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bookViews>
    <workbookView xWindow="885" yWindow="6735" windowWidth="19320" windowHeight="9300" tabRatio="739"/>
  </bookViews>
  <sheets>
    <sheet name="Anleitung" sheetId="19" r:id="rId1"/>
    <sheet name="Info Lieferung" sheetId="18" r:id="rId2"/>
    <sheet name="Institution - Klasse" sheetId="1" r:id="rId3"/>
    <sheet name="Schülerdaten" sheetId="17" r:id="rId4"/>
    <sheet name="Exportdatei" sheetId="16" r:id="rId5"/>
    <sheet name="Kt" sheetId="15" r:id="rId6"/>
    <sheet name="Inst" sheetId="4" r:id="rId7"/>
    <sheet name="InstZus" sheetId="20" r:id="rId8"/>
    <sheet name="SchArtKla" sheetId="2" r:id="rId9"/>
    <sheet name="ID-Typ" sheetId="14" r:id="rId10"/>
    <sheet name="Sex" sheetId="13" r:id="rId11"/>
    <sheet name="Nat" sheetId="12" r:id="rId12"/>
    <sheet name="Sprache" sheetId="11" r:id="rId13"/>
    <sheet name="Gem" sheetId="10" r:id="rId14"/>
    <sheet name="SchArt" sheetId="9" r:id="rId15"/>
    <sheet name="SchArtZus" sheetId="8" r:id="rId16"/>
    <sheet name="AusForm" sheetId="7" r:id="rId17"/>
    <sheet name="LPS" sheetId="6" r:id="rId18"/>
    <sheet name="BM1" sheetId="5" r:id="rId19"/>
    <sheet name="Nomenklatur komplett" sheetId="3" r:id="rId20"/>
  </sheets>
  <definedNames>
    <definedName name="_xlnm._FilterDatabase" localSheetId="13" hidden="1">Gem!$C$3:$C$2700</definedName>
    <definedName name="_xlnm._FilterDatabase" localSheetId="6" hidden="1">Inst!$D$3:$D$950</definedName>
    <definedName name="_xlnm._FilterDatabase" localSheetId="11" hidden="1">Nat!$B$3:$B$3</definedName>
    <definedName name="_xlnm._FilterDatabase" localSheetId="14" hidden="1">SchArt!$A$3:$I$3</definedName>
    <definedName name="_xlnm._FilterDatabase" localSheetId="8" hidden="1">SchArtKla!$B$3:$B$3</definedName>
    <definedName name="_xlnm._FilterDatabase" localSheetId="12" hidden="1">Sprache!$B$3:$B$50</definedName>
    <definedName name="codecatidlern">'ID-Typ'!$A$4:$A$20</definedName>
    <definedName name="codeclint">'Institution - Klasse'!$C$11:$C$310</definedName>
    <definedName name="codeclintschartkla">'Institution - Klasse'!#REF!</definedName>
    <definedName name="codeform">AusForm!$A$4:$A$14</definedName>
    <definedName name="codegem">Gem!$A$4:$A$3803</definedName>
    <definedName name="codegemhist">Gem!$B$4:$B$3803</definedName>
    <definedName name="codeinstit">Inst!$B$4:$B$970</definedName>
    <definedName name="codekt">Kt!$A$4:$A$32</definedName>
    <definedName name="codektbj">SchArt!$K$4:$K$16</definedName>
    <definedName name="codelangue">Sprache!$A$4:$A$103</definedName>
    <definedName name="codemp1">'BM1'!$A$4:$A$19</definedName>
    <definedName name="codenat">Nat!$A$4:$A$319</definedName>
    <definedName name="codeschart">SchArt!$A$4:$A$2103</definedName>
    <definedName name="codeschartkla">SchArtKla!$A$4:$A$13</definedName>
    <definedName name="codesex">Sex!$A$4:$A$5</definedName>
    <definedName name="codespe">LPS!$A$4:$A$23</definedName>
    <definedName name="libcatidinstit">Inst!$A$4:$A$970</definedName>
    <definedName name="libcatidlern">'ID-Typ'!$B$4:$B$20</definedName>
    <definedName name="libclint">'Institution - Klasse'!$G$11:$G$310</definedName>
    <definedName name="libform">AusForm!$B$4:$B$14</definedName>
    <definedName name="libgem">Gem!$C$4:$C$3803</definedName>
    <definedName name="libinstit">Inst!$D$4:$D$970</definedName>
    <definedName name="libkt">Kt!$B$4:$B$32</definedName>
    <definedName name="libktabb">Kt!$C$4:$C$32</definedName>
    <definedName name="liblangue">Sprache!$B$4:$B$103</definedName>
    <definedName name="libmp1">'BM1'!$B$4:$B$19</definedName>
    <definedName name="libnat">Nat!$B$4:$B$319</definedName>
    <definedName name="libschart">SchArt!$B$4:$B$2103</definedName>
    <definedName name="libschartabb">SchArt!$M$4:$M$657</definedName>
    <definedName name="libschartkla">SchArtKla!$B$4:$B$13</definedName>
    <definedName name="libschartklaexp">'Institution - Klasse'!#REF!</definedName>
    <definedName name="libsex">Sex!$B$4:$B$5</definedName>
    <definedName name="libspe">LPS!$B$4:$B$23</definedName>
    <definedName name="valschartktbj90">SchArt!$G$4:$G$2103</definedName>
    <definedName name="valschartktbj99">SchArt!$H$4:$H$2103</definedName>
    <definedName name="valschartktbjmax">SchArt!$F$4:$F$2103</definedName>
    <definedName name="valschartktbjmin">SchArt!$E$4:$E$2103</definedName>
    <definedName name="valschartmaxalt">SchArt!$D$4:$D$2103</definedName>
    <definedName name="valschartminalt">SchArt!$C$4:$C$2103</definedName>
  </definedNames>
  <calcPr calcId="162913" concurrentCalc="0"/>
</workbook>
</file>

<file path=xl/calcChain.xml><?xml version="1.0" encoding="utf-8"?>
<calcChain xmlns="http://schemas.openxmlformats.org/spreadsheetml/2006/main">
  <c r="C3803" i="10" l="1"/>
  <c r="B3803" i="10"/>
  <c r="A3803" i="10"/>
  <c r="C3802" i="10"/>
  <c r="B3802" i="10"/>
  <c r="A3802" i="10"/>
  <c r="C3801" i="10"/>
  <c r="B3801" i="10"/>
  <c r="A3801" i="10"/>
  <c r="C3800" i="10"/>
  <c r="B3800" i="10"/>
  <c r="A3800" i="10"/>
  <c r="C3799" i="10"/>
  <c r="B3799" i="10"/>
  <c r="A3799" i="10"/>
  <c r="C3798" i="10"/>
  <c r="B3798" i="10"/>
  <c r="A3798" i="10"/>
  <c r="C3797" i="10"/>
  <c r="B3797" i="10"/>
  <c r="A3797" i="10"/>
  <c r="C3796" i="10"/>
  <c r="B3796" i="10"/>
  <c r="A3796" i="10"/>
  <c r="C3795" i="10"/>
  <c r="B3795" i="10"/>
  <c r="A3795" i="10"/>
  <c r="C3794" i="10"/>
  <c r="B3794" i="10"/>
  <c r="A3794" i="10"/>
  <c r="C3793" i="10"/>
  <c r="B3793" i="10"/>
  <c r="A3793" i="10"/>
  <c r="C3792" i="10"/>
  <c r="B3792" i="10"/>
  <c r="A3792" i="10"/>
  <c r="C3791" i="10"/>
  <c r="B3791" i="10"/>
  <c r="A3791" i="10"/>
  <c r="C3790" i="10"/>
  <c r="B3790" i="10"/>
  <c r="A3790" i="10"/>
  <c r="C3789" i="10"/>
  <c r="B3789" i="10"/>
  <c r="A3789" i="10"/>
  <c r="C3788" i="10"/>
  <c r="B3788" i="10"/>
  <c r="A3788" i="10"/>
  <c r="C3787" i="10"/>
  <c r="B3787" i="10"/>
  <c r="A3787" i="10"/>
  <c r="C3786" i="10"/>
  <c r="B3786" i="10"/>
  <c r="A3786" i="10"/>
  <c r="C3785" i="10"/>
  <c r="B3785" i="10"/>
  <c r="A3785" i="10"/>
  <c r="C3784" i="10"/>
  <c r="B3784" i="10"/>
  <c r="A3784" i="10"/>
  <c r="C3783" i="10"/>
  <c r="B3783" i="10"/>
  <c r="A3783" i="10"/>
  <c r="C3782" i="10"/>
  <c r="B3782" i="10"/>
  <c r="A3782" i="10"/>
  <c r="C3781" i="10"/>
  <c r="B3781" i="10"/>
  <c r="A3781" i="10"/>
  <c r="C3780" i="10"/>
  <c r="B3780" i="10"/>
  <c r="A3780" i="10"/>
  <c r="C3779" i="10"/>
  <c r="B3779" i="10"/>
  <c r="A3779" i="10"/>
  <c r="C3778" i="10"/>
  <c r="B3778" i="10"/>
  <c r="A3778" i="10"/>
  <c r="C3777" i="10"/>
  <c r="B3777" i="10"/>
  <c r="A3777" i="10"/>
  <c r="C3776" i="10"/>
  <c r="B3776" i="10"/>
  <c r="A3776" i="10"/>
  <c r="C3775" i="10"/>
  <c r="B3775" i="10"/>
  <c r="A3775" i="10"/>
  <c r="C3774" i="10"/>
  <c r="B3774" i="10"/>
  <c r="A3774" i="10"/>
  <c r="C3773" i="10"/>
  <c r="B3773" i="10"/>
  <c r="A3773" i="10"/>
  <c r="C3772" i="10"/>
  <c r="B3772" i="10"/>
  <c r="A3772" i="10"/>
  <c r="C3771" i="10"/>
  <c r="B3771" i="10"/>
  <c r="A3771" i="10"/>
  <c r="C3770" i="10"/>
  <c r="B3770" i="10"/>
  <c r="A3770" i="10"/>
  <c r="C3769" i="10"/>
  <c r="B3769" i="10"/>
  <c r="A3769" i="10"/>
  <c r="C3768" i="10"/>
  <c r="B3768" i="10"/>
  <c r="A3768" i="10"/>
  <c r="C3767" i="10"/>
  <c r="B3767" i="10"/>
  <c r="A3767" i="10"/>
  <c r="C3766" i="10"/>
  <c r="B3766" i="10"/>
  <c r="A3766" i="10"/>
  <c r="C3765" i="10"/>
  <c r="B3765" i="10"/>
  <c r="A3765" i="10"/>
  <c r="C3764" i="10"/>
  <c r="B3764" i="10"/>
  <c r="A3764" i="10"/>
  <c r="C3763" i="10"/>
  <c r="B3763" i="10"/>
  <c r="A3763" i="10"/>
  <c r="C3762" i="10"/>
  <c r="B3762" i="10"/>
  <c r="A3762" i="10"/>
  <c r="C3761" i="10"/>
  <c r="B3761" i="10"/>
  <c r="A3761" i="10"/>
  <c r="C3760" i="10"/>
  <c r="B3760" i="10"/>
  <c r="A3760" i="10"/>
  <c r="C3759" i="10"/>
  <c r="B3759" i="10"/>
  <c r="A3759" i="10"/>
  <c r="C3758" i="10"/>
  <c r="B3758" i="10"/>
  <c r="A3758" i="10"/>
  <c r="C3757" i="10"/>
  <c r="B3757" i="10"/>
  <c r="A3757" i="10"/>
  <c r="C3756" i="10"/>
  <c r="B3756" i="10"/>
  <c r="A3756" i="10"/>
  <c r="C3755" i="10"/>
  <c r="B3755" i="10"/>
  <c r="A3755" i="10"/>
  <c r="C3754" i="10"/>
  <c r="B3754" i="10"/>
  <c r="A3754" i="10"/>
  <c r="C3753" i="10"/>
  <c r="B3753" i="10"/>
  <c r="A3753" i="10"/>
  <c r="C3752" i="10"/>
  <c r="B3752" i="10"/>
  <c r="A3752" i="10"/>
  <c r="C3751" i="10"/>
  <c r="B3751" i="10"/>
  <c r="A3751" i="10"/>
  <c r="C3750" i="10"/>
  <c r="B3750" i="10"/>
  <c r="A3750" i="10"/>
  <c r="C3749" i="10"/>
  <c r="B3749" i="10"/>
  <c r="A3749" i="10"/>
  <c r="C3748" i="10"/>
  <c r="B3748" i="10"/>
  <c r="A3748" i="10"/>
  <c r="C3747" i="10"/>
  <c r="B3747" i="10"/>
  <c r="A3747" i="10"/>
  <c r="C3746" i="10"/>
  <c r="B3746" i="10"/>
  <c r="A3746" i="10"/>
  <c r="C3745" i="10"/>
  <c r="B3745" i="10"/>
  <c r="A3745" i="10"/>
  <c r="C3744" i="10"/>
  <c r="B3744" i="10"/>
  <c r="A3744" i="10"/>
  <c r="C3743" i="10"/>
  <c r="B3743" i="10"/>
  <c r="A3743" i="10"/>
  <c r="C3742" i="10"/>
  <c r="B3742" i="10"/>
  <c r="A3742" i="10"/>
  <c r="C3741" i="10"/>
  <c r="B3741" i="10"/>
  <c r="A3741" i="10"/>
  <c r="C3740" i="10"/>
  <c r="B3740" i="10"/>
  <c r="A3740" i="10"/>
  <c r="C3739" i="10"/>
  <c r="B3739" i="10"/>
  <c r="A3739" i="10"/>
  <c r="C3738" i="10"/>
  <c r="B3738" i="10"/>
  <c r="A3738" i="10"/>
  <c r="C3737" i="10"/>
  <c r="B3737" i="10"/>
  <c r="A3737" i="10"/>
  <c r="C3736" i="10"/>
  <c r="B3736" i="10"/>
  <c r="A3736" i="10"/>
  <c r="C3735" i="10"/>
  <c r="B3735" i="10"/>
  <c r="A3735" i="10"/>
  <c r="C3734" i="10"/>
  <c r="B3734" i="10"/>
  <c r="A3734" i="10"/>
  <c r="C3733" i="10"/>
  <c r="B3733" i="10"/>
  <c r="A3733" i="10"/>
  <c r="C3732" i="10"/>
  <c r="B3732" i="10"/>
  <c r="A3732" i="10"/>
  <c r="C3731" i="10"/>
  <c r="B3731" i="10"/>
  <c r="A3731" i="10"/>
  <c r="C3730" i="10"/>
  <c r="B3730" i="10"/>
  <c r="A3730" i="10"/>
  <c r="C3729" i="10"/>
  <c r="B3729" i="10"/>
  <c r="A3729" i="10"/>
  <c r="C3728" i="10"/>
  <c r="B3728" i="10"/>
  <c r="A3728" i="10"/>
  <c r="C3727" i="10"/>
  <c r="B3727" i="10"/>
  <c r="A3727" i="10"/>
  <c r="C3726" i="10"/>
  <c r="B3726" i="10"/>
  <c r="A3726" i="10"/>
  <c r="C3725" i="10"/>
  <c r="B3725" i="10"/>
  <c r="A3725" i="10"/>
  <c r="C3724" i="10"/>
  <c r="B3724" i="10"/>
  <c r="A3724" i="10"/>
  <c r="C3723" i="10"/>
  <c r="B3723" i="10"/>
  <c r="A3723" i="10"/>
  <c r="C3722" i="10"/>
  <c r="B3722" i="10"/>
  <c r="A3722" i="10"/>
  <c r="C3721" i="10"/>
  <c r="B3721" i="10"/>
  <c r="A3721" i="10"/>
  <c r="C3720" i="10"/>
  <c r="B3720" i="10"/>
  <c r="A3720" i="10"/>
  <c r="C3719" i="10"/>
  <c r="B3719" i="10"/>
  <c r="A3719" i="10"/>
  <c r="C3718" i="10"/>
  <c r="B3718" i="10"/>
  <c r="A3718" i="10"/>
  <c r="C3717" i="10"/>
  <c r="B3717" i="10"/>
  <c r="A3717" i="10"/>
  <c r="C3716" i="10"/>
  <c r="B3716" i="10"/>
  <c r="A3716" i="10"/>
  <c r="C3715" i="10"/>
  <c r="B3715" i="10"/>
  <c r="A3715" i="10"/>
  <c r="C3714" i="10"/>
  <c r="B3714" i="10"/>
  <c r="A3714" i="10"/>
  <c r="C3713" i="10"/>
  <c r="B3713" i="10"/>
  <c r="A3713" i="10"/>
  <c r="C3712" i="10"/>
  <c r="B3712" i="10"/>
  <c r="A3712" i="10"/>
  <c r="C3711" i="10"/>
  <c r="B3711" i="10"/>
  <c r="A3711" i="10"/>
  <c r="C3710" i="10"/>
  <c r="B3710" i="10"/>
  <c r="A3710" i="10"/>
  <c r="C3709" i="10"/>
  <c r="B3709" i="10"/>
  <c r="A3709" i="10"/>
  <c r="C3708" i="10"/>
  <c r="B3708" i="10"/>
  <c r="A3708" i="10"/>
  <c r="C3707" i="10"/>
  <c r="B3707" i="10"/>
  <c r="A3707" i="10"/>
  <c r="C3706" i="10"/>
  <c r="B3706" i="10"/>
  <c r="A3706" i="10"/>
  <c r="C3705" i="10"/>
  <c r="B3705" i="10"/>
  <c r="A3705" i="10"/>
  <c r="C3704" i="10"/>
  <c r="B3704" i="10"/>
  <c r="A3704" i="10"/>
  <c r="C3703" i="10"/>
  <c r="B3703" i="10"/>
  <c r="A3703" i="10"/>
  <c r="C3702" i="10"/>
  <c r="B3702" i="10"/>
  <c r="A3702" i="10"/>
  <c r="C3701" i="10"/>
  <c r="B3701" i="10"/>
  <c r="A3701" i="10"/>
  <c r="C3700" i="10"/>
  <c r="B3700" i="10"/>
  <c r="A3700" i="10"/>
  <c r="C3699" i="10"/>
  <c r="B3699" i="10"/>
  <c r="A3699" i="10"/>
  <c r="C3698" i="10"/>
  <c r="B3698" i="10"/>
  <c r="A3698" i="10"/>
  <c r="C3697" i="10"/>
  <c r="B3697" i="10"/>
  <c r="A3697" i="10"/>
  <c r="C3696" i="10"/>
  <c r="B3696" i="10"/>
  <c r="A3696" i="10"/>
  <c r="C3695" i="10"/>
  <c r="B3695" i="10"/>
  <c r="A3695" i="10"/>
  <c r="C3694" i="10"/>
  <c r="B3694" i="10"/>
  <c r="A3694" i="10"/>
  <c r="C3693" i="10"/>
  <c r="B3693" i="10"/>
  <c r="A3693" i="10"/>
  <c r="C3692" i="10"/>
  <c r="B3692" i="10"/>
  <c r="A3692" i="10"/>
  <c r="C3691" i="10"/>
  <c r="B3691" i="10"/>
  <c r="A3691" i="10"/>
  <c r="C3690" i="10"/>
  <c r="B3690" i="10"/>
  <c r="A3690" i="10"/>
  <c r="C3689" i="10"/>
  <c r="B3689" i="10"/>
  <c r="A3689" i="10"/>
  <c r="C3688" i="10"/>
  <c r="B3688" i="10"/>
  <c r="A3688" i="10"/>
  <c r="C3687" i="10"/>
  <c r="B3687" i="10"/>
  <c r="A3687" i="10"/>
  <c r="C3686" i="10"/>
  <c r="B3686" i="10"/>
  <c r="A3686" i="10"/>
  <c r="C3685" i="10"/>
  <c r="B3685" i="10"/>
  <c r="A3685" i="10"/>
  <c r="C3684" i="10"/>
  <c r="B3684" i="10"/>
  <c r="A3684" i="10"/>
  <c r="C3683" i="10"/>
  <c r="B3683" i="10"/>
  <c r="A3683" i="10"/>
  <c r="C3682" i="10"/>
  <c r="B3682" i="10"/>
  <c r="A3682" i="10"/>
  <c r="C3681" i="10"/>
  <c r="B3681" i="10"/>
  <c r="A3681" i="10"/>
  <c r="C3680" i="10"/>
  <c r="B3680" i="10"/>
  <c r="A3680" i="10"/>
  <c r="C3679" i="10"/>
  <c r="B3679" i="10"/>
  <c r="A3679" i="10"/>
  <c r="C3678" i="10"/>
  <c r="B3678" i="10"/>
  <c r="A3678" i="10"/>
  <c r="C3677" i="10"/>
  <c r="B3677" i="10"/>
  <c r="A3677" i="10"/>
  <c r="C3676" i="10"/>
  <c r="B3676" i="10"/>
  <c r="A3676" i="10"/>
  <c r="C3675" i="10"/>
  <c r="B3675" i="10"/>
  <c r="A3675" i="10"/>
  <c r="C3674" i="10"/>
  <c r="B3674" i="10"/>
  <c r="A3674" i="10"/>
  <c r="C3673" i="10"/>
  <c r="B3673" i="10"/>
  <c r="A3673" i="10"/>
  <c r="C3672" i="10"/>
  <c r="B3672" i="10"/>
  <c r="A3672" i="10"/>
  <c r="C3671" i="10"/>
  <c r="B3671" i="10"/>
  <c r="A3671" i="10"/>
  <c r="C3670" i="10"/>
  <c r="B3670" i="10"/>
  <c r="A3670" i="10"/>
  <c r="C3669" i="10"/>
  <c r="B3669" i="10"/>
  <c r="A3669" i="10"/>
  <c r="C3668" i="10"/>
  <c r="B3668" i="10"/>
  <c r="A3668" i="10"/>
  <c r="C3667" i="10"/>
  <c r="B3667" i="10"/>
  <c r="A3667" i="10"/>
  <c r="C3666" i="10"/>
  <c r="B3666" i="10"/>
  <c r="A3666" i="10"/>
  <c r="C3665" i="10"/>
  <c r="B3665" i="10"/>
  <c r="A3665" i="10"/>
  <c r="C3664" i="10"/>
  <c r="B3664" i="10"/>
  <c r="A3664" i="10"/>
  <c r="C3663" i="10"/>
  <c r="B3663" i="10"/>
  <c r="A3663" i="10"/>
  <c r="C3662" i="10"/>
  <c r="B3662" i="10"/>
  <c r="A3662" i="10"/>
  <c r="C3661" i="10"/>
  <c r="B3661" i="10"/>
  <c r="A3661" i="10"/>
  <c r="C3660" i="10"/>
  <c r="B3660" i="10"/>
  <c r="A3660" i="10"/>
  <c r="C3659" i="10"/>
  <c r="B3659" i="10"/>
  <c r="A3659" i="10"/>
  <c r="C3658" i="10"/>
  <c r="B3658" i="10"/>
  <c r="A3658" i="10"/>
  <c r="C3657" i="10"/>
  <c r="B3657" i="10"/>
  <c r="A3657" i="10"/>
  <c r="C3656" i="10"/>
  <c r="B3656" i="10"/>
  <c r="A3656" i="10"/>
  <c r="C3655" i="10"/>
  <c r="B3655" i="10"/>
  <c r="A3655" i="10"/>
  <c r="C3654" i="10"/>
  <c r="B3654" i="10"/>
  <c r="A3654" i="10"/>
  <c r="C3653" i="10"/>
  <c r="B3653" i="10"/>
  <c r="A3653" i="10"/>
  <c r="C3652" i="10"/>
  <c r="B3652" i="10"/>
  <c r="A3652" i="10"/>
  <c r="C3651" i="10"/>
  <c r="B3651" i="10"/>
  <c r="A3651" i="10"/>
  <c r="C3650" i="10"/>
  <c r="B3650" i="10"/>
  <c r="A3650" i="10"/>
  <c r="C3649" i="10"/>
  <c r="B3649" i="10"/>
  <c r="A3649" i="10"/>
  <c r="C3648" i="10"/>
  <c r="B3648" i="10"/>
  <c r="A3648" i="10"/>
  <c r="C3647" i="10"/>
  <c r="B3647" i="10"/>
  <c r="A3647" i="10"/>
  <c r="C3646" i="10"/>
  <c r="B3646" i="10"/>
  <c r="A3646" i="10"/>
  <c r="C3645" i="10"/>
  <c r="B3645" i="10"/>
  <c r="A3645" i="10"/>
  <c r="C3644" i="10"/>
  <c r="B3644" i="10"/>
  <c r="A3644" i="10"/>
  <c r="C3643" i="10"/>
  <c r="B3643" i="10"/>
  <c r="A3643" i="10"/>
  <c r="C3642" i="10"/>
  <c r="B3642" i="10"/>
  <c r="A3642" i="10"/>
  <c r="C3641" i="10"/>
  <c r="B3641" i="10"/>
  <c r="A3641" i="10"/>
  <c r="C3640" i="10"/>
  <c r="B3640" i="10"/>
  <c r="A3640" i="10"/>
  <c r="C3639" i="10"/>
  <c r="B3639" i="10"/>
  <c r="A3639" i="10"/>
  <c r="C3638" i="10"/>
  <c r="B3638" i="10"/>
  <c r="A3638" i="10"/>
  <c r="C3637" i="10"/>
  <c r="B3637" i="10"/>
  <c r="A3637" i="10"/>
  <c r="C3636" i="10"/>
  <c r="B3636" i="10"/>
  <c r="A3636" i="10"/>
  <c r="C3635" i="10"/>
  <c r="B3635" i="10"/>
  <c r="A3635" i="10"/>
  <c r="C3634" i="10"/>
  <c r="B3634" i="10"/>
  <c r="A3634" i="10"/>
  <c r="C3633" i="10"/>
  <c r="B3633" i="10"/>
  <c r="A3633" i="10"/>
  <c r="C3632" i="10"/>
  <c r="B3632" i="10"/>
  <c r="A3632" i="10"/>
  <c r="C3631" i="10"/>
  <c r="B3631" i="10"/>
  <c r="A3631" i="10"/>
  <c r="C3630" i="10"/>
  <c r="B3630" i="10"/>
  <c r="A3630" i="10"/>
  <c r="C3629" i="10"/>
  <c r="B3629" i="10"/>
  <c r="A3629" i="10"/>
  <c r="C3628" i="10"/>
  <c r="B3628" i="10"/>
  <c r="A3628" i="10"/>
  <c r="C3627" i="10"/>
  <c r="B3627" i="10"/>
  <c r="A3627" i="10"/>
  <c r="C3626" i="10"/>
  <c r="B3626" i="10"/>
  <c r="A3626" i="10"/>
  <c r="C3625" i="10"/>
  <c r="B3625" i="10"/>
  <c r="A3625" i="10"/>
  <c r="C3624" i="10"/>
  <c r="B3624" i="10"/>
  <c r="A3624" i="10"/>
  <c r="C3623" i="10"/>
  <c r="B3623" i="10"/>
  <c r="A3623" i="10"/>
  <c r="C3622" i="10"/>
  <c r="B3622" i="10"/>
  <c r="A3622" i="10"/>
  <c r="C3621" i="10"/>
  <c r="B3621" i="10"/>
  <c r="A3621" i="10"/>
  <c r="C3620" i="10"/>
  <c r="B3620" i="10"/>
  <c r="A3620" i="10"/>
  <c r="C3619" i="10"/>
  <c r="B3619" i="10"/>
  <c r="A3619" i="10"/>
  <c r="C3618" i="10"/>
  <c r="B3618" i="10"/>
  <c r="A3618" i="10"/>
  <c r="C3617" i="10"/>
  <c r="B3617" i="10"/>
  <c r="A3617" i="10"/>
  <c r="C3616" i="10"/>
  <c r="B3616" i="10"/>
  <c r="A3616" i="10"/>
  <c r="C3615" i="10"/>
  <c r="B3615" i="10"/>
  <c r="A3615" i="10"/>
  <c r="C3614" i="10"/>
  <c r="B3614" i="10"/>
  <c r="A3614" i="10"/>
  <c r="C3613" i="10"/>
  <c r="B3613" i="10"/>
  <c r="A3613" i="10"/>
  <c r="C3612" i="10"/>
  <c r="B3612" i="10"/>
  <c r="A3612" i="10"/>
  <c r="C3611" i="10"/>
  <c r="B3611" i="10"/>
  <c r="A3611" i="10"/>
  <c r="C3610" i="10"/>
  <c r="B3610" i="10"/>
  <c r="A3610" i="10"/>
  <c r="C3609" i="10"/>
  <c r="B3609" i="10"/>
  <c r="A3609" i="10"/>
  <c r="C3608" i="10"/>
  <c r="B3608" i="10"/>
  <c r="A3608" i="10"/>
  <c r="C3607" i="10"/>
  <c r="B3607" i="10"/>
  <c r="A3607" i="10"/>
  <c r="C3606" i="10"/>
  <c r="B3606" i="10"/>
  <c r="A3606" i="10"/>
  <c r="C3605" i="10"/>
  <c r="B3605" i="10"/>
  <c r="A3605" i="10"/>
  <c r="C3604" i="10"/>
  <c r="B3604" i="10"/>
  <c r="A3604" i="10"/>
  <c r="C3603" i="10"/>
  <c r="B3603" i="10"/>
  <c r="A3603" i="10"/>
  <c r="C3602" i="10"/>
  <c r="B3602" i="10"/>
  <c r="A3602" i="10"/>
  <c r="C3601" i="10"/>
  <c r="B3601" i="10"/>
  <c r="A3601" i="10"/>
  <c r="C3600" i="10"/>
  <c r="B3600" i="10"/>
  <c r="A3600" i="10"/>
  <c r="C3599" i="10"/>
  <c r="B3599" i="10"/>
  <c r="A3599" i="10"/>
  <c r="C3598" i="10"/>
  <c r="B3598" i="10"/>
  <c r="A3598" i="10"/>
  <c r="C3597" i="10"/>
  <c r="B3597" i="10"/>
  <c r="A3597" i="10"/>
  <c r="C3596" i="10"/>
  <c r="B3596" i="10"/>
  <c r="A3596" i="10"/>
  <c r="C3595" i="10"/>
  <c r="B3595" i="10"/>
  <c r="A3595" i="10"/>
  <c r="C3594" i="10"/>
  <c r="B3594" i="10"/>
  <c r="A3594" i="10"/>
  <c r="C3593" i="10"/>
  <c r="B3593" i="10"/>
  <c r="A3593" i="10"/>
  <c r="C3592" i="10"/>
  <c r="B3592" i="10"/>
  <c r="A3592" i="10"/>
  <c r="C3591" i="10"/>
  <c r="B3591" i="10"/>
  <c r="A3591" i="10"/>
  <c r="C3590" i="10"/>
  <c r="B3590" i="10"/>
  <c r="A3590" i="10"/>
  <c r="C3589" i="10"/>
  <c r="B3589" i="10"/>
  <c r="A3589" i="10"/>
  <c r="C3588" i="10"/>
  <c r="B3588" i="10"/>
  <c r="A3588" i="10"/>
  <c r="C3587" i="10"/>
  <c r="B3587" i="10"/>
  <c r="A3587" i="10"/>
  <c r="C3586" i="10"/>
  <c r="B3586" i="10"/>
  <c r="A3586" i="10"/>
  <c r="C3585" i="10"/>
  <c r="B3585" i="10"/>
  <c r="A3585" i="10"/>
  <c r="C3584" i="10"/>
  <c r="B3584" i="10"/>
  <c r="A3584" i="10"/>
  <c r="C3583" i="10"/>
  <c r="B3583" i="10"/>
  <c r="A3583" i="10"/>
  <c r="C3582" i="10"/>
  <c r="B3582" i="10"/>
  <c r="A3582" i="10"/>
  <c r="C3581" i="10"/>
  <c r="B3581" i="10"/>
  <c r="A3581" i="10"/>
  <c r="C3580" i="10"/>
  <c r="B3580" i="10"/>
  <c r="A3580" i="10"/>
  <c r="C3579" i="10"/>
  <c r="B3579" i="10"/>
  <c r="A3579" i="10"/>
  <c r="C3578" i="10"/>
  <c r="B3578" i="10"/>
  <c r="A3578" i="10"/>
  <c r="C3577" i="10"/>
  <c r="B3577" i="10"/>
  <c r="A3577" i="10"/>
  <c r="C3576" i="10"/>
  <c r="B3576" i="10"/>
  <c r="A3576" i="10"/>
  <c r="C3575" i="10"/>
  <c r="B3575" i="10"/>
  <c r="A3575" i="10"/>
  <c r="C3574" i="10"/>
  <c r="B3574" i="10"/>
  <c r="A3574" i="10"/>
  <c r="C3573" i="10"/>
  <c r="B3573" i="10"/>
  <c r="A3573" i="10"/>
  <c r="C3572" i="10"/>
  <c r="B3572" i="10"/>
  <c r="A3572" i="10"/>
  <c r="C3571" i="10"/>
  <c r="B3571" i="10"/>
  <c r="A3571" i="10"/>
  <c r="C3570" i="10"/>
  <c r="B3570" i="10"/>
  <c r="A3570" i="10"/>
  <c r="C3569" i="10"/>
  <c r="B3569" i="10"/>
  <c r="A3569" i="10"/>
  <c r="C3568" i="10"/>
  <c r="B3568" i="10"/>
  <c r="A3568" i="10"/>
  <c r="C3567" i="10"/>
  <c r="B3567" i="10"/>
  <c r="A3567" i="10"/>
  <c r="C3566" i="10"/>
  <c r="B3566" i="10"/>
  <c r="A3566" i="10"/>
  <c r="C3565" i="10"/>
  <c r="B3565" i="10"/>
  <c r="A3565" i="10"/>
  <c r="C3564" i="10"/>
  <c r="B3564" i="10"/>
  <c r="A3564" i="10"/>
  <c r="C3563" i="10"/>
  <c r="B3563" i="10"/>
  <c r="A3563" i="10"/>
  <c r="C3562" i="10"/>
  <c r="B3562" i="10"/>
  <c r="A3562" i="10"/>
  <c r="C3561" i="10"/>
  <c r="B3561" i="10"/>
  <c r="A3561" i="10"/>
  <c r="C3560" i="10"/>
  <c r="B3560" i="10"/>
  <c r="A3560" i="10"/>
  <c r="C3559" i="10"/>
  <c r="B3559" i="10"/>
  <c r="A3559" i="10"/>
  <c r="C3558" i="10"/>
  <c r="B3558" i="10"/>
  <c r="A3558" i="10"/>
  <c r="C3557" i="10"/>
  <c r="B3557" i="10"/>
  <c r="A3557" i="10"/>
  <c r="C3556" i="10"/>
  <c r="B3556" i="10"/>
  <c r="A3556" i="10"/>
  <c r="C3555" i="10"/>
  <c r="B3555" i="10"/>
  <c r="A3555" i="10"/>
  <c r="C3554" i="10"/>
  <c r="B3554" i="10"/>
  <c r="A3554" i="10"/>
  <c r="C3553" i="10"/>
  <c r="B3553" i="10"/>
  <c r="A3553" i="10"/>
  <c r="C3552" i="10"/>
  <c r="B3552" i="10"/>
  <c r="A3552" i="10"/>
  <c r="C3551" i="10"/>
  <c r="B3551" i="10"/>
  <c r="A3551" i="10"/>
  <c r="C3550" i="10"/>
  <c r="B3550" i="10"/>
  <c r="A3550" i="10"/>
  <c r="C3549" i="10"/>
  <c r="B3549" i="10"/>
  <c r="A3549" i="10"/>
  <c r="C3548" i="10"/>
  <c r="B3548" i="10"/>
  <c r="A3548" i="10"/>
  <c r="C3547" i="10"/>
  <c r="B3547" i="10"/>
  <c r="A3547" i="10"/>
  <c r="C3546" i="10"/>
  <c r="B3546" i="10"/>
  <c r="A3546" i="10"/>
  <c r="C3545" i="10"/>
  <c r="B3545" i="10"/>
  <c r="A3545" i="10"/>
  <c r="C3544" i="10"/>
  <c r="B3544" i="10"/>
  <c r="A3544" i="10"/>
  <c r="C3543" i="10"/>
  <c r="B3543" i="10"/>
  <c r="A3543" i="10"/>
  <c r="C3542" i="10"/>
  <c r="B3542" i="10"/>
  <c r="A3542" i="10"/>
  <c r="C3541" i="10"/>
  <c r="B3541" i="10"/>
  <c r="A3541" i="10"/>
  <c r="C3540" i="10"/>
  <c r="B3540" i="10"/>
  <c r="A3540" i="10"/>
  <c r="C3539" i="10"/>
  <c r="B3539" i="10"/>
  <c r="A3539" i="10"/>
  <c r="C3538" i="10"/>
  <c r="B3538" i="10"/>
  <c r="A3538" i="10"/>
  <c r="C3537" i="10"/>
  <c r="B3537" i="10"/>
  <c r="A3537" i="10"/>
  <c r="C3536" i="10"/>
  <c r="B3536" i="10"/>
  <c r="A3536" i="10"/>
  <c r="C3535" i="10"/>
  <c r="B3535" i="10"/>
  <c r="A3535" i="10"/>
  <c r="C3534" i="10"/>
  <c r="B3534" i="10"/>
  <c r="A3534" i="10"/>
  <c r="C3533" i="10"/>
  <c r="B3533" i="10"/>
  <c r="A3533" i="10"/>
  <c r="C3532" i="10"/>
  <c r="B3532" i="10"/>
  <c r="A3532" i="10"/>
  <c r="C3531" i="10"/>
  <c r="B3531" i="10"/>
  <c r="A3531" i="10"/>
  <c r="C3530" i="10"/>
  <c r="B3530" i="10"/>
  <c r="A3530" i="10"/>
  <c r="C3529" i="10"/>
  <c r="B3529" i="10"/>
  <c r="A3529" i="10"/>
  <c r="C3528" i="10"/>
  <c r="B3528" i="10"/>
  <c r="A3528" i="10"/>
  <c r="C3527" i="10"/>
  <c r="B3527" i="10"/>
  <c r="A3527" i="10"/>
  <c r="C3526" i="10"/>
  <c r="B3526" i="10"/>
  <c r="A3526" i="10"/>
  <c r="C3525" i="10"/>
  <c r="B3525" i="10"/>
  <c r="A3525" i="10"/>
  <c r="C3524" i="10"/>
  <c r="B3524" i="10"/>
  <c r="A3524" i="10"/>
  <c r="C3523" i="10"/>
  <c r="B3523" i="10"/>
  <c r="A3523" i="10"/>
  <c r="C3522" i="10"/>
  <c r="B3522" i="10"/>
  <c r="A3522" i="10"/>
  <c r="C3521" i="10"/>
  <c r="B3521" i="10"/>
  <c r="A3521" i="10"/>
  <c r="C3520" i="10"/>
  <c r="B3520" i="10"/>
  <c r="A3520" i="10"/>
  <c r="C3519" i="10"/>
  <c r="B3519" i="10"/>
  <c r="A3519" i="10"/>
  <c r="C3518" i="10"/>
  <c r="B3518" i="10"/>
  <c r="A3518" i="10"/>
  <c r="C3517" i="10"/>
  <c r="B3517" i="10"/>
  <c r="A3517" i="10"/>
  <c r="C3516" i="10"/>
  <c r="B3516" i="10"/>
  <c r="A3516" i="10"/>
  <c r="C3515" i="10"/>
  <c r="B3515" i="10"/>
  <c r="A3515" i="10"/>
  <c r="C3514" i="10"/>
  <c r="B3514" i="10"/>
  <c r="A3514" i="10"/>
  <c r="C3513" i="10"/>
  <c r="B3513" i="10"/>
  <c r="A3513" i="10"/>
  <c r="C3512" i="10"/>
  <c r="B3512" i="10"/>
  <c r="A3512" i="10"/>
  <c r="C3511" i="10"/>
  <c r="B3511" i="10"/>
  <c r="A3511" i="10"/>
  <c r="C3510" i="10"/>
  <c r="B3510" i="10"/>
  <c r="A3510" i="10"/>
  <c r="C3509" i="10"/>
  <c r="B3509" i="10"/>
  <c r="A3509" i="10"/>
  <c r="C3508" i="10"/>
  <c r="B3508" i="10"/>
  <c r="A3508" i="10"/>
  <c r="C3507" i="10"/>
  <c r="B3507" i="10"/>
  <c r="A3507" i="10"/>
  <c r="C3506" i="10"/>
  <c r="B3506" i="10"/>
  <c r="A3506" i="10"/>
  <c r="C3505" i="10"/>
  <c r="B3505" i="10"/>
  <c r="A3505" i="10"/>
  <c r="C3504" i="10"/>
  <c r="B3504" i="10"/>
  <c r="A3504" i="10"/>
  <c r="C3503" i="10"/>
  <c r="B3503" i="10"/>
  <c r="A3503" i="10"/>
  <c r="C3502" i="10"/>
  <c r="B3502" i="10"/>
  <c r="A3502" i="10"/>
  <c r="C3501" i="10"/>
  <c r="B3501" i="10"/>
  <c r="A3501" i="10"/>
  <c r="C3500" i="10"/>
  <c r="B3500" i="10"/>
  <c r="A3500" i="10"/>
  <c r="C3499" i="10"/>
  <c r="B3499" i="10"/>
  <c r="A3499" i="10"/>
  <c r="C3498" i="10"/>
  <c r="B3498" i="10"/>
  <c r="A3498" i="10"/>
  <c r="C3497" i="10"/>
  <c r="B3497" i="10"/>
  <c r="A3497" i="10"/>
  <c r="C3496" i="10"/>
  <c r="B3496" i="10"/>
  <c r="A3496" i="10"/>
  <c r="C3495" i="10"/>
  <c r="B3495" i="10"/>
  <c r="A3495" i="10"/>
  <c r="C3494" i="10"/>
  <c r="B3494" i="10"/>
  <c r="A3494" i="10"/>
  <c r="C3493" i="10"/>
  <c r="B3493" i="10"/>
  <c r="A3493" i="10"/>
  <c r="C3492" i="10"/>
  <c r="B3492" i="10"/>
  <c r="A3492" i="10"/>
  <c r="C3491" i="10"/>
  <c r="B3491" i="10"/>
  <c r="A3491" i="10"/>
  <c r="C3490" i="10"/>
  <c r="B3490" i="10"/>
  <c r="A3490" i="10"/>
  <c r="C3489" i="10"/>
  <c r="B3489" i="10"/>
  <c r="A3489" i="10"/>
  <c r="C3488" i="10"/>
  <c r="B3488" i="10"/>
  <c r="A3488" i="10"/>
  <c r="C3487" i="10"/>
  <c r="B3487" i="10"/>
  <c r="A3487" i="10"/>
  <c r="C3486" i="10"/>
  <c r="B3486" i="10"/>
  <c r="A3486" i="10"/>
  <c r="C3485" i="10"/>
  <c r="B3485" i="10"/>
  <c r="A3485" i="10"/>
  <c r="C3484" i="10"/>
  <c r="B3484" i="10"/>
  <c r="A3484" i="10"/>
  <c r="C3483" i="10"/>
  <c r="B3483" i="10"/>
  <c r="A3483" i="10"/>
  <c r="C3482" i="10"/>
  <c r="B3482" i="10"/>
  <c r="A3482" i="10"/>
  <c r="C3481" i="10"/>
  <c r="B3481" i="10"/>
  <c r="A3481" i="10"/>
  <c r="C3480" i="10"/>
  <c r="B3480" i="10"/>
  <c r="A3480" i="10"/>
  <c r="C3479" i="10"/>
  <c r="B3479" i="10"/>
  <c r="A3479" i="10"/>
  <c r="C3478" i="10"/>
  <c r="B3478" i="10"/>
  <c r="A3478" i="10"/>
  <c r="C3477" i="10"/>
  <c r="B3477" i="10"/>
  <c r="A3477" i="10"/>
  <c r="C3476" i="10"/>
  <c r="B3476" i="10"/>
  <c r="A3476" i="10"/>
  <c r="C3475" i="10"/>
  <c r="B3475" i="10"/>
  <c r="A3475" i="10"/>
  <c r="C3474" i="10"/>
  <c r="B3474" i="10"/>
  <c r="A3474" i="10"/>
  <c r="C3473" i="10"/>
  <c r="B3473" i="10"/>
  <c r="A3473" i="10"/>
  <c r="C3472" i="10"/>
  <c r="B3472" i="10"/>
  <c r="A3472" i="10"/>
  <c r="C3471" i="10"/>
  <c r="B3471" i="10"/>
  <c r="A3471" i="10"/>
  <c r="C3470" i="10"/>
  <c r="B3470" i="10"/>
  <c r="A3470" i="10"/>
  <c r="C3469" i="10"/>
  <c r="B3469" i="10"/>
  <c r="A3469" i="10"/>
  <c r="C3468" i="10"/>
  <c r="B3468" i="10"/>
  <c r="A3468" i="10"/>
  <c r="C3467" i="10"/>
  <c r="B3467" i="10"/>
  <c r="A3467" i="10"/>
  <c r="C3466" i="10"/>
  <c r="B3466" i="10"/>
  <c r="A3466" i="10"/>
  <c r="C3465" i="10"/>
  <c r="B3465" i="10"/>
  <c r="A3465" i="10"/>
  <c r="C3464" i="10"/>
  <c r="B3464" i="10"/>
  <c r="A3464" i="10"/>
  <c r="C3463" i="10"/>
  <c r="B3463" i="10"/>
  <c r="A3463" i="10"/>
  <c r="C3462" i="10"/>
  <c r="B3462" i="10"/>
  <c r="A3462" i="10"/>
  <c r="C3461" i="10"/>
  <c r="B3461" i="10"/>
  <c r="A3461" i="10"/>
  <c r="C3460" i="10"/>
  <c r="B3460" i="10"/>
  <c r="A3460" i="10"/>
  <c r="C3459" i="10"/>
  <c r="B3459" i="10"/>
  <c r="A3459" i="10"/>
  <c r="C3458" i="10"/>
  <c r="B3458" i="10"/>
  <c r="A3458" i="10"/>
  <c r="C3457" i="10"/>
  <c r="B3457" i="10"/>
  <c r="A3457" i="10"/>
  <c r="C3456" i="10"/>
  <c r="B3456" i="10"/>
  <c r="A3456" i="10"/>
  <c r="C3455" i="10"/>
  <c r="B3455" i="10"/>
  <c r="A3455" i="10"/>
  <c r="C3454" i="10"/>
  <c r="B3454" i="10"/>
  <c r="A3454" i="10"/>
  <c r="C3453" i="10"/>
  <c r="B3453" i="10"/>
  <c r="A3453" i="10"/>
  <c r="C3452" i="10"/>
  <c r="B3452" i="10"/>
  <c r="A3452" i="10"/>
  <c r="C3451" i="10"/>
  <c r="B3451" i="10"/>
  <c r="A3451" i="10"/>
  <c r="C3450" i="10"/>
  <c r="B3450" i="10"/>
  <c r="A3450" i="10"/>
  <c r="C3449" i="10"/>
  <c r="B3449" i="10"/>
  <c r="A3449" i="10"/>
  <c r="C3448" i="10"/>
  <c r="B3448" i="10"/>
  <c r="A3448" i="10"/>
  <c r="C3447" i="10"/>
  <c r="B3447" i="10"/>
  <c r="A3447" i="10"/>
  <c r="C3446" i="10"/>
  <c r="B3446" i="10"/>
  <c r="A3446" i="10"/>
  <c r="C3445" i="10"/>
  <c r="B3445" i="10"/>
  <c r="A3445" i="10"/>
  <c r="C3444" i="10"/>
  <c r="B3444" i="10"/>
  <c r="A3444" i="10"/>
  <c r="C3443" i="10"/>
  <c r="B3443" i="10"/>
  <c r="A3443" i="10"/>
  <c r="C3442" i="10"/>
  <c r="B3442" i="10"/>
  <c r="A3442" i="10"/>
  <c r="C3441" i="10"/>
  <c r="B3441" i="10"/>
  <c r="A3441" i="10"/>
  <c r="C3440" i="10"/>
  <c r="B3440" i="10"/>
  <c r="A3440" i="10"/>
  <c r="C3439" i="10"/>
  <c r="B3439" i="10"/>
  <c r="A3439" i="10"/>
  <c r="C3438" i="10"/>
  <c r="B3438" i="10"/>
  <c r="A3438" i="10"/>
  <c r="C3437" i="10"/>
  <c r="B3437" i="10"/>
  <c r="A3437" i="10"/>
  <c r="C3436" i="10"/>
  <c r="B3436" i="10"/>
  <c r="A3436" i="10"/>
  <c r="C3435" i="10"/>
  <c r="B3435" i="10"/>
  <c r="A3435" i="10"/>
  <c r="C3434" i="10"/>
  <c r="B3434" i="10"/>
  <c r="A3434" i="10"/>
  <c r="C3433" i="10"/>
  <c r="B3433" i="10"/>
  <c r="A3433" i="10"/>
  <c r="C3432" i="10"/>
  <c r="B3432" i="10"/>
  <c r="A3432" i="10"/>
  <c r="C3431" i="10"/>
  <c r="B3431" i="10"/>
  <c r="A3431" i="10"/>
  <c r="C3430" i="10"/>
  <c r="B3430" i="10"/>
  <c r="A3430" i="10"/>
  <c r="C3429" i="10"/>
  <c r="B3429" i="10"/>
  <c r="A3429" i="10"/>
  <c r="C3428" i="10"/>
  <c r="B3428" i="10"/>
  <c r="A3428" i="10"/>
  <c r="C3427" i="10"/>
  <c r="B3427" i="10"/>
  <c r="A3427" i="10"/>
  <c r="C3426" i="10"/>
  <c r="B3426" i="10"/>
  <c r="A3426" i="10"/>
  <c r="C3425" i="10"/>
  <c r="B3425" i="10"/>
  <c r="A3425" i="10"/>
  <c r="C3424" i="10"/>
  <c r="B3424" i="10"/>
  <c r="A3424" i="10"/>
  <c r="C3423" i="10"/>
  <c r="B3423" i="10"/>
  <c r="A3423" i="10"/>
  <c r="C3422" i="10"/>
  <c r="B3422" i="10"/>
  <c r="A3422" i="10"/>
  <c r="C3421" i="10"/>
  <c r="B3421" i="10"/>
  <c r="A3421" i="10"/>
  <c r="C3420" i="10"/>
  <c r="B3420" i="10"/>
  <c r="A3420" i="10"/>
  <c r="C3419" i="10"/>
  <c r="B3419" i="10"/>
  <c r="A3419" i="10"/>
  <c r="C3418" i="10"/>
  <c r="B3418" i="10"/>
  <c r="A3418" i="10"/>
  <c r="C3417" i="10"/>
  <c r="B3417" i="10"/>
  <c r="A3417" i="10"/>
  <c r="C3416" i="10"/>
  <c r="B3416" i="10"/>
  <c r="A3416" i="10"/>
  <c r="C3415" i="10"/>
  <c r="B3415" i="10"/>
  <c r="A3415" i="10"/>
  <c r="C3414" i="10"/>
  <c r="B3414" i="10"/>
  <c r="A3414" i="10"/>
  <c r="C3413" i="10"/>
  <c r="B3413" i="10"/>
  <c r="A3413" i="10"/>
  <c r="C3412" i="10"/>
  <c r="B3412" i="10"/>
  <c r="A3412" i="10"/>
  <c r="C3411" i="10"/>
  <c r="B3411" i="10"/>
  <c r="A3411" i="10"/>
  <c r="C3410" i="10"/>
  <c r="B3410" i="10"/>
  <c r="A3410" i="10"/>
  <c r="C3409" i="10"/>
  <c r="B3409" i="10"/>
  <c r="A3409" i="10"/>
  <c r="C3408" i="10"/>
  <c r="B3408" i="10"/>
  <c r="A3408" i="10"/>
  <c r="C3407" i="10"/>
  <c r="B3407" i="10"/>
  <c r="A3407" i="10"/>
  <c r="C3406" i="10"/>
  <c r="B3406" i="10"/>
  <c r="A3406" i="10"/>
  <c r="C3405" i="10"/>
  <c r="B3405" i="10"/>
  <c r="A3405" i="10"/>
  <c r="C3404" i="10"/>
  <c r="B3404" i="10"/>
  <c r="A3404" i="10"/>
  <c r="AT1004" i="17"/>
  <c r="AT1003" i="17"/>
  <c r="AT1002" i="17"/>
  <c r="AT1001" i="17"/>
  <c r="AT1000" i="17"/>
  <c r="AT999" i="17"/>
  <c r="AT998" i="17"/>
  <c r="AT997" i="17"/>
  <c r="AT996" i="17"/>
  <c r="AT995" i="17"/>
  <c r="AT994" i="17"/>
  <c r="AT993" i="17"/>
  <c r="AT992" i="17"/>
  <c r="AT991" i="17"/>
  <c r="AT990" i="17"/>
  <c r="AT989" i="17"/>
  <c r="AT988" i="17"/>
  <c r="AT987" i="17"/>
  <c r="AT986" i="17"/>
  <c r="AT985" i="17"/>
  <c r="AT984" i="17"/>
  <c r="AT983" i="17"/>
  <c r="AT982" i="17"/>
  <c r="AT981" i="17"/>
  <c r="AT980" i="17"/>
  <c r="AT979" i="17"/>
  <c r="AT978" i="17"/>
  <c r="AT977" i="17"/>
  <c r="AT976" i="17"/>
  <c r="AT975" i="17"/>
  <c r="AT974" i="17"/>
  <c r="AT973" i="17"/>
  <c r="AT972" i="17"/>
  <c r="AT971" i="17"/>
  <c r="AT970" i="17"/>
  <c r="AT969" i="17"/>
  <c r="AT968" i="17"/>
  <c r="AT967" i="17"/>
  <c r="AT966" i="17"/>
  <c r="AT965" i="17"/>
  <c r="AT964" i="17"/>
  <c r="AT963" i="17"/>
  <c r="AT962" i="17"/>
  <c r="AT961" i="17"/>
  <c r="AT960" i="17"/>
  <c r="AT959" i="17"/>
  <c r="AT958" i="17"/>
  <c r="AT957" i="17"/>
  <c r="AT956" i="17"/>
  <c r="AT955" i="17"/>
  <c r="AT954" i="17"/>
  <c r="AT953" i="17"/>
  <c r="AT952" i="17"/>
  <c r="AT951" i="17"/>
  <c r="AT950" i="17"/>
  <c r="AT949" i="17"/>
  <c r="AT948" i="17"/>
  <c r="AT947" i="17"/>
  <c r="AT946" i="17"/>
  <c r="AT945" i="17"/>
  <c r="AT944" i="17"/>
  <c r="AT943" i="17"/>
  <c r="AT942" i="17"/>
  <c r="AT941" i="17"/>
  <c r="AT940" i="17"/>
  <c r="AT939" i="17"/>
  <c r="AT938" i="17"/>
  <c r="AT937" i="17"/>
  <c r="AT936" i="17"/>
  <c r="AT935" i="17"/>
  <c r="AT934" i="17"/>
  <c r="AT933" i="17"/>
  <c r="AT932" i="17"/>
  <c r="AT931" i="17"/>
  <c r="AT930" i="17"/>
  <c r="AT929" i="17"/>
  <c r="AT928" i="17"/>
  <c r="AT927" i="17"/>
  <c r="AT926" i="17"/>
  <c r="AT925" i="17"/>
  <c r="AT924" i="17"/>
  <c r="AT923" i="17"/>
  <c r="AT922" i="17"/>
  <c r="AT921" i="17"/>
  <c r="AT920" i="17"/>
  <c r="AT919" i="17"/>
  <c r="AT918" i="17"/>
  <c r="AT917" i="17"/>
  <c r="AT916" i="17"/>
  <c r="AT915" i="17"/>
  <c r="AT914" i="17"/>
  <c r="AT913" i="17"/>
  <c r="AT912" i="17"/>
  <c r="AT911" i="17"/>
  <c r="AT910" i="17"/>
  <c r="AT909" i="17"/>
  <c r="AT908" i="17"/>
  <c r="AT907" i="17"/>
  <c r="AT906" i="17"/>
  <c r="AT905" i="17"/>
  <c r="AT904" i="17"/>
  <c r="AT903" i="17"/>
  <c r="AT902" i="17"/>
  <c r="AT901" i="17"/>
  <c r="AT900" i="17"/>
  <c r="AT899" i="17"/>
  <c r="AT898" i="17"/>
  <c r="AT897" i="17"/>
  <c r="AT896" i="17"/>
  <c r="AT895" i="17"/>
  <c r="AT894" i="17"/>
  <c r="AT893" i="17"/>
  <c r="AT892" i="17"/>
  <c r="AT891" i="17"/>
  <c r="AT890" i="17"/>
  <c r="AT889" i="17"/>
  <c r="AT888" i="17"/>
  <c r="AT887" i="17"/>
  <c r="AT886" i="17"/>
  <c r="AT885" i="17"/>
  <c r="AT884" i="17"/>
  <c r="AT883" i="17"/>
  <c r="AT882" i="17"/>
  <c r="AT881" i="17"/>
  <c r="AT880" i="17"/>
  <c r="AT879" i="17"/>
  <c r="AT878" i="17"/>
  <c r="AT877" i="17"/>
  <c r="AT876" i="17"/>
  <c r="AT875" i="17"/>
  <c r="AT874" i="17"/>
  <c r="AT873" i="17"/>
  <c r="AT872" i="17"/>
  <c r="AT871" i="17"/>
  <c r="AT870" i="17"/>
  <c r="AT869" i="17"/>
  <c r="AT868" i="17"/>
  <c r="AT867" i="17"/>
  <c r="AT866" i="17"/>
  <c r="AT865" i="17"/>
  <c r="AT864" i="17"/>
  <c r="AT863" i="17"/>
  <c r="AT862" i="17"/>
  <c r="AT861" i="17"/>
  <c r="AT860" i="17"/>
  <c r="AT859" i="17"/>
  <c r="AT858" i="17"/>
  <c r="AT857" i="17"/>
  <c r="AT856" i="17"/>
  <c r="AT855" i="17"/>
  <c r="AT854" i="17"/>
  <c r="AT853" i="17"/>
  <c r="AT852" i="17"/>
  <c r="AT851" i="17"/>
  <c r="AT850" i="17"/>
  <c r="AT849" i="17"/>
  <c r="AT848" i="17"/>
  <c r="AT847" i="17"/>
  <c r="AT846" i="17"/>
  <c r="AT845" i="17"/>
  <c r="AT844" i="17"/>
  <c r="AT843" i="17"/>
  <c r="AT842" i="17"/>
  <c r="AT841" i="17"/>
  <c r="AT840" i="17"/>
  <c r="AT839" i="17"/>
  <c r="AT838" i="17"/>
  <c r="AT837" i="17"/>
  <c r="AT836" i="17"/>
  <c r="AT835" i="17"/>
  <c r="AT834" i="17"/>
  <c r="AT833" i="17"/>
  <c r="AT832" i="17"/>
  <c r="AT831" i="17"/>
  <c r="AT830" i="17"/>
  <c r="AT829" i="17"/>
  <c r="AT828" i="17"/>
  <c r="AT827" i="17"/>
  <c r="AT826" i="17"/>
  <c r="AT825" i="17"/>
  <c r="AT824" i="17"/>
  <c r="AT823" i="17"/>
  <c r="AT822" i="17"/>
  <c r="AT821" i="17"/>
  <c r="AT820" i="17"/>
  <c r="AT819" i="17"/>
  <c r="AT818" i="17"/>
  <c r="AT817" i="17"/>
  <c r="AT816" i="17"/>
  <c r="AT815" i="17"/>
  <c r="AT814" i="17"/>
  <c r="AT813" i="17"/>
  <c r="AT812" i="17"/>
  <c r="AT811" i="17"/>
  <c r="AT810" i="17"/>
  <c r="AT809" i="17"/>
  <c r="AT808" i="17"/>
  <c r="AT807" i="17"/>
  <c r="AT806" i="17"/>
  <c r="AT805" i="17"/>
  <c r="AT804" i="17"/>
  <c r="AT803" i="17"/>
  <c r="AT802" i="17"/>
  <c r="AT801" i="17"/>
  <c r="AT800" i="17"/>
  <c r="AT799" i="17"/>
  <c r="AT798" i="17"/>
  <c r="AT797" i="17"/>
  <c r="AT796" i="17"/>
  <c r="AT795" i="17"/>
  <c r="AT794" i="17"/>
  <c r="AT793" i="17"/>
  <c r="AT792" i="17"/>
  <c r="AT791" i="17"/>
  <c r="AT790" i="17"/>
  <c r="AT789" i="17"/>
  <c r="AT788" i="17"/>
  <c r="AT787" i="17"/>
  <c r="AT786" i="17"/>
  <c r="AT785" i="17"/>
  <c r="AT784" i="17"/>
  <c r="AT783" i="17"/>
  <c r="AT782" i="17"/>
  <c r="AT781" i="17"/>
  <c r="AT780" i="17"/>
  <c r="AT779" i="17"/>
  <c r="AT778" i="17"/>
  <c r="AT777" i="17"/>
  <c r="AT776" i="17"/>
  <c r="AT775" i="17"/>
  <c r="AT774" i="17"/>
  <c r="AT773" i="17"/>
  <c r="AT772" i="17"/>
  <c r="AT771" i="17"/>
  <c r="AT770" i="17"/>
  <c r="AT769" i="17"/>
  <c r="AT768" i="17"/>
  <c r="AT767" i="17"/>
  <c r="AT766" i="17"/>
  <c r="AT765" i="17"/>
  <c r="AT764" i="17"/>
  <c r="AT763" i="17"/>
  <c r="AT762" i="17"/>
  <c r="AT761" i="17"/>
  <c r="AT760" i="17"/>
  <c r="AT759" i="17"/>
  <c r="AT758" i="17"/>
  <c r="AT757" i="17"/>
  <c r="AT756" i="17"/>
  <c r="AT755" i="17"/>
  <c r="AT754" i="17"/>
  <c r="AT753" i="17"/>
  <c r="AT752" i="17"/>
  <c r="AT751" i="17"/>
  <c r="AT750" i="17"/>
  <c r="AT749" i="17"/>
  <c r="AT748" i="17"/>
  <c r="AT747" i="17"/>
  <c r="AT746" i="17"/>
  <c r="AT745" i="17"/>
  <c r="AT744" i="17"/>
  <c r="AT743" i="17"/>
  <c r="AT742" i="17"/>
  <c r="AT741" i="17"/>
  <c r="AT740" i="17"/>
  <c r="AT739" i="17"/>
  <c r="AT738" i="17"/>
  <c r="AT737" i="17"/>
  <c r="AT736" i="17"/>
  <c r="AT735" i="17"/>
  <c r="AT734" i="17"/>
  <c r="AT733" i="17"/>
  <c r="AT732" i="17"/>
  <c r="AT731" i="17"/>
  <c r="AT730" i="17"/>
  <c r="AT729" i="17"/>
  <c r="AT728" i="17"/>
  <c r="AT727" i="17"/>
  <c r="AT726" i="17"/>
  <c r="AT725" i="17"/>
  <c r="AT724" i="17"/>
  <c r="AT723" i="17"/>
  <c r="AT722" i="17"/>
  <c r="AT721" i="17"/>
  <c r="AT720" i="17"/>
  <c r="AT719" i="17"/>
  <c r="AT718" i="17"/>
  <c r="AT717" i="17"/>
  <c r="AT716" i="17"/>
  <c r="AT715" i="17"/>
  <c r="AT714" i="17"/>
  <c r="AT713" i="17"/>
  <c r="AT712" i="17"/>
  <c r="AT711" i="17"/>
  <c r="AT710" i="17"/>
  <c r="AT709" i="17"/>
  <c r="AT708" i="17"/>
  <c r="AT707" i="17"/>
  <c r="AT706" i="17"/>
  <c r="AT705" i="17"/>
  <c r="AT704" i="17"/>
  <c r="AT703" i="17"/>
  <c r="AT702" i="17"/>
  <c r="AT701" i="17"/>
  <c r="AT700" i="17"/>
  <c r="AT699" i="17"/>
  <c r="AT698" i="17"/>
  <c r="AT697" i="17"/>
  <c r="AT696" i="17"/>
  <c r="AT695" i="17"/>
  <c r="AT694" i="17"/>
  <c r="AT693" i="17"/>
  <c r="AT692" i="17"/>
  <c r="AT691" i="17"/>
  <c r="AT690" i="17"/>
  <c r="AT689" i="17"/>
  <c r="AT688" i="17"/>
  <c r="AT687" i="17"/>
  <c r="AT686" i="17"/>
  <c r="AT685" i="17"/>
  <c r="C685" i="17"/>
  <c r="A682" i="16"/>
  <c r="AT684" i="17"/>
  <c r="AT683" i="17"/>
  <c r="AT682" i="17"/>
  <c r="AT681" i="17"/>
  <c r="AT680" i="17"/>
  <c r="AT679" i="17"/>
  <c r="AT678" i="17"/>
  <c r="AT677" i="17"/>
  <c r="AT676" i="17"/>
  <c r="AT675" i="17"/>
  <c r="AT674" i="17"/>
  <c r="AT673" i="17"/>
  <c r="AT672" i="17"/>
  <c r="AT671" i="17"/>
  <c r="AT670" i="17"/>
  <c r="AT669" i="17"/>
  <c r="AT668" i="17"/>
  <c r="AT667" i="17"/>
  <c r="AT666" i="17"/>
  <c r="AT665" i="17"/>
  <c r="AT664" i="17"/>
  <c r="AT663" i="17"/>
  <c r="AT662" i="17"/>
  <c r="AT661" i="17"/>
  <c r="AT660" i="17"/>
  <c r="AT659" i="17"/>
  <c r="AT658" i="17"/>
  <c r="AT657" i="17"/>
  <c r="AT656" i="17"/>
  <c r="AT655" i="17"/>
  <c r="AT654" i="17"/>
  <c r="AT653" i="17"/>
  <c r="AT652" i="17"/>
  <c r="AT651" i="17"/>
  <c r="AT650" i="17"/>
  <c r="AT649" i="17"/>
  <c r="AT648" i="17"/>
  <c r="AT647" i="17"/>
  <c r="AT646" i="17"/>
  <c r="AT645" i="17"/>
  <c r="AT644" i="17"/>
  <c r="AT643" i="17"/>
  <c r="AT642" i="17"/>
  <c r="AT641" i="17"/>
  <c r="AT640" i="17"/>
  <c r="AT639" i="17"/>
  <c r="AT638" i="17"/>
  <c r="AT637" i="17"/>
  <c r="AT636" i="17"/>
  <c r="AT635" i="17"/>
  <c r="AT634" i="17"/>
  <c r="AT633" i="17"/>
  <c r="AT632" i="17"/>
  <c r="AT631" i="17"/>
  <c r="AT630" i="17"/>
  <c r="AT629" i="17"/>
  <c r="AT628" i="17"/>
  <c r="AT627" i="17"/>
  <c r="AT626" i="17"/>
  <c r="AT625" i="17"/>
  <c r="AT624" i="17"/>
  <c r="AT623" i="17"/>
  <c r="AT622" i="17"/>
  <c r="AT621" i="17"/>
  <c r="AT620" i="17"/>
  <c r="AT619" i="17"/>
  <c r="AT618" i="17"/>
  <c r="AT617" i="17"/>
  <c r="AT616" i="17"/>
  <c r="AT615" i="17"/>
  <c r="AT614" i="17"/>
  <c r="AT613" i="17"/>
  <c r="AT612" i="17"/>
  <c r="AT611" i="17"/>
  <c r="AT610" i="17"/>
  <c r="AT609" i="17"/>
  <c r="AT608" i="17"/>
  <c r="AT607" i="17"/>
  <c r="AT606" i="17"/>
  <c r="AT605" i="17"/>
  <c r="AT604" i="17"/>
  <c r="AT603" i="17"/>
  <c r="AT602" i="17"/>
  <c r="AT601" i="17"/>
  <c r="AT600" i="17"/>
  <c r="AT599" i="17"/>
  <c r="AT598" i="17"/>
  <c r="AT597" i="17"/>
  <c r="AT596" i="17"/>
  <c r="AT595" i="17"/>
  <c r="AT594" i="17"/>
  <c r="AT593" i="17"/>
  <c r="AT592" i="17"/>
  <c r="AT591" i="17"/>
  <c r="AT590" i="17"/>
  <c r="AT589" i="17"/>
  <c r="AT588" i="17"/>
  <c r="AT587" i="17"/>
  <c r="AT586" i="17"/>
  <c r="AT585" i="17"/>
  <c r="AT584" i="17"/>
  <c r="AT583" i="17"/>
  <c r="AT582" i="17"/>
  <c r="AT581" i="17"/>
  <c r="AT580" i="17"/>
  <c r="AT579" i="17"/>
  <c r="AT578" i="17"/>
  <c r="AT577" i="17"/>
  <c r="AT576" i="17"/>
  <c r="AT575" i="17"/>
  <c r="AT574" i="17"/>
  <c r="AT573" i="17"/>
  <c r="AT572" i="17"/>
  <c r="AT571" i="17"/>
  <c r="AT570" i="17"/>
  <c r="AT569" i="17"/>
  <c r="AT568" i="17"/>
  <c r="AT567" i="17"/>
  <c r="AT566" i="17"/>
  <c r="AT565" i="17"/>
  <c r="AT564" i="17"/>
  <c r="AT563" i="17"/>
  <c r="AT562" i="17"/>
  <c r="AT561" i="17"/>
  <c r="AT560" i="17"/>
  <c r="AT559" i="17"/>
  <c r="AT558" i="17"/>
  <c r="AT557" i="17"/>
  <c r="AT556" i="17"/>
  <c r="AT555" i="17"/>
  <c r="AT554" i="17"/>
  <c r="AT553" i="17"/>
  <c r="AT552" i="17"/>
  <c r="AT551" i="17"/>
  <c r="AT550" i="17"/>
  <c r="AT549" i="17"/>
  <c r="AT548" i="17"/>
  <c r="AT547" i="17"/>
  <c r="AT546" i="17"/>
  <c r="AT545" i="17"/>
  <c r="AT544" i="17"/>
  <c r="AT543" i="17"/>
  <c r="AT542" i="17"/>
  <c r="AT541" i="17"/>
  <c r="AT540" i="17"/>
  <c r="AT539" i="17"/>
  <c r="AT538" i="17"/>
  <c r="AT537" i="17"/>
  <c r="AT536" i="17"/>
  <c r="AT535" i="17"/>
  <c r="AT534" i="17"/>
  <c r="AT533" i="17"/>
  <c r="AT532" i="17"/>
  <c r="AT531" i="17"/>
  <c r="AT530" i="17"/>
  <c r="AT529" i="17"/>
  <c r="AT528" i="17"/>
  <c r="AT527" i="17"/>
  <c r="AT526" i="17"/>
  <c r="AT525" i="17"/>
  <c r="AT524" i="17"/>
  <c r="AT523" i="17"/>
  <c r="AT522" i="17"/>
  <c r="AT521" i="17"/>
  <c r="AT520" i="17"/>
  <c r="AT519" i="17"/>
  <c r="AT518" i="17"/>
  <c r="AT517" i="17"/>
  <c r="AT516" i="17"/>
  <c r="AT515" i="17"/>
  <c r="AT514" i="17"/>
  <c r="AT513" i="17"/>
  <c r="AT512" i="17"/>
  <c r="AT511" i="17"/>
  <c r="AT510" i="17"/>
  <c r="AT509" i="17"/>
  <c r="AT508" i="17"/>
  <c r="AT507" i="17"/>
  <c r="AT506" i="17"/>
  <c r="AT505" i="17"/>
  <c r="AT504" i="17"/>
  <c r="AT503" i="17"/>
  <c r="AT502" i="17"/>
  <c r="AT501" i="17"/>
  <c r="AT500" i="17"/>
  <c r="AT499" i="17"/>
  <c r="AT498" i="17"/>
  <c r="AT497" i="17"/>
  <c r="AT496" i="17"/>
  <c r="AT495" i="17"/>
  <c r="AT494" i="17"/>
  <c r="AT493" i="17"/>
  <c r="AT492" i="17"/>
  <c r="AT491" i="17"/>
  <c r="AT490" i="17"/>
  <c r="AT489" i="17"/>
  <c r="AT488" i="17"/>
  <c r="AT487" i="17"/>
  <c r="AT486" i="17"/>
  <c r="AT485" i="17"/>
  <c r="AT484" i="17"/>
  <c r="AT483" i="17"/>
  <c r="AT482" i="17"/>
  <c r="AT481" i="17"/>
  <c r="AT480" i="17"/>
  <c r="AT479" i="17"/>
  <c r="AT478" i="17"/>
  <c r="AT477" i="17"/>
  <c r="AT476" i="17"/>
  <c r="AT475" i="17"/>
  <c r="AT474" i="17"/>
  <c r="AT473" i="17"/>
  <c r="AT472" i="17"/>
  <c r="AT471" i="17"/>
  <c r="AT470" i="17"/>
  <c r="AT469" i="17"/>
  <c r="AT468" i="17"/>
  <c r="AT467" i="17"/>
  <c r="AT466" i="17"/>
  <c r="AT465" i="17"/>
  <c r="AT464" i="17"/>
  <c r="AT463" i="17"/>
  <c r="AT462" i="17"/>
  <c r="AT461" i="17"/>
  <c r="AT460" i="17"/>
  <c r="AT459" i="17"/>
  <c r="AT458" i="17"/>
  <c r="AT457" i="17"/>
  <c r="AT456" i="17"/>
  <c r="AT455" i="17"/>
  <c r="AT454" i="17"/>
  <c r="AT453" i="17"/>
  <c r="AT452" i="17"/>
  <c r="AT451" i="17"/>
  <c r="AT450" i="17"/>
  <c r="AT449" i="17"/>
  <c r="AT448" i="17"/>
  <c r="AT447" i="17"/>
  <c r="AT446" i="17"/>
  <c r="AT445" i="17"/>
  <c r="AT444" i="17"/>
  <c r="AT443" i="17"/>
  <c r="AT442" i="17"/>
  <c r="AT441" i="17"/>
  <c r="AT440" i="17"/>
  <c r="AT439" i="17"/>
  <c r="AT438" i="17"/>
  <c r="AT437" i="17"/>
  <c r="AT436" i="17"/>
  <c r="AT435" i="17"/>
  <c r="AT434" i="17"/>
  <c r="AT433" i="17"/>
  <c r="AT432" i="17"/>
  <c r="AT431" i="17"/>
  <c r="AT430" i="17"/>
  <c r="AT429" i="17"/>
  <c r="AT428" i="17"/>
  <c r="AT427" i="17"/>
  <c r="AT426" i="17"/>
  <c r="AT425" i="17"/>
  <c r="AT424" i="17"/>
  <c r="AT423" i="17"/>
  <c r="AT422" i="17"/>
  <c r="AT421" i="17"/>
  <c r="AT420" i="17"/>
  <c r="AT419" i="17"/>
  <c r="AT418" i="17"/>
  <c r="AT417" i="17"/>
  <c r="AT416" i="17"/>
  <c r="AT415" i="17"/>
  <c r="AT414" i="17"/>
  <c r="AT413" i="17"/>
  <c r="AT412" i="17"/>
  <c r="AT411" i="17"/>
  <c r="AT410" i="17"/>
  <c r="AT409" i="17"/>
  <c r="AT408" i="17"/>
  <c r="AT407" i="17"/>
  <c r="AT406" i="17"/>
  <c r="AT405" i="17"/>
  <c r="AT404" i="17"/>
  <c r="AT403" i="17"/>
  <c r="AT402" i="17"/>
  <c r="AT401" i="17"/>
  <c r="AT400" i="17"/>
  <c r="AT399" i="17"/>
  <c r="AT398" i="17"/>
  <c r="AT397" i="17"/>
  <c r="AT396" i="17"/>
  <c r="AT395" i="17"/>
  <c r="AT394" i="17"/>
  <c r="AT393" i="17"/>
  <c r="AT392" i="17"/>
  <c r="AT391" i="17"/>
  <c r="AT390" i="17"/>
  <c r="AT389" i="17"/>
  <c r="AT388" i="17"/>
  <c r="AT387" i="17"/>
  <c r="AT386" i="17"/>
  <c r="AT385" i="17"/>
  <c r="AT384" i="17"/>
  <c r="AT383" i="17"/>
  <c r="AT382" i="17"/>
  <c r="AT381" i="17"/>
  <c r="AT380" i="17"/>
  <c r="AT379" i="17"/>
  <c r="AT378" i="17"/>
  <c r="AT377" i="17"/>
  <c r="AT376" i="17"/>
  <c r="AT375" i="17"/>
  <c r="AT374" i="17"/>
  <c r="AT373" i="17"/>
  <c r="AT372" i="17"/>
  <c r="AT371" i="17"/>
  <c r="AT370" i="17"/>
  <c r="AT369" i="17"/>
  <c r="AT368" i="17"/>
  <c r="AT367" i="17"/>
  <c r="AT366" i="17"/>
  <c r="AT365" i="17"/>
  <c r="AT364" i="17"/>
  <c r="AT363" i="17"/>
  <c r="AT362" i="17"/>
  <c r="AT361" i="17"/>
  <c r="AT360" i="17"/>
  <c r="AT359" i="17"/>
  <c r="AT358" i="17"/>
  <c r="AT357" i="17"/>
  <c r="AT356" i="17"/>
  <c r="AT355" i="17"/>
  <c r="AT354" i="17"/>
  <c r="AT353" i="17"/>
  <c r="AT352" i="17"/>
  <c r="AT351" i="17"/>
  <c r="AT350" i="17"/>
  <c r="AT349" i="17"/>
  <c r="AT348" i="17"/>
  <c r="AT347" i="17"/>
  <c r="AT346" i="17"/>
  <c r="AT345" i="17"/>
  <c r="AT344" i="17"/>
  <c r="AT343" i="17"/>
  <c r="AT342" i="17"/>
  <c r="AT341" i="17"/>
  <c r="AT340" i="17"/>
  <c r="AT339" i="17"/>
  <c r="AT338" i="17"/>
  <c r="AT337" i="17"/>
  <c r="AT336" i="17"/>
  <c r="AT335" i="17"/>
  <c r="AT334" i="17"/>
  <c r="AT333" i="17"/>
  <c r="AT332" i="17"/>
  <c r="AT331" i="17"/>
  <c r="AT330" i="17"/>
  <c r="AT329" i="17"/>
  <c r="AT328" i="17"/>
  <c r="AT327" i="17"/>
  <c r="AT326" i="17"/>
  <c r="AT325" i="17"/>
  <c r="C325" i="17"/>
  <c r="A322" i="16"/>
  <c r="P322" i="16"/>
  <c r="AT324" i="17"/>
  <c r="AT323" i="17"/>
  <c r="AT322" i="17"/>
  <c r="AT321" i="17"/>
  <c r="AT320" i="17"/>
  <c r="AT319" i="17"/>
  <c r="AT318" i="17"/>
  <c r="AT317" i="17"/>
  <c r="AT316" i="17"/>
  <c r="AT315" i="17"/>
  <c r="AT314" i="17"/>
  <c r="AT313" i="17"/>
  <c r="AT312" i="17"/>
  <c r="AT311" i="17"/>
  <c r="AT310" i="17"/>
  <c r="AT309" i="17"/>
  <c r="AT308" i="17"/>
  <c r="AT307" i="17"/>
  <c r="AT306" i="17"/>
  <c r="AT305" i="17"/>
  <c r="AT304" i="17"/>
  <c r="AT303" i="17"/>
  <c r="AT302" i="17"/>
  <c r="AT301" i="17"/>
  <c r="AT300" i="17"/>
  <c r="AT299" i="17"/>
  <c r="AT298" i="17"/>
  <c r="AT297" i="17"/>
  <c r="AT296" i="17"/>
  <c r="AT295" i="17"/>
  <c r="AT294" i="17"/>
  <c r="AT293" i="17"/>
  <c r="AT292" i="17"/>
  <c r="AT291" i="17"/>
  <c r="AT290" i="17"/>
  <c r="AT289" i="17"/>
  <c r="AT288" i="17"/>
  <c r="AT287" i="17"/>
  <c r="AT286" i="17"/>
  <c r="AT285" i="17"/>
  <c r="AT284" i="17"/>
  <c r="AT283" i="17"/>
  <c r="AT282" i="17"/>
  <c r="AT281" i="17"/>
  <c r="AT280" i="17"/>
  <c r="AT279" i="17"/>
  <c r="AT278" i="17"/>
  <c r="AT277" i="17"/>
  <c r="AT276" i="17"/>
  <c r="AT275" i="17"/>
  <c r="AT274" i="17"/>
  <c r="AT273" i="17"/>
  <c r="AT272" i="17"/>
  <c r="AT271" i="17"/>
  <c r="AT270" i="17"/>
  <c r="AT269" i="17"/>
  <c r="AT268" i="17"/>
  <c r="AT267" i="17"/>
  <c r="AT266" i="17"/>
  <c r="AT265" i="17"/>
  <c r="AT264" i="17"/>
  <c r="AT263" i="17"/>
  <c r="AT262" i="17"/>
  <c r="AT261" i="17"/>
  <c r="AT260" i="17"/>
  <c r="AT259" i="17"/>
  <c r="AT258" i="17"/>
  <c r="AT257" i="17"/>
  <c r="AT256" i="17"/>
  <c r="AT255" i="17"/>
  <c r="AT254" i="17"/>
  <c r="AT253" i="17"/>
  <c r="AT252" i="17"/>
  <c r="AT251" i="17"/>
  <c r="AT250" i="17"/>
  <c r="AT249" i="17"/>
  <c r="AT248" i="17"/>
  <c r="AT247" i="17"/>
  <c r="AT246" i="17"/>
  <c r="AT245" i="17"/>
  <c r="AT244" i="17"/>
  <c r="AT243" i="17"/>
  <c r="AT242" i="17"/>
  <c r="AT241" i="17"/>
  <c r="AT240" i="17"/>
  <c r="AT239" i="17"/>
  <c r="AT238" i="17"/>
  <c r="AT237" i="17"/>
  <c r="AT236" i="17"/>
  <c r="AT235" i="17"/>
  <c r="AT234" i="17"/>
  <c r="AT233" i="17"/>
  <c r="AT232" i="17"/>
  <c r="AT231" i="17"/>
  <c r="AT230" i="17"/>
  <c r="AT229" i="17"/>
  <c r="AT228" i="17"/>
  <c r="AT227" i="17"/>
  <c r="AT226" i="17"/>
  <c r="AT225" i="17"/>
  <c r="AT224" i="17"/>
  <c r="AT223" i="17"/>
  <c r="AT222" i="17"/>
  <c r="AT221" i="17"/>
  <c r="AT220" i="17"/>
  <c r="AT219" i="17"/>
  <c r="AT218" i="17"/>
  <c r="AT217" i="17"/>
  <c r="AT216" i="17"/>
  <c r="AT215" i="17"/>
  <c r="AT214" i="17"/>
  <c r="AT213" i="17"/>
  <c r="AT212" i="17"/>
  <c r="AT211" i="17"/>
  <c r="AT210" i="17"/>
  <c r="AT209" i="17"/>
  <c r="AT208" i="17"/>
  <c r="AT207" i="17"/>
  <c r="AT206" i="17"/>
  <c r="AT205" i="17"/>
  <c r="AT204" i="17"/>
  <c r="AT203" i="17"/>
  <c r="AT202" i="17"/>
  <c r="AT201" i="17"/>
  <c r="AT200" i="17"/>
  <c r="AT199" i="17"/>
  <c r="AT198" i="17"/>
  <c r="AT197" i="17"/>
  <c r="AT196" i="17"/>
  <c r="AT195" i="17"/>
  <c r="AT194" i="17"/>
  <c r="AT193" i="17"/>
  <c r="AT192" i="17"/>
  <c r="AT191" i="17"/>
  <c r="AT190" i="17"/>
  <c r="AT189" i="17"/>
  <c r="AT188" i="17"/>
  <c r="AT187" i="17"/>
  <c r="AT186" i="17"/>
  <c r="AT185" i="17"/>
  <c r="AT184" i="17"/>
  <c r="AT183" i="17"/>
  <c r="AT182" i="17"/>
  <c r="AT181" i="17"/>
  <c r="AT180" i="17"/>
  <c r="AT179" i="17"/>
  <c r="AT178" i="17"/>
  <c r="AT177" i="17"/>
  <c r="AT176" i="17"/>
  <c r="AT175" i="17"/>
  <c r="AT174" i="17"/>
  <c r="AT173" i="17"/>
  <c r="AT172" i="17"/>
  <c r="AT171" i="17"/>
  <c r="AT170" i="17"/>
  <c r="AT169" i="17"/>
  <c r="AT168" i="17"/>
  <c r="AT167" i="17"/>
  <c r="AT166" i="17"/>
  <c r="AT165" i="17"/>
  <c r="AT164" i="17"/>
  <c r="AT163" i="17"/>
  <c r="AT162" i="17"/>
  <c r="AT161" i="17"/>
  <c r="AT160" i="17"/>
  <c r="AT159" i="17"/>
  <c r="AT158" i="17"/>
  <c r="AT157" i="17"/>
  <c r="AT156" i="17"/>
  <c r="AT155" i="17"/>
  <c r="AT154" i="17"/>
  <c r="AT153" i="17"/>
  <c r="AT152" i="17"/>
  <c r="AT151" i="17"/>
  <c r="AT150" i="17"/>
  <c r="AT149" i="17"/>
  <c r="AT148" i="17"/>
  <c r="AT147" i="17"/>
  <c r="AT146" i="17"/>
  <c r="AT145" i="17"/>
  <c r="AT144" i="17"/>
  <c r="AT143" i="17"/>
  <c r="AT142" i="17"/>
  <c r="AT141" i="17"/>
  <c r="AT140" i="17"/>
  <c r="AT139" i="17"/>
  <c r="AT138" i="17"/>
  <c r="AT137" i="17"/>
  <c r="AT136" i="17"/>
  <c r="AT135" i="17"/>
  <c r="AT134" i="17"/>
  <c r="AT133" i="17"/>
  <c r="AT132" i="17"/>
  <c r="AT131" i="17"/>
  <c r="AT130" i="17"/>
  <c r="AT129" i="17"/>
  <c r="AT128" i="17"/>
  <c r="AT127" i="17"/>
  <c r="AT126" i="17"/>
  <c r="AT125" i="17"/>
  <c r="C125" i="17"/>
  <c r="A122" i="16"/>
  <c r="AT124" i="17"/>
  <c r="AT123" i="17"/>
  <c r="AT122" i="17"/>
  <c r="AT121" i="17"/>
  <c r="AT120" i="17"/>
  <c r="AT119" i="17"/>
  <c r="AT118" i="17"/>
  <c r="AT117" i="17"/>
  <c r="AT116" i="17"/>
  <c r="AT115" i="17"/>
  <c r="AT114" i="17"/>
  <c r="AT113" i="17"/>
  <c r="AT112" i="17"/>
  <c r="AT111" i="17"/>
  <c r="AT110" i="17"/>
  <c r="AT109" i="17"/>
  <c r="AT108" i="17"/>
  <c r="AT107" i="17"/>
  <c r="AT106" i="17"/>
  <c r="AT105" i="17"/>
  <c r="AT104" i="17"/>
  <c r="AT103" i="17"/>
  <c r="AT102" i="17"/>
  <c r="AT101" i="17"/>
  <c r="AT100" i="17"/>
  <c r="AT99" i="17"/>
  <c r="AT98" i="17"/>
  <c r="AT97" i="17"/>
  <c r="AT96" i="17"/>
  <c r="AT95" i="17"/>
  <c r="AT94" i="17"/>
  <c r="AT93" i="17"/>
  <c r="AT92" i="17"/>
  <c r="AT91" i="17"/>
  <c r="AT90" i="17"/>
  <c r="AT89" i="17"/>
  <c r="AT88" i="17"/>
  <c r="AT87" i="17"/>
  <c r="AT86" i="17"/>
  <c r="AT85" i="17"/>
  <c r="AT84" i="17"/>
  <c r="AT83" i="17"/>
  <c r="AT82" i="17"/>
  <c r="AT81" i="17"/>
  <c r="AT80" i="17"/>
  <c r="AT79" i="17"/>
  <c r="AT78" i="17"/>
  <c r="AT77" i="17"/>
  <c r="AT76" i="17"/>
  <c r="AT75" i="17"/>
  <c r="AT74" i="17"/>
  <c r="AT73" i="17"/>
  <c r="AT72" i="17"/>
  <c r="AT71" i="17"/>
  <c r="AT70" i="17"/>
  <c r="AT69" i="17"/>
  <c r="AT68" i="17"/>
  <c r="AT67" i="17"/>
  <c r="AT66" i="17"/>
  <c r="AT65" i="17"/>
  <c r="AT64" i="17"/>
  <c r="AT63" i="17"/>
  <c r="AT62" i="17"/>
  <c r="AT61" i="17"/>
  <c r="AT60" i="17"/>
  <c r="AT59" i="17"/>
  <c r="AT58" i="17"/>
  <c r="AT57" i="17"/>
  <c r="AT56" i="17"/>
  <c r="AT55" i="17"/>
  <c r="AT54" i="17"/>
  <c r="AT53" i="17"/>
  <c r="AT52" i="17"/>
  <c r="AT51" i="17"/>
  <c r="AT50" i="17"/>
  <c r="AT49" i="17"/>
  <c r="AT48" i="17"/>
  <c r="AT47" i="17"/>
  <c r="AT46" i="17"/>
  <c r="AT45" i="17"/>
  <c r="AT44" i="17"/>
  <c r="AT43" i="17"/>
  <c r="AT42" i="17"/>
  <c r="AT41" i="17"/>
  <c r="AT40" i="17"/>
  <c r="AT39" i="17"/>
  <c r="AT38" i="17"/>
  <c r="AT37" i="17"/>
  <c r="AT36" i="17"/>
  <c r="AT35" i="17"/>
  <c r="AT34" i="17"/>
  <c r="AT33" i="17"/>
  <c r="AT32" i="17"/>
  <c r="AT31" i="17"/>
  <c r="AT30" i="17"/>
  <c r="AT29" i="17"/>
  <c r="AT28" i="17"/>
  <c r="AT27" i="17"/>
  <c r="AT26" i="17"/>
  <c r="AT25" i="17"/>
  <c r="AT24" i="17"/>
  <c r="AT23" i="17"/>
  <c r="AT22" i="17"/>
  <c r="AT21" i="17"/>
  <c r="AT20" i="17"/>
  <c r="AT19" i="17"/>
  <c r="AT18" i="17"/>
  <c r="AT17" i="17"/>
  <c r="AT16" i="17"/>
  <c r="AT15" i="17"/>
  <c r="AT14" i="17"/>
  <c r="AT13" i="17"/>
  <c r="AT12" i="17"/>
  <c r="AT11" i="17"/>
  <c r="AT10" i="17"/>
  <c r="AT9" i="17"/>
  <c r="AT8" i="17"/>
  <c r="AT7" i="17"/>
  <c r="AT6" i="17"/>
  <c r="AT5" i="17"/>
  <c r="M637" i="9"/>
  <c r="L637" i="9"/>
  <c r="M636" i="9"/>
  <c r="L636" i="9"/>
  <c r="M635" i="9"/>
  <c r="L635" i="9"/>
  <c r="M634" i="9"/>
  <c r="L634" i="9"/>
  <c r="M633" i="9"/>
  <c r="L633" i="9"/>
  <c r="M632" i="9"/>
  <c r="L632" i="9"/>
  <c r="M631" i="9"/>
  <c r="L631" i="9"/>
  <c r="M630" i="9"/>
  <c r="L630" i="9"/>
  <c r="M629" i="9"/>
  <c r="L629" i="9"/>
  <c r="M628" i="9"/>
  <c r="L628" i="9"/>
  <c r="M627" i="9"/>
  <c r="L627" i="9"/>
  <c r="M626" i="9"/>
  <c r="L626" i="9"/>
  <c r="M625" i="9"/>
  <c r="L625" i="9"/>
  <c r="M624" i="9"/>
  <c r="L624" i="9"/>
  <c r="M623" i="9"/>
  <c r="L623" i="9"/>
  <c r="M622" i="9"/>
  <c r="L622" i="9"/>
  <c r="M621" i="9"/>
  <c r="L621" i="9"/>
  <c r="M620" i="9"/>
  <c r="L620" i="9"/>
  <c r="M619" i="9"/>
  <c r="L619" i="9"/>
  <c r="M618" i="9"/>
  <c r="L618" i="9"/>
  <c r="M617" i="9"/>
  <c r="L617" i="9"/>
  <c r="M616" i="9"/>
  <c r="L616" i="9"/>
  <c r="M615" i="9"/>
  <c r="L615" i="9"/>
  <c r="M614" i="9"/>
  <c r="L614" i="9"/>
  <c r="M613" i="9"/>
  <c r="L613" i="9"/>
  <c r="M612" i="9"/>
  <c r="L612" i="9"/>
  <c r="M611" i="9"/>
  <c r="L611" i="9"/>
  <c r="M610" i="9"/>
  <c r="L610" i="9"/>
  <c r="M609" i="9"/>
  <c r="L609" i="9"/>
  <c r="M608" i="9"/>
  <c r="L608" i="9"/>
  <c r="M607" i="9"/>
  <c r="L607" i="9"/>
  <c r="M606" i="9"/>
  <c r="L606" i="9"/>
  <c r="M605" i="9"/>
  <c r="L605" i="9"/>
  <c r="M604" i="9"/>
  <c r="L604" i="9"/>
  <c r="M603" i="9"/>
  <c r="L603" i="9"/>
  <c r="M602" i="9"/>
  <c r="L602" i="9"/>
  <c r="M601" i="9"/>
  <c r="L601" i="9"/>
  <c r="M600" i="9"/>
  <c r="L600" i="9"/>
  <c r="M599" i="9"/>
  <c r="L599" i="9"/>
  <c r="M598" i="9"/>
  <c r="L598" i="9"/>
  <c r="M597" i="9"/>
  <c r="L597" i="9"/>
  <c r="M596" i="9"/>
  <c r="L596" i="9"/>
  <c r="M595" i="9"/>
  <c r="L595" i="9"/>
  <c r="M594" i="9"/>
  <c r="L594" i="9"/>
  <c r="M593" i="9"/>
  <c r="L593" i="9"/>
  <c r="M592" i="9"/>
  <c r="L592" i="9"/>
  <c r="M591" i="9"/>
  <c r="L591" i="9"/>
  <c r="M590" i="9"/>
  <c r="L590" i="9"/>
  <c r="M589" i="9"/>
  <c r="L589" i="9"/>
  <c r="M588" i="9"/>
  <c r="L588" i="9"/>
  <c r="M587" i="9"/>
  <c r="L587" i="9"/>
  <c r="M586" i="9"/>
  <c r="L586" i="9"/>
  <c r="M585" i="9"/>
  <c r="L585" i="9"/>
  <c r="M584" i="9"/>
  <c r="L584" i="9"/>
  <c r="M583" i="9"/>
  <c r="L583" i="9"/>
  <c r="M582" i="9"/>
  <c r="L582" i="9"/>
  <c r="M581" i="9"/>
  <c r="L581" i="9"/>
  <c r="M580" i="9"/>
  <c r="L580" i="9"/>
  <c r="M579" i="9"/>
  <c r="L579" i="9"/>
  <c r="M578" i="9"/>
  <c r="L578" i="9"/>
  <c r="M577" i="9"/>
  <c r="L577" i="9"/>
  <c r="M576" i="9"/>
  <c r="L576" i="9"/>
  <c r="M575" i="9"/>
  <c r="L575" i="9"/>
  <c r="M574" i="9"/>
  <c r="L574" i="9"/>
  <c r="M573" i="9"/>
  <c r="L573" i="9"/>
  <c r="M572" i="9"/>
  <c r="L572" i="9"/>
  <c r="M571" i="9"/>
  <c r="L571" i="9"/>
  <c r="M570" i="9"/>
  <c r="L570" i="9"/>
  <c r="M569" i="9"/>
  <c r="L569" i="9"/>
  <c r="M568" i="9"/>
  <c r="L568" i="9"/>
  <c r="M567" i="9"/>
  <c r="L567" i="9"/>
  <c r="M566" i="9"/>
  <c r="L566" i="9"/>
  <c r="M565" i="9"/>
  <c r="L565" i="9"/>
  <c r="M564" i="9"/>
  <c r="L564" i="9"/>
  <c r="M563" i="9"/>
  <c r="L563" i="9"/>
  <c r="M562" i="9"/>
  <c r="L562" i="9"/>
  <c r="M561" i="9"/>
  <c r="L561" i="9"/>
  <c r="M560" i="9"/>
  <c r="L560" i="9"/>
  <c r="M559" i="9"/>
  <c r="L559" i="9"/>
  <c r="M558" i="9"/>
  <c r="L558" i="9"/>
  <c r="M557" i="9"/>
  <c r="L557" i="9"/>
  <c r="M556" i="9"/>
  <c r="L556" i="9"/>
  <c r="M555" i="9"/>
  <c r="L555" i="9"/>
  <c r="M554" i="9"/>
  <c r="L554" i="9"/>
  <c r="M553" i="9"/>
  <c r="L553" i="9"/>
  <c r="M552" i="9"/>
  <c r="L552" i="9"/>
  <c r="M551" i="9"/>
  <c r="L551" i="9"/>
  <c r="M550" i="9"/>
  <c r="L550" i="9"/>
  <c r="M549" i="9"/>
  <c r="L549" i="9"/>
  <c r="M548" i="9"/>
  <c r="L548" i="9"/>
  <c r="M547" i="9"/>
  <c r="L547" i="9"/>
  <c r="M546" i="9"/>
  <c r="L546" i="9"/>
  <c r="M545" i="9"/>
  <c r="L545" i="9"/>
  <c r="M544" i="9"/>
  <c r="L544" i="9"/>
  <c r="M543" i="9"/>
  <c r="L543" i="9"/>
  <c r="M542" i="9"/>
  <c r="L542" i="9"/>
  <c r="M541" i="9"/>
  <c r="L541" i="9"/>
  <c r="M540" i="9"/>
  <c r="L540" i="9"/>
  <c r="M539" i="9"/>
  <c r="L539" i="9"/>
  <c r="M538" i="9"/>
  <c r="L538" i="9"/>
  <c r="M537" i="9"/>
  <c r="L537" i="9"/>
  <c r="M536" i="9"/>
  <c r="L536" i="9"/>
  <c r="M535" i="9"/>
  <c r="L535" i="9"/>
  <c r="M534" i="9"/>
  <c r="L534" i="9"/>
  <c r="M533" i="9"/>
  <c r="L533" i="9"/>
  <c r="M532" i="9"/>
  <c r="L532" i="9"/>
  <c r="M531" i="9"/>
  <c r="L531" i="9"/>
  <c r="M530" i="9"/>
  <c r="L530" i="9"/>
  <c r="M529" i="9"/>
  <c r="L529" i="9"/>
  <c r="M528" i="9"/>
  <c r="L528" i="9"/>
  <c r="M527" i="9"/>
  <c r="L527" i="9"/>
  <c r="M526" i="9"/>
  <c r="L526" i="9"/>
  <c r="M525" i="9"/>
  <c r="L525" i="9"/>
  <c r="M524" i="9"/>
  <c r="L524" i="9"/>
  <c r="M523" i="9"/>
  <c r="L523" i="9"/>
  <c r="M522" i="9"/>
  <c r="L522" i="9"/>
  <c r="M521" i="9"/>
  <c r="L521" i="9"/>
  <c r="M520" i="9"/>
  <c r="L520" i="9"/>
  <c r="M519" i="9"/>
  <c r="L519" i="9"/>
  <c r="M518" i="9"/>
  <c r="L518" i="9"/>
  <c r="M517" i="9"/>
  <c r="L517" i="9"/>
  <c r="M516" i="9"/>
  <c r="L516" i="9"/>
  <c r="M515" i="9"/>
  <c r="L515" i="9"/>
  <c r="M514" i="9"/>
  <c r="L514" i="9"/>
  <c r="M513" i="9"/>
  <c r="L513" i="9"/>
  <c r="M512" i="9"/>
  <c r="L512" i="9"/>
  <c r="M511" i="9"/>
  <c r="L511" i="9"/>
  <c r="M510" i="9"/>
  <c r="L510" i="9"/>
  <c r="M509" i="9"/>
  <c r="L509" i="9"/>
  <c r="M508" i="9"/>
  <c r="L508" i="9"/>
  <c r="M507" i="9"/>
  <c r="L507" i="9"/>
  <c r="M506" i="9"/>
  <c r="L506" i="9"/>
  <c r="M505" i="9"/>
  <c r="L505" i="9"/>
  <c r="M504" i="9"/>
  <c r="L504" i="9"/>
  <c r="M503" i="9"/>
  <c r="L503" i="9"/>
  <c r="M502" i="9"/>
  <c r="L502" i="9"/>
  <c r="M501" i="9"/>
  <c r="L501" i="9"/>
  <c r="M500" i="9"/>
  <c r="L500" i="9"/>
  <c r="M499" i="9"/>
  <c r="L499" i="9"/>
  <c r="M498" i="9"/>
  <c r="L498" i="9"/>
  <c r="M497" i="9"/>
  <c r="L497" i="9"/>
  <c r="M496" i="9"/>
  <c r="L496" i="9"/>
  <c r="M495" i="9"/>
  <c r="L495" i="9"/>
  <c r="M494" i="9"/>
  <c r="L494" i="9"/>
  <c r="M493" i="9"/>
  <c r="L493" i="9"/>
  <c r="M492" i="9"/>
  <c r="L492" i="9"/>
  <c r="M491" i="9"/>
  <c r="L491" i="9"/>
  <c r="M490" i="9"/>
  <c r="L490" i="9"/>
  <c r="M489" i="9"/>
  <c r="L489" i="9"/>
  <c r="M488" i="9"/>
  <c r="L488" i="9"/>
  <c r="H2083" i="9"/>
  <c r="G2083" i="9"/>
  <c r="F2083" i="9"/>
  <c r="E2083" i="9"/>
  <c r="D2083" i="9"/>
  <c r="C2083" i="9"/>
  <c r="B2083" i="9"/>
  <c r="A2083" i="9"/>
  <c r="H2082" i="9"/>
  <c r="G2082" i="9"/>
  <c r="F2082" i="9"/>
  <c r="E2082" i="9"/>
  <c r="D2082" i="9"/>
  <c r="C2082" i="9"/>
  <c r="B2082" i="9"/>
  <c r="A2082" i="9"/>
  <c r="H2081" i="9"/>
  <c r="G2081" i="9"/>
  <c r="F2081" i="9"/>
  <c r="E2081" i="9"/>
  <c r="D2081" i="9"/>
  <c r="C2081" i="9"/>
  <c r="B2081" i="9"/>
  <c r="A2081" i="9"/>
  <c r="H2080" i="9"/>
  <c r="G2080" i="9"/>
  <c r="F2080" i="9"/>
  <c r="E2080" i="9"/>
  <c r="D2080" i="9"/>
  <c r="C2080" i="9"/>
  <c r="B2080" i="9"/>
  <c r="A2080" i="9"/>
  <c r="H2079" i="9"/>
  <c r="G2079" i="9"/>
  <c r="F2079" i="9"/>
  <c r="E2079" i="9"/>
  <c r="D2079" i="9"/>
  <c r="C2079" i="9"/>
  <c r="B2079" i="9"/>
  <c r="A2079" i="9"/>
  <c r="H2078" i="9"/>
  <c r="G2078" i="9"/>
  <c r="F2078" i="9"/>
  <c r="E2078" i="9"/>
  <c r="D2078" i="9"/>
  <c r="C2078" i="9"/>
  <c r="B2078" i="9"/>
  <c r="A2078" i="9"/>
  <c r="H2077" i="9"/>
  <c r="G2077" i="9"/>
  <c r="F2077" i="9"/>
  <c r="E2077" i="9"/>
  <c r="D2077" i="9"/>
  <c r="C2077" i="9"/>
  <c r="B2077" i="9"/>
  <c r="A2077" i="9"/>
  <c r="H2076" i="9"/>
  <c r="G2076" i="9"/>
  <c r="F2076" i="9"/>
  <c r="E2076" i="9"/>
  <c r="D2076" i="9"/>
  <c r="C2076" i="9"/>
  <c r="B2076" i="9"/>
  <c r="A2076" i="9"/>
  <c r="H2075" i="9"/>
  <c r="G2075" i="9"/>
  <c r="F2075" i="9"/>
  <c r="E2075" i="9"/>
  <c r="D2075" i="9"/>
  <c r="C2075" i="9"/>
  <c r="B2075" i="9"/>
  <c r="A2075" i="9"/>
  <c r="H2074" i="9"/>
  <c r="G2074" i="9"/>
  <c r="F2074" i="9"/>
  <c r="E2074" i="9"/>
  <c r="D2074" i="9"/>
  <c r="C2074" i="9"/>
  <c r="B2074" i="9"/>
  <c r="A2074" i="9"/>
  <c r="H2073" i="9"/>
  <c r="G2073" i="9"/>
  <c r="F2073" i="9"/>
  <c r="E2073" i="9"/>
  <c r="D2073" i="9"/>
  <c r="C2073" i="9"/>
  <c r="B2073" i="9"/>
  <c r="A2073" i="9"/>
  <c r="H2072" i="9"/>
  <c r="G2072" i="9"/>
  <c r="F2072" i="9"/>
  <c r="E2072" i="9"/>
  <c r="D2072" i="9"/>
  <c r="C2072" i="9"/>
  <c r="B2072" i="9"/>
  <c r="A2072" i="9"/>
  <c r="H2071" i="9"/>
  <c r="G2071" i="9"/>
  <c r="F2071" i="9"/>
  <c r="E2071" i="9"/>
  <c r="D2071" i="9"/>
  <c r="C2071" i="9"/>
  <c r="B2071" i="9"/>
  <c r="A2071" i="9"/>
  <c r="H2070" i="9"/>
  <c r="G2070" i="9"/>
  <c r="F2070" i="9"/>
  <c r="E2070" i="9"/>
  <c r="D2070" i="9"/>
  <c r="C2070" i="9"/>
  <c r="B2070" i="9"/>
  <c r="A2070" i="9"/>
  <c r="H2069" i="9"/>
  <c r="G2069" i="9"/>
  <c r="F2069" i="9"/>
  <c r="E2069" i="9"/>
  <c r="D2069" i="9"/>
  <c r="C2069" i="9"/>
  <c r="B2069" i="9"/>
  <c r="A2069" i="9"/>
  <c r="H2068" i="9"/>
  <c r="G2068" i="9"/>
  <c r="F2068" i="9"/>
  <c r="E2068" i="9"/>
  <c r="D2068" i="9"/>
  <c r="C2068" i="9"/>
  <c r="B2068" i="9"/>
  <c r="A2068" i="9"/>
  <c r="H2067" i="9"/>
  <c r="G2067" i="9"/>
  <c r="F2067" i="9"/>
  <c r="E2067" i="9"/>
  <c r="D2067" i="9"/>
  <c r="C2067" i="9"/>
  <c r="B2067" i="9"/>
  <c r="A2067" i="9"/>
  <c r="H2066" i="9"/>
  <c r="G2066" i="9"/>
  <c r="F2066" i="9"/>
  <c r="E2066" i="9"/>
  <c r="D2066" i="9"/>
  <c r="C2066" i="9"/>
  <c r="B2066" i="9"/>
  <c r="A2066" i="9"/>
  <c r="H2065" i="9"/>
  <c r="G2065" i="9"/>
  <c r="F2065" i="9"/>
  <c r="E2065" i="9"/>
  <c r="D2065" i="9"/>
  <c r="C2065" i="9"/>
  <c r="B2065" i="9"/>
  <c r="A2065" i="9"/>
  <c r="H2064" i="9"/>
  <c r="G2064" i="9"/>
  <c r="F2064" i="9"/>
  <c r="E2064" i="9"/>
  <c r="D2064" i="9"/>
  <c r="C2064" i="9"/>
  <c r="B2064" i="9"/>
  <c r="A2064" i="9"/>
  <c r="H2063" i="9"/>
  <c r="G2063" i="9"/>
  <c r="F2063" i="9"/>
  <c r="E2063" i="9"/>
  <c r="D2063" i="9"/>
  <c r="C2063" i="9"/>
  <c r="B2063" i="9"/>
  <c r="A2063" i="9"/>
  <c r="H2062" i="9"/>
  <c r="G2062" i="9"/>
  <c r="F2062" i="9"/>
  <c r="E2062" i="9"/>
  <c r="D2062" i="9"/>
  <c r="C2062" i="9"/>
  <c r="B2062" i="9"/>
  <c r="A2062" i="9"/>
  <c r="H2061" i="9"/>
  <c r="G2061" i="9"/>
  <c r="F2061" i="9"/>
  <c r="E2061" i="9"/>
  <c r="D2061" i="9"/>
  <c r="C2061" i="9"/>
  <c r="B2061" i="9"/>
  <c r="A2061" i="9"/>
  <c r="H2060" i="9"/>
  <c r="G2060" i="9"/>
  <c r="F2060" i="9"/>
  <c r="E2060" i="9"/>
  <c r="D2060" i="9"/>
  <c r="C2060" i="9"/>
  <c r="B2060" i="9"/>
  <c r="A2060" i="9"/>
  <c r="H2059" i="9"/>
  <c r="G2059" i="9"/>
  <c r="F2059" i="9"/>
  <c r="E2059" i="9"/>
  <c r="D2059" i="9"/>
  <c r="C2059" i="9"/>
  <c r="B2059" i="9"/>
  <c r="A2059" i="9"/>
  <c r="H2058" i="9"/>
  <c r="G2058" i="9"/>
  <c r="F2058" i="9"/>
  <c r="E2058" i="9"/>
  <c r="D2058" i="9"/>
  <c r="C2058" i="9"/>
  <c r="B2058" i="9"/>
  <c r="A2058" i="9"/>
  <c r="H2057" i="9"/>
  <c r="G2057" i="9"/>
  <c r="F2057" i="9"/>
  <c r="E2057" i="9"/>
  <c r="D2057" i="9"/>
  <c r="C2057" i="9"/>
  <c r="B2057" i="9"/>
  <c r="A2057" i="9"/>
  <c r="H2056" i="9"/>
  <c r="G2056" i="9"/>
  <c r="F2056" i="9"/>
  <c r="E2056" i="9"/>
  <c r="D2056" i="9"/>
  <c r="C2056" i="9"/>
  <c r="B2056" i="9"/>
  <c r="A2056" i="9"/>
  <c r="H2055" i="9"/>
  <c r="G2055" i="9"/>
  <c r="F2055" i="9"/>
  <c r="E2055" i="9"/>
  <c r="D2055" i="9"/>
  <c r="C2055" i="9"/>
  <c r="B2055" i="9"/>
  <c r="A2055" i="9"/>
  <c r="H2054" i="9"/>
  <c r="G2054" i="9"/>
  <c r="F2054" i="9"/>
  <c r="E2054" i="9"/>
  <c r="D2054" i="9"/>
  <c r="C2054" i="9"/>
  <c r="B2054" i="9"/>
  <c r="A2054" i="9"/>
  <c r="H2053" i="9"/>
  <c r="G2053" i="9"/>
  <c r="F2053" i="9"/>
  <c r="E2053" i="9"/>
  <c r="D2053" i="9"/>
  <c r="C2053" i="9"/>
  <c r="B2053" i="9"/>
  <c r="A2053" i="9"/>
  <c r="H2052" i="9"/>
  <c r="G2052" i="9"/>
  <c r="F2052" i="9"/>
  <c r="E2052" i="9"/>
  <c r="D2052" i="9"/>
  <c r="C2052" i="9"/>
  <c r="B2052" i="9"/>
  <c r="A2052" i="9"/>
  <c r="H2051" i="9"/>
  <c r="G2051" i="9"/>
  <c r="F2051" i="9"/>
  <c r="E2051" i="9"/>
  <c r="D2051" i="9"/>
  <c r="C2051" i="9"/>
  <c r="B2051" i="9"/>
  <c r="A2051" i="9"/>
  <c r="H2050" i="9"/>
  <c r="G2050" i="9"/>
  <c r="F2050" i="9"/>
  <c r="E2050" i="9"/>
  <c r="D2050" i="9"/>
  <c r="C2050" i="9"/>
  <c r="B2050" i="9"/>
  <c r="A2050" i="9"/>
  <c r="H2049" i="9"/>
  <c r="G2049" i="9"/>
  <c r="F2049" i="9"/>
  <c r="E2049" i="9"/>
  <c r="D2049" i="9"/>
  <c r="C2049" i="9"/>
  <c r="B2049" i="9"/>
  <c r="A2049" i="9"/>
  <c r="H2048" i="9"/>
  <c r="G2048" i="9"/>
  <c r="F2048" i="9"/>
  <c r="E2048" i="9"/>
  <c r="D2048" i="9"/>
  <c r="C2048" i="9"/>
  <c r="B2048" i="9"/>
  <c r="A2048" i="9"/>
  <c r="H2047" i="9"/>
  <c r="G2047" i="9"/>
  <c r="F2047" i="9"/>
  <c r="E2047" i="9"/>
  <c r="D2047" i="9"/>
  <c r="C2047" i="9"/>
  <c r="B2047" i="9"/>
  <c r="A2047" i="9"/>
  <c r="H2046" i="9"/>
  <c r="G2046" i="9"/>
  <c r="F2046" i="9"/>
  <c r="E2046" i="9"/>
  <c r="D2046" i="9"/>
  <c r="C2046" i="9"/>
  <c r="B2046" i="9"/>
  <c r="A2046" i="9"/>
  <c r="H2045" i="9"/>
  <c r="G2045" i="9"/>
  <c r="F2045" i="9"/>
  <c r="E2045" i="9"/>
  <c r="D2045" i="9"/>
  <c r="C2045" i="9"/>
  <c r="B2045" i="9"/>
  <c r="A2045" i="9"/>
  <c r="H2044" i="9"/>
  <c r="G2044" i="9"/>
  <c r="F2044" i="9"/>
  <c r="E2044" i="9"/>
  <c r="D2044" i="9"/>
  <c r="C2044" i="9"/>
  <c r="B2044" i="9"/>
  <c r="A2044" i="9"/>
  <c r="H2043" i="9"/>
  <c r="G2043" i="9"/>
  <c r="F2043" i="9"/>
  <c r="E2043" i="9"/>
  <c r="D2043" i="9"/>
  <c r="C2043" i="9"/>
  <c r="B2043" i="9"/>
  <c r="A2043" i="9"/>
  <c r="H2042" i="9"/>
  <c r="G2042" i="9"/>
  <c r="F2042" i="9"/>
  <c r="E2042" i="9"/>
  <c r="D2042" i="9"/>
  <c r="C2042" i="9"/>
  <c r="B2042" i="9"/>
  <c r="A2042" i="9"/>
  <c r="H2041" i="9"/>
  <c r="G2041" i="9"/>
  <c r="F2041" i="9"/>
  <c r="E2041" i="9"/>
  <c r="D2041" i="9"/>
  <c r="C2041" i="9"/>
  <c r="B2041" i="9"/>
  <c r="A2041" i="9"/>
  <c r="H2040" i="9"/>
  <c r="G2040" i="9"/>
  <c r="F2040" i="9"/>
  <c r="E2040" i="9"/>
  <c r="D2040" i="9"/>
  <c r="C2040" i="9"/>
  <c r="B2040" i="9"/>
  <c r="A2040" i="9"/>
  <c r="H2039" i="9"/>
  <c r="G2039" i="9"/>
  <c r="F2039" i="9"/>
  <c r="E2039" i="9"/>
  <c r="D2039" i="9"/>
  <c r="C2039" i="9"/>
  <c r="B2039" i="9"/>
  <c r="A2039" i="9"/>
  <c r="H2038" i="9"/>
  <c r="G2038" i="9"/>
  <c r="F2038" i="9"/>
  <c r="E2038" i="9"/>
  <c r="D2038" i="9"/>
  <c r="C2038" i="9"/>
  <c r="B2038" i="9"/>
  <c r="A2038" i="9"/>
  <c r="H2037" i="9"/>
  <c r="G2037" i="9"/>
  <c r="F2037" i="9"/>
  <c r="E2037" i="9"/>
  <c r="D2037" i="9"/>
  <c r="C2037" i="9"/>
  <c r="B2037" i="9"/>
  <c r="A2037" i="9"/>
  <c r="H2036" i="9"/>
  <c r="G2036" i="9"/>
  <c r="F2036" i="9"/>
  <c r="E2036" i="9"/>
  <c r="D2036" i="9"/>
  <c r="C2036" i="9"/>
  <c r="B2036" i="9"/>
  <c r="A2036" i="9"/>
  <c r="H2035" i="9"/>
  <c r="G2035" i="9"/>
  <c r="F2035" i="9"/>
  <c r="E2035" i="9"/>
  <c r="D2035" i="9"/>
  <c r="C2035" i="9"/>
  <c r="B2035" i="9"/>
  <c r="A2035" i="9"/>
  <c r="H2034" i="9"/>
  <c r="G2034" i="9"/>
  <c r="F2034" i="9"/>
  <c r="E2034" i="9"/>
  <c r="D2034" i="9"/>
  <c r="C2034" i="9"/>
  <c r="B2034" i="9"/>
  <c r="A2034" i="9"/>
  <c r="H2033" i="9"/>
  <c r="G2033" i="9"/>
  <c r="F2033" i="9"/>
  <c r="E2033" i="9"/>
  <c r="D2033" i="9"/>
  <c r="C2033" i="9"/>
  <c r="B2033" i="9"/>
  <c r="A2033" i="9"/>
  <c r="H2032" i="9"/>
  <c r="G2032" i="9"/>
  <c r="F2032" i="9"/>
  <c r="E2032" i="9"/>
  <c r="D2032" i="9"/>
  <c r="C2032" i="9"/>
  <c r="B2032" i="9"/>
  <c r="A2032" i="9"/>
  <c r="H2031" i="9"/>
  <c r="G2031" i="9"/>
  <c r="F2031" i="9"/>
  <c r="E2031" i="9"/>
  <c r="D2031" i="9"/>
  <c r="C2031" i="9"/>
  <c r="B2031" i="9"/>
  <c r="A2031" i="9"/>
  <c r="H2030" i="9"/>
  <c r="G2030" i="9"/>
  <c r="F2030" i="9"/>
  <c r="E2030" i="9"/>
  <c r="D2030" i="9"/>
  <c r="C2030" i="9"/>
  <c r="B2030" i="9"/>
  <c r="A2030" i="9"/>
  <c r="H2029" i="9"/>
  <c r="G2029" i="9"/>
  <c r="F2029" i="9"/>
  <c r="E2029" i="9"/>
  <c r="D2029" i="9"/>
  <c r="C2029" i="9"/>
  <c r="B2029" i="9"/>
  <c r="A2029" i="9"/>
  <c r="H2028" i="9"/>
  <c r="G2028" i="9"/>
  <c r="F2028" i="9"/>
  <c r="E2028" i="9"/>
  <c r="D2028" i="9"/>
  <c r="C2028" i="9"/>
  <c r="B2028" i="9"/>
  <c r="A2028" i="9"/>
  <c r="H2027" i="9"/>
  <c r="G2027" i="9"/>
  <c r="F2027" i="9"/>
  <c r="E2027" i="9"/>
  <c r="D2027" i="9"/>
  <c r="C2027" i="9"/>
  <c r="B2027" i="9"/>
  <c r="A2027" i="9"/>
  <c r="H2026" i="9"/>
  <c r="G2026" i="9"/>
  <c r="F2026" i="9"/>
  <c r="E2026" i="9"/>
  <c r="D2026" i="9"/>
  <c r="C2026" i="9"/>
  <c r="B2026" i="9"/>
  <c r="A2026" i="9"/>
  <c r="H2025" i="9"/>
  <c r="G2025" i="9"/>
  <c r="F2025" i="9"/>
  <c r="E2025" i="9"/>
  <c r="D2025" i="9"/>
  <c r="C2025" i="9"/>
  <c r="B2025" i="9"/>
  <c r="A2025" i="9"/>
  <c r="H2024" i="9"/>
  <c r="G2024" i="9"/>
  <c r="F2024" i="9"/>
  <c r="E2024" i="9"/>
  <c r="D2024" i="9"/>
  <c r="C2024" i="9"/>
  <c r="B2024" i="9"/>
  <c r="A2024" i="9"/>
  <c r="H2023" i="9"/>
  <c r="G2023" i="9"/>
  <c r="F2023" i="9"/>
  <c r="E2023" i="9"/>
  <c r="D2023" i="9"/>
  <c r="C2023" i="9"/>
  <c r="B2023" i="9"/>
  <c r="A2023" i="9"/>
  <c r="H2022" i="9"/>
  <c r="G2022" i="9"/>
  <c r="F2022" i="9"/>
  <c r="E2022" i="9"/>
  <c r="D2022" i="9"/>
  <c r="C2022" i="9"/>
  <c r="B2022" i="9"/>
  <c r="A2022" i="9"/>
  <c r="H2021" i="9"/>
  <c r="G2021" i="9"/>
  <c r="F2021" i="9"/>
  <c r="E2021" i="9"/>
  <c r="D2021" i="9"/>
  <c r="C2021" i="9"/>
  <c r="B2021" i="9"/>
  <c r="A2021" i="9"/>
  <c r="H2020" i="9"/>
  <c r="G2020" i="9"/>
  <c r="F2020" i="9"/>
  <c r="E2020" i="9"/>
  <c r="D2020" i="9"/>
  <c r="C2020" i="9"/>
  <c r="B2020" i="9"/>
  <c r="A2020" i="9"/>
  <c r="H2019" i="9"/>
  <c r="G2019" i="9"/>
  <c r="F2019" i="9"/>
  <c r="E2019" i="9"/>
  <c r="D2019" i="9"/>
  <c r="C2019" i="9"/>
  <c r="B2019" i="9"/>
  <c r="A2019" i="9"/>
  <c r="H2018" i="9"/>
  <c r="G2018" i="9"/>
  <c r="F2018" i="9"/>
  <c r="E2018" i="9"/>
  <c r="D2018" i="9"/>
  <c r="C2018" i="9"/>
  <c r="B2018" i="9"/>
  <c r="A2018" i="9"/>
  <c r="H2017" i="9"/>
  <c r="G2017" i="9"/>
  <c r="F2017" i="9"/>
  <c r="E2017" i="9"/>
  <c r="D2017" i="9"/>
  <c r="C2017" i="9"/>
  <c r="B2017" i="9"/>
  <c r="A2017" i="9"/>
  <c r="H2016" i="9"/>
  <c r="G2016" i="9"/>
  <c r="F2016" i="9"/>
  <c r="E2016" i="9"/>
  <c r="D2016" i="9"/>
  <c r="C2016" i="9"/>
  <c r="B2016" i="9"/>
  <c r="A2016" i="9"/>
  <c r="H2015" i="9"/>
  <c r="G2015" i="9"/>
  <c r="F2015" i="9"/>
  <c r="E2015" i="9"/>
  <c r="D2015" i="9"/>
  <c r="C2015" i="9"/>
  <c r="B2015" i="9"/>
  <c r="A2015" i="9"/>
  <c r="H2014" i="9"/>
  <c r="G2014" i="9"/>
  <c r="F2014" i="9"/>
  <c r="E2014" i="9"/>
  <c r="D2014" i="9"/>
  <c r="C2014" i="9"/>
  <c r="B2014" i="9"/>
  <c r="A2014" i="9"/>
  <c r="H2013" i="9"/>
  <c r="G2013" i="9"/>
  <c r="F2013" i="9"/>
  <c r="E2013" i="9"/>
  <c r="D2013" i="9"/>
  <c r="C2013" i="9"/>
  <c r="B2013" i="9"/>
  <c r="A2013" i="9"/>
  <c r="H2012" i="9"/>
  <c r="G2012" i="9"/>
  <c r="F2012" i="9"/>
  <c r="E2012" i="9"/>
  <c r="D2012" i="9"/>
  <c r="C2012" i="9"/>
  <c r="B2012" i="9"/>
  <c r="A2012" i="9"/>
  <c r="H2011" i="9"/>
  <c r="G2011" i="9"/>
  <c r="F2011" i="9"/>
  <c r="E2011" i="9"/>
  <c r="D2011" i="9"/>
  <c r="C2011" i="9"/>
  <c r="B2011" i="9"/>
  <c r="A2011" i="9"/>
  <c r="H2010" i="9"/>
  <c r="G2010" i="9"/>
  <c r="F2010" i="9"/>
  <c r="E2010" i="9"/>
  <c r="D2010" i="9"/>
  <c r="C2010" i="9"/>
  <c r="B2010" i="9"/>
  <c r="A2010" i="9"/>
  <c r="H2009" i="9"/>
  <c r="G2009" i="9"/>
  <c r="F2009" i="9"/>
  <c r="E2009" i="9"/>
  <c r="D2009" i="9"/>
  <c r="C2009" i="9"/>
  <c r="B2009" i="9"/>
  <c r="A2009" i="9"/>
  <c r="H2008" i="9"/>
  <c r="G2008" i="9"/>
  <c r="F2008" i="9"/>
  <c r="E2008" i="9"/>
  <c r="D2008" i="9"/>
  <c r="C2008" i="9"/>
  <c r="B2008" i="9"/>
  <c r="A2008" i="9"/>
  <c r="H2007" i="9"/>
  <c r="G2007" i="9"/>
  <c r="F2007" i="9"/>
  <c r="E2007" i="9"/>
  <c r="D2007" i="9"/>
  <c r="C2007" i="9"/>
  <c r="B2007" i="9"/>
  <c r="A2007" i="9"/>
  <c r="H2006" i="9"/>
  <c r="G2006" i="9"/>
  <c r="F2006" i="9"/>
  <c r="E2006" i="9"/>
  <c r="D2006" i="9"/>
  <c r="C2006" i="9"/>
  <c r="B2006" i="9"/>
  <c r="A2006" i="9"/>
  <c r="H2005" i="9"/>
  <c r="G2005" i="9"/>
  <c r="F2005" i="9"/>
  <c r="E2005" i="9"/>
  <c r="D2005" i="9"/>
  <c r="C2005" i="9"/>
  <c r="B2005" i="9"/>
  <c r="A2005" i="9"/>
  <c r="H2004" i="9"/>
  <c r="G2004" i="9"/>
  <c r="F2004" i="9"/>
  <c r="E2004" i="9"/>
  <c r="D2004" i="9"/>
  <c r="C2004" i="9"/>
  <c r="B2004" i="9"/>
  <c r="A2004" i="9"/>
  <c r="H2003" i="9"/>
  <c r="G2003" i="9"/>
  <c r="F2003" i="9"/>
  <c r="E2003" i="9"/>
  <c r="D2003" i="9"/>
  <c r="C2003" i="9"/>
  <c r="B2003" i="9"/>
  <c r="A2003" i="9"/>
  <c r="H2002" i="9"/>
  <c r="G2002" i="9"/>
  <c r="F2002" i="9"/>
  <c r="E2002" i="9"/>
  <c r="D2002" i="9"/>
  <c r="C2002" i="9"/>
  <c r="B2002" i="9"/>
  <c r="A2002" i="9"/>
  <c r="H2001" i="9"/>
  <c r="G2001" i="9"/>
  <c r="F2001" i="9"/>
  <c r="E2001" i="9"/>
  <c r="D2001" i="9"/>
  <c r="C2001" i="9"/>
  <c r="B2001" i="9"/>
  <c r="A2001" i="9"/>
  <c r="H2000" i="9"/>
  <c r="G2000" i="9"/>
  <c r="F2000" i="9"/>
  <c r="E2000" i="9"/>
  <c r="D2000" i="9"/>
  <c r="C2000" i="9"/>
  <c r="B2000" i="9"/>
  <c r="A2000" i="9"/>
  <c r="H1999" i="9"/>
  <c r="G1999" i="9"/>
  <c r="F1999" i="9"/>
  <c r="E1999" i="9"/>
  <c r="D1999" i="9"/>
  <c r="C1999" i="9"/>
  <c r="B1999" i="9"/>
  <c r="A1999" i="9"/>
  <c r="H1998" i="9"/>
  <c r="G1998" i="9"/>
  <c r="F1998" i="9"/>
  <c r="E1998" i="9"/>
  <c r="D1998" i="9"/>
  <c r="C1998" i="9"/>
  <c r="B1998" i="9"/>
  <c r="A1998" i="9"/>
  <c r="H1997" i="9"/>
  <c r="G1997" i="9"/>
  <c r="F1997" i="9"/>
  <c r="E1997" i="9"/>
  <c r="D1997" i="9"/>
  <c r="C1997" i="9"/>
  <c r="B1997" i="9"/>
  <c r="A1997" i="9"/>
  <c r="H1996" i="9"/>
  <c r="G1996" i="9"/>
  <c r="F1996" i="9"/>
  <c r="E1996" i="9"/>
  <c r="D1996" i="9"/>
  <c r="C1996" i="9"/>
  <c r="B1996" i="9"/>
  <c r="A1996" i="9"/>
  <c r="H1995" i="9"/>
  <c r="G1995" i="9"/>
  <c r="F1995" i="9"/>
  <c r="E1995" i="9"/>
  <c r="D1995" i="9"/>
  <c r="C1995" i="9"/>
  <c r="B1995" i="9"/>
  <c r="A1995" i="9"/>
  <c r="H1994" i="9"/>
  <c r="G1994" i="9"/>
  <c r="F1994" i="9"/>
  <c r="E1994" i="9"/>
  <c r="D1994" i="9"/>
  <c r="C1994" i="9"/>
  <c r="B1994" i="9"/>
  <c r="A1994" i="9"/>
  <c r="H1993" i="9"/>
  <c r="G1993" i="9"/>
  <c r="F1993" i="9"/>
  <c r="E1993" i="9"/>
  <c r="D1993" i="9"/>
  <c r="C1993" i="9"/>
  <c r="B1993" i="9"/>
  <c r="A1993" i="9"/>
  <c r="H1992" i="9"/>
  <c r="G1992" i="9"/>
  <c r="F1992" i="9"/>
  <c r="E1992" i="9"/>
  <c r="D1992" i="9"/>
  <c r="C1992" i="9"/>
  <c r="B1992" i="9"/>
  <c r="A1992" i="9"/>
  <c r="H1991" i="9"/>
  <c r="G1991" i="9"/>
  <c r="F1991" i="9"/>
  <c r="E1991" i="9"/>
  <c r="D1991" i="9"/>
  <c r="C1991" i="9"/>
  <c r="B1991" i="9"/>
  <c r="A1991" i="9"/>
  <c r="H1990" i="9"/>
  <c r="G1990" i="9"/>
  <c r="F1990" i="9"/>
  <c r="E1990" i="9"/>
  <c r="D1990" i="9"/>
  <c r="C1990" i="9"/>
  <c r="B1990" i="9"/>
  <c r="A1990" i="9"/>
  <c r="H1989" i="9"/>
  <c r="G1989" i="9"/>
  <c r="F1989" i="9"/>
  <c r="E1989" i="9"/>
  <c r="D1989" i="9"/>
  <c r="C1989" i="9"/>
  <c r="B1989" i="9"/>
  <c r="A1989" i="9"/>
  <c r="H1988" i="9"/>
  <c r="G1988" i="9"/>
  <c r="F1988" i="9"/>
  <c r="E1988" i="9"/>
  <c r="D1988" i="9"/>
  <c r="C1988" i="9"/>
  <c r="B1988" i="9"/>
  <c r="A1988" i="9"/>
  <c r="H1987" i="9"/>
  <c r="G1987" i="9"/>
  <c r="F1987" i="9"/>
  <c r="E1987" i="9"/>
  <c r="D1987" i="9"/>
  <c r="C1987" i="9"/>
  <c r="B1987" i="9"/>
  <c r="A1987" i="9"/>
  <c r="H1986" i="9"/>
  <c r="G1986" i="9"/>
  <c r="F1986" i="9"/>
  <c r="E1986" i="9"/>
  <c r="D1986" i="9"/>
  <c r="C1986" i="9"/>
  <c r="B1986" i="9"/>
  <c r="A1986" i="9"/>
  <c r="H1985" i="9"/>
  <c r="G1985" i="9"/>
  <c r="F1985" i="9"/>
  <c r="E1985" i="9"/>
  <c r="D1985" i="9"/>
  <c r="C1985" i="9"/>
  <c r="B1985" i="9"/>
  <c r="A1985" i="9"/>
  <c r="H1984" i="9"/>
  <c r="G1984" i="9"/>
  <c r="F1984" i="9"/>
  <c r="E1984" i="9"/>
  <c r="D1984" i="9"/>
  <c r="C1984" i="9"/>
  <c r="B1984" i="9"/>
  <c r="A1984" i="9"/>
  <c r="C1004" i="17"/>
  <c r="C1003" i="17"/>
  <c r="A1000" i="16"/>
  <c r="T1000" i="16"/>
  <c r="C1002" i="17"/>
  <c r="C1001" i="17"/>
  <c r="C1000" i="17"/>
  <c r="AS1000" i="17"/>
  <c r="C999" i="17"/>
  <c r="C998" i="17"/>
  <c r="C997" i="17"/>
  <c r="C996" i="17"/>
  <c r="C995" i="17"/>
  <c r="C994" i="17"/>
  <c r="C993" i="17"/>
  <c r="C992" i="17"/>
  <c r="AS992" i="17"/>
  <c r="C991" i="17"/>
  <c r="C990" i="17"/>
  <c r="C989" i="17"/>
  <c r="AS989" i="17"/>
  <c r="C988" i="17"/>
  <c r="A985" i="16"/>
  <c r="Q985" i="16"/>
  <c r="C987" i="17"/>
  <c r="C986" i="17"/>
  <c r="A983" i="16"/>
  <c r="C985" i="17"/>
  <c r="C984" i="17"/>
  <c r="AS984" i="17"/>
  <c r="C983" i="17"/>
  <c r="C982" i="17"/>
  <c r="C981" i="17"/>
  <c r="C980" i="17"/>
  <c r="AS980" i="17"/>
  <c r="C979" i="17"/>
  <c r="AS979" i="17"/>
  <c r="C978" i="17"/>
  <c r="C977" i="17"/>
  <c r="C976" i="17"/>
  <c r="C975" i="17"/>
  <c r="A972" i="16"/>
  <c r="C974" i="17"/>
  <c r="C973" i="17"/>
  <c r="C972" i="17"/>
  <c r="C971" i="17"/>
  <c r="C970" i="17"/>
  <c r="A967" i="16"/>
  <c r="C969" i="17"/>
  <c r="C968" i="17"/>
  <c r="AS968" i="17"/>
  <c r="C967" i="17"/>
  <c r="C966" i="17"/>
  <c r="C965" i="17"/>
  <c r="A962" i="16"/>
  <c r="C964" i="17"/>
  <c r="A961" i="16"/>
  <c r="C963" i="17"/>
  <c r="C962" i="17"/>
  <c r="C961" i="17"/>
  <c r="C960" i="17"/>
  <c r="A957" i="16"/>
  <c r="C959" i="17"/>
  <c r="C958" i="17"/>
  <c r="C957" i="17"/>
  <c r="C956" i="17"/>
  <c r="C955" i="17"/>
  <c r="C954" i="17"/>
  <c r="C953" i="17"/>
  <c r="C952" i="17"/>
  <c r="C951" i="17"/>
  <c r="C950" i="17"/>
  <c r="C949" i="17"/>
  <c r="A946" i="16"/>
  <c r="E946" i="16"/>
  <c r="C948" i="17"/>
  <c r="C947" i="17"/>
  <c r="C946" i="17"/>
  <c r="C945" i="17"/>
  <c r="C944" i="17"/>
  <c r="C943" i="17"/>
  <c r="C942" i="17"/>
  <c r="C941" i="17"/>
  <c r="C940" i="17"/>
  <c r="C939" i="17"/>
  <c r="C938" i="17"/>
  <c r="C937" i="17"/>
  <c r="C936" i="17"/>
  <c r="C935" i="17"/>
  <c r="C934" i="17"/>
  <c r="C933" i="17"/>
  <c r="A930" i="16"/>
  <c r="H930" i="16"/>
  <c r="C932" i="17"/>
  <c r="C931" i="17"/>
  <c r="C930" i="17"/>
  <c r="C929" i="17"/>
  <c r="C928" i="17"/>
  <c r="AS928" i="17"/>
  <c r="C927" i="17"/>
  <c r="C926" i="17"/>
  <c r="A923" i="16"/>
  <c r="C925" i="17"/>
  <c r="C924" i="17"/>
  <c r="C923" i="17"/>
  <c r="C922" i="17"/>
  <c r="C921" i="17"/>
  <c r="C920" i="17"/>
  <c r="A917" i="16"/>
  <c r="C919" i="17"/>
  <c r="C918" i="17"/>
  <c r="A915" i="16"/>
  <c r="C917" i="17"/>
  <c r="C916" i="17"/>
  <c r="C915" i="17"/>
  <c r="A912" i="16"/>
  <c r="C914" i="17"/>
  <c r="C913" i="17"/>
  <c r="C912" i="17"/>
  <c r="A909" i="16"/>
  <c r="C911" i="17"/>
  <c r="C910" i="17"/>
  <c r="C909" i="17"/>
  <c r="A906" i="16"/>
  <c r="C908" i="17"/>
  <c r="C907" i="17"/>
  <c r="C906" i="17"/>
  <c r="C905" i="17"/>
  <c r="A902" i="16"/>
  <c r="C904" i="17"/>
  <c r="C903" i="17"/>
  <c r="C902" i="17"/>
  <c r="A899" i="16"/>
  <c r="C901" i="17"/>
  <c r="A898" i="16"/>
  <c r="C900" i="17"/>
  <c r="C899" i="17"/>
  <c r="AS899" i="17"/>
  <c r="C898" i="17"/>
  <c r="C897" i="17"/>
  <c r="C896" i="17"/>
  <c r="C895" i="17"/>
  <c r="C894" i="17"/>
  <c r="C893" i="17"/>
  <c r="AS893" i="17"/>
  <c r="C892" i="17"/>
  <c r="C891" i="17"/>
  <c r="C890" i="17"/>
  <c r="C889" i="17"/>
  <c r="C888" i="17"/>
  <c r="C887" i="17"/>
  <c r="AS887" i="17"/>
  <c r="C886" i="17"/>
  <c r="C885" i="17"/>
  <c r="A882" i="16"/>
  <c r="C884" i="17"/>
  <c r="C883" i="17"/>
  <c r="C882" i="17"/>
  <c r="C881" i="17"/>
  <c r="A878" i="16"/>
  <c r="C880" i="17"/>
  <c r="C879" i="17"/>
  <c r="A876" i="16"/>
  <c r="C878" i="17"/>
  <c r="C877" i="17"/>
  <c r="AS877" i="17"/>
  <c r="C876" i="17"/>
  <c r="C875" i="17"/>
  <c r="A872" i="16"/>
  <c r="V872" i="16"/>
  <c r="C874" i="17"/>
  <c r="C873" i="17"/>
  <c r="C872" i="17"/>
  <c r="C871" i="17"/>
  <c r="AS871" i="17"/>
  <c r="C870" i="17"/>
  <c r="C869" i="17"/>
  <c r="A866" i="16"/>
  <c r="C868" i="17"/>
  <c r="C867" i="17"/>
  <c r="C866" i="17"/>
  <c r="AS866" i="17"/>
  <c r="C865" i="17"/>
  <c r="C864" i="17"/>
  <c r="A861" i="16"/>
  <c r="C863" i="17"/>
  <c r="C862" i="17"/>
  <c r="AS862" i="17"/>
  <c r="C861" i="17"/>
  <c r="AS861" i="17"/>
  <c r="C860" i="17"/>
  <c r="C859" i="17"/>
  <c r="C858" i="17"/>
  <c r="C857" i="17"/>
  <c r="C856" i="17"/>
  <c r="A853" i="16"/>
  <c r="C855" i="17"/>
  <c r="C854" i="17"/>
  <c r="C853" i="17"/>
  <c r="AS853" i="17"/>
  <c r="C852" i="17"/>
  <c r="C851" i="17"/>
  <c r="C850" i="17"/>
  <c r="C849" i="17"/>
  <c r="C848" i="17"/>
  <c r="C847" i="17"/>
  <c r="AS847" i="17"/>
  <c r="C846" i="17"/>
  <c r="A843" i="16"/>
  <c r="C845" i="17"/>
  <c r="AS845" i="17"/>
  <c r="C844" i="17"/>
  <c r="C843" i="17"/>
  <c r="C842" i="17"/>
  <c r="AS842" i="17"/>
  <c r="C841" i="17"/>
  <c r="C840" i="17"/>
  <c r="C839" i="17"/>
  <c r="C838" i="17"/>
  <c r="C837" i="17"/>
  <c r="A834" i="16"/>
  <c r="O834" i="16"/>
  <c r="C836" i="17"/>
  <c r="C835" i="17"/>
  <c r="C834" i="17"/>
  <c r="AS834" i="17"/>
  <c r="C833" i="17"/>
  <c r="AS833" i="17"/>
  <c r="C832" i="17"/>
  <c r="A829" i="16"/>
  <c r="P829" i="16"/>
  <c r="C831" i="17"/>
  <c r="C830" i="17"/>
  <c r="AS830" i="17"/>
  <c r="C829" i="17"/>
  <c r="AS829" i="17"/>
  <c r="C828" i="17"/>
  <c r="C827" i="17"/>
  <c r="C826" i="17"/>
  <c r="C825" i="17"/>
  <c r="AS825" i="17"/>
  <c r="C824" i="17"/>
  <c r="A821" i="16"/>
  <c r="C823" i="17"/>
  <c r="C822" i="17"/>
  <c r="AS822" i="17"/>
  <c r="C821" i="17"/>
  <c r="A818" i="16"/>
  <c r="C820" i="17"/>
  <c r="C819" i="17"/>
  <c r="C818" i="17"/>
  <c r="A815" i="16"/>
  <c r="C817" i="17"/>
  <c r="C816" i="17"/>
  <c r="AS816" i="17"/>
  <c r="C815" i="17"/>
  <c r="C814" i="17"/>
  <c r="A811" i="16"/>
  <c r="C813" i="17"/>
  <c r="C812" i="17"/>
  <c r="C811" i="17"/>
  <c r="C810" i="17"/>
  <c r="C809" i="17"/>
  <c r="AS809" i="17"/>
  <c r="C808" i="17"/>
  <c r="A805" i="16"/>
  <c r="C807" i="17"/>
  <c r="C806" i="17"/>
  <c r="C805" i="17"/>
  <c r="AS805" i="17"/>
  <c r="C804" i="17"/>
  <c r="C803" i="17"/>
  <c r="C802" i="17"/>
  <c r="C801" i="17"/>
  <c r="C800" i="17"/>
  <c r="C799" i="17"/>
  <c r="C798" i="17"/>
  <c r="C797" i="17"/>
  <c r="A794" i="16"/>
  <c r="C796" i="17"/>
  <c r="C795" i="17"/>
  <c r="C794" i="17"/>
  <c r="C793" i="17"/>
  <c r="C792" i="17"/>
  <c r="A789" i="16"/>
  <c r="X789" i="16"/>
  <c r="C791" i="17"/>
  <c r="C790" i="17"/>
  <c r="C789" i="17"/>
  <c r="AS789" i="17"/>
  <c r="C788" i="17"/>
  <c r="AS788" i="17"/>
  <c r="C787" i="17"/>
  <c r="AS787" i="17"/>
  <c r="C786" i="17"/>
  <c r="AS786" i="17"/>
  <c r="C785" i="17"/>
  <c r="C784" i="17"/>
  <c r="C783" i="17"/>
  <c r="C782" i="17"/>
  <c r="C781" i="17"/>
  <c r="C780" i="17"/>
  <c r="A777" i="16"/>
  <c r="C779" i="17"/>
  <c r="C778" i="17"/>
  <c r="C777" i="17"/>
  <c r="AS777" i="17"/>
  <c r="C776" i="17"/>
  <c r="C775" i="17"/>
  <c r="C774" i="17"/>
  <c r="C773" i="17"/>
  <c r="AS773" i="17"/>
  <c r="C772" i="17"/>
  <c r="A769" i="16"/>
  <c r="G769" i="16"/>
  <c r="C771" i="17"/>
  <c r="C770" i="17"/>
  <c r="AS770" i="17"/>
  <c r="C769" i="17"/>
  <c r="C768" i="17"/>
  <c r="C767" i="17"/>
  <c r="C766" i="17"/>
  <c r="C765" i="17"/>
  <c r="A762" i="16"/>
  <c r="C764" i="17"/>
  <c r="C763" i="17"/>
  <c r="C762" i="17"/>
  <c r="AS762" i="17"/>
  <c r="C761" i="17"/>
  <c r="C760" i="17"/>
  <c r="C759" i="17"/>
  <c r="C758" i="17"/>
  <c r="C757" i="17"/>
  <c r="A754" i="16"/>
  <c r="E754" i="16"/>
  <c r="C756" i="17"/>
  <c r="C755" i="17"/>
  <c r="AS755" i="17"/>
  <c r="C754" i="17"/>
  <c r="C753" i="17"/>
  <c r="C752" i="17"/>
  <c r="C751" i="17"/>
  <c r="C750" i="17"/>
  <c r="C749" i="17"/>
  <c r="C748" i="17"/>
  <c r="C747" i="17"/>
  <c r="A744" i="16"/>
  <c r="G744" i="16"/>
  <c r="C746" i="17"/>
  <c r="C745" i="17"/>
  <c r="C744" i="17"/>
  <c r="C743" i="17"/>
  <c r="C742" i="17"/>
  <c r="C741" i="17"/>
  <c r="C740" i="17"/>
  <c r="AS740" i="17"/>
  <c r="C739" i="17"/>
  <c r="A736" i="16"/>
  <c r="D736" i="16"/>
  <c r="C738" i="17"/>
  <c r="C737" i="17"/>
  <c r="C736" i="17"/>
  <c r="C735" i="17"/>
  <c r="C734" i="17"/>
  <c r="C733" i="17"/>
  <c r="A730" i="16"/>
  <c r="T730" i="16"/>
  <c r="C732" i="17"/>
  <c r="AS732" i="17"/>
  <c r="C731" i="17"/>
  <c r="C730" i="17"/>
  <c r="C729" i="17"/>
  <c r="C728" i="17"/>
  <c r="C727" i="17"/>
  <c r="C726" i="17"/>
  <c r="C725" i="17"/>
  <c r="AS725" i="17"/>
  <c r="C724" i="17"/>
  <c r="AS724" i="17"/>
  <c r="C723" i="17"/>
  <c r="C722" i="17"/>
  <c r="C721" i="17"/>
  <c r="C720" i="17"/>
  <c r="A717" i="16"/>
  <c r="C719" i="17"/>
  <c r="C718" i="17"/>
  <c r="C717" i="17"/>
  <c r="A714" i="16"/>
  <c r="B714" i="16"/>
  <c r="C716" i="17"/>
  <c r="C715" i="17"/>
  <c r="C714" i="17"/>
  <c r="A711" i="16"/>
  <c r="C713" i="17"/>
  <c r="C712" i="17"/>
  <c r="C711" i="17"/>
  <c r="C710" i="17"/>
  <c r="C709" i="17"/>
  <c r="A706" i="16"/>
  <c r="P706" i="16"/>
  <c r="C708" i="17"/>
  <c r="C707" i="17"/>
  <c r="C706" i="17"/>
  <c r="C705" i="17"/>
  <c r="C704" i="17"/>
  <c r="C703" i="17"/>
  <c r="C702" i="17"/>
  <c r="A699" i="16"/>
  <c r="D699" i="16"/>
  <c r="C701" i="17"/>
  <c r="C700" i="17"/>
  <c r="AS700" i="17"/>
  <c r="C699" i="17"/>
  <c r="A696" i="16"/>
  <c r="C698" i="17"/>
  <c r="C697" i="17"/>
  <c r="C696" i="17"/>
  <c r="C695" i="17"/>
  <c r="C694" i="17"/>
  <c r="C693" i="17"/>
  <c r="C692" i="17"/>
  <c r="C691" i="17"/>
  <c r="C690" i="17"/>
  <c r="C689" i="17"/>
  <c r="C688" i="17"/>
  <c r="A685" i="16"/>
  <c r="Z685" i="16"/>
  <c r="C687" i="17"/>
  <c r="C686" i="17"/>
  <c r="C684" i="17"/>
  <c r="C683" i="17"/>
  <c r="C682" i="17"/>
  <c r="C681" i="17"/>
  <c r="C680" i="17"/>
  <c r="C679" i="17"/>
  <c r="AS679" i="17"/>
  <c r="C678" i="17"/>
  <c r="C677" i="17"/>
  <c r="C676" i="17"/>
  <c r="C675" i="17"/>
  <c r="A672" i="16"/>
  <c r="F672" i="16"/>
  <c r="C674" i="17"/>
  <c r="C673" i="17"/>
  <c r="C672" i="17"/>
  <c r="C671" i="17"/>
  <c r="C670" i="17"/>
  <c r="C669" i="17"/>
  <c r="C668" i="17"/>
  <c r="C667" i="17"/>
  <c r="AS667" i="17"/>
  <c r="C666" i="17"/>
  <c r="C665" i="17"/>
  <c r="C664" i="17"/>
  <c r="C663" i="17"/>
  <c r="A660" i="16"/>
  <c r="C662" i="17"/>
  <c r="C661" i="17"/>
  <c r="C660" i="17"/>
  <c r="AS660" i="17"/>
  <c r="C659" i="17"/>
  <c r="C658" i="17"/>
  <c r="C657" i="17"/>
  <c r="C656" i="17"/>
  <c r="C655" i="17"/>
  <c r="A652" i="16"/>
  <c r="C654" i="17"/>
  <c r="C653" i="17"/>
  <c r="C652" i="17"/>
  <c r="C651" i="17"/>
  <c r="A648" i="16"/>
  <c r="C650" i="17"/>
  <c r="C649" i="17"/>
  <c r="C648" i="17"/>
  <c r="C647" i="17"/>
  <c r="A644" i="16"/>
  <c r="C646" i="17"/>
  <c r="C645" i="17"/>
  <c r="C644" i="17"/>
  <c r="C643" i="17"/>
  <c r="C642" i="17"/>
  <c r="C641" i="17"/>
  <c r="C640" i="17"/>
  <c r="C639" i="17"/>
  <c r="C638" i="17"/>
  <c r="C637" i="17"/>
  <c r="C636" i="17"/>
  <c r="C635" i="17"/>
  <c r="C634" i="17"/>
  <c r="A631" i="16"/>
  <c r="C633" i="17"/>
  <c r="C632" i="17"/>
  <c r="C631" i="17"/>
  <c r="AS631" i="17"/>
  <c r="C630" i="17"/>
  <c r="C629" i="17"/>
  <c r="C628" i="17"/>
  <c r="C627" i="17"/>
  <c r="AS627" i="17"/>
  <c r="C626" i="17"/>
  <c r="C625" i="17"/>
  <c r="C624" i="17"/>
  <c r="AS624" i="17"/>
  <c r="C623" i="17"/>
  <c r="A620" i="16"/>
  <c r="C622" i="17"/>
  <c r="C621" i="17"/>
  <c r="AS621" i="17"/>
  <c r="C620" i="17"/>
  <c r="C619" i="17"/>
  <c r="C618" i="17"/>
  <c r="C617" i="17"/>
  <c r="AS617" i="17"/>
  <c r="C616" i="17"/>
  <c r="C615" i="17"/>
  <c r="C614" i="17"/>
  <c r="AS614" i="17"/>
  <c r="C613" i="17"/>
  <c r="C612" i="17"/>
  <c r="A609" i="16"/>
  <c r="C611" i="17"/>
  <c r="C610" i="17"/>
  <c r="C609" i="17"/>
  <c r="C608" i="17"/>
  <c r="C607" i="17"/>
  <c r="AS607" i="17"/>
  <c r="C606" i="17"/>
  <c r="C605" i="17"/>
  <c r="C604" i="17"/>
  <c r="A601" i="16"/>
  <c r="U601" i="16"/>
  <c r="C603" i="17"/>
  <c r="C602" i="17"/>
  <c r="A599" i="16"/>
  <c r="E599" i="16"/>
  <c r="C601" i="17"/>
  <c r="C600" i="17"/>
  <c r="C599" i="17"/>
  <c r="A596" i="16"/>
  <c r="C598" i="17"/>
  <c r="C597" i="17"/>
  <c r="C596" i="17"/>
  <c r="C595" i="17"/>
  <c r="C594" i="17"/>
  <c r="A591" i="16"/>
  <c r="C593" i="17"/>
  <c r="AS593" i="17"/>
  <c r="C592" i="17"/>
  <c r="C591" i="17"/>
  <c r="AS591" i="17"/>
  <c r="C590" i="17"/>
  <c r="C589" i="17"/>
  <c r="C588" i="17"/>
  <c r="C587" i="17"/>
  <c r="C586" i="17"/>
  <c r="C585" i="17"/>
  <c r="A582" i="16"/>
  <c r="C584" i="17"/>
  <c r="A581" i="16"/>
  <c r="D581" i="16"/>
  <c r="C583" i="17"/>
  <c r="C582" i="17"/>
  <c r="C581" i="17"/>
  <c r="C580" i="17"/>
  <c r="C579" i="17"/>
  <c r="C578" i="17"/>
  <c r="C577" i="17"/>
  <c r="C576" i="17"/>
  <c r="C575" i="17"/>
  <c r="A572" i="16"/>
  <c r="C574" i="17"/>
  <c r="A571" i="16"/>
  <c r="C573" i="17"/>
  <c r="C572" i="17"/>
  <c r="C571" i="17"/>
  <c r="C570" i="17"/>
  <c r="C569" i="17"/>
  <c r="C568" i="17"/>
  <c r="AS568" i="17"/>
  <c r="C567" i="17"/>
  <c r="C566" i="17"/>
  <c r="C565" i="17"/>
  <c r="C564" i="17"/>
  <c r="AS564" i="17"/>
  <c r="C563" i="17"/>
  <c r="C562" i="17"/>
  <c r="C561" i="17"/>
  <c r="A558" i="16"/>
  <c r="C560" i="17"/>
  <c r="AS560" i="17"/>
  <c r="C559" i="17"/>
  <c r="C558" i="17"/>
  <c r="A555" i="16"/>
  <c r="C557" i="17"/>
  <c r="C556" i="17"/>
  <c r="AS556" i="17"/>
  <c r="C555" i="17"/>
  <c r="A552" i="16"/>
  <c r="C554" i="17"/>
  <c r="AS554" i="17"/>
  <c r="C553" i="17"/>
  <c r="AS553" i="17"/>
  <c r="C552" i="17"/>
  <c r="C551" i="17"/>
  <c r="C550" i="17"/>
  <c r="C549" i="17"/>
  <c r="C548" i="17"/>
  <c r="C547" i="17"/>
  <c r="C546" i="17"/>
  <c r="C545" i="17"/>
  <c r="C544" i="17"/>
  <c r="AS544" i="17"/>
  <c r="C543" i="17"/>
  <c r="C542" i="17"/>
  <c r="C541" i="17"/>
  <c r="C540" i="17"/>
  <c r="C539" i="17"/>
  <c r="A536" i="16"/>
  <c r="C538" i="17"/>
  <c r="C537" i="17"/>
  <c r="A534" i="16"/>
  <c r="C536" i="17"/>
  <c r="C535" i="17"/>
  <c r="C534" i="17"/>
  <c r="C533" i="17"/>
  <c r="C532" i="17"/>
  <c r="C531" i="17"/>
  <c r="C530" i="17"/>
  <c r="C529" i="17"/>
  <c r="AS529" i="17"/>
  <c r="C528" i="17"/>
  <c r="C527" i="17"/>
  <c r="C526" i="17"/>
  <c r="C525" i="17"/>
  <c r="A522" i="16"/>
  <c r="C524" i="17"/>
  <c r="C523" i="17"/>
  <c r="C522" i="17"/>
  <c r="C521" i="17"/>
  <c r="C520" i="17"/>
  <c r="AS520" i="17"/>
  <c r="C519" i="17"/>
  <c r="C518" i="17"/>
  <c r="A515" i="16"/>
  <c r="C517" i="17"/>
  <c r="C516" i="17"/>
  <c r="C515" i="17"/>
  <c r="C514" i="17"/>
  <c r="C513" i="17"/>
  <c r="C512" i="17"/>
  <c r="C511" i="17"/>
  <c r="C510" i="17"/>
  <c r="C509" i="17"/>
  <c r="AS509" i="17"/>
  <c r="C508" i="17"/>
  <c r="A505" i="16"/>
  <c r="Z505" i="16"/>
  <c r="C507" i="17"/>
  <c r="C506" i="17"/>
  <c r="C505" i="17"/>
  <c r="C504" i="17"/>
  <c r="A501" i="16"/>
  <c r="C503" i="17"/>
  <c r="AS503" i="17"/>
  <c r="C502" i="17"/>
  <c r="A499" i="16"/>
  <c r="C501" i="17"/>
  <c r="C500" i="17"/>
  <c r="AS500" i="17"/>
  <c r="C499" i="17"/>
  <c r="C498" i="17"/>
  <c r="C497" i="17"/>
  <c r="C496" i="17"/>
  <c r="C495" i="17"/>
  <c r="C494" i="17"/>
  <c r="AS494" i="17"/>
  <c r="C493" i="17"/>
  <c r="C492" i="17"/>
  <c r="AS492" i="17"/>
  <c r="C491" i="17"/>
  <c r="AS491" i="17"/>
  <c r="C490" i="17"/>
  <c r="C489" i="17"/>
  <c r="A486" i="16"/>
  <c r="V486" i="16"/>
  <c r="C488" i="17"/>
  <c r="C487" i="17"/>
  <c r="AS487" i="17"/>
  <c r="C486" i="17"/>
  <c r="C485" i="17"/>
  <c r="C484" i="17"/>
  <c r="C483" i="17"/>
  <c r="C482" i="17"/>
  <c r="A479" i="16"/>
  <c r="F479" i="16"/>
  <c r="C481" i="17"/>
  <c r="C480" i="17"/>
  <c r="C479" i="17"/>
  <c r="C478" i="17"/>
  <c r="C477" i="17"/>
  <c r="C476" i="17"/>
  <c r="C475" i="17"/>
  <c r="C474" i="17"/>
  <c r="C473" i="17"/>
  <c r="C472" i="17"/>
  <c r="C471" i="17"/>
  <c r="C470" i="17"/>
  <c r="C469" i="17"/>
  <c r="C468" i="17"/>
  <c r="C467" i="17"/>
  <c r="C466" i="17"/>
  <c r="C465" i="17"/>
  <c r="C464" i="17"/>
  <c r="A461" i="16"/>
  <c r="Y461" i="16"/>
  <c r="C463" i="17"/>
  <c r="C462" i="17"/>
  <c r="C461" i="17"/>
  <c r="C460" i="17"/>
  <c r="C459" i="17"/>
  <c r="C458" i="17"/>
  <c r="C457" i="17"/>
  <c r="AS457" i="17"/>
  <c r="C456" i="17"/>
  <c r="C455" i="17"/>
  <c r="C454" i="17"/>
  <c r="C453" i="17"/>
  <c r="C452" i="17"/>
  <c r="C451" i="17"/>
  <c r="C450" i="17"/>
  <c r="C449" i="17"/>
  <c r="C448" i="17"/>
  <c r="C447" i="17"/>
  <c r="C446" i="17"/>
  <c r="C445" i="17"/>
  <c r="C444" i="17"/>
  <c r="C443" i="17"/>
  <c r="C442" i="17"/>
  <c r="C441" i="17"/>
  <c r="C440" i="17"/>
  <c r="C439" i="17"/>
  <c r="C438" i="17"/>
  <c r="C437" i="17"/>
  <c r="C436" i="17"/>
  <c r="C435" i="17"/>
  <c r="C434" i="17"/>
  <c r="AS434" i="17"/>
  <c r="C433" i="17"/>
  <c r="C432" i="17"/>
  <c r="C431" i="17"/>
  <c r="C430" i="17"/>
  <c r="C429" i="17"/>
  <c r="C428" i="17"/>
  <c r="C427" i="17"/>
  <c r="C426" i="17"/>
  <c r="C425" i="17"/>
  <c r="C424" i="17"/>
  <c r="C423" i="17"/>
  <c r="AS423" i="17"/>
  <c r="C422" i="17"/>
  <c r="C421" i="17"/>
  <c r="A418" i="16"/>
  <c r="D418" i="16"/>
  <c r="C420" i="17"/>
  <c r="C419" i="17"/>
  <c r="C418" i="17"/>
  <c r="C417" i="17"/>
  <c r="C416" i="17"/>
  <c r="C415" i="17"/>
  <c r="C414" i="17"/>
  <c r="C413" i="17"/>
  <c r="C412" i="17"/>
  <c r="C411" i="17"/>
  <c r="C410" i="17"/>
  <c r="C409" i="17"/>
  <c r="C408" i="17"/>
  <c r="C407" i="17"/>
  <c r="C406" i="17"/>
  <c r="C405" i="17"/>
  <c r="C404" i="17"/>
  <c r="C403" i="17"/>
  <c r="C402" i="17"/>
  <c r="AS402" i="17"/>
  <c r="C401" i="17"/>
  <c r="C400" i="17"/>
  <c r="C399" i="17"/>
  <c r="C398" i="17"/>
  <c r="C397" i="17"/>
  <c r="A394" i="16"/>
  <c r="C396" i="17"/>
  <c r="C395" i="17"/>
  <c r="C394" i="17"/>
  <c r="C393" i="17"/>
  <c r="C392" i="17"/>
  <c r="C391" i="17"/>
  <c r="C390" i="17"/>
  <c r="C389" i="17"/>
  <c r="C388" i="17"/>
  <c r="C387" i="17"/>
  <c r="C386" i="17"/>
  <c r="A383" i="16"/>
  <c r="C385" i="17"/>
  <c r="C384" i="17"/>
  <c r="C383" i="17"/>
  <c r="AS383" i="17"/>
  <c r="C382" i="17"/>
  <c r="C381" i="17"/>
  <c r="C380" i="17"/>
  <c r="C379" i="17"/>
  <c r="C378" i="17"/>
  <c r="C377" i="17"/>
  <c r="A374" i="16"/>
  <c r="C376" i="17"/>
  <c r="C375" i="17"/>
  <c r="C374" i="17"/>
  <c r="C373" i="17"/>
  <c r="C372" i="17"/>
  <c r="C371" i="17"/>
  <c r="C370" i="17"/>
  <c r="AS370" i="17"/>
  <c r="C369" i="17"/>
  <c r="C368" i="17"/>
  <c r="C367" i="17"/>
  <c r="C366" i="17"/>
  <c r="C365" i="17"/>
  <c r="C364" i="17"/>
  <c r="C363" i="17"/>
  <c r="C362" i="17"/>
  <c r="AS362" i="17"/>
  <c r="C361" i="17"/>
  <c r="C360" i="17"/>
  <c r="C359" i="17"/>
  <c r="AS359" i="17"/>
  <c r="C358" i="17"/>
  <c r="C357" i="17"/>
  <c r="AS357" i="17"/>
  <c r="C356" i="17"/>
  <c r="C355" i="17"/>
  <c r="C354" i="17"/>
  <c r="C353" i="17"/>
  <c r="C352" i="17"/>
  <c r="C351" i="17"/>
  <c r="C350" i="17"/>
  <c r="A347" i="16"/>
  <c r="C349" i="17"/>
  <c r="C348" i="17"/>
  <c r="AS348" i="17"/>
  <c r="C347" i="17"/>
  <c r="C346" i="17"/>
  <c r="C345" i="17"/>
  <c r="C344" i="17"/>
  <c r="C343" i="17"/>
  <c r="A340" i="16"/>
  <c r="C342" i="17"/>
  <c r="C341" i="17"/>
  <c r="C340" i="17"/>
  <c r="C339" i="17"/>
  <c r="AS339" i="17"/>
  <c r="C338" i="17"/>
  <c r="C337" i="17"/>
  <c r="C336" i="17"/>
  <c r="C335" i="17"/>
  <c r="C334" i="17"/>
  <c r="A331" i="16"/>
  <c r="C333" i="17"/>
  <c r="C332" i="17"/>
  <c r="C331" i="17"/>
  <c r="C330" i="17"/>
  <c r="C329" i="17"/>
  <c r="C328" i="17"/>
  <c r="C327" i="17"/>
  <c r="A324" i="16"/>
  <c r="C326" i="17"/>
  <c r="C324" i="17"/>
  <c r="C323" i="17"/>
  <c r="C322" i="17"/>
  <c r="C321" i="17"/>
  <c r="C320" i="17"/>
  <c r="C319" i="17"/>
  <c r="A316" i="16"/>
  <c r="C318" i="17"/>
  <c r="C317" i="17"/>
  <c r="C316" i="17"/>
  <c r="C315" i="17"/>
  <c r="AS315" i="17"/>
  <c r="C314" i="17"/>
  <c r="C313" i="17"/>
  <c r="C312" i="17"/>
  <c r="AS312" i="17"/>
  <c r="C311" i="17"/>
  <c r="C310" i="17"/>
  <c r="C309" i="17"/>
  <c r="A306" i="16"/>
  <c r="C308" i="17"/>
  <c r="C307" i="17"/>
  <c r="C306" i="17"/>
  <c r="C305" i="17"/>
  <c r="C304" i="17"/>
  <c r="C303" i="17"/>
  <c r="C302" i="17"/>
  <c r="C301" i="17"/>
  <c r="C300" i="17"/>
  <c r="C299" i="17"/>
  <c r="A296" i="16"/>
  <c r="C298" i="17"/>
  <c r="C297" i="17"/>
  <c r="C296" i="17"/>
  <c r="C295" i="17"/>
  <c r="C294" i="17"/>
  <c r="C293" i="17"/>
  <c r="A290" i="16"/>
  <c r="C292" i="17"/>
  <c r="C291" i="17"/>
  <c r="C290" i="17"/>
  <c r="AS290" i="17"/>
  <c r="C289" i="17"/>
  <c r="C288" i="17"/>
  <c r="C287" i="17"/>
  <c r="C286" i="17"/>
  <c r="C285" i="17"/>
  <c r="C284" i="17"/>
  <c r="C283" i="17"/>
  <c r="C282" i="17"/>
  <c r="C281" i="17"/>
  <c r="C280" i="17"/>
  <c r="C279" i="17"/>
  <c r="C278" i="17"/>
  <c r="C277" i="17"/>
  <c r="C276" i="17"/>
  <c r="AS276" i="17"/>
  <c r="C275" i="17"/>
  <c r="C274" i="17"/>
  <c r="C273" i="17"/>
  <c r="C272" i="17"/>
  <c r="A269" i="16"/>
  <c r="E269" i="16"/>
  <c r="C271" i="17"/>
  <c r="C270" i="17"/>
  <c r="A267" i="16"/>
  <c r="C269" i="17"/>
  <c r="AS269" i="17"/>
  <c r="C268" i="17"/>
  <c r="C267" i="17"/>
  <c r="C266" i="17"/>
  <c r="C265" i="17"/>
  <c r="C264" i="17"/>
  <c r="C263" i="17"/>
  <c r="C262" i="17"/>
  <c r="C261" i="17"/>
  <c r="C260" i="17"/>
  <c r="C259" i="17"/>
  <c r="C258" i="17"/>
  <c r="C257" i="17"/>
  <c r="C256" i="17"/>
  <c r="C255" i="17"/>
  <c r="C254" i="17"/>
  <c r="C253" i="17"/>
  <c r="AS253" i="17"/>
  <c r="C252" i="17"/>
  <c r="C251" i="17"/>
  <c r="A248" i="16"/>
  <c r="Z248" i="16"/>
  <c r="C250" i="17"/>
  <c r="C249" i="17"/>
  <c r="C248" i="17"/>
  <c r="C247" i="17"/>
  <c r="C246" i="17"/>
  <c r="C245" i="17"/>
  <c r="C244" i="17"/>
  <c r="C243" i="17"/>
  <c r="C242" i="17"/>
  <c r="C241" i="17"/>
  <c r="C240" i="17"/>
  <c r="C239" i="17"/>
  <c r="C238" i="17"/>
  <c r="C237" i="17"/>
  <c r="C236" i="17"/>
  <c r="C235" i="17"/>
  <c r="C234" i="17"/>
  <c r="C233" i="17"/>
  <c r="C232" i="17"/>
  <c r="AS232" i="17"/>
  <c r="C231" i="17"/>
  <c r="C230" i="17"/>
  <c r="AS230" i="17"/>
  <c r="C229" i="17"/>
  <c r="C228" i="17"/>
  <c r="C227" i="17"/>
  <c r="C226" i="17"/>
  <c r="C225" i="17"/>
  <c r="C224" i="17"/>
  <c r="C223" i="17"/>
  <c r="C222" i="17"/>
  <c r="C221" i="17"/>
  <c r="C220" i="17"/>
  <c r="C219" i="17"/>
  <c r="C218" i="17"/>
  <c r="C217" i="17"/>
  <c r="AS217" i="17"/>
  <c r="C216" i="17"/>
  <c r="C215" i="17"/>
  <c r="C214" i="17"/>
  <c r="A211" i="16"/>
  <c r="C213" i="17"/>
  <c r="C212" i="17"/>
  <c r="C211" i="17"/>
  <c r="AS211" i="17"/>
  <c r="C210" i="17"/>
  <c r="C209" i="17"/>
  <c r="C208" i="17"/>
  <c r="C207" i="17"/>
  <c r="A204" i="16"/>
  <c r="J204" i="16"/>
  <c r="C206" i="17"/>
  <c r="A203" i="16"/>
  <c r="S203" i="16"/>
  <c r="C205" i="17"/>
  <c r="C204" i="17"/>
  <c r="C203" i="17"/>
  <c r="C202" i="17"/>
  <c r="C201" i="17"/>
  <c r="C200" i="17"/>
  <c r="C199" i="17"/>
  <c r="C198" i="17"/>
  <c r="C197" i="17"/>
  <c r="C196" i="17"/>
  <c r="C195" i="17"/>
  <c r="C194" i="17"/>
  <c r="C193" i="17"/>
  <c r="A190" i="16"/>
  <c r="J190" i="16"/>
  <c r="C192" i="17"/>
  <c r="C191" i="17"/>
  <c r="C190" i="17"/>
  <c r="C189" i="17"/>
  <c r="C188" i="17"/>
  <c r="C187" i="17"/>
  <c r="C186" i="17"/>
  <c r="C185" i="17"/>
  <c r="C184" i="17"/>
  <c r="A181" i="16"/>
  <c r="C183" i="17"/>
  <c r="C182" i="17"/>
  <c r="C181" i="17"/>
  <c r="C180" i="17"/>
  <c r="C179" i="17"/>
  <c r="C178" i="17"/>
  <c r="C177" i="17"/>
  <c r="C176" i="17"/>
  <c r="C175" i="17"/>
  <c r="C174" i="17"/>
  <c r="C173" i="17"/>
  <c r="C172" i="17"/>
  <c r="AS172" i="17"/>
  <c r="C171" i="17"/>
  <c r="C170" i="17"/>
  <c r="C169" i="17"/>
  <c r="C168" i="17"/>
  <c r="C167" i="17"/>
  <c r="AS167" i="17"/>
  <c r="C166" i="17"/>
  <c r="C165" i="17"/>
  <c r="A162" i="16"/>
  <c r="C164" i="17"/>
  <c r="C163" i="17"/>
  <c r="C162" i="17"/>
  <c r="C161" i="17"/>
  <c r="C160" i="17"/>
  <c r="C159" i="17"/>
  <c r="C158" i="17"/>
  <c r="C157" i="17"/>
  <c r="C156" i="17"/>
  <c r="C155" i="17"/>
  <c r="C154" i="17"/>
  <c r="C153" i="17"/>
  <c r="AS153" i="17"/>
  <c r="C152" i="17"/>
  <c r="C151" i="17"/>
  <c r="C150" i="17"/>
  <c r="C149" i="17"/>
  <c r="C148" i="17"/>
  <c r="C147" i="17"/>
  <c r="C146" i="17"/>
  <c r="C145" i="17"/>
  <c r="C144" i="17"/>
  <c r="A141" i="16"/>
  <c r="C143" i="17"/>
  <c r="C142" i="17"/>
  <c r="C141" i="17"/>
  <c r="C140" i="17"/>
  <c r="C139" i="17"/>
  <c r="C138" i="17"/>
  <c r="C137" i="17"/>
  <c r="C136" i="17"/>
  <c r="AS136" i="17"/>
  <c r="C135" i="17"/>
  <c r="C134" i="17"/>
  <c r="C133" i="17"/>
  <c r="C132" i="17"/>
  <c r="A129" i="16"/>
  <c r="C131" i="17"/>
  <c r="C130" i="17"/>
  <c r="C129" i="17"/>
  <c r="C128" i="17"/>
  <c r="AS128" i="17"/>
  <c r="C127" i="17"/>
  <c r="C126" i="17"/>
  <c r="C124" i="17"/>
  <c r="C123" i="17"/>
  <c r="C122" i="17"/>
  <c r="C121" i="17"/>
  <c r="C120" i="17"/>
  <c r="C119" i="17"/>
  <c r="C118" i="17"/>
  <c r="C117" i="17"/>
  <c r="C116" i="17"/>
  <c r="C115" i="17"/>
  <c r="C114" i="17"/>
  <c r="C113" i="17"/>
  <c r="C112" i="17"/>
  <c r="C111" i="17"/>
  <c r="C110" i="17"/>
  <c r="C109" i="17"/>
  <c r="C108" i="17"/>
  <c r="C107" i="17"/>
  <c r="C106" i="17"/>
  <c r="C105" i="17"/>
  <c r="C104" i="17"/>
  <c r="C103" i="17"/>
  <c r="C102" i="17"/>
  <c r="A99" i="16"/>
  <c r="C101" i="17"/>
  <c r="A98" i="16"/>
  <c r="C100" i="17"/>
  <c r="A97" i="16"/>
  <c r="C99" i="17"/>
  <c r="C98" i="17"/>
  <c r="C97" i="17"/>
  <c r="C96" i="17"/>
  <c r="C95" i="17"/>
  <c r="C94" i="17"/>
  <c r="AS94" i="17"/>
  <c r="C93" i="17"/>
  <c r="C92" i="17"/>
  <c r="C91" i="17"/>
  <c r="C90" i="17"/>
  <c r="C89" i="17"/>
  <c r="C88" i="17"/>
  <c r="C87" i="17"/>
  <c r="C86" i="17"/>
  <c r="A83" i="16"/>
  <c r="C85" i="17"/>
  <c r="AS85" i="17"/>
  <c r="C84" i="17"/>
  <c r="C83" i="17"/>
  <c r="C82" i="17"/>
  <c r="C81" i="17"/>
  <c r="C80" i="17"/>
  <c r="C79" i="17"/>
  <c r="A76" i="16"/>
  <c r="W76" i="16"/>
  <c r="C78" i="17"/>
  <c r="C77" i="17"/>
  <c r="AS77" i="17"/>
  <c r="C76" i="17"/>
  <c r="C75" i="17"/>
  <c r="C74" i="17"/>
  <c r="C73" i="17"/>
  <c r="C72" i="17"/>
  <c r="C71" i="17"/>
  <c r="AS71" i="17"/>
  <c r="C70" i="17"/>
  <c r="C69" i="17"/>
  <c r="C68" i="17"/>
  <c r="A65" i="16"/>
  <c r="C67" i="17"/>
  <c r="C66" i="17"/>
  <c r="C65" i="17"/>
  <c r="C64" i="17"/>
  <c r="C63" i="17"/>
  <c r="C62" i="17"/>
  <c r="AS62" i="17"/>
  <c r="C61" i="17"/>
  <c r="C60" i="17"/>
  <c r="C59" i="17"/>
  <c r="C58" i="17"/>
  <c r="C57" i="17"/>
  <c r="C56" i="17"/>
  <c r="C55" i="17"/>
  <c r="C54" i="17"/>
  <c r="C53" i="17"/>
  <c r="C52" i="17"/>
  <c r="C51" i="17"/>
  <c r="C50" i="17"/>
  <c r="C49" i="17"/>
  <c r="C48" i="17"/>
  <c r="C47" i="17"/>
  <c r="C46" i="17"/>
  <c r="C45" i="17"/>
  <c r="A42" i="16"/>
  <c r="C44" i="17"/>
  <c r="A41" i="16"/>
  <c r="T41" i="16"/>
  <c r="C43" i="17"/>
  <c r="C42" i="17"/>
  <c r="C41" i="17"/>
  <c r="C40" i="17"/>
  <c r="C39" i="17"/>
  <c r="C38" i="17"/>
  <c r="AS38" i="17"/>
  <c r="C37" i="17"/>
  <c r="C36" i="17"/>
  <c r="C35" i="17"/>
  <c r="C34" i="17"/>
  <c r="C33" i="17"/>
  <c r="C32" i="17"/>
  <c r="C31" i="17"/>
  <c r="AS31" i="17"/>
  <c r="C30" i="17"/>
  <c r="AS30" i="17"/>
  <c r="C29" i="17"/>
  <c r="C28" i="17"/>
  <c r="C27" i="17"/>
  <c r="C26" i="17"/>
  <c r="C25" i="17"/>
  <c r="C24" i="17"/>
  <c r="C23" i="17"/>
  <c r="A20" i="16"/>
  <c r="C22" i="17"/>
  <c r="C21" i="17"/>
  <c r="C20" i="17"/>
  <c r="AS20" i="17"/>
  <c r="C19" i="17"/>
  <c r="A16" i="16"/>
  <c r="C18" i="17"/>
  <c r="C17" i="17"/>
  <c r="C16" i="17"/>
  <c r="C15" i="17"/>
  <c r="C14" i="17"/>
  <c r="C13" i="17"/>
  <c r="C12" i="17"/>
  <c r="C11" i="17"/>
  <c r="C10" i="17"/>
  <c r="C9" i="17"/>
  <c r="C8" i="17"/>
  <c r="C7" i="17"/>
  <c r="A4" i="16"/>
  <c r="C6" i="17"/>
  <c r="AS6" i="17"/>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A13" i="1"/>
  <c r="D12" i="1"/>
  <c r="D11" i="1"/>
  <c r="B23" i="6"/>
  <c r="A23" i="6"/>
  <c r="B22" i="6"/>
  <c r="A22" i="6"/>
  <c r="B21" i="6"/>
  <c r="A21" i="6"/>
  <c r="B20" i="6"/>
  <c r="A20" i="6"/>
  <c r="B19" i="6"/>
  <c r="A19" i="6"/>
  <c r="B18" i="6"/>
  <c r="A18" i="6"/>
  <c r="B17" i="6"/>
  <c r="A17" i="6"/>
  <c r="B16" i="6"/>
  <c r="A16" i="6"/>
  <c r="B15" i="6"/>
  <c r="A15" i="6"/>
  <c r="B14" i="6"/>
  <c r="A14" i="6"/>
  <c r="AO1004" i="17"/>
  <c r="AO1003" i="17"/>
  <c r="AO1002" i="17"/>
  <c r="AO1001" i="17"/>
  <c r="AO1000" i="17"/>
  <c r="AO999" i="17"/>
  <c r="AO998" i="17"/>
  <c r="AO997" i="17"/>
  <c r="AO996" i="17"/>
  <c r="AO995" i="17"/>
  <c r="AO994" i="17"/>
  <c r="AO993" i="17"/>
  <c r="AO992" i="17"/>
  <c r="AO991" i="17"/>
  <c r="AO990" i="17"/>
  <c r="AO989" i="17"/>
  <c r="AO988" i="17"/>
  <c r="AO987" i="17"/>
  <c r="AO986" i="17"/>
  <c r="AO985" i="17"/>
  <c r="AO984" i="17"/>
  <c r="AO983" i="17"/>
  <c r="AO982" i="17"/>
  <c r="AO981" i="17"/>
  <c r="AO980" i="17"/>
  <c r="AO979" i="17"/>
  <c r="AO978" i="17"/>
  <c r="AO977" i="17"/>
  <c r="AO976" i="17"/>
  <c r="AO975" i="17"/>
  <c r="AO974" i="17"/>
  <c r="AO973" i="17"/>
  <c r="AO972" i="17"/>
  <c r="AO971" i="17"/>
  <c r="AO970" i="17"/>
  <c r="AO969" i="17"/>
  <c r="AO968" i="17"/>
  <c r="AO967" i="17"/>
  <c r="AO966" i="17"/>
  <c r="AO965" i="17"/>
  <c r="AO964" i="17"/>
  <c r="AO963" i="17"/>
  <c r="AO962" i="17"/>
  <c r="AO961" i="17"/>
  <c r="AO960" i="17"/>
  <c r="AO959" i="17"/>
  <c r="AO958" i="17"/>
  <c r="AO957" i="17"/>
  <c r="AO956" i="17"/>
  <c r="AO955" i="17"/>
  <c r="AO954" i="17"/>
  <c r="AO953" i="17"/>
  <c r="AO952" i="17"/>
  <c r="AO951" i="17"/>
  <c r="AO950" i="17"/>
  <c r="AO949" i="17"/>
  <c r="AO948" i="17"/>
  <c r="AO947" i="17"/>
  <c r="AO946" i="17"/>
  <c r="AO945" i="17"/>
  <c r="AO944" i="17"/>
  <c r="AO943" i="17"/>
  <c r="AO942" i="17"/>
  <c r="AO941" i="17"/>
  <c r="AO940" i="17"/>
  <c r="AO939" i="17"/>
  <c r="AO938" i="17"/>
  <c r="AO937" i="17"/>
  <c r="AO936" i="17"/>
  <c r="AO935" i="17"/>
  <c r="AO934" i="17"/>
  <c r="AO933" i="17"/>
  <c r="AO932" i="17"/>
  <c r="AO931" i="17"/>
  <c r="AO930" i="17"/>
  <c r="AO929" i="17"/>
  <c r="AO928" i="17"/>
  <c r="AO927" i="17"/>
  <c r="AO926" i="17"/>
  <c r="AO925" i="17"/>
  <c r="AO924" i="17"/>
  <c r="AO923" i="17"/>
  <c r="AO922" i="17"/>
  <c r="AO921" i="17"/>
  <c r="AO920" i="17"/>
  <c r="AO919" i="17"/>
  <c r="AO918" i="17"/>
  <c r="AO917" i="17"/>
  <c r="AO916" i="17"/>
  <c r="AO915" i="17"/>
  <c r="AO914" i="17"/>
  <c r="AO913" i="17"/>
  <c r="AO912" i="17"/>
  <c r="AO911" i="17"/>
  <c r="AO910" i="17"/>
  <c r="AO909" i="17"/>
  <c r="AO908" i="17"/>
  <c r="AO907" i="17"/>
  <c r="AO906" i="17"/>
  <c r="AO905" i="17"/>
  <c r="AO904" i="17"/>
  <c r="AO903" i="17"/>
  <c r="AO902" i="17"/>
  <c r="AO901" i="17"/>
  <c r="AO900" i="17"/>
  <c r="AO899" i="17"/>
  <c r="AO898" i="17"/>
  <c r="AO897" i="17"/>
  <c r="AO896" i="17"/>
  <c r="AO895" i="17"/>
  <c r="AO894" i="17"/>
  <c r="AO893" i="17"/>
  <c r="AO892" i="17"/>
  <c r="AO891" i="17"/>
  <c r="AO890" i="17"/>
  <c r="AO889" i="17"/>
  <c r="AO888" i="17"/>
  <c r="AO887" i="17"/>
  <c r="AO886" i="17"/>
  <c r="AO885" i="17"/>
  <c r="AO884" i="17"/>
  <c r="AO883" i="17"/>
  <c r="AO882" i="17"/>
  <c r="AO881" i="17"/>
  <c r="AO880" i="17"/>
  <c r="AO879" i="17"/>
  <c r="AO878" i="17"/>
  <c r="AO877" i="17"/>
  <c r="AO876" i="17"/>
  <c r="AO875" i="17"/>
  <c r="AO874" i="17"/>
  <c r="AO873" i="17"/>
  <c r="AO872" i="17"/>
  <c r="AO871" i="17"/>
  <c r="AO870" i="17"/>
  <c r="AO869" i="17"/>
  <c r="AO868" i="17"/>
  <c r="AO867" i="17"/>
  <c r="AO866" i="17"/>
  <c r="AO865" i="17"/>
  <c r="AO864" i="17"/>
  <c r="AO863" i="17"/>
  <c r="AO862" i="17"/>
  <c r="AO861" i="17"/>
  <c r="AO860" i="17"/>
  <c r="AO859" i="17"/>
  <c r="AO858" i="17"/>
  <c r="AO857" i="17"/>
  <c r="AO856" i="17"/>
  <c r="AO855" i="17"/>
  <c r="AO854" i="17"/>
  <c r="AO853" i="17"/>
  <c r="AO852" i="17"/>
  <c r="AO851" i="17"/>
  <c r="AO850" i="17"/>
  <c r="AO849" i="17"/>
  <c r="AO848" i="17"/>
  <c r="AO847" i="17"/>
  <c r="AO846" i="17"/>
  <c r="AO845" i="17"/>
  <c r="AO844" i="17"/>
  <c r="AO843" i="17"/>
  <c r="AO842" i="17"/>
  <c r="AO841" i="17"/>
  <c r="AO840" i="17"/>
  <c r="AO839" i="17"/>
  <c r="AO838" i="17"/>
  <c r="AO837" i="17"/>
  <c r="AO836" i="17"/>
  <c r="AO835" i="17"/>
  <c r="AO834" i="17"/>
  <c r="AO833" i="17"/>
  <c r="AO832" i="17"/>
  <c r="AO831" i="17"/>
  <c r="AO830" i="17"/>
  <c r="AO829" i="17"/>
  <c r="AO828" i="17"/>
  <c r="AO827" i="17"/>
  <c r="AO826" i="17"/>
  <c r="AO825" i="17"/>
  <c r="AO824" i="17"/>
  <c r="AO823" i="17"/>
  <c r="AO822" i="17"/>
  <c r="AO821" i="17"/>
  <c r="AO820" i="17"/>
  <c r="AO819" i="17"/>
  <c r="AO818" i="17"/>
  <c r="AO817" i="17"/>
  <c r="AO816" i="17"/>
  <c r="AO815" i="17"/>
  <c r="AO814" i="17"/>
  <c r="AO813" i="17"/>
  <c r="AO812" i="17"/>
  <c r="AO811" i="17"/>
  <c r="AO810" i="17"/>
  <c r="AO809" i="17"/>
  <c r="AO808" i="17"/>
  <c r="AO807" i="17"/>
  <c r="AO806" i="17"/>
  <c r="AO805" i="17"/>
  <c r="AO804" i="17"/>
  <c r="AO803" i="17"/>
  <c r="AO802" i="17"/>
  <c r="AO801" i="17"/>
  <c r="AO800" i="17"/>
  <c r="AO799" i="17"/>
  <c r="AO798" i="17"/>
  <c r="AO797" i="17"/>
  <c r="AO796" i="17"/>
  <c r="AO795" i="17"/>
  <c r="AO794" i="17"/>
  <c r="AO793" i="17"/>
  <c r="AO792" i="17"/>
  <c r="AO791" i="17"/>
  <c r="AO790" i="17"/>
  <c r="AO789" i="17"/>
  <c r="AO788" i="17"/>
  <c r="AO787" i="17"/>
  <c r="AO786" i="17"/>
  <c r="AO785" i="17"/>
  <c r="AO784" i="17"/>
  <c r="AO783" i="17"/>
  <c r="AO782" i="17"/>
  <c r="AO781" i="17"/>
  <c r="AO780" i="17"/>
  <c r="AO779" i="17"/>
  <c r="AO778" i="17"/>
  <c r="AO777" i="17"/>
  <c r="AO776" i="17"/>
  <c r="AO775" i="17"/>
  <c r="AO774" i="17"/>
  <c r="AO773" i="17"/>
  <c r="AO772" i="17"/>
  <c r="AO771" i="17"/>
  <c r="AO770" i="17"/>
  <c r="AO769" i="17"/>
  <c r="AO768" i="17"/>
  <c r="AO767" i="17"/>
  <c r="AO766" i="17"/>
  <c r="AO765" i="17"/>
  <c r="AO764" i="17"/>
  <c r="AO763" i="17"/>
  <c r="AO762" i="17"/>
  <c r="AO761" i="17"/>
  <c r="AO760" i="17"/>
  <c r="AO759" i="17"/>
  <c r="AO758" i="17"/>
  <c r="AO757" i="17"/>
  <c r="AO756" i="17"/>
  <c r="AO755" i="17"/>
  <c r="AO754" i="17"/>
  <c r="AO753" i="17"/>
  <c r="AO752" i="17"/>
  <c r="AO751" i="17"/>
  <c r="AO750" i="17"/>
  <c r="AO749" i="17"/>
  <c r="AO748" i="17"/>
  <c r="AO747" i="17"/>
  <c r="AO746" i="17"/>
  <c r="AO745" i="17"/>
  <c r="AO744" i="17"/>
  <c r="AO743" i="17"/>
  <c r="AO742" i="17"/>
  <c r="AO741" i="17"/>
  <c r="AO740" i="17"/>
  <c r="AO739" i="17"/>
  <c r="AO738" i="17"/>
  <c r="AO737" i="17"/>
  <c r="AO736" i="17"/>
  <c r="AO735" i="17"/>
  <c r="AO734" i="17"/>
  <c r="AO733" i="17"/>
  <c r="AO732" i="17"/>
  <c r="AO731" i="17"/>
  <c r="AO730" i="17"/>
  <c r="AO729" i="17"/>
  <c r="AO728" i="17"/>
  <c r="AO727" i="17"/>
  <c r="AO726" i="17"/>
  <c r="AO725" i="17"/>
  <c r="AO724" i="17"/>
  <c r="AO723" i="17"/>
  <c r="AO722" i="17"/>
  <c r="AO721" i="17"/>
  <c r="AO720" i="17"/>
  <c r="AO719" i="17"/>
  <c r="AO718" i="17"/>
  <c r="AO717" i="17"/>
  <c r="AO716" i="17"/>
  <c r="AO715" i="17"/>
  <c r="AO714" i="17"/>
  <c r="AO713" i="17"/>
  <c r="AO712" i="17"/>
  <c r="AO711" i="17"/>
  <c r="AO710" i="17"/>
  <c r="AO709" i="17"/>
  <c r="AO708" i="17"/>
  <c r="AO707" i="17"/>
  <c r="AO706" i="17"/>
  <c r="AO705" i="17"/>
  <c r="AO704" i="17"/>
  <c r="AO703" i="17"/>
  <c r="AO702" i="17"/>
  <c r="AO701" i="17"/>
  <c r="AO700" i="17"/>
  <c r="AO699" i="17"/>
  <c r="AO698" i="17"/>
  <c r="AO697" i="17"/>
  <c r="AO696" i="17"/>
  <c r="AO695" i="17"/>
  <c r="AO694" i="17"/>
  <c r="AO693" i="17"/>
  <c r="AO692" i="17"/>
  <c r="AO691" i="17"/>
  <c r="AO690" i="17"/>
  <c r="AO689" i="17"/>
  <c r="AO688" i="17"/>
  <c r="AO687" i="17"/>
  <c r="AO686" i="17"/>
  <c r="AO685" i="17"/>
  <c r="AO684" i="17"/>
  <c r="AO683" i="17"/>
  <c r="AO682" i="17"/>
  <c r="AO681" i="17"/>
  <c r="AO680" i="17"/>
  <c r="AO679" i="17"/>
  <c r="AO678" i="17"/>
  <c r="AO677" i="17"/>
  <c r="AO676" i="17"/>
  <c r="AO675" i="17"/>
  <c r="AO674" i="17"/>
  <c r="AO673" i="17"/>
  <c r="AO672" i="17"/>
  <c r="AO671" i="17"/>
  <c r="AO670" i="17"/>
  <c r="AO669" i="17"/>
  <c r="AO668" i="17"/>
  <c r="AO667" i="17"/>
  <c r="AO666" i="17"/>
  <c r="AO665" i="17"/>
  <c r="AO664" i="17"/>
  <c r="AO663" i="17"/>
  <c r="AO662" i="17"/>
  <c r="AO661" i="17"/>
  <c r="AO660" i="17"/>
  <c r="AO659" i="17"/>
  <c r="AO658" i="17"/>
  <c r="AO657" i="17"/>
  <c r="AO656" i="17"/>
  <c r="AO655" i="17"/>
  <c r="AO654" i="17"/>
  <c r="AO653" i="17"/>
  <c r="AO652" i="17"/>
  <c r="AO651" i="17"/>
  <c r="AO650" i="17"/>
  <c r="AO649" i="17"/>
  <c r="AO648" i="17"/>
  <c r="AO647" i="17"/>
  <c r="AO646" i="17"/>
  <c r="AO645" i="17"/>
  <c r="AO644" i="17"/>
  <c r="AO643" i="17"/>
  <c r="AO642" i="17"/>
  <c r="AO641" i="17"/>
  <c r="AO640" i="17"/>
  <c r="AO639" i="17"/>
  <c r="AO638" i="17"/>
  <c r="AO637" i="17"/>
  <c r="AO636" i="17"/>
  <c r="AO635" i="17"/>
  <c r="AO634" i="17"/>
  <c r="AO633" i="17"/>
  <c r="AO632" i="17"/>
  <c r="AO631" i="17"/>
  <c r="AO630" i="17"/>
  <c r="AO629" i="17"/>
  <c r="AO628" i="17"/>
  <c r="AO627" i="17"/>
  <c r="AO626" i="17"/>
  <c r="AO625" i="17"/>
  <c r="AO624" i="17"/>
  <c r="AO623" i="17"/>
  <c r="AO622" i="17"/>
  <c r="AO621" i="17"/>
  <c r="AO620" i="17"/>
  <c r="AO619" i="17"/>
  <c r="AO618" i="17"/>
  <c r="AO617" i="17"/>
  <c r="AO616" i="17"/>
  <c r="AO615" i="17"/>
  <c r="AO614" i="17"/>
  <c r="AO613" i="17"/>
  <c r="AO612" i="17"/>
  <c r="AO611" i="17"/>
  <c r="AO610" i="17"/>
  <c r="AO609" i="17"/>
  <c r="AO608" i="17"/>
  <c r="AO607" i="17"/>
  <c r="AO606" i="17"/>
  <c r="AO605" i="17"/>
  <c r="AO604" i="17"/>
  <c r="AO603" i="17"/>
  <c r="AO602" i="17"/>
  <c r="AO601" i="17"/>
  <c r="AO600" i="17"/>
  <c r="AO599" i="17"/>
  <c r="AO598" i="17"/>
  <c r="AO597" i="17"/>
  <c r="AO596" i="17"/>
  <c r="AO595" i="17"/>
  <c r="AO594" i="17"/>
  <c r="AO593" i="17"/>
  <c r="AO592" i="17"/>
  <c r="AO591" i="17"/>
  <c r="AO590" i="17"/>
  <c r="AO589" i="17"/>
  <c r="AO588" i="17"/>
  <c r="AO587" i="17"/>
  <c r="AO586" i="17"/>
  <c r="AO585" i="17"/>
  <c r="AO584" i="17"/>
  <c r="AO583" i="17"/>
  <c r="AO582" i="17"/>
  <c r="AO581" i="17"/>
  <c r="AO580" i="17"/>
  <c r="AO579" i="17"/>
  <c r="AO578" i="17"/>
  <c r="AO577" i="17"/>
  <c r="AO576" i="17"/>
  <c r="AO575" i="17"/>
  <c r="AO574" i="17"/>
  <c r="AO573" i="17"/>
  <c r="AO572" i="17"/>
  <c r="AO571" i="17"/>
  <c r="AO570" i="17"/>
  <c r="AO569" i="17"/>
  <c r="AO568" i="17"/>
  <c r="AO567" i="17"/>
  <c r="AO566" i="17"/>
  <c r="AO565" i="17"/>
  <c r="AO564" i="17"/>
  <c r="AO563" i="17"/>
  <c r="AO562" i="17"/>
  <c r="AO561" i="17"/>
  <c r="AO560" i="17"/>
  <c r="AO559" i="17"/>
  <c r="AO558" i="17"/>
  <c r="AO557" i="17"/>
  <c r="AO556" i="17"/>
  <c r="AO555" i="17"/>
  <c r="AO554" i="17"/>
  <c r="AO553" i="17"/>
  <c r="AO552" i="17"/>
  <c r="AO551" i="17"/>
  <c r="AO550" i="17"/>
  <c r="AO549" i="17"/>
  <c r="AO548" i="17"/>
  <c r="AO547" i="17"/>
  <c r="AO546" i="17"/>
  <c r="AO545" i="17"/>
  <c r="AO544" i="17"/>
  <c r="AO543" i="17"/>
  <c r="AO542" i="17"/>
  <c r="AO541" i="17"/>
  <c r="AO540" i="17"/>
  <c r="AO539" i="17"/>
  <c r="AO538" i="17"/>
  <c r="AO537" i="17"/>
  <c r="AO536" i="17"/>
  <c r="AO535" i="17"/>
  <c r="AO534" i="17"/>
  <c r="AO533" i="17"/>
  <c r="AO532" i="17"/>
  <c r="AO531" i="17"/>
  <c r="AO530" i="17"/>
  <c r="AO529" i="17"/>
  <c r="AO528" i="17"/>
  <c r="AO527" i="17"/>
  <c r="AO526" i="17"/>
  <c r="AO525" i="17"/>
  <c r="AO524" i="17"/>
  <c r="AO523" i="17"/>
  <c r="AO522" i="17"/>
  <c r="AO521" i="17"/>
  <c r="AO520" i="17"/>
  <c r="AO519" i="17"/>
  <c r="AO518" i="17"/>
  <c r="AO517" i="17"/>
  <c r="AO516" i="17"/>
  <c r="AO515" i="17"/>
  <c r="AO514" i="17"/>
  <c r="AO513" i="17"/>
  <c r="AO512" i="17"/>
  <c r="AO511" i="17"/>
  <c r="AO510" i="17"/>
  <c r="AO509" i="17"/>
  <c r="AO508" i="17"/>
  <c r="AO507" i="17"/>
  <c r="AO506" i="17"/>
  <c r="AO505" i="17"/>
  <c r="AO504" i="17"/>
  <c r="AO503" i="17"/>
  <c r="AO502" i="17"/>
  <c r="AO501" i="17"/>
  <c r="AO500" i="17"/>
  <c r="AO499" i="17"/>
  <c r="AO498" i="17"/>
  <c r="AO497" i="17"/>
  <c r="AO496" i="17"/>
  <c r="AO495" i="17"/>
  <c r="AO494" i="17"/>
  <c r="AO493" i="17"/>
  <c r="AO492" i="17"/>
  <c r="AO491" i="17"/>
  <c r="AO490" i="17"/>
  <c r="AO489" i="17"/>
  <c r="AO488" i="17"/>
  <c r="AO487" i="17"/>
  <c r="AO486" i="17"/>
  <c r="AO485" i="17"/>
  <c r="AO484" i="17"/>
  <c r="AO483" i="17"/>
  <c r="AO482" i="17"/>
  <c r="AO481" i="17"/>
  <c r="AO480" i="17"/>
  <c r="AO479" i="17"/>
  <c r="AO478" i="17"/>
  <c r="AO477" i="17"/>
  <c r="AO476" i="17"/>
  <c r="AO475" i="17"/>
  <c r="AO474" i="17"/>
  <c r="AO473" i="17"/>
  <c r="AO472" i="17"/>
  <c r="AO471" i="17"/>
  <c r="AO470" i="17"/>
  <c r="AO469" i="17"/>
  <c r="AO468" i="17"/>
  <c r="AO467" i="17"/>
  <c r="AO466" i="17"/>
  <c r="AO465" i="17"/>
  <c r="AO464" i="17"/>
  <c r="AO463" i="17"/>
  <c r="AO462" i="17"/>
  <c r="AO461" i="17"/>
  <c r="AO460" i="17"/>
  <c r="AO459" i="17"/>
  <c r="AO458" i="17"/>
  <c r="AO457" i="17"/>
  <c r="AO456" i="17"/>
  <c r="AO455" i="17"/>
  <c r="AO454" i="17"/>
  <c r="AO453" i="17"/>
  <c r="AO452" i="17"/>
  <c r="AO451" i="17"/>
  <c r="AO450" i="17"/>
  <c r="AO449" i="17"/>
  <c r="AO448" i="17"/>
  <c r="AO447" i="17"/>
  <c r="AO446" i="17"/>
  <c r="AO445" i="17"/>
  <c r="AO444" i="17"/>
  <c r="AO443" i="17"/>
  <c r="AO442" i="17"/>
  <c r="AO441" i="17"/>
  <c r="AO440" i="17"/>
  <c r="AO439" i="17"/>
  <c r="AO438" i="17"/>
  <c r="AO437" i="17"/>
  <c r="AO436" i="17"/>
  <c r="AO435" i="17"/>
  <c r="AO434" i="17"/>
  <c r="AO433" i="17"/>
  <c r="AO432" i="17"/>
  <c r="AO431" i="17"/>
  <c r="AO430" i="17"/>
  <c r="AO429" i="17"/>
  <c r="AO428" i="17"/>
  <c r="AO427" i="17"/>
  <c r="AO426" i="17"/>
  <c r="AO425" i="17"/>
  <c r="AO424" i="17"/>
  <c r="AO423" i="17"/>
  <c r="AO422" i="17"/>
  <c r="AO421" i="17"/>
  <c r="AO420" i="17"/>
  <c r="AO419" i="17"/>
  <c r="AO418" i="17"/>
  <c r="AO417" i="17"/>
  <c r="AO416" i="17"/>
  <c r="AO415" i="17"/>
  <c r="AO414" i="17"/>
  <c r="AO413" i="17"/>
  <c r="AO412" i="17"/>
  <c r="AO411" i="17"/>
  <c r="AO410" i="17"/>
  <c r="AO409" i="17"/>
  <c r="AO408" i="17"/>
  <c r="AO407" i="17"/>
  <c r="AO406" i="17"/>
  <c r="AO405" i="17"/>
  <c r="AO404" i="17"/>
  <c r="AO403" i="17"/>
  <c r="AO402" i="17"/>
  <c r="AO401" i="17"/>
  <c r="AO400" i="17"/>
  <c r="AO399" i="17"/>
  <c r="AO398" i="17"/>
  <c r="AO397" i="17"/>
  <c r="AO396" i="17"/>
  <c r="AO395" i="17"/>
  <c r="AO394" i="17"/>
  <c r="AO393" i="17"/>
  <c r="AO392" i="17"/>
  <c r="AO391" i="17"/>
  <c r="AO390" i="17"/>
  <c r="AO389" i="17"/>
  <c r="AO388" i="17"/>
  <c r="AO387" i="17"/>
  <c r="AO386" i="17"/>
  <c r="AO385" i="17"/>
  <c r="AO384" i="17"/>
  <c r="AO383" i="17"/>
  <c r="AO382" i="17"/>
  <c r="AO381" i="17"/>
  <c r="AO380" i="17"/>
  <c r="AO379" i="17"/>
  <c r="AO378" i="17"/>
  <c r="AO377" i="17"/>
  <c r="AO376" i="17"/>
  <c r="AO375" i="17"/>
  <c r="AO374" i="17"/>
  <c r="AO373" i="17"/>
  <c r="AO372" i="17"/>
  <c r="AO371" i="17"/>
  <c r="AO370" i="17"/>
  <c r="AO369" i="17"/>
  <c r="AO368" i="17"/>
  <c r="AO367" i="17"/>
  <c r="AO366" i="17"/>
  <c r="AO365" i="17"/>
  <c r="AO364" i="17"/>
  <c r="AO363" i="17"/>
  <c r="AO362" i="17"/>
  <c r="AO361" i="17"/>
  <c r="AO360" i="17"/>
  <c r="AO359" i="17"/>
  <c r="AO358" i="17"/>
  <c r="AO357" i="17"/>
  <c r="AO356" i="17"/>
  <c r="AO355" i="17"/>
  <c r="AO354" i="17"/>
  <c r="AO353" i="17"/>
  <c r="AO352" i="17"/>
  <c r="AO351" i="17"/>
  <c r="AO350" i="17"/>
  <c r="AO349" i="17"/>
  <c r="AO348" i="17"/>
  <c r="AO347" i="17"/>
  <c r="AO346" i="17"/>
  <c r="AO345" i="17"/>
  <c r="AO344" i="17"/>
  <c r="AO343" i="17"/>
  <c r="AO342" i="17"/>
  <c r="AO341" i="17"/>
  <c r="AO340" i="17"/>
  <c r="AO339" i="17"/>
  <c r="AO338" i="17"/>
  <c r="AO337" i="17"/>
  <c r="AO336" i="17"/>
  <c r="AO335" i="17"/>
  <c r="AO334" i="17"/>
  <c r="AO333" i="17"/>
  <c r="AO332" i="17"/>
  <c r="AO331" i="17"/>
  <c r="AO330" i="17"/>
  <c r="AO329" i="17"/>
  <c r="AO328" i="17"/>
  <c r="AO327" i="17"/>
  <c r="AO326" i="17"/>
  <c r="AO325" i="17"/>
  <c r="AO324" i="17"/>
  <c r="AO323" i="17"/>
  <c r="AO322" i="17"/>
  <c r="AO321" i="17"/>
  <c r="AO320" i="17"/>
  <c r="AO319" i="17"/>
  <c r="AO318" i="17"/>
  <c r="AO317" i="17"/>
  <c r="AO316" i="17"/>
  <c r="AO315" i="17"/>
  <c r="AO314" i="17"/>
  <c r="AO313" i="17"/>
  <c r="AO312" i="17"/>
  <c r="AO311" i="17"/>
  <c r="AO310" i="17"/>
  <c r="AO309" i="17"/>
  <c r="AO308" i="17"/>
  <c r="AO307" i="17"/>
  <c r="AO306" i="17"/>
  <c r="AO305" i="17"/>
  <c r="AO304" i="17"/>
  <c r="AO303" i="17"/>
  <c r="AO302" i="17"/>
  <c r="AO301" i="17"/>
  <c r="AO300" i="17"/>
  <c r="AO299" i="17"/>
  <c r="AO298" i="17"/>
  <c r="AO297" i="17"/>
  <c r="AO296" i="17"/>
  <c r="AO295" i="17"/>
  <c r="AO294" i="17"/>
  <c r="AO293" i="17"/>
  <c r="AO292" i="17"/>
  <c r="AO291" i="17"/>
  <c r="AO290" i="17"/>
  <c r="AO289" i="17"/>
  <c r="AO288" i="17"/>
  <c r="AO287" i="17"/>
  <c r="AO286" i="17"/>
  <c r="AO285" i="17"/>
  <c r="AO284" i="17"/>
  <c r="AO283" i="17"/>
  <c r="AO282" i="17"/>
  <c r="AO281" i="17"/>
  <c r="AO280" i="17"/>
  <c r="AO279" i="17"/>
  <c r="AO278" i="17"/>
  <c r="AO277" i="17"/>
  <c r="AO276" i="17"/>
  <c r="AO275" i="17"/>
  <c r="AO274" i="17"/>
  <c r="AO273" i="17"/>
  <c r="AO272" i="17"/>
  <c r="AO271" i="17"/>
  <c r="AO270" i="17"/>
  <c r="AO269" i="17"/>
  <c r="AO268" i="17"/>
  <c r="AO267" i="17"/>
  <c r="AO266" i="17"/>
  <c r="AO265" i="17"/>
  <c r="AO264" i="17"/>
  <c r="AO263" i="17"/>
  <c r="AO262" i="17"/>
  <c r="AO261" i="17"/>
  <c r="AO260" i="17"/>
  <c r="AO259" i="17"/>
  <c r="AO258" i="17"/>
  <c r="AO257" i="17"/>
  <c r="AO256" i="17"/>
  <c r="AO255" i="17"/>
  <c r="AO254" i="17"/>
  <c r="AO253" i="17"/>
  <c r="AO252" i="17"/>
  <c r="AO251" i="17"/>
  <c r="AO250" i="17"/>
  <c r="AO249" i="17"/>
  <c r="AO248" i="17"/>
  <c r="AO247" i="17"/>
  <c r="AO246" i="17"/>
  <c r="AO245" i="17"/>
  <c r="AO244" i="17"/>
  <c r="AO243" i="17"/>
  <c r="AO242" i="17"/>
  <c r="AO241" i="17"/>
  <c r="AO240" i="17"/>
  <c r="AO239" i="17"/>
  <c r="AO238" i="17"/>
  <c r="AO237" i="17"/>
  <c r="AO236" i="17"/>
  <c r="AO235" i="17"/>
  <c r="AO234" i="17"/>
  <c r="AO233" i="17"/>
  <c r="AO232" i="17"/>
  <c r="AO231" i="17"/>
  <c r="AO230" i="17"/>
  <c r="AO229" i="17"/>
  <c r="AO228" i="17"/>
  <c r="AO227" i="17"/>
  <c r="AO226" i="17"/>
  <c r="AO225" i="17"/>
  <c r="AO224" i="17"/>
  <c r="AO223" i="17"/>
  <c r="AO222" i="17"/>
  <c r="AO221" i="17"/>
  <c r="AO220" i="17"/>
  <c r="AO219" i="17"/>
  <c r="AO218" i="17"/>
  <c r="AO217" i="17"/>
  <c r="AO216" i="17"/>
  <c r="AO215" i="17"/>
  <c r="AO214" i="17"/>
  <c r="AO213" i="17"/>
  <c r="AO212" i="17"/>
  <c r="AO211" i="17"/>
  <c r="AO210" i="17"/>
  <c r="AO209" i="17"/>
  <c r="AO208" i="17"/>
  <c r="AO207" i="17"/>
  <c r="AO206" i="17"/>
  <c r="AO205" i="17"/>
  <c r="AO204" i="17"/>
  <c r="AO203" i="17"/>
  <c r="AO202" i="17"/>
  <c r="AO201" i="17"/>
  <c r="AO200" i="17"/>
  <c r="AO199" i="17"/>
  <c r="AO198" i="17"/>
  <c r="AO197" i="17"/>
  <c r="AO196" i="17"/>
  <c r="AO195" i="17"/>
  <c r="AO194" i="17"/>
  <c r="AO193" i="17"/>
  <c r="AO192" i="17"/>
  <c r="AO191" i="17"/>
  <c r="AO190" i="17"/>
  <c r="AO189" i="17"/>
  <c r="AO188" i="17"/>
  <c r="AO187" i="17"/>
  <c r="AO186" i="17"/>
  <c r="AO185" i="17"/>
  <c r="AO184" i="17"/>
  <c r="AO183" i="17"/>
  <c r="AO182" i="17"/>
  <c r="AO181" i="17"/>
  <c r="AO180" i="17"/>
  <c r="AO179" i="17"/>
  <c r="AO178" i="17"/>
  <c r="AO177" i="17"/>
  <c r="AO176" i="17"/>
  <c r="AO175" i="17"/>
  <c r="AO174" i="17"/>
  <c r="AO173" i="17"/>
  <c r="AO172" i="17"/>
  <c r="AO171" i="17"/>
  <c r="AO170" i="17"/>
  <c r="AO169" i="17"/>
  <c r="AO168" i="17"/>
  <c r="AO167" i="17"/>
  <c r="AO166" i="17"/>
  <c r="AO165" i="17"/>
  <c r="AO164" i="17"/>
  <c r="AO163" i="17"/>
  <c r="AO162" i="17"/>
  <c r="AO161" i="17"/>
  <c r="AO160" i="17"/>
  <c r="AO159" i="17"/>
  <c r="AO158" i="17"/>
  <c r="AO157" i="17"/>
  <c r="AO156" i="17"/>
  <c r="AO155" i="17"/>
  <c r="AO154" i="17"/>
  <c r="AO153" i="17"/>
  <c r="AO152" i="17"/>
  <c r="AO151" i="17"/>
  <c r="AO150" i="17"/>
  <c r="AO149" i="17"/>
  <c r="AO148" i="17"/>
  <c r="AO147" i="17"/>
  <c r="AO146" i="17"/>
  <c r="AO145" i="17"/>
  <c r="AO144" i="17"/>
  <c r="AO143" i="17"/>
  <c r="AO142" i="17"/>
  <c r="AO141" i="17"/>
  <c r="AO140" i="17"/>
  <c r="AO139" i="17"/>
  <c r="AO138" i="17"/>
  <c r="AO137" i="17"/>
  <c r="AO136" i="17"/>
  <c r="AO135" i="17"/>
  <c r="AO134" i="17"/>
  <c r="AO133" i="17"/>
  <c r="AO132" i="17"/>
  <c r="AO131" i="17"/>
  <c r="AO130" i="17"/>
  <c r="AO129" i="17"/>
  <c r="AO128" i="17"/>
  <c r="AO127" i="17"/>
  <c r="AO126" i="17"/>
  <c r="AO125" i="17"/>
  <c r="AO124" i="17"/>
  <c r="AO123" i="17"/>
  <c r="AO122" i="17"/>
  <c r="AO121" i="17"/>
  <c r="AO120" i="17"/>
  <c r="AO119" i="17"/>
  <c r="AO118" i="17"/>
  <c r="AO117" i="17"/>
  <c r="AO116" i="17"/>
  <c r="AO115" i="17"/>
  <c r="AO114" i="17"/>
  <c r="AO113" i="17"/>
  <c r="AO112" i="17"/>
  <c r="AO111" i="17"/>
  <c r="AO110" i="17"/>
  <c r="AO109" i="17"/>
  <c r="AO108" i="17"/>
  <c r="AO107" i="17"/>
  <c r="AO106" i="17"/>
  <c r="AO105" i="17"/>
  <c r="AO104" i="17"/>
  <c r="AO103" i="17"/>
  <c r="AO102" i="17"/>
  <c r="AO101" i="17"/>
  <c r="AO100" i="17"/>
  <c r="AO99" i="17"/>
  <c r="AO98" i="17"/>
  <c r="AO97" i="17"/>
  <c r="AO96" i="17"/>
  <c r="AO95" i="17"/>
  <c r="AO94" i="17"/>
  <c r="AO93" i="17"/>
  <c r="AO92" i="17"/>
  <c r="AO91" i="17"/>
  <c r="AO90" i="17"/>
  <c r="AO89" i="17"/>
  <c r="AO88" i="17"/>
  <c r="AO87" i="17"/>
  <c r="AO86" i="17"/>
  <c r="AO85" i="17"/>
  <c r="AO84" i="17"/>
  <c r="AO83" i="17"/>
  <c r="AO82" i="17"/>
  <c r="AO81" i="17"/>
  <c r="AO80" i="17"/>
  <c r="AO79" i="17"/>
  <c r="AO78" i="17"/>
  <c r="AO77" i="17"/>
  <c r="AO76" i="17"/>
  <c r="AO75" i="17"/>
  <c r="AO74" i="17"/>
  <c r="AO73" i="17"/>
  <c r="AO72" i="17"/>
  <c r="AO71" i="17"/>
  <c r="AO70" i="17"/>
  <c r="AO69" i="17"/>
  <c r="AO68" i="17"/>
  <c r="AO67" i="17"/>
  <c r="AO66" i="17"/>
  <c r="AO65" i="17"/>
  <c r="AO64" i="17"/>
  <c r="AO63" i="17"/>
  <c r="AO62" i="17"/>
  <c r="AO61" i="17"/>
  <c r="AO60" i="17"/>
  <c r="AO59" i="17"/>
  <c r="AO58" i="17"/>
  <c r="AO57" i="17"/>
  <c r="AO56" i="17"/>
  <c r="AO55" i="17"/>
  <c r="AO54" i="17"/>
  <c r="AO53" i="17"/>
  <c r="AO52" i="17"/>
  <c r="AO51" i="17"/>
  <c r="AO50" i="17"/>
  <c r="AO49" i="17"/>
  <c r="AO48" i="17"/>
  <c r="AO47" i="17"/>
  <c r="AO46" i="17"/>
  <c r="AO45" i="17"/>
  <c r="AO44" i="17"/>
  <c r="AO43" i="17"/>
  <c r="AO42" i="17"/>
  <c r="AO41" i="17"/>
  <c r="AO40" i="17"/>
  <c r="AO39" i="17"/>
  <c r="AO38" i="17"/>
  <c r="AO37" i="17"/>
  <c r="AO36" i="17"/>
  <c r="AO35" i="17"/>
  <c r="AO34" i="17"/>
  <c r="AO33" i="17"/>
  <c r="AO32" i="17"/>
  <c r="AO31" i="17"/>
  <c r="AO30" i="17"/>
  <c r="AO29" i="17"/>
  <c r="AO28" i="17"/>
  <c r="AO27" i="17"/>
  <c r="AO26" i="17"/>
  <c r="AO25" i="17"/>
  <c r="AO24" i="17"/>
  <c r="AO23" i="17"/>
  <c r="AO22" i="17"/>
  <c r="AO21" i="17"/>
  <c r="AO20" i="17"/>
  <c r="AO19" i="17"/>
  <c r="AO18" i="17"/>
  <c r="AO17" i="17"/>
  <c r="AO16" i="17"/>
  <c r="AO15" i="17"/>
  <c r="AO14" i="17"/>
  <c r="AO13" i="17"/>
  <c r="AO12" i="17"/>
  <c r="AO11" i="17"/>
  <c r="AO10" i="17"/>
  <c r="AO9" i="17"/>
  <c r="AO8" i="17"/>
  <c r="AO7" i="17"/>
  <c r="AO6" i="17"/>
  <c r="K16" i="9"/>
  <c r="G1983" i="9"/>
  <c r="G1982" i="9"/>
  <c r="G1981" i="9"/>
  <c r="G1980" i="9"/>
  <c r="G1979" i="9"/>
  <c r="G1978" i="9"/>
  <c r="G1977" i="9"/>
  <c r="G1976" i="9"/>
  <c r="G1975" i="9"/>
  <c r="G1974" i="9"/>
  <c r="G1973" i="9"/>
  <c r="G1972" i="9"/>
  <c r="G1971" i="9"/>
  <c r="G1970" i="9"/>
  <c r="G1969" i="9"/>
  <c r="G1968" i="9"/>
  <c r="G1967" i="9"/>
  <c r="G1966"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9" i="9"/>
  <c r="G1938" i="9"/>
  <c r="G1937" i="9"/>
  <c r="G1936" i="9"/>
  <c r="G1935" i="9"/>
  <c r="G1934" i="9"/>
  <c r="G1933" i="9"/>
  <c r="G1932" i="9"/>
  <c r="G1931" i="9"/>
  <c r="G1930" i="9"/>
  <c r="G1929" i="9"/>
  <c r="G1928" i="9"/>
  <c r="G1927" i="9"/>
  <c r="G1926" i="9"/>
  <c r="G1925" i="9"/>
  <c r="G1924" i="9"/>
  <c r="G1923" i="9"/>
  <c r="G1922" i="9"/>
  <c r="G1921" i="9"/>
  <c r="G1920" i="9"/>
  <c r="G1919" i="9"/>
  <c r="G1918" i="9"/>
  <c r="G1917"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G1891" i="9"/>
  <c r="G1890" i="9"/>
  <c r="G1889" i="9"/>
  <c r="G1888" i="9"/>
  <c r="G1887" i="9"/>
  <c r="G1886" i="9"/>
  <c r="G1885" i="9"/>
  <c r="G1884" i="9"/>
  <c r="G1883" i="9"/>
  <c r="G1882" i="9"/>
  <c r="G1881" i="9"/>
  <c r="G1880" i="9"/>
  <c r="G1879" i="9"/>
  <c r="G1878" i="9"/>
  <c r="G1877" i="9"/>
  <c r="G1876" i="9"/>
  <c r="G1875" i="9"/>
  <c r="G1874" i="9"/>
  <c r="G1873" i="9"/>
  <c r="G1872" i="9"/>
  <c r="G1871"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6" i="9"/>
  <c r="G1845" i="9"/>
  <c r="G1844" i="9"/>
  <c r="G1843" i="9"/>
  <c r="G1842" i="9"/>
  <c r="G1841" i="9"/>
  <c r="G1840" i="9"/>
  <c r="G1839" i="9"/>
  <c r="G1838" i="9"/>
  <c r="G1837" i="9"/>
  <c r="G1836" i="9"/>
  <c r="G1835" i="9"/>
  <c r="G1834" i="9"/>
  <c r="G1833" i="9"/>
  <c r="G1832" i="9"/>
  <c r="G1831" i="9"/>
  <c r="G1830" i="9"/>
  <c r="G1829" i="9"/>
  <c r="G1828" i="9"/>
  <c r="G1827" i="9"/>
  <c r="G1826" i="9"/>
  <c r="G1825" i="9"/>
  <c r="G1824" i="9"/>
  <c r="G1823" i="9"/>
  <c r="G1822" i="9"/>
  <c r="G1821" i="9"/>
  <c r="G1820" i="9"/>
  <c r="G1819" i="9"/>
  <c r="G1818" i="9"/>
  <c r="G1817" i="9"/>
  <c r="G1816" i="9"/>
  <c r="G1815" i="9"/>
  <c r="G1814" i="9"/>
  <c r="G1813" i="9"/>
  <c r="G1812" i="9"/>
  <c r="G1811" i="9"/>
  <c r="G1810" i="9"/>
  <c r="G1809" i="9"/>
  <c r="G1808" i="9"/>
  <c r="G1807" i="9"/>
  <c r="G1806" i="9"/>
  <c r="G1805" i="9"/>
  <c r="G1804" i="9"/>
  <c r="G1803" i="9"/>
  <c r="G1802" i="9"/>
  <c r="G1801" i="9"/>
  <c r="G1800" i="9"/>
  <c r="G1799" i="9"/>
  <c r="G1798" i="9"/>
  <c r="G1797" i="9"/>
  <c r="G1796" i="9"/>
  <c r="G1795" i="9"/>
  <c r="G1794" i="9"/>
  <c r="G1793" i="9"/>
  <c r="G1792" i="9"/>
  <c r="G1791" i="9"/>
  <c r="G1790" i="9"/>
  <c r="G1789" i="9"/>
  <c r="G1788" i="9"/>
  <c r="G1787" i="9"/>
  <c r="G1786" i="9"/>
  <c r="G1785" i="9"/>
  <c r="G1784" i="9"/>
  <c r="G1783" i="9"/>
  <c r="G1782" i="9"/>
  <c r="G1781" i="9"/>
  <c r="G1780" i="9"/>
  <c r="G1779" i="9"/>
  <c r="G1778" i="9"/>
  <c r="G1777" i="9"/>
  <c r="G1776" i="9"/>
  <c r="G1775" i="9"/>
  <c r="G1774" i="9"/>
  <c r="G1773" i="9"/>
  <c r="G1772" i="9"/>
  <c r="G1771" i="9"/>
  <c r="G1770" i="9"/>
  <c r="G1769" i="9"/>
  <c r="G1768" i="9"/>
  <c r="G1767" i="9"/>
  <c r="G1766" i="9"/>
  <c r="G1765" i="9"/>
  <c r="G1764" i="9"/>
  <c r="G1763" i="9"/>
  <c r="G1762" i="9"/>
  <c r="G1761" i="9"/>
  <c r="G1760" i="9"/>
  <c r="G1759" i="9"/>
  <c r="G1758" i="9"/>
  <c r="G1757" i="9"/>
  <c r="G1756" i="9"/>
  <c r="G1755" i="9"/>
  <c r="G1754" i="9"/>
  <c r="G1753" i="9"/>
  <c r="G1752" i="9"/>
  <c r="G1751" i="9"/>
  <c r="G1750" i="9"/>
  <c r="G1749" i="9"/>
  <c r="G1748" i="9"/>
  <c r="G1747" i="9"/>
  <c r="G1746" i="9"/>
  <c r="G1745" i="9"/>
  <c r="G1744" i="9"/>
  <c r="G1743" i="9"/>
  <c r="G1742" i="9"/>
  <c r="G1741" i="9"/>
  <c r="G1740" i="9"/>
  <c r="G1739" i="9"/>
  <c r="G1738" i="9"/>
  <c r="G1737" i="9"/>
  <c r="G1736" i="9"/>
  <c r="G1735" i="9"/>
  <c r="G1734" i="9"/>
  <c r="G1733" i="9"/>
  <c r="G1732" i="9"/>
  <c r="G1731" i="9"/>
  <c r="G1730" i="9"/>
  <c r="G1729" i="9"/>
  <c r="G1728" i="9"/>
  <c r="G1727" i="9"/>
  <c r="G1726" i="9"/>
  <c r="G1725" i="9"/>
  <c r="G1724" i="9"/>
  <c r="G1723" i="9"/>
  <c r="G1722" i="9"/>
  <c r="G1721" i="9"/>
  <c r="G1720" i="9"/>
  <c r="G1719" i="9"/>
  <c r="G1718" i="9"/>
  <c r="G1717" i="9"/>
  <c r="G1716" i="9"/>
  <c r="G1715" i="9"/>
  <c r="G1714" i="9"/>
  <c r="G1713" i="9"/>
  <c r="G1712" i="9"/>
  <c r="G1711" i="9"/>
  <c r="G1710" i="9"/>
  <c r="G1709" i="9"/>
  <c r="G1708" i="9"/>
  <c r="G1707" i="9"/>
  <c r="G1706" i="9"/>
  <c r="G1705" i="9"/>
  <c r="G1704" i="9"/>
  <c r="G1703" i="9"/>
  <c r="G1702" i="9"/>
  <c r="G1701" i="9"/>
  <c r="G1700" i="9"/>
  <c r="G1699" i="9"/>
  <c r="G1698" i="9"/>
  <c r="G1697" i="9"/>
  <c r="G1696" i="9"/>
  <c r="G1695" i="9"/>
  <c r="G1694" i="9"/>
  <c r="G1693" i="9"/>
  <c r="G1692" i="9"/>
  <c r="G1691" i="9"/>
  <c r="G1690" i="9"/>
  <c r="G1689" i="9"/>
  <c r="G1688"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62" i="9"/>
  <c r="G1661" i="9"/>
  <c r="G1660" i="9"/>
  <c r="G1659" i="9"/>
  <c r="G1658" i="9"/>
  <c r="G1657" i="9"/>
  <c r="G1656" i="9"/>
  <c r="G1655" i="9"/>
  <c r="G1654" i="9"/>
  <c r="G1653" i="9"/>
  <c r="G1652" i="9"/>
  <c r="G1651" i="9"/>
  <c r="G1650" i="9"/>
  <c r="G1649" i="9"/>
  <c r="G1648" i="9"/>
  <c r="G1647" i="9"/>
  <c r="G1646" i="9"/>
  <c r="G1645" i="9"/>
  <c r="G1644" i="9"/>
  <c r="G1643" i="9"/>
  <c r="G1642" i="9"/>
  <c r="G1641" i="9"/>
  <c r="G1640"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G1615" i="9"/>
  <c r="G1614" i="9"/>
  <c r="G1613" i="9"/>
  <c r="G1612" i="9"/>
  <c r="G1611" i="9"/>
  <c r="G1610" i="9"/>
  <c r="G1609" i="9"/>
  <c r="G1608" i="9"/>
  <c r="G1607" i="9"/>
  <c r="G1606" i="9"/>
  <c r="G1605" i="9"/>
  <c r="G1604" i="9"/>
  <c r="G1603" i="9"/>
  <c r="G1602" i="9"/>
  <c r="G1601" i="9"/>
  <c r="G1600" i="9"/>
  <c r="G1599" i="9"/>
  <c r="G1598" i="9"/>
  <c r="G1597" i="9"/>
  <c r="G1596" i="9"/>
  <c r="G1595" i="9"/>
  <c r="G1594" i="9"/>
  <c r="G1593" i="9"/>
  <c r="G1592" i="9"/>
  <c r="G1591"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5" i="9"/>
  <c r="G1564" i="9"/>
  <c r="G1563" i="9"/>
  <c r="G1562" i="9"/>
  <c r="G1561" i="9"/>
  <c r="G1560" i="9"/>
  <c r="G1559" i="9"/>
  <c r="G1558" i="9"/>
  <c r="G1557" i="9"/>
  <c r="G1556" i="9"/>
  <c r="G1555" i="9"/>
  <c r="G1554" i="9"/>
  <c r="G1553" i="9"/>
  <c r="G1552" i="9"/>
  <c r="G1551" i="9"/>
  <c r="G1550" i="9"/>
  <c r="G1549" i="9"/>
  <c r="G1548" i="9"/>
  <c r="G1547" i="9"/>
  <c r="G1546" i="9"/>
  <c r="G1545" i="9"/>
  <c r="G1544"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G1518" i="9"/>
  <c r="G1517" i="9"/>
  <c r="G1516" i="9"/>
  <c r="G1515" i="9"/>
  <c r="G1514" i="9"/>
  <c r="G1513" i="9"/>
  <c r="G1512" i="9"/>
  <c r="G1511" i="9"/>
  <c r="G1510" i="9"/>
  <c r="G1509" i="9"/>
  <c r="G1508" i="9"/>
  <c r="G1507" i="9"/>
  <c r="G1506" i="9"/>
  <c r="G1505" i="9"/>
  <c r="G1504" i="9"/>
  <c r="G1503" i="9"/>
  <c r="G1502" i="9"/>
  <c r="G1501" i="9"/>
  <c r="G1500" i="9"/>
  <c r="G1499" i="9"/>
  <c r="G1498" i="9"/>
  <c r="G1497" i="9"/>
  <c r="G1496" i="9"/>
  <c r="G1495"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G1469" i="9"/>
  <c r="G1468" i="9"/>
  <c r="G1467" i="9"/>
  <c r="G1466" i="9"/>
  <c r="G1465" i="9"/>
  <c r="G1464" i="9"/>
  <c r="G1463" i="9"/>
  <c r="G1462" i="9"/>
  <c r="G1461" i="9"/>
  <c r="G1460" i="9"/>
  <c r="G1459" i="9"/>
  <c r="G1458" i="9"/>
  <c r="G1457" i="9"/>
  <c r="G1456" i="9"/>
  <c r="G1455" i="9"/>
  <c r="G1454" i="9"/>
  <c r="G1453" i="9"/>
  <c r="G1452" i="9"/>
  <c r="G1451" i="9"/>
  <c r="G1450" i="9"/>
  <c r="G1449" i="9"/>
  <c r="G1448" i="9"/>
  <c r="G1447" i="9"/>
  <c r="G1446" i="9"/>
  <c r="G1445"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G1420" i="9"/>
  <c r="G1419" i="9"/>
  <c r="G1418" i="9"/>
  <c r="G1417" i="9"/>
  <c r="G1416" i="9"/>
  <c r="G1415" i="9"/>
  <c r="G1414" i="9"/>
  <c r="G1413" i="9"/>
  <c r="G1412" i="9"/>
  <c r="G1411" i="9"/>
  <c r="G1410" i="9"/>
  <c r="G1409" i="9"/>
  <c r="G1408" i="9"/>
  <c r="G1407" i="9"/>
  <c r="G1406" i="9"/>
  <c r="G1405" i="9"/>
  <c r="G1404" i="9"/>
  <c r="G1403" i="9"/>
  <c r="G1402" i="9"/>
  <c r="G1401" i="9"/>
  <c r="G1400" i="9"/>
  <c r="G1399" i="9"/>
  <c r="G1398"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71" i="9"/>
  <c r="G1370" i="9"/>
  <c r="G1369" i="9"/>
  <c r="G1368" i="9"/>
  <c r="G1367" i="9"/>
  <c r="G1366" i="9"/>
  <c r="G1365" i="9"/>
  <c r="G1364" i="9"/>
  <c r="G1363" i="9"/>
  <c r="G1362" i="9"/>
  <c r="G1361" i="9"/>
  <c r="G1360" i="9"/>
  <c r="G1359" i="9"/>
  <c r="G1358" i="9"/>
  <c r="G1357" i="9"/>
  <c r="G1356" i="9"/>
  <c r="G1355" i="9"/>
  <c r="G1354" i="9"/>
  <c r="G1353" i="9"/>
  <c r="G1352"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G1325" i="9"/>
  <c r="G1324" i="9"/>
  <c r="G1323" i="9"/>
  <c r="G1322" i="9"/>
  <c r="G1321" i="9"/>
  <c r="G1320" i="9"/>
  <c r="G1319" i="9"/>
  <c r="G1318" i="9"/>
  <c r="G1317" i="9"/>
  <c r="G1316" i="9"/>
  <c r="G1315" i="9"/>
  <c r="G1314" i="9"/>
  <c r="G1313" i="9"/>
  <c r="G1312" i="9"/>
  <c r="G1311" i="9"/>
  <c r="G1310" i="9"/>
  <c r="G1309" i="9"/>
  <c r="G1308" i="9"/>
  <c r="G1307" i="9"/>
  <c r="G1306" i="9"/>
  <c r="G1305" i="9"/>
  <c r="G1304" i="9"/>
  <c r="G1303" i="9"/>
  <c r="G1302" i="9"/>
  <c r="G1301"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5" i="9"/>
  <c r="G1274" i="9"/>
  <c r="G1273" i="9"/>
  <c r="G1272" i="9"/>
  <c r="G1271" i="9"/>
  <c r="G1270" i="9"/>
  <c r="G1269" i="9"/>
  <c r="G1268" i="9"/>
  <c r="G1267" i="9"/>
  <c r="G1266" i="9"/>
  <c r="G1265" i="9"/>
  <c r="G1264" i="9"/>
  <c r="G1263" i="9"/>
  <c r="G1262" i="9"/>
  <c r="G1261" i="9"/>
  <c r="G1260" i="9"/>
  <c r="G1259" i="9"/>
  <c r="G1258" i="9"/>
  <c r="G1257" i="9"/>
  <c r="G1256" i="9"/>
  <c r="G1255" i="9"/>
  <c r="G1254" i="9"/>
  <c r="G1253"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7" i="9"/>
  <c r="G1226" i="9"/>
  <c r="G1225" i="9"/>
  <c r="G1224" i="9"/>
  <c r="G1223" i="9"/>
  <c r="G1222" i="9"/>
  <c r="G1221" i="9"/>
  <c r="G1220" i="9"/>
  <c r="G1219" i="9"/>
  <c r="G1218" i="9"/>
  <c r="G1217" i="9"/>
  <c r="G1216" i="9"/>
  <c r="G1215" i="9"/>
  <c r="G1214" i="9"/>
  <c r="G1213" i="9"/>
  <c r="G1212" i="9"/>
  <c r="G1211" i="9"/>
  <c r="G1210" i="9"/>
  <c r="G1209" i="9"/>
  <c r="G1208" i="9"/>
  <c r="G1207" i="9"/>
  <c r="G1206" i="9"/>
  <c r="G1205" i="9"/>
  <c r="G1204" i="9"/>
  <c r="G1203"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7" i="9"/>
  <c r="G1176" i="9"/>
  <c r="G1175" i="9"/>
  <c r="G1174" i="9"/>
  <c r="G1173" i="9"/>
  <c r="G1172" i="9"/>
  <c r="G1171" i="9"/>
  <c r="G1170" i="9"/>
  <c r="G1169" i="9"/>
  <c r="G1168" i="9"/>
  <c r="G1167" i="9"/>
  <c r="G1166" i="9"/>
  <c r="G1165" i="9"/>
  <c r="G1164" i="9"/>
  <c r="G1163" i="9"/>
  <c r="G1162" i="9"/>
  <c r="G1161" i="9"/>
  <c r="G1160" i="9"/>
  <c r="G1159" i="9"/>
  <c r="G1158" i="9"/>
  <c r="G1157" i="9"/>
  <c r="G1156" i="9"/>
  <c r="G1155" i="9"/>
  <c r="G1154" i="9"/>
  <c r="G1153"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G1127" i="9"/>
  <c r="G1126" i="9"/>
  <c r="G1125" i="9"/>
  <c r="G1124" i="9"/>
  <c r="G1123" i="9"/>
  <c r="G1122" i="9"/>
  <c r="G1121" i="9"/>
  <c r="G1120" i="9"/>
  <c r="G1119" i="9"/>
  <c r="G1118" i="9"/>
  <c r="G1117" i="9"/>
  <c r="G1116" i="9"/>
  <c r="G1115" i="9"/>
  <c r="G1114" i="9"/>
  <c r="G1113" i="9"/>
  <c r="G1112" i="9"/>
  <c r="G1111" i="9"/>
  <c r="G1110" i="9"/>
  <c r="G1109" i="9"/>
  <c r="G1108" i="9"/>
  <c r="G1107" i="9"/>
  <c r="G1106" i="9"/>
  <c r="G1105" i="9"/>
  <c r="G1104"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G1078" i="9"/>
  <c r="G1077" i="9"/>
  <c r="G1076" i="9"/>
  <c r="G1075" i="9"/>
  <c r="G1074" i="9"/>
  <c r="G1073" i="9"/>
  <c r="G1072" i="9"/>
  <c r="G1071" i="9"/>
  <c r="G1070" i="9"/>
  <c r="G1069" i="9"/>
  <c r="G1068" i="9"/>
  <c r="G1067" i="9"/>
  <c r="G1066" i="9"/>
  <c r="G1065" i="9"/>
  <c r="G1064" i="9"/>
  <c r="G1063" i="9"/>
  <c r="G1062" i="9"/>
  <c r="G1061" i="9"/>
  <c r="G1060" i="9"/>
  <c r="G1059" i="9"/>
  <c r="G1058" i="9"/>
  <c r="G1057" i="9"/>
  <c r="G1056"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30" i="9"/>
  <c r="G1029" i="9"/>
  <c r="G1028" i="9"/>
  <c r="G1027" i="9"/>
  <c r="G1026" i="9"/>
  <c r="G1025" i="9"/>
  <c r="G1024" i="9"/>
  <c r="G1023" i="9"/>
  <c r="G1022" i="9"/>
  <c r="G1021" i="9"/>
  <c r="G1020" i="9"/>
  <c r="G1019" i="9"/>
  <c r="G1018" i="9"/>
  <c r="G1017" i="9"/>
  <c r="G1016" i="9"/>
  <c r="G1015" i="9"/>
  <c r="G1014" i="9"/>
  <c r="G1013" i="9"/>
  <c r="G1012" i="9"/>
  <c r="G1011" i="9"/>
  <c r="G1010" i="9"/>
  <c r="G1009" i="9"/>
  <c r="G1008"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82" i="9"/>
  <c r="G981" i="9"/>
  <c r="G980" i="9"/>
  <c r="G979" i="9"/>
  <c r="G978" i="9"/>
  <c r="G977" i="9"/>
  <c r="G976" i="9"/>
  <c r="G975" i="9"/>
  <c r="G974" i="9"/>
  <c r="G973" i="9"/>
  <c r="G972" i="9"/>
  <c r="G971" i="9"/>
  <c r="G970" i="9"/>
  <c r="G969" i="9"/>
  <c r="G968" i="9"/>
  <c r="G967" i="9"/>
  <c r="G966" i="9"/>
  <c r="G965" i="9"/>
  <c r="G964" i="9"/>
  <c r="G963" i="9"/>
  <c r="G962" i="9"/>
  <c r="G961" i="9"/>
  <c r="G960"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34" i="9"/>
  <c r="G933" i="9"/>
  <c r="G932" i="9"/>
  <c r="G931" i="9"/>
  <c r="G930" i="9"/>
  <c r="G929" i="9"/>
  <c r="G928" i="9"/>
  <c r="G927" i="9"/>
  <c r="G926" i="9"/>
  <c r="G925" i="9"/>
  <c r="G924" i="9"/>
  <c r="G923" i="9"/>
  <c r="G922" i="9"/>
  <c r="G921" i="9"/>
  <c r="G920" i="9"/>
  <c r="G919" i="9"/>
  <c r="G918" i="9"/>
  <c r="G917" i="9"/>
  <c r="G916" i="9"/>
  <c r="G915" i="9"/>
  <c r="G914" i="9"/>
  <c r="G913" i="9"/>
  <c r="G912" i="9"/>
  <c r="G911" i="9"/>
  <c r="G910" i="9"/>
  <c r="G909" i="9"/>
  <c r="G908" i="9"/>
  <c r="G907" i="9"/>
  <c r="G906" i="9"/>
  <c r="G905" i="9"/>
  <c r="G904" i="9"/>
  <c r="G903" i="9"/>
  <c r="G902" i="9"/>
  <c r="G901" i="9"/>
  <c r="G900" i="9"/>
  <c r="G899" i="9"/>
  <c r="G898" i="9"/>
  <c r="G897" i="9"/>
  <c r="G896" i="9"/>
  <c r="G895" i="9"/>
  <c r="G894" i="9"/>
  <c r="G893" i="9"/>
  <c r="G892" i="9"/>
  <c r="G891" i="9"/>
  <c r="G890" i="9"/>
  <c r="G889" i="9"/>
  <c r="G888" i="9"/>
  <c r="G887" i="9"/>
  <c r="G886" i="9"/>
  <c r="G885" i="9"/>
  <c r="G884" i="9"/>
  <c r="G883" i="9"/>
  <c r="G882" i="9"/>
  <c r="G881" i="9"/>
  <c r="G880" i="9"/>
  <c r="G879" i="9"/>
  <c r="G878" i="9"/>
  <c r="G877" i="9"/>
  <c r="G876" i="9"/>
  <c r="G875" i="9"/>
  <c r="G874" i="9"/>
  <c r="G873" i="9"/>
  <c r="G872" i="9"/>
  <c r="G871" i="9"/>
  <c r="G870" i="9"/>
  <c r="G869" i="9"/>
  <c r="G868" i="9"/>
  <c r="G867" i="9"/>
  <c r="G866" i="9"/>
  <c r="G865" i="9"/>
  <c r="G864" i="9"/>
  <c r="G863" i="9"/>
  <c r="G862" i="9"/>
  <c r="G861" i="9"/>
  <c r="G860" i="9"/>
  <c r="G859" i="9"/>
  <c r="G858" i="9"/>
  <c r="G857" i="9"/>
  <c r="G856" i="9"/>
  <c r="G855" i="9"/>
  <c r="G854" i="9"/>
  <c r="G853" i="9"/>
  <c r="G852" i="9"/>
  <c r="G851" i="9"/>
  <c r="G850" i="9"/>
  <c r="G849" i="9"/>
  <c r="G848" i="9"/>
  <c r="G847" i="9"/>
  <c r="G846" i="9"/>
  <c r="G845" i="9"/>
  <c r="G844" i="9"/>
  <c r="G843" i="9"/>
  <c r="G842" i="9"/>
  <c r="G841" i="9"/>
  <c r="G840" i="9"/>
  <c r="G839" i="9"/>
  <c r="G838" i="9"/>
  <c r="G837" i="9"/>
  <c r="G836" i="9"/>
  <c r="G835" i="9"/>
  <c r="G834" i="9"/>
  <c r="G833" i="9"/>
  <c r="G832" i="9"/>
  <c r="G831" i="9"/>
  <c r="G830" i="9"/>
  <c r="G829" i="9"/>
  <c r="G828" i="9"/>
  <c r="G827" i="9"/>
  <c r="G826" i="9"/>
  <c r="G825" i="9"/>
  <c r="G824" i="9"/>
  <c r="G823" i="9"/>
  <c r="G822" i="9"/>
  <c r="G821" i="9"/>
  <c r="G820" i="9"/>
  <c r="G819" i="9"/>
  <c r="G818" i="9"/>
  <c r="G817" i="9"/>
  <c r="G816"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90" i="9"/>
  <c r="G789" i="9"/>
  <c r="G788" i="9"/>
  <c r="G787" i="9"/>
  <c r="G786" i="9"/>
  <c r="G785" i="9"/>
  <c r="G784" i="9"/>
  <c r="G783" i="9"/>
  <c r="G782" i="9"/>
  <c r="G781" i="9"/>
  <c r="G780" i="9"/>
  <c r="G779" i="9"/>
  <c r="G778" i="9"/>
  <c r="G777" i="9"/>
  <c r="G776" i="9"/>
  <c r="G775" i="9"/>
  <c r="G774" i="9"/>
  <c r="G773" i="9"/>
  <c r="G772" i="9"/>
  <c r="G771" i="9"/>
  <c r="G770" i="9"/>
  <c r="G769" i="9"/>
  <c r="G768" i="9"/>
  <c r="G767" i="9"/>
  <c r="G766" i="9"/>
  <c r="G765" i="9"/>
  <c r="G764" i="9"/>
  <c r="G763" i="9"/>
  <c r="G762" i="9"/>
  <c r="G761" i="9"/>
  <c r="G760" i="9"/>
  <c r="G759" i="9"/>
  <c r="G758" i="9"/>
  <c r="G757" i="9"/>
  <c r="G756" i="9"/>
  <c r="G755" i="9"/>
  <c r="G754" i="9"/>
  <c r="G753" i="9"/>
  <c r="G752" i="9"/>
  <c r="G751" i="9"/>
  <c r="G750" i="9"/>
  <c r="G749" i="9"/>
  <c r="G748" i="9"/>
  <c r="G747" i="9"/>
  <c r="G746" i="9"/>
  <c r="G745" i="9"/>
  <c r="G744" i="9"/>
  <c r="G743" i="9"/>
  <c r="G742" i="9"/>
  <c r="G741" i="9"/>
  <c r="G740" i="9"/>
  <c r="G739" i="9"/>
  <c r="G738" i="9"/>
  <c r="G737" i="9"/>
  <c r="G736" i="9"/>
  <c r="G735" i="9"/>
  <c r="G734" i="9"/>
  <c r="G733" i="9"/>
  <c r="G732" i="9"/>
  <c r="G731" i="9"/>
  <c r="G730" i="9"/>
  <c r="G729" i="9"/>
  <c r="G728" i="9"/>
  <c r="G727" i="9"/>
  <c r="G726" i="9"/>
  <c r="G725" i="9"/>
  <c r="G724" i="9"/>
  <c r="G723" i="9"/>
  <c r="G722" i="9"/>
  <c r="G721" i="9"/>
  <c r="G720" i="9"/>
  <c r="G719" i="9"/>
  <c r="G718" i="9"/>
  <c r="G717" i="9"/>
  <c r="G716" i="9"/>
  <c r="G715" i="9"/>
  <c r="G714" i="9"/>
  <c r="G713" i="9"/>
  <c r="G712" i="9"/>
  <c r="G711" i="9"/>
  <c r="G710" i="9"/>
  <c r="G709" i="9"/>
  <c r="G708" i="9"/>
  <c r="G707" i="9"/>
  <c r="G706" i="9"/>
  <c r="G705" i="9"/>
  <c r="G704" i="9"/>
  <c r="G703" i="9"/>
  <c r="G702" i="9"/>
  <c r="G701" i="9"/>
  <c r="G700" i="9"/>
  <c r="G699" i="9"/>
  <c r="G698" i="9"/>
  <c r="G697" i="9"/>
  <c r="G696" i="9"/>
  <c r="G695" i="9"/>
  <c r="G694" i="9"/>
  <c r="G693" i="9"/>
  <c r="G692" i="9"/>
  <c r="G691" i="9"/>
  <c r="G690" i="9"/>
  <c r="G689" i="9"/>
  <c r="G688" i="9"/>
  <c r="G687" i="9"/>
  <c r="G686" i="9"/>
  <c r="G685" i="9"/>
  <c r="G684" i="9"/>
  <c r="G683" i="9"/>
  <c r="G682" i="9"/>
  <c r="G681" i="9"/>
  <c r="G680" i="9"/>
  <c r="G679" i="9"/>
  <c r="G678" i="9"/>
  <c r="G677" i="9"/>
  <c r="G676" i="9"/>
  <c r="G675" i="9"/>
  <c r="G674"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7" i="9"/>
  <c r="G646" i="9"/>
  <c r="G645"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K15" i="9"/>
  <c r="A20" i="14"/>
  <c r="A19" i="14"/>
  <c r="A18" i="14"/>
  <c r="A17" i="14"/>
  <c r="A16" i="14"/>
  <c r="A15" i="14"/>
  <c r="A14" i="14"/>
  <c r="A13" i="14"/>
  <c r="A12" i="14"/>
  <c r="A11" i="14"/>
  <c r="A10" i="14"/>
  <c r="A9" i="14"/>
  <c r="A8" i="14"/>
  <c r="A7" i="14"/>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403" i="10"/>
  <c r="B3403" i="10"/>
  <c r="A3403" i="10"/>
  <c r="C3402" i="10"/>
  <c r="B3402" i="10"/>
  <c r="A3402" i="10"/>
  <c r="C3401" i="10"/>
  <c r="B3401" i="10"/>
  <c r="A3401" i="10"/>
  <c r="C3400" i="10"/>
  <c r="B3400" i="10"/>
  <c r="A3400" i="10"/>
  <c r="C3399" i="10"/>
  <c r="B3399" i="10"/>
  <c r="A3399" i="10"/>
  <c r="C3398" i="10"/>
  <c r="B3398" i="10"/>
  <c r="A3398" i="10"/>
  <c r="C3397" i="10"/>
  <c r="B3397" i="10"/>
  <c r="A3397" i="10"/>
  <c r="C3396" i="10"/>
  <c r="B3396" i="10"/>
  <c r="A3396" i="10"/>
  <c r="C3395" i="10"/>
  <c r="B3395" i="10"/>
  <c r="A3395" i="10"/>
  <c r="C3394" i="10"/>
  <c r="B3394" i="10"/>
  <c r="A3394" i="10"/>
  <c r="C3393" i="10"/>
  <c r="B3393" i="10"/>
  <c r="A3393" i="10"/>
  <c r="C3392" i="10"/>
  <c r="B3392" i="10"/>
  <c r="A3392" i="10"/>
  <c r="C3391" i="10"/>
  <c r="B3391" i="10"/>
  <c r="A3391" i="10"/>
  <c r="C3390" i="10"/>
  <c r="B3390" i="10"/>
  <c r="A3390" i="10"/>
  <c r="C3389" i="10"/>
  <c r="B3389" i="10"/>
  <c r="A3389" i="10"/>
  <c r="C3388" i="10"/>
  <c r="B3388" i="10"/>
  <c r="A3388" i="10"/>
  <c r="C3387" i="10"/>
  <c r="B3387" i="10"/>
  <c r="A3387" i="10"/>
  <c r="C3386" i="10"/>
  <c r="B3386" i="10"/>
  <c r="A3386" i="10"/>
  <c r="C3385" i="10"/>
  <c r="B3385" i="10"/>
  <c r="A3385" i="10"/>
  <c r="C3384" i="10"/>
  <c r="B3384" i="10"/>
  <c r="A3384" i="10"/>
  <c r="C3383" i="10"/>
  <c r="B3383" i="10"/>
  <c r="A3383" i="10"/>
  <c r="C3382" i="10"/>
  <c r="B3382" i="10"/>
  <c r="A3382" i="10"/>
  <c r="C3381" i="10"/>
  <c r="B3381" i="10"/>
  <c r="A3381" i="10"/>
  <c r="C3380" i="10"/>
  <c r="B3380" i="10"/>
  <c r="A3380" i="10"/>
  <c r="C3379" i="10"/>
  <c r="B3379" i="10"/>
  <c r="A3379" i="10"/>
  <c r="C3378" i="10"/>
  <c r="B3378" i="10"/>
  <c r="A3378" i="10"/>
  <c r="C3377" i="10"/>
  <c r="B3377" i="10"/>
  <c r="A3377" i="10"/>
  <c r="C3376" i="10"/>
  <c r="B3376" i="10"/>
  <c r="A3376" i="10"/>
  <c r="C3375" i="10"/>
  <c r="B3375" i="10"/>
  <c r="A3375" i="10"/>
  <c r="C3374" i="10"/>
  <c r="B3374" i="10"/>
  <c r="A3374" i="10"/>
  <c r="C3373" i="10"/>
  <c r="B3373" i="10"/>
  <c r="A3373" i="10"/>
  <c r="C3372" i="10"/>
  <c r="B3372" i="10"/>
  <c r="A3372" i="10"/>
  <c r="C3371" i="10"/>
  <c r="B3371" i="10"/>
  <c r="A3371" i="10"/>
  <c r="C3370" i="10"/>
  <c r="B3370" i="10"/>
  <c r="A3370" i="10"/>
  <c r="C3369" i="10"/>
  <c r="B3369" i="10"/>
  <c r="A3369" i="10"/>
  <c r="C3368" i="10"/>
  <c r="B3368" i="10"/>
  <c r="A3368" i="10"/>
  <c r="C3367" i="10"/>
  <c r="B3367" i="10"/>
  <c r="A3367" i="10"/>
  <c r="C3366" i="10"/>
  <c r="B3366" i="10"/>
  <c r="A3366" i="10"/>
  <c r="C3365" i="10"/>
  <c r="B3365" i="10"/>
  <c r="A3365" i="10"/>
  <c r="C3364" i="10"/>
  <c r="B3364" i="10"/>
  <c r="A3364" i="10"/>
  <c r="C3363" i="10"/>
  <c r="B3363" i="10"/>
  <c r="A3363" i="10"/>
  <c r="C3362" i="10"/>
  <c r="B3362" i="10"/>
  <c r="A3362" i="10"/>
  <c r="C3361" i="10"/>
  <c r="B3361" i="10"/>
  <c r="A3361" i="10"/>
  <c r="C3360" i="10"/>
  <c r="B3360" i="10"/>
  <c r="A3360" i="10"/>
  <c r="C3359" i="10"/>
  <c r="B3359" i="10"/>
  <c r="A3359" i="10"/>
  <c r="C3358" i="10"/>
  <c r="B3358" i="10"/>
  <c r="A3358" i="10"/>
  <c r="C3357" i="10"/>
  <c r="B3357" i="10"/>
  <c r="A3357" i="10"/>
  <c r="C3356" i="10"/>
  <c r="B3356" i="10"/>
  <c r="A3356" i="10"/>
  <c r="C3355" i="10"/>
  <c r="B3355" i="10"/>
  <c r="A3355" i="10"/>
  <c r="C3354" i="10"/>
  <c r="B3354" i="10"/>
  <c r="A3354" i="10"/>
  <c r="C3353" i="10"/>
  <c r="B3353" i="10"/>
  <c r="A3353" i="10"/>
  <c r="C3352" i="10"/>
  <c r="B3352" i="10"/>
  <c r="A3352" i="10"/>
  <c r="C3351" i="10"/>
  <c r="B3351" i="10"/>
  <c r="A3351" i="10"/>
  <c r="C3350" i="10"/>
  <c r="B3350" i="10"/>
  <c r="A3350" i="10"/>
  <c r="C3349" i="10"/>
  <c r="B3349" i="10"/>
  <c r="A3349" i="10"/>
  <c r="C3348" i="10"/>
  <c r="B3348" i="10"/>
  <c r="A3348" i="10"/>
  <c r="C3347" i="10"/>
  <c r="B3347" i="10"/>
  <c r="A3347" i="10"/>
  <c r="C3346" i="10"/>
  <c r="B3346" i="10"/>
  <c r="A3346" i="10"/>
  <c r="C3345" i="10"/>
  <c r="B3345" i="10"/>
  <c r="A3345" i="10"/>
  <c r="C3344" i="10"/>
  <c r="B3344" i="10"/>
  <c r="A3344" i="10"/>
  <c r="C3343" i="10"/>
  <c r="B3343" i="10"/>
  <c r="A3343" i="10"/>
  <c r="C3342" i="10"/>
  <c r="B3342" i="10"/>
  <c r="A3342" i="10"/>
  <c r="C3341" i="10"/>
  <c r="B3341" i="10"/>
  <c r="A3341" i="10"/>
  <c r="C3340" i="10"/>
  <c r="B3340" i="10"/>
  <c r="A3340" i="10"/>
  <c r="C3339" i="10"/>
  <c r="B3339" i="10"/>
  <c r="A3339" i="10"/>
  <c r="C3338" i="10"/>
  <c r="B3338" i="10"/>
  <c r="A3338" i="10"/>
  <c r="C3337" i="10"/>
  <c r="B3337" i="10"/>
  <c r="A3337" i="10"/>
  <c r="C3336" i="10"/>
  <c r="B3336" i="10"/>
  <c r="A3336" i="10"/>
  <c r="C3335" i="10"/>
  <c r="B3335" i="10"/>
  <c r="A3335" i="10"/>
  <c r="C3334" i="10"/>
  <c r="B3334" i="10"/>
  <c r="A3334" i="10"/>
  <c r="C3333" i="10"/>
  <c r="B3333" i="10"/>
  <c r="A3333" i="10"/>
  <c r="C3332" i="10"/>
  <c r="B3332" i="10"/>
  <c r="A3332" i="10"/>
  <c r="C3331" i="10"/>
  <c r="B3331" i="10"/>
  <c r="A3331" i="10"/>
  <c r="C3330" i="10"/>
  <c r="B3330" i="10"/>
  <c r="A3330" i="10"/>
  <c r="C3329" i="10"/>
  <c r="B3329" i="10"/>
  <c r="A3329" i="10"/>
  <c r="C3328" i="10"/>
  <c r="B3328" i="10"/>
  <c r="A3328" i="10"/>
  <c r="C3327" i="10"/>
  <c r="B3327" i="10"/>
  <c r="A3327" i="10"/>
  <c r="C3326" i="10"/>
  <c r="B3326" i="10"/>
  <c r="A3326" i="10"/>
  <c r="C3325" i="10"/>
  <c r="B3325" i="10"/>
  <c r="A3325" i="10"/>
  <c r="C3324" i="10"/>
  <c r="B3324" i="10"/>
  <c r="A3324" i="10"/>
  <c r="C3323" i="10"/>
  <c r="B3323" i="10"/>
  <c r="A3323" i="10"/>
  <c r="C3322" i="10"/>
  <c r="B3322" i="10"/>
  <c r="A3322" i="10"/>
  <c r="C3321" i="10"/>
  <c r="B3321" i="10"/>
  <c r="A3321" i="10"/>
  <c r="C3320" i="10"/>
  <c r="B3320" i="10"/>
  <c r="A3320" i="10"/>
  <c r="C3319" i="10"/>
  <c r="B3319" i="10"/>
  <c r="A3319" i="10"/>
  <c r="C3318" i="10"/>
  <c r="B3318" i="10"/>
  <c r="A3318" i="10"/>
  <c r="C3317" i="10"/>
  <c r="B3317" i="10"/>
  <c r="A3317" i="10"/>
  <c r="C3316" i="10"/>
  <c r="B3316" i="10"/>
  <c r="A3316" i="10"/>
  <c r="C3315" i="10"/>
  <c r="B3315" i="10"/>
  <c r="A3315" i="10"/>
  <c r="C3314" i="10"/>
  <c r="B3314" i="10"/>
  <c r="A3314" i="10"/>
  <c r="C3313" i="10"/>
  <c r="B3313" i="10"/>
  <c r="A3313" i="10"/>
  <c r="C3312" i="10"/>
  <c r="B3312" i="10"/>
  <c r="A3312" i="10"/>
  <c r="C3311" i="10"/>
  <c r="B3311" i="10"/>
  <c r="A3311" i="10"/>
  <c r="C3310" i="10"/>
  <c r="B3310" i="10"/>
  <c r="A3310" i="10"/>
  <c r="C3309" i="10"/>
  <c r="B3309" i="10"/>
  <c r="A3309" i="10"/>
  <c r="C3308" i="10"/>
  <c r="B3308" i="10"/>
  <c r="A3308" i="10"/>
  <c r="C3307" i="10"/>
  <c r="B3307" i="10"/>
  <c r="A3307" i="10"/>
  <c r="C3306" i="10"/>
  <c r="B3306" i="10"/>
  <c r="A3306" i="10"/>
  <c r="C3305" i="10"/>
  <c r="B3305" i="10"/>
  <c r="A3305" i="10"/>
  <c r="C3304" i="10"/>
  <c r="B3304" i="10"/>
  <c r="A3304" i="10"/>
  <c r="C3303" i="10"/>
  <c r="B3303" i="10"/>
  <c r="A3303" i="10"/>
  <c r="C3302" i="10"/>
  <c r="B3302" i="10"/>
  <c r="A3302" i="10"/>
  <c r="C3301" i="10"/>
  <c r="B3301" i="10"/>
  <c r="A3301" i="10"/>
  <c r="C3300" i="10"/>
  <c r="B3300" i="10"/>
  <c r="A3300" i="10"/>
  <c r="C3299" i="10"/>
  <c r="B3299" i="10"/>
  <c r="A3299" i="10"/>
  <c r="C3298" i="10"/>
  <c r="B3298" i="10"/>
  <c r="A3298" i="10"/>
  <c r="C3297" i="10"/>
  <c r="B3297" i="10"/>
  <c r="A3297" i="10"/>
  <c r="C3296" i="10"/>
  <c r="B3296" i="10"/>
  <c r="A3296" i="10"/>
  <c r="C3295" i="10"/>
  <c r="B3295" i="10"/>
  <c r="A3295" i="10"/>
  <c r="H1983" i="9"/>
  <c r="F1983" i="9"/>
  <c r="E1983" i="9"/>
  <c r="D1983" i="9"/>
  <c r="C1983" i="9"/>
  <c r="B1983" i="9"/>
  <c r="A1983" i="9"/>
  <c r="H1982" i="9"/>
  <c r="F1982" i="9"/>
  <c r="E1982" i="9"/>
  <c r="D1982" i="9"/>
  <c r="C1982" i="9"/>
  <c r="B1982" i="9"/>
  <c r="A1982" i="9"/>
  <c r="H1981" i="9"/>
  <c r="F1981" i="9"/>
  <c r="E1981" i="9"/>
  <c r="D1981" i="9"/>
  <c r="C1981" i="9"/>
  <c r="B1981" i="9"/>
  <c r="A1981" i="9"/>
  <c r="H1980" i="9"/>
  <c r="F1980" i="9"/>
  <c r="E1980" i="9"/>
  <c r="D1980" i="9"/>
  <c r="C1980" i="9"/>
  <c r="B1980" i="9"/>
  <c r="A1980" i="9"/>
  <c r="H1979" i="9"/>
  <c r="F1979" i="9"/>
  <c r="E1979" i="9"/>
  <c r="D1979" i="9"/>
  <c r="C1979" i="9"/>
  <c r="B1979" i="9"/>
  <c r="A1979" i="9"/>
  <c r="H1978" i="9"/>
  <c r="F1978" i="9"/>
  <c r="E1978" i="9"/>
  <c r="D1978" i="9"/>
  <c r="C1978" i="9"/>
  <c r="B1978" i="9"/>
  <c r="A1978" i="9"/>
  <c r="H1977" i="9"/>
  <c r="F1977" i="9"/>
  <c r="E1977" i="9"/>
  <c r="D1977" i="9"/>
  <c r="C1977" i="9"/>
  <c r="B1977" i="9"/>
  <c r="A1977" i="9"/>
  <c r="H1976" i="9"/>
  <c r="F1976" i="9"/>
  <c r="E1976" i="9"/>
  <c r="D1976" i="9"/>
  <c r="C1976" i="9"/>
  <c r="B1976" i="9"/>
  <c r="A1976" i="9"/>
  <c r="H1975" i="9"/>
  <c r="F1975" i="9"/>
  <c r="E1975" i="9"/>
  <c r="D1975" i="9"/>
  <c r="C1975" i="9"/>
  <c r="B1975" i="9"/>
  <c r="A1975" i="9"/>
  <c r="H1974" i="9"/>
  <c r="F1974" i="9"/>
  <c r="E1974" i="9"/>
  <c r="D1974" i="9"/>
  <c r="C1974" i="9"/>
  <c r="B1974" i="9"/>
  <c r="A1974" i="9"/>
  <c r="H1973" i="9"/>
  <c r="F1973" i="9"/>
  <c r="E1973" i="9"/>
  <c r="D1973" i="9"/>
  <c r="C1973" i="9"/>
  <c r="B1973" i="9"/>
  <c r="A1973" i="9"/>
  <c r="H1972" i="9"/>
  <c r="F1972" i="9"/>
  <c r="E1972" i="9"/>
  <c r="D1972" i="9"/>
  <c r="C1972" i="9"/>
  <c r="B1972" i="9"/>
  <c r="A1972" i="9"/>
  <c r="H1971" i="9"/>
  <c r="F1971" i="9"/>
  <c r="E1971" i="9"/>
  <c r="D1971" i="9"/>
  <c r="C1971" i="9"/>
  <c r="B1971" i="9"/>
  <c r="A1971" i="9"/>
  <c r="H1970" i="9"/>
  <c r="F1970" i="9"/>
  <c r="E1970" i="9"/>
  <c r="D1970" i="9"/>
  <c r="C1970" i="9"/>
  <c r="B1970" i="9"/>
  <c r="A1970" i="9"/>
  <c r="H1969" i="9"/>
  <c r="F1969" i="9"/>
  <c r="E1969" i="9"/>
  <c r="D1969" i="9"/>
  <c r="C1969" i="9"/>
  <c r="B1969" i="9"/>
  <c r="A1969" i="9"/>
  <c r="H1968" i="9"/>
  <c r="F1968" i="9"/>
  <c r="E1968" i="9"/>
  <c r="D1968" i="9"/>
  <c r="C1968" i="9"/>
  <c r="B1968" i="9"/>
  <c r="A1968" i="9"/>
  <c r="H1967" i="9"/>
  <c r="F1967" i="9"/>
  <c r="E1967" i="9"/>
  <c r="D1967" i="9"/>
  <c r="C1967" i="9"/>
  <c r="B1967" i="9"/>
  <c r="A1967" i="9"/>
  <c r="H1966" i="9"/>
  <c r="F1966" i="9"/>
  <c r="E1966" i="9"/>
  <c r="D1966" i="9"/>
  <c r="C1966" i="9"/>
  <c r="B1966" i="9"/>
  <c r="A1966" i="9"/>
  <c r="H1965" i="9"/>
  <c r="F1965" i="9"/>
  <c r="E1965" i="9"/>
  <c r="D1965" i="9"/>
  <c r="C1965" i="9"/>
  <c r="B1965" i="9"/>
  <c r="A1965" i="9"/>
  <c r="H1964" i="9"/>
  <c r="F1964" i="9"/>
  <c r="E1964" i="9"/>
  <c r="D1964" i="9"/>
  <c r="C1964" i="9"/>
  <c r="B1964" i="9"/>
  <c r="A1964" i="9"/>
  <c r="H1963" i="9"/>
  <c r="F1963" i="9"/>
  <c r="E1963" i="9"/>
  <c r="D1963" i="9"/>
  <c r="C1963" i="9"/>
  <c r="B1963" i="9"/>
  <c r="A1963" i="9"/>
  <c r="H1962" i="9"/>
  <c r="F1962" i="9"/>
  <c r="E1962" i="9"/>
  <c r="D1962" i="9"/>
  <c r="C1962" i="9"/>
  <c r="B1962" i="9"/>
  <c r="A1962" i="9"/>
  <c r="H1961" i="9"/>
  <c r="F1961" i="9"/>
  <c r="E1961" i="9"/>
  <c r="D1961" i="9"/>
  <c r="C1961" i="9"/>
  <c r="B1961" i="9"/>
  <c r="A1961" i="9"/>
  <c r="H1960" i="9"/>
  <c r="F1960" i="9"/>
  <c r="E1960" i="9"/>
  <c r="D1960" i="9"/>
  <c r="C1960" i="9"/>
  <c r="B1960" i="9"/>
  <c r="A1960" i="9"/>
  <c r="H1959" i="9"/>
  <c r="F1959" i="9"/>
  <c r="E1959" i="9"/>
  <c r="D1959" i="9"/>
  <c r="C1959" i="9"/>
  <c r="B1959" i="9"/>
  <c r="A1959" i="9"/>
  <c r="H1958" i="9"/>
  <c r="F1958" i="9"/>
  <c r="E1958" i="9"/>
  <c r="D1958" i="9"/>
  <c r="C1958" i="9"/>
  <c r="B1958" i="9"/>
  <c r="A1958" i="9"/>
  <c r="H1957" i="9"/>
  <c r="F1957" i="9"/>
  <c r="E1957" i="9"/>
  <c r="D1957" i="9"/>
  <c r="C1957" i="9"/>
  <c r="B1957" i="9"/>
  <c r="A1957" i="9"/>
  <c r="H1956" i="9"/>
  <c r="F1956" i="9"/>
  <c r="E1956" i="9"/>
  <c r="D1956" i="9"/>
  <c r="C1956" i="9"/>
  <c r="B1956" i="9"/>
  <c r="A1956" i="9"/>
  <c r="H1955" i="9"/>
  <c r="F1955" i="9"/>
  <c r="E1955" i="9"/>
  <c r="D1955" i="9"/>
  <c r="C1955" i="9"/>
  <c r="B1955" i="9"/>
  <c r="A1955" i="9"/>
  <c r="H1954" i="9"/>
  <c r="F1954" i="9"/>
  <c r="E1954" i="9"/>
  <c r="D1954" i="9"/>
  <c r="C1954" i="9"/>
  <c r="B1954" i="9"/>
  <c r="A1954" i="9"/>
  <c r="H1953" i="9"/>
  <c r="F1953" i="9"/>
  <c r="E1953" i="9"/>
  <c r="D1953" i="9"/>
  <c r="C1953" i="9"/>
  <c r="B1953" i="9"/>
  <c r="A1953" i="9"/>
  <c r="H1952" i="9"/>
  <c r="F1952" i="9"/>
  <c r="E1952" i="9"/>
  <c r="D1952" i="9"/>
  <c r="C1952" i="9"/>
  <c r="B1952" i="9"/>
  <c r="A1952" i="9"/>
  <c r="H1951" i="9"/>
  <c r="F1951" i="9"/>
  <c r="E1951" i="9"/>
  <c r="D1951" i="9"/>
  <c r="C1951" i="9"/>
  <c r="B1951" i="9"/>
  <c r="A1951" i="9"/>
  <c r="H1950" i="9"/>
  <c r="F1950" i="9"/>
  <c r="E1950" i="9"/>
  <c r="D1950" i="9"/>
  <c r="C1950" i="9"/>
  <c r="B1950" i="9"/>
  <c r="A1950" i="9"/>
  <c r="H1949" i="9"/>
  <c r="F1949" i="9"/>
  <c r="E1949" i="9"/>
  <c r="D1949" i="9"/>
  <c r="C1949" i="9"/>
  <c r="B1949" i="9"/>
  <c r="A1949" i="9"/>
  <c r="H1948" i="9"/>
  <c r="F1948" i="9"/>
  <c r="E1948" i="9"/>
  <c r="D1948" i="9"/>
  <c r="C1948" i="9"/>
  <c r="B1948" i="9"/>
  <c r="A1948" i="9"/>
  <c r="H1947" i="9"/>
  <c r="F1947" i="9"/>
  <c r="E1947" i="9"/>
  <c r="D1947" i="9"/>
  <c r="C1947" i="9"/>
  <c r="B1947" i="9"/>
  <c r="A1947" i="9"/>
  <c r="H1946" i="9"/>
  <c r="F1946" i="9"/>
  <c r="E1946" i="9"/>
  <c r="D1946" i="9"/>
  <c r="C1946" i="9"/>
  <c r="B1946" i="9"/>
  <c r="A1946" i="9"/>
  <c r="H1945" i="9"/>
  <c r="F1945" i="9"/>
  <c r="E1945" i="9"/>
  <c r="D1945" i="9"/>
  <c r="C1945" i="9"/>
  <c r="B1945" i="9"/>
  <c r="A1945" i="9"/>
  <c r="H1944" i="9"/>
  <c r="F1944" i="9"/>
  <c r="E1944" i="9"/>
  <c r="D1944" i="9"/>
  <c r="C1944" i="9"/>
  <c r="B1944" i="9"/>
  <c r="A1944" i="9"/>
  <c r="H1943" i="9"/>
  <c r="F1943" i="9"/>
  <c r="E1943" i="9"/>
  <c r="D1943" i="9"/>
  <c r="C1943" i="9"/>
  <c r="B1943" i="9"/>
  <c r="A1943" i="9"/>
  <c r="H1942" i="9"/>
  <c r="F1942" i="9"/>
  <c r="E1942" i="9"/>
  <c r="D1942" i="9"/>
  <c r="C1942" i="9"/>
  <c r="B1942" i="9"/>
  <c r="A1942" i="9"/>
  <c r="H1941" i="9"/>
  <c r="F1941" i="9"/>
  <c r="E1941" i="9"/>
  <c r="D1941" i="9"/>
  <c r="C1941" i="9"/>
  <c r="B1941" i="9"/>
  <c r="A1941" i="9"/>
  <c r="H1940" i="9"/>
  <c r="F1940" i="9"/>
  <c r="E1940" i="9"/>
  <c r="D1940" i="9"/>
  <c r="C1940" i="9"/>
  <c r="B1940" i="9"/>
  <c r="A1940" i="9"/>
  <c r="H1939" i="9"/>
  <c r="F1939" i="9"/>
  <c r="E1939" i="9"/>
  <c r="D1939" i="9"/>
  <c r="C1939" i="9"/>
  <c r="B1939" i="9"/>
  <c r="A1939" i="9"/>
  <c r="H1938" i="9"/>
  <c r="F1938" i="9"/>
  <c r="E1938" i="9"/>
  <c r="D1938" i="9"/>
  <c r="C1938" i="9"/>
  <c r="B1938" i="9"/>
  <c r="A1938" i="9"/>
  <c r="H1937" i="9"/>
  <c r="F1937" i="9"/>
  <c r="E1937" i="9"/>
  <c r="D1937" i="9"/>
  <c r="C1937" i="9"/>
  <c r="B1937" i="9"/>
  <c r="A1937" i="9"/>
  <c r="H1936" i="9"/>
  <c r="F1936" i="9"/>
  <c r="E1936" i="9"/>
  <c r="D1936" i="9"/>
  <c r="C1936" i="9"/>
  <c r="B1936" i="9"/>
  <c r="A1936" i="9"/>
  <c r="H1935" i="9"/>
  <c r="F1935" i="9"/>
  <c r="E1935" i="9"/>
  <c r="D1935" i="9"/>
  <c r="C1935" i="9"/>
  <c r="B1935" i="9"/>
  <c r="A1935" i="9"/>
  <c r="H1934" i="9"/>
  <c r="F1934" i="9"/>
  <c r="E1934" i="9"/>
  <c r="D1934" i="9"/>
  <c r="C1934" i="9"/>
  <c r="B1934" i="9"/>
  <c r="A1934" i="9"/>
  <c r="H1933" i="9"/>
  <c r="F1933" i="9"/>
  <c r="E1933" i="9"/>
  <c r="D1933" i="9"/>
  <c r="C1933" i="9"/>
  <c r="B1933" i="9"/>
  <c r="A1933" i="9"/>
  <c r="H1932" i="9"/>
  <c r="F1932" i="9"/>
  <c r="E1932" i="9"/>
  <c r="D1932" i="9"/>
  <c r="C1932" i="9"/>
  <c r="B1932" i="9"/>
  <c r="A1932" i="9"/>
  <c r="H1931" i="9"/>
  <c r="F1931" i="9"/>
  <c r="E1931" i="9"/>
  <c r="D1931" i="9"/>
  <c r="C1931" i="9"/>
  <c r="B1931" i="9"/>
  <c r="A1931" i="9"/>
  <c r="H1930" i="9"/>
  <c r="F1930" i="9"/>
  <c r="E1930" i="9"/>
  <c r="D1930" i="9"/>
  <c r="C1930" i="9"/>
  <c r="B1930" i="9"/>
  <c r="A1930" i="9"/>
  <c r="H1929" i="9"/>
  <c r="F1929" i="9"/>
  <c r="E1929" i="9"/>
  <c r="D1929" i="9"/>
  <c r="C1929" i="9"/>
  <c r="B1929" i="9"/>
  <c r="A1929" i="9"/>
  <c r="H1928" i="9"/>
  <c r="F1928" i="9"/>
  <c r="E1928" i="9"/>
  <c r="D1928" i="9"/>
  <c r="C1928" i="9"/>
  <c r="B1928" i="9"/>
  <c r="A1928" i="9"/>
  <c r="H1927" i="9"/>
  <c r="F1927" i="9"/>
  <c r="E1927" i="9"/>
  <c r="D1927" i="9"/>
  <c r="C1927" i="9"/>
  <c r="B1927" i="9"/>
  <c r="A1927" i="9"/>
  <c r="H1926" i="9"/>
  <c r="F1926" i="9"/>
  <c r="E1926" i="9"/>
  <c r="D1926" i="9"/>
  <c r="C1926" i="9"/>
  <c r="B1926" i="9"/>
  <c r="A1926" i="9"/>
  <c r="H1925" i="9"/>
  <c r="F1925" i="9"/>
  <c r="E1925" i="9"/>
  <c r="D1925" i="9"/>
  <c r="C1925" i="9"/>
  <c r="B1925" i="9"/>
  <c r="A1925" i="9"/>
  <c r="H1924" i="9"/>
  <c r="F1924" i="9"/>
  <c r="E1924" i="9"/>
  <c r="D1924" i="9"/>
  <c r="C1924" i="9"/>
  <c r="B1924" i="9"/>
  <c r="A1924" i="9"/>
  <c r="H1923" i="9"/>
  <c r="F1923" i="9"/>
  <c r="E1923" i="9"/>
  <c r="D1923" i="9"/>
  <c r="C1923" i="9"/>
  <c r="B1923" i="9"/>
  <c r="A1923" i="9"/>
  <c r="H1922" i="9"/>
  <c r="F1922" i="9"/>
  <c r="E1922" i="9"/>
  <c r="D1922" i="9"/>
  <c r="C1922" i="9"/>
  <c r="B1922" i="9"/>
  <c r="A1922" i="9"/>
  <c r="H1921" i="9"/>
  <c r="F1921" i="9"/>
  <c r="E1921" i="9"/>
  <c r="D1921" i="9"/>
  <c r="C1921" i="9"/>
  <c r="B1921" i="9"/>
  <c r="A1921" i="9"/>
  <c r="H1920" i="9"/>
  <c r="F1920" i="9"/>
  <c r="E1920" i="9"/>
  <c r="D1920" i="9"/>
  <c r="C1920" i="9"/>
  <c r="B1920" i="9"/>
  <c r="A1920" i="9"/>
  <c r="H1919" i="9"/>
  <c r="F1919" i="9"/>
  <c r="E1919" i="9"/>
  <c r="D1919" i="9"/>
  <c r="C1919" i="9"/>
  <c r="B1919" i="9"/>
  <c r="A1919" i="9"/>
  <c r="H1918" i="9"/>
  <c r="F1918" i="9"/>
  <c r="E1918" i="9"/>
  <c r="D1918" i="9"/>
  <c r="C1918" i="9"/>
  <c r="B1918" i="9"/>
  <c r="A1918" i="9"/>
  <c r="H1917" i="9"/>
  <c r="F1917" i="9"/>
  <c r="E1917" i="9"/>
  <c r="D1917" i="9"/>
  <c r="C1917" i="9"/>
  <c r="B1917" i="9"/>
  <c r="A1917" i="9"/>
  <c r="H1916" i="9"/>
  <c r="F1916" i="9"/>
  <c r="E1916" i="9"/>
  <c r="D1916" i="9"/>
  <c r="C1916" i="9"/>
  <c r="B1916" i="9"/>
  <c r="A1916" i="9"/>
  <c r="H1915" i="9"/>
  <c r="F1915" i="9"/>
  <c r="E1915" i="9"/>
  <c r="D1915" i="9"/>
  <c r="C1915" i="9"/>
  <c r="B1915" i="9"/>
  <c r="A1915" i="9"/>
  <c r="H1914" i="9"/>
  <c r="F1914" i="9"/>
  <c r="E1914" i="9"/>
  <c r="D1914" i="9"/>
  <c r="C1914" i="9"/>
  <c r="B1914" i="9"/>
  <c r="A1914" i="9"/>
  <c r="H1913" i="9"/>
  <c r="F1913" i="9"/>
  <c r="E1913" i="9"/>
  <c r="D1913" i="9"/>
  <c r="C1913" i="9"/>
  <c r="B1913" i="9"/>
  <c r="A1913" i="9"/>
  <c r="H1912" i="9"/>
  <c r="F1912" i="9"/>
  <c r="E1912" i="9"/>
  <c r="D1912" i="9"/>
  <c r="C1912" i="9"/>
  <c r="B1912" i="9"/>
  <c r="A1912" i="9"/>
  <c r="H1911" i="9"/>
  <c r="F1911" i="9"/>
  <c r="E1911" i="9"/>
  <c r="D1911" i="9"/>
  <c r="C1911" i="9"/>
  <c r="B1911" i="9"/>
  <c r="A1911" i="9"/>
  <c r="H1910" i="9"/>
  <c r="F1910" i="9"/>
  <c r="E1910" i="9"/>
  <c r="D1910" i="9"/>
  <c r="C1910" i="9"/>
  <c r="B1910" i="9"/>
  <c r="A1910" i="9"/>
  <c r="H1909" i="9"/>
  <c r="F1909" i="9"/>
  <c r="E1909" i="9"/>
  <c r="D1909" i="9"/>
  <c r="C1909" i="9"/>
  <c r="B1909" i="9"/>
  <c r="A1909" i="9"/>
  <c r="H1908" i="9"/>
  <c r="F1908" i="9"/>
  <c r="E1908" i="9"/>
  <c r="D1908" i="9"/>
  <c r="C1908" i="9"/>
  <c r="B1908" i="9"/>
  <c r="A1908" i="9"/>
  <c r="H1907" i="9"/>
  <c r="F1907" i="9"/>
  <c r="E1907" i="9"/>
  <c r="D1907" i="9"/>
  <c r="C1907" i="9"/>
  <c r="B1907" i="9"/>
  <c r="A1907" i="9"/>
  <c r="H1906" i="9"/>
  <c r="F1906" i="9"/>
  <c r="E1906" i="9"/>
  <c r="D1906" i="9"/>
  <c r="C1906" i="9"/>
  <c r="B1906" i="9"/>
  <c r="A1906" i="9"/>
  <c r="H1905" i="9"/>
  <c r="F1905" i="9"/>
  <c r="E1905" i="9"/>
  <c r="D1905" i="9"/>
  <c r="C1905" i="9"/>
  <c r="B1905" i="9"/>
  <c r="A1905" i="9"/>
  <c r="H1904" i="9"/>
  <c r="F1904" i="9"/>
  <c r="E1904" i="9"/>
  <c r="D1904" i="9"/>
  <c r="C1904" i="9"/>
  <c r="B1904" i="9"/>
  <c r="A1904" i="9"/>
  <c r="H1903" i="9"/>
  <c r="F1903" i="9"/>
  <c r="E1903" i="9"/>
  <c r="D1903" i="9"/>
  <c r="C1903" i="9"/>
  <c r="B1903" i="9"/>
  <c r="A1903" i="9"/>
  <c r="H1902" i="9"/>
  <c r="F1902" i="9"/>
  <c r="E1902" i="9"/>
  <c r="D1902" i="9"/>
  <c r="C1902" i="9"/>
  <c r="B1902" i="9"/>
  <c r="A1902" i="9"/>
  <c r="H1901" i="9"/>
  <c r="F1901" i="9"/>
  <c r="E1901" i="9"/>
  <c r="D1901" i="9"/>
  <c r="C1901" i="9"/>
  <c r="B1901" i="9"/>
  <c r="A1901" i="9"/>
  <c r="H1900" i="9"/>
  <c r="F1900" i="9"/>
  <c r="E1900" i="9"/>
  <c r="D1900" i="9"/>
  <c r="C1900" i="9"/>
  <c r="B1900" i="9"/>
  <c r="A1900" i="9"/>
  <c r="H1899" i="9"/>
  <c r="F1899" i="9"/>
  <c r="E1899" i="9"/>
  <c r="D1899" i="9"/>
  <c r="C1899" i="9"/>
  <c r="B1899" i="9"/>
  <c r="A1899" i="9"/>
  <c r="H1898" i="9"/>
  <c r="F1898" i="9"/>
  <c r="E1898" i="9"/>
  <c r="D1898" i="9"/>
  <c r="C1898" i="9"/>
  <c r="B1898" i="9"/>
  <c r="A1898" i="9"/>
  <c r="H1897" i="9"/>
  <c r="F1897" i="9"/>
  <c r="E1897" i="9"/>
  <c r="D1897" i="9"/>
  <c r="C1897" i="9"/>
  <c r="B1897" i="9"/>
  <c r="A1897" i="9"/>
  <c r="H1896" i="9"/>
  <c r="F1896" i="9"/>
  <c r="E1896" i="9"/>
  <c r="D1896" i="9"/>
  <c r="C1896" i="9"/>
  <c r="B1896" i="9"/>
  <c r="A1896" i="9"/>
  <c r="H1895" i="9"/>
  <c r="F1895" i="9"/>
  <c r="E1895" i="9"/>
  <c r="D1895" i="9"/>
  <c r="C1895" i="9"/>
  <c r="B1895" i="9"/>
  <c r="A1895" i="9"/>
  <c r="H1894" i="9"/>
  <c r="F1894" i="9"/>
  <c r="E1894" i="9"/>
  <c r="D1894" i="9"/>
  <c r="C1894" i="9"/>
  <c r="B1894" i="9"/>
  <c r="A1894" i="9"/>
  <c r="H1893" i="9"/>
  <c r="F1893" i="9"/>
  <c r="E1893" i="9"/>
  <c r="D1893" i="9"/>
  <c r="C1893" i="9"/>
  <c r="B1893" i="9"/>
  <c r="A1893" i="9"/>
  <c r="H1892" i="9"/>
  <c r="F1892" i="9"/>
  <c r="E1892" i="9"/>
  <c r="D1892" i="9"/>
  <c r="C1892" i="9"/>
  <c r="B1892" i="9"/>
  <c r="A1892" i="9"/>
  <c r="H1891" i="9"/>
  <c r="F1891" i="9"/>
  <c r="E1891" i="9"/>
  <c r="D1891" i="9"/>
  <c r="C1891" i="9"/>
  <c r="B1891" i="9"/>
  <c r="A1891" i="9"/>
  <c r="H1890" i="9"/>
  <c r="F1890" i="9"/>
  <c r="E1890" i="9"/>
  <c r="D1890" i="9"/>
  <c r="C1890" i="9"/>
  <c r="B1890" i="9"/>
  <c r="A1890" i="9"/>
  <c r="H1889" i="9"/>
  <c r="F1889" i="9"/>
  <c r="E1889" i="9"/>
  <c r="D1889" i="9"/>
  <c r="C1889" i="9"/>
  <c r="B1889" i="9"/>
  <c r="A1889" i="9"/>
  <c r="H1888" i="9"/>
  <c r="F1888" i="9"/>
  <c r="E1888" i="9"/>
  <c r="D1888" i="9"/>
  <c r="C1888" i="9"/>
  <c r="B1888" i="9"/>
  <c r="A1888" i="9"/>
  <c r="H1887" i="9"/>
  <c r="F1887" i="9"/>
  <c r="E1887" i="9"/>
  <c r="D1887" i="9"/>
  <c r="C1887" i="9"/>
  <c r="B1887" i="9"/>
  <c r="A1887" i="9"/>
  <c r="H1886" i="9"/>
  <c r="F1886" i="9"/>
  <c r="E1886" i="9"/>
  <c r="D1886" i="9"/>
  <c r="C1886" i="9"/>
  <c r="B1886" i="9"/>
  <c r="A1886" i="9"/>
  <c r="H1885" i="9"/>
  <c r="F1885" i="9"/>
  <c r="E1885" i="9"/>
  <c r="D1885" i="9"/>
  <c r="C1885" i="9"/>
  <c r="B1885" i="9"/>
  <c r="A1885" i="9"/>
  <c r="H1884" i="9"/>
  <c r="F1884" i="9"/>
  <c r="E1884" i="9"/>
  <c r="D1884" i="9"/>
  <c r="C1884" i="9"/>
  <c r="B1884" i="9"/>
  <c r="A1884" i="9"/>
  <c r="H1883" i="9"/>
  <c r="F1883" i="9"/>
  <c r="E1883" i="9"/>
  <c r="D1883" i="9"/>
  <c r="C1883" i="9"/>
  <c r="B1883" i="9"/>
  <c r="A1883" i="9"/>
  <c r="H1882" i="9"/>
  <c r="F1882" i="9"/>
  <c r="E1882" i="9"/>
  <c r="D1882" i="9"/>
  <c r="C1882" i="9"/>
  <c r="B1882" i="9"/>
  <c r="A1882" i="9"/>
  <c r="H1881" i="9"/>
  <c r="F1881" i="9"/>
  <c r="E1881" i="9"/>
  <c r="D1881" i="9"/>
  <c r="C1881" i="9"/>
  <c r="B1881" i="9"/>
  <c r="A1881" i="9"/>
  <c r="H1880" i="9"/>
  <c r="F1880" i="9"/>
  <c r="E1880" i="9"/>
  <c r="D1880" i="9"/>
  <c r="C1880" i="9"/>
  <c r="B1880" i="9"/>
  <c r="A1880" i="9"/>
  <c r="H1879" i="9"/>
  <c r="F1879" i="9"/>
  <c r="E1879" i="9"/>
  <c r="D1879" i="9"/>
  <c r="C1879" i="9"/>
  <c r="B1879" i="9"/>
  <c r="A1879" i="9"/>
  <c r="H1878" i="9"/>
  <c r="F1878" i="9"/>
  <c r="E1878" i="9"/>
  <c r="D1878" i="9"/>
  <c r="C1878" i="9"/>
  <c r="B1878" i="9"/>
  <c r="A1878" i="9"/>
  <c r="H1877" i="9"/>
  <c r="F1877" i="9"/>
  <c r="E1877" i="9"/>
  <c r="D1877" i="9"/>
  <c r="C1877" i="9"/>
  <c r="B1877" i="9"/>
  <c r="A1877" i="9"/>
  <c r="H1876" i="9"/>
  <c r="F1876" i="9"/>
  <c r="E1876" i="9"/>
  <c r="D1876" i="9"/>
  <c r="C1876" i="9"/>
  <c r="B1876" i="9"/>
  <c r="A1876" i="9"/>
  <c r="H1875" i="9"/>
  <c r="F1875" i="9"/>
  <c r="E1875" i="9"/>
  <c r="D1875" i="9"/>
  <c r="C1875" i="9"/>
  <c r="B1875" i="9"/>
  <c r="A1875" i="9"/>
  <c r="H1874" i="9"/>
  <c r="F1874" i="9"/>
  <c r="E1874" i="9"/>
  <c r="D1874" i="9"/>
  <c r="C1874" i="9"/>
  <c r="B1874" i="9"/>
  <c r="A1874" i="9"/>
  <c r="H1873" i="9"/>
  <c r="F1873" i="9"/>
  <c r="E1873" i="9"/>
  <c r="D1873" i="9"/>
  <c r="C1873" i="9"/>
  <c r="B1873" i="9"/>
  <c r="A1873" i="9"/>
  <c r="H1872" i="9"/>
  <c r="F1872" i="9"/>
  <c r="E1872" i="9"/>
  <c r="D1872" i="9"/>
  <c r="C1872" i="9"/>
  <c r="B1872" i="9"/>
  <c r="A1872" i="9"/>
  <c r="H1871" i="9"/>
  <c r="F1871" i="9"/>
  <c r="E1871" i="9"/>
  <c r="D1871" i="9"/>
  <c r="C1871" i="9"/>
  <c r="B1871" i="9"/>
  <c r="A1871" i="9"/>
  <c r="H1870" i="9"/>
  <c r="F1870" i="9"/>
  <c r="E1870" i="9"/>
  <c r="D1870" i="9"/>
  <c r="C1870" i="9"/>
  <c r="B1870" i="9"/>
  <c r="A1870" i="9"/>
  <c r="H1869" i="9"/>
  <c r="F1869" i="9"/>
  <c r="E1869" i="9"/>
  <c r="D1869" i="9"/>
  <c r="C1869" i="9"/>
  <c r="B1869" i="9"/>
  <c r="A1869" i="9"/>
  <c r="H1868" i="9"/>
  <c r="F1868" i="9"/>
  <c r="E1868" i="9"/>
  <c r="D1868" i="9"/>
  <c r="C1868" i="9"/>
  <c r="B1868" i="9"/>
  <c r="A1868" i="9"/>
  <c r="H1867" i="9"/>
  <c r="F1867" i="9"/>
  <c r="E1867" i="9"/>
  <c r="D1867" i="9"/>
  <c r="C1867" i="9"/>
  <c r="B1867" i="9"/>
  <c r="A1867" i="9"/>
  <c r="H1866" i="9"/>
  <c r="F1866" i="9"/>
  <c r="E1866" i="9"/>
  <c r="D1866" i="9"/>
  <c r="C1866" i="9"/>
  <c r="B1866" i="9"/>
  <c r="A1866" i="9"/>
  <c r="H1865" i="9"/>
  <c r="F1865" i="9"/>
  <c r="E1865" i="9"/>
  <c r="D1865" i="9"/>
  <c r="C1865" i="9"/>
  <c r="B1865" i="9"/>
  <c r="A1865" i="9"/>
  <c r="H1864" i="9"/>
  <c r="F1864" i="9"/>
  <c r="E1864" i="9"/>
  <c r="D1864" i="9"/>
  <c r="C1864" i="9"/>
  <c r="B1864" i="9"/>
  <c r="A1864" i="9"/>
  <c r="H1863" i="9"/>
  <c r="F1863" i="9"/>
  <c r="E1863" i="9"/>
  <c r="D1863" i="9"/>
  <c r="C1863" i="9"/>
  <c r="B1863" i="9"/>
  <c r="A1863" i="9"/>
  <c r="H1862" i="9"/>
  <c r="F1862" i="9"/>
  <c r="E1862" i="9"/>
  <c r="D1862" i="9"/>
  <c r="C1862" i="9"/>
  <c r="B1862" i="9"/>
  <c r="A1862" i="9"/>
  <c r="H1861" i="9"/>
  <c r="F1861" i="9"/>
  <c r="E1861" i="9"/>
  <c r="D1861" i="9"/>
  <c r="C1861" i="9"/>
  <c r="B1861" i="9"/>
  <c r="A1861" i="9"/>
  <c r="H1860" i="9"/>
  <c r="F1860" i="9"/>
  <c r="E1860" i="9"/>
  <c r="D1860" i="9"/>
  <c r="C1860" i="9"/>
  <c r="B1860" i="9"/>
  <c r="A1860" i="9"/>
  <c r="H1859" i="9"/>
  <c r="F1859" i="9"/>
  <c r="E1859" i="9"/>
  <c r="D1859" i="9"/>
  <c r="C1859" i="9"/>
  <c r="B1859" i="9"/>
  <c r="A1859" i="9"/>
  <c r="H1858" i="9"/>
  <c r="F1858" i="9"/>
  <c r="E1858" i="9"/>
  <c r="D1858" i="9"/>
  <c r="C1858" i="9"/>
  <c r="B1858" i="9"/>
  <c r="A1858" i="9"/>
  <c r="H1857" i="9"/>
  <c r="F1857" i="9"/>
  <c r="E1857" i="9"/>
  <c r="D1857" i="9"/>
  <c r="C1857" i="9"/>
  <c r="B1857" i="9"/>
  <c r="A1857" i="9"/>
  <c r="H1856" i="9"/>
  <c r="F1856" i="9"/>
  <c r="E1856" i="9"/>
  <c r="D1856" i="9"/>
  <c r="C1856" i="9"/>
  <c r="B1856" i="9"/>
  <c r="A1856" i="9"/>
  <c r="H1855" i="9"/>
  <c r="F1855" i="9"/>
  <c r="E1855" i="9"/>
  <c r="D1855" i="9"/>
  <c r="C1855" i="9"/>
  <c r="B1855" i="9"/>
  <c r="A1855" i="9"/>
  <c r="H1854" i="9"/>
  <c r="F1854" i="9"/>
  <c r="E1854" i="9"/>
  <c r="D1854" i="9"/>
  <c r="C1854" i="9"/>
  <c r="B1854" i="9"/>
  <c r="A1854" i="9"/>
  <c r="H1853" i="9"/>
  <c r="F1853" i="9"/>
  <c r="E1853" i="9"/>
  <c r="D1853" i="9"/>
  <c r="C1853" i="9"/>
  <c r="B1853" i="9"/>
  <c r="A1853" i="9"/>
  <c r="H1852" i="9"/>
  <c r="F1852" i="9"/>
  <c r="E1852" i="9"/>
  <c r="D1852" i="9"/>
  <c r="C1852" i="9"/>
  <c r="B1852" i="9"/>
  <c r="A1852" i="9"/>
  <c r="H1851" i="9"/>
  <c r="F1851" i="9"/>
  <c r="E1851" i="9"/>
  <c r="D1851" i="9"/>
  <c r="C1851" i="9"/>
  <c r="B1851" i="9"/>
  <c r="A1851" i="9"/>
  <c r="H1850" i="9"/>
  <c r="F1850" i="9"/>
  <c r="E1850" i="9"/>
  <c r="D1850" i="9"/>
  <c r="C1850" i="9"/>
  <c r="B1850" i="9"/>
  <c r="A1850" i="9"/>
  <c r="H1849" i="9"/>
  <c r="F1849" i="9"/>
  <c r="E1849" i="9"/>
  <c r="D1849" i="9"/>
  <c r="C1849" i="9"/>
  <c r="B1849" i="9"/>
  <c r="A1849" i="9"/>
  <c r="H1848" i="9"/>
  <c r="F1848" i="9"/>
  <c r="E1848" i="9"/>
  <c r="D1848" i="9"/>
  <c r="C1848" i="9"/>
  <c r="B1848" i="9"/>
  <c r="A1848" i="9"/>
  <c r="H1847" i="9"/>
  <c r="F1847" i="9"/>
  <c r="E1847" i="9"/>
  <c r="D1847" i="9"/>
  <c r="C1847" i="9"/>
  <c r="B1847" i="9"/>
  <c r="A1847" i="9"/>
  <c r="H1846" i="9"/>
  <c r="F1846" i="9"/>
  <c r="E1846" i="9"/>
  <c r="D1846" i="9"/>
  <c r="C1846" i="9"/>
  <c r="B1846" i="9"/>
  <c r="A1846" i="9"/>
  <c r="H1845" i="9"/>
  <c r="F1845" i="9"/>
  <c r="E1845" i="9"/>
  <c r="D1845" i="9"/>
  <c r="C1845" i="9"/>
  <c r="B1845" i="9"/>
  <c r="A1845" i="9"/>
  <c r="H1844" i="9"/>
  <c r="F1844" i="9"/>
  <c r="E1844" i="9"/>
  <c r="D1844" i="9"/>
  <c r="C1844" i="9"/>
  <c r="B1844" i="9"/>
  <c r="A1844" i="9"/>
  <c r="H1843" i="9"/>
  <c r="F1843" i="9"/>
  <c r="E1843" i="9"/>
  <c r="D1843" i="9"/>
  <c r="C1843" i="9"/>
  <c r="B1843" i="9"/>
  <c r="A1843" i="9"/>
  <c r="H1842" i="9"/>
  <c r="F1842" i="9"/>
  <c r="E1842" i="9"/>
  <c r="D1842" i="9"/>
  <c r="C1842" i="9"/>
  <c r="B1842" i="9"/>
  <c r="A1842" i="9"/>
  <c r="H1841" i="9"/>
  <c r="F1841" i="9"/>
  <c r="E1841" i="9"/>
  <c r="D1841" i="9"/>
  <c r="C1841" i="9"/>
  <c r="B1841" i="9"/>
  <c r="A1841" i="9"/>
  <c r="H1840" i="9"/>
  <c r="F1840" i="9"/>
  <c r="E1840" i="9"/>
  <c r="D1840" i="9"/>
  <c r="C1840" i="9"/>
  <c r="B1840" i="9"/>
  <c r="A1840" i="9"/>
  <c r="H1839" i="9"/>
  <c r="F1839" i="9"/>
  <c r="E1839" i="9"/>
  <c r="D1839" i="9"/>
  <c r="C1839" i="9"/>
  <c r="B1839" i="9"/>
  <c r="A1839" i="9"/>
  <c r="H1838" i="9"/>
  <c r="F1838" i="9"/>
  <c r="E1838" i="9"/>
  <c r="D1838" i="9"/>
  <c r="C1838" i="9"/>
  <c r="B1838" i="9"/>
  <c r="A1838" i="9"/>
  <c r="H1837" i="9"/>
  <c r="F1837" i="9"/>
  <c r="E1837" i="9"/>
  <c r="D1837" i="9"/>
  <c r="C1837" i="9"/>
  <c r="B1837" i="9"/>
  <c r="A1837" i="9"/>
  <c r="H1836" i="9"/>
  <c r="F1836" i="9"/>
  <c r="E1836" i="9"/>
  <c r="D1836" i="9"/>
  <c r="C1836" i="9"/>
  <c r="B1836" i="9"/>
  <c r="A1836" i="9"/>
  <c r="H1835" i="9"/>
  <c r="F1835" i="9"/>
  <c r="E1835" i="9"/>
  <c r="D1835" i="9"/>
  <c r="C1835" i="9"/>
  <c r="B1835" i="9"/>
  <c r="A1835" i="9"/>
  <c r="H1834" i="9"/>
  <c r="F1834" i="9"/>
  <c r="E1834" i="9"/>
  <c r="D1834" i="9"/>
  <c r="C1834" i="9"/>
  <c r="B1834" i="9"/>
  <c r="A1834" i="9"/>
  <c r="H1833" i="9"/>
  <c r="F1833" i="9"/>
  <c r="E1833" i="9"/>
  <c r="D1833" i="9"/>
  <c r="C1833" i="9"/>
  <c r="B1833" i="9"/>
  <c r="A1833" i="9"/>
  <c r="H1832" i="9"/>
  <c r="F1832" i="9"/>
  <c r="E1832" i="9"/>
  <c r="D1832" i="9"/>
  <c r="C1832" i="9"/>
  <c r="B1832" i="9"/>
  <c r="A1832" i="9"/>
  <c r="H1831" i="9"/>
  <c r="F1831" i="9"/>
  <c r="E1831" i="9"/>
  <c r="D1831" i="9"/>
  <c r="C1831" i="9"/>
  <c r="B1831" i="9"/>
  <c r="A1831" i="9"/>
  <c r="H1830" i="9"/>
  <c r="F1830" i="9"/>
  <c r="E1830" i="9"/>
  <c r="D1830" i="9"/>
  <c r="C1830" i="9"/>
  <c r="B1830" i="9"/>
  <c r="A1830" i="9"/>
  <c r="H1829" i="9"/>
  <c r="F1829" i="9"/>
  <c r="E1829" i="9"/>
  <c r="D1829" i="9"/>
  <c r="C1829" i="9"/>
  <c r="B1829" i="9"/>
  <c r="A1829" i="9"/>
  <c r="H1828" i="9"/>
  <c r="F1828" i="9"/>
  <c r="E1828" i="9"/>
  <c r="D1828" i="9"/>
  <c r="C1828" i="9"/>
  <c r="B1828" i="9"/>
  <c r="A1828" i="9"/>
  <c r="H1827" i="9"/>
  <c r="F1827" i="9"/>
  <c r="E1827" i="9"/>
  <c r="D1827" i="9"/>
  <c r="C1827" i="9"/>
  <c r="B1827" i="9"/>
  <c r="A1827" i="9"/>
  <c r="H1826" i="9"/>
  <c r="F1826" i="9"/>
  <c r="E1826" i="9"/>
  <c r="D1826" i="9"/>
  <c r="C1826" i="9"/>
  <c r="B1826" i="9"/>
  <c r="A1826" i="9"/>
  <c r="H1825" i="9"/>
  <c r="F1825" i="9"/>
  <c r="E1825" i="9"/>
  <c r="D1825" i="9"/>
  <c r="C1825" i="9"/>
  <c r="B1825" i="9"/>
  <c r="A1825" i="9"/>
  <c r="H1824" i="9"/>
  <c r="F1824" i="9"/>
  <c r="E1824" i="9"/>
  <c r="D1824" i="9"/>
  <c r="C1824" i="9"/>
  <c r="B1824" i="9"/>
  <c r="A1824" i="9"/>
  <c r="H1823" i="9"/>
  <c r="F1823" i="9"/>
  <c r="E1823" i="9"/>
  <c r="D1823" i="9"/>
  <c r="C1823" i="9"/>
  <c r="B1823" i="9"/>
  <c r="A1823" i="9"/>
  <c r="H1822" i="9"/>
  <c r="F1822" i="9"/>
  <c r="E1822" i="9"/>
  <c r="D1822" i="9"/>
  <c r="C1822" i="9"/>
  <c r="B1822" i="9"/>
  <c r="A1822" i="9"/>
  <c r="H1821" i="9"/>
  <c r="F1821" i="9"/>
  <c r="E1821" i="9"/>
  <c r="D1821" i="9"/>
  <c r="C1821" i="9"/>
  <c r="B1821" i="9"/>
  <c r="A1821" i="9"/>
  <c r="H1820" i="9"/>
  <c r="F1820" i="9"/>
  <c r="E1820" i="9"/>
  <c r="D1820" i="9"/>
  <c r="C1820" i="9"/>
  <c r="B1820" i="9"/>
  <c r="A1820" i="9"/>
  <c r="H1819" i="9"/>
  <c r="F1819" i="9"/>
  <c r="E1819" i="9"/>
  <c r="D1819" i="9"/>
  <c r="C1819" i="9"/>
  <c r="B1819" i="9"/>
  <c r="A1819" i="9"/>
  <c r="H1818" i="9"/>
  <c r="F1818" i="9"/>
  <c r="E1818" i="9"/>
  <c r="D1818" i="9"/>
  <c r="C1818" i="9"/>
  <c r="B1818" i="9"/>
  <c r="A1818" i="9"/>
  <c r="H1817" i="9"/>
  <c r="F1817" i="9"/>
  <c r="E1817" i="9"/>
  <c r="D1817" i="9"/>
  <c r="C1817" i="9"/>
  <c r="B1817" i="9"/>
  <c r="A1817" i="9"/>
  <c r="H1816" i="9"/>
  <c r="F1816" i="9"/>
  <c r="E1816" i="9"/>
  <c r="D1816" i="9"/>
  <c r="C1816" i="9"/>
  <c r="B1816" i="9"/>
  <c r="A1816" i="9"/>
  <c r="H1815" i="9"/>
  <c r="F1815" i="9"/>
  <c r="E1815" i="9"/>
  <c r="D1815" i="9"/>
  <c r="C1815" i="9"/>
  <c r="B1815" i="9"/>
  <c r="A1815" i="9"/>
  <c r="H1814" i="9"/>
  <c r="F1814" i="9"/>
  <c r="E1814" i="9"/>
  <c r="D1814" i="9"/>
  <c r="C1814" i="9"/>
  <c r="B1814" i="9"/>
  <c r="A1814" i="9"/>
  <c r="H1813" i="9"/>
  <c r="F1813" i="9"/>
  <c r="E1813" i="9"/>
  <c r="D1813" i="9"/>
  <c r="C1813" i="9"/>
  <c r="B1813" i="9"/>
  <c r="A1813" i="9"/>
  <c r="H1812" i="9"/>
  <c r="F1812" i="9"/>
  <c r="E1812" i="9"/>
  <c r="D1812" i="9"/>
  <c r="C1812" i="9"/>
  <c r="B1812" i="9"/>
  <c r="A1812" i="9"/>
  <c r="H1811" i="9"/>
  <c r="F1811" i="9"/>
  <c r="E1811" i="9"/>
  <c r="D1811" i="9"/>
  <c r="C1811" i="9"/>
  <c r="B1811" i="9"/>
  <c r="A1811" i="9"/>
  <c r="H1810" i="9"/>
  <c r="F1810" i="9"/>
  <c r="E1810" i="9"/>
  <c r="D1810" i="9"/>
  <c r="C1810" i="9"/>
  <c r="B1810" i="9"/>
  <c r="A1810" i="9"/>
  <c r="H1809" i="9"/>
  <c r="F1809" i="9"/>
  <c r="E1809" i="9"/>
  <c r="D1809" i="9"/>
  <c r="C1809" i="9"/>
  <c r="B1809" i="9"/>
  <c r="A1809" i="9"/>
  <c r="H1808" i="9"/>
  <c r="F1808" i="9"/>
  <c r="E1808" i="9"/>
  <c r="D1808" i="9"/>
  <c r="C1808" i="9"/>
  <c r="B1808" i="9"/>
  <c r="A1808" i="9"/>
  <c r="H1807" i="9"/>
  <c r="F1807" i="9"/>
  <c r="E1807" i="9"/>
  <c r="D1807" i="9"/>
  <c r="C1807" i="9"/>
  <c r="B1807" i="9"/>
  <c r="A1807" i="9"/>
  <c r="H1806" i="9"/>
  <c r="F1806" i="9"/>
  <c r="E1806" i="9"/>
  <c r="D1806" i="9"/>
  <c r="C1806" i="9"/>
  <c r="B1806" i="9"/>
  <c r="A1806" i="9"/>
  <c r="H1805" i="9"/>
  <c r="F1805" i="9"/>
  <c r="E1805" i="9"/>
  <c r="D1805" i="9"/>
  <c r="C1805" i="9"/>
  <c r="B1805" i="9"/>
  <c r="A1805" i="9"/>
  <c r="H1804" i="9"/>
  <c r="F1804" i="9"/>
  <c r="E1804" i="9"/>
  <c r="D1804" i="9"/>
  <c r="C1804" i="9"/>
  <c r="B1804" i="9"/>
  <c r="A1804" i="9"/>
  <c r="H1803" i="9"/>
  <c r="F1803" i="9"/>
  <c r="E1803" i="9"/>
  <c r="D1803" i="9"/>
  <c r="C1803" i="9"/>
  <c r="B1803" i="9"/>
  <c r="A1803" i="9"/>
  <c r="H1802" i="9"/>
  <c r="F1802" i="9"/>
  <c r="E1802" i="9"/>
  <c r="D1802" i="9"/>
  <c r="C1802" i="9"/>
  <c r="B1802" i="9"/>
  <c r="A1802" i="9"/>
  <c r="H1801" i="9"/>
  <c r="F1801" i="9"/>
  <c r="E1801" i="9"/>
  <c r="D1801" i="9"/>
  <c r="C1801" i="9"/>
  <c r="B1801" i="9"/>
  <c r="A1801" i="9"/>
  <c r="H1800" i="9"/>
  <c r="F1800" i="9"/>
  <c r="E1800" i="9"/>
  <c r="D1800" i="9"/>
  <c r="C1800" i="9"/>
  <c r="B1800" i="9"/>
  <c r="A1800" i="9"/>
  <c r="H1799" i="9"/>
  <c r="F1799" i="9"/>
  <c r="E1799" i="9"/>
  <c r="D1799" i="9"/>
  <c r="C1799" i="9"/>
  <c r="B1799" i="9"/>
  <c r="A1799" i="9"/>
  <c r="H1798" i="9"/>
  <c r="F1798" i="9"/>
  <c r="E1798" i="9"/>
  <c r="D1798" i="9"/>
  <c r="C1798" i="9"/>
  <c r="B1798" i="9"/>
  <c r="A1798" i="9"/>
  <c r="H1797" i="9"/>
  <c r="F1797" i="9"/>
  <c r="E1797" i="9"/>
  <c r="D1797" i="9"/>
  <c r="C1797" i="9"/>
  <c r="B1797" i="9"/>
  <c r="A1797" i="9"/>
  <c r="H1796" i="9"/>
  <c r="F1796" i="9"/>
  <c r="E1796" i="9"/>
  <c r="D1796" i="9"/>
  <c r="C1796" i="9"/>
  <c r="B1796" i="9"/>
  <c r="A1796" i="9"/>
  <c r="H1795" i="9"/>
  <c r="F1795" i="9"/>
  <c r="E1795" i="9"/>
  <c r="D1795" i="9"/>
  <c r="C1795" i="9"/>
  <c r="B1795" i="9"/>
  <c r="A1795" i="9"/>
  <c r="H1794" i="9"/>
  <c r="F1794" i="9"/>
  <c r="E1794" i="9"/>
  <c r="D1794" i="9"/>
  <c r="C1794" i="9"/>
  <c r="B1794" i="9"/>
  <c r="A1794" i="9"/>
  <c r="H1793" i="9"/>
  <c r="F1793" i="9"/>
  <c r="E1793" i="9"/>
  <c r="D1793" i="9"/>
  <c r="C1793" i="9"/>
  <c r="B1793" i="9"/>
  <c r="A1793" i="9"/>
  <c r="H1792" i="9"/>
  <c r="F1792" i="9"/>
  <c r="E1792" i="9"/>
  <c r="D1792" i="9"/>
  <c r="C1792" i="9"/>
  <c r="B1792" i="9"/>
  <c r="A1792" i="9"/>
  <c r="H1791" i="9"/>
  <c r="F1791" i="9"/>
  <c r="E1791" i="9"/>
  <c r="D1791" i="9"/>
  <c r="C1791" i="9"/>
  <c r="B1791" i="9"/>
  <c r="A1791" i="9"/>
  <c r="H1790" i="9"/>
  <c r="F1790" i="9"/>
  <c r="E1790" i="9"/>
  <c r="D1790" i="9"/>
  <c r="C1790" i="9"/>
  <c r="B1790" i="9"/>
  <c r="A1790" i="9"/>
  <c r="H1789" i="9"/>
  <c r="F1789" i="9"/>
  <c r="E1789" i="9"/>
  <c r="D1789" i="9"/>
  <c r="C1789" i="9"/>
  <c r="B1789" i="9"/>
  <c r="A1789" i="9"/>
  <c r="H1788" i="9"/>
  <c r="F1788" i="9"/>
  <c r="E1788" i="9"/>
  <c r="D1788" i="9"/>
  <c r="C1788" i="9"/>
  <c r="B1788" i="9"/>
  <c r="A1788" i="9"/>
  <c r="H1787" i="9"/>
  <c r="F1787" i="9"/>
  <c r="E1787" i="9"/>
  <c r="D1787" i="9"/>
  <c r="C1787" i="9"/>
  <c r="B1787" i="9"/>
  <c r="A1787" i="9"/>
  <c r="H1786" i="9"/>
  <c r="F1786" i="9"/>
  <c r="E1786" i="9"/>
  <c r="D1786" i="9"/>
  <c r="C1786" i="9"/>
  <c r="B1786" i="9"/>
  <c r="A1786" i="9"/>
  <c r="H1785" i="9"/>
  <c r="F1785" i="9"/>
  <c r="E1785" i="9"/>
  <c r="D1785" i="9"/>
  <c r="C1785" i="9"/>
  <c r="B1785" i="9"/>
  <c r="A1785" i="9"/>
  <c r="H1784" i="9"/>
  <c r="F1784" i="9"/>
  <c r="E1784" i="9"/>
  <c r="D1784" i="9"/>
  <c r="C1784" i="9"/>
  <c r="B1784" i="9"/>
  <c r="A1784" i="9"/>
  <c r="B2103" i="9"/>
  <c r="A2103" i="9"/>
  <c r="B2102" i="9"/>
  <c r="A2102" i="9"/>
  <c r="B2101" i="9"/>
  <c r="A2101" i="9"/>
  <c r="B2100" i="9"/>
  <c r="A2100" i="9"/>
  <c r="B2099" i="9"/>
  <c r="A2099" i="9"/>
  <c r="B2098" i="9"/>
  <c r="A2098" i="9"/>
  <c r="B2097" i="9"/>
  <c r="A2097" i="9"/>
  <c r="B2096" i="9"/>
  <c r="A2096" i="9"/>
  <c r="B2095" i="9"/>
  <c r="A2095" i="9"/>
  <c r="B2094" i="9"/>
  <c r="A2094" i="9"/>
  <c r="B2093" i="9"/>
  <c r="A2093" i="9"/>
  <c r="B2092" i="9"/>
  <c r="A2092" i="9"/>
  <c r="B2091" i="9"/>
  <c r="A2091" i="9"/>
  <c r="B2090" i="9"/>
  <c r="A2090" i="9"/>
  <c r="B2089" i="9"/>
  <c r="A2089" i="9"/>
  <c r="B2088" i="9"/>
  <c r="A2088" i="9"/>
  <c r="B2087" i="9"/>
  <c r="A2087" i="9"/>
  <c r="B2086" i="9"/>
  <c r="A2086" i="9"/>
  <c r="B2085" i="9"/>
  <c r="A2085" i="9"/>
  <c r="B2084" i="9"/>
  <c r="A2084" i="9"/>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B474" i="4"/>
  <c r="D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B320" i="4"/>
  <c r="D320" i="4"/>
  <c r="C319" i="4"/>
  <c r="C318" i="4"/>
  <c r="C317" i="4"/>
  <c r="C316" i="4"/>
  <c r="C315" i="4"/>
  <c r="C314" i="4"/>
  <c r="C313" i="4"/>
  <c r="C312" i="4"/>
  <c r="C311" i="4"/>
  <c r="C310" i="4"/>
  <c r="C309" i="4"/>
  <c r="C308" i="4"/>
  <c r="C307" i="4"/>
  <c r="C306" i="4"/>
  <c r="C305" i="4"/>
  <c r="C304" i="4"/>
  <c r="B304" i="4"/>
  <c r="D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B274" i="4"/>
  <c r="D274" i="4"/>
  <c r="C273" i="4"/>
  <c r="C272" i="4"/>
  <c r="C271" i="4"/>
  <c r="C270" i="4"/>
  <c r="C269" i="4"/>
  <c r="C268" i="4"/>
  <c r="C267" i="4"/>
  <c r="B267" i="4"/>
  <c r="D267" i="4"/>
  <c r="C266" i="4"/>
  <c r="C265" i="4"/>
  <c r="C264" i="4"/>
  <c r="C263" i="4"/>
  <c r="C262" i="4"/>
  <c r="C261" i="4"/>
  <c r="C260" i="4"/>
  <c r="C259" i="4"/>
  <c r="B259" i="4"/>
  <c r="D259" i="4"/>
  <c r="C258" i="4"/>
  <c r="C257" i="4"/>
  <c r="C256" i="4"/>
  <c r="C255" i="4"/>
  <c r="C254" i="4"/>
  <c r="C253" i="4"/>
  <c r="B253" i="4"/>
  <c r="D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B218" i="4"/>
  <c r="D218" i="4"/>
  <c r="C217" i="4"/>
  <c r="C216" i="4"/>
  <c r="C215" i="4"/>
  <c r="C214" i="4"/>
  <c r="C213" i="4"/>
  <c r="C212" i="4"/>
  <c r="C211" i="4"/>
  <c r="B211" i="4"/>
  <c r="D211" i="4"/>
  <c r="C210" i="4"/>
  <c r="C209" i="4"/>
  <c r="C208" i="4"/>
  <c r="C207" i="4"/>
  <c r="C206" i="4"/>
  <c r="C205" i="4"/>
  <c r="C204" i="4"/>
  <c r="C203" i="4"/>
  <c r="C202" i="4"/>
  <c r="B202" i="4"/>
  <c r="D202" i="4"/>
  <c r="C201" i="4"/>
  <c r="C200" i="4"/>
  <c r="C199" i="4"/>
  <c r="C198" i="4"/>
  <c r="C197" i="4"/>
  <c r="C196" i="4"/>
  <c r="C195" i="4"/>
  <c r="C194" i="4"/>
  <c r="C193" i="4"/>
  <c r="C192" i="4"/>
  <c r="C191" i="4"/>
  <c r="C190" i="4"/>
  <c r="C189" i="4"/>
  <c r="C188" i="4"/>
  <c r="C187" i="4"/>
  <c r="B187" i="4"/>
  <c r="D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B147" i="4"/>
  <c r="D147" i="4"/>
  <c r="C146" i="4"/>
  <c r="C145" i="4"/>
  <c r="C144" i="4"/>
  <c r="C143" i="4"/>
  <c r="C142" i="4"/>
  <c r="C141" i="4"/>
  <c r="C140" i="4"/>
  <c r="C139" i="4"/>
  <c r="C138" i="4"/>
  <c r="C137" i="4"/>
  <c r="C136" i="4"/>
  <c r="C135" i="4"/>
  <c r="C134" i="4"/>
  <c r="C133" i="4"/>
  <c r="C132" i="4"/>
  <c r="C131" i="4"/>
  <c r="C130" i="4"/>
  <c r="C129" i="4"/>
  <c r="C128" i="4"/>
  <c r="C127" i="4"/>
  <c r="C126" i="4"/>
  <c r="C125" i="4"/>
  <c r="C124" i="4"/>
  <c r="B124" i="4"/>
  <c r="D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B5" i="4"/>
  <c r="D5" i="4"/>
  <c r="C4" i="4"/>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AA1004" i="17"/>
  <c r="AA1003" i="17"/>
  <c r="AA1002" i="17"/>
  <c r="AA1001" i="17"/>
  <c r="AA1000" i="17"/>
  <c r="AA999" i="17"/>
  <c r="AA998" i="17"/>
  <c r="AA997" i="17"/>
  <c r="AA996" i="17"/>
  <c r="AA995" i="17"/>
  <c r="AA994" i="17"/>
  <c r="AA993" i="17"/>
  <c r="AA992" i="17"/>
  <c r="AA991" i="17"/>
  <c r="AA990" i="17"/>
  <c r="AA989" i="17"/>
  <c r="AA988" i="17"/>
  <c r="AA987" i="17"/>
  <c r="AA986" i="17"/>
  <c r="AA985" i="17"/>
  <c r="AA984" i="17"/>
  <c r="AA983" i="17"/>
  <c r="AA982" i="17"/>
  <c r="AA981" i="17"/>
  <c r="AA980" i="17"/>
  <c r="AA979" i="17"/>
  <c r="AA978" i="17"/>
  <c r="AA977" i="17"/>
  <c r="AA976" i="17"/>
  <c r="AA975" i="17"/>
  <c r="AA974" i="17"/>
  <c r="AA973" i="17"/>
  <c r="AA972" i="17"/>
  <c r="AA971" i="17"/>
  <c r="AA970" i="17"/>
  <c r="AA969" i="17"/>
  <c r="AA968" i="17"/>
  <c r="AA967" i="17"/>
  <c r="AA966" i="17"/>
  <c r="AA965" i="17"/>
  <c r="AA964" i="17"/>
  <c r="AA963" i="17"/>
  <c r="AA962" i="17"/>
  <c r="AA961" i="17"/>
  <c r="AA960" i="17"/>
  <c r="AA959" i="17"/>
  <c r="AA958" i="17"/>
  <c r="AA957" i="17"/>
  <c r="AA956" i="17"/>
  <c r="AA955" i="17"/>
  <c r="AA954" i="17"/>
  <c r="AA953" i="17"/>
  <c r="AA952" i="17"/>
  <c r="AA951" i="17"/>
  <c r="AA950" i="17"/>
  <c r="AA949" i="17"/>
  <c r="AA948" i="17"/>
  <c r="AA947" i="17"/>
  <c r="AA946" i="17"/>
  <c r="AA945" i="17"/>
  <c r="AA944" i="17"/>
  <c r="AA943" i="17"/>
  <c r="AA942" i="17"/>
  <c r="AA941" i="17"/>
  <c r="AA940" i="17"/>
  <c r="AA939" i="17"/>
  <c r="AA938" i="17"/>
  <c r="AA937" i="17"/>
  <c r="AA936" i="17"/>
  <c r="AA935" i="17"/>
  <c r="AA934" i="17"/>
  <c r="AA933" i="17"/>
  <c r="AA932" i="17"/>
  <c r="AA931" i="17"/>
  <c r="AA930" i="17"/>
  <c r="AA929" i="17"/>
  <c r="AA928" i="17"/>
  <c r="AA927" i="17"/>
  <c r="AA926" i="17"/>
  <c r="AA925" i="17"/>
  <c r="AA924" i="17"/>
  <c r="AA923" i="17"/>
  <c r="AA922" i="17"/>
  <c r="AA921" i="17"/>
  <c r="AA920" i="17"/>
  <c r="AA919" i="17"/>
  <c r="AA918" i="17"/>
  <c r="AA917" i="17"/>
  <c r="AA916" i="17"/>
  <c r="AA915" i="17"/>
  <c r="AA914" i="17"/>
  <c r="AA913" i="17"/>
  <c r="AA912" i="17"/>
  <c r="AA911" i="17"/>
  <c r="AA910" i="17"/>
  <c r="AA909" i="17"/>
  <c r="AA908" i="17"/>
  <c r="AA907" i="17"/>
  <c r="AA906" i="17"/>
  <c r="AA905" i="17"/>
  <c r="AA904" i="17"/>
  <c r="AA903" i="17"/>
  <c r="AA902" i="17"/>
  <c r="AA901" i="17"/>
  <c r="AA900" i="17"/>
  <c r="AA899" i="17"/>
  <c r="AA898" i="17"/>
  <c r="AA897" i="17"/>
  <c r="AA896" i="17"/>
  <c r="AA895" i="17"/>
  <c r="AA894" i="17"/>
  <c r="AA893" i="17"/>
  <c r="AA892" i="17"/>
  <c r="AA891" i="17"/>
  <c r="AA890" i="17"/>
  <c r="AA889" i="17"/>
  <c r="AA888" i="17"/>
  <c r="AA887" i="17"/>
  <c r="AA886" i="17"/>
  <c r="AA885" i="17"/>
  <c r="AA884" i="17"/>
  <c r="AA883" i="17"/>
  <c r="AA882" i="17"/>
  <c r="AA881" i="17"/>
  <c r="AA880" i="17"/>
  <c r="AA879" i="17"/>
  <c r="AA878" i="17"/>
  <c r="AA877" i="17"/>
  <c r="AA876" i="17"/>
  <c r="AA875" i="17"/>
  <c r="AA874" i="17"/>
  <c r="AA873" i="17"/>
  <c r="AA872" i="17"/>
  <c r="AA871" i="17"/>
  <c r="AA870" i="17"/>
  <c r="AA869" i="17"/>
  <c r="AA868" i="17"/>
  <c r="AA867" i="17"/>
  <c r="AA866" i="17"/>
  <c r="AA865" i="17"/>
  <c r="AA864" i="17"/>
  <c r="AA863" i="17"/>
  <c r="AA862" i="17"/>
  <c r="AA861" i="17"/>
  <c r="AA860" i="17"/>
  <c r="AA859" i="17"/>
  <c r="AA858" i="17"/>
  <c r="AA857" i="17"/>
  <c r="AA856" i="17"/>
  <c r="AA855" i="17"/>
  <c r="AA854" i="17"/>
  <c r="AA853" i="17"/>
  <c r="AA852" i="17"/>
  <c r="AA851" i="17"/>
  <c r="AA850" i="17"/>
  <c r="AA849" i="17"/>
  <c r="AA848" i="17"/>
  <c r="AA847" i="17"/>
  <c r="AA846" i="17"/>
  <c r="AA845" i="17"/>
  <c r="AA844" i="17"/>
  <c r="AA843" i="17"/>
  <c r="AA842" i="17"/>
  <c r="AA841" i="17"/>
  <c r="AA840" i="17"/>
  <c r="AA839" i="17"/>
  <c r="AA838" i="17"/>
  <c r="AA837" i="17"/>
  <c r="AA836" i="17"/>
  <c r="AA835" i="17"/>
  <c r="AA834" i="17"/>
  <c r="AA833" i="17"/>
  <c r="AA832" i="17"/>
  <c r="AA831" i="17"/>
  <c r="AA830" i="17"/>
  <c r="AA829" i="17"/>
  <c r="AA828" i="17"/>
  <c r="AA827" i="17"/>
  <c r="AA826" i="17"/>
  <c r="AA825" i="17"/>
  <c r="AA824" i="17"/>
  <c r="AA823" i="17"/>
  <c r="AA822" i="17"/>
  <c r="AA821" i="17"/>
  <c r="AA820" i="17"/>
  <c r="AA819" i="17"/>
  <c r="AA818" i="17"/>
  <c r="AA817" i="17"/>
  <c r="AA816" i="17"/>
  <c r="AA815" i="17"/>
  <c r="AA814" i="17"/>
  <c r="AA813" i="17"/>
  <c r="AA812" i="17"/>
  <c r="AA811" i="17"/>
  <c r="AA810" i="17"/>
  <c r="AA809" i="17"/>
  <c r="AA808" i="17"/>
  <c r="AA807" i="17"/>
  <c r="AA806" i="17"/>
  <c r="AA805" i="17"/>
  <c r="AA804" i="17"/>
  <c r="AA803" i="17"/>
  <c r="AA802" i="17"/>
  <c r="AA801" i="17"/>
  <c r="AA800" i="17"/>
  <c r="AA799" i="17"/>
  <c r="AA798" i="17"/>
  <c r="AA797" i="17"/>
  <c r="AA796" i="17"/>
  <c r="AA795" i="17"/>
  <c r="AA794" i="17"/>
  <c r="AA793" i="17"/>
  <c r="AA792" i="17"/>
  <c r="AA791" i="17"/>
  <c r="AA790" i="17"/>
  <c r="AA789" i="17"/>
  <c r="AA788" i="17"/>
  <c r="AA787" i="17"/>
  <c r="AA786" i="17"/>
  <c r="AA785" i="17"/>
  <c r="AA784" i="17"/>
  <c r="AA783" i="17"/>
  <c r="AA782" i="17"/>
  <c r="AA781" i="17"/>
  <c r="AA780" i="17"/>
  <c r="AA779" i="17"/>
  <c r="AA778" i="17"/>
  <c r="AA777" i="17"/>
  <c r="AA776" i="17"/>
  <c r="AA775" i="17"/>
  <c r="AA774" i="17"/>
  <c r="AA773" i="17"/>
  <c r="AA772" i="17"/>
  <c r="AA771" i="17"/>
  <c r="AA770" i="17"/>
  <c r="AA769" i="17"/>
  <c r="AA768" i="17"/>
  <c r="AA767" i="17"/>
  <c r="AA766" i="17"/>
  <c r="AA765" i="17"/>
  <c r="AA764" i="17"/>
  <c r="AA763" i="17"/>
  <c r="AA762" i="17"/>
  <c r="AA761" i="17"/>
  <c r="AA760" i="17"/>
  <c r="AA759" i="17"/>
  <c r="AA758" i="17"/>
  <c r="AA757" i="17"/>
  <c r="AA756" i="17"/>
  <c r="AA755" i="17"/>
  <c r="AA754" i="17"/>
  <c r="AA753" i="17"/>
  <c r="AA752" i="17"/>
  <c r="AA751" i="17"/>
  <c r="AA750" i="17"/>
  <c r="AA749" i="17"/>
  <c r="AA748" i="17"/>
  <c r="AA747" i="17"/>
  <c r="AA746" i="17"/>
  <c r="AA745" i="17"/>
  <c r="AA744" i="17"/>
  <c r="AA743" i="17"/>
  <c r="AA742" i="17"/>
  <c r="AA741" i="17"/>
  <c r="AA740" i="17"/>
  <c r="AA739" i="17"/>
  <c r="AA738" i="17"/>
  <c r="AA737" i="17"/>
  <c r="AA736" i="17"/>
  <c r="AA735" i="17"/>
  <c r="AA734" i="17"/>
  <c r="AA733" i="17"/>
  <c r="AA732" i="17"/>
  <c r="AA731" i="17"/>
  <c r="AA730" i="17"/>
  <c r="AA729" i="17"/>
  <c r="AA728" i="17"/>
  <c r="AA727" i="17"/>
  <c r="AA726" i="17"/>
  <c r="AA725" i="17"/>
  <c r="AA724" i="17"/>
  <c r="AA723" i="17"/>
  <c r="AA722" i="17"/>
  <c r="AA721" i="17"/>
  <c r="AA720" i="17"/>
  <c r="AA719" i="17"/>
  <c r="AA718" i="17"/>
  <c r="AA717" i="17"/>
  <c r="AA716" i="17"/>
  <c r="AA715" i="17"/>
  <c r="AA714" i="17"/>
  <c r="AA713" i="17"/>
  <c r="AA712" i="17"/>
  <c r="AA711" i="17"/>
  <c r="AA710" i="17"/>
  <c r="AA709" i="17"/>
  <c r="AA708" i="17"/>
  <c r="AA707" i="17"/>
  <c r="AA706" i="17"/>
  <c r="AA705" i="17"/>
  <c r="AA704" i="17"/>
  <c r="AA703" i="17"/>
  <c r="AA702" i="17"/>
  <c r="AA701" i="17"/>
  <c r="AA700" i="17"/>
  <c r="AA699" i="17"/>
  <c r="AA698" i="17"/>
  <c r="AA697" i="17"/>
  <c r="AA696" i="17"/>
  <c r="AA695" i="17"/>
  <c r="AA694" i="17"/>
  <c r="AA693" i="17"/>
  <c r="AA692" i="17"/>
  <c r="AA691" i="17"/>
  <c r="AA690" i="17"/>
  <c r="AA689" i="17"/>
  <c r="AA688" i="17"/>
  <c r="AA687" i="17"/>
  <c r="AA686" i="17"/>
  <c r="AA685" i="17"/>
  <c r="AA684" i="17"/>
  <c r="AA683" i="17"/>
  <c r="AA682" i="17"/>
  <c r="AA681" i="17"/>
  <c r="AA680" i="17"/>
  <c r="AA679" i="17"/>
  <c r="AA678" i="17"/>
  <c r="AA677" i="17"/>
  <c r="AA676" i="17"/>
  <c r="AA675" i="17"/>
  <c r="AA674" i="17"/>
  <c r="AA673" i="17"/>
  <c r="AA672" i="17"/>
  <c r="AA671" i="17"/>
  <c r="AA670" i="17"/>
  <c r="AA669" i="17"/>
  <c r="AA668" i="17"/>
  <c r="AA667" i="17"/>
  <c r="AA666" i="17"/>
  <c r="AA665" i="17"/>
  <c r="AA664" i="17"/>
  <c r="AA663" i="17"/>
  <c r="AA662" i="17"/>
  <c r="AA661" i="17"/>
  <c r="AA660" i="17"/>
  <c r="AA659" i="17"/>
  <c r="AA658" i="17"/>
  <c r="AA657" i="17"/>
  <c r="AA656" i="17"/>
  <c r="AA655" i="17"/>
  <c r="AA654" i="17"/>
  <c r="AA653" i="17"/>
  <c r="AA652" i="17"/>
  <c r="AA651" i="17"/>
  <c r="AA650" i="17"/>
  <c r="AA649" i="17"/>
  <c r="AA648" i="17"/>
  <c r="AA647" i="17"/>
  <c r="AA646" i="17"/>
  <c r="AA645" i="17"/>
  <c r="AA644" i="17"/>
  <c r="AA643" i="17"/>
  <c r="AA642" i="17"/>
  <c r="AA641" i="17"/>
  <c r="AA640" i="17"/>
  <c r="AA639" i="17"/>
  <c r="AA638" i="17"/>
  <c r="AA637" i="17"/>
  <c r="AA636" i="17"/>
  <c r="AA635" i="17"/>
  <c r="AA634" i="17"/>
  <c r="AA633" i="17"/>
  <c r="AA632" i="17"/>
  <c r="AA631" i="17"/>
  <c r="AA630" i="17"/>
  <c r="AA629" i="17"/>
  <c r="AA628" i="17"/>
  <c r="AA627" i="17"/>
  <c r="AA626" i="17"/>
  <c r="AA625" i="17"/>
  <c r="AA624" i="17"/>
  <c r="AA623" i="17"/>
  <c r="AA622" i="17"/>
  <c r="AA621" i="17"/>
  <c r="AA620" i="17"/>
  <c r="AA619" i="17"/>
  <c r="AA618" i="17"/>
  <c r="AA617" i="17"/>
  <c r="AA616" i="17"/>
  <c r="AA615" i="17"/>
  <c r="AA614" i="17"/>
  <c r="AA613" i="17"/>
  <c r="AA612" i="17"/>
  <c r="AA611" i="17"/>
  <c r="AA610" i="17"/>
  <c r="AA609" i="17"/>
  <c r="AA608" i="17"/>
  <c r="AA607" i="17"/>
  <c r="AA606" i="17"/>
  <c r="AA605" i="17"/>
  <c r="AA604" i="17"/>
  <c r="AA603" i="17"/>
  <c r="AA602" i="17"/>
  <c r="AA601" i="17"/>
  <c r="AA600" i="17"/>
  <c r="AA599" i="17"/>
  <c r="AA598" i="17"/>
  <c r="AA597" i="17"/>
  <c r="AA596" i="17"/>
  <c r="AA595" i="17"/>
  <c r="AA594" i="17"/>
  <c r="AA593" i="17"/>
  <c r="AA592" i="17"/>
  <c r="AA591" i="17"/>
  <c r="AA590" i="17"/>
  <c r="AA589" i="17"/>
  <c r="AA588" i="17"/>
  <c r="AA587" i="17"/>
  <c r="AA586" i="17"/>
  <c r="AA585" i="17"/>
  <c r="AA584" i="17"/>
  <c r="AA583" i="17"/>
  <c r="AA582" i="17"/>
  <c r="AA581" i="17"/>
  <c r="AA580" i="17"/>
  <c r="AA579" i="17"/>
  <c r="AA578" i="17"/>
  <c r="AA577" i="17"/>
  <c r="AA576" i="17"/>
  <c r="AA575" i="17"/>
  <c r="AA574" i="17"/>
  <c r="AA573" i="17"/>
  <c r="AA572" i="17"/>
  <c r="AA571" i="17"/>
  <c r="AA570" i="17"/>
  <c r="AA569" i="17"/>
  <c r="AA568" i="17"/>
  <c r="AA567" i="17"/>
  <c r="AA566" i="17"/>
  <c r="AA565" i="17"/>
  <c r="AA564" i="17"/>
  <c r="AA563" i="17"/>
  <c r="AA562" i="17"/>
  <c r="AA561" i="17"/>
  <c r="AA560" i="17"/>
  <c r="AA559" i="17"/>
  <c r="AA558" i="17"/>
  <c r="AA557" i="17"/>
  <c r="AA556" i="17"/>
  <c r="AA555" i="17"/>
  <c r="AA554" i="17"/>
  <c r="AA553" i="17"/>
  <c r="AA552" i="17"/>
  <c r="AA551" i="17"/>
  <c r="AA550" i="17"/>
  <c r="AA549" i="17"/>
  <c r="AA548" i="17"/>
  <c r="AA547" i="17"/>
  <c r="AA546" i="17"/>
  <c r="AA545" i="17"/>
  <c r="AA544" i="17"/>
  <c r="AA543" i="17"/>
  <c r="AA542" i="17"/>
  <c r="AA541" i="17"/>
  <c r="AA540" i="17"/>
  <c r="AA539" i="17"/>
  <c r="AA538" i="17"/>
  <c r="AA537" i="17"/>
  <c r="AA536" i="17"/>
  <c r="AA535" i="17"/>
  <c r="AA534" i="17"/>
  <c r="AA533" i="17"/>
  <c r="AA532" i="17"/>
  <c r="AA531" i="17"/>
  <c r="AA530" i="17"/>
  <c r="AA529" i="17"/>
  <c r="AA528" i="17"/>
  <c r="AA527" i="17"/>
  <c r="AA526" i="17"/>
  <c r="AA525" i="17"/>
  <c r="AA524" i="17"/>
  <c r="AA523" i="17"/>
  <c r="AA522" i="17"/>
  <c r="AA521" i="17"/>
  <c r="AA520" i="17"/>
  <c r="AA519" i="17"/>
  <c r="AA518" i="17"/>
  <c r="AA517" i="17"/>
  <c r="AA516" i="17"/>
  <c r="AA515" i="17"/>
  <c r="AA514" i="17"/>
  <c r="AA513" i="17"/>
  <c r="AA512" i="17"/>
  <c r="AA511" i="17"/>
  <c r="AA510" i="17"/>
  <c r="AA509" i="17"/>
  <c r="AA508" i="17"/>
  <c r="AA507" i="17"/>
  <c r="AA506" i="17"/>
  <c r="AA505" i="17"/>
  <c r="AA504" i="17"/>
  <c r="AA503" i="17"/>
  <c r="AA502" i="17"/>
  <c r="AA501" i="17"/>
  <c r="AA500" i="17"/>
  <c r="AA499" i="17"/>
  <c r="AA498" i="17"/>
  <c r="AA497" i="17"/>
  <c r="AA496" i="17"/>
  <c r="AA495" i="17"/>
  <c r="AA494" i="17"/>
  <c r="AA493" i="17"/>
  <c r="AA492" i="17"/>
  <c r="AA491" i="17"/>
  <c r="AA490" i="17"/>
  <c r="AA489" i="17"/>
  <c r="AA488" i="17"/>
  <c r="AA487" i="17"/>
  <c r="AA486" i="17"/>
  <c r="AA485" i="17"/>
  <c r="AA484" i="17"/>
  <c r="AA483" i="17"/>
  <c r="AA482" i="17"/>
  <c r="AA481" i="17"/>
  <c r="AA480" i="17"/>
  <c r="AA479" i="17"/>
  <c r="AA478" i="17"/>
  <c r="AA477" i="17"/>
  <c r="AA476" i="17"/>
  <c r="AA475" i="17"/>
  <c r="AA474" i="17"/>
  <c r="AA473" i="17"/>
  <c r="AA472" i="17"/>
  <c r="AA471" i="17"/>
  <c r="AA470" i="17"/>
  <c r="AA469" i="17"/>
  <c r="AA468" i="17"/>
  <c r="AA467" i="17"/>
  <c r="AA466" i="17"/>
  <c r="AA465" i="17"/>
  <c r="AA464" i="17"/>
  <c r="AA463" i="17"/>
  <c r="AA462" i="17"/>
  <c r="AA461" i="17"/>
  <c r="AA460" i="17"/>
  <c r="AA459" i="17"/>
  <c r="AA458" i="17"/>
  <c r="AA457" i="17"/>
  <c r="AA456" i="17"/>
  <c r="AA455" i="17"/>
  <c r="AA454" i="17"/>
  <c r="AA453" i="17"/>
  <c r="AA452" i="17"/>
  <c r="AA451" i="17"/>
  <c r="AA450" i="17"/>
  <c r="AA449" i="17"/>
  <c r="AA448" i="17"/>
  <c r="AA447" i="17"/>
  <c r="AA446" i="17"/>
  <c r="AA445" i="17"/>
  <c r="AA444" i="17"/>
  <c r="AA443" i="17"/>
  <c r="AA442" i="17"/>
  <c r="AA441" i="17"/>
  <c r="AA440" i="17"/>
  <c r="AA439" i="17"/>
  <c r="AA438" i="17"/>
  <c r="AA437" i="17"/>
  <c r="AA436" i="17"/>
  <c r="AA435" i="17"/>
  <c r="AA434" i="17"/>
  <c r="AA433" i="17"/>
  <c r="AA432" i="17"/>
  <c r="AA431" i="17"/>
  <c r="AA430" i="17"/>
  <c r="AA429" i="17"/>
  <c r="AA428" i="17"/>
  <c r="AA427" i="17"/>
  <c r="AA426" i="17"/>
  <c r="AA425" i="17"/>
  <c r="AA424" i="17"/>
  <c r="AA423" i="17"/>
  <c r="AA422" i="17"/>
  <c r="AA421" i="17"/>
  <c r="AA420" i="17"/>
  <c r="AA419" i="17"/>
  <c r="AA418" i="17"/>
  <c r="AA417" i="17"/>
  <c r="AA416" i="17"/>
  <c r="AA415" i="17"/>
  <c r="AA414" i="17"/>
  <c r="AA413" i="17"/>
  <c r="AA412" i="17"/>
  <c r="AA411" i="17"/>
  <c r="AA410" i="17"/>
  <c r="AA409" i="17"/>
  <c r="AA408" i="17"/>
  <c r="AA407" i="17"/>
  <c r="AA406" i="17"/>
  <c r="AA405" i="17"/>
  <c r="AA404" i="17"/>
  <c r="AA403" i="17"/>
  <c r="AA402" i="17"/>
  <c r="AA401" i="17"/>
  <c r="AA400" i="17"/>
  <c r="AA399" i="17"/>
  <c r="AA398" i="17"/>
  <c r="AA397" i="17"/>
  <c r="AA396" i="17"/>
  <c r="AA395" i="17"/>
  <c r="AA394" i="17"/>
  <c r="AA393" i="17"/>
  <c r="AA392" i="17"/>
  <c r="AA391" i="17"/>
  <c r="AA390" i="17"/>
  <c r="AA389" i="17"/>
  <c r="AA388" i="17"/>
  <c r="AA387" i="17"/>
  <c r="AA386" i="17"/>
  <c r="AA385" i="17"/>
  <c r="AA384" i="17"/>
  <c r="AA383" i="17"/>
  <c r="AA382" i="17"/>
  <c r="AA381" i="17"/>
  <c r="AA380" i="17"/>
  <c r="AA379" i="17"/>
  <c r="AA378" i="17"/>
  <c r="AA377" i="17"/>
  <c r="AA376" i="17"/>
  <c r="AA375" i="17"/>
  <c r="AA374" i="17"/>
  <c r="AA373" i="17"/>
  <c r="AA372" i="17"/>
  <c r="AA371" i="17"/>
  <c r="AA370" i="17"/>
  <c r="AA369" i="17"/>
  <c r="AA368" i="17"/>
  <c r="AA367" i="17"/>
  <c r="AA366" i="17"/>
  <c r="AA365" i="17"/>
  <c r="AA364" i="17"/>
  <c r="AA363" i="17"/>
  <c r="AA362" i="17"/>
  <c r="AA361" i="17"/>
  <c r="AA360" i="17"/>
  <c r="AA359" i="17"/>
  <c r="AA358" i="17"/>
  <c r="AA357" i="17"/>
  <c r="AA356" i="17"/>
  <c r="AA355" i="17"/>
  <c r="AA354" i="17"/>
  <c r="AA353" i="17"/>
  <c r="AA352" i="17"/>
  <c r="AA351" i="17"/>
  <c r="AA350" i="17"/>
  <c r="AA349" i="17"/>
  <c r="AA348" i="17"/>
  <c r="AA347" i="17"/>
  <c r="AA346" i="17"/>
  <c r="AA345" i="17"/>
  <c r="AA344" i="17"/>
  <c r="AA343" i="17"/>
  <c r="AA342" i="17"/>
  <c r="AA341" i="17"/>
  <c r="AA340" i="17"/>
  <c r="AA339" i="17"/>
  <c r="AA338" i="17"/>
  <c r="AA337" i="17"/>
  <c r="AA336" i="17"/>
  <c r="AA335" i="17"/>
  <c r="AA334" i="17"/>
  <c r="AA333" i="17"/>
  <c r="AA332" i="17"/>
  <c r="AA331" i="17"/>
  <c r="AA330" i="17"/>
  <c r="AA329" i="17"/>
  <c r="AA328" i="17"/>
  <c r="AA327" i="17"/>
  <c r="AA326" i="17"/>
  <c r="AA325" i="17"/>
  <c r="AA324" i="17"/>
  <c r="AA323" i="17"/>
  <c r="AA322" i="17"/>
  <c r="AA321" i="17"/>
  <c r="AA320" i="17"/>
  <c r="AA319" i="17"/>
  <c r="AA318" i="17"/>
  <c r="AA317" i="17"/>
  <c r="AA316" i="17"/>
  <c r="AA315" i="17"/>
  <c r="AA314" i="17"/>
  <c r="AA313" i="17"/>
  <c r="AA312" i="17"/>
  <c r="AA311" i="17"/>
  <c r="AA310" i="17"/>
  <c r="AA309" i="17"/>
  <c r="AA308" i="17"/>
  <c r="AA307" i="17"/>
  <c r="AA306" i="17"/>
  <c r="AA305" i="17"/>
  <c r="AA304" i="17"/>
  <c r="AA303" i="17"/>
  <c r="AA302" i="17"/>
  <c r="AA301" i="17"/>
  <c r="AA300" i="17"/>
  <c r="AA299" i="17"/>
  <c r="AA298" i="17"/>
  <c r="AA297" i="17"/>
  <c r="AA296" i="17"/>
  <c r="AA295" i="17"/>
  <c r="AA294" i="17"/>
  <c r="AA293" i="17"/>
  <c r="AA292" i="17"/>
  <c r="AA291" i="17"/>
  <c r="AA290" i="17"/>
  <c r="AA289" i="17"/>
  <c r="AA288" i="17"/>
  <c r="AA287" i="17"/>
  <c r="AA286" i="17"/>
  <c r="AA285" i="17"/>
  <c r="AA284" i="17"/>
  <c r="AA283" i="17"/>
  <c r="AA282" i="17"/>
  <c r="AA281" i="17"/>
  <c r="AA280" i="17"/>
  <c r="AA279" i="17"/>
  <c r="AA278" i="17"/>
  <c r="AA277" i="17"/>
  <c r="AA276" i="17"/>
  <c r="AA275" i="17"/>
  <c r="AA274" i="17"/>
  <c r="AA273" i="17"/>
  <c r="AA272" i="17"/>
  <c r="AA271" i="17"/>
  <c r="AA270" i="17"/>
  <c r="AA269" i="17"/>
  <c r="AA268" i="17"/>
  <c r="AA267" i="17"/>
  <c r="AA266" i="17"/>
  <c r="AA265" i="17"/>
  <c r="AA264" i="17"/>
  <c r="AA263" i="17"/>
  <c r="AA262" i="17"/>
  <c r="AA261" i="17"/>
  <c r="AA260" i="17"/>
  <c r="AA259" i="17"/>
  <c r="AA258" i="17"/>
  <c r="AA257" i="17"/>
  <c r="AA256" i="17"/>
  <c r="AA255" i="17"/>
  <c r="AA254" i="17"/>
  <c r="AA253" i="17"/>
  <c r="AA252" i="17"/>
  <c r="AA251" i="17"/>
  <c r="AA250" i="17"/>
  <c r="AA249" i="17"/>
  <c r="AA248" i="17"/>
  <c r="AA247" i="17"/>
  <c r="AA246" i="17"/>
  <c r="AA245" i="17"/>
  <c r="AA244" i="17"/>
  <c r="AA243" i="17"/>
  <c r="AA242" i="17"/>
  <c r="AA241" i="17"/>
  <c r="AA240" i="17"/>
  <c r="AA239" i="17"/>
  <c r="AA238" i="17"/>
  <c r="AA237" i="17"/>
  <c r="AA236" i="17"/>
  <c r="AA235" i="17"/>
  <c r="AA234" i="17"/>
  <c r="AA233" i="17"/>
  <c r="AA232" i="17"/>
  <c r="AA231" i="17"/>
  <c r="AA230" i="17"/>
  <c r="AA229" i="17"/>
  <c r="AA228" i="17"/>
  <c r="AA227" i="17"/>
  <c r="AA226" i="17"/>
  <c r="AA225" i="17"/>
  <c r="AA224" i="17"/>
  <c r="AA223" i="17"/>
  <c r="AA222" i="17"/>
  <c r="AA221" i="17"/>
  <c r="AA220" i="17"/>
  <c r="AA219" i="17"/>
  <c r="AA218" i="17"/>
  <c r="AA217" i="17"/>
  <c r="AA216" i="17"/>
  <c r="AA215" i="17"/>
  <c r="AA214" i="17"/>
  <c r="AA213" i="17"/>
  <c r="AA212" i="17"/>
  <c r="AA211" i="17"/>
  <c r="AA210" i="17"/>
  <c r="AA209" i="17"/>
  <c r="AA208" i="17"/>
  <c r="AA207" i="17"/>
  <c r="AA206" i="17"/>
  <c r="AA205" i="17"/>
  <c r="AA204" i="17"/>
  <c r="AA203" i="17"/>
  <c r="AA202" i="17"/>
  <c r="AA201" i="17"/>
  <c r="AA200" i="17"/>
  <c r="AA199" i="17"/>
  <c r="AA198" i="17"/>
  <c r="AA197" i="17"/>
  <c r="AA196" i="17"/>
  <c r="AA195" i="17"/>
  <c r="AA194" i="17"/>
  <c r="AA193" i="17"/>
  <c r="AA192" i="17"/>
  <c r="AA191" i="17"/>
  <c r="AA190" i="17"/>
  <c r="AA189" i="17"/>
  <c r="AA188" i="17"/>
  <c r="AA187" i="17"/>
  <c r="AA186" i="17"/>
  <c r="AA185" i="17"/>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AA12" i="17"/>
  <c r="AA11" i="17"/>
  <c r="AA10" i="17"/>
  <c r="AA9" i="17"/>
  <c r="AA8" i="17"/>
  <c r="AA7" i="17"/>
  <c r="AA6" i="17"/>
  <c r="B4" i="4"/>
  <c r="B6" i="4"/>
  <c r="B7" i="4"/>
  <c r="D7" i="4"/>
  <c r="B8" i="4"/>
  <c r="B9" i="4"/>
  <c r="D9" i="4"/>
  <c r="B10" i="4"/>
  <c r="B11" i="4"/>
  <c r="B12" i="4"/>
  <c r="B13" i="4"/>
  <c r="B14" i="4"/>
  <c r="B15" i="4"/>
  <c r="D15" i="4"/>
  <c r="B16" i="4"/>
  <c r="B17" i="4"/>
  <c r="B18" i="4"/>
  <c r="B19" i="4"/>
  <c r="B20" i="4"/>
  <c r="B21" i="4"/>
  <c r="B22" i="4"/>
  <c r="B23" i="4"/>
  <c r="B24" i="4"/>
  <c r="B25" i="4"/>
  <c r="B26" i="4"/>
  <c r="B27" i="4"/>
  <c r="B28" i="4"/>
  <c r="B29" i="4"/>
  <c r="B30" i="4"/>
  <c r="B31" i="4"/>
  <c r="B32" i="4"/>
  <c r="D32" i="4"/>
  <c r="B33" i="4"/>
  <c r="B34" i="4"/>
  <c r="B35" i="4"/>
  <c r="B36" i="4"/>
  <c r="B37" i="4"/>
  <c r="B38" i="4"/>
  <c r="B39" i="4"/>
  <c r="B40" i="4"/>
  <c r="D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D78" i="4"/>
  <c r="B79" i="4"/>
  <c r="B80" i="4"/>
  <c r="B81" i="4"/>
  <c r="B82" i="4"/>
  <c r="D82" i="4"/>
  <c r="B83" i="4"/>
  <c r="B84" i="4"/>
  <c r="B85" i="4"/>
  <c r="B86" i="4"/>
  <c r="B87" i="4"/>
  <c r="B88" i="4"/>
  <c r="B89" i="4"/>
  <c r="B90" i="4"/>
  <c r="D90" i="4"/>
  <c r="B91" i="4"/>
  <c r="B92" i="4"/>
  <c r="B93" i="4"/>
  <c r="B94" i="4"/>
  <c r="B95" i="4"/>
  <c r="B96" i="4"/>
  <c r="B97" i="4"/>
  <c r="B98" i="4"/>
  <c r="B99" i="4"/>
  <c r="D99" i="4"/>
  <c r="B100" i="4"/>
  <c r="D100" i="4"/>
  <c r="B101" i="4"/>
  <c r="B102" i="4"/>
  <c r="B103" i="4"/>
  <c r="D103" i="4"/>
  <c r="B104" i="4"/>
  <c r="D104" i="4"/>
  <c r="B105" i="4"/>
  <c r="D105" i="4"/>
  <c r="B106" i="4"/>
  <c r="D106" i="4"/>
  <c r="B107" i="4"/>
  <c r="B108" i="4"/>
  <c r="D108" i="4"/>
  <c r="B109" i="4"/>
  <c r="D109" i="4"/>
  <c r="B110" i="4"/>
  <c r="D110" i="4"/>
  <c r="B111" i="4"/>
  <c r="D111" i="4"/>
  <c r="B112" i="4"/>
  <c r="D112" i="4"/>
  <c r="B113" i="4"/>
  <c r="B114" i="4"/>
  <c r="B115" i="4"/>
  <c r="D115" i="4"/>
  <c r="B116" i="4"/>
  <c r="D116" i="4"/>
  <c r="B117" i="4"/>
  <c r="B118" i="4"/>
  <c r="B119" i="4"/>
  <c r="D119" i="4"/>
  <c r="B120" i="4"/>
  <c r="B121" i="4"/>
  <c r="D121" i="4"/>
  <c r="B122" i="4"/>
  <c r="D122" i="4"/>
  <c r="B123" i="4"/>
  <c r="D123" i="4"/>
  <c r="B125" i="4"/>
  <c r="D125" i="4"/>
  <c r="B126" i="4"/>
  <c r="D126" i="4"/>
  <c r="B127" i="4"/>
  <c r="D127" i="4"/>
  <c r="B128" i="4"/>
  <c r="B129" i="4"/>
  <c r="B130" i="4"/>
  <c r="D130" i="4"/>
  <c r="B131" i="4"/>
  <c r="D131" i="4"/>
  <c r="B132" i="4"/>
  <c r="D132" i="4"/>
  <c r="B133" i="4"/>
  <c r="B134" i="4"/>
  <c r="D134" i="4"/>
  <c r="B135" i="4"/>
  <c r="D135" i="4"/>
  <c r="B136" i="4"/>
  <c r="D136" i="4"/>
  <c r="B137" i="4"/>
  <c r="B138" i="4"/>
  <c r="D138" i="4"/>
  <c r="B139" i="4"/>
  <c r="D139" i="4"/>
  <c r="B140" i="4"/>
  <c r="D140" i="4"/>
  <c r="B141" i="4"/>
  <c r="D141" i="4"/>
  <c r="B142" i="4"/>
  <c r="D142" i="4"/>
  <c r="B143" i="4"/>
  <c r="D143" i="4"/>
  <c r="B144" i="4"/>
  <c r="D144" i="4"/>
  <c r="B145" i="4"/>
  <c r="B146" i="4"/>
  <c r="D146" i="4"/>
  <c r="B148" i="4"/>
  <c r="D148" i="4"/>
  <c r="B149" i="4"/>
  <c r="B150" i="4"/>
  <c r="D150" i="4"/>
  <c r="B151" i="4"/>
  <c r="D151" i="4"/>
  <c r="B152" i="4"/>
  <c r="B153" i="4"/>
  <c r="B154" i="4"/>
  <c r="D154" i="4"/>
  <c r="B155" i="4"/>
  <c r="D155" i="4"/>
  <c r="B156" i="4"/>
  <c r="D156" i="4"/>
  <c r="B157" i="4"/>
  <c r="B158" i="4"/>
  <c r="D158" i="4"/>
  <c r="B159" i="4"/>
  <c r="D159" i="4"/>
  <c r="B160" i="4"/>
  <c r="B161" i="4"/>
  <c r="D161" i="4"/>
  <c r="B162" i="4"/>
  <c r="B163" i="4"/>
  <c r="D163" i="4"/>
  <c r="B164" i="4"/>
  <c r="D164" i="4"/>
  <c r="B165" i="4"/>
  <c r="D165" i="4"/>
  <c r="B166" i="4"/>
  <c r="B167" i="4"/>
  <c r="B168" i="4"/>
  <c r="D168" i="4"/>
  <c r="B169" i="4"/>
  <c r="B170" i="4"/>
  <c r="B171" i="4"/>
  <c r="D171" i="4"/>
  <c r="B172" i="4"/>
  <c r="D172" i="4"/>
  <c r="B173" i="4"/>
  <c r="B174" i="4"/>
  <c r="B175" i="4"/>
  <c r="D175" i="4"/>
  <c r="B176" i="4"/>
  <c r="D176" i="4"/>
  <c r="B177" i="4"/>
  <c r="D177" i="4"/>
  <c r="B178" i="4"/>
  <c r="B179" i="4"/>
  <c r="D179" i="4"/>
  <c r="B180" i="4"/>
  <c r="D180" i="4"/>
  <c r="B181" i="4"/>
  <c r="D181" i="4"/>
  <c r="B182" i="4"/>
  <c r="B183" i="4"/>
  <c r="D183" i="4"/>
  <c r="B184" i="4"/>
  <c r="B185" i="4"/>
  <c r="B186" i="4"/>
  <c r="B188" i="4"/>
  <c r="D188" i="4"/>
  <c r="B189" i="4"/>
  <c r="B190" i="4"/>
  <c r="B191" i="4"/>
  <c r="D191" i="4"/>
  <c r="B192" i="4"/>
  <c r="B193" i="4"/>
  <c r="D193" i="4"/>
  <c r="B194" i="4"/>
  <c r="B195" i="4"/>
  <c r="D195" i="4"/>
  <c r="B196" i="4"/>
  <c r="D196" i="4"/>
  <c r="B197" i="4"/>
  <c r="D197" i="4"/>
  <c r="B198" i="4"/>
  <c r="B199" i="4"/>
  <c r="D199" i="4"/>
  <c r="B200" i="4"/>
  <c r="D200" i="4"/>
  <c r="B201" i="4"/>
  <c r="B203" i="4"/>
  <c r="D203" i="4"/>
  <c r="B204" i="4"/>
  <c r="D204" i="4"/>
  <c r="B205" i="4"/>
  <c r="B206" i="4"/>
  <c r="D206" i="4"/>
  <c r="B207" i="4"/>
  <c r="D207" i="4"/>
  <c r="B208" i="4"/>
  <c r="D208" i="4"/>
  <c r="B209" i="4"/>
  <c r="D209" i="4"/>
  <c r="B210" i="4"/>
  <c r="B212" i="4"/>
  <c r="B213" i="4"/>
  <c r="D213" i="4"/>
  <c r="B214" i="4"/>
  <c r="B215" i="4"/>
  <c r="B216" i="4"/>
  <c r="B217" i="4"/>
  <c r="D217" i="4"/>
  <c r="B219" i="4"/>
  <c r="D219" i="4"/>
  <c r="B220" i="4"/>
  <c r="D220" i="4"/>
  <c r="B221" i="4"/>
  <c r="B222" i="4"/>
  <c r="D222" i="4"/>
  <c r="B223" i="4"/>
  <c r="D223" i="4"/>
  <c r="B224" i="4"/>
  <c r="B225" i="4"/>
  <c r="B226" i="4"/>
  <c r="B227" i="4"/>
  <c r="D227" i="4"/>
  <c r="B228" i="4"/>
  <c r="D228" i="4"/>
  <c r="B229" i="4"/>
  <c r="B230" i="4"/>
  <c r="B231" i="4"/>
  <c r="D231" i="4"/>
  <c r="B232" i="4"/>
  <c r="D232" i="4"/>
  <c r="B233" i="4"/>
  <c r="D233" i="4"/>
  <c r="B234" i="4"/>
  <c r="D234" i="4"/>
  <c r="B235" i="4"/>
  <c r="D235" i="4"/>
  <c r="B236" i="4"/>
  <c r="D236" i="4"/>
  <c r="B237" i="4"/>
  <c r="D237" i="4"/>
  <c r="B238" i="4"/>
  <c r="D238" i="4"/>
  <c r="B239" i="4"/>
  <c r="D239" i="4"/>
  <c r="B240" i="4"/>
  <c r="D240" i="4"/>
  <c r="B241" i="4"/>
  <c r="B242" i="4"/>
  <c r="B243" i="4"/>
  <c r="D243" i="4"/>
  <c r="B244" i="4"/>
  <c r="D244" i="4"/>
  <c r="B245" i="4"/>
  <c r="B246" i="4"/>
  <c r="B247" i="4"/>
  <c r="D247" i="4"/>
  <c r="B248" i="4"/>
  <c r="B249" i="4"/>
  <c r="D249" i="4"/>
  <c r="B250" i="4"/>
  <c r="D250" i="4"/>
  <c r="B251" i="4"/>
  <c r="D251" i="4"/>
  <c r="B252" i="4"/>
  <c r="D252" i="4"/>
  <c r="B254" i="4"/>
  <c r="D254" i="4"/>
  <c r="B255" i="4"/>
  <c r="D255" i="4"/>
  <c r="B256" i="4"/>
  <c r="B257" i="4"/>
  <c r="B258" i="4"/>
  <c r="D258" i="4"/>
  <c r="B260" i="4"/>
  <c r="D260" i="4"/>
  <c r="B261" i="4"/>
  <c r="B262" i="4"/>
  <c r="D262" i="4"/>
  <c r="B263" i="4"/>
  <c r="D263" i="4"/>
  <c r="B264" i="4"/>
  <c r="D264" i="4"/>
  <c r="B265" i="4"/>
  <c r="B266" i="4"/>
  <c r="D266" i="4"/>
  <c r="B268" i="4"/>
  <c r="D268" i="4"/>
  <c r="B269" i="4"/>
  <c r="B270" i="4"/>
  <c r="D270" i="4"/>
  <c r="B271" i="4"/>
  <c r="D271" i="4"/>
  <c r="B272" i="4"/>
  <c r="D272" i="4"/>
  <c r="B273" i="4"/>
  <c r="B275" i="4"/>
  <c r="B276" i="4"/>
  <c r="D276" i="4"/>
  <c r="B277" i="4"/>
  <c r="B278" i="4"/>
  <c r="B279" i="4"/>
  <c r="B280" i="4"/>
  <c r="B281" i="4"/>
  <c r="B282" i="4"/>
  <c r="D282" i="4"/>
  <c r="B283" i="4"/>
  <c r="B284" i="4"/>
  <c r="B285" i="4"/>
  <c r="B286" i="4"/>
  <c r="D286" i="4"/>
  <c r="B287" i="4"/>
  <c r="B288" i="4"/>
  <c r="D288" i="4"/>
  <c r="B289" i="4"/>
  <c r="B290" i="4"/>
  <c r="B291" i="4"/>
  <c r="B292" i="4"/>
  <c r="D292" i="4"/>
  <c r="B293" i="4"/>
  <c r="B294" i="4"/>
  <c r="B295" i="4"/>
  <c r="B296" i="4"/>
  <c r="B297" i="4"/>
  <c r="B298" i="4"/>
  <c r="D298" i="4"/>
  <c r="B299" i="4"/>
  <c r="B300" i="4"/>
  <c r="B301" i="4"/>
  <c r="B302" i="4"/>
  <c r="D302" i="4"/>
  <c r="B303" i="4"/>
  <c r="B305" i="4"/>
  <c r="B306" i="4"/>
  <c r="B307" i="4"/>
  <c r="B308" i="4"/>
  <c r="D308" i="4"/>
  <c r="B309" i="4"/>
  <c r="B310" i="4"/>
  <c r="B311" i="4"/>
  <c r="B312" i="4"/>
  <c r="B313" i="4"/>
  <c r="B314" i="4"/>
  <c r="D314" i="4"/>
  <c r="B315" i="4"/>
  <c r="B316" i="4"/>
  <c r="B317" i="4"/>
  <c r="B318" i="4"/>
  <c r="D318" i="4"/>
  <c r="B319" i="4"/>
  <c r="B321" i="4"/>
  <c r="B322" i="4"/>
  <c r="B323" i="4"/>
  <c r="D323" i="4"/>
  <c r="B324" i="4"/>
  <c r="D324" i="4"/>
  <c r="B325" i="4"/>
  <c r="B326" i="4"/>
  <c r="B327" i="4"/>
  <c r="B328" i="4"/>
  <c r="B329" i="4"/>
  <c r="B330" i="4"/>
  <c r="D330" i="4"/>
  <c r="B331" i="4"/>
  <c r="B332" i="4"/>
  <c r="B333" i="4"/>
  <c r="B334" i="4"/>
  <c r="D334" i="4"/>
  <c r="B335" i="4"/>
  <c r="B336" i="4"/>
  <c r="D336" i="4"/>
  <c r="B337" i="4"/>
  <c r="B338" i="4"/>
  <c r="B339" i="4"/>
  <c r="B340" i="4"/>
  <c r="D340" i="4"/>
  <c r="B341" i="4"/>
  <c r="B342" i="4"/>
  <c r="B343" i="4"/>
  <c r="D343" i="4"/>
  <c r="B344" i="4"/>
  <c r="B345" i="4"/>
  <c r="B346" i="4"/>
  <c r="D346" i="4"/>
  <c r="B347" i="4"/>
  <c r="D347" i="4"/>
  <c r="B348" i="4"/>
  <c r="B349" i="4"/>
  <c r="B350" i="4"/>
  <c r="D350" i="4"/>
  <c r="B351" i="4"/>
  <c r="B352" i="4"/>
  <c r="D352" i="4"/>
  <c r="B353" i="4"/>
  <c r="B354" i="4"/>
  <c r="B355" i="4"/>
  <c r="D355" i="4"/>
  <c r="B356" i="4"/>
  <c r="B357" i="4"/>
  <c r="B358" i="4"/>
  <c r="B359" i="4"/>
  <c r="B360" i="4"/>
  <c r="B361" i="4"/>
  <c r="B362" i="4"/>
  <c r="D362" i="4"/>
  <c r="B363" i="4"/>
  <c r="D363" i="4"/>
  <c r="B364" i="4"/>
  <c r="B365" i="4"/>
  <c r="B366" i="4"/>
  <c r="D366" i="4"/>
  <c r="B367" i="4"/>
  <c r="D367" i="4"/>
  <c r="B368" i="4"/>
  <c r="B369" i="4"/>
  <c r="B370" i="4"/>
  <c r="B371" i="4"/>
  <c r="B372" i="4"/>
  <c r="B373" i="4"/>
  <c r="B374" i="4"/>
  <c r="B375" i="4"/>
  <c r="B376" i="4"/>
  <c r="B377" i="4"/>
  <c r="B378" i="4"/>
  <c r="D378" i="4"/>
  <c r="B379" i="4"/>
  <c r="B380" i="4"/>
  <c r="B381" i="4"/>
  <c r="B382" i="4"/>
  <c r="D382" i="4"/>
  <c r="B383" i="4"/>
  <c r="B384" i="4"/>
  <c r="B385" i="4"/>
  <c r="B386" i="4"/>
  <c r="D386" i="4"/>
  <c r="B387" i="4"/>
  <c r="B388" i="4"/>
  <c r="B389" i="4"/>
  <c r="B390" i="4"/>
  <c r="D390" i="4"/>
  <c r="B391" i="4"/>
  <c r="B392" i="4"/>
  <c r="B393" i="4"/>
  <c r="B394" i="4"/>
  <c r="D394" i="4"/>
  <c r="B395" i="4"/>
  <c r="B396" i="4"/>
  <c r="B397" i="4"/>
  <c r="B398" i="4"/>
  <c r="D398" i="4"/>
  <c r="B399" i="4"/>
  <c r="B400" i="4"/>
  <c r="B401" i="4"/>
  <c r="B402" i="4"/>
  <c r="D402" i="4"/>
  <c r="B403" i="4"/>
  <c r="B404" i="4"/>
  <c r="B405" i="4"/>
  <c r="B406" i="4"/>
  <c r="D406" i="4"/>
  <c r="B407" i="4"/>
  <c r="B408" i="4"/>
  <c r="B409" i="4"/>
  <c r="B410" i="4"/>
  <c r="D410" i="4"/>
  <c r="B411" i="4"/>
  <c r="B412" i="4"/>
  <c r="B413" i="4"/>
  <c r="B414" i="4"/>
  <c r="D414" i="4"/>
  <c r="B415" i="4"/>
  <c r="B416" i="4"/>
  <c r="B417" i="4"/>
  <c r="B418" i="4"/>
  <c r="D418" i="4"/>
  <c r="B419" i="4"/>
  <c r="B420" i="4"/>
  <c r="B421" i="4"/>
  <c r="B422" i="4"/>
  <c r="D422" i="4"/>
  <c r="B423" i="4"/>
  <c r="B424" i="4"/>
  <c r="B425" i="4"/>
  <c r="B426" i="4"/>
  <c r="D426" i="4"/>
  <c r="B427" i="4"/>
  <c r="B428" i="4"/>
  <c r="B429" i="4"/>
  <c r="B430" i="4"/>
  <c r="D430" i="4"/>
  <c r="B431" i="4"/>
  <c r="B432" i="4"/>
  <c r="B433" i="4"/>
  <c r="B434" i="4"/>
  <c r="D434" i="4"/>
  <c r="B435" i="4"/>
  <c r="B436" i="4"/>
  <c r="B437" i="4"/>
  <c r="B438" i="4"/>
  <c r="D438" i="4"/>
  <c r="B439" i="4"/>
  <c r="B440" i="4"/>
  <c r="B441" i="4"/>
  <c r="B442" i="4"/>
  <c r="D442" i="4"/>
  <c r="B443" i="4"/>
  <c r="B444" i="4"/>
  <c r="B445" i="4"/>
  <c r="B446" i="4"/>
  <c r="D446" i="4"/>
  <c r="B447" i="4"/>
  <c r="B448" i="4"/>
  <c r="B449" i="4"/>
  <c r="B450" i="4"/>
  <c r="D450" i="4"/>
  <c r="B451" i="4"/>
  <c r="B452" i="4"/>
  <c r="B453" i="4"/>
  <c r="B454" i="4"/>
  <c r="D454" i="4"/>
  <c r="B455" i="4"/>
  <c r="B456" i="4"/>
  <c r="B457" i="4"/>
  <c r="B458" i="4"/>
  <c r="D458" i="4"/>
  <c r="B459" i="4"/>
  <c r="B460" i="4"/>
  <c r="B461" i="4"/>
  <c r="B462" i="4"/>
  <c r="D462" i="4"/>
  <c r="B463" i="4"/>
  <c r="B464" i="4"/>
  <c r="B465" i="4"/>
  <c r="B466" i="4"/>
  <c r="D466" i="4"/>
  <c r="B467" i="4"/>
  <c r="D467" i="4"/>
  <c r="B468" i="4"/>
  <c r="B469" i="4"/>
  <c r="B470" i="4"/>
  <c r="D470" i="4"/>
  <c r="B471" i="4"/>
  <c r="B472" i="4"/>
  <c r="B473" i="4"/>
  <c r="B475" i="4"/>
  <c r="B476" i="4"/>
  <c r="B477" i="4"/>
  <c r="B478" i="4"/>
  <c r="D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7" i="15"/>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Y5" i="17"/>
  <c r="H2" i="17"/>
  <c r="I2" i="17"/>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B490" i="18"/>
  <c r="B491" i="18"/>
  <c r="B492" i="18"/>
  <c r="B493" i="18"/>
  <c r="B494" i="18"/>
  <c r="B495" i="18"/>
  <c r="B496" i="18"/>
  <c r="B497" i="18"/>
  <c r="B498" i="18"/>
  <c r="B499" i="18"/>
  <c r="B500" i="18"/>
  <c r="B501" i="18"/>
  <c r="B502" i="18"/>
  <c r="B503" i="18"/>
  <c r="B504" i="18"/>
  <c r="B505" i="18"/>
  <c r="B506" i="18"/>
  <c r="B507" i="18"/>
  <c r="B508" i="18"/>
  <c r="B509" i="18"/>
  <c r="D8"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Z5" i="17"/>
  <c r="AC5" i="17"/>
  <c r="AD5" i="17"/>
  <c r="AE5" i="17"/>
  <c r="AF5" i="17"/>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AG152" i="17"/>
  <c r="AH5" i="17"/>
  <c r="AJ5" i="17"/>
  <c r="AK5" i="17"/>
  <c r="AL5" i="17"/>
  <c r="AM5" i="17"/>
  <c r="Y6" i="17"/>
  <c r="Z6" i="17"/>
  <c r="AB6" i="17"/>
  <c r="AC6" i="17"/>
  <c r="AD6" i="17"/>
  <c r="AE6" i="17"/>
  <c r="AF6" i="17"/>
  <c r="AH6" i="17"/>
  <c r="AI6" i="17"/>
  <c r="AN6" i="17"/>
  <c r="AJ6" i="17"/>
  <c r="AK6" i="17"/>
  <c r="AL6" i="17"/>
  <c r="AM6" i="17"/>
  <c r="Y7" i="17"/>
  <c r="Z7" i="17"/>
  <c r="AB7" i="17"/>
  <c r="AC7" i="17"/>
  <c r="AD7" i="17"/>
  <c r="AE7" i="17"/>
  <c r="AF7" i="17"/>
  <c r="AH7" i="17"/>
  <c r="AI7" i="17"/>
  <c r="AN7" i="17"/>
  <c r="AJ7" i="17"/>
  <c r="AK7" i="17"/>
  <c r="AL7" i="17"/>
  <c r="AM7" i="17"/>
  <c r="Y8" i="17"/>
  <c r="Z8" i="17"/>
  <c r="AB8" i="17"/>
  <c r="AC8" i="17"/>
  <c r="AD8" i="17"/>
  <c r="AE8" i="17"/>
  <c r="AF8" i="17"/>
  <c r="AH8" i="17"/>
  <c r="AI8" i="17"/>
  <c r="AN8" i="17"/>
  <c r="AJ8" i="17"/>
  <c r="AK8" i="17"/>
  <c r="AL8" i="17"/>
  <c r="AM8" i="17"/>
  <c r="Y9" i="17"/>
  <c r="Z9" i="17"/>
  <c r="AB9" i="17"/>
  <c r="AC9" i="17"/>
  <c r="AD9" i="17"/>
  <c r="AE9" i="17"/>
  <c r="AF9" i="17"/>
  <c r="AH9" i="17"/>
  <c r="AI9" i="17"/>
  <c r="AN9" i="17"/>
  <c r="AJ9" i="17"/>
  <c r="AK9" i="17"/>
  <c r="AL9" i="17"/>
  <c r="AM9" i="17"/>
  <c r="Y10" i="17"/>
  <c r="Z10" i="17"/>
  <c r="AB10" i="17"/>
  <c r="AC10" i="17"/>
  <c r="AD10" i="17"/>
  <c r="AE10" i="17"/>
  <c r="AF10" i="17"/>
  <c r="AH10" i="17"/>
  <c r="AI10" i="17"/>
  <c r="AJ10" i="17"/>
  <c r="AK10" i="17"/>
  <c r="AL10" i="17"/>
  <c r="AM10" i="17"/>
  <c r="Y11" i="17"/>
  <c r="Z11" i="17"/>
  <c r="AB11" i="17"/>
  <c r="AC11" i="17"/>
  <c r="AD11" i="17"/>
  <c r="AE11" i="17"/>
  <c r="AF11" i="17"/>
  <c r="AH11" i="17"/>
  <c r="AI11" i="17"/>
  <c r="AN11" i="17"/>
  <c r="AJ11" i="17"/>
  <c r="AK11" i="17"/>
  <c r="AL11" i="17"/>
  <c r="AM11" i="17"/>
  <c r="Y12" i="17"/>
  <c r="Z12" i="17"/>
  <c r="AB12" i="17"/>
  <c r="AC12" i="17"/>
  <c r="AD12" i="17"/>
  <c r="AE12" i="17"/>
  <c r="AF12" i="17"/>
  <c r="AH12" i="17"/>
  <c r="AI12" i="17"/>
  <c r="AN12" i="17"/>
  <c r="AJ12" i="17"/>
  <c r="AK12" i="17"/>
  <c r="AL12" i="17"/>
  <c r="AM12" i="17"/>
  <c r="Y13" i="17"/>
  <c r="Z13" i="17"/>
  <c r="AB13" i="17"/>
  <c r="AC13" i="17"/>
  <c r="AD13" i="17"/>
  <c r="AE13" i="17"/>
  <c r="AF13" i="17"/>
  <c r="AH13" i="17"/>
  <c r="AI13" i="17"/>
  <c r="AN13" i="17"/>
  <c r="AJ13" i="17"/>
  <c r="AK13" i="17"/>
  <c r="AL13" i="17"/>
  <c r="AM13" i="17"/>
  <c r="Y14" i="17"/>
  <c r="Z14" i="17"/>
  <c r="AB14" i="17"/>
  <c r="AC14" i="17"/>
  <c r="AD14" i="17"/>
  <c r="AE14" i="17"/>
  <c r="AF14" i="17"/>
  <c r="AH14" i="17"/>
  <c r="AI14" i="17"/>
  <c r="AJ14" i="17"/>
  <c r="AK14" i="17"/>
  <c r="AL14" i="17"/>
  <c r="AM14" i="17"/>
  <c r="Y15" i="17"/>
  <c r="Z15" i="17"/>
  <c r="AB15" i="17"/>
  <c r="AC15" i="17"/>
  <c r="AD15" i="17"/>
  <c r="AE15" i="17"/>
  <c r="AF15" i="17"/>
  <c r="AH15" i="17"/>
  <c r="AI15" i="17"/>
  <c r="AN15" i="17"/>
  <c r="AJ15" i="17"/>
  <c r="AK15" i="17"/>
  <c r="AL15" i="17"/>
  <c r="AM15" i="17"/>
  <c r="Y16" i="17"/>
  <c r="Z16" i="17"/>
  <c r="AB16" i="17"/>
  <c r="AC16" i="17"/>
  <c r="AD16" i="17"/>
  <c r="AE16" i="17"/>
  <c r="AF16" i="17"/>
  <c r="AH16" i="17"/>
  <c r="AI16" i="17"/>
  <c r="AN16" i="17"/>
  <c r="AJ16" i="17"/>
  <c r="AK16" i="17"/>
  <c r="AL16" i="17"/>
  <c r="AM16" i="17"/>
  <c r="Y17" i="17"/>
  <c r="Z17" i="17"/>
  <c r="AB17" i="17"/>
  <c r="AC17" i="17"/>
  <c r="AD17" i="17"/>
  <c r="AE17" i="17"/>
  <c r="AF17" i="17"/>
  <c r="AH17" i="17"/>
  <c r="AI17" i="17"/>
  <c r="AJ17" i="17"/>
  <c r="AK17" i="17"/>
  <c r="AL17" i="17"/>
  <c r="AM17" i="17"/>
  <c r="Y18" i="17"/>
  <c r="Z18" i="17"/>
  <c r="AB18" i="17"/>
  <c r="AC18" i="17"/>
  <c r="AD18" i="17"/>
  <c r="AE18" i="17"/>
  <c r="AF18" i="17"/>
  <c r="AH18" i="17"/>
  <c r="AI18" i="17"/>
  <c r="AJ18" i="17"/>
  <c r="AK18" i="17"/>
  <c r="AL18" i="17"/>
  <c r="AM18" i="17"/>
  <c r="Y19" i="17"/>
  <c r="Z19" i="17"/>
  <c r="AB19" i="17"/>
  <c r="AC19" i="17"/>
  <c r="AD19" i="17"/>
  <c r="AE19" i="17"/>
  <c r="AF19" i="17"/>
  <c r="AH19" i="17"/>
  <c r="AI19" i="17"/>
  <c r="AN19" i="17"/>
  <c r="AJ19" i="17"/>
  <c r="AK19" i="17"/>
  <c r="AL19" i="17"/>
  <c r="AM19" i="17"/>
  <c r="Y20" i="17"/>
  <c r="Z20" i="17"/>
  <c r="AB20" i="17"/>
  <c r="AC20" i="17"/>
  <c r="AD20" i="17"/>
  <c r="AE20" i="17"/>
  <c r="AF20" i="17"/>
  <c r="AH20" i="17"/>
  <c r="AI20" i="17"/>
  <c r="AN20" i="17"/>
  <c r="AJ20" i="17"/>
  <c r="AK20" i="17"/>
  <c r="AL20" i="17"/>
  <c r="AM20" i="17"/>
  <c r="Y21" i="17"/>
  <c r="Z21" i="17"/>
  <c r="AB21" i="17"/>
  <c r="AC21" i="17"/>
  <c r="AD21" i="17"/>
  <c r="AE21" i="17"/>
  <c r="AF21" i="17"/>
  <c r="AH21" i="17"/>
  <c r="AI21" i="17"/>
  <c r="AN21" i="17"/>
  <c r="AJ21" i="17"/>
  <c r="AK21" i="17"/>
  <c r="AL21" i="17"/>
  <c r="AM21" i="17"/>
  <c r="Y22" i="17"/>
  <c r="Z22" i="17"/>
  <c r="AB22" i="17"/>
  <c r="AC22" i="17"/>
  <c r="AD22" i="17"/>
  <c r="AE22" i="17"/>
  <c r="AF22" i="17"/>
  <c r="AH22" i="17"/>
  <c r="AI22" i="17"/>
  <c r="AN22" i="17"/>
  <c r="AJ22" i="17"/>
  <c r="AK22" i="17"/>
  <c r="AL22" i="17"/>
  <c r="AM22" i="17"/>
  <c r="Y23" i="17"/>
  <c r="Z23" i="17"/>
  <c r="AB23" i="17"/>
  <c r="AC23" i="17"/>
  <c r="AD23" i="17"/>
  <c r="AE23" i="17"/>
  <c r="I20" i="16"/>
  <c r="AF23" i="17"/>
  <c r="AH23" i="17"/>
  <c r="L20" i="16"/>
  <c r="AI23" i="17"/>
  <c r="AN23" i="17"/>
  <c r="AJ23" i="17"/>
  <c r="AK23" i="17"/>
  <c r="AL23" i="17"/>
  <c r="AM23" i="17"/>
  <c r="Y24" i="17"/>
  <c r="Z24" i="17"/>
  <c r="AB24" i="17"/>
  <c r="AC24" i="17"/>
  <c r="AD24" i="17"/>
  <c r="AE24" i="17"/>
  <c r="AF24" i="17"/>
  <c r="AH24" i="17"/>
  <c r="AI24" i="17"/>
  <c r="AN24" i="17"/>
  <c r="AJ24" i="17"/>
  <c r="AK24" i="17"/>
  <c r="AL24" i="17"/>
  <c r="AM24" i="17"/>
  <c r="Y25" i="17"/>
  <c r="Z25" i="17"/>
  <c r="AB25" i="17"/>
  <c r="AC25" i="17"/>
  <c r="AD25" i="17"/>
  <c r="AE25" i="17"/>
  <c r="AF25" i="17"/>
  <c r="AH25" i="17"/>
  <c r="AI25" i="17"/>
  <c r="AN25" i="17"/>
  <c r="AJ25" i="17"/>
  <c r="AK25" i="17"/>
  <c r="AL25" i="17"/>
  <c r="AM25" i="17"/>
  <c r="Y26" i="17"/>
  <c r="Z26" i="17"/>
  <c r="AB26" i="17"/>
  <c r="AC26" i="17"/>
  <c r="AD26" i="17"/>
  <c r="AE26" i="17"/>
  <c r="AF26" i="17"/>
  <c r="AH26" i="17"/>
  <c r="AI26" i="17"/>
  <c r="AN26" i="17"/>
  <c r="AJ26" i="17"/>
  <c r="AK26" i="17"/>
  <c r="AL26" i="17"/>
  <c r="AM26" i="17"/>
  <c r="Y27" i="17"/>
  <c r="Z27" i="17"/>
  <c r="AB27" i="17"/>
  <c r="AC27" i="17"/>
  <c r="AD27" i="17"/>
  <c r="AE27" i="17"/>
  <c r="AF27" i="17"/>
  <c r="AH27" i="17"/>
  <c r="AI27" i="17"/>
  <c r="AN27" i="17"/>
  <c r="AJ27" i="17"/>
  <c r="AK27" i="17"/>
  <c r="AL27" i="17"/>
  <c r="AM27" i="17"/>
  <c r="Y28" i="17"/>
  <c r="Z28" i="17"/>
  <c r="AB28" i="17"/>
  <c r="AC28" i="17"/>
  <c r="AD28" i="17"/>
  <c r="AE28" i="17"/>
  <c r="AF28" i="17"/>
  <c r="AH28" i="17"/>
  <c r="AI28" i="17"/>
  <c r="AN28" i="17"/>
  <c r="AJ28" i="17"/>
  <c r="AK28" i="17"/>
  <c r="AL28" i="17"/>
  <c r="AM28" i="17"/>
  <c r="Y29" i="17"/>
  <c r="Z29" i="17"/>
  <c r="AB29" i="17"/>
  <c r="AC29" i="17"/>
  <c r="AD29" i="17"/>
  <c r="AE29" i="17"/>
  <c r="AF29" i="17"/>
  <c r="AH29" i="17"/>
  <c r="AI29" i="17"/>
  <c r="AN29" i="17"/>
  <c r="AJ29" i="17"/>
  <c r="AK29" i="17"/>
  <c r="AL29" i="17"/>
  <c r="AM29" i="17"/>
  <c r="Y30" i="17"/>
  <c r="Z30" i="17"/>
  <c r="AB30" i="17"/>
  <c r="AC30" i="17"/>
  <c r="AD30" i="17"/>
  <c r="AE30" i="17"/>
  <c r="AF30" i="17"/>
  <c r="AH30" i="17"/>
  <c r="AI30" i="17"/>
  <c r="AJ30" i="17"/>
  <c r="AK30" i="17"/>
  <c r="AL30" i="17"/>
  <c r="AM30" i="17"/>
  <c r="Y31" i="17"/>
  <c r="Z31" i="17"/>
  <c r="AB31" i="17"/>
  <c r="AC31" i="17"/>
  <c r="AD31" i="17"/>
  <c r="AE31" i="17"/>
  <c r="AF31" i="17"/>
  <c r="AH31" i="17"/>
  <c r="AI31" i="17"/>
  <c r="AN31" i="17"/>
  <c r="AJ31" i="17"/>
  <c r="AK31" i="17"/>
  <c r="AL31" i="17"/>
  <c r="AM31" i="17"/>
  <c r="Y32" i="17"/>
  <c r="Z32" i="17"/>
  <c r="AB32" i="17"/>
  <c r="AC32" i="17"/>
  <c r="AD32" i="17"/>
  <c r="AE32" i="17"/>
  <c r="AF32" i="17"/>
  <c r="AH32" i="17"/>
  <c r="AI32" i="17"/>
  <c r="AN32" i="17"/>
  <c r="AJ32" i="17"/>
  <c r="AK32" i="17"/>
  <c r="AL32" i="17"/>
  <c r="AM32" i="17"/>
  <c r="Y33" i="17"/>
  <c r="Z33" i="17"/>
  <c r="AB33" i="17"/>
  <c r="AC33" i="17"/>
  <c r="AD33" i="17"/>
  <c r="AE33" i="17"/>
  <c r="AF33" i="17"/>
  <c r="AH33" i="17"/>
  <c r="AI33" i="17"/>
  <c r="AN33" i="17"/>
  <c r="AJ33" i="17"/>
  <c r="AK33" i="17"/>
  <c r="AL33" i="17"/>
  <c r="AM33" i="17"/>
  <c r="Y34" i="17"/>
  <c r="Z34" i="17"/>
  <c r="AB34" i="17"/>
  <c r="AC34" i="17"/>
  <c r="AD34" i="17"/>
  <c r="AE34" i="17"/>
  <c r="AF34" i="17"/>
  <c r="AH34" i="17"/>
  <c r="AI34" i="17"/>
  <c r="AN34" i="17"/>
  <c r="AJ34" i="17"/>
  <c r="AK34" i="17"/>
  <c r="AL34" i="17"/>
  <c r="AM34" i="17"/>
  <c r="Y35" i="17"/>
  <c r="Z35" i="17"/>
  <c r="AB35" i="17"/>
  <c r="AC35" i="17"/>
  <c r="AD35" i="17"/>
  <c r="AE35" i="17"/>
  <c r="AF35" i="17"/>
  <c r="AH35" i="17"/>
  <c r="AI35" i="17"/>
  <c r="AJ35" i="17"/>
  <c r="AK35" i="17"/>
  <c r="AL35" i="17"/>
  <c r="AM35" i="17"/>
  <c r="Y36" i="17"/>
  <c r="Z36" i="17"/>
  <c r="AB36" i="17"/>
  <c r="AC36" i="17"/>
  <c r="AD36" i="17"/>
  <c r="AE36" i="17"/>
  <c r="AF36" i="17"/>
  <c r="AH36" i="17"/>
  <c r="AI36" i="17"/>
  <c r="AN36" i="17"/>
  <c r="AJ36" i="17"/>
  <c r="AK36" i="17"/>
  <c r="AL36" i="17"/>
  <c r="AM36" i="17"/>
  <c r="Y37" i="17"/>
  <c r="Z37" i="17"/>
  <c r="AB37" i="17"/>
  <c r="AC37" i="17"/>
  <c r="AD37" i="17"/>
  <c r="AE37" i="17"/>
  <c r="AF37" i="17"/>
  <c r="AH37" i="17"/>
  <c r="AI37" i="17"/>
  <c r="AN37" i="17"/>
  <c r="AJ37" i="17"/>
  <c r="AK37" i="17"/>
  <c r="AL37" i="17"/>
  <c r="AM37" i="17"/>
  <c r="Y38" i="17"/>
  <c r="Z38" i="17"/>
  <c r="AB38" i="17"/>
  <c r="AC38" i="17"/>
  <c r="AD38" i="17"/>
  <c r="AE38" i="17"/>
  <c r="AF38" i="17"/>
  <c r="AH38" i="17"/>
  <c r="AI38" i="17"/>
  <c r="AN38" i="17"/>
  <c r="AJ38" i="17"/>
  <c r="AK38" i="17"/>
  <c r="AL38" i="17"/>
  <c r="AM38" i="17"/>
  <c r="Y39" i="17"/>
  <c r="Z39" i="17"/>
  <c r="AB39" i="17"/>
  <c r="AC39" i="17"/>
  <c r="AD39" i="17"/>
  <c r="AE39" i="17"/>
  <c r="AF39" i="17"/>
  <c r="AH39" i="17"/>
  <c r="AI39" i="17"/>
  <c r="AN39" i="17"/>
  <c r="AJ39" i="17"/>
  <c r="AK39" i="17"/>
  <c r="AL39" i="17"/>
  <c r="AM39" i="17"/>
  <c r="Y40" i="17"/>
  <c r="Z40" i="17"/>
  <c r="AB40" i="17"/>
  <c r="AC40" i="17"/>
  <c r="AD40" i="17"/>
  <c r="AE40" i="17"/>
  <c r="AF40" i="17"/>
  <c r="AH40" i="17"/>
  <c r="AI40" i="17"/>
  <c r="AN40" i="17"/>
  <c r="AJ40" i="17"/>
  <c r="AK40" i="17"/>
  <c r="AL40" i="17"/>
  <c r="AM40" i="17"/>
  <c r="Y41" i="17"/>
  <c r="Z41" i="17"/>
  <c r="AB41" i="17"/>
  <c r="AC41" i="17"/>
  <c r="AD41" i="17"/>
  <c r="AE41" i="17"/>
  <c r="AF41" i="17"/>
  <c r="AH41" i="17"/>
  <c r="AI41" i="17"/>
  <c r="AJ41" i="17"/>
  <c r="AK41" i="17"/>
  <c r="AL41" i="17"/>
  <c r="AM41" i="17"/>
  <c r="Y42" i="17"/>
  <c r="Z42" i="17"/>
  <c r="AB42" i="17"/>
  <c r="AC42" i="17"/>
  <c r="AD42" i="17"/>
  <c r="AE42" i="17"/>
  <c r="AF42" i="17"/>
  <c r="AH42" i="17"/>
  <c r="AI42" i="17"/>
  <c r="AN42" i="17"/>
  <c r="AJ42" i="17"/>
  <c r="AK42" i="17"/>
  <c r="AL42" i="17"/>
  <c r="AM42" i="17"/>
  <c r="Y43" i="17"/>
  <c r="Z43" i="17"/>
  <c r="AB43" i="17"/>
  <c r="AC43" i="17"/>
  <c r="AD43" i="17"/>
  <c r="AE43" i="17"/>
  <c r="AF43" i="17"/>
  <c r="AH43" i="17"/>
  <c r="AI43" i="17"/>
  <c r="AN43" i="17"/>
  <c r="AJ43" i="17"/>
  <c r="AK43" i="17"/>
  <c r="AL43" i="17"/>
  <c r="AM43" i="17"/>
  <c r="Y44" i="17"/>
  <c r="Z44" i="17"/>
  <c r="AB44" i="17"/>
  <c r="AC44" i="17"/>
  <c r="AD44" i="17"/>
  <c r="AE44" i="17"/>
  <c r="AF44" i="17"/>
  <c r="AH44" i="17"/>
  <c r="AI44" i="17"/>
  <c r="AN44" i="17"/>
  <c r="AJ44" i="17"/>
  <c r="AK44" i="17"/>
  <c r="AL44" i="17"/>
  <c r="AM44" i="17"/>
  <c r="R41" i="16"/>
  <c r="Y45" i="17"/>
  <c r="Z45" i="17"/>
  <c r="AB45" i="17"/>
  <c r="AC45" i="17"/>
  <c r="AD45" i="17"/>
  <c r="AE45" i="17"/>
  <c r="AF45" i="17"/>
  <c r="AH45" i="17"/>
  <c r="AI45" i="17"/>
  <c r="AJ45" i="17"/>
  <c r="AK45" i="17"/>
  <c r="AL45" i="17"/>
  <c r="AM45" i="17"/>
  <c r="Y46" i="17"/>
  <c r="Z46" i="17"/>
  <c r="AB46" i="17"/>
  <c r="AC46" i="17"/>
  <c r="AD46" i="17"/>
  <c r="AE46" i="17"/>
  <c r="AF46" i="17"/>
  <c r="AH46" i="17"/>
  <c r="AI46" i="17"/>
  <c r="AJ46" i="17"/>
  <c r="AK46" i="17"/>
  <c r="AL46" i="17"/>
  <c r="AM46" i="17"/>
  <c r="Y47" i="17"/>
  <c r="Z47" i="17"/>
  <c r="AB47" i="17"/>
  <c r="AC47" i="17"/>
  <c r="AD47" i="17"/>
  <c r="AE47" i="17"/>
  <c r="AF47" i="17"/>
  <c r="AH47" i="17"/>
  <c r="AI47" i="17"/>
  <c r="AN47" i="17"/>
  <c r="AJ47" i="17"/>
  <c r="AK47" i="17"/>
  <c r="AL47" i="17"/>
  <c r="AM47" i="17"/>
  <c r="Y48" i="17"/>
  <c r="Z48" i="17"/>
  <c r="AB48" i="17"/>
  <c r="AC48" i="17"/>
  <c r="AD48" i="17"/>
  <c r="AE48" i="17"/>
  <c r="AF48" i="17"/>
  <c r="AH48" i="17"/>
  <c r="AI48" i="17"/>
  <c r="AN48" i="17"/>
  <c r="AJ48" i="17"/>
  <c r="AK48" i="17"/>
  <c r="AL48" i="17"/>
  <c r="AM48" i="17"/>
  <c r="Y49" i="17"/>
  <c r="Z49" i="17"/>
  <c r="AB49" i="17"/>
  <c r="AC49" i="17"/>
  <c r="AD49" i="17"/>
  <c r="AE49" i="17"/>
  <c r="AF49" i="17"/>
  <c r="AH49" i="17"/>
  <c r="AI49" i="17"/>
  <c r="AJ49" i="17"/>
  <c r="AK49" i="17"/>
  <c r="AL49" i="17"/>
  <c r="AM49" i="17"/>
  <c r="Y50" i="17"/>
  <c r="Z50" i="17"/>
  <c r="AB50" i="17"/>
  <c r="AC50" i="17"/>
  <c r="AD50" i="17"/>
  <c r="AE50" i="17"/>
  <c r="AF50" i="17"/>
  <c r="AH50" i="17"/>
  <c r="AI50" i="17"/>
  <c r="AJ50" i="17"/>
  <c r="AK50" i="17"/>
  <c r="AL50" i="17"/>
  <c r="AM50" i="17"/>
  <c r="Y51" i="17"/>
  <c r="Z51" i="17"/>
  <c r="AB51" i="17"/>
  <c r="AC51" i="17"/>
  <c r="AD51" i="17"/>
  <c r="AE51" i="17"/>
  <c r="AF51" i="17"/>
  <c r="AH51" i="17"/>
  <c r="AI51" i="17"/>
  <c r="AN51" i="17"/>
  <c r="AJ51" i="17"/>
  <c r="AK51" i="17"/>
  <c r="AL51" i="17"/>
  <c r="AM51" i="17"/>
  <c r="Y52" i="17"/>
  <c r="Z52" i="17"/>
  <c r="AB52" i="17"/>
  <c r="AC52" i="17"/>
  <c r="AD52" i="17"/>
  <c r="AE52" i="17"/>
  <c r="AF52" i="17"/>
  <c r="AH52" i="17"/>
  <c r="AI52" i="17"/>
  <c r="AN52" i="17"/>
  <c r="AJ52" i="17"/>
  <c r="AK52" i="17"/>
  <c r="AL52" i="17"/>
  <c r="AM52" i="17"/>
  <c r="Y53" i="17"/>
  <c r="Z53" i="17"/>
  <c r="AB53" i="17"/>
  <c r="AC53" i="17"/>
  <c r="AD53" i="17"/>
  <c r="AE53" i="17"/>
  <c r="AF53" i="17"/>
  <c r="AH53" i="17"/>
  <c r="AI53" i="17"/>
  <c r="AN53" i="17"/>
  <c r="AJ53" i="17"/>
  <c r="AK53" i="17"/>
  <c r="AL53" i="17"/>
  <c r="AM53" i="17"/>
  <c r="Y54" i="17"/>
  <c r="Z54" i="17"/>
  <c r="AB54" i="17"/>
  <c r="AC54" i="17"/>
  <c r="AD54" i="17"/>
  <c r="AE54" i="17"/>
  <c r="AF54" i="17"/>
  <c r="AH54" i="17"/>
  <c r="AI54" i="17"/>
  <c r="AN54" i="17"/>
  <c r="AJ54" i="17"/>
  <c r="AK54" i="17"/>
  <c r="AL54" i="17"/>
  <c r="AM54" i="17"/>
  <c r="Y55" i="17"/>
  <c r="Z55" i="17"/>
  <c r="AB55" i="17"/>
  <c r="AC55" i="17"/>
  <c r="AD55" i="17"/>
  <c r="AE55" i="17"/>
  <c r="AF55" i="17"/>
  <c r="AH55" i="17"/>
  <c r="AI55" i="17"/>
  <c r="AN55" i="17"/>
  <c r="AJ55" i="17"/>
  <c r="AK55" i="17"/>
  <c r="AL55" i="17"/>
  <c r="AM55" i="17"/>
  <c r="Y56" i="17"/>
  <c r="Z56" i="17"/>
  <c r="AB56" i="17"/>
  <c r="AC56" i="17"/>
  <c r="AD56" i="17"/>
  <c r="AE56" i="17"/>
  <c r="AF56" i="17"/>
  <c r="AH56" i="17"/>
  <c r="AI56" i="17"/>
  <c r="AN56" i="17"/>
  <c r="AJ56" i="17"/>
  <c r="AK56" i="17"/>
  <c r="AL56" i="17"/>
  <c r="AM56" i="17"/>
  <c r="Y57" i="17"/>
  <c r="Z57" i="17"/>
  <c r="AB57" i="17"/>
  <c r="AC57" i="17"/>
  <c r="AD57" i="17"/>
  <c r="AE57" i="17"/>
  <c r="AF57" i="17"/>
  <c r="AH57" i="17"/>
  <c r="AI57" i="17"/>
  <c r="AN57" i="17"/>
  <c r="AJ57" i="17"/>
  <c r="AK57" i="17"/>
  <c r="AL57" i="17"/>
  <c r="AM57" i="17"/>
  <c r="Y58" i="17"/>
  <c r="Z58" i="17"/>
  <c r="AB58" i="17"/>
  <c r="AC58" i="17"/>
  <c r="AD58" i="17"/>
  <c r="AE58" i="17"/>
  <c r="AF58" i="17"/>
  <c r="AH58" i="17"/>
  <c r="AI58" i="17"/>
  <c r="AJ58" i="17"/>
  <c r="AK58" i="17"/>
  <c r="AL58" i="17"/>
  <c r="AM58" i="17"/>
  <c r="Y59" i="17"/>
  <c r="Z59" i="17"/>
  <c r="AB59" i="17"/>
  <c r="AC59" i="17"/>
  <c r="AD59" i="17"/>
  <c r="AE59" i="17"/>
  <c r="AF59" i="17"/>
  <c r="AH59" i="17"/>
  <c r="AI59" i="17"/>
  <c r="AN59" i="17"/>
  <c r="AJ59" i="17"/>
  <c r="AK59" i="17"/>
  <c r="AL59" i="17"/>
  <c r="AM59" i="17"/>
  <c r="Y60" i="17"/>
  <c r="Z60" i="17"/>
  <c r="AB60" i="17"/>
  <c r="AC60" i="17"/>
  <c r="AD60" i="17"/>
  <c r="AE60" i="17"/>
  <c r="AF60" i="17"/>
  <c r="AH60" i="17"/>
  <c r="AI60" i="17"/>
  <c r="AN60" i="17"/>
  <c r="AJ60" i="17"/>
  <c r="AK60" i="17"/>
  <c r="AL60" i="17"/>
  <c r="AM60" i="17"/>
  <c r="Y61" i="17"/>
  <c r="Z61" i="17"/>
  <c r="AB61" i="17"/>
  <c r="AC61" i="17"/>
  <c r="AD61" i="17"/>
  <c r="AE61" i="17"/>
  <c r="AF61" i="17"/>
  <c r="AH61" i="17"/>
  <c r="AI61" i="17"/>
  <c r="AJ61" i="17"/>
  <c r="AK61" i="17"/>
  <c r="AL61" i="17"/>
  <c r="AM61" i="17"/>
  <c r="Y62" i="17"/>
  <c r="Z62" i="17"/>
  <c r="AB62" i="17"/>
  <c r="AC62" i="17"/>
  <c r="AD62" i="17"/>
  <c r="AE62" i="17"/>
  <c r="AF62" i="17"/>
  <c r="AH62" i="17"/>
  <c r="AI62" i="17"/>
  <c r="AN62" i="17"/>
  <c r="AJ62" i="17"/>
  <c r="AK62" i="17"/>
  <c r="AL62" i="17"/>
  <c r="AM62" i="17"/>
  <c r="Y63" i="17"/>
  <c r="Z63" i="17"/>
  <c r="AB63" i="17"/>
  <c r="AC63" i="17"/>
  <c r="AD63" i="17"/>
  <c r="AE63" i="17"/>
  <c r="AF63" i="17"/>
  <c r="AH63" i="17"/>
  <c r="AI63" i="17"/>
  <c r="AN63" i="17"/>
  <c r="AJ63" i="17"/>
  <c r="AK63" i="17"/>
  <c r="AL63" i="17"/>
  <c r="AM63" i="17"/>
  <c r="Y64" i="17"/>
  <c r="Z64" i="17"/>
  <c r="AB64" i="17"/>
  <c r="AC64" i="17"/>
  <c r="AD64" i="17"/>
  <c r="AE64" i="17"/>
  <c r="AF64" i="17"/>
  <c r="AH64" i="17"/>
  <c r="AI64" i="17"/>
  <c r="AN64" i="17"/>
  <c r="AJ64" i="17"/>
  <c r="AK64" i="17"/>
  <c r="AL64" i="17"/>
  <c r="AM64" i="17"/>
  <c r="Y65" i="17"/>
  <c r="Z65" i="17"/>
  <c r="AB65" i="17"/>
  <c r="AC65" i="17"/>
  <c r="AD65" i="17"/>
  <c r="AI65" i="17"/>
  <c r="AN65" i="17"/>
  <c r="AE65" i="17"/>
  <c r="AF65" i="17"/>
  <c r="AH65" i="17"/>
  <c r="AJ65" i="17"/>
  <c r="AK65" i="17"/>
  <c r="AL65" i="17"/>
  <c r="AM65" i="17"/>
  <c r="Y66" i="17"/>
  <c r="Z66" i="17"/>
  <c r="AB66" i="17"/>
  <c r="AC66" i="17"/>
  <c r="AD66" i="17"/>
  <c r="AE66" i="17"/>
  <c r="AF66" i="17"/>
  <c r="AH66" i="17"/>
  <c r="AI66" i="17"/>
  <c r="AN66" i="17"/>
  <c r="AJ66" i="17"/>
  <c r="AK66" i="17"/>
  <c r="AL66" i="17"/>
  <c r="AM66" i="17"/>
  <c r="Y67" i="17"/>
  <c r="Z67" i="17"/>
  <c r="AB67" i="17"/>
  <c r="AC67" i="17"/>
  <c r="AD67" i="17"/>
  <c r="AE67" i="17"/>
  <c r="AF67" i="17"/>
  <c r="AH67" i="17"/>
  <c r="AI67" i="17"/>
  <c r="AN67" i="17"/>
  <c r="AJ67" i="17"/>
  <c r="AK67" i="17"/>
  <c r="AL67" i="17"/>
  <c r="AM67" i="17"/>
  <c r="Y68" i="17"/>
  <c r="Z68" i="17"/>
  <c r="AB68" i="17"/>
  <c r="AC68" i="17"/>
  <c r="AD68" i="17"/>
  <c r="AE68" i="17"/>
  <c r="AF68" i="17"/>
  <c r="AH68" i="17"/>
  <c r="AI68" i="17"/>
  <c r="AN68" i="17"/>
  <c r="AJ68" i="17"/>
  <c r="AK68" i="17"/>
  <c r="AL68" i="17"/>
  <c r="AM68" i="17"/>
  <c r="Y69" i="17"/>
  <c r="Z69" i="17"/>
  <c r="AB69" i="17"/>
  <c r="AC69" i="17"/>
  <c r="AD69" i="17"/>
  <c r="AE69" i="17"/>
  <c r="AF69" i="17"/>
  <c r="AH69" i="17"/>
  <c r="AI69" i="17"/>
  <c r="AN69" i="17"/>
  <c r="AJ69" i="17"/>
  <c r="AK69" i="17"/>
  <c r="AL69" i="17"/>
  <c r="AM69" i="17"/>
  <c r="Y70" i="17"/>
  <c r="Z70" i="17"/>
  <c r="AB70" i="17"/>
  <c r="AC70" i="17"/>
  <c r="AD70" i="17"/>
  <c r="AE70" i="17"/>
  <c r="AF70" i="17"/>
  <c r="AH70" i="17"/>
  <c r="AI70" i="17"/>
  <c r="AN70" i="17"/>
  <c r="AJ70" i="17"/>
  <c r="AK70" i="17"/>
  <c r="AL70" i="17"/>
  <c r="AM70" i="17"/>
  <c r="Y71" i="17"/>
  <c r="Z71" i="17"/>
  <c r="AB71" i="17"/>
  <c r="AC71" i="17"/>
  <c r="AD71" i="17"/>
  <c r="AE71" i="17"/>
  <c r="AF71" i="17"/>
  <c r="AH71" i="17"/>
  <c r="AI71" i="17"/>
  <c r="AJ71" i="17"/>
  <c r="AK71" i="17"/>
  <c r="AL71" i="17"/>
  <c r="AM71" i="17"/>
  <c r="Y72" i="17"/>
  <c r="Z72" i="17"/>
  <c r="AB72" i="17"/>
  <c r="AC72" i="17"/>
  <c r="AD72" i="17"/>
  <c r="AE72" i="17"/>
  <c r="AF72" i="17"/>
  <c r="AH72" i="17"/>
  <c r="AI72" i="17"/>
  <c r="AN72" i="17"/>
  <c r="AJ72" i="17"/>
  <c r="AK72" i="17"/>
  <c r="AL72" i="17"/>
  <c r="AM72" i="17"/>
  <c r="Y73" i="17"/>
  <c r="Z73" i="17"/>
  <c r="AB73" i="17"/>
  <c r="AC73" i="17"/>
  <c r="AD73" i="17"/>
  <c r="AE73" i="17"/>
  <c r="AF73" i="17"/>
  <c r="AH73" i="17"/>
  <c r="AI73" i="17"/>
  <c r="AJ73" i="17"/>
  <c r="AK73" i="17"/>
  <c r="AL73" i="17"/>
  <c r="AM73" i="17"/>
  <c r="Y74" i="17"/>
  <c r="Z74" i="17"/>
  <c r="AB74" i="17"/>
  <c r="AC74" i="17"/>
  <c r="AD74" i="17"/>
  <c r="AE74" i="17"/>
  <c r="AF74" i="17"/>
  <c r="AH74" i="17"/>
  <c r="AI74" i="17"/>
  <c r="AN74" i="17"/>
  <c r="AJ74" i="17"/>
  <c r="AK74" i="17"/>
  <c r="AL74" i="17"/>
  <c r="AM74" i="17"/>
  <c r="Y75" i="17"/>
  <c r="Z75" i="17"/>
  <c r="AB75" i="17"/>
  <c r="AC75" i="17"/>
  <c r="AD75" i="17"/>
  <c r="AE75" i="17"/>
  <c r="AF75" i="17"/>
  <c r="AH75" i="17"/>
  <c r="AI75" i="17"/>
  <c r="AN75" i="17"/>
  <c r="AJ75" i="17"/>
  <c r="AK75" i="17"/>
  <c r="AL75" i="17"/>
  <c r="AM75" i="17"/>
  <c r="Y76" i="17"/>
  <c r="Z76" i="17"/>
  <c r="AB76" i="17"/>
  <c r="AC76" i="17"/>
  <c r="AD76" i="17"/>
  <c r="AI76" i="17"/>
  <c r="AN76" i="17"/>
  <c r="AE76" i="17"/>
  <c r="AF76" i="17"/>
  <c r="AH76" i="17"/>
  <c r="AJ76" i="17"/>
  <c r="AK76" i="17"/>
  <c r="AL76" i="17"/>
  <c r="AM76" i="17"/>
  <c r="Y77" i="17"/>
  <c r="Z77" i="17"/>
  <c r="AB77" i="17"/>
  <c r="AC77" i="17"/>
  <c r="AD77" i="17"/>
  <c r="AE77" i="17"/>
  <c r="AF77" i="17"/>
  <c r="AH77" i="17"/>
  <c r="AI77" i="17"/>
  <c r="AJ77" i="17"/>
  <c r="AK77" i="17"/>
  <c r="AL77" i="17"/>
  <c r="AM77" i="17"/>
  <c r="Y78" i="17"/>
  <c r="Z78" i="17"/>
  <c r="AB78" i="17"/>
  <c r="AC78" i="17"/>
  <c r="AD78" i="17"/>
  <c r="AE78" i="17"/>
  <c r="AF78" i="17"/>
  <c r="AH78" i="17"/>
  <c r="AI78" i="17"/>
  <c r="AJ78" i="17"/>
  <c r="AK78" i="17"/>
  <c r="AL78" i="17"/>
  <c r="AM78" i="17"/>
  <c r="Y79" i="17"/>
  <c r="Z79" i="17"/>
  <c r="AB79" i="17"/>
  <c r="AC79" i="17"/>
  <c r="AD79" i="17"/>
  <c r="AI79" i="17"/>
  <c r="AN79" i="17"/>
  <c r="AE79" i="17"/>
  <c r="AF79" i="17"/>
  <c r="AH79" i="17"/>
  <c r="AJ79" i="17"/>
  <c r="AK79" i="17"/>
  <c r="AL79" i="17"/>
  <c r="AM79" i="17"/>
  <c r="Y80" i="17"/>
  <c r="Z80" i="17"/>
  <c r="AB80" i="17"/>
  <c r="AC80" i="17"/>
  <c r="AD80" i="17"/>
  <c r="AE80" i="17"/>
  <c r="AF80" i="17"/>
  <c r="AH80" i="17"/>
  <c r="AI80" i="17"/>
  <c r="AN80" i="17"/>
  <c r="AJ80" i="17"/>
  <c r="AK80" i="17"/>
  <c r="AL80" i="17"/>
  <c r="AM80" i="17"/>
  <c r="Y81" i="17"/>
  <c r="Z81" i="17"/>
  <c r="AB81" i="17"/>
  <c r="AC81" i="17"/>
  <c r="AD81" i="17"/>
  <c r="AE81" i="17"/>
  <c r="AF81" i="17"/>
  <c r="AH81" i="17"/>
  <c r="AI81" i="17"/>
  <c r="AN81" i="17"/>
  <c r="AJ81" i="17"/>
  <c r="AK81" i="17"/>
  <c r="AL81" i="17"/>
  <c r="AM81" i="17"/>
  <c r="Y82" i="17"/>
  <c r="Z82" i="17"/>
  <c r="AB82" i="17"/>
  <c r="AC82" i="17"/>
  <c r="AD82" i="17"/>
  <c r="AE82" i="17"/>
  <c r="AF82" i="17"/>
  <c r="AH82" i="17"/>
  <c r="AI82" i="17"/>
  <c r="AN82" i="17"/>
  <c r="AJ82" i="17"/>
  <c r="AK82" i="17"/>
  <c r="AL82" i="17"/>
  <c r="AM82" i="17"/>
  <c r="Y83" i="17"/>
  <c r="Z83" i="17"/>
  <c r="AB83" i="17"/>
  <c r="AC83" i="17"/>
  <c r="AD83" i="17"/>
  <c r="AI83" i="17"/>
  <c r="AN83" i="17"/>
  <c r="AE83" i="17"/>
  <c r="AF83" i="17"/>
  <c r="AH83" i="17"/>
  <c r="AJ83" i="17"/>
  <c r="AK83" i="17"/>
  <c r="AL83" i="17"/>
  <c r="AM83" i="17"/>
  <c r="Y84" i="17"/>
  <c r="Z84" i="17"/>
  <c r="AB84" i="17"/>
  <c r="AC84" i="17"/>
  <c r="AD84" i="17"/>
  <c r="AE84" i="17"/>
  <c r="AF84" i="17"/>
  <c r="AH84" i="17"/>
  <c r="AI84" i="17"/>
  <c r="AN84" i="17"/>
  <c r="AJ84" i="17"/>
  <c r="AK84" i="17"/>
  <c r="AL84" i="17"/>
  <c r="AM84" i="17"/>
  <c r="Y85" i="17"/>
  <c r="Z85" i="17"/>
  <c r="AB85" i="17"/>
  <c r="AC85" i="17"/>
  <c r="AD85" i="17"/>
  <c r="AE85" i="17"/>
  <c r="AF85" i="17"/>
  <c r="AH85" i="17"/>
  <c r="AI85" i="17"/>
  <c r="AN85" i="17"/>
  <c r="AJ85" i="17"/>
  <c r="AK85" i="17"/>
  <c r="AL85" i="17"/>
  <c r="AM85" i="17"/>
  <c r="Y86" i="17"/>
  <c r="Z86" i="17"/>
  <c r="AB86" i="17"/>
  <c r="AC86" i="17"/>
  <c r="AD86" i="17"/>
  <c r="AE86" i="17"/>
  <c r="AF86" i="17"/>
  <c r="AH86" i="17"/>
  <c r="AI86" i="17"/>
  <c r="AN86" i="17"/>
  <c r="AJ86" i="17"/>
  <c r="AK86" i="17"/>
  <c r="AL86" i="17"/>
  <c r="AM86" i="17"/>
  <c r="Y87" i="17"/>
  <c r="Z87" i="17"/>
  <c r="AB87" i="17"/>
  <c r="AC87" i="17"/>
  <c r="AD87" i="17"/>
  <c r="AE87" i="17"/>
  <c r="AF87" i="17"/>
  <c r="AH87" i="17"/>
  <c r="AI87" i="17"/>
  <c r="AN87" i="17"/>
  <c r="AJ87" i="17"/>
  <c r="AK87" i="17"/>
  <c r="AL87" i="17"/>
  <c r="AM87" i="17"/>
  <c r="Y88" i="17"/>
  <c r="Z88" i="17"/>
  <c r="AB88" i="17"/>
  <c r="AC88" i="17"/>
  <c r="AD88" i="17"/>
  <c r="AE88" i="17"/>
  <c r="AF88" i="17"/>
  <c r="AH88" i="17"/>
  <c r="AI88" i="17"/>
  <c r="AN88" i="17"/>
  <c r="AJ88" i="17"/>
  <c r="AK88" i="17"/>
  <c r="AL88" i="17"/>
  <c r="AM88" i="17"/>
  <c r="Y89" i="17"/>
  <c r="Z89" i="17"/>
  <c r="AB89" i="17"/>
  <c r="AC89" i="17"/>
  <c r="AD89" i="17"/>
  <c r="AE89" i="17"/>
  <c r="AF89" i="17"/>
  <c r="AH89" i="17"/>
  <c r="AI89" i="17"/>
  <c r="AN89" i="17"/>
  <c r="AJ89" i="17"/>
  <c r="AK89" i="17"/>
  <c r="AL89" i="17"/>
  <c r="AM89" i="17"/>
  <c r="Y90" i="17"/>
  <c r="Z90" i="17"/>
  <c r="AB90" i="17"/>
  <c r="AC90" i="17"/>
  <c r="AD90" i="17"/>
  <c r="AE90" i="17"/>
  <c r="AF90" i="17"/>
  <c r="AH90" i="17"/>
  <c r="AI90" i="17"/>
  <c r="AN90" i="17"/>
  <c r="AJ90" i="17"/>
  <c r="AK90" i="17"/>
  <c r="AL90" i="17"/>
  <c r="AM90" i="17"/>
  <c r="Y91" i="17"/>
  <c r="Z91" i="17"/>
  <c r="AB91" i="17"/>
  <c r="AC91" i="17"/>
  <c r="AD91" i="17"/>
  <c r="AI91" i="17"/>
  <c r="AN91" i="17"/>
  <c r="AE91" i="17"/>
  <c r="AF91" i="17"/>
  <c r="AH91" i="17"/>
  <c r="AJ91" i="17"/>
  <c r="AK91" i="17"/>
  <c r="AL91" i="17"/>
  <c r="AM91" i="17"/>
  <c r="Y92" i="17"/>
  <c r="Z92" i="17"/>
  <c r="AB92" i="17"/>
  <c r="AC92" i="17"/>
  <c r="AD92" i="17"/>
  <c r="AE92" i="17"/>
  <c r="AF92" i="17"/>
  <c r="AH92" i="17"/>
  <c r="AI92" i="17"/>
  <c r="AN92" i="17"/>
  <c r="AJ92" i="17"/>
  <c r="AK92" i="17"/>
  <c r="AL92" i="17"/>
  <c r="AM92" i="17"/>
  <c r="Y93" i="17"/>
  <c r="Z93" i="17"/>
  <c r="AB93" i="17"/>
  <c r="AC93" i="17"/>
  <c r="AD93" i="17"/>
  <c r="AE93" i="17"/>
  <c r="AF93" i="17"/>
  <c r="AH93" i="17"/>
  <c r="AI93" i="17"/>
  <c r="AJ93" i="17"/>
  <c r="AK93" i="17"/>
  <c r="AL93" i="17"/>
  <c r="AM93" i="17"/>
  <c r="Y94" i="17"/>
  <c r="Z94" i="17"/>
  <c r="AB94" i="17"/>
  <c r="AC94" i="17"/>
  <c r="AD94" i="17"/>
  <c r="AE94" i="17"/>
  <c r="AF94" i="17"/>
  <c r="AH94" i="17"/>
  <c r="AI94" i="17"/>
  <c r="AN94" i="17"/>
  <c r="AJ94" i="17"/>
  <c r="AK94" i="17"/>
  <c r="AL94" i="17"/>
  <c r="AM94" i="17"/>
  <c r="Y95" i="17"/>
  <c r="Z95" i="17"/>
  <c r="AB95" i="17"/>
  <c r="AC95" i="17"/>
  <c r="AD95" i="17"/>
  <c r="AE95" i="17"/>
  <c r="AF95" i="17"/>
  <c r="AH95" i="17"/>
  <c r="AI95" i="17"/>
  <c r="AN95" i="17"/>
  <c r="AJ95" i="17"/>
  <c r="AK95" i="17"/>
  <c r="AL95" i="17"/>
  <c r="AM95" i="17"/>
  <c r="Y96" i="17"/>
  <c r="Z96" i="17"/>
  <c r="AB96" i="17"/>
  <c r="AC96" i="17"/>
  <c r="AD96" i="17"/>
  <c r="AE96" i="17"/>
  <c r="AF96" i="17"/>
  <c r="AH96" i="17"/>
  <c r="AI96" i="17"/>
  <c r="AJ96" i="17"/>
  <c r="AK96" i="17"/>
  <c r="AL96" i="17"/>
  <c r="AM96" i="17"/>
  <c r="Y97" i="17"/>
  <c r="Z97" i="17"/>
  <c r="AB97" i="17"/>
  <c r="AC97" i="17"/>
  <c r="AD97" i="17"/>
  <c r="AE97" i="17"/>
  <c r="AF97" i="17"/>
  <c r="AH97" i="17"/>
  <c r="AI97" i="17"/>
  <c r="AN97" i="17"/>
  <c r="AJ97" i="17"/>
  <c r="AK97" i="17"/>
  <c r="AL97" i="17"/>
  <c r="AM97" i="17"/>
  <c r="Y98" i="17"/>
  <c r="Z98" i="17"/>
  <c r="AB98" i="17"/>
  <c r="AC98" i="17"/>
  <c r="AD98" i="17"/>
  <c r="AE98" i="17"/>
  <c r="AF98" i="17"/>
  <c r="AH98" i="17"/>
  <c r="AI98" i="17"/>
  <c r="AN98" i="17"/>
  <c r="AJ98" i="17"/>
  <c r="AK98" i="17"/>
  <c r="AL98" i="17"/>
  <c r="AM98" i="17"/>
  <c r="Y99" i="17"/>
  <c r="Z99" i="17"/>
  <c r="AB99" i="17"/>
  <c r="AC99" i="17"/>
  <c r="AD99" i="17"/>
  <c r="AE99" i="17"/>
  <c r="AF99" i="17"/>
  <c r="AH99" i="17"/>
  <c r="AI99" i="17"/>
  <c r="AJ99" i="17"/>
  <c r="AK99" i="17"/>
  <c r="AL99" i="17"/>
  <c r="AM99" i="17"/>
  <c r="Y100" i="17"/>
  <c r="Z100" i="17"/>
  <c r="AB100" i="17"/>
  <c r="AC100" i="17"/>
  <c r="AD100" i="17"/>
  <c r="AE100" i="17"/>
  <c r="AF100" i="17"/>
  <c r="AH100" i="17"/>
  <c r="AI100" i="17"/>
  <c r="AN100" i="17"/>
  <c r="AJ100" i="17"/>
  <c r="AK100" i="17"/>
  <c r="AL100" i="17"/>
  <c r="AM100" i="17"/>
  <c r="Y101" i="17"/>
  <c r="Z101" i="17"/>
  <c r="AB101" i="17"/>
  <c r="AC101" i="17"/>
  <c r="AD101" i="17"/>
  <c r="AE101" i="17"/>
  <c r="AF101" i="17"/>
  <c r="AH101" i="17"/>
  <c r="AI101" i="17"/>
  <c r="AN101" i="17"/>
  <c r="AJ101" i="17"/>
  <c r="AK101" i="17"/>
  <c r="AL101" i="17"/>
  <c r="AM101" i="17"/>
  <c r="Y102" i="17"/>
  <c r="Z102" i="17"/>
  <c r="AB102" i="17"/>
  <c r="AC102" i="17"/>
  <c r="AD102" i="17"/>
  <c r="AE102" i="17"/>
  <c r="AF102" i="17"/>
  <c r="AH102" i="17"/>
  <c r="AI102" i="17"/>
  <c r="AN102" i="17"/>
  <c r="AJ102" i="17"/>
  <c r="AK102" i="17"/>
  <c r="AL102" i="17"/>
  <c r="AM102" i="17"/>
  <c r="Y103" i="17"/>
  <c r="Z103" i="17"/>
  <c r="AB103" i="17"/>
  <c r="AC103" i="17"/>
  <c r="AD103" i="17"/>
  <c r="AE103" i="17"/>
  <c r="AF103" i="17"/>
  <c r="AH103" i="17"/>
  <c r="AI103" i="17"/>
  <c r="AN103" i="17"/>
  <c r="AJ103" i="17"/>
  <c r="AK103" i="17"/>
  <c r="AL103" i="17"/>
  <c r="AM103" i="17"/>
  <c r="Y104" i="17"/>
  <c r="Z104" i="17"/>
  <c r="AB104" i="17"/>
  <c r="AC104" i="17"/>
  <c r="AD104" i="17"/>
  <c r="AE104" i="17"/>
  <c r="AF104" i="17"/>
  <c r="AH104" i="17"/>
  <c r="AI104" i="17"/>
  <c r="AN104" i="17"/>
  <c r="AJ104" i="17"/>
  <c r="AK104" i="17"/>
  <c r="AL104" i="17"/>
  <c r="AM104" i="17"/>
  <c r="Y105" i="17"/>
  <c r="Z105" i="17"/>
  <c r="AB105" i="17"/>
  <c r="AC105" i="17"/>
  <c r="AD105" i="17"/>
  <c r="AE105" i="17"/>
  <c r="AF105" i="17"/>
  <c r="AH105" i="17"/>
  <c r="AI105" i="17"/>
  <c r="AN105" i="17"/>
  <c r="AJ105" i="17"/>
  <c r="AK105" i="17"/>
  <c r="AL105" i="17"/>
  <c r="AM105" i="17"/>
  <c r="Y106" i="17"/>
  <c r="Z106" i="17"/>
  <c r="AB106" i="17"/>
  <c r="AC106" i="17"/>
  <c r="AD106" i="17"/>
  <c r="AE106" i="17"/>
  <c r="AF106" i="17"/>
  <c r="AH106" i="17"/>
  <c r="AI106" i="17"/>
  <c r="AN106" i="17"/>
  <c r="AJ106" i="17"/>
  <c r="AK106" i="17"/>
  <c r="AL106" i="17"/>
  <c r="AM106" i="17"/>
  <c r="Y107" i="17"/>
  <c r="Z107" i="17"/>
  <c r="AB107" i="17"/>
  <c r="AC107" i="17"/>
  <c r="AD107" i="17"/>
  <c r="AI107" i="17"/>
  <c r="AN107" i="17"/>
  <c r="AE107" i="17"/>
  <c r="AF107" i="17"/>
  <c r="AH107" i="17"/>
  <c r="AJ107" i="17"/>
  <c r="AK107" i="17"/>
  <c r="AL107" i="17"/>
  <c r="AM107" i="17"/>
  <c r="Y108" i="17"/>
  <c r="Z108" i="17"/>
  <c r="AB108" i="17"/>
  <c r="AC108" i="17"/>
  <c r="AD108" i="17"/>
  <c r="AE108" i="17"/>
  <c r="AF108" i="17"/>
  <c r="AH108" i="17"/>
  <c r="AI108" i="17"/>
  <c r="AN108" i="17"/>
  <c r="AJ108" i="17"/>
  <c r="AK108" i="17"/>
  <c r="AL108" i="17"/>
  <c r="AM108" i="17"/>
  <c r="Y109" i="17"/>
  <c r="Z109" i="17"/>
  <c r="AB109" i="17"/>
  <c r="AC109" i="17"/>
  <c r="AD109" i="17"/>
  <c r="AE109" i="17"/>
  <c r="AF109" i="17"/>
  <c r="AH109" i="17"/>
  <c r="AI109" i="17"/>
  <c r="AJ109" i="17"/>
  <c r="AK109" i="17"/>
  <c r="AL109" i="17"/>
  <c r="AM109" i="17"/>
  <c r="Y110" i="17"/>
  <c r="Z110" i="17"/>
  <c r="AB110" i="17"/>
  <c r="AC110" i="17"/>
  <c r="AD110" i="17"/>
  <c r="AE110" i="17"/>
  <c r="AF110" i="17"/>
  <c r="AH110" i="17"/>
  <c r="AI110" i="17"/>
  <c r="AN110" i="17"/>
  <c r="AJ110" i="17"/>
  <c r="AK110" i="17"/>
  <c r="AL110" i="17"/>
  <c r="AM110" i="17"/>
  <c r="Y111" i="17"/>
  <c r="Z111" i="17"/>
  <c r="AB111" i="17"/>
  <c r="AC111" i="17"/>
  <c r="AD111" i="17"/>
  <c r="AE111" i="17"/>
  <c r="AF111" i="17"/>
  <c r="AH111" i="17"/>
  <c r="AI111" i="17"/>
  <c r="AN111" i="17"/>
  <c r="AJ111" i="17"/>
  <c r="AK111" i="17"/>
  <c r="AL111" i="17"/>
  <c r="AM111" i="17"/>
  <c r="Y112" i="17"/>
  <c r="Z112" i="17"/>
  <c r="AB112" i="17"/>
  <c r="AC112" i="17"/>
  <c r="AD112" i="17"/>
  <c r="AE112" i="17"/>
  <c r="AF112" i="17"/>
  <c r="AH112" i="17"/>
  <c r="AI112" i="17"/>
  <c r="AN112" i="17"/>
  <c r="AJ112" i="17"/>
  <c r="AK112" i="17"/>
  <c r="AL112" i="17"/>
  <c r="AM112" i="17"/>
  <c r="Y113" i="17"/>
  <c r="Z113" i="17"/>
  <c r="AB113" i="17"/>
  <c r="AC113" i="17"/>
  <c r="AD113" i="17"/>
  <c r="AI113" i="17"/>
  <c r="AN113" i="17"/>
  <c r="AE113" i="17"/>
  <c r="AF113" i="17"/>
  <c r="AH113" i="17"/>
  <c r="AJ113" i="17"/>
  <c r="AK113" i="17"/>
  <c r="AL113" i="17"/>
  <c r="AM113" i="17"/>
  <c r="Y114" i="17"/>
  <c r="Z114" i="17"/>
  <c r="AB114" i="17"/>
  <c r="AC114" i="17"/>
  <c r="AD114" i="17"/>
  <c r="AE114" i="17"/>
  <c r="AF114" i="17"/>
  <c r="AH114" i="17"/>
  <c r="AI114" i="17"/>
  <c r="AN114" i="17"/>
  <c r="AJ114" i="17"/>
  <c r="AK114" i="17"/>
  <c r="AL114" i="17"/>
  <c r="AM114" i="17"/>
  <c r="Y115" i="17"/>
  <c r="Z115" i="17"/>
  <c r="AB115" i="17"/>
  <c r="AC115" i="17"/>
  <c r="AD115" i="17"/>
  <c r="AE115" i="17"/>
  <c r="AF115" i="17"/>
  <c r="AH115" i="17"/>
  <c r="AI115" i="17"/>
  <c r="AJ115" i="17"/>
  <c r="AK115" i="17"/>
  <c r="AL115" i="17"/>
  <c r="AM115" i="17"/>
  <c r="Y116" i="17"/>
  <c r="Z116" i="17"/>
  <c r="AB116" i="17"/>
  <c r="AC116" i="17"/>
  <c r="AD116" i="17"/>
  <c r="AE116" i="17"/>
  <c r="AF116" i="17"/>
  <c r="AH116" i="17"/>
  <c r="AI116" i="17"/>
  <c r="AN116" i="17"/>
  <c r="AJ116" i="17"/>
  <c r="AK116" i="17"/>
  <c r="AL116" i="17"/>
  <c r="AM116" i="17"/>
  <c r="Y117" i="17"/>
  <c r="Z117" i="17"/>
  <c r="AB117" i="17"/>
  <c r="AC117" i="17"/>
  <c r="AD117" i="17"/>
  <c r="AE117" i="17"/>
  <c r="AF117" i="17"/>
  <c r="AH117" i="17"/>
  <c r="AI117" i="17"/>
  <c r="AJ117" i="17"/>
  <c r="AK117" i="17"/>
  <c r="AL117" i="17"/>
  <c r="AM117" i="17"/>
  <c r="Y118" i="17"/>
  <c r="Z118" i="17"/>
  <c r="AB118" i="17"/>
  <c r="AC118" i="17"/>
  <c r="AD118" i="17"/>
  <c r="AE118" i="17"/>
  <c r="AF118" i="17"/>
  <c r="AH118" i="17"/>
  <c r="AI118" i="17"/>
  <c r="AN118" i="17"/>
  <c r="AJ118" i="17"/>
  <c r="AK118" i="17"/>
  <c r="AL118" i="17"/>
  <c r="AM118" i="17"/>
  <c r="Y119" i="17"/>
  <c r="Z119" i="17"/>
  <c r="AB119" i="17"/>
  <c r="AC119" i="17"/>
  <c r="AD119" i="17"/>
  <c r="AE119" i="17"/>
  <c r="AF119" i="17"/>
  <c r="AH119" i="17"/>
  <c r="AI119" i="17"/>
  <c r="AN119" i="17"/>
  <c r="AJ119" i="17"/>
  <c r="AK119" i="17"/>
  <c r="AL119" i="17"/>
  <c r="AM119" i="17"/>
  <c r="Y120" i="17"/>
  <c r="Z120" i="17"/>
  <c r="AB120" i="17"/>
  <c r="AC120" i="17"/>
  <c r="AD120" i="17"/>
  <c r="AE120" i="17"/>
  <c r="AF120" i="17"/>
  <c r="AH120" i="17"/>
  <c r="AI120" i="17"/>
  <c r="AN120" i="17"/>
  <c r="AJ120" i="17"/>
  <c r="AK120" i="17"/>
  <c r="AL120" i="17"/>
  <c r="AM120" i="17"/>
  <c r="Y121" i="17"/>
  <c r="Z121" i="17"/>
  <c r="AB121" i="17"/>
  <c r="AC121" i="17"/>
  <c r="AD121" i="17"/>
  <c r="AE121" i="17"/>
  <c r="AF121" i="17"/>
  <c r="AH121" i="17"/>
  <c r="AI121" i="17"/>
  <c r="AN121" i="17"/>
  <c r="AJ121" i="17"/>
  <c r="AK121" i="17"/>
  <c r="AL121" i="17"/>
  <c r="AM121" i="17"/>
  <c r="Y122" i="17"/>
  <c r="Z122" i="17"/>
  <c r="AB122" i="17"/>
  <c r="AC122" i="17"/>
  <c r="AD122" i="17"/>
  <c r="AE122" i="17"/>
  <c r="AF122" i="17"/>
  <c r="AH122" i="17"/>
  <c r="AI122" i="17"/>
  <c r="AN122" i="17"/>
  <c r="AJ122" i="17"/>
  <c r="AK122" i="17"/>
  <c r="AL122" i="17"/>
  <c r="AM122" i="17"/>
  <c r="Y123" i="17"/>
  <c r="Z123" i="17"/>
  <c r="AB123" i="17"/>
  <c r="AC123" i="17"/>
  <c r="AD123" i="17"/>
  <c r="AE123" i="17"/>
  <c r="AF123" i="17"/>
  <c r="AH123" i="17"/>
  <c r="AI123" i="17"/>
  <c r="AN123" i="17"/>
  <c r="AJ123" i="17"/>
  <c r="AK123" i="17"/>
  <c r="AL123" i="17"/>
  <c r="AM123" i="17"/>
  <c r="Y124" i="17"/>
  <c r="Z124" i="17"/>
  <c r="AB124" i="17"/>
  <c r="AC124" i="17"/>
  <c r="AD124" i="17"/>
  <c r="AE124" i="17"/>
  <c r="AF124" i="17"/>
  <c r="AH124" i="17"/>
  <c r="AI124" i="17"/>
  <c r="AN124" i="17"/>
  <c r="AJ124" i="17"/>
  <c r="AK124" i="17"/>
  <c r="AL124" i="17"/>
  <c r="AM124" i="17"/>
  <c r="Y125" i="17"/>
  <c r="Z125" i="17"/>
  <c r="AB125" i="17"/>
  <c r="AC125" i="17"/>
  <c r="AD125" i="17"/>
  <c r="AE125" i="17"/>
  <c r="AF125" i="17"/>
  <c r="AH125" i="17"/>
  <c r="AI125" i="17"/>
  <c r="AJ125" i="17"/>
  <c r="AK125" i="17"/>
  <c r="AL125" i="17"/>
  <c r="AM125" i="17"/>
  <c r="Y126" i="17"/>
  <c r="Z126" i="17"/>
  <c r="AB126" i="17"/>
  <c r="AC126" i="17"/>
  <c r="AD126" i="17"/>
  <c r="AE126" i="17"/>
  <c r="AF126" i="17"/>
  <c r="AH126" i="17"/>
  <c r="AI126" i="17"/>
  <c r="AN126" i="17"/>
  <c r="AJ126" i="17"/>
  <c r="AK126" i="17"/>
  <c r="AL126" i="17"/>
  <c r="AM126" i="17"/>
  <c r="Y127" i="17"/>
  <c r="Z127" i="17"/>
  <c r="AB127" i="17"/>
  <c r="AC127" i="17"/>
  <c r="AD127" i="17"/>
  <c r="AE127" i="17"/>
  <c r="AF127" i="17"/>
  <c r="AH127" i="17"/>
  <c r="AI127" i="17"/>
  <c r="AN127" i="17"/>
  <c r="AJ127" i="17"/>
  <c r="AK127" i="17"/>
  <c r="AL127" i="17"/>
  <c r="AM127" i="17"/>
  <c r="Y128" i="17"/>
  <c r="Z128" i="17"/>
  <c r="AB128" i="17"/>
  <c r="AC128" i="17"/>
  <c r="AD128" i="17"/>
  <c r="AE128" i="17"/>
  <c r="AF128" i="17"/>
  <c r="AH128" i="17"/>
  <c r="AI128" i="17"/>
  <c r="AN128" i="17"/>
  <c r="AJ128" i="17"/>
  <c r="AK128" i="17"/>
  <c r="AL128" i="17"/>
  <c r="AM128" i="17"/>
  <c r="Y129" i="17"/>
  <c r="Z129" i="17"/>
  <c r="AB129" i="17"/>
  <c r="AC129" i="17"/>
  <c r="AD129" i="17"/>
  <c r="AE129" i="17"/>
  <c r="AF129" i="17"/>
  <c r="AH129" i="17"/>
  <c r="AI129" i="17"/>
  <c r="AN129" i="17"/>
  <c r="AJ129" i="17"/>
  <c r="AK129" i="17"/>
  <c r="AL129" i="17"/>
  <c r="AM129" i="17"/>
  <c r="Y130" i="17"/>
  <c r="Z130" i="17"/>
  <c r="AB130" i="17"/>
  <c r="AC130" i="17"/>
  <c r="AD130" i="17"/>
  <c r="AI130" i="17"/>
  <c r="AN130" i="17"/>
  <c r="AE130" i="17"/>
  <c r="AF130" i="17"/>
  <c r="AH130" i="17"/>
  <c r="AJ130" i="17"/>
  <c r="AK130" i="17"/>
  <c r="AL130" i="17"/>
  <c r="AM130" i="17"/>
  <c r="Y131" i="17"/>
  <c r="Z131" i="17"/>
  <c r="AB131" i="17"/>
  <c r="AC131" i="17"/>
  <c r="AD131" i="17"/>
  <c r="AE131" i="17"/>
  <c r="AF131" i="17"/>
  <c r="AH131" i="17"/>
  <c r="AI131" i="17"/>
  <c r="AN131" i="17"/>
  <c r="AJ131" i="17"/>
  <c r="AK131" i="17"/>
  <c r="AL131" i="17"/>
  <c r="AM131" i="17"/>
  <c r="Y132" i="17"/>
  <c r="Z132" i="17"/>
  <c r="AB132" i="17"/>
  <c r="AC132" i="17"/>
  <c r="AD132" i="17"/>
  <c r="AE132" i="17"/>
  <c r="AF132" i="17"/>
  <c r="AH132" i="17"/>
  <c r="AI132" i="17"/>
  <c r="AN132" i="17"/>
  <c r="AJ132" i="17"/>
  <c r="AK132" i="17"/>
  <c r="AL132" i="17"/>
  <c r="AM132" i="17"/>
  <c r="Y133" i="17"/>
  <c r="Z133" i="17"/>
  <c r="AB133" i="17"/>
  <c r="AC133" i="17"/>
  <c r="AD133" i="17"/>
  <c r="AE133" i="17"/>
  <c r="AF133" i="17"/>
  <c r="AH133" i="17"/>
  <c r="AI133" i="17"/>
  <c r="AJ133" i="17"/>
  <c r="AK133" i="17"/>
  <c r="AL133" i="17"/>
  <c r="AM133" i="17"/>
  <c r="Y134" i="17"/>
  <c r="Z134" i="17"/>
  <c r="AB134" i="17"/>
  <c r="AC134" i="17"/>
  <c r="AD134" i="17"/>
  <c r="AE134" i="17"/>
  <c r="AF134" i="17"/>
  <c r="AH134" i="17"/>
  <c r="AI134" i="17"/>
  <c r="AN134" i="17"/>
  <c r="AJ134" i="17"/>
  <c r="AK134" i="17"/>
  <c r="AL134" i="17"/>
  <c r="AM134" i="17"/>
  <c r="Y135" i="17"/>
  <c r="Z135" i="17"/>
  <c r="AB135" i="17"/>
  <c r="AC135" i="17"/>
  <c r="AD135" i="17"/>
  <c r="AE135" i="17"/>
  <c r="AF135" i="17"/>
  <c r="AH135" i="17"/>
  <c r="AI135" i="17"/>
  <c r="AN135" i="17"/>
  <c r="AJ135" i="17"/>
  <c r="AK135" i="17"/>
  <c r="AL135" i="17"/>
  <c r="AM135" i="17"/>
  <c r="Y136" i="17"/>
  <c r="Z136" i="17"/>
  <c r="AB136" i="17"/>
  <c r="AC136" i="17"/>
  <c r="AD136" i="17"/>
  <c r="AE136" i="17"/>
  <c r="AF136" i="17"/>
  <c r="AH136" i="17"/>
  <c r="AI136" i="17"/>
  <c r="AN136" i="17"/>
  <c r="AJ136" i="17"/>
  <c r="AK136" i="17"/>
  <c r="AL136" i="17"/>
  <c r="AM136" i="17"/>
  <c r="Y137" i="17"/>
  <c r="Z137" i="17"/>
  <c r="AB137" i="17"/>
  <c r="AC137" i="17"/>
  <c r="AD137" i="17"/>
  <c r="AE137" i="17"/>
  <c r="AF137" i="17"/>
  <c r="AH137" i="17"/>
  <c r="AI137" i="17"/>
  <c r="AN137" i="17"/>
  <c r="AJ137" i="17"/>
  <c r="AK137" i="17"/>
  <c r="AL137" i="17"/>
  <c r="AM137" i="17"/>
  <c r="Y138" i="17"/>
  <c r="Z138" i="17"/>
  <c r="AB138" i="17"/>
  <c r="AC138" i="17"/>
  <c r="AD138" i="17"/>
  <c r="AE138" i="17"/>
  <c r="AF138" i="17"/>
  <c r="AH138" i="17"/>
  <c r="AI138" i="17"/>
  <c r="AN138" i="17"/>
  <c r="AJ138" i="17"/>
  <c r="AK138" i="17"/>
  <c r="AL138" i="17"/>
  <c r="AM138" i="17"/>
  <c r="Y139" i="17"/>
  <c r="Z139" i="17"/>
  <c r="AB139" i="17"/>
  <c r="AC139" i="17"/>
  <c r="AD139" i="17"/>
  <c r="AE139" i="17"/>
  <c r="AF139" i="17"/>
  <c r="AH139" i="17"/>
  <c r="AI139" i="17"/>
  <c r="AN139" i="17"/>
  <c r="AJ139" i="17"/>
  <c r="AK139" i="17"/>
  <c r="AL139" i="17"/>
  <c r="AM139" i="17"/>
  <c r="Y140" i="17"/>
  <c r="Z140" i="17"/>
  <c r="AB140" i="17"/>
  <c r="AC140" i="17"/>
  <c r="AD140" i="17"/>
  <c r="AE140" i="17"/>
  <c r="AF140" i="17"/>
  <c r="AH140" i="17"/>
  <c r="AI140" i="17"/>
  <c r="AJ140" i="17"/>
  <c r="AK140" i="17"/>
  <c r="AL140" i="17"/>
  <c r="AM140" i="17"/>
  <c r="Y141" i="17"/>
  <c r="Z141" i="17"/>
  <c r="AB141" i="17"/>
  <c r="AC141" i="17"/>
  <c r="AD141" i="17"/>
  <c r="AE141" i="17"/>
  <c r="AF141" i="17"/>
  <c r="AH141" i="17"/>
  <c r="AI141" i="17"/>
  <c r="AJ141" i="17"/>
  <c r="AK141" i="17"/>
  <c r="AL141" i="17"/>
  <c r="AM141" i="17"/>
  <c r="Y142" i="17"/>
  <c r="Z142" i="17"/>
  <c r="AB142" i="17"/>
  <c r="AC142" i="17"/>
  <c r="AD142" i="17"/>
  <c r="AE142" i="17"/>
  <c r="AF142" i="17"/>
  <c r="AH142" i="17"/>
  <c r="AI142" i="17"/>
  <c r="AN142" i="17"/>
  <c r="AJ142" i="17"/>
  <c r="AK142" i="17"/>
  <c r="AL142" i="17"/>
  <c r="AM142" i="17"/>
  <c r="Y143" i="17"/>
  <c r="Z143" i="17"/>
  <c r="AB143" i="17"/>
  <c r="AC143" i="17"/>
  <c r="AD143" i="17"/>
  <c r="AE143" i="17"/>
  <c r="AF143" i="17"/>
  <c r="AH143" i="17"/>
  <c r="AI143" i="17"/>
  <c r="AJ143" i="17"/>
  <c r="AK143" i="17"/>
  <c r="AL143" i="17"/>
  <c r="AM143" i="17"/>
  <c r="Y144" i="17"/>
  <c r="Z144" i="17"/>
  <c r="AB144" i="17"/>
  <c r="AC144" i="17"/>
  <c r="AD144" i="17"/>
  <c r="AI144" i="17"/>
  <c r="AN144" i="17"/>
  <c r="AE144" i="17"/>
  <c r="AF144" i="17"/>
  <c r="AH144" i="17"/>
  <c r="AJ144" i="17"/>
  <c r="AK144" i="17"/>
  <c r="AL144" i="17"/>
  <c r="AM144" i="17"/>
  <c r="Y145" i="17"/>
  <c r="Z145" i="17"/>
  <c r="AB145" i="17"/>
  <c r="AC145" i="17"/>
  <c r="AD145" i="17"/>
  <c r="AE145" i="17"/>
  <c r="AF145" i="17"/>
  <c r="AH145" i="17"/>
  <c r="AI145" i="17"/>
  <c r="AN145" i="17"/>
  <c r="AJ145" i="17"/>
  <c r="AK145" i="17"/>
  <c r="AL145" i="17"/>
  <c r="AM145" i="17"/>
  <c r="Y146" i="17"/>
  <c r="Z146" i="17"/>
  <c r="AB146" i="17"/>
  <c r="AC146" i="17"/>
  <c r="AD146" i="17"/>
  <c r="AE146" i="17"/>
  <c r="AF146" i="17"/>
  <c r="AH146" i="17"/>
  <c r="AI146" i="17"/>
  <c r="AN146" i="17"/>
  <c r="AJ146" i="17"/>
  <c r="AK146" i="17"/>
  <c r="AL146" i="17"/>
  <c r="AM146" i="17"/>
  <c r="Y147" i="17"/>
  <c r="Z147" i="17"/>
  <c r="AB147" i="17"/>
  <c r="AC147" i="17"/>
  <c r="AD147" i="17"/>
  <c r="AE147" i="17"/>
  <c r="AF147" i="17"/>
  <c r="AH147" i="17"/>
  <c r="AI147" i="17"/>
  <c r="AN147" i="17"/>
  <c r="AJ147" i="17"/>
  <c r="AK147" i="17"/>
  <c r="AL147" i="17"/>
  <c r="AM147" i="17"/>
  <c r="Y148" i="17"/>
  <c r="Z148" i="17"/>
  <c r="AB148" i="17"/>
  <c r="AC148" i="17"/>
  <c r="AD148" i="17"/>
  <c r="AI148" i="17"/>
  <c r="AN148" i="17"/>
  <c r="AE148" i="17"/>
  <c r="AF148" i="17"/>
  <c r="AH148" i="17"/>
  <c r="AJ148" i="17"/>
  <c r="AK148" i="17"/>
  <c r="AL148" i="17"/>
  <c r="AM148" i="17"/>
  <c r="Y149" i="17"/>
  <c r="Z149" i="17"/>
  <c r="AB149" i="17"/>
  <c r="AC149" i="17"/>
  <c r="AD149" i="17"/>
  <c r="AE149" i="17"/>
  <c r="AF149" i="17"/>
  <c r="AH149" i="17"/>
  <c r="AI149" i="17"/>
  <c r="AJ149" i="17"/>
  <c r="AK149" i="17"/>
  <c r="AL149" i="17"/>
  <c r="AM149" i="17"/>
  <c r="Y150" i="17"/>
  <c r="Z150" i="17"/>
  <c r="AB150" i="17"/>
  <c r="AC150" i="17"/>
  <c r="AD150" i="17"/>
  <c r="AE150" i="17"/>
  <c r="AF150" i="17"/>
  <c r="AH150" i="17"/>
  <c r="AI150" i="17"/>
  <c r="AN150" i="17"/>
  <c r="AJ150" i="17"/>
  <c r="AK150" i="17"/>
  <c r="AL150" i="17"/>
  <c r="AM150" i="17"/>
  <c r="Y151" i="17"/>
  <c r="Z151" i="17"/>
  <c r="AB151" i="17"/>
  <c r="AC151" i="17"/>
  <c r="AD151" i="17"/>
  <c r="AE151" i="17"/>
  <c r="AF151" i="17"/>
  <c r="AH151" i="17"/>
  <c r="AI151" i="17"/>
  <c r="AN151" i="17"/>
  <c r="AJ151" i="17"/>
  <c r="AK151" i="17"/>
  <c r="AL151" i="17"/>
  <c r="AM151" i="17"/>
  <c r="Y152" i="17"/>
  <c r="Z152" i="17"/>
  <c r="AB152" i="17"/>
  <c r="AC152" i="17"/>
  <c r="AD152" i="17"/>
  <c r="AE152" i="17"/>
  <c r="AF152" i="17"/>
  <c r="AH152" i="17"/>
  <c r="AI152" i="17"/>
  <c r="AJ152" i="17"/>
  <c r="AK152" i="17"/>
  <c r="AL152" i="17"/>
  <c r="AM152" i="17"/>
  <c r="Y153" i="17"/>
  <c r="Z153" i="17"/>
  <c r="AB153" i="17"/>
  <c r="AC153" i="17"/>
  <c r="AD153" i="17"/>
  <c r="AE153" i="17"/>
  <c r="AF153" i="17"/>
  <c r="AH153" i="17"/>
  <c r="AI153" i="17"/>
  <c r="AJ153" i="17"/>
  <c r="AK153" i="17"/>
  <c r="AL153" i="17"/>
  <c r="AM153" i="17"/>
  <c r="Y154" i="17"/>
  <c r="Z154" i="17"/>
  <c r="AB154" i="17"/>
  <c r="AC154" i="17"/>
  <c r="AD154" i="17"/>
  <c r="AE154" i="17"/>
  <c r="AF154" i="17"/>
  <c r="AH154" i="17"/>
  <c r="AI154" i="17"/>
  <c r="AN154" i="17"/>
  <c r="AJ154" i="17"/>
  <c r="AK154" i="17"/>
  <c r="AL154" i="17"/>
  <c r="AM154" i="17"/>
  <c r="Y155" i="17"/>
  <c r="Z155" i="17"/>
  <c r="AB155" i="17"/>
  <c r="AC155" i="17"/>
  <c r="AD155" i="17"/>
  <c r="AI155" i="17"/>
  <c r="AN155" i="17"/>
  <c r="AE155" i="17"/>
  <c r="AF155" i="17"/>
  <c r="AH155" i="17"/>
  <c r="AJ155" i="17"/>
  <c r="AK155" i="17"/>
  <c r="AL155" i="17"/>
  <c r="AM155" i="17"/>
  <c r="Y156" i="17"/>
  <c r="Z156" i="17"/>
  <c r="AB156" i="17"/>
  <c r="AC156" i="17"/>
  <c r="AD156" i="17"/>
  <c r="AE156" i="17"/>
  <c r="AF156" i="17"/>
  <c r="AH156" i="17"/>
  <c r="AI156" i="17"/>
  <c r="AN156" i="17"/>
  <c r="AJ156" i="17"/>
  <c r="AK156" i="17"/>
  <c r="AL156" i="17"/>
  <c r="AM156" i="17"/>
  <c r="Y157" i="17"/>
  <c r="Z157" i="17"/>
  <c r="AB157" i="17"/>
  <c r="AC157" i="17"/>
  <c r="AD157" i="17"/>
  <c r="AE157" i="17"/>
  <c r="AF157" i="17"/>
  <c r="AH157" i="17"/>
  <c r="AI157" i="17"/>
  <c r="AJ157" i="17"/>
  <c r="AK157" i="17"/>
  <c r="AL157" i="17"/>
  <c r="AM157" i="17"/>
  <c r="Y158" i="17"/>
  <c r="Z158" i="17"/>
  <c r="AB158" i="17"/>
  <c r="AC158" i="17"/>
  <c r="AD158" i="17"/>
  <c r="AI158" i="17"/>
  <c r="AN158" i="17"/>
  <c r="AE158" i="17"/>
  <c r="AF158" i="17"/>
  <c r="AH158" i="17"/>
  <c r="AJ158" i="17"/>
  <c r="AK158" i="17"/>
  <c r="AL158" i="17"/>
  <c r="AM158" i="17"/>
  <c r="Y159" i="17"/>
  <c r="Z159" i="17"/>
  <c r="AB159" i="17"/>
  <c r="AC159" i="17"/>
  <c r="AD159" i="17"/>
  <c r="AE159" i="17"/>
  <c r="AF159" i="17"/>
  <c r="AH159" i="17"/>
  <c r="AI159" i="17"/>
  <c r="AN159" i="17"/>
  <c r="AJ159" i="17"/>
  <c r="AK159" i="17"/>
  <c r="AL159" i="17"/>
  <c r="AM159" i="17"/>
  <c r="Y160" i="17"/>
  <c r="Z160" i="17"/>
  <c r="AB160" i="17"/>
  <c r="AC160" i="17"/>
  <c r="AD160" i="17"/>
  <c r="AE160" i="17"/>
  <c r="AF160" i="17"/>
  <c r="AH160" i="17"/>
  <c r="AI160" i="17"/>
  <c r="AN160" i="17"/>
  <c r="AJ160" i="17"/>
  <c r="AK160" i="17"/>
  <c r="AL160" i="17"/>
  <c r="AM160" i="17"/>
  <c r="Y161" i="17"/>
  <c r="Z161" i="17"/>
  <c r="AB161" i="17"/>
  <c r="AC161" i="17"/>
  <c r="AD161" i="17"/>
  <c r="AI161" i="17"/>
  <c r="AN161" i="17"/>
  <c r="AE161" i="17"/>
  <c r="AF161" i="17"/>
  <c r="AH161" i="17"/>
  <c r="AJ161" i="17"/>
  <c r="AK161" i="17"/>
  <c r="AL161" i="17"/>
  <c r="AM161" i="17"/>
  <c r="Y162" i="17"/>
  <c r="Z162" i="17"/>
  <c r="AB162" i="17"/>
  <c r="AC162" i="17"/>
  <c r="AD162" i="17"/>
  <c r="AE162" i="17"/>
  <c r="AF162" i="17"/>
  <c r="AH162" i="17"/>
  <c r="AI162" i="17"/>
  <c r="AN162" i="17"/>
  <c r="AJ162" i="17"/>
  <c r="AK162" i="17"/>
  <c r="AL162" i="17"/>
  <c r="AM162" i="17"/>
  <c r="Y163" i="17"/>
  <c r="Z163" i="17"/>
  <c r="AB163" i="17"/>
  <c r="AC163" i="17"/>
  <c r="AD163" i="17"/>
  <c r="AE163" i="17"/>
  <c r="AF163" i="17"/>
  <c r="AH163" i="17"/>
  <c r="AI163" i="17"/>
  <c r="AJ163" i="17"/>
  <c r="AK163" i="17"/>
  <c r="AL163" i="17"/>
  <c r="AM163" i="17"/>
  <c r="Y164" i="17"/>
  <c r="Z164" i="17"/>
  <c r="AB164" i="17"/>
  <c r="AC164" i="17"/>
  <c r="AD164" i="17"/>
  <c r="AE164" i="17"/>
  <c r="AF164" i="17"/>
  <c r="AH164" i="17"/>
  <c r="AI164" i="17"/>
  <c r="AN164" i="17"/>
  <c r="AJ164" i="17"/>
  <c r="AK164" i="17"/>
  <c r="AL164" i="17"/>
  <c r="AM164" i="17"/>
  <c r="Y165" i="17"/>
  <c r="Z165" i="17"/>
  <c r="AB165" i="17"/>
  <c r="AC165" i="17"/>
  <c r="AD165" i="17"/>
  <c r="AE165" i="17"/>
  <c r="AF165" i="17"/>
  <c r="AH165" i="17"/>
  <c r="AI165" i="17"/>
  <c r="AJ165" i="17"/>
  <c r="AK165" i="17"/>
  <c r="AL165" i="17"/>
  <c r="AM165" i="17"/>
  <c r="Y166" i="17"/>
  <c r="Z166" i="17"/>
  <c r="AB166" i="17"/>
  <c r="AC166" i="17"/>
  <c r="AD166" i="17"/>
  <c r="AE166" i="17"/>
  <c r="AF166" i="17"/>
  <c r="AH166" i="17"/>
  <c r="AI166" i="17"/>
  <c r="AN166" i="17"/>
  <c r="AJ166" i="17"/>
  <c r="AK166" i="17"/>
  <c r="AL166" i="17"/>
  <c r="AM166" i="17"/>
  <c r="Y167" i="17"/>
  <c r="Z167" i="17"/>
  <c r="AB167" i="17"/>
  <c r="AC167" i="17"/>
  <c r="AD167" i="17"/>
  <c r="AE167" i="17"/>
  <c r="AF167" i="17"/>
  <c r="AH167" i="17"/>
  <c r="AI167" i="17"/>
  <c r="AN167" i="17"/>
  <c r="AJ167" i="17"/>
  <c r="AK167" i="17"/>
  <c r="AL167" i="17"/>
  <c r="AM167" i="17"/>
  <c r="Y168" i="17"/>
  <c r="Z168" i="17"/>
  <c r="AB168" i="17"/>
  <c r="AC168" i="17"/>
  <c r="AD168" i="17"/>
  <c r="AE168" i="17"/>
  <c r="AF168" i="17"/>
  <c r="AH168" i="17"/>
  <c r="AI168" i="17"/>
  <c r="AN168" i="17"/>
  <c r="AJ168" i="17"/>
  <c r="AK168" i="17"/>
  <c r="AL168" i="17"/>
  <c r="AM168" i="17"/>
  <c r="Y169" i="17"/>
  <c r="Z169" i="17"/>
  <c r="AB169" i="17"/>
  <c r="AC169" i="17"/>
  <c r="AD169" i="17"/>
  <c r="AE169" i="17"/>
  <c r="AF169" i="17"/>
  <c r="AH169" i="17"/>
  <c r="AI169" i="17"/>
  <c r="AN169" i="17"/>
  <c r="AJ169" i="17"/>
  <c r="AK169" i="17"/>
  <c r="AL169" i="17"/>
  <c r="AM169" i="17"/>
  <c r="Y170" i="17"/>
  <c r="Z170" i="17"/>
  <c r="AB170" i="17"/>
  <c r="AC170" i="17"/>
  <c r="AD170" i="17"/>
  <c r="AE170" i="17"/>
  <c r="AF170" i="17"/>
  <c r="AH170" i="17"/>
  <c r="AI170" i="17"/>
  <c r="AN170" i="17"/>
  <c r="AJ170" i="17"/>
  <c r="AK170" i="17"/>
  <c r="AL170" i="17"/>
  <c r="AM170" i="17"/>
  <c r="Y171" i="17"/>
  <c r="Z171" i="17"/>
  <c r="AB171" i="17"/>
  <c r="AC171" i="17"/>
  <c r="AD171" i="17"/>
  <c r="AE171" i="17"/>
  <c r="AF171" i="17"/>
  <c r="AH171" i="17"/>
  <c r="AI171" i="17"/>
  <c r="AN171" i="17"/>
  <c r="AJ171" i="17"/>
  <c r="AK171" i="17"/>
  <c r="AL171" i="17"/>
  <c r="AM171" i="17"/>
  <c r="Y172" i="17"/>
  <c r="Z172" i="17"/>
  <c r="AB172" i="17"/>
  <c r="AC172" i="17"/>
  <c r="AD172" i="17"/>
  <c r="AE172" i="17"/>
  <c r="AF172" i="17"/>
  <c r="AH172" i="17"/>
  <c r="AI172" i="17"/>
  <c r="AJ172" i="17"/>
  <c r="AK172" i="17"/>
  <c r="AL172" i="17"/>
  <c r="AM172" i="17"/>
  <c r="Y173" i="17"/>
  <c r="Z173" i="17"/>
  <c r="AB173" i="17"/>
  <c r="AC173" i="17"/>
  <c r="AD173" i="17"/>
  <c r="AI173" i="17"/>
  <c r="AN173" i="17"/>
  <c r="AE173" i="17"/>
  <c r="AF173" i="17"/>
  <c r="AH173" i="17"/>
  <c r="AJ173" i="17"/>
  <c r="AK173" i="17"/>
  <c r="AL173" i="17"/>
  <c r="AM173" i="17"/>
  <c r="Y174" i="17"/>
  <c r="Z174" i="17"/>
  <c r="AB174" i="17"/>
  <c r="AC174" i="17"/>
  <c r="AD174" i="17"/>
  <c r="AE174" i="17"/>
  <c r="AF174" i="17"/>
  <c r="AH174" i="17"/>
  <c r="AI174" i="17"/>
  <c r="AN174" i="17"/>
  <c r="AJ174" i="17"/>
  <c r="AK174" i="17"/>
  <c r="AL174" i="17"/>
  <c r="AM174" i="17"/>
  <c r="Y175" i="17"/>
  <c r="Z175" i="17"/>
  <c r="AB175" i="17"/>
  <c r="AC175" i="17"/>
  <c r="AD175" i="17"/>
  <c r="AE175" i="17"/>
  <c r="AF175" i="17"/>
  <c r="AH175" i="17"/>
  <c r="AI175" i="17"/>
  <c r="AN175" i="17"/>
  <c r="AJ175" i="17"/>
  <c r="AK175" i="17"/>
  <c r="AL175" i="17"/>
  <c r="AM175" i="17"/>
  <c r="Y176" i="17"/>
  <c r="Z176" i="17"/>
  <c r="AB176" i="17"/>
  <c r="AC176" i="17"/>
  <c r="AD176" i="17"/>
  <c r="AE176" i="17"/>
  <c r="AF176" i="17"/>
  <c r="AH176" i="17"/>
  <c r="AI176" i="17"/>
  <c r="AJ176" i="17"/>
  <c r="AK176" i="17"/>
  <c r="AL176" i="17"/>
  <c r="AM176" i="17"/>
  <c r="Y177" i="17"/>
  <c r="Z177" i="17"/>
  <c r="AB177" i="17"/>
  <c r="AC177" i="17"/>
  <c r="AD177" i="17"/>
  <c r="AE177" i="17"/>
  <c r="AF177" i="17"/>
  <c r="AH177" i="17"/>
  <c r="AI177" i="17"/>
  <c r="AN177" i="17"/>
  <c r="AJ177" i="17"/>
  <c r="AK177" i="17"/>
  <c r="AL177" i="17"/>
  <c r="AM177" i="17"/>
  <c r="Y178" i="17"/>
  <c r="Z178" i="17"/>
  <c r="AB178" i="17"/>
  <c r="AC178" i="17"/>
  <c r="AD178" i="17"/>
  <c r="AE178" i="17"/>
  <c r="AF178" i="17"/>
  <c r="AH178" i="17"/>
  <c r="AI178" i="17"/>
  <c r="AN178" i="17"/>
  <c r="AJ178" i="17"/>
  <c r="AK178" i="17"/>
  <c r="AL178" i="17"/>
  <c r="AM178" i="17"/>
  <c r="Y179" i="17"/>
  <c r="Z179" i="17"/>
  <c r="AB179" i="17"/>
  <c r="AC179" i="17"/>
  <c r="AD179" i="17"/>
  <c r="AE179" i="17"/>
  <c r="AF179" i="17"/>
  <c r="AH179" i="17"/>
  <c r="AI179" i="17"/>
  <c r="AJ179" i="17"/>
  <c r="AK179" i="17"/>
  <c r="AL179" i="17"/>
  <c r="AM179" i="17"/>
  <c r="Y180" i="17"/>
  <c r="Z180" i="17"/>
  <c r="AB180" i="17"/>
  <c r="AC180" i="17"/>
  <c r="AD180" i="17"/>
  <c r="AE180" i="17"/>
  <c r="AF180" i="17"/>
  <c r="AH180" i="17"/>
  <c r="AI180" i="17"/>
  <c r="AJ180" i="17"/>
  <c r="AK180" i="17"/>
  <c r="AL180" i="17"/>
  <c r="AM180" i="17"/>
  <c r="Y181" i="17"/>
  <c r="Z181" i="17"/>
  <c r="AB181" i="17"/>
  <c r="AC181" i="17"/>
  <c r="AD181" i="17"/>
  <c r="AE181" i="17"/>
  <c r="AF181" i="17"/>
  <c r="AH181" i="17"/>
  <c r="AI181" i="17"/>
  <c r="AJ181" i="17"/>
  <c r="AK181" i="17"/>
  <c r="AL181" i="17"/>
  <c r="AM181" i="17"/>
  <c r="Y182" i="17"/>
  <c r="Z182" i="17"/>
  <c r="AB182" i="17"/>
  <c r="AC182" i="17"/>
  <c r="AD182" i="17"/>
  <c r="AE182" i="17"/>
  <c r="AF182" i="17"/>
  <c r="AH182" i="17"/>
  <c r="AI182" i="17"/>
  <c r="AN182" i="17"/>
  <c r="AJ182" i="17"/>
  <c r="AK182" i="17"/>
  <c r="AL182" i="17"/>
  <c r="AM182" i="17"/>
  <c r="Y183" i="17"/>
  <c r="Z183" i="17"/>
  <c r="AB183" i="17"/>
  <c r="AC183" i="17"/>
  <c r="AD183" i="17"/>
  <c r="AE183" i="17"/>
  <c r="AF183" i="17"/>
  <c r="AH183" i="17"/>
  <c r="AI183" i="17"/>
  <c r="AJ183" i="17"/>
  <c r="AK183" i="17"/>
  <c r="AL183" i="17"/>
  <c r="AM183" i="17"/>
  <c r="Y184" i="17"/>
  <c r="Z184" i="17"/>
  <c r="AB184" i="17"/>
  <c r="AC184" i="17"/>
  <c r="AD184" i="17"/>
  <c r="AE184" i="17"/>
  <c r="AF184" i="17"/>
  <c r="AH184" i="17"/>
  <c r="AI184" i="17"/>
  <c r="AN184" i="17"/>
  <c r="AJ184" i="17"/>
  <c r="AK184" i="17"/>
  <c r="AL184" i="17"/>
  <c r="AM184" i="17"/>
  <c r="Y185" i="17"/>
  <c r="Z185" i="17"/>
  <c r="AB185" i="17"/>
  <c r="AC185" i="17"/>
  <c r="AD185" i="17"/>
  <c r="AE185" i="17"/>
  <c r="AF185" i="17"/>
  <c r="AH185" i="17"/>
  <c r="AI185" i="17"/>
  <c r="AN185" i="17"/>
  <c r="AJ185" i="17"/>
  <c r="AK185" i="17"/>
  <c r="AL185" i="17"/>
  <c r="AM185" i="17"/>
  <c r="Y186" i="17"/>
  <c r="Z186" i="17"/>
  <c r="AB186" i="17"/>
  <c r="AC186" i="17"/>
  <c r="AD186" i="17"/>
  <c r="AE186" i="17"/>
  <c r="AF186" i="17"/>
  <c r="AH186" i="17"/>
  <c r="AI186" i="17"/>
  <c r="AN186" i="17"/>
  <c r="AJ186" i="17"/>
  <c r="AK186" i="17"/>
  <c r="AL186" i="17"/>
  <c r="AM186" i="17"/>
  <c r="Y187" i="17"/>
  <c r="Z187" i="17"/>
  <c r="AB187" i="17"/>
  <c r="AC187" i="17"/>
  <c r="AD187" i="17"/>
  <c r="AE187" i="17"/>
  <c r="AF187" i="17"/>
  <c r="AH187" i="17"/>
  <c r="AI187" i="17"/>
  <c r="AJ187" i="17"/>
  <c r="AK187" i="17"/>
  <c r="AL187" i="17"/>
  <c r="AM187" i="17"/>
  <c r="Y188" i="17"/>
  <c r="Z188" i="17"/>
  <c r="AB188" i="17"/>
  <c r="AC188" i="17"/>
  <c r="AD188" i="17"/>
  <c r="AE188" i="17"/>
  <c r="AF188" i="17"/>
  <c r="AH188" i="17"/>
  <c r="AI188" i="17"/>
  <c r="AN188" i="17"/>
  <c r="AJ188" i="17"/>
  <c r="AK188" i="17"/>
  <c r="AL188" i="17"/>
  <c r="AM188" i="17"/>
  <c r="Y189" i="17"/>
  <c r="Z189" i="17"/>
  <c r="AB189" i="17"/>
  <c r="AC189" i="17"/>
  <c r="AD189" i="17"/>
  <c r="AE189" i="17"/>
  <c r="AF189" i="17"/>
  <c r="AH189" i="17"/>
  <c r="AI189" i="17"/>
  <c r="AN189" i="17"/>
  <c r="AJ189" i="17"/>
  <c r="AK189" i="17"/>
  <c r="AL189" i="17"/>
  <c r="AM189" i="17"/>
  <c r="Y190" i="17"/>
  <c r="Z190" i="17"/>
  <c r="AB190" i="17"/>
  <c r="AC190" i="17"/>
  <c r="AD190" i="17"/>
  <c r="AE190" i="17"/>
  <c r="AF190" i="17"/>
  <c r="AH190" i="17"/>
  <c r="AI190" i="17"/>
  <c r="AN190" i="17"/>
  <c r="AJ190" i="17"/>
  <c r="AK190" i="17"/>
  <c r="AL190" i="17"/>
  <c r="AM190" i="17"/>
  <c r="Y191" i="17"/>
  <c r="Z191" i="17"/>
  <c r="AB191" i="17"/>
  <c r="AC191" i="17"/>
  <c r="AD191" i="17"/>
  <c r="AE191" i="17"/>
  <c r="AF191" i="17"/>
  <c r="AH191" i="17"/>
  <c r="AI191" i="17"/>
  <c r="AJ191" i="17"/>
  <c r="AK191" i="17"/>
  <c r="AL191" i="17"/>
  <c r="AM191" i="17"/>
  <c r="Y192" i="17"/>
  <c r="Z192" i="17"/>
  <c r="AB192" i="17"/>
  <c r="AC192" i="17"/>
  <c r="AD192" i="17"/>
  <c r="AE192" i="17"/>
  <c r="AF192" i="17"/>
  <c r="AH192" i="17"/>
  <c r="AI192" i="17"/>
  <c r="AN192" i="17"/>
  <c r="AJ192" i="17"/>
  <c r="AK192" i="17"/>
  <c r="AL192" i="17"/>
  <c r="AM192" i="17"/>
  <c r="Y193" i="17"/>
  <c r="Z193" i="17"/>
  <c r="AB193" i="17"/>
  <c r="AC193" i="17"/>
  <c r="AD193" i="17"/>
  <c r="AE193" i="17"/>
  <c r="AF193" i="17"/>
  <c r="AH193" i="17"/>
  <c r="AI193" i="17"/>
  <c r="AJ193" i="17"/>
  <c r="AK193" i="17"/>
  <c r="AL193" i="17"/>
  <c r="AM193" i="17"/>
  <c r="Y194" i="17"/>
  <c r="Z194" i="17"/>
  <c r="AB194" i="17"/>
  <c r="AC194" i="17"/>
  <c r="AD194" i="17"/>
  <c r="AE194" i="17"/>
  <c r="AF194" i="17"/>
  <c r="AH194" i="17"/>
  <c r="AI194" i="17"/>
  <c r="AN194" i="17"/>
  <c r="AJ194" i="17"/>
  <c r="AK194" i="17"/>
  <c r="AL194" i="17"/>
  <c r="AM194" i="17"/>
  <c r="Y195" i="17"/>
  <c r="Z195" i="17"/>
  <c r="AB195" i="17"/>
  <c r="AC195" i="17"/>
  <c r="AD195" i="17"/>
  <c r="AE195" i="17"/>
  <c r="AF195" i="17"/>
  <c r="AH195" i="17"/>
  <c r="AI195" i="17"/>
  <c r="AN195" i="17"/>
  <c r="AJ195" i="17"/>
  <c r="AK195" i="17"/>
  <c r="AL195" i="17"/>
  <c r="AM195" i="17"/>
  <c r="Y196" i="17"/>
  <c r="Z196" i="17"/>
  <c r="AB196" i="17"/>
  <c r="AC196" i="17"/>
  <c r="AD196" i="17"/>
  <c r="AE196" i="17"/>
  <c r="AF196" i="17"/>
  <c r="AH196" i="17"/>
  <c r="AI196" i="17"/>
  <c r="AN196" i="17"/>
  <c r="AJ196" i="17"/>
  <c r="AK196" i="17"/>
  <c r="AL196" i="17"/>
  <c r="AM196" i="17"/>
  <c r="Y197" i="17"/>
  <c r="Z197" i="17"/>
  <c r="AB197" i="17"/>
  <c r="AC197" i="17"/>
  <c r="AD197" i="17"/>
  <c r="AI197" i="17"/>
  <c r="AN197" i="17"/>
  <c r="AE197" i="17"/>
  <c r="AF197" i="17"/>
  <c r="AH197" i="17"/>
  <c r="AJ197" i="17"/>
  <c r="AK197" i="17"/>
  <c r="AL197" i="17"/>
  <c r="AM197" i="17"/>
  <c r="A194" i="16"/>
  <c r="R194" i="16"/>
  <c r="Y198" i="17"/>
  <c r="Z198" i="17"/>
  <c r="AB198" i="17"/>
  <c r="AC198" i="17"/>
  <c r="AD198" i="17"/>
  <c r="AE198" i="17"/>
  <c r="AF198" i="17"/>
  <c r="AH198" i="17"/>
  <c r="AI198" i="17"/>
  <c r="AJ198" i="17"/>
  <c r="AK198" i="17"/>
  <c r="AL198" i="17"/>
  <c r="AM198" i="17"/>
  <c r="Y199" i="17"/>
  <c r="Z199" i="17"/>
  <c r="AB199" i="17"/>
  <c r="AC199" i="17"/>
  <c r="AD199" i="17"/>
  <c r="AE199" i="17"/>
  <c r="AF199" i="17"/>
  <c r="AH199" i="17"/>
  <c r="AI199" i="17"/>
  <c r="AN199" i="17"/>
  <c r="AJ199" i="17"/>
  <c r="AK199" i="17"/>
  <c r="AL199" i="17"/>
  <c r="AM199" i="17"/>
  <c r="Y200" i="17"/>
  <c r="Z200" i="17"/>
  <c r="AB200" i="17"/>
  <c r="AC200" i="17"/>
  <c r="AD200" i="17"/>
  <c r="AI200" i="17"/>
  <c r="AN200" i="17"/>
  <c r="AE200" i="17"/>
  <c r="AF200" i="17"/>
  <c r="AH200" i="17"/>
  <c r="AJ200" i="17"/>
  <c r="AK200" i="17"/>
  <c r="AL200" i="17"/>
  <c r="AM200" i="17"/>
  <c r="Y201" i="17"/>
  <c r="Z201" i="17"/>
  <c r="AB201" i="17"/>
  <c r="AC201" i="17"/>
  <c r="AD201" i="17"/>
  <c r="AE201" i="17"/>
  <c r="AF201" i="17"/>
  <c r="AH201" i="17"/>
  <c r="AI201" i="17"/>
  <c r="AN201" i="17"/>
  <c r="AJ201" i="17"/>
  <c r="AK201" i="17"/>
  <c r="AL201" i="17"/>
  <c r="AM201" i="17"/>
  <c r="Y202" i="17"/>
  <c r="Z202" i="17"/>
  <c r="AB202" i="17"/>
  <c r="AC202" i="17"/>
  <c r="AD202" i="17"/>
  <c r="AE202" i="17"/>
  <c r="AF202" i="17"/>
  <c r="AH202" i="17"/>
  <c r="AI202" i="17"/>
  <c r="AJ202" i="17"/>
  <c r="AK202" i="17"/>
  <c r="AL202" i="17"/>
  <c r="AM202" i="17"/>
  <c r="Y203" i="17"/>
  <c r="Z203" i="17"/>
  <c r="AB203" i="17"/>
  <c r="AC203" i="17"/>
  <c r="AD203" i="17"/>
  <c r="AE203" i="17"/>
  <c r="AF203" i="17"/>
  <c r="AH203" i="17"/>
  <c r="AI203" i="17"/>
  <c r="AN203" i="17"/>
  <c r="AJ203" i="17"/>
  <c r="AK203" i="17"/>
  <c r="AL203" i="17"/>
  <c r="AM203" i="17"/>
  <c r="Y204" i="17"/>
  <c r="Z204" i="17"/>
  <c r="AB204" i="17"/>
  <c r="AC204" i="17"/>
  <c r="AD204" i="17"/>
  <c r="AE204" i="17"/>
  <c r="AF204" i="17"/>
  <c r="AH204" i="17"/>
  <c r="AI204" i="17"/>
  <c r="AN204" i="17"/>
  <c r="AJ204" i="17"/>
  <c r="AK204" i="17"/>
  <c r="AL204" i="17"/>
  <c r="AM204" i="17"/>
  <c r="Y205" i="17"/>
  <c r="Z205" i="17"/>
  <c r="AB205" i="17"/>
  <c r="AC205" i="17"/>
  <c r="AD205" i="17"/>
  <c r="AE205" i="17"/>
  <c r="AF205" i="17"/>
  <c r="AH205" i="17"/>
  <c r="AI205" i="17"/>
  <c r="AN205" i="17"/>
  <c r="AJ205" i="17"/>
  <c r="AK205" i="17"/>
  <c r="AL205" i="17"/>
  <c r="AM205" i="17"/>
  <c r="Y206" i="17"/>
  <c r="Z206" i="17"/>
  <c r="AB206" i="17"/>
  <c r="AC206" i="17"/>
  <c r="AD206" i="17"/>
  <c r="AE206" i="17"/>
  <c r="I203" i="16"/>
  <c r="AF206" i="17"/>
  <c r="AH206" i="17"/>
  <c r="AI206" i="17"/>
  <c r="AJ206" i="17"/>
  <c r="AK206" i="17"/>
  <c r="AL206" i="17"/>
  <c r="AM206" i="17"/>
  <c r="Y207" i="17"/>
  <c r="Z207" i="17"/>
  <c r="AB207" i="17"/>
  <c r="AC207" i="17"/>
  <c r="AD207" i="17"/>
  <c r="AI207" i="17"/>
  <c r="AN207" i="17"/>
  <c r="AE207" i="17"/>
  <c r="AF207" i="17"/>
  <c r="AH207" i="17"/>
  <c r="AJ207" i="17"/>
  <c r="AK207" i="17"/>
  <c r="AL207" i="17"/>
  <c r="AM207" i="17"/>
  <c r="Y208" i="17"/>
  <c r="Z208" i="17"/>
  <c r="AB208" i="17"/>
  <c r="AC208" i="17"/>
  <c r="AD208" i="17"/>
  <c r="AE208" i="17"/>
  <c r="AF208" i="17"/>
  <c r="AH208" i="17"/>
  <c r="AI208" i="17"/>
  <c r="AJ208" i="17"/>
  <c r="AK208" i="17"/>
  <c r="AL208" i="17"/>
  <c r="AM208" i="17"/>
  <c r="Y209" i="17"/>
  <c r="Z209" i="17"/>
  <c r="AB209" i="17"/>
  <c r="AC209" i="17"/>
  <c r="AD209" i="17"/>
  <c r="AE209" i="17"/>
  <c r="AF209" i="17"/>
  <c r="AH209" i="17"/>
  <c r="AI209" i="17"/>
  <c r="AN209" i="17"/>
  <c r="AJ209" i="17"/>
  <c r="AK209" i="17"/>
  <c r="AL209" i="17"/>
  <c r="AM209" i="17"/>
  <c r="Y210" i="17"/>
  <c r="Z210" i="17"/>
  <c r="AB210" i="17"/>
  <c r="AC210" i="17"/>
  <c r="AD210" i="17"/>
  <c r="AE210" i="17"/>
  <c r="AF210" i="17"/>
  <c r="AH210" i="17"/>
  <c r="AI210" i="17"/>
  <c r="AN210" i="17"/>
  <c r="AJ210" i="17"/>
  <c r="AK210" i="17"/>
  <c r="AL210" i="17"/>
  <c r="AM210" i="17"/>
  <c r="Y211" i="17"/>
  <c r="Z211" i="17"/>
  <c r="AB211" i="17"/>
  <c r="AC211" i="17"/>
  <c r="AD211" i="17"/>
  <c r="AE211" i="17"/>
  <c r="AF211" i="17"/>
  <c r="AH211" i="17"/>
  <c r="AI211" i="17"/>
  <c r="AN211" i="17"/>
  <c r="AJ211" i="17"/>
  <c r="AK211" i="17"/>
  <c r="AL211" i="17"/>
  <c r="AM211" i="17"/>
  <c r="Y212" i="17"/>
  <c r="Z212" i="17"/>
  <c r="AB212" i="17"/>
  <c r="AC212" i="17"/>
  <c r="AD212" i="17"/>
  <c r="AI212" i="17"/>
  <c r="AN212" i="17"/>
  <c r="AE212" i="17"/>
  <c r="AF212" i="17"/>
  <c r="AH212" i="17"/>
  <c r="AJ212" i="17"/>
  <c r="AK212" i="17"/>
  <c r="AL212" i="17"/>
  <c r="AM212" i="17"/>
  <c r="Y213" i="17"/>
  <c r="Z213" i="17"/>
  <c r="AB213" i="17"/>
  <c r="AC213" i="17"/>
  <c r="AD213" i="17"/>
  <c r="AE213" i="17"/>
  <c r="AF213" i="17"/>
  <c r="AH213" i="17"/>
  <c r="AI213" i="17"/>
  <c r="AN213" i="17"/>
  <c r="AJ213" i="17"/>
  <c r="AK213" i="17"/>
  <c r="AL213" i="17"/>
  <c r="AM213" i="17"/>
  <c r="Y214" i="17"/>
  <c r="Z214" i="17"/>
  <c r="AB214" i="17"/>
  <c r="AC214" i="17"/>
  <c r="AD214" i="17"/>
  <c r="AE214" i="17"/>
  <c r="AF214" i="17"/>
  <c r="AH214" i="17"/>
  <c r="AI214" i="17"/>
  <c r="AN214" i="17"/>
  <c r="AJ214" i="17"/>
  <c r="AK214" i="17"/>
  <c r="AL214" i="17"/>
  <c r="AM214" i="17"/>
  <c r="Y215" i="17"/>
  <c r="Z215" i="17"/>
  <c r="AB215" i="17"/>
  <c r="AC215" i="17"/>
  <c r="AD215" i="17"/>
  <c r="AE215" i="17"/>
  <c r="AF215" i="17"/>
  <c r="AH215" i="17"/>
  <c r="AI215" i="17"/>
  <c r="AN215" i="17"/>
  <c r="AJ215" i="17"/>
  <c r="AK215" i="17"/>
  <c r="AL215" i="17"/>
  <c r="AM215" i="17"/>
  <c r="Y216" i="17"/>
  <c r="Z216" i="17"/>
  <c r="AB216" i="17"/>
  <c r="AC216" i="17"/>
  <c r="AD216" i="17"/>
  <c r="AI216" i="17"/>
  <c r="AN216" i="17"/>
  <c r="AE216" i="17"/>
  <c r="AF216" i="17"/>
  <c r="AH216" i="17"/>
  <c r="AJ216" i="17"/>
  <c r="AK216" i="17"/>
  <c r="AL216" i="17"/>
  <c r="AM216" i="17"/>
  <c r="Y217" i="17"/>
  <c r="Z217" i="17"/>
  <c r="AB217" i="17"/>
  <c r="AC217" i="17"/>
  <c r="AD217" i="17"/>
  <c r="AE217" i="17"/>
  <c r="AF217" i="17"/>
  <c r="AH217" i="17"/>
  <c r="AI217" i="17"/>
  <c r="AN217" i="17"/>
  <c r="AJ217" i="17"/>
  <c r="AK217" i="17"/>
  <c r="AL217" i="17"/>
  <c r="AM217" i="17"/>
  <c r="Y218" i="17"/>
  <c r="Z218" i="17"/>
  <c r="AB218" i="17"/>
  <c r="AC218" i="17"/>
  <c r="AD218" i="17"/>
  <c r="AE218" i="17"/>
  <c r="AF218" i="17"/>
  <c r="AH218" i="17"/>
  <c r="AI218" i="17"/>
  <c r="AN218" i="17"/>
  <c r="AJ218" i="17"/>
  <c r="AK218" i="17"/>
  <c r="AL218" i="17"/>
  <c r="AM218" i="17"/>
  <c r="Y219" i="17"/>
  <c r="Z219" i="17"/>
  <c r="AB219" i="17"/>
  <c r="AC219" i="17"/>
  <c r="AD219" i="17"/>
  <c r="AE219" i="17"/>
  <c r="AF219" i="17"/>
  <c r="AH219" i="17"/>
  <c r="AI219" i="17"/>
  <c r="AN219" i="17"/>
  <c r="AJ219" i="17"/>
  <c r="AK219" i="17"/>
  <c r="AL219" i="17"/>
  <c r="AM219" i="17"/>
  <c r="Y220" i="17"/>
  <c r="Z220" i="17"/>
  <c r="AB220" i="17"/>
  <c r="AC220" i="17"/>
  <c r="AD220" i="17"/>
  <c r="AE220" i="17"/>
  <c r="AF220" i="17"/>
  <c r="AH220" i="17"/>
  <c r="AI220" i="17"/>
  <c r="AJ220" i="17"/>
  <c r="AK220" i="17"/>
  <c r="AL220" i="17"/>
  <c r="AM220" i="17"/>
  <c r="Y221" i="17"/>
  <c r="Z221" i="17"/>
  <c r="AB221" i="17"/>
  <c r="AC221" i="17"/>
  <c r="AD221" i="17"/>
  <c r="AE221" i="17"/>
  <c r="AF221" i="17"/>
  <c r="AH221" i="17"/>
  <c r="AI221" i="17"/>
  <c r="AN221" i="17"/>
  <c r="AJ221" i="17"/>
  <c r="AK221" i="17"/>
  <c r="AL221" i="17"/>
  <c r="AM221" i="17"/>
  <c r="Y222" i="17"/>
  <c r="Z222" i="17"/>
  <c r="AB222" i="17"/>
  <c r="AC222" i="17"/>
  <c r="AD222" i="17"/>
  <c r="AE222" i="17"/>
  <c r="AF222" i="17"/>
  <c r="AH222" i="17"/>
  <c r="AI222" i="17"/>
  <c r="AN222" i="17"/>
  <c r="AJ222" i="17"/>
  <c r="AK222" i="17"/>
  <c r="AL222" i="17"/>
  <c r="AM222" i="17"/>
  <c r="Y223" i="17"/>
  <c r="Z223" i="17"/>
  <c r="AB223" i="17"/>
  <c r="AC223" i="17"/>
  <c r="AD223" i="17"/>
  <c r="AE223" i="17"/>
  <c r="AF223" i="17"/>
  <c r="AH223" i="17"/>
  <c r="AI223" i="17"/>
  <c r="AN223" i="17"/>
  <c r="AJ223" i="17"/>
  <c r="AK223" i="17"/>
  <c r="AL223" i="17"/>
  <c r="AM223" i="17"/>
  <c r="Y224" i="17"/>
  <c r="Z224" i="17"/>
  <c r="AB224" i="17"/>
  <c r="AC224" i="17"/>
  <c r="AD224" i="17"/>
  <c r="AE224" i="17"/>
  <c r="AF224" i="17"/>
  <c r="AH224" i="17"/>
  <c r="AI224" i="17"/>
  <c r="AJ224" i="17"/>
  <c r="AK224" i="17"/>
  <c r="AL224" i="17"/>
  <c r="AM224" i="17"/>
  <c r="Y225" i="17"/>
  <c r="Z225" i="17"/>
  <c r="AB225" i="17"/>
  <c r="AC225" i="17"/>
  <c r="AD225" i="17"/>
  <c r="AE225" i="17"/>
  <c r="AF225" i="17"/>
  <c r="AH225" i="17"/>
  <c r="AI225" i="17"/>
  <c r="AJ225" i="17"/>
  <c r="AK225" i="17"/>
  <c r="AL225" i="17"/>
  <c r="AM225" i="17"/>
  <c r="Y226" i="17"/>
  <c r="Z226" i="17"/>
  <c r="AB226" i="17"/>
  <c r="AC226" i="17"/>
  <c r="AD226" i="17"/>
  <c r="AE226" i="17"/>
  <c r="AF226" i="17"/>
  <c r="AH226" i="17"/>
  <c r="AI226" i="17"/>
  <c r="AJ226" i="17"/>
  <c r="AK226" i="17"/>
  <c r="AL226" i="17"/>
  <c r="AM226" i="17"/>
  <c r="Y227" i="17"/>
  <c r="Z227" i="17"/>
  <c r="AB227" i="17"/>
  <c r="AC227" i="17"/>
  <c r="AD227" i="17"/>
  <c r="AE227" i="17"/>
  <c r="AF227" i="17"/>
  <c r="AH227" i="17"/>
  <c r="AI227" i="17"/>
  <c r="AJ227" i="17"/>
  <c r="AK227" i="17"/>
  <c r="AL227" i="17"/>
  <c r="AM227" i="17"/>
  <c r="Y228" i="17"/>
  <c r="Z228" i="17"/>
  <c r="AB228" i="17"/>
  <c r="AC228" i="17"/>
  <c r="AD228" i="17"/>
  <c r="AI228" i="17"/>
  <c r="AN228" i="17"/>
  <c r="AE228" i="17"/>
  <c r="AF228" i="17"/>
  <c r="AH228" i="17"/>
  <c r="AJ228" i="17"/>
  <c r="AK228" i="17"/>
  <c r="AL228" i="17"/>
  <c r="AM228" i="17"/>
  <c r="Y229" i="17"/>
  <c r="Z229" i="17"/>
  <c r="AB229" i="17"/>
  <c r="AC229" i="17"/>
  <c r="AD229" i="17"/>
  <c r="AE229" i="17"/>
  <c r="AF229" i="17"/>
  <c r="AH229" i="17"/>
  <c r="AI229" i="17"/>
  <c r="AN229" i="17"/>
  <c r="AJ229" i="17"/>
  <c r="AK229" i="17"/>
  <c r="AL229" i="17"/>
  <c r="AM229" i="17"/>
  <c r="Y230" i="17"/>
  <c r="Z230" i="17"/>
  <c r="AB230" i="17"/>
  <c r="AC230" i="17"/>
  <c r="AD230" i="17"/>
  <c r="AE230" i="17"/>
  <c r="AF230" i="17"/>
  <c r="AH230" i="17"/>
  <c r="AI230" i="17"/>
  <c r="AJ230" i="17"/>
  <c r="AK230" i="17"/>
  <c r="AL230" i="17"/>
  <c r="AM230" i="17"/>
  <c r="Y231" i="17"/>
  <c r="Z231" i="17"/>
  <c r="AB231" i="17"/>
  <c r="AC231" i="17"/>
  <c r="AD231" i="17"/>
  <c r="AE231" i="17"/>
  <c r="AF231" i="17"/>
  <c r="AH231" i="17"/>
  <c r="AI231" i="17"/>
  <c r="AN231" i="17"/>
  <c r="AJ231" i="17"/>
  <c r="AK231" i="17"/>
  <c r="AL231" i="17"/>
  <c r="AM231" i="17"/>
  <c r="Y232" i="17"/>
  <c r="Z232" i="17"/>
  <c r="AB232" i="17"/>
  <c r="AC232" i="17"/>
  <c r="AD232" i="17"/>
  <c r="AE232" i="17"/>
  <c r="AF232" i="17"/>
  <c r="AH232" i="17"/>
  <c r="AI232" i="17"/>
  <c r="AJ232" i="17"/>
  <c r="AK232" i="17"/>
  <c r="AL232" i="17"/>
  <c r="AM232" i="17"/>
  <c r="Y233" i="17"/>
  <c r="Z233" i="17"/>
  <c r="AB233" i="17"/>
  <c r="AC233" i="17"/>
  <c r="AD233" i="17"/>
  <c r="AE233" i="17"/>
  <c r="AF233" i="17"/>
  <c r="AH233" i="17"/>
  <c r="AI233" i="17"/>
  <c r="AN233" i="17"/>
  <c r="AJ233" i="17"/>
  <c r="AK233" i="17"/>
  <c r="AL233" i="17"/>
  <c r="AM233" i="17"/>
  <c r="Y234" i="17"/>
  <c r="Z234" i="17"/>
  <c r="AB234" i="17"/>
  <c r="AC234" i="17"/>
  <c r="AD234" i="17"/>
  <c r="AE234" i="17"/>
  <c r="AF234" i="17"/>
  <c r="AH234" i="17"/>
  <c r="AI234" i="17"/>
  <c r="AJ234" i="17"/>
  <c r="AK234" i="17"/>
  <c r="AL234" i="17"/>
  <c r="AM234" i="17"/>
  <c r="Y235" i="17"/>
  <c r="Z235" i="17"/>
  <c r="AB235" i="17"/>
  <c r="AC235" i="17"/>
  <c r="AD235" i="17"/>
  <c r="AE235" i="17"/>
  <c r="AF235" i="17"/>
  <c r="AH235" i="17"/>
  <c r="AI235" i="17"/>
  <c r="AN235" i="17"/>
  <c r="AJ235" i="17"/>
  <c r="AK235" i="17"/>
  <c r="AL235" i="17"/>
  <c r="AM235" i="17"/>
  <c r="Y236" i="17"/>
  <c r="Z236" i="17"/>
  <c r="AB236" i="17"/>
  <c r="AC236" i="17"/>
  <c r="AD236" i="17"/>
  <c r="AE236" i="17"/>
  <c r="AF236" i="17"/>
  <c r="AH236" i="17"/>
  <c r="AI236" i="17"/>
  <c r="AN236" i="17"/>
  <c r="AJ236" i="17"/>
  <c r="AK236" i="17"/>
  <c r="AL236" i="17"/>
  <c r="AM236" i="17"/>
  <c r="Y237" i="17"/>
  <c r="Z237" i="17"/>
  <c r="AB237" i="17"/>
  <c r="AC237" i="17"/>
  <c r="AD237" i="17"/>
  <c r="AE237" i="17"/>
  <c r="AF237" i="17"/>
  <c r="AH237" i="17"/>
  <c r="AI237" i="17"/>
  <c r="AJ237" i="17"/>
  <c r="AK237" i="17"/>
  <c r="AL237" i="17"/>
  <c r="AM237" i="17"/>
  <c r="Y238" i="17"/>
  <c r="Z238" i="17"/>
  <c r="AB238" i="17"/>
  <c r="AC238" i="17"/>
  <c r="AD238" i="17"/>
  <c r="AE238" i="17"/>
  <c r="AF238" i="17"/>
  <c r="AH238" i="17"/>
  <c r="AI238" i="17"/>
  <c r="AJ238" i="17"/>
  <c r="AK238" i="17"/>
  <c r="AL238" i="17"/>
  <c r="AM238" i="17"/>
  <c r="Y239" i="17"/>
  <c r="Z239" i="17"/>
  <c r="AB239" i="17"/>
  <c r="AC239" i="17"/>
  <c r="AD239" i="17"/>
  <c r="AE239" i="17"/>
  <c r="AF239" i="17"/>
  <c r="AH239" i="17"/>
  <c r="AI239" i="17"/>
  <c r="AN239" i="17"/>
  <c r="AJ239" i="17"/>
  <c r="AK239" i="17"/>
  <c r="AL239" i="17"/>
  <c r="AM239" i="17"/>
  <c r="Y240" i="17"/>
  <c r="Z240" i="17"/>
  <c r="AB240" i="17"/>
  <c r="AC240" i="17"/>
  <c r="AD240" i="17"/>
  <c r="AE240" i="17"/>
  <c r="AF240" i="17"/>
  <c r="AH240" i="17"/>
  <c r="AI240" i="17"/>
  <c r="AN240" i="17"/>
  <c r="AJ240" i="17"/>
  <c r="AK240" i="17"/>
  <c r="AL240" i="17"/>
  <c r="AM240" i="17"/>
  <c r="Y241" i="17"/>
  <c r="Z241" i="17"/>
  <c r="AB241" i="17"/>
  <c r="AC241" i="17"/>
  <c r="AD241" i="17"/>
  <c r="AE241" i="17"/>
  <c r="AF241" i="17"/>
  <c r="AH241" i="17"/>
  <c r="AI241" i="17"/>
  <c r="AN241" i="17"/>
  <c r="AJ241" i="17"/>
  <c r="AK241" i="17"/>
  <c r="AL241" i="17"/>
  <c r="AM241" i="17"/>
  <c r="Y242" i="17"/>
  <c r="Z242" i="17"/>
  <c r="AB242" i="17"/>
  <c r="AC242" i="17"/>
  <c r="AD242" i="17"/>
  <c r="AE242" i="17"/>
  <c r="AF242" i="17"/>
  <c r="AH242" i="17"/>
  <c r="AI242" i="17"/>
  <c r="AN242" i="17"/>
  <c r="AJ242" i="17"/>
  <c r="AK242" i="17"/>
  <c r="AL242" i="17"/>
  <c r="AM242" i="17"/>
  <c r="Y243" i="17"/>
  <c r="Z243" i="17"/>
  <c r="AB243" i="17"/>
  <c r="AC243" i="17"/>
  <c r="AD243" i="17"/>
  <c r="AE243" i="17"/>
  <c r="AF243" i="17"/>
  <c r="AH243" i="17"/>
  <c r="AI243" i="17"/>
  <c r="AJ243" i="17"/>
  <c r="AK243" i="17"/>
  <c r="AL243" i="17"/>
  <c r="AM243" i="17"/>
  <c r="Y244" i="17"/>
  <c r="Z244" i="17"/>
  <c r="AB244" i="17"/>
  <c r="AC244" i="17"/>
  <c r="AD244" i="17"/>
  <c r="AE244" i="17"/>
  <c r="AF244" i="17"/>
  <c r="AH244" i="17"/>
  <c r="AI244" i="17"/>
  <c r="AN244" i="17"/>
  <c r="AJ244" i="17"/>
  <c r="AK244" i="17"/>
  <c r="AL244" i="17"/>
  <c r="AM244" i="17"/>
  <c r="Y245" i="17"/>
  <c r="Z245" i="17"/>
  <c r="AB245" i="17"/>
  <c r="AC245" i="17"/>
  <c r="AD245" i="17"/>
  <c r="AE245" i="17"/>
  <c r="AF245" i="17"/>
  <c r="AH245" i="17"/>
  <c r="AI245" i="17"/>
  <c r="AN245" i="17"/>
  <c r="AJ245" i="17"/>
  <c r="AK245" i="17"/>
  <c r="AL245" i="17"/>
  <c r="AM245" i="17"/>
  <c r="Y246" i="17"/>
  <c r="Z246" i="17"/>
  <c r="AB246" i="17"/>
  <c r="AC246" i="17"/>
  <c r="AD246" i="17"/>
  <c r="AE246" i="17"/>
  <c r="AF246" i="17"/>
  <c r="AH246" i="17"/>
  <c r="AI246" i="17"/>
  <c r="AN246" i="17"/>
  <c r="AJ246" i="17"/>
  <c r="AK246" i="17"/>
  <c r="AL246" i="17"/>
  <c r="AM246" i="17"/>
  <c r="Y247" i="17"/>
  <c r="Z247" i="17"/>
  <c r="AB247" i="17"/>
  <c r="AC247" i="17"/>
  <c r="AD247" i="17"/>
  <c r="AE247" i="17"/>
  <c r="AF247" i="17"/>
  <c r="AH247" i="17"/>
  <c r="AI247" i="17"/>
  <c r="AN247" i="17"/>
  <c r="AJ247" i="17"/>
  <c r="AK247" i="17"/>
  <c r="AL247" i="17"/>
  <c r="AM247" i="17"/>
  <c r="Y248" i="17"/>
  <c r="Z248" i="17"/>
  <c r="AB248" i="17"/>
  <c r="AC248" i="17"/>
  <c r="AD248" i="17"/>
  <c r="AE248" i="17"/>
  <c r="AF248" i="17"/>
  <c r="AH248" i="17"/>
  <c r="AI248" i="17"/>
  <c r="AN248" i="17"/>
  <c r="AJ248" i="17"/>
  <c r="AK248" i="17"/>
  <c r="AL248" i="17"/>
  <c r="AM248" i="17"/>
  <c r="Y249" i="17"/>
  <c r="Z249" i="17"/>
  <c r="AB249" i="17"/>
  <c r="AC249" i="17"/>
  <c r="AD249" i="17"/>
  <c r="AE249" i="17"/>
  <c r="AF249" i="17"/>
  <c r="AH249" i="17"/>
  <c r="AI249" i="17"/>
  <c r="AJ249" i="17"/>
  <c r="AK249" i="17"/>
  <c r="AL249" i="17"/>
  <c r="AM249" i="17"/>
  <c r="Y250" i="17"/>
  <c r="Z250" i="17"/>
  <c r="AB250" i="17"/>
  <c r="AC250" i="17"/>
  <c r="AD250" i="17"/>
  <c r="AE250" i="17"/>
  <c r="AF250" i="17"/>
  <c r="AH250" i="17"/>
  <c r="AI250" i="17"/>
  <c r="AJ250" i="17"/>
  <c r="AK250" i="17"/>
  <c r="AL250" i="17"/>
  <c r="AM250" i="17"/>
  <c r="Y251" i="17"/>
  <c r="Z251" i="17"/>
  <c r="AB251" i="17"/>
  <c r="AC251" i="17"/>
  <c r="AD251" i="17"/>
  <c r="AE251" i="17"/>
  <c r="AF251" i="17"/>
  <c r="AH251" i="17"/>
  <c r="AI251" i="17"/>
  <c r="AN251" i="17"/>
  <c r="AJ251" i="17"/>
  <c r="AK251" i="17"/>
  <c r="AL251" i="17"/>
  <c r="AM251" i="17"/>
  <c r="Y252" i="17"/>
  <c r="Z252" i="17"/>
  <c r="AB252" i="17"/>
  <c r="AC252" i="17"/>
  <c r="AD252" i="17"/>
  <c r="AE252" i="17"/>
  <c r="AF252" i="17"/>
  <c r="AH252" i="17"/>
  <c r="AI252" i="17"/>
  <c r="AJ252" i="17"/>
  <c r="AK252" i="17"/>
  <c r="AL252" i="17"/>
  <c r="AM252" i="17"/>
  <c r="Y253" i="17"/>
  <c r="Z253" i="17"/>
  <c r="AB253" i="17"/>
  <c r="AC253" i="17"/>
  <c r="AD253" i="17"/>
  <c r="AE253" i="17"/>
  <c r="AF253" i="17"/>
  <c r="AH253" i="17"/>
  <c r="AI253" i="17"/>
  <c r="AJ253" i="17"/>
  <c r="AK253" i="17"/>
  <c r="AL253" i="17"/>
  <c r="AM253" i="17"/>
  <c r="Y254" i="17"/>
  <c r="Z254" i="17"/>
  <c r="AB254" i="17"/>
  <c r="AC254" i="17"/>
  <c r="AD254" i="17"/>
  <c r="AE254" i="17"/>
  <c r="AF254" i="17"/>
  <c r="AH254" i="17"/>
  <c r="AI254" i="17"/>
  <c r="AN254" i="17"/>
  <c r="AJ254" i="17"/>
  <c r="AK254" i="17"/>
  <c r="AL254" i="17"/>
  <c r="AM254" i="17"/>
  <c r="Y255" i="17"/>
  <c r="Z255" i="17"/>
  <c r="AB255" i="17"/>
  <c r="AC255" i="17"/>
  <c r="AD255" i="17"/>
  <c r="AE255" i="17"/>
  <c r="AF255" i="17"/>
  <c r="AH255" i="17"/>
  <c r="AI255" i="17"/>
  <c r="AN255" i="17"/>
  <c r="AJ255" i="17"/>
  <c r="AK255" i="17"/>
  <c r="AL255" i="17"/>
  <c r="AM255" i="17"/>
  <c r="Y256" i="17"/>
  <c r="Z256" i="17"/>
  <c r="AB256" i="17"/>
  <c r="AC256" i="17"/>
  <c r="AD256" i="17"/>
  <c r="AE256" i="17"/>
  <c r="AF256" i="17"/>
  <c r="AH256" i="17"/>
  <c r="AI256" i="17"/>
  <c r="AN256" i="17"/>
  <c r="AJ256" i="17"/>
  <c r="AK256" i="17"/>
  <c r="AL256" i="17"/>
  <c r="AM256" i="17"/>
  <c r="Y257" i="17"/>
  <c r="Z257" i="17"/>
  <c r="AB257" i="17"/>
  <c r="AC257" i="17"/>
  <c r="AD257" i="17"/>
  <c r="AE257" i="17"/>
  <c r="AF257" i="17"/>
  <c r="AH257" i="17"/>
  <c r="AI257" i="17"/>
  <c r="AJ257" i="17"/>
  <c r="AK257" i="17"/>
  <c r="AL257" i="17"/>
  <c r="AM257" i="17"/>
  <c r="Y258" i="17"/>
  <c r="Z258" i="17"/>
  <c r="AB258" i="17"/>
  <c r="AC258" i="17"/>
  <c r="AD258" i="17"/>
  <c r="AE258" i="17"/>
  <c r="AF258" i="17"/>
  <c r="AH258" i="17"/>
  <c r="AI258" i="17"/>
  <c r="AJ258" i="17"/>
  <c r="AK258" i="17"/>
  <c r="AL258" i="17"/>
  <c r="AM258" i="17"/>
  <c r="Y259" i="17"/>
  <c r="Z259" i="17"/>
  <c r="AB259" i="17"/>
  <c r="AC259" i="17"/>
  <c r="AD259" i="17"/>
  <c r="AE259" i="17"/>
  <c r="AF259" i="17"/>
  <c r="AH259" i="17"/>
  <c r="AI259" i="17"/>
  <c r="AN259" i="17"/>
  <c r="AJ259" i="17"/>
  <c r="AK259" i="17"/>
  <c r="AL259" i="17"/>
  <c r="AM259" i="17"/>
  <c r="Y260" i="17"/>
  <c r="Z260" i="17"/>
  <c r="AB260" i="17"/>
  <c r="AC260" i="17"/>
  <c r="AD260" i="17"/>
  <c r="AE260" i="17"/>
  <c r="AF260" i="17"/>
  <c r="AH260" i="17"/>
  <c r="AI260" i="17"/>
  <c r="AN260" i="17"/>
  <c r="AJ260" i="17"/>
  <c r="AK260" i="17"/>
  <c r="AL260" i="17"/>
  <c r="AM260" i="17"/>
  <c r="Y261" i="17"/>
  <c r="Z261" i="17"/>
  <c r="AB261" i="17"/>
  <c r="AC261" i="17"/>
  <c r="AD261" i="17"/>
  <c r="AE261" i="17"/>
  <c r="AF261" i="17"/>
  <c r="AH261" i="17"/>
  <c r="AI261" i="17"/>
  <c r="AN261" i="17"/>
  <c r="AJ261" i="17"/>
  <c r="AK261" i="17"/>
  <c r="AL261" i="17"/>
  <c r="AM261" i="17"/>
  <c r="Y262" i="17"/>
  <c r="Z262" i="17"/>
  <c r="AB262" i="17"/>
  <c r="AC262" i="17"/>
  <c r="AD262" i="17"/>
  <c r="AE262" i="17"/>
  <c r="AF262" i="17"/>
  <c r="AH262" i="17"/>
  <c r="AI262" i="17"/>
  <c r="AN262" i="17"/>
  <c r="AJ262" i="17"/>
  <c r="AK262" i="17"/>
  <c r="AL262" i="17"/>
  <c r="AM262" i="17"/>
  <c r="Y263" i="17"/>
  <c r="Z263" i="17"/>
  <c r="AB263" i="17"/>
  <c r="AC263" i="17"/>
  <c r="AD263" i="17"/>
  <c r="AE263" i="17"/>
  <c r="AF263" i="17"/>
  <c r="AH263" i="17"/>
  <c r="AI263" i="17"/>
  <c r="AN263" i="17"/>
  <c r="AJ263" i="17"/>
  <c r="AK263" i="17"/>
  <c r="AL263" i="17"/>
  <c r="AM263" i="17"/>
  <c r="Y264" i="17"/>
  <c r="Z264" i="17"/>
  <c r="AB264" i="17"/>
  <c r="AC264" i="17"/>
  <c r="AD264" i="17"/>
  <c r="AE264" i="17"/>
  <c r="AF264" i="17"/>
  <c r="AH264" i="17"/>
  <c r="AI264" i="17"/>
  <c r="AJ264" i="17"/>
  <c r="AK264" i="17"/>
  <c r="AL264" i="17"/>
  <c r="AM264" i="17"/>
  <c r="Y265" i="17"/>
  <c r="Z265" i="17"/>
  <c r="AB265" i="17"/>
  <c r="AC265" i="17"/>
  <c r="AD265" i="17"/>
  <c r="AE265" i="17"/>
  <c r="AF265" i="17"/>
  <c r="AH265" i="17"/>
  <c r="AI265" i="17"/>
  <c r="AN265" i="17"/>
  <c r="AJ265" i="17"/>
  <c r="AK265" i="17"/>
  <c r="AL265" i="17"/>
  <c r="AM265" i="17"/>
  <c r="Y266" i="17"/>
  <c r="Z266" i="17"/>
  <c r="AB266" i="17"/>
  <c r="AC266" i="17"/>
  <c r="AD266" i="17"/>
  <c r="AE266" i="17"/>
  <c r="AF266" i="17"/>
  <c r="AH266" i="17"/>
  <c r="AI266" i="17"/>
  <c r="AJ266" i="17"/>
  <c r="AK266" i="17"/>
  <c r="AL266" i="17"/>
  <c r="AM266" i="17"/>
  <c r="Y267" i="17"/>
  <c r="Z267" i="17"/>
  <c r="AB267" i="17"/>
  <c r="AC267" i="17"/>
  <c r="AD267" i="17"/>
  <c r="AE267" i="17"/>
  <c r="AF267" i="17"/>
  <c r="AH267" i="17"/>
  <c r="AI267" i="17"/>
  <c r="AN267" i="17"/>
  <c r="AJ267" i="17"/>
  <c r="AK267" i="17"/>
  <c r="AL267" i="17"/>
  <c r="AM267" i="17"/>
  <c r="Y268" i="17"/>
  <c r="Z268" i="17"/>
  <c r="AB268" i="17"/>
  <c r="AC268" i="17"/>
  <c r="AD268" i="17"/>
  <c r="AI268" i="17"/>
  <c r="AN268" i="17"/>
  <c r="AE268" i="17"/>
  <c r="AF268" i="17"/>
  <c r="AH268" i="17"/>
  <c r="AJ268" i="17"/>
  <c r="AK268" i="17"/>
  <c r="AL268" i="17"/>
  <c r="AM268" i="17"/>
  <c r="Y269" i="17"/>
  <c r="Z269" i="17"/>
  <c r="AB269" i="17"/>
  <c r="AC269" i="17"/>
  <c r="AD269" i="17"/>
  <c r="AE269" i="17"/>
  <c r="AF269" i="17"/>
  <c r="AH269" i="17"/>
  <c r="AI269" i="17"/>
  <c r="AN269" i="17"/>
  <c r="AJ269" i="17"/>
  <c r="AK269" i="17"/>
  <c r="AL269" i="17"/>
  <c r="AM269" i="17"/>
  <c r="Y270" i="17"/>
  <c r="Z270" i="17"/>
  <c r="AB270" i="17"/>
  <c r="AC270" i="17"/>
  <c r="AD270" i="17"/>
  <c r="AE270" i="17"/>
  <c r="AF270" i="17"/>
  <c r="AH270" i="17"/>
  <c r="AI270" i="17"/>
  <c r="AN270" i="17"/>
  <c r="AJ270" i="17"/>
  <c r="AK270" i="17"/>
  <c r="AL270" i="17"/>
  <c r="AM270" i="17"/>
  <c r="Y271" i="17"/>
  <c r="Z271" i="17"/>
  <c r="AB271" i="17"/>
  <c r="AC271" i="17"/>
  <c r="AD271" i="17"/>
  <c r="AE271" i="17"/>
  <c r="AF271" i="17"/>
  <c r="AH271" i="17"/>
  <c r="AI271" i="17"/>
  <c r="AN271" i="17"/>
  <c r="AJ271" i="17"/>
  <c r="AK271" i="17"/>
  <c r="AL271" i="17"/>
  <c r="AM271" i="17"/>
  <c r="Y272" i="17"/>
  <c r="Z272" i="17"/>
  <c r="AB272" i="17"/>
  <c r="AC272" i="17"/>
  <c r="AD272" i="17"/>
  <c r="AE272" i="17"/>
  <c r="AF272" i="17"/>
  <c r="AH272" i="17"/>
  <c r="M269" i="16"/>
  <c r="AI272" i="17"/>
  <c r="AN272" i="17"/>
  <c r="AJ272" i="17"/>
  <c r="AK272" i="17"/>
  <c r="AL272" i="17"/>
  <c r="AM272" i="17"/>
  <c r="Y273" i="17"/>
  <c r="Z273" i="17"/>
  <c r="AB273" i="17"/>
  <c r="AC273" i="17"/>
  <c r="AD273" i="17"/>
  <c r="AE273" i="17"/>
  <c r="AF273" i="17"/>
  <c r="AH273" i="17"/>
  <c r="AI273" i="17"/>
  <c r="AN273" i="17"/>
  <c r="AJ273" i="17"/>
  <c r="AK273" i="17"/>
  <c r="AL273" i="17"/>
  <c r="AM273" i="17"/>
  <c r="Y274" i="17"/>
  <c r="Z274" i="17"/>
  <c r="AB274" i="17"/>
  <c r="AC274" i="17"/>
  <c r="AD274" i="17"/>
  <c r="AE274" i="17"/>
  <c r="AF274" i="17"/>
  <c r="AH274" i="17"/>
  <c r="AI274" i="17"/>
  <c r="AJ274" i="17"/>
  <c r="AK274" i="17"/>
  <c r="AL274" i="17"/>
  <c r="AM274" i="17"/>
  <c r="Y275" i="17"/>
  <c r="Z275" i="17"/>
  <c r="AB275" i="17"/>
  <c r="AC275" i="17"/>
  <c r="AD275" i="17"/>
  <c r="AE275" i="17"/>
  <c r="AF275" i="17"/>
  <c r="AH275" i="17"/>
  <c r="AI275" i="17"/>
  <c r="AJ275" i="17"/>
  <c r="AK275" i="17"/>
  <c r="AL275" i="17"/>
  <c r="AM275" i="17"/>
  <c r="Y276" i="17"/>
  <c r="Z276" i="17"/>
  <c r="AB276" i="17"/>
  <c r="AC276" i="17"/>
  <c r="AD276" i="17"/>
  <c r="AE276" i="17"/>
  <c r="AF276" i="17"/>
  <c r="AH276" i="17"/>
  <c r="AI276" i="17"/>
  <c r="AN276" i="17"/>
  <c r="AJ276" i="17"/>
  <c r="AK276" i="17"/>
  <c r="AL276" i="17"/>
  <c r="AM276" i="17"/>
  <c r="Y277" i="17"/>
  <c r="Z277" i="17"/>
  <c r="AB277" i="17"/>
  <c r="AC277" i="17"/>
  <c r="AD277" i="17"/>
  <c r="AE277" i="17"/>
  <c r="AF277" i="17"/>
  <c r="AH277" i="17"/>
  <c r="AI277" i="17"/>
  <c r="AJ277" i="17"/>
  <c r="AK277" i="17"/>
  <c r="AL277" i="17"/>
  <c r="AM277" i="17"/>
  <c r="Y278" i="17"/>
  <c r="Z278" i="17"/>
  <c r="AB278" i="17"/>
  <c r="AC278" i="17"/>
  <c r="AD278" i="17"/>
  <c r="AE278" i="17"/>
  <c r="AF278" i="17"/>
  <c r="AH278" i="17"/>
  <c r="AI278" i="17"/>
  <c r="AN278" i="17"/>
  <c r="AJ278" i="17"/>
  <c r="AK278" i="17"/>
  <c r="AL278" i="17"/>
  <c r="AM278" i="17"/>
  <c r="Y279" i="17"/>
  <c r="Z279" i="17"/>
  <c r="AB279" i="17"/>
  <c r="AC279" i="17"/>
  <c r="AD279" i="17"/>
  <c r="AE279" i="17"/>
  <c r="AF279" i="17"/>
  <c r="AH279" i="17"/>
  <c r="AI279" i="17"/>
  <c r="AN279" i="17"/>
  <c r="AJ279" i="17"/>
  <c r="AK279" i="17"/>
  <c r="AL279" i="17"/>
  <c r="AM279" i="17"/>
  <c r="Y280" i="17"/>
  <c r="Z280" i="17"/>
  <c r="AB280" i="17"/>
  <c r="AC280" i="17"/>
  <c r="AD280" i="17"/>
  <c r="AE280" i="17"/>
  <c r="AF280" i="17"/>
  <c r="AH280" i="17"/>
  <c r="AI280" i="17"/>
  <c r="AN280" i="17"/>
  <c r="AJ280" i="17"/>
  <c r="AK280" i="17"/>
  <c r="AL280" i="17"/>
  <c r="AM280" i="17"/>
  <c r="Y281" i="17"/>
  <c r="Z281" i="17"/>
  <c r="AB281" i="17"/>
  <c r="AC281" i="17"/>
  <c r="AD281" i="17"/>
  <c r="AE281" i="17"/>
  <c r="AF281" i="17"/>
  <c r="AH281" i="17"/>
  <c r="AI281" i="17"/>
  <c r="AJ281" i="17"/>
  <c r="AK281" i="17"/>
  <c r="AL281" i="17"/>
  <c r="AM281" i="17"/>
  <c r="Y282" i="17"/>
  <c r="Z282" i="17"/>
  <c r="AB282" i="17"/>
  <c r="AC282" i="17"/>
  <c r="AD282" i="17"/>
  <c r="AE282" i="17"/>
  <c r="AF282" i="17"/>
  <c r="AH282" i="17"/>
  <c r="AI282" i="17"/>
  <c r="AN282" i="17"/>
  <c r="AJ282" i="17"/>
  <c r="AK282" i="17"/>
  <c r="AL282" i="17"/>
  <c r="AM282" i="17"/>
  <c r="Y283" i="17"/>
  <c r="Z283" i="17"/>
  <c r="AB283" i="17"/>
  <c r="AC283" i="17"/>
  <c r="AD283" i="17"/>
  <c r="AE283" i="17"/>
  <c r="AF283" i="17"/>
  <c r="AH283" i="17"/>
  <c r="AI283" i="17"/>
  <c r="AN283" i="17"/>
  <c r="AJ283" i="17"/>
  <c r="AK283" i="17"/>
  <c r="AL283" i="17"/>
  <c r="AM283" i="17"/>
  <c r="Y284" i="17"/>
  <c r="Z284" i="17"/>
  <c r="AB284" i="17"/>
  <c r="AC284" i="17"/>
  <c r="AD284" i="17"/>
  <c r="AE284" i="17"/>
  <c r="AF284" i="17"/>
  <c r="AH284" i="17"/>
  <c r="AI284" i="17"/>
  <c r="AN284" i="17"/>
  <c r="AJ284" i="17"/>
  <c r="AK284" i="17"/>
  <c r="AL284" i="17"/>
  <c r="AM284" i="17"/>
  <c r="Y285" i="17"/>
  <c r="Z285" i="17"/>
  <c r="AB285" i="17"/>
  <c r="AC285" i="17"/>
  <c r="AD285" i="17"/>
  <c r="AE285" i="17"/>
  <c r="AF285" i="17"/>
  <c r="AH285" i="17"/>
  <c r="AI285" i="17"/>
  <c r="AJ285" i="17"/>
  <c r="AK285" i="17"/>
  <c r="AL285" i="17"/>
  <c r="AM285" i="17"/>
  <c r="Y286" i="17"/>
  <c r="Z286" i="17"/>
  <c r="AB286" i="17"/>
  <c r="AC286" i="17"/>
  <c r="AD286" i="17"/>
  <c r="AE286" i="17"/>
  <c r="AF286" i="17"/>
  <c r="AH286" i="17"/>
  <c r="AI286" i="17"/>
  <c r="AN286" i="17"/>
  <c r="AJ286" i="17"/>
  <c r="AK286" i="17"/>
  <c r="AL286" i="17"/>
  <c r="AM286" i="17"/>
  <c r="Y287" i="17"/>
  <c r="Z287" i="17"/>
  <c r="AB287" i="17"/>
  <c r="AC287" i="17"/>
  <c r="AD287" i="17"/>
  <c r="AE287" i="17"/>
  <c r="AF287" i="17"/>
  <c r="AH287" i="17"/>
  <c r="AI287" i="17"/>
  <c r="AJ287" i="17"/>
  <c r="AK287" i="17"/>
  <c r="AL287" i="17"/>
  <c r="AM287" i="17"/>
  <c r="Y288" i="17"/>
  <c r="Z288" i="17"/>
  <c r="AB288" i="17"/>
  <c r="AC288" i="17"/>
  <c r="AD288" i="17"/>
  <c r="AE288" i="17"/>
  <c r="AF288" i="17"/>
  <c r="AH288" i="17"/>
  <c r="AI288" i="17"/>
  <c r="AN288" i="17"/>
  <c r="AJ288" i="17"/>
  <c r="AK288" i="17"/>
  <c r="AL288" i="17"/>
  <c r="AM288" i="17"/>
  <c r="Y289" i="17"/>
  <c r="Z289" i="17"/>
  <c r="AB289" i="17"/>
  <c r="AC289" i="17"/>
  <c r="AD289" i="17"/>
  <c r="AE289" i="17"/>
  <c r="AF289" i="17"/>
  <c r="AH289" i="17"/>
  <c r="AI289" i="17"/>
  <c r="AJ289" i="17"/>
  <c r="AK289" i="17"/>
  <c r="AL289" i="17"/>
  <c r="AM289" i="17"/>
  <c r="Y290" i="17"/>
  <c r="Z290" i="17"/>
  <c r="AB290" i="17"/>
  <c r="AC290" i="17"/>
  <c r="AD290" i="17"/>
  <c r="AE290" i="17"/>
  <c r="AF290" i="17"/>
  <c r="AH290" i="17"/>
  <c r="AI290" i="17"/>
  <c r="AN290" i="17"/>
  <c r="AJ290" i="17"/>
  <c r="AK290" i="17"/>
  <c r="AL290" i="17"/>
  <c r="AM290" i="17"/>
  <c r="Y291" i="17"/>
  <c r="Z291" i="17"/>
  <c r="AB291" i="17"/>
  <c r="AC291" i="17"/>
  <c r="AD291" i="17"/>
  <c r="AE291" i="17"/>
  <c r="AF291" i="17"/>
  <c r="AH291" i="17"/>
  <c r="AI291" i="17"/>
  <c r="AN291" i="17"/>
  <c r="AJ291" i="17"/>
  <c r="AK291" i="17"/>
  <c r="AL291" i="17"/>
  <c r="AM291" i="17"/>
  <c r="Y292" i="17"/>
  <c r="Z292" i="17"/>
  <c r="AB292" i="17"/>
  <c r="AC292" i="17"/>
  <c r="AD292" i="17"/>
  <c r="AE292" i="17"/>
  <c r="AF292" i="17"/>
  <c r="AH292" i="17"/>
  <c r="AI292" i="17"/>
  <c r="AN292" i="17"/>
  <c r="AJ292" i="17"/>
  <c r="AK292" i="17"/>
  <c r="AL292" i="17"/>
  <c r="AM292" i="17"/>
  <c r="Y293" i="17"/>
  <c r="Z293" i="17"/>
  <c r="AB293" i="17"/>
  <c r="AC293" i="17"/>
  <c r="AD293" i="17"/>
  <c r="AE293" i="17"/>
  <c r="AF293" i="17"/>
  <c r="AH293" i="17"/>
  <c r="AI293" i="17"/>
  <c r="AN293" i="17"/>
  <c r="AJ293" i="17"/>
  <c r="AK293" i="17"/>
  <c r="AL293" i="17"/>
  <c r="AM293" i="17"/>
  <c r="Y294" i="17"/>
  <c r="Z294" i="17"/>
  <c r="AB294" i="17"/>
  <c r="AC294" i="17"/>
  <c r="AD294" i="17"/>
  <c r="AE294" i="17"/>
  <c r="AF294" i="17"/>
  <c r="AH294" i="17"/>
  <c r="AI294" i="17"/>
  <c r="AN294" i="17"/>
  <c r="AJ294" i="17"/>
  <c r="AK294" i="17"/>
  <c r="AL294" i="17"/>
  <c r="AM294" i="17"/>
  <c r="Y295" i="17"/>
  <c r="Z295" i="17"/>
  <c r="AB295" i="17"/>
  <c r="AC295" i="17"/>
  <c r="AD295" i="17"/>
  <c r="AE295" i="17"/>
  <c r="AF295" i="17"/>
  <c r="AH295" i="17"/>
  <c r="AI295" i="17"/>
  <c r="AN295" i="17"/>
  <c r="AJ295" i="17"/>
  <c r="AK295" i="17"/>
  <c r="AL295" i="17"/>
  <c r="AM295" i="17"/>
  <c r="Y296" i="17"/>
  <c r="Z296" i="17"/>
  <c r="AB296" i="17"/>
  <c r="AC296" i="17"/>
  <c r="AD296" i="17"/>
  <c r="AE296" i="17"/>
  <c r="AF296" i="17"/>
  <c r="AH296" i="17"/>
  <c r="AI296" i="17"/>
  <c r="AJ296" i="17"/>
  <c r="AK296" i="17"/>
  <c r="AL296" i="17"/>
  <c r="AM296" i="17"/>
  <c r="Y297" i="17"/>
  <c r="Z297" i="17"/>
  <c r="AB297" i="17"/>
  <c r="AC297" i="17"/>
  <c r="AD297" i="17"/>
  <c r="AE297" i="17"/>
  <c r="AF297" i="17"/>
  <c r="AH297" i="17"/>
  <c r="AI297" i="17"/>
  <c r="AN297" i="17"/>
  <c r="AJ297" i="17"/>
  <c r="AK297" i="17"/>
  <c r="AL297" i="17"/>
  <c r="AM297" i="17"/>
  <c r="Y298" i="17"/>
  <c r="Z298" i="17"/>
  <c r="AB298" i="17"/>
  <c r="AC298" i="17"/>
  <c r="AD298" i="17"/>
  <c r="AE298" i="17"/>
  <c r="AF298" i="17"/>
  <c r="AH298" i="17"/>
  <c r="AI298" i="17"/>
  <c r="AN298" i="17"/>
  <c r="AJ298" i="17"/>
  <c r="AK298" i="17"/>
  <c r="AL298" i="17"/>
  <c r="AM298" i="17"/>
  <c r="Y299" i="17"/>
  <c r="Z299" i="17"/>
  <c r="AB299" i="17"/>
  <c r="AC299" i="17"/>
  <c r="AD299" i="17"/>
  <c r="AE299" i="17"/>
  <c r="AF299" i="17"/>
  <c r="AH299" i="17"/>
  <c r="AI299" i="17"/>
  <c r="AN299" i="17"/>
  <c r="AJ299" i="17"/>
  <c r="AK299" i="17"/>
  <c r="AL299" i="17"/>
  <c r="AM299" i="17"/>
  <c r="Y300" i="17"/>
  <c r="Z300" i="17"/>
  <c r="AB300" i="17"/>
  <c r="AC300" i="17"/>
  <c r="AD300" i="17"/>
  <c r="AI300" i="17"/>
  <c r="AN300" i="17"/>
  <c r="AE300" i="17"/>
  <c r="AF300" i="17"/>
  <c r="AH300" i="17"/>
  <c r="AJ300" i="17"/>
  <c r="AK300" i="17"/>
  <c r="AL300" i="17"/>
  <c r="AM300" i="17"/>
  <c r="Y301" i="17"/>
  <c r="Z301" i="17"/>
  <c r="AB301" i="17"/>
  <c r="AC301" i="17"/>
  <c r="AD301" i="17"/>
  <c r="AE301" i="17"/>
  <c r="AF301" i="17"/>
  <c r="AH301" i="17"/>
  <c r="AI301" i="17"/>
  <c r="AN301" i="17"/>
  <c r="AJ301" i="17"/>
  <c r="AK301" i="17"/>
  <c r="AL301" i="17"/>
  <c r="AM301" i="17"/>
  <c r="Y302" i="17"/>
  <c r="Z302" i="17"/>
  <c r="AB302" i="17"/>
  <c r="AC302" i="17"/>
  <c r="AD302" i="17"/>
  <c r="AE302" i="17"/>
  <c r="AF302" i="17"/>
  <c r="AH302" i="17"/>
  <c r="AI302" i="17"/>
  <c r="AJ302" i="17"/>
  <c r="AK302" i="17"/>
  <c r="AL302" i="17"/>
  <c r="AM302" i="17"/>
  <c r="Y303" i="17"/>
  <c r="Z303" i="17"/>
  <c r="AB303" i="17"/>
  <c r="AC303" i="17"/>
  <c r="AD303" i="17"/>
  <c r="AE303" i="17"/>
  <c r="AF303" i="17"/>
  <c r="AH303" i="17"/>
  <c r="AI303" i="17"/>
  <c r="AJ303" i="17"/>
  <c r="AK303" i="17"/>
  <c r="AL303" i="17"/>
  <c r="AM303" i="17"/>
  <c r="Y304" i="17"/>
  <c r="Z304" i="17"/>
  <c r="AB304" i="17"/>
  <c r="AC304" i="17"/>
  <c r="AD304" i="17"/>
  <c r="AE304" i="17"/>
  <c r="AF304" i="17"/>
  <c r="AH304" i="17"/>
  <c r="AI304" i="17"/>
  <c r="AN304" i="17"/>
  <c r="AJ304" i="17"/>
  <c r="AK304" i="17"/>
  <c r="AL304" i="17"/>
  <c r="AM304" i="17"/>
  <c r="Y305" i="17"/>
  <c r="Z305" i="17"/>
  <c r="AB305" i="17"/>
  <c r="AC305" i="17"/>
  <c r="AD305" i="17"/>
  <c r="AE305" i="17"/>
  <c r="AF305" i="17"/>
  <c r="AH305" i="17"/>
  <c r="AI305" i="17"/>
  <c r="AN305" i="17"/>
  <c r="AJ305" i="17"/>
  <c r="AK305" i="17"/>
  <c r="AL305" i="17"/>
  <c r="AM305" i="17"/>
  <c r="Y306" i="17"/>
  <c r="Z306" i="17"/>
  <c r="AB306" i="17"/>
  <c r="AC306" i="17"/>
  <c r="AD306" i="17"/>
  <c r="AE306" i="17"/>
  <c r="AF306" i="17"/>
  <c r="AH306" i="17"/>
  <c r="AI306" i="17"/>
  <c r="AN306" i="17"/>
  <c r="AJ306" i="17"/>
  <c r="AK306" i="17"/>
  <c r="AL306" i="17"/>
  <c r="AM306" i="17"/>
  <c r="Y307" i="17"/>
  <c r="Z307" i="17"/>
  <c r="AB307" i="17"/>
  <c r="AC307" i="17"/>
  <c r="AD307" i="17"/>
  <c r="AE307" i="17"/>
  <c r="AF307" i="17"/>
  <c r="AH307" i="17"/>
  <c r="AI307" i="17"/>
  <c r="AN307" i="17"/>
  <c r="AJ307" i="17"/>
  <c r="AK307" i="17"/>
  <c r="AL307" i="17"/>
  <c r="AM307" i="17"/>
  <c r="Y308" i="17"/>
  <c r="Z308" i="17"/>
  <c r="AB308" i="17"/>
  <c r="AC308" i="17"/>
  <c r="AD308" i="17"/>
  <c r="AE308" i="17"/>
  <c r="AF308" i="17"/>
  <c r="AH308" i="17"/>
  <c r="AI308" i="17"/>
  <c r="AN308" i="17"/>
  <c r="AJ308" i="17"/>
  <c r="AK308" i="17"/>
  <c r="AL308" i="17"/>
  <c r="AM308" i="17"/>
  <c r="Y309" i="17"/>
  <c r="Z309" i="17"/>
  <c r="AB309" i="17"/>
  <c r="AC309" i="17"/>
  <c r="AD309" i="17"/>
  <c r="AE309" i="17"/>
  <c r="AF309" i="17"/>
  <c r="AH309" i="17"/>
  <c r="AI309" i="17"/>
  <c r="AJ309" i="17"/>
  <c r="AK309" i="17"/>
  <c r="AL309" i="17"/>
  <c r="AM309" i="17"/>
  <c r="Y310" i="17"/>
  <c r="Z310" i="17"/>
  <c r="AB310" i="17"/>
  <c r="AC310" i="17"/>
  <c r="AD310" i="17"/>
  <c r="AE310" i="17"/>
  <c r="AF310" i="17"/>
  <c r="AH310" i="17"/>
  <c r="AI310" i="17"/>
  <c r="AN310" i="17"/>
  <c r="AJ310" i="17"/>
  <c r="AK310" i="17"/>
  <c r="AL310" i="17"/>
  <c r="AM310" i="17"/>
  <c r="Y311" i="17"/>
  <c r="Z311" i="17"/>
  <c r="AB311" i="17"/>
  <c r="AC311" i="17"/>
  <c r="AD311" i="17"/>
  <c r="AE311" i="17"/>
  <c r="AF311" i="17"/>
  <c r="AH311" i="17"/>
  <c r="AI311" i="17"/>
  <c r="AN311" i="17"/>
  <c r="AJ311" i="17"/>
  <c r="AK311" i="17"/>
  <c r="AL311" i="17"/>
  <c r="AM311" i="17"/>
  <c r="Y312" i="17"/>
  <c r="Z312" i="17"/>
  <c r="AB312" i="17"/>
  <c r="AC312" i="17"/>
  <c r="AD312" i="17"/>
  <c r="AE312" i="17"/>
  <c r="AF312" i="17"/>
  <c r="AH312" i="17"/>
  <c r="AI312" i="17"/>
  <c r="AJ312" i="17"/>
  <c r="AK312" i="17"/>
  <c r="AL312" i="17"/>
  <c r="AM312" i="17"/>
  <c r="Y313" i="17"/>
  <c r="Z313" i="17"/>
  <c r="AB313" i="17"/>
  <c r="AC313" i="17"/>
  <c r="AD313" i="17"/>
  <c r="AE313" i="17"/>
  <c r="AF313" i="17"/>
  <c r="AH313" i="17"/>
  <c r="AI313" i="17"/>
  <c r="AN313" i="17"/>
  <c r="AJ313" i="17"/>
  <c r="AK313" i="17"/>
  <c r="AL313" i="17"/>
  <c r="AM313" i="17"/>
  <c r="Y314" i="17"/>
  <c r="Z314" i="17"/>
  <c r="AB314" i="17"/>
  <c r="AC314" i="17"/>
  <c r="AD314" i="17"/>
  <c r="AE314" i="17"/>
  <c r="AF314" i="17"/>
  <c r="AH314" i="17"/>
  <c r="AI314" i="17"/>
  <c r="AN314" i="17"/>
  <c r="AJ314" i="17"/>
  <c r="AK314" i="17"/>
  <c r="AL314" i="17"/>
  <c r="AM314" i="17"/>
  <c r="Y315" i="17"/>
  <c r="Z315" i="17"/>
  <c r="AB315" i="17"/>
  <c r="AC315" i="17"/>
  <c r="AD315" i="17"/>
  <c r="AE315" i="17"/>
  <c r="AF315" i="17"/>
  <c r="AH315" i="17"/>
  <c r="AI315" i="17"/>
  <c r="AN315" i="17"/>
  <c r="AJ315" i="17"/>
  <c r="AK315" i="17"/>
  <c r="AL315" i="17"/>
  <c r="AM315" i="17"/>
  <c r="Y316" i="17"/>
  <c r="Z316" i="17"/>
  <c r="AB316" i="17"/>
  <c r="AC316" i="17"/>
  <c r="AD316" i="17"/>
  <c r="AE316" i="17"/>
  <c r="AF316" i="17"/>
  <c r="AH316" i="17"/>
  <c r="AI316" i="17"/>
  <c r="AN316" i="17"/>
  <c r="AJ316" i="17"/>
  <c r="AK316" i="17"/>
  <c r="AL316" i="17"/>
  <c r="AM316" i="17"/>
  <c r="Y317" i="17"/>
  <c r="Z317" i="17"/>
  <c r="AB317" i="17"/>
  <c r="AC317" i="17"/>
  <c r="AD317" i="17"/>
  <c r="AE317" i="17"/>
  <c r="AF317" i="17"/>
  <c r="AH317" i="17"/>
  <c r="AI317" i="17"/>
  <c r="AN317" i="17"/>
  <c r="AJ317" i="17"/>
  <c r="AK317" i="17"/>
  <c r="AL317" i="17"/>
  <c r="AM317" i="17"/>
  <c r="Y318" i="17"/>
  <c r="Z318" i="17"/>
  <c r="AB318" i="17"/>
  <c r="AC318" i="17"/>
  <c r="AD318" i="17"/>
  <c r="AE318" i="17"/>
  <c r="AF318" i="17"/>
  <c r="AH318" i="17"/>
  <c r="AI318" i="17"/>
  <c r="AN318" i="17"/>
  <c r="AJ318" i="17"/>
  <c r="AK318" i="17"/>
  <c r="AL318" i="17"/>
  <c r="AM318" i="17"/>
  <c r="Y319" i="17"/>
  <c r="Z319" i="17"/>
  <c r="AB319" i="17"/>
  <c r="AC319" i="17"/>
  <c r="AD319" i="17"/>
  <c r="AE319" i="17"/>
  <c r="AF319" i="17"/>
  <c r="AH319" i="17"/>
  <c r="AI319" i="17"/>
  <c r="AN319" i="17"/>
  <c r="AJ319" i="17"/>
  <c r="AK319" i="17"/>
  <c r="AL319" i="17"/>
  <c r="AM319" i="17"/>
  <c r="R316" i="16"/>
  <c r="Y320" i="17"/>
  <c r="Z320" i="17"/>
  <c r="AB320" i="17"/>
  <c r="AC320" i="17"/>
  <c r="AD320" i="17"/>
  <c r="AE320" i="17"/>
  <c r="AF320" i="17"/>
  <c r="AH320" i="17"/>
  <c r="AI320" i="17"/>
  <c r="AN320" i="17"/>
  <c r="AJ320" i="17"/>
  <c r="AK320" i="17"/>
  <c r="AL320" i="17"/>
  <c r="AM320" i="17"/>
  <c r="Y321" i="17"/>
  <c r="Z321" i="17"/>
  <c r="AB321" i="17"/>
  <c r="AC321" i="17"/>
  <c r="AD321" i="17"/>
  <c r="AE321" i="17"/>
  <c r="AF321" i="17"/>
  <c r="AH321" i="17"/>
  <c r="AI321" i="17"/>
  <c r="AN321" i="17"/>
  <c r="AJ321" i="17"/>
  <c r="AK321" i="17"/>
  <c r="AL321" i="17"/>
  <c r="AM321" i="17"/>
  <c r="Y322" i="17"/>
  <c r="Z322" i="17"/>
  <c r="AB322" i="17"/>
  <c r="AC322" i="17"/>
  <c r="AD322" i="17"/>
  <c r="AE322" i="17"/>
  <c r="AF322" i="17"/>
  <c r="AH322" i="17"/>
  <c r="AI322" i="17"/>
  <c r="AN322" i="17"/>
  <c r="AJ322" i="17"/>
  <c r="AK322" i="17"/>
  <c r="AL322" i="17"/>
  <c r="AM322" i="17"/>
  <c r="Y323" i="17"/>
  <c r="Z323" i="17"/>
  <c r="AB323" i="17"/>
  <c r="AC323" i="17"/>
  <c r="AD323" i="17"/>
  <c r="AE323" i="17"/>
  <c r="AF323" i="17"/>
  <c r="AH323" i="17"/>
  <c r="AI323" i="17"/>
  <c r="AN323" i="17"/>
  <c r="AJ323" i="17"/>
  <c r="AK323" i="17"/>
  <c r="AL323" i="17"/>
  <c r="AM323" i="17"/>
  <c r="Y324" i="17"/>
  <c r="Z324" i="17"/>
  <c r="AB324" i="17"/>
  <c r="AC324" i="17"/>
  <c r="AD324" i="17"/>
  <c r="AE324" i="17"/>
  <c r="AF324" i="17"/>
  <c r="AH324" i="17"/>
  <c r="AI324" i="17"/>
  <c r="AN324" i="17"/>
  <c r="AJ324" i="17"/>
  <c r="AK324" i="17"/>
  <c r="AL324" i="17"/>
  <c r="AM324" i="17"/>
  <c r="Y325" i="17"/>
  <c r="Z325" i="17"/>
  <c r="AB325" i="17"/>
  <c r="AC325" i="17"/>
  <c r="AD325" i="17"/>
  <c r="AE325" i="17"/>
  <c r="I322" i="16"/>
  <c r="AF325" i="17"/>
  <c r="AH325" i="17"/>
  <c r="AI325" i="17"/>
  <c r="AN325" i="17"/>
  <c r="AJ325" i="17"/>
  <c r="AK325" i="17"/>
  <c r="AL325" i="17"/>
  <c r="AM325" i="17"/>
  <c r="Y326" i="17"/>
  <c r="Z326" i="17"/>
  <c r="AB326" i="17"/>
  <c r="AC326" i="17"/>
  <c r="AD326" i="17"/>
  <c r="AE326" i="17"/>
  <c r="AF326" i="17"/>
  <c r="AH326" i="17"/>
  <c r="AI326" i="17"/>
  <c r="AN326" i="17"/>
  <c r="AJ326" i="17"/>
  <c r="AK326" i="17"/>
  <c r="AL326" i="17"/>
  <c r="AM326" i="17"/>
  <c r="Y327" i="17"/>
  <c r="Z327" i="17"/>
  <c r="AB327" i="17"/>
  <c r="AC327" i="17"/>
  <c r="AD327" i="17"/>
  <c r="AE327" i="17"/>
  <c r="AF327" i="17"/>
  <c r="AH327" i="17"/>
  <c r="AI327" i="17"/>
  <c r="AN327" i="17"/>
  <c r="AJ327" i="17"/>
  <c r="AK327" i="17"/>
  <c r="AL327" i="17"/>
  <c r="AM327" i="17"/>
  <c r="Y328" i="17"/>
  <c r="Z328" i="17"/>
  <c r="AB328" i="17"/>
  <c r="AC328" i="17"/>
  <c r="AD328" i="17"/>
  <c r="AE328" i="17"/>
  <c r="AF328" i="17"/>
  <c r="AH328" i="17"/>
  <c r="AI328" i="17"/>
  <c r="AN328" i="17"/>
  <c r="AJ328" i="17"/>
  <c r="AK328" i="17"/>
  <c r="AL328" i="17"/>
  <c r="AM328" i="17"/>
  <c r="Y329" i="17"/>
  <c r="Z329" i="17"/>
  <c r="AB329" i="17"/>
  <c r="AC329" i="17"/>
  <c r="AD329" i="17"/>
  <c r="AE329" i="17"/>
  <c r="AF329" i="17"/>
  <c r="AH329" i="17"/>
  <c r="AI329" i="17"/>
  <c r="AJ329" i="17"/>
  <c r="AK329" i="17"/>
  <c r="AL329" i="17"/>
  <c r="AM329" i="17"/>
  <c r="Y330" i="17"/>
  <c r="Z330" i="17"/>
  <c r="AB330" i="17"/>
  <c r="AC330" i="17"/>
  <c r="AD330" i="17"/>
  <c r="AE330" i="17"/>
  <c r="AF330" i="17"/>
  <c r="AH330" i="17"/>
  <c r="AI330" i="17"/>
  <c r="AN330" i="17"/>
  <c r="AJ330" i="17"/>
  <c r="AK330" i="17"/>
  <c r="AL330" i="17"/>
  <c r="AM330" i="17"/>
  <c r="Y331" i="17"/>
  <c r="Z331" i="17"/>
  <c r="AB331" i="17"/>
  <c r="AC331" i="17"/>
  <c r="AD331" i="17"/>
  <c r="AE331" i="17"/>
  <c r="AF331" i="17"/>
  <c r="AH331" i="17"/>
  <c r="AI331" i="17"/>
  <c r="AN331" i="17"/>
  <c r="AJ331" i="17"/>
  <c r="AK331" i="17"/>
  <c r="AL331" i="17"/>
  <c r="AM331" i="17"/>
  <c r="Y332" i="17"/>
  <c r="Z332" i="17"/>
  <c r="AB332" i="17"/>
  <c r="AC332" i="17"/>
  <c r="AD332" i="17"/>
  <c r="AE332" i="17"/>
  <c r="AF332" i="17"/>
  <c r="AH332" i="17"/>
  <c r="AI332" i="17"/>
  <c r="AJ332" i="17"/>
  <c r="AK332" i="17"/>
  <c r="AL332" i="17"/>
  <c r="AM332" i="17"/>
  <c r="Y333" i="17"/>
  <c r="Z333" i="17"/>
  <c r="AB333" i="17"/>
  <c r="AC333" i="17"/>
  <c r="AD333" i="17"/>
  <c r="AE333" i="17"/>
  <c r="AF333" i="17"/>
  <c r="AH333" i="17"/>
  <c r="AI333" i="17"/>
  <c r="AN333" i="17"/>
  <c r="AJ333" i="17"/>
  <c r="AK333" i="17"/>
  <c r="AL333" i="17"/>
  <c r="AM333" i="17"/>
  <c r="Y334" i="17"/>
  <c r="Z334" i="17"/>
  <c r="AB334" i="17"/>
  <c r="AC334" i="17"/>
  <c r="AD334" i="17"/>
  <c r="AE334" i="17"/>
  <c r="AF334" i="17"/>
  <c r="AH334" i="17"/>
  <c r="AI334" i="17"/>
  <c r="AN334" i="17"/>
  <c r="AJ334" i="17"/>
  <c r="AK334" i="17"/>
  <c r="AL334" i="17"/>
  <c r="AM334" i="17"/>
  <c r="Y335" i="17"/>
  <c r="Z335" i="17"/>
  <c r="AB335" i="17"/>
  <c r="AC335" i="17"/>
  <c r="AD335" i="17"/>
  <c r="AE335" i="17"/>
  <c r="AF335" i="17"/>
  <c r="AH335" i="17"/>
  <c r="AI335" i="17"/>
  <c r="AN335" i="17"/>
  <c r="AJ335" i="17"/>
  <c r="AK335" i="17"/>
  <c r="AL335" i="17"/>
  <c r="AM335" i="17"/>
  <c r="Y336" i="17"/>
  <c r="Z336" i="17"/>
  <c r="AB336" i="17"/>
  <c r="AC336" i="17"/>
  <c r="AD336" i="17"/>
  <c r="AE336" i="17"/>
  <c r="AF336" i="17"/>
  <c r="AH336" i="17"/>
  <c r="AI336" i="17"/>
  <c r="AJ336" i="17"/>
  <c r="AK336" i="17"/>
  <c r="AL336" i="17"/>
  <c r="AM336" i="17"/>
  <c r="Y337" i="17"/>
  <c r="Z337" i="17"/>
  <c r="AB337" i="17"/>
  <c r="AC337" i="17"/>
  <c r="AD337" i="17"/>
  <c r="AE337" i="17"/>
  <c r="AF337" i="17"/>
  <c r="AH337" i="17"/>
  <c r="AI337" i="17"/>
  <c r="AN337" i="17"/>
  <c r="AJ337" i="17"/>
  <c r="AK337" i="17"/>
  <c r="AL337" i="17"/>
  <c r="AM337" i="17"/>
  <c r="Y338" i="17"/>
  <c r="Z338" i="17"/>
  <c r="AB338" i="17"/>
  <c r="AC338" i="17"/>
  <c r="AD338" i="17"/>
  <c r="AI338" i="17"/>
  <c r="AN338" i="17"/>
  <c r="AE338" i="17"/>
  <c r="AF338" i="17"/>
  <c r="AH338" i="17"/>
  <c r="AJ338" i="17"/>
  <c r="AK338" i="17"/>
  <c r="AL338" i="17"/>
  <c r="AM338" i="17"/>
  <c r="Y339" i="17"/>
  <c r="Z339" i="17"/>
  <c r="AB339" i="17"/>
  <c r="AC339" i="17"/>
  <c r="AD339" i="17"/>
  <c r="AE339" i="17"/>
  <c r="AF339" i="17"/>
  <c r="AH339" i="17"/>
  <c r="AI339" i="17"/>
  <c r="AN339" i="17"/>
  <c r="AJ339" i="17"/>
  <c r="AK339" i="17"/>
  <c r="AL339" i="17"/>
  <c r="AM339" i="17"/>
  <c r="Y340" i="17"/>
  <c r="Z340" i="17"/>
  <c r="AB340" i="17"/>
  <c r="AC340" i="17"/>
  <c r="AD340" i="17"/>
  <c r="AE340" i="17"/>
  <c r="AF340" i="17"/>
  <c r="AH340" i="17"/>
  <c r="AI340" i="17"/>
  <c r="AJ340" i="17"/>
  <c r="AK340" i="17"/>
  <c r="AL340" i="17"/>
  <c r="AM340" i="17"/>
  <c r="Y341" i="17"/>
  <c r="Z341" i="17"/>
  <c r="AB341" i="17"/>
  <c r="AC341" i="17"/>
  <c r="AD341" i="17"/>
  <c r="AI341" i="17"/>
  <c r="AN341" i="17"/>
  <c r="AE341" i="17"/>
  <c r="AF341" i="17"/>
  <c r="AH341" i="17"/>
  <c r="AJ341" i="17"/>
  <c r="AK341" i="17"/>
  <c r="AL341" i="17"/>
  <c r="AM341" i="17"/>
  <c r="Y342" i="17"/>
  <c r="Z342" i="17"/>
  <c r="AB342" i="17"/>
  <c r="AC342" i="17"/>
  <c r="AD342" i="17"/>
  <c r="AE342" i="17"/>
  <c r="AF342" i="17"/>
  <c r="AH342" i="17"/>
  <c r="AI342" i="17"/>
  <c r="AN342" i="17"/>
  <c r="AJ342" i="17"/>
  <c r="AK342" i="17"/>
  <c r="AL342" i="17"/>
  <c r="AM342" i="17"/>
  <c r="Y343" i="17"/>
  <c r="Z343" i="17"/>
  <c r="AB343" i="17"/>
  <c r="AC343" i="17"/>
  <c r="AD343" i="17"/>
  <c r="AE343" i="17"/>
  <c r="I340" i="16"/>
  <c r="AF343" i="17"/>
  <c r="AH343" i="17"/>
  <c r="AI343" i="17"/>
  <c r="AN343" i="17"/>
  <c r="AJ343" i="17"/>
  <c r="AK343" i="17"/>
  <c r="AL343" i="17"/>
  <c r="AM343" i="17"/>
  <c r="Y344" i="17"/>
  <c r="Z344" i="17"/>
  <c r="AB344" i="17"/>
  <c r="AC344" i="17"/>
  <c r="AD344" i="17"/>
  <c r="AE344" i="17"/>
  <c r="AF344" i="17"/>
  <c r="AH344" i="17"/>
  <c r="AI344" i="17"/>
  <c r="AJ344" i="17"/>
  <c r="AK344" i="17"/>
  <c r="AL344" i="17"/>
  <c r="AM344" i="17"/>
  <c r="Y345" i="17"/>
  <c r="Z345" i="17"/>
  <c r="AB345" i="17"/>
  <c r="AC345" i="17"/>
  <c r="AD345" i="17"/>
  <c r="AE345" i="17"/>
  <c r="AF345" i="17"/>
  <c r="AH345" i="17"/>
  <c r="AI345" i="17"/>
  <c r="AJ345" i="17"/>
  <c r="AK345" i="17"/>
  <c r="AL345" i="17"/>
  <c r="AM345" i="17"/>
  <c r="Y346" i="17"/>
  <c r="Z346" i="17"/>
  <c r="AB346" i="17"/>
  <c r="AC346" i="17"/>
  <c r="AD346" i="17"/>
  <c r="AE346" i="17"/>
  <c r="AF346" i="17"/>
  <c r="AH346" i="17"/>
  <c r="AI346" i="17"/>
  <c r="AN346" i="17"/>
  <c r="AJ346" i="17"/>
  <c r="AK346" i="17"/>
  <c r="AL346" i="17"/>
  <c r="AM346" i="17"/>
  <c r="Y347" i="17"/>
  <c r="Z347" i="17"/>
  <c r="AB347" i="17"/>
  <c r="AC347" i="17"/>
  <c r="AD347" i="17"/>
  <c r="AE347" i="17"/>
  <c r="AF347" i="17"/>
  <c r="AH347" i="17"/>
  <c r="AI347" i="17"/>
  <c r="AN347" i="17"/>
  <c r="AJ347" i="17"/>
  <c r="AK347" i="17"/>
  <c r="AL347" i="17"/>
  <c r="AM347" i="17"/>
  <c r="Y348" i="17"/>
  <c r="Z348" i="17"/>
  <c r="AB348" i="17"/>
  <c r="AC348" i="17"/>
  <c r="AD348" i="17"/>
  <c r="AE348" i="17"/>
  <c r="AF348" i="17"/>
  <c r="AH348" i="17"/>
  <c r="AI348" i="17"/>
  <c r="AN348" i="17"/>
  <c r="AJ348" i="17"/>
  <c r="AK348" i="17"/>
  <c r="AL348" i="17"/>
  <c r="AM348" i="17"/>
  <c r="Y349" i="17"/>
  <c r="Z349" i="17"/>
  <c r="AB349" i="17"/>
  <c r="AC349" i="17"/>
  <c r="AD349" i="17"/>
  <c r="AE349" i="17"/>
  <c r="AF349" i="17"/>
  <c r="AH349" i="17"/>
  <c r="AI349" i="17"/>
  <c r="AN349" i="17"/>
  <c r="AJ349" i="17"/>
  <c r="AK349" i="17"/>
  <c r="AL349" i="17"/>
  <c r="AM349" i="17"/>
  <c r="Y350" i="17"/>
  <c r="Z350" i="17"/>
  <c r="AB350" i="17"/>
  <c r="AC350" i="17"/>
  <c r="AD350" i="17"/>
  <c r="AE350" i="17"/>
  <c r="AF350" i="17"/>
  <c r="AH350" i="17"/>
  <c r="AI350" i="17"/>
  <c r="AN350" i="17"/>
  <c r="AJ350" i="17"/>
  <c r="AK350" i="17"/>
  <c r="AL350" i="17"/>
  <c r="AM350" i="17"/>
  <c r="Y351" i="17"/>
  <c r="Z351" i="17"/>
  <c r="AB351" i="17"/>
  <c r="AC351" i="17"/>
  <c r="AD351" i="17"/>
  <c r="AE351" i="17"/>
  <c r="AF351" i="17"/>
  <c r="AH351" i="17"/>
  <c r="AI351" i="17"/>
  <c r="AN351" i="17"/>
  <c r="AJ351" i="17"/>
  <c r="AK351" i="17"/>
  <c r="AL351" i="17"/>
  <c r="AM351" i="17"/>
  <c r="Y352" i="17"/>
  <c r="Z352" i="17"/>
  <c r="AB352" i="17"/>
  <c r="AC352" i="17"/>
  <c r="AD352" i="17"/>
  <c r="AE352" i="17"/>
  <c r="AF352" i="17"/>
  <c r="AH352" i="17"/>
  <c r="AI352" i="17"/>
  <c r="AN352" i="17"/>
  <c r="AJ352" i="17"/>
  <c r="AK352" i="17"/>
  <c r="AL352" i="17"/>
  <c r="AM352" i="17"/>
  <c r="Y353" i="17"/>
  <c r="Z353" i="17"/>
  <c r="AB353" i="17"/>
  <c r="AC353" i="17"/>
  <c r="AD353" i="17"/>
  <c r="AE353" i="17"/>
  <c r="AF353" i="17"/>
  <c r="AH353" i="17"/>
  <c r="AI353" i="17"/>
  <c r="AN353" i="17"/>
  <c r="AJ353" i="17"/>
  <c r="AK353" i="17"/>
  <c r="AL353" i="17"/>
  <c r="AM353" i="17"/>
  <c r="Y354" i="17"/>
  <c r="Z354" i="17"/>
  <c r="AB354" i="17"/>
  <c r="AC354" i="17"/>
  <c r="AD354" i="17"/>
  <c r="AE354" i="17"/>
  <c r="AF354" i="17"/>
  <c r="AH354" i="17"/>
  <c r="AI354" i="17"/>
  <c r="AN354" i="17"/>
  <c r="AJ354" i="17"/>
  <c r="AK354" i="17"/>
  <c r="AL354" i="17"/>
  <c r="AM354" i="17"/>
  <c r="Y355" i="17"/>
  <c r="Z355" i="17"/>
  <c r="AB355" i="17"/>
  <c r="AC355" i="17"/>
  <c r="AD355" i="17"/>
  <c r="AE355" i="17"/>
  <c r="AF355" i="17"/>
  <c r="AH355" i="17"/>
  <c r="AI355" i="17"/>
  <c r="AN355" i="17"/>
  <c r="AJ355" i="17"/>
  <c r="AK355" i="17"/>
  <c r="AL355" i="17"/>
  <c r="AM355" i="17"/>
  <c r="Y356" i="17"/>
  <c r="Z356" i="17"/>
  <c r="AB356" i="17"/>
  <c r="AC356" i="17"/>
  <c r="AD356" i="17"/>
  <c r="AE356" i="17"/>
  <c r="AF356" i="17"/>
  <c r="AH356" i="17"/>
  <c r="AI356" i="17"/>
  <c r="AN356" i="17"/>
  <c r="AJ356" i="17"/>
  <c r="AK356" i="17"/>
  <c r="AL356" i="17"/>
  <c r="AM356" i="17"/>
  <c r="Y357" i="17"/>
  <c r="Z357" i="17"/>
  <c r="AB357" i="17"/>
  <c r="AC357" i="17"/>
  <c r="AD357" i="17"/>
  <c r="AE357" i="17"/>
  <c r="AF357" i="17"/>
  <c r="AH357" i="17"/>
  <c r="AI357" i="17"/>
  <c r="AN357" i="17"/>
  <c r="AJ357" i="17"/>
  <c r="AK357" i="17"/>
  <c r="AL357" i="17"/>
  <c r="AM357" i="17"/>
  <c r="Y358" i="17"/>
  <c r="Z358" i="17"/>
  <c r="AB358" i="17"/>
  <c r="AC358" i="17"/>
  <c r="AD358" i="17"/>
  <c r="AE358" i="17"/>
  <c r="AF358" i="17"/>
  <c r="AH358" i="17"/>
  <c r="AI358" i="17"/>
  <c r="AN358" i="17"/>
  <c r="AJ358" i="17"/>
  <c r="AK358" i="17"/>
  <c r="AL358" i="17"/>
  <c r="AM358" i="17"/>
  <c r="Y359" i="17"/>
  <c r="Z359" i="17"/>
  <c r="AB359" i="17"/>
  <c r="AC359" i="17"/>
  <c r="AD359" i="17"/>
  <c r="AE359" i="17"/>
  <c r="AF359" i="17"/>
  <c r="AH359" i="17"/>
  <c r="AI359" i="17"/>
  <c r="AN359" i="17"/>
  <c r="AJ359" i="17"/>
  <c r="AK359" i="17"/>
  <c r="AL359" i="17"/>
  <c r="AM359" i="17"/>
  <c r="Y360" i="17"/>
  <c r="Z360" i="17"/>
  <c r="AB360" i="17"/>
  <c r="AC360" i="17"/>
  <c r="AD360" i="17"/>
  <c r="AE360" i="17"/>
  <c r="AF360" i="17"/>
  <c r="AH360" i="17"/>
  <c r="AI360" i="17"/>
  <c r="AN360" i="17"/>
  <c r="AJ360" i="17"/>
  <c r="AK360" i="17"/>
  <c r="AL360" i="17"/>
  <c r="AM360" i="17"/>
  <c r="Y361" i="17"/>
  <c r="Z361" i="17"/>
  <c r="AB361" i="17"/>
  <c r="AC361" i="17"/>
  <c r="AD361" i="17"/>
  <c r="AE361" i="17"/>
  <c r="AF361" i="17"/>
  <c r="AH361" i="17"/>
  <c r="AI361" i="17"/>
  <c r="AN361" i="17"/>
  <c r="AJ361" i="17"/>
  <c r="AK361" i="17"/>
  <c r="AL361" i="17"/>
  <c r="AM361" i="17"/>
  <c r="Y362" i="17"/>
  <c r="Z362" i="17"/>
  <c r="AB362" i="17"/>
  <c r="AC362" i="17"/>
  <c r="AD362" i="17"/>
  <c r="AE362" i="17"/>
  <c r="AF362" i="17"/>
  <c r="AH362" i="17"/>
  <c r="AI362" i="17"/>
  <c r="AN362" i="17"/>
  <c r="AJ362" i="17"/>
  <c r="AK362" i="17"/>
  <c r="AL362" i="17"/>
  <c r="AM362" i="17"/>
  <c r="Y363" i="17"/>
  <c r="Z363" i="17"/>
  <c r="AB363" i="17"/>
  <c r="AC363" i="17"/>
  <c r="AD363" i="17"/>
  <c r="AE363" i="17"/>
  <c r="AF363" i="17"/>
  <c r="AH363" i="17"/>
  <c r="AI363" i="17"/>
  <c r="AN363" i="17"/>
  <c r="AJ363" i="17"/>
  <c r="AK363" i="17"/>
  <c r="AL363" i="17"/>
  <c r="AM363" i="17"/>
  <c r="Y364" i="17"/>
  <c r="Z364" i="17"/>
  <c r="AB364" i="17"/>
  <c r="AC364" i="17"/>
  <c r="AD364" i="17"/>
  <c r="AE364" i="17"/>
  <c r="AF364" i="17"/>
  <c r="AH364" i="17"/>
  <c r="AI364" i="17"/>
  <c r="AN364" i="17"/>
  <c r="AJ364" i="17"/>
  <c r="AK364" i="17"/>
  <c r="AL364" i="17"/>
  <c r="AM364" i="17"/>
  <c r="Y365" i="17"/>
  <c r="Z365" i="17"/>
  <c r="AB365" i="17"/>
  <c r="AC365" i="17"/>
  <c r="AD365" i="17"/>
  <c r="AE365" i="17"/>
  <c r="AF365" i="17"/>
  <c r="AH365" i="17"/>
  <c r="AI365" i="17"/>
  <c r="AN365" i="17"/>
  <c r="AJ365" i="17"/>
  <c r="AK365" i="17"/>
  <c r="AL365" i="17"/>
  <c r="AM365" i="17"/>
  <c r="Y366" i="17"/>
  <c r="Z366" i="17"/>
  <c r="AB366" i="17"/>
  <c r="AC366" i="17"/>
  <c r="AD366" i="17"/>
  <c r="AE366" i="17"/>
  <c r="AF366" i="17"/>
  <c r="AH366" i="17"/>
  <c r="AI366" i="17"/>
  <c r="AN366" i="17"/>
  <c r="AJ366" i="17"/>
  <c r="AK366" i="17"/>
  <c r="AL366" i="17"/>
  <c r="AM366" i="17"/>
  <c r="Y367" i="17"/>
  <c r="Z367" i="17"/>
  <c r="AB367" i="17"/>
  <c r="AC367" i="17"/>
  <c r="AD367" i="17"/>
  <c r="AE367" i="17"/>
  <c r="AF367" i="17"/>
  <c r="AH367" i="17"/>
  <c r="AI367" i="17"/>
  <c r="AN367" i="17"/>
  <c r="AJ367" i="17"/>
  <c r="AK367" i="17"/>
  <c r="AL367" i="17"/>
  <c r="AM367" i="17"/>
  <c r="Y368" i="17"/>
  <c r="Z368" i="17"/>
  <c r="AB368" i="17"/>
  <c r="AC368" i="17"/>
  <c r="AD368" i="17"/>
  <c r="AE368" i="17"/>
  <c r="AF368" i="17"/>
  <c r="AH368" i="17"/>
  <c r="AI368" i="17"/>
  <c r="AN368" i="17"/>
  <c r="AJ368" i="17"/>
  <c r="AK368" i="17"/>
  <c r="AL368" i="17"/>
  <c r="AM368" i="17"/>
  <c r="Y369" i="17"/>
  <c r="Z369" i="17"/>
  <c r="AB369" i="17"/>
  <c r="AC369" i="17"/>
  <c r="AD369" i="17"/>
  <c r="AE369" i="17"/>
  <c r="AF369" i="17"/>
  <c r="AH369" i="17"/>
  <c r="AI369" i="17"/>
  <c r="AN369" i="17"/>
  <c r="AJ369" i="17"/>
  <c r="AK369" i="17"/>
  <c r="AL369" i="17"/>
  <c r="AM369" i="17"/>
  <c r="Y370" i="17"/>
  <c r="Z370" i="17"/>
  <c r="AB370" i="17"/>
  <c r="AC370" i="17"/>
  <c r="AD370" i="17"/>
  <c r="AE370" i="17"/>
  <c r="AF370" i="17"/>
  <c r="AH370" i="17"/>
  <c r="AI370" i="17"/>
  <c r="AN370" i="17"/>
  <c r="AJ370" i="17"/>
  <c r="AK370" i="17"/>
  <c r="AL370" i="17"/>
  <c r="AM370" i="17"/>
  <c r="Y371" i="17"/>
  <c r="Z371" i="17"/>
  <c r="AB371" i="17"/>
  <c r="AC371" i="17"/>
  <c r="AD371" i="17"/>
  <c r="AE371" i="17"/>
  <c r="AF371" i="17"/>
  <c r="AH371" i="17"/>
  <c r="AI371" i="17"/>
  <c r="AN371" i="17"/>
  <c r="AJ371" i="17"/>
  <c r="AK371" i="17"/>
  <c r="AL371" i="17"/>
  <c r="AM371" i="17"/>
  <c r="Y372" i="17"/>
  <c r="Z372" i="17"/>
  <c r="AB372" i="17"/>
  <c r="AC372" i="17"/>
  <c r="AD372" i="17"/>
  <c r="AE372" i="17"/>
  <c r="AF372" i="17"/>
  <c r="AH372" i="17"/>
  <c r="AI372" i="17"/>
  <c r="AN372" i="17"/>
  <c r="AJ372" i="17"/>
  <c r="AK372" i="17"/>
  <c r="AL372" i="17"/>
  <c r="AM372" i="17"/>
  <c r="Y373" i="17"/>
  <c r="Z373" i="17"/>
  <c r="AB373" i="17"/>
  <c r="AC373" i="17"/>
  <c r="AD373" i="17"/>
  <c r="AE373" i="17"/>
  <c r="AF373" i="17"/>
  <c r="AH373" i="17"/>
  <c r="AI373" i="17"/>
  <c r="AN373" i="17"/>
  <c r="AJ373" i="17"/>
  <c r="AK373" i="17"/>
  <c r="AL373" i="17"/>
  <c r="AM373" i="17"/>
  <c r="Y374" i="17"/>
  <c r="Z374" i="17"/>
  <c r="AB374" i="17"/>
  <c r="AC374" i="17"/>
  <c r="AD374" i="17"/>
  <c r="AE374" i="17"/>
  <c r="AF374" i="17"/>
  <c r="AH374" i="17"/>
  <c r="AI374" i="17"/>
  <c r="AN374" i="17"/>
  <c r="AJ374" i="17"/>
  <c r="AK374" i="17"/>
  <c r="AL374" i="17"/>
  <c r="AM374" i="17"/>
  <c r="Y375" i="17"/>
  <c r="Z375" i="17"/>
  <c r="AB375" i="17"/>
  <c r="AC375" i="17"/>
  <c r="AD375" i="17"/>
  <c r="AE375" i="17"/>
  <c r="AF375" i="17"/>
  <c r="AH375" i="17"/>
  <c r="AI375" i="17"/>
  <c r="AN375" i="17"/>
  <c r="AJ375" i="17"/>
  <c r="AK375" i="17"/>
  <c r="AL375" i="17"/>
  <c r="AM375" i="17"/>
  <c r="Y376" i="17"/>
  <c r="Z376" i="17"/>
  <c r="AB376" i="17"/>
  <c r="AC376" i="17"/>
  <c r="AD376" i="17"/>
  <c r="AE376" i="17"/>
  <c r="AF376" i="17"/>
  <c r="AH376" i="17"/>
  <c r="AI376" i="17"/>
  <c r="AN376" i="17"/>
  <c r="AJ376" i="17"/>
  <c r="AK376" i="17"/>
  <c r="AL376" i="17"/>
  <c r="AM376" i="17"/>
  <c r="Y377" i="17"/>
  <c r="Z377" i="17"/>
  <c r="AB377" i="17"/>
  <c r="AC377" i="17"/>
  <c r="AD377" i="17"/>
  <c r="AE377" i="17"/>
  <c r="AF377" i="17"/>
  <c r="AH377" i="17"/>
  <c r="AI377" i="17"/>
  <c r="AN377" i="17"/>
  <c r="AJ377" i="17"/>
  <c r="AK377" i="17"/>
  <c r="AL377" i="17"/>
  <c r="AM377" i="17"/>
  <c r="Y378" i="17"/>
  <c r="Z378" i="17"/>
  <c r="AB378" i="17"/>
  <c r="AC378" i="17"/>
  <c r="AD378" i="17"/>
  <c r="AE378" i="17"/>
  <c r="AF378" i="17"/>
  <c r="AH378" i="17"/>
  <c r="AI378" i="17"/>
  <c r="AN378" i="17"/>
  <c r="AJ378" i="17"/>
  <c r="AK378" i="17"/>
  <c r="AL378" i="17"/>
  <c r="AM378" i="17"/>
  <c r="Y379" i="17"/>
  <c r="Z379" i="17"/>
  <c r="AB379" i="17"/>
  <c r="AC379" i="17"/>
  <c r="AD379" i="17"/>
  <c r="AE379" i="17"/>
  <c r="AF379" i="17"/>
  <c r="AH379" i="17"/>
  <c r="AI379" i="17"/>
  <c r="AN379" i="17"/>
  <c r="AJ379" i="17"/>
  <c r="AK379" i="17"/>
  <c r="AL379" i="17"/>
  <c r="AM379" i="17"/>
  <c r="Y380" i="17"/>
  <c r="Z380" i="17"/>
  <c r="AB380" i="17"/>
  <c r="AC380" i="17"/>
  <c r="AD380" i="17"/>
  <c r="AE380" i="17"/>
  <c r="AF380" i="17"/>
  <c r="AH380" i="17"/>
  <c r="AI380" i="17"/>
  <c r="AN380" i="17"/>
  <c r="AJ380" i="17"/>
  <c r="AK380" i="17"/>
  <c r="AL380" i="17"/>
  <c r="AM380" i="17"/>
  <c r="Y381" i="17"/>
  <c r="Z381" i="17"/>
  <c r="AB381" i="17"/>
  <c r="AC381" i="17"/>
  <c r="AD381" i="17"/>
  <c r="AE381" i="17"/>
  <c r="AF381" i="17"/>
  <c r="AH381" i="17"/>
  <c r="AI381" i="17"/>
  <c r="AN381" i="17"/>
  <c r="AJ381" i="17"/>
  <c r="AK381" i="17"/>
  <c r="AL381" i="17"/>
  <c r="AM381" i="17"/>
  <c r="Y382" i="17"/>
  <c r="Z382" i="17"/>
  <c r="AB382" i="17"/>
  <c r="AC382" i="17"/>
  <c r="AD382" i="17"/>
  <c r="AE382" i="17"/>
  <c r="AF382" i="17"/>
  <c r="AH382" i="17"/>
  <c r="AI382" i="17"/>
  <c r="AN382" i="17"/>
  <c r="AJ382" i="17"/>
  <c r="AK382" i="17"/>
  <c r="AL382" i="17"/>
  <c r="AM382" i="17"/>
  <c r="Y383" i="17"/>
  <c r="Z383" i="17"/>
  <c r="AB383" i="17"/>
  <c r="AC383" i="17"/>
  <c r="AD383" i="17"/>
  <c r="AE383" i="17"/>
  <c r="AF383" i="17"/>
  <c r="AH383" i="17"/>
  <c r="AI383" i="17"/>
  <c r="AN383" i="17"/>
  <c r="AJ383" i="17"/>
  <c r="AK383" i="17"/>
  <c r="AL383" i="17"/>
  <c r="AM383" i="17"/>
  <c r="Y384" i="17"/>
  <c r="Z384" i="17"/>
  <c r="AB384" i="17"/>
  <c r="AC384" i="17"/>
  <c r="AD384" i="17"/>
  <c r="AE384" i="17"/>
  <c r="AF384" i="17"/>
  <c r="AH384" i="17"/>
  <c r="AI384" i="17"/>
  <c r="AN384" i="17"/>
  <c r="AJ384" i="17"/>
  <c r="AK384" i="17"/>
  <c r="AL384" i="17"/>
  <c r="AM384" i="17"/>
  <c r="Y385" i="17"/>
  <c r="Z385" i="17"/>
  <c r="AB385" i="17"/>
  <c r="AC385" i="17"/>
  <c r="AD385" i="17"/>
  <c r="AE385" i="17"/>
  <c r="AF385" i="17"/>
  <c r="AH385" i="17"/>
  <c r="AI385" i="17"/>
  <c r="AJ385" i="17"/>
  <c r="AK385" i="17"/>
  <c r="AL385" i="17"/>
  <c r="AM385" i="17"/>
  <c r="Y386" i="17"/>
  <c r="Z386" i="17"/>
  <c r="AB386" i="17"/>
  <c r="AC386" i="17"/>
  <c r="AD386" i="17"/>
  <c r="AE386" i="17"/>
  <c r="I383" i="16"/>
  <c r="AF386" i="17"/>
  <c r="AH386" i="17"/>
  <c r="AI386" i="17"/>
  <c r="AN386" i="17"/>
  <c r="AJ386" i="17"/>
  <c r="AK386" i="17"/>
  <c r="AL386" i="17"/>
  <c r="AM386" i="17"/>
  <c r="Y387" i="17"/>
  <c r="Z387" i="17"/>
  <c r="AB387" i="17"/>
  <c r="AC387" i="17"/>
  <c r="AD387" i="17"/>
  <c r="AE387" i="17"/>
  <c r="AF387" i="17"/>
  <c r="AH387" i="17"/>
  <c r="AI387" i="17"/>
  <c r="AJ387" i="17"/>
  <c r="AK387" i="17"/>
  <c r="AL387" i="17"/>
  <c r="AM387" i="17"/>
  <c r="Y388" i="17"/>
  <c r="Z388" i="17"/>
  <c r="AB388" i="17"/>
  <c r="AC388" i="17"/>
  <c r="AD388" i="17"/>
  <c r="AE388" i="17"/>
  <c r="AF388" i="17"/>
  <c r="AH388" i="17"/>
  <c r="AI388" i="17"/>
  <c r="AN388" i="17"/>
  <c r="AJ388" i="17"/>
  <c r="AK388" i="17"/>
  <c r="AL388" i="17"/>
  <c r="AM388" i="17"/>
  <c r="Y389" i="17"/>
  <c r="Z389" i="17"/>
  <c r="AB389" i="17"/>
  <c r="AC389" i="17"/>
  <c r="AD389" i="17"/>
  <c r="AE389" i="17"/>
  <c r="AF389" i="17"/>
  <c r="AH389" i="17"/>
  <c r="AI389" i="17"/>
  <c r="AN389" i="17"/>
  <c r="AJ389" i="17"/>
  <c r="AK389" i="17"/>
  <c r="AL389" i="17"/>
  <c r="AM389" i="17"/>
  <c r="Y390" i="17"/>
  <c r="Z390" i="17"/>
  <c r="AB390" i="17"/>
  <c r="AC390" i="17"/>
  <c r="AD390" i="17"/>
  <c r="AE390" i="17"/>
  <c r="AF390" i="17"/>
  <c r="AH390" i="17"/>
  <c r="AI390" i="17"/>
  <c r="AN390" i="17"/>
  <c r="AJ390" i="17"/>
  <c r="AK390" i="17"/>
  <c r="AL390" i="17"/>
  <c r="AM390" i="17"/>
  <c r="Y391" i="17"/>
  <c r="Z391" i="17"/>
  <c r="AB391" i="17"/>
  <c r="AC391" i="17"/>
  <c r="AD391" i="17"/>
  <c r="AE391" i="17"/>
  <c r="AF391" i="17"/>
  <c r="AH391" i="17"/>
  <c r="AI391" i="17"/>
  <c r="AJ391" i="17"/>
  <c r="AK391" i="17"/>
  <c r="AL391" i="17"/>
  <c r="AM391" i="17"/>
  <c r="Y392" i="17"/>
  <c r="Z392" i="17"/>
  <c r="AB392" i="17"/>
  <c r="AC392" i="17"/>
  <c r="AD392" i="17"/>
  <c r="AE392" i="17"/>
  <c r="AF392" i="17"/>
  <c r="AH392" i="17"/>
  <c r="AI392" i="17"/>
  <c r="AN392" i="17"/>
  <c r="AJ392" i="17"/>
  <c r="AK392" i="17"/>
  <c r="AL392" i="17"/>
  <c r="AM392" i="17"/>
  <c r="Y393" i="17"/>
  <c r="Z393" i="17"/>
  <c r="AB393" i="17"/>
  <c r="AC393" i="17"/>
  <c r="AD393" i="17"/>
  <c r="AE393" i="17"/>
  <c r="AF393" i="17"/>
  <c r="AH393" i="17"/>
  <c r="AI393" i="17"/>
  <c r="AN393" i="17"/>
  <c r="AJ393" i="17"/>
  <c r="AK393" i="17"/>
  <c r="AL393" i="17"/>
  <c r="AM393" i="17"/>
  <c r="Y394" i="17"/>
  <c r="Z394" i="17"/>
  <c r="AB394" i="17"/>
  <c r="AC394" i="17"/>
  <c r="AD394" i="17"/>
  <c r="AE394" i="17"/>
  <c r="AF394" i="17"/>
  <c r="AH394" i="17"/>
  <c r="AI394" i="17"/>
  <c r="AN394" i="17"/>
  <c r="AJ394" i="17"/>
  <c r="AK394" i="17"/>
  <c r="AL394" i="17"/>
  <c r="AM394" i="17"/>
  <c r="Y395" i="17"/>
  <c r="Z395" i="17"/>
  <c r="AB395" i="17"/>
  <c r="AC395" i="17"/>
  <c r="AD395" i="17"/>
  <c r="AE395" i="17"/>
  <c r="AF395" i="17"/>
  <c r="AH395" i="17"/>
  <c r="AI395" i="17"/>
  <c r="AJ395" i="17"/>
  <c r="AK395" i="17"/>
  <c r="AL395" i="17"/>
  <c r="AM395" i="17"/>
  <c r="Y396" i="17"/>
  <c r="Z396" i="17"/>
  <c r="AB396" i="17"/>
  <c r="AC396" i="17"/>
  <c r="AD396" i="17"/>
  <c r="AE396" i="17"/>
  <c r="AF396" i="17"/>
  <c r="AH396" i="17"/>
  <c r="AI396" i="17"/>
  <c r="AN396" i="17"/>
  <c r="AJ396" i="17"/>
  <c r="AK396" i="17"/>
  <c r="AL396" i="17"/>
  <c r="AM396" i="17"/>
  <c r="Y397" i="17"/>
  <c r="Z397" i="17"/>
  <c r="AB397" i="17"/>
  <c r="AC397" i="17"/>
  <c r="AD397" i="17"/>
  <c r="AE397" i="17"/>
  <c r="AF397" i="17"/>
  <c r="AH397" i="17"/>
  <c r="AI397" i="17"/>
  <c r="AN397" i="17"/>
  <c r="AJ397" i="17"/>
  <c r="AK397" i="17"/>
  <c r="AL397" i="17"/>
  <c r="AM397" i="17"/>
  <c r="Y398" i="17"/>
  <c r="Z398" i="17"/>
  <c r="AB398" i="17"/>
  <c r="AC398" i="17"/>
  <c r="AD398" i="17"/>
  <c r="AE398" i="17"/>
  <c r="AF398" i="17"/>
  <c r="AH398" i="17"/>
  <c r="AI398" i="17"/>
  <c r="AN398" i="17"/>
  <c r="AJ398" i="17"/>
  <c r="AK398" i="17"/>
  <c r="AL398" i="17"/>
  <c r="AM398" i="17"/>
  <c r="Y399" i="17"/>
  <c r="Z399" i="17"/>
  <c r="AB399" i="17"/>
  <c r="AC399" i="17"/>
  <c r="AD399" i="17"/>
  <c r="AE399" i="17"/>
  <c r="AF399" i="17"/>
  <c r="AH399" i="17"/>
  <c r="AI399" i="17"/>
  <c r="AJ399" i="17"/>
  <c r="AK399" i="17"/>
  <c r="AL399" i="17"/>
  <c r="AM399" i="17"/>
  <c r="Y400" i="17"/>
  <c r="Z400" i="17"/>
  <c r="AB400" i="17"/>
  <c r="AC400" i="17"/>
  <c r="AD400" i="17"/>
  <c r="AE400" i="17"/>
  <c r="AF400" i="17"/>
  <c r="AH400" i="17"/>
  <c r="AI400" i="17"/>
  <c r="AN400" i="17"/>
  <c r="AJ400" i="17"/>
  <c r="AK400" i="17"/>
  <c r="AL400" i="17"/>
  <c r="AM400" i="17"/>
  <c r="Y401" i="17"/>
  <c r="Z401" i="17"/>
  <c r="AB401" i="17"/>
  <c r="AC401" i="17"/>
  <c r="AD401" i="17"/>
  <c r="AE401" i="17"/>
  <c r="AF401" i="17"/>
  <c r="AH401" i="17"/>
  <c r="AI401" i="17"/>
  <c r="AN401" i="17"/>
  <c r="AJ401" i="17"/>
  <c r="AK401" i="17"/>
  <c r="AL401" i="17"/>
  <c r="AM401" i="17"/>
  <c r="Y402" i="17"/>
  <c r="Z402" i="17"/>
  <c r="AB402" i="17"/>
  <c r="AC402" i="17"/>
  <c r="AD402" i="17"/>
  <c r="AE402" i="17"/>
  <c r="AF402" i="17"/>
  <c r="AH402" i="17"/>
  <c r="AI402" i="17"/>
  <c r="AN402" i="17"/>
  <c r="AJ402" i="17"/>
  <c r="AK402" i="17"/>
  <c r="AL402" i="17"/>
  <c r="AM402" i="17"/>
  <c r="Y403" i="17"/>
  <c r="Z403" i="17"/>
  <c r="AB403" i="17"/>
  <c r="AC403" i="17"/>
  <c r="AD403" i="17"/>
  <c r="AE403" i="17"/>
  <c r="AF403" i="17"/>
  <c r="AH403" i="17"/>
  <c r="AI403" i="17"/>
  <c r="AJ403" i="17"/>
  <c r="AK403" i="17"/>
  <c r="AL403" i="17"/>
  <c r="AM403" i="17"/>
  <c r="Y404" i="17"/>
  <c r="Z404" i="17"/>
  <c r="AB404" i="17"/>
  <c r="AC404" i="17"/>
  <c r="AD404" i="17"/>
  <c r="AE404" i="17"/>
  <c r="AF404" i="17"/>
  <c r="AH404" i="17"/>
  <c r="AI404" i="17"/>
  <c r="AN404" i="17"/>
  <c r="AJ404" i="17"/>
  <c r="AK404" i="17"/>
  <c r="AL404" i="17"/>
  <c r="AM404" i="17"/>
  <c r="Y405" i="17"/>
  <c r="Z405" i="17"/>
  <c r="AB405" i="17"/>
  <c r="AC405" i="17"/>
  <c r="AD405" i="17"/>
  <c r="AE405" i="17"/>
  <c r="AF405" i="17"/>
  <c r="AH405" i="17"/>
  <c r="AI405" i="17"/>
  <c r="AJ405" i="17"/>
  <c r="AK405" i="17"/>
  <c r="AL405" i="17"/>
  <c r="AM405" i="17"/>
  <c r="Y406" i="17"/>
  <c r="Z406" i="17"/>
  <c r="AB406" i="17"/>
  <c r="AC406" i="17"/>
  <c r="AD406" i="17"/>
  <c r="AE406" i="17"/>
  <c r="AF406" i="17"/>
  <c r="AH406" i="17"/>
  <c r="AI406" i="17"/>
  <c r="AN406" i="17"/>
  <c r="AJ406" i="17"/>
  <c r="AK406" i="17"/>
  <c r="AL406" i="17"/>
  <c r="AM406" i="17"/>
  <c r="Y407" i="17"/>
  <c r="Z407" i="17"/>
  <c r="AB407" i="17"/>
  <c r="AC407" i="17"/>
  <c r="AD407" i="17"/>
  <c r="AE407" i="17"/>
  <c r="AF407" i="17"/>
  <c r="AH407" i="17"/>
  <c r="AI407" i="17"/>
  <c r="AN407" i="17"/>
  <c r="AJ407" i="17"/>
  <c r="AK407" i="17"/>
  <c r="AL407" i="17"/>
  <c r="AM407" i="17"/>
  <c r="Y408" i="17"/>
  <c r="Z408" i="17"/>
  <c r="AB408" i="17"/>
  <c r="AC408" i="17"/>
  <c r="AD408" i="17"/>
  <c r="AE408" i="17"/>
  <c r="AF408" i="17"/>
  <c r="AH408" i="17"/>
  <c r="AI408" i="17"/>
  <c r="AN408" i="17"/>
  <c r="AJ408" i="17"/>
  <c r="AK408" i="17"/>
  <c r="AL408" i="17"/>
  <c r="AM408" i="17"/>
  <c r="Y409" i="17"/>
  <c r="Z409" i="17"/>
  <c r="AB409" i="17"/>
  <c r="AC409" i="17"/>
  <c r="AD409" i="17"/>
  <c r="AE409" i="17"/>
  <c r="AF409" i="17"/>
  <c r="AH409" i="17"/>
  <c r="AI409" i="17"/>
  <c r="AN409" i="17"/>
  <c r="AJ409" i="17"/>
  <c r="AK409" i="17"/>
  <c r="AL409" i="17"/>
  <c r="AM409" i="17"/>
  <c r="Y410" i="17"/>
  <c r="Z410" i="17"/>
  <c r="AB410" i="17"/>
  <c r="AC410" i="17"/>
  <c r="AD410" i="17"/>
  <c r="AE410" i="17"/>
  <c r="AF410" i="17"/>
  <c r="AH410" i="17"/>
  <c r="AI410" i="17"/>
  <c r="AN410" i="17"/>
  <c r="AJ410" i="17"/>
  <c r="AK410" i="17"/>
  <c r="AL410" i="17"/>
  <c r="AM410" i="17"/>
  <c r="Y411" i="17"/>
  <c r="Z411" i="17"/>
  <c r="AB411" i="17"/>
  <c r="AC411" i="17"/>
  <c r="AD411" i="17"/>
  <c r="AE411" i="17"/>
  <c r="AF411" i="17"/>
  <c r="AH411" i="17"/>
  <c r="AI411" i="17"/>
  <c r="AN411" i="17"/>
  <c r="AJ411" i="17"/>
  <c r="AK411" i="17"/>
  <c r="AL411" i="17"/>
  <c r="AM411" i="17"/>
  <c r="Y412" i="17"/>
  <c r="Z412" i="17"/>
  <c r="AB412" i="17"/>
  <c r="AC412" i="17"/>
  <c r="AD412" i="17"/>
  <c r="AE412" i="17"/>
  <c r="AF412" i="17"/>
  <c r="AH412" i="17"/>
  <c r="AI412" i="17"/>
  <c r="AN412" i="17"/>
  <c r="AJ412" i="17"/>
  <c r="AK412" i="17"/>
  <c r="AL412" i="17"/>
  <c r="AM412" i="17"/>
  <c r="Y413" i="17"/>
  <c r="Z413" i="17"/>
  <c r="AB413" i="17"/>
  <c r="AC413" i="17"/>
  <c r="AD413" i="17"/>
  <c r="AE413" i="17"/>
  <c r="AF413" i="17"/>
  <c r="AH413" i="17"/>
  <c r="AI413" i="17"/>
  <c r="AN413" i="17"/>
  <c r="AJ413" i="17"/>
  <c r="AK413" i="17"/>
  <c r="AL413" i="17"/>
  <c r="AM413" i="17"/>
  <c r="Y414" i="17"/>
  <c r="Z414" i="17"/>
  <c r="AB414" i="17"/>
  <c r="AC414" i="17"/>
  <c r="AD414" i="17"/>
  <c r="AE414" i="17"/>
  <c r="AF414" i="17"/>
  <c r="AH414" i="17"/>
  <c r="AI414" i="17"/>
  <c r="AN414" i="17"/>
  <c r="AJ414" i="17"/>
  <c r="AK414" i="17"/>
  <c r="AL414" i="17"/>
  <c r="AM414" i="17"/>
  <c r="Y415" i="17"/>
  <c r="Z415" i="17"/>
  <c r="AB415" i="17"/>
  <c r="AC415" i="17"/>
  <c r="AD415" i="17"/>
  <c r="AE415" i="17"/>
  <c r="AF415" i="17"/>
  <c r="AH415" i="17"/>
  <c r="AI415" i="17"/>
  <c r="AN415" i="17"/>
  <c r="AJ415" i="17"/>
  <c r="AK415" i="17"/>
  <c r="AL415" i="17"/>
  <c r="AM415" i="17"/>
  <c r="Y416" i="17"/>
  <c r="Z416" i="17"/>
  <c r="AB416" i="17"/>
  <c r="AC416" i="17"/>
  <c r="AD416" i="17"/>
  <c r="AE416" i="17"/>
  <c r="AF416" i="17"/>
  <c r="AH416" i="17"/>
  <c r="AI416" i="17"/>
  <c r="AN416" i="17"/>
  <c r="AJ416" i="17"/>
  <c r="AK416" i="17"/>
  <c r="AL416" i="17"/>
  <c r="AM416" i="17"/>
  <c r="Y417" i="17"/>
  <c r="Z417" i="17"/>
  <c r="AB417" i="17"/>
  <c r="AC417" i="17"/>
  <c r="AD417" i="17"/>
  <c r="AE417" i="17"/>
  <c r="AF417" i="17"/>
  <c r="AH417" i="17"/>
  <c r="AI417" i="17"/>
  <c r="AN417" i="17"/>
  <c r="AJ417" i="17"/>
  <c r="AK417" i="17"/>
  <c r="AL417" i="17"/>
  <c r="AM417" i="17"/>
  <c r="Y418" i="17"/>
  <c r="Z418" i="17"/>
  <c r="AB418" i="17"/>
  <c r="AC418" i="17"/>
  <c r="AD418" i="17"/>
  <c r="AE418" i="17"/>
  <c r="AF418" i="17"/>
  <c r="AH418" i="17"/>
  <c r="AI418" i="17"/>
  <c r="AN418" i="17"/>
  <c r="AJ418" i="17"/>
  <c r="AK418" i="17"/>
  <c r="AL418" i="17"/>
  <c r="AM418" i="17"/>
  <c r="Y419" i="17"/>
  <c r="Z419" i="17"/>
  <c r="AB419" i="17"/>
  <c r="AC419" i="17"/>
  <c r="AD419" i="17"/>
  <c r="AE419" i="17"/>
  <c r="AF419" i="17"/>
  <c r="AH419" i="17"/>
  <c r="AI419" i="17"/>
  <c r="AN419" i="17"/>
  <c r="AJ419" i="17"/>
  <c r="AK419" i="17"/>
  <c r="AL419" i="17"/>
  <c r="AM419" i="17"/>
  <c r="Y420" i="17"/>
  <c r="Z420" i="17"/>
  <c r="AB420" i="17"/>
  <c r="AC420" i="17"/>
  <c r="AD420" i="17"/>
  <c r="AE420" i="17"/>
  <c r="AF420" i="17"/>
  <c r="AH420" i="17"/>
  <c r="AI420" i="17"/>
  <c r="AJ420" i="17"/>
  <c r="AK420" i="17"/>
  <c r="AL420" i="17"/>
  <c r="AM420" i="17"/>
  <c r="Y421" i="17"/>
  <c r="Z421" i="17"/>
  <c r="AB421" i="17"/>
  <c r="AC421" i="17"/>
  <c r="AD421" i="17"/>
  <c r="AE421" i="17"/>
  <c r="AF421" i="17"/>
  <c r="AH421" i="17"/>
  <c r="AI421" i="17"/>
  <c r="AN421" i="17"/>
  <c r="AJ421" i="17"/>
  <c r="AK421" i="17"/>
  <c r="AL421" i="17"/>
  <c r="AM421" i="17"/>
  <c r="Y422" i="17"/>
  <c r="Z422" i="17"/>
  <c r="AB422" i="17"/>
  <c r="AC422" i="17"/>
  <c r="AD422" i="17"/>
  <c r="AE422" i="17"/>
  <c r="AF422" i="17"/>
  <c r="AH422" i="17"/>
  <c r="AI422" i="17"/>
  <c r="AJ422" i="17"/>
  <c r="AK422" i="17"/>
  <c r="AL422" i="17"/>
  <c r="AM422" i="17"/>
  <c r="Y423" i="17"/>
  <c r="Z423" i="17"/>
  <c r="AB423" i="17"/>
  <c r="AC423" i="17"/>
  <c r="AD423" i="17"/>
  <c r="AE423" i="17"/>
  <c r="AF423" i="17"/>
  <c r="AH423" i="17"/>
  <c r="AI423" i="17"/>
  <c r="AN423" i="17"/>
  <c r="AJ423" i="17"/>
  <c r="AK423" i="17"/>
  <c r="AL423" i="17"/>
  <c r="AM423" i="17"/>
  <c r="Y424" i="17"/>
  <c r="Z424" i="17"/>
  <c r="AB424" i="17"/>
  <c r="AC424" i="17"/>
  <c r="AD424" i="17"/>
  <c r="AI424" i="17"/>
  <c r="AN424" i="17"/>
  <c r="AE424" i="17"/>
  <c r="AF424" i="17"/>
  <c r="AH424" i="17"/>
  <c r="AJ424" i="17"/>
  <c r="AK424" i="17"/>
  <c r="AL424" i="17"/>
  <c r="AM424" i="17"/>
  <c r="Y425" i="17"/>
  <c r="Z425" i="17"/>
  <c r="AB425" i="17"/>
  <c r="AC425" i="17"/>
  <c r="AD425" i="17"/>
  <c r="AE425" i="17"/>
  <c r="AF425" i="17"/>
  <c r="AH425" i="17"/>
  <c r="AI425" i="17"/>
  <c r="AN425" i="17"/>
  <c r="AJ425" i="17"/>
  <c r="AK425" i="17"/>
  <c r="AL425" i="17"/>
  <c r="AM425" i="17"/>
  <c r="Y426" i="17"/>
  <c r="Z426" i="17"/>
  <c r="AB426" i="17"/>
  <c r="AC426" i="17"/>
  <c r="AD426" i="17"/>
  <c r="AE426" i="17"/>
  <c r="AF426" i="17"/>
  <c r="AH426" i="17"/>
  <c r="AI426" i="17"/>
  <c r="AN426" i="17"/>
  <c r="AJ426" i="17"/>
  <c r="AK426" i="17"/>
  <c r="AL426" i="17"/>
  <c r="AM426" i="17"/>
  <c r="Y427" i="17"/>
  <c r="Z427" i="17"/>
  <c r="AB427" i="17"/>
  <c r="AC427" i="17"/>
  <c r="AD427" i="17"/>
  <c r="AE427" i="17"/>
  <c r="AF427" i="17"/>
  <c r="AH427" i="17"/>
  <c r="AI427" i="17"/>
  <c r="AN427" i="17"/>
  <c r="AJ427" i="17"/>
  <c r="AK427" i="17"/>
  <c r="AL427" i="17"/>
  <c r="AM427" i="17"/>
  <c r="Y428" i="17"/>
  <c r="Z428" i="17"/>
  <c r="AB428" i="17"/>
  <c r="AC428" i="17"/>
  <c r="AD428" i="17"/>
  <c r="AE428" i="17"/>
  <c r="AF428" i="17"/>
  <c r="AH428" i="17"/>
  <c r="AI428" i="17"/>
  <c r="AN428" i="17"/>
  <c r="AJ428" i="17"/>
  <c r="AK428" i="17"/>
  <c r="AL428" i="17"/>
  <c r="AM428" i="17"/>
  <c r="Y429" i="17"/>
  <c r="Z429" i="17"/>
  <c r="AB429" i="17"/>
  <c r="AC429" i="17"/>
  <c r="AD429" i="17"/>
  <c r="AE429" i="17"/>
  <c r="AF429" i="17"/>
  <c r="AH429" i="17"/>
  <c r="AI429" i="17"/>
  <c r="AN429" i="17"/>
  <c r="AJ429" i="17"/>
  <c r="AK429" i="17"/>
  <c r="AL429" i="17"/>
  <c r="AM429" i="17"/>
  <c r="Y430" i="17"/>
  <c r="Z430" i="17"/>
  <c r="AB430" i="17"/>
  <c r="AC430" i="17"/>
  <c r="AD430" i="17"/>
  <c r="AE430" i="17"/>
  <c r="AF430" i="17"/>
  <c r="AH430" i="17"/>
  <c r="AI430" i="17"/>
  <c r="AJ430" i="17"/>
  <c r="AK430" i="17"/>
  <c r="AL430" i="17"/>
  <c r="AM430" i="17"/>
  <c r="Y431" i="17"/>
  <c r="Z431" i="17"/>
  <c r="AB431" i="17"/>
  <c r="AC431" i="17"/>
  <c r="AD431" i="17"/>
  <c r="AE431" i="17"/>
  <c r="AF431" i="17"/>
  <c r="AH431" i="17"/>
  <c r="AI431" i="17"/>
  <c r="AN431" i="17"/>
  <c r="AJ431" i="17"/>
  <c r="AK431" i="17"/>
  <c r="AL431" i="17"/>
  <c r="AM431" i="17"/>
  <c r="Y432" i="17"/>
  <c r="Z432" i="17"/>
  <c r="AB432" i="17"/>
  <c r="AC432" i="17"/>
  <c r="AD432" i="17"/>
  <c r="AE432" i="17"/>
  <c r="AF432" i="17"/>
  <c r="AH432" i="17"/>
  <c r="AI432" i="17"/>
  <c r="AN432" i="17"/>
  <c r="AJ432" i="17"/>
  <c r="AK432" i="17"/>
  <c r="AL432" i="17"/>
  <c r="AM432" i="17"/>
  <c r="Y433" i="17"/>
  <c r="Z433" i="17"/>
  <c r="AB433" i="17"/>
  <c r="AC433" i="17"/>
  <c r="AD433" i="17"/>
  <c r="AE433" i="17"/>
  <c r="AF433" i="17"/>
  <c r="AH433" i="17"/>
  <c r="AI433" i="17"/>
  <c r="AN433" i="17"/>
  <c r="AJ433" i="17"/>
  <c r="AK433" i="17"/>
  <c r="AL433" i="17"/>
  <c r="AM433" i="17"/>
  <c r="Y434" i="17"/>
  <c r="Z434" i="17"/>
  <c r="AB434" i="17"/>
  <c r="AC434" i="17"/>
  <c r="AD434" i="17"/>
  <c r="AE434" i="17"/>
  <c r="AF434" i="17"/>
  <c r="AH434" i="17"/>
  <c r="AI434" i="17"/>
  <c r="AN434" i="17"/>
  <c r="AJ434" i="17"/>
  <c r="AK434" i="17"/>
  <c r="AL434" i="17"/>
  <c r="AM434" i="17"/>
  <c r="Y435" i="17"/>
  <c r="Z435" i="17"/>
  <c r="AB435" i="17"/>
  <c r="AC435" i="17"/>
  <c r="AD435" i="17"/>
  <c r="AE435" i="17"/>
  <c r="AF435" i="17"/>
  <c r="AH435" i="17"/>
  <c r="AI435" i="17"/>
  <c r="AN435" i="17"/>
  <c r="AJ435" i="17"/>
  <c r="AK435" i="17"/>
  <c r="AL435" i="17"/>
  <c r="AM435" i="17"/>
  <c r="Y436" i="17"/>
  <c r="Z436" i="17"/>
  <c r="AB436" i="17"/>
  <c r="AC436" i="17"/>
  <c r="AD436" i="17"/>
  <c r="AE436" i="17"/>
  <c r="AF436" i="17"/>
  <c r="AH436" i="17"/>
  <c r="AI436" i="17"/>
  <c r="AN436" i="17"/>
  <c r="AJ436" i="17"/>
  <c r="AK436" i="17"/>
  <c r="AL436" i="17"/>
  <c r="AM436" i="17"/>
  <c r="Y437" i="17"/>
  <c r="Z437" i="17"/>
  <c r="AB437" i="17"/>
  <c r="AC437" i="17"/>
  <c r="AD437" i="17"/>
  <c r="AE437" i="17"/>
  <c r="AF437" i="17"/>
  <c r="AH437" i="17"/>
  <c r="AI437" i="17"/>
  <c r="AN437" i="17"/>
  <c r="AJ437" i="17"/>
  <c r="AK437" i="17"/>
  <c r="AL437" i="17"/>
  <c r="AM437" i="17"/>
  <c r="Y438" i="17"/>
  <c r="Z438" i="17"/>
  <c r="AB438" i="17"/>
  <c r="AC438" i="17"/>
  <c r="AD438" i="17"/>
  <c r="AE438" i="17"/>
  <c r="AF438" i="17"/>
  <c r="AH438" i="17"/>
  <c r="AI438" i="17"/>
  <c r="AJ438" i="17"/>
  <c r="AK438" i="17"/>
  <c r="AL438" i="17"/>
  <c r="AM438" i="17"/>
  <c r="Y439" i="17"/>
  <c r="Z439" i="17"/>
  <c r="AB439" i="17"/>
  <c r="AC439" i="17"/>
  <c r="AD439" i="17"/>
  <c r="AI439" i="17"/>
  <c r="AN439" i="17"/>
  <c r="AE439" i="17"/>
  <c r="AF439" i="17"/>
  <c r="AH439" i="17"/>
  <c r="AJ439" i="17"/>
  <c r="AK439" i="17"/>
  <c r="AL439" i="17"/>
  <c r="AM439" i="17"/>
  <c r="Y440" i="17"/>
  <c r="Z440" i="17"/>
  <c r="AB440" i="17"/>
  <c r="AC440" i="17"/>
  <c r="AD440" i="17"/>
  <c r="AI440" i="17"/>
  <c r="AN440" i="17"/>
  <c r="AE440" i="17"/>
  <c r="AF440" i="17"/>
  <c r="AH440" i="17"/>
  <c r="AJ440" i="17"/>
  <c r="AK440" i="17"/>
  <c r="AL440" i="17"/>
  <c r="AM440" i="17"/>
  <c r="Y441" i="17"/>
  <c r="Z441" i="17"/>
  <c r="AB441" i="17"/>
  <c r="AC441" i="17"/>
  <c r="AD441" i="17"/>
  <c r="AE441" i="17"/>
  <c r="AF441" i="17"/>
  <c r="AH441" i="17"/>
  <c r="AI441" i="17"/>
  <c r="AN441" i="17"/>
  <c r="AJ441" i="17"/>
  <c r="AK441" i="17"/>
  <c r="AL441" i="17"/>
  <c r="AM441" i="17"/>
  <c r="Y442" i="17"/>
  <c r="Z442" i="17"/>
  <c r="AB442" i="17"/>
  <c r="AC442" i="17"/>
  <c r="AD442" i="17"/>
  <c r="AE442" i="17"/>
  <c r="AF442" i="17"/>
  <c r="AH442" i="17"/>
  <c r="AI442" i="17"/>
  <c r="AN442" i="17"/>
  <c r="AJ442" i="17"/>
  <c r="AK442" i="17"/>
  <c r="AL442" i="17"/>
  <c r="AM442" i="17"/>
  <c r="Y443" i="17"/>
  <c r="Z443" i="17"/>
  <c r="AB443" i="17"/>
  <c r="AC443" i="17"/>
  <c r="AD443" i="17"/>
  <c r="AI443" i="17"/>
  <c r="AN443" i="17"/>
  <c r="AE443" i="17"/>
  <c r="AF443" i="17"/>
  <c r="AH443" i="17"/>
  <c r="AJ443" i="17"/>
  <c r="AK443" i="17"/>
  <c r="AL443" i="17"/>
  <c r="AM443" i="17"/>
  <c r="Y444" i="17"/>
  <c r="Z444" i="17"/>
  <c r="AB444" i="17"/>
  <c r="AC444" i="17"/>
  <c r="AD444" i="17"/>
  <c r="AE444" i="17"/>
  <c r="AF444" i="17"/>
  <c r="AH444" i="17"/>
  <c r="AI444" i="17"/>
  <c r="AN444" i="17"/>
  <c r="AJ444" i="17"/>
  <c r="AK444" i="17"/>
  <c r="AL444" i="17"/>
  <c r="AM444" i="17"/>
  <c r="Y445" i="17"/>
  <c r="Z445" i="17"/>
  <c r="AB445" i="17"/>
  <c r="AC445" i="17"/>
  <c r="AD445" i="17"/>
  <c r="AE445" i="17"/>
  <c r="AF445" i="17"/>
  <c r="AH445" i="17"/>
  <c r="AI445" i="17"/>
  <c r="AN445" i="17"/>
  <c r="AJ445" i="17"/>
  <c r="AK445" i="17"/>
  <c r="AL445" i="17"/>
  <c r="AM445" i="17"/>
  <c r="Y446" i="17"/>
  <c r="Z446" i="17"/>
  <c r="AB446" i="17"/>
  <c r="AC446" i="17"/>
  <c r="AD446" i="17"/>
  <c r="AE446" i="17"/>
  <c r="AF446" i="17"/>
  <c r="AH446" i="17"/>
  <c r="AI446" i="17"/>
  <c r="AJ446" i="17"/>
  <c r="AK446" i="17"/>
  <c r="AL446" i="17"/>
  <c r="AM446" i="17"/>
  <c r="Y447" i="17"/>
  <c r="Z447" i="17"/>
  <c r="AB447" i="17"/>
  <c r="AC447" i="17"/>
  <c r="AD447" i="17"/>
  <c r="AE447" i="17"/>
  <c r="AF447" i="17"/>
  <c r="AH447" i="17"/>
  <c r="AI447" i="17"/>
  <c r="AN447" i="17"/>
  <c r="AJ447" i="17"/>
  <c r="AK447" i="17"/>
  <c r="AL447" i="17"/>
  <c r="AM447" i="17"/>
  <c r="Y448" i="17"/>
  <c r="Z448" i="17"/>
  <c r="AB448" i="17"/>
  <c r="AC448" i="17"/>
  <c r="AD448" i="17"/>
  <c r="AE448" i="17"/>
  <c r="AF448" i="17"/>
  <c r="AH448" i="17"/>
  <c r="AI448" i="17"/>
  <c r="AJ448" i="17"/>
  <c r="AK448" i="17"/>
  <c r="AL448" i="17"/>
  <c r="AM448" i="17"/>
  <c r="Y449" i="17"/>
  <c r="Z449" i="17"/>
  <c r="AB449" i="17"/>
  <c r="AC449" i="17"/>
  <c r="AD449" i="17"/>
  <c r="AE449" i="17"/>
  <c r="AF449" i="17"/>
  <c r="AH449" i="17"/>
  <c r="AI449" i="17"/>
  <c r="AN449" i="17"/>
  <c r="AJ449" i="17"/>
  <c r="AK449" i="17"/>
  <c r="AL449" i="17"/>
  <c r="AM449" i="17"/>
  <c r="Y450" i="17"/>
  <c r="Z450" i="17"/>
  <c r="AB450" i="17"/>
  <c r="AC450" i="17"/>
  <c r="AD450" i="17"/>
  <c r="AE450" i="17"/>
  <c r="AF450" i="17"/>
  <c r="AH450" i="17"/>
  <c r="AI450" i="17"/>
  <c r="AN450" i="17"/>
  <c r="AJ450" i="17"/>
  <c r="AK450" i="17"/>
  <c r="AL450" i="17"/>
  <c r="AM450" i="17"/>
  <c r="Y451" i="17"/>
  <c r="Z451" i="17"/>
  <c r="AB451" i="17"/>
  <c r="AC451" i="17"/>
  <c r="AD451" i="17"/>
  <c r="AE451" i="17"/>
  <c r="AF451" i="17"/>
  <c r="AH451" i="17"/>
  <c r="AI451" i="17"/>
  <c r="AJ451" i="17"/>
  <c r="AK451" i="17"/>
  <c r="AL451" i="17"/>
  <c r="AM451" i="17"/>
  <c r="Y452" i="17"/>
  <c r="Z452" i="17"/>
  <c r="AB452" i="17"/>
  <c r="AC452" i="17"/>
  <c r="AD452" i="17"/>
  <c r="AE452" i="17"/>
  <c r="AF452" i="17"/>
  <c r="AH452" i="17"/>
  <c r="AI452" i="17"/>
  <c r="AN452" i="17"/>
  <c r="AJ452" i="17"/>
  <c r="AK452" i="17"/>
  <c r="AL452" i="17"/>
  <c r="AM452" i="17"/>
  <c r="Y453" i="17"/>
  <c r="Z453" i="17"/>
  <c r="AB453" i="17"/>
  <c r="AC453" i="17"/>
  <c r="AD453" i="17"/>
  <c r="AE453" i="17"/>
  <c r="AF453" i="17"/>
  <c r="AH453" i="17"/>
  <c r="AI453" i="17"/>
  <c r="AN453" i="17"/>
  <c r="AJ453" i="17"/>
  <c r="AK453" i="17"/>
  <c r="AL453" i="17"/>
  <c r="AM453" i="17"/>
  <c r="Y454" i="17"/>
  <c r="Z454" i="17"/>
  <c r="AB454" i="17"/>
  <c r="AC454" i="17"/>
  <c r="AD454" i="17"/>
  <c r="AE454" i="17"/>
  <c r="AF454" i="17"/>
  <c r="AH454" i="17"/>
  <c r="AI454" i="17"/>
  <c r="AN454" i="17"/>
  <c r="AJ454" i="17"/>
  <c r="AK454" i="17"/>
  <c r="AL454" i="17"/>
  <c r="AM454" i="17"/>
  <c r="Y455" i="17"/>
  <c r="Z455" i="17"/>
  <c r="AB455" i="17"/>
  <c r="AC455" i="17"/>
  <c r="AD455" i="17"/>
  <c r="AE455" i="17"/>
  <c r="AF455" i="17"/>
  <c r="AH455" i="17"/>
  <c r="AI455" i="17"/>
  <c r="AJ455" i="17"/>
  <c r="AK455" i="17"/>
  <c r="AL455" i="17"/>
  <c r="AM455" i="17"/>
  <c r="Y456" i="17"/>
  <c r="Z456" i="17"/>
  <c r="AB456" i="17"/>
  <c r="AC456" i="17"/>
  <c r="AD456" i="17"/>
  <c r="AE456" i="17"/>
  <c r="AF456" i="17"/>
  <c r="AH456" i="17"/>
  <c r="AI456" i="17"/>
  <c r="AN456" i="17"/>
  <c r="AJ456" i="17"/>
  <c r="AK456" i="17"/>
  <c r="AL456" i="17"/>
  <c r="AM456" i="17"/>
  <c r="Y457" i="17"/>
  <c r="Z457" i="17"/>
  <c r="AB457" i="17"/>
  <c r="AC457" i="17"/>
  <c r="AD457" i="17"/>
  <c r="AE457" i="17"/>
  <c r="AF457" i="17"/>
  <c r="AH457" i="17"/>
  <c r="AI457" i="17"/>
  <c r="AN457" i="17"/>
  <c r="AJ457" i="17"/>
  <c r="AK457" i="17"/>
  <c r="AL457" i="17"/>
  <c r="AM457" i="17"/>
  <c r="Y458" i="17"/>
  <c r="Z458" i="17"/>
  <c r="AB458" i="17"/>
  <c r="AC458" i="17"/>
  <c r="AD458" i="17"/>
  <c r="AE458" i="17"/>
  <c r="AF458" i="17"/>
  <c r="AH458" i="17"/>
  <c r="AI458" i="17"/>
  <c r="AN458" i="17"/>
  <c r="AJ458" i="17"/>
  <c r="AK458" i="17"/>
  <c r="AL458" i="17"/>
  <c r="AM458" i="17"/>
  <c r="Y459" i="17"/>
  <c r="Z459" i="17"/>
  <c r="AB459" i="17"/>
  <c r="AC459" i="17"/>
  <c r="AD459" i="17"/>
  <c r="AE459" i="17"/>
  <c r="AF459" i="17"/>
  <c r="AH459" i="17"/>
  <c r="AI459" i="17"/>
  <c r="AN459" i="17"/>
  <c r="AJ459" i="17"/>
  <c r="AK459" i="17"/>
  <c r="AL459" i="17"/>
  <c r="AM459" i="17"/>
  <c r="Y460" i="17"/>
  <c r="Z460" i="17"/>
  <c r="AB460" i="17"/>
  <c r="AC460" i="17"/>
  <c r="AD460" i="17"/>
  <c r="AE460" i="17"/>
  <c r="AF460" i="17"/>
  <c r="AH460" i="17"/>
  <c r="AI460" i="17"/>
  <c r="AN460" i="17"/>
  <c r="AJ460" i="17"/>
  <c r="AK460" i="17"/>
  <c r="AL460" i="17"/>
  <c r="AM460" i="17"/>
  <c r="Y461" i="17"/>
  <c r="Z461" i="17"/>
  <c r="AB461" i="17"/>
  <c r="AC461" i="17"/>
  <c r="AD461" i="17"/>
  <c r="AE461" i="17"/>
  <c r="AF461" i="17"/>
  <c r="AH461" i="17"/>
  <c r="AI461" i="17"/>
  <c r="AN461" i="17"/>
  <c r="AJ461" i="17"/>
  <c r="AK461" i="17"/>
  <c r="AL461" i="17"/>
  <c r="AM461" i="17"/>
  <c r="Y462" i="17"/>
  <c r="Z462" i="17"/>
  <c r="AB462" i="17"/>
  <c r="AC462" i="17"/>
  <c r="AD462" i="17"/>
  <c r="AE462" i="17"/>
  <c r="AF462" i="17"/>
  <c r="AH462" i="17"/>
  <c r="AI462" i="17"/>
  <c r="AN462" i="17"/>
  <c r="AJ462" i="17"/>
  <c r="AK462" i="17"/>
  <c r="AL462" i="17"/>
  <c r="AM462" i="17"/>
  <c r="Y463" i="17"/>
  <c r="Z463" i="17"/>
  <c r="AB463" i="17"/>
  <c r="AC463" i="17"/>
  <c r="AD463" i="17"/>
  <c r="AE463" i="17"/>
  <c r="AF463" i="17"/>
  <c r="AH463" i="17"/>
  <c r="AI463" i="17"/>
  <c r="AN463" i="17"/>
  <c r="AJ463" i="17"/>
  <c r="AK463" i="17"/>
  <c r="AL463" i="17"/>
  <c r="AM463" i="17"/>
  <c r="Y464" i="17"/>
  <c r="Z464" i="17"/>
  <c r="AB464" i="17"/>
  <c r="AC464" i="17"/>
  <c r="AD464" i="17"/>
  <c r="AE464" i="17"/>
  <c r="AF464" i="17"/>
  <c r="AH464" i="17"/>
  <c r="AI464" i="17"/>
  <c r="AN464" i="17"/>
  <c r="AJ464" i="17"/>
  <c r="AK464" i="17"/>
  <c r="AL464" i="17"/>
  <c r="AM464" i="17"/>
  <c r="Y465" i="17"/>
  <c r="Z465" i="17"/>
  <c r="AB465" i="17"/>
  <c r="AC465" i="17"/>
  <c r="AD465" i="17"/>
  <c r="AE465" i="17"/>
  <c r="AF465" i="17"/>
  <c r="AH465" i="17"/>
  <c r="AI465" i="17"/>
  <c r="AN465" i="17"/>
  <c r="AJ465" i="17"/>
  <c r="AK465" i="17"/>
  <c r="AL465" i="17"/>
  <c r="AM465" i="17"/>
  <c r="Y466" i="17"/>
  <c r="Z466" i="17"/>
  <c r="AB466" i="17"/>
  <c r="AC466" i="17"/>
  <c r="AD466" i="17"/>
  <c r="AE466" i="17"/>
  <c r="AF466" i="17"/>
  <c r="AH466" i="17"/>
  <c r="AI466" i="17"/>
  <c r="AN466" i="17"/>
  <c r="AJ466" i="17"/>
  <c r="AK466" i="17"/>
  <c r="AL466" i="17"/>
  <c r="AM466" i="17"/>
  <c r="Y467" i="17"/>
  <c r="Z467" i="17"/>
  <c r="AB467" i="17"/>
  <c r="AC467" i="17"/>
  <c r="AD467" i="17"/>
  <c r="AE467" i="17"/>
  <c r="AF467" i="17"/>
  <c r="AH467" i="17"/>
  <c r="AI467" i="17"/>
  <c r="AN467" i="17"/>
  <c r="AJ467" i="17"/>
  <c r="AK467" i="17"/>
  <c r="AL467" i="17"/>
  <c r="AM467" i="17"/>
  <c r="Y468" i="17"/>
  <c r="Z468" i="17"/>
  <c r="AB468" i="17"/>
  <c r="AC468" i="17"/>
  <c r="AD468" i="17"/>
  <c r="AE468" i="17"/>
  <c r="AF468" i="17"/>
  <c r="AH468" i="17"/>
  <c r="AI468" i="17"/>
  <c r="AJ468" i="17"/>
  <c r="AK468" i="17"/>
  <c r="AL468" i="17"/>
  <c r="AM468" i="17"/>
  <c r="Y469" i="17"/>
  <c r="Z469" i="17"/>
  <c r="AB469" i="17"/>
  <c r="AC469" i="17"/>
  <c r="AD469" i="17"/>
  <c r="AE469" i="17"/>
  <c r="AF469" i="17"/>
  <c r="AH469" i="17"/>
  <c r="AI469" i="17"/>
  <c r="AN469" i="17"/>
  <c r="AJ469" i="17"/>
  <c r="AK469" i="17"/>
  <c r="AL469" i="17"/>
  <c r="AM469" i="17"/>
  <c r="Y470" i="17"/>
  <c r="Z470" i="17"/>
  <c r="AB470" i="17"/>
  <c r="AC470" i="17"/>
  <c r="AD470" i="17"/>
  <c r="AE470" i="17"/>
  <c r="AF470" i="17"/>
  <c r="AH470" i="17"/>
  <c r="AI470" i="17"/>
  <c r="AN470" i="17"/>
  <c r="AJ470" i="17"/>
  <c r="AK470" i="17"/>
  <c r="AL470" i="17"/>
  <c r="AM470" i="17"/>
  <c r="Y471" i="17"/>
  <c r="Z471" i="17"/>
  <c r="AB471" i="17"/>
  <c r="AC471" i="17"/>
  <c r="AD471" i="17"/>
  <c r="AE471" i="17"/>
  <c r="AF471" i="17"/>
  <c r="AH471" i="17"/>
  <c r="AI471" i="17"/>
  <c r="AN471" i="17"/>
  <c r="AJ471" i="17"/>
  <c r="AK471" i="17"/>
  <c r="AL471" i="17"/>
  <c r="AM471" i="17"/>
  <c r="Y472" i="17"/>
  <c r="Z472" i="17"/>
  <c r="AB472" i="17"/>
  <c r="AC472" i="17"/>
  <c r="AD472" i="17"/>
  <c r="AE472" i="17"/>
  <c r="AF472" i="17"/>
  <c r="AH472" i="17"/>
  <c r="AI472" i="17"/>
  <c r="AJ472" i="17"/>
  <c r="AK472" i="17"/>
  <c r="AL472" i="17"/>
  <c r="AM472" i="17"/>
  <c r="Y473" i="17"/>
  <c r="Z473" i="17"/>
  <c r="AB473" i="17"/>
  <c r="AC473" i="17"/>
  <c r="AD473" i="17"/>
  <c r="AE473" i="17"/>
  <c r="AF473" i="17"/>
  <c r="AH473" i="17"/>
  <c r="AI473" i="17"/>
  <c r="AN473" i="17"/>
  <c r="AJ473" i="17"/>
  <c r="AK473" i="17"/>
  <c r="AL473" i="17"/>
  <c r="AM473" i="17"/>
  <c r="Y474" i="17"/>
  <c r="Z474" i="17"/>
  <c r="AB474" i="17"/>
  <c r="AC474" i="17"/>
  <c r="AD474" i="17"/>
  <c r="AE474" i="17"/>
  <c r="AF474" i="17"/>
  <c r="AH474" i="17"/>
  <c r="AI474" i="17"/>
  <c r="AN474" i="17"/>
  <c r="AJ474" i="17"/>
  <c r="AK474" i="17"/>
  <c r="AL474" i="17"/>
  <c r="AM474" i="17"/>
  <c r="Y475" i="17"/>
  <c r="Z475" i="17"/>
  <c r="AB475" i="17"/>
  <c r="AC475" i="17"/>
  <c r="AD475" i="17"/>
  <c r="AE475" i="17"/>
  <c r="AF475" i="17"/>
  <c r="AH475" i="17"/>
  <c r="AI475" i="17"/>
  <c r="AN475" i="17"/>
  <c r="AJ475" i="17"/>
  <c r="AK475" i="17"/>
  <c r="AL475" i="17"/>
  <c r="AM475" i="17"/>
  <c r="Y476" i="17"/>
  <c r="Z476" i="17"/>
  <c r="AB476" i="17"/>
  <c r="AC476" i="17"/>
  <c r="AD476" i="17"/>
  <c r="AE476" i="17"/>
  <c r="AF476" i="17"/>
  <c r="AH476" i="17"/>
  <c r="AI476" i="17"/>
  <c r="AJ476" i="17"/>
  <c r="AK476" i="17"/>
  <c r="AL476" i="17"/>
  <c r="AM476" i="17"/>
  <c r="Y477" i="17"/>
  <c r="Z477" i="17"/>
  <c r="AB477" i="17"/>
  <c r="AC477" i="17"/>
  <c r="AD477" i="17"/>
  <c r="AE477" i="17"/>
  <c r="AF477" i="17"/>
  <c r="AH477" i="17"/>
  <c r="AI477" i="17"/>
  <c r="AN477" i="17"/>
  <c r="AJ477" i="17"/>
  <c r="AK477" i="17"/>
  <c r="AL477" i="17"/>
  <c r="AM477" i="17"/>
  <c r="Y478" i="17"/>
  <c r="Z478" i="17"/>
  <c r="AB478" i="17"/>
  <c r="AC478" i="17"/>
  <c r="AD478" i="17"/>
  <c r="AE478" i="17"/>
  <c r="AF478" i="17"/>
  <c r="AH478" i="17"/>
  <c r="AI478" i="17"/>
  <c r="AN478" i="17"/>
  <c r="AJ478" i="17"/>
  <c r="AK478" i="17"/>
  <c r="AL478" i="17"/>
  <c r="AM478" i="17"/>
  <c r="Y479" i="17"/>
  <c r="Z479" i="17"/>
  <c r="AB479" i="17"/>
  <c r="AC479" i="17"/>
  <c r="AD479" i="17"/>
  <c r="AE479" i="17"/>
  <c r="AF479" i="17"/>
  <c r="AH479" i="17"/>
  <c r="AI479" i="17"/>
  <c r="AJ479" i="17"/>
  <c r="AK479" i="17"/>
  <c r="AL479" i="17"/>
  <c r="AM479" i="17"/>
  <c r="Y480" i="17"/>
  <c r="Z480" i="17"/>
  <c r="AB480" i="17"/>
  <c r="AC480" i="17"/>
  <c r="AD480" i="17"/>
  <c r="AE480" i="17"/>
  <c r="AF480" i="17"/>
  <c r="AH480" i="17"/>
  <c r="AI480" i="17"/>
  <c r="AJ480" i="17"/>
  <c r="AK480" i="17"/>
  <c r="AL480" i="17"/>
  <c r="AM480" i="17"/>
  <c r="Y481" i="17"/>
  <c r="Z481" i="17"/>
  <c r="AB481" i="17"/>
  <c r="AC481" i="17"/>
  <c r="AD481" i="17"/>
  <c r="AE481" i="17"/>
  <c r="AF481" i="17"/>
  <c r="AH481" i="17"/>
  <c r="AI481" i="17"/>
  <c r="AN481" i="17"/>
  <c r="AJ481" i="17"/>
  <c r="AK481" i="17"/>
  <c r="AL481" i="17"/>
  <c r="AM481" i="17"/>
  <c r="Y482" i="17"/>
  <c r="Z482" i="17"/>
  <c r="AB482" i="17"/>
  <c r="AC482" i="17"/>
  <c r="AD482" i="17"/>
  <c r="AE482" i="17"/>
  <c r="AF482" i="17"/>
  <c r="AH482" i="17"/>
  <c r="AI482" i="17"/>
  <c r="AN482" i="17"/>
  <c r="AJ482" i="17"/>
  <c r="AK482" i="17"/>
  <c r="AL482" i="17"/>
  <c r="AM482" i="17"/>
  <c r="Y483" i="17"/>
  <c r="Z483" i="17"/>
  <c r="AB483" i="17"/>
  <c r="AC483" i="17"/>
  <c r="AD483" i="17"/>
  <c r="AE483" i="17"/>
  <c r="AF483" i="17"/>
  <c r="AH483" i="17"/>
  <c r="AI483" i="17"/>
  <c r="AN483" i="17"/>
  <c r="AJ483" i="17"/>
  <c r="AK483" i="17"/>
  <c r="AL483" i="17"/>
  <c r="AM483" i="17"/>
  <c r="Y484" i="17"/>
  <c r="Z484" i="17"/>
  <c r="AB484" i="17"/>
  <c r="AC484" i="17"/>
  <c r="AD484" i="17"/>
  <c r="AE484" i="17"/>
  <c r="AF484" i="17"/>
  <c r="AH484" i="17"/>
  <c r="AI484" i="17"/>
  <c r="AJ484" i="17"/>
  <c r="AK484" i="17"/>
  <c r="AL484" i="17"/>
  <c r="AM484" i="17"/>
  <c r="Y485" i="17"/>
  <c r="Z485" i="17"/>
  <c r="AB485" i="17"/>
  <c r="AC485" i="17"/>
  <c r="AD485" i="17"/>
  <c r="AE485" i="17"/>
  <c r="AF485" i="17"/>
  <c r="AH485" i="17"/>
  <c r="AI485" i="17"/>
  <c r="AN485" i="17"/>
  <c r="AJ485" i="17"/>
  <c r="AK485" i="17"/>
  <c r="AL485" i="17"/>
  <c r="AM485" i="17"/>
  <c r="Y486" i="17"/>
  <c r="Z486" i="17"/>
  <c r="AB486" i="17"/>
  <c r="AC486" i="17"/>
  <c r="AD486" i="17"/>
  <c r="AE486" i="17"/>
  <c r="AF486" i="17"/>
  <c r="AH486" i="17"/>
  <c r="AI486" i="17"/>
  <c r="AJ486" i="17"/>
  <c r="AK486" i="17"/>
  <c r="AL486" i="17"/>
  <c r="AM486" i="17"/>
  <c r="Y487" i="17"/>
  <c r="Z487" i="17"/>
  <c r="AB487" i="17"/>
  <c r="AC487" i="17"/>
  <c r="AD487" i="17"/>
  <c r="AE487" i="17"/>
  <c r="AF487" i="17"/>
  <c r="AH487" i="17"/>
  <c r="AI487" i="17"/>
  <c r="AN487" i="17"/>
  <c r="AJ487" i="17"/>
  <c r="AK487" i="17"/>
  <c r="AL487" i="17"/>
  <c r="AM487" i="17"/>
  <c r="Y488" i="17"/>
  <c r="Z488" i="17"/>
  <c r="AB488" i="17"/>
  <c r="AC488" i="17"/>
  <c r="AD488" i="17"/>
  <c r="AI488" i="17"/>
  <c r="AN488" i="17"/>
  <c r="AE488" i="17"/>
  <c r="AF488" i="17"/>
  <c r="AH488" i="17"/>
  <c r="AJ488" i="17"/>
  <c r="AK488" i="17"/>
  <c r="AL488" i="17"/>
  <c r="AM488" i="17"/>
  <c r="Y489" i="17"/>
  <c r="Z489" i="17"/>
  <c r="AB489" i="17"/>
  <c r="AC489" i="17"/>
  <c r="AD489" i="17"/>
  <c r="AE489" i="17"/>
  <c r="AF489" i="17"/>
  <c r="AH489" i="17"/>
  <c r="AI489" i="17"/>
  <c r="AN489" i="17"/>
  <c r="AJ489" i="17"/>
  <c r="AK489" i="17"/>
  <c r="AL489" i="17"/>
  <c r="AM489" i="17"/>
  <c r="Y490" i="17"/>
  <c r="Z490" i="17"/>
  <c r="AB490" i="17"/>
  <c r="AC490" i="17"/>
  <c r="AD490" i="17"/>
  <c r="AE490" i="17"/>
  <c r="AF490" i="17"/>
  <c r="AH490" i="17"/>
  <c r="AI490" i="17"/>
  <c r="AN490" i="17"/>
  <c r="AJ490" i="17"/>
  <c r="AK490" i="17"/>
  <c r="AL490" i="17"/>
  <c r="AM490" i="17"/>
  <c r="Y491" i="17"/>
  <c r="Z491" i="17"/>
  <c r="AB491" i="17"/>
  <c r="AC491" i="17"/>
  <c r="AD491" i="17"/>
  <c r="AE491" i="17"/>
  <c r="AF491" i="17"/>
  <c r="AH491" i="17"/>
  <c r="AI491" i="17"/>
  <c r="AN491" i="17"/>
  <c r="AJ491" i="17"/>
  <c r="AK491" i="17"/>
  <c r="AL491" i="17"/>
  <c r="AM491" i="17"/>
  <c r="Y492" i="17"/>
  <c r="Z492" i="17"/>
  <c r="AB492" i="17"/>
  <c r="AC492" i="17"/>
  <c r="AD492" i="17"/>
  <c r="AI492" i="17"/>
  <c r="AN492" i="17"/>
  <c r="AE492" i="17"/>
  <c r="AF492" i="17"/>
  <c r="AH492" i="17"/>
  <c r="AJ492" i="17"/>
  <c r="AK492" i="17"/>
  <c r="AL492" i="17"/>
  <c r="AM492" i="17"/>
  <c r="Y493" i="17"/>
  <c r="Z493" i="17"/>
  <c r="AB493" i="17"/>
  <c r="AC493" i="17"/>
  <c r="AD493" i="17"/>
  <c r="AE493" i="17"/>
  <c r="AF493" i="17"/>
  <c r="AH493" i="17"/>
  <c r="AI493" i="17"/>
  <c r="AJ493" i="17"/>
  <c r="AK493" i="17"/>
  <c r="AL493" i="17"/>
  <c r="AM493" i="17"/>
  <c r="Y494" i="17"/>
  <c r="Z494" i="17"/>
  <c r="AB494" i="17"/>
  <c r="AC494" i="17"/>
  <c r="AD494" i="17"/>
  <c r="AE494" i="17"/>
  <c r="AF494" i="17"/>
  <c r="AH494" i="17"/>
  <c r="AI494" i="17"/>
  <c r="AN494" i="17"/>
  <c r="AJ494" i="17"/>
  <c r="AK494" i="17"/>
  <c r="AL494" i="17"/>
  <c r="AM494" i="17"/>
  <c r="Y495" i="17"/>
  <c r="Z495" i="17"/>
  <c r="AB495" i="17"/>
  <c r="AC495" i="17"/>
  <c r="AD495" i="17"/>
  <c r="AE495" i="17"/>
  <c r="AF495" i="17"/>
  <c r="AH495" i="17"/>
  <c r="AI495" i="17"/>
  <c r="AJ495" i="17"/>
  <c r="AK495" i="17"/>
  <c r="AL495" i="17"/>
  <c r="AM495" i="17"/>
  <c r="Y496" i="17"/>
  <c r="Z496" i="17"/>
  <c r="AB496" i="17"/>
  <c r="AC496" i="17"/>
  <c r="AD496" i="17"/>
  <c r="AE496" i="17"/>
  <c r="AF496" i="17"/>
  <c r="AH496" i="17"/>
  <c r="AI496" i="17"/>
  <c r="AN496" i="17"/>
  <c r="AJ496" i="17"/>
  <c r="AK496" i="17"/>
  <c r="AL496" i="17"/>
  <c r="AM496" i="17"/>
  <c r="Y497" i="17"/>
  <c r="Z497" i="17"/>
  <c r="AB497" i="17"/>
  <c r="AC497" i="17"/>
  <c r="AD497" i="17"/>
  <c r="AE497" i="17"/>
  <c r="AF497" i="17"/>
  <c r="AH497" i="17"/>
  <c r="AI497" i="17"/>
  <c r="AJ497" i="17"/>
  <c r="AK497" i="17"/>
  <c r="AL497" i="17"/>
  <c r="AM497" i="17"/>
  <c r="Y498" i="17"/>
  <c r="Z498" i="17"/>
  <c r="AB498" i="17"/>
  <c r="AC498" i="17"/>
  <c r="AD498" i="17"/>
  <c r="AE498" i="17"/>
  <c r="AF498" i="17"/>
  <c r="AH498" i="17"/>
  <c r="AI498" i="17"/>
  <c r="AN498" i="17"/>
  <c r="AJ498" i="17"/>
  <c r="AK498" i="17"/>
  <c r="AL498" i="17"/>
  <c r="AM498" i="17"/>
  <c r="Y499" i="17"/>
  <c r="Z499" i="17"/>
  <c r="AB499" i="17"/>
  <c r="AC499" i="17"/>
  <c r="AD499" i="17"/>
  <c r="AE499" i="17"/>
  <c r="AF499" i="17"/>
  <c r="AH499" i="17"/>
  <c r="AI499" i="17"/>
  <c r="AN499" i="17"/>
  <c r="AJ499" i="17"/>
  <c r="AK499" i="17"/>
  <c r="AL499" i="17"/>
  <c r="AM499" i="17"/>
  <c r="Y500" i="17"/>
  <c r="Z500" i="17"/>
  <c r="AB500" i="17"/>
  <c r="AC500" i="17"/>
  <c r="AD500" i="17"/>
  <c r="AE500" i="17"/>
  <c r="AF500" i="17"/>
  <c r="AH500" i="17"/>
  <c r="AI500" i="17"/>
  <c r="AN500" i="17"/>
  <c r="AJ500" i="17"/>
  <c r="AK500" i="17"/>
  <c r="AL500" i="17"/>
  <c r="AM500" i="17"/>
  <c r="Y501" i="17"/>
  <c r="Z501" i="17"/>
  <c r="AB501" i="17"/>
  <c r="AC501" i="17"/>
  <c r="AD501" i="17"/>
  <c r="AE501" i="17"/>
  <c r="AF501" i="17"/>
  <c r="AH501" i="17"/>
  <c r="AI501" i="17"/>
  <c r="AN501" i="17"/>
  <c r="AJ501" i="17"/>
  <c r="AK501" i="17"/>
  <c r="AL501" i="17"/>
  <c r="AM501" i="17"/>
  <c r="Y502" i="17"/>
  <c r="Z502" i="17"/>
  <c r="AB502" i="17"/>
  <c r="AC502" i="17"/>
  <c r="AD502" i="17"/>
  <c r="AE502" i="17"/>
  <c r="I499" i="16"/>
  <c r="AF502" i="17"/>
  <c r="AH502" i="17"/>
  <c r="AI502" i="17"/>
  <c r="AN502" i="17"/>
  <c r="AJ502" i="17"/>
  <c r="AK502" i="17"/>
  <c r="AL502" i="17"/>
  <c r="AM502" i="17"/>
  <c r="Y503" i="17"/>
  <c r="Z503" i="17"/>
  <c r="AB503" i="17"/>
  <c r="AC503" i="17"/>
  <c r="AD503" i="17"/>
  <c r="AE503" i="17"/>
  <c r="AF503" i="17"/>
  <c r="AH503" i="17"/>
  <c r="AI503" i="17"/>
  <c r="AJ503" i="17"/>
  <c r="AK503" i="17"/>
  <c r="AL503" i="17"/>
  <c r="AM503" i="17"/>
  <c r="Y504" i="17"/>
  <c r="Z504" i="17"/>
  <c r="AB504" i="17"/>
  <c r="AC504" i="17"/>
  <c r="AD504" i="17"/>
  <c r="AE504" i="17"/>
  <c r="AF504" i="17"/>
  <c r="AH504" i="17"/>
  <c r="AI504" i="17"/>
  <c r="AN504" i="17"/>
  <c r="AJ504" i="17"/>
  <c r="AK504" i="17"/>
  <c r="AL504" i="17"/>
  <c r="AM504" i="17"/>
  <c r="Y505" i="17"/>
  <c r="Z505" i="17"/>
  <c r="AB505" i="17"/>
  <c r="AC505" i="17"/>
  <c r="AD505" i="17"/>
  <c r="AE505" i="17"/>
  <c r="AF505" i="17"/>
  <c r="AH505" i="17"/>
  <c r="AI505" i="17"/>
  <c r="AN505" i="17"/>
  <c r="AJ505" i="17"/>
  <c r="AK505" i="17"/>
  <c r="AL505" i="17"/>
  <c r="AM505" i="17"/>
  <c r="Y506" i="17"/>
  <c r="Z506" i="17"/>
  <c r="AB506" i="17"/>
  <c r="AC506" i="17"/>
  <c r="AD506" i="17"/>
  <c r="AE506" i="17"/>
  <c r="AF506" i="17"/>
  <c r="AH506" i="17"/>
  <c r="AI506" i="17"/>
  <c r="AN506" i="17"/>
  <c r="AJ506" i="17"/>
  <c r="AK506" i="17"/>
  <c r="AL506" i="17"/>
  <c r="AM506" i="17"/>
  <c r="Y507" i="17"/>
  <c r="Z507" i="17"/>
  <c r="AB507" i="17"/>
  <c r="AC507" i="17"/>
  <c r="AD507" i="17"/>
  <c r="AE507" i="17"/>
  <c r="AF507" i="17"/>
  <c r="AH507" i="17"/>
  <c r="AI507" i="17"/>
  <c r="AJ507" i="17"/>
  <c r="AK507" i="17"/>
  <c r="AL507" i="17"/>
  <c r="AM507" i="17"/>
  <c r="Y508" i="17"/>
  <c r="Z508" i="17"/>
  <c r="AB508" i="17"/>
  <c r="AC508" i="17"/>
  <c r="AD508" i="17"/>
  <c r="AE508" i="17"/>
  <c r="AF508" i="17"/>
  <c r="AH508" i="17"/>
  <c r="AI508" i="17"/>
  <c r="AJ508" i="17"/>
  <c r="AK508" i="17"/>
  <c r="AL508" i="17"/>
  <c r="AM508" i="17"/>
  <c r="Y509" i="17"/>
  <c r="Z509" i="17"/>
  <c r="AB509" i="17"/>
  <c r="AC509" i="17"/>
  <c r="AD509" i="17"/>
  <c r="AI509" i="17"/>
  <c r="AN509" i="17"/>
  <c r="AE509" i="17"/>
  <c r="AF509" i="17"/>
  <c r="AH509" i="17"/>
  <c r="AJ509" i="17"/>
  <c r="AK509" i="17"/>
  <c r="AL509" i="17"/>
  <c r="AM509" i="17"/>
  <c r="Y510" i="17"/>
  <c r="Z510" i="17"/>
  <c r="AB510" i="17"/>
  <c r="AC510" i="17"/>
  <c r="AD510" i="17"/>
  <c r="AI510" i="17"/>
  <c r="AN510" i="17"/>
  <c r="AE510" i="17"/>
  <c r="AF510" i="17"/>
  <c r="AH510" i="17"/>
  <c r="AJ510" i="17"/>
  <c r="AK510" i="17"/>
  <c r="AL510" i="17"/>
  <c r="AM510" i="17"/>
  <c r="Y511" i="17"/>
  <c r="Z511" i="17"/>
  <c r="AB511" i="17"/>
  <c r="AC511" i="17"/>
  <c r="AD511" i="17"/>
  <c r="AE511" i="17"/>
  <c r="AF511" i="17"/>
  <c r="AH511" i="17"/>
  <c r="AI511" i="17"/>
  <c r="AJ511" i="17"/>
  <c r="AK511" i="17"/>
  <c r="AL511" i="17"/>
  <c r="AM511" i="17"/>
  <c r="Y512" i="17"/>
  <c r="Z512" i="17"/>
  <c r="AB512" i="17"/>
  <c r="AC512" i="17"/>
  <c r="AD512" i="17"/>
  <c r="AE512" i="17"/>
  <c r="AF512" i="17"/>
  <c r="AH512" i="17"/>
  <c r="AI512" i="17"/>
  <c r="AN512" i="17"/>
  <c r="AJ512" i="17"/>
  <c r="AK512" i="17"/>
  <c r="AL512" i="17"/>
  <c r="AM512" i="17"/>
  <c r="Y513" i="17"/>
  <c r="Z513" i="17"/>
  <c r="AB513" i="17"/>
  <c r="AC513" i="17"/>
  <c r="AD513" i="17"/>
  <c r="AE513" i="17"/>
  <c r="AF513" i="17"/>
  <c r="AH513" i="17"/>
  <c r="AI513" i="17"/>
  <c r="AN513" i="17"/>
  <c r="AJ513" i="17"/>
  <c r="AK513" i="17"/>
  <c r="AL513" i="17"/>
  <c r="AM513" i="17"/>
  <c r="Y514" i="17"/>
  <c r="Z514" i="17"/>
  <c r="AB514" i="17"/>
  <c r="AC514" i="17"/>
  <c r="AD514" i="17"/>
  <c r="AE514" i="17"/>
  <c r="AF514" i="17"/>
  <c r="AH514" i="17"/>
  <c r="AI514" i="17"/>
  <c r="AN514" i="17"/>
  <c r="AJ514" i="17"/>
  <c r="AK514" i="17"/>
  <c r="AL514" i="17"/>
  <c r="AM514" i="17"/>
  <c r="Y515" i="17"/>
  <c r="Z515" i="17"/>
  <c r="AB515" i="17"/>
  <c r="AC515" i="17"/>
  <c r="AD515" i="17"/>
  <c r="AE515" i="17"/>
  <c r="AF515" i="17"/>
  <c r="AH515" i="17"/>
  <c r="AI515" i="17"/>
  <c r="AJ515" i="17"/>
  <c r="AK515" i="17"/>
  <c r="AL515" i="17"/>
  <c r="AM515" i="17"/>
  <c r="Y516" i="17"/>
  <c r="Z516" i="17"/>
  <c r="AB516" i="17"/>
  <c r="AC516" i="17"/>
  <c r="AD516" i="17"/>
  <c r="AI516" i="17"/>
  <c r="AN516" i="17"/>
  <c r="AE516" i="17"/>
  <c r="AF516" i="17"/>
  <c r="AH516" i="17"/>
  <c r="AJ516" i="17"/>
  <c r="AK516" i="17"/>
  <c r="AL516" i="17"/>
  <c r="AM516" i="17"/>
  <c r="Y517" i="17"/>
  <c r="Z517" i="17"/>
  <c r="AB517" i="17"/>
  <c r="AC517" i="17"/>
  <c r="AD517" i="17"/>
  <c r="AE517" i="17"/>
  <c r="AF517" i="17"/>
  <c r="AH517" i="17"/>
  <c r="AI517" i="17"/>
  <c r="AN517" i="17"/>
  <c r="AJ517" i="17"/>
  <c r="AK517" i="17"/>
  <c r="AL517" i="17"/>
  <c r="AM517" i="17"/>
  <c r="Y518" i="17"/>
  <c r="Z518" i="17"/>
  <c r="AB518" i="17"/>
  <c r="AC518" i="17"/>
  <c r="AD518" i="17"/>
  <c r="AE518" i="17"/>
  <c r="AF518" i="17"/>
  <c r="AH518" i="17"/>
  <c r="AI518" i="17"/>
  <c r="AN518" i="17"/>
  <c r="AJ518" i="17"/>
  <c r="AK518" i="17"/>
  <c r="AL518" i="17"/>
  <c r="AM518" i="17"/>
  <c r="R515" i="16"/>
  <c r="Y519" i="17"/>
  <c r="Z519" i="17"/>
  <c r="AB519" i="17"/>
  <c r="AC519" i="17"/>
  <c r="AD519" i="17"/>
  <c r="AE519" i="17"/>
  <c r="AF519" i="17"/>
  <c r="AH519" i="17"/>
  <c r="AI519" i="17"/>
  <c r="AN519" i="17"/>
  <c r="AJ519" i="17"/>
  <c r="AK519" i="17"/>
  <c r="AL519" i="17"/>
  <c r="AM519" i="17"/>
  <c r="Y520" i="17"/>
  <c r="Z520" i="17"/>
  <c r="AB520" i="17"/>
  <c r="AC520" i="17"/>
  <c r="AD520" i="17"/>
  <c r="AE520" i="17"/>
  <c r="AF520" i="17"/>
  <c r="AH520" i="17"/>
  <c r="AI520" i="17"/>
  <c r="AJ520" i="17"/>
  <c r="AK520" i="17"/>
  <c r="AL520" i="17"/>
  <c r="AM520" i="17"/>
  <c r="Y521" i="17"/>
  <c r="Z521" i="17"/>
  <c r="AB521" i="17"/>
  <c r="AC521" i="17"/>
  <c r="AD521" i="17"/>
  <c r="AE521" i="17"/>
  <c r="AF521" i="17"/>
  <c r="AH521" i="17"/>
  <c r="AI521" i="17"/>
  <c r="AN521" i="17"/>
  <c r="AJ521" i="17"/>
  <c r="AK521" i="17"/>
  <c r="AL521" i="17"/>
  <c r="AM521" i="17"/>
  <c r="Y522" i="17"/>
  <c r="Z522" i="17"/>
  <c r="AB522" i="17"/>
  <c r="AC522" i="17"/>
  <c r="AD522" i="17"/>
  <c r="AE522" i="17"/>
  <c r="AF522" i="17"/>
  <c r="AH522" i="17"/>
  <c r="AI522" i="17"/>
  <c r="AN522" i="17"/>
  <c r="AJ522" i="17"/>
  <c r="AK522" i="17"/>
  <c r="AL522" i="17"/>
  <c r="AM522" i="17"/>
  <c r="Y523" i="17"/>
  <c r="Z523" i="17"/>
  <c r="AB523" i="17"/>
  <c r="AC523" i="17"/>
  <c r="AD523" i="17"/>
  <c r="AE523" i="17"/>
  <c r="AF523" i="17"/>
  <c r="AH523" i="17"/>
  <c r="AI523" i="17"/>
  <c r="AJ523" i="17"/>
  <c r="AK523" i="17"/>
  <c r="AL523" i="17"/>
  <c r="AM523" i="17"/>
  <c r="Y524" i="17"/>
  <c r="Z524" i="17"/>
  <c r="AB524" i="17"/>
  <c r="AC524" i="17"/>
  <c r="AD524" i="17"/>
  <c r="AE524" i="17"/>
  <c r="AF524" i="17"/>
  <c r="AH524" i="17"/>
  <c r="AI524" i="17"/>
  <c r="AN524" i="17"/>
  <c r="AJ524" i="17"/>
  <c r="AK524" i="17"/>
  <c r="AL524" i="17"/>
  <c r="AM524" i="17"/>
  <c r="Y525" i="17"/>
  <c r="Z525" i="17"/>
  <c r="AB525" i="17"/>
  <c r="AC525" i="17"/>
  <c r="AD525" i="17"/>
  <c r="AE525" i="17"/>
  <c r="AF525" i="17"/>
  <c r="AH525" i="17"/>
  <c r="AI525" i="17"/>
  <c r="AN525" i="17"/>
  <c r="AJ525" i="17"/>
  <c r="AK525" i="17"/>
  <c r="AL525" i="17"/>
  <c r="AM525" i="17"/>
  <c r="Y526" i="17"/>
  <c r="Z526" i="17"/>
  <c r="AB526" i="17"/>
  <c r="AC526" i="17"/>
  <c r="AD526" i="17"/>
  <c r="AE526" i="17"/>
  <c r="AF526" i="17"/>
  <c r="AH526" i="17"/>
  <c r="AI526" i="17"/>
  <c r="AJ526" i="17"/>
  <c r="AK526" i="17"/>
  <c r="AL526" i="17"/>
  <c r="AM526" i="17"/>
  <c r="Y527" i="17"/>
  <c r="Z527" i="17"/>
  <c r="AB527" i="17"/>
  <c r="AC527" i="17"/>
  <c r="AD527" i="17"/>
  <c r="AE527" i="17"/>
  <c r="AF527" i="17"/>
  <c r="AH527" i="17"/>
  <c r="AI527" i="17"/>
  <c r="AJ527" i="17"/>
  <c r="AK527" i="17"/>
  <c r="AL527" i="17"/>
  <c r="AM527" i="17"/>
  <c r="Y528" i="17"/>
  <c r="Z528" i="17"/>
  <c r="AB528" i="17"/>
  <c r="AC528" i="17"/>
  <c r="AD528" i="17"/>
  <c r="AE528" i="17"/>
  <c r="AF528" i="17"/>
  <c r="AH528" i="17"/>
  <c r="AI528" i="17"/>
  <c r="AJ528" i="17"/>
  <c r="AK528" i="17"/>
  <c r="AL528" i="17"/>
  <c r="AM528" i="17"/>
  <c r="Y529" i="17"/>
  <c r="Z529" i="17"/>
  <c r="AB529" i="17"/>
  <c r="AC529" i="17"/>
  <c r="AD529" i="17"/>
  <c r="AE529" i="17"/>
  <c r="AF529" i="17"/>
  <c r="AH529" i="17"/>
  <c r="AI529" i="17"/>
  <c r="AN529" i="17"/>
  <c r="AJ529" i="17"/>
  <c r="AK529" i="17"/>
  <c r="AL529" i="17"/>
  <c r="AM529" i="17"/>
  <c r="Y530" i="17"/>
  <c r="Z530" i="17"/>
  <c r="AB530" i="17"/>
  <c r="AC530" i="17"/>
  <c r="AD530" i="17"/>
  <c r="AE530" i="17"/>
  <c r="AF530" i="17"/>
  <c r="AH530" i="17"/>
  <c r="AI530" i="17"/>
  <c r="AN530" i="17"/>
  <c r="AJ530" i="17"/>
  <c r="AK530" i="17"/>
  <c r="AL530" i="17"/>
  <c r="AM530" i="17"/>
  <c r="Y531" i="17"/>
  <c r="Z531" i="17"/>
  <c r="AB531" i="17"/>
  <c r="AC531" i="17"/>
  <c r="AD531" i="17"/>
  <c r="AE531" i="17"/>
  <c r="AF531" i="17"/>
  <c r="AH531" i="17"/>
  <c r="AI531" i="17"/>
  <c r="AJ531" i="17"/>
  <c r="AK531" i="17"/>
  <c r="AL531" i="17"/>
  <c r="AM531" i="17"/>
  <c r="Y532" i="17"/>
  <c r="Z532" i="17"/>
  <c r="AB532" i="17"/>
  <c r="AC532" i="17"/>
  <c r="AD532" i="17"/>
  <c r="AE532" i="17"/>
  <c r="AF532" i="17"/>
  <c r="AH532" i="17"/>
  <c r="AI532" i="17"/>
  <c r="AJ532" i="17"/>
  <c r="AK532" i="17"/>
  <c r="AL532" i="17"/>
  <c r="AM532" i="17"/>
  <c r="Y533" i="17"/>
  <c r="Z533" i="17"/>
  <c r="AB533" i="17"/>
  <c r="AC533" i="17"/>
  <c r="AD533" i="17"/>
  <c r="AE533" i="17"/>
  <c r="AF533" i="17"/>
  <c r="AH533" i="17"/>
  <c r="AI533" i="17"/>
  <c r="AN533" i="17"/>
  <c r="AJ533" i="17"/>
  <c r="AK533" i="17"/>
  <c r="AL533" i="17"/>
  <c r="AM533" i="17"/>
  <c r="Y534" i="17"/>
  <c r="Z534" i="17"/>
  <c r="AB534" i="17"/>
  <c r="AC534" i="17"/>
  <c r="AD534" i="17"/>
  <c r="AI534" i="17"/>
  <c r="AN534" i="17"/>
  <c r="AE534" i="17"/>
  <c r="AF534" i="17"/>
  <c r="AH534" i="17"/>
  <c r="AJ534" i="17"/>
  <c r="AK534" i="17"/>
  <c r="AL534" i="17"/>
  <c r="AM534" i="17"/>
  <c r="Y535" i="17"/>
  <c r="Z535" i="17"/>
  <c r="AB535" i="17"/>
  <c r="AC535" i="17"/>
  <c r="AD535" i="17"/>
  <c r="AE535" i="17"/>
  <c r="AF535" i="17"/>
  <c r="AH535" i="17"/>
  <c r="AI535" i="17"/>
  <c r="AN535" i="17"/>
  <c r="AJ535" i="17"/>
  <c r="AK535" i="17"/>
  <c r="AL535" i="17"/>
  <c r="AM535" i="17"/>
  <c r="Y536" i="17"/>
  <c r="Z536" i="17"/>
  <c r="AB536" i="17"/>
  <c r="AC536" i="17"/>
  <c r="AD536" i="17"/>
  <c r="AE536" i="17"/>
  <c r="AF536" i="17"/>
  <c r="AH536" i="17"/>
  <c r="AI536" i="17"/>
  <c r="AJ536" i="17"/>
  <c r="AK536" i="17"/>
  <c r="AL536" i="17"/>
  <c r="AM536" i="17"/>
  <c r="Y537" i="17"/>
  <c r="Z537" i="17"/>
  <c r="AB537" i="17"/>
  <c r="AC537" i="17"/>
  <c r="AD537" i="17"/>
  <c r="AE537" i="17"/>
  <c r="AF537" i="17"/>
  <c r="AH537" i="17"/>
  <c r="AI537" i="17"/>
  <c r="AN537" i="17"/>
  <c r="AJ537" i="17"/>
  <c r="AK537" i="17"/>
  <c r="AL537" i="17"/>
  <c r="AM537" i="17"/>
  <c r="R534" i="16"/>
  <c r="Y538" i="17"/>
  <c r="Z538" i="17"/>
  <c r="AB538" i="17"/>
  <c r="AC538" i="17"/>
  <c r="AD538" i="17"/>
  <c r="AE538" i="17"/>
  <c r="AF538" i="17"/>
  <c r="AH538" i="17"/>
  <c r="AI538" i="17"/>
  <c r="AN538" i="17"/>
  <c r="AJ538" i="17"/>
  <c r="AK538" i="17"/>
  <c r="AL538" i="17"/>
  <c r="AM538" i="17"/>
  <c r="Y539" i="17"/>
  <c r="Z539" i="17"/>
  <c r="AB539" i="17"/>
  <c r="AC539" i="17"/>
  <c r="AD539" i="17"/>
  <c r="AE539" i="17"/>
  <c r="AF539" i="17"/>
  <c r="AH539" i="17"/>
  <c r="AI539" i="17"/>
  <c r="AJ539" i="17"/>
  <c r="AK539" i="17"/>
  <c r="AL539" i="17"/>
  <c r="AM539" i="17"/>
  <c r="Y540" i="17"/>
  <c r="Z540" i="17"/>
  <c r="AB540" i="17"/>
  <c r="AC540" i="17"/>
  <c r="AD540" i="17"/>
  <c r="AE540" i="17"/>
  <c r="AF540" i="17"/>
  <c r="AH540" i="17"/>
  <c r="AI540" i="17"/>
  <c r="AN540" i="17"/>
  <c r="AJ540" i="17"/>
  <c r="AK540" i="17"/>
  <c r="AL540" i="17"/>
  <c r="AM540" i="17"/>
  <c r="Y541" i="17"/>
  <c r="Z541" i="17"/>
  <c r="AB541" i="17"/>
  <c r="AC541" i="17"/>
  <c r="AD541" i="17"/>
  <c r="AE541" i="17"/>
  <c r="AF541" i="17"/>
  <c r="AH541" i="17"/>
  <c r="AI541" i="17"/>
  <c r="AN541" i="17"/>
  <c r="AJ541" i="17"/>
  <c r="AK541" i="17"/>
  <c r="AL541" i="17"/>
  <c r="AM541" i="17"/>
  <c r="Y542" i="17"/>
  <c r="Z542" i="17"/>
  <c r="AB542" i="17"/>
  <c r="AC542" i="17"/>
  <c r="AD542" i="17"/>
  <c r="AE542" i="17"/>
  <c r="AF542" i="17"/>
  <c r="AH542" i="17"/>
  <c r="AI542" i="17"/>
  <c r="AN542" i="17"/>
  <c r="AJ542" i="17"/>
  <c r="AK542" i="17"/>
  <c r="AL542" i="17"/>
  <c r="AM542" i="17"/>
  <c r="Y543" i="17"/>
  <c r="Z543" i="17"/>
  <c r="AB543" i="17"/>
  <c r="AC543" i="17"/>
  <c r="AD543" i="17"/>
  <c r="AE543" i="17"/>
  <c r="AF543" i="17"/>
  <c r="AH543" i="17"/>
  <c r="AI543" i="17"/>
  <c r="AJ543" i="17"/>
  <c r="AK543" i="17"/>
  <c r="AL543" i="17"/>
  <c r="AM543" i="17"/>
  <c r="Y544" i="17"/>
  <c r="Z544" i="17"/>
  <c r="AB544" i="17"/>
  <c r="AC544" i="17"/>
  <c r="AD544" i="17"/>
  <c r="AE544" i="17"/>
  <c r="AF544" i="17"/>
  <c r="AH544" i="17"/>
  <c r="AI544" i="17"/>
  <c r="AN544" i="17"/>
  <c r="AJ544" i="17"/>
  <c r="AK544" i="17"/>
  <c r="AL544" i="17"/>
  <c r="AM544" i="17"/>
  <c r="Y545" i="17"/>
  <c r="Z545" i="17"/>
  <c r="AB545" i="17"/>
  <c r="AC545" i="17"/>
  <c r="AD545" i="17"/>
  <c r="AE545" i="17"/>
  <c r="AF545" i="17"/>
  <c r="AH545" i="17"/>
  <c r="AI545" i="17"/>
  <c r="AN545" i="17"/>
  <c r="AJ545" i="17"/>
  <c r="AK545" i="17"/>
  <c r="AL545" i="17"/>
  <c r="AM545" i="17"/>
  <c r="Y546" i="17"/>
  <c r="Z546" i="17"/>
  <c r="AB546" i="17"/>
  <c r="AC546" i="17"/>
  <c r="AD546" i="17"/>
  <c r="AE546" i="17"/>
  <c r="AF546" i="17"/>
  <c r="AH546" i="17"/>
  <c r="AI546" i="17"/>
  <c r="AN546" i="17"/>
  <c r="AJ546" i="17"/>
  <c r="AK546" i="17"/>
  <c r="AL546" i="17"/>
  <c r="AM546" i="17"/>
  <c r="Y547" i="17"/>
  <c r="Z547" i="17"/>
  <c r="AB547" i="17"/>
  <c r="AC547" i="17"/>
  <c r="AD547" i="17"/>
  <c r="AE547" i="17"/>
  <c r="AF547" i="17"/>
  <c r="AH547" i="17"/>
  <c r="AI547" i="17"/>
  <c r="AJ547" i="17"/>
  <c r="AK547" i="17"/>
  <c r="AL547" i="17"/>
  <c r="AM547" i="17"/>
  <c r="Y548" i="17"/>
  <c r="Z548" i="17"/>
  <c r="AB548" i="17"/>
  <c r="AC548" i="17"/>
  <c r="AD548" i="17"/>
  <c r="AE548" i="17"/>
  <c r="AF548" i="17"/>
  <c r="AH548" i="17"/>
  <c r="AI548" i="17"/>
  <c r="AN548" i="17"/>
  <c r="AJ548" i="17"/>
  <c r="AK548" i="17"/>
  <c r="AL548" i="17"/>
  <c r="AM548" i="17"/>
  <c r="Y549" i="17"/>
  <c r="Z549" i="17"/>
  <c r="AB549" i="17"/>
  <c r="AC549" i="17"/>
  <c r="AD549" i="17"/>
  <c r="AE549" i="17"/>
  <c r="AF549" i="17"/>
  <c r="AH549" i="17"/>
  <c r="AI549" i="17"/>
  <c r="AN549" i="17"/>
  <c r="AJ549" i="17"/>
  <c r="AK549" i="17"/>
  <c r="AL549" i="17"/>
  <c r="AM549" i="17"/>
  <c r="Y550" i="17"/>
  <c r="Z550" i="17"/>
  <c r="AB550" i="17"/>
  <c r="AC550" i="17"/>
  <c r="AD550" i="17"/>
  <c r="AE550" i="17"/>
  <c r="AF550" i="17"/>
  <c r="AH550" i="17"/>
  <c r="AI550" i="17"/>
  <c r="AJ550" i="17"/>
  <c r="AK550" i="17"/>
  <c r="AL550" i="17"/>
  <c r="AM550" i="17"/>
  <c r="Y551" i="17"/>
  <c r="Z551" i="17"/>
  <c r="AB551" i="17"/>
  <c r="AC551" i="17"/>
  <c r="AD551" i="17"/>
  <c r="AE551" i="17"/>
  <c r="AF551" i="17"/>
  <c r="AH551" i="17"/>
  <c r="AI551" i="17"/>
  <c r="AN551" i="17"/>
  <c r="AJ551" i="17"/>
  <c r="AK551" i="17"/>
  <c r="AL551" i="17"/>
  <c r="AM551" i="17"/>
  <c r="Y552" i="17"/>
  <c r="Z552" i="17"/>
  <c r="AB552" i="17"/>
  <c r="AC552" i="17"/>
  <c r="AD552" i="17"/>
  <c r="AE552" i="17"/>
  <c r="AF552" i="17"/>
  <c r="AH552" i="17"/>
  <c r="AI552" i="17"/>
  <c r="AJ552" i="17"/>
  <c r="AK552" i="17"/>
  <c r="AL552" i="17"/>
  <c r="AM552" i="17"/>
  <c r="Y553" i="17"/>
  <c r="Z553" i="17"/>
  <c r="AB553" i="17"/>
  <c r="AC553" i="17"/>
  <c r="AD553" i="17"/>
  <c r="AE553" i="17"/>
  <c r="AF553" i="17"/>
  <c r="AH553" i="17"/>
  <c r="AI553" i="17"/>
  <c r="AJ553" i="17"/>
  <c r="AK553" i="17"/>
  <c r="AL553" i="17"/>
  <c r="AM553" i="17"/>
  <c r="Y554" i="17"/>
  <c r="Z554" i="17"/>
  <c r="AB554" i="17"/>
  <c r="AC554" i="17"/>
  <c r="AD554" i="17"/>
  <c r="AE554" i="17"/>
  <c r="AF554" i="17"/>
  <c r="AH554" i="17"/>
  <c r="AI554" i="17"/>
  <c r="AN554" i="17"/>
  <c r="AJ554" i="17"/>
  <c r="AK554" i="17"/>
  <c r="AL554" i="17"/>
  <c r="AM554" i="17"/>
  <c r="Y555" i="17"/>
  <c r="Z555" i="17"/>
  <c r="AB555" i="17"/>
  <c r="AC555" i="17"/>
  <c r="AD555" i="17"/>
  <c r="AE555" i="17"/>
  <c r="AF555" i="17"/>
  <c r="AH555" i="17"/>
  <c r="AI555" i="17"/>
  <c r="AJ555" i="17"/>
  <c r="AK555" i="17"/>
  <c r="AL555" i="17"/>
  <c r="AM555" i="17"/>
  <c r="Y556" i="17"/>
  <c r="Z556" i="17"/>
  <c r="AB556" i="17"/>
  <c r="AC556" i="17"/>
  <c r="AD556" i="17"/>
  <c r="AE556" i="17"/>
  <c r="AF556" i="17"/>
  <c r="AH556" i="17"/>
  <c r="AI556" i="17"/>
  <c r="AN556" i="17"/>
  <c r="AJ556" i="17"/>
  <c r="AK556" i="17"/>
  <c r="AL556" i="17"/>
  <c r="AM556" i="17"/>
  <c r="Y557" i="17"/>
  <c r="Z557" i="17"/>
  <c r="AB557" i="17"/>
  <c r="AC557" i="17"/>
  <c r="AD557" i="17"/>
  <c r="AE557" i="17"/>
  <c r="AF557" i="17"/>
  <c r="AH557" i="17"/>
  <c r="AI557" i="17"/>
  <c r="AJ557" i="17"/>
  <c r="AK557" i="17"/>
  <c r="AL557" i="17"/>
  <c r="AM557" i="17"/>
  <c r="Y558" i="17"/>
  <c r="Z558" i="17"/>
  <c r="AB558" i="17"/>
  <c r="AC558" i="17"/>
  <c r="AD558" i="17"/>
  <c r="AE558" i="17"/>
  <c r="AF558" i="17"/>
  <c r="AH558" i="17"/>
  <c r="AI558" i="17"/>
  <c r="AN558" i="17"/>
  <c r="AJ558" i="17"/>
  <c r="AK558" i="17"/>
  <c r="AL558" i="17"/>
  <c r="AM558" i="17"/>
  <c r="Y559" i="17"/>
  <c r="Z559" i="17"/>
  <c r="AB559" i="17"/>
  <c r="AC559" i="17"/>
  <c r="AD559" i="17"/>
  <c r="AE559" i="17"/>
  <c r="AF559" i="17"/>
  <c r="AH559" i="17"/>
  <c r="AI559" i="17"/>
  <c r="AN559" i="17"/>
  <c r="AJ559" i="17"/>
  <c r="AK559" i="17"/>
  <c r="AL559" i="17"/>
  <c r="AM559" i="17"/>
  <c r="Y560" i="17"/>
  <c r="Z560" i="17"/>
  <c r="AB560" i="17"/>
  <c r="AC560" i="17"/>
  <c r="AD560" i="17"/>
  <c r="AE560" i="17"/>
  <c r="AF560" i="17"/>
  <c r="AH560" i="17"/>
  <c r="AI560" i="17"/>
  <c r="AN560" i="17"/>
  <c r="AJ560" i="17"/>
  <c r="AK560" i="17"/>
  <c r="AL560" i="17"/>
  <c r="AM560" i="17"/>
  <c r="Y561" i="17"/>
  <c r="Z561" i="17"/>
  <c r="AB561" i="17"/>
  <c r="AC561" i="17"/>
  <c r="AD561" i="17"/>
  <c r="AI561" i="17"/>
  <c r="AN561" i="17"/>
  <c r="AE561" i="17"/>
  <c r="AF561" i="17"/>
  <c r="AH561" i="17"/>
  <c r="AJ561" i="17"/>
  <c r="AK561" i="17"/>
  <c r="AL561" i="17"/>
  <c r="AM561" i="17"/>
  <c r="Y562" i="17"/>
  <c r="Z562" i="17"/>
  <c r="AB562" i="17"/>
  <c r="AC562" i="17"/>
  <c r="AD562" i="17"/>
  <c r="AE562" i="17"/>
  <c r="AF562" i="17"/>
  <c r="AH562" i="17"/>
  <c r="AI562" i="17"/>
  <c r="AN562" i="17"/>
  <c r="AJ562" i="17"/>
  <c r="AK562" i="17"/>
  <c r="AL562" i="17"/>
  <c r="AM562" i="17"/>
  <c r="Y563" i="17"/>
  <c r="Z563" i="17"/>
  <c r="AB563" i="17"/>
  <c r="AC563" i="17"/>
  <c r="AD563" i="17"/>
  <c r="AE563" i="17"/>
  <c r="AF563" i="17"/>
  <c r="AH563" i="17"/>
  <c r="AI563" i="17"/>
  <c r="AJ563" i="17"/>
  <c r="AK563" i="17"/>
  <c r="AL563" i="17"/>
  <c r="AM563" i="17"/>
  <c r="Y564" i="17"/>
  <c r="Z564" i="17"/>
  <c r="AB564" i="17"/>
  <c r="AC564" i="17"/>
  <c r="AD564" i="17"/>
  <c r="AE564" i="17"/>
  <c r="AF564" i="17"/>
  <c r="AH564" i="17"/>
  <c r="AI564" i="17"/>
  <c r="AN564" i="17"/>
  <c r="AJ564" i="17"/>
  <c r="AK564" i="17"/>
  <c r="AL564" i="17"/>
  <c r="AM564" i="17"/>
  <c r="Y565" i="17"/>
  <c r="Z565" i="17"/>
  <c r="AB565" i="17"/>
  <c r="AC565" i="17"/>
  <c r="AD565" i="17"/>
  <c r="AE565" i="17"/>
  <c r="AF565" i="17"/>
  <c r="AH565" i="17"/>
  <c r="AI565" i="17"/>
  <c r="AN565" i="17"/>
  <c r="AJ565" i="17"/>
  <c r="AK565" i="17"/>
  <c r="AL565" i="17"/>
  <c r="AM565" i="17"/>
  <c r="Y566" i="17"/>
  <c r="Z566" i="17"/>
  <c r="AB566" i="17"/>
  <c r="AC566" i="17"/>
  <c r="AD566" i="17"/>
  <c r="AE566" i="17"/>
  <c r="AF566" i="17"/>
  <c r="AH566" i="17"/>
  <c r="AI566" i="17"/>
  <c r="AN566" i="17"/>
  <c r="AJ566" i="17"/>
  <c r="AK566" i="17"/>
  <c r="AL566" i="17"/>
  <c r="AM566" i="17"/>
  <c r="Y567" i="17"/>
  <c r="Z567" i="17"/>
  <c r="AB567" i="17"/>
  <c r="AC567" i="17"/>
  <c r="AD567" i="17"/>
  <c r="AE567" i="17"/>
  <c r="AF567" i="17"/>
  <c r="AH567" i="17"/>
  <c r="AI567" i="17"/>
  <c r="AN567" i="17"/>
  <c r="AJ567" i="17"/>
  <c r="AK567" i="17"/>
  <c r="AL567" i="17"/>
  <c r="AM567" i="17"/>
  <c r="Y568" i="17"/>
  <c r="Z568" i="17"/>
  <c r="AB568" i="17"/>
  <c r="AC568" i="17"/>
  <c r="AD568" i="17"/>
  <c r="AE568" i="17"/>
  <c r="AF568" i="17"/>
  <c r="AH568" i="17"/>
  <c r="AI568" i="17"/>
  <c r="AN568" i="17"/>
  <c r="AJ568" i="17"/>
  <c r="AK568" i="17"/>
  <c r="AL568" i="17"/>
  <c r="AM568" i="17"/>
  <c r="Y569" i="17"/>
  <c r="Z569" i="17"/>
  <c r="AB569" i="17"/>
  <c r="AC569" i="17"/>
  <c r="AD569" i="17"/>
  <c r="AE569" i="17"/>
  <c r="AF569" i="17"/>
  <c r="AH569" i="17"/>
  <c r="AI569" i="17"/>
  <c r="AN569" i="17"/>
  <c r="AJ569" i="17"/>
  <c r="AK569" i="17"/>
  <c r="AL569" i="17"/>
  <c r="AM569" i="17"/>
  <c r="Y570" i="17"/>
  <c r="Z570" i="17"/>
  <c r="AB570" i="17"/>
  <c r="AC570" i="17"/>
  <c r="AD570" i="17"/>
  <c r="AE570" i="17"/>
  <c r="AF570" i="17"/>
  <c r="AH570" i="17"/>
  <c r="AI570" i="17"/>
  <c r="AN570" i="17"/>
  <c r="AJ570" i="17"/>
  <c r="AK570" i="17"/>
  <c r="AL570" i="17"/>
  <c r="AM570" i="17"/>
  <c r="Y571" i="17"/>
  <c r="Z571" i="17"/>
  <c r="AB571" i="17"/>
  <c r="AC571" i="17"/>
  <c r="AD571" i="17"/>
  <c r="AE571" i="17"/>
  <c r="AF571" i="17"/>
  <c r="AH571" i="17"/>
  <c r="AI571" i="17"/>
  <c r="AN571" i="17"/>
  <c r="AJ571" i="17"/>
  <c r="AK571" i="17"/>
  <c r="AL571" i="17"/>
  <c r="AM571" i="17"/>
  <c r="Y572" i="17"/>
  <c r="Z572" i="17"/>
  <c r="AB572" i="17"/>
  <c r="AC572" i="17"/>
  <c r="AD572" i="17"/>
  <c r="AE572" i="17"/>
  <c r="AF572" i="17"/>
  <c r="AH572" i="17"/>
  <c r="AI572" i="17"/>
  <c r="AN572" i="17"/>
  <c r="AJ572" i="17"/>
  <c r="AK572" i="17"/>
  <c r="AL572" i="17"/>
  <c r="AM572" i="17"/>
  <c r="Y573" i="17"/>
  <c r="Z573" i="17"/>
  <c r="AB573" i="17"/>
  <c r="AC573" i="17"/>
  <c r="AD573" i="17"/>
  <c r="AE573" i="17"/>
  <c r="AF573" i="17"/>
  <c r="AH573" i="17"/>
  <c r="AI573" i="17"/>
  <c r="AN573" i="17"/>
  <c r="AJ573" i="17"/>
  <c r="AK573" i="17"/>
  <c r="AL573" i="17"/>
  <c r="AM573" i="17"/>
  <c r="Y574" i="17"/>
  <c r="Z574" i="17"/>
  <c r="AB574" i="17"/>
  <c r="AC574" i="17"/>
  <c r="AD574" i="17"/>
  <c r="AE574" i="17"/>
  <c r="AF574" i="17"/>
  <c r="AH574" i="17"/>
  <c r="AI574" i="17"/>
  <c r="AN574" i="17"/>
  <c r="AJ574" i="17"/>
  <c r="AK574" i="17"/>
  <c r="AL574" i="17"/>
  <c r="AM574" i="17"/>
  <c r="Y575" i="17"/>
  <c r="Z575" i="17"/>
  <c r="AB575" i="17"/>
  <c r="AC575" i="17"/>
  <c r="AD575" i="17"/>
  <c r="AE575" i="17"/>
  <c r="I572" i="16"/>
  <c r="AF575" i="17"/>
  <c r="AH575" i="17"/>
  <c r="AI575" i="17"/>
  <c r="AN575" i="17"/>
  <c r="AJ575" i="17"/>
  <c r="AK575" i="17"/>
  <c r="AL575" i="17"/>
  <c r="AM575" i="17"/>
  <c r="Y576" i="17"/>
  <c r="Z576" i="17"/>
  <c r="AB576" i="17"/>
  <c r="AC576" i="17"/>
  <c r="AD576" i="17"/>
  <c r="AE576" i="17"/>
  <c r="AF576" i="17"/>
  <c r="AH576" i="17"/>
  <c r="AI576" i="17"/>
  <c r="AN576" i="17"/>
  <c r="AJ576" i="17"/>
  <c r="AK576" i="17"/>
  <c r="AL576" i="17"/>
  <c r="AM576" i="17"/>
  <c r="Y577" i="17"/>
  <c r="Z577" i="17"/>
  <c r="AB577" i="17"/>
  <c r="AC577" i="17"/>
  <c r="AD577" i="17"/>
  <c r="AE577" i="17"/>
  <c r="AF577" i="17"/>
  <c r="AH577" i="17"/>
  <c r="AI577" i="17"/>
  <c r="AJ577" i="17"/>
  <c r="AK577" i="17"/>
  <c r="AL577" i="17"/>
  <c r="AM577" i="17"/>
  <c r="Y578" i="17"/>
  <c r="Z578" i="17"/>
  <c r="AB578" i="17"/>
  <c r="AC578" i="17"/>
  <c r="AD578" i="17"/>
  <c r="AE578" i="17"/>
  <c r="AF578" i="17"/>
  <c r="AH578" i="17"/>
  <c r="AI578" i="17"/>
  <c r="AN578" i="17"/>
  <c r="AJ578" i="17"/>
  <c r="AK578" i="17"/>
  <c r="AL578" i="17"/>
  <c r="AM578" i="17"/>
  <c r="Y579" i="17"/>
  <c r="Z579" i="17"/>
  <c r="AB579" i="17"/>
  <c r="AC579" i="17"/>
  <c r="AD579" i="17"/>
  <c r="AE579" i="17"/>
  <c r="AF579" i="17"/>
  <c r="AH579" i="17"/>
  <c r="AI579" i="17"/>
  <c r="AN579" i="17"/>
  <c r="AJ579" i="17"/>
  <c r="AK579" i="17"/>
  <c r="AL579" i="17"/>
  <c r="AM579" i="17"/>
  <c r="Y580" i="17"/>
  <c r="Z580" i="17"/>
  <c r="AB580" i="17"/>
  <c r="AC580" i="17"/>
  <c r="AD580" i="17"/>
  <c r="AI580" i="17"/>
  <c r="AN580" i="17"/>
  <c r="AE580" i="17"/>
  <c r="AF580" i="17"/>
  <c r="AH580" i="17"/>
  <c r="AJ580" i="17"/>
  <c r="AK580" i="17"/>
  <c r="AL580" i="17"/>
  <c r="AM580" i="17"/>
  <c r="Y581" i="17"/>
  <c r="Z581" i="17"/>
  <c r="AB581" i="17"/>
  <c r="AC581" i="17"/>
  <c r="AD581" i="17"/>
  <c r="AE581" i="17"/>
  <c r="AF581" i="17"/>
  <c r="AH581" i="17"/>
  <c r="AI581" i="17"/>
  <c r="AN581" i="17"/>
  <c r="AJ581" i="17"/>
  <c r="AK581" i="17"/>
  <c r="AL581" i="17"/>
  <c r="AM581" i="17"/>
  <c r="Y582" i="17"/>
  <c r="Z582" i="17"/>
  <c r="AB582" i="17"/>
  <c r="AC582" i="17"/>
  <c r="AD582" i="17"/>
  <c r="AE582" i="17"/>
  <c r="AF582" i="17"/>
  <c r="AH582" i="17"/>
  <c r="AI582" i="17"/>
  <c r="AJ582" i="17"/>
  <c r="AK582" i="17"/>
  <c r="AL582" i="17"/>
  <c r="AM582" i="17"/>
  <c r="Y583" i="17"/>
  <c r="Z583" i="17"/>
  <c r="AB583" i="17"/>
  <c r="AC583" i="17"/>
  <c r="AD583" i="17"/>
  <c r="AE583" i="17"/>
  <c r="AF583" i="17"/>
  <c r="AH583" i="17"/>
  <c r="AI583" i="17"/>
  <c r="AJ583" i="17"/>
  <c r="AK583" i="17"/>
  <c r="AL583" i="17"/>
  <c r="AM583" i="17"/>
  <c r="Y584" i="17"/>
  <c r="Z584" i="17"/>
  <c r="AB584" i="17"/>
  <c r="AC584" i="17"/>
  <c r="AD584" i="17"/>
  <c r="AI584" i="17"/>
  <c r="AN584" i="17"/>
  <c r="AE584" i="17"/>
  <c r="AF584" i="17"/>
  <c r="AH584" i="17"/>
  <c r="AJ584" i="17"/>
  <c r="AK584" i="17"/>
  <c r="AL584" i="17"/>
  <c r="AM584" i="17"/>
  <c r="Y585" i="17"/>
  <c r="Z585" i="17"/>
  <c r="AB585" i="17"/>
  <c r="AC585" i="17"/>
  <c r="AD585" i="17"/>
  <c r="AI585" i="17"/>
  <c r="AN585" i="17"/>
  <c r="AE585" i="17"/>
  <c r="AF585" i="17"/>
  <c r="AH585" i="17"/>
  <c r="AJ585" i="17"/>
  <c r="AK585" i="17"/>
  <c r="AL585" i="17"/>
  <c r="AM585" i="17"/>
  <c r="Y586" i="17"/>
  <c r="Z586" i="17"/>
  <c r="AB586" i="17"/>
  <c r="AC586" i="17"/>
  <c r="AD586" i="17"/>
  <c r="AE586" i="17"/>
  <c r="AF586" i="17"/>
  <c r="AH586" i="17"/>
  <c r="AI586" i="17"/>
  <c r="AN586" i="17"/>
  <c r="AJ586" i="17"/>
  <c r="AK586" i="17"/>
  <c r="AL586" i="17"/>
  <c r="AM586" i="17"/>
  <c r="Y587" i="17"/>
  <c r="Z587" i="17"/>
  <c r="AB587" i="17"/>
  <c r="AC587" i="17"/>
  <c r="AD587" i="17"/>
  <c r="AE587" i="17"/>
  <c r="AF587" i="17"/>
  <c r="AH587" i="17"/>
  <c r="AI587" i="17"/>
  <c r="AN587" i="17"/>
  <c r="AJ587" i="17"/>
  <c r="AK587" i="17"/>
  <c r="AL587" i="17"/>
  <c r="AM587" i="17"/>
  <c r="Y588" i="17"/>
  <c r="Z588" i="17"/>
  <c r="AB588" i="17"/>
  <c r="AC588" i="17"/>
  <c r="AD588" i="17"/>
  <c r="AE588" i="17"/>
  <c r="AF588" i="17"/>
  <c r="AH588" i="17"/>
  <c r="AI588" i="17"/>
  <c r="AJ588" i="17"/>
  <c r="AK588" i="17"/>
  <c r="AL588" i="17"/>
  <c r="AM588" i="17"/>
  <c r="Y589" i="17"/>
  <c r="Z589" i="17"/>
  <c r="AB589" i="17"/>
  <c r="AC589" i="17"/>
  <c r="AD589" i="17"/>
  <c r="AE589" i="17"/>
  <c r="AF589" i="17"/>
  <c r="AH589" i="17"/>
  <c r="AI589" i="17"/>
  <c r="AJ589" i="17"/>
  <c r="AK589" i="17"/>
  <c r="AL589" i="17"/>
  <c r="AM589" i="17"/>
  <c r="Y590" i="17"/>
  <c r="Z590" i="17"/>
  <c r="AB590" i="17"/>
  <c r="AC590" i="17"/>
  <c r="AD590" i="17"/>
  <c r="AE590" i="17"/>
  <c r="AF590" i="17"/>
  <c r="AH590" i="17"/>
  <c r="AI590" i="17"/>
  <c r="AN590" i="17"/>
  <c r="AJ590" i="17"/>
  <c r="AK590" i="17"/>
  <c r="AL590" i="17"/>
  <c r="AM590" i="17"/>
  <c r="Y591" i="17"/>
  <c r="Z591" i="17"/>
  <c r="AB591" i="17"/>
  <c r="AC591" i="17"/>
  <c r="AD591" i="17"/>
  <c r="AI591" i="17"/>
  <c r="AN591" i="17"/>
  <c r="AE591" i="17"/>
  <c r="AF591" i="17"/>
  <c r="AH591" i="17"/>
  <c r="AJ591" i="17"/>
  <c r="AK591" i="17"/>
  <c r="AL591" i="17"/>
  <c r="AM591" i="17"/>
  <c r="Y592" i="17"/>
  <c r="Z592" i="17"/>
  <c r="AB592" i="17"/>
  <c r="AC592" i="17"/>
  <c r="AD592" i="17"/>
  <c r="AE592" i="17"/>
  <c r="AF592" i="17"/>
  <c r="AH592" i="17"/>
  <c r="AI592" i="17"/>
  <c r="AN592" i="17"/>
  <c r="AJ592" i="17"/>
  <c r="AK592" i="17"/>
  <c r="AL592" i="17"/>
  <c r="AM592" i="17"/>
  <c r="Y593" i="17"/>
  <c r="Z593" i="17"/>
  <c r="AB593" i="17"/>
  <c r="AC593" i="17"/>
  <c r="AD593" i="17"/>
  <c r="AE593" i="17"/>
  <c r="AF593" i="17"/>
  <c r="AH593" i="17"/>
  <c r="AI593" i="17"/>
  <c r="AJ593" i="17"/>
  <c r="AK593" i="17"/>
  <c r="AL593" i="17"/>
  <c r="AM593" i="17"/>
  <c r="Y594" i="17"/>
  <c r="Z594" i="17"/>
  <c r="AB594" i="17"/>
  <c r="AC594" i="17"/>
  <c r="AD594" i="17"/>
  <c r="AE594" i="17"/>
  <c r="AF594" i="17"/>
  <c r="AH594" i="17"/>
  <c r="AI594" i="17"/>
  <c r="AN594" i="17"/>
  <c r="AJ594" i="17"/>
  <c r="AK594" i="17"/>
  <c r="AL594" i="17"/>
  <c r="AM594" i="17"/>
  <c r="Y595" i="17"/>
  <c r="Z595" i="17"/>
  <c r="AB595" i="17"/>
  <c r="AC595" i="17"/>
  <c r="AD595" i="17"/>
  <c r="AE595" i="17"/>
  <c r="AF595" i="17"/>
  <c r="AH595" i="17"/>
  <c r="AI595" i="17"/>
  <c r="AN595" i="17"/>
  <c r="AJ595" i="17"/>
  <c r="AK595" i="17"/>
  <c r="AL595" i="17"/>
  <c r="AM595" i="17"/>
  <c r="Y596" i="17"/>
  <c r="Z596" i="17"/>
  <c r="AB596" i="17"/>
  <c r="AC596" i="17"/>
  <c r="AD596" i="17"/>
  <c r="AE596" i="17"/>
  <c r="AF596" i="17"/>
  <c r="AH596" i="17"/>
  <c r="AI596" i="17"/>
  <c r="AN596" i="17"/>
  <c r="AJ596" i="17"/>
  <c r="AK596" i="17"/>
  <c r="AL596" i="17"/>
  <c r="AM596" i="17"/>
  <c r="Y597" i="17"/>
  <c r="Z597" i="17"/>
  <c r="AB597" i="17"/>
  <c r="AC597" i="17"/>
  <c r="AD597" i="17"/>
  <c r="AE597" i="17"/>
  <c r="AF597" i="17"/>
  <c r="AH597" i="17"/>
  <c r="AI597" i="17"/>
  <c r="AJ597" i="17"/>
  <c r="AK597" i="17"/>
  <c r="AL597" i="17"/>
  <c r="AM597" i="17"/>
  <c r="Y598" i="17"/>
  <c r="Z598" i="17"/>
  <c r="AB598" i="17"/>
  <c r="AC598" i="17"/>
  <c r="AD598" i="17"/>
  <c r="AE598" i="17"/>
  <c r="AF598" i="17"/>
  <c r="AH598" i="17"/>
  <c r="AI598" i="17"/>
  <c r="AN598" i="17"/>
  <c r="AJ598" i="17"/>
  <c r="AK598" i="17"/>
  <c r="AL598" i="17"/>
  <c r="AM598" i="17"/>
  <c r="Y599" i="17"/>
  <c r="Z599" i="17"/>
  <c r="AB599" i="17"/>
  <c r="AC599" i="17"/>
  <c r="AD599" i="17"/>
  <c r="AI599" i="17"/>
  <c r="AN599" i="17"/>
  <c r="AE599" i="17"/>
  <c r="AF599" i="17"/>
  <c r="AH599" i="17"/>
  <c r="AJ599" i="17"/>
  <c r="AK599" i="17"/>
  <c r="AL599" i="17"/>
  <c r="AM599" i="17"/>
  <c r="Y600" i="17"/>
  <c r="Z600" i="17"/>
  <c r="AB600" i="17"/>
  <c r="AC600" i="17"/>
  <c r="AD600" i="17"/>
  <c r="AE600" i="17"/>
  <c r="AF600" i="17"/>
  <c r="AH600" i="17"/>
  <c r="AI600" i="17"/>
  <c r="AN600" i="17"/>
  <c r="AJ600" i="17"/>
  <c r="AK600" i="17"/>
  <c r="AL600" i="17"/>
  <c r="AM600" i="17"/>
  <c r="Y601" i="17"/>
  <c r="Z601" i="17"/>
  <c r="AB601" i="17"/>
  <c r="AC601" i="17"/>
  <c r="AD601" i="17"/>
  <c r="AE601" i="17"/>
  <c r="AF601" i="17"/>
  <c r="AH601" i="17"/>
  <c r="AI601" i="17"/>
  <c r="AJ601" i="17"/>
  <c r="AK601" i="17"/>
  <c r="AL601" i="17"/>
  <c r="AM601" i="17"/>
  <c r="Y602" i="17"/>
  <c r="Z602" i="17"/>
  <c r="AB602" i="17"/>
  <c r="AC602" i="17"/>
  <c r="AD602" i="17"/>
  <c r="AE602" i="17"/>
  <c r="AF602" i="17"/>
  <c r="AH602" i="17"/>
  <c r="AI602" i="17"/>
  <c r="AN602" i="17"/>
  <c r="AJ602" i="17"/>
  <c r="AK602" i="17"/>
  <c r="AL602" i="17"/>
  <c r="AM602" i="17"/>
  <c r="Y603" i="17"/>
  <c r="Z603" i="17"/>
  <c r="AB603" i="17"/>
  <c r="AC603" i="17"/>
  <c r="AD603" i="17"/>
  <c r="AE603" i="17"/>
  <c r="AF603" i="17"/>
  <c r="AH603" i="17"/>
  <c r="AI603" i="17"/>
  <c r="AN603" i="17"/>
  <c r="AJ603" i="17"/>
  <c r="AK603" i="17"/>
  <c r="AL603" i="17"/>
  <c r="AM603" i="17"/>
  <c r="Y604" i="17"/>
  <c r="Z604" i="17"/>
  <c r="AB604" i="17"/>
  <c r="AC604" i="17"/>
  <c r="AD604" i="17"/>
  <c r="AE604" i="17"/>
  <c r="AF604" i="17"/>
  <c r="AH604" i="17"/>
  <c r="AI604" i="17"/>
  <c r="AN604" i="17"/>
  <c r="AJ604" i="17"/>
  <c r="AK604" i="17"/>
  <c r="AL604" i="17"/>
  <c r="AM604" i="17"/>
  <c r="Y605" i="17"/>
  <c r="Z605" i="17"/>
  <c r="AB605" i="17"/>
  <c r="AC605" i="17"/>
  <c r="AD605" i="17"/>
  <c r="AE605" i="17"/>
  <c r="AF605" i="17"/>
  <c r="AH605" i="17"/>
  <c r="AI605" i="17"/>
  <c r="AN605" i="17"/>
  <c r="AJ605" i="17"/>
  <c r="AK605" i="17"/>
  <c r="AL605" i="17"/>
  <c r="AM605" i="17"/>
  <c r="Y606" i="17"/>
  <c r="Z606" i="17"/>
  <c r="AB606" i="17"/>
  <c r="AC606" i="17"/>
  <c r="AD606" i="17"/>
  <c r="AE606" i="17"/>
  <c r="AF606" i="17"/>
  <c r="AH606" i="17"/>
  <c r="AI606" i="17"/>
  <c r="AN606" i="17"/>
  <c r="AJ606" i="17"/>
  <c r="AK606" i="17"/>
  <c r="AL606" i="17"/>
  <c r="AM606" i="17"/>
  <c r="Y607" i="17"/>
  <c r="Z607" i="17"/>
  <c r="AB607" i="17"/>
  <c r="AC607" i="17"/>
  <c r="AD607" i="17"/>
  <c r="AE607" i="17"/>
  <c r="AF607" i="17"/>
  <c r="AH607" i="17"/>
  <c r="AI607" i="17"/>
  <c r="AN607" i="17"/>
  <c r="AJ607" i="17"/>
  <c r="AK607" i="17"/>
  <c r="AL607" i="17"/>
  <c r="AM607" i="17"/>
  <c r="Y608" i="17"/>
  <c r="Z608" i="17"/>
  <c r="AB608" i="17"/>
  <c r="AC608" i="17"/>
  <c r="AD608" i="17"/>
  <c r="AE608" i="17"/>
  <c r="AF608" i="17"/>
  <c r="AH608" i="17"/>
  <c r="AI608" i="17"/>
  <c r="AN608" i="17"/>
  <c r="AJ608" i="17"/>
  <c r="AK608" i="17"/>
  <c r="AL608" i="17"/>
  <c r="AM608" i="17"/>
  <c r="Y609" i="17"/>
  <c r="Z609" i="17"/>
  <c r="AB609" i="17"/>
  <c r="AC609" i="17"/>
  <c r="AD609" i="17"/>
  <c r="AE609" i="17"/>
  <c r="AF609" i="17"/>
  <c r="AH609" i="17"/>
  <c r="AI609" i="17"/>
  <c r="AN609" i="17"/>
  <c r="AJ609" i="17"/>
  <c r="AK609" i="17"/>
  <c r="AL609" i="17"/>
  <c r="AM609" i="17"/>
  <c r="Y610" i="17"/>
  <c r="Z610" i="17"/>
  <c r="AB610" i="17"/>
  <c r="AC610" i="17"/>
  <c r="AD610" i="17"/>
  <c r="AE610" i="17"/>
  <c r="AF610" i="17"/>
  <c r="AH610" i="17"/>
  <c r="AI610" i="17"/>
  <c r="AN610" i="17"/>
  <c r="AJ610" i="17"/>
  <c r="AK610" i="17"/>
  <c r="AL610" i="17"/>
  <c r="AM610" i="17"/>
  <c r="Y611" i="17"/>
  <c r="Z611" i="17"/>
  <c r="AB611" i="17"/>
  <c r="AC611" i="17"/>
  <c r="AD611" i="17"/>
  <c r="AE611" i="17"/>
  <c r="AF611" i="17"/>
  <c r="AH611" i="17"/>
  <c r="AI611" i="17"/>
  <c r="AN611" i="17"/>
  <c r="AJ611" i="17"/>
  <c r="AK611" i="17"/>
  <c r="AL611" i="17"/>
  <c r="AM611" i="17"/>
  <c r="Y612" i="17"/>
  <c r="Z612" i="17"/>
  <c r="AB612" i="17"/>
  <c r="AC612" i="17"/>
  <c r="AD612" i="17"/>
  <c r="AE612" i="17"/>
  <c r="AF612" i="17"/>
  <c r="AH612" i="17"/>
  <c r="K609" i="16"/>
  <c r="AI612" i="17"/>
  <c r="AN612" i="17"/>
  <c r="AJ612" i="17"/>
  <c r="AK612" i="17"/>
  <c r="AL612" i="17"/>
  <c r="AM612" i="17"/>
  <c r="Y613" i="17"/>
  <c r="Z613" i="17"/>
  <c r="AB613" i="17"/>
  <c r="AC613" i="17"/>
  <c r="AD613" i="17"/>
  <c r="AE613" i="17"/>
  <c r="AF613" i="17"/>
  <c r="AH613" i="17"/>
  <c r="AI613" i="17"/>
  <c r="AJ613" i="17"/>
  <c r="AK613" i="17"/>
  <c r="AL613" i="17"/>
  <c r="AM613" i="17"/>
  <c r="Y614" i="17"/>
  <c r="Z614" i="17"/>
  <c r="AB614" i="17"/>
  <c r="AC614" i="17"/>
  <c r="AD614" i="17"/>
  <c r="AE614" i="17"/>
  <c r="AF614" i="17"/>
  <c r="AH614" i="17"/>
  <c r="AI614" i="17"/>
  <c r="AN614" i="17"/>
  <c r="AJ614" i="17"/>
  <c r="AK614" i="17"/>
  <c r="AL614" i="17"/>
  <c r="AM614" i="17"/>
  <c r="Y615" i="17"/>
  <c r="Z615" i="17"/>
  <c r="AB615" i="17"/>
  <c r="AC615" i="17"/>
  <c r="AD615" i="17"/>
  <c r="AE615" i="17"/>
  <c r="AF615" i="17"/>
  <c r="AH615" i="17"/>
  <c r="AI615" i="17"/>
  <c r="AN615" i="17"/>
  <c r="AJ615" i="17"/>
  <c r="AK615" i="17"/>
  <c r="AL615" i="17"/>
  <c r="AM615" i="17"/>
  <c r="Y616" i="17"/>
  <c r="Z616" i="17"/>
  <c r="AB616" i="17"/>
  <c r="AC616" i="17"/>
  <c r="AD616" i="17"/>
  <c r="AE616" i="17"/>
  <c r="AF616" i="17"/>
  <c r="AH616" i="17"/>
  <c r="AI616" i="17"/>
  <c r="AJ616" i="17"/>
  <c r="AK616" i="17"/>
  <c r="AL616" i="17"/>
  <c r="AM616" i="17"/>
  <c r="Y617" i="17"/>
  <c r="Z617" i="17"/>
  <c r="AB617" i="17"/>
  <c r="AC617" i="17"/>
  <c r="AD617" i="17"/>
  <c r="AE617" i="17"/>
  <c r="AF617" i="17"/>
  <c r="AH617" i="17"/>
  <c r="AI617" i="17"/>
  <c r="AN617" i="17"/>
  <c r="AJ617" i="17"/>
  <c r="AK617" i="17"/>
  <c r="AL617" i="17"/>
  <c r="AM617" i="17"/>
  <c r="Y618" i="17"/>
  <c r="Z618" i="17"/>
  <c r="AB618" i="17"/>
  <c r="AC618" i="17"/>
  <c r="AD618" i="17"/>
  <c r="AE618" i="17"/>
  <c r="AF618" i="17"/>
  <c r="AH618" i="17"/>
  <c r="AI618" i="17"/>
  <c r="AN618" i="17"/>
  <c r="AJ618" i="17"/>
  <c r="AK618" i="17"/>
  <c r="AL618" i="17"/>
  <c r="AM618" i="17"/>
  <c r="Y619" i="17"/>
  <c r="Z619" i="17"/>
  <c r="AB619" i="17"/>
  <c r="AC619" i="17"/>
  <c r="AD619" i="17"/>
  <c r="AE619" i="17"/>
  <c r="AF619" i="17"/>
  <c r="AH619" i="17"/>
  <c r="AI619" i="17"/>
  <c r="AN619" i="17"/>
  <c r="AJ619" i="17"/>
  <c r="AK619" i="17"/>
  <c r="AL619" i="17"/>
  <c r="AM619" i="17"/>
  <c r="Y620" i="17"/>
  <c r="Z620" i="17"/>
  <c r="AB620" i="17"/>
  <c r="AC620" i="17"/>
  <c r="AD620" i="17"/>
  <c r="AE620" i="17"/>
  <c r="AF620" i="17"/>
  <c r="AH620" i="17"/>
  <c r="AI620" i="17"/>
  <c r="AJ620" i="17"/>
  <c r="AK620" i="17"/>
  <c r="AL620" i="17"/>
  <c r="AM620" i="17"/>
  <c r="Y621" i="17"/>
  <c r="Z621" i="17"/>
  <c r="AB621" i="17"/>
  <c r="AC621" i="17"/>
  <c r="AD621" i="17"/>
  <c r="AE621" i="17"/>
  <c r="AF621" i="17"/>
  <c r="AH621" i="17"/>
  <c r="AI621" i="17"/>
  <c r="AN621" i="17"/>
  <c r="AJ621" i="17"/>
  <c r="AK621" i="17"/>
  <c r="AL621" i="17"/>
  <c r="AM621" i="17"/>
  <c r="Y622" i="17"/>
  <c r="Z622" i="17"/>
  <c r="AB622" i="17"/>
  <c r="AC622" i="17"/>
  <c r="AD622" i="17"/>
  <c r="AE622" i="17"/>
  <c r="AF622" i="17"/>
  <c r="AH622" i="17"/>
  <c r="AI622" i="17"/>
  <c r="AN622" i="17"/>
  <c r="AJ622" i="17"/>
  <c r="AK622" i="17"/>
  <c r="AL622" i="17"/>
  <c r="AM622" i="17"/>
  <c r="Y623" i="17"/>
  <c r="Z623" i="17"/>
  <c r="AB623" i="17"/>
  <c r="AC623" i="17"/>
  <c r="AD623" i="17"/>
  <c r="AE623" i="17"/>
  <c r="AF623" i="17"/>
  <c r="AH623" i="17"/>
  <c r="AI623" i="17"/>
  <c r="AN623" i="17"/>
  <c r="AJ623" i="17"/>
  <c r="AK623" i="17"/>
  <c r="AL623" i="17"/>
  <c r="AM623" i="17"/>
  <c r="R620" i="16"/>
  <c r="Y624" i="17"/>
  <c r="Z624" i="17"/>
  <c r="AB624" i="17"/>
  <c r="AC624" i="17"/>
  <c r="AD624" i="17"/>
  <c r="AE624" i="17"/>
  <c r="AF624" i="17"/>
  <c r="AH624" i="17"/>
  <c r="AI624" i="17"/>
  <c r="AJ624" i="17"/>
  <c r="AK624" i="17"/>
  <c r="AL624" i="17"/>
  <c r="AM624" i="17"/>
  <c r="Y625" i="17"/>
  <c r="Z625" i="17"/>
  <c r="AB625" i="17"/>
  <c r="AC625" i="17"/>
  <c r="AD625" i="17"/>
  <c r="AE625" i="17"/>
  <c r="AF625" i="17"/>
  <c r="AH625" i="17"/>
  <c r="AI625" i="17"/>
  <c r="AN625" i="17"/>
  <c r="AJ625" i="17"/>
  <c r="AK625" i="17"/>
  <c r="AL625" i="17"/>
  <c r="AM625" i="17"/>
  <c r="Y626" i="17"/>
  <c r="Z626" i="17"/>
  <c r="AB626" i="17"/>
  <c r="AC626" i="17"/>
  <c r="AD626" i="17"/>
  <c r="AE626" i="17"/>
  <c r="AF626" i="17"/>
  <c r="AH626" i="17"/>
  <c r="AI626" i="17"/>
  <c r="AN626" i="17"/>
  <c r="AJ626" i="17"/>
  <c r="AK626" i="17"/>
  <c r="AL626" i="17"/>
  <c r="AM626" i="17"/>
  <c r="Y627" i="17"/>
  <c r="Z627" i="17"/>
  <c r="AB627" i="17"/>
  <c r="AC627" i="17"/>
  <c r="AD627" i="17"/>
  <c r="AE627" i="17"/>
  <c r="AF627" i="17"/>
  <c r="AH627" i="17"/>
  <c r="AI627" i="17"/>
  <c r="AJ627" i="17"/>
  <c r="AK627" i="17"/>
  <c r="AL627" i="17"/>
  <c r="AM627" i="17"/>
  <c r="Y628" i="17"/>
  <c r="Z628" i="17"/>
  <c r="AB628" i="17"/>
  <c r="AC628" i="17"/>
  <c r="AD628" i="17"/>
  <c r="AE628" i="17"/>
  <c r="AF628" i="17"/>
  <c r="AH628" i="17"/>
  <c r="AI628" i="17"/>
  <c r="AJ628" i="17"/>
  <c r="AK628" i="17"/>
  <c r="AL628" i="17"/>
  <c r="AM628" i="17"/>
  <c r="Y629" i="17"/>
  <c r="Z629" i="17"/>
  <c r="AB629" i="17"/>
  <c r="AC629" i="17"/>
  <c r="AD629" i="17"/>
  <c r="AE629" i="17"/>
  <c r="AF629" i="17"/>
  <c r="AH629" i="17"/>
  <c r="AI629" i="17"/>
  <c r="AN629" i="17"/>
  <c r="AJ629" i="17"/>
  <c r="AK629" i="17"/>
  <c r="AL629" i="17"/>
  <c r="AM629" i="17"/>
  <c r="Y630" i="17"/>
  <c r="Z630" i="17"/>
  <c r="AB630" i="17"/>
  <c r="AC630" i="17"/>
  <c r="AD630" i="17"/>
  <c r="AE630" i="17"/>
  <c r="AF630" i="17"/>
  <c r="AH630" i="17"/>
  <c r="AI630" i="17"/>
  <c r="AN630" i="17"/>
  <c r="AJ630" i="17"/>
  <c r="AK630" i="17"/>
  <c r="AL630" i="17"/>
  <c r="AM630" i="17"/>
  <c r="Y631" i="17"/>
  <c r="Z631" i="17"/>
  <c r="AB631" i="17"/>
  <c r="AC631" i="17"/>
  <c r="AD631" i="17"/>
  <c r="AE631" i="17"/>
  <c r="AF631" i="17"/>
  <c r="AH631" i="17"/>
  <c r="AI631" i="17"/>
  <c r="AN631" i="17"/>
  <c r="AJ631" i="17"/>
  <c r="AK631" i="17"/>
  <c r="AL631" i="17"/>
  <c r="AM631" i="17"/>
  <c r="Y632" i="17"/>
  <c r="Z632" i="17"/>
  <c r="AB632" i="17"/>
  <c r="AC632" i="17"/>
  <c r="AD632" i="17"/>
  <c r="AE632" i="17"/>
  <c r="AF632" i="17"/>
  <c r="AH632" i="17"/>
  <c r="AI632" i="17"/>
  <c r="AN632" i="17"/>
  <c r="AJ632" i="17"/>
  <c r="AK632" i="17"/>
  <c r="AL632" i="17"/>
  <c r="AM632" i="17"/>
  <c r="Y633" i="17"/>
  <c r="Z633" i="17"/>
  <c r="AB633" i="17"/>
  <c r="AC633" i="17"/>
  <c r="AD633" i="17"/>
  <c r="AE633" i="17"/>
  <c r="AF633" i="17"/>
  <c r="AH633" i="17"/>
  <c r="AI633" i="17"/>
  <c r="AJ633" i="17"/>
  <c r="AK633" i="17"/>
  <c r="AL633" i="17"/>
  <c r="AM633" i="17"/>
  <c r="Y634" i="17"/>
  <c r="Z634" i="17"/>
  <c r="AB634" i="17"/>
  <c r="AC634" i="17"/>
  <c r="AD634" i="17"/>
  <c r="AE634" i="17"/>
  <c r="AF634" i="17"/>
  <c r="AH634" i="17"/>
  <c r="AI634" i="17"/>
  <c r="AJ634" i="17"/>
  <c r="AK634" i="17"/>
  <c r="AL634" i="17"/>
  <c r="AM634" i="17"/>
  <c r="Y635" i="17"/>
  <c r="Z635" i="17"/>
  <c r="AB635" i="17"/>
  <c r="AC635" i="17"/>
  <c r="AD635" i="17"/>
  <c r="AE635" i="17"/>
  <c r="AF635" i="17"/>
  <c r="AH635" i="17"/>
  <c r="AI635" i="17"/>
  <c r="AN635" i="17"/>
  <c r="AJ635" i="17"/>
  <c r="AK635" i="17"/>
  <c r="AL635" i="17"/>
  <c r="AM635" i="17"/>
  <c r="Y636" i="17"/>
  <c r="Z636" i="17"/>
  <c r="AB636" i="17"/>
  <c r="AC636" i="17"/>
  <c r="AD636" i="17"/>
  <c r="AI636" i="17"/>
  <c r="AN636" i="17"/>
  <c r="AE636" i="17"/>
  <c r="AF636" i="17"/>
  <c r="AH636" i="17"/>
  <c r="AJ636" i="17"/>
  <c r="AK636" i="17"/>
  <c r="AL636" i="17"/>
  <c r="AM636" i="17"/>
  <c r="Y637" i="17"/>
  <c r="Z637" i="17"/>
  <c r="AB637" i="17"/>
  <c r="AC637" i="17"/>
  <c r="AD637" i="17"/>
  <c r="AE637" i="17"/>
  <c r="AF637" i="17"/>
  <c r="AH637" i="17"/>
  <c r="AI637" i="17"/>
  <c r="AN637" i="17"/>
  <c r="AJ637" i="17"/>
  <c r="AK637" i="17"/>
  <c r="AL637" i="17"/>
  <c r="AM637" i="17"/>
  <c r="Y638" i="17"/>
  <c r="Z638" i="17"/>
  <c r="AB638" i="17"/>
  <c r="AC638" i="17"/>
  <c r="AD638" i="17"/>
  <c r="AE638" i="17"/>
  <c r="AF638" i="17"/>
  <c r="AH638" i="17"/>
  <c r="AI638" i="17"/>
  <c r="AN638" i="17"/>
  <c r="AJ638" i="17"/>
  <c r="AK638" i="17"/>
  <c r="AL638" i="17"/>
  <c r="AM638" i="17"/>
  <c r="Y639" i="17"/>
  <c r="Z639" i="17"/>
  <c r="AB639" i="17"/>
  <c r="AC639" i="17"/>
  <c r="AD639" i="17"/>
  <c r="AE639" i="17"/>
  <c r="AF639" i="17"/>
  <c r="AH639" i="17"/>
  <c r="AI639" i="17"/>
  <c r="AN639" i="17"/>
  <c r="AJ639" i="17"/>
  <c r="AK639" i="17"/>
  <c r="AL639" i="17"/>
  <c r="AM639" i="17"/>
  <c r="Y640" i="17"/>
  <c r="Z640" i="17"/>
  <c r="AB640" i="17"/>
  <c r="AC640" i="17"/>
  <c r="AD640" i="17"/>
  <c r="AE640" i="17"/>
  <c r="AF640" i="17"/>
  <c r="AH640" i="17"/>
  <c r="AI640" i="17"/>
  <c r="AJ640" i="17"/>
  <c r="AK640" i="17"/>
  <c r="AL640" i="17"/>
  <c r="AM640" i="17"/>
  <c r="Y641" i="17"/>
  <c r="Z641" i="17"/>
  <c r="AB641" i="17"/>
  <c r="AC641" i="17"/>
  <c r="AD641" i="17"/>
  <c r="AE641" i="17"/>
  <c r="AF641" i="17"/>
  <c r="AH641" i="17"/>
  <c r="AI641" i="17"/>
  <c r="AN641" i="17"/>
  <c r="AJ641" i="17"/>
  <c r="AK641" i="17"/>
  <c r="AL641" i="17"/>
  <c r="AM641" i="17"/>
  <c r="Y642" i="17"/>
  <c r="Z642" i="17"/>
  <c r="AB642" i="17"/>
  <c r="AC642" i="17"/>
  <c r="AD642" i="17"/>
  <c r="AE642" i="17"/>
  <c r="AF642" i="17"/>
  <c r="AH642" i="17"/>
  <c r="AI642" i="17"/>
  <c r="AN642" i="17"/>
  <c r="AJ642" i="17"/>
  <c r="AK642" i="17"/>
  <c r="AL642" i="17"/>
  <c r="AM642" i="17"/>
  <c r="Y643" i="17"/>
  <c r="Z643" i="17"/>
  <c r="AB643" i="17"/>
  <c r="AC643" i="17"/>
  <c r="AD643" i="17"/>
  <c r="AE643" i="17"/>
  <c r="AF643" i="17"/>
  <c r="AH643" i="17"/>
  <c r="AI643" i="17"/>
  <c r="AJ643" i="17"/>
  <c r="AK643" i="17"/>
  <c r="AL643" i="17"/>
  <c r="AM643" i="17"/>
  <c r="Y644" i="17"/>
  <c r="Z644" i="17"/>
  <c r="AB644" i="17"/>
  <c r="AC644" i="17"/>
  <c r="AD644" i="17"/>
  <c r="AE644" i="17"/>
  <c r="AF644" i="17"/>
  <c r="AH644" i="17"/>
  <c r="AI644" i="17"/>
  <c r="AN644" i="17"/>
  <c r="AJ644" i="17"/>
  <c r="AK644" i="17"/>
  <c r="AL644" i="17"/>
  <c r="AM644" i="17"/>
  <c r="Y645" i="17"/>
  <c r="Z645" i="17"/>
  <c r="AB645" i="17"/>
  <c r="AC645" i="17"/>
  <c r="AD645" i="17"/>
  <c r="AE645" i="17"/>
  <c r="AF645" i="17"/>
  <c r="AH645" i="17"/>
  <c r="AI645" i="17"/>
  <c r="AJ645" i="17"/>
  <c r="AK645" i="17"/>
  <c r="AL645" i="17"/>
  <c r="AM645" i="17"/>
  <c r="Y646" i="17"/>
  <c r="Z646" i="17"/>
  <c r="AB646" i="17"/>
  <c r="AC646" i="17"/>
  <c r="AD646" i="17"/>
  <c r="AE646" i="17"/>
  <c r="AF646" i="17"/>
  <c r="AH646" i="17"/>
  <c r="AI646" i="17"/>
  <c r="AN646" i="17"/>
  <c r="AJ646" i="17"/>
  <c r="AK646" i="17"/>
  <c r="AL646" i="17"/>
  <c r="AM646" i="17"/>
  <c r="Y647" i="17"/>
  <c r="Z647" i="17"/>
  <c r="AB647" i="17"/>
  <c r="AC647" i="17"/>
  <c r="AD647" i="17"/>
  <c r="AE647" i="17"/>
  <c r="AF647" i="17"/>
  <c r="AH647" i="17"/>
  <c r="AI647" i="17"/>
  <c r="AN647" i="17"/>
  <c r="AJ647" i="17"/>
  <c r="AK647" i="17"/>
  <c r="AL647" i="17"/>
  <c r="AM647" i="17"/>
  <c r="Y648" i="17"/>
  <c r="Z648" i="17"/>
  <c r="AB648" i="17"/>
  <c r="AC648" i="17"/>
  <c r="AD648" i="17"/>
  <c r="AE648" i="17"/>
  <c r="AF648" i="17"/>
  <c r="AH648" i="17"/>
  <c r="AI648" i="17"/>
  <c r="AN648" i="17"/>
  <c r="AJ648" i="17"/>
  <c r="AK648" i="17"/>
  <c r="AL648" i="17"/>
  <c r="AM648" i="17"/>
  <c r="Y649" i="17"/>
  <c r="Z649" i="17"/>
  <c r="AB649" i="17"/>
  <c r="AC649" i="17"/>
  <c r="AD649" i="17"/>
  <c r="AE649" i="17"/>
  <c r="AF649" i="17"/>
  <c r="AH649" i="17"/>
  <c r="AI649" i="17"/>
  <c r="AN649" i="17"/>
  <c r="AJ649" i="17"/>
  <c r="AK649" i="17"/>
  <c r="AL649" i="17"/>
  <c r="AM649" i="17"/>
  <c r="Y650" i="17"/>
  <c r="Z650" i="17"/>
  <c r="AB650" i="17"/>
  <c r="AC650" i="17"/>
  <c r="AD650" i="17"/>
  <c r="AE650" i="17"/>
  <c r="AF650" i="17"/>
  <c r="AH650" i="17"/>
  <c r="AI650" i="17"/>
  <c r="AN650" i="17"/>
  <c r="AJ650" i="17"/>
  <c r="AK650" i="17"/>
  <c r="AL650" i="17"/>
  <c r="AM650" i="17"/>
  <c r="Y651" i="17"/>
  <c r="Z651" i="17"/>
  <c r="AB651" i="17"/>
  <c r="AC651" i="17"/>
  <c r="AD651" i="17"/>
  <c r="AE651" i="17"/>
  <c r="AF651" i="17"/>
  <c r="AH651" i="17"/>
  <c r="AI651" i="17"/>
  <c r="AN651" i="17"/>
  <c r="AJ651" i="17"/>
  <c r="AK651" i="17"/>
  <c r="AL651" i="17"/>
  <c r="AM651" i="17"/>
  <c r="Y652" i="17"/>
  <c r="Z652" i="17"/>
  <c r="AB652" i="17"/>
  <c r="AC652" i="17"/>
  <c r="AD652" i="17"/>
  <c r="AE652" i="17"/>
  <c r="AF652" i="17"/>
  <c r="AH652" i="17"/>
  <c r="AI652" i="17"/>
  <c r="AN652" i="17"/>
  <c r="AJ652" i="17"/>
  <c r="AK652" i="17"/>
  <c r="AL652" i="17"/>
  <c r="AM652" i="17"/>
  <c r="Y653" i="17"/>
  <c r="Z653" i="17"/>
  <c r="AB653" i="17"/>
  <c r="AC653" i="17"/>
  <c r="AD653" i="17"/>
  <c r="AE653" i="17"/>
  <c r="AF653" i="17"/>
  <c r="AH653" i="17"/>
  <c r="AI653" i="17"/>
  <c r="AJ653" i="17"/>
  <c r="AK653" i="17"/>
  <c r="AL653" i="17"/>
  <c r="AM653" i="17"/>
  <c r="Y654" i="17"/>
  <c r="Z654" i="17"/>
  <c r="AB654" i="17"/>
  <c r="AC654" i="17"/>
  <c r="AD654" i="17"/>
  <c r="AE654" i="17"/>
  <c r="AF654" i="17"/>
  <c r="AH654" i="17"/>
  <c r="AI654" i="17"/>
  <c r="AN654" i="17"/>
  <c r="AJ654" i="17"/>
  <c r="AK654" i="17"/>
  <c r="AL654" i="17"/>
  <c r="AM654" i="17"/>
  <c r="Y655" i="17"/>
  <c r="Z655" i="17"/>
  <c r="AB655" i="17"/>
  <c r="AC655" i="17"/>
  <c r="AD655" i="17"/>
  <c r="AE655" i="17"/>
  <c r="I652" i="16"/>
  <c r="AF655" i="17"/>
  <c r="AH655" i="17"/>
  <c r="AI655" i="17"/>
  <c r="AN655" i="17"/>
  <c r="AJ655" i="17"/>
  <c r="AK655" i="17"/>
  <c r="AL655" i="17"/>
  <c r="AM655" i="17"/>
  <c r="Y656" i="17"/>
  <c r="Z656" i="17"/>
  <c r="AB656" i="17"/>
  <c r="AC656" i="17"/>
  <c r="AD656" i="17"/>
  <c r="AE656" i="17"/>
  <c r="AF656" i="17"/>
  <c r="AH656" i="17"/>
  <c r="AI656" i="17"/>
  <c r="AJ656" i="17"/>
  <c r="AK656" i="17"/>
  <c r="AL656" i="17"/>
  <c r="AM656" i="17"/>
  <c r="Y657" i="17"/>
  <c r="Z657" i="17"/>
  <c r="AB657" i="17"/>
  <c r="AC657" i="17"/>
  <c r="AD657" i="17"/>
  <c r="AE657" i="17"/>
  <c r="AF657" i="17"/>
  <c r="AH657" i="17"/>
  <c r="AI657" i="17"/>
  <c r="AN657" i="17"/>
  <c r="AJ657" i="17"/>
  <c r="AK657" i="17"/>
  <c r="AL657" i="17"/>
  <c r="AM657" i="17"/>
  <c r="Y658" i="17"/>
  <c r="Z658" i="17"/>
  <c r="AB658" i="17"/>
  <c r="AC658" i="17"/>
  <c r="AD658" i="17"/>
  <c r="AE658" i="17"/>
  <c r="AF658" i="17"/>
  <c r="AH658" i="17"/>
  <c r="AI658" i="17"/>
  <c r="AN658" i="17"/>
  <c r="AJ658" i="17"/>
  <c r="AK658" i="17"/>
  <c r="AL658" i="17"/>
  <c r="AM658" i="17"/>
  <c r="Y659" i="17"/>
  <c r="Z659" i="17"/>
  <c r="AB659" i="17"/>
  <c r="AC659" i="17"/>
  <c r="AD659" i="17"/>
  <c r="AE659" i="17"/>
  <c r="AF659" i="17"/>
  <c r="AH659" i="17"/>
  <c r="AI659" i="17"/>
  <c r="AN659" i="17"/>
  <c r="AJ659" i="17"/>
  <c r="AK659" i="17"/>
  <c r="AL659" i="17"/>
  <c r="AM659" i="17"/>
  <c r="Y660" i="17"/>
  <c r="Z660" i="17"/>
  <c r="AB660" i="17"/>
  <c r="AC660" i="17"/>
  <c r="AD660" i="17"/>
  <c r="AE660" i="17"/>
  <c r="AF660" i="17"/>
  <c r="AH660" i="17"/>
  <c r="AI660" i="17"/>
  <c r="AN660" i="17"/>
  <c r="AJ660" i="17"/>
  <c r="AK660" i="17"/>
  <c r="AL660" i="17"/>
  <c r="AM660" i="17"/>
  <c r="Y661" i="17"/>
  <c r="Z661" i="17"/>
  <c r="AB661" i="17"/>
  <c r="AC661" i="17"/>
  <c r="AD661" i="17"/>
  <c r="AE661" i="17"/>
  <c r="AF661" i="17"/>
  <c r="AH661" i="17"/>
  <c r="AI661" i="17"/>
  <c r="AJ661" i="17"/>
  <c r="AK661" i="17"/>
  <c r="AL661" i="17"/>
  <c r="AM661" i="17"/>
  <c r="Y662" i="17"/>
  <c r="Z662" i="17"/>
  <c r="AB662" i="17"/>
  <c r="AC662" i="17"/>
  <c r="AD662" i="17"/>
  <c r="AE662" i="17"/>
  <c r="AF662" i="17"/>
  <c r="AH662" i="17"/>
  <c r="AI662" i="17"/>
  <c r="AJ662" i="17"/>
  <c r="AK662" i="17"/>
  <c r="AL662" i="17"/>
  <c r="AM662" i="17"/>
  <c r="Y663" i="17"/>
  <c r="Z663" i="17"/>
  <c r="AB663" i="17"/>
  <c r="AC663" i="17"/>
  <c r="AD663" i="17"/>
  <c r="AE663" i="17"/>
  <c r="AF663" i="17"/>
  <c r="AH663" i="17"/>
  <c r="AI663" i="17"/>
  <c r="AJ663" i="17"/>
  <c r="AK663" i="17"/>
  <c r="AL663" i="17"/>
  <c r="AM663" i="17"/>
  <c r="Y664" i="17"/>
  <c r="Z664" i="17"/>
  <c r="AB664" i="17"/>
  <c r="AC664" i="17"/>
  <c r="AD664" i="17"/>
  <c r="AE664" i="17"/>
  <c r="AF664" i="17"/>
  <c r="AH664" i="17"/>
  <c r="AI664" i="17"/>
  <c r="AJ664" i="17"/>
  <c r="AK664" i="17"/>
  <c r="AL664" i="17"/>
  <c r="AM664" i="17"/>
  <c r="Y665" i="17"/>
  <c r="Z665" i="17"/>
  <c r="AB665" i="17"/>
  <c r="AC665" i="17"/>
  <c r="AD665" i="17"/>
  <c r="AE665" i="17"/>
  <c r="AF665" i="17"/>
  <c r="AH665" i="17"/>
  <c r="AI665" i="17"/>
  <c r="AJ665" i="17"/>
  <c r="AK665" i="17"/>
  <c r="AL665" i="17"/>
  <c r="AM665" i="17"/>
  <c r="Y666" i="17"/>
  <c r="Z666" i="17"/>
  <c r="AB666" i="17"/>
  <c r="AC666" i="17"/>
  <c r="AD666" i="17"/>
  <c r="AE666" i="17"/>
  <c r="AF666" i="17"/>
  <c r="AH666" i="17"/>
  <c r="AI666" i="17"/>
  <c r="AN666" i="17"/>
  <c r="AJ666" i="17"/>
  <c r="AK666" i="17"/>
  <c r="AL666" i="17"/>
  <c r="AM666" i="17"/>
  <c r="Y667" i="17"/>
  <c r="Z667" i="17"/>
  <c r="AB667" i="17"/>
  <c r="AC667" i="17"/>
  <c r="AD667" i="17"/>
  <c r="AI667" i="17"/>
  <c r="AN667" i="17"/>
  <c r="AE667" i="17"/>
  <c r="AF667" i="17"/>
  <c r="AH667" i="17"/>
  <c r="AJ667" i="17"/>
  <c r="AK667" i="17"/>
  <c r="AL667" i="17"/>
  <c r="AM667" i="17"/>
  <c r="Y668" i="17"/>
  <c r="Z668" i="17"/>
  <c r="AB668" i="17"/>
  <c r="AC668" i="17"/>
  <c r="AD668" i="17"/>
  <c r="AE668" i="17"/>
  <c r="AF668" i="17"/>
  <c r="AH668" i="17"/>
  <c r="AI668" i="17"/>
  <c r="AJ668" i="17"/>
  <c r="AK668" i="17"/>
  <c r="AL668" i="17"/>
  <c r="AM668" i="17"/>
  <c r="Y669" i="17"/>
  <c r="Z669" i="17"/>
  <c r="AB669" i="17"/>
  <c r="AC669" i="17"/>
  <c r="AD669" i="17"/>
  <c r="AE669" i="17"/>
  <c r="AF669" i="17"/>
  <c r="AH669" i="17"/>
  <c r="AI669" i="17"/>
  <c r="AJ669" i="17"/>
  <c r="AK669" i="17"/>
  <c r="AL669" i="17"/>
  <c r="AM669" i="17"/>
  <c r="Y670" i="17"/>
  <c r="Z670" i="17"/>
  <c r="AB670" i="17"/>
  <c r="AC670" i="17"/>
  <c r="AD670" i="17"/>
  <c r="AI670" i="17"/>
  <c r="AN670" i="17"/>
  <c r="AE670" i="17"/>
  <c r="AF670" i="17"/>
  <c r="AH670" i="17"/>
  <c r="AJ670" i="17"/>
  <c r="AK670" i="17"/>
  <c r="AL670" i="17"/>
  <c r="AM670" i="17"/>
  <c r="Y671" i="17"/>
  <c r="Z671" i="17"/>
  <c r="AB671" i="17"/>
  <c r="AC671" i="17"/>
  <c r="AD671" i="17"/>
  <c r="AI671" i="17"/>
  <c r="AN671" i="17"/>
  <c r="AE671" i="17"/>
  <c r="AF671" i="17"/>
  <c r="AH671" i="17"/>
  <c r="AJ671" i="17"/>
  <c r="AK671" i="17"/>
  <c r="AL671" i="17"/>
  <c r="AM671" i="17"/>
  <c r="Y672" i="17"/>
  <c r="Z672" i="17"/>
  <c r="AB672" i="17"/>
  <c r="AC672" i="17"/>
  <c r="AD672" i="17"/>
  <c r="AE672" i="17"/>
  <c r="AF672" i="17"/>
  <c r="AH672" i="17"/>
  <c r="AI672" i="17"/>
  <c r="AJ672" i="17"/>
  <c r="AK672" i="17"/>
  <c r="AL672" i="17"/>
  <c r="AM672" i="17"/>
  <c r="Y673" i="17"/>
  <c r="Z673" i="17"/>
  <c r="AB673" i="17"/>
  <c r="AC673" i="17"/>
  <c r="AD673" i="17"/>
  <c r="AE673" i="17"/>
  <c r="AF673" i="17"/>
  <c r="AH673" i="17"/>
  <c r="AI673" i="17"/>
  <c r="AN673" i="17"/>
  <c r="AJ673" i="17"/>
  <c r="AK673" i="17"/>
  <c r="AL673" i="17"/>
  <c r="AM673" i="17"/>
  <c r="Y674" i="17"/>
  <c r="Z674" i="17"/>
  <c r="AB674" i="17"/>
  <c r="AC674" i="17"/>
  <c r="AD674" i="17"/>
  <c r="AE674" i="17"/>
  <c r="AF674" i="17"/>
  <c r="AH674" i="17"/>
  <c r="AI674" i="17"/>
  <c r="AN674" i="17"/>
  <c r="AJ674" i="17"/>
  <c r="AK674" i="17"/>
  <c r="AL674" i="17"/>
  <c r="AM674" i="17"/>
  <c r="Y675" i="17"/>
  <c r="Z675" i="17"/>
  <c r="AB675" i="17"/>
  <c r="AC675" i="17"/>
  <c r="AD675" i="17"/>
  <c r="AE675" i="17"/>
  <c r="AF675" i="17"/>
  <c r="AH675" i="17"/>
  <c r="AI675" i="17"/>
  <c r="AJ675" i="17"/>
  <c r="AK675" i="17"/>
  <c r="AL675" i="17"/>
  <c r="AM675" i="17"/>
  <c r="Y676" i="17"/>
  <c r="Z676" i="17"/>
  <c r="AB676" i="17"/>
  <c r="AC676" i="17"/>
  <c r="AD676" i="17"/>
  <c r="AE676" i="17"/>
  <c r="AF676" i="17"/>
  <c r="AH676" i="17"/>
  <c r="AI676" i="17"/>
  <c r="AJ676" i="17"/>
  <c r="AK676" i="17"/>
  <c r="AL676" i="17"/>
  <c r="AM676" i="17"/>
  <c r="Y677" i="17"/>
  <c r="Z677" i="17"/>
  <c r="AB677" i="17"/>
  <c r="AC677" i="17"/>
  <c r="AD677" i="17"/>
  <c r="AE677" i="17"/>
  <c r="AF677" i="17"/>
  <c r="AH677" i="17"/>
  <c r="AI677" i="17"/>
  <c r="AN677" i="17"/>
  <c r="AJ677" i="17"/>
  <c r="AK677" i="17"/>
  <c r="AL677" i="17"/>
  <c r="AM677" i="17"/>
  <c r="Y678" i="17"/>
  <c r="Z678" i="17"/>
  <c r="AB678" i="17"/>
  <c r="AC678" i="17"/>
  <c r="AD678" i="17"/>
  <c r="AE678" i="17"/>
  <c r="AF678" i="17"/>
  <c r="AH678" i="17"/>
  <c r="AI678" i="17"/>
  <c r="AN678" i="17"/>
  <c r="AJ678" i="17"/>
  <c r="AK678" i="17"/>
  <c r="AL678" i="17"/>
  <c r="AM678" i="17"/>
  <c r="Y679" i="17"/>
  <c r="Z679" i="17"/>
  <c r="AB679" i="17"/>
  <c r="AC679" i="17"/>
  <c r="AD679" i="17"/>
  <c r="AE679" i="17"/>
  <c r="AF679" i="17"/>
  <c r="AH679" i="17"/>
  <c r="AI679" i="17"/>
  <c r="AN679" i="17"/>
  <c r="AJ679" i="17"/>
  <c r="AK679" i="17"/>
  <c r="AL679" i="17"/>
  <c r="AM679" i="17"/>
  <c r="Y680" i="17"/>
  <c r="Z680" i="17"/>
  <c r="AB680" i="17"/>
  <c r="AC680" i="17"/>
  <c r="AD680" i="17"/>
  <c r="AE680" i="17"/>
  <c r="AF680" i="17"/>
  <c r="AH680" i="17"/>
  <c r="AI680" i="17"/>
  <c r="AJ680" i="17"/>
  <c r="AK680" i="17"/>
  <c r="AL680" i="17"/>
  <c r="AM680" i="17"/>
  <c r="Y681" i="17"/>
  <c r="Z681" i="17"/>
  <c r="AB681" i="17"/>
  <c r="AC681" i="17"/>
  <c r="AD681" i="17"/>
  <c r="AE681" i="17"/>
  <c r="AF681" i="17"/>
  <c r="AH681" i="17"/>
  <c r="AI681" i="17"/>
  <c r="AJ681" i="17"/>
  <c r="AK681" i="17"/>
  <c r="AL681" i="17"/>
  <c r="AM681" i="17"/>
  <c r="Y682" i="17"/>
  <c r="Z682" i="17"/>
  <c r="AB682" i="17"/>
  <c r="AC682" i="17"/>
  <c r="AD682" i="17"/>
  <c r="AE682" i="17"/>
  <c r="AF682" i="17"/>
  <c r="AH682" i="17"/>
  <c r="AI682" i="17"/>
  <c r="AN682" i="17"/>
  <c r="AJ682" i="17"/>
  <c r="AK682" i="17"/>
  <c r="AL682" i="17"/>
  <c r="AM682" i="17"/>
  <c r="Y683" i="17"/>
  <c r="Z683" i="17"/>
  <c r="AB683" i="17"/>
  <c r="AC683" i="17"/>
  <c r="AD683" i="17"/>
  <c r="AE683" i="17"/>
  <c r="AF683" i="17"/>
  <c r="AH683" i="17"/>
  <c r="AI683" i="17"/>
  <c r="AN683" i="17"/>
  <c r="AJ683" i="17"/>
  <c r="AK683" i="17"/>
  <c r="AL683" i="17"/>
  <c r="AM683" i="17"/>
  <c r="Y684" i="17"/>
  <c r="Z684" i="17"/>
  <c r="AB684" i="17"/>
  <c r="AC684" i="17"/>
  <c r="AD684" i="17"/>
  <c r="AE684" i="17"/>
  <c r="AF684" i="17"/>
  <c r="AH684" i="17"/>
  <c r="AI684" i="17"/>
  <c r="AN684" i="17"/>
  <c r="AJ684" i="17"/>
  <c r="AK684" i="17"/>
  <c r="AL684" i="17"/>
  <c r="AM684" i="17"/>
  <c r="Y685" i="17"/>
  <c r="Z685" i="17"/>
  <c r="AB685" i="17"/>
  <c r="AC685" i="17"/>
  <c r="AD685" i="17"/>
  <c r="AI685" i="17"/>
  <c r="AN685" i="17"/>
  <c r="AE685" i="17"/>
  <c r="I682" i="16"/>
  <c r="AF685" i="17"/>
  <c r="AH685" i="17"/>
  <c r="AJ685" i="17"/>
  <c r="AK685" i="17"/>
  <c r="AL685" i="17"/>
  <c r="AM685" i="17"/>
  <c r="Y686" i="17"/>
  <c r="Z686" i="17"/>
  <c r="AB686" i="17"/>
  <c r="AC686" i="17"/>
  <c r="AD686" i="17"/>
  <c r="AE686" i="17"/>
  <c r="AF686" i="17"/>
  <c r="AH686" i="17"/>
  <c r="AI686" i="17"/>
  <c r="AN686" i="17"/>
  <c r="AJ686" i="17"/>
  <c r="AK686" i="17"/>
  <c r="AL686" i="17"/>
  <c r="AM686" i="17"/>
  <c r="Y687" i="17"/>
  <c r="Z687" i="17"/>
  <c r="AB687" i="17"/>
  <c r="AC687" i="17"/>
  <c r="AD687" i="17"/>
  <c r="AE687" i="17"/>
  <c r="AF687" i="17"/>
  <c r="AH687" i="17"/>
  <c r="AI687" i="17"/>
  <c r="AN687" i="17"/>
  <c r="AJ687" i="17"/>
  <c r="AK687" i="17"/>
  <c r="AL687" i="17"/>
  <c r="AM687" i="17"/>
  <c r="Y688" i="17"/>
  <c r="Z688" i="17"/>
  <c r="AB688" i="17"/>
  <c r="AC688" i="17"/>
  <c r="AD688" i="17"/>
  <c r="AE688" i="17"/>
  <c r="AF688" i="17"/>
  <c r="AH688" i="17"/>
  <c r="K685" i="16"/>
  <c r="AI688" i="17"/>
  <c r="AN688" i="17"/>
  <c r="AJ688" i="17"/>
  <c r="AK688" i="17"/>
  <c r="AL688" i="17"/>
  <c r="AM688" i="17"/>
  <c r="Y689" i="17"/>
  <c r="Z689" i="17"/>
  <c r="AB689" i="17"/>
  <c r="AC689" i="17"/>
  <c r="AD689" i="17"/>
  <c r="AI689" i="17"/>
  <c r="AN689" i="17"/>
  <c r="AE689" i="17"/>
  <c r="AF689" i="17"/>
  <c r="AH689" i="17"/>
  <c r="AJ689" i="17"/>
  <c r="AK689" i="17"/>
  <c r="AL689" i="17"/>
  <c r="AM689" i="17"/>
  <c r="Y690" i="17"/>
  <c r="Z690" i="17"/>
  <c r="AB690" i="17"/>
  <c r="AC690" i="17"/>
  <c r="AD690" i="17"/>
  <c r="AE690" i="17"/>
  <c r="AF690" i="17"/>
  <c r="AH690" i="17"/>
  <c r="AI690" i="17"/>
  <c r="AN690" i="17"/>
  <c r="AJ690" i="17"/>
  <c r="AK690" i="17"/>
  <c r="AL690" i="17"/>
  <c r="AM690" i="17"/>
  <c r="Y691" i="17"/>
  <c r="Z691" i="17"/>
  <c r="AB691" i="17"/>
  <c r="AC691" i="17"/>
  <c r="AD691" i="17"/>
  <c r="AE691" i="17"/>
  <c r="AF691" i="17"/>
  <c r="AH691" i="17"/>
  <c r="AI691" i="17"/>
  <c r="AJ691" i="17"/>
  <c r="AK691" i="17"/>
  <c r="AL691" i="17"/>
  <c r="AM691" i="17"/>
  <c r="Y692" i="17"/>
  <c r="Z692" i="17"/>
  <c r="AB692" i="17"/>
  <c r="AC692" i="17"/>
  <c r="AD692" i="17"/>
  <c r="AI692" i="17"/>
  <c r="AN692" i="17"/>
  <c r="AE692" i="17"/>
  <c r="AF692" i="17"/>
  <c r="AH692" i="17"/>
  <c r="AJ692" i="17"/>
  <c r="AK692" i="17"/>
  <c r="AL692" i="17"/>
  <c r="AM692" i="17"/>
  <c r="Y693" i="17"/>
  <c r="Z693" i="17"/>
  <c r="AB693" i="17"/>
  <c r="AC693" i="17"/>
  <c r="AD693" i="17"/>
  <c r="AE693" i="17"/>
  <c r="AF693" i="17"/>
  <c r="AH693" i="17"/>
  <c r="AI693" i="17"/>
  <c r="AJ693" i="17"/>
  <c r="AK693" i="17"/>
  <c r="AL693" i="17"/>
  <c r="AM693" i="17"/>
  <c r="Y694" i="17"/>
  <c r="Z694" i="17"/>
  <c r="AB694" i="17"/>
  <c r="AC694" i="17"/>
  <c r="AD694" i="17"/>
  <c r="AE694" i="17"/>
  <c r="AF694" i="17"/>
  <c r="AH694" i="17"/>
  <c r="AI694" i="17"/>
  <c r="AN694" i="17"/>
  <c r="AJ694" i="17"/>
  <c r="AK694" i="17"/>
  <c r="AL694" i="17"/>
  <c r="AM694" i="17"/>
  <c r="Y695" i="17"/>
  <c r="Z695" i="17"/>
  <c r="AB695" i="17"/>
  <c r="AC695" i="17"/>
  <c r="AD695" i="17"/>
  <c r="AE695" i="17"/>
  <c r="AF695" i="17"/>
  <c r="AH695" i="17"/>
  <c r="AI695" i="17"/>
  <c r="AN695" i="17"/>
  <c r="AJ695" i="17"/>
  <c r="AK695" i="17"/>
  <c r="AL695" i="17"/>
  <c r="AM695" i="17"/>
  <c r="Y696" i="17"/>
  <c r="Z696" i="17"/>
  <c r="AB696" i="17"/>
  <c r="AC696" i="17"/>
  <c r="AD696" i="17"/>
  <c r="AE696" i="17"/>
  <c r="AF696" i="17"/>
  <c r="AH696" i="17"/>
  <c r="AI696" i="17"/>
  <c r="AN696" i="17"/>
  <c r="AJ696" i="17"/>
  <c r="AK696" i="17"/>
  <c r="AL696" i="17"/>
  <c r="AM696" i="17"/>
  <c r="Y697" i="17"/>
  <c r="Z697" i="17"/>
  <c r="AB697" i="17"/>
  <c r="AC697" i="17"/>
  <c r="AD697" i="17"/>
  <c r="AE697" i="17"/>
  <c r="AF697" i="17"/>
  <c r="AH697" i="17"/>
  <c r="AI697" i="17"/>
  <c r="AN697" i="17"/>
  <c r="AJ697" i="17"/>
  <c r="AK697" i="17"/>
  <c r="AL697" i="17"/>
  <c r="AM697" i="17"/>
  <c r="Y698" i="17"/>
  <c r="Z698" i="17"/>
  <c r="AB698" i="17"/>
  <c r="AC698" i="17"/>
  <c r="AD698" i="17"/>
  <c r="AE698" i="17"/>
  <c r="AF698" i="17"/>
  <c r="AH698" i="17"/>
  <c r="AI698" i="17"/>
  <c r="AN698" i="17"/>
  <c r="AJ698" i="17"/>
  <c r="AK698" i="17"/>
  <c r="AL698" i="17"/>
  <c r="AM698" i="17"/>
  <c r="Y699" i="17"/>
  <c r="Z699" i="17"/>
  <c r="AB699" i="17"/>
  <c r="AC699" i="17"/>
  <c r="AD699" i="17"/>
  <c r="AE699" i="17"/>
  <c r="AF699" i="17"/>
  <c r="AH699" i="17"/>
  <c r="AI699" i="17"/>
  <c r="AN699" i="17"/>
  <c r="AJ699" i="17"/>
  <c r="AK699" i="17"/>
  <c r="AL699" i="17"/>
  <c r="AM699" i="17"/>
  <c r="Y700" i="17"/>
  <c r="Z700" i="17"/>
  <c r="AB700" i="17"/>
  <c r="AC700" i="17"/>
  <c r="AD700" i="17"/>
  <c r="AE700" i="17"/>
  <c r="AF700" i="17"/>
  <c r="AH700" i="17"/>
  <c r="AI700" i="17"/>
  <c r="AN700" i="17"/>
  <c r="AJ700" i="17"/>
  <c r="AK700" i="17"/>
  <c r="AL700" i="17"/>
  <c r="AM700" i="17"/>
  <c r="Y701" i="17"/>
  <c r="Z701" i="17"/>
  <c r="AB701" i="17"/>
  <c r="AC701" i="17"/>
  <c r="AD701" i="17"/>
  <c r="AE701" i="17"/>
  <c r="AF701" i="17"/>
  <c r="AH701" i="17"/>
  <c r="AI701" i="17"/>
  <c r="AN701" i="17"/>
  <c r="AJ701" i="17"/>
  <c r="AK701" i="17"/>
  <c r="AL701" i="17"/>
  <c r="AM701" i="17"/>
  <c r="Y702" i="17"/>
  <c r="Z702" i="17"/>
  <c r="AB702" i="17"/>
  <c r="AC702" i="17"/>
  <c r="AD702" i="17"/>
  <c r="AE702" i="17"/>
  <c r="AF702" i="17"/>
  <c r="AH702" i="17"/>
  <c r="AI702" i="17"/>
  <c r="AJ702" i="17"/>
  <c r="AK702" i="17"/>
  <c r="AL702" i="17"/>
  <c r="AM702" i="17"/>
  <c r="Y703" i="17"/>
  <c r="Z703" i="17"/>
  <c r="AB703" i="17"/>
  <c r="AC703" i="17"/>
  <c r="AD703" i="17"/>
  <c r="AI703" i="17"/>
  <c r="AN703" i="17"/>
  <c r="AE703" i="17"/>
  <c r="AF703" i="17"/>
  <c r="AH703" i="17"/>
  <c r="AJ703" i="17"/>
  <c r="AK703" i="17"/>
  <c r="AL703" i="17"/>
  <c r="AM703" i="17"/>
  <c r="Y704" i="17"/>
  <c r="Z704" i="17"/>
  <c r="AB704" i="17"/>
  <c r="AC704" i="17"/>
  <c r="AD704" i="17"/>
  <c r="AE704" i="17"/>
  <c r="AF704" i="17"/>
  <c r="AH704" i="17"/>
  <c r="AI704" i="17"/>
  <c r="AN704" i="17"/>
  <c r="AJ704" i="17"/>
  <c r="AK704" i="17"/>
  <c r="AL704" i="17"/>
  <c r="AM704" i="17"/>
  <c r="Y705" i="17"/>
  <c r="Z705" i="17"/>
  <c r="AB705" i="17"/>
  <c r="AC705" i="17"/>
  <c r="AD705" i="17"/>
  <c r="AE705" i="17"/>
  <c r="AF705" i="17"/>
  <c r="AH705" i="17"/>
  <c r="AI705" i="17"/>
  <c r="AN705" i="17"/>
  <c r="AJ705" i="17"/>
  <c r="AK705" i="17"/>
  <c r="AL705" i="17"/>
  <c r="AM705" i="17"/>
  <c r="Y706" i="17"/>
  <c r="Z706" i="17"/>
  <c r="AB706" i="17"/>
  <c r="AC706" i="17"/>
  <c r="AD706" i="17"/>
  <c r="AE706" i="17"/>
  <c r="AF706" i="17"/>
  <c r="AH706" i="17"/>
  <c r="AI706" i="17"/>
  <c r="AJ706" i="17"/>
  <c r="AK706" i="17"/>
  <c r="AL706" i="17"/>
  <c r="AM706" i="17"/>
  <c r="Y707" i="17"/>
  <c r="Z707" i="17"/>
  <c r="AB707" i="17"/>
  <c r="AC707" i="17"/>
  <c r="AD707" i="17"/>
  <c r="AI707" i="17"/>
  <c r="AN707" i="17"/>
  <c r="AE707" i="17"/>
  <c r="AF707" i="17"/>
  <c r="AH707" i="17"/>
  <c r="AJ707" i="17"/>
  <c r="AK707" i="17"/>
  <c r="AL707" i="17"/>
  <c r="AM707" i="17"/>
  <c r="Y708" i="17"/>
  <c r="Z708" i="17"/>
  <c r="AB708" i="17"/>
  <c r="AC708" i="17"/>
  <c r="AD708" i="17"/>
  <c r="AE708" i="17"/>
  <c r="AF708" i="17"/>
  <c r="AH708" i="17"/>
  <c r="AI708" i="17"/>
  <c r="AN708" i="17"/>
  <c r="AJ708" i="17"/>
  <c r="AK708" i="17"/>
  <c r="AL708" i="17"/>
  <c r="AM708" i="17"/>
  <c r="Y709" i="17"/>
  <c r="Z709" i="17"/>
  <c r="AB709" i="17"/>
  <c r="AC709" i="17"/>
  <c r="AD709" i="17"/>
  <c r="AE709" i="17"/>
  <c r="AF709" i="17"/>
  <c r="AH709" i="17"/>
  <c r="AI709" i="17"/>
  <c r="AN709" i="17"/>
  <c r="AJ709" i="17"/>
  <c r="AK709" i="17"/>
  <c r="AL709" i="17"/>
  <c r="AM709" i="17"/>
  <c r="Y710" i="17"/>
  <c r="Z710" i="17"/>
  <c r="AB710" i="17"/>
  <c r="AC710" i="17"/>
  <c r="AD710" i="17"/>
  <c r="AE710" i="17"/>
  <c r="AF710" i="17"/>
  <c r="AH710" i="17"/>
  <c r="AI710" i="17"/>
  <c r="AJ710" i="17"/>
  <c r="AK710" i="17"/>
  <c r="AL710" i="17"/>
  <c r="AM710" i="17"/>
  <c r="Y711" i="17"/>
  <c r="Z711" i="17"/>
  <c r="AB711" i="17"/>
  <c r="AC711" i="17"/>
  <c r="AD711" i="17"/>
  <c r="AE711" i="17"/>
  <c r="AF711" i="17"/>
  <c r="AH711" i="17"/>
  <c r="AI711" i="17"/>
  <c r="AN711" i="17"/>
  <c r="AJ711" i="17"/>
  <c r="AK711" i="17"/>
  <c r="AL711" i="17"/>
  <c r="AM711" i="17"/>
  <c r="Y712" i="17"/>
  <c r="Z712" i="17"/>
  <c r="AB712" i="17"/>
  <c r="AC712" i="17"/>
  <c r="AD712" i="17"/>
  <c r="AE712" i="17"/>
  <c r="AF712" i="17"/>
  <c r="AH712" i="17"/>
  <c r="AI712" i="17"/>
  <c r="AJ712" i="17"/>
  <c r="AK712" i="17"/>
  <c r="AL712" i="17"/>
  <c r="AM712" i="17"/>
  <c r="Y713" i="17"/>
  <c r="Z713" i="17"/>
  <c r="AB713" i="17"/>
  <c r="AC713" i="17"/>
  <c r="AD713" i="17"/>
  <c r="AE713" i="17"/>
  <c r="AF713" i="17"/>
  <c r="AH713" i="17"/>
  <c r="AI713" i="17"/>
  <c r="AJ713" i="17"/>
  <c r="AK713" i="17"/>
  <c r="AL713" i="17"/>
  <c r="AM713" i="17"/>
  <c r="Y714" i="17"/>
  <c r="Z714" i="17"/>
  <c r="AB714" i="17"/>
  <c r="AC714" i="17"/>
  <c r="AD714" i="17"/>
  <c r="AE714" i="17"/>
  <c r="AF714" i="17"/>
  <c r="AH714" i="17"/>
  <c r="AI714" i="17"/>
  <c r="AJ714" i="17"/>
  <c r="AK714" i="17"/>
  <c r="AL714" i="17"/>
  <c r="AM714" i="17"/>
  <c r="Y715" i="17"/>
  <c r="Z715" i="17"/>
  <c r="AB715" i="17"/>
  <c r="AC715" i="17"/>
  <c r="AD715" i="17"/>
  <c r="AE715" i="17"/>
  <c r="AF715" i="17"/>
  <c r="AH715" i="17"/>
  <c r="AI715" i="17"/>
  <c r="AJ715" i="17"/>
  <c r="AK715" i="17"/>
  <c r="AL715" i="17"/>
  <c r="AM715" i="17"/>
  <c r="Y716" i="17"/>
  <c r="Z716" i="17"/>
  <c r="AB716" i="17"/>
  <c r="AC716" i="17"/>
  <c r="AD716" i="17"/>
  <c r="AI716" i="17"/>
  <c r="AN716" i="17"/>
  <c r="AE716" i="17"/>
  <c r="AF716" i="17"/>
  <c r="AH716" i="17"/>
  <c r="AJ716" i="17"/>
  <c r="AK716" i="17"/>
  <c r="AL716" i="17"/>
  <c r="AM716" i="17"/>
  <c r="Y717" i="17"/>
  <c r="Z717" i="17"/>
  <c r="AB717" i="17"/>
  <c r="AC717" i="17"/>
  <c r="AD717" i="17"/>
  <c r="AE717" i="17"/>
  <c r="AF717" i="17"/>
  <c r="AH717" i="17"/>
  <c r="AI717" i="17"/>
  <c r="AN717" i="17"/>
  <c r="AJ717" i="17"/>
  <c r="AK717" i="17"/>
  <c r="AL717" i="17"/>
  <c r="AM717" i="17"/>
  <c r="Y718" i="17"/>
  <c r="Z718" i="17"/>
  <c r="AB718" i="17"/>
  <c r="AC718" i="17"/>
  <c r="AD718" i="17"/>
  <c r="AE718" i="17"/>
  <c r="AF718" i="17"/>
  <c r="AH718" i="17"/>
  <c r="AI718" i="17"/>
  <c r="AN718" i="17"/>
  <c r="AJ718" i="17"/>
  <c r="AK718" i="17"/>
  <c r="AL718" i="17"/>
  <c r="AM718" i="17"/>
  <c r="Y719" i="17"/>
  <c r="Z719" i="17"/>
  <c r="AB719" i="17"/>
  <c r="AC719" i="17"/>
  <c r="AD719" i="17"/>
  <c r="AE719" i="17"/>
  <c r="AF719" i="17"/>
  <c r="AH719" i="17"/>
  <c r="AI719" i="17"/>
  <c r="AN719" i="17"/>
  <c r="AJ719" i="17"/>
  <c r="AK719" i="17"/>
  <c r="AL719" i="17"/>
  <c r="AM719" i="17"/>
  <c r="Y720" i="17"/>
  <c r="Z720" i="17"/>
  <c r="AB720" i="17"/>
  <c r="AC720" i="17"/>
  <c r="AD720" i="17"/>
  <c r="AE720" i="17"/>
  <c r="AF720" i="17"/>
  <c r="AH720" i="17"/>
  <c r="AI720" i="17"/>
  <c r="AN720" i="17"/>
  <c r="AJ720" i="17"/>
  <c r="AK720" i="17"/>
  <c r="AL720" i="17"/>
  <c r="AM720" i="17"/>
  <c r="Y721" i="17"/>
  <c r="Z721" i="17"/>
  <c r="AB721" i="17"/>
  <c r="AC721" i="17"/>
  <c r="AD721" i="17"/>
  <c r="AE721" i="17"/>
  <c r="AF721" i="17"/>
  <c r="AH721" i="17"/>
  <c r="AI721" i="17"/>
  <c r="AN721" i="17"/>
  <c r="AJ721" i="17"/>
  <c r="AK721" i="17"/>
  <c r="AL721" i="17"/>
  <c r="AM721" i="17"/>
  <c r="Y722" i="17"/>
  <c r="Z722" i="17"/>
  <c r="AB722" i="17"/>
  <c r="AC722" i="17"/>
  <c r="AD722" i="17"/>
  <c r="AE722" i="17"/>
  <c r="AF722" i="17"/>
  <c r="AH722" i="17"/>
  <c r="AI722" i="17"/>
  <c r="AN722" i="17"/>
  <c r="AJ722" i="17"/>
  <c r="AK722" i="17"/>
  <c r="AL722" i="17"/>
  <c r="AM722" i="17"/>
  <c r="Y723" i="17"/>
  <c r="Z723" i="17"/>
  <c r="AB723" i="17"/>
  <c r="AC723" i="17"/>
  <c r="AD723" i="17"/>
  <c r="AE723" i="17"/>
  <c r="AF723" i="17"/>
  <c r="AH723" i="17"/>
  <c r="AI723" i="17"/>
  <c r="AN723" i="17"/>
  <c r="AJ723" i="17"/>
  <c r="AK723" i="17"/>
  <c r="AL723" i="17"/>
  <c r="AM723" i="17"/>
  <c r="Y724" i="17"/>
  <c r="Z724" i="17"/>
  <c r="AB724" i="17"/>
  <c r="AC724" i="17"/>
  <c r="AD724" i="17"/>
  <c r="AE724" i="17"/>
  <c r="AF724" i="17"/>
  <c r="AH724" i="17"/>
  <c r="AI724" i="17"/>
  <c r="AJ724" i="17"/>
  <c r="AK724" i="17"/>
  <c r="AL724" i="17"/>
  <c r="AM724" i="17"/>
  <c r="Y725" i="17"/>
  <c r="Z725" i="17"/>
  <c r="AB725" i="17"/>
  <c r="AC725" i="17"/>
  <c r="AD725" i="17"/>
  <c r="AI725" i="17"/>
  <c r="AN725" i="17"/>
  <c r="AE725" i="17"/>
  <c r="AF725" i="17"/>
  <c r="AH725" i="17"/>
  <c r="AJ725" i="17"/>
  <c r="AK725" i="17"/>
  <c r="AL725" i="17"/>
  <c r="AM725" i="17"/>
  <c r="Y726" i="17"/>
  <c r="Z726" i="17"/>
  <c r="AB726" i="17"/>
  <c r="AC726" i="17"/>
  <c r="AD726" i="17"/>
  <c r="AE726" i="17"/>
  <c r="AF726" i="17"/>
  <c r="AH726" i="17"/>
  <c r="AI726" i="17"/>
  <c r="AN726" i="17"/>
  <c r="AJ726" i="17"/>
  <c r="AK726" i="17"/>
  <c r="AL726" i="17"/>
  <c r="AM726" i="17"/>
  <c r="Y727" i="17"/>
  <c r="Z727" i="17"/>
  <c r="AB727" i="17"/>
  <c r="AC727" i="17"/>
  <c r="AD727" i="17"/>
  <c r="AE727" i="17"/>
  <c r="AF727" i="17"/>
  <c r="AH727" i="17"/>
  <c r="AI727" i="17"/>
  <c r="AN727" i="17"/>
  <c r="AJ727" i="17"/>
  <c r="AK727" i="17"/>
  <c r="AL727" i="17"/>
  <c r="AM727" i="17"/>
  <c r="Y728" i="17"/>
  <c r="Z728" i="17"/>
  <c r="AB728" i="17"/>
  <c r="AC728" i="17"/>
  <c r="AD728" i="17"/>
  <c r="AI728" i="17"/>
  <c r="AN728" i="17"/>
  <c r="AE728" i="17"/>
  <c r="AF728" i="17"/>
  <c r="AH728" i="17"/>
  <c r="AJ728" i="17"/>
  <c r="AK728" i="17"/>
  <c r="AL728" i="17"/>
  <c r="AM728" i="17"/>
  <c r="Y729" i="17"/>
  <c r="Z729" i="17"/>
  <c r="AB729" i="17"/>
  <c r="AC729" i="17"/>
  <c r="AD729" i="17"/>
  <c r="AE729" i="17"/>
  <c r="AF729" i="17"/>
  <c r="AH729" i="17"/>
  <c r="AI729" i="17"/>
  <c r="AN729" i="17"/>
  <c r="AJ729" i="17"/>
  <c r="AK729" i="17"/>
  <c r="AL729" i="17"/>
  <c r="AM729" i="17"/>
  <c r="Y730" i="17"/>
  <c r="Z730" i="17"/>
  <c r="AB730" i="17"/>
  <c r="AC730" i="17"/>
  <c r="AD730" i="17"/>
  <c r="AE730" i="17"/>
  <c r="AF730" i="17"/>
  <c r="AH730" i="17"/>
  <c r="AI730" i="17"/>
  <c r="AN730" i="17"/>
  <c r="AJ730" i="17"/>
  <c r="AK730" i="17"/>
  <c r="AL730" i="17"/>
  <c r="AM730" i="17"/>
  <c r="Y731" i="17"/>
  <c r="Z731" i="17"/>
  <c r="AB731" i="17"/>
  <c r="AC731" i="17"/>
  <c r="AD731" i="17"/>
  <c r="AE731" i="17"/>
  <c r="AF731" i="17"/>
  <c r="AH731" i="17"/>
  <c r="AI731" i="17"/>
  <c r="AJ731" i="17"/>
  <c r="AK731" i="17"/>
  <c r="AL731" i="17"/>
  <c r="AM731" i="17"/>
  <c r="Y732" i="17"/>
  <c r="Z732" i="17"/>
  <c r="AB732" i="17"/>
  <c r="AC732" i="17"/>
  <c r="AD732" i="17"/>
  <c r="AE732" i="17"/>
  <c r="AF732" i="17"/>
  <c r="AH732" i="17"/>
  <c r="AI732" i="17"/>
  <c r="AJ732" i="17"/>
  <c r="AK732" i="17"/>
  <c r="AL732" i="17"/>
  <c r="AM732" i="17"/>
  <c r="Y733" i="17"/>
  <c r="Z733" i="17"/>
  <c r="AB733" i="17"/>
  <c r="AC733" i="17"/>
  <c r="AD733" i="17"/>
  <c r="AE733" i="17"/>
  <c r="AF733" i="17"/>
  <c r="AH733" i="17"/>
  <c r="AI733" i="17"/>
  <c r="AN733" i="17"/>
  <c r="AJ733" i="17"/>
  <c r="AK733" i="17"/>
  <c r="AL733" i="17"/>
  <c r="AM733" i="17"/>
  <c r="Y734" i="17"/>
  <c r="Z734" i="17"/>
  <c r="AB734" i="17"/>
  <c r="AC734" i="17"/>
  <c r="AD734" i="17"/>
  <c r="AE734" i="17"/>
  <c r="AF734" i="17"/>
  <c r="AH734" i="17"/>
  <c r="AI734" i="17"/>
  <c r="AN734" i="17"/>
  <c r="AJ734" i="17"/>
  <c r="AK734" i="17"/>
  <c r="AL734" i="17"/>
  <c r="AM734" i="17"/>
  <c r="Y735" i="17"/>
  <c r="Z735" i="17"/>
  <c r="AB735" i="17"/>
  <c r="AC735" i="17"/>
  <c r="AD735" i="17"/>
  <c r="AE735" i="17"/>
  <c r="AF735" i="17"/>
  <c r="AH735" i="17"/>
  <c r="AI735" i="17"/>
  <c r="AJ735" i="17"/>
  <c r="AK735" i="17"/>
  <c r="AL735" i="17"/>
  <c r="AM735" i="17"/>
  <c r="Y736" i="17"/>
  <c r="Z736" i="17"/>
  <c r="AB736" i="17"/>
  <c r="AC736" i="17"/>
  <c r="AD736" i="17"/>
  <c r="AE736" i="17"/>
  <c r="AF736" i="17"/>
  <c r="AH736" i="17"/>
  <c r="AI736" i="17"/>
  <c r="AN736" i="17"/>
  <c r="AJ736" i="17"/>
  <c r="AK736" i="17"/>
  <c r="AL736" i="17"/>
  <c r="AM736" i="17"/>
  <c r="Y737" i="17"/>
  <c r="Z737" i="17"/>
  <c r="AB737" i="17"/>
  <c r="AC737" i="17"/>
  <c r="AD737" i="17"/>
  <c r="AI737" i="17"/>
  <c r="AN737" i="17"/>
  <c r="AE737" i="17"/>
  <c r="AF737" i="17"/>
  <c r="AH737" i="17"/>
  <c r="AJ737" i="17"/>
  <c r="AK737" i="17"/>
  <c r="AL737" i="17"/>
  <c r="AM737" i="17"/>
  <c r="Y738" i="17"/>
  <c r="Z738" i="17"/>
  <c r="AB738" i="17"/>
  <c r="AC738" i="17"/>
  <c r="AD738" i="17"/>
  <c r="AE738" i="17"/>
  <c r="AF738" i="17"/>
  <c r="AH738" i="17"/>
  <c r="AI738" i="17"/>
  <c r="AJ738" i="17"/>
  <c r="AK738" i="17"/>
  <c r="AL738" i="17"/>
  <c r="AM738" i="17"/>
  <c r="Y739" i="17"/>
  <c r="Z739" i="17"/>
  <c r="AB739" i="17"/>
  <c r="AC739" i="17"/>
  <c r="AD739" i="17"/>
  <c r="AE739" i="17"/>
  <c r="AF739" i="17"/>
  <c r="AH739" i="17"/>
  <c r="AI739" i="17"/>
  <c r="AJ739" i="17"/>
  <c r="AK739" i="17"/>
  <c r="AL739" i="17"/>
  <c r="AM739" i="17"/>
  <c r="R736" i="16"/>
  <c r="Y740" i="17"/>
  <c r="Z740" i="17"/>
  <c r="AB740" i="17"/>
  <c r="AC740" i="17"/>
  <c r="AD740" i="17"/>
  <c r="AE740" i="17"/>
  <c r="AF740" i="17"/>
  <c r="AH740" i="17"/>
  <c r="AI740" i="17"/>
  <c r="AJ740" i="17"/>
  <c r="AK740" i="17"/>
  <c r="AL740" i="17"/>
  <c r="AM740" i="17"/>
  <c r="Y741" i="17"/>
  <c r="Z741" i="17"/>
  <c r="AB741" i="17"/>
  <c r="AC741" i="17"/>
  <c r="AD741" i="17"/>
  <c r="AE741" i="17"/>
  <c r="AF741" i="17"/>
  <c r="AH741" i="17"/>
  <c r="AI741" i="17"/>
  <c r="AN741" i="17"/>
  <c r="AJ741" i="17"/>
  <c r="AK741" i="17"/>
  <c r="AL741" i="17"/>
  <c r="AM741" i="17"/>
  <c r="Y742" i="17"/>
  <c r="Z742" i="17"/>
  <c r="AB742" i="17"/>
  <c r="AC742" i="17"/>
  <c r="AD742" i="17"/>
  <c r="AI742" i="17"/>
  <c r="AN742" i="17"/>
  <c r="AE742" i="17"/>
  <c r="AF742" i="17"/>
  <c r="AH742" i="17"/>
  <c r="AJ742" i="17"/>
  <c r="AK742" i="17"/>
  <c r="AL742" i="17"/>
  <c r="AM742" i="17"/>
  <c r="Y743" i="17"/>
  <c r="Z743" i="17"/>
  <c r="AB743" i="17"/>
  <c r="AC743" i="17"/>
  <c r="AD743" i="17"/>
  <c r="AE743" i="17"/>
  <c r="AF743" i="17"/>
  <c r="AH743" i="17"/>
  <c r="AI743" i="17"/>
  <c r="AN743" i="17"/>
  <c r="AJ743" i="17"/>
  <c r="AK743" i="17"/>
  <c r="AL743" i="17"/>
  <c r="AM743" i="17"/>
  <c r="Y744" i="17"/>
  <c r="Z744" i="17"/>
  <c r="AB744" i="17"/>
  <c r="AC744" i="17"/>
  <c r="AD744" i="17"/>
  <c r="AE744" i="17"/>
  <c r="AF744" i="17"/>
  <c r="AH744" i="17"/>
  <c r="AI744" i="17"/>
  <c r="AN744" i="17"/>
  <c r="AJ744" i="17"/>
  <c r="AK744" i="17"/>
  <c r="AL744" i="17"/>
  <c r="AM744" i="17"/>
  <c r="Y745" i="17"/>
  <c r="Z745" i="17"/>
  <c r="AB745" i="17"/>
  <c r="AC745" i="17"/>
  <c r="AD745" i="17"/>
  <c r="AE745" i="17"/>
  <c r="AF745" i="17"/>
  <c r="AH745" i="17"/>
  <c r="AI745" i="17"/>
  <c r="AN745" i="17"/>
  <c r="AJ745" i="17"/>
  <c r="AK745" i="17"/>
  <c r="AL745" i="17"/>
  <c r="AM745" i="17"/>
  <c r="Y746" i="17"/>
  <c r="Z746" i="17"/>
  <c r="AB746" i="17"/>
  <c r="AC746" i="17"/>
  <c r="AD746" i="17"/>
  <c r="AI746" i="17"/>
  <c r="AN746" i="17"/>
  <c r="AE746" i="17"/>
  <c r="AF746" i="17"/>
  <c r="AH746" i="17"/>
  <c r="AJ746" i="17"/>
  <c r="AK746" i="17"/>
  <c r="AL746" i="17"/>
  <c r="AM746" i="17"/>
  <c r="Y747" i="17"/>
  <c r="Z747" i="17"/>
  <c r="AB747" i="17"/>
  <c r="AC747" i="17"/>
  <c r="AD747" i="17"/>
  <c r="AE747" i="17"/>
  <c r="AF747" i="17"/>
  <c r="AH747" i="17"/>
  <c r="K744" i="16"/>
  <c r="AI747" i="17"/>
  <c r="AJ747" i="17"/>
  <c r="AK747" i="17"/>
  <c r="AL747" i="17"/>
  <c r="AM747" i="17"/>
  <c r="Y748" i="17"/>
  <c r="Z748" i="17"/>
  <c r="AB748" i="17"/>
  <c r="AC748" i="17"/>
  <c r="AD748" i="17"/>
  <c r="AE748" i="17"/>
  <c r="AF748" i="17"/>
  <c r="AH748" i="17"/>
  <c r="AI748" i="17"/>
  <c r="AJ748" i="17"/>
  <c r="AK748" i="17"/>
  <c r="AL748" i="17"/>
  <c r="AM748" i="17"/>
  <c r="Y749" i="17"/>
  <c r="Z749" i="17"/>
  <c r="AB749" i="17"/>
  <c r="AC749" i="17"/>
  <c r="AD749" i="17"/>
  <c r="AI749" i="17"/>
  <c r="AN749" i="17"/>
  <c r="AE749" i="17"/>
  <c r="AF749" i="17"/>
  <c r="AH749" i="17"/>
  <c r="AJ749" i="17"/>
  <c r="AK749" i="17"/>
  <c r="AL749" i="17"/>
  <c r="AM749" i="17"/>
  <c r="Y750" i="17"/>
  <c r="Z750" i="17"/>
  <c r="AB750" i="17"/>
  <c r="AC750" i="17"/>
  <c r="AD750" i="17"/>
  <c r="AE750" i="17"/>
  <c r="AF750" i="17"/>
  <c r="AH750" i="17"/>
  <c r="AI750" i="17"/>
  <c r="AJ750" i="17"/>
  <c r="AK750" i="17"/>
  <c r="AL750" i="17"/>
  <c r="AM750" i="17"/>
  <c r="Y751" i="17"/>
  <c r="Z751" i="17"/>
  <c r="AB751" i="17"/>
  <c r="AC751" i="17"/>
  <c r="AD751" i="17"/>
  <c r="AE751" i="17"/>
  <c r="AF751" i="17"/>
  <c r="AH751" i="17"/>
  <c r="AI751" i="17"/>
  <c r="AJ751" i="17"/>
  <c r="AK751" i="17"/>
  <c r="AL751" i="17"/>
  <c r="AM751" i="17"/>
  <c r="Y752" i="17"/>
  <c r="Z752" i="17"/>
  <c r="AB752" i="17"/>
  <c r="AC752" i="17"/>
  <c r="AD752" i="17"/>
  <c r="AI752" i="17"/>
  <c r="AN752" i="17"/>
  <c r="AE752" i="17"/>
  <c r="AF752" i="17"/>
  <c r="AH752" i="17"/>
  <c r="AJ752" i="17"/>
  <c r="AK752" i="17"/>
  <c r="AL752" i="17"/>
  <c r="AM752" i="17"/>
  <c r="Y753" i="17"/>
  <c r="Z753" i="17"/>
  <c r="AB753" i="17"/>
  <c r="AC753" i="17"/>
  <c r="AD753" i="17"/>
  <c r="AE753" i="17"/>
  <c r="AF753" i="17"/>
  <c r="AH753" i="17"/>
  <c r="AI753" i="17"/>
  <c r="AN753" i="17"/>
  <c r="AJ753" i="17"/>
  <c r="AK753" i="17"/>
  <c r="AL753" i="17"/>
  <c r="AM753" i="17"/>
  <c r="Y754" i="17"/>
  <c r="Z754" i="17"/>
  <c r="AB754" i="17"/>
  <c r="AC754" i="17"/>
  <c r="AD754" i="17"/>
  <c r="AE754" i="17"/>
  <c r="AF754" i="17"/>
  <c r="AH754" i="17"/>
  <c r="AI754" i="17"/>
  <c r="AN754" i="17"/>
  <c r="AJ754" i="17"/>
  <c r="AK754" i="17"/>
  <c r="AL754" i="17"/>
  <c r="AM754" i="17"/>
  <c r="Y755" i="17"/>
  <c r="Z755" i="17"/>
  <c r="AB755" i="17"/>
  <c r="AC755" i="17"/>
  <c r="AD755" i="17"/>
  <c r="AE755" i="17"/>
  <c r="AF755" i="17"/>
  <c r="AH755" i="17"/>
  <c r="AI755" i="17"/>
  <c r="AN755" i="17"/>
  <c r="AJ755" i="17"/>
  <c r="AK755" i="17"/>
  <c r="AL755" i="17"/>
  <c r="AM755" i="17"/>
  <c r="Y756" i="17"/>
  <c r="Z756" i="17"/>
  <c r="AB756" i="17"/>
  <c r="AC756" i="17"/>
  <c r="AD756" i="17"/>
  <c r="AI756" i="17"/>
  <c r="AN756" i="17"/>
  <c r="AE756" i="17"/>
  <c r="AF756" i="17"/>
  <c r="AH756" i="17"/>
  <c r="AJ756" i="17"/>
  <c r="AK756" i="17"/>
  <c r="AL756" i="17"/>
  <c r="AM756" i="17"/>
  <c r="Y757" i="17"/>
  <c r="Z757" i="17"/>
  <c r="AB757" i="17"/>
  <c r="AC757" i="17"/>
  <c r="AD757" i="17"/>
  <c r="AE757" i="17"/>
  <c r="I754" i="16"/>
  <c r="AF757" i="17"/>
  <c r="AH757" i="17"/>
  <c r="AI757" i="17"/>
  <c r="AN757" i="17"/>
  <c r="AJ757" i="17"/>
  <c r="AK757" i="17"/>
  <c r="AL757" i="17"/>
  <c r="AM757" i="17"/>
  <c r="Y758" i="17"/>
  <c r="Z758" i="17"/>
  <c r="AB758" i="17"/>
  <c r="AC758" i="17"/>
  <c r="AD758" i="17"/>
  <c r="AE758" i="17"/>
  <c r="AF758" i="17"/>
  <c r="AH758" i="17"/>
  <c r="AI758" i="17"/>
  <c r="AN758" i="17"/>
  <c r="AJ758" i="17"/>
  <c r="AK758" i="17"/>
  <c r="AL758" i="17"/>
  <c r="AM758" i="17"/>
  <c r="Y759" i="17"/>
  <c r="Z759" i="17"/>
  <c r="AB759" i="17"/>
  <c r="AC759" i="17"/>
  <c r="AD759" i="17"/>
  <c r="AE759" i="17"/>
  <c r="AF759" i="17"/>
  <c r="AH759" i="17"/>
  <c r="AI759" i="17"/>
  <c r="AN759" i="17"/>
  <c r="AJ759" i="17"/>
  <c r="AK759" i="17"/>
  <c r="AL759" i="17"/>
  <c r="AM759" i="17"/>
  <c r="Y760" i="17"/>
  <c r="Z760" i="17"/>
  <c r="AB760" i="17"/>
  <c r="AC760" i="17"/>
  <c r="AD760" i="17"/>
  <c r="AI760" i="17"/>
  <c r="AN760" i="17"/>
  <c r="AE760" i="17"/>
  <c r="AF760" i="17"/>
  <c r="AH760" i="17"/>
  <c r="AJ760" i="17"/>
  <c r="AK760" i="17"/>
  <c r="AL760" i="17"/>
  <c r="AM760" i="17"/>
  <c r="Y761" i="17"/>
  <c r="Z761" i="17"/>
  <c r="AB761" i="17"/>
  <c r="AC761" i="17"/>
  <c r="AD761" i="17"/>
  <c r="AE761" i="17"/>
  <c r="AF761" i="17"/>
  <c r="AH761" i="17"/>
  <c r="AI761" i="17"/>
  <c r="AN761" i="17"/>
  <c r="AJ761" i="17"/>
  <c r="AK761" i="17"/>
  <c r="AL761" i="17"/>
  <c r="AM761" i="17"/>
  <c r="Y762" i="17"/>
  <c r="Z762" i="17"/>
  <c r="AB762" i="17"/>
  <c r="AC762" i="17"/>
  <c r="AD762" i="17"/>
  <c r="AE762" i="17"/>
  <c r="AF762" i="17"/>
  <c r="AH762" i="17"/>
  <c r="AI762" i="17"/>
  <c r="AN762" i="17"/>
  <c r="AJ762" i="17"/>
  <c r="AK762" i="17"/>
  <c r="AL762" i="17"/>
  <c r="AM762" i="17"/>
  <c r="Y763" i="17"/>
  <c r="Z763" i="17"/>
  <c r="AB763" i="17"/>
  <c r="AC763" i="17"/>
  <c r="AD763" i="17"/>
  <c r="AE763" i="17"/>
  <c r="AF763" i="17"/>
  <c r="AH763" i="17"/>
  <c r="AI763" i="17"/>
  <c r="AN763" i="17"/>
  <c r="AJ763" i="17"/>
  <c r="AK763" i="17"/>
  <c r="AL763" i="17"/>
  <c r="AM763" i="17"/>
  <c r="Y764" i="17"/>
  <c r="Z764" i="17"/>
  <c r="AB764" i="17"/>
  <c r="AC764" i="17"/>
  <c r="AD764" i="17"/>
  <c r="AE764" i="17"/>
  <c r="AF764" i="17"/>
  <c r="AH764" i="17"/>
  <c r="AI764" i="17"/>
  <c r="AN764" i="17"/>
  <c r="AJ764" i="17"/>
  <c r="AK764" i="17"/>
  <c r="AL764" i="17"/>
  <c r="AM764" i="17"/>
  <c r="Y765" i="17"/>
  <c r="Z765" i="17"/>
  <c r="AB765" i="17"/>
  <c r="AC765" i="17"/>
  <c r="AD765" i="17"/>
  <c r="AE765" i="17"/>
  <c r="AF765" i="17"/>
  <c r="AH765" i="17"/>
  <c r="AI765" i="17"/>
  <c r="AN765" i="17"/>
  <c r="AJ765" i="17"/>
  <c r="AK765" i="17"/>
  <c r="AL765" i="17"/>
  <c r="AM765" i="17"/>
  <c r="Y766" i="17"/>
  <c r="Z766" i="17"/>
  <c r="AB766" i="17"/>
  <c r="AC766" i="17"/>
  <c r="AD766" i="17"/>
  <c r="AE766" i="17"/>
  <c r="AF766" i="17"/>
  <c r="AH766" i="17"/>
  <c r="AI766" i="17"/>
  <c r="AN766" i="17"/>
  <c r="AJ766" i="17"/>
  <c r="AK766" i="17"/>
  <c r="AL766" i="17"/>
  <c r="AM766" i="17"/>
  <c r="Y767" i="17"/>
  <c r="Z767" i="17"/>
  <c r="AB767" i="17"/>
  <c r="AC767" i="17"/>
  <c r="AD767" i="17"/>
  <c r="AE767" i="17"/>
  <c r="AF767" i="17"/>
  <c r="AH767" i="17"/>
  <c r="AI767" i="17"/>
  <c r="AN767" i="17"/>
  <c r="AJ767" i="17"/>
  <c r="AK767" i="17"/>
  <c r="AL767" i="17"/>
  <c r="AM767" i="17"/>
  <c r="Y768" i="17"/>
  <c r="Z768" i="17"/>
  <c r="AB768" i="17"/>
  <c r="AC768" i="17"/>
  <c r="AD768" i="17"/>
  <c r="AE768" i="17"/>
  <c r="AF768" i="17"/>
  <c r="AH768" i="17"/>
  <c r="AI768" i="17"/>
  <c r="AN768" i="17"/>
  <c r="AJ768" i="17"/>
  <c r="AK768" i="17"/>
  <c r="AL768" i="17"/>
  <c r="AM768" i="17"/>
  <c r="Y769" i="17"/>
  <c r="Z769" i="17"/>
  <c r="AB769" i="17"/>
  <c r="AC769" i="17"/>
  <c r="AD769" i="17"/>
  <c r="AE769" i="17"/>
  <c r="AF769" i="17"/>
  <c r="AH769" i="17"/>
  <c r="AI769" i="17"/>
  <c r="AN769" i="17"/>
  <c r="AJ769" i="17"/>
  <c r="AK769" i="17"/>
  <c r="AL769" i="17"/>
  <c r="AM769" i="17"/>
  <c r="Y770" i="17"/>
  <c r="Z770" i="17"/>
  <c r="AB770" i="17"/>
  <c r="AC770" i="17"/>
  <c r="AD770" i="17"/>
  <c r="AE770" i="17"/>
  <c r="AF770" i="17"/>
  <c r="AH770" i="17"/>
  <c r="AI770" i="17"/>
  <c r="AN770" i="17"/>
  <c r="AJ770" i="17"/>
  <c r="AK770" i="17"/>
  <c r="AL770" i="17"/>
  <c r="AM770" i="17"/>
  <c r="Y771" i="17"/>
  <c r="Z771" i="17"/>
  <c r="AB771" i="17"/>
  <c r="AC771" i="17"/>
  <c r="AD771" i="17"/>
  <c r="AE771" i="17"/>
  <c r="AF771" i="17"/>
  <c r="AH771" i="17"/>
  <c r="AI771" i="17"/>
  <c r="AN771" i="17"/>
  <c r="AJ771" i="17"/>
  <c r="AK771" i="17"/>
  <c r="AL771" i="17"/>
  <c r="AM771" i="17"/>
  <c r="Y772" i="17"/>
  <c r="Z772" i="17"/>
  <c r="AB772" i="17"/>
  <c r="AC772" i="17"/>
  <c r="AD772" i="17"/>
  <c r="AE772" i="17"/>
  <c r="AF772" i="17"/>
  <c r="AH772" i="17"/>
  <c r="AI772" i="17"/>
  <c r="AN772" i="17"/>
  <c r="AJ772" i="17"/>
  <c r="AK772" i="17"/>
  <c r="AL772" i="17"/>
  <c r="AM772" i="17"/>
  <c r="Y773" i="17"/>
  <c r="Z773" i="17"/>
  <c r="AB773" i="17"/>
  <c r="AC773" i="17"/>
  <c r="AD773" i="17"/>
  <c r="AE773" i="17"/>
  <c r="AF773" i="17"/>
  <c r="AH773" i="17"/>
  <c r="AI773" i="17"/>
  <c r="AN773" i="17"/>
  <c r="AJ773" i="17"/>
  <c r="AK773" i="17"/>
  <c r="AL773" i="17"/>
  <c r="AM773" i="17"/>
  <c r="Y774" i="17"/>
  <c r="Z774" i="17"/>
  <c r="AB774" i="17"/>
  <c r="AC774" i="17"/>
  <c r="AD774" i="17"/>
  <c r="AE774" i="17"/>
  <c r="AF774" i="17"/>
  <c r="AH774" i="17"/>
  <c r="AI774" i="17"/>
  <c r="AN774" i="17"/>
  <c r="AJ774" i="17"/>
  <c r="AK774" i="17"/>
  <c r="AL774" i="17"/>
  <c r="AM774" i="17"/>
  <c r="Y775" i="17"/>
  <c r="Z775" i="17"/>
  <c r="AB775" i="17"/>
  <c r="AC775" i="17"/>
  <c r="AD775" i="17"/>
  <c r="AE775" i="17"/>
  <c r="AF775" i="17"/>
  <c r="AH775" i="17"/>
  <c r="AI775" i="17"/>
  <c r="AJ775" i="17"/>
  <c r="AK775" i="17"/>
  <c r="AL775" i="17"/>
  <c r="AM775" i="17"/>
  <c r="Y776" i="17"/>
  <c r="Z776" i="17"/>
  <c r="AB776" i="17"/>
  <c r="AC776" i="17"/>
  <c r="AD776" i="17"/>
  <c r="AE776" i="17"/>
  <c r="AF776" i="17"/>
  <c r="AH776" i="17"/>
  <c r="AI776" i="17"/>
  <c r="AJ776" i="17"/>
  <c r="AK776" i="17"/>
  <c r="AL776" i="17"/>
  <c r="AM776" i="17"/>
  <c r="Y777" i="17"/>
  <c r="Z777" i="17"/>
  <c r="AB777" i="17"/>
  <c r="AC777" i="17"/>
  <c r="AD777" i="17"/>
  <c r="AE777" i="17"/>
  <c r="AF777" i="17"/>
  <c r="AH777" i="17"/>
  <c r="AI777" i="17"/>
  <c r="AN777" i="17"/>
  <c r="AJ777" i="17"/>
  <c r="AK777" i="17"/>
  <c r="AL777" i="17"/>
  <c r="AM777" i="17"/>
  <c r="Y778" i="17"/>
  <c r="Z778" i="17"/>
  <c r="AB778" i="17"/>
  <c r="AC778" i="17"/>
  <c r="AD778" i="17"/>
  <c r="AE778" i="17"/>
  <c r="AF778" i="17"/>
  <c r="AH778" i="17"/>
  <c r="AI778" i="17"/>
  <c r="AN778" i="17"/>
  <c r="AJ778" i="17"/>
  <c r="AK778" i="17"/>
  <c r="AL778" i="17"/>
  <c r="AM778" i="17"/>
  <c r="Y779" i="17"/>
  <c r="Z779" i="17"/>
  <c r="AB779" i="17"/>
  <c r="AC779" i="17"/>
  <c r="AD779" i="17"/>
  <c r="AE779" i="17"/>
  <c r="AF779" i="17"/>
  <c r="AH779" i="17"/>
  <c r="AI779" i="17"/>
  <c r="AN779" i="17"/>
  <c r="AJ779" i="17"/>
  <c r="AK779" i="17"/>
  <c r="AL779" i="17"/>
  <c r="AM779" i="17"/>
  <c r="Y780" i="17"/>
  <c r="Z780" i="17"/>
  <c r="AB780" i="17"/>
  <c r="AC780" i="17"/>
  <c r="AD780" i="17"/>
  <c r="AE780" i="17"/>
  <c r="AF780" i="17"/>
  <c r="AH780" i="17"/>
  <c r="AI780" i="17"/>
  <c r="AN780" i="17"/>
  <c r="AJ780" i="17"/>
  <c r="AK780" i="17"/>
  <c r="AL780" i="17"/>
  <c r="AM780" i="17"/>
  <c r="Y781" i="17"/>
  <c r="Z781" i="17"/>
  <c r="AB781" i="17"/>
  <c r="AC781" i="17"/>
  <c r="AD781" i="17"/>
  <c r="AE781" i="17"/>
  <c r="AF781" i="17"/>
  <c r="AH781" i="17"/>
  <c r="AI781" i="17"/>
  <c r="AN781" i="17"/>
  <c r="AJ781" i="17"/>
  <c r="AK781" i="17"/>
  <c r="AL781" i="17"/>
  <c r="AM781" i="17"/>
  <c r="Y782" i="17"/>
  <c r="Z782" i="17"/>
  <c r="AB782" i="17"/>
  <c r="AC782" i="17"/>
  <c r="AD782" i="17"/>
  <c r="AE782" i="17"/>
  <c r="AF782" i="17"/>
  <c r="AH782" i="17"/>
  <c r="AI782" i="17"/>
  <c r="AN782" i="17"/>
  <c r="AJ782" i="17"/>
  <c r="AK782" i="17"/>
  <c r="AL782" i="17"/>
  <c r="AM782" i="17"/>
  <c r="Y783" i="17"/>
  <c r="Z783" i="17"/>
  <c r="AB783" i="17"/>
  <c r="AC783" i="17"/>
  <c r="AD783" i="17"/>
  <c r="AE783" i="17"/>
  <c r="AF783" i="17"/>
  <c r="AH783" i="17"/>
  <c r="AI783" i="17"/>
  <c r="AJ783" i="17"/>
  <c r="AK783" i="17"/>
  <c r="AL783" i="17"/>
  <c r="AM783" i="17"/>
  <c r="Y784" i="17"/>
  <c r="Z784" i="17"/>
  <c r="AB784" i="17"/>
  <c r="AC784" i="17"/>
  <c r="AD784" i="17"/>
  <c r="AE784" i="17"/>
  <c r="AF784" i="17"/>
  <c r="AH784" i="17"/>
  <c r="AI784" i="17"/>
  <c r="AJ784" i="17"/>
  <c r="AK784" i="17"/>
  <c r="AL784" i="17"/>
  <c r="AM784" i="17"/>
  <c r="Y785" i="17"/>
  <c r="Z785" i="17"/>
  <c r="AB785" i="17"/>
  <c r="AC785" i="17"/>
  <c r="AD785" i="17"/>
  <c r="AE785" i="17"/>
  <c r="AF785" i="17"/>
  <c r="AH785" i="17"/>
  <c r="AI785" i="17"/>
  <c r="AN785" i="17"/>
  <c r="AJ785" i="17"/>
  <c r="AK785" i="17"/>
  <c r="AL785" i="17"/>
  <c r="AM785" i="17"/>
  <c r="Y786" i="17"/>
  <c r="Z786" i="17"/>
  <c r="AB786" i="17"/>
  <c r="AC786" i="17"/>
  <c r="AD786" i="17"/>
  <c r="AI786" i="17"/>
  <c r="AN786" i="17"/>
  <c r="AE786" i="17"/>
  <c r="AF786" i="17"/>
  <c r="AH786" i="17"/>
  <c r="AJ786" i="17"/>
  <c r="AK786" i="17"/>
  <c r="AL786" i="17"/>
  <c r="AM786" i="17"/>
  <c r="Y787" i="17"/>
  <c r="Z787" i="17"/>
  <c r="AB787" i="17"/>
  <c r="AC787" i="17"/>
  <c r="AD787" i="17"/>
  <c r="AE787" i="17"/>
  <c r="AF787" i="17"/>
  <c r="AH787" i="17"/>
  <c r="AI787" i="17"/>
  <c r="AN787" i="17"/>
  <c r="AJ787" i="17"/>
  <c r="AK787" i="17"/>
  <c r="AL787" i="17"/>
  <c r="AM787" i="17"/>
  <c r="Y788" i="17"/>
  <c r="Z788" i="17"/>
  <c r="AB788" i="17"/>
  <c r="AC788" i="17"/>
  <c r="AD788" i="17"/>
  <c r="AE788" i="17"/>
  <c r="AF788" i="17"/>
  <c r="AH788" i="17"/>
  <c r="AI788" i="17"/>
  <c r="AJ788" i="17"/>
  <c r="AK788" i="17"/>
  <c r="AL788" i="17"/>
  <c r="AM788" i="17"/>
  <c r="Y789" i="17"/>
  <c r="Z789" i="17"/>
  <c r="AB789" i="17"/>
  <c r="AC789" i="17"/>
  <c r="AD789" i="17"/>
  <c r="AE789" i="17"/>
  <c r="AF789" i="17"/>
  <c r="AH789" i="17"/>
  <c r="AI789" i="17"/>
  <c r="AN789" i="17"/>
  <c r="AJ789" i="17"/>
  <c r="AK789" i="17"/>
  <c r="AL789" i="17"/>
  <c r="AM789" i="17"/>
  <c r="Y790" i="17"/>
  <c r="Z790" i="17"/>
  <c r="AB790" i="17"/>
  <c r="AC790" i="17"/>
  <c r="AD790" i="17"/>
  <c r="AE790" i="17"/>
  <c r="AF790" i="17"/>
  <c r="AH790" i="17"/>
  <c r="AI790" i="17"/>
  <c r="AN790" i="17"/>
  <c r="AJ790" i="17"/>
  <c r="AK790" i="17"/>
  <c r="AL790" i="17"/>
  <c r="AM790" i="17"/>
  <c r="Y791" i="17"/>
  <c r="Z791" i="17"/>
  <c r="AB791" i="17"/>
  <c r="AC791" i="17"/>
  <c r="AD791" i="17"/>
  <c r="AE791" i="17"/>
  <c r="AF791" i="17"/>
  <c r="AH791" i="17"/>
  <c r="AI791" i="17"/>
  <c r="AN791" i="17"/>
  <c r="AJ791" i="17"/>
  <c r="AK791" i="17"/>
  <c r="AL791" i="17"/>
  <c r="AM791" i="17"/>
  <c r="Y792" i="17"/>
  <c r="Z792" i="17"/>
  <c r="AB792" i="17"/>
  <c r="AC792" i="17"/>
  <c r="AD792" i="17"/>
  <c r="AE792" i="17"/>
  <c r="AF792" i="17"/>
  <c r="AH792" i="17"/>
  <c r="AI792" i="17"/>
  <c r="AN792" i="17"/>
  <c r="AJ792" i="17"/>
  <c r="AK792" i="17"/>
  <c r="AL792" i="17"/>
  <c r="AM792" i="17"/>
  <c r="Y793" i="17"/>
  <c r="Z793" i="17"/>
  <c r="AB793" i="17"/>
  <c r="AC793" i="17"/>
  <c r="AD793" i="17"/>
  <c r="AE793" i="17"/>
  <c r="AF793" i="17"/>
  <c r="AH793" i="17"/>
  <c r="AI793" i="17"/>
  <c r="AN793" i="17"/>
  <c r="AJ793" i="17"/>
  <c r="AK793" i="17"/>
  <c r="AL793" i="17"/>
  <c r="AM793" i="17"/>
  <c r="Y794" i="17"/>
  <c r="Z794" i="17"/>
  <c r="AB794" i="17"/>
  <c r="AC794" i="17"/>
  <c r="AD794" i="17"/>
  <c r="AE794" i="17"/>
  <c r="AF794" i="17"/>
  <c r="AH794" i="17"/>
  <c r="AI794" i="17"/>
  <c r="AN794" i="17"/>
  <c r="AJ794" i="17"/>
  <c r="AK794" i="17"/>
  <c r="AL794" i="17"/>
  <c r="AM794" i="17"/>
  <c r="Y795" i="17"/>
  <c r="Z795" i="17"/>
  <c r="AB795" i="17"/>
  <c r="AC795" i="17"/>
  <c r="AD795" i="17"/>
  <c r="AE795" i="17"/>
  <c r="AF795" i="17"/>
  <c r="AH795" i="17"/>
  <c r="AI795" i="17"/>
  <c r="AN795" i="17"/>
  <c r="AJ795" i="17"/>
  <c r="AK795" i="17"/>
  <c r="AL795" i="17"/>
  <c r="AM795" i="17"/>
  <c r="Y796" i="17"/>
  <c r="Z796" i="17"/>
  <c r="AB796" i="17"/>
  <c r="AC796" i="17"/>
  <c r="AD796" i="17"/>
  <c r="AE796" i="17"/>
  <c r="AF796" i="17"/>
  <c r="AH796" i="17"/>
  <c r="AI796" i="17"/>
  <c r="AN796" i="17"/>
  <c r="AJ796" i="17"/>
  <c r="AK796" i="17"/>
  <c r="AL796" i="17"/>
  <c r="AM796" i="17"/>
  <c r="Y797" i="17"/>
  <c r="Z797" i="17"/>
  <c r="AB797" i="17"/>
  <c r="AC797" i="17"/>
  <c r="AD797" i="17"/>
  <c r="AE797" i="17"/>
  <c r="AF797" i="17"/>
  <c r="AH797" i="17"/>
  <c r="AI797" i="17"/>
  <c r="AN797" i="17"/>
  <c r="AJ797" i="17"/>
  <c r="AK797" i="17"/>
  <c r="AL797" i="17"/>
  <c r="AM797" i="17"/>
  <c r="Y798" i="17"/>
  <c r="Z798" i="17"/>
  <c r="AB798" i="17"/>
  <c r="AC798" i="17"/>
  <c r="AD798" i="17"/>
  <c r="AE798" i="17"/>
  <c r="AF798" i="17"/>
  <c r="AH798" i="17"/>
  <c r="AI798" i="17"/>
  <c r="AN798" i="17"/>
  <c r="AJ798" i="17"/>
  <c r="AK798" i="17"/>
  <c r="AL798" i="17"/>
  <c r="AM798" i="17"/>
  <c r="Y799" i="17"/>
  <c r="Z799" i="17"/>
  <c r="AB799" i="17"/>
  <c r="AC799" i="17"/>
  <c r="AD799" i="17"/>
  <c r="AE799" i="17"/>
  <c r="AF799" i="17"/>
  <c r="AH799" i="17"/>
  <c r="AI799" i="17"/>
  <c r="AN799" i="17"/>
  <c r="AJ799" i="17"/>
  <c r="AK799" i="17"/>
  <c r="AL799" i="17"/>
  <c r="AM799" i="17"/>
  <c r="Y800" i="17"/>
  <c r="Z800" i="17"/>
  <c r="AB800" i="17"/>
  <c r="AC800" i="17"/>
  <c r="AD800" i="17"/>
  <c r="AE800" i="17"/>
  <c r="AF800" i="17"/>
  <c r="AH800" i="17"/>
  <c r="AI800" i="17"/>
  <c r="AJ800" i="17"/>
  <c r="AK800" i="17"/>
  <c r="AL800" i="17"/>
  <c r="AM800" i="17"/>
  <c r="Y801" i="17"/>
  <c r="Z801" i="17"/>
  <c r="AB801" i="17"/>
  <c r="AC801" i="17"/>
  <c r="AD801" i="17"/>
  <c r="AE801" i="17"/>
  <c r="AF801" i="17"/>
  <c r="AH801" i="17"/>
  <c r="AI801" i="17"/>
  <c r="AJ801" i="17"/>
  <c r="AK801" i="17"/>
  <c r="AL801" i="17"/>
  <c r="AM801" i="17"/>
  <c r="Y802" i="17"/>
  <c r="Z802" i="17"/>
  <c r="AB802" i="17"/>
  <c r="AC802" i="17"/>
  <c r="AD802" i="17"/>
  <c r="AI802" i="17"/>
  <c r="AN802" i="17"/>
  <c r="AE802" i="17"/>
  <c r="AF802" i="17"/>
  <c r="AH802" i="17"/>
  <c r="AJ802" i="17"/>
  <c r="AK802" i="17"/>
  <c r="AL802" i="17"/>
  <c r="AM802" i="17"/>
  <c r="Y803" i="17"/>
  <c r="Z803" i="17"/>
  <c r="AB803" i="17"/>
  <c r="AC803" i="17"/>
  <c r="AD803" i="17"/>
  <c r="AE803" i="17"/>
  <c r="AF803" i="17"/>
  <c r="AH803" i="17"/>
  <c r="AI803" i="17"/>
  <c r="AJ803" i="17"/>
  <c r="AK803" i="17"/>
  <c r="AL803" i="17"/>
  <c r="AM803" i="17"/>
  <c r="Y804" i="17"/>
  <c r="Z804" i="17"/>
  <c r="AB804" i="17"/>
  <c r="AC804" i="17"/>
  <c r="AD804" i="17"/>
  <c r="AE804" i="17"/>
  <c r="AF804" i="17"/>
  <c r="AH804" i="17"/>
  <c r="AI804" i="17"/>
  <c r="AJ804" i="17"/>
  <c r="AK804" i="17"/>
  <c r="AL804" i="17"/>
  <c r="AM804" i="17"/>
  <c r="Y805" i="17"/>
  <c r="Z805" i="17"/>
  <c r="AB805" i="17"/>
  <c r="AC805" i="17"/>
  <c r="AD805" i="17"/>
  <c r="AI805" i="17"/>
  <c r="AN805" i="17"/>
  <c r="AE805" i="17"/>
  <c r="AF805" i="17"/>
  <c r="AH805" i="17"/>
  <c r="AJ805" i="17"/>
  <c r="AK805" i="17"/>
  <c r="AL805" i="17"/>
  <c r="AM805" i="17"/>
  <c r="Y806" i="17"/>
  <c r="Z806" i="17"/>
  <c r="AB806" i="17"/>
  <c r="AC806" i="17"/>
  <c r="AD806" i="17"/>
  <c r="AI806" i="17"/>
  <c r="AN806" i="17"/>
  <c r="AE806" i="17"/>
  <c r="AF806" i="17"/>
  <c r="AH806" i="17"/>
  <c r="AJ806" i="17"/>
  <c r="AK806" i="17"/>
  <c r="AL806" i="17"/>
  <c r="AM806" i="17"/>
  <c r="Y807" i="17"/>
  <c r="Z807" i="17"/>
  <c r="AB807" i="17"/>
  <c r="AC807" i="17"/>
  <c r="AD807" i="17"/>
  <c r="AE807" i="17"/>
  <c r="AF807" i="17"/>
  <c r="AH807" i="17"/>
  <c r="AI807" i="17"/>
  <c r="AJ807" i="17"/>
  <c r="AK807" i="17"/>
  <c r="AL807" i="17"/>
  <c r="AM807" i="17"/>
  <c r="Y808" i="17"/>
  <c r="Z808" i="17"/>
  <c r="AB808" i="17"/>
  <c r="AC808" i="17"/>
  <c r="AD808" i="17"/>
  <c r="AE808" i="17"/>
  <c r="I805" i="16"/>
  <c r="AF808" i="17"/>
  <c r="AH808" i="17"/>
  <c r="AI808" i="17"/>
  <c r="AN808" i="17"/>
  <c r="AJ808" i="17"/>
  <c r="AK808" i="17"/>
  <c r="AL808" i="17"/>
  <c r="AM808" i="17"/>
  <c r="Y809" i="17"/>
  <c r="Z809" i="17"/>
  <c r="AB809" i="17"/>
  <c r="AC809" i="17"/>
  <c r="AD809" i="17"/>
  <c r="AE809" i="17"/>
  <c r="AF809" i="17"/>
  <c r="AH809" i="17"/>
  <c r="AI809" i="17"/>
  <c r="AN809" i="17"/>
  <c r="AJ809" i="17"/>
  <c r="AK809" i="17"/>
  <c r="AL809" i="17"/>
  <c r="AM809" i="17"/>
  <c r="Y810" i="17"/>
  <c r="Z810" i="17"/>
  <c r="AB810" i="17"/>
  <c r="AC810" i="17"/>
  <c r="AD810" i="17"/>
  <c r="AE810" i="17"/>
  <c r="AF810" i="17"/>
  <c r="AH810" i="17"/>
  <c r="AI810" i="17"/>
  <c r="AN810" i="17"/>
  <c r="AJ810" i="17"/>
  <c r="AK810" i="17"/>
  <c r="AL810" i="17"/>
  <c r="AM810" i="17"/>
  <c r="Y811" i="17"/>
  <c r="Z811" i="17"/>
  <c r="AB811" i="17"/>
  <c r="AC811" i="17"/>
  <c r="AD811" i="17"/>
  <c r="AE811" i="17"/>
  <c r="AF811" i="17"/>
  <c r="AH811" i="17"/>
  <c r="AI811" i="17"/>
  <c r="AN811" i="17"/>
  <c r="AJ811" i="17"/>
  <c r="AK811" i="17"/>
  <c r="AL811" i="17"/>
  <c r="AM811" i="17"/>
  <c r="Y812" i="17"/>
  <c r="Z812" i="17"/>
  <c r="AB812" i="17"/>
  <c r="AC812" i="17"/>
  <c r="AD812" i="17"/>
  <c r="AE812" i="17"/>
  <c r="AF812" i="17"/>
  <c r="AH812" i="17"/>
  <c r="AI812" i="17"/>
  <c r="AN812" i="17"/>
  <c r="AJ812" i="17"/>
  <c r="AK812" i="17"/>
  <c r="AL812" i="17"/>
  <c r="AM812" i="17"/>
  <c r="Y813" i="17"/>
  <c r="Z813" i="17"/>
  <c r="AB813" i="17"/>
  <c r="AC813" i="17"/>
  <c r="AD813" i="17"/>
  <c r="AE813" i="17"/>
  <c r="AF813" i="17"/>
  <c r="AH813" i="17"/>
  <c r="AI813" i="17"/>
  <c r="AN813" i="17"/>
  <c r="AJ813" i="17"/>
  <c r="AK813" i="17"/>
  <c r="AL813" i="17"/>
  <c r="AM813" i="17"/>
  <c r="Y814" i="17"/>
  <c r="Z814" i="17"/>
  <c r="AB814" i="17"/>
  <c r="AC814" i="17"/>
  <c r="AD814" i="17"/>
  <c r="AE814" i="17"/>
  <c r="AF814" i="17"/>
  <c r="AH814" i="17"/>
  <c r="AI814" i="17"/>
  <c r="AN814" i="17"/>
  <c r="AJ814" i="17"/>
  <c r="AK814" i="17"/>
  <c r="AL814" i="17"/>
  <c r="AM814" i="17"/>
  <c r="Y815" i="17"/>
  <c r="Z815" i="17"/>
  <c r="AB815" i="17"/>
  <c r="AC815" i="17"/>
  <c r="AD815" i="17"/>
  <c r="AE815" i="17"/>
  <c r="AF815" i="17"/>
  <c r="AH815" i="17"/>
  <c r="AI815" i="17"/>
  <c r="AN815" i="17"/>
  <c r="AJ815" i="17"/>
  <c r="AK815" i="17"/>
  <c r="AL815" i="17"/>
  <c r="AM815" i="17"/>
  <c r="Y816" i="17"/>
  <c r="Z816" i="17"/>
  <c r="AB816" i="17"/>
  <c r="AC816" i="17"/>
  <c r="AD816" i="17"/>
  <c r="AE816" i="17"/>
  <c r="AF816" i="17"/>
  <c r="AH816" i="17"/>
  <c r="AI816" i="17"/>
  <c r="AJ816" i="17"/>
  <c r="AK816" i="17"/>
  <c r="AL816" i="17"/>
  <c r="AM816" i="17"/>
  <c r="Y817" i="17"/>
  <c r="Z817" i="17"/>
  <c r="AB817" i="17"/>
  <c r="AC817" i="17"/>
  <c r="AD817" i="17"/>
  <c r="AE817" i="17"/>
  <c r="AF817" i="17"/>
  <c r="AH817" i="17"/>
  <c r="AI817" i="17"/>
  <c r="AN817" i="17"/>
  <c r="AJ817" i="17"/>
  <c r="AK817" i="17"/>
  <c r="AL817" i="17"/>
  <c r="AM817" i="17"/>
  <c r="Y818" i="17"/>
  <c r="Z818" i="17"/>
  <c r="AB818" i="17"/>
  <c r="AC818" i="17"/>
  <c r="AD818" i="17"/>
  <c r="AE818" i="17"/>
  <c r="AF818" i="17"/>
  <c r="AH818" i="17"/>
  <c r="AI818" i="17"/>
  <c r="AN818" i="17"/>
  <c r="AJ818" i="17"/>
  <c r="AK818" i="17"/>
  <c r="AL818" i="17"/>
  <c r="AM818" i="17"/>
  <c r="Y819" i="17"/>
  <c r="Z819" i="17"/>
  <c r="AB819" i="17"/>
  <c r="AC819" i="17"/>
  <c r="AD819" i="17"/>
  <c r="AE819" i="17"/>
  <c r="AF819" i="17"/>
  <c r="AH819" i="17"/>
  <c r="AI819" i="17"/>
  <c r="AJ819" i="17"/>
  <c r="AK819" i="17"/>
  <c r="AL819" i="17"/>
  <c r="AM819" i="17"/>
  <c r="Y820" i="17"/>
  <c r="Z820" i="17"/>
  <c r="AB820" i="17"/>
  <c r="AC820" i="17"/>
  <c r="AD820" i="17"/>
  <c r="AE820" i="17"/>
  <c r="AF820" i="17"/>
  <c r="AH820" i="17"/>
  <c r="AI820" i="17"/>
  <c r="AN820" i="17"/>
  <c r="AJ820" i="17"/>
  <c r="AK820" i="17"/>
  <c r="AL820" i="17"/>
  <c r="AM820" i="17"/>
  <c r="Y821" i="17"/>
  <c r="Z821" i="17"/>
  <c r="AB821" i="17"/>
  <c r="AC821" i="17"/>
  <c r="AD821" i="17"/>
  <c r="AI821" i="17"/>
  <c r="AN821" i="17"/>
  <c r="AE821" i="17"/>
  <c r="AF821" i="17"/>
  <c r="AH821" i="17"/>
  <c r="AJ821" i="17"/>
  <c r="AK821" i="17"/>
  <c r="AL821" i="17"/>
  <c r="AM821" i="17"/>
  <c r="Y822" i="17"/>
  <c r="Z822" i="17"/>
  <c r="AB822" i="17"/>
  <c r="AC822" i="17"/>
  <c r="AD822" i="17"/>
  <c r="AE822" i="17"/>
  <c r="AF822" i="17"/>
  <c r="AH822" i="17"/>
  <c r="AI822" i="17"/>
  <c r="AN822" i="17"/>
  <c r="AJ822" i="17"/>
  <c r="AK822" i="17"/>
  <c r="AL822" i="17"/>
  <c r="AM822" i="17"/>
  <c r="Y823" i="17"/>
  <c r="Z823" i="17"/>
  <c r="AB823" i="17"/>
  <c r="AC823" i="17"/>
  <c r="AD823" i="17"/>
  <c r="AE823" i="17"/>
  <c r="AF823" i="17"/>
  <c r="AH823" i="17"/>
  <c r="AI823" i="17"/>
  <c r="AN823" i="17"/>
  <c r="AJ823" i="17"/>
  <c r="AK823" i="17"/>
  <c r="AL823" i="17"/>
  <c r="AM823" i="17"/>
  <c r="Y824" i="17"/>
  <c r="Z824" i="17"/>
  <c r="AB824" i="17"/>
  <c r="AC824" i="17"/>
  <c r="AD824" i="17"/>
  <c r="AE824" i="17"/>
  <c r="AF824" i="17"/>
  <c r="AH824" i="17"/>
  <c r="AI824" i="17"/>
  <c r="AJ824" i="17"/>
  <c r="AK824" i="17"/>
  <c r="AL824" i="17"/>
  <c r="AM824" i="17"/>
  <c r="Y825" i="17"/>
  <c r="Z825" i="17"/>
  <c r="AB825" i="17"/>
  <c r="AC825" i="17"/>
  <c r="AD825" i="17"/>
  <c r="AE825" i="17"/>
  <c r="AF825" i="17"/>
  <c r="AH825" i="17"/>
  <c r="AI825" i="17"/>
  <c r="AN825" i="17"/>
  <c r="AJ825" i="17"/>
  <c r="AK825" i="17"/>
  <c r="AL825" i="17"/>
  <c r="AM825" i="17"/>
  <c r="Y826" i="17"/>
  <c r="Z826" i="17"/>
  <c r="AB826" i="17"/>
  <c r="AC826" i="17"/>
  <c r="AD826" i="17"/>
  <c r="AE826" i="17"/>
  <c r="AF826" i="17"/>
  <c r="AH826" i="17"/>
  <c r="AI826" i="17"/>
  <c r="AN826" i="17"/>
  <c r="AJ826" i="17"/>
  <c r="AK826" i="17"/>
  <c r="AL826" i="17"/>
  <c r="AM826" i="17"/>
  <c r="Y827" i="17"/>
  <c r="Z827" i="17"/>
  <c r="AB827" i="17"/>
  <c r="AC827" i="17"/>
  <c r="AD827" i="17"/>
  <c r="AE827" i="17"/>
  <c r="AF827" i="17"/>
  <c r="AH827" i="17"/>
  <c r="AI827" i="17"/>
  <c r="AN827" i="17"/>
  <c r="AJ827" i="17"/>
  <c r="AK827" i="17"/>
  <c r="AL827" i="17"/>
  <c r="AM827" i="17"/>
  <c r="Y828" i="17"/>
  <c r="Z828" i="17"/>
  <c r="AB828" i="17"/>
  <c r="AC828" i="17"/>
  <c r="AD828" i="17"/>
  <c r="AE828" i="17"/>
  <c r="AF828" i="17"/>
  <c r="AH828" i="17"/>
  <c r="AI828" i="17"/>
  <c r="AN828" i="17"/>
  <c r="AJ828" i="17"/>
  <c r="AK828" i="17"/>
  <c r="AL828" i="17"/>
  <c r="AM828" i="17"/>
  <c r="Y829" i="17"/>
  <c r="Z829" i="17"/>
  <c r="AB829" i="17"/>
  <c r="AC829" i="17"/>
  <c r="AD829" i="17"/>
  <c r="AE829" i="17"/>
  <c r="AF829" i="17"/>
  <c r="AH829" i="17"/>
  <c r="AI829" i="17"/>
  <c r="AN829" i="17"/>
  <c r="AJ829" i="17"/>
  <c r="AK829" i="17"/>
  <c r="AL829" i="17"/>
  <c r="AM829" i="17"/>
  <c r="Y830" i="17"/>
  <c r="Z830" i="17"/>
  <c r="AB830" i="17"/>
  <c r="AC830" i="17"/>
  <c r="AD830" i="17"/>
  <c r="AE830" i="17"/>
  <c r="AF830" i="17"/>
  <c r="AH830" i="17"/>
  <c r="AI830" i="17"/>
  <c r="AN830" i="17"/>
  <c r="AJ830" i="17"/>
  <c r="AK830" i="17"/>
  <c r="AL830" i="17"/>
  <c r="AM830" i="17"/>
  <c r="Y831" i="17"/>
  <c r="Z831" i="17"/>
  <c r="AB831" i="17"/>
  <c r="AC831" i="17"/>
  <c r="AD831" i="17"/>
  <c r="AE831" i="17"/>
  <c r="AF831" i="17"/>
  <c r="AH831" i="17"/>
  <c r="AI831" i="17"/>
  <c r="AJ831" i="17"/>
  <c r="AK831" i="17"/>
  <c r="AL831" i="17"/>
  <c r="AM831" i="17"/>
  <c r="Y832" i="17"/>
  <c r="Z832" i="17"/>
  <c r="AB832" i="17"/>
  <c r="AC832" i="17"/>
  <c r="AD832" i="17"/>
  <c r="AI832" i="17"/>
  <c r="AN832" i="17"/>
  <c r="AE832" i="17"/>
  <c r="AF832" i="17"/>
  <c r="AH832" i="17"/>
  <c r="AJ832" i="17"/>
  <c r="AK832" i="17"/>
  <c r="AL832" i="17"/>
  <c r="AM832" i="17"/>
  <c r="Y833" i="17"/>
  <c r="Z833" i="17"/>
  <c r="AB833" i="17"/>
  <c r="AC833" i="17"/>
  <c r="AD833" i="17"/>
  <c r="AE833" i="17"/>
  <c r="AF833" i="17"/>
  <c r="AH833" i="17"/>
  <c r="AI833" i="17"/>
  <c r="AN833" i="17"/>
  <c r="AJ833" i="17"/>
  <c r="AK833" i="17"/>
  <c r="AL833" i="17"/>
  <c r="AM833" i="17"/>
  <c r="Y834" i="17"/>
  <c r="Z834" i="17"/>
  <c r="AB834" i="17"/>
  <c r="AC834" i="17"/>
  <c r="AD834" i="17"/>
  <c r="AE834" i="17"/>
  <c r="AF834" i="17"/>
  <c r="AH834" i="17"/>
  <c r="AI834" i="17"/>
  <c r="AJ834" i="17"/>
  <c r="AK834" i="17"/>
  <c r="AL834" i="17"/>
  <c r="AM834" i="17"/>
  <c r="Y835" i="17"/>
  <c r="Z835" i="17"/>
  <c r="AB835" i="17"/>
  <c r="AC835" i="17"/>
  <c r="AD835" i="17"/>
  <c r="AE835" i="17"/>
  <c r="AF835" i="17"/>
  <c r="AH835" i="17"/>
  <c r="AI835" i="17"/>
  <c r="AJ835" i="17"/>
  <c r="AK835" i="17"/>
  <c r="AL835" i="17"/>
  <c r="AM835" i="17"/>
  <c r="Y836" i="17"/>
  <c r="Z836" i="17"/>
  <c r="AB836" i="17"/>
  <c r="AC836" i="17"/>
  <c r="AD836" i="17"/>
  <c r="AE836" i="17"/>
  <c r="AF836" i="17"/>
  <c r="AH836" i="17"/>
  <c r="AI836" i="17"/>
  <c r="AN836" i="17"/>
  <c r="AJ836" i="17"/>
  <c r="AK836" i="17"/>
  <c r="AL836" i="17"/>
  <c r="AM836" i="17"/>
  <c r="Y837" i="17"/>
  <c r="Z837" i="17"/>
  <c r="AB837" i="17"/>
  <c r="AC837" i="17"/>
  <c r="AD837" i="17"/>
  <c r="AE837" i="17"/>
  <c r="AF837" i="17"/>
  <c r="AH837" i="17"/>
  <c r="AI837" i="17"/>
  <c r="AN837" i="17"/>
  <c r="AJ837" i="17"/>
  <c r="AK837" i="17"/>
  <c r="AL837" i="17"/>
  <c r="AM837" i="17"/>
  <c r="Y838" i="17"/>
  <c r="Z838" i="17"/>
  <c r="AB838" i="17"/>
  <c r="AC838" i="17"/>
  <c r="AD838" i="17"/>
  <c r="AE838" i="17"/>
  <c r="AF838" i="17"/>
  <c r="AH838" i="17"/>
  <c r="AI838" i="17"/>
  <c r="AN838" i="17"/>
  <c r="AJ838" i="17"/>
  <c r="AK838" i="17"/>
  <c r="AL838" i="17"/>
  <c r="AM838" i="17"/>
  <c r="Y839" i="17"/>
  <c r="Z839" i="17"/>
  <c r="AB839" i="17"/>
  <c r="AC839" i="17"/>
  <c r="AD839" i="17"/>
  <c r="AE839" i="17"/>
  <c r="AF839" i="17"/>
  <c r="AH839" i="17"/>
  <c r="AI839" i="17"/>
  <c r="AN839" i="17"/>
  <c r="AJ839" i="17"/>
  <c r="AK839" i="17"/>
  <c r="AL839" i="17"/>
  <c r="AM839" i="17"/>
  <c r="Y840" i="17"/>
  <c r="Z840" i="17"/>
  <c r="AB840" i="17"/>
  <c r="AC840" i="17"/>
  <c r="AD840" i="17"/>
  <c r="AE840" i="17"/>
  <c r="AF840" i="17"/>
  <c r="AH840" i="17"/>
  <c r="AI840" i="17"/>
  <c r="AN840" i="17"/>
  <c r="AJ840" i="17"/>
  <c r="AK840" i="17"/>
  <c r="AL840" i="17"/>
  <c r="AM840" i="17"/>
  <c r="Y841" i="17"/>
  <c r="Z841" i="17"/>
  <c r="AB841" i="17"/>
  <c r="AC841" i="17"/>
  <c r="AD841" i="17"/>
  <c r="AE841" i="17"/>
  <c r="AF841" i="17"/>
  <c r="AH841" i="17"/>
  <c r="AI841" i="17"/>
  <c r="AN841" i="17"/>
  <c r="AJ841" i="17"/>
  <c r="AK841" i="17"/>
  <c r="AL841" i="17"/>
  <c r="AM841" i="17"/>
  <c r="Y842" i="17"/>
  <c r="Z842" i="17"/>
  <c r="AB842" i="17"/>
  <c r="AC842" i="17"/>
  <c r="AD842" i="17"/>
  <c r="AE842" i="17"/>
  <c r="AF842" i="17"/>
  <c r="AH842" i="17"/>
  <c r="AI842" i="17"/>
  <c r="AN842" i="17"/>
  <c r="AJ842" i="17"/>
  <c r="AK842" i="17"/>
  <c r="AL842" i="17"/>
  <c r="AM842" i="17"/>
  <c r="Y843" i="17"/>
  <c r="Z843" i="17"/>
  <c r="AB843" i="17"/>
  <c r="AC843" i="17"/>
  <c r="AD843" i="17"/>
  <c r="AE843" i="17"/>
  <c r="AF843" i="17"/>
  <c r="AH843" i="17"/>
  <c r="AI843" i="17"/>
  <c r="AN843" i="17"/>
  <c r="AJ843" i="17"/>
  <c r="AK843" i="17"/>
  <c r="AL843" i="17"/>
  <c r="AM843" i="17"/>
  <c r="Y844" i="17"/>
  <c r="Z844" i="17"/>
  <c r="AB844" i="17"/>
  <c r="AC844" i="17"/>
  <c r="AD844" i="17"/>
  <c r="AE844" i="17"/>
  <c r="AF844" i="17"/>
  <c r="AH844" i="17"/>
  <c r="AI844" i="17"/>
  <c r="AN844" i="17"/>
  <c r="AJ844" i="17"/>
  <c r="AK844" i="17"/>
  <c r="AL844" i="17"/>
  <c r="AM844" i="17"/>
  <c r="Y845" i="17"/>
  <c r="Z845" i="17"/>
  <c r="AB845" i="17"/>
  <c r="AC845" i="17"/>
  <c r="AD845" i="17"/>
  <c r="AE845" i="17"/>
  <c r="AF845" i="17"/>
  <c r="AH845" i="17"/>
  <c r="AI845" i="17"/>
  <c r="AJ845" i="17"/>
  <c r="AK845" i="17"/>
  <c r="AL845" i="17"/>
  <c r="AM845" i="17"/>
  <c r="Y846" i="17"/>
  <c r="Z846" i="17"/>
  <c r="AB846" i="17"/>
  <c r="AC846" i="17"/>
  <c r="AD846" i="17"/>
  <c r="AE846" i="17"/>
  <c r="AF846" i="17"/>
  <c r="AH846" i="17"/>
  <c r="AI846" i="17"/>
  <c r="AN846" i="17"/>
  <c r="AJ846" i="17"/>
  <c r="AK846" i="17"/>
  <c r="AL846" i="17"/>
  <c r="AM846" i="17"/>
  <c r="Y847" i="17"/>
  <c r="Z847" i="17"/>
  <c r="AB847" i="17"/>
  <c r="AC847" i="17"/>
  <c r="AD847" i="17"/>
  <c r="AE847" i="17"/>
  <c r="AF847" i="17"/>
  <c r="AH847" i="17"/>
  <c r="AI847" i="17"/>
  <c r="AJ847" i="17"/>
  <c r="AK847" i="17"/>
  <c r="AL847" i="17"/>
  <c r="AM847" i="17"/>
  <c r="Y848" i="17"/>
  <c r="Z848" i="17"/>
  <c r="AB848" i="17"/>
  <c r="AC848" i="17"/>
  <c r="AD848" i="17"/>
  <c r="AE848" i="17"/>
  <c r="AF848" i="17"/>
  <c r="AH848" i="17"/>
  <c r="AI848" i="17"/>
  <c r="AN848" i="17"/>
  <c r="AJ848" i="17"/>
  <c r="AK848" i="17"/>
  <c r="AL848" i="17"/>
  <c r="AM848" i="17"/>
  <c r="Y849" i="17"/>
  <c r="Z849" i="17"/>
  <c r="AB849" i="17"/>
  <c r="AC849" i="17"/>
  <c r="AD849" i="17"/>
  <c r="AE849" i="17"/>
  <c r="AF849" i="17"/>
  <c r="AH849" i="17"/>
  <c r="AI849" i="17"/>
  <c r="AN849" i="17"/>
  <c r="AJ849" i="17"/>
  <c r="AK849" i="17"/>
  <c r="AL849" i="17"/>
  <c r="AM849" i="17"/>
  <c r="Y850" i="17"/>
  <c r="Z850" i="17"/>
  <c r="AB850" i="17"/>
  <c r="AC850" i="17"/>
  <c r="AD850" i="17"/>
  <c r="AE850" i="17"/>
  <c r="AF850" i="17"/>
  <c r="AH850" i="17"/>
  <c r="AI850" i="17"/>
  <c r="AN850" i="17"/>
  <c r="AJ850" i="17"/>
  <c r="AK850" i="17"/>
  <c r="AL850" i="17"/>
  <c r="AM850" i="17"/>
  <c r="Y851" i="17"/>
  <c r="Z851" i="17"/>
  <c r="AB851" i="17"/>
  <c r="AC851" i="17"/>
  <c r="AD851" i="17"/>
  <c r="AE851" i="17"/>
  <c r="AF851" i="17"/>
  <c r="AH851" i="17"/>
  <c r="AI851" i="17"/>
  <c r="AN851" i="17"/>
  <c r="AJ851" i="17"/>
  <c r="AK851" i="17"/>
  <c r="AL851" i="17"/>
  <c r="AM851" i="17"/>
  <c r="Y852" i="17"/>
  <c r="Z852" i="17"/>
  <c r="AB852" i="17"/>
  <c r="AC852" i="17"/>
  <c r="AD852" i="17"/>
  <c r="AE852" i="17"/>
  <c r="AF852" i="17"/>
  <c r="AH852" i="17"/>
  <c r="AI852" i="17"/>
  <c r="AN852" i="17"/>
  <c r="AJ852" i="17"/>
  <c r="AK852" i="17"/>
  <c r="AL852" i="17"/>
  <c r="AM852" i="17"/>
  <c r="Y853" i="17"/>
  <c r="Z853" i="17"/>
  <c r="AB853" i="17"/>
  <c r="AC853" i="17"/>
  <c r="AD853" i="17"/>
  <c r="AE853" i="17"/>
  <c r="AF853" i="17"/>
  <c r="AH853" i="17"/>
  <c r="AI853" i="17"/>
  <c r="AJ853" i="17"/>
  <c r="AK853" i="17"/>
  <c r="AL853" i="17"/>
  <c r="AM853" i="17"/>
  <c r="Y854" i="17"/>
  <c r="Z854" i="17"/>
  <c r="AB854" i="17"/>
  <c r="AC854" i="17"/>
  <c r="AD854" i="17"/>
  <c r="AI854" i="17"/>
  <c r="AN854" i="17"/>
  <c r="AE854" i="17"/>
  <c r="AF854" i="17"/>
  <c r="AH854" i="17"/>
  <c r="AJ854" i="17"/>
  <c r="AK854" i="17"/>
  <c r="AL854" i="17"/>
  <c r="AM854" i="17"/>
  <c r="Y855" i="17"/>
  <c r="Z855" i="17"/>
  <c r="AB855" i="17"/>
  <c r="AC855" i="17"/>
  <c r="AD855" i="17"/>
  <c r="AE855" i="17"/>
  <c r="AF855" i="17"/>
  <c r="AH855" i="17"/>
  <c r="AI855" i="17"/>
  <c r="AJ855" i="17"/>
  <c r="AK855" i="17"/>
  <c r="AL855" i="17"/>
  <c r="AM855" i="17"/>
  <c r="Y856" i="17"/>
  <c r="Z856" i="17"/>
  <c r="AB856" i="17"/>
  <c r="AC856" i="17"/>
  <c r="AD856" i="17"/>
  <c r="AE856" i="17"/>
  <c r="AF856" i="17"/>
  <c r="AH856" i="17"/>
  <c r="L853" i="16"/>
  <c r="AI856" i="17"/>
  <c r="AN856" i="17"/>
  <c r="AJ856" i="17"/>
  <c r="AK856" i="17"/>
  <c r="AL856" i="17"/>
  <c r="AM856" i="17"/>
  <c r="R853" i="16"/>
  <c r="Y857" i="17"/>
  <c r="Z857" i="17"/>
  <c r="AB857" i="17"/>
  <c r="AC857" i="17"/>
  <c r="AD857" i="17"/>
  <c r="AE857" i="17"/>
  <c r="AF857" i="17"/>
  <c r="AH857" i="17"/>
  <c r="AI857" i="17"/>
  <c r="AN857" i="17"/>
  <c r="AJ857" i="17"/>
  <c r="AK857" i="17"/>
  <c r="AL857" i="17"/>
  <c r="AM857" i="17"/>
  <c r="Y858" i="17"/>
  <c r="Z858" i="17"/>
  <c r="AB858" i="17"/>
  <c r="AC858" i="17"/>
  <c r="AD858" i="17"/>
  <c r="AE858" i="17"/>
  <c r="AF858" i="17"/>
  <c r="AH858" i="17"/>
  <c r="AI858" i="17"/>
  <c r="AN858" i="17"/>
  <c r="AJ858" i="17"/>
  <c r="AK858" i="17"/>
  <c r="AL858" i="17"/>
  <c r="AM858" i="17"/>
  <c r="Y859" i="17"/>
  <c r="Z859" i="17"/>
  <c r="AB859" i="17"/>
  <c r="AC859" i="17"/>
  <c r="AD859" i="17"/>
  <c r="AE859" i="17"/>
  <c r="AF859" i="17"/>
  <c r="AH859" i="17"/>
  <c r="AI859" i="17"/>
  <c r="AN859" i="17"/>
  <c r="AJ859" i="17"/>
  <c r="AK859" i="17"/>
  <c r="AL859" i="17"/>
  <c r="AM859" i="17"/>
  <c r="Y860" i="17"/>
  <c r="Z860" i="17"/>
  <c r="AB860" i="17"/>
  <c r="AC860" i="17"/>
  <c r="AD860" i="17"/>
  <c r="AE860" i="17"/>
  <c r="AF860" i="17"/>
  <c r="AH860" i="17"/>
  <c r="AI860" i="17"/>
  <c r="AJ860" i="17"/>
  <c r="AK860" i="17"/>
  <c r="AL860" i="17"/>
  <c r="AM860" i="17"/>
  <c r="Y861" i="17"/>
  <c r="Z861" i="17"/>
  <c r="AB861" i="17"/>
  <c r="AC861" i="17"/>
  <c r="AD861" i="17"/>
  <c r="AE861" i="17"/>
  <c r="AF861" i="17"/>
  <c r="AH861" i="17"/>
  <c r="AI861" i="17"/>
  <c r="AN861" i="17"/>
  <c r="AJ861" i="17"/>
  <c r="AK861" i="17"/>
  <c r="AL861" i="17"/>
  <c r="AM861" i="17"/>
  <c r="Y862" i="17"/>
  <c r="Z862" i="17"/>
  <c r="AB862" i="17"/>
  <c r="AC862" i="17"/>
  <c r="AD862" i="17"/>
  <c r="AE862" i="17"/>
  <c r="AF862" i="17"/>
  <c r="AH862" i="17"/>
  <c r="AI862" i="17"/>
  <c r="AJ862" i="17"/>
  <c r="AK862" i="17"/>
  <c r="AL862" i="17"/>
  <c r="AM862" i="17"/>
  <c r="Y863" i="17"/>
  <c r="Z863" i="17"/>
  <c r="AB863" i="17"/>
  <c r="AC863" i="17"/>
  <c r="AD863" i="17"/>
  <c r="AE863" i="17"/>
  <c r="AF863" i="17"/>
  <c r="AH863" i="17"/>
  <c r="AI863" i="17"/>
  <c r="AJ863" i="17"/>
  <c r="AK863" i="17"/>
  <c r="AL863" i="17"/>
  <c r="AM863" i="17"/>
  <c r="Y864" i="17"/>
  <c r="Z864" i="17"/>
  <c r="AB864" i="17"/>
  <c r="AC864" i="17"/>
  <c r="AD864" i="17"/>
  <c r="AE864" i="17"/>
  <c r="AF864" i="17"/>
  <c r="AH864" i="17"/>
  <c r="AI864" i="17"/>
  <c r="AN864" i="17"/>
  <c r="AJ864" i="17"/>
  <c r="AK864" i="17"/>
  <c r="AL864" i="17"/>
  <c r="AM864" i="17"/>
  <c r="Y865" i="17"/>
  <c r="Z865" i="17"/>
  <c r="AB865" i="17"/>
  <c r="AC865" i="17"/>
  <c r="AD865" i="17"/>
  <c r="AE865" i="17"/>
  <c r="AF865" i="17"/>
  <c r="AH865" i="17"/>
  <c r="AI865" i="17"/>
  <c r="AN865" i="17"/>
  <c r="AJ865" i="17"/>
  <c r="AK865" i="17"/>
  <c r="AL865" i="17"/>
  <c r="AM865" i="17"/>
  <c r="Y866" i="17"/>
  <c r="Z866" i="17"/>
  <c r="AB866" i="17"/>
  <c r="AC866" i="17"/>
  <c r="AD866" i="17"/>
  <c r="AE866" i="17"/>
  <c r="AF866" i="17"/>
  <c r="AH866" i="17"/>
  <c r="AI866" i="17"/>
  <c r="AN866" i="17"/>
  <c r="AJ866" i="17"/>
  <c r="AK866" i="17"/>
  <c r="AL866" i="17"/>
  <c r="AM866" i="17"/>
  <c r="Y867" i="17"/>
  <c r="Z867" i="17"/>
  <c r="AB867" i="17"/>
  <c r="AC867" i="17"/>
  <c r="AD867" i="17"/>
  <c r="AE867" i="17"/>
  <c r="AF867" i="17"/>
  <c r="AH867" i="17"/>
  <c r="AI867" i="17"/>
  <c r="AN867" i="17"/>
  <c r="AJ867" i="17"/>
  <c r="AK867" i="17"/>
  <c r="AL867" i="17"/>
  <c r="AM867" i="17"/>
  <c r="Y868" i="17"/>
  <c r="Z868" i="17"/>
  <c r="AB868" i="17"/>
  <c r="AC868" i="17"/>
  <c r="AD868" i="17"/>
  <c r="AE868" i="17"/>
  <c r="AF868" i="17"/>
  <c r="AH868" i="17"/>
  <c r="AI868" i="17"/>
  <c r="AN868" i="17"/>
  <c r="AJ868" i="17"/>
  <c r="AK868" i="17"/>
  <c r="AL868" i="17"/>
  <c r="AM868" i="17"/>
  <c r="Y869" i="17"/>
  <c r="Z869" i="17"/>
  <c r="AB869" i="17"/>
  <c r="AC869" i="17"/>
  <c r="AD869" i="17"/>
  <c r="AE869" i="17"/>
  <c r="AF869" i="17"/>
  <c r="AH869" i="17"/>
  <c r="AI869" i="17"/>
  <c r="AN869" i="17"/>
  <c r="AJ869" i="17"/>
  <c r="AK869" i="17"/>
  <c r="AL869" i="17"/>
  <c r="AM869" i="17"/>
  <c r="Y870" i="17"/>
  <c r="Z870" i="17"/>
  <c r="AB870" i="17"/>
  <c r="AC870" i="17"/>
  <c r="AD870" i="17"/>
  <c r="AE870" i="17"/>
  <c r="AF870" i="17"/>
  <c r="AH870" i="17"/>
  <c r="AI870" i="17"/>
  <c r="AN870" i="17"/>
  <c r="AJ870" i="17"/>
  <c r="AK870" i="17"/>
  <c r="AL870" i="17"/>
  <c r="AM870" i="17"/>
  <c r="Y871" i="17"/>
  <c r="Z871" i="17"/>
  <c r="AB871" i="17"/>
  <c r="AC871" i="17"/>
  <c r="AD871" i="17"/>
  <c r="AE871" i="17"/>
  <c r="AF871" i="17"/>
  <c r="AH871" i="17"/>
  <c r="AI871" i="17"/>
  <c r="AN871" i="17"/>
  <c r="AJ871" i="17"/>
  <c r="AK871" i="17"/>
  <c r="AL871" i="17"/>
  <c r="AM871" i="17"/>
  <c r="Y872" i="17"/>
  <c r="Z872" i="17"/>
  <c r="AB872" i="17"/>
  <c r="AC872" i="17"/>
  <c r="AD872" i="17"/>
  <c r="AE872" i="17"/>
  <c r="AF872" i="17"/>
  <c r="AH872" i="17"/>
  <c r="AI872" i="17"/>
  <c r="AJ872" i="17"/>
  <c r="AK872" i="17"/>
  <c r="AL872" i="17"/>
  <c r="AM872" i="17"/>
  <c r="Y873" i="17"/>
  <c r="Z873" i="17"/>
  <c r="AB873" i="17"/>
  <c r="AC873" i="17"/>
  <c r="AD873" i="17"/>
  <c r="AE873" i="17"/>
  <c r="AF873" i="17"/>
  <c r="AH873" i="17"/>
  <c r="AI873" i="17"/>
  <c r="AN873" i="17"/>
  <c r="AJ873" i="17"/>
  <c r="AK873" i="17"/>
  <c r="AL873" i="17"/>
  <c r="AM873" i="17"/>
  <c r="Y874" i="17"/>
  <c r="Z874" i="17"/>
  <c r="AB874" i="17"/>
  <c r="AC874" i="17"/>
  <c r="AD874" i="17"/>
  <c r="AE874" i="17"/>
  <c r="AF874" i="17"/>
  <c r="AH874" i="17"/>
  <c r="AI874" i="17"/>
  <c r="AN874" i="17"/>
  <c r="AJ874" i="17"/>
  <c r="AK874" i="17"/>
  <c r="AL874" i="17"/>
  <c r="AM874" i="17"/>
  <c r="Y875" i="17"/>
  <c r="Z875" i="17"/>
  <c r="AB875" i="17"/>
  <c r="AC875" i="17"/>
  <c r="AD875" i="17"/>
  <c r="AE875" i="17"/>
  <c r="AF875" i="17"/>
  <c r="AH875" i="17"/>
  <c r="AI875" i="17"/>
  <c r="AN875" i="17"/>
  <c r="AJ875" i="17"/>
  <c r="AK875" i="17"/>
  <c r="AL875" i="17"/>
  <c r="AM875" i="17"/>
  <c r="Y876" i="17"/>
  <c r="Z876" i="17"/>
  <c r="AB876" i="17"/>
  <c r="AC876" i="17"/>
  <c r="AD876" i="17"/>
  <c r="AE876" i="17"/>
  <c r="AF876" i="17"/>
  <c r="AH876" i="17"/>
  <c r="AI876" i="17"/>
  <c r="AN876" i="17"/>
  <c r="AJ876" i="17"/>
  <c r="AK876" i="17"/>
  <c r="AL876" i="17"/>
  <c r="AM876" i="17"/>
  <c r="Y877" i="17"/>
  <c r="Z877" i="17"/>
  <c r="AB877" i="17"/>
  <c r="AC877" i="17"/>
  <c r="AD877" i="17"/>
  <c r="AE877" i="17"/>
  <c r="AF877" i="17"/>
  <c r="AH877" i="17"/>
  <c r="AI877" i="17"/>
  <c r="AN877" i="17"/>
  <c r="AJ877" i="17"/>
  <c r="AK877" i="17"/>
  <c r="AL877" i="17"/>
  <c r="AM877" i="17"/>
  <c r="Y878" i="17"/>
  <c r="Z878" i="17"/>
  <c r="AB878" i="17"/>
  <c r="AC878" i="17"/>
  <c r="AD878" i="17"/>
  <c r="AE878" i="17"/>
  <c r="AF878" i="17"/>
  <c r="AH878" i="17"/>
  <c r="AI878" i="17"/>
  <c r="AN878" i="17"/>
  <c r="AJ878" i="17"/>
  <c r="AK878" i="17"/>
  <c r="AL878" i="17"/>
  <c r="AM878" i="17"/>
  <c r="Y879" i="17"/>
  <c r="Z879" i="17"/>
  <c r="AB879" i="17"/>
  <c r="AC879" i="17"/>
  <c r="AD879" i="17"/>
  <c r="AE879" i="17"/>
  <c r="AF879" i="17"/>
  <c r="AH879" i="17"/>
  <c r="AI879" i="17"/>
  <c r="AJ879" i="17"/>
  <c r="AK879" i="17"/>
  <c r="AL879" i="17"/>
  <c r="AM879" i="17"/>
  <c r="Y880" i="17"/>
  <c r="Z880" i="17"/>
  <c r="AB880" i="17"/>
  <c r="AC880" i="17"/>
  <c r="AD880" i="17"/>
  <c r="AE880" i="17"/>
  <c r="AF880" i="17"/>
  <c r="AH880" i="17"/>
  <c r="AI880" i="17"/>
  <c r="AJ880" i="17"/>
  <c r="AK880" i="17"/>
  <c r="AL880" i="17"/>
  <c r="AM880" i="17"/>
  <c r="Y881" i="17"/>
  <c r="Z881" i="17"/>
  <c r="AB881" i="17"/>
  <c r="AC881" i="17"/>
  <c r="AD881" i="17"/>
  <c r="AE881" i="17"/>
  <c r="AF881" i="17"/>
  <c r="AH881" i="17"/>
  <c r="AI881" i="17"/>
  <c r="AJ881" i="17"/>
  <c r="AK881" i="17"/>
  <c r="AL881" i="17"/>
  <c r="AM881" i="17"/>
  <c r="Y882" i="17"/>
  <c r="Z882" i="17"/>
  <c r="AB882" i="17"/>
  <c r="AC882" i="17"/>
  <c r="AD882" i="17"/>
  <c r="AI882" i="17"/>
  <c r="AN882" i="17"/>
  <c r="AE882" i="17"/>
  <c r="AF882" i="17"/>
  <c r="AH882" i="17"/>
  <c r="AJ882" i="17"/>
  <c r="AK882" i="17"/>
  <c r="AL882" i="17"/>
  <c r="AM882" i="17"/>
  <c r="Y883" i="17"/>
  <c r="Z883" i="17"/>
  <c r="AB883" i="17"/>
  <c r="AC883" i="17"/>
  <c r="AD883" i="17"/>
  <c r="AE883" i="17"/>
  <c r="AF883" i="17"/>
  <c r="AH883" i="17"/>
  <c r="AI883" i="17"/>
  <c r="AN883" i="17"/>
  <c r="AJ883" i="17"/>
  <c r="AK883" i="17"/>
  <c r="AL883" i="17"/>
  <c r="AM883" i="17"/>
  <c r="Y884" i="17"/>
  <c r="Z884" i="17"/>
  <c r="AB884" i="17"/>
  <c r="AC884" i="17"/>
  <c r="AD884" i="17"/>
  <c r="AE884" i="17"/>
  <c r="AF884" i="17"/>
  <c r="AH884" i="17"/>
  <c r="AI884" i="17"/>
  <c r="AN884" i="17"/>
  <c r="AJ884" i="17"/>
  <c r="AK884" i="17"/>
  <c r="AL884" i="17"/>
  <c r="AM884" i="17"/>
  <c r="Y885" i="17"/>
  <c r="Z885" i="17"/>
  <c r="AB885" i="17"/>
  <c r="AC885" i="17"/>
  <c r="AD885" i="17"/>
  <c r="AE885" i="17"/>
  <c r="AF885" i="17"/>
  <c r="AH885" i="17"/>
  <c r="AI885" i="17"/>
  <c r="AN885" i="17"/>
  <c r="AJ885" i="17"/>
  <c r="AK885" i="17"/>
  <c r="AL885" i="17"/>
  <c r="AM885" i="17"/>
  <c r="Y886" i="17"/>
  <c r="Z886" i="17"/>
  <c r="AB886" i="17"/>
  <c r="AC886" i="17"/>
  <c r="AD886" i="17"/>
  <c r="AE886" i="17"/>
  <c r="AF886" i="17"/>
  <c r="AH886" i="17"/>
  <c r="AI886" i="17"/>
  <c r="AJ886" i="17"/>
  <c r="AK886" i="17"/>
  <c r="AL886" i="17"/>
  <c r="AM886" i="17"/>
  <c r="Y887" i="17"/>
  <c r="Z887" i="17"/>
  <c r="AB887" i="17"/>
  <c r="AC887" i="17"/>
  <c r="AD887" i="17"/>
  <c r="AE887" i="17"/>
  <c r="AF887" i="17"/>
  <c r="AH887" i="17"/>
  <c r="AI887" i="17"/>
  <c r="AN887" i="17"/>
  <c r="AJ887" i="17"/>
  <c r="AK887" i="17"/>
  <c r="AL887" i="17"/>
  <c r="AM887" i="17"/>
  <c r="Y888" i="17"/>
  <c r="Z888" i="17"/>
  <c r="AB888" i="17"/>
  <c r="AC888" i="17"/>
  <c r="AD888" i="17"/>
  <c r="AI888" i="17"/>
  <c r="AN888" i="17"/>
  <c r="AE888" i="17"/>
  <c r="AF888" i="17"/>
  <c r="AH888" i="17"/>
  <c r="AJ888" i="17"/>
  <c r="AK888" i="17"/>
  <c r="AL888" i="17"/>
  <c r="AM888" i="17"/>
  <c r="Y889" i="17"/>
  <c r="Z889" i="17"/>
  <c r="AB889" i="17"/>
  <c r="AC889" i="17"/>
  <c r="AD889" i="17"/>
  <c r="AE889" i="17"/>
  <c r="AF889" i="17"/>
  <c r="AH889" i="17"/>
  <c r="AI889" i="17"/>
  <c r="AN889" i="17"/>
  <c r="AJ889" i="17"/>
  <c r="AK889" i="17"/>
  <c r="AL889" i="17"/>
  <c r="AM889" i="17"/>
  <c r="Y890" i="17"/>
  <c r="Z890" i="17"/>
  <c r="AB890" i="17"/>
  <c r="AC890" i="17"/>
  <c r="AD890" i="17"/>
  <c r="AE890" i="17"/>
  <c r="AF890" i="17"/>
  <c r="AH890" i="17"/>
  <c r="AI890" i="17"/>
  <c r="AN890" i="17"/>
  <c r="AJ890" i="17"/>
  <c r="AK890" i="17"/>
  <c r="AL890" i="17"/>
  <c r="AM890" i="17"/>
  <c r="Y891" i="17"/>
  <c r="Z891" i="17"/>
  <c r="AB891" i="17"/>
  <c r="AC891" i="17"/>
  <c r="AD891" i="17"/>
  <c r="AE891" i="17"/>
  <c r="AF891" i="17"/>
  <c r="AH891" i="17"/>
  <c r="AI891" i="17"/>
  <c r="AN891" i="17"/>
  <c r="AJ891" i="17"/>
  <c r="AK891" i="17"/>
  <c r="AL891" i="17"/>
  <c r="AM891" i="17"/>
  <c r="Y892" i="17"/>
  <c r="Z892" i="17"/>
  <c r="AB892" i="17"/>
  <c r="AC892" i="17"/>
  <c r="AD892" i="17"/>
  <c r="AE892" i="17"/>
  <c r="AF892" i="17"/>
  <c r="AH892" i="17"/>
  <c r="AI892" i="17"/>
  <c r="AJ892" i="17"/>
  <c r="AK892" i="17"/>
  <c r="AL892" i="17"/>
  <c r="AM892" i="17"/>
  <c r="Y893" i="17"/>
  <c r="Z893" i="17"/>
  <c r="AB893" i="17"/>
  <c r="AC893" i="17"/>
  <c r="AD893" i="17"/>
  <c r="AE893" i="17"/>
  <c r="AF893" i="17"/>
  <c r="AH893" i="17"/>
  <c r="AI893" i="17"/>
  <c r="AN893" i="17"/>
  <c r="AJ893" i="17"/>
  <c r="AK893" i="17"/>
  <c r="AL893" i="17"/>
  <c r="AM893" i="17"/>
  <c r="Y894" i="17"/>
  <c r="Z894" i="17"/>
  <c r="AB894" i="17"/>
  <c r="AC894" i="17"/>
  <c r="AD894" i="17"/>
  <c r="AE894" i="17"/>
  <c r="AF894" i="17"/>
  <c r="AH894" i="17"/>
  <c r="AI894" i="17"/>
  <c r="AN894" i="17"/>
  <c r="AJ894" i="17"/>
  <c r="AK894" i="17"/>
  <c r="AL894" i="17"/>
  <c r="AM894" i="17"/>
  <c r="Y895" i="17"/>
  <c r="Z895" i="17"/>
  <c r="AB895" i="17"/>
  <c r="AC895" i="17"/>
  <c r="AD895" i="17"/>
  <c r="AE895" i="17"/>
  <c r="AF895" i="17"/>
  <c r="AH895" i="17"/>
  <c r="AI895" i="17"/>
  <c r="AN895" i="17"/>
  <c r="AJ895" i="17"/>
  <c r="AK895" i="17"/>
  <c r="AL895" i="17"/>
  <c r="AM895" i="17"/>
  <c r="Y896" i="17"/>
  <c r="Z896" i="17"/>
  <c r="AB896" i="17"/>
  <c r="AC896" i="17"/>
  <c r="AD896" i="17"/>
  <c r="AE896" i="17"/>
  <c r="AF896" i="17"/>
  <c r="AH896" i="17"/>
  <c r="AI896" i="17"/>
  <c r="AN896" i="17"/>
  <c r="AJ896" i="17"/>
  <c r="AK896" i="17"/>
  <c r="AL896" i="17"/>
  <c r="AM896" i="17"/>
  <c r="Y897" i="17"/>
  <c r="Z897" i="17"/>
  <c r="AB897" i="17"/>
  <c r="AC897" i="17"/>
  <c r="AD897" i="17"/>
  <c r="AE897" i="17"/>
  <c r="AF897" i="17"/>
  <c r="AH897" i="17"/>
  <c r="AI897" i="17"/>
  <c r="AN897" i="17"/>
  <c r="AJ897" i="17"/>
  <c r="AK897" i="17"/>
  <c r="AL897" i="17"/>
  <c r="AM897" i="17"/>
  <c r="Y898" i="17"/>
  <c r="Z898" i="17"/>
  <c r="AB898" i="17"/>
  <c r="AC898" i="17"/>
  <c r="AD898" i="17"/>
  <c r="AE898" i="17"/>
  <c r="AF898" i="17"/>
  <c r="AH898" i="17"/>
  <c r="AI898" i="17"/>
  <c r="AN898" i="17"/>
  <c r="AJ898" i="17"/>
  <c r="AK898" i="17"/>
  <c r="AL898" i="17"/>
  <c r="AM898" i="17"/>
  <c r="Y899" i="17"/>
  <c r="Z899" i="17"/>
  <c r="AB899" i="17"/>
  <c r="AC899" i="17"/>
  <c r="AD899" i="17"/>
  <c r="AE899" i="17"/>
  <c r="AF899" i="17"/>
  <c r="AH899" i="17"/>
  <c r="AI899" i="17"/>
  <c r="AJ899" i="17"/>
  <c r="AK899" i="17"/>
  <c r="AL899" i="17"/>
  <c r="AM899" i="17"/>
  <c r="Y900" i="17"/>
  <c r="Z900" i="17"/>
  <c r="AB900" i="17"/>
  <c r="AC900" i="17"/>
  <c r="AD900" i="17"/>
  <c r="AE900" i="17"/>
  <c r="AF900" i="17"/>
  <c r="AH900" i="17"/>
  <c r="AI900" i="17"/>
  <c r="AN900" i="17"/>
  <c r="AJ900" i="17"/>
  <c r="AK900" i="17"/>
  <c r="AL900" i="17"/>
  <c r="AM900" i="17"/>
  <c r="Y901" i="17"/>
  <c r="Z901" i="17"/>
  <c r="AB901" i="17"/>
  <c r="AC901" i="17"/>
  <c r="AD901" i="17"/>
  <c r="AE901" i="17"/>
  <c r="AF901" i="17"/>
  <c r="AH901" i="17"/>
  <c r="AI901" i="17"/>
  <c r="AN901" i="17"/>
  <c r="AJ901" i="17"/>
  <c r="AK901" i="17"/>
  <c r="AL901" i="17"/>
  <c r="AM901" i="17"/>
  <c r="Y902" i="17"/>
  <c r="Z902" i="17"/>
  <c r="AB902" i="17"/>
  <c r="AC902" i="17"/>
  <c r="AD902" i="17"/>
  <c r="AE902" i="17"/>
  <c r="AF902" i="17"/>
  <c r="AH902" i="17"/>
  <c r="AI902" i="17"/>
  <c r="AN902" i="17"/>
  <c r="AJ902" i="17"/>
  <c r="AK902" i="17"/>
  <c r="AL902" i="17"/>
  <c r="AM902" i="17"/>
  <c r="Y903" i="17"/>
  <c r="Z903" i="17"/>
  <c r="AB903" i="17"/>
  <c r="AC903" i="17"/>
  <c r="AD903" i="17"/>
  <c r="AE903" i="17"/>
  <c r="AF903" i="17"/>
  <c r="AH903" i="17"/>
  <c r="AI903" i="17"/>
  <c r="AN903" i="17"/>
  <c r="AJ903" i="17"/>
  <c r="AK903" i="17"/>
  <c r="AL903" i="17"/>
  <c r="AM903" i="17"/>
  <c r="Y904" i="17"/>
  <c r="Z904" i="17"/>
  <c r="AB904" i="17"/>
  <c r="AC904" i="17"/>
  <c r="AD904" i="17"/>
  <c r="AE904" i="17"/>
  <c r="AF904" i="17"/>
  <c r="AH904" i="17"/>
  <c r="AI904" i="17"/>
  <c r="AN904" i="17"/>
  <c r="AJ904" i="17"/>
  <c r="AK904" i="17"/>
  <c r="AL904" i="17"/>
  <c r="AM904" i="17"/>
  <c r="Y905" i="17"/>
  <c r="Z905" i="17"/>
  <c r="AB905" i="17"/>
  <c r="AC905" i="17"/>
  <c r="AD905" i="17"/>
  <c r="AE905" i="17"/>
  <c r="I902" i="16"/>
  <c r="AF905" i="17"/>
  <c r="AH905" i="17"/>
  <c r="AI905" i="17"/>
  <c r="AJ905" i="17"/>
  <c r="AK905" i="17"/>
  <c r="AL905" i="17"/>
  <c r="AM905" i="17"/>
  <c r="Y906" i="17"/>
  <c r="Z906" i="17"/>
  <c r="AB906" i="17"/>
  <c r="AC906" i="17"/>
  <c r="AD906" i="17"/>
  <c r="AE906" i="17"/>
  <c r="AF906" i="17"/>
  <c r="AH906" i="17"/>
  <c r="AI906" i="17"/>
  <c r="AN906" i="17"/>
  <c r="AJ906" i="17"/>
  <c r="AK906" i="17"/>
  <c r="AL906" i="17"/>
  <c r="AM906" i="17"/>
  <c r="Y907" i="17"/>
  <c r="Z907" i="17"/>
  <c r="AB907" i="17"/>
  <c r="AC907" i="17"/>
  <c r="AD907" i="17"/>
  <c r="AI907" i="17"/>
  <c r="AN907" i="17"/>
  <c r="AE907" i="17"/>
  <c r="AF907" i="17"/>
  <c r="AH907" i="17"/>
  <c r="AJ907" i="17"/>
  <c r="AK907" i="17"/>
  <c r="AL907" i="17"/>
  <c r="AM907" i="17"/>
  <c r="Y908" i="17"/>
  <c r="Z908" i="17"/>
  <c r="AB908" i="17"/>
  <c r="AC908" i="17"/>
  <c r="AD908" i="17"/>
  <c r="AE908" i="17"/>
  <c r="AF908" i="17"/>
  <c r="AH908" i="17"/>
  <c r="AI908" i="17"/>
  <c r="AN908" i="17"/>
  <c r="AJ908" i="17"/>
  <c r="AK908" i="17"/>
  <c r="AL908" i="17"/>
  <c r="AM908" i="17"/>
  <c r="Y909" i="17"/>
  <c r="Z909" i="17"/>
  <c r="AB909" i="17"/>
  <c r="AC909" i="17"/>
  <c r="AD909" i="17"/>
  <c r="AE909" i="17"/>
  <c r="AF909" i="17"/>
  <c r="AH909" i="17"/>
  <c r="AI909" i="17"/>
  <c r="AN909" i="17"/>
  <c r="AJ909" i="17"/>
  <c r="AK909" i="17"/>
  <c r="AL909" i="17"/>
  <c r="AM909" i="17"/>
  <c r="Y910" i="17"/>
  <c r="Z910" i="17"/>
  <c r="AB910" i="17"/>
  <c r="AC910" i="17"/>
  <c r="AD910" i="17"/>
  <c r="AE910" i="17"/>
  <c r="AF910" i="17"/>
  <c r="AH910" i="17"/>
  <c r="AI910" i="17"/>
  <c r="AN910" i="17"/>
  <c r="AJ910" i="17"/>
  <c r="AK910" i="17"/>
  <c r="AL910" i="17"/>
  <c r="AM910" i="17"/>
  <c r="Y911" i="17"/>
  <c r="Z911" i="17"/>
  <c r="AB911" i="17"/>
  <c r="AC911" i="17"/>
  <c r="AD911" i="17"/>
  <c r="AE911" i="17"/>
  <c r="AF911" i="17"/>
  <c r="AH911" i="17"/>
  <c r="AI911" i="17"/>
  <c r="AN911" i="17"/>
  <c r="AJ911" i="17"/>
  <c r="AK911" i="17"/>
  <c r="AL911" i="17"/>
  <c r="AM911" i="17"/>
  <c r="Y912" i="17"/>
  <c r="Z912" i="17"/>
  <c r="AB912" i="17"/>
  <c r="AC912" i="17"/>
  <c r="AD912" i="17"/>
  <c r="AE912" i="17"/>
  <c r="I909" i="16"/>
  <c r="AF912" i="17"/>
  <c r="AH912" i="17"/>
  <c r="AI912" i="17"/>
  <c r="AN912" i="17"/>
  <c r="AJ912" i="17"/>
  <c r="AK912" i="17"/>
  <c r="AL912" i="17"/>
  <c r="AM912" i="17"/>
  <c r="Y913" i="17"/>
  <c r="Z913" i="17"/>
  <c r="AB913" i="17"/>
  <c r="AC913" i="17"/>
  <c r="AD913" i="17"/>
  <c r="AI913" i="17"/>
  <c r="AN913" i="17"/>
  <c r="AE913" i="17"/>
  <c r="AF913" i="17"/>
  <c r="AH913" i="17"/>
  <c r="AJ913" i="17"/>
  <c r="AK913" i="17"/>
  <c r="AL913" i="17"/>
  <c r="AM913" i="17"/>
  <c r="Y914" i="17"/>
  <c r="Z914" i="17"/>
  <c r="AB914" i="17"/>
  <c r="AC914" i="17"/>
  <c r="AD914" i="17"/>
  <c r="AE914" i="17"/>
  <c r="AF914" i="17"/>
  <c r="AH914" i="17"/>
  <c r="AI914" i="17"/>
  <c r="AN914" i="17"/>
  <c r="AJ914" i="17"/>
  <c r="AK914" i="17"/>
  <c r="AL914" i="17"/>
  <c r="AM914" i="17"/>
  <c r="Y915" i="17"/>
  <c r="Z915" i="17"/>
  <c r="AB915" i="17"/>
  <c r="AC915" i="17"/>
  <c r="AD915" i="17"/>
  <c r="AE915" i="17"/>
  <c r="AF915" i="17"/>
  <c r="AH915" i="17"/>
  <c r="AI915" i="17"/>
  <c r="AN915" i="17"/>
  <c r="AJ915" i="17"/>
  <c r="AK915" i="17"/>
  <c r="AL915" i="17"/>
  <c r="AM915" i="17"/>
  <c r="Y916" i="17"/>
  <c r="Z916" i="17"/>
  <c r="AB916" i="17"/>
  <c r="AC916" i="17"/>
  <c r="AD916" i="17"/>
  <c r="AE916" i="17"/>
  <c r="AF916" i="17"/>
  <c r="AH916" i="17"/>
  <c r="AI916" i="17"/>
  <c r="AN916" i="17"/>
  <c r="AJ916" i="17"/>
  <c r="AK916" i="17"/>
  <c r="AL916" i="17"/>
  <c r="AM916" i="17"/>
  <c r="Y917" i="17"/>
  <c r="Z917" i="17"/>
  <c r="AB917" i="17"/>
  <c r="AC917" i="17"/>
  <c r="AD917" i="17"/>
  <c r="AI917" i="17"/>
  <c r="AN917" i="17"/>
  <c r="AE917" i="17"/>
  <c r="AF917" i="17"/>
  <c r="AH917" i="17"/>
  <c r="AJ917" i="17"/>
  <c r="AK917" i="17"/>
  <c r="AL917" i="17"/>
  <c r="AM917" i="17"/>
  <c r="Y918" i="17"/>
  <c r="Z918" i="17"/>
  <c r="AB918" i="17"/>
  <c r="AC918" i="17"/>
  <c r="AD918" i="17"/>
  <c r="AE918" i="17"/>
  <c r="AF918" i="17"/>
  <c r="AH918" i="17"/>
  <c r="AI918" i="17"/>
  <c r="AN918" i="17"/>
  <c r="AJ918" i="17"/>
  <c r="AK918" i="17"/>
  <c r="AL918" i="17"/>
  <c r="AM918" i="17"/>
  <c r="Y919" i="17"/>
  <c r="Z919" i="17"/>
  <c r="AB919" i="17"/>
  <c r="AC919" i="17"/>
  <c r="AD919" i="17"/>
  <c r="AE919" i="17"/>
  <c r="AF919" i="17"/>
  <c r="AH919" i="17"/>
  <c r="AI919" i="17"/>
  <c r="AN919" i="17"/>
  <c r="AJ919" i="17"/>
  <c r="AK919" i="17"/>
  <c r="AL919" i="17"/>
  <c r="AM919" i="17"/>
  <c r="Y920" i="17"/>
  <c r="Z920" i="17"/>
  <c r="AB920" i="17"/>
  <c r="AC920" i="17"/>
  <c r="AD920" i="17"/>
  <c r="AE920" i="17"/>
  <c r="I917" i="16"/>
  <c r="AF920" i="17"/>
  <c r="AH920" i="17"/>
  <c r="AI920" i="17"/>
  <c r="AN920" i="17"/>
  <c r="AJ920" i="17"/>
  <c r="AK920" i="17"/>
  <c r="AL920" i="17"/>
  <c r="AM920" i="17"/>
  <c r="Y921" i="17"/>
  <c r="Z921" i="17"/>
  <c r="AB921" i="17"/>
  <c r="AC921" i="17"/>
  <c r="AD921" i="17"/>
  <c r="AI921" i="17"/>
  <c r="AN921" i="17"/>
  <c r="AE921" i="17"/>
  <c r="AF921" i="17"/>
  <c r="AH921" i="17"/>
  <c r="AJ921" i="17"/>
  <c r="AK921" i="17"/>
  <c r="AL921" i="17"/>
  <c r="AM921" i="17"/>
  <c r="Y922" i="17"/>
  <c r="Z922" i="17"/>
  <c r="AB922" i="17"/>
  <c r="AC922" i="17"/>
  <c r="AD922" i="17"/>
  <c r="AE922" i="17"/>
  <c r="AF922" i="17"/>
  <c r="AH922" i="17"/>
  <c r="AI922" i="17"/>
  <c r="AJ922" i="17"/>
  <c r="AK922" i="17"/>
  <c r="AL922" i="17"/>
  <c r="AM922" i="17"/>
  <c r="Y923" i="17"/>
  <c r="Z923" i="17"/>
  <c r="AB923" i="17"/>
  <c r="AC923" i="17"/>
  <c r="AD923" i="17"/>
  <c r="AE923" i="17"/>
  <c r="AF923" i="17"/>
  <c r="AH923" i="17"/>
  <c r="AI923" i="17"/>
  <c r="AN923" i="17"/>
  <c r="AJ923" i="17"/>
  <c r="AK923" i="17"/>
  <c r="AL923" i="17"/>
  <c r="AM923" i="17"/>
  <c r="Y924" i="17"/>
  <c r="Z924" i="17"/>
  <c r="AB924" i="17"/>
  <c r="AC924" i="17"/>
  <c r="AD924" i="17"/>
  <c r="AE924" i="17"/>
  <c r="AF924" i="17"/>
  <c r="AH924" i="17"/>
  <c r="AI924" i="17"/>
  <c r="AN924" i="17"/>
  <c r="AJ924" i="17"/>
  <c r="AK924" i="17"/>
  <c r="AL924" i="17"/>
  <c r="AM924" i="17"/>
  <c r="Y925" i="17"/>
  <c r="Z925" i="17"/>
  <c r="AB925" i="17"/>
  <c r="AC925" i="17"/>
  <c r="AD925" i="17"/>
  <c r="AE925" i="17"/>
  <c r="AF925" i="17"/>
  <c r="AH925" i="17"/>
  <c r="AI925" i="17"/>
  <c r="AJ925" i="17"/>
  <c r="AK925" i="17"/>
  <c r="AL925" i="17"/>
  <c r="AM925" i="17"/>
  <c r="Y926" i="17"/>
  <c r="Z926" i="17"/>
  <c r="AB926" i="17"/>
  <c r="AC926" i="17"/>
  <c r="AD926" i="17"/>
  <c r="AE926" i="17"/>
  <c r="AF926" i="17"/>
  <c r="AH926" i="17"/>
  <c r="AI926" i="17"/>
  <c r="AN926" i="17"/>
  <c r="AJ926" i="17"/>
  <c r="AK926" i="17"/>
  <c r="AL926" i="17"/>
  <c r="AM926" i="17"/>
  <c r="Y927" i="17"/>
  <c r="Z927" i="17"/>
  <c r="AB927" i="17"/>
  <c r="AC927" i="17"/>
  <c r="AD927" i="17"/>
  <c r="AE927" i="17"/>
  <c r="AF927" i="17"/>
  <c r="AH927" i="17"/>
  <c r="AI927" i="17"/>
  <c r="AJ927" i="17"/>
  <c r="AK927" i="17"/>
  <c r="AL927" i="17"/>
  <c r="AM927" i="17"/>
  <c r="Y928" i="17"/>
  <c r="Z928" i="17"/>
  <c r="AB928" i="17"/>
  <c r="AC928" i="17"/>
  <c r="AD928" i="17"/>
  <c r="AE928" i="17"/>
  <c r="AF928" i="17"/>
  <c r="AH928" i="17"/>
  <c r="AI928" i="17"/>
  <c r="AJ928" i="17"/>
  <c r="AK928" i="17"/>
  <c r="AL928" i="17"/>
  <c r="AM928" i="17"/>
  <c r="Y929" i="17"/>
  <c r="Z929" i="17"/>
  <c r="AB929" i="17"/>
  <c r="AC929" i="17"/>
  <c r="AD929" i="17"/>
  <c r="AE929" i="17"/>
  <c r="AF929" i="17"/>
  <c r="AH929" i="17"/>
  <c r="AI929" i="17"/>
  <c r="AN929" i="17"/>
  <c r="AJ929" i="17"/>
  <c r="AK929" i="17"/>
  <c r="AL929" i="17"/>
  <c r="AM929" i="17"/>
  <c r="Y930" i="17"/>
  <c r="Z930" i="17"/>
  <c r="AB930" i="17"/>
  <c r="AC930" i="17"/>
  <c r="AD930" i="17"/>
  <c r="AE930" i="17"/>
  <c r="AF930" i="17"/>
  <c r="AH930" i="17"/>
  <c r="AI930" i="17"/>
  <c r="AN930" i="17"/>
  <c r="AJ930" i="17"/>
  <c r="AK930" i="17"/>
  <c r="AL930" i="17"/>
  <c r="AM930" i="17"/>
  <c r="Y931" i="17"/>
  <c r="Z931" i="17"/>
  <c r="AB931" i="17"/>
  <c r="AC931" i="17"/>
  <c r="AD931" i="17"/>
  <c r="AE931" i="17"/>
  <c r="AF931" i="17"/>
  <c r="AH931" i="17"/>
  <c r="AI931" i="17"/>
  <c r="AJ931" i="17"/>
  <c r="AK931" i="17"/>
  <c r="AL931" i="17"/>
  <c r="AM931" i="17"/>
  <c r="Y932" i="17"/>
  <c r="Z932" i="17"/>
  <c r="AB932" i="17"/>
  <c r="AC932" i="17"/>
  <c r="AD932" i="17"/>
  <c r="AE932" i="17"/>
  <c r="AF932" i="17"/>
  <c r="AH932" i="17"/>
  <c r="AI932" i="17"/>
  <c r="AN932" i="17"/>
  <c r="AJ932" i="17"/>
  <c r="AK932" i="17"/>
  <c r="AL932" i="17"/>
  <c r="AM932" i="17"/>
  <c r="Y933" i="17"/>
  <c r="Z933" i="17"/>
  <c r="AB933" i="17"/>
  <c r="AC933" i="17"/>
  <c r="AD933" i="17"/>
  <c r="AE933" i="17"/>
  <c r="AF933" i="17"/>
  <c r="AH933" i="17"/>
  <c r="AI933" i="17"/>
  <c r="AN933" i="17"/>
  <c r="AJ933" i="17"/>
  <c r="AK933" i="17"/>
  <c r="AL933" i="17"/>
  <c r="AM933" i="17"/>
  <c r="Y934" i="17"/>
  <c r="Z934" i="17"/>
  <c r="AB934" i="17"/>
  <c r="AC934" i="17"/>
  <c r="AD934" i="17"/>
  <c r="AE934" i="17"/>
  <c r="AF934" i="17"/>
  <c r="AH934" i="17"/>
  <c r="AI934" i="17"/>
  <c r="AN934" i="17"/>
  <c r="AJ934" i="17"/>
  <c r="AK934" i="17"/>
  <c r="AL934" i="17"/>
  <c r="AM934" i="17"/>
  <c r="Y935" i="17"/>
  <c r="Z935" i="17"/>
  <c r="AB935" i="17"/>
  <c r="AC935" i="17"/>
  <c r="AD935" i="17"/>
  <c r="AE935" i="17"/>
  <c r="AF935" i="17"/>
  <c r="AH935" i="17"/>
  <c r="AI935" i="17"/>
  <c r="AN935" i="17"/>
  <c r="AJ935" i="17"/>
  <c r="AK935" i="17"/>
  <c r="AL935" i="17"/>
  <c r="AM935" i="17"/>
  <c r="Y936" i="17"/>
  <c r="Z936" i="17"/>
  <c r="AB936" i="17"/>
  <c r="AC936" i="17"/>
  <c r="AD936" i="17"/>
  <c r="AE936" i="17"/>
  <c r="AF936" i="17"/>
  <c r="AH936" i="17"/>
  <c r="AI936" i="17"/>
  <c r="AN936" i="17"/>
  <c r="AJ936" i="17"/>
  <c r="AK936" i="17"/>
  <c r="AL936" i="17"/>
  <c r="AM936" i="17"/>
  <c r="Y937" i="17"/>
  <c r="Z937" i="17"/>
  <c r="AB937" i="17"/>
  <c r="AC937" i="17"/>
  <c r="AD937" i="17"/>
  <c r="AE937" i="17"/>
  <c r="AF937" i="17"/>
  <c r="AH937" i="17"/>
  <c r="AI937" i="17"/>
  <c r="AN937" i="17"/>
  <c r="AJ937" i="17"/>
  <c r="AK937" i="17"/>
  <c r="AL937" i="17"/>
  <c r="AM937" i="17"/>
  <c r="Y938" i="17"/>
  <c r="Z938" i="17"/>
  <c r="AB938" i="17"/>
  <c r="AC938" i="17"/>
  <c r="AD938" i="17"/>
  <c r="AE938" i="17"/>
  <c r="AF938" i="17"/>
  <c r="AH938" i="17"/>
  <c r="AI938" i="17"/>
  <c r="AN938" i="17"/>
  <c r="AJ938" i="17"/>
  <c r="AK938" i="17"/>
  <c r="AL938" i="17"/>
  <c r="AM938" i="17"/>
  <c r="Y939" i="17"/>
  <c r="Z939" i="17"/>
  <c r="AB939" i="17"/>
  <c r="AC939" i="17"/>
  <c r="AD939" i="17"/>
  <c r="AE939" i="17"/>
  <c r="AF939" i="17"/>
  <c r="AH939" i="17"/>
  <c r="AI939" i="17"/>
  <c r="AJ939" i="17"/>
  <c r="AK939" i="17"/>
  <c r="AL939" i="17"/>
  <c r="AM939" i="17"/>
  <c r="Y940" i="17"/>
  <c r="Z940" i="17"/>
  <c r="AB940" i="17"/>
  <c r="AC940" i="17"/>
  <c r="AD940" i="17"/>
  <c r="AE940" i="17"/>
  <c r="AF940" i="17"/>
  <c r="AH940" i="17"/>
  <c r="AI940" i="17"/>
  <c r="AN940" i="17"/>
  <c r="AJ940" i="17"/>
  <c r="AK940" i="17"/>
  <c r="AL940" i="17"/>
  <c r="AM940" i="17"/>
  <c r="Y941" i="17"/>
  <c r="Z941" i="17"/>
  <c r="AB941" i="17"/>
  <c r="AC941" i="17"/>
  <c r="AD941" i="17"/>
  <c r="AE941" i="17"/>
  <c r="AF941" i="17"/>
  <c r="AH941" i="17"/>
  <c r="AI941" i="17"/>
  <c r="AN941" i="17"/>
  <c r="AJ941" i="17"/>
  <c r="AK941" i="17"/>
  <c r="AL941" i="17"/>
  <c r="AM941" i="17"/>
  <c r="Y942" i="17"/>
  <c r="Z942" i="17"/>
  <c r="AB942" i="17"/>
  <c r="AC942" i="17"/>
  <c r="AD942" i="17"/>
  <c r="AE942" i="17"/>
  <c r="AF942" i="17"/>
  <c r="AH942" i="17"/>
  <c r="AI942" i="17"/>
  <c r="AJ942" i="17"/>
  <c r="AK942" i="17"/>
  <c r="AL942" i="17"/>
  <c r="AM942" i="17"/>
  <c r="Y943" i="17"/>
  <c r="Z943" i="17"/>
  <c r="AB943" i="17"/>
  <c r="AC943" i="17"/>
  <c r="AD943" i="17"/>
  <c r="AE943" i="17"/>
  <c r="AF943" i="17"/>
  <c r="AH943" i="17"/>
  <c r="AI943" i="17"/>
  <c r="AN943" i="17"/>
  <c r="AJ943" i="17"/>
  <c r="AK943" i="17"/>
  <c r="AL943" i="17"/>
  <c r="AM943" i="17"/>
  <c r="Y944" i="17"/>
  <c r="Z944" i="17"/>
  <c r="AB944" i="17"/>
  <c r="AC944" i="17"/>
  <c r="AD944" i="17"/>
  <c r="AE944" i="17"/>
  <c r="AF944" i="17"/>
  <c r="AH944" i="17"/>
  <c r="AI944" i="17"/>
  <c r="AN944" i="17"/>
  <c r="AJ944" i="17"/>
  <c r="AK944" i="17"/>
  <c r="AL944" i="17"/>
  <c r="AM944" i="17"/>
  <c r="Y945" i="17"/>
  <c r="Z945" i="17"/>
  <c r="AB945" i="17"/>
  <c r="AC945" i="17"/>
  <c r="AD945" i="17"/>
  <c r="AE945" i="17"/>
  <c r="AF945" i="17"/>
  <c r="AH945" i="17"/>
  <c r="AI945" i="17"/>
  <c r="AN945" i="17"/>
  <c r="AJ945" i="17"/>
  <c r="AK945" i="17"/>
  <c r="AL945" i="17"/>
  <c r="AM945" i="17"/>
  <c r="Y946" i="17"/>
  <c r="Z946" i="17"/>
  <c r="AB946" i="17"/>
  <c r="AC946" i="17"/>
  <c r="AD946" i="17"/>
  <c r="AE946" i="17"/>
  <c r="AF946" i="17"/>
  <c r="AH946" i="17"/>
  <c r="AI946" i="17"/>
  <c r="AN946" i="17"/>
  <c r="AJ946" i="17"/>
  <c r="AK946" i="17"/>
  <c r="AL946" i="17"/>
  <c r="AM946" i="17"/>
  <c r="Y947" i="17"/>
  <c r="Z947" i="17"/>
  <c r="AB947" i="17"/>
  <c r="AC947" i="17"/>
  <c r="AD947" i="17"/>
  <c r="AE947" i="17"/>
  <c r="AF947" i="17"/>
  <c r="AH947" i="17"/>
  <c r="AI947" i="17"/>
  <c r="AJ947" i="17"/>
  <c r="AK947" i="17"/>
  <c r="AL947" i="17"/>
  <c r="AM947" i="17"/>
  <c r="Y948" i="17"/>
  <c r="Z948" i="17"/>
  <c r="AB948" i="17"/>
  <c r="AC948" i="17"/>
  <c r="AD948" i="17"/>
  <c r="AE948" i="17"/>
  <c r="AF948" i="17"/>
  <c r="AH948" i="17"/>
  <c r="AI948" i="17"/>
  <c r="AN948" i="17"/>
  <c r="AJ948" i="17"/>
  <c r="AK948" i="17"/>
  <c r="AL948" i="17"/>
  <c r="AM948" i="17"/>
  <c r="Y949" i="17"/>
  <c r="Z949" i="17"/>
  <c r="AB949" i="17"/>
  <c r="AC949" i="17"/>
  <c r="AD949" i="17"/>
  <c r="AE949" i="17"/>
  <c r="AF949" i="17"/>
  <c r="AH949" i="17"/>
  <c r="AI949" i="17"/>
  <c r="AN949" i="17"/>
  <c r="AJ949" i="17"/>
  <c r="AK949" i="17"/>
  <c r="AL949" i="17"/>
  <c r="AM949" i="17"/>
  <c r="Y950" i="17"/>
  <c r="Z950" i="17"/>
  <c r="AB950" i="17"/>
  <c r="AC950" i="17"/>
  <c r="AD950" i="17"/>
  <c r="AI950" i="17"/>
  <c r="AN950" i="17"/>
  <c r="AE950" i="17"/>
  <c r="AF950" i="17"/>
  <c r="AH950" i="17"/>
  <c r="AJ950" i="17"/>
  <c r="AK950" i="17"/>
  <c r="AL950" i="17"/>
  <c r="AM950" i="17"/>
  <c r="Y951" i="17"/>
  <c r="Z951" i="17"/>
  <c r="AB951" i="17"/>
  <c r="AC951" i="17"/>
  <c r="AD951" i="17"/>
  <c r="AE951" i="17"/>
  <c r="AF951" i="17"/>
  <c r="AH951" i="17"/>
  <c r="AI951" i="17"/>
  <c r="AN951" i="17"/>
  <c r="AJ951" i="17"/>
  <c r="AK951" i="17"/>
  <c r="AL951" i="17"/>
  <c r="AM951" i="17"/>
  <c r="Y952" i="17"/>
  <c r="Z952" i="17"/>
  <c r="AB952" i="17"/>
  <c r="AC952" i="17"/>
  <c r="AD952" i="17"/>
  <c r="AE952" i="17"/>
  <c r="AF952" i="17"/>
  <c r="AH952" i="17"/>
  <c r="AI952" i="17"/>
  <c r="AN952" i="17"/>
  <c r="AJ952" i="17"/>
  <c r="AK952" i="17"/>
  <c r="AL952" i="17"/>
  <c r="AM952" i="17"/>
  <c r="Y953" i="17"/>
  <c r="Z953" i="17"/>
  <c r="AB953" i="17"/>
  <c r="AC953" i="17"/>
  <c r="AD953" i="17"/>
  <c r="AE953" i="17"/>
  <c r="AF953" i="17"/>
  <c r="AH953" i="17"/>
  <c r="AI953" i="17"/>
  <c r="AN953" i="17"/>
  <c r="AJ953" i="17"/>
  <c r="AK953" i="17"/>
  <c r="AL953" i="17"/>
  <c r="AM953" i="17"/>
  <c r="Y954" i="17"/>
  <c r="Z954" i="17"/>
  <c r="AB954" i="17"/>
  <c r="AC954" i="17"/>
  <c r="AD954" i="17"/>
  <c r="AI954" i="17"/>
  <c r="AN954" i="17"/>
  <c r="AE954" i="17"/>
  <c r="AF954" i="17"/>
  <c r="AH954" i="17"/>
  <c r="AJ954" i="17"/>
  <c r="AK954" i="17"/>
  <c r="AL954" i="17"/>
  <c r="AM954" i="17"/>
  <c r="Y955" i="17"/>
  <c r="Z955" i="17"/>
  <c r="AB955" i="17"/>
  <c r="AC955" i="17"/>
  <c r="AD955" i="17"/>
  <c r="AE955" i="17"/>
  <c r="AF955" i="17"/>
  <c r="AH955" i="17"/>
  <c r="AI955" i="17"/>
  <c r="AJ955" i="17"/>
  <c r="AK955" i="17"/>
  <c r="AL955" i="17"/>
  <c r="AM955" i="17"/>
  <c r="Y956" i="17"/>
  <c r="Z956" i="17"/>
  <c r="AB956" i="17"/>
  <c r="AC956" i="17"/>
  <c r="AD956" i="17"/>
  <c r="AE956" i="17"/>
  <c r="AF956" i="17"/>
  <c r="AH956" i="17"/>
  <c r="AI956" i="17"/>
  <c r="AJ956" i="17"/>
  <c r="AK956" i="17"/>
  <c r="AL956" i="17"/>
  <c r="AM956" i="17"/>
  <c r="Y957" i="17"/>
  <c r="Z957" i="17"/>
  <c r="AB957" i="17"/>
  <c r="AC957" i="17"/>
  <c r="AD957" i="17"/>
  <c r="AI957" i="17"/>
  <c r="AN957" i="17"/>
  <c r="AE957" i="17"/>
  <c r="AF957" i="17"/>
  <c r="AH957" i="17"/>
  <c r="AJ957" i="17"/>
  <c r="AK957" i="17"/>
  <c r="AL957" i="17"/>
  <c r="AM957" i="17"/>
  <c r="Y958" i="17"/>
  <c r="Z958" i="17"/>
  <c r="AB958" i="17"/>
  <c r="AC958" i="17"/>
  <c r="AD958" i="17"/>
  <c r="AE958" i="17"/>
  <c r="AF958" i="17"/>
  <c r="AH958" i="17"/>
  <c r="AI958" i="17"/>
  <c r="AJ958" i="17"/>
  <c r="AK958" i="17"/>
  <c r="AL958" i="17"/>
  <c r="AM958" i="17"/>
  <c r="Y959" i="17"/>
  <c r="Z959" i="17"/>
  <c r="AB959" i="17"/>
  <c r="AC959" i="17"/>
  <c r="AD959" i="17"/>
  <c r="AE959" i="17"/>
  <c r="AF959" i="17"/>
  <c r="AH959" i="17"/>
  <c r="AI959" i="17"/>
  <c r="AN959" i="17"/>
  <c r="AJ959" i="17"/>
  <c r="AK959" i="17"/>
  <c r="AL959" i="17"/>
  <c r="AM959" i="17"/>
  <c r="Y960" i="17"/>
  <c r="Z960" i="17"/>
  <c r="AB960" i="17"/>
  <c r="AC960" i="17"/>
  <c r="AD960" i="17"/>
  <c r="AE960" i="17"/>
  <c r="AF960" i="17"/>
  <c r="AH960" i="17"/>
  <c r="AI960" i="17"/>
  <c r="AN960" i="17"/>
  <c r="AJ960" i="17"/>
  <c r="AK960" i="17"/>
  <c r="AL960" i="17"/>
  <c r="AM960" i="17"/>
  <c r="Y961" i="17"/>
  <c r="Z961" i="17"/>
  <c r="AB961" i="17"/>
  <c r="AC961" i="17"/>
  <c r="AD961" i="17"/>
  <c r="AE961" i="17"/>
  <c r="AF961" i="17"/>
  <c r="AH961" i="17"/>
  <c r="AI961" i="17"/>
  <c r="AN961" i="17"/>
  <c r="AJ961" i="17"/>
  <c r="AK961" i="17"/>
  <c r="AL961" i="17"/>
  <c r="AM961" i="17"/>
  <c r="Y962" i="17"/>
  <c r="Z962" i="17"/>
  <c r="AB962" i="17"/>
  <c r="AC962" i="17"/>
  <c r="AD962" i="17"/>
  <c r="AE962" i="17"/>
  <c r="AF962" i="17"/>
  <c r="AH962" i="17"/>
  <c r="AI962" i="17"/>
  <c r="AN962" i="17"/>
  <c r="AJ962" i="17"/>
  <c r="AK962" i="17"/>
  <c r="AL962" i="17"/>
  <c r="AM962" i="17"/>
  <c r="Y963" i="17"/>
  <c r="Z963" i="17"/>
  <c r="AB963" i="17"/>
  <c r="AC963" i="17"/>
  <c r="AD963" i="17"/>
  <c r="AE963" i="17"/>
  <c r="AF963" i="17"/>
  <c r="AH963" i="17"/>
  <c r="AI963" i="17"/>
  <c r="AN963" i="17"/>
  <c r="AJ963" i="17"/>
  <c r="AK963" i="17"/>
  <c r="AL963" i="17"/>
  <c r="AM963" i="17"/>
  <c r="Y964" i="17"/>
  <c r="Z964" i="17"/>
  <c r="AB964" i="17"/>
  <c r="AC964" i="17"/>
  <c r="AD964" i="17"/>
  <c r="AE964" i="17"/>
  <c r="AF964" i="17"/>
  <c r="AH964" i="17"/>
  <c r="AI964" i="17"/>
  <c r="AN964" i="17"/>
  <c r="AJ964" i="17"/>
  <c r="AK964" i="17"/>
  <c r="AL964" i="17"/>
  <c r="AM964" i="17"/>
  <c r="Y965" i="17"/>
  <c r="Z965" i="17"/>
  <c r="AB965" i="17"/>
  <c r="AC965" i="17"/>
  <c r="AD965" i="17"/>
  <c r="AE965" i="17"/>
  <c r="AF965" i="17"/>
  <c r="AH965" i="17"/>
  <c r="AI965" i="17"/>
  <c r="AN965" i="17"/>
  <c r="AJ965" i="17"/>
  <c r="AK965" i="17"/>
  <c r="AL965" i="17"/>
  <c r="AM965" i="17"/>
  <c r="Y966" i="17"/>
  <c r="Z966" i="17"/>
  <c r="AB966" i="17"/>
  <c r="AC966" i="17"/>
  <c r="AD966" i="17"/>
  <c r="AE966" i="17"/>
  <c r="AF966" i="17"/>
  <c r="AH966" i="17"/>
  <c r="AI966" i="17"/>
  <c r="AJ966" i="17"/>
  <c r="AK966" i="17"/>
  <c r="AL966" i="17"/>
  <c r="AM966" i="17"/>
  <c r="Y967" i="17"/>
  <c r="Z967" i="17"/>
  <c r="AB967" i="17"/>
  <c r="AC967" i="17"/>
  <c r="AD967" i="17"/>
  <c r="AE967" i="17"/>
  <c r="AF967" i="17"/>
  <c r="AH967" i="17"/>
  <c r="AI967" i="17"/>
  <c r="AN967" i="17"/>
  <c r="AJ967" i="17"/>
  <c r="AK967" i="17"/>
  <c r="AL967" i="17"/>
  <c r="AM967" i="17"/>
  <c r="Y968" i="17"/>
  <c r="Z968" i="17"/>
  <c r="AB968" i="17"/>
  <c r="AC968" i="17"/>
  <c r="AD968" i="17"/>
  <c r="AE968" i="17"/>
  <c r="AF968" i="17"/>
  <c r="AH968" i="17"/>
  <c r="AI968" i="17"/>
  <c r="AN968" i="17"/>
  <c r="AJ968" i="17"/>
  <c r="AK968" i="17"/>
  <c r="AL968" i="17"/>
  <c r="AM968" i="17"/>
  <c r="Y969" i="17"/>
  <c r="Z969" i="17"/>
  <c r="AB969" i="17"/>
  <c r="AC969" i="17"/>
  <c r="AD969" i="17"/>
  <c r="AE969" i="17"/>
  <c r="AF969" i="17"/>
  <c r="AH969" i="17"/>
  <c r="AI969" i="17"/>
  <c r="AN969" i="17"/>
  <c r="AJ969" i="17"/>
  <c r="AK969" i="17"/>
  <c r="AL969" i="17"/>
  <c r="AM969" i="17"/>
  <c r="Y970" i="17"/>
  <c r="Z970" i="17"/>
  <c r="AB970" i="17"/>
  <c r="AC970" i="17"/>
  <c r="AD970" i="17"/>
  <c r="AE970" i="17"/>
  <c r="I967" i="16"/>
  <c r="AF970" i="17"/>
  <c r="AH970" i="17"/>
  <c r="AI970" i="17"/>
  <c r="AN970" i="17"/>
  <c r="AJ970" i="17"/>
  <c r="AK970" i="17"/>
  <c r="AL970" i="17"/>
  <c r="AM970" i="17"/>
  <c r="Y971" i="17"/>
  <c r="Z971" i="17"/>
  <c r="AB971" i="17"/>
  <c r="AC971" i="17"/>
  <c r="AD971" i="17"/>
  <c r="AE971" i="17"/>
  <c r="AF971" i="17"/>
  <c r="AH971" i="17"/>
  <c r="AI971" i="17"/>
  <c r="AN971" i="17"/>
  <c r="AJ971" i="17"/>
  <c r="AK971" i="17"/>
  <c r="AL971" i="17"/>
  <c r="AM971" i="17"/>
  <c r="Y972" i="17"/>
  <c r="Z972" i="17"/>
  <c r="AB972" i="17"/>
  <c r="AC972" i="17"/>
  <c r="AD972" i="17"/>
  <c r="AI972" i="17"/>
  <c r="AN972" i="17"/>
  <c r="AE972" i="17"/>
  <c r="AF972" i="17"/>
  <c r="AH972" i="17"/>
  <c r="AJ972" i="17"/>
  <c r="AK972" i="17"/>
  <c r="AL972" i="17"/>
  <c r="AM972" i="17"/>
  <c r="Y973" i="17"/>
  <c r="Z973" i="17"/>
  <c r="AB973" i="17"/>
  <c r="AC973" i="17"/>
  <c r="AD973" i="17"/>
  <c r="AE973" i="17"/>
  <c r="AF973" i="17"/>
  <c r="AH973" i="17"/>
  <c r="AI973" i="17"/>
  <c r="AN973" i="17"/>
  <c r="AJ973" i="17"/>
  <c r="AK973" i="17"/>
  <c r="AL973" i="17"/>
  <c r="AM973" i="17"/>
  <c r="Y974" i="17"/>
  <c r="Z974" i="17"/>
  <c r="AB974" i="17"/>
  <c r="AC974" i="17"/>
  <c r="AD974" i="17"/>
  <c r="AE974" i="17"/>
  <c r="AF974" i="17"/>
  <c r="AH974" i="17"/>
  <c r="AI974" i="17"/>
  <c r="AN974" i="17"/>
  <c r="AJ974" i="17"/>
  <c r="AK974" i="17"/>
  <c r="AL974" i="17"/>
  <c r="AM974" i="17"/>
  <c r="Y975" i="17"/>
  <c r="Z975" i="17"/>
  <c r="AB975" i="17"/>
  <c r="AC975" i="17"/>
  <c r="AD975" i="17"/>
  <c r="AE975" i="17"/>
  <c r="AF975" i="17"/>
  <c r="AH975" i="17"/>
  <c r="L972" i="16"/>
  <c r="AI975" i="17"/>
  <c r="AJ975" i="17"/>
  <c r="AK975" i="17"/>
  <c r="AL975" i="17"/>
  <c r="AM975" i="17"/>
  <c r="Y976" i="17"/>
  <c r="Z976" i="17"/>
  <c r="AB976" i="17"/>
  <c r="AC976" i="17"/>
  <c r="AD976" i="17"/>
  <c r="AI976" i="17"/>
  <c r="AN976" i="17"/>
  <c r="AE976" i="17"/>
  <c r="AF976" i="17"/>
  <c r="AH976" i="17"/>
  <c r="AJ976" i="17"/>
  <c r="AK976" i="17"/>
  <c r="AL976" i="17"/>
  <c r="AM976" i="17"/>
  <c r="Y977" i="17"/>
  <c r="Z977" i="17"/>
  <c r="AB977" i="17"/>
  <c r="AC977" i="17"/>
  <c r="AD977" i="17"/>
  <c r="AE977" i="17"/>
  <c r="AF977" i="17"/>
  <c r="AH977" i="17"/>
  <c r="AI977" i="17"/>
  <c r="AN977" i="17"/>
  <c r="AJ977" i="17"/>
  <c r="AK977" i="17"/>
  <c r="AL977" i="17"/>
  <c r="AM977" i="17"/>
  <c r="Y978" i="17"/>
  <c r="Z978" i="17"/>
  <c r="AB978" i="17"/>
  <c r="AC978" i="17"/>
  <c r="AD978" i="17"/>
  <c r="AE978" i="17"/>
  <c r="AF978" i="17"/>
  <c r="AH978" i="17"/>
  <c r="AI978" i="17"/>
  <c r="AN978" i="17"/>
  <c r="AJ978" i="17"/>
  <c r="AK978" i="17"/>
  <c r="AL978" i="17"/>
  <c r="AM978" i="17"/>
  <c r="Y979" i="17"/>
  <c r="Z979" i="17"/>
  <c r="AB979" i="17"/>
  <c r="AC979" i="17"/>
  <c r="AD979" i="17"/>
  <c r="AE979" i="17"/>
  <c r="AF979" i="17"/>
  <c r="AH979" i="17"/>
  <c r="AI979" i="17"/>
  <c r="AN979" i="17"/>
  <c r="AJ979" i="17"/>
  <c r="AK979" i="17"/>
  <c r="AL979" i="17"/>
  <c r="AM979" i="17"/>
  <c r="Y980" i="17"/>
  <c r="Z980" i="17"/>
  <c r="AB980" i="17"/>
  <c r="AC980" i="17"/>
  <c r="AD980" i="17"/>
  <c r="AE980" i="17"/>
  <c r="AF980" i="17"/>
  <c r="AH980" i="17"/>
  <c r="AI980" i="17"/>
  <c r="AN980" i="17"/>
  <c r="AJ980" i="17"/>
  <c r="AK980" i="17"/>
  <c r="AL980" i="17"/>
  <c r="AM980" i="17"/>
  <c r="Y981" i="17"/>
  <c r="Z981" i="17"/>
  <c r="AB981" i="17"/>
  <c r="AC981" i="17"/>
  <c r="AD981" i="17"/>
  <c r="AE981" i="17"/>
  <c r="AF981" i="17"/>
  <c r="AH981" i="17"/>
  <c r="AI981" i="17"/>
  <c r="AN981" i="17"/>
  <c r="AJ981" i="17"/>
  <c r="AK981" i="17"/>
  <c r="AL981" i="17"/>
  <c r="AM981" i="17"/>
  <c r="Y982" i="17"/>
  <c r="Z982" i="17"/>
  <c r="AB982" i="17"/>
  <c r="AC982" i="17"/>
  <c r="AD982" i="17"/>
  <c r="AE982" i="17"/>
  <c r="AF982" i="17"/>
  <c r="AH982" i="17"/>
  <c r="AI982" i="17"/>
  <c r="AN982" i="17"/>
  <c r="AJ982" i="17"/>
  <c r="AK982" i="17"/>
  <c r="AL982" i="17"/>
  <c r="AM982" i="17"/>
  <c r="Y983" i="17"/>
  <c r="Z983" i="17"/>
  <c r="AB983" i="17"/>
  <c r="AC983" i="17"/>
  <c r="AD983" i="17"/>
  <c r="AE983" i="17"/>
  <c r="AF983" i="17"/>
  <c r="AH983" i="17"/>
  <c r="AI983" i="17"/>
  <c r="AJ983" i="17"/>
  <c r="AK983" i="17"/>
  <c r="AL983" i="17"/>
  <c r="AM983" i="17"/>
  <c r="Y984" i="17"/>
  <c r="Z984" i="17"/>
  <c r="AB984" i="17"/>
  <c r="AC984" i="17"/>
  <c r="AD984" i="17"/>
  <c r="AE984" i="17"/>
  <c r="AF984" i="17"/>
  <c r="AH984" i="17"/>
  <c r="AI984" i="17"/>
  <c r="AJ984" i="17"/>
  <c r="AK984" i="17"/>
  <c r="AL984" i="17"/>
  <c r="AM984" i="17"/>
  <c r="Y985" i="17"/>
  <c r="Z985" i="17"/>
  <c r="AB985" i="17"/>
  <c r="AC985" i="17"/>
  <c r="AD985" i="17"/>
  <c r="AE985" i="17"/>
  <c r="AF985" i="17"/>
  <c r="AH985" i="17"/>
  <c r="AI985" i="17"/>
  <c r="AN985" i="17"/>
  <c r="AJ985" i="17"/>
  <c r="AK985" i="17"/>
  <c r="AL985" i="17"/>
  <c r="AM985" i="17"/>
  <c r="Y986" i="17"/>
  <c r="Z986" i="17"/>
  <c r="AB986" i="17"/>
  <c r="AC986" i="17"/>
  <c r="AD986" i="17"/>
  <c r="AE986" i="17"/>
  <c r="AF986" i="17"/>
  <c r="AH986" i="17"/>
  <c r="AI986" i="17"/>
  <c r="AJ986" i="17"/>
  <c r="AK986" i="17"/>
  <c r="AL986" i="17"/>
  <c r="AM986" i="17"/>
  <c r="Y987" i="17"/>
  <c r="Z987" i="17"/>
  <c r="AB987" i="17"/>
  <c r="AC987" i="17"/>
  <c r="AD987" i="17"/>
  <c r="AE987" i="17"/>
  <c r="AF987" i="17"/>
  <c r="AH987" i="17"/>
  <c r="AI987" i="17"/>
  <c r="AN987" i="17"/>
  <c r="AJ987" i="17"/>
  <c r="AK987" i="17"/>
  <c r="AL987" i="17"/>
  <c r="AM987" i="17"/>
  <c r="Y988" i="17"/>
  <c r="Z988" i="17"/>
  <c r="AB988" i="17"/>
  <c r="AC988" i="17"/>
  <c r="AD988" i="17"/>
  <c r="AE988" i="17"/>
  <c r="AF988" i="17"/>
  <c r="AH988" i="17"/>
  <c r="AI988" i="17"/>
  <c r="AJ988" i="17"/>
  <c r="AK988" i="17"/>
  <c r="AL988" i="17"/>
  <c r="AM988" i="17"/>
  <c r="Y989" i="17"/>
  <c r="Z989" i="17"/>
  <c r="AB989" i="17"/>
  <c r="AC989" i="17"/>
  <c r="AD989" i="17"/>
  <c r="AE989" i="17"/>
  <c r="AF989" i="17"/>
  <c r="AH989" i="17"/>
  <c r="AI989" i="17"/>
  <c r="AN989" i="17"/>
  <c r="AJ989" i="17"/>
  <c r="AK989" i="17"/>
  <c r="AL989" i="17"/>
  <c r="AM989" i="17"/>
  <c r="Y990" i="17"/>
  <c r="Z990" i="17"/>
  <c r="AB990" i="17"/>
  <c r="AC990" i="17"/>
  <c r="AD990" i="17"/>
  <c r="AE990" i="17"/>
  <c r="AF990" i="17"/>
  <c r="AH990" i="17"/>
  <c r="AI990" i="17"/>
  <c r="AN990" i="17"/>
  <c r="AJ990" i="17"/>
  <c r="AK990" i="17"/>
  <c r="AL990" i="17"/>
  <c r="AM990" i="17"/>
  <c r="Y991" i="17"/>
  <c r="Z991" i="17"/>
  <c r="AB991" i="17"/>
  <c r="AC991" i="17"/>
  <c r="AD991" i="17"/>
  <c r="AE991" i="17"/>
  <c r="AF991" i="17"/>
  <c r="AH991" i="17"/>
  <c r="AI991" i="17"/>
  <c r="AN991" i="17"/>
  <c r="AJ991" i="17"/>
  <c r="AK991" i="17"/>
  <c r="AL991" i="17"/>
  <c r="AM991" i="17"/>
  <c r="Y992" i="17"/>
  <c r="Z992" i="17"/>
  <c r="AB992" i="17"/>
  <c r="AC992" i="17"/>
  <c r="AD992" i="17"/>
  <c r="AE992" i="17"/>
  <c r="AF992" i="17"/>
  <c r="AH992" i="17"/>
  <c r="AI992" i="17"/>
  <c r="AN992" i="17"/>
  <c r="AJ992" i="17"/>
  <c r="AK992" i="17"/>
  <c r="AL992" i="17"/>
  <c r="AM992" i="17"/>
  <c r="Y993" i="17"/>
  <c r="Z993" i="17"/>
  <c r="AB993" i="17"/>
  <c r="AC993" i="17"/>
  <c r="AD993" i="17"/>
  <c r="AI993" i="17"/>
  <c r="AN993" i="17"/>
  <c r="AE993" i="17"/>
  <c r="AF993" i="17"/>
  <c r="AH993" i="17"/>
  <c r="AJ993" i="17"/>
  <c r="AK993" i="17"/>
  <c r="AL993" i="17"/>
  <c r="AM993" i="17"/>
  <c r="Y994" i="17"/>
  <c r="Z994" i="17"/>
  <c r="AB994" i="17"/>
  <c r="AC994" i="17"/>
  <c r="AD994" i="17"/>
  <c r="AE994" i="17"/>
  <c r="AF994" i="17"/>
  <c r="AH994" i="17"/>
  <c r="AI994" i="17"/>
  <c r="AN994" i="17"/>
  <c r="AJ994" i="17"/>
  <c r="AK994" i="17"/>
  <c r="AL994" i="17"/>
  <c r="AM994" i="17"/>
  <c r="Y995" i="17"/>
  <c r="Z995" i="17"/>
  <c r="AB995" i="17"/>
  <c r="AC995" i="17"/>
  <c r="AD995" i="17"/>
  <c r="AE995" i="17"/>
  <c r="AF995" i="17"/>
  <c r="AH995" i="17"/>
  <c r="AI995" i="17"/>
  <c r="AN995" i="17"/>
  <c r="AJ995" i="17"/>
  <c r="AK995" i="17"/>
  <c r="AL995" i="17"/>
  <c r="AM995" i="17"/>
  <c r="Y996" i="17"/>
  <c r="Z996" i="17"/>
  <c r="AB996" i="17"/>
  <c r="AC996" i="17"/>
  <c r="AD996" i="17"/>
  <c r="AE996" i="17"/>
  <c r="AF996" i="17"/>
  <c r="AH996" i="17"/>
  <c r="AI996" i="17"/>
  <c r="AN996" i="17"/>
  <c r="AJ996" i="17"/>
  <c r="AK996" i="17"/>
  <c r="AL996" i="17"/>
  <c r="AM996" i="17"/>
  <c r="Y997" i="17"/>
  <c r="Z997" i="17"/>
  <c r="AB997" i="17"/>
  <c r="AC997" i="17"/>
  <c r="AD997" i="17"/>
  <c r="AE997" i="17"/>
  <c r="AF997" i="17"/>
  <c r="AH997" i="17"/>
  <c r="AI997" i="17"/>
  <c r="AJ997" i="17"/>
  <c r="AK997" i="17"/>
  <c r="AL997" i="17"/>
  <c r="AM997" i="17"/>
  <c r="Y998" i="17"/>
  <c r="Z998" i="17"/>
  <c r="AB998" i="17"/>
  <c r="AC998" i="17"/>
  <c r="AD998" i="17"/>
  <c r="AE998" i="17"/>
  <c r="AF998" i="17"/>
  <c r="AH998" i="17"/>
  <c r="AI998" i="17"/>
  <c r="AN998" i="17"/>
  <c r="AJ998" i="17"/>
  <c r="AK998" i="17"/>
  <c r="AL998" i="17"/>
  <c r="AM998" i="17"/>
  <c r="Y999" i="17"/>
  <c r="Z999" i="17"/>
  <c r="AB999" i="17"/>
  <c r="AC999" i="17"/>
  <c r="AD999" i="17"/>
  <c r="AE999" i="17"/>
  <c r="AF999" i="17"/>
  <c r="AH999" i="17"/>
  <c r="AI999" i="17"/>
  <c r="AN999" i="17"/>
  <c r="AJ999" i="17"/>
  <c r="AK999" i="17"/>
  <c r="AL999" i="17"/>
  <c r="AM999" i="17"/>
  <c r="Y1000" i="17"/>
  <c r="Z1000" i="17"/>
  <c r="AB1000" i="17"/>
  <c r="AC1000" i="17"/>
  <c r="AD1000" i="17"/>
  <c r="AE1000" i="17"/>
  <c r="AF1000" i="17"/>
  <c r="AH1000" i="17"/>
  <c r="AI1000" i="17"/>
  <c r="AJ1000" i="17"/>
  <c r="AK1000" i="17"/>
  <c r="AL1000" i="17"/>
  <c r="AM1000" i="17"/>
  <c r="Y1001" i="17"/>
  <c r="Z1001" i="17"/>
  <c r="AB1001" i="17"/>
  <c r="AC1001" i="17"/>
  <c r="AD1001" i="17"/>
  <c r="AE1001" i="17"/>
  <c r="AF1001" i="17"/>
  <c r="AH1001" i="17"/>
  <c r="AI1001" i="17"/>
  <c r="AN1001" i="17"/>
  <c r="AJ1001" i="17"/>
  <c r="AK1001" i="17"/>
  <c r="AL1001" i="17"/>
  <c r="AM1001" i="17"/>
  <c r="Y1002" i="17"/>
  <c r="Z1002" i="17"/>
  <c r="AB1002" i="17"/>
  <c r="AC1002" i="17"/>
  <c r="AD1002" i="17"/>
  <c r="AE1002" i="17"/>
  <c r="AF1002" i="17"/>
  <c r="AH1002" i="17"/>
  <c r="AI1002" i="17"/>
  <c r="AN1002" i="17"/>
  <c r="AJ1002" i="17"/>
  <c r="AK1002" i="17"/>
  <c r="AL1002" i="17"/>
  <c r="AM1002" i="17"/>
  <c r="Y1003" i="17"/>
  <c r="Z1003" i="17"/>
  <c r="AB1003" i="17"/>
  <c r="AC1003" i="17"/>
  <c r="AD1003" i="17"/>
  <c r="AE1003" i="17"/>
  <c r="AF1003" i="17"/>
  <c r="AH1003" i="17"/>
  <c r="AI1003" i="17"/>
  <c r="AN1003" i="17"/>
  <c r="AJ1003" i="17"/>
  <c r="AK1003" i="17"/>
  <c r="AL1003" i="17"/>
  <c r="AM1003" i="17"/>
  <c r="Y1004" i="17"/>
  <c r="Z1004" i="17"/>
  <c r="AB1004" i="17"/>
  <c r="AC1004" i="17"/>
  <c r="AD1004" i="17"/>
  <c r="AE1004" i="17"/>
  <c r="AF1004" i="17"/>
  <c r="AH1004" i="17"/>
  <c r="AI1004" i="17"/>
  <c r="AJ1004" i="17"/>
  <c r="AK1004" i="17"/>
  <c r="AL1004" i="17"/>
  <c r="AM1004" i="17"/>
  <c r="A1" i="16"/>
  <c r="D1" i="16"/>
  <c r="E1" i="16"/>
  <c r="A4" i="15"/>
  <c r="B4" i="15"/>
  <c r="A5" i="15"/>
  <c r="B5" i="15"/>
  <c r="F8" i="18"/>
  <c r="A6" i="15"/>
  <c r="B6" i="15"/>
  <c r="A7" i="15"/>
  <c r="A8" i="15"/>
  <c r="B8" i="15"/>
  <c r="A9" i="15"/>
  <c r="B9" i="15"/>
  <c r="A10" i="15"/>
  <c r="B10" i="15"/>
  <c r="A11" i="15"/>
  <c r="B11" i="15"/>
  <c r="A12" i="15"/>
  <c r="B12" i="15"/>
  <c r="A13" i="15"/>
  <c r="B13" i="15"/>
  <c r="A14" i="15"/>
  <c r="B14" i="15"/>
  <c r="A15" i="15"/>
  <c r="B15" i="15"/>
  <c r="A16" i="15"/>
  <c r="B16" i="15"/>
  <c r="A17" i="15"/>
  <c r="B17" i="15"/>
  <c r="A18" i="15"/>
  <c r="B18" i="15"/>
  <c r="A19" i="15"/>
  <c r="B19" i="15"/>
  <c r="A20" i="15"/>
  <c r="B20" i="15"/>
  <c r="A21" i="15"/>
  <c r="B21" i="15"/>
  <c r="A22" i="15"/>
  <c r="B22" i="15"/>
  <c r="A23" i="15"/>
  <c r="B23" i="15"/>
  <c r="A24" i="15"/>
  <c r="B24" i="15"/>
  <c r="A25" i="15"/>
  <c r="B25" i="15"/>
  <c r="A26" i="15"/>
  <c r="B26" i="15"/>
  <c r="A27" i="15"/>
  <c r="B27" i="15"/>
  <c r="A28" i="15"/>
  <c r="B28" i="15"/>
  <c r="A29" i="15"/>
  <c r="B29" i="15"/>
  <c r="A30" i="15"/>
  <c r="B30" i="15"/>
  <c r="A31" i="15"/>
  <c r="B31" i="15"/>
  <c r="A32" i="15"/>
  <c r="B32" i="15"/>
  <c r="A488" i="15"/>
  <c r="A489" i="15"/>
  <c r="A490" i="15"/>
  <c r="A491" i="15"/>
  <c r="A492" i="15"/>
  <c r="A493" i="15"/>
  <c r="A494" i="15"/>
  <c r="A495" i="15"/>
  <c r="A496" i="15"/>
  <c r="A497" i="15"/>
  <c r="A498" i="15"/>
  <c r="A499" i="15"/>
  <c r="A500" i="15"/>
  <c r="A501" i="15"/>
  <c r="A502" i="15"/>
  <c r="A503" i="15"/>
  <c r="A504" i="15"/>
  <c r="A505" i="15"/>
  <c r="A506" i="15"/>
  <c r="A507" i="1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B519" i="4"/>
  <c r="A520" i="4"/>
  <c r="B520" i="4"/>
  <c r="D520" i="4"/>
  <c r="A521" i="4"/>
  <c r="B521" i="4"/>
  <c r="D521" i="4"/>
  <c r="A522" i="4"/>
  <c r="B522" i="4"/>
  <c r="D522" i="4"/>
  <c r="A523" i="4"/>
  <c r="B523" i="4"/>
  <c r="D523" i="4"/>
  <c r="A524" i="4"/>
  <c r="B524" i="4"/>
  <c r="D524" i="4"/>
  <c r="A525" i="4"/>
  <c r="B525" i="4"/>
  <c r="D525" i="4"/>
  <c r="A526" i="4"/>
  <c r="B526" i="4"/>
  <c r="D526" i="4"/>
  <c r="A527" i="4"/>
  <c r="B527" i="4"/>
  <c r="D527" i="4"/>
  <c r="A528" i="4"/>
  <c r="B528" i="4"/>
  <c r="D528" i="4"/>
  <c r="A529" i="4"/>
  <c r="B529" i="4"/>
  <c r="D529" i="4"/>
  <c r="A530" i="4"/>
  <c r="B530" i="4"/>
  <c r="D530" i="4"/>
  <c r="A531" i="4"/>
  <c r="B531" i="4"/>
  <c r="D531" i="4"/>
  <c r="A532" i="4"/>
  <c r="B532" i="4"/>
  <c r="D532" i="4"/>
  <c r="A533" i="4"/>
  <c r="B533" i="4"/>
  <c r="D533" i="4"/>
  <c r="A534" i="4"/>
  <c r="B534" i="4"/>
  <c r="D534" i="4"/>
  <c r="A535" i="4"/>
  <c r="B535" i="4"/>
  <c r="D535" i="4"/>
  <c r="A536" i="4"/>
  <c r="B536" i="4"/>
  <c r="D536" i="4"/>
  <c r="A537" i="4"/>
  <c r="B537" i="4"/>
  <c r="D537" i="4"/>
  <c r="A538" i="4"/>
  <c r="B538" i="4"/>
  <c r="D538" i="4"/>
  <c r="A539" i="4"/>
  <c r="B539" i="4"/>
  <c r="D539" i="4"/>
  <c r="A540" i="4"/>
  <c r="B540" i="4"/>
  <c r="D540" i="4"/>
  <c r="A541" i="4"/>
  <c r="B541" i="4"/>
  <c r="D541" i="4"/>
  <c r="A542" i="4"/>
  <c r="B542" i="4"/>
  <c r="D542" i="4"/>
  <c r="A543" i="4"/>
  <c r="B543" i="4"/>
  <c r="D543" i="4"/>
  <c r="A544" i="4"/>
  <c r="B544" i="4"/>
  <c r="D544" i="4"/>
  <c r="A545" i="4"/>
  <c r="B545" i="4"/>
  <c r="D545" i="4"/>
  <c r="A546" i="4"/>
  <c r="B546" i="4"/>
  <c r="D546" i="4"/>
  <c r="A547" i="4"/>
  <c r="B547" i="4"/>
  <c r="D547" i="4"/>
  <c r="A548" i="4"/>
  <c r="B548" i="4"/>
  <c r="D548" i="4"/>
  <c r="A549" i="4"/>
  <c r="B549" i="4"/>
  <c r="D549" i="4"/>
  <c r="A550" i="4"/>
  <c r="B550" i="4"/>
  <c r="D550" i="4"/>
  <c r="A551" i="4"/>
  <c r="B551" i="4"/>
  <c r="D551" i="4"/>
  <c r="A552" i="4"/>
  <c r="B552" i="4"/>
  <c r="D552" i="4"/>
  <c r="A553" i="4"/>
  <c r="B553" i="4"/>
  <c r="D553" i="4"/>
  <c r="A554" i="4"/>
  <c r="B554" i="4"/>
  <c r="D554" i="4"/>
  <c r="A555" i="4"/>
  <c r="B555" i="4"/>
  <c r="D555" i="4"/>
  <c r="A556" i="4"/>
  <c r="B556" i="4"/>
  <c r="D556" i="4"/>
  <c r="A557" i="4"/>
  <c r="B557" i="4"/>
  <c r="D557" i="4"/>
  <c r="A558" i="4"/>
  <c r="B558" i="4"/>
  <c r="D558" i="4"/>
  <c r="A559" i="4"/>
  <c r="B559" i="4"/>
  <c r="D559" i="4"/>
  <c r="A560" i="4"/>
  <c r="B560" i="4"/>
  <c r="D560" i="4"/>
  <c r="A561" i="4"/>
  <c r="B561" i="4"/>
  <c r="D561" i="4"/>
  <c r="A562" i="4"/>
  <c r="B562" i="4"/>
  <c r="D562" i="4"/>
  <c r="A563" i="4"/>
  <c r="B563" i="4"/>
  <c r="D563" i="4"/>
  <c r="A564" i="4"/>
  <c r="B564" i="4"/>
  <c r="D564" i="4"/>
  <c r="A565" i="4"/>
  <c r="B565" i="4"/>
  <c r="D565" i="4"/>
  <c r="A566" i="4"/>
  <c r="B566" i="4"/>
  <c r="D566" i="4"/>
  <c r="A567" i="4"/>
  <c r="B567" i="4"/>
  <c r="D567" i="4"/>
  <c r="A568" i="4"/>
  <c r="B568" i="4"/>
  <c r="D568" i="4"/>
  <c r="A569" i="4"/>
  <c r="B569" i="4"/>
  <c r="D569" i="4"/>
  <c r="A570" i="4"/>
  <c r="B570" i="4"/>
  <c r="D570" i="4"/>
  <c r="A571" i="4"/>
  <c r="B571" i="4"/>
  <c r="D571" i="4"/>
  <c r="A572" i="4"/>
  <c r="B572" i="4"/>
  <c r="D572" i="4"/>
  <c r="A573" i="4"/>
  <c r="B573" i="4"/>
  <c r="D573" i="4"/>
  <c r="A574" i="4"/>
  <c r="B574" i="4"/>
  <c r="D574" i="4"/>
  <c r="A575" i="4"/>
  <c r="B575" i="4"/>
  <c r="D575" i="4"/>
  <c r="A576" i="4"/>
  <c r="B576" i="4"/>
  <c r="D576" i="4"/>
  <c r="A577" i="4"/>
  <c r="B577" i="4"/>
  <c r="D577" i="4"/>
  <c r="A578" i="4"/>
  <c r="B578" i="4"/>
  <c r="D578" i="4"/>
  <c r="A579" i="4"/>
  <c r="B579" i="4"/>
  <c r="D579" i="4"/>
  <c r="A580" i="4"/>
  <c r="B580" i="4"/>
  <c r="D580" i="4"/>
  <c r="A581" i="4"/>
  <c r="B581" i="4"/>
  <c r="D581" i="4"/>
  <c r="A582" i="4"/>
  <c r="B582" i="4"/>
  <c r="D582" i="4"/>
  <c r="A583" i="4"/>
  <c r="B583" i="4"/>
  <c r="D583" i="4"/>
  <c r="A584" i="4"/>
  <c r="B584" i="4"/>
  <c r="D584" i="4"/>
  <c r="A585" i="4"/>
  <c r="B585" i="4"/>
  <c r="D585" i="4"/>
  <c r="A586" i="4"/>
  <c r="B586" i="4"/>
  <c r="D586" i="4"/>
  <c r="A587" i="4"/>
  <c r="B587" i="4"/>
  <c r="D587" i="4"/>
  <c r="A588" i="4"/>
  <c r="B588" i="4"/>
  <c r="D588" i="4"/>
  <c r="A589" i="4"/>
  <c r="B589" i="4"/>
  <c r="D589" i="4"/>
  <c r="A590" i="4"/>
  <c r="B590" i="4"/>
  <c r="D590" i="4"/>
  <c r="A591" i="4"/>
  <c r="B591" i="4"/>
  <c r="D591" i="4"/>
  <c r="A592" i="4"/>
  <c r="B592" i="4"/>
  <c r="D592" i="4"/>
  <c r="A593" i="4"/>
  <c r="B593" i="4"/>
  <c r="D593" i="4"/>
  <c r="A594" i="4"/>
  <c r="B594" i="4"/>
  <c r="D594" i="4"/>
  <c r="A595" i="4"/>
  <c r="B595" i="4"/>
  <c r="D595" i="4"/>
  <c r="A596" i="4"/>
  <c r="B596" i="4"/>
  <c r="D596" i="4"/>
  <c r="A597" i="4"/>
  <c r="B597" i="4"/>
  <c r="D597" i="4"/>
  <c r="A598" i="4"/>
  <c r="B598" i="4"/>
  <c r="D598" i="4"/>
  <c r="A599" i="4"/>
  <c r="B599" i="4"/>
  <c r="D599" i="4"/>
  <c r="A600" i="4"/>
  <c r="B600" i="4"/>
  <c r="D600" i="4"/>
  <c r="A601" i="4"/>
  <c r="B601" i="4"/>
  <c r="D601" i="4"/>
  <c r="A602" i="4"/>
  <c r="B602" i="4"/>
  <c r="D602" i="4"/>
  <c r="A603" i="4"/>
  <c r="B603" i="4"/>
  <c r="D603" i="4"/>
  <c r="A604" i="4"/>
  <c r="B604" i="4"/>
  <c r="D604" i="4"/>
  <c r="A605" i="4"/>
  <c r="B605" i="4"/>
  <c r="D605" i="4"/>
  <c r="A606" i="4"/>
  <c r="B606" i="4"/>
  <c r="D606" i="4"/>
  <c r="A607" i="4"/>
  <c r="B607" i="4"/>
  <c r="D607" i="4"/>
  <c r="A608" i="4"/>
  <c r="B608" i="4"/>
  <c r="D608" i="4"/>
  <c r="A609" i="4"/>
  <c r="B609" i="4"/>
  <c r="D609" i="4"/>
  <c r="A610" i="4"/>
  <c r="B610" i="4"/>
  <c r="D610" i="4"/>
  <c r="A611" i="4"/>
  <c r="B611" i="4"/>
  <c r="D611" i="4"/>
  <c r="A612" i="4"/>
  <c r="B612" i="4"/>
  <c r="D612" i="4"/>
  <c r="A613" i="4"/>
  <c r="B613" i="4"/>
  <c r="D613" i="4"/>
  <c r="A614" i="4"/>
  <c r="B614" i="4"/>
  <c r="D614" i="4"/>
  <c r="A615" i="4"/>
  <c r="B615" i="4"/>
  <c r="D615" i="4"/>
  <c r="A616" i="4"/>
  <c r="B616" i="4"/>
  <c r="D616" i="4"/>
  <c r="A617" i="4"/>
  <c r="B617" i="4"/>
  <c r="D617" i="4"/>
  <c r="A618" i="4"/>
  <c r="B618" i="4"/>
  <c r="D618" i="4"/>
  <c r="A619" i="4"/>
  <c r="B619" i="4"/>
  <c r="D619" i="4"/>
  <c r="A620" i="4"/>
  <c r="B620" i="4"/>
  <c r="D620" i="4"/>
  <c r="A621" i="4"/>
  <c r="B621" i="4"/>
  <c r="D621" i="4"/>
  <c r="A622" i="4"/>
  <c r="B622" i="4"/>
  <c r="D622" i="4"/>
  <c r="A623" i="4"/>
  <c r="B623" i="4"/>
  <c r="D623" i="4"/>
  <c r="A624" i="4"/>
  <c r="B624" i="4"/>
  <c r="D624" i="4"/>
  <c r="A625" i="4"/>
  <c r="B625" i="4"/>
  <c r="D625" i="4"/>
  <c r="A626" i="4"/>
  <c r="B626" i="4"/>
  <c r="D626" i="4"/>
  <c r="A627" i="4"/>
  <c r="B627" i="4"/>
  <c r="D627" i="4"/>
  <c r="A628" i="4"/>
  <c r="B628" i="4"/>
  <c r="D628" i="4"/>
  <c r="A629" i="4"/>
  <c r="B629" i="4"/>
  <c r="D629" i="4"/>
  <c r="A630" i="4"/>
  <c r="B630" i="4"/>
  <c r="D630" i="4"/>
  <c r="A631" i="4"/>
  <c r="B631" i="4"/>
  <c r="D631" i="4"/>
  <c r="A632" i="4"/>
  <c r="B632" i="4"/>
  <c r="D632" i="4"/>
  <c r="A633" i="4"/>
  <c r="B633" i="4"/>
  <c r="D633" i="4"/>
  <c r="A634" i="4"/>
  <c r="B634" i="4"/>
  <c r="D634" i="4"/>
  <c r="A635" i="4"/>
  <c r="B635" i="4"/>
  <c r="D635" i="4"/>
  <c r="A636" i="4"/>
  <c r="B636" i="4"/>
  <c r="D636" i="4"/>
  <c r="A637" i="4"/>
  <c r="B637" i="4"/>
  <c r="D637" i="4"/>
  <c r="A638" i="4"/>
  <c r="B638" i="4"/>
  <c r="D638" i="4"/>
  <c r="A639" i="4"/>
  <c r="B639" i="4"/>
  <c r="D639" i="4"/>
  <c r="A640" i="4"/>
  <c r="B640" i="4"/>
  <c r="D640" i="4"/>
  <c r="A641" i="4"/>
  <c r="B641" i="4"/>
  <c r="D641" i="4"/>
  <c r="A642" i="4"/>
  <c r="B642" i="4"/>
  <c r="D642" i="4"/>
  <c r="A643" i="4"/>
  <c r="B643" i="4"/>
  <c r="D643" i="4"/>
  <c r="A644" i="4"/>
  <c r="B644" i="4"/>
  <c r="D644" i="4"/>
  <c r="A645" i="4"/>
  <c r="B645" i="4"/>
  <c r="D645" i="4"/>
  <c r="A646" i="4"/>
  <c r="B646" i="4"/>
  <c r="D646" i="4"/>
  <c r="A647" i="4"/>
  <c r="B647" i="4"/>
  <c r="D647" i="4"/>
  <c r="A648" i="4"/>
  <c r="B648" i="4"/>
  <c r="D648" i="4"/>
  <c r="A649" i="4"/>
  <c r="B649" i="4"/>
  <c r="D649" i="4"/>
  <c r="A650" i="4"/>
  <c r="B650" i="4"/>
  <c r="D650" i="4"/>
  <c r="A651" i="4"/>
  <c r="B651" i="4"/>
  <c r="D651" i="4"/>
  <c r="A652" i="4"/>
  <c r="B652" i="4"/>
  <c r="D652" i="4"/>
  <c r="A653" i="4"/>
  <c r="B653" i="4"/>
  <c r="D653" i="4"/>
  <c r="A654" i="4"/>
  <c r="B654" i="4"/>
  <c r="D654" i="4"/>
  <c r="A655" i="4"/>
  <c r="B655" i="4"/>
  <c r="D655" i="4"/>
  <c r="A656" i="4"/>
  <c r="B656" i="4"/>
  <c r="D656" i="4"/>
  <c r="A657" i="4"/>
  <c r="B657" i="4"/>
  <c r="D657" i="4"/>
  <c r="A658" i="4"/>
  <c r="B658" i="4"/>
  <c r="D658" i="4"/>
  <c r="A659" i="4"/>
  <c r="B659" i="4"/>
  <c r="D659" i="4"/>
  <c r="A660" i="4"/>
  <c r="B660" i="4"/>
  <c r="D660" i="4"/>
  <c r="A661" i="4"/>
  <c r="B661" i="4"/>
  <c r="D661" i="4"/>
  <c r="A662" i="4"/>
  <c r="B662" i="4"/>
  <c r="D662" i="4"/>
  <c r="A663" i="4"/>
  <c r="B663" i="4"/>
  <c r="D663" i="4"/>
  <c r="A664" i="4"/>
  <c r="B664" i="4"/>
  <c r="D664" i="4"/>
  <c r="A665" i="4"/>
  <c r="B665" i="4"/>
  <c r="D665" i="4"/>
  <c r="A666" i="4"/>
  <c r="B666" i="4"/>
  <c r="D666" i="4"/>
  <c r="A667" i="4"/>
  <c r="B667" i="4"/>
  <c r="D667" i="4"/>
  <c r="A668" i="4"/>
  <c r="B668" i="4"/>
  <c r="D668" i="4"/>
  <c r="A669" i="4"/>
  <c r="B669" i="4"/>
  <c r="D669" i="4"/>
  <c r="A670" i="4"/>
  <c r="B670" i="4"/>
  <c r="D670" i="4"/>
  <c r="A671" i="4"/>
  <c r="B671" i="4"/>
  <c r="D671" i="4"/>
  <c r="A672" i="4"/>
  <c r="B672" i="4"/>
  <c r="D672" i="4"/>
  <c r="A673" i="4"/>
  <c r="B673" i="4"/>
  <c r="D673" i="4"/>
  <c r="A674" i="4"/>
  <c r="B674" i="4"/>
  <c r="D674" i="4"/>
  <c r="A675" i="4"/>
  <c r="B675" i="4"/>
  <c r="D675" i="4"/>
  <c r="A676" i="4"/>
  <c r="B676" i="4"/>
  <c r="D676" i="4"/>
  <c r="A677" i="4"/>
  <c r="B677" i="4"/>
  <c r="D677" i="4"/>
  <c r="A678" i="4"/>
  <c r="B678" i="4"/>
  <c r="D678" i="4"/>
  <c r="A679" i="4"/>
  <c r="B679" i="4"/>
  <c r="D679" i="4"/>
  <c r="A680" i="4"/>
  <c r="B680" i="4"/>
  <c r="D680" i="4"/>
  <c r="A681" i="4"/>
  <c r="B681" i="4"/>
  <c r="D681" i="4"/>
  <c r="A682" i="4"/>
  <c r="B682" i="4"/>
  <c r="D682" i="4"/>
  <c r="A683" i="4"/>
  <c r="B683" i="4"/>
  <c r="D683" i="4"/>
  <c r="A684" i="4"/>
  <c r="B684" i="4"/>
  <c r="D684" i="4"/>
  <c r="A685" i="4"/>
  <c r="B685" i="4"/>
  <c r="D685" i="4"/>
  <c r="A686" i="4"/>
  <c r="B686" i="4"/>
  <c r="D686" i="4"/>
  <c r="A687" i="4"/>
  <c r="B687" i="4"/>
  <c r="D687" i="4"/>
  <c r="A688" i="4"/>
  <c r="B688" i="4"/>
  <c r="D688" i="4"/>
  <c r="A689" i="4"/>
  <c r="B689" i="4"/>
  <c r="D689" i="4"/>
  <c r="A690" i="4"/>
  <c r="B690" i="4"/>
  <c r="D690" i="4"/>
  <c r="A691" i="4"/>
  <c r="B691" i="4"/>
  <c r="D691" i="4"/>
  <c r="A692" i="4"/>
  <c r="B692" i="4"/>
  <c r="D692" i="4"/>
  <c r="A693" i="4"/>
  <c r="B693" i="4"/>
  <c r="D693" i="4"/>
  <c r="A694" i="4"/>
  <c r="B694" i="4"/>
  <c r="D694" i="4"/>
  <c r="A695" i="4"/>
  <c r="B695" i="4"/>
  <c r="D695" i="4"/>
  <c r="A696" i="4"/>
  <c r="B696" i="4"/>
  <c r="D696" i="4"/>
  <c r="A697" i="4"/>
  <c r="B697" i="4"/>
  <c r="D697" i="4"/>
  <c r="A698" i="4"/>
  <c r="B698" i="4"/>
  <c r="D698" i="4"/>
  <c r="A699" i="4"/>
  <c r="B699" i="4"/>
  <c r="D699" i="4"/>
  <c r="A700" i="4"/>
  <c r="B700" i="4"/>
  <c r="D700" i="4"/>
  <c r="A701" i="4"/>
  <c r="B701" i="4"/>
  <c r="D701" i="4"/>
  <c r="A702" i="4"/>
  <c r="B702" i="4"/>
  <c r="D702" i="4"/>
  <c r="A703" i="4"/>
  <c r="B703" i="4"/>
  <c r="D703" i="4"/>
  <c r="A704" i="4"/>
  <c r="B704" i="4"/>
  <c r="D704" i="4"/>
  <c r="A705" i="4"/>
  <c r="B705" i="4"/>
  <c r="D705" i="4"/>
  <c r="A706" i="4"/>
  <c r="B706" i="4"/>
  <c r="D706" i="4"/>
  <c r="A707" i="4"/>
  <c r="B707" i="4"/>
  <c r="D707" i="4"/>
  <c r="A708" i="4"/>
  <c r="B708" i="4"/>
  <c r="D708" i="4"/>
  <c r="A709" i="4"/>
  <c r="B709" i="4"/>
  <c r="D709" i="4"/>
  <c r="A710" i="4"/>
  <c r="B710" i="4"/>
  <c r="D710" i="4"/>
  <c r="A711" i="4"/>
  <c r="B711" i="4"/>
  <c r="D711" i="4"/>
  <c r="A712" i="4"/>
  <c r="B712" i="4"/>
  <c r="D712" i="4"/>
  <c r="A713" i="4"/>
  <c r="B713" i="4"/>
  <c r="D713" i="4"/>
  <c r="A714" i="4"/>
  <c r="B714" i="4"/>
  <c r="D714" i="4"/>
  <c r="A715" i="4"/>
  <c r="B715" i="4"/>
  <c r="D715" i="4"/>
  <c r="A716" i="4"/>
  <c r="B716" i="4"/>
  <c r="D716" i="4"/>
  <c r="A717" i="4"/>
  <c r="B717" i="4"/>
  <c r="D717" i="4"/>
  <c r="A718" i="4"/>
  <c r="B718" i="4"/>
  <c r="D718" i="4"/>
  <c r="A719" i="4"/>
  <c r="B719" i="4"/>
  <c r="D719" i="4"/>
  <c r="A720" i="4"/>
  <c r="B720" i="4"/>
  <c r="D720" i="4"/>
  <c r="A721" i="4"/>
  <c r="B721" i="4"/>
  <c r="D721" i="4"/>
  <c r="A722" i="4"/>
  <c r="B722" i="4"/>
  <c r="D722" i="4"/>
  <c r="A723" i="4"/>
  <c r="B723" i="4"/>
  <c r="D723" i="4"/>
  <c r="A724" i="4"/>
  <c r="B724" i="4"/>
  <c r="D724" i="4"/>
  <c r="A725" i="4"/>
  <c r="B725" i="4"/>
  <c r="D725" i="4"/>
  <c r="A726" i="4"/>
  <c r="B726" i="4"/>
  <c r="D726" i="4"/>
  <c r="A727" i="4"/>
  <c r="B727" i="4"/>
  <c r="D727" i="4"/>
  <c r="A728" i="4"/>
  <c r="B728" i="4"/>
  <c r="D728" i="4"/>
  <c r="A729" i="4"/>
  <c r="B729" i="4"/>
  <c r="D729" i="4"/>
  <c r="A730" i="4"/>
  <c r="B730" i="4"/>
  <c r="D730" i="4"/>
  <c r="A731" i="4"/>
  <c r="B731" i="4"/>
  <c r="D731" i="4"/>
  <c r="A732" i="4"/>
  <c r="B732" i="4"/>
  <c r="D732" i="4"/>
  <c r="A733" i="4"/>
  <c r="B733" i="4"/>
  <c r="D733" i="4"/>
  <c r="A734" i="4"/>
  <c r="B734" i="4"/>
  <c r="D734" i="4"/>
  <c r="A735" i="4"/>
  <c r="B735" i="4"/>
  <c r="D735" i="4"/>
  <c r="A736" i="4"/>
  <c r="B736" i="4"/>
  <c r="D736" i="4"/>
  <c r="A737" i="4"/>
  <c r="B737" i="4"/>
  <c r="D737" i="4"/>
  <c r="A738" i="4"/>
  <c r="B738" i="4"/>
  <c r="D738" i="4"/>
  <c r="A739" i="4"/>
  <c r="B739" i="4"/>
  <c r="D739" i="4"/>
  <c r="A740" i="4"/>
  <c r="B740" i="4"/>
  <c r="D740" i="4"/>
  <c r="A741" i="4"/>
  <c r="B741" i="4"/>
  <c r="D741" i="4"/>
  <c r="A742" i="4"/>
  <c r="B742" i="4"/>
  <c r="D742" i="4"/>
  <c r="A743" i="4"/>
  <c r="B743" i="4"/>
  <c r="D743" i="4"/>
  <c r="A744" i="4"/>
  <c r="B744" i="4"/>
  <c r="D744" i="4"/>
  <c r="A745" i="4"/>
  <c r="B745" i="4"/>
  <c r="D745" i="4"/>
  <c r="A746" i="4"/>
  <c r="B746" i="4"/>
  <c r="D746" i="4"/>
  <c r="A747" i="4"/>
  <c r="B747" i="4"/>
  <c r="D747" i="4"/>
  <c r="A748" i="4"/>
  <c r="B748" i="4"/>
  <c r="D748" i="4"/>
  <c r="A749" i="4"/>
  <c r="B749" i="4"/>
  <c r="D749" i="4"/>
  <c r="A750" i="4"/>
  <c r="B750" i="4"/>
  <c r="D750" i="4"/>
  <c r="A751" i="4"/>
  <c r="B751" i="4"/>
  <c r="D751" i="4"/>
  <c r="A752" i="4"/>
  <c r="B752" i="4"/>
  <c r="D752" i="4"/>
  <c r="A753" i="4"/>
  <c r="B753" i="4"/>
  <c r="D753" i="4"/>
  <c r="A754" i="4"/>
  <c r="B754" i="4"/>
  <c r="D754" i="4"/>
  <c r="A755" i="4"/>
  <c r="B755" i="4"/>
  <c r="D755" i="4"/>
  <c r="A756" i="4"/>
  <c r="B756" i="4"/>
  <c r="D756" i="4"/>
  <c r="A757" i="4"/>
  <c r="B757" i="4"/>
  <c r="D757" i="4"/>
  <c r="A758" i="4"/>
  <c r="B758" i="4"/>
  <c r="D758" i="4"/>
  <c r="A759" i="4"/>
  <c r="B759" i="4"/>
  <c r="D759" i="4"/>
  <c r="A760" i="4"/>
  <c r="B760" i="4"/>
  <c r="D760" i="4"/>
  <c r="A761" i="4"/>
  <c r="B761" i="4"/>
  <c r="D761" i="4"/>
  <c r="A762" i="4"/>
  <c r="B762" i="4"/>
  <c r="D762" i="4"/>
  <c r="A763" i="4"/>
  <c r="B763" i="4"/>
  <c r="D763" i="4"/>
  <c r="A764" i="4"/>
  <c r="B764" i="4"/>
  <c r="D764" i="4"/>
  <c r="A765" i="4"/>
  <c r="B765" i="4"/>
  <c r="D765" i="4"/>
  <c r="A766" i="4"/>
  <c r="B766" i="4"/>
  <c r="D766" i="4"/>
  <c r="A767" i="4"/>
  <c r="B767" i="4"/>
  <c r="D767" i="4"/>
  <c r="A768" i="4"/>
  <c r="B768" i="4"/>
  <c r="D768" i="4"/>
  <c r="A769" i="4"/>
  <c r="B769" i="4"/>
  <c r="D769" i="4"/>
  <c r="A770" i="4"/>
  <c r="B770" i="4"/>
  <c r="D770" i="4"/>
  <c r="A771" i="4"/>
  <c r="B771" i="4"/>
  <c r="D771" i="4"/>
  <c r="A772" i="4"/>
  <c r="B772" i="4"/>
  <c r="D772" i="4"/>
  <c r="A773" i="4"/>
  <c r="B773" i="4"/>
  <c r="D773" i="4"/>
  <c r="A774" i="4"/>
  <c r="B774" i="4"/>
  <c r="D774" i="4"/>
  <c r="A775" i="4"/>
  <c r="B775" i="4"/>
  <c r="D775" i="4"/>
  <c r="A776" i="4"/>
  <c r="B776" i="4"/>
  <c r="D776" i="4"/>
  <c r="A777" i="4"/>
  <c r="B777" i="4"/>
  <c r="D777" i="4"/>
  <c r="A778" i="4"/>
  <c r="B778" i="4"/>
  <c r="D778" i="4"/>
  <c r="A779" i="4"/>
  <c r="B779" i="4"/>
  <c r="D779" i="4"/>
  <c r="A780" i="4"/>
  <c r="B780" i="4"/>
  <c r="D780" i="4"/>
  <c r="A781" i="4"/>
  <c r="B781" i="4"/>
  <c r="D781" i="4"/>
  <c r="A782" i="4"/>
  <c r="B782" i="4"/>
  <c r="D782" i="4"/>
  <c r="A783" i="4"/>
  <c r="B783" i="4"/>
  <c r="D783" i="4"/>
  <c r="A784" i="4"/>
  <c r="B784" i="4"/>
  <c r="D784" i="4"/>
  <c r="A785" i="4"/>
  <c r="B785" i="4"/>
  <c r="D785" i="4"/>
  <c r="A786" i="4"/>
  <c r="B786" i="4"/>
  <c r="D786" i="4"/>
  <c r="A787" i="4"/>
  <c r="B787" i="4"/>
  <c r="D787" i="4"/>
  <c r="A788" i="4"/>
  <c r="B788" i="4"/>
  <c r="D788" i="4"/>
  <c r="A789" i="4"/>
  <c r="B789" i="4"/>
  <c r="D789" i="4"/>
  <c r="A790" i="4"/>
  <c r="B790" i="4"/>
  <c r="D790" i="4"/>
  <c r="A791" i="4"/>
  <c r="B791" i="4"/>
  <c r="D791" i="4"/>
  <c r="A792" i="4"/>
  <c r="B792" i="4"/>
  <c r="D792" i="4"/>
  <c r="A793" i="4"/>
  <c r="B793" i="4"/>
  <c r="D793" i="4"/>
  <c r="A794" i="4"/>
  <c r="B794" i="4"/>
  <c r="D794" i="4"/>
  <c r="A795" i="4"/>
  <c r="B795" i="4"/>
  <c r="D795" i="4"/>
  <c r="A796" i="4"/>
  <c r="B796" i="4"/>
  <c r="D796" i="4"/>
  <c r="A797" i="4"/>
  <c r="B797" i="4"/>
  <c r="D797" i="4"/>
  <c r="A798" i="4"/>
  <c r="B798" i="4"/>
  <c r="D798" i="4"/>
  <c r="A799" i="4"/>
  <c r="B799" i="4"/>
  <c r="D799" i="4"/>
  <c r="A800" i="4"/>
  <c r="B800" i="4"/>
  <c r="D800" i="4"/>
  <c r="A801" i="4"/>
  <c r="B801" i="4"/>
  <c r="D801" i="4"/>
  <c r="A802" i="4"/>
  <c r="B802" i="4"/>
  <c r="D802" i="4"/>
  <c r="A803" i="4"/>
  <c r="B803" i="4"/>
  <c r="D803" i="4"/>
  <c r="A804" i="4"/>
  <c r="B804" i="4"/>
  <c r="D804" i="4"/>
  <c r="A805" i="4"/>
  <c r="B805" i="4"/>
  <c r="D805" i="4"/>
  <c r="A806" i="4"/>
  <c r="B806" i="4"/>
  <c r="D806" i="4"/>
  <c r="A807" i="4"/>
  <c r="B807" i="4"/>
  <c r="D807" i="4"/>
  <c r="A808" i="4"/>
  <c r="B808" i="4"/>
  <c r="D808" i="4"/>
  <c r="A809" i="4"/>
  <c r="B809" i="4"/>
  <c r="D809" i="4"/>
  <c r="A810" i="4"/>
  <c r="B810" i="4"/>
  <c r="D810" i="4"/>
  <c r="A811" i="4"/>
  <c r="B811" i="4"/>
  <c r="D811" i="4"/>
  <c r="A812" i="4"/>
  <c r="B812" i="4"/>
  <c r="D812" i="4"/>
  <c r="A813" i="4"/>
  <c r="B813" i="4"/>
  <c r="D813" i="4"/>
  <c r="A814" i="4"/>
  <c r="B814" i="4"/>
  <c r="D814" i="4"/>
  <c r="A815" i="4"/>
  <c r="B815" i="4"/>
  <c r="D815" i="4"/>
  <c r="A816" i="4"/>
  <c r="B816" i="4"/>
  <c r="D816" i="4"/>
  <c r="A817" i="4"/>
  <c r="B817" i="4"/>
  <c r="D817" i="4"/>
  <c r="A818" i="4"/>
  <c r="B818" i="4"/>
  <c r="D818" i="4"/>
  <c r="A819" i="4"/>
  <c r="B819" i="4"/>
  <c r="D819" i="4"/>
  <c r="A820" i="4"/>
  <c r="B820" i="4"/>
  <c r="D820" i="4"/>
  <c r="A821" i="4"/>
  <c r="B821" i="4"/>
  <c r="D821" i="4"/>
  <c r="A822" i="4"/>
  <c r="B822" i="4"/>
  <c r="D822" i="4"/>
  <c r="A823" i="4"/>
  <c r="B823" i="4"/>
  <c r="D823" i="4"/>
  <c r="A824" i="4"/>
  <c r="B824" i="4"/>
  <c r="D824" i="4"/>
  <c r="A825" i="4"/>
  <c r="B825" i="4"/>
  <c r="D825" i="4"/>
  <c r="A826" i="4"/>
  <c r="B826" i="4"/>
  <c r="D826" i="4"/>
  <c r="A827" i="4"/>
  <c r="B827" i="4"/>
  <c r="D827" i="4"/>
  <c r="A828" i="4"/>
  <c r="B828" i="4"/>
  <c r="D828" i="4"/>
  <c r="A829" i="4"/>
  <c r="B829" i="4"/>
  <c r="D829" i="4"/>
  <c r="A830" i="4"/>
  <c r="B830" i="4"/>
  <c r="D830" i="4"/>
  <c r="A831" i="4"/>
  <c r="B831" i="4"/>
  <c r="D831" i="4"/>
  <c r="A832" i="4"/>
  <c r="B832" i="4"/>
  <c r="D832" i="4"/>
  <c r="A833" i="4"/>
  <c r="B833" i="4"/>
  <c r="D833" i="4"/>
  <c r="A834" i="4"/>
  <c r="B834" i="4"/>
  <c r="D834" i="4"/>
  <c r="A835" i="4"/>
  <c r="B835" i="4"/>
  <c r="D835" i="4"/>
  <c r="A836" i="4"/>
  <c r="B836" i="4"/>
  <c r="D836" i="4"/>
  <c r="A837" i="4"/>
  <c r="B837" i="4"/>
  <c r="D837" i="4"/>
  <c r="A838" i="4"/>
  <c r="B838" i="4"/>
  <c r="D838" i="4"/>
  <c r="A839" i="4"/>
  <c r="B839" i="4"/>
  <c r="D839" i="4"/>
  <c r="A840" i="4"/>
  <c r="B840" i="4"/>
  <c r="D840" i="4"/>
  <c r="A841" i="4"/>
  <c r="B841" i="4"/>
  <c r="D841" i="4"/>
  <c r="A842" i="4"/>
  <c r="B842" i="4"/>
  <c r="D842" i="4"/>
  <c r="A843" i="4"/>
  <c r="B843" i="4"/>
  <c r="D843" i="4"/>
  <c r="A844" i="4"/>
  <c r="B844" i="4"/>
  <c r="D844" i="4"/>
  <c r="A845" i="4"/>
  <c r="B845" i="4"/>
  <c r="D845" i="4"/>
  <c r="A846" i="4"/>
  <c r="B846" i="4"/>
  <c r="D846" i="4"/>
  <c r="A847" i="4"/>
  <c r="B847" i="4"/>
  <c r="D847" i="4"/>
  <c r="A848" i="4"/>
  <c r="B848" i="4"/>
  <c r="D848" i="4"/>
  <c r="A849" i="4"/>
  <c r="B849" i="4"/>
  <c r="D849" i="4"/>
  <c r="A850" i="4"/>
  <c r="B850" i="4"/>
  <c r="D850" i="4"/>
  <c r="A851" i="4"/>
  <c r="B851" i="4"/>
  <c r="D851" i="4"/>
  <c r="A852" i="4"/>
  <c r="B852" i="4"/>
  <c r="D852" i="4"/>
  <c r="A853" i="4"/>
  <c r="B853" i="4"/>
  <c r="D853" i="4"/>
  <c r="A854" i="4"/>
  <c r="B854" i="4"/>
  <c r="D854" i="4"/>
  <c r="A855" i="4"/>
  <c r="B855" i="4"/>
  <c r="D855" i="4"/>
  <c r="A856" i="4"/>
  <c r="B856" i="4"/>
  <c r="D856" i="4"/>
  <c r="A857" i="4"/>
  <c r="B857" i="4"/>
  <c r="D857" i="4"/>
  <c r="A858" i="4"/>
  <c r="B858" i="4"/>
  <c r="D858" i="4"/>
  <c r="A859" i="4"/>
  <c r="B859" i="4"/>
  <c r="D859" i="4"/>
  <c r="A860" i="4"/>
  <c r="B860" i="4"/>
  <c r="D860" i="4"/>
  <c r="A861" i="4"/>
  <c r="B861" i="4"/>
  <c r="D861" i="4"/>
  <c r="A862" i="4"/>
  <c r="B862" i="4"/>
  <c r="D862" i="4"/>
  <c r="A863" i="4"/>
  <c r="B863" i="4"/>
  <c r="D863" i="4"/>
  <c r="A864" i="4"/>
  <c r="B864" i="4"/>
  <c r="D864" i="4"/>
  <c r="A865" i="4"/>
  <c r="B865" i="4"/>
  <c r="D865" i="4"/>
  <c r="A866" i="4"/>
  <c r="B866" i="4"/>
  <c r="D866" i="4"/>
  <c r="A867" i="4"/>
  <c r="B867" i="4"/>
  <c r="D867" i="4"/>
  <c r="A868" i="4"/>
  <c r="B868" i="4"/>
  <c r="D868" i="4"/>
  <c r="A869" i="4"/>
  <c r="B869" i="4"/>
  <c r="D869" i="4"/>
  <c r="A870" i="4"/>
  <c r="B870" i="4"/>
  <c r="D870" i="4"/>
  <c r="A871" i="4"/>
  <c r="B871" i="4"/>
  <c r="D871" i="4"/>
  <c r="A872" i="4"/>
  <c r="B872" i="4"/>
  <c r="D872" i="4"/>
  <c r="A873" i="4"/>
  <c r="B873" i="4"/>
  <c r="D873" i="4"/>
  <c r="A874" i="4"/>
  <c r="B874" i="4"/>
  <c r="D874" i="4"/>
  <c r="A875" i="4"/>
  <c r="B875" i="4"/>
  <c r="D875" i="4"/>
  <c r="A876" i="4"/>
  <c r="B876" i="4"/>
  <c r="D876" i="4"/>
  <c r="A877" i="4"/>
  <c r="B877" i="4"/>
  <c r="D877" i="4"/>
  <c r="A878" i="4"/>
  <c r="B878" i="4"/>
  <c r="D878" i="4"/>
  <c r="A879" i="4"/>
  <c r="B879" i="4"/>
  <c r="D879" i="4"/>
  <c r="A880" i="4"/>
  <c r="B880" i="4"/>
  <c r="D880" i="4"/>
  <c r="A881" i="4"/>
  <c r="B881" i="4"/>
  <c r="D881" i="4"/>
  <c r="A882" i="4"/>
  <c r="B882" i="4"/>
  <c r="D882" i="4"/>
  <c r="A883" i="4"/>
  <c r="B883" i="4"/>
  <c r="D883" i="4"/>
  <c r="A884" i="4"/>
  <c r="B884" i="4"/>
  <c r="D884" i="4"/>
  <c r="A885" i="4"/>
  <c r="B885" i="4"/>
  <c r="D885" i="4"/>
  <c r="A886" i="4"/>
  <c r="B886" i="4"/>
  <c r="D886" i="4"/>
  <c r="A887" i="4"/>
  <c r="B887" i="4"/>
  <c r="D887" i="4"/>
  <c r="A888" i="4"/>
  <c r="B888" i="4"/>
  <c r="D888" i="4"/>
  <c r="A889" i="4"/>
  <c r="B889" i="4"/>
  <c r="D889" i="4"/>
  <c r="A890" i="4"/>
  <c r="B890" i="4"/>
  <c r="D890" i="4"/>
  <c r="A891" i="4"/>
  <c r="B891" i="4"/>
  <c r="D891" i="4"/>
  <c r="A892" i="4"/>
  <c r="B892" i="4"/>
  <c r="D892" i="4"/>
  <c r="A893" i="4"/>
  <c r="B893" i="4"/>
  <c r="D893" i="4"/>
  <c r="A894" i="4"/>
  <c r="B894" i="4"/>
  <c r="D894" i="4"/>
  <c r="A895" i="4"/>
  <c r="B895" i="4"/>
  <c r="D895" i="4"/>
  <c r="A896" i="4"/>
  <c r="B896" i="4"/>
  <c r="D896" i="4"/>
  <c r="A897" i="4"/>
  <c r="B897" i="4"/>
  <c r="D897" i="4"/>
  <c r="A898" i="4"/>
  <c r="B898" i="4"/>
  <c r="D898" i="4"/>
  <c r="A899" i="4"/>
  <c r="B899" i="4"/>
  <c r="D899" i="4"/>
  <c r="A900" i="4"/>
  <c r="B900" i="4"/>
  <c r="D900" i="4"/>
  <c r="A901" i="4"/>
  <c r="B901" i="4"/>
  <c r="D901" i="4"/>
  <c r="A902" i="4"/>
  <c r="B902" i="4"/>
  <c r="D902" i="4"/>
  <c r="A903" i="4"/>
  <c r="B903" i="4"/>
  <c r="D903" i="4"/>
  <c r="A904" i="4"/>
  <c r="B904" i="4"/>
  <c r="D904" i="4"/>
  <c r="A905" i="4"/>
  <c r="B905" i="4"/>
  <c r="D905" i="4"/>
  <c r="A906" i="4"/>
  <c r="B906" i="4"/>
  <c r="D906" i="4"/>
  <c r="A907" i="4"/>
  <c r="B907" i="4"/>
  <c r="D907" i="4"/>
  <c r="A908" i="4"/>
  <c r="B908" i="4"/>
  <c r="D908" i="4"/>
  <c r="A909" i="4"/>
  <c r="B909" i="4"/>
  <c r="D909" i="4"/>
  <c r="A910" i="4"/>
  <c r="B910" i="4"/>
  <c r="D910" i="4"/>
  <c r="A911" i="4"/>
  <c r="B911" i="4"/>
  <c r="D911" i="4"/>
  <c r="A912" i="4"/>
  <c r="B912" i="4"/>
  <c r="D912" i="4"/>
  <c r="A913" i="4"/>
  <c r="B913" i="4"/>
  <c r="D913" i="4"/>
  <c r="A914" i="4"/>
  <c r="B914" i="4"/>
  <c r="D914" i="4"/>
  <c r="A915" i="4"/>
  <c r="B915" i="4"/>
  <c r="D915" i="4"/>
  <c r="A916" i="4"/>
  <c r="B916" i="4"/>
  <c r="D916" i="4"/>
  <c r="A917" i="4"/>
  <c r="B917" i="4"/>
  <c r="D917" i="4"/>
  <c r="A918" i="4"/>
  <c r="B918" i="4"/>
  <c r="D918" i="4"/>
  <c r="A919" i="4"/>
  <c r="B919" i="4"/>
  <c r="D919" i="4"/>
  <c r="A920" i="4"/>
  <c r="B920" i="4"/>
  <c r="D920" i="4"/>
  <c r="A921" i="4"/>
  <c r="B921" i="4"/>
  <c r="D921" i="4"/>
  <c r="A922" i="4"/>
  <c r="B922" i="4"/>
  <c r="D922" i="4"/>
  <c r="A923" i="4"/>
  <c r="B923" i="4"/>
  <c r="D923" i="4"/>
  <c r="A924" i="4"/>
  <c r="B924" i="4"/>
  <c r="D924" i="4"/>
  <c r="A925" i="4"/>
  <c r="B925" i="4"/>
  <c r="D925" i="4"/>
  <c r="A926" i="4"/>
  <c r="B926" i="4"/>
  <c r="D926" i="4"/>
  <c r="A927" i="4"/>
  <c r="B927" i="4"/>
  <c r="D927" i="4"/>
  <c r="A928" i="4"/>
  <c r="B928" i="4"/>
  <c r="D928" i="4"/>
  <c r="A929" i="4"/>
  <c r="B929" i="4"/>
  <c r="D929" i="4"/>
  <c r="A930" i="4"/>
  <c r="B930" i="4"/>
  <c r="D930" i="4"/>
  <c r="A931" i="4"/>
  <c r="B931" i="4"/>
  <c r="D931" i="4"/>
  <c r="A932" i="4"/>
  <c r="B932" i="4"/>
  <c r="D932" i="4"/>
  <c r="A933" i="4"/>
  <c r="B933" i="4"/>
  <c r="D933" i="4"/>
  <c r="A934" i="4"/>
  <c r="B934" i="4"/>
  <c r="D934" i="4"/>
  <c r="A935" i="4"/>
  <c r="B935" i="4"/>
  <c r="D935" i="4"/>
  <c r="A936" i="4"/>
  <c r="B936" i="4"/>
  <c r="D936" i="4"/>
  <c r="A937" i="4"/>
  <c r="B937" i="4"/>
  <c r="D937" i="4"/>
  <c r="A938" i="4"/>
  <c r="B938" i="4"/>
  <c r="D938" i="4"/>
  <c r="A939" i="4"/>
  <c r="B939" i="4"/>
  <c r="D939" i="4"/>
  <c r="A940" i="4"/>
  <c r="B940" i="4"/>
  <c r="D940" i="4"/>
  <c r="A941" i="4"/>
  <c r="B941" i="4"/>
  <c r="D941" i="4"/>
  <c r="A942" i="4"/>
  <c r="B942" i="4"/>
  <c r="D942" i="4"/>
  <c r="A943" i="4"/>
  <c r="B943" i="4"/>
  <c r="D943" i="4"/>
  <c r="A944" i="4"/>
  <c r="B944" i="4"/>
  <c r="D944" i="4"/>
  <c r="A945" i="4"/>
  <c r="B945" i="4"/>
  <c r="D945" i="4"/>
  <c r="A946" i="4"/>
  <c r="B946" i="4"/>
  <c r="D946" i="4"/>
  <c r="A947" i="4"/>
  <c r="B947" i="4"/>
  <c r="D947" i="4"/>
  <c r="A948" i="4"/>
  <c r="B948" i="4"/>
  <c r="D948" i="4"/>
  <c r="A949" i="4"/>
  <c r="B949" i="4"/>
  <c r="D949" i="4"/>
  <c r="A950" i="4"/>
  <c r="B950" i="4"/>
  <c r="D950" i="4"/>
  <c r="A951" i="4"/>
  <c r="B951" i="4"/>
  <c r="D951" i="4"/>
  <c r="C951" i="4"/>
  <c r="A952" i="4"/>
  <c r="B952" i="4"/>
  <c r="D952" i="4"/>
  <c r="C952" i="4"/>
  <c r="A953" i="4"/>
  <c r="B953" i="4"/>
  <c r="D953" i="4"/>
  <c r="C953" i="4"/>
  <c r="A954" i="4"/>
  <c r="B954" i="4"/>
  <c r="D954" i="4"/>
  <c r="C954" i="4"/>
  <c r="A955" i="4"/>
  <c r="B955" i="4"/>
  <c r="D955" i="4"/>
  <c r="C955" i="4"/>
  <c r="A956" i="4"/>
  <c r="B956" i="4"/>
  <c r="D956" i="4"/>
  <c r="C956" i="4"/>
  <c r="A957" i="4"/>
  <c r="B957" i="4"/>
  <c r="D957" i="4"/>
  <c r="C957" i="4"/>
  <c r="A958" i="4"/>
  <c r="B958" i="4"/>
  <c r="D958" i="4"/>
  <c r="C958" i="4"/>
  <c r="A959" i="4"/>
  <c r="B959" i="4"/>
  <c r="D959" i="4"/>
  <c r="C959" i="4"/>
  <c r="A960" i="4"/>
  <c r="B960" i="4"/>
  <c r="D960" i="4"/>
  <c r="C960" i="4"/>
  <c r="A961" i="4"/>
  <c r="B961" i="4"/>
  <c r="D961" i="4"/>
  <c r="C961" i="4"/>
  <c r="A962" i="4"/>
  <c r="B962" i="4"/>
  <c r="D962" i="4"/>
  <c r="C962" i="4"/>
  <c r="A963" i="4"/>
  <c r="B963" i="4"/>
  <c r="D963" i="4"/>
  <c r="C963" i="4"/>
  <c r="A964" i="4"/>
  <c r="B964" i="4"/>
  <c r="D964" i="4"/>
  <c r="C964" i="4"/>
  <c r="A965" i="4"/>
  <c r="B965" i="4"/>
  <c r="D965" i="4"/>
  <c r="C965" i="4"/>
  <c r="A966" i="4"/>
  <c r="B966" i="4"/>
  <c r="D966" i="4"/>
  <c r="C966" i="4"/>
  <c r="A967" i="4"/>
  <c r="B967" i="4"/>
  <c r="D967" i="4"/>
  <c r="C967" i="4"/>
  <c r="A968" i="4"/>
  <c r="B968" i="4"/>
  <c r="D968" i="4"/>
  <c r="C968" i="4"/>
  <c r="A969" i="4"/>
  <c r="B969" i="4"/>
  <c r="D969" i="4"/>
  <c r="C969" i="4"/>
  <c r="A970" i="4"/>
  <c r="B970" i="4"/>
  <c r="D970" i="4"/>
  <c r="C970" i="4"/>
  <c r="A488" i="20"/>
  <c r="A489" i="20"/>
  <c r="A490" i="20"/>
  <c r="A491" i="20"/>
  <c r="A492" i="20"/>
  <c r="A493" i="20"/>
  <c r="A494" i="20"/>
  <c r="A495" i="20"/>
  <c r="A496" i="20"/>
  <c r="A497" i="20"/>
  <c r="A498" i="20"/>
  <c r="A499" i="20"/>
  <c r="A500" i="20"/>
  <c r="A501" i="20"/>
  <c r="A502" i="20"/>
  <c r="A503" i="20"/>
  <c r="A504" i="20"/>
  <c r="A505" i="20"/>
  <c r="A506" i="20"/>
  <c r="A507" i="20"/>
  <c r="A4" i="2"/>
  <c r="B4" i="2"/>
  <c r="A5" i="2"/>
  <c r="B5" i="2"/>
  <c r="A6" i="2"/>
  <c r="B6" i="2"/>
  <c r="A7" i="2"/>
  <c r="B7" i="2"/>
  <c r="A8" i="2"/>
  <c r="B8" i="2"/>
  <c r="A9" i="2"/>
  <c r="B9" i="2"/>
  <c r="A10" i="2"/>
  <c r="B10" i="2"/>
  <c r="A11" i="2"/>
  <c r="B11" i="2"/>
  <c r="A12" i="2"/>
  <c r="B12" i="2"/>
  <c r="A13" i="2"/>
  <c r="B13" i="2"/>
  <c r="B4" i="14"/>
  <c r="B5" i="14"/>
  <c r="B6" i="14"/>
  <c r="B7" i="14"/>
  <c r="B8" i="14"/>
  <c r="B9" i="14"/>
  <c r="B10" i="14"/>
  <c r="B11" i="14"/>
  <c r="B12" i="14"/>
  <c r="B13" i="14"/>
  <c r="B14" i="14"/>
  <c r="B15" i="14"/>
  <c r="B16" i="14"/>
  <c r="B17" i="14"/>
  <c r="B18" i="14"/>
  <c r="B19" i="14"/>
  <c r="B20" i="14"/>
  <c r="B488" i="14"/>
  <c r="B489" i="14"/>
  <c r="B490" i="14"/>
  <c r="B491" i="14"/>
  <c r="B492" i="14"/>
  <c r="B493" i="14"/>
  <c r="B494" i="14"/>
  <c r="B495" i="14"/>
  <c r="B496" i="14"/>
  <c r="B497" i="14"/>
  <c r="B498" i="14"/>
  <c r="B499" i="14"/>
  <c r="B500" i="14"/>
  <c r="B501" i="14"/>
  <c r="B502" i="14"/>
  <c r="B503" i="14"/>
  <c r="B504" i="14"/>
  <c r="B505" i="14"/>
  <c r="B506" i="14"/>
  <c r="B507" i="14"/>
  <c r="A4" i="13"/>
  <c r="B4" i="13"/>
  <c r="A5" i="13"/>
  <c r="B5" i="13"/>
  <c r="A488" i="13"/>
  <c r="A489" i="13"/>
  <c r="A490" i="13"/>
  <c r="A491" i="13"/>
  <c r="A492" i="13"/>
  <c r="A493" i="13"/>
  <c r="A494" i="13"/>
  <c r="A495" i="13"/>
  <c r="A496" i="13"/>
  <c r="A497" i="13"/>
  <c r="A498" i="13"/>
  <c r="A499" i="13"/>
  <c r="A500" i="13"/>
  <c r="A501" i="13"/>
  <c r="A502" i="13"/>
  <c r="A503" i="13"/>
  <c r="A504" i="13"/>
  <c r="A505" i="13"/>
  <c r="A506" i="13"/>
  <c r="A507"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B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A91" i="12"/>
  <c r="B91" i="12"/>
  <c r="A92" i="12"/>
  <c r="B92" i="12"/>
  <c r="A93" i="12"/>
  <c r="B93" i="12"/>
  <c r="A94" i="12"/>
  <c r="B94" i="12"/>
  <c r="A95" i="12"/>
  <c r="B95" i="12"/>
  <c r="A96" i="12"/>
  <c r="B96" i="12"/>
  <c r="A97" i="12"/>
  <c r="B97" i="12"/>
  <c r="A98" i="12"/>
  <c r="B98" i="12"/>
  <c r="A99" i="12"/>
  <c r="B99" i="12"/>
  <c r="A100" i="12"/>
  <c r="B100" i="12"/>
  <c r="A101" i="12"/>
  <c r="B101" i="12"/>
  <c r="A102" i="12"/>
  <c r="B102" i="12"/>
  <c r="A103" i="12"/>
  <c r="B103" i="12"/>
  <c r="A104" i="12"/>
  <c r="B104" i="12"/>
  <c r="A105" i="12"/>
  <c r="B105" i="12"/>
  <c r="A106" i="12"/>
  <c r="B106" i="12"/>
  <c r="A107" i="12"/>
  <c r="B107" i="12"/>
  <c r="A108" i="12"/>
  <c r="B108" i="12"/>
  <c r="A109" i="12"/>
  <c r="B109" i="12"/>
  <c r="A110" i="12"/>
  <c r="B110" i="12"/>
  <c r="A111" i="12"/>
  <c r="B111" i="12"/>
  <c r="A112" i="12"/>
  <c r="B112" i="12"/>
  <c r="A113" i="12"/>
  <c r="B113" i="12"/>
  <c r="A114" i="12"/>
  <c r="B114" i="12"/>
  <c r="A115" i="12"/>
  <c r="B115" i="12"/>
  <c r="A116" i="12"/>
  <c r="B116" i="12"/>
  <c r="A117" i="12"/>
  <c r="B117" i="12"/>
  <c r="A118" i="12"/>
  <c r="B118" i="12"/>
  <c r="A119" i="12"/>
  <c r="B119" i="12"/>
  <c r="A120" i="12"/>
  <c r="B120" i="12"/>
  <c r="A121" i="12"/>
  <c r="B121" i="12"/>
  <c r="A122" i="12"/>
  <c r="B122" i="12"/>
  <c r="A123" i="12"/>
  <c r="B123" i="12"/>
  <c r="A124" i="12"/>
  <c r="B124" i="12"/>
  <c r="A125" i="12"/>
  <c r="B125" i="12"/>
  <c r="A126" i="12"/>
  <c r="B126" i="12"/>
  <c r="A127" i="12"/>
  <c r="B127" i="12"/>
  <c r="A128" i="12"/>
  <c r="B128" i="12"/>
  <c r="A129" i="12"/>
  <c r="B129" i="12"/>
  <c r="A130" i="12"/>
  <c r="B130" i="12"/>
  <c r="A131" i="12"/>
  <c r="B131" i="12"/>
  <c r="A132" i="12"/>
  <c r="B132" i="12"/>
  <c r="A133" i="12"/>
  <c r="B133" i="12"/>
  <c r="A134" i="12"/>
  <c r="B134" i="12"/>
  <c r="A135" i="12"/>
  <c r="B135" i="12"/>
  <c r="A136" i="12"/>
  <c r="B136" i="12"/>
  <c r="A137" i="12"/>
  <c r="B137" i="12"/>
  <c r="A138" i="12"/>
  <c r="B138" i="12"/>
  <c r="A139" i="12"/>
  <c r="B139" i="12"/>
  <c r="A140" i="12"/>
  <c r="B140" i="12"/>
  <c r="A141" i="12"/>
  <c r="B141" i="12"/>
  <c r="A142" i="12"/>
  <c r="B142" i="12"/>
  <c r="A143" i="12"/>
  <c r="B143" i="12"/>
  <c r="A144" i="12"/>
  <c r="B144" i="12"/>
  <c r="A145" i="12"/>
  <c r="B145" i="12"/>
  <c r="A146" i="12"/>
  <c r="B146" i="12"/>
  <c r="A147" i="12"/>
  <c r="B147" i="12"/>
  <c r="A148" i="12"/>
  <c r="B148" i="12"/>
  <c r="A149" i="12"/>
  <c r="B149" i="12"/>
  <c r="A150" i="12"/>
  <c r="B150" i="12"/>
  <c r="A151" i="12"/>
  <c r="B151" i="12"/>
  <c r="A152" i="12"/>
  <c r="B152" i="12"/>
  <c r="A153" i="12"/>
  <c r="B153" i="12"/>
  <c r="A154" i="12"/>
  <c r="B154" i="12"/>
  <c r="A155" i="12"/>
  <c r="B155" i="12"/>
  <c r="A156" i="12"/>
  <c r="B156" i="12"/>
  <c r="A157" i="12"/>
  <c r="B157" i="12"/>
  <c r="A158" i="12"/>
  <c r="B158" i="12"/>
  <c r="A159" i="12"/>
  <c r="B159" i="12"/>
  <c r="A160" i="12"/>
  <c r="B160" i="12"/>
  <c r="A161" i="12"/>
  <c r="B161" i="12"/>
  <c r="A162" i="12"/>
  <c r="B162" i="12"/>
  <c r="A163" i="12"/>
  <c r="B163" i="12"/>
  <c r="A164" i="12"/>
  <c r="B164" i="12"/>
  <c r="A165" i="12"/>
  <c r="B165" i="12"/>
  <c r="A166" i="12"/>
  <c r="B166" i="12"/>
  <c r="A167" i="12"/>
  <c r="B167" i="12"/>
  <c r="A168" i="12"/>
  <c r="B168" i="12"/>
  <c r="A169" i="12"/>
  <c r="B169" i="12"/>
  <c r="A170" i="12"/>
  <c r="B170" i="12"/>
  <c r="A171" i="12"/>
  <c r="B171" i="12"/>
  <c r="A172" i="12"/>
  <c r="B172" i="12"/>
  <c r="A173" i="12"/>
  <c r="B173" i="12"/>
  <c r="A174" i="12"/>
  <c r="B174" i="12"/>
  <c r="A175" i="12"/>
  <c r="B175" i="12"/>
  <c r="A176" i="12"/>
  <c r="B176" i="12"/>
  <c r="A177" i="12"/>
  <c r="B177" i="12"/>
  <c r="A178" i="12"/>
  <c r="B178" i="12"/>
  <c r="A179" i="12"/>
  <c r="B179" i="12"/>
  <c r="A180" i="12"/>
  <c r="B180" i="12"/>
  <c r="A181" i="12"/>
  <c r="B181" i="12"/>
  <c r="A182" i="12"/>
  <c r="B182" i="12"/>
  <c r="A183" i="12"/>
  <c r="B183" i="12"/>
  <c r="A184" i="12"/>
  <c r="B184" i="12"/>
  <c r="A185" i="12"/>
  <c r="B185" i="12"/>
  <c r="A186" i="12"/>
  <c r="B186" i="12"/>
  <c r="A187" i="12"/>
  <c r="B187" i="12"/>
  <c r="A188" i="12"/>
  <c r="B188" i="12"/>
  <c r="A189" i="12"/>
  <c r="B189" i="12"/>
  <c r="A190" i="12"/>
  <c r="B190" i="12"/>
  <c r="A191" i="12"/>
  <c r="B191" i="12"/>
  <c r="A192" i="12"/>
  <c r="B192" i="12"/>
  <c r="A193" i="12"/>
  <c r="B193" i="12"/>
  <c r="A194" i="12"/>
  <c r="B194" i="12"/>
  <c r="A195" i="12"/>
  <c r="B195" i="12"/>
  <c r="A196" i="12"/>
  <c r="B196" i="12"/>
  <c r="A197" i="12"/>
  <c r="B197" i="12"/>
  <c r="A198" i="12"/>
  <c r="B198" i="12"/>
  <c r="A199" i="12"/>
  <c r="B199" i="12"/>
  <c r="A200" i="12"/>
  <c r="B200" i="12"/>
  <c r="A201" i="12"/>
  <c r="B201" i="12"/>
  <c r="A202" i="12"/>
  <c r="B202" i="12"/>
  <c r="A203" i="12"/>
  <c r="B203" i="12"/>
  <c r="A204" i="12"/>
  <c r="B204" i="12"/>
  <c r="A205" i="12"/>
  <c r="B205" i="12"/>
  <c r="A206" i="12"/>
  <c r="B206" i="12"/>
  <c r="A207" i="12"/>
  <c r="B207" i="12"/>
  <c r="A208" i="12"/>
  <c r="B208" i="12"/>
  <c r="A209" i="12"/>
  <c r="B209" i="12"/>
  <c r="A210" i="12"/>
  <c r="B210" i="12"/>
  <c r="A211" i="12"/>
  <c r="B211" i="12"/>
  <c r="A212" i="12"/>
  <c r="B212" i="12"/>
  <c r="A213" i="12"/>
  <c r="B213" i="12"/>
  <c r="A214" i="12"/>
  <c r="B214" i="12"/>
  <c r="A215" i="12"/>
  <c r="B215" i="12"/>
  <c r="A216" i="12"/>
  <c r="B216" i="12"/>
  <c r="A217" i="12"/>
  <c r="B217" i="12"/>
  <c r="A218" i="12"/>
  <c r="B218" i="12"/>
  <c r="A219" i="12"/>
  <c r="B219" i="12"/>
  <c r="A220" i="12"/>
  <c r="B220" i="12"/>
  <c r="A221" i="12"/>
  <c r="B221" i="12"/>
  <c r="A222" i="12"/>
  <c r="B222" i="12"/>
  <c r="A223" i="12"/>
  <c r="B223" i="12"/>
  <c r="A224" i="12"/>
  <c r="B224" i="12"/>
  <c r="A225" i="12"/>
  <c r="B225" i="12"/>
  <c r="A226" i="12"/>
  <c r="B226" i="12"/>
  <c r="A227" i="12"/>
  <c r="B227" i="12"/>
  <c r="A228" i="12"/>
  <c r="B228" i="12"/>
  <c r="A229" i="12"/>
  <c r="B229" i="12"/>
  <c r="A230" i="12"/>
  <c r="B230" i="12"/>
  <c r="A231" i="12"/>
  <c r="B231" i="12"/>
  <c r="A232" i="12"/>
  <c r="B232" i="12"/>
  <c r="A233" i="12"/>
  <c r="B233" i="12"/>
  <c r="A234" i="12"/>
  <c r="B234" i="12"/>
  <c r="A235" i="12"/>
  <c r="B235" i="12"/>
  <c r="A236" i="12"/>
  <c r="B236" i="12"/>
  <c r="A237" i="12"/>
  <c r="B237" i="12"/>
  <c r="A238" i="12"/>
  <c r="B238" i="12"/>
  <c r="A239" i="12"/>
  <c r="B239" i="12"/>
  <c r="A240" i="12"/>
  <c r="B240" i="12"/>
  <c r="A241" i="12"/>
  <c r="B241" i="12"/>
  <c r="A242" i="12"/>
  <c r="B242" i="12"/>
  <c r="A243" i="12"/>
  <c r="B243" i="12"/>
  <c r="A244" i="12"/>
  <c r="B244" i="12"/>
  <c r="A245" i="12"/>
  <c r="B245" i="12"/>
  <c r="A246" i="12"/>
  <c r="B246" i="12"/>
  <c r="A247" i="12"/>
  <c r="B247" i="12"/>
  <c r="A248" i="12"/>
  <c r="B248" i="12"/>
  <c r="A249" i="12"/>
  <c r="B249" i="12"/>
  <c r="A250" i="12"/>
  <c r="B250" i="12"/>
  <c r="A251" i="12"/>
  <c r="B251" i="12"/>
  <c r="A252" i="12"/>
  <c r="B252" i="12"/>
  <c r="A253" i="12"/>
  <c r="B253" i="12"/>
  <c r="A254" i="12"/>
  <c r="B254" i="12"/>
  <c r="A255" i="12"/>
  <c r="B255" i="12"/>
  <c r="A256" i="12"/>
  <c r="B256" i="12"/>
  <c r="A257" i="12"/>
  <c r="B257" i="12"/>
  <c r="A258" i="12"/>
  <c r="B258" i="12"/>
  <c r="A259" i="12"/>
  <c r="B259" i="12"/>
  <c r="A260" i="12"/>
  <c r="B260" i="12"/>
  <c r="A261" i="12"/>
  <c r="B261" i="12"/>
  <c r="A262" i="12"/>
  <c r="B262" i="12"/>
  <c r="A263" i="12"/>
  <c r="B263" i="12"/>
  <c r="A264" i="12"/>
  <c r="B264" i="12"/>
  <c r="A265" i="12"/>
  <c r="B265" i="12"/>
  <c r="A266" i="12"/>
  <c r="B266" i="12"/>
  <c r="A267" i="12"/>
  <c r="B267" i="12"/>
  <c r="A268" i="12"/>
  <c r="B268" i="12"/>
  <c r="A269" i="12"/>
  <c r="B269" i="12"/>
  <c r="A270" i="12"/>
  <c r="B270" i="12"/>
  <c r="A271" i="12"/>
  <c r="B271" i="12"/>
  <c r="A272" i="12"/>
  <c r="B272" i="12"/>
  <c r="A273" i="12"/>
  <c r="B273" i="12"/>
  <c r="A274" i="12"/>
  <c r="B274" i="12"/>
  <c r="A275" i="12"/>
  <c r="B275" i="12"/>
  <c r="A276" i="12"/>
  <c r="B276" i="12"/>
  <c r="A277" i="12"/>
  <c r="B277" i="12"/>
  <c r="A278" i="12"/>
  <c r="B278" i="12"/>
  <c r="A279" i="12"/>
  <c r="B279" i="12"/>
  <c r="A280" i="12"/>
  <c r="B280" i="12"/>
  <c r="A281" i="12"/>
  <c r="B281" i="12"/>
  <c r="A282" i="12"/>
  <c r="B282" i="12"/>
  <c r="A283" i="12"/>
  <c r="B283" i="12"/>
  <c r="A284" i="12"/>
  <c r="B284" i="12"/>
  <c r="A285" i="12"/>
  <c r="B285" i="12"/>
  <c r="A286" i="12"/>
  <c r="B286" i="12"/>
  <c r="A287" i="12"/>
  <c r="B287" i="12"/>
  <c r="A288" i="12"/>
  <c r="B288" i="12"/>
  <c r="A289" i="12"/>
  <c r="B289" i="12"/>
  <c r="A290" i="12"/>
  <c r="B290" i="12"/>
  <c r="A291" i="12"/>
  <c r="B291" i="12"/>
  <c r="A292" i="12"/>
  <c r="B292" i="12"/>
  <c r="A293" i="12"/>
  <c r="B293" i="12"/>
  <c r="A294" i="12"/>
  <c r="B294" i="12"/>
  <c r="A295" i="12"/>
  <c r="B295" i="12"/>
  <c r="A296" i="12"/>
  <c r="B296" i="12"/>
  <c r="A297" i="12"/>
  <c r="B297" i="12"/>
  <c r="A298" i="12"/>
  <c r="B298" i="12"/>
  <c r="A299" i="12"/>
  <c r="B299" i="12"/>
  <c r="A300" i="12"/>
  <c r="B300" i="12"/>
  <c r="A301" i="12"/>
  <c r="B301" i="12"/>
  <c r="A302" i="12"/>
  <c r="B302" i="12"/>
  <c r="A303" i="12"/>
  <c r="B303" i="12"/>
  <c r="A304" i="12"/>
  <c r="B304" i="12"/>
  <c r="A305" i="12"/>
  <c r="B305" i="12"/>
  <c r="A306" i="12"/>
  <c r="B306" i="12"/>
  <c r="A307" i="12"/>
  <c r="B307" i="12"/>
  <c r="A308" i="12"/>
  <c r="B308" i="12"/>
  <c r="A309" i="12"/>
  <c r="B309" i="12"/>
  <c r="A310" i="12"/>
  <c r="B310" i="12"/>
  <c r="A311" i="12"/>
  <c r="B311" i="12"/>
  <c r="A312" i="12"/>
  <c r="B312" i="12"/>
  <c r="A313" i="12"/>
  <c r="B313" i="12"/>
  <c r="A314" i="12"/>
  <c r="B314" i="12"/>
  <c r="A315" i="12"/>
  <c r="B315" i="12"/>
  <c r="A316" i="12"/>
  <c r="B316" i="12"/>
  <c r="A317" i="12"/>
  <c r="B317" i="12"/>
  <c r="A318" i="12"/>
  <c r="B318" i="12"/>
  <c r="A319" i="12"/>
  <c r="B319" i="12"/>
  <c r="A4" i="11"/>
  <c r="B4" i="11"/>
  <c r="A5" i="11"/>
  <c r="B5" i="11"/>
  <c r="A6" i="11"/>
  <c r="B6" i="11"/>
  <c r="A7" i="11"/>
  <c r="B7" i="11"/>
  <c r="A8" i="11"/>
  <c r="B8" i="11"/>
  <c r="A9" i="11"/>
  <c r="B9" i="11"/>
  <c r="A10" i="11"/>
  <c r="B10" i="11"/>
  <c r="A11" i="11"/>
  <c r="B11" i="11"/>
  <c r="A12" i="11"/>
  <c r="B12" i="11"/>
  <c r="A13" i="11"/>
  <c r="B13" i="11"/>
  <c r="A14" i="11"/>
  <c r="B14" i="11"/>
  <c r="A15" i="11"/>
  <c r="B15" i="11"/>
  <c r="A16" i="11"/>
  <c r="B16" i="11"/>
  <c r="A17" i="11"/>
  <c r="B17" i="11"/>
  <c r="A18" i="11"/>
  <c r="B18" i="11"/>
  <c r="A19" i="11"/>
  <c r="B19" i="11"/>
  <c r="A20" i="11"/>
  <c r="B20" i="11"/>
  <c r="A21" i="11"/>
  <c r="B21" i="11"/>
  <c r="A22" i="11"/>
  <c r="B22" i="11"/>
  <c r="A23" i="11"/>
  <c r="B23" i="11"/>
  <c r="A24" i="11"/>
  <c r="B24" i="11"/>
  <c r="A25" i="11"/>
  <c r="B25" i="11"/>
  <c r="A26" i="11"/>
  <c r="B26" i="11"/>
  <c r="A27" i="11"/>
  <c r="B27" i="11"/>
  <c r="A28" i="11"/>
  <c r="B28" i="11"/>
  <c r="A29" i="11"/>
  <c r="B29" i="11"/>
  <c r="A30" i="11"/>
  <c r="B30" i="11"/>
  <c r="A31" i="11"/>
  <c r="B31" i="11"/>
  <c r="A32" i="11"/>
  <c r="B32" i="11"/>
  <c r="A33" i="11"/>
  <c r="B33" i="11"/>
  <c r="A34" i="11"/>
  <c r="B34" i="11"/>
  <c r="A35" i="11"/>
  <c r="B35" i="11"/>
  <c r="A36" i="11"/>
  <c r="B36" i="11"/>
  <c r="A37" i="11"/>
  <c r="B37" i="11"/>
  <c r="A38" i="11"/>
  <c r="B38" i="11"/>
  <c r="A39" i="11"/>
  <c r="B39" i="11"/>
  <c r="A40" i="11"/>
  <c r="B40" i="11"/>
  <c r="A41" i="11"/>
  <c r="B41" i="11"/>
  <c r="A42" i="11"/>
  <c r="B42" i="11"/>
  <c r="A43" i="11"/>
  <c r="B43" i="11"/>
  <c r="A44" i="11"/>
  <c r="B44" i="11"/>
  <c r="A45" i="11"/>
  <c r="B45" i="11"/>
  <c r="A46" i="11"/>
  <c r="B46" i="11"/>
  <c r="A47" i="11"/>
  <c r="B47" i="11"/>
  <c r="A48" i="11"/>
  <c r="B48" i="11"/>
  <c r="A49" i="11"/>
  <c r="B49" i="11"/>
  <c r="A50" i="11"/>
  <c r="B50" i="11"/>
  <c r="A51" i="11"/>
  <c r="B51" i="11"/>
  <c r="A52" i="11"/>
  <c r="B52" i="11"/>
  <c r="A53" i="11"/>
  <c r="B53" i="11"/>
  <c r="A54" i="11"/>
  <c r="B54" i="11"/>
  <c r="A55" i="11"/>
  <c r="B55" i="11"/>
  <c r="A56" i="11"/>
  <c r="B56" i="11"/>
  <c r="A57" i="11"/>
  <c r="B57" i="11"/>
  <c r="A58" i="11"/>
  <c r="B58" i="11"/>
  <c r="A59" i="11"/>
  <c r="B59" i="11"/>
  <c r="A60" i="11"/>
  <c r="B60" i="11"/>
  <c r="A61" i="11"/>
  <c r="B61" i="11"/>
  <c r="A62" i="11"/>
  <c r="B62" i="11"/>
  <c r="A63" i="11"/>
  <c r="B63" i="11"/>
  <c r="A64" i="11"/>
  <c r="B64" i="11"/>
  <c r="A65" i="11"/>
  <c r="B65" i="11"/>
  <c r="A66" i="11"/>
  <c r="B66" i="11"/>
  <c r="A67" i="11"/>
  <c r="B67" i="11"/>
  <c r="A68" i="11"/>
  <c r="B68" i="11"/>
  <c r="A69" i="11"/>
  <c r="B69" i="11"/>
  <c r="A70" i="11"/>
  <c r="B70" i="11"/>
  <c r="A71" i="11"/>
  <c r="B71" i="11"/>
  <c r="A72" i="11"/>
  <c r="B72" i="11"/>
  <c r="A73" i="11"/>
  <c r="B73" i="11"/>
  <c r="A74" i="11"/>
  <c r="B74" i="11"/>
  <c r="A75" i="11"/>
  <c r="B75" i="11"/>
  <c r="A76" i="11"/>
  <c r="B76" i="11"/>
  <c r="A77" i="11"/>
  <c r="B77" i="11"/>
  <c r="A78" i="11"/>
  <c r="B78" i="11"/>
  <c r="A79" i="11"/>
  <c r="B79" i="11"/>
  <c r="A80" i="11"/>
  <c r="B80" i="11"/>
  <c r="A81" i="11"/>
  <c r="B81" i="11"/>
  <c r="A82" i="11"/>
  <c r="B82" i="11"/>
  <c r="A83" i="11"/>
  <c r="B83" i="11"/>
  <c r="A84" i="11"/>
  <c r="B84" i="11"/>
  <c r="A85" i="11"/>
  <c r="B85" i="11"/>
  <c r="A86" i="11"/>
  <c r="B86" i="11"/>
  <c r="A87" i="11"/>
  <c r="B87" i="11"/>
  <c r="A88" i="11"/>
  <c r="B88" i="11"/>
  <c r="A89" i="11"/>
  <c r="B89" i="11"/>
  <c r="A90" i="11"/>
  <c r="B90" i="11"/>
  <c r="A91" i="11"/>
  <c r="B91" i="11"/>
  <c r="A92" i="11"/>
  <c r="B92" i="11"/>
  <c r="A93" i="11"/>
  <c r="B93" i="11"/>
  <c r="A94" i="11"/>
  <c r="B94" i="11"/>
  <c r="A95" i="11"/>
  <c r="B95" i="11"/>
  <c r="A96" i="11"/>
  <c r="B96" i="11"/>
  <c r="A97" i="11"/>
  <c r="B97" i="11"/>
  <c r="A98" i="11"/>
  <c r="B98" i="11"/>
  <c r="A99" i="11"/>
  <c r="B99" i="11"/>
  <c r="A100" i="11"/>
  <c r="B100" i="11"/>
  <c r="A101" i="11"/>
  <c r="B101" i="11"/>
  <c r="A102" i="11"/>
  <c r="B102" i="11"/>
  <c r="A103" i="11"/>
  <c r="B103" i="11"/>
  <c r="A4" i="10"/>
  <c r="B4" i="10"/>
  <c r="C4" i="10"/>
  <c r="A5" i="10"/>
  <c r="B5" i="10"/>
  <c r="C5" i="10"/>
  <c r="A6" i="10"/>
  <c r="B6" i="10"/>
  <c r="C6" i="10"/>
  <c r="A7" i="10"/>
  <c r="B7" i="10"/>
  <c r="C7" i="10"/>
  <c r="A8" i="10"/>
  <c r="B8" i="10"/>
  <c r="C8" i="10"/>
  <c r="A9" i="10"/>
  <c r="B9" i="10"/>
  <c r="C9" i="10"/>
  <c r="A10" i="10"/>
  <c r="B10" i="10"/>
  <c r="C10" i="10"/>
  <c r="A11" i="10"/>
  <c r="B11" i="10"/>
  <c r="C11" i="10"/>
  <c r="A12" i="10"/>
  <c r="B12" i="10"/>
  <c r="C12" i="10"/>
  <c r="A13" i="10"/>
  <c r="B13" i="10"/>
  <c r="C13" i="10"/>
  <c r="A14" i="10"/>
  <c r="B14" i="10"/>
  <c r="C14" i="10"/>
  <c r="A15" i="10"/>
  <c r="B15" i="10"/>
  <c r="C15" i="10"/>
  <c r="A16" i="10"/>
  <c r="B16" i="10"/>
  <c r="C16" i="10"/>
  <c r="A17" i="10"/>
  <c r="B17" i="10"/>
  <c r="C17" i="10"/>
  <c r="A18" i="10"/>
  <c r="B18" i="10"/>
  <c r="C18" i="10"/>
  <c r="A19" i="10"/>
  <c r="B19" i="10"/>
  <c r="C19" i="10"/>
  <c r="A20" i="10"/>
  <c r="B20" i="10"/>
  <c r="C20" i="10"/>
  <c r="A21" i="10"/>
  <c r="B21" i="10"/>
  <c r="C21" i="10"/>
  <c r="A22" i="10"/>
  <c r="B22" i="10"/>
  <c r="C22" i="10"/>
  <c r="A23" i="10"/>
  <c r="B23" i="10"/>
  <c r="C23" i="10"/>
  <c r="A24" i="10"/>
  <c r="B24" i="10"/>
  <c r="C24" i="10"/>
  <c r="A25" i="10"/>
  <c r="B25" i="10"/>
  <c r="C25" i="10"/>
  <c r="A26" i="10"/>
  <c r="B26" i="10"/>
  <c r="C26" i="10"/>
  <c r="A27" i="10"/>
  <c r="B27" i="10"/>
  <c r="C27" i="10"/>
  <c r="A28" i="10"/>
  <c r="B28" i="10"/>
  <c r="C28" i="10"/>
  <c r="A29" i="10"/>
  <c r="B29" i="10"/>
  <c r="C29" i="10"/>
  <c r="A30" i="10"/>
  <c r="B30" i="10"/>
  <c r="C30" i="10"/>
  <c r="A31" i="10"/>
  <c r="B31" i="10"/>
  <c r="C31" i="10"/>
  <c r="A32" i="10"/>
  <c r="B32" i="10"/>
  <c r="C32" i="10"/>
  <c r="A33" i="10"/>
  <c r="B33" i="10"/>
  <c r="C33" i="10"/>
  <c r="A34" i="10"/>
  <c r="B34" i="10"/>
  <c r="C34" i="10"/>
  <c r="A35" i="10"/>
  <c r="B35" i="10"/>
  <c r="C35" i="10"/>
  <c r="A36" i="10"/>
  <c r="B36" i="10"/>
  <c r="C36" i="10"/>
  <c r="A37" i="10"/>
  <c r="B37" i="10"/>
  <c r="C37" i="10"/>
  <c r="A38" i="10"/>
  <c r="B38" i="10"/>
  <c r="C38" i="10"/>
  <c r="A39" i="10"/>
  <c r="B39" i="10"/>
  <c r="C39" i="10"/>
  <c r="A40" i="10"/>
  <c r="B40" i="10"/>
  <c r="C40" i="10"/>
  <c r="A41" i="10"/>
  <c r="B41" i="10"/>
  <c r="C41" i="10"/>
  <c r="A42" i="10"/>
  <c r="B42" i="10"/>
  <c r="C42" i="10"/>
  <c r="A43" i="10"/>
  <c r="B43" i="10"/>
  <c r="C43" i="10"/>
  <c r="A44" i="10"/>
  <c r="B44" i="10"/>
  <c r="C44" i="10"/>
  <c r="A45" i="10"/>
  <c r="B45" i="10"/>
  <c r="C45" i="10"/>
  <c r="A46" i="10"/>
  <c r="B46" i="10"/>
  <c r="C46" i="10"/>
  <c r="A47" i="10"/>
  <c r="B47" i="10"/>
  <c r="C47" i="10"/>
  <c r="A48" i="10"/>
  <c r="B48" i="10"/>
  <c r="C48" i="10"/>
  <c r="A49" i="10"/>
  <c r="B49" i="10"/>
  <c r="C49" i="10"/>
  <c r="A50" i="10"/>
  <c r="B50" i="10"/>
  <c r="C50" i="10"/>
  <c r="A51" i="10"/>
  <c r="B51" i="10"/>
  <c r="C51" i="10"/>
  <c r="A52" i="10"/>
  <c r="B52" i="10"/>
  <c r="C52" i="10"/>
  <c r="A53" i="10"/>
  <c r="B53" i="10"/>
  <c r="C53" i="10"/>
  <c r="A54" i="10"/>
  <c r="B54" i="10"/>
  <c r="C54" i="10"/>
  <c r="A55" i="10"/>
  <c r="B55" i="10"/>
  <c r="C55" i="10"/>
  <c r="A56" i="10"/>
  <c r="B56" i="10"/>
  <c r="C56" i="10"/>
  <c r="A57" i="10"/>
  <c r="B57" i="10"/>
  <c r="C57" i="10"/>
  <c r="A58" i="10"/>
  <c r="B58" i="10"/>
  <c r="C58" i="10"/>
  <c r="A59" i="10"/>
  <c r="B59" i="10"/>
  <c r="C59" i="10"/>
  <c r="A60" i="10"/>
  <c r="B60" i="10"/>
  <c r="C60" i="10"/>
  <c r="A61" i="10"/>
  <c r="B61" i="10"/>
  <c r="C61" i="10"/>
  <c r="A62" i="10"/>
  <c r="B62" i="10"/>
  <c r="C62" i="10"/>
  <c r="A63" i="10"/>
  <c r="B63" i="10"/>
  <c r="C63" i="10"/>
  <c r="A64" i="10"/>
  <c r="B64" i="10"/>
  <c r="C64" i="10"/>
  <c r="A65" i="10"/>
  <c r="B65" i="10"/>
  <c r="C65" i="10"/>
  <c r="A66" i="10"/>
  <c r="B66" i="10"/>
  <c r="C66" i="10"/>
  <c r="A67" i="10"/>
  <c r="B67" i="10"/>
  <c r="C67" i="10"/>
  <c r="A68" i="10"/>
  <c r="B68" i="10"/>
  <c r="C68" i="10"/>
  <c r="A69" i="10"/>
  <c r="B69" i="10"/>
  <c r="C69" i="10"/>
  <c r="A70" i="10"/>
  <c r="B70" i="10"/>
  <c r="C70" i="10"/>
  <c r="A71" i="10"/>
  <c r="B71" i="10"/>
  <c r="C71" i="10"/>
  <c r="A72" i="10"/>
  <c r="B72" i="10"/>
  <c r="C72" i="10"/>
  <c r="A73" i="10"/>
  <c r="B73" i="10"/>
  <c r="C73" i="10"/>
  <c r="A74" i="10"/>
  <c r="B74" i="10"/>
  <c r="C74" i="10"/>
  <c r="A75" i="10"/>
  <c r="B75" i="10"/>
  <c r="C75" i="10"/>
  <c r="A76" i="10"/>
  <c r="B76" i="10"/>
  <c r="C76" i="10"/>
  <c r="A77" i="10"/>
  <c r="B77" i="10"/>
  <c r="C77" i="10"/>
  <c r="A78" i="10"/>
  <c r="B78" i="10"/>
  <c r="C78" i="10"/>
  <c r="A79" i="10"/>
  <c r="B79" i="10"/>
  <c r="C79" i="10"/>
  <c r="A80" i="10"/>
  <c r="B80" i="10"/>
  <c r="C80" i="10"/>
  <c r="A81" i="10"/>
  <c r="B81" i="10"/>
  <c r="C81" i="10"/>
  <c r="A82" i="10"/>
  <c r="B82" i="10"/>
  <c r="C82" i="10"/>
  <c r="A83" i="10"/>
  <c r="B83" i="10"/>
  <c r="C83" i="10"/>
  <c r="A84" i="10"/>
  <c r="B84" i="10"/>
  <c r="C84" i="10"/>
  <c r="A85" i="10"/>
  <c r="B85" i="10"/>
  <c r="C85" i="10"/>
  <c r="A86" i="10"/>
  <c r="B86" i="10"/>
  <c r="C86" i="10"/>
  <c r="A87" i="10"/>
  <c r="B87" i="10"/>
  <c r="C87" i="10"/>
  <c r="A88" i="10"/>
  <c r="B88" i="10"/>
  <c r="C88" i="10"/>
  <c r="A89" i="10"/>
  <c r="B89" i="10"/>
  <c r="C89" i="10"/>
  <c r="A90" i="10"/>
  <c r="B90" i="10"/>
  <c r="C90" i="10"/>
  <c r="A91" i="10"/>
  <c r="B91" i="10"/>
  <c r="C91" i="10"/>
  <c r="A92" i="10"/>
  <c r="B92" i="10"/>
  <c r="C92" i="10"/>
  <c r="A93" i="10"/>
  <c r="B93" i="10"/>
  <c r="C93" i="10"/>
  <c r="A94" i="10"/>
  <c r="B94" i="10"/>
  <c r="C94" i="10"/>
  <c r="A95" i="10"/>
  <c r="B95" i="10"/>
  <c r="C95" i="10"/>
  <c r="A96" i="10"/>
  <c r="B96" i="10"/>
  <c r="C96" i="10"/>
  <c r="A97" i="10"/>
  <c r="B97" i="10"/>
  <c r="C97" i="10"/>
  <c r="A98" i="10"/>
  <c r="B98" i="10"/>
  <c r="C98" i="10"/>
  <c r="A99" i="10"/>
  <c r="B99" i="10"/>
  <c r="C99" i="10"/>
  <c r="A100" i="10"/>
  <c r="B100" i="10"/>
  <c r="C100" i="10"/>
  <c r="A101" i="10"/>
  <c r="B101" i="10"/>
  <c r="C101" i="10"/>
  <c r="A102" i="10"/>
  <c r="B102" i="10"/>
  <c r="C102" i="10"/>
  <c r="A103" i="10"/>
  <c r="B103" i="10"/>
  <c r="C103" i="10"/>
  <c r="A104" i="10"/>
  <c r="B104" i="10"/>
  <c r="C104" i="10"/>
  <c r="A105" i="10"/>
  <c r="B105" i="10"/>
  <c r="C105" i="10"/>
  <c r="A106" i="10"/>
  <c r="B106" i="10"/>
  <c r="C106" i="10"/>
  <c r="A107" i="10"/>
  <c r="B107" i="10"/>
  <c r="C107" i="10"/>
  <c r="A108" i="10"/>
  <c r="B108" i="10"/>
  <c r="C108" i="10"/>
  <c r="A109" i="10"/>
  <c r="B109" i="10"/>
  <c r="C109" i="10"/>
  <c r="A110" i="10"/>
  <c r="B110" i="10"/>
  <c r="C110" i="10"/>
  <c r="A111" i="10"/>
  <c r="B111" i="10"/>
  <c r="C111" i="10"/>
  <c r="A112" i="10"/>
  <c r="B112" i="10"/>
  <c r="C112" i="10"/>
  <c r="A113" i="10"/>
  <c r="B113" i="10"/>
  <c r="C113" i="10"/>
  <c r="A114" i="10"/>
  <c r="B114" i="10"/>
  <c r="C114" i="10"/>
  <c r="A115" i="10"/>
  <c r="B115" i="10"/>
  <c r="C115" i="10"/>
  <c r="A116" i="10"/>
  <c r="B116" i="10"/>
  <c r="C116" i="10"/>
  <c r="A117" i="10"/>
  <c r="B117" i="10"/>
  <c r="C117" i="10"/>
  <c r="A118" i="10"/>
  <c r="B118" i="10"/>
  <c r="C118" i="10"/>
  <c r="A119" i="10"/>
  <c r="B119" i="10"/>
  <c r="C119" i="10"/>
  <c r="A120" i="10"/>
  <c r="B120" i="10"/>
  <c r="C120" i="10"/>
  <c r="A121" i="10"/>
  <c r="B121" i="10"/>
  <c r="C121" i="10"/>
  <c r="A122" i="10"/>
  <c r="B122" i="10"/>
  <c r="C122" i="10"/>
  <c r="A123" i="10"/>
  <c r="B123" i="10"/>
  <c r="C123" i="10"/>
  <c r="A124" i="10"/>
  <c r="B124" i="10"/>
  <c r="C124" i="10"/>
  <c r="A125" i="10"/>
  <c r="B125" i="10"/>
  <c r="C125" i="10"/>
  <c r="A126" i="10"/>
  <c r="B126" i="10"/>
  <c r="C126" i="10"/>
  <c r="A127" i="10"/>
  <c r="B127" i="10"/>
  <c r="C127" i="10"/>
  <c r="A128" i="10"/>
  <c r="B128" i="10"/>
  <c r="C128" i="10"/>
  <c r="A129" i="10"/>
  <c r="B129" i="10"/>
  <c r="C129" i="10"/>
  <c r="A130" i="10"/>
  <c r="B130" i="10"/>
  <c r="C130" i="10"/>
  <c r="A131" i="10"/>
  <c r="B131" i="10"/>
  <c r="C131" i="10"/>
  <c r="A132" i="10"/>
  <c r="B132" i="10"/>
  <c r="C132" i="10"/>
  <c r="A133" i="10"/>
  <c r="B133" i="10"/>
  <c r="C133" i="10"/>
  <c r="A134" i="10"/>
  <c r="B134" i="10"/>
  <c r="C134" i="10"/>
  <c r="A135" i="10"/>
  <c r="B135" i="10"/>
  <c r="C135" i="10"/>
  <c r="A136" i="10"/>
  <c r="B136" i="10"/>
  <c r="C136" i="10"/>
  <c r="A137" i="10"/>
  <c r="B137" i="10"/>
  <c r="C137" i="10"/>
  <c r="A138" i="10"/>
  <c r="B138" i="10"/>
  <c r="C138" i="10"/>
  <c r="A139" i="10"/>
  <c r="B139" i="10"/>
  <c r="C139" i="10"/>
  <c r="A140" i="10"/>
  <c r="B140" i="10"/>
  <c r="C140" i="10"/>
  <c r="A141" i="10"/>
  <c r="B141" i="10"/>
  <c r="C141" i="10"/>
  <c r="A142" i="10"/>
  <c r="B142" i="10"/>
  <c r="C142" i="10"/>
  <c r="A143" i="10"/>
  <c r="B143" i="10"/>
  <c r="C143" i="10"/>
  <c r="A144" i="10"/>
  <c r="B144" i="10"/>
  <c r="C144" i="10"/>
  <c r="A145" i="10"/>
  <c r="B145" i="10"/>
  <c r="C145" i="10"/>
  <c r="A146" i="10"/>
  <c r="B146" i="10"/>
  <c r="C146" i="10"/>
  <c r="A147" i="10"/>
  <c r="B147" i="10"/>
  <c r="C147" i="10"/>
  <c r="A148" i="10"/>
  <c r="B148" i="10"/>
  <c r="C148" i="10"/>
  <c r="A149" i="10"/>
  <c r="B149" i="10"/>
  <c r="C149" i="10"/>
  <c r="A150" i="10"/>
  <c r="B150" i="10"/>
  <c r="C150" i="10"/>
  <c r="A151" i="10"/>
  <c r="B151" i="10"/>
  <c r="C151" i="10"/>
  <c r="A152" i="10"/>
  <c r="B152" i="10"/>
  <c r="C152" i="10"/>
  <c r="A153" i="10"/>
  <c r="B153" i="10"/>
  <c r="C153" i="10"/>
  <c r="A154" i="10"/>
  <c r="B154" i="10"/>
  <c r="C154" i="10"/>
  <c r="A155" i="10"/>
  <c r="B155" i="10"/>
  <c r="C155" i="10"/>
  <c r="A156" i="10"/>
  <c r="B156" i="10"/>
  <c r="C156" i="10"/>
  <c r="A157" i="10"/>
  <c r="B157" i="10"/>
  <c r="C157" i="10"/>
  <c r="A158" i="10"/>
  <c r="B158" i="10"/>
  <c r="C158" i="10"/>
  <c r="A159" i="10"/>
  <c r="B159" i="10"/>
  <c r="C159" i="10"/>
  <c r="A160" i="10"/>
  <c r="B160" i="10"/>
  <c r="C160" i="10"/>
  <c r="A161" i="10"/>
  <c r="B161" i="10"/>
  <c r="C161" i="10"/>
  <c r="A162" i="10"/>
  <c r="B162" i="10"/>
  <c r="C162" i="10"/>
  <c r="A163" i="10"/>
  <c r="B163" i="10"/>
  <c r="C163" i="10"/>
  <c r="A164" i="10"/>
  <c r="B164" i="10"/>
  <c r="C164" i="10"/>
  <c r="A165" i="10"/>
  <c r="B165" i="10"/>
  <c r="C165" i="10"/>
  <c r="A166" i="10"/>
  <c r="B166" i="10"/>
  <c r="C166" i="10"/>
  <c r="A167" i="10"/>
  <c r="B167" i="10"/>
  <c r="C167" i="10"/>
  <c r="A168" i="10"/>
  <c r="B168" i="10"/>
  <c r="C168" i="10"/>
  <c r="A169" i="10"/>
  <c r="B169" i="10"/>
  <c r="C169" i="10"/>
  <c r="A170" i="10"/>
  <c r="B170" i="10"/>
  <c r="C170" i="10"/>
  <c r="A171" i="10"/>
  <c r="B171" i="10"/>
  <c r="C171" i="10"/>
  <c r="A172" i="10"/>
  <c r="B172" i="10"/>
  <c r="C172" i="10"/>
  <c r="A173" i="10"/>
  <c r="B173" i="10"/>
  <c r="C173" i="10"/>
  <c r="A174" i="10"/>
  <c r="B174" i="10"/>
  <c r="C174" i="10"/>
  <c r="A175" i="10"/>
  <c r="B175" i="10"/>
  <c r="C175" i="10"/>
  <c r="A176" i="10"/>
  <c r="B176" i="10"/>
  <c r="C176" i="10"/>
  <c r="A177" i="10"/>
  <c r="B177" i="10"/>
  <c r="C177" i="10"/>
  <c r="A178" i="10"/>
  <c r="B178" i="10"/>
  <c r="C178" i="10"/>
  <c r="A179" i="10"/>
  <c r="B179" i="10"/>
  <c r="C179" i="10"/>
  <c r="A180" i="10"/>
  <c r="B180" i="10"/>
  <c r="C180" i="10"/>
  <c r="A181" i="10"/>
  <c r="B181" i="10"/>
  <c r="C181" i="10"/>
  <c r="A182" i="10"/>
  <c r="B182" i="10"/>
  <c r="C182" i="10"/>
  <c r="A183" i="10"/>
  <c r="B183" i="10"/>
  <c r="C183" i="10"/>
  <c r="A184" i="10"/>
  <c r="B184" i="10"/>
  <c r="C184" i="10"/>
  <c r="A185" i="10"/>
  <c r="B185" i="10"/>
  <c r="C185" i="10"/>
  <c r="A186" i="10"/>
  <c r="B186" i="10"/>
  <c r="C186" i="10"/>
  <c r="A187" i="10"/>
  <c r="B187" i="10"/>
  <c r="C187" i="10"/>
  <c r="A188" i="10"/>
  <c r="B188" i="10"/>
  <c r="C188" i="10"/>
  <c r="A189" i="10"/>
  <c r="B189" i="10"/>
  <c r="C189" i="10"/>
  <c r="A190" i="10"/>
  <c r="B190" i="10"/>
  <c r="C190" i="10"/>
  <c r="A191" i="10"/>
  <c r="B191" i="10"/>
  <c r="C191" i="10"/>
  <c r="A192" i="10"/>
  <c r="B192" i="10"/>
  <c r="C192" i="10"/>
  <c r="A193" i="10"/>
  <c r="B193" i="10"/>
  <c r="C193" i="10"/>
  <c r="A194" i="10"/>
  <c r="B194" i="10"/>
  <c r="C194" i="10"/>
  <c r="A195" i="10"/>
  <c r="B195" i="10"/>
  <c r="C195" i="10"/>
  <c r="A196" i="10"/>
  <c r="B196" i="10"/>
  <c r="C196" i="10"/>
  <c r="A197" i="10"/>
  <c r="B197" i="10"/>
  <c r="C197" i="10"/>
  <c r="A198" i="10"/>
  <c r="B198" i="10"/>
  <c r="C198" i="10"/>
  <c r="A199" i="10"/>
  <c r="B199" i="10"/>
  <c r="C199" i="10"/>
  <c r="A200" i="10"/>
  <c r="B200" i="10"/>
  <c r="C200" i="10"/>
  <c r="A201" i="10"/>
  <c r="B201" i="10"/>
  <c r="C201" i="10"/>
  <c r="A202" i="10"/>
  <c r="B202" i="10"/>
  <c r="C202" i="10"/>
  <c r="A203" i="10"/>
  <c r="B203" i="10"/>
  <c r="C203" i="10"/>
  <c r="A204" i="10"/>
  <c r="B204" i="10"/>
  <c r="C204" i="10"/>
  <c r="A205" i="10"/>
  <c r="B205" i="10"/>
  <c r="C205" i="10"/>
  <c r="A206" i="10"/>
  <c r="B206" i="10"/>
  <c r="C206" i="10"/>
  <c r="A207" i="10"/>
  <c r="B207" i="10"/>
  <c r="C207" i="10"/>
  <c r="A208" i="10"/>
  <c r="B208" i="10"/>
  <c r="C208" i="10"/>
  <c r="A209" i="10"/>
  <c r="B209" i="10"/>
  <c r="C209" i="10"/>
  <c r="A210" i="10"/>
  <c r="B210" i="10"/>
  <c r="C210" i="10"/>
  <c r="A211" i="10"/>
  <c r="B211" i="10"/>
  <c r="C211" i="10"/>
  <c r="A212" i="10"/>
  <c r="B212" i="10"/>
  <c r="C212" i="10"/>
  <c r="A213" i="10"/>
  <c r="B213" i="10"/>
  <c r="C213" i="10"/>
  <c r="A214" i="10"/>
  <c r="B214" i="10"/>
  <c r="C214" i="10"/>
  <c r="A215" i="10"/>
  <c r="B215" i="10"/>
  <c r="C215" i="10"/>
  <c r="A216" i="10"/>
  <c r="B216" i="10"/>
  <c r="C216" i="10"/>
  <c r="A217" i="10"/>
  <c r="B217" i="10"/>
  <c r="C217" i="10"/>
  <c r="A218" i="10"/>
  <c r="B218" i="10"/>
  <c r="C218" i="10"/>
  <c r="A219" i="10"/>
  <c r="B219" i="10"/>
  <c r="C219" i="10"/>
  <c r="A220" i="10"/>
  <c r="B220" i="10"/>
  <c r="C220" i="10"/>
  <c r="A221" i="10"/>
  <c r="B221" i="10"/>
  <c r="C221" i="10"/>
  <c r="A222" i="10"/>
  <c r="B222" i="10"/>
  <c r="C222" i="10"/>
  <c r="A223" i="10"/>
  <c r="B223" i="10"/>
  <c r="C223" i="10"/>
  <c r="A224" i="10"/>
  <c r="B224" i="10"/>
  <c r="C224" i="10"/>
  <c r="A225" i="10"/>
  <c r="B225" i="10"/>
  <c r="C225" i="10"/>
  <c r="A226" i="10"/>
  <c r="B226" i="10"/>
  <c r="C226" i="10"/>
  <c r="A227" i="10"/>
  <c r="B227" i="10"/>
  <c r="C227" i="10"/>
  <c r="A228" i="10"/>
  <c r="B228" i="10"/>
  <c r="C228" i="10"/>
  <c r="A229" i="10"/>
  <c r="B229" i="10"/>
  <c r="C229" i="10"/>
  <c r="A230" i="10"/>
  <c r="B230" i="10"/>
  <c r="C230" i="10"/>
  <c r="A231" i="10"/>
  <c r="B231" i="10"/>
  <c r="C231" i="10"/>
  <c r="A232" i="10"/>
  <c r="B232" i="10"/>
  <c r="C232" i="10"/>
  <c r="A233" i="10"/>
  <c r="B233" i="10"/>
  <c r="C233" i="10"/>
  <c r="A234" i="10"/>
  <c r="B234" i="10"/>
  <c r="C234" i="10"/>
  <c r="A235" i="10"/>
  <c r="B235" i="10"/>
  <c r="C235" i="10"/>
  <c r="A236" i="10"/>
  <c r="B236" i="10"/>
  <c r="C236" i="10"/>
  <c r="A237" i="10"/>
  <c r="B237" i="10"/>
  <c r="C237" i="10"/>
  <c r="A238" i="10"/>
  <c r="B238" i="10"/>
  <c r="C238" i="10"/>
  <c r="A239" i="10"/>
  <c r="B239" i="10"/>
  <c r="C239" i="10"/>
  <c r="A240" i="10"/>
  <c r="B240" i="10"/>
  <c r="C240" i="10"/>
  <c r="A241" i="10"/>
  <c r="B241" i="10"/>
  <c r="C241" i="10"/>
  <c r="A242" i="10"/>
  <c r="B242" i="10"/>
  <c r="C242" i="10"/>
  <c r="A243" i="10"/>
  <c r="B243" i="10"/>
  <c r="C243" i="10"/>
  <c r="A244" i="10"/>
  <c r="B244" i="10"/>
  <c r="C244" i="10"/>
  <c r="A245" i="10"/>
  <c r="B245" i="10"/>
  <c r="C245" i="10"/>
  <c r="A246" i="10"/>
  <c r="B246" i="10"/>
  <c r="C246" i="10"/>
  <c r="A247" i="10"/>
  <c r="B247" i="10"/>
  <c r="C247" i="10"/>
  <c r="A248" i="10"/>
  <c r="B248" i="10"/>
  <c r="C248" i="10"/>
  <c r="A249" i="10"/>
  <c r="B249" i="10"/>
  <c r="C249" i="10"/>
  <c r="A250" i="10"/>
  <c r="B250" i="10"/>
  <c r="C250" i="10"/>
  <c r="A251" i="10"/>
  <c r="B251" i="10"/>
  <c r="C251" i="10"/>
  <c r="A252" i="10"/>
  <c r="B252" i="10"/>
  <c r="C252" i="10"/>
  <c r="A253" i="10"/>
  <c r="B253" i="10"/>
  <c r="C253" i="10"/>
  <c r="A254" i="10"/>
  <c r="B254" i="10"/>
  <c r="C254" i="10"/>
  <c r="A255" i="10"/>
  <c r="B255" i="10"/>
  <c r="C255" i="10"/>
  <c r="A256" i="10"/>
  <c r="B256" i="10"/>
  <c r="C256" i="10"/>
  <c r="A257" i="10"/>
  <c r="B257" i="10"/>
  <c r="C257" i="10"/>
  <c r="A258" i="10"/>
  <c r="B258" i="10"/>
  <c r="C258" i="10"/>
  <c r="A259" i="10"/>
  <c r="B259" i="10"/>
  <c r="C259" i="10"/>
  <c r="A260" i="10"/>
  <c r="B260" i="10"/>
  <c r="C260" i="10"/>
  <c r="A261" i="10"/>
  <c r="B261" i="10"/>
  <c r="C261" i="10"/>
  <c r="A262" i="10"/>
  <c r="B262" i="10"/>
  <c r="C262" i="10"/>
  <c r="A263" i="10"/>
  <c r="B263" i="10"/>
  <c r="C263" i="10"/>
  <c r="A264" i="10"/>
  <c r="B264" i="10"/>
  <c r="C264" i="10"/>
  <c r="A265" i="10"/>
  <c r="B265" i="10"/>
  <c r="C265" i="10"/>
  <c r="A266" i="10"/>
  <c r="B266" i="10"/>
  <c r="C266" i="10"/>
  <c r="A267" i="10"/>
  <c r="B267" i="10"/>
  <c r="C267" i="10"/>
  <c r="A268" i="10"/>
  <c r="B268" i="10"/>
  <c r="C268" i="10"/>
  <c r="A269" i="10"/>
  <c r="B269" i="10"/>
  <c r="C269" i="10"/>
  <c r="A270" i="10"/>
  <c r="B270" i="10"/>
  <c r="C270" i="10"/>
  <c r="A271" i="10"/>
  <c r="B271" i="10"/>
  <c r="C271" i="10"/>
  <c r="A272" i="10"/>
  <c r="B272" i="10"/>
  <c r="C272" i="10"/>
  <c r="A273" i="10"/>
  <c r="B273" i="10"/>
  <c r="C273" i="10"/>
  <c r="A274" i="10"/>
  <c r="B274" i="10"/>
  <c r="C274" i="10"/>
  <c r="A275" i="10"/>
  <c r="B275" i="10"/>
  <c r="C275" i="10"/>
  <c r="A276" i="10"/>
  <c r="B276" i="10"/>
  <c r="C276" i="10"/>
  <c r="A277" i="10"/>
  <c r="B277" i="10"/>
  <c r="C277" i="10"/>
  <c r="A278" i="10"/>
  <c r="B278" i="10"/>
  <c r="C278" i="10"/>
  <c r="A279" i="10"/>
  <c r="B279" i="10"/>
  <c r="C279" i="10"/>
  <c r="A280" i="10"/>
  <c r="B280" i="10"/>
  <c r="C280" i="10"/>
  <c r="A281" i="10"/>
  <c r="B281" i="10"/>
  <c r="C281" i="10"/>
  <c r="A282" i="10"/>
  <c r="B282" i="10"/>
  <c r="C282" i="10"/>
  <c r="A283" i="10"/>
  <c r="B283" i="10"/>
  <c r="C283" i="10"/>
  <c r="A284" i="10"/>
  <c r="B284" i="10"/>
  <c r="C284" i="10"/>
  <c r="A285" i="10"/>
  <c r="B285" i="10"/>
  <c r="C285" i="10"/>
  <c r="A286" i="10"/>
  <c r="B286" i="10"/>
  <c r="C286" i="10"/>
  <c r="A287" i="10"/>
  <c r="B287" i="10"/>
  <c r="C287" i="10"/>
  <c r="A288" i="10"/>
  <c r="B288" i="10"/>
  <c r="C288" i="10"/>
  <c r="A289" i="10"/>
  <c r="B289" i="10"/>
  <c r="C289" i="10"/>
  <c r="A290" i="10"/>
  <c r="B290" i="10"/>
  <c r="C290" i="10"/>
  <c r="A291" i="10"/>
  <c r="B291" i="10"/>
  <c r="C291" i="10"/>
  <c r="A292" i="10"/>
  <c r="B292" i="10"/>
  <c r="C292" i="10"/>
  <c r="A293" i="10"/>
  <c r="B293" i="10"/>
  <c r="C293" i="10"/>
  <c r="A294" i="10"/>
  <c r="B294" i="10"/>
  <c r="C294" i="10"/>
  <c r="A295" i="10"/>
  <c r="B295" i="10"/>
  <c r="C295" i="10"/>
  <c r="A296" i="10"/>
  <c r="B296" i="10"/>
  <c r="C296" i="10"/>
  <c r="A297" i="10"/>
  <c r="B297" i="10"/>
  <c r="C297" i="10"/>
  <c r="A298" i="10"/>
  <c r="B298" i="10"/>
  <c r="C298" i="10"/>
  <c r="A299" i="10"/>
  <c r="B299" i="10"/>
  <c r="C299" i="10"/>
  <c r="A300" i="10"/>
  <c r="B300" i="10"/>
  <c r="C300" i="10"/>
  <c r="A301" i="10"/>
  <c r="B301" i="10"/>
  <c r="C301" i="10"/>
  <c r="A302" i="10"/>
  <c r="B302" i="10"/>
  <c r="C302" i="10"/>
  <c r="A303" i="10"/>
  <c r="B303" i="10"/>
  <c r="C303" i="10"/>
  <c r="A304" i="10"/>
  <c r="B304" i="10"/>
  <c r="C304" i="10"/>
  <c r="A305" i="10"/>
  <c r="B305" i="10"/>
  <c r="C305" i="10"/>
  <c r="A306" i="10"/>
  <c r="B306" i="10"/>
  <c r="C306" i="10"/>
  <c r="A307" i="10"/>
  <c r="B307" i="10"/>
  <c r="C307" i="10"/>
  <c r="A308" i="10"/>
  <c r="B308" i="10"/>
  <c r="C308" i="10"/>
  <c r="A309" i="10"/>
  <c r="B309" i="10"/>
  <c r="C309" i="10"/>
  <c r="A310" i="10"/>
  <c r="B310" i="10"/>
  <c r="C310" i="10"/>
  <c r="A311" i="10"/>
  <c r="B311" i="10"/>
  <c r="C311" i="10"/>
  <c r="A312" i="10"/>
  <c r="B312" i="10"/>
  <c r="C312" i="10"/>
  <c r="A313" i="10"/>
  <c r="B313" i="10"/>
  <c r="C313" i="10"/>
  <c r="A314" i="10"/>
  <c r="B314" i="10"/>
  <c r="C314" i="10"/>
  <c r="A315" i="10"/>
  <c r="B315" i="10"/>
  <c r="C315" i="10"/>
  <c r="A316" i="10"/>
  <c r="B316" i="10"/>
  <c r="C316" i="10"/>
  <c r="A317" i="10"/>
  <c r="B317" i="10"/>
  <c r="C317" i="10"/>
  <c r="A318" i="10"/>
  <c r="B318" i="10"/>
  <c r="C318" i="10"/>
  <c r="A319" i="10"/>
  <c r="B319" i="10"/>
  <c r="C319" i="10"/>
  <c r="A320" i="10"/>
  <c r="B320" i="10"/>
  <c r="C320" i="10"/>
  <c r="A321" i="10"/>
  <c r="B321" i="10"/>
  <c r="C321" i="10"/>
  <c r="A322" i="10"/>
  <c r="B322" i="10"/>
  <c r="C322" i="10"/>
  <c r="A323" i="10"/>
  <c r="B323" i="10"/>
  <c r="C323" i="10"/>
  <c r="A324" i="10"/>
  <c r="B324" i="10"/>
  <c r="C324" i="10"/>
  <c r="A325" i="10"/>
  <c r="B325" i="10"/>
  <c r="C325" i="10"/>
  <c r="A326" i="10"/>
  <c r="B326" i="10"/>
  <c r="C326" i="10"/>
  <c r="A327" i="10"/>
  <c r="B327" i="10"/>
  <c r="C327" i="10"/>
  <c r="A328" i="10"/>
  <c r="B328" i="10"/>
  <c r="C328" i="10"/>
  <c r="A329" i="10"/>
  <c r="B329" i="10"/>
  <c r="C329" i="10"/>
  <c r="A330" i="10"/>
  <c r="B330" i="10"/>
  <c r="C330" i="10"/>
  <c r="A331" i="10"/>
  <c r="B331" i="10"/>
  <c r="C331" i="10"/>
  <c r="A332" i="10"/>
  <c r="B332" i="10"/>
  <c r="C332" i="10"/>
  <c r="A333" i="10"/>
  <c r="B333" i="10"/>
  <c r="C333" i="10"/>
  <c r="A334" i="10"/>
  <c r="B334" i="10"/>
  <c r="C334" i="10"/>
  <c r="A335" i="10"/>
  <c r="B335" i="10"/>
  <c r="C335" i="10"/>
  <c r="A336" i="10"/>
  <c r="B336" i="10"/>
  <c r="C336" i="10"/>
  <c r="A337" i="10"/>
  <c r="B337" i="10"/>
  <c r="C337" i="10"/>
  <c r="A338" i="10"/>
  <c r="B338" i="10"/>
  <c r="C338" i="10"/>
  <c r="A339" i="10"/>
  <c r="B339" i="10"/>
  <c r="C339" i="10"/>
  <c r="A340" i="10"/>
  <c r="B340" i="10"/>
  <c r="C340" i="10"/>
  <c r="A341" i="10"/>
  <c r="B341" i="10"/>
  <c r="C341" i="10"/>
  <c r="A342" i="10"/>
  <c r="B342" i="10"/>
  <c r="C342" i="10"/>
  <c r="A343" i="10"/>
  <c r="B343" i="10"/>
  <c r="C343" i="10"/>
  <c r="A344" i="10"/>
  <c r="B344" i="10"/>
  <c r="C344" i="10"/>
  <c r="A345" i="10"/>
  <c r="B345" i="10"/>
  <c r="C345" i="10"/>
  <c r="A346" i="10"/>
  <c r="B346" i="10"/>
  <c r="C346" i="10"/>
  <c r="A347" i="10"/>
  <c r="B347" i="10"/>
  <c r="C347" i="10"/>
  <c r="A348" i="10"/>
  <c r="B348" i="10"/>
  <c r="C348" i="10"/>
  <c r="A349" i="10"/>
  <c r="B349" i="10"/>
  <c r="C349" i="10"/>
  <c r="A350" i="10"/>
  <c r="B350" i="10"/>
  <c r="C350" i="10"/>
  <c r="A351" i="10"/>
  <c r="B351" i="10"/>
  <c r="C351" i="10"/>
  <c r="A352" i="10"/>
  <c r="B352" i="10"/>
  <c r="C352" i="10"/>
  <c r="A353" i="10"/>
  <c r="B353" i="10"/>
  <c r="C353" i="10"/>
  <c r="A354" i="10"/>
  <c r="B354" i="10"/>
  <c r="C354" i="10"/>
  <c r="A355" i="10"/>
  <c r="B355" i="10"/>
  <c r="C355" i="10"/>
  <c r="A356" i="10"/>
  <c r="B356" i="10"/>
  <c r="C356" i="10"/>
  <c r="A357" i="10"/>
  <c r="B357" i="10"/>
  <c r="C357" i="10"/>
  <c r="A358" i="10"/>
  <c r="B358" i="10"/>
  <c r="C358" i="10"/>
  <c r="A359" i="10"/>
  <c r="B359" i="10"/>
  <c r="C359" i="10"/>
  <c r="A360" i="10"/>
  <c r="B360" i="10"/>
  <c r="C360" i="10"/>
  <c r="A361" i="10"/>
  <c r="B361" i="10"/>
  <c r="C361" i="10"/>
  <c r="A362" i="10"/>
  <c r="B362" i="10"/>
  <c r="C362" i="10"/>
  <c r="A363" i="10"/>
  <c r="B363" i="10"/>
  <c r="C363" i="10"/>
  <c r="A364" i="10"/>
  <c r="B364" i="10"/>
  <c r="C364" i="10"/>
  <c r="A365" i="10"/>
  <c r="B365" i="10"/>
  <c r="C365" i="10"/>
  <c r="A366" i="10"/>
  <c r="B366" i="10"/>
  <c r="C366" i="10"/>
  <c r="A367" i="10"/>
  <c r="B367" i="10"/>
  <c r="C367" i="10"/>
  <c r="A368" i="10"/>
  <c r="B368" i="10"/>
  <c r="C368" i="10"/>
  <c r="A369" i="10"/>
  <c r="B369" i="10"/>
  <c r="C369" i="10"/>
  <c r="A370" i="10"/>
  <c r="B370" i="10"/>
  <c r="C370" i="10"/>
  <c r="A371" i="10"/>
  <c r="B371" i="10"/>
  <c r="C371" i="10"/>
  <c r="A372" i="10"/>
  <c r="B372" i="10"/>
  <c r="C372" i="10"/>
  <c r="A373" i="10"/>
  <c r="B373" i="10"/>
  <c r="C373" i="10"/>
  <c r="A374" i="10"/>
  <c r="B374" i="10"/>
  <c r="C374" i="10"/>
  <c r="A375" i="10"/>
  <c r="B375" i="10"/>
  <c r="C375" i="10"/>
  <c r="A376" i="10"/>
  <c r="B376" i="10"/>
  <c r="C376" i="10"/>
  <c r="A377" i="10"/>
  <c r="B377" i="10"/>
  <c r="C377" i="10"/>
  <c r="A378" i="10"/>
  <c r="B378" i="10"/>
  <c r="C378" i="10"/>
  <c r="A379" i="10"/>
  <c r="B379" i="10"/>
  <c r="C379" i="10"/>
  <c r="A380" i="10"/>
  <c r="B380" i="10"/>
  <c r="C380" i="10"/>
  <c r="A381" i="10"/>
  <c r="B381" i="10"/>
  <c r="C381" i="10"/>
  <c r="A382" i="10"/>
  <c r="B382" i="10"/>
  <c r="C382" i="10"/>
  <c r="A383" i="10"/>
  <c r="B383" i="10"/>
  <c r="C383" i="10"/>
  <c r="A384" i="10"/>
  <c r="B384" i="10"/>
  <c r="C384" i="10"/>
  <c r="A385" i="10"/>
  <c r="B385" i="10"/>
  <c r="C385" i="10"/>
  <c r="A386" i="10"/>
  <c r="B386" i="10"/>
  <c r="C386" i="10"/>
  <c r="A387" i="10"/>
  <c r="B387" i="10"/>
  <c r="C387" i="10"/>
  <c r="A388" i="10"/>
  <c r="B388" i="10"/>
  <c r="C388" i="10"/>
  <c r="A389" i="10"/>
  <c r="B389" i="10"/>
  <c r="C389" i="10"/>
  <c r="A390" i="10"/>
  <c r="B390" i="10"/>
  <c r="C390" i="10"/>
  <c r="A391" i="10"/>
  <c r="B391" i="10"/>
  <c r="C391" i="10"/>
  <c r="A392" i="10"/>
  <c r="B392" i="10"/>
  <c r="C392" i="10"/>
  <c r="A393" i="10"/>
  <c r="B393" i="10"/>
  <c r="C393" i="10"/>
  <c r="A394" i="10"/>
  <c r="B394" i="10"/>
  <c r="C394" i="10"/>
  <c r="A395" i="10"/>
  <c r="B395" i="10"/>
  <c r="C395" i="10"/>
  <c r="A396" i="10"/>
  <c r="B396" i="10"/>
  <c r="C396" i="10"/>
  <c r="A397" i="10"/>
  <c r="B397" i="10"/>
  <c r="C397" i="10"/>
  <c r="A398" i="10"/>
  <c r="B398" i="10"/>
  <c r="C398" i="10"/>
  <c r="A399" i="10"/>
  <c r="B399" i="10"/>
  <c r="C399" i="10"/>
  <c r="A400" i="10"/>
  <c r="B400" i="10"/>
  <c r="C400" i="10"/>
  <c r="A401" i="10"/>
  <c r="B401" i="10"/>
  <c r="C401" i="10"/>
  <c r="A402" i="10"/>
  <c r="B402" i="10"/>
  <c r="C402" i="10"/>
  <c r="A403" i="10"/>
  <c r="B403" i="10"/>
  <c r="C403" i="10"/>
  <c r="A404" i="10"/>
  <c r="B404" i="10"/>
  <c r="C404" i="10"/>
  <c r="A405" i="10"/>
  <c r="B405" i="10"/>
  <c r="C405" i="10"/>
  <c r="A406" i="10"/>
  <c r="B406" i="10"/>
  <c r="C406" i="10"/>
  <c r="A407" i="10"/>
  <c r="B407" i="10"/>
  <c r="C407" i="10"/>
  <c r="A408" i="10"/>
  <c r="B408" i="10"/>
  <c r="C408" i="10"/>
  <c r="A409" i="10"/>
  <c r="B409" i="10"/>
  <c r="C409" i="10"/>
  <c r="A410" i="10"/>
  <c r="B410" i="10"/>
  <c r="C410" i="10"/>
  <c r="A411" i="10"/>
  <c r="B411" i="10"/>
  <c r="C411" i="10"/>
  <c r="A412" i="10"/>
  <c r="B412" i="10"/>
  <c r="C412" i="10"/>
  <c r="A413" i="10"/>
  <c r="B413" i="10"/>
  <c r="C413" i="10"/>
  <c r="A414" i="10"/>
  <c r="B414" i="10"/>
  <c r="C414" i="10"/>
  <c r="A415" i="10"/>
  <c r="B415" i="10"/>
  <c r="C415" i="10"/>
  <c r="A416" i="10"/>
  <c r="B416" i="10"/>
  <c r="C416" i="10"/>
  <c r="A417" i="10"/>
  <c r="B417" i="10"/>
  <c r="C417" i="10"/>
  <c r="A418" i="10"/>
  <c r="B418" i="10"/>
  <c r="C418" i="10"/>
  <c r="A419" i="10"/>
  <c r="B419" i="10"/>
  <c r="C419" i="10"/>
  <c r="A420" i="10"/>
  <c r="B420" i="10"/>
  <c r="C420" i="10"/>
  <c r="A421" i="10"/>
  <c r="B421" i="10"/>
  <c r="C421" i="10"/>
  <c r="A422" i="10"/>
  <c r="B422" i="10"/>
  <c r="C422" i="10"/>
  <c r="A423" i="10"/>
  <c r="B423" i="10"/>
  <c r="C423" i="10"/>
  <c r="A424" i="10"/>
  <c r="B424" i="10"/>
  <c r="C424" i="10"/>
  <c r="A425" i="10"/>
  <c r="B425" i="10"/>
  <c r="C425" i="10"/>
  <c r="A426" i="10"/>
  <c r="B426" i="10"/>
  <c r="C426" i="10"/>
  <c r="A427" i="10"/>
  <c r="B427" i="10"/>
  <c r="C427" i="10"/>
  <c r="A428" i="10"/>
  <c r="B428" i="10"/>
  <c r="C428" i="10"/>
  <c r="A429" i="10"/>
  <c r="B429" i="10"/>
  <c r="C429" i="10"/>
  <c r="A430" i="10"/>
  <c r="B430" i="10"/>
  <c r="C430" i="10"/>
  <c r="A431" i="10"/>
  <c r="B431" i="10"/>
  <c r="C431" i="10"/>
  <c r="A432" i="10"/>
  <c r="B432" i="10"/>
  <c r="C432" i="10"/>
  <c r="A433" i="10"/>
  <c r="B433" i="10"/>
  <c r="C433" i="10"/>
  <c r="A434" i="10"/>
  <c r="B434" i="10"/>
  <c r="C434" i="10"/>
  <c r="A435" i="10"/>
  <c r="B435" i="10"/>
  <c r="C435" i="10"/>
  <c r="A436" i="10"/>
  <c r="B436" i="10"/>
  <c r="C436" i="10"/>
  <c r="A437" i="10"/>
  <c r="B437" i="10"/>
  <c r="C437" i="10"/>
  <c r="A438" i="10"/>
  <c r="B438" i="10"/>
  <c r="C438" i="10"/>
  <c r="A439" i="10"/>
  <c r="B439" i="10"/>
  <c r="C439" i="10"/>
  <c r="A440" i="10"/>
  <c r="B440" i="10"/>
  <c r="C440" i="10"/>
  <c r="A441" i="10"/>
  <c r="B441" i="10"/>
  <c r="C441" i="10"/>
  <c r="A442" i="10"/>
  <c r="B442" i="10"/>
  <c r="C442" i="10"/>
  <c r="A443" i="10"/>
  <c r="B443" i="10"/>
  <c r="C443" i="10"/>
  <c r="A444" i="10"/>
  <c r="B444" i="10"/>
  <c r="C444" i="10"/>
  <c r="A445" i="10"/>
  <c r="B445" i="10"/>
  <c r="C445" i="10"/>
  <c r="A446" i="10"/>
  <c r="B446" i="10"/>
  <c r="C446" i="10"/>
  <c r="A447" i="10"/>
  <c r="B447" i="10"/>
  <c r="C447" i="10"/>
  <c r="A448" i="10"/>
  <c r="B448" i="10"/>
  <c r="C448" i="10"/>
  <c r="A449" i="10"/>
  <c r="B449" i="10"/>
  <c r="C449" i="10"/>
  <c r="A450" i="10"/>
  <c r="B450" i="10"/>
  <c r="C450" i="10"/>
  <c r="A451" i="10"/>
  <c r="B451" i="10"/>
  <c r="C451" i="10"/>
  <c r="A452" i="10"/>
  <c r="B452" i="10"/>
  <c r="C452" i="10"/>
  <c r="A453" i="10"/>
  <c r="B453" i="10"/>
  <c r="C453" i="10"/>
  <c r="A454" i="10"/>
  <c r="B454" i="10"/>
  <c r="C454" i="10"/>
  <c r="A455" i="10"/>
  <c r="B455" i="10"/>
  <c r="C455" i="10"/>
  <c r="A456" i="10"/>
  <c r="B456" i="10"/>
  <c r="C456" i="10"/>
  <c r="A457" i="10"/>
  <c r="B457" i="10"/>
  <c r="C457" i="10"/>
  <c r="A458" i="10"/>
  <c r="B458" i="10"/>
  <c r="C458" i="10"/>
  <c r="A459" i="10"/>
  <c r="B459" i="10"/>
  <c r="C459" i="10"/>
  <c r="A460" i="10"/>
  <c r="B460" i="10"/>
  <c r="C460" i="10"/>
  <c r="A461" i="10"/>
  <c r="B461" i="10"/>
  <c r="C461" i="10"/>
  <c r="A462" i="10"/>
  <c r="B462" i="10"/>
  <c r="C462" i="10"/>
  <c r="A463" i="10"/>
  <c r="B463" i="10"/>
  <c r="C463" i="10"/>
  <c r="A464" i="10"/>
  <c r="B464" i="10"/>
  <c r="C464" i="10"/>
  <c r="A465" i="10"/>
  <c r="B465" i="10"/>
  <c r="C465" i="10"/>
  <c r="A466" i="10"/>
  <c r="B466" i="10"/>
  <c r="C466" i="10"/>
  <c r="A467" i="10"/>
  <c r="B467" i="10"/>
  <c r="C467" i="10"/>
  <c r="A468" i="10"/>
  <c r="B468" i="10"/>
  <c r="C468" i="10"/>
  <c r="A469" i="10"/>
  <c r="B469" i="10"/>
  <c r="C469" i="10"/>
  <c r="A470" i="10"/>
  <c r="B470" i="10"/>
  <c r="C470" i="10"/>
  <c r="A471" i="10"/>
  <c r="B471" i="10"/>
  <c r="C471" i="10"/>
  <c r="A472" i="10"/>
  <c r="B472" i="10"/>
  <c r="C472" i="10"/>
  <c r="A473" i="10"/>
  <c r="B473" i="10"/>
  <c r="C473" i="10"/>
  <c r="A474" i="10"/>
  <c r="B474" i="10"/>
  <c r="C474" i="10"/>
  <c r="A475" i="10"/>
  <c r="B475" i="10"/>
  <c r="C475" i="10"/>
  <c r="A476" i="10"/>
  <c r="B476" i="10"/>
  <c r="C476" i="10"/>
  <c r="A477" i="10"/>
  <c r="B477" i="10"/>
  <c r="C477" i="10"/>
  <c r="A478" i="10"/>
  <c r="B478" i="10"/>
  <c r="C478" i="10"/>
  <c r="A479" i="10"/>
  <c r="B479" i="10"/>
  <c r="C479" i="10"/>
  <c r="A480" i="10"/>
  <c r="B480" i="10"/>
  <c r="C480" i="10"/>
  <c r="A481" i="10"/>
  <c r="B481" i="10"/>
  <c r="C481" i="10"/>
  <c r="A482" i="10"/>
  <c r="B482" i="10"/>
  <c r="C482" i="10"/>
  <c r="A483" i="10"/>
  <c r="B483" i="10"/>
  <c r="C483" i="10"/>
  <c r="A484" i="10"/>
  <c r="B484" i="10"/>
  <c r="C484" i="10"/>
  <c r="A485" i="10"/>
  <c r="B485" i="10"/>
  <c r="C485" i="10"/>
  <c r="A486" i="10"/>
  <c r="B486" i="10"/>
  <c r="C486" i="10"/>
  <c r="A487" i="10"/>
  <c r="B487" i="10"/>
  <c r="C487" i="10"/>
  <c r="A488" i="10"/>
  <c r="B488" i="10"/>
  <c r="C488" i="10"/>
  <c r="A489" i="10"/>
  <c r="B489" i="10"/>
  <c r="C489" i="10"/>
  <c r="A490" i="10"/>
  <c r="B490" i="10"/>
  <c r="C490" i="10"/>
  <c r="A491" i="10"/>
  <c r="B491" i="10"/>
  <c r="C491" i="10"/>
  <c r="A492" i="10"/>
  <c r="B492" i="10"/>
  <c r="C492" i="10"/>
  <c r="A493" i="10"/>
  <c r="B493" i="10"/>
  <c r="C493" i="10"/>
  <c r="A494" i="10"/>
  <c r="B494" i="10"/>
  <c r="C494" i="10"/>
  <c r="A495" i="10"/>
  <c r="B495" i="10"/>
  <c r="C495" i="10"/>
  <c r="A496" i="10"/>
  <c r="B496" i="10"/>
  <c r="C496" i="10"/>
  <c r="A497" i="10"/>
  <c r="B497" i="10"/>
  <c r="C497" i="10"/>
  <c r="A498" i="10"/>
  <c r="B498" i="10"/>
  <c r="C498" i="10"/>
  <c r="A499" i="10"/>
  <c r="B499" i="10"/>
  <c r="C499" i="10"/>
  <c r="A500" i="10"/>
  <c r="B500" i="10"/>
  <c r="C500" i="10"/>
  <c r="A501" i="10"/>
  <c r="B501" i="10"/>
  <c r="C501" i="10"/>
  <c r="A502" i="10"/>
  <c r="B502" i="10"/>
  <c r="C502" i="10"/>
  <c r="A503" i="10"/>
  <c r="B503" i="10"/>
  <c r="C503" i="10"/>
  <c r="A504" i="10"/>
  <c r="B504" i="10"/>
  <c r="C504" i="10"/>
  <c r="A505" i="10"/>
  <c r="B505" i="10"/>
  <c r="C505" i="10"/>
  <c r="A506" i="10"/>
  <c r="B506" i="10"/>
  <c r="C506" i="10"/>
  <c r="A507" i="10"/>
  <c r="B507" i="10"/>
  <c r="C507" i="10"/>
  <c r="A508" i="10"/>
  <c r="B508" i="10"/>
  <c r="C508" i="10"/>
  <c r="A509" i="10"/>
  <c r="B509" i="10"/>
  <c r="C509" i="10"/>
  <c r="A510" i="10"/>
  <c r="B510" i="10"/>
  <c r="C510" i="10"/>
  <c r="A511" i="10"/>
  <c r="B511" i="10"/>
  <c r="C511" i="10"/>
  <c r="A512" i="10"/>
  <c r="B512" i="10"/>
  <c r="C512" i="10"/>
  <c r="A513" i="10"/>
  <c r="B513" i="10"/>
  <c r="C513" i="10"/>
  <c r="A514" i="10"/>
  <c r="B514" i="10"/>
  <c r="C514" i="10"/>
  <c r="A515" i="10"/>
  <c r="B515" i="10"/>
  <c r="C515" i="10"/>
  <c r="A516" i="10"/>
  <c r="B516" i="10"/>
  <c r="C516" i="10"/>
  <c r="A517" i="10"/>
  <c r="B517" i="10"/>
  <c r="C517" i="10"/>
  <c r="A518" i="10"/>
  <c r="B518" i="10"/>
  <c r="C518" i="10"/>
  <c r="A519" i="10"/>
  <c r="B519" i="10"/>
  <c r="C519" i="10"/>
  <c r="A520" i="10"/>
  <c r="B520" i="10"/>
  <c r="C520" i="10"/>
  <c r="A521" i="10"/>
  <c r="B521" i="10"/>
  <c r="C521" i="10"/>
  <c r="A522" i="10"/>
  <c r="B522" i="10"/>
  <c r="C522" i="10"/>
  <c r="A523" i="10"/>
  <c r="B523" i="10"/>
  <c r="C523" i="10"/>
  <c r="A524" i="10"/>
  <c r="B524" i="10"/>
  <c r="C524" i="10"/>
  <c r="A525" i="10"/>
  <c r="B525" i="10"/>
  <c r="C525" i="10"/>
  <c r="A526" i="10"/>
  <c r="B526" i="10"/>
  <c r="C526" i="10"/>
  <c r="A527" i="10"/>
  <c r="B527" i="10"/>
  <c r="C527" i="10"/>
  <c r="A528" i="10"/>
  <c r="B528" i="10"/>
  <c r="C528" i="10"/>
  <c r="A529" i="10"/>
  <c r="B529" i="10"/>
  <c r="C529" i="10"/>
  <c r="A530" i="10"/>
  <c r="B530" i="10"/>
  <c r="C530" i="10"/>
  <c r="A531" i="10"/>
  <c r="B531" i="10"/>
  <c r="C531" i="10"/>
  <c r="A532" i="10"/>
  <c r="B532" i="10"/>
  <c r="C532" i="10"/>
  <c r="A533" i="10"/>
  <c r="B533" i="10"/>
  <c r="C533" i="10"/>
  <c r="A534" i="10"/>
  <c r="B534" i="10"/>
  <c r="C534" i="10"/>
  <c r="A535" i="10"/>
  <c r="B535" i="10"/>
  <c r="C535" i="10"/>
  <c r="A536" i="10"/>
  <c r="B536" i="10"/>
  <c r="C536" i="10"/>
  <c r="A537" i="10"/>
  <c r="B537" i="10"/>
  <c r="C537" i="10"/>
  <c r="A538" i="10"/>
  <c r="B538" i="10"/>
  <c r="C538" i="10"/>
  <c r="A539" i="10"/>
  <c r="B539" i="10"/>
  <c r="C539" i="10"/>
  <c r="A540" i="10"/>
  <c r="B540" i="10"/>
  <c r="C540" i="10"/>
  <c r="A541" i="10"/>
  <c r="B541" i="10"/>
  <c r="C541" i="10"/>
  <c r="A542" i="10"/>
  <c r="B542" i="10"/>
  <c r="C542" i="10"/>
  <c r="A543" i="10"/>
  <c r="B543" i="10"/>
  <c r="C543" i="10"/>
  <c r="A544" i="10"/>
  <c r="B544" i="10"/>
  <c r="C544" i="10"/>
  <c r="A545" i="10"/>
  <c r="B545" i="10"/>
  <c r="C545" i="10"/>
  <c r="A546" i="10"/>
  <c r="B546" i="10"/>
  <c r="C546" i="10"/>
  <c r="A547" i="10"/>
  <c r="B547" i="10"/>
  <c r="C547" i="10"/>
  <c r="A548" i="10"/>
  <c r="B548" i="10"/>
  <c r="C548" i="10"/>
  <c r="A549" i="10"/>
  <c r="B549" i="10"/>
  <c r="C549" i="10"/>
  <c r="A550" i="10"/>
  <c r="B550" i="10"/>
  <c r="C550" i="10"/>
  <c r="A551" i="10"/>
  <c r="B551" i="10"/>
  <c r="C551" i="10"/>
  <c r="A552" i="10"/>
  <c r="B552" i="10"/>
  <c r="C552" i="10"/>
  <c r="A553" i="10"/>
  <c r="B553" i="10"/>
  <c r="C553" i="10"/>
  <c r="A554" i="10"/>
  <c r="B554" i="10"/>
  <c r="C554" i="10"/>
  <c r="A555" i="10"/>
  <c r="B555" i="10"/>
  <c r="C555" i="10"/>
  <c r="A556" i="10"/>
  <c r="B556" i="10"/>
  <c r="C556" i="10"/>
  <c r="A557" i="10"/>
  <c r="B557" i="10"/>
  <c r="C557" i="10"/>
  <c r="A558" i="10"/>
  <c r="B558" i="10"/>
  <c r="C558" i="10"/>
  <c r="A559" i="10"/>
  <c r="B559" i="10"/>
  <c r="C559" i="10"/>
  <c r="A560" i="10"/>
  <c r="B560" i="10"/>
  <c r="C560" i="10"/>
  <c r="A561" i="10"/>
  <c r="B561" i="10"/>
  <c r="C561" i="10"/>
  <c r="A562" i="10"/>
  <c r="B562" i="10"/>
  <c r="C562" i="10"/>
  <c r="A563" i="10"/>
  <c r="B563" i="10"/>
  <c r="C563" i="10"/>
  <c r="A564" i="10"/>
  <c r="B564" i="10"/>
  <c r="C564" i="10"/>
  <c r="A565" i="10"/>
  <c r="B565" i="10"/>
  <c r="C565" i="10"/>
  <c r="A566" i="10"/>
  <c r="B566" i="10"/>
  <c r="C566" i="10"/>
  <c r="A567" i="10"/>
  <c r="B567" i="10"/>
  <c r="C567" i="10"/>
  <c r="A568" i="10"/>
  <c r="B568" i="10"/>
  <c r="C568" i="10"/>
  <c r="A569" i="10"/>
  <c r="B569" i="10"/>
  <c r="C569" i="10"/>
  <c r="A570" i="10"/>
  <c r="B570" i="10"/>
  <c r="C570" i="10"/>
  <c r="A571" i="10"/>
  <c r="B571" i="10"/>
  <c r="C571" i="10"/>
  <c r="A572" i="10"/>
  <c r="B572" i="10"/>
  <c r="C572" i="10"/>
  <c r="A573" i="10"/>
  <c r="B573" i="10"/>
  <c r="C573" i="10"/>
  <c r="A574" i="10"/>
  <c r="B574" i="10"/>
  <c r="C574" i="10"/>
  <c r="A575" i="10"/>
  <c r="B575" i="10"/>
  <c r="C575" i="10"/>
  <c r="A576" i="10"/>
  <c r="B576" i="10"/>
  <c r="C576" i="10"/>
  <c r="A577" i="10"/>
  <c r="B577" i="10"/>
  <c r="C577" i="10"/>
  <c r="A578" i="10"/>
  <c r="B578" i="10"/>
  <c r="C578" i="10"/>
  <c r="A579" i="10"/>
  <c r="B579" i="10"/>
  <c r="C579" i="10"/>
  <c r="A580" i="10"/>
  <c r="B580" i="10"/>
  <c r="C580" i="10"/>
  <c r="A581" i="10"/>
  <c r="B581" i="10"/>
  <c r="C581" i="10"/>
  <c r="A582" i="10"/>
  <c r="B582" i="10"/>
  <c r="C582" i="10"/>
  <c r="A583" i="10"/>
  <c r="B583" i="10"/>
  <c r="C583" i="10"/>
  <c r="A584" i="10"/>
  <c r="B584" i="10"/>
  <c r="C584" i="10"/>
  <c r="A585" i="10"/>
  <c r="B585" i="10"/>
  <c r="C585" i="10"/>
  <c r="A586" i="10"/>
  <c r="B586" i="10"/>
  <c r="C586" i="10"/>
  <c r="A587" i="10"/>
  <c r="B587" i="10"/>
  <c r="C587" i="10"/>
  <c r="A588" i="10"/>
  <c r="B588" i="10"/>
  <c r="C588" i="10"/>
  <c r="A589" i="10"/>
  <c r="B589" i="10"/>
  <c r="C589" i="10"/>
  <c r="A590" i="10"/>
  <c r="B590" i="10"/>
  <c r="C590" i="10"/>
  <c r="A591" i="10"/>
  <c r="B591" i="10"/>
  <c r="C591" i="10"/>
  <c r="A592" i="10"/>
  <c r="B592" i="10"/>
  <c r="C592" i="10"/>
  <c r="A593" i="10"/>
  <c r="B593" i="10"/>
  <c r="C593" i="10"/>
  <c r="A594" i="10"/>
  <c r="B594" i="10"/>
  <c r="C594" i="10"/>
  <c r="A595" i="10"/>
  <c r="B595" i="10"/>
  <c r="C595" i="10"/>
  <c r="A596" i="10"/>
  <c r="B596" i="10"/>
  <c r="C596" i="10"/>
  <c r="A597" i="10"/>
  <c r="B597" i="10"/>
  <c r="C597" i="10"/>
  <c r="A598" i="10"/>
  <c r="B598" i="10"/>
  <c r="C598" i="10"/>
  <c r="A599" i="10"/>
  <c r="B599" i="10"/>
  <c r="C599" i="10"/>
  <c r="A600" i="10"/>
  <c r="B600" i="10"/>
  <c r="C600" i="10"/>
  <c r="A601" i="10"/>
  <c r="B601" i="10"/>
  <c r="C601" i="10"/>
  <c r="A602" i="10"/>
  <c r="B602" i="10"/>
  <c r="C602" i="10"/>
  <c r="A603" i="10"/>
  <c r="B603" i="10"/>
  <c r="C603" i="10"/>
  <c r="A604" i="10"/>
  <c r="B604" i="10"/>
  <c r="C604" i="10"/>
  <c r="A605" i="10"/>
  <c r="B605" i="10"/>
  <c r="C605" i="10"/>
  <c r="A606" i="10"/>
  <c r="B606" i="10"/>
  <c r="C606" i="10"/>
  <c r="A607" i="10"/>
  <c r="B607" i="10"/>
  <c r="C607" i="10"/>
  <c r="A608" i="10"/>
  <c r="B608" i="10"/>
  <c r="C608" i="10"/>
  <c r="A609" i="10"/>
  <c r="B609" i="10"/>
  <c r="C609" i="10"/>
  <c r="A610" i="10"/>
  <c r="B610" i="10"/>
  <c r="C610" i="10"/>
  <c r="A611" i="10"/>
  <c r="B611" i="10"/>
  <c r="C611" i="10"/>
  <c r="A612" i="10"/>
  <c r="B612" i="10"/>
  <c r="C612" i="10"/>
  <c r="A613" i="10"/>
  <c r="B613" i="10"/>
  <c r="C613" i="10"/>
  <c r="A614" i="10"/>
  <c r="B614" i="10"/>
  <c r="C614" i="10"/>
  <c r="A615" i="10"/>
  <c r="B615" i="10"/>
  <c r="C615" i="10"/>
  <c r="A616" i="10"/>
  <c r="B616" i="10"/>
  <c r="C616" i="10"/>
  <c r="A617" i="10"/>
  <c r="B617" i="10"/>
  <c r="C617" i="10"/>
  <c r="A618" i="10"/>
  <c r="B618" i="10"/>
  <c r="C618" i="10"/>
  <c r="A619" i="10"/>
  <c r="B619" i="10"/>
  <c r="C619" i="10"/>
  <c r="A620" i="10"/>
  <c r="B620" i="10"/>
  <c r="C620" i="10"/>
  <c r="A621" i="10"/>
  <c r="B621" i="10"/>
  <c r="C621" i="10"/>
  <c r="A622" i="10"/>
  <c r="B622" i="10"/>
  <c r="C622" i="10"/>
  <c r="A623" i="10"/>
  <c r="B623" i="10"/>
  <c r="C623" i="10"/>
  <c r="A624" i="10"/>
  <c r="B624" i="10"/>
  <c r="C624" i="10"/>
  <c r="A625" i="10"/>
  <c r="B625" i="10"/>
  <c r="C625" i="10"/>
  <c r="A626" i="10"/>
  <c r="B626" i="10"/>
  <c r="C626" i="10"/>
  <c r="A627" i="10"/>
  <c r="B627" i="10"/>
  <c r="C627" i="10"/>
  <c r="A628" i="10"/>
  <c r="B628" i="10"/>
  <c r="C628" i="10"/>
  <c r="A629" i="10"/>
  <c r="B629" i="10"/>
  <c r="C629" i="10"/>
  <c r="A630" i="10"/>
  <c r="B630" i="10"/>
  <c r="C630" i="10"/>
  <c r="A631" i="10"/>
  <c r="B631" i="10"/>
  <c r="C631" i="10"/>
  <c r="A632" i="10"/>
  <c r="B632" i="10"/>
  <c r="C632" i="10"/>
  <c r="A633" i="10"/>
  <c r="B633" i="10"/>
  <c r="C633" i="10"/>
  <c r="A634" i="10"/>
  <c r="B634" i="10"/>
  <c r="C634" i="10"/>
  <c r="A635" i="10"/>
  <c r="B635" i="10"/>
  <c r="C635" i="10"/>
  <c r="A636" i="10"/>
  <c r="B636" i="10"/>
  <c r="C636" i="10"/>
  <c r="A637" i="10"/>
  <c r="B637" i="10"/>
  <c r="C637" i="10"/>
  <c r="A638" i="10"/>
  <c r="B638" i="10"/>
  <c r="C638" i="10"/>
  <c r="A639" i="10"/>
  <c r="B639" i="10"/>
  <c r="C639" i="10"/>
  <c r="A640" i="10"/>
  <c r="B640" i="10"/>
  <c r="C640" i="10"/>
  <c r="A641" i="10"/>
  <c r="B641" i="10"/>
  <c r="C641" i="10"/>
  <c r="A642" i="10"/>
  <c r="B642" i="10"/>
  <c r="C642" i="10"/>
  <c r="A643" i="10"/>
  <c r="B643" i="10"/>
  <c r="C643" i="10"/>
  <c r="A644" i="10"/>
  <c r="B644" i="10"/>
  <c r="C644" i="10"/>
  <c r="A645" i="10"/>
  <c r="B645" i="10"/>
  <c r="C645" i="10"/>
  <c r="A646" i="10"/>
  <c r="B646" i="10"/>
  <c r="C646" i="10"/>
  <c r="A647" i="10"/>
  <c r="B647" i="10"/>
  <c r="C647" i="10"/>
  <c r="A648" i="10"/>
  <c r="B648" i="10"/>
  <c r="C648" i="10"/>
  <c r="A649" i="10"/>
  <c r="B649" i="10"/>
  <c r="C649" i="10"/>
  <c r="A650" i="10"/>
  <c r="B650" i="10"/>
  <c r="C650" i="10"/>
  <c r="A651" i="10"/>
  <c r="B651" i="10"/>
  <c r="C651" i="10"/>
  <c r="A652" i="10"/>
  <c r="B652" i="10"/>
  <c r="C652" i="10"/>
  <c r="A653" i="10"/>
  <c r="B653" i="10"/>
  <c r="C653" i="10"/>
  <c r="A654" i="10"/>
  <c r="B654" i="10"/>
  <c r="C654" i="10"/>
  <c r="A655" i="10"/>
  <c r="B655" i="10"/>
  <c r="C655" i="10"/>
  <c r="A656" i="10"/>
  <c r="B656" i="10"/>
  <c r="C656" i="10"/>
  <c r="A657" i="10"/>
  <c r="B657" i="10"/>
  <c r="C657" i="10"/>
  <c r="A658" i="10"/>
  <c r="B658" i="10"/>
  <c r="C658" i="10"/>
  <c r="A659" i="10"/>
  <c r="B659" i="10"/>
  <c r="C659" i="10"/>
  <c r="A660" i="10"/>
  <c r="B660" i="10"/>
  <c r="C660" i="10"/>
  <c r="A661" i="10"/>
  <c r="B661" i="10"/>
  <c r="C661" i="10"/>
  <c r="A662" i="10"/>
  <c r="B662" i="10"/>
  <c r="C662" i="10"/>
  <c r="A663" i="10"/>
  <c r="B663" i="10"/>
  <c r="C663" i="10"/>
  <c r="A664" i="10"/>
  <c r="B664" i="10"/>
  <c r="C664" i="10"/>
  <c r="A665" i="10"/>
  <c r="B665" i="10"/>
  <c r="C665" i="10"/>
  <c r="A666" i="10"/>
  <c r="B666" i="10"/>
  <c r="C666" i="10"/>
  <c r="A667" i="10"/>
  <c r="B667" i="10"/>
  <c r="C667" i="10"/>
  <c r="A668" i="10"/>
  <c r="B668" i="10"/>
  <c r="C668" i="10"/>
  <c r="A669" i="10"/>
  <c r="B669" i="10"/>
  <c r="C669" i="10"/>
  <c r="A670" i="10"/>
  <c r="B670" i="10"/>
  <c r="C670" i="10"/>
  <c r="A671" i="10"/>
  <c r="B671" i="10"/>
  <c r="C671" i="10"/>
  <c r="A672" i="10"/>
  <c r="B672" i="10"/>
  <c r="C672" i="10"/>
  <c r="A673" i="10"/>
  <c r="B673" i="10"/>
  <c r="C673" i="10"/>
  <c r="A674" i="10"/>
  <c r="B674" i="10"/>
  <c r="C674" i="10"/>
  <c r="A675" i="10"/>
  <c r="B675" i="10"/>
  <c r="C675" i="10"/>
  <c r="A676" i="10"/>
  <c r="B676" i="10"/>
  <c r="C676" i="10"/>
  <c r="A677" i="10"/>
  <c r="B677" i="10"/>
  <c r="C677" i="10"/>
  <c r="A678" i="10"/>
  <c r="B678" i="10"/>
  <c r="C678" i="10"/>
  <c r="A679" i="10"/>
  <c r="B679" i="10"/>
  <c r="C679" i="10"/>
  <c r="A680" i="10"/>
  <c r="B680" i="10"/>
  <c r="C680" i="10"/>
  <c r="A681" i="10"/>
  <c r="B681" i="10"/>
  <c r="C681" i="10"/>
  <c r="A682" i="10"/>
  <c r="B682" i="10"/>
  <c r="C682" i="10"/>
  <c r="A683" i="10"/>
  <c r="B683" i="10"/>
  <c r="C683" i="10"/>
  <c r="A684" i="10"/>
  <c r="B684" i="10"/>
  <c r="C684" i="10"/>
  <c r="A685" i="10"/>
  <c r="B685" i="10"/>
  <c r="C685" i="10"/>
  <c r="A686" i="10"/>
  <c r="B686" i="10"/>
  <c r="C686" i="10"/>
  <c r="A687" i="10"/>
  <c r="B687" i="10"/>
  <c r="C687" i="10"/>
  <c r="A688" i="10"/>
  <c r="B688" i="10"/>
  <c r="C688" i="10"/>
  <c r="A689" i="10"/>
  <c r="B689" i="10"/>
  <c r="C689" i="10"/>
  <c r="A690" i="10"/>
  <c r="B690" i="10"/>
  <c r="C690" i="10"/>
  <c r="A691" i="10"/>
  <c r="B691" i="10"/>
  <c r="C691" i="10"/>
  <c r="A692" i="10"/>
  <c r="B692" i="10"/>
  <c r="C692" i="10"/>
  <c r="A693" i="10"/>
  <c r="B693" i="10"/>
  <c r="C693" i="10"/>
  <c r="A694" i="10"/>
  <c r="B694" i="10"/>
  <c r="C694" i="10"/>
  <c r="A695" i="10"/>
  <c r="B695" i="10"/>
  <c r="C695" i="10"/>
  <c r="A696" i="10"/>
  <c r="B696" i="10"/>
  <c r="C696" i="10"/>
  <c r="A697" i="10"/>
  <c r="B697" i="10"/>
  <c r="C697" i="10"/>
  <c r="A698" i="10"/>
  <c r="B698" i="10"/>
  <c r="C698" i="10"/>
  <c r="A699" i="10"/>
  <c r="B699" i="10"/>
  <c r="C699" i="10"/>
  <c r="A700" i="10"/>
  <c r="B700" i="10"/>
  <c r="C700" i="10"/>
  <c r="A701" i="10"/>
  <c r="B701" i="10"/>
  <c r="C701" i="10"/>
  <c r="A702" i="10"/>
  <c r="B702" i="10"/>
  <c r="C702" i="10"/>
  <c r="A703" i="10"/>
  <c r="B703" i="10"/>
  <c r="C703" i="10"/>
  <c r="A704" i="10"/>
  <c r="B704" i="10"/>
  <c r="C704" i="10"/>
  <c r="A705" i="10"/>
  <c r="B705" i="10"/>
  <c r="C705" i="10"/>
  <c r="A706" i="10"/>
  <c r="B706" i="10"/>
  <c r="C706" i="10"/>
  <c r="A707" i="10"/>
  <c r="B707" i="10"/>
  <c r="C707" i="10"/>
  <c r="A708" i="10"/>
  <c r="B708" i="10"/>
  <c r="C708" i="10"/>
  <c r="A709" i="10"/>
  <c r="B709" i="10"/>
  <c r="C709" i="10"/>
  <c r="A710" i="10"/>
  <c r="B710" i="10"/>
  <c r="C710" i="10"/>
  <c r="A711" i="10"/>
  <c r="B711" i="10"/>
  <c r="C711" i="10"/>
  <c r="A712" i="10"/>
  <c r="B712" i="10"/>
  <c r="C712" i="10"/>
  <c r="A713" i="10"/>
  <c r="B713" i="10"/>
  <c r="C713" i="10"/>
  <c r="A714" i="10"/>
  <c r="B714" i="10"/>
  <c r="C714" i="10"/>
  <c r="A715" i="10"/>
  <c r="B715" i="10"/>
  <c r="C715" i="10"/>
  <c r="A716" i="10"/>
  <c r="B716" i="10"/>
  <c r="C716" i="10"/>
  <c r="A717" i="10"/>
  <c r="B717" i="10"/>
  <c r="C717" i="10"/>
  <c r="A718" i="10"/>
  <c r="B718" i="10"/>
  <c r="C718" i="10"/>
  <c r="A719" i="10"/>
  <c r="B719" i="10"/>
  <c r="C719" i="10"/>
  <c r="A720" i="10"/>
  <c r="B720" i="10"/>
  <c r="C720" i="10"/>
  <c r="A721" i="10"/>
  <c r="B721" i="10"/>
  <c r="C721" i="10"/>
  <c r="A722" i="10"/>
  <c r="B722" i="10"/>
  <c r="C722" i="10"/>
  <c r="A723" i="10"/>
  <c r="B723" i="10"/>
  <c r="C723" i="10"/>
  <c r="A724" i="10"/>
  <c r="B724" i="10"/>
  <c r="C724" i="10"/>
  <c r="A725" i="10"/>
  <c r="B725" i="10"/>
  <c r="C725" i="10"/>
  <c r="A726" i="10"/>
  <c r="B726" i="10"/>
  <c r="C726" i="10"/>
  <c r="A727" i="10"/>
  <c r="B727" i="10"/>
  <c r="C727" i="10"/>
  <c r="A728" i="10"/>
  <c r="B728" i="10"/>
  <c r="C728" i="10"/>
  <c r="A729" i="10"/>
  <c r="B729" i="10"/>
  <c r="C729" i="10"/>
  <c r="A730" i="10"/>
  <c r="B730" i="10"/>
  <c r="C730" i="10"/>
  <c r="A731" i="10"/>
  <c r="B731" i="10"/>
  <c r="C731" i="10"/>
  <c r="A732" i="10"/>
  <c r="B732" i="10"/>
  <c r="C732" i="10"/>
  <c r="A733" i="10"/>
  <c r="B733" i="10"/>
  <c r="C733" i="10"/>
  <c r="A734" i="10"/>
  <c r="B734" i="10"/>
  <c r="C734" i="10"/>
  <c r="A735" i="10"/>
  <c r="B735" i="10"/>
  <c r="C735" i="10"/>
  <c r="A736" i="10"/>
  <c r="B736" i="10"/>
  <c r="C736" i="10"/>
  <c r="A737" i="10"/>
  <c r="B737" i="10"/>
  <c r="C737" i="10"/>
  <c r="A738" i="10"/>
  <c r="B738" i="10"/>
  <c r="C738" i="10"/>
  <c r="A739" i="10"/>
  <c r="B739" i="10"/>
  <c r="C739" i="10"/>
  <c r="A740" i="10"/>
  <c r="B740" i="10"/>
  <c r="C740" i="10"/>
  <c r="A741" i="10"/>
  <c r="B741" i="10"/>
  <c r="C741" i="10"/>
  <c r="A742" i="10"/>
  <c r="B742" i="10"/>
  <c r="C742" i="10"/>
  <c r="A743" i="10"/>
  <c r="B743" i="10"/>
  <c r="C743" i="10"/>
  <c r="A744" i="10"/>
  <c r="B744" i="10"/>
  <c r="C744" i="10"/>
  <c r="A745" i="10"/>
  <c r="B745" i="10"/>
  <c r="C745" i="10"/>
  <c r="A746" i="10"/>
  <c r="B746" i="10"/>
  <c r="C746" i="10"/>
  <c r="A747" i="10"/>
  <c r="B747" i="10"/>
  <c r="C747" i="10"/>
  <c r="A748" i="10"/>
  <c r="B748" i="10"/>
  <c r="C748" i="10"/>
  <c r="A749" i="10"/>
  <c r="B749" i="10"/>
  <c r="C749" i="10"/>
  <c r="A750" i="10"/>
  <c r="B750" i="10"/>
  <c r="C750" i="10"/>
  <c r="A751" i="10"/>
  <c r="B751" i="10"/>
  <c r="C751" i="10"/>
  <c r="A752" i="10"/>
  <c r="B752" i="10"/>
  <c r="C752" i="10"/>
  <c r="A753" i="10"/>
  <c r="B753" i="10"/>
  <c r="C753" i="10"/>
  <c r="A754" i="10"/>
  <c r="B754" i="10"/>
  <c r="C754" i="10"/>
  <c r="A755" i="10"/>
  <c r="B755" i="10"/>
  <c r="C755" i="10"/>
  <c r="A756" i="10"/>
  <c r="B756" i="10"/>
  <c r="C756" i="10"/>
  <c r="A757" i="10"/>
  <c r="B757" i="10"/>
  <c r="C757" i="10"/>
  <c r="A758" i="10"/>
  <c r="B758" i="10"/>
  <c r="C758" i="10"/>
  <c r="A759" i="10"/>
  <c r="B759" i="10"/>
  <c r="C759" i="10"/>
  <c r="A760" i="10"/>
  <c r="B760" i="10"/>
  <c r="C760" i="10"/>
  <c r="A761" i="10"/>
  <c r="B761" i="10"/>
  <c r="C761" i="10"/>
  <c r="A762" i="10"/>
  <c r="B762" i="10"/>
  <c r="C762" i="10"/>
  <c r="A763" i="10"/>
  <c r="B763" i="10"/>
  <c r="C763" i="10"/>
  <c r="A764" i="10"/>
  <c r="B764" i="10"/>
  <c r="C764" i="10"/>
  <c r="A765" i="10"/>
  <c r="B765" i="10"/>
  <c r="C765" i="10"/>
  <c r="A766" i="10"/>
  <c r="B766" i="10"/>
  <c r="C766" i="10"/>
  <c r="A767" i="10"/>
  <c r="B767" i="10"/>
  <c r="C767" i="10"/>
  <c r="A768" i="10"/>
  <c r="B768" i="10"/>
  <c r="C768" i="10"/>
  <c r="A769" i="10"/>
  <c r="B769" i="10"/>
  <c r="C769" i="10"/>
  <c r="A770" i="10"/>
  <c r="B770" i="10"/>
  <c r="C770" i="10"/>
  <c r="A771" i="10"/>
  <c r="B771" i="10"/>
  <c r="C771" i="10"/>
  <c r="A772" i="10"/>
  <c r="B772" i="10"/>
  <c r="C772" i="10"/>
  <c r="A773" i="10"/>
  <c r="B773" i="10"/>
  <c r="C773" i="10"/>
  <c r="A774" i="10"/>
  <c r="B774" i="10"/>
  <c r="C774" i="10"/>
  <c r="A775" i="10"/>
  <c r="B775" i="10"/>
  <c r="C775" i="10"/>
  <c r="A776" i="10"/>
  <c r="B776" i="10"/>
  <c r="C776" i="10"/>
  <c r="A777" i="10"/>
  <c r="B777" i="10"/>
  <c r="C777" i="10"/>
  <c r="A778" i="10"/>
  <c r="B778" i="10"/>
  <c r="C778" i="10"/>
  <c r="A779" i="10"/>
  <c r="B779" i="10"/>
  <c r="C779" i="10"/>
  <c r="A780" i="10"/>
  <c r="B780" i="10"/>
  <c r="C780" i="10"/>
  <c r="A781" i="10"/>
  <c r="B781" i="10"/>
  <c r="C781" i="10"/>
  <c r="A782" i="10"/>
  <c r="B782" i="10"/>
  <c r="C782" i="10"/>
  <c r="A783" i="10"/>
  <c r="B783" i="10"/>
  <c r="C783" i="10"/>
  <c r="A784" i="10"/>
  <c r="B784" i="10"/>
  <c r="C784" i="10"/>
  <c r="A785" i="10"/>
  <c r="B785" i="10"/>
  <c r="C785" i="10"/>
  <c r="A786" i="10"/>
  <c r="B786" i="10"/>
  <c r="C786" i="10"/>
  <c r="A787" i="10"/>
  <c r="B787" i="10"/>
  <c r="C787" i="10"/>
  <c r="A788" i="10"/>
  <c r="B788" i="10"/>
  <c r="C788" i="10"/>
  <c r="A789" i="10"/>
  <c r="B789" i="10"/>
  <c r="C789" i="10"/>
  <c r="A790" i="10"/>
  <c r="B790" i="10"/>
  <c r="C790" i="10"/>
  <c r="A791" i="10"/>
  <c r="B791" i="10"/>
  <c r="C791" i="10"/>
  <c r="A792" i="10"/>
  <c r="B792" i="10"/>
  <c r="C792" i="10"/>
  <c r="A793" i="10"/>
  <c r="B793" i="10"/>
  <c r="C793" i="10"/>
  <c r="A794" i="10"/>
  <c r="B794" i="10"/>
  <c r="C794" i="10"/>
  <c r="A795" i="10"/>
  <c r="B795" i="10"/>
  <c r="C795" i="10"/>
  <c r="A796" i="10"/>
  <c r="B796" i="10"/>
  <c r="C796" i="10"/>
  <c r="A797" i="10"/>
  <c r="B797" i="10"/>
  <c r="C797" i="10"/>
  <c r="A798" i="10"/>
  <c r="B798" i="10"/>
  <c r="C798" i="10"/>
  <c r="A799" i="10"/>
  <c r="B799" i="10"/>
  <c r="C799" i="10"/>
  <c r="A800" i="10"/>
  <c r="B800" i="10"/>
  <c r="C800" i="10"/>
  <c r="A801" i="10"/>
  <c r="B801" i="10"/>
  <c r="C801" i="10"/>
  <c r="A802" i="10"/>
  <c r="B802" i="10"/>
  <c r="C802" i="10"/>
  <c r="A803" i="10"/>
  <c r="B803" i="10"/>
  <c r="C803" i="10"/>
  <c r="A804" i="10"/>
  <c r="B804" i="10"/>
  <c r="C804" i="10"/>
  <c r="A805" i="10"/>
  <c r="B805" i="10"/>
  <c r="C805" i="10"/>
  <c r="A806" i="10"/>
  <c r="B806" i="10"/>
  <c r="C806" i="10"/>
  <c r="A807" i="10"/>
  <c r="B807" i="10"/>
  <c r="C807" i="10"/>
  <c r="A808" i="10"/>
  <c r="B808" i="10"/>
  <c r="C808" i="10"/>
  <c r="A809" i="10"/>
  <c r="B809" i="10"/>
  <c r="C809" i="10"/>
  <c r="A810" i="10"/>
  <c r="B810" i="10"/>
  <c r="C810" i="10"/>
  <c r="A811" i="10"/>
  <c r="B811" i="10"/>
  <c r="C811" i="10"/>
  <c r="A812" i="10"/>
  <c r="B812" i="10"/>
  <c r="C812" i="10"/>
  <c r="A813" i="10"/>
  <c r="B813" i="10"/>
  <c r="C813" i="10"/>
  <c r="A814" i="10"/>
  <c r="B814" i="10"/>
  <c r="C814" i="10"/>
  <c r="A815" i="10"/>
  <c r="B815" i="10"/>
  <c r="C815" i="10"/>
  <c r="A816" i="10"/>
  <c r="B816" i="10"/>
  <c r="C816" i="10"/>
  <c r="A817" i="10"/>
  <c r="B817" i="10"/>
  <c r="C817" i="10"/>
  <c r="A818" i="10"/>
  <c r="B818" i="10"/>
  <c r="C818" i="10"/>
  <c r="A819" i="10"/>
  <c r="B819" i="10"/>
  <c r="C819" i="10"/>
  <c r="A820" i="10"/>
  <c r="B820" i="10"/>
  <c r="C820" i="10"/>
  <c r="A821" i="10"/>
  <c r="B821" i="10"/>
  <c r="C821" i="10"/>
  <c r="A822" i="10"/>
  <c r="B822" i="10"/>
  <c r="C822" i="10"/>
  <c r="A823" i="10"/>
  <c r="B823" i="10"/>
  <c r="C823" i="10"/>
  <c r="A824" i="10"/>
  <c r="B824" i="10"/>
  <c r="C824" i="10"/>
  <c r="A825" i="10"/>
  <c r="B825" i="10"/>
  <c r="C825" i="10"/>
  <c r="A826" i="10"/>
  <c r="B826" i="10"/>
  <c r="C826" i="10"/>
  <c r="A827" i="10"/>
  <c r="B827" i="10"/>
  <c r="C827" i="10"/>
  <c r="A828" i="10"/>
  <c r="B828" i="10"/>
  <c r="C828" i="10"/>
  <c r="A829" i="10"/>
  <c r="B829" i="10"/>
  <c r="C829" i="10"/>
  <c r="A830" i="10"/>
  <c r="B830" i="10"/>
  <c r="C830" i="10"/>
  <c r="A831" i="10"/>
  <c r="B831" i="10"/>
  <c r="C831" i="10"/>
  <c r="A832" i="10"/>
  <c r="B832" i="10"/>
  <c r="C832" i="10"/>
  <c r="A833" i="10"/>
  <c r="B833" i="10"/>
  <c r="C833" i="10"/>
  <c r="A834" i="10"/>
  <c r="B834" i="10"/>
  <c r="C834" i="10"/>
  <c r="A835" i="10"/>
  <c r="B835" i="10"/>
  <c r="C835" i="10"/>
  <c r="A836" i="10"/>
  <c r="B836" i="10"/>
  <c r="C836" i="10"/>
  <c r="A837" i="10"/>
  <c r="B837" i="10"/>
  <c r="C837" i="10"/>
  <c r="A838" i="10"/>
  <c r="B838" i="10"/>
  <c r="C838" i="10"/>
  <c r="A839" i="10"/>
  <c r="B839" i="10"/>
  <c r="C839" i="10"/>
  <c r="A840" i="10"/>
  <c r="B840" i="10"/>
  <c r="C840" i="10"/>
  <c r="A841" i="10"/>
  <c r="B841" i="10"/>
  <c r="C841" i="10"/>
  <c r="A842" i="10"/>
  <c r="B842" i="10"/>
  <c r="C842" i="10"/>
  <c r="A843" i="10"/>
  <c r="B843" i="10"/>
  <c r="C843" i="10"/>
  <c r="A844" i="10"/>
  <c r="B844" i="10"/>
  <c r="C844" i="10"/>
  <c r="A845" i="10"/>
  <c r="B845" i="10"/>
  <c r="C845" i="10"/>
  <c r="A846" i="10"/>
  <c r="B846" i="10"/>
  <c r="C846" i="10"/>
  <c r="A847" i="10"/>
  <c r="B847" i="10"/>
  <c r="C847" i="10"/>
  <c r="A848" i="10"/>
  <c r="B848" i="10"/>
  <c r="C848" i="10"/>
  <c r="A849" i="10"/>
  <c r="B849" i="10"/>
  <c r="C849" i="10"/>
  <c r="A850" i="10"/>
  <c r="B850" i="10"/>
  <c r="C850" i="10"/>
  <c r="A851" i="10"/>
  <c r="B851" i="10"/>
  <c r="C851" i="10"/>
  <c r="A852" i="10"/>
  <c r="B852" i="10"/>
  <c r="C852" i="10"/>
  <c r="A853" i="10"/>
  <c r="B853" i="10"/>
  <c r="C853" i="10"/>
  <c r="A854" i="10"/>
  <c r="B854" i="10"/>
  <c r="C854" i="10"/>
  <c r="A855" i="10"/>
  <c r="B855" i="10"/>
  <c r="C855" i="10"/>
  <c r="A856" i="10"/>
  <c r="B856" i="10"/>
  <c r="C856" i="10"/>
  <c r="A857" i="10"/>
  <c r="B857" i="10"/>
  <c r="C857" i="10"/>
  <c r="A858" i="10"/>
  <c r="B858" i="10"/>
  <c r="C858" i="10"/>
  <c r="A859" i="10"/>
  <c r="B859" i="10"/>
  <c r="C859" i="10"/>
  <c r="A860" i="10"/>
  <c r="B860" i="10"/>
  <c r="C860" i="10"/>
  <c r="A861" i="10"/>
  <c r="B861" i="10"/>
  <c r="C861" i="10"/>
  <c r="A862" i="10"/>
  <c r="B862" i="10"/>
  <c r="C862" i="10"/>
  <c r="A863" i="10"/>
  <c r="B863" i="10"/>
  <c r="C863" i="10"/>
  <c r="A864" i="10"/>
  <c r="B864" i="10"/>
  <c r="C864" i="10"/>
  <c r="A865" i="10"/>
  <c r="B865" i="10"/>
  <c r="C865" i="10"/>
  <c r="A866" i="10"/>
  <c r="B866" i="10"/>
  <c r="C866" i="10"/>
  <c r="A867" i="10"/>
  <c r="B867" i="10"/>
  <c r="C867" i="10"/>
  <c r="A868" i="10"/>
  <c r="B868" i="10"/>
  <c r="C868" i="10"/>
  <c r="A869" i="10"/>
  <c r="B869" i="10"/>
  <c r="C869" i="10"/>
  <c r="A870" i="10"/>
  <c r="B870" i="10"/>
  <c r="C870" i="10"/>
  <c r="A871" i="10"/>
  <c r="B871" i="10"/>
  <c r="C871" i="10"/>
  <c r="A872" i="10"/>
  <c r="B872" i="10"/>
  <c r="C872" i="10"/>
  <c r="A873" i="10"/>
  <c r="B873" i="10"/>
  <c r="C873" i="10"/>
  <c r="A874" i="10"/>
  <c r="B874" i="10"/>
  <c r="C874" i="10"/>
  <c r="A875" i="10"/>
  <c r="B875" i="10"/>
  <c r="C875" i="10"/>
  <c r="A876" i="10"/>
  <c r="B876" i="10"/>
  <c r="C876" i="10"/>
  <c r="A877" i="10"/>
  <c r="B877" i="10"/>
  <c r="C877" i="10"/>
  <c r="A878" i="10"/>
  <c r="B878" i="10"/>
  <c r="C878" i="10"/>
  <c r="A879" i="10"/>
  <c r="B879" i="10"/>
  <c r="C879" i="10"/>
  <c r="A880" i="10"/>
  <c r="B880" i="10"/>
  <c r="C880" i="10"/>
  <c r="A881" i="10"/>
  <c r="B881" i="10"/>
  <c r="C881" i="10"/>
  <c r="A882" i="10"/>
  <c r="B882" i="10"/>
  <c r="C882" i="10"/>
  <c r="A883" i="10"/>
  <c r="B883" i="10"/>
  <c r="C883" i="10"/>
  <c r="A884" i="10"/>
  <c r="B884" i="10"/>
  <c r="C884" i="10"/>
  <c r="A885" i="10"/>
  <c r="B885" i="10"/>
  <c r="C885" i="10"/>
  <c r="A886" i="10"/>
  <c r="B886" i="10"/>
  <c r="C886" i="10"/>
  <c r="A887" i="10"/>
  <c r="B887" i="10"/>
  <c r="C887" i="10"/>
  <c r="A888" i="10"/>
  <c r="B888" i="10"/>
  <c r="C888" i="10"/>
  <c r="A889" i="10"/>
  <c r="B889" i="10"/>
  <c r="C889" i="10"/>
  <c r="A890" i="10"/>
  <c r="B890" i="10"/>
  <c r="C890" i="10"/>
  <c r="A891" i="10"/>
  <c r="B891" i="10"/>
  <c r="C891" i="10"/>
  <c r="A892" i="10"/>
  <c r="B892" i="10"/>
  <c r="C892" i="10"/>
  <c r="A893" i="10"/>
  <c r="B893" i="10"/>
  <c r="C893" i="10"/>
  <c r="A894" i="10"/>
  <c r="B894" i="10"/>
  <c r="C894" i="10"/>
  <c r="A895" i="10"/>
  <c r="B895" i="10"/>
  <c r="C895" i="10"/>
  <c r="A896" i="10"/>
  <c r="B896" i="10"/>
  <c r="C896" i="10"/>
  <c r="A897" i="10"/>
  <c r="B897" i="10"/>
  <c r="C897" i="10"/>
  <c r="A898" i="10"/>
  <c r="B898" i="10"/>
  <c r="C898" i="10"/>
  <c r="A899" i="10"/>
  <c r="B899" i="10"/>
  <c r="C899" i="10"/>
  <c r="A900" i="10"/>
  <c r="B900" i="10"/>
  <c r="C900" i="10"/>
  <c r="A901" i="10"/>
  <c r="B901" i="10"/>
  <c r="C901" i="10"/>
  <c r="A902" i="10"/>
  <c r="B902" i="10"/>
  <c r="C902" i="10"/>
  <c r="A903" i="10"/>
  <c r="B903" i="10"/>
  <c r="C903" i="10"/>
  <c r="A904" i="10"/>
  <c r="B904" i="10"/>
  <c r="C904" i="10"/>
  <c r="A905" i="10"/>
  <c r="B905" i="10"/>
  <c r="C905" i="10"/>
  <c r="A906" i="10"/>
  <c r="B906" i="10"/>
  <c r="C906" i="10"/>
  <c r="A907" i="10"/>
  <c r="B907" i="10"/>
  <c r="C907" i="10"/>
  <c r="A908" i="10"/>
  <c r="B908" i="10"/>
  <c r="C908" i="10"/>
  <c r="A909" i="10"/>
  <c r="B909" i="10"/>
  <c r="C909" i="10"/>
  <c r="A910" i="10"/>
  <c r="B910" i="10"/>
  <c r="C910" i="10"/>
  <c r="A911" i="10"/>
  <c r="B911" i="10"/>
  <c r="C911" i="10"/>
  <c r="A912" i="10"/>
  <c r="B912" i="10"/>
  <c r="C912" i="10"/>
  <c r="A913" i="10"/>
  <c r="B913" i="10"/>
  <c r="C913" i="10"/>
  <c r="A914" i="10"/>
  <c r="B914" i="10"/>
  <c r="C914" i="10"/>
  <c r="A915" i="10"/>
  <c r="B915" i="10"/>
  <c r="C915" i="10"/>
  <c r="A916" i="10"/>
  <c r="B916" i="10"/>
  <c r="C916" i="10"/>
  <c r="A917" i="10"/>
  <c r="B917" i="10"/>
  <c r="C917" i="10"/>
  <c r="A918" i="10"/>
  <c r="B918" i="10"/>
  <c r="C918" i="10"/>
  <c r="A919" i="10"/>
  <c r="B919" i="10"/>
  <c r="C919" i="10"/>
  <c r="A920" i="10"/>
  <c r="B920" i="10"/>
  <c r="C920" i="10"/>
  <c r="A921" i="10"/>
  <c r="B921" i="10"/>
  <c r="C921" i="10"/>
  <c r="A922" i="10"/>
  <c r="B922" i="10"/>
  <c r="C922" i="10"/>
  <c r="A923" i="10"/>
  <c r="B923" i="10"/>
  <c r="C923" i="10"/>
  <c r="A924" i="10"/>
  <c r="B924" i="10"/>
  <c r="C924" i="10"/>
  <c r="A925" i="10"/>
  <c r="B925" i="10"/>
  <c r="C925" i="10"/>
  <c r="A926" i="10"/>
  <c r="B926" i="10"/>
  <c r="C926" i="10"/>
  <c r="A927" i="10"/>
  <c r="B927" i="10"/>
  <c r="C927" i="10"/>
  <c r="A928" i="10"/>
  <c r="B928" i="10"/>
  <c r="C928" i="10"/>
  <c r="A929" i="10"/>
  <c r="B929" i="10"/>
  <c r="C929" i="10"/>
  <c r="A930" i="10"/>
  <c r="B930" i="10"/>
  <c r="C930" i="10"/>
  <c r="A931" i="10"/>
  <c r="B931" i="10"/>
  <c r="C931" i="10"/>
  <c r="A932" i="10"/>
  <c r="B932" i="10"/>
  <c r="C932" i="10"/>
  <c r="A933" i="10"/>
  <c r="B933" i="10"/>
  <c r="C933" i="10"/>
  <c r="A934" i="10"/>
  <c r="B934" i="10"/>
  <c r="C934" i="10"/>
  <c r="A935" i="10"/>
  <c r="B935" i="10"/>
  <c r="C935" i="10"/>
  <c r="A936" i="10"/>
  <c r="B936" i="10"/>
  <c r="C936" i="10"/>
  <c r="A937" i="10"/>
  <c r="B937" i="10"/>
  <c r="C937" i="10"/>
  <c r="A938" i="10"/>
  <c r="B938" i="10"/>
  <c r="C938" i="10"/>
  <c r="A939" i="10"/>
  <c r="B939" i="10"/>
  <c r="C939" i="10"/>
  <c r="A940" i="10"/>
  <c r="B940" i="10"/>
  <c r="C940" i="10"/>
  <c r="A941" i="10"/>
  <c r="B941" i="10"/>
  <c r="C941" i="10"/>
  <c r="A942" i="10"/>
  <c r="B942" i="10"/>
  <c r="C942" i="10"/>
  <c r="A943" i="10"/>
  <c r="B943" i="10"/>
  <c r="C943" i="10"/>
  <c r="A944" i="10"/>
  <c r="B944" i="10"/>
  <c r="C944" i="10"/>
  <c r="A945" i="10"/>
  <c r="B945" i="10"/>
  <c r="C945" i="10"/>
  <c r="A946" i="10"/>
  <c r="B946" i="10"/>
  <c r="C946" i="10"/>
  <c r="A947" i="10"/>
  <c r="B947" i="10"/>
  <c r="C947" i="10"/>
  <c r="A948" i="10"/>
  <c r="B948" i="10"/>
  <c r="C948" i="10"/>
  <c r="A949" i="10"/>
  <c r="B949" i="10"/>
  <c r="C949" i="10"/>
  <c r="A950" i="10"/>
  <c r="B950" i="10"/>
  <c r="C950" i="10"/>
  <c r="A951" i="10"/>
  <c r="B951" i="10"/>
  <c r="C951" i="10"/>
  <c r="A952" i="10"/>
  <c r="B952" i="10"/>
  <c r="C952" i="10"/>
  <c r="A953" i="10"/>
  <c r="B953" i="10"/>
  <c r="C953" i="10"/>
  <c r="A954" i="10"/>
  <c r="B954" i="10"/>
  <c r="C954" i="10"/>
  <c r="A955" i="10"/>
  <c r="B955" i="10"/>
  <c r="C955" i="10"/>
  <c r="A956" i="10"/>
  <c r="B956" i="10"/>
  <c r="C956" i="10"/>
  <c r="A957" i="10"/>
  <c r="B957" i="10"/>
  <c r="C957" i="10"/>
  <c r="A958" i="10"/>
  <c r="B958" i="10"/>
  <c r="C958" i="10"/>
  <c r="A959" i="10"/>
  <c r="B959" i="10"/>
  <c r="C959" i="10"/>
  <c r="A960" i="10"/>
  <c r="B960" i="10"/>
  <c r="C960" i="10"/>
  <c r="A961" i="10"/>
  <c r="B961" i="10"/>
  <c r="C961" i="10"/>
  <c r="A962" i="10"/>
  <c r="B962" i="10"/>
  <c r="C962" i="10"/>
  <c r="A963" i="10"/>
  <c r="B963" i="10"/>
  <c r="C963" i="10"/>
  <c r="A964" i="10"/>
  <c r="B964" i="10"/>
  <c r="C964" i="10"/>
  <c r="A965" i="10"/>
  <c r="B965" i="10"/>
  <c r="C965" i="10"/>
  <c r="A966" i="10"/>
  <c r="B966" i="10"/>
  <c r="C966" i="10"/>
  <c r="A967" i="10"/>
  <c r="B967" i="10"/>
  <c r="C967" i="10"/>
  <c r="A968" i="10"/>
  <c r="B968" i="10"/>
  <c r="C968" i="10"/>
  <c r="A969" i="10"/>
  <c r="B969" i="10"/>
  <c r="C969" i="10"/>
  <c r="A970" i="10"/>
  <c r="B970" i="10"/>
  <c r="C970" i="10"/>
  <c r="A971" i="10"/>
  <c r="B971" i="10"/>
  <c r="C971" i="10"/>
  <c r="A972" i="10"/>
  <c r="B972" i="10"/>
  <c r="C972" i="10"/>
  <c r="A973" i="10"/>
  <c r="B973" i="10"/>
  <c r="C973" i="10"/>
  <c r="A974" i="10"/>
  <c r="B974" i="10"/>
  <c r="C974" i="10"/>
  <c r="A975" i="10"/>
  <c r="B975" i="10"/>
  <c r="C975" i="10"/>
  <c r="A976" i="10"/>
  <c r="B976" i="10"/>
  <c r="C976" i="10"/>
  <c r="A977" i="10"/>
  <c r="B977" i="10"/>
  <c r="C977" i="10"/>
  <c r="A978" i="10"/>
  <c r="B978" i="10"/>
  <c r="C978" i="10"/>
  <c r="A979" i="10"/>
  <c r="B979" i="10"/>
  <c r="C979" i="10"/>
  <c r="A980" i="10"/>
  <c r="B980" i="10"/>
  <c r="C980" i="10"/>
  <c r="A981" i="10"/>
  <c r="B981" i="10"/>
  <c r="C981" i="10"/>
  <c r="A982" i="10"/>
  <c r="B982" i="10"/>
  <c r="C982" i="10"/>
  <c r="A983" i="10"/>
  <c r="B983" i="10"/>
  <c r="C983" i="10"/>
  <c r="A984" i="10"/>
  <c r="B984" i="10"/>
  <c r="C984" i="10"/>
  <c r="A985" i="10"/>
  <c r="B985" i="10"/>
  <c r="C985" i="10"/>
  <c r="A986" i="10"/>
  <c r="B986" i="10"/>
  <c r="C986" i="10"/>
  <c r="A987" i="10"/>
  <c r="B987" i="10"/>
  <c r="C987" i="10"/>
  <c r="A988" i="10"/>
  <c r="B988" i="10"/>
  <c r="C988" i="10"/>
  <c r="A989" i="10"/>
  <c r="B989" i="10"/>
  <c r="C989" i="10"/>
  <c r="A990" i="10"/>
  <c r="B990" i="10"/>
  <c r="C990" i="10"/>
  <c r="A991" i="10"/>
  <c r="B991" i="10"/>
  <c r="C991" i="10"/>
  <c r="A992" i="10"/>
  <c r="B992" i="10"/>
  <c r="C992" i="10"/>
  <c r="A993" i="10"/>
  <c r="B993" i="10"/>
  <c r="C993" i="10"/>
  <c r="A994" i="10"/>
  <c r="B994" i="10"/>
  <c r="C994" i="10"/>
  <c r="A995" i="10"/>
  <c r="B995" i="10"/>
  <c r="C995" i="10"/>
  <c r="A996" i="10"/>
  <c r="B996" i="10"/>
  <c r="C996" i="10"/>
  <c r="A997" i="10"/>
  <c r="B997" i="10"/>
  <c r="C997" i="10"/>
  <c r="A998" i="10"/>
  <c r="B998" i="10"/>
  <c r="C998" i="10"/>
  <c r="A999" i="10"/>
  <c r="B999" i="10"/>
  <c r="C999" i="10"/>
  <c r="A1000" i="10"/>
  <c r="B1000" i="10"/>
  <c r="C1000" i="10"/>
  <c r="A1001" i="10"/>
  <c r="B1001" i="10"/>
  <c r="C1001" i="10"/>
  <c r="A1002" i="10"/>
  <c r="B1002" i="10"/>
  <c r="C1002" i="10"/>
  <c r="A1003" i="10"/>
  <c r="B1003" i="10"/>
  <c r="C1003" i="10"/>
  <c r="A1004" i="10"/>
  <c r="B1004" i="10"/>
  <c r="C1004" i="10"/>
  <c r="A1005" i="10"/>
  <c r="B1005" i="10"/>
  <c r="C1005" i="10"/>
  <c r="A1006" i="10"/>
  <c r="B1006" i="10"/>
  <c r="C1006" i="10"/>
  <c r="A1007" i="10"/>
  <c r="B1007" i="10"/>
  <c r="C1007" i="10"/>
  <c r="A1008" i="10"/>
  <c r="B1008" i="10"/>
  <c r="C1008" i="10"/>
  <c r="A1009" i="10"/>
  <c r="B1009" i="10"/>
  <c r="C1009" i="10"/>
  <c r="A1010" i="10"/>
  <c r="B1010" i="10"/>
  <c r="C1010" i="10"/>
  <c r="A1011" i="10"/>
  <c r="B1011" i="10"/>
  <c r="C1011" i="10"/>
  <c r="A1012" i="10"/>
  <c r="B1012" i="10"/>
  <c r="C1012" i="10"/>
  <c r="A1013" i="10"/>
  <c r="B1013" i="10"/>
  <c r="C1013" i="10"/>
  <c r="A1014" i="10"/>
  <c r="B1014" i="10"/>
  <c r="C1014" i="10"/>
  <c r="A1015" i="10"/>
  <c r="B1015" i="10"/>
  <c r="C1015" i="10"/>
  <c r="A1016" i="10"/>
  <c r="B1016" i="10"/>
  <c r="C1016" i="10"/>
  <c r="A1017" i="10"/>
  <c r="B1017" i="10"/>
  <c r="C1017" i="10"/>
  <c r="A1018" i="10"/>
  <c r="B1018" i="10"/>
  <c r="C1018" i="10"/>
  <c r="A1019" i="10"/>
  <c r="B1019" i="10"/>
  <c r="C1019" i="10"/>
  <c r="A1020" i="10"/>
  <c r="B1020" i="10"/>
  <c r="C1020" i="10"/>
  <c r="A1021" i="10"/>
  <c r="B1021" i="10"/>
  <c r="C1021" i="10"/>
  <c r="A1022" i="10"/>
  <c r="B1022" i="10"/>
  <c r="C1022" i="10"/>
  <c r="A1023" i="10"/>
  <c r="B1023" i="10"/>
  <c r="C1023" i="10"/>
  <c r="A1024" i="10"/>
  <c r="B1024" i="10"/>
  <c r="C1024" i="10"/>
  <c r="A1025" i="10"/>
  <c r="B1025" i="10"/>
  <c r="C1025" i="10"/>
  <c r="A1026" i="10"/>
  <c r="B1026" i="10"/>
  <c r="C1026" i="10"/>
  <c r="A1027" i="10"/>
  <c r="B1027" i="10"/>
  <c r="C1027" i="10"/>
  <c r="A1028" i="10"/>
  <c r="B1028" i="10"/>
  <c r="C1028" i="10"/>
  <c r="A1029" i="10"/>
  <c r="B1029" i="10"/>
  <c r="C1029" i="10"/>
  <c r="A1030" i="10"/>
  <c r="B1030" i="10"/>
  <c r="C1030" i="10"/>
  <c r="A1031" i="10"/>
  <c r="B1031" i="10"/>
  <c r="C1031" i="10"/>
  <c r="A1032" i="10"/>
  <c r="B1032" i="10"/>
  <c r="C1032" i="10"/>
  <c r="A1033" i="10"/>
  <c r="B1033" i="10"/>
  <c r="C1033" i="10"/>
  <c r="A1034" i="10"/>
  <c r="B1034" i="10"/>
  <c r="C1034" i="10"/>
  <c r="A1035" i="10"/>
  <c r="B1035" i="10"/>
  <c r="C1035" i="10"/>
  <c r="A1036" i="10"/>
  <c r="B1036" i="10"/>
  <c r="C1036" i="10"/>
  <c r="A1037" i="10"/>
  <c r="B1037" i="10"/>
  <c r="C1037" i="10"/>
  <c r="A1038" i="10"/>
  <c r="B1038" i="10"/>
  <c r="C1038" i="10"/>
  <c r="A1039" i="10"/>
  <c r="B1039" i="10"/>
  <c r="C1039" i="10"/>
  <c r="A1040" i="10"/>
  <c r="B1040" i="10"/>
  <c r="C1040" i="10"/>
  <c r="A1041" i="10"/>
  <c r="B1041" i="10"/>
  <c r="C1041" i="10"/>
  <c r="A1042" i="10"/>
  <c r="B1042" i="10"/>
  <c r="C1042" i="10"/>
  <c r="A1043" i="10"/>
  <c r="B1043" i="10"/>
  <c r="C1043" i="10"/>
  <c r="A1044" i="10"/>
  <c r="B1044" i="10"/>
  <c r="C1044" i="10"/>
  <c r="A1045" i="10"/>
  <c r="B1045" i="10"/>
  <c r="C1045" i="10"/>
  <c r="A1046" i="10"/>
  <c r="B1046" i="10"/>
  <c r="C1046" i="10"/>
  <c r="A1047" i="10"/>
  <c r="B1047" i="10"/>
  <c r="C1047" i="10"/>
  <c r="A1048" i="10"/>
  <c r="B1048" i="10"/>
  <c r="C1048" i="10"/>
  <c r="A1049" i="10"/>
  <c r="B1049" i="10"/>
  <c r="C1049" i="10"/>
  <c r="A1050" i="10"/>
  <c r="B1050" i="10"/>
  <c r="C1050" i="10"/>
  <c r="A1051" i="10"/>
  <c r="B1051" i="10"/>
  <c r="C1051" i="10"/>
  <c r="A1052" i="10"/>
  <c r="B1052" i="10"/>
  <c r="C1052" i="10"/>
  <c r="A1053" i="10"/>
  <c r="B1053" i="10"/>
  <c r="C1053" i="10"/>
  <c r="A1054" i="10"/>
  <c r="B1054" i="10"/>
  <c r="C1054" i="10"/>
  <c r="A1055" i="10"/>
  <c r="B1055" i="10"/>
  <c r="C1055" i="10"/>
  <c r="A1056" i="10"/>
  <c r="B1056" i="10"/>
  <c r="C1056" i="10"/>
  <c r="A1057" i="10"/>
  <c r="B1057" i="10"/>
  <c r="C1057" i="10"/>
  <c r="A1058" i="10"/>
  <c r="B1058" i="10"/>
  <c r="C1058" i="10"/>
  <c r="A1059" i="10"/>
  <c r="B1059" i="10"/>
  <c r="C1059" i="10"/>
  <c r="A1060" i="10"/>
  <c r="B1060" i="10"/>
  <c r="C1060" i="10"/>
  <c r="A1061" i="10"/>
  <c r="B1061" i="10"/>
  <c r="C1061" i="10"/>
  <c r="A1062" i="10"/>
  <c r="B1062" i="10"/>
  <c r="C1062" i="10"/>
  <c r="A1063" i="10"/>
  <c r="B1063" i="10"/>
  <c r="C1063" i="10"/>
  <c r="A1064" i="10"/>
  <c r="B1064" i="10"/>
  <c r="C1064" i="10"/>
  <c r="A1065" i="10"/>
  <c r="B1065" i="10"/>
  <c r="C1065" i="10"/>
  <c r="A1066" i="10"/>
  <c r="B1066" i="10"/>
  <c r="C1066" i="10"/>
  <c r="A1067" i="10"/>
  <c r="B1067" i="10"/>
  <c r="C1067" i="10"/>
  <c r="A1068" i="10"/>
  <c r="B1068" i="10"/>
  <c r="C1068" i="10"/>
  <c r="A1069" i="10"/>
  <c r="B1069" i="10"/>
  <c r="C1069" i="10"/>
  <c r="A1070" i="10"/>
  <c r="B1070" i="10"/>
  <c r="C1070" i="10"/>
  <c r="A1071" i="10"/>
  <c r="B1071" i="10"/>
  <c r="C1071" i="10"/>
  <c r="A1072" i="10"/>
  <c r="B1072" i="10"/>
  <c r="C1072" i="10"/>
  <c r="A1073" i="10"/>
  <c r="B1073" i="10"/>
  <c r="C1073" i="10"/>
  <c r="A1074" i="10"/>
  <c r="B1074" i="10"/>
  <c r="C1074" i="10"/>
  <c r="A1075" i="10"/>
  <c r="B1075" i="10"/>
  <c r="C1075" i="10"/>
  <c r="A1076" i="10"/>
  <c r="B1076" i="10"/>
  <c r="C1076" i="10"/>
  <c r="A1077" i="10"/>
  <c r="B1077" i="10"/>
  <c r="C1077" i="10"/>
  <c r="A1078" i="10"/>
  <c r="B1078" i="10"/>
  <c r="C1078" i="10"/>
  <c r="A1079" i="10"/>
  <c r="B1079" i="10"/>
  <c r="C1079" i="10"/>
  <c r="A1080" i="10"/>
  <c r="B1080" i="10"/>
  <c r="C1080" i="10"/>
  <c r="A1081" i="10"/>
  <c r="B1081" i="10"/>
  <c r="C1081" i="10"/>
  <c r="A1082" i="10"/>
  <c r="B1082" i="10"/>
  <c r="C1082" i="10"/>
  <c r="A1083" i="10"/>
  <c r="B1083" i="10"/>
  <c r="C1083" i="10"/>
  <c r="A1084" i="10"/>
  <c r="B1084" i="10"/>
  <c r="C1084" i="10"/>
  <c r="A1085" i="10"/>
  <c r="B1085" i="10"/>
  <c r="C1085" i="10"/>
  <c r="A1086" i="10"/>
  <c r="B1086" i="10"/>
  <c r="C1086" i="10"/>
  <c r="A1087" i="10"/>
  <c r="B1087" i="10"/>
  <c r="C1087" i="10"/>
  <c r="A1088" i="10"/>
  <c r="B1088" i="10"/>
  <c r="C1088" i="10"/>
  <c r="A1089" i="10"/>
  <c r="B1089" i="10"/>
  <c r="C1089" i="10"/>
  <c r="A1090" i="10"/>
  <c r="B1090" i="10"/>
  <c r="C1090" i="10"/>
  <c r="A1091" i="10"/>
  <c r="B1091" i="10"/>
  <c r="C1091" i="10"/>
  <c r="A1092" i="10"/>
  <c r="B1092" i="10"/>
  <c r="C1092" i="10"/>
  <c r="A1093" i="10"/>
  <c r="B1093" i="10"/>
  <c r="C1093" i="10"/>
  <c r="A1094" i="10"/>
  <c r="B1094" i="10"/>
  <c r="C1094" i="10"/>
  <c r="A1095" i="10"/>
  <c r="B1095" i="10"/>
  <c r="C1095" i="10"/>
  <c r="A1096" i="10"/>
  <c r="B1096" i="10"/>
  <c r="C1096" i="10"/>
  <c r="A1097" i="10"/>
  <c r="B1097" i="10"/>
  <c r="C1097" i="10"/>
  <c r="A1098" i="10"/>
  <c r="B1098" i="10"/>
  <c r="C1098" i="10"/>
  <c r="A1099" i="10"/>
  <c r="B1099" i="10"/>
  <c r="C1099" i="10"/>
  <c r="A1100" i="10"/>
  <c r="B1100" i="10"/>
  <c r="C1100" i="10"/>
  <c r="A1101" i="10"/>
  <c r="B1101" i="10"/>
  <c r="C1101" i="10"/>
  <c r="A1102" i="10"/>
  <c r="B1102" i="10"/>
  <c r="C1102" i="10"/>
  <c r="A1103" i="10"/>
  <c r="B1103" i="10"/>
  <c r="C1103" i="10"/>
  <c r="A1104" i="10"/>
  <c r="B1104" i="10"/>
  <c r="C1104" i="10"/>
  <c r="A1105" i="10"/>
  <c r="B1105" i="10"/>
  <c r="C1105" i="10"/>
  <c r="A1106" i="10"/>
  <c r="B1106" i="10"/>
  <c r="C1106" i="10"/>
  <c r="A1107" i="10"/>
  <c r="B1107" i="10"/>
  <c r="C1107" i="10"/>
  <c r="A1108" i="10"/>
  <c r="B1108" i="10"/>
  <c r="C1108" i="10"/>
  <c r="A1109" i="10"/>
  <c r="B1109" i="10"/>
  <c r="C1109" i="10"/>
  <c r="A1110" i="10"/>
  <c r="B1110" i="10"/>
  <c r="C1110" i="10"/>
  <c r="A1111" i="10"/>
  <c r="B1111" i="10"/>
  <c r="C1111" i="10"/>
  <c r="A1112" i="10"/>
  <c r="B1112" i="10"/>
  <c r="C1112" i="10"/>
  <c r="A1113" i="10"/>
  <c r="B1113" i="10"/>
  <c r="C1113" i="10"/>
  <c r="A1114" i="10"/>
  <c r="B1114" i="10"/>
  <c r="C1114" i="10"/>
  <c r="A1115" i="10"/>
  <c r="B1115" i="10"/>
  <c r="C1115" i="10"/>
  <c r="A1116" i="10"/>
  <c r="B1116" i="10"/>
  <c r="C1116" i="10"/>
  <c r="A1117" i="10"/>
  <c r="B1117" i="10"/>
  <c r="C1117" i="10"/>
  <c r="A1118" i="10"/>
  <c r="B1118" i="10"/>
  <c r="C1118" i="10"/>
  <c r="A1119" i="10"/>
  <c r="B1119" i="10"/>
  <c r="C1119" i="10"/>
  <c r="A1120" i="10"/>
  <c r="B1120" i="10"/>
  <c r="C1120" i="10"/>
  <c r="A1121" i="10"/>
  <c r="B1121" i="10"/>
  <c r="C1121" i="10"/>
  <c r="A1122" i="10"/>
  <c r="B1122" i="10"/>
  <c r="C1122" i="10"/>
  <c r="A1123" i="10"/>
  <c r="B1123" i="10"/>
  <c r="C1123" i="10"/>
  <c r="A1124" i="10"/>
  <c r="B1124" i="10"/>
  <c r="C1124" i="10"/>
  <c r="A1125" i="10"/>
  <c r="B1125" i="10"/>
  <c r="C1125" i="10"/>
  <c r="A1126" i="10"/>
  <c r="B1126" i="10"/>
  <c r="C1126" i="10"/>
  <c r="A1127" i="10"/>
  <c r="B1127" i="10"/>
  <c r="C1127" i="10"/>
  <c r="A1128" i="10"/>
  <c r="B1128" i="10"/>
  <c r="C1128" i="10"/>
  <c r="A1129" i="10"/>
  <c r="B1129" i="10"/>
  <c r="C1129" i="10"/>
  <c r="A1130" i="10"/>
  <c r="B1130" i="10"/>
  <c r="C1130" i="10"/>
  <c r="A1131" i="10"/>
  <c r="B1131" i="10"/>
  <c r="C1131" i="10"/>
  <c r="A1132" i="10"/>
  <c r="B1132" i="10"/>
  <c r="C1132" i="10"/>
  <c r="A1133" i="10"/>
  <c r="B1133" i="10"/>
  <c r="C1133" i="10"/>
  <c r="A1134" i="10"/>
  <c r="B1134" i="10"/>
  <c r="C1134" i="10"/>
  <c r="A1135" i="10"/>
  <c r="B1135" i="10"/>
  <c r="C1135" i="10"/>
  <c r="A1136" i="10"/>
  <c r="B1136" i="10"/>
  <c r="C1136" i="10"/>
  <c r="A1137" i="10"/>
  <c r="B1137" i="10"/>
  <c r="C1137" i="10"/>
  <c r="A1138" i="10"/>
  <c r="B1138" i="10"/>
  <c r="C1138" i="10"/>
  <c r="A1139" i="10"/>
  <c r="B1139" i="10"/>
  <c r="C1139" i="10"/>
  <c r="A1140" i="10"/>
  <c r="B1140" i="10"/>
  <c r="C1140" i="10"/>
  <c r="A1141" i="10"/>
  <c r="B1141" i="10"/>
  <c r="C1141" i="10"/>
  <c r="A1142" i="10"/>
  <c r="B1142" i="10"/>
  <c r="C1142" i="10"/>
  <c r="A1143" i="10"/>
  <c r="B1143" i="10"/>
  <c r="C1143" i="10"/>
  <c r="A1144" i="10"/>
  <c r="B1144" i="10"/>
  <c r="C1144" i="10"/>
  <c r="A1145" i="10"/>
  <c r="B1145" i="10"/>
  <c r="C1145" i="10"/>
  <c r="A1146" i="10"/>
  <c r="B1146" i="10"/>
  <c r="C1146" i="10"/>
  <c r="A1147" i="10"/>
  <c r="B1147" i="10"/>
  <c r="C1147" i="10"/>
  <c r="A1148" i="10"/>
  <c r="B1148" i="10"/>
  <c r="C1148" i="10"/>
  <c r="A1149" i="10"/>
  <c r="B1149" i="10"/>
  <c r="C1149" i="10"/>
  <c r="A1150" i="10"/>
  <c r="B1150" i="10"/>
  <c r="C1150" i="10"/>
  <c r="A1151" i="10"/>
  <c r="B1151" i="10"/>
  <c r="C1151" i="10"/>
  <c r="A1152" i="10"/>
  <c r="B1152" i="10"/>
  <c r="C1152" i="10"/>
  <c r="A1153" i="10"/>
  <c r="B1153" i="10"/>
  <c r="C1153" i="10"/>
  <c r="A1154" i="10"/>
  <c r="B1154" i="10"/>
  <c r="C1154" i="10"/>
  <c r="A1155" i="10"/>
  <c r="B1155" i="10"/>
  <c r="C1155" i="10"/>
  <c r="A1156" i="10"/>
  <c r="B1156" i="10"/>
  <c r="C1156" i="10"/>
  <c r="A1157" i="10"/>
  <c r="B1157" i="10"/>
  <c r="C1157" i="10"/>
  <c r="A1158" i="10"/>
  <c r="B1158" i="10"/>
  <c r="C1158" i="10"/>
  <c r="A1159" i="10"/>
  <c r="B1159" i="10"/>
  <c r="C1159" i="10"/>
  <c r="A1160" i="10"/>
  <c r="B1160" i="10"/>
  <c r="C1160" i="10"/>
  <c r="A1161" i="10"/>
  <c r="B1161" i="10"/>
  <c r="C1161" i="10"/>
  <c r="A1162" i="10"/>
  <c r="B1162" i="10"/>
  <c r="C1162" i="10"/>
  <c r="A1163" i="10"/>
  <c r="B1163" i="10"/>
  <c r="C1163" i="10"/>
  <c r="A1164" i="10"/>
  <c r="B1164" i="10"/>
  <c r="C1164" i="10"/>
  <c r="A1165" i="10"/>
  <c r="B1165" i="10"/>
  <c r="C1165" i="10"/>
  <c r="A1166" i="10"/>
  <c r="B1166" i="10"/>
  <c r="C1166" i="10"/>
  <c r="A1167" i="10"/>
  <c r="B1167" i="10"/>
  <c r="C1167" i="10"/>
  <c r="A1168" i="10"/>
  <c r="B1168" i="10"/>
  <c r="C1168" i="10"/>
  <c r="A1169" i="10"/>
  <c r="B1169" i="10"/>
  <c r="C1169" i="10"/>
  <c r="A1170" i="10"/>
  <c r="B1170" i="10"/>
  <c r="C1170" i="10"/>
  <c r="A1171" i="10"/>
  <c r="B1171" i="10"/>
  <c r="C1171" i="10"/>
  <c r="A1172" i="10"/>
  <c r="B1172" i="10"/>
  <c r="C1172" i="10"/>
  <c r="A1173" i="10"/>
  <c r="B1173" i="10"/>
  <c r="C1173" i="10"/>
  <c r="A1174" i="10"/>
  <c r="B1174" i="10"/>
  <c r="C1174" i="10"/>
  <c r="A1175" i="10"/>
  <c r="B1175" i="10"/>
  <c r="C1175" i="10"/>
  <c r="A1176" i="10"/>
  <c r="B1176" i="10"/>
  <c r="C1176" i="10"/>
  <c r="A1177" i="10"/>
  <c r="B1177" i="10"/>
  <c r="C1177" i="10"/>
  <c r="A1178" i="10"/>
  <c r="B1178" i="10"/>
  <c r="C1178" i="10"/>
  <c r="A1179" i="10"/>
  <c r="B1179" i="10"/>
  <c r="C1179" i="10"/>
  <c r="A1180" i="10"/>
  <c r="B1180" i="10"/>
  <c r="C1180" i="10"/>
  <c r="A1181" i="10"/>
  <c r="B1181" i="10"/>
  <c r="C1181" i="10"/>
  <c r="A1182" i="10"/>
  <c r="B1182" i="10"/>
  <c r="C1182" i="10"/>
  <c r="A1183" i="10"/>
  <c r="B1183" i="10"/>
  <c r="C1183" i="10"/>
  <c r="A1184" i="10"/>
  <c r="B1184" i="10"/>
  <c r="C1184" i="10"/>
  <c r="A1185" i="10"/>
  <c r="B1185" i="10"/>
  <c r="C1185" i="10"/>
  <c r="A1186" i="10"/>
  <c r="B1186" i="10"/>
  <c r="C1186" i="10"/>
  <c r="A1187" i="10"/>
  <c r="B1187" i="10"/>
  <c r="C1187" i="10"/>
  <c r="A1188" i="10"/>
  <c r="B1188" i="10"/>
  <c r="C1188" i="10"/>
  <c r="A1189" i="10"/>
  <c r="B1189" i="10"/>
  <c r="C1189" i="10"/>
  <c r="A1190" i="10"/>
  <c r="B1190" i="10"/>
  <c r="C1190" i="10"/>
  <c r="A1191" i="10"/>
  <c r="B1191" i="10"/>
  <c r="C1191" i="10"/>
  <c r="A1192" i="10"/>
  <c r="B1192" i="10"/>
  <c r="C1192" i="10"/>
  <c r="A1193" i="10"/>
  <c r="B1193" i="10"/>
  <c r="C1193" i="10"/>
  <c r="A1194" i="10"/>
  <c r="B1194" i="10"/>
  <c r="C1194" i="10"/>
  <c r="A1195" i="10"/>
  <c r="B1195" i="10"/>
  <c r="C1195" i="10"/>
  <c r="A1196" i="10"/>
  <c r="B1196" i="10"/>
  <c r="C1196" i="10"/>
  <c r="A1197" i="10"/>
  <c r="B1197" i="10"/>
  <c r="C1197" i="10"/>
  <c r="A1198" i="10"/>
  <c r="B1198" i="10"/>
  <c r="C1198" i="10"/>
  <c r="A1199" i="10"/>
  <c r="B1199" i="10"/>
  <c r="C1199" i="10"/>
  <c r="A1200" i="10"/>
  <c r="B1200" i="10"/>
  <c r="C1200" i="10"/>
  <c r="A1201" i="10"/>
  <c r="B1201" i="10"/>
  <c r="C1201" i="10"/>
  <c r="A1202" i="10"/>
  <c r="B1202" i="10"/>
  <c r="C1202" i="10"/>
  <c r="A1203" i="10"/>
  <c r="B1203" i="10"/>
  <c r="C1203" i="10"/>
  <c r="A1204" i="10"/>
  <c r="B1204" i="10"/>
  <c r="C1204" i="10"/>
  <c r="A1205" i="10"/>
  <c r="B1205" i="10"/>
  <c r="C1205" i="10"/>
  <c r="A1206" i="10"/>
  <c r="B1206" i="10"/>
  <c r="C1206" i="10"/>
  <c r="A1207" i="10"/>
  <c r="B1207" i="10"/>
  <c r="C1207" i="10"/>
  <c r="A1208" i="10"/>
  <c r="B1208" i="10"/>
  <c r="C1208" i="10"/>
  <c r="A1209" i="10"/>
  <c r="B1209" i="10"/>
  <c r="C1209" i="10"/>
  <c r="A1210" i="10"/>
  <c r="B1210" i="10"/>
  <c r="C1210" i="10"/>
  <c r="A1211" i="10"/>
  <c r="B1211" i="10"/>
  <c r="C1211" i="10"/>
  <c r="A1212" i="10"/>
  <c r="B1212" i="10"/>
  <c r="C1212" i="10"/>
  <c r="A1213" i="10"/>
  <c r="B1213" i="10"/>
  <c r="C1213" i="10"/>
  <c r="A1214" i="10"/>
  <c r="B1214" i="10"/>
  <c r="C1214" i="10"/>
  <c r="A1215" i="10"/>
  <c r="B1215" i="10"/>
  <c r="C1215" i="10"/>
  <c r="A1216" i="10"/>
  <c r="B1216" i="10"/>
  <c r="C1216" i="10"/>
  <c r="A1217" i="10"/>
  <c r="B1217" i="10"/>
  <c r="C1217" i="10"/>
  <c r="A1218" i="10"/>
  <c r="B1218" i="10"/>
  <c r="C1218" i="10"/>
  <c r="A1219" i="10"/>
  <c r="B1219" i="10"/>
  <c r="C1219" i="10"/>
  <c r="A1220" i="10"/>
  <c r="B1220" i="10"/>
  <c r="C1220" i="10"/>
  <c r="A1221" i="10"/>
  <c r="B1221" i="10"/>
  <c r="C1221" i="10"/>
  <c r="A1222" i="10"/>
  <c r="B1222" i="10"/>
  <c r="C1222" i="10"/>
  <c r="A1223" i="10"/>
  <c r="B1223" i="10"/>
  <c r="C1223" i="10"/>
  <c r="A1224" i="10"/>
  <c r="B1224" i="10"/>
  <c r="C1224" i="10"/>
  <c r="A1225" i="10"/>
  <c r="B1225" i="10"/>
  <c r="C1225" i="10"/>
  <c r="A1226" i="10"/>
  <c r="B1226" i="10"/>
  <c r="C1226" i="10"/>
  <c r="A1227" i="10"/>
  <c r="B1227" i="10"/>
  <c r="C1227" i="10"/>
  <c r="A1228" i="10"/>
  <c r="B1228" i="10"/>
  <c r="C1228" i="10"/>
  <c r="A1229" i="10"/>
  <c r="B1229" i="10"/>
  <c r="C1229" i="10"/>
  <c r="A1230" i="10"/>
  <c r="B1230" i="10"/>
  <c r="C1230" i="10"/>
  <c r="A1231" i="10"/>
  <c r="B1231" i="10"/>
  <c r="C1231" i="10"/>
  <c r="A1232" i="10"/>
  <c r="B1232" i="10"/>
  <c r="C1232" i="10"/>
  <c r="A1233" i="10"/>
  <c r="B1233" i="10"/>
  <c r="C1233" i="10"/>
  <c r="A1234" i="10"/>
  <c r="B1234" i="10"/>
  <c r="C1234" i="10"/>
  <c r="A1235" i="10"/>
  <c r="B1235" i="10"/>
  <c r="C1235" i="10"/>
  <c r="A1236" i="10"/>
  <c r="B1236" i="10"/>
  <c r="C1236" i="10"/>
  <c r="A1237" i="10"/>
  <c r="B1237" i="10"/>
  <c r="C1237" i="10"/>
  <c r="A1238" i="10"/>
  <c r="B1238" i="10"/>
  <c r="C1238" i="10"/>
  <c r="A1239" i="10"/>
  <c r="B1239" i="10"/>
  <c r="C1239" i="10"/>
  <c r="A1240" i="10"/>
  <c r="B1240" i="10"/>
  <c r="C1240" i="10"/>
  <c r="A1241" i="10"/>
  <c r="B1241" i="10"/>
  <c r="C1241" i="10"/>
  <c r="A1242" i="10"/>
  <c r="B1242" i="10"/>
  <c r="C1242" i="10"/>
  <c r="A1243" i="10"/>
  <c r="B1243" i="10"/>
  <c r="C1243" i="10"/>
  <c r="A1244" i="10"/>
  <c r="B1244" i="10"/>
  <c r="C1244" i="10"/>
  <c r="A1245" i="10"/>
  <c r="B1245" i="10"/>
  <c r="C1245" i="10"/>
  <c r="A1246" i="10"/>
  <c r="B1246" i="10"/>
  <c r="C1246" i="10"/>
  <c r="A1247" i="10"/>
  <c r="B1247" i="10"/>
  <c r="C1247" i="10"/>
  <c r="A1248" i="10"/>
  <c r="B1248" i="10"/>
  <c r="C1248" i="10"/>
  <c r="A1249" i="10"/>
  <c r="B1249" i="10"/>
  <c r="C1249" i="10"/>
  <c r="A1250" i="10"/>
  <c r="B1250" i="10"/>
  <c r="C1250" i="10"/>
  <c r="A1251" i="10"/>
  <c r="B1251" i="10"/>
  <c r="C1251" i="10"/>
  <c r="A1252" i="10"/>
  <c r="B1252" i="10"/>
  <c r="C1252" i="10"/>
  <c r="A1253" i="10"/>
  <c r="B1253" i="10"/>
  <c r="C1253" i="10"/>
  <c r="A1254" i="10"/>
  <c r="B1254" i="10"/>
  <c r="C1254" i="10"/>
  <c r="A1255" i="10"/>
  <c r="B1255" i="10"/>
  <c r="C1255" i="10"/>
  <c r="A1256" i="10"/>
  <c r="B1256" i="10"/>
  <c r="C1256" i="10"/>
  <c r="A1257" i="10"/>
  <c r="B1257" i="10"/>
  <c r="C1257" i="10"/>
  <c r="A1258" i="10"/>
  <c r="B1258" i="10"/>
  <c r="C1258" i="10"/>
  <c r="A1259" i="10"/>
  <c r="B1259" i="10"/>
  <c r="C1259" i="10"/>
  <c r="A1260" i="10"/>
  <c r="B1260" i="10"/>
  <c r="C1260" i="10"/>
  <c r="A1261" i="10"/>
  <c r="B1261" i="10"/>
  <c r="C1261" i="10"/>
  <c r="A1262" i="10"/>
  <c r="B1262" i="10"/>
  <c r="C1262" i="10"/>
  <c r="A1263" i="10"/>
  <c r="B1263" i="10"/>
  <c r="C1263" i="10"/>
  <c r="A1264" i="10"/>
  <c r="B1264" i="10"/>
  <c r="C1264" i="10"/>
  <c r="A1265" i="10"/>
  <c r="B1265" i="10"/>
  <c r="C1265" i="10"/>
  <c r="A1266" i="10"/>
  <c r="B1266" i="10"/>
  <c r="C1266" i="10"/>
  <c r="A1267" i="10"/>
  <c r="B1267" i="10"/>
  <c r="C1267" i="10"/>
  <c r="A1268" i="10"/>
  <c r="B1268" i="10"/>
  <c r="C1268" i="10"/>
  <c r="A1269" i="10"/>
  <c r="B1269" i="10"/>
  <c r="C1269" i="10"/>
  <c r="A1270" i="10"/>
  <c r="B1270" i="10"/>
  <c r="C1270" i="10"/>
  <c r="A1271" i="10"/>
  <c r="B1271" i="10"/>
  <c r="C1271" i="10"/>
  <c r="A1272" i="10"/>
  <c r="B1272" i="10"/>
  <c r="C1272" i="10"/>
  <c r="A1273" i="10"/>
  <c r="B1273" i="10"/>
  <c r="C1273" i="10"/>
  <c r="A1274" i="10"/>
  <c r="B1274" i="10"/>
  <c r="C1274" i="10"/>
  <c r="A1275" i="10"/>
  <c r="B1275" i="10"/>
  <c r="C1275" i="10"/>
  <c r="A1276" i="10"/>
  <c r="B1276" i="10"/>
  <c r="C1276" i="10"/>
  <c r="A1277" i="10"/>
  <c r="B1277" i="10"/>
  <c r="C1277" i="10"/>
  <c r="A1278" i="10"/>
  <c r="B1278" i="10"/>
  <c r="C1278" i="10"/>
  <c r="A1279" i="10"/>
  <c r="B1279" i="10"/>
  <c r="C1279" i="10"/>
  <c r="A1280" i="10"/>
  <c r="B1280" i="10"/>
  <c r="C1280" i="10"/>
  <c r="A1281" i="10"/>
  <c r="B1281" i="10"/>
  <c r="C1281" i="10"/>
  <c r="A1282" i="10"/>
  <c r="B1282" i="10"/>
  <c r="C1282" i="10"/>
  <c r="A1283" i="10"/>
  <c r="B1283" i="10"/>
  <c r="C1283" i="10"/>
  <c r="A1284" i="10"/>
  <c r="B1284" i="10"/>
  <c r="C1284" i="10"/>
  <c r="A1285" i="10"/>
  <c r="B1285" i="10"/>
  <c r="C1285" i="10"/>
  <c r="A1286" i="10"/>
  <c r="B1286" i="10"/>
  <c r="C1286" i="10"/>
  <c r="A1287" i="10"/>
  <c r="B1287" i="10"/>
  <c r="C1287" i="10"/>
  <c r="A1288" i="10"/>
  <c r="B1288" i="10"/>
  <c r="C1288" i="10"/>
  <c r="A1289" i="10"/>
  <c r="B1289" i="10"/>
  <c r="C1289" i="10"/>
  <c r="A1290" i="10"/>
  <c r="B1290" i="10"/>
  <c r="C1290" i="10"/>
  <c r="A1291" i="10"/>
  <c r="B1291" i="10"/>
  <c r="C1291" i="10"/>
  <c r="A1292" i="10"/>
  <c r="B1292" i="10"/>
  <c r="C1292" i="10"/>
  <c r="A1293" i="10"/>
  <c r="B1293" i="10"/>
  <c r="C1293" i="10"/>
  <c r="A1294" i="10"/>
  <c r="B1294" i="10"/>
  <c r="C1294" i="10"/>
  <c r="A1295" i="10"/>
  <c r="B1295" i="10"/>
  <c r="C1295" i="10"/>
  <c r="A1296" i="10"/>
  <c r="B1296" i="10"/>
  <c r="C1296" i="10"/>
  <c r="A1297" i="10"/>
  <c r="B1297" i="10"/>
  <c r="C1297" i="10"/>
  <c r="A1298" i="10"/>
  <c r="B1298" i="10"/>
  <c r="C1298" i="10"/>
  <c r="A1299" i="10"/>
  <c r="B1299" i="10"/>
  <c r="C1299" i="10"/>
  <c r="A1300" i="10"/>
  <c r="B1300" i="10"/>
  <c r="C1300" i="10"/>
  <c r="A1301" i="10"/>
  <c r="B1301" i="10"/>
  <c r="C1301" i="10"/>
  <c r="A1302" i="10"/>
  <c r="B1302" i="10"/>
  <c r="C1302" i="10"/>
  <c r="A1303" i="10"/>
  <c r="B1303" i="10"/>
  <c r="C1303" i="10"/>
  <c r="A1304" i="10"/>
  <c r="B1304" i="10"/>
  <c r="C1304" i="10"/>
  <c r="A1305" i="10"/>
  <c r="B1305" i="10"/>
  <c r="C1305" i="10"/>
  <c r="A1306" i="10"/>
  <c r="B1306" i="10"/>
  <c r="C1306" i="10"/>
  <c r="A1307" i="10"/>
  <c r="B1307" i="10"/>
  <c r="C1307" i="10"/>
  <c r="A1308" i="10"/>
  <c r="B1308" i="10"/>
  <c r="C1308" i="10"/>
  <c r="A1309" i="10"/>
  <c r="B1309" i="10"/>
  <c r="C1309" i="10"/>
  <c r="A1310" i="10"/>
  <c r="B1310" i="10"/>
  <c r="C1310" i="10"/>
  <c r="A1311" i="10"/>
  <c r="B1311" i="10"/>
  <c r="C1311" i="10"/>
  <c r="A1312" i="10"/>
  <c r="B1312" i="10"/>
  <c r="C1312" i="10"/>
  <c r="A1313" i="10"/>
  <c r="B1313" i="10"/>
  <c r="C1313" i="10"/>
  <c r="A1314" i="10"/>
  <c r="B1314" i="10"/>
  <c r="C1314" i="10"/>
  <c r="A1315" i="10"/>
  <c r="B1315" i="10"/>
  <c r="C1315" i="10"/>
  <c r="A1316" i="10"/>
  <c r="B1316" i="10"/>
  <c r="C1316" i="10"/>
  <c r="A1317" i="10"/>
  <c r="B1317" i="10"/>
  <c r="C1317" i="10"/>
  <c r="A1318" i="10"/>
  <c r="B1318" i="10"/>
  <c r="C1318" i="10"/>
  <c r="A1319" i="10"/>
  <c r="B1319" i="10"/>
  <c r="C1319" i="10"/>
  <c r="A1320" i="10"/>
  <c r="B1320" i="10"/>
  <c r="C1320" i="10"/>
  <c r="A1321" i="10"/>
  <c r="B1321" i="10"/>
  <c r="C1321" i="10"/>
  <c r="A1322" i="10"/>
  <c r="B1322" i="10"/>
  <c r="C1322" i="10"/>
  <c r="A1323" i="10"/>
  <c r="B1323" i="10"/>
  <c r="C1323" i="10"/>
  <c r="A1324" i="10"/>
  <c r="B1324" i="10"/>
  <c r="C1324" i="10"/>
  <c r="A1325" i="10"/>
  <c r="B1325" i="10"/>
  <c r="C1325" i="10"/>
  <c r="A1326" i="10"/>
  <c r="B1326" i="10"/>
  <c r="C1326" i="10"/>
  <c r="A1327" i="10"/>
  <c r="B1327" i="10"/>
  <c r="C1327" i="10"/>
  <c r="A1328" i="10"/>
  <c r="B1328" i="10"/>
  <c r="C1328" i="10"/>
  <c r="A1329" i="10"/>
  <c r="B1329" i="10"/>
  <c r="C1329" i="10"/>
  <c r="A1330" i="10"/>
  <c r="B1330" i="10"/>
  <c r="C1330" i="10"/>
  <c r="A1331" i="10"/>
  <c r="B1331" i="10"/>
  <c r="C1331" i="10"/>
  <c r="A1332" i="10"/>
  <c r="B1332" i="10"/>
  <c r="C1332" i="10"/>
  <c r="A1333" i="10"/>
  <c r="B1333" i="10"/>
  <c r="C1333" i="10"/>
  <c r="A1334" i="10"/>
  <c r="B1334" i="10"/>
  <c r="C1334" i="10"/>
  <c r="A1335" i="10"/>
  <c r="B1335" i="10"/>
  <c r="C1335" i="10"/>
  <c r="A1336" i="10"/>
  <c r="B1336" i="10"/>
  <c r="C1336" i="10"/>
  <c r="A1337" i="10"/>
  <c r="B1337" i="10"/>
  <c r="C1337" i="10"/>
  <c r="A1338" i="10"/>
  <c r="B1338" i="10"/>
  <c r="C1338" i="10"/>
  <c r="A1339" i="10"/>
  <c r="B1339" i="10"/>
  <c r="C1339" i="10"/>
  <c r="A1340" i="10"/>
  <c r="B1340" i="10"/>
  <c r="C1340" i="10"/>
  <c r="A1341" i="10"/>
  <c r="B1341" i="10"/>
  <c r="C1341" i="10"/>
  <c r="A1342" i="10"/>
  <c r="B1342" i="10"/>
  <c r="C1342" i="10"/>
  <c r="A1343" i="10"/>
  <c r="B1343" i="10"/>
  <c r="C1343" i="10"/>
  <c r="A1344" i="10"/>
  <c r="B1344" i="10"/>
  <c r="C1344" i="10"/>
  <c r="A1345" i="10"/>
  <c r="B1345" i="10"/>
  <c r="C1345" i="10"/>
  <c r="A1346" i="10"/>
  <c r="B1346" i="10"/>
  <c r="C1346" i="10"/>
  <c r="A1347" i="10"/>
  <c r="B1347" i="10"/>
  <c r="C1347" i="10"/>
  <c r="A1348" i="10"/>
  <c r="B1348" i="10"/>
  <c r="C1348" i="10"/>
  <c r="A1349" i="10"/>
  <c r="B1349" i="10"/>
  <c r="C1349" i="10"/>
  <c r="A1350" i="10"/>
  <c r="B1350" i="10"/>
  <c r="C1350" i="10"/>
  <c r="A1351" i="10"/>
  <c r="B1351" i="10"/>
  <c r="C1351" i="10"/>
  <c r="A1352" i="10"/>
  <c r="B1352" i="10"/>
  <c r="C1352" i="10"/>
  <c r="A1353" i="10"/>
  <c r="B1353" i="10"/>
  <c r="C1353" i="10"/>
  <c r="A1354" i="10"/>
  <c r="B1354" i="10"/>
  <c r="C1354" i="10"/>
  <c r="A1355" i="10"/>
  <c r="B1355" i="10"/>
  <c r="C1355" i="10"/>
  <c r="A1356" i="10"/>
  <c r="B1356" i="10"/>
  <c r="C1356" i="10"/>
  <c r="A1357" i="10"/>
  <c r="B1357" i="10"/>
  <c r="C1357" i="10"/>
  <c r="A1358" i="10"/>
  <c r="B1358" i="10"/>
  <c r="C1358" i="10"/>
  <c r="A1359" i="10"/>
  <c r="B1359" i="10"/>
  <c r="C1359" i="10"/>
  <c r="A1360" i="10"/>
  <c r="B1360" i="10"/>
  <c r="C1360" i="10"/>
  <c r="A1361" i="10"/>
  <c r="B1361" i="10"/>
  <c r="C1361" i="10"/>
  <c r="A1362" i="10"/>
  <c r="B1362" i="10"/>
  <c r="C1362" i="10"/>
  <c r="A1363" i="10"/>
  <c r="B1363" i="10"/>
  <c r="C1363" i="10"/>
  <c r="A1364" i="10"/>
  <c r="B1364" i="10"/>
  <c r="C1364" i="10"/>
  <c r="A1365" i="10"/>
  <c r="B1365" i="10"/>
  <c r="C1365" i="10"/>
  <c r="A1366" i="10"/>
  <c r="B1366" i="10"/>
  <c r="C1366" i="10"/>
  <c r="A1367" i="10"/>
  <c r="B1367" i="10"/>
  <c r="C1367" i="10"/>
  <c r="A1368" i="10"/>
  <c r="B1368" i="10"/>
  <c r="C1368" i="10"/>
  <c r="A1369" i="10"/>
  <c r="B1369" i="10"/>
  <c r="C1369" i="10"/>
  <c r="A1370" i="10"/>
  <c r="B1370" i="10"/>
  <c r="C1370" i="10"/>
  <c r="A1371" i="10"/>
  <c r="B1371" i="10"/>
  <c r="C1371" i="10"/>
  <c r="A1372" i="10"/>
  <c r="B1372" i="10"/>
  <c r="C1372" i="10"/>
  <c r="A1373" i="10"/>
  <c r="B1373" i="10"/>
  <c r="C1373" i="10"/>
  <c r="A1374" i="10"/>
  <c r="B1374" i="10"/>
  <c r="C1374" i="10"/>
  <c r="A1375" i="10"/>
  <c r="B1375" i="10"/>
  <c r="C1375" i="10"/>
  <c r="A1376" i="10"/>
  <c r="B1376" i="10"/>
  <c r="C1376" i="10"/>
  <c r="A1377" i="10"/>
  <c r="B1377" i="10"/>
  <c r="C1377" i="10"/>
  <c r="A1378" i="10"/>
  <c r="B1378" i="10"/>
  <c r="C1378" i="10"/>
  <c r="A1379" i="10"/>
  <c r="B1379" i="10"/>
  <c r="C1379" i="10"/>
  <c r="A1380" i="10"/>
  <c r="B1380" i="10"/>
  <c r="C1380" i="10"/>
  <c r="A1381" i="10"/>
  <c r="B1381" i="10"/>
  <c r="C1381" i="10"/>
  <c r="A1382" i="10"/>
  <c r="B1382" i="10"/>
  <c r="C1382" i="10"/>
  <c r="A1383" i="10"/>
  <c r="B1383" i="10"/>
  <c r="C1383" i="10"/>
  <c r="A1384" i="10"/>
  <c r="B1384" i="10"/>
  <c r="C1384" i="10"/>
  <c r="A1385" i="10"/>
  <c r="B1385" i="10"/>
  <c r="C1385" i="10"/>
  <c r="A1386" i="10"/>
  <c r="B1386" i="10"/>
  <c r="C1386" i="10"/>
  <c r="A1387" i="10"/>
  <c r="B1387" i="10"/>
  <c r="C1387" i="10"/>
  <c r="A1388" i="10"/>
  <c r="B1388" i="10"/>
  <c r="C1388" i="10"/>
  <c r="A1389" i="10"/>
  <c r="B1389" i="10"/>
  <c r="C1389" i="10"/>
  <c r="A1390" i="10"/>
  <c r="B1390" i="10"/>
  <c r="C1390" i="10"/>
  <c r="A1391" i="10"/>
  <c r="B1391" i="10"/>
  <c r="C1391" i="10"/>
  <c r="A1392" i="10"/>
  <c r="B1392" i="10"/>
  <c r="C1392" i="10"/>
  <c r="A1393" i="10"/>
  <c r="B1393" i="10"/>
  <c r="C1393" i="10"/>
  <c r="A1394" i="10"/>
  <c r="B1394" i="10"/>
  <c r="C1394" i="10"/>
  <c r="A1395" i="10"/>
  <c r="B1395" i="10"/>
  <c r="C1395" i="10"/>
  <c r="A1396" i="10"/>
  <c r="B1396" i="10"/>
  <c r="C1396" i="10"/>
  <c r="A1397" i="10"/>
  <c r="B1397" i="10"/>
  <c r="C1397" i="10"/>
  <c r="A1398" i="10"/>
  <c r="B1398" i="10"/>
  <c r="C1398" i="10"/>
  <c r="A1399" i="10"/>
  <c r="B1399" i="10"/>
  <c r="C1399" i="10"/>
  <c r="A1400" i="10"/>
  <c r="B1400" i="10"/>
  <c r="C1400" i="10"/>
  <c r="A1401" i="10"/>
  <c r="B1401" i="10"/>
  <c r="C1401" i="10"/>
  <c r="A1402" i="10"/>
  <c r="B1402" i="10"/>
  <c r="C1402" i="10"/>
  <c r="A1403" i="10"/>
  <c r="B1403" i="10"/>
  <c r="C1403" i="10"/>
  <c r="A1404" i="10"/>
  <c r="B1404" i="10"/>
  <c r="C1404" i="10"/>
  <c r="A1405" i="10"/>
  <c r="B1405" i="10"/>
  <c r="C1405" i="10"/>
  <c r="A1406" i="10"/>
  <c r="B1406" i="10"/>
  <c r="C1406" i="10"/>
  <c r="A1407" i="10"/>
  <c r="B1407" i="10"/>
  <c r="C1407" i="10"/>
  <c r="A1408" i="10"/>
  <c r="B1408" i="10"/>
  <c r="C1408" i="10"/>
  <c r="A1409" i="10"/>
  <c r="B1409" i="10"/>
  <c r="C1409" i="10"/>
  <c r="A1410" i="10"/>
  <c r="B1410" i="10"/>
  <c r="C1410" i="10"/>
  <c r="A1411" i="10"/>
  <c r="B1411" i="10"/>
  <c r="C1411" i="10"/>
  <c r="A1412" i="10"/>
  <c r="B1412" i="10"/>
  <c r="C1412" i="10"/>
  <c r="A1413" i="10"/>
  <c r="B1413" i="10"/>
  <c r="C1413" i="10"/>
  <c r="A1414" i="10"/>
  <c r="B1414" i="10"/>
  <c r="C1414" i="10"/>
  <c r="A1415" i="10"/>
  <c r="B1415" i="10"/>
  <c r="C1415" i="10"/>
  <c r="A1416" i="10"/>
  <c r="B1416" i="10"/>
  <c r="C1416" i="10"/>
  <c r="A1417" i="10"/>
  <c r="B1417" i="10"/>
  <c r="C1417" i="10"/>
  <c r="A1418" i="10"/>
  <c r="B1418" i="10"/>
  <c r="C1418" i="10"/>
  <c r="A1419" i="10"/>
  <c r="B1419" i="10"/>
  <c r="C1419" i="10"/>
  <c r="A1420" i="10"/>
  <c r="B1420" i="10"/>
  <c r="C1420" i="10"/>
  <c r="A1421" i="10"/>
  <c r="B1421" i="10"/>
  <c r="C1421" i="10"/>
  <c r="A1422" i="10"/>
  <c r="B1422" i="10"/>
  <c r="C1422" i="10"/>
  <c r="A1423" i="10"/>
  <c r="B1423" i="10"/>
  <c r="C1423" i="10"/>
  <c r="A1424" i="10"/>
  <c r="B1424" i="10"/>
  <c r="C1424" i="10"/>
  <c r="A1425" i="10"/>
  <c r="B1425" i="10"/>
  <c r="C1425" i="10"/>
  <c r="A1426" i="10"/>
  <c r="B1426" i="10"/>
  <c r="C1426" i="10"/>
  <c r="A1427" i="10"/>
  <c r="B1427" i="10"/>
  <c r="C1427" i="10"/>
  <c r="A1428" i="10"/>
  <c r="B1428" i="10"/>
  <c r="C1428" i="10"/>
  <c r="A1429" i="10"/>
  <c r="B1429" i="10"/>
  <c r="C1429" i="10"/>
  <c r="A1430" i="10"/>
  <c r="B1430" i="10"/>
  <c r="C1430" i="10"/>
  <c r="A1431" i="10"/>
  <c r="B1431" i="10"/>
  <c r="C1431" i="10"/>
  <c r="A1432" i="10"/>
  <c r="B1432" i="10"/>
  <c r="C1432" i="10"/>
  <c r="A1433" i="10"/>
  <c r="B1433" i="10"/>
  <c r="C1433" i="10"/>
  <c r="A1434" i="10"/>
  <c r="B1434" i="10"/>
  <c r="C1434" i="10"/>
  <c r="A1435" i="10"/>
  <c r="B1435" i="10"/>
  <c r="C1435" i="10"/>
  <c r="A1436" i="10"/>
  <c r="B1436" i="10"/>
  <c r="C1436" i="10"/>
  <c r="A1437" i="10"/>
  <c r="B1437" i="10"/>
  <c r="C1437" i="10"/>
  <c r="A1438" i="10"/>
  <c r="B1438" i="10"/>
  <c r="C1438" i="10"/>
  <c r="A1439" i="10"/>
  <c r="B1439" i="10"/>
  <c r="C1439" i="10"/>
  <c r="A1440" i="10"/>
  <c r="B1440" i="10"/>
  <c r="C1440" i="10"/>
  <c r="A1441" i="10"/>
  <c r="B1441" i="10"/>
  <c r="C1441" i="10"/>
  <c r="A1442" i="10"/>
  <c r="B1442" i="10"/>
  <c r="C1442" i="10"/>
  <c r="A1443" i="10"/>
  <c r="B1443" i="10"/>
  <c r="C1443" i="10"/>
  <c r="A1444" i="10"/>
  <c r="B1444" i="10"/>
  <c r="C1444" i="10"/>
  <c r="A1445" i="10"/>
  <c r="B1445" i="10"/>
  <c r="C1445" i="10"/>
  <c r="A1446" i="10"/>
  <c r="B1446" i="10"/>
  <c r="C1446" i="10"/>
  <c r="A1447" i="10"/>
  <c r="B1447" i="10"/>
  <c r="C1447" i="10"/>
  <c r="A1448" i="10"/>
  <c r="B1448" i="10"/>
  <c r="C1448" i="10"/>
  <c r="A1449" i="10"/>
  <c r="B1449" i="10"/>
  <c r="C1449" i="10"/>
  <c r="A1450" i="10"/>
  <c r="B1450" i="10"/>
  <c r="C1450" i="10"/>
  <c r="A1451" i="10"/>
  <c r="B1451" i="10"/>
  <c r="C1451" i="10"/>
  <c r="A1452" i="10"/>
  <c r="B1452" i="10"/>
  <c r="C1452" i="10"/>
  <c r="A1453" i="10"/>
  <c r="B1453" i="10"/>
  <c r="C1453" i="10"/>
  <c r="A1454" i="10"/>
  <c r="B1454" i="10"/>
  <c r="C1454" i="10"/>
  <c r="A1455" i="10"/>
  <c r="B1455" i="10"/>
  <c r="C1455" i="10"/>
  <c r="A1456" i="10"/>
  <c r="B1456" i="10"/>
  <c r="C1456" i="10"/>
  <c r="A1457" i="10"/>
  <c r="B1457" i="10"/>
  <c r="C1457" i="10"/>
  <c r="A1458" i="10"/>
  <c r="B1458" i="10"/>
  <c r="C1458" i="10"/>
  <c r="A1459" i="10"/>
  <c r="B1459" i="10"/>
  <c r="C1459" i="10"/>
  <c r="A1460" i="10"/>
  <c r="B1460" i="10"/>
  <c r="C1460" i="10"/>
  <c r="A1461" i="10"/>
  <c r="B1461" i="10"/>
  <c r="C1461" i="10"/>
  <c r="A1462" i="10"/>
  <c r="B1462" i="10"/>
  <c r="C1462" i="10"/>
  <c r="A1463" i="10"/>
  <c r="B1463" i="10"/>
  <c r="C1463" i="10"/>
  <c r="A1464" i="10"/>
  <c r="B1464" i="10"/>
  <c r="C1464" i="10"/>
  <c r="A1465" i="10"/>
  <c r="B1465" i="10"/>
  <c r="C1465" i="10"/>
  <c r="A1466" i="10"/>
  <c r="B1466" i="10"/>
  <c r="C1466" i="10"/>
  <c r="A1467" i="10"/>
  <c r="B1467" i="10"/>
  <c r="C1467" i="10"/>
  <c r="A1468" i="10"/>
  <c r="B1468" i="10"/>
  <c r="C1468" i="10"/>
  <c r="A1469" i="10"/>
  <c r="B1469" i="10"/>
  <c r="C1469" i="10"/>
  <c r="A1470" i="10"/>
  <c r="B1470" i="10"/>
  <c r="C1470" i="10"/>
  <c r="A1471" i="10"/>
  <c r="B1471" i="10"/>
  <c r="C1471" i="10"/>
  <c r="A1472" i="10"/>
  <c r="B1472" i="10"/>
  <c r="C1472" i="10"/>
  <c r="A1473" i="10"/>
  <c r="B1473" i="10"/>
  <c r="C1473" i="10"/>
  <c r="A1474" i="10"/>
  <c r="B1474" i="10"/>
  <c r="C1474" i="10"/>
  <c r="A1475" i="10"/>
  <c r="B1475" i="10"/>
  <c r="C1475" i="10"/>
  <c r="A1476" i="10"/>
  <c r="B1476" i="10"/>
  <c r="C1476" i="10"/>
  <c r="A1477" i="10"/>
  <c r="B1477" i="10"/>
  <c r="C1477" i="10"/>
  <c r="A1478" i="10"/>
  <c r="B1478" i="10"/>
  <c r="C1478" i="10"/>
  <c r="A1479" i="10"/>
  <c r="B1479" i="10"/>
  <c r="C1479" i="10"/>
  <c r="A1480" i="10"/>
  <c r="B1480" i="10"/>
  <c r="C1480" i="10"/>
  <c r="A1481" i="10"/>
  <c r="B1481" i="10"/>
  <c r="C1481" i="10"/>
  <c r="A1482" i="10"/>
  <c r="B1482" i="10"/>
  <c r="C1482" i="10"/>
  <c r="A1483" i="10"/>
  <c r="B1483" i="10"/>
  <c r="C1483" i="10"/>
  <c r="A1484" i="10"/>
  <c r="B1484" i="10"/>
  <c r="C1484" i="10"/>
  <c r="A1485" i="10"/>
  <c r="B1485" i="10"/>
  <c r="C1485" i="10"/>
  <c r="A1486" i="10"/>
  <c r="B1486" i="10"/>
  <c r="C1486" i="10"/>
  <c r="A1487" i="10"/>
  <c r="B1487" i="10"/>
  <c r="C1487" i="10"/>
  <c r="A1488" i="10"/>
  <c r="B1488" i="10"/>
  <c r="C1488" i="10"/>
  <c r="A1489" i="10"/>
  <c r="B1489" i="10"/>
  <c r="C1489" i="10"/>
  <c r="A1490" i="10"/>
  <c r="B1490" i="10"/>
  <c r="C1490" i="10"/>
  <c r="A1491" i="10"/>
  <c r="B1491" i="10"/>
  <c r="C1491" i="10"/>
  <c r="A1492" i="10"/>
  <c r="B1492" i="10"/>
  <c r="C1492" i="10"/>
  <c r="A1493" i="10"/>
  <c r="B1493" i="10"/>
  <c r="C1493" i="10"/>
  <c r="A1494" i="10"/>
  <c r="B1494" i="10"/>
  <c r="C1494" i="10"/>
  <c r="A1495" i="10"/>
  <c r="B1495" i="10"/>
  <c r="C1495" i="10"/>
  <c r="A1496" i="10"/>
  <c r="B1496" i="10"/>
  <c r="C1496" i="10"/>
  <c r="A1497" i="10"/>
  <c r="B1497" i="10"/>
  <c r="C1497" i="10"/>
  <c r="A1498" i="10"/>
  <c r="B1498" i="10"/>
  <c r="C1498" i="10"/>
  <c r="A1499" i="10"/>
  <c r="B1499" i="10"/>
  <c r="C1499" i="10"/>
  <c r="A1500" i="10"/>
  <c r="B1500" i="10"/>
  <c r="C1500" i="10"/>
  <c r="A1501" i="10"/>
  <c r="B1501" i="10"/>
  <c r="C1501" i="10"/>
  <c r="A1502" i="10"/>
  <c r="B1502" i="10"/>
  <c r="C1502" i="10"/>
  <c r="A1503" i="10"/>
  <c r="B1503" i="10"/>
  <c r="C1503" i="10"/>
  <c r="A1504" i="10"/>
  <c r="B1504" i="10"/>
  <c r="C1504" i="10"/>
  <c r="A1505" i="10"/>
  <c r="B1505" i="10"/>
  <c r="C1505" i="10"/>
  <c r="A1506" i="10"/>
  <c r="B1506" i="10"/>
  <c r="C1506" i="10"/>
  <c r="A1507" i="10"/>
  <c r="B1507" i="10"/>
  <c r="C1507" i="10"/>
  <c r="A1508" i="10"/>
  <c r="B1508" i="10"/>
  <c r="C1508" i="10"/>
  <c r="A1509" i="10"/>
  <c r="B1509" i="10"/>
  <c r="C1509" i="10"/>
  <c r="A1510" i="10"/>
  <c r="B1510" i="10"/>
  <c r="C1510" i="10"/>
  <c r="A1511" i="10"/>
  <c r="B1511" i="10"/>
  <c r="C1511" i="10"/>
  <c r="A1512" i="10"/>
  <c r="B1512" i="10"/>
  <c r="C1512" i="10"/>
  <c r="A1513" i="10"/>
  <c r="B1513" i="10"/>
  <c r="C1513" i="10"/>
  <c r="A1514" i="10"/>
  <c r="B1514" i="10"/>
  <c r="C1514" i="10"/>
  <c r="A1515" i="10"/>
  <c r="B1515" i="10"/>
  <c r="C1515" i="10"/>
  <c r="A1516" i="10"/>
  <c r="B1516" i="10"/>
  <c r="C1516" i="10"/>
  <c r="A1517" i="10"/>
  <c r="B1517" i="10"/>
  <c r="C1517" i="10"/>
  <c r="A1518" i="10"/>
  <c r="B1518" i="10"/>
  <c r="C1518" i="10"/>
  <c r="A1519" i="10"/>
  <c r="B1519" i="10"/>
  <c r="C1519" i="10"/>
  <c r="A1520" i="10"/>
  <c r="B1520" i="10"/>
  <c r="C1520" i="10"/>
  <c r="A1521" i="10"/>
  <c r="B1521" i="10"/>
  <c r="C1521" i="10"/>
  <c r="A1522" i="10"/>
  <c r="B1522" i="10"/>
  <c r="C1522" i="10"/>
  <c r="A1523" i="10"/>
  <c r="B1523" i="10"/>
  <c r="C1523" i="10"/>
  <c r="A1524" i="10"/>
  <c r="B1524" i="10"/>
  <c r="C1524" i="10"/>
  <c r="A1525" i="10"/>
  <c r="B1525" i="10"/>
  <c r="C1525" i="10"/>
  <c r="A1526" i="10"/>
  <c r="B1526" i="10"/>
  <c r="C1526" i="10"/>
  <c r="A1527" i="10"/>
  <c r="B1527" i="10"/>
  <c r="C1527" i="10"/>
  <c r="A1528" i="10"/>
  <c r="B1528" i="10"/>
  <c r="C1528" i="10"/>
  <c r="A1529" i="10"/>
  <c r="B1529" i="10"/>
  <c r="C1529" i="10"/>
  <c r="A1530" i="10"/>
  <c r="B1530" i="10"/>
  <c r="C1530" i="10"/>
  <c r="A1531" i="10"/>
  <c r="B1531" i="10"/>
  <c r="C1531" i="10"/>
  <c r="A1532" i="10"/>
  <c r="B1532" i="10"/>
  <c r="C1532" i="10"/>
  <c r="A1533" i="10"/>
  <c r="B1533" i="10"/>
  <c r="C1533" i="10"/>
  <c r="A1534" i="10"/>
  <c r="B1534" i="10"/>
  <c r="C1534" i="10"/>
  <c r="A1535" i="10"/>
  <c r="B1535" i="10"/>
  <c r="C1535" i="10"/>
  <c r="A1536" i="10"/>
  <c r="B1536" i="10"/>
  <c r="C1536" i="10"/>
  <c r="A1537" i="10"/>
  <c r="B1537" i="10"/>
  <c r="C1537" i="10"/>
  <c r="A1538" i="10"/>
  <c r="B1538" i="10"/>
  <c r="C1538" i="10"/>
  <c r="A1539" i="10"/>
  <c r="B1539" i="10"/>
  <c r="C1539" i="10"/>
  <c r="A1540" i="10"/>
  <c r="B1540" i="10"/>
  <c r="C1540" i="10"/>
  <c r="A1541" i="10"/>
  <c r="B1541" i="10"/>
  <c r="C1541" i="10"/>
  <c r="A1542" i="10"/>
  <c r="B1542" i="10"/>
  <c r="C1542" i="10"/>
  <c r="A1543" i="10"/>
  <c r="B1543" i="10"/>
  <c r="C1543" i="10"/>
  <c r="A1544" i="10"/>
  <c r="B1544" i="10"/>
  <c r="C1544" i="10"/>
  <c r="A1545" i="10"/>
  <c r="B1545" i="10"/>
  <c r="C1545" i="10"/>
  <c r="A1546" i="10"/>
  <c r="B1546" i="10"/>
  <c r="C1546" i="10"/>
  <c r="A1547" i="10"/>
  <c r="B1547" i="10"/>
  <c r="C1547" i="10"/>
  <c r="A1548" i="10"/>
  <c r="B1548" i="10"/>
  <c r="C1548" i="10"/>
  <c r="A1549" i="10"/>
  <c r="B1549" i="10"/>
  <c r="C1549" i="10"/>
  <c r="A1550" i="10"/>
  <c r="B1550" i="10"/>
  <c r="C1550" i="10"/>
  <c r="A1551" i="10"/>
  <c r="B1551" i="10"/>
  <c r="C1551" i="10"/>
  <c r="A1552" i="10"/>
  <c r="B1552" i="10"/>
  <c r="C1552" i="10"/>
  <c r="A1553" i="10"/>
  <c r="B1553" i="10"/>
  <c r="C1553" i="10"/>
  <c r="A1554" i="10"/>
  <c r="B1554" i="10"/>
  <c r="C1554" i="10"/>
  <c r="A1555" i="10"/>
  <c r="B1555" i="10"/>
  <c r="C1555" i="10"/>
  <c r="A1556" i="10"/>
  <c r="B1556" i="10"/>
  <c r="C1556" i="10"/>
  <c r="A1557" i="10"/>
  <c r="B1557" i="10"/>
  <c r="C1557" i="10"/>
  <c r="A1558" i="10"/>
  <c r="B1558" i="10"/>
  <c r="C1558" i="10"/>
  <c r="A1559" i="10"/>
  <c r="B1559" i="10"/>
  <c r="C1559" i="10"/>
  <c r="A1560" i="10"/>
  <c r="B1560" i="10"/>
  <c r="C1560" i="10"/>
  <c r="A1561" i="10"/>
  <c r="B1561" i="10"/>
  <c r="C1561" i="10"/>
  <c r="A1562" i="10"/>
  <c r="B1562" i="10"/>
  <c r="C1562" i="10"/>
  <c r="A1563" i="10"/>
  <c r="B1563" i="10"/>
  <c r="C1563" i="10"/>
  <c r="A1564" i="10"/>
  <c r="B1564" i="10"/>
  <c r="C1564" i="10"/>
  <c r="A1565" i="10"/>
  <c r="B1565" i="10"/>
  <c r="C1565" i="10"/>
  <c r="A1566" i="10"/>
  <c r="B1566" i="10"/>
  <c r="C1566" i="10"/>
  <c r="A1567" i="10"/>
  <c r="B1567" i="10"/>
  <c r="C1567" i="10"/>
  <c r="A1568" i="10"/>
  <c r="B1568" i="10"/>
  <c r="C1568" i="10"/>
  <c r="A1569" i="10"/>
  <c r="B1569" i="10"/>
  <c r="C1569" i="10"/>
  <c r="A1570" i="10"/>
  <c r="B1570" i="10"/>
  <c r="C1570" i="10"/>
  <c r="A1571" i="10"/>
  <c r="B1571" i="10"/>
  <c r="C1571" i="10"/>
  <c r="A1572" i="10"/>
  <c r="B1572" i="10"/>
  <c r="C1572" i="10"/>
  <c r="A1573" i="10"/>
  <c r="B1573" i="10"/>
  <c r="C1573" i="10"/>
  <c r="A1574" i="10"/>
  <c r="B1574" i="10"/>
  <c r="C1574" i="10"/>
  <c r="A1575" i="10"/>
  <c r="B1575" i="10"/>
  <c r="C1575" i="10"/>
  <c r="A1576" i="10"/>
  <c r="B1576" i="10"/>
  <c r="C1576" i="10"/>
  <c r="A1577" i="10"/>
  <c r="B1577" i="10"/>
  <c r="C1577" i="10"/>
  <c r="A1578" i="10"/>
  <c r="B1578" i="10"/>
  <c r="C1578" i="10"/>
  <c r="A1579" i="10"/>
  <c r="B1579" i="10"/>
  <c r="C1579" i="10"/>
  <c r="A1580" i="10"/>
  <c r="B1580" i="10"/>
  <c r="C1580" i="10"/>
  <c r="A1581" i="10"/>
  <c r="B1581" i="10"/>
  <c r="C1581" i="10"/>
  <c r="A1582" i="10"/>
  <c r="B1582" i="10"/>
  <c r="C1582" i="10"/>
  <c r="A1583" i="10"/>
  <c r="B1583" i="10"/>
  <c r="C1583" i="10"/>
  <c r="A1584" i="10"/>
  <c r="B1584" i="10"/>
  <c r="C1584" i="10"/>
  <c r="A1585" i="10"/>
  <c r="B1585" i="10"/>
  <c r="C1585" i="10"/>
  <c r="A1586" i="10"/>
  <c r="B1586" i="10"/>
  <c r="C1586" i="10"/>
  <c r="A1587" i="10"/>
  <c r="B1587" i="10"/>
  <c r="C1587" i="10"/>
  <c r="A1588" i="10"/>
  <c r="B1588" i="10"/>
  <c r="C1588" i="10"/>
  <c r="A1589" i="10"/>
  <c r="B1589" i="10"/>
  <c r="C1589" i="10"/>
  <c r="A1590" i="10"/>
  <c r="B1590" i="10"/>
  <c r="C1590" i="10"/>
  <c r="A1591" i="10"/>
  <c r="B1591" i="10"/>
  <c r="C1591" i="10"/>
  <c r="A1592" i="10"/>
  <c r="B1592" i="10"/>
  <c r="C1592" i="10"/>
  <c r="A1593" i="10"/>
  <c r="B1593" i="10"/>
  <c r="C1593" i="10"/>
  <c r="A1594" i="10"/>
  <c r="B1594" i="10"/>
  <c r="C1594" i="10"/>
  <c r="A1595" i="10"/>
  <c r="B1595" i="10"/>
  <c r="C1595" i="10"/>
  <c r="A1596" i="10"/>
  <c r="B1596" i="10"/>
  <c r="C1596" i="10"/>
  <c r="A1597" i="10"/>
  <c r="B1597" i="10"/>
  <c r="C1597" i="10"/>
  <c r="A1598" i="10"/>
  <c r="B1598" i="10"/>
  <c r="C1598" i="10"/>
  <c r="A1599" i="10"/>
  <c r="B1599" i="10"/>
  <c r="C1599" i="10"/>
  <c r="A1600" i="10"/>
  <c r="B1600" i="10"/>
  <c r="C1600" i="10"/>
  <c r="A1601" i="10"/>
  <c r="B1601" i="10"/>
  <c r="C1601" i="10"/>
  <c r="A1602" i="10"/>
  <c r="B1602" i="10"/>
  <c r="C1602" i="10"/>
  <c r="A1603" i="10"/>
  <c r="B1603" i="10"/>
  <c r="C1603" i="10"/>
  <c r="A1604" i="10"/>
  <c r="B1604" i="10"/>
  <c r="C1604" i="10"/>
  <c r="A1605" i="10"/>
  <c r="B1605" i="10"/>
  <c r="C1605" i="10"/>
  <c r="A1606" i="10"/>
  <c r="B1606" i="10"/>
  <c r="C1606" i="10"/>
  <c r="A1607" i="10"/>
  <c r="B1607" i="10"/>
  <c r="C1607" i="10"/>
  <c r="A1608" i="10"/>
  <c r="B1608" i="10"/>
  <c r="C1608" i="10"/>
  <c r="A1609" i="10"/>
  <c r="B1609" i="10"/>
  <c r="C1609" i="10"/>
  <c r="A1610" i="10"/>
  <c r="B1610" i="10"/>
  <c r="C1610" i="10"/>
  <c r="A1611" i="10"/>
  <c r="B1611" i="10"/>
  <c r="C1611" i="10"/>
  <c r="A1612" i="10"/>
  <c r="B1612" i="10"/>
  <c r="C1612" i="10"/>
  <c r="A1613" i="10"/>
  <c r="B1613" i="10"/>
  <c r="C1613" i="10"/>
  <c r="A1614" i="10"/>
  <c r="B1614" i="10"/>
  <c r="C1614" i="10"/>
  <c r="A1615" i="10"/>
  <c r="B1615" i="10"/>
  <c r="C1615" i="10"/>
  <c r="A1616" i="10"/>
  <c r="B1616" i="10"/>
  <c r="C1616" i="10"/>
  <c r="A1617" i="10"/>
  <c r="B1617" i="10"/>
  <c r="C1617" i="10"/>
  <c r="A1618" i="10"/>
  <c r="B1618" i="10"/>
  <c r="C1618" i="10"/>
  <c r="A1619" i="10"/>
  <c r="B1619" i="10"/>
  <c r="C1619" i="10"/>
  <c r="A1620" i="10"/>
  <c r="B1620" i="10"/>
  <c r="C1620" i="10"/>
  <c r="A1621" i="10"/>
  <c r="B1621" i="10"/>
  <c r="C1621" i="10"/>
  <c r="A1622" i="10"/>
  <c r="B1622" i="10"/>
  <c r="C1622" i="10"/>
  <c r="A1623" i="10"/>
  <c r="B1623" i="10"/>
  <c r="C1623" i="10"/>
  <c r="A1624" i="10"/>
  <c r="B1624" i="10"/>
  <c r="C1624" i="10"/>
  <c r="A1625" i="10"/>
  <c r="B1625" i="10"/>
  <c r="C1625" i="10"/>
  <c r="A1626" i="10"/>
  <c r="B1626" i="10"/>
  <c r="C1626" i="10"/>
  <c r="A1627" i="10"/>
  <c r="B1627" i="10"/>
  <c r="C1627" i="10"/>
  <c r="A1628" i="10"/>
  <c r="B1628" i="10"/>
  <c r="C1628" i="10"/>
  <c r="A1629" i="10"/>
  <c r="B1629" i="10"/>
  <c r="C1629" i="10"/>
  <c r="A1630" i="10"/>
  <c r="B1630" i="10"/>
  <c r="C1630" i="10"/>
  <c r="A1631" i="10"/>
  <c r="B1631" i="10"/>
  <c r="C1631" i="10"/>
  <c r="A1632" i="10"/>
  <c r="B1632" i="10"/>
  <c r="C1632" i="10"/>
  <c r="A1633" i="10"/>
  <c r="B1633" i="10"/>
  <c r="C1633" i="10"/>
  <c r="A1634" i="10"/>
  <c r="B1634" i="10"/>
  <c r="C1634" i="10"/>
  <c r="A1635" i="10"/>
  <c r="B1635" i="10"/>
  <c r="C1635" i="10"/>
  <c r="A1636" i="10"/>
  <c r="B1636" i="10"/>
  <c r="C1636" i="10"/>
  <c r="A1637" i="10"/>
  <c r="B1637" i="10"/>
  <c r="C1637" i="10"/>
  <c r="A1638" i="10"/>
  <c r="B1638" i="10"/>
  <c r="C1638" i="10"/>
  <c r="A1639" i="10"/>
  <c r="B1639" i="10"/>
  <c r="C1639" i="10"/>
  <c r="A1640" i="10"/>
  <c r="B1640" i="10"/>
  <c r="C1640" i="10"/>
  <c r="A1641" i="10"/>
  <c r="B1641" i="10"/>
  <c r="C1641" i="10"/>
  <c r="A1642" i="10"/>
  <c r="B1642" i="10"/>
  <c r="C1642" i="10"/>
  <c r="A1643" i="10"/>
  <c r="B1643" i="10"/>
  <c r="C1643" i="10"/>
  <c r="A1644" i="10"/>
  <c r="B1644" i="10"/>
  <c r="C1644" i="10"/>
  <c r="A1645" i="10"/>
  <c r="B1645" i="10"/>
  <c r="C1645" i="10"/>
  <c r="A1646" i="10"/>
  <c r="B1646" i="10"/>
  <c r="C1646" i="10"/>
  <c r="A1647" i="10"/>
  <c r="B1647" i="10"/>
  <c r="C1647" i="10"/>
  <c r="A1648" i="10"/>
  <c r="B1648" i="10"/>
  <c r="C1648" i="10"/>
  <c r="A1649" i="10"/>
  <c r="B1649" i="10"/>
  <c r="C1649" i="10"/>
  <c r="A1650" i="10"/>
  <c r="B1650" i="10"/>
  <c r="C1650" i="10"/>
  <c r="A1651" i="10"/>
  <c r="B1651" i="10"/>
  <c r="C1651" i="10"/>
  <c r="A1652" i="10"/>
  <c r="B1652" i="10"/>
  <c r="C1652" i="10"/>
  <c r="A1653" i="10"/>
  <c r="B1653" i="10"/>
  <c r="C1653" i="10"/>
  <c r="A1654" i="10"/>
  <c r="B1654" i="10"/>
  <c r="C1654" i="10"/>
  <c r="A1655" i="10"/>
  <c r="B1655" i="10"/>
  <c r="C1655" i="10"/>
  <c r="A1656" i="10"/>
  <c r="B1656" i="10"/>
  <c r="C1656" i="10"/>
  <c r="A1657" i="10"/>
  <c r="B1657" i="10"/>
  <c r="C1657" i="10"/>
  <c r="A1658" i="10"/>
  <c r="B1658" i="10"/>
  <c r="C1658" i="10"/>
  <c r="A1659" i="10"/>
  <c r="B1659" i="10"/>
  <c r="C1659" i="10"/>
  <c r="A1660" i="10"/>
  <c r="B1660" i="10"/>
  <c r="C1660" i="10"/>
  <c r="A1661" i="10"/>
  <c r="B1661" i="10"/>
  <c r="C1661" i="10"/>
  <c r="A1662" i="10"/>
  <c r="B1662" i="10"/>
  <c r="C1662" i="10"/>
  <c r="A1663" i="10"/>
  <c r="B1663" i="10"/>
  <c r="C1663" i="10"/>
  <c r="A1664" i="10"/>
  <c r="B1664" i="10"/>
  <c r="C1664" i="10"/>
  <c r="A1665" i="10"/>
  <c r="B1665" i="10"/>
  <c r="C1665" i="10"/>
  <c r="A1666" i="10"/>
  <c r="B1666" i="10"/>
  <c r="C1666" i="10"/>
  <c r="A1667" i="10"/>
  <c r="B1667" i="10"/>
  <c r="C1667" i="10"/>
  <c r="A1668" i="10"/>
  <c r="B1668" i="10"/>
  <c r="C1668" i="10"/>
  <c r="A1669" i="10"/>
  <c r="B1669" i="10"/>
  <c r="C1669" i="10"/>
  <c r="A1670" i="10"/>
  <c r="B1670" i="10"/>
  <c r="C1670" i="10"/>
  <c r="A1671" i="10"/>
  <c r="B1671" i="10"/>
  <c r="C1671" i="10"/>
  <c r="A1672" i="10"/>
  <c r="B1672" i="10"/>
  <c r="C1672" i="10"/>
  <c r="A1673" i="10"/>
  <c r="B1673" i="10"/>
  <c r="C1673" i="10"/>
  <c r="A1674" i="10"/>
  <c r="B1674" i="10"/>
  <c r="C1674" i="10"/>
  <c r="A1675" i="10"/>
  <c r="B1675" i="10"/>
  <c r="C1675" i="10"/>
  <c r="A1676" i="10"/>
  <c r="B1676" i="10"/>
  <c r="C1676" i="10"/>
  <c r="A1677" i="10"/>
  <c r="B1677" i="10"/>
  <c r="C1677" i="10"/>
  <c r="A1678" i="10"/>
  <c r="B1678" i="10"/>
  <c r="C1678" i="10"/>
  <c r="A1679" i="10"/>
  <c r="B1679" i="10"/>
  <c r="C1679" i="10"/>
  <c r="A1680" i="10"/>
  <c r="B1680" i="10"/>
  <c r="C1680" i="10"/>
  <c r="A1681" i="10"/>
  <c r="B1681" i="10"/>
  <c r="C1681" i="10"/>
  <c r="A1682" i="10"/>
  <c r="B1682" i="10"/>
  <c r="C1682" i="10"/>
  <c r="A1683" i="10"/>
  <c r="B1683" i="10"/>
  <c r="C1683" i="10"/>
  <c r="A1684" i="10"/>
  <c r="B1684" i="10"/>
  <c r="C1684" i="10"/>
  <c r="A1685" i="10"/>
  <c r="B1685" i="10"/>
  <c r="C1685" i="10"/>
  <c r="A1686" i="10"/>
  <c r="B1686" i="10"/>
  <c r="C1686" i="10"/>
  <c r="A1687" i="10"/>
  <c r="B1687" i="10"/>
  <c r="C1687" i="10"/>
  <c r="A1688" i="10"/>
  <c r="B1688" i="10"/>
  <c r="C1688" i="10"/>
  <c r="A1689" i="10"/>
  <c r="B1689" i="10"/>
  <c r="C1689" i="10"/>
  <c r="A1690" i="10"/>
  <c r="B1690" i="10"/>
  <c r="C1690" i="10"/>
  <c r="A1691" i="10"/>
  <c r="B1691" i="10"/>
  <c r="C1691" i="10"/>
  <c r="A1692" i="10"/>
  <c r="B1692" i="10"/>
  <c r="C1692" i="10"/>
  <c r="A1693" i="10"/>
  <c r="B1693" i="10"/>
  <c r="C1693" i="10"/>
  <c r="A1694" i="10"/>
  <c r="B1694" i="10"/>
  <c r="C1694" i="10"/>
  <c r="A1695" i="10"/>
  <c r="B1695" i="10"/>
  <c r="C1695" i="10"/>
  <c r="A1696" i="10"/>
  <c r="B1696" i="10"/>
  <c r="C1696" i="10"/>
  <c r="A1697" i="10"/>
  <c r="B1697" i="10"/>
  <c r="C1697" i="10"/>
  <c r="A1698" i="10"/>
  <c r="B1698" i="10"/>
  <c r="C1698" i="10"/>
  <c r="A1699" i="10"/>
  <c r="B1699" i="10"/>
  <c r="C1699" i="10"/>
  <c r="A1700" i="10"/>
  <c r="B1700" i="10"/>
  <c r="C1700" i="10"/>
  <c r="A1701" i="10"/>
  <c r="B1701" i="10"/>
  <c r="C1701" i="10"/>
  <c r="A1702" i="10"/>
  <c r="B1702" i="10"/>
  <c r="C1702" i="10"/>
  <c r="A1703" i="10"/>
  <c r="B1703" i="10"/>
  <c r="C1703" i="10"/>
  <c r="A1704" i="10"/>
  <c r="B1704" i="10"/>
  <c r="C1704" i="10"/>
  <c r="A1705" i="10"/>
  <c r="B1705" i="10"/>
  <c r="C1705" i="10"/>
  <c r="A1706" i="10"/>
  <c r="B1706" i="10"/>
  <c r="C1706" i="10"/>
  <c r="A1707" i="10"/>
  <c r="B1707" i="10"/>
  <c r="C1707" i="10"/>
  <c r="A1708" i="10"/>
  <c r="B1708" i="10"/>
  <c r="C1708" i="10"/>
  <c r="A1709" i="10"/>
  <c r="B1709" i="10"/>
  <c r="C1709" i="10"/>
  <c r="A1710" i="10"/>
  <c r="B1710" i="10"/>
  <c r="C1710" i="10"/>
  <c r="A1711" i="10"/>
  <c r="B1711" i="10"/>
  <c r="C1711" i="10"/>
  <c r="A1712" i="10"/>
  <c r="B1712" i="10"/>
  <c r="C1712" i="10"/>
  <c r="A1713" i="10"/>
  <c r="B1713" i="10"/>
  <c r="C1713" i="10"/>
  <c r="A1714" i="10"/>
  <c r="B1714" i="10"/>
  <c r="C1714" i="10"/>
  <c r="A1715" i="10"/>
  <c r="B1715" i="10"/>
  <c r="C1715" i="10"/>
  <c r="A1716" i="10"/>
  <c r="B1716" i="10"/>
  <c r="C1716" i="10"/>
  <c r="A1717" i="10"/>
  <c r="B1717" i="10"/>
  <c r="C1717" i="10"/>
  <c r="A1718" i="10"/>
  <c r="B1718" i="10"/>
  <c r="C1718" i="10"/>
  <c r="A1719" i="10"/>
  <c r="B1719" i="10"/>
  <c r="C1719" i="10"/>
  <c r="A1720" i="10"/>
  <c r="B1720" i="10"/>
  <c r="C1720" i="10"/>
  <c r="A1721" i="10"/>
  <c r="B1721" i="10"/>
  <c r="C1721" i="10"/>
  <c r="A1722" i="10"/>
  <c r="B1722" i="10"/>
  <c r="C1722" i="10"/>
  <c r="A1723" i="10"/>
  <c r="B1723" i="10"/>
  <c r="C1723" i="10"/>
  <c r="A1724" i="10"/>
  <c r="B1724" i="10"/>
  <c r="C1724" i="10"/>
  <c r="A1725" i="10"/>
  <c r="B1725" i="10"/>
  <c r="C1725" i="10"/>
  <c r="A1726" i="10"/>
  <c r="B1726" i="10"/>
  <c r="C1726" i="10"/>
  <c r="A1727" i="10"/>
  <c r="B1727" i="10"/>
  <c r="C1727" i="10"/>
  <c r="A1728" i="10"/>
  <c r="B1728" i="10"/>
  <c r="C1728" i="10"/>
  <c r="A1729" i="10"/>
  <c r="B1729" i="10"/>
  <c r="C1729" i="10"/>
  <c r="A1730" i="10"/>
  <c r="B1730" i="10"/>
  <c r="C1730" i="10"/>
  <c r="A1731" i="10"/>
  <c r="B1731" i="10"/>
  <c r="C1731" i="10"/>
  <c r="A1732" i="10"/>
  <c r="B1732" i="10"/>
  <c r="C1732" i="10"/>
  <c r="A1733" i="10"/>
  <c r="B1733" i="10"/>
  <c r="C1733" i="10"/>
  <c r="A1734" i="10"/>
  <c r="B1734" i="10"/>
  <c r="C1734" i="10"/>
  <c r="A1735" i="10"/>
  <c r="B1735" i="10"/>
  <c r="C1735" i="10"/>
  <c r="A1736" i="10"/>
  <c r="B1736" i="10"/>
  <c r="C1736" i="10"/>
  <c r="A1737" i="10"/>
  <c r="B1737" i="10"/>
  <c r="C1737" i="10"/>
  <c r="A1738" i="10"/>
  <c r="B1738" i="10"/>
  <c r="C1738" i="10"/>
  <c r="A1739" i="10"/>
  <c r="B1739" i="10"/>
  <c r="C1739" i="10"/>
  <c r="A1740" i="10"/>
  <c r="B1740" i="10"/>
  <c r="C1740" i="10"/>
  <c r="A1741" i="10"/>
  <c r="B1741" i="10"/>
  <c r="C1741" i="10"/>
  <c r="A1742" i="10"/>
  <c r="B1742" i="10"/>
  <c r="C1742" i="10"/>
  <c r="A1743" i="10"/>
  <c r="B1743" i="10"/>
  <c r="C1743" i="10"/>
  <c r="A1744" i="10"/>
  <c r="B1744" i="10"/>
  <c r="C1744" i="10"/>
  <c r="A1745" i="10"/>
  <c r="B1745" i="10"/>
  <c r="C1745" i="10"/>
  <c r="A1746" i="10"/>
  <c r="B1746" i="10"/>
  <c r="C1746" i="10"/>
  <c r="A1747" i="10"/>
  <c r="B1747" i="10"/>
  <c r="C1747" i="10"/>
  <c r="A1748" i="10"/>
  <c r="B1748" i="10"/>
  <c r="C1748" i="10"/>
  <c r="A1749" i="10"/>
  <c r="B1749" i="10"/>
  <c r="C1749" i="10"/>
  <c r="A1750" i="10"/>
  <c r="B1750" i="10"/>
  <c r="C1750" i="10"/>
  <c r="A1751" i="10"/>
  <c r="B1751" i="10"/>
  <c r="C1751" i="10"/>
  <c r="A1752" i="10"/>
  <c r="B1752" i="10"/>
  <c r="C1752" i="10"/>
  <c r="A1753" i="10"/>
  <c r="B1753" i="10"/>
  <c r="C1753" i="10"/>
  <c r="A1754" i="10"/>
  <c r="B1754" i="10"/>
  <c r="C1754" i="10"/>
  <c r="A1755" i="10"/>
  <c r="B1755" i="10"/>
  <c r="C1755" i="10"/>
  <c r="A1756" i="10"/>
  <c r="B1756" i="10"/>
  <c r="C1756" i="10"/>
  <c r="A1757" i="10"/>
  <c r="B1757" i="10"/>
  <c r="C1757" i="10"/>
  <c r="A1758" i="10"/>
  <c r="B1758" i="10"/>
  <c r="C1758" i="10"/>
  <c r="A1759" i="10"/>
  <c r="B1759" i="10"/>
  <c r="C1759" i="10"/>
  <c r="A1760" i="10"/>
  <c r="B1760" i="10"/>
  <c r="C1760" i="10"/>
  <c r="A1761" i="10"/>
  <c r="B1761" i="10"/>
  <c r="C1761" i="10"/>
  <c r="A1762" i="10"/>
  <c r="B1762" i="10"/>
  <c r="C1762" i="10"/>
  <c r="A1763" i="10"/>
  <c r="B1763" i="10"/>
  <c r="C1763" i="10"/>
  <c r="A1764" i="10"/>
  <c r="B1764" i="10"/>
  <c r="C1764" i="10"/>
  <c r="A1765" i="10"/>
  <c r="B1765" i="10"/>
  <c r="C1765" i="10"/>
  <c r="A1766" i="10"/>
  <c r="B1766" i="10"/>
  <c r="C1766" i="10"/>
  <c r="A1767" i="10"/>
  <c r="B1767" i="10"/>
  <c r="C1767" i="10"/>
  <c r="A1768" i="10"/>
  <c r="B1768" i="10"/>
  <c r="C1768" i="10"/>
  <c r="A1769" i="10"/>
  <c r="B1769" i="10"/>
  <c r="C1769" i="10"/>
  <c r="A1770" i="10"/>
  <c r="B1770" i="10"/>
  <c r="C1770" i="10"/>
  <c r="A1771" i="10"/>
  <c r="B1771" i="10"/>
  <c r="C1771" i="10"/>
  <c r="A1772" i="10"/>
  <c r="B1772" i="10"/>
  <c r="C1772" i="10"/>
  <c r="A1773" i="10"/>
  <c r="B1773" i="10"/>
  <c r="C1773" i="10"/>
  <c r="A1774" i="10"/>
  <c r="B1774" i="10"/>
  <c r="C1774" i="10"/>
  <c r="A1775" i="10"/>
  <c r="B1775" i="10"/>
  <c r="C1775" i="10"/>
  <c r="A1776" i="10"/>
  <c r="B1776" i="10"/>
  <c r="C1776" i="10"/>
  <c r="A1777" i="10"/>
  <c r="B1777" i="10"/>
  <c r="C1777" i="10"/>
  <c r="A1778" i="10"/>
  <c r="B1778" i="10"/>
  <c r="C1778" i="10"/>
  <c r="A1779" i="10"/>
  <c r="B1779" i="10"/>
  <c r="C1779" i="10"/>
  <c r="A1780" i="10"/>
  <c r="B1780" i="10"/>
  <c r="C1780" i="10"/>
  <c r="A1781" i="10"/>
  <c r="B1781" i="10"/>
  <c r="C1781" i="10"/>
  <c r="A1782" i="10"/>
  <c r="B1782" i="10"/>
  <c r="C1782" i="10"/>
  <c r="A1783" i="10"/>
  <c r="B1783" i="10"/>
  <c r="C1783" i="10"/>
  <c r="A1784" i="10"/>
  <c r="B1784" i="10"/>
  <c r="C1784" i="10"/>
  <c r="A1785" i="10"/>
  <c r="B1785" i="10"/>
  <c r="C1785" i="10"/>
  <c r="A1786" i="10"/>
  <c r="B1786" i="10"/>
  <c r="C1786" i="10"/>
  <c r="A1787" i="10"/>
  <c r="B1787" i="10"/>
  <c r="C1787" i="10"/>
  <c r="A1788" i="10"/>
  <c r="B1788" i="10"/>
  <c r="C1788" i="10"/>
  <c r="A1789" i="10"/>
  <c r="B1789" i="10"/>
  <c r="C1789" i="10"/>
  <c r="A1790" i="10"/>
  <c r="B1790" i="10"/>
  <c r="C1790" i="10"/>
  <c r="A1791" i="10"/>
  <c r="B1791" i="10"/>
  <c r="C1791" i="10"/>
  <c r="A1792" i="10"/>
  <c r="B1792" i="10"/>
  <c r="C1792" i="10"/>
  <c r="A1793" i="10"/>
  <c r="B1793" i="10"/>
  <c r="C1793" i="10"/>
  <c r="A1794" i="10"/>
  <c r="B1794" i="10"/>
  <c r="C1794" i="10"/>
  <c r="A1795" i="10"/>
  <c r="B1795" i="10"/>
  <c r="C1795" i="10"/>
  <c r="A1796" i="10"/>
  <c r="B1796" i="10"/>
  <c r="C1796" i="10"/>
  <c r="A1797" i="10"/>
  <c r="B1797" i="10"/>
  <c r="C1797" i="10"/>
  <c r="A1798" i="10"/>
  <c r="B1798" i="10"/>
  <c r="C1798" i="10"/>
  <c r="A1799" i="10"/>
  <c r="B1799" i="10"/>
  <c r="C1799" i="10"/>
  <c r="A1800" i="10"/>
  <c r="B1800" i="10"/>
  <c r="C1800" i="10"/>
  <c r="A1801" i="10"/>
  <c r="B1801" i="10"/>
  <c r="C1801" i="10"/>
  <c r="A1802" i="10"/>
  <c r="B1802" i="10"/>
  <c r="C1802" i="10"/>
  <c r="A1803" i="10"/>
  <c r="B1803" i="10"/>
  <c r="C1803" i="10"/>
  <c r="A1804" i="10"/>
  <c r="B1804" i="10"/>
  <c r="C1804" i="10"/>
  <c r="A1805" i="10"/>
  <c r="B1805" i="10"/>
  <c r="C1805" i="10"/>
  <c r="A1806" i="10"/>
  <c r="B1806" i="10"/>
  <c r="C1806" i="10"/>
  <c r="A1807" i="10"/>
  <c r="B1807" i="10"/>
  <c r="C1807" i="10"/>
  <c r="A1808" i="10"/>
  <c r="B1808" i="10"/>
  <c r="C1808" i="10"/>
  <c r="A1809" i="10"/>
  <c r="B1809" i="10"/>
  <c r="C1809" i="10"/>
  <c r="A1810" i="10"/>
  <c r="B1810" i="10"/>
  <c r="C1810" i="10"/>
  <c r="A1811" i="10"/>
  <c r="B1811" i="10"/>
  <c r="C1811" i="10"/>
  <c r="A1812" i="10"/>
  <c r="B1812" i="10"/>
  <c r="C1812" i="10"/>
  <c r="A1813" i="10"/>
  <c r="B1813" i="10"/>
  <c r="C1813" i="10"/>
  <c r="A1814" i="10"/>
  <c r="B1814" i="10"/>
  <c r="C1814" i="10"/>
  <c r="A1815" i="10"/>
  <c r="B1815" i="10"/>
  <c r="C1815" i="10"/>
  <c r="A1816" i="10"/>
  <c r="B1816" i="10"/>
  <c r="C1816" i="10"/>
  <c r="A1817" i="10"/>
  <c r="B1817" i="10"/>
  <c r="C1817" i="10"/>
  <c r="A1818" i="10"/>
  <c r="B1818" i="10"/>
  <c r="C1818" i="10"/>
  <c r="A1819" i="10"/>
  <c r="B1819" i="10"/>
  <c r="C1819" i="10"/>
  <c r="A1820" i="10"/>
  <c r="B1820" i="10"/>
  <c r="C1820" i="10"/>
  <c r="A1821" i="10"/>
  <c r="B1821" i="10"/>
  <c r="C1821" i="10"/>
  <c r="A1822" i="10"/>
  <c r="B1822" i="10"/>
  <c r="C1822" i="10"/>
  <c r="A1823" i="10"/>
  <c r="B1823" i="10"/>
  <c r="C1823" i="10"/>
  <c r="A1824" i="10"/>
  <c r="B1824" i="10"/>
  <c r="C1824" i="10"/>
  <c r="A1825" i="10"/>
  <c r="B1825" i="10"/>
  <c r="C1825" i="10"/>
  <c r="A1826" i="10"/>
  <c r="B1826" i="10"/>
  <c r="C1826" i="10"/>
  <c r="A1827" i="10"/>
  <c r="B1827" i="10"/>
  <c r="C1827" i="10"/>
  <c r="A1828" i="10"/>
  <c r="B1828" i="10"/>
  <c r="C1828" i="10"/>
  <c r="A1829" i="10"/>
  <c r="B1829" i="10"/>
  <c r="C1829" i="10"/>
  <c r="A1830" i="10"/>
  <c r="B1830" i="10"/>
  <c r="C1830" i="10"/>
  <c r="A1831" i="10"/>
  <c r="B1831" i="10"/>
  <c r="C1831" i="10"/>
  <c r="A1832" i="10"/>
  <c r="B1832" i="10"/>
  <c r="C1832" i="10"/>
  <c r="A1833" i="10"/>
  <c r="B1833" i="10"/>
  <c r="C1833" i="10"/>
  <c r="A1834" i="10"/>
  <c r="B1834" i="10"/>
  <c r="C1834" i="10"/>
  <c r="A1835" i="10"/>
  <c r="B1835" i="10"/>
  <c r="C1835" i="10"/>
  <c r="A1836" i="10"/>
  <c r="B1836" i="10"/>
  <c r="C1836" i="10"/>
  <c r="A1837" i="10"/>
  <c r="B1837" i="10"/>
  <c r="C1837" i="10"/>
  <c r="A1838" i="10"/>
  <c r="B1838" i="10"/>
  <c r="C1838" i="10"/>
  <c r="A1839" i="10"/>
  <c r="B1839" i="10"/>
  <c r="C1839" i="10"/>
  <c r="A1840" i="10"/>
  <c r="B1840" i="10"/>
  <c r="C1840" i="10"/>
  <c r="A1841" i="10"/>
  <c r="B1841" i="10"/>
  <c r="C1841" i="10"/>
  <c r="A1842" i="10"/>
  <c r="B1842" i="10"/>
  <c r="C1842" i="10"/>
  <c r="A1843" i="10"/>
  <c r="B1843" i="10"/>
  <c r="C1843" i="10"/>
  <c r="A1844" i="10"/>
  <c r="B1844" i="10"/>
  <c r="C1844" i="10"/>
  <c r="A1845" i="10"/>
  <c r="B1845" i="10"/>
  <c r="C1845" i="10"/>
  <c r="A1846" i="10"/>
  <c r="B1846" i="10"/>
  <c r="C1846" i="10"/>
  <c r="A1847" i="10"/>
  <c r="B1847" i="10"/>
  <c r="C1847" i="10"/>
  <c r="A1848" i="10"/>
  <c r="B1848" i="10"/>
  <c r="C1848" i="10"/>
  <c r="A1849" i="10"/>
  <c r="B1849" i="10"/>
  <c r="C1849" i="10"/>
  <c r="A1850" i="10"/>
  <c r="B1850" i="10"/>
  <c r="C1850" i="10"/>
  <c r="A1851" i="10"/>
  <c r="B1851" i="10"/>
  <c r="C1851" i="10"/>
  <c r="A1852" i="10"/>
  <c r="B1852" i="10"/>
  <c r="C1852" i="10"/>
  <c r="A1853" i="10"/>
  <c r="B1853" i="10"/>
  <c r="C1853" i="10"/>
  <c r="A1854" i="10"/>
  <c r="B1854" i="10"/>
  <c r="C1854" i="10"/>
  <c r="A1855" i="10"/>
  <c r="B1855" i="10"/>
  <c r="C1855" i="10"/>
  <c r="A1856" i="10"/>
  <c r="B1856" i="10"/>
  <c r="C1856" i="10"/>
  <c r="A1857" i="10"/>
  <c r="B1857" i="10"/>
  <c r="C1857" i="10"/>
  <c r="A1858" i="10"/>
  <c r="B1858" i="10"/>
  <c r="C1858" i="10"/>
  <c r="A1859" i="10"/>
  <c r="B1859" i="10"/>
  <c r="C1859" i="10"/>
  <c r="A1860" i="10"/>
  <c r="B1860" i="10"/>
  <c r="C1860" i="10"/>
  <c r="A1861" i="10"/>
  <c r="B1861" i="10"/>
  <c r="C1861" i="10"/>
  <c r="A1862" i="10"/>
  <c r="B1862" i="10"/>
  <c r="C1862" i="10"/>
  <c r="A1863" i="10"/>
  <c r="B1863" i="10"/>
  <c r="C1863" i="10"/>
  <c r="A1864" i="10"/>
  <c r="B1864" i="10"/>
  <c r="C1864" i="10"/>
  <c r="A1865" i="10"/>
  <c r="B1865" i="10"/>
  <c r="C1865" i="10"/>
  <c r="A1866" i="10"/>
  <c r="B1866" i="10"/>
  <c r="C1866" i="10"/>
  <c r="A1867" i="10"/>
  <c r="B1867" i="10"/>
  <c r="C1867" i="10"/>
  <c r="A1868" i="10"/>
  <c r="B1868" i="10"/>
  <c r="C1868" i="10"/>
  <c r="A1869" i="10"/>
  <c r="B1869" i="10"/>
  <c r="C1869" i="10"/>
  <c r="A1870" i="10"/>
  <c r="B1870" i="10"/>
  <c r="C1870" i="10"/>
  <c r="A1871" i="10"/>
  <c r="B1871" i="10"/>
  <c r="C1871" i="10"/>
  <c r="A1872" i="10"/>
  <c r="B1872" i="10"/>
  <c r="C1872" i="10"/>
  <c r="A1873" i="10"/>
  <c r="B1873" i="10"/>
  <c r="C1873" i="10"/>
  <c r="A1874" i="10"/>
  <c r="B1874" i="10"/>
  <c r="C1874" i="10"/>
  <c r="A1875" i="10"/>
  <c r="B1875" i="10"/>
  <c r="C1875" i="10"/>
  <c r="A1876" i="10"/>
  <c r="B1876" i="10"/>
  <c r="C1876" i="10"/>
  <c r="A1877" i="10"/>
  <c r="B1877" i="10"/>
  <c r="C1877" i="10"/>
  <c r="A1878" i="10"/>
  <c r="B1878" i="10"/>
  <c r="C1878" i="10"/>
  <c r="A1879" i="10"/>
  <c r="B1879" i="10"/>
  <c r="C1879" i="10"/>
  <c r="A1880" i="10"/>
  <c r="B1880" i="10"/>
  <c r="C1880" i="10"/>
  <c r="A1881" i="10"/>
  <c r="B1881" i="10"/>
  <c r="C1881" i="10"/>
  <c r="A1882" i="10"/>
  <c r="B1882" i="10"/>
  <c r="C1882" i="10"/>
  <c r="A1883" i="10"/>
  <c r="B1883" i="10"/>
  <c r="C1883" i="10"/>
  <c r="A1884" i="10"/>
  <c r="B1884" i="10"/>
  <c r="C1884" i="10"/>
  <c r="A1885" i="10"/>
  <c r="B1885" i="10"/>
  <c r="C1885" i="10"/>
  <c r="A1886" i="10"/>
  <c r="B1886" i="10"/>
  <c r="C1886" i="10"/>
  <c r="A1887" i="10"/>
  <c r="B1887" i="10"/>
  <c r="C1887" i="10"/>
  <c r="A1888" i="10"/>
  <c r="B1888" i="10"/>
  <c r="C1888" i="10"/>
  <c r="A1889" i="10"/>
  <c r="B1889" i="10"/>
  <c r="C1889" i="10"/>
  <c r="A1890" i="10"/>
  <c r="B1890" i="10"/>
  <c r="C1890" i="10"/>
  <c r="A1891" i="10"/>
  <c r="B1891" i="10"/>
  <c r="C1891" i="10"/>
  <c r="A1892" i="10"/>
  <c r="B1892" i="10"/>
  <c r="C1892" i="10"/>
  <c r="A1893" i="10"/>
  <c r="B1893" i="10"/>
  <c r="C1893" i="10"/>
  <c r="A1894" i="10"/>
  <c r="B1894" i="10"/>
  <c r="C1894" i="10"/>
  <c r="A1895" i="10"/>
  <c r="B1895" i="10"/>
  <c r="C1895" i="10"/>
  <c r="A1896" i="10"/>
  <c r="B1896" i="10"/>
  <c r="C1896" i="10"/>
  <c r="A1897" i="10"/>
  <c r="B1897" i="10"/>
  <c r="C1897" i="10"/>
  <c r="A1898" i="10"/>
  <c r="B1898" i="10"/>
  <c r="C1898" i="10"/>
  <c r="A1899" i="10"/>
  <c r="B1899" i="10"/>
  <c r="C1899" i="10"/>
  <c r="A1900" i="10"/>
  <c r="B1900" i="10"/>
  <c r="C1900" i="10"/>
  <c r="A1901" i="10"/>
  <c r="B1901" i="10"/>
  <c r="C1901" i="10"/>
  <c r="A1902" i="10"/>
  <c r="B1902" i="10"/>
  <c r="C1902" i="10"/>
  <c r="A1903" i="10"/>
  <c r="B1903" i="10"/>
  <c r="C1903" i="10"/>
  <c r="A1904" i="10"/>
  <c r="B1904" i="10"/>
  <c r="C1904" i="10"/>
  <c r="A1905" i="10"/>
  <c r="B1905" i="10"/>
  <c r="C1905" i="10"/>
  <c r="A1906" i="10"/>
  <c r="B1906" i="10"/>
  <c r="C1906" i="10"/>
  <c r="A1907" i="10"/>
  <c r="B1907" i="10"/>
  <c r="C1907" i="10"/>
  <c r="A1908" i="10"/>
  <c r="B1908" i="10"/>
  <c r="C1908" i="10"/>
  <c r="A1909" i="10"/>
  <c r="B1909" i="10"/>
  <c r="C1909" i="10"/>
  <c r="A1910" i="10"/>
  <c r="B1910" i="10"/>
  <c r="C1910" i="10"/>
  <c r="A1911" i="10"/>
  <c r="B1911" i="10"/>
  <c r="C1911" i="10"/>
  <c r="A1912" i="10"/>
  <c r="B1912" i="10"/>
  <c r="C1912" i="10"/>
  <c r="A1913" i="10"/>
  <c r="B1913" i="10"/>
  <c r="C1913" i="10"/>
  <c r="A1914" i="10"/>
  <c r="B1914" i="10"/>
  <c r="C1914" i="10"/>
  <c r="A1915" i="10"/>
  <c r="B1915" i="10"/>
  <c r="C1915" i="10"/>
  <c r="A1916" i="10"/>
  <c r="B1916" i="10"/>
  <c r="C1916" i="10"/>
  <c r="A1917" i="10"/>
  <c r="B1917" i="10"/>
  <c r="C1917" i="10"/>
  <c r="A1918" i="10"/>
  <c r="B1918" i="10"/>
  <c r="C1918" i="10"/>
  <c r="A1919" i="10"/>
  <c r="B1919" i="10"/>
  <c r="C1919" i="10"/>
  <c r="A1920" i="10"/>
  <c r="B1920" i="10"/>
  <c r="C1920" i="10"/>
  <c r="A1921" i="10"/>
  <c r="B1921" i="10"/>
  <c r="C1921" i="10"/>
  <c r="A1922" i="10"/>
  <c r="B1922" i="10"/>
  <c r="C1922" i="10"/>
  <c r="A1923" i="10"/>
  <c r="B1923" i="10"/>
  <c r="C1923" i="10"/>
  <c r="A1924" i="10"/>
  <c r="B1924" i="10"/>
  <c r="C1924" i="10"/>
  <c r="A1925" i="10"/>
  <c r="B1925" i="10"/>
  <c r="C1925" i="10"/>
  <c r="A1926" i="10"/>
  <c r="B1926" i="10"/>
  <c r="C1926" i="10"/>
  <c r="A1927" i="10"/>
  <c r="B1927" i="10"/>
  <c r="C1927" i="10"/>
  <c r="A1928" i="10"/>
  <c r="B1928" i="10"/>
  <c r="C1928" i="10"/>
  <c r="A1929" i="10"/>
  <c r="B1929" i="10"/>
  <c r="C1929" i="10"/>
  <c r="A1930" i="10"/>
  <c r="B1930" i="10"/>
  <c r="C1930" i="10"/>
  <c r="A1931" i="10"/>
  <c r="B1931" i="10"/>
  <c r="C1931" i="10"/>
  <c r="A1932" i="10"/>
  <c r="B1932" i="10"/>
  <c r="C1932" i="10"/>
  <c r="A1933" i="10"/>
  <c r="B1933" i="10"/>
  <c r="C1933" i="10"/>
  <c r="A1934" i="10"/>
  <c r="B1934" i="10"/>
  <c r="C1934" i="10"/>
  <c r="A1935" i="10"/>
  <c r="B1935" i="10"/>
  <c r="C1935" i="10"/>
  <c r="A1936" i="10"/>
  <c r="B1936" i="10"/>
  <c r="C1936" i="10"/>
  <c r="A1937" i="10"/>
  <c r="B1937" i="10"/>
  <c r="C1937" i="10"/>
  <c r="A1938" i="10"/>
  <c r="B1938" i="10"/>
  <c r="C1938" i="10"/>
  <c r="A1939" i="10"/>
  <c r="B1939" i="10"/>
  <c r="C1939" i="10"/>
  <c r="A1940" i="10"/>
  <c r="B1940" i="10"/>
  <c r="C1940" i="10"/>
  <c r="A1941" i="10"/>
  <c r="B1941" i="10"/>
  <c r="C1941" i="10"/>
  <c r="A1942" i="10"/>
  <c r="B1942" i="10"/>
  <c r="C1942" i="10"/>
  <c r="A1943" i="10"/>
  <c r="B1943" i="10"/>
  <c r="C1943" i="10"/>
  <c r="A1944" i="10"/>
  <c r="B1944" i="10"/>
  <c r="C1944" i="10"/>
  <c r="A1945" i="10"/>
  <c r="B1945" i="10"/>
  <c r="C1945" i="10"/>
  <c r="A1946" i="10"/>
  <c r="B1946" i="10"/>
  <c r="C1946" i="10"/>
  <c r="A1947" i="10"/>
  <c r="B1947" i="10"/>
  <c r="C1947" i="10"/>
  <c r="A1948" i="10"/>
  <c r="B1948" i="10"/>
  <c r="C1948" i="10"/>
  <c r="A1949" i="10"/>
  <c r="B1949" i="10"/>
  <c r="C1949" i="10"/>
  <c r="A1950" i="10"/>
  <c r="B1950" i="10"/>
  <c r="C1950" i="10"/>
  <c r="A1951" i="10"/>
  <c r="B1951" i="10"/>
  <c r="C1951" i="10"/>
  <c r="A1952" i="10"/>
  <c r="B1952" i="10"/>
  <c r="C1952" i="10"/>
  <c r="A1953" i="10"/>
  <c r="B1953" i="10"/>
  <c r="C1953" i="10"/>
  <c r="A1954" i="10"/>
  <c r="B1954" i="10"/>
  <c r="C1954" i="10"/>
  <c r="A1955" i="10"/>
  <c r="B1955" i="10"/>
  <c r="C1955" i="10"/>
  <c r="A1956" i="10"/>
  <c r="B1956" i="10"/>
  <c r="C1956" i="10"/>
  <c r="A1957" i="10"/>
  <c r="B1957" i="10"/>
  <c r="C1957" i="10"/>
  <c r="A1958" i="10"/>
  <c r="B1958" i="10"/>
  <c r="C1958" i="10"/>
  <c r="A1959" i="10"/>
  <c r="B1959" i="10"/>
  <c r="C1959" i="10"/>
  <c r="A1960" i="10"/>
  <c r="B1960" i="10"/>
  <c r="C1960" i="10"/>
  <c r="A1961" i="10"/>
  <c r="B1961" i="10"/>
  <c r="C1961" i="10"/>
  <c r="A1962" i="10"/>
  <c r="B1962" i="10"/>
  <c r="C1962" i="10"/>
  <c r="A1963" i="10"/>
  <c r="B1963" i="10"/>
  <c r="C1963" i="10"/>
  <c r="A1964" i="10"/>
  <c r="B1964" i="10"/>
  <c r="C1964" i="10"/>
  <c r="A1965" i="10"/>
  <c r="B1965" i="10"/>
  <c r="C1965" i="10"/>
  <c r="A1966" i="10"/>
  <c r="B1966" i="10"/>
  <c r="C1966" i="10"/>
  <c r="A1967" i="10"/>
  <c r="B1967" i="10"/>
  <c r="C1967" i="10"/>
  <c r="A1968" i="10"/>
  <c r="B1968" i="10"/>
  <c r="C1968" i="10"/>
  <c r="A1969" i="10"/>
  <c r="B1969" i="10"/>
  <c r="C1969" i="10"/>
  <c r="A1970" i="10"/>
  <c r="B1970" i="10"/>
  <c r="C1970" i="10"/>
  <c r="A1971" i="10"/>
  <c r="B1971" i="10"/>
  <c r="C1971" i="10"/>
  <c r="A1972" i="10"/>
  <c r="B1972" i="10"/>
  <c r="C1972" i="10"/>
  <c r="A1973" i="10"/>
  <c r="B1973" i="10"/>
  <c r="C1973" i="10"/>
  <c r="A1974" i="10"/>
  <c r="B1974" i="10"/>
  <c r="C1974" i="10"/>
  <c r="A1975" i="10"/>
  <c r="B1975" i="10"/>
  <c r="C1975" i="10"/>
  <c r="A1976" i="10"/>
  <c r="B1976" i="10"/>
  <c r="C1976" i="10"/>
  <c r="A1977" i="10"/>
  <c r="B1977" i="10"/>
  <c r="C1977" i="10"/>
  <c r="A1978" i="10"/>
  <c r="B1978" i="10"/>
  <c r="C1978" i="10"/>
  <c r="A1979" i="10"/>
  <c r="B1979" i="10"/>
  <c r="C1979" i="10"/>
  <c r="A1980" i="10"/>
  <c r="B1980" i="10"/>
  <c r="C1980" i="10"/>
  <c r="A1981" i="10"/>
  <c r="B1981" i="10"/>
  <c r="C1981" i="10"/>
  <c r="A1982" i="10"/>
  <c r="B1982" i="10"/>
  <c r="C1982" i="10"/>
  <c r="A1983" i="10"/>
  <c r="B1983" i="10"/>
  <c r="C1983" i="10"/>
  <c r="A1984" i="10"/>
  <c r="B1984" i="10"/>
  <c r="C1984" i="10"/>
  <c r="A1985" i="10"/>
  <c r="B1985" i="10"/>
  <c r="C1985" i="10"/>
  <c r="A1986" i="10"/>
  <c r="B1986" i="10"/>
  <c r="C1986" i="10"/>
  <c r="A1987" i="10"/>
  <c r="B1987" i="10"/>
  <c r="C1987" i="10"/>
  <c r="A1988" i="10"/>
  <c r="B1988" i="10"/>
  <c r="C1988" i="10"/>
  <c r="A1989" i="10"/>
  <c r="B1989" i="10"/>
  <c r="C1989" i="10"/>
  <c r="A1990" i="10"/>
  <c r="B1990" i="10"/>
  <c r="C1990" i="10"/>
  <c r="A1991" i="10"/>
  <c r="B1991" i="10"/>
  <c r="C1991" i="10"/>
  <c r="A1992" i="10"/>
  <c r="B1992" i="10"/>
  <c r="C1992" i="10"/>
  <c r="A1993" i="10"/>
  <c r="B1993" i="10"/>
  <c r="C1993" i="10"/>
  <c r="A1994" i="10"/>
  <c r="B1994" i="10"/>
  <c r="C1994" i="10"/>
  <c r="A1995" i="10"/>
  <c r="B1995" i="10"/>
  <c r="C1995" i="10"/>
  <c r="A1996" i="10"/>
  <c r="B1996" i="10"/>
  <c r="C1996" i="10"/>
  <c r="A1997" i="10"/>
  <c r="B1997" i="10"/>
  <c r="C1997" i="10"/>
  <c r="A1998" i="10"/>
  <c r="B1998" i="10"/>
  <c r="C1998" i="10"/>
  <c r="A1999" i="10"/>
  <c r="B1999" i="10"/>
  <c r="C1999" i="10"/>
  <c r="A2000" i="10"/>
  <c r="B2000" i="10"/>
  <c r="C2000" i="10"/>
  <c r="A2001" i="10"/>
  <c r="B2001" i="10"/>
  <c r="C2001" i="10"/>
  <c r="A2002" i="10"/>
  <c r="B2002" i="10"/>
  <c r="C2002" i="10"/>
  <c r="A2003" i="10"/>
  <c r="B2003" i="10"/>
  <c r="C2003" i="10"/>
  <c r="A2004" i="10"/>
  <c r="B2004" i="10"/>
  <c r="C2004" i="10"/>
  <c r="A2005" i="10"/>
  <c r="B2005" i="10"/>
  <c r="C2005" i="10"/>
  <c r="A2006" i="10"/>
  <c r="B2006" i="10"/>
  <c r="C2006" i="10"/>
  <c r="A2007" i="10"/>
  <c r="B2007" i="10"/>
  <c r="C2007" i="10"/>
  <c r="A2008" i="10"/>
  <c r="B2008" i="10"/>
  <c r="C2008" i="10"/>
  <c r="A2009" i="10"/>
  <c r="B2009" i="10"/>
  <c r="C2009" i="10"/>
  <c r="A2010" i="10"/>
  <c r="B2010" i="10"/>
  <c r="C2010" i="10"/>
  <c r="A2011" i="10"/>
  <c r="B2011" i="10"/>
  <c r="C2011" i="10"/>
  <c r="A2012" i="10"/>
  <c r="B2012" i="10"/>
  <c r="C2012" i="10"/>
  <c r="A2013" i="10"/>
  <c r="B2013" i="10"/>
  <c r="C2013" i="10"/>
  <c r="A2014" i="10"/>
  <c r="B2014" i="10"/>
  <c r="C2014" i="10"/>
  <c r="A2015" i="10"/>
  <c r="B2015" i="10"/>
  <c r="C2015" i="10"/>
  <c r="A2016" i="10"/>
  <c r="B2016" i="10"/>
  <c r="C2016" i="10"/>
  <c r="A2017" i="10"/>
  <c r="B2017" i="10"/>
  <c r="C2017" i="10"/>
  <c r="A2018" i="10"/>
  <c r="B2018" i="10"/>
  <c r="C2018" i="10"/>
  <c r="A2019" i="10"/>
  <c r="B2019" i="10"/>
  <c r="C2019" i="10"/>
  <c r="A2020" i="10"/>
  <c r="B2020" i="10"/>
  <c r="C2020" i="10"/>
  <c r="A2021" i="10"/>
  <c r="B2021" i="10"/>
  <c r="C2021" i="10"/>
  <c r="A2022" i="10"/>
  <c r="B2022" i="10"/>
  <c r="C2022" i="10"/>
  <c r="A2023" i="10"/>
  <c r="B2023" i="10"/>
  <c r="C2023" i="10"/>
  <c r="A2024" i="10"/>
  <c r="B2024" i="10"/>
  <c r="C2024" i="10"/>
  <c r="A2025" i="10"/>
  <c r="B2025" i="10"/>
  <c r="C2025" i="10"/>
  <c r="A2026" i="10"/>
  <c r="B2026" i="10"/>
  <c r="C2026" i="10"/>
  <c r="A2027" i="10"/>
  <c r="B2027" i="10"/>
  <c r="C2027" i="10"/>
  <c r="A2028" i="10"/>
  <c r="B2028" i="10"/>
  <c r="C2028" i="10"/>
  <c r="A2029" i="10"/>
  <c r="B2029" i="10"/>
  <c r="C2029" i="10"/>
  <c r="A2030" i="10"/>
  <c r="B2030" i="10"/>
  <c r="C2030" i="10"/>
  <c r="A2031" i="10"/>
  <c r="B2031" i="10"/>
  <c r="C2031" i="10"/>
  <c r="A2032" i="10"/>
  <c r="B2032" i="10"/>
  <c r="C2032" i="10"/>
  <c r="A2033" i="10"/>
  <c r="B2033" i="10"/>
  <c r="C2033" i="10"/>
  <c r="A2034" i="10"/>
  <c r="B2034" i="10"/>
  <c r="C2034" i="10"/>
  <c r="A2035" i="10"/>
  <c r="B2035" i="10"/>
  <c r="C2035" i="10"/>
  <c r="A2036" i="10"/>
  <c r="B2036" i="10"/>
  <c r="C2036" i="10"/>
  <c r="A2037" i="10"/>
  <c r="B2037" i="10"/>
  <c r="C2037" i="10"/>
  <c r="A2038" i="10"/>
  <c r="B2038" i="10"/>
  <c r="C2038" i="10"/>
  <c r="A2039" i="10"/>
  <c r="B2039" i="10"/>
  <c r="C2039" i="10"/>
  <c r="A2040" i="10"/>
  <c r="B2040" i="10"/>
  <c r="C2040" i="10"/>
  <c r="A2041" i="10"/>
  <c r="B2041" i="10"/>
  <c r="C2041" i="10"/>
  <c r="A2042" i="10"/>
  <c r="B2042" i="10"/>
  <c r="C2042" i="10"/>
  <c r="A2043" i="10"/>
  <c r="B2043" i="10"/>
  <c r="C2043" i="10"/>
  <c r="A2044" i="10"/>
  <c r="B2044" i="10"/>
  <c r="C2044" i="10"/>
  <c r="A2045" i="10"/>
  <c r="B2045" i="10"/>
  <c r="C2045" i="10"/>
  <c r="A2046" i="10"/>
  <c r="B2046" i="10"/>
  <c r="C2046" i="10"/>
  <c r="A2047" i="10"/>
  <c r="B2047" i="10"/>
  <c r="C2047" i="10"/>
  <c r="A2048" i="10"/>
  <c r="B2048" i="10"/>
  <c r="C2048" i="10"/>
  <c r="A2049" i="10"/>
  <c r="B2049" i="10"/>
  <c r="C2049" i="10"/>
  <c r="A2050" i="10"/>
  <c r="B2050" i="10"/>
  <c r="C2050" i="10"/>
  <c r="A2051" i="10"/>
  <c r="B2051" i="10"/>
  <c r="C2051" i="10"/>
  <c r="A2052" i="10"/>
  <c r="B2052" i="10"/>
  <c r="C2052" i="10"/>
  <c r="A2053" i="10"/>
  <c r="B2053" i="10"/>
  <c r="C2053" i="10"/>
  <c r="A2054" i="10"/>
  <c r="B2054" i="10"/>
  <c r="C2054" i="10"/>
  <c r="A2055" i="10"/>
  <c r="B2055" i="10"/>
  <c r="C2055" i="10"/>
  <c r="A2056" i="10"/>
  <c r="B2056" i="10"/>
  <c r="C2056" i="10"/>
  <c r="A2057" i="10"/>
  <c r="B2057" i="10"/>
  <c r="C2057" i="10"/>
  <c r="A2058" i="10"/>
  <c r="B2058" i="10"/>
  <c r="C2058" i="10"/>
  <c r="A2059" i="10"/>
  <c r="B2059" i="10"/>
  <c r="C2059" i="10"/>
  <c r="A2060" i="10"/>
  <c r="B2060" i="10"/>
  <c r="C2060" i="10"/>
  <c r="A2061" i="10"/>
  <c r="B2061" i="10"/>
  <c r="C2061" i="10"/>
  <c r="A2062" i="10"/>
  <c r="B2062" i="10"/>
  <c r="C2062" i="10"/>
  <c r="A2063" i="10"/>
  <c r="B2063" i="10"/>
  <c r="C2063" i="10"/>
  <c r="A2064" i="10"/>
  <c r="B2064" i="10"/>
  <c r="C2064" i="10"/>
  <c r="A2065" i="10"/>
  <c r="B2065" i="10"/>
  <c r="C2065" i="10"/>
  <c r="A2066" i="10"/>
  <c r="B2066" i="10"/>
  <c r="C2066" i="10"/>
  <c r="A2067" i="10"/>
  <c r="B2067" i="10"/>
  <c r="C2067" i="10"/>
  <c r="A2068" i="10"/>
  <c r="B2068" i="10"/>
  <c r="C2068" i="10"/>
  <c r="A2069" i="10"/>
  <c r="B2069" i="10"/>
  <c r="C2069" i="10"/>
  <c r="A2070" i="10"/>
  <c r="B2070" i="10"/>
  <c r="C2070" i="10"/>
  <c r="A2071" i="10"/>
  <c r="B2071" i="10"/>
  <c r="C2071" i="10"/>
  <c r="A2072" i="10"/>
  <c r="B2072" i="10"/>
  <c r="C2072" i="10"/>
  <c r="A2073" i="10"/>
  <c r="B2073" i="10"/>
  <c r="C2073" i="10"/>
  <c r="A2074" i="10"/>
  <c r="B2074" i="10"/>
  <c r="C2074" i="10"/>
  <c r="A2075" i="10"/>
  <c r="B2075" i="10"/>
  <c r="C2075" i="10"/>
  <c r="A2076" i="10"/>
  <c r="B2076" i="10"/>
  <c r="C2076" i="10"/>
  <c r="A2077" i="10"/>
  <c r="B2077" i="10"/>
  <c r="C2077" i="10"/>
  <c r="A2078" i="10"/>
  <c r="B2078" i="10"/>
  <c r="C2078" i="10"/>
  <c r="A2079" i="10"/>
  <c r="B2079" i="10"/>
  <c r="C2079" i="10"/>
  <c r="A2080" i="10"/>
  <c r="B2080" i="10"/>
  <c r="C2080" i="10"/>
  <c r="A2081" i="10"/>
  <c r="B2081" i="10"/>
  <c r="C2081" i="10"/>
  <c r="A2082" i="10"/>
  <c r="B2082" i="10"/>
  <c r="C2082" i="10"/>
  <c r="A2083" i="10"/>
  <c r="B2083" i="10"/>
  <c r="C2083" i="10"/>
  <c r="A2084" i="10"/>
  <c r="B2084" i="10"/>
  <c r="C2084" i="10"/>
  <c r="A2085" i="10"/>
  <c r="B2085" i="10"/>
  <c r="C2085" i="10"/>
  <c r="A2086" i="10"/>
  <c r="B2086" i="10"/>
  <c r="C2086" i="10"/>
  <c r="A2087" i="10"/>
  <c r="B2087" i="10"/>
  <c r="C2087" i="10"/>
  <c r="A2088" i="10"/>
  <c r="B2088" i="10"/>
  <c r="C2088" i="10"/>
  <c r="A2089" i="10"/>
  <c r="B2089" i="10"/>
  <c r="C2089" i="10"/>
  <c r="A2090" i="10"/>
  <c r="B2090" i="10"/>
  <c r="C2090" i="10"/>
  <c r="A2091" i="10"/>
  <c r="B2091" i="10"/>
  <c r="C2091" i="10"/>
  <c r="A2092" i="10"/>
  <c r="B2092" i="10"/>
  <c r="C2092" i="10"/>
  <c r="A2093" i="10"/>
  <c r="B2093" i="10"/>
  <c r="C2093" i="10"/>
  <c r="A2094" i="10"/>
  <c r="B2094" i="10"/>
  <c r="C2094" i="10"/>
  <c r="A2095" i="10"/>
  <c r="B2095" i="10"/>
  <c r="C2095" i="10"/>
  <c r="A2096" i="10"/>
  <c r="B2096" i="10"/>
  <c r="C2096" i="10"/>
  <c r="A2097" i="10"/>
  <c r="B2097" i="10"/>
  <c r="C2097" i="10"/>
  <c r="A2098" i="10"/>
  <c r="B2098" i="10"/>
  <c r="C2098" i="10"/>
  <c r="A2099" i="10"/>
  <c r="B2099" i="10"/>
  <c r="C2099" i="10"/>
  <c r="A2100" i="10"/>
  <c r="B2100" i="10"/>
  <c r="C2100" i="10"/>
  <c r="A2101" i="10"/>
  <c r="B2101" i="10"/>
  <c r="C2101" i="10"/>
  <c r="A2102" i="10"/>
  <c r="B2102" i="10"/>
  <c r="C2102" i="10"/>
  <c r="A2103" i="10"/>
  <c r="B2103" i="10"/>
  <c r="C2103" i="10"/>
  <c r="A2104" i="10"/>
  <c r="B2104" i="10"/>
  <c r="C2104" i="10"/>
  <c r="A2105" i="10"/>
  <c r="B2105" i="10"/>
  <c r="C2105" i="10"/>
  <c r="A2106" i="10"/>
  <c r="B2106" i="10"/>
  <c r="C2106" i="10"/>
  <c r="A2107" i="10"/>
  <c r="B2107" i="10"/>
  <c r="C2107" i="10"/>
  <c r="A2108" i="10"/>
  <c r="B2108" i="10"/>
  <c r="C2108" i="10"/>
  <c r="A2109" i="10"/>
  <c r="B2109" i="10"/>
  <c r="C2109" i="10"/>
  <c r="A2110" i="10"/>
  <c r="B2110" i="10"/>
  <c r="C2110" i="10"/>
  <c r="A2111" i="10"/>
  <c r="B2111" i="10"/>
  <c r="C2111" i="10"/>
  <c r="A2112" i="10"/>
  <c r="B2112" i="10"/>
  <c r="C2112" i="10"/>
  <c r="A2113" i="10"/>
  <c r="B2113" i="10"/>
  <c r="C2113" i="10"/>
  <c r="A2114" i="10"/>
  <c r="B2114" i="10"/>
  <c r="C2114" i="10"/>
  <c r="A2115" i="10"/>
  <c r="B2115" i="10"/>
  <c r="C2115" i="10"/>
  <c r="A2116" i="10"/>
  <c r="B2116" i="10"/>
  <c r="C2116" i="10"/>
  <c r="A2117" i="10"/>
  <c r="B2117" i="10"/>
  <c r="C2117" i="10"/>
  <c r="A2118" i="10"/>
  <c r="B2118" i="10"/>
  <c r="C2118" i="10"/>
  <c r="A2119" i="10"/>
  <c r="B2119" i="10"/>
  <c r="C2119" i="10"/>
  <c r="A2120" i="10"/>
  <c r="B2120" i="10"/>
  <c r="C2120" i="10"/>
  <c r="A2121" i="10"/>
  <c r="B2121" i="10"/>
  <c r="C2121" i="10"/>
  <c r="A2122" i="10"/>
  <c r="B2122" i="10"/>
  <c r="C2122" i="10"/>
  <c r="A2123" i="10"/>
  <c r="B2123" i="10"/>
  <c r="C2123" i="10"/>
  <c r="A2124" i="10"/>
  <c r="B2124" i="10"/>
  <c r="C2124" i="10"/>
  <c r="A2125" i="10"/>
  <c r="B2125" i="10"/>
  <c r="C2125" i="10"/>
  <c r="A2126" i="10"/>
  <c r="B2126" i="10"/>
  <c r="C2126" i="10"/>
  <c r="A2127" i="10"/>
  <c r="B2127" i="10"/>
  <c r="C2127" i="10"/>
  <c r="A2128" i="10"/>
  <c r="B2128" i="10"/>
  <c r="C2128" i="10"/>
  <c r="A2129" i="10"/>
  <c r="B2129" i="10"/>
  <c r="C2129" i="10"/>
  <c r="A2130" i="10"/>
  <c r="B2130" i="10"/>
  <c r="C2130" i="10"/>
  <c r="A2131" i="10"/>
  <c r="B2131" i="10"/>
  <c r="C2131" i="10"/>
  <c r="A2132" i="10"/>
  <c r="B2132" i="10"/>
  <c r="C2132" i="10"/>
  <c r="A2133" i="10"/>
  <c r="B2133" i="10"/>
  <c r="C2133" i="10"/>
  <c r="A2134" i="10"/>
  <c r="B2134" i="10"/>
  <c r="C2134" i="10"/>
  <c r="A2135" i="10"/>
  <c r="B2135" i="10"/>
  <c r="C2135" i="10"/>
  <c r="A2136" i="10"/>
  <c r="B2136" i="10"/>
  <c r="C2136" i="10"/>
  <c r="A2137" i="10"/>
  <c r="B2137" i="10"/>
  <c r="C2137" i="10"/>
  <c r="A2138" i="10"/>
  <c r="B2138" i="10"/>
  <c r="C2138" i="10"/>
  <c r="A2139" i="10"/>
  <c r="B2139" i="10"/>
  <c r="C2139" i="10"/>
  <c r="A2140" i="10"/>
  <c r="B2140" i="10"/>
  <c r="C2140" i="10"/>
  <c r="A2141" i="10"/>
  <c r="B2141" i="10"/>
  <c r="C2141" i="10"/>
  <c r="A2142" i="10"/>
  <c r="B2142" i="10"/>
  <c r="C2142" i="10"/>
  <c r="A2143" i="10"/>
  <c r="B2143" i="10"/>
  <c r="C2143" i="10"/>
  <c r="A2144" i="10"/>
  <c r="B2144" i="10"/>
  <c r="C2144" i="10"/>
  <c r="A2145" i="10"/>
  <c r="B2145" i="10"/>
  <c r="C2145" i="10"/>
  <c r="A2146" i="10"/>
  <c r="B2146" i="10"/>
  <c r="C2146" i="10"/>
  <c r="A2147" i="10"/>
  <c r="B2147" i="10"/>
  <c r="C2147" i="10"/>
  <c r="A2148" i="10"/>
  <c r="B2148" i="10"/>
  <c r="C2148" i="10"/>
  <c r="A2149" i="10"/>
  <c r="B2149" i="10"/>
  <c r="C2149" i="10"/>
  <c r="A2150" i="10"/>
  <c r="B2150" i="10"/>
  <c r="C2150" i="10"/>
  <c r="A2151" i="10"/>
  <c r="B2151" i="10"/>
  <c r="C2151" i="10"/>
  <c r="A2152" i="10"/>
  <c r="B2152" i="10"/>
  <c r="C2152" i="10"/>
  <c r="A2153" i="10"/>
  <c r="B2153" i="10"/>
  <c r="C2153" i="10"/>
  <c r="A2154" i="10"/>
  <c r="B2154" i="10"/>
  <c r="C2154" i="10"/>
  <c r="A2155" i="10"/>
  <c r="B2155" i="10"/>
  <c r="C2155" i="10"/>
  <c r="A2156" i="10"/>
  <c r="B2156" i="10"/>
  <c r="C2156" i="10"/>
  <c r="A2157" i="10"/>
  <c r="B2157" i="10"/>
  <c r="C2157" i="10"/>
  <c r="A2158" i="10"/>
  <c r="B2158" i="10"/>
  <c r="C2158" i="10"/>
  <c r="A2159" i="10"/>
  <c r="B2159" i="10"/>
  <c r="C2159" i="10"/>
  <c r="A2160" i="10"/>
  <c r="B2160" i="10"/>
  <c r="C2160" i="10"/>
  <c r="A2161" i="10"/>
  <c r="B2161" i="10"/>
  <c r="C2161" i="10"/>
  <c r="A2162" i="10"/>
  <c r="B2162" i="10"/>
  <c r="C2162" i="10"/>
  <c r="A2163" i="10"/>
  <c r="B2163" i="10"/>
  <c r="C2163" i="10"/>
  <c r="A2164" i="10"/>
  <c r="B2164" i="10"/>
  <c r="C2164" i="10"/>
  <c r="A2165" i="10"/>
  <c r="B2165" i="10"/>
  <c r="C2165" i="10"/>
  <c r="A2166" i="10"/>
  <c r="B2166" i="10"/>
  <c r="C2166" i="10"/>
  <c r="A2167" i="10"/>
  <c r="B2167" i="10"/>
  <c r="C2167" i="10"/>
  <c r="A2168" i="10"/>
  <c r="B2168" i="10"/>
  <c r="C2168" i="10"/>
  <c r="A2169" i="10"/>
  <c r="B2169" i="10"/>
  <c r="C2169" i="10"/>
  <c r="A2170" i="10"/>
  <c r="B2170" i="10"/>
  <c r="C2170" i="10"/>
  <c r="A2171" i="10"/>
  <c r="B2171" i="10"/>
  <c r="C2171" i="10"/>
  <c r="A2172" i="10"/>
  <c r="B2172" i="10"/>
  <c r="C2172" i="10"/>
  <c r="A2173" i="10"/>
  <c r="B2173" i="10"/>
  <c r="C2173" i="10"/>
  <c r="A2174" i="10"/>
  <c r="B2174" i="10"/>
  <c r="C2174" i="10"/>
  <c r="A2175" i="10"/>
  <c r="B2175" i="10"/>
  <c r="C2175" i="10"/>
  <c r="A2176" i="10"/>
  <c r="B2176" i="10"/>
  <c r="C2176" i="10"/>
  <c r="A2177" i="10"/>
  <c r="B2177" i="10"/>
  <c r="C2177" i="10"/>
  <c r="A2178" i="10"/>
  <c r="B2178" i="10"/>
  <c r="C2178" i="10"/>
  <c r="A2179" i="10"/>
  <c r="B2179" i="10"/>
  <c r="C2179" i="10"/>
  <c r="A2180" i="10"/>
  <c r="B2180" i="10"/>
  <c r="C2180" i="10"/>
  <c r="A2181" i="10"/>
  <c r="B2181" i="10"/>
  <c r="C2181" i="10"/>
  <c r="A2182" i="10"/>
  <c r="B2182" i="10"/>
  <c r="C2182" i="10"/>
  <c r="A2183" i="10"/>
  <c r="B2183" i="10"/>
  <c r="C2183" i="10"/>
  <c r="A2184" i="10"/>
  <c r="B2184" i="10"/>
  <c r="C2184" i="10"/>
  <c r="A2185" i="10"/>
  <c r="B2185" i="10"/>
  <c r="C2185" i="10"/>
  <c r="A2186" i="10"/>
  <c r="B2186" i="10"/>
  <c r="C2186" i="10"/>
  <c r="A2187" i="10"/>
  <c r="B2187" i="10"/>
  <c r="C2187" i="10"/>
  <c r="A2188" i="10"/>
  <c r="B2188" i="10"/>
  <c r="C2188" i="10"/>
  <c r="A2189" i="10"/>
  <c r="B2189" i="10"/>
  <c r="C2189" i="10"/>
  <c r="A2190" i="10"/>
  <c r="B2190" i="10"/>
  <c r="C2190" i="10"/>
  <c r="A2191" i="10"/>
  <c r="B2191" i="10"/>
  <c r="C2191" i="10"/>
  <c r="A2192" i="10"/>
  <c r="B2192" i="10"/>
  <c r="C2192" i="10"/>
  <c r="A2193" i="10"/>
  <c r="B2193" i="10"/>
  <c r="C2193" i="10"/>
  <c r="A2194" i="10"/>
  <c r="B2194" i="10"/>
  <c r="C2194" i="10"/>
  <c r="A2195" i="10"/>
  <c r="B2195" i="10"/>
  <c r="C2195" i="10"/>
  <c r="A2196" i="10"/>
  <c r="B2196" i="10"/>
  <c r="C2196" i="10"/>
  <c r="A2197" i="10"/>
  <c r="B2197" i="10"/>
  <c r="C2197" i="10"/>
  <c r="A2198" i="10"/>
  <c r="B2198" i="10"/>
  <c r="C2198" i="10"/>
  <c r="A2199" i="10"/>
  <c r="B2199" i="10"/>
  <c r="C2199" i="10"/>
  <c r="A2200" i="10"/>
  <c r="B2200" i="10"/>
  <c r="C2200" i="10"/>
  <c r="A2201" i="10"/>
  <c r="B2201" i="10"/>
  <c r="C2201" i="10"/>
  <c r="A2202" i="10"/>
  <c r="B2202" i="10"/>
  <c r="C2202" i="10"/>
  <c r="A2203" i="10"/>
  <c r="B2203" i="10"/>
  <c r="C2203" i="10"/>
  <c r="A2204" i="10"/>
  <c r="B2204" i="10"/>
  <c r="C2204" i="10"/>
  <c r="A2205" i="10"/>
  <c r="B2205" i="10"/>
  <c r="C2205" i="10"/>
  <c r="A2206" i="10"/>
  <c r="B2206" i="10"/>
  <c r="C2206" i="10"/>
  <c r="A2207" i="10"/>
  <c r="B2207" i="10"/>
  <c r="C2207" i="10"/>
  <c r="A2208" i="10"/>
  <c r="B2208" i="10"/>
  <c r="C2208" i="10"/>
  <c r="A2209" i="10"/>
  <c r="B2209" i="10"/>
  <c r="C2209" i="10"/>
  <c r="A2210" i="10"/>
  <c r="B2210" i="10"/>
  <c r="C2210" i="10"/>
  <c r="A2211" i="10"/>
  <c r="B2211" i="10"/>
  <c r="C2211" i="10"/>
  <c r="A2212" i="10"/>
  <c r="B2212" i="10"/>
  <c r="C2212" i="10"/>
  <c r="A2213" i="10"/>
  <c r="B2213" i="10"/>
  <c r="C2213" i="10"/>
  <c r="A2214" i="10"/>
  <c r="B2214" i="10"/>
  <c r="C2214" i="10"/>
  <c r="A2215" i="10"/>
  <c r="B2215" i="10"/>
  <c r="C2215" i="10"/>
  <c r="A2216" i="10"/>
  <c r="B2216" i="10"/>
  <c r="C2216" i="10"/>
  <c r="A2217" i="10"/>
  <c r="B2217" i="10"/>
  <c r="C2217" i="10"/>
  <c r="A2218" i="10"/>
  <c r="B2218" i="10"/>
  <c r="C2218" i="10"/>
  <c r="A2219" i="10"/>
  <c r="B2219" i="10"/>
  <c r="C2219" i="10"/>
  <c r="A2220" i="10"/>
  <c r="B2220" i="10"/>
  <c r="C2220" i="10"/>
  <c r="A2221" i="10"/>
  <c r="B2221" i="10"/>
  <c r="C2221" i="10"/>
  <c r="A2222" i="10"/>
  <c r="B2222" i="10"/>
  <c r="C2222" i="10"/>
  <c r="A2223" i="10"/>
  <c r="B2223" i="10"/>
  <c r="C2223" i="10"/>
  <c r="A2224" i="10"/>
  <c r="B2224" i="10"/>
  <c r="C2224" i="10"/>
  <c r="A2225" i="10"/>
  <c r="B2225" i="10"/>
  <c r="C2225" i="10"/>
  <c r="A2226" i="10"/>
  <c r="B2226" i="10"/>
  <c r="C2226" i="10"/>
  <c r="A2227" i="10"/>
  <c r="B2227" i="10"/>
  <c r="C2227" i="10"/>
  <c r="A2228" i="10"/>
  <c r="B2228" i="10"/>
  <c r="C2228" i="10"/>
  <c r="A2229" i="10"/>
  <c r="B2229" i="10"/>
  <c r="C2229" i="10"/>
  <c r="A2230" i="10"/>
  <c r="B2230" i="10"/>
  <c r="C2230" i="10"/>
  <c r="A2231" i="10"/>
  <c r="B2231" i="10"/>
  <c r="C2231" i="10"/>
  <c r="A2232" i="10"/>
  <c r="B2232" i="10"/>
  <c r="C2232" i="10"/>
  <c r="A2233" i="10"/>
  <c r="B2233" i="10"/>
  <c r="C2233" i="10"/>
  <c r="A2234" i="10"/>
  <c r="B2234" i="10"/>
  <c r="C2234" i="10"/>
  <c r="A2235" i="10"/>
  <c r="B2235" i="10"/>
  <c r="C2235" i="10"/>
  <c r="A2236" i="10"/>
  <c r="B2236" i="10"/>
  <c r="C2236" i="10"/>
  <c r="A2237" i="10"/>
  <c r="B2237" i="10"/>
  <c r="C2237" i="10"/>
  <c r="A2238" i="10"/>
  <c r="B2238" i="10"/>
  <c r="C2238" i="10"/>
  <c r="A2239" i="10"/>
  <c r="B2239" i="10"/>
  <c r="C2239" i="10"/>
  <c r="A2240" i="10"/>
  <c r="B2240" i="10"/>
  <c r="C2240" i="10"/>
  <c r="A2241" i="10"/>
  <c r="B2241" i="10"/>
  <c r="C2241" i="10"/>
  <c r="A2242" i="10"/>
  <c r="B2242" i="10"/>
  <c r="C2242" i="10"/>
  <c r="A2243" i="10"/>
  <c r="B2243" i="10"/>
  <c r="C2243" i="10"/>
  <c r="A2244" i="10"/>
  <c r="B2244" i="10"/>
  <c r="C2244" i="10"/>
  <c r="A2245" i="10"/>
  <c r="B2245" i="10"/>
  <c r="C2245" i="10"/>
  <c r="A2246" i="10"/>
  <c r="B2246" i="10"/>
  <c r="C2246" i="10"/>
  <c r="A2247" i="10"/>
  <c r="B2247" i="10"/>
  <c r="C2247" i="10"/>
  <c r="A2248" i="10"/>
  <c r="B2248" i="10"/>
  <c r="C2248" i="10"/>
  <c r="A2249" i="10"/>
  <c r="B2249" i="10"/>
  <c r="C2249" i="10"/>
  <c r="A2250" i="10"/>
  <c r="B2250" i="10"/>
  <c r="C2250" i="10"/>
  <c r="A2251" i="10"/>
  <c r="B2251" i="10"/>
  <c r="C2251" i="10"/>
  <c r="A2252" i="10"/>
  <c r="B2252" i="10"/>
  <c r="C2252" i="10"/>
  <c r="A2253" i="10"/>
  <c r="B2253" i="10"/>
  <c r="C2253" i="10"/>
  <c r="A2254" i="10"/>
  <c r="B2254" i="10"/>
  <c r="C2254" i="10"/>
  <c r="A2255" i="10"/>
  <c r="B2255" i="10"/>
  <c r="C2255" i="10"/>
  <c r="A2256" i="10"/>
  <c r="B2256" i="10"/>
  <c r="C2256" i="10"/>
  <c r="A2257" i="10"/>
  <c r="B2257" i="10"/>
  <c r="C2257" i="10"/>
  <c r="A2258" i="10"/>
  <c r="B2258" i="10"/>
  <c r="C2258" i="10"/>
  <c r="A2259" i="10"/>
  <c r="B2259" i="10"/>
  <c r="C2259" i="10"/>
  <c r="A2260" i="10"/>
  <c r="B2260" i="10"/>
  <c r="C2260" i="10"/>
  <c r="A2261" i="10"/>
  <c r="B2261" i="10"/>
  <c r="C2261" i="10"/>
  <c r="A2262" i="10"/>
  <c r="B2262" i="10"/>
  <c r="C2262" i="10"/>
  <c r="A2263" i="10"/>
  <c r="B2263" i="10"/>
  <c r="C2263" i="10"/>
  <c r="A2264" i="10"/>
  <c r="B2264" i="10"/>
  <c r="C2264" i="10"/>
  <c r="A2265" i="10"/>
  <c r="B2265" i="10"/>
  <c r="C2265" i="10"/>
  <c r="A2266" i="10"/>
  <c r="B2266" i="10"/>
  <c r="C2266" i="10"/>
  <c r="A2267" i="10"/>
  <c r="B2267" i="10"/>
  <c r="C2267" i="10"/>
  <c r="A2268" i="10"/>
  <c r="B2268" i="10"/>
  <c r="C2268" i="10"/>
  <c r="A2269" i="10"/>
  <c r="B2269" i="10"/>
  <c r="C2269" i="10"/>
  <c r="A2270" i="10"/>
  <c r="B2270" i="10"/>
  <c r="C2270" i="10"/>
  <c r="A2271" i="10"/>
  <c r="B2271" i="10"/>
  <c r="C2271" i="10"/>
  <c r="A2272" i="10"/>
  <c r="B2272" i="10"/>
  <c r="C2272" i="10"/>
  <c r="A2273" i="10"/>
  <c r="B2273" i="10"/>
  <c r="C2273" i="10"/>
  <c r="A2274" i="10"/>
  <c r="B2274" i="10"/>
  <c r="C2274" i="10"/>
  <c r="A2275" i="10"/>
  <c r="B2275" i="10"/>
  <c r="C2275" i="10"/>
  <c r="A2276" i="10"/>
  <c r="B2276" i="10"/>
  <c r="C2276" i="10"/>
  <c r="A2277" i="10"/>
  <c r="B2277" i="10"/>
  <c r="C2277" i="10"/>
  <c r="A2278" i="10"/>
  <c r="B2278" i="10"/>
  <c r="C2278" i="10"/>
  <c r="A2279" i="10"/>
  <c r="B2279" i="10"/>
  <c r="C2279" i="10"/>
  <c r="A2280" i="10"/>
  <c r="B2280" i="10"/>
  <c r="C2280" i="10"/>
  <c r="A2281" i="10"/>
  <c r="B2281" i="10"/>
  <c r="C2281" i="10"/>
  <c r="A2282" i="10"/>
  <c r="B2282" i="10"/>
  <c r="C2282" i="10"/>
  <c r="A2283" i="10"/>
  <c r="B2283" i="10"/>
  <c r="C2283" i="10"/>
  <c r="A2284" i="10"/>
  <c r="B2284" i="10"/>
  <c r="C2284" i="10"/>
  <c r="A2285" i="10"/>
  <c r="B2285" i="10"/>
  <c r="C2285" i="10"/>
  <c r="A2286" i="10"/>
  <c r="B2286" i="10"/>
  <c r="C2286" i="10"/>
  <c r="A2287" i="10"/>
  <c r="B2287" i="10"/>
  <c r="C2287" i="10"/>
  <c r="A2288" i="10"/>
  <c r="B2288" i="10"/>
  <c r="C2288" i="10"/>
  <c r="A2289" i="10"/>
  <c r="B2289" i="10"/>
  <c r="C2289" i="10"/>
  <c r="A2290" i="10"/>
  <c r="B2290" i="10"/>
  <c r="C2290" i="10"/>
  <c r="A2291" i="10"/>
  <c r="B2291" i="10"/>
  <c r="C2291" i="10"/>
  <c r="A2292" i="10"/>
  <c r="B2292" i="10"/>
  <c r="C2292" i="10"/>
  <c r="A2293" i="10"/>
  <c r="B2293" i="10"/>
  <c r="C2293" i="10"/>
  <c r="A2294" i="10"/>
  <c r="B2294" i="10"/>
  <c r="C2294" i="10"/>
  <c r="A2295" i="10"/>
  <c r="B2295" i="10"/>
  <c r="C2295" i="10"/>
  <c r="A2296" i="10"/>
  <c r="B2296" i="10"/>
  <c r="C2296" i="10"/>
  <c r="A2297" i="10"/>
  <c r="B2297" i="10"/>
  <c r="C2297" i="10"/>
  <c r="A2298" i="10"/>
  <c r="B2298" i="10"/>
  <c r="C2298" i="10"/>
  <c r="A2299" i="10"/>
  <c r="B2299" i="10"/>
  <c r="C2299" i="10"/>
  <c r="A2300" i="10"/>
  <c r="B2300" i="10"/>
  <c r="C2300" i="10"/>
  <c r="A2301" i="10"/>
  <c r="B2301" i="10"/>
  <c r="C2301" i="10"/>
  <c r="A2302" i="10"/>
  <c r="B2302" i="10"/>
  <c r="C2302" i="10"/>
  <c r="A2303" i="10"/>
  <c r="B2303" i="10"/>
  <c r="C2303" i="10"/>
  <c r="A2304" i="10"/>
  <c r="B2304" i="10"/>
  <c r="C2304" i="10"/>
  <c r="A2305" i="10"/>
  <c r="B2305" i="10"/>
  <c r="C2305" i="10"/>
  <c r="A2306" i="10"/>
  <c r="B2306" i="10"/>
  <c r="C2306" i="10"/>
  <c r="A2307" i="10"/>
  <c r="B2307" i="10"/>
  <c r="C2307" i="10"/>
  <c r="A2308" i="10"/>
  <c r="B2308" i="10"/>
  <c r="C2308" i="10"/>
  <c r="A2309" i="10"/>
  <c r="B2309" i="10"/>
  <c r="C2309" i="10"/>
  <c r="A2310" i="10"/>
  <c r="B2310" i="10"/>
  <c r="C2310" i="10"/>
  <c r="A2311" i="10"/>
  <c r="B2311" i="10"/>
  <c r="C2311" i="10"/>
  <c r="A2312" i="10"/>
  <c r="B2312" i="10"/>
  <c r="C2312" i="10"/>
  <c r="A2313" i="10"/>
  <c r="B2313" i="10"/>
  <c r="C2313" i="10"/>
  <c r="A2314" i="10"/>
  <c r="B2314" i="10"/>
  <c r="C2314" i="10"/>
  <c r="A2315" i="10"/>
  <c r="B2315" i="10"/>
  <c r="C2315" i="10"/>
  <c r="A2316" i="10"/>
  <c r="B2316" i="10"/>
  <c r="C2316" i="10"/>
  <c r="A2317" i="10"/>
  <c r="B2317" i="10"/>
  <c r="C2317" i="10"/>
  <c r="A2318" i="10"/>
  <c r="B2318" i="10"/>
  <c r="C2318" i="10"/>
  <c r="A2319" i="10"/>
  <c r="B2319" i="10"/>
  <c r="C2319" i="10"/>
  <c r="A2320" i="10"/>
  <c r="B2320" i="10"/>
  <c r="C2320" i="10"/>
  <c r="A2321" i="10"/>
  <c r="B2321" i="10"/>
  <c r="C2321" i="10"/>
  <c r="A2322" i="10"/>
  <c r="B2322" i="10"/>
  <c r="C2322" i="10"/>
  <c r="A2323" i="10"/>
  <c r="B2323" i="10"/>
  <c r="C2323" i="10"/>
  <c r="A2324" i="10"/>
  <c r="B2324" i="10"/>
  <c r="C2324" i="10"/>
  <c r="A2325" i="10"/>
  <c r="B2325" i="10"/>
  <c r="C2325" i="10"/>
  <c r="A2326" i="10"/>
  <c r="B2326" i="10"/>
  <c r="C2326" i="10"/>
  <c r="A2327" i="10"/>
  <c r="B2327" i="10"/>
  <c r="C2327" i="10"/>
  <c r="A2328" i="10"/>
  <c r="B2328" i="10"/>
  <c r="C2328" i="10"/>
  <c r="A2329" i="10"/>
  <c r="B2329" i="10"/>
  <c r="C2329" i="10"/>
  <c r="A2330" i="10"/>
  <c r="B2330" i="10"/>
  <c r="C2330" i="10"/>
  <c r="A2331" i="10"/>
  <c r="B2331" i="10"/>
  <c r="C2331" i="10"/>
  <c r="A2332" i="10"/>
  <c r="B2332" i="10"/>
  <c r="C2332" i="10"/>
  <c r="A2333" i="10"/>
  <c r="B2333" i="10"/>
  <c r="C2333" i="10"/>
  <c r="A2334" i="10"/>
  <c r="B2334" i="10"/>
  <c r="C2334" i="10"/>
  <c r="A2335" i="10"/>
  <c r="B2335" i="10"/>
  <c r="C2335" i="10"/>
  <c r="A2336" i="10"/>
  <c r="B2336" i="10"/>
  <c r="C2336" i="10"/>
  <c r="A2337" i="10"/>
  <c r="B2337" i="10"/>
  <c r="C2337" i="10"/>
  <c r="A2338" i="10"/>
  <c r="B2338" i="10"/>
  <c r="C2338" i="10"/>
  <c r="A2339" i="10"/>
  <c r="B2339" i="10"/>
  <c r="C2339" i="10"/>
  <c r="A2340" i="10"/>
  <c r="B2340" i="10"/>
  <c r="C2340" i="10"/>
  <c r="A2341" i="10"/>
  <c r="B2341" i="10"/>
  <c r="C2341" i="10"/>
  <c r="A2342" i="10"/>
  <c r="B2342" i="10"/>
  <c r="C2342" i="10"/>
  <c r="A2343" i="10"/>
  <c r="B2343" i="10"/>
  <c r="C2343" i="10"/>
  <c r="A2344" i="10"/>
  <c r="B2344" i="10"/>
  <c r="C2344" i="10"/>
  <c r="A2345" i="10"/>
  <c r="B2345" i="10"/>
  <c r="C2345" i="10"/>
  <c r="A2346" i="10"/>
  <c r="B2346" i="10"/>
  <c r="C2346" i="10"/>
  <c r="A2347" i="10"/>
  <c r="B2347" i="10"/>
  <c r="C2347" i="10"/>
  <c r="A2348" i="10"/>
  <c r="B2348" i="10"/>
  <c r="C2348" i="10"/>
  <c r="A2349" i="10"/>
  <c r="B2349" i="10"/>
  <c r="C2349" i="10"/>
  <c r="A2350" i="10"/>
  <c r="B2350" i="10"/>
  <c r="C2350" i="10"/>
  <c r="A2351" i="10"/>
  <c r="B2351" i="10"/>
  <c r="C2351" i="10"/>
  <c r="A2352" i="10"/>
  <c r="B2352" i="10"/>
  <c r="C2352" i="10"/>
  <c r="A2353" i="10"/>
  <c r="B2353" i="10"/>
  <c r="C2353" i="10"/>
  <c r="A2354" i="10"/>
  <c r="B2354" i="10"/>
  <c r="C2354" i="10"/>
  <c r="A2355" i="10"/>
  <c r="B2355" i="10"/>
  <c r="C2355" i="10"/>
  <c r="A2356" i="10"/>
  <c r="B2356" i="10"/>
  <c r="C2356" i="10"/>
  <c r="A2357" i="10"/>
  <c r="B2357" i="10"/>
  <c r="C2357" i="10"/>
  <c r="A2358" i="10"/>
  <c r="B2358" i="10"/>
  <c r="C2358" i="10"/>
  <c r="A2359" i="10"/>
  <c r="B2359" i="10"/>
  <c r="C2359" i="10"/>
  <c r="A2360" i="10"/>
  <c r="B2360" i="10"/>
  <c r="C2360" i="10"/>
  <c r="A2361" i="10"/>
  <c r="B2361" i="10"/>
  <c r="C2361" i="10"/>
  <c r="A2362" i="10"/>
  <c r="B2362" i="10"/>
  <c r="C2362" i="10"/>
  <c r="A2363" i="10"/>
  <c r="B2363" i="10"/>
  <c r="C2363" i="10"/>
  <c r="A2364" i="10"/>
  <c r="B2364" i="10"/>
  <c r="C2364" i="10"/>
  <c r="A2365" i="10"/>
  <c r="B2365" i="10"/>
  <c r="C2365" i="10"/>
  <c r="A2366" i="10"/>
  <c r="B2366" i="10"/>
  <c r="C2366" i="10"/>
  <c r="A2367" i="10"/>
  <c r="B2367" i="10"/>
  <c r="C2367" i="10"/>
  <c r="A2368" i="10"/>
  <c r="B2368" i="10"/>
  <c r="C2368" i="10"/>
  <c r="A2369" i="10"/>
  <c r="B2369" i="10"/>
  <c r="C2369" i="10"/>
  <c r="A2370" i="10"/>
  <c r="B2370" i="10"/>
  <c r="C2370" i="10"/>
  <c r="A2371" i="10"/>
  <c r="B2371" i="10"/>
  <c r="C2371" i="10"/>
  <c r="A2372" i="10"/>
  <c r="B2372" i="10"/>
  <c r="C2372" i="10"/>
  <c r="A2373" i="10"/>
  <c r="B2373" i="10"/>
  <c r="C2373" i="10"/>
  <c r="A2374" i="10"/>
  <c r="B2374" i="10"/>
  <c r="C2374" i="10"/>
  <c r="A2375" i="10"/>
  <c r="B2375" i="10"/>
  <c r="C2375" i="10"/>
  <c r="A2376" i="10"/>
  <c r="B2376" i="10"/>
  <c r="C2376" i="10"/>
  <c r="A2377" i="10"/>
  <c r="B2377" i="10"/>
  <c r="C2377" i="10"/>
  <c r="A2378" i="10"/>
  <c r="B2378" i="10"/>
  <c r="C2378" i="10"/>
  <c r="A2379" i="10"/>
  <c r="B2379" i="10"/>
  <c r="C2379" i="10"/>
  <c r="A2380" i="10"/>
  <c r="B2380" i="10"/>
  <c r="C2380" i="10"/>
  <c r="A2381" i="10"/>
  <c r="B2381" i="10"/>
  <c r="C2381" i="10"/>
  <c r="A2382" i="10"/>
  <c r="B2382" i="10"/>
  <c r="C2382" i="10"/>
  <c r="A2383" i="10"/>
  <c r="B2383" i="10"/>
  <c r="C2383" i="10"/>
  <c r="A2384" i="10"/>
  <c r="B2384" i="10"/>
  <c r="C2384" i="10"/>
  <c r="A2385" i="10"/>
  <c r="B2385" i="10"/>
  <c r="C2385" i="10"/>
  <c r="A2386" i="10"/>
  <c r="B2386" i="10"/>
  <c r="C2386" i="10"/>
  <c r="A2387" i="10"/>
  <c r="B2387" i="10"/>
  <c r="C2387" i="10"/>
  <c r="A2388" i="10"/>
  <c r="B2388" i="10"/>
  <c r="C2388" i="10"/>
  <c r="A2389" i="10"/>
  <c r="B2389" i="10"/>
  <c r="C2389" i="10"/>
  <c r="A2390" i="10"/>
  <c r="B2390" i="10"/>
  <c r="C2390" i="10"/>
  <c r="A2391" i="10"/>
  <c r="B2391" i="10"/>
  <c r="C2391" i="10"/>
  <c r="A2392" i="10"/>
  <c r="B2392" i="10"/>
  <c r="C2392" i="10"/>
  <c r="A2393" i="10"/>
  <c r="B2393" i="10"/>
  <c r="C2393" i="10"/>
  <c r="A2394" i="10"/>
  <c r="B2394" i="10"/>
  <c r="C2394" i="10"/>
  <c r="A2395" i="10"/>
  <c r="B2395" i="10"/>
  <c r="C2395" i="10"/>
  <c r="A2396" i="10"/>
  <c r="B2396" i="10"/>
  <c r="C2396" i="10"/>
  <c r="A2397" i="10"/>
  <c r="B2397" i="10"/>
  <c r="C2397" i="10"/>
  <c r="A2398" i="10"/>
  <c r="B2398" i="10"/>
  <c r="C2398" i="10"/>
  <c r="A2399" i="10"/>
  <c r="B2399" i="10"/>
  <c r="C2399" i="10"/>
  <c r="A2400" i="10"/>
  <c r="B2400" i="10"/>
  <c r="C2400" i="10"/>
  <c r="A2401" i="10"/>
  <c r="B2401" i="10"/>
  <c r="C2401" i="10"/>
  <c r="A2402" i="10"/>
  <c r="B2402" i="10"/>
  <c r="C2402" i="10"/>
  <c r="A2403" i="10"/>
  <c r="B2403" i="10"/>
  <c r="C2403" i="10"/>
  <c r="A2404" i="10"/>
  <c r="B2404" i="10"/>
  <c r="C2404" i="10"/>
  <c r="A2405" i="10"/>
  <c r="B2405" i="10"/>
  <c r="C2405" i="10"/>
  <c r="A2406" i="10"/>
  <c r="B2406" i="10"/>
  <c r="C2406" i="10"/>
  <c r="A2407" i="10"/>
  <c r="B2407" i="10"/>
  <c r="C2407" i="10"/>
  <c r="A2408" i="10"/>
  <c r="B2408" i="10"/>
  <c r="C2408" i="10"/>
  <c r="A2409" i="10"/>
  <c r="B2409" i="10"/>
  <c r="C2409" i="10"/>
  <c r="A2410" i="10"/>
  <c r="B2410" i="10"/>
  <c r="C2410" i="10"/>
  <c r="A2411" i="10"/>
  <c r="B2411" i="10"/>
  <c r="C2411" i="10"/>
  <c r="A2412" i="10"/>
  <c r="B2412" i="10"/>
  <c r="C2412" i="10"/>
  <c r="A2413" i="10"/>
  <c r="B2413" i="10"/>
  <c r="C2413" i="10"/>
  <c r="A2414" i="10"/>
  <c r="B2414" i="10"/>
  <c r="C2414" i="10"/>
  <c r="A2415" i="10"/>
  <c r="B2415" i="10"/>
  <c r="C2415" i="10"/>
  <c r="A2416" i="10"/>
  <c r="B2416" i="10"/>
  <c r="C2416" i="10"/>
  <c r="A2417" i="10"/>
  <c r="B2417" i="10"/>
  <c r="C2417" i="10"/>
  <c r="A2418" i="10"/>
  <c r="B2418" i="10"/>
  <c r="C2418" i="10"/>
  <c r="A2419" i="10"/>
  <c r="B2419" i="10"/>
  <c r="C2419" i="10"/>
  <c r="A2420" i="10"/>
  <c r="B2420" i="10"/>
  <c r="C2420" i="10"/>
  <c r="A2421" i="10"/>
  <c r="B2421" i="10"/>
  <c r="C2421" i="10"/>
  <c r="A2422" i="10"/>
  <c r="B2422" i="10"/>
  <c r="C2422" i="10"/>
  <c r="A2423" i="10"/>
  <c r="B2423" i="10"/>
  <c r="C2423" i="10"/>
  <c r="A2424" i="10"/>
  <c r="B2424" i="10"/>
  <c r="C2424" i="10"/>
  <c r="A2425" i="10"/>
  <c r="B2425" i="10"/>
  <c r="C2425" i="10"/>
  <c r="A2426" i="10"/>
  <c r="B2426" i="10"/>
  <c r="C2426" i="10"/>
  <c r="A2427" i="10"/>
  <c r="B2427" i="10"/>
  <c r="C2427" i="10"/>
  <c r="A2428" i="10"/>
  <c r="B2428" i="10"/>
  <c r="C2428" i="10"/>
  <c r="A2429" i="10"/>
  <c r="B2429" i="10"/>
  <c r="C2429" i="10"/>
  <c r="A2430" i="10"/>
  <c r="B2430" i="10"/>
  <c r="C2430" i="10"/>
  <c r="A2431" i="10"/>
  <c r="B2431" i="10"/>
  <c r="C2431" i="10"/>
  <c r="A2432" i="10"/>
  <c r="B2432" i="10"/>
  <c r="C2432" i="10"/>
  <c r="A2433" i="10"/>
  <c r="B2433" i="10"/>
  <c r="C2433" i="10"/>
  <c r="A2434" i="10"/>
  <c r="B2434" i="10"/>
  <c r="C2434" i="10"/>
  <c r="A2435" i="10"/>
  <c r="B2435" i="10"/>
  <c r="C2435" i="10"/>
  <c r="A2436" i="10"/>
  <c r="B2436" i="10"/>
  <c r="C2436" i="10"/>
  <c r="A2437" i="10"/>
  <c r="B2437" i="10"/>
  <c r="C2437" i="10"/>
  <c r="A2438" i="10"/>
  <c r="B2438" i="10"/>
  <c r="C2438" i="10"/>
  <c r="A2439" i="10"/>
  <c r="B2439" i="10"/>
  <c r="C2439" i="10"/>
  <c r="A2440" i="10"/>
  <c r="B2440" i="10"/>
  <c r="C2440" i="10"/>
  <c r="A2441" i="10"/>
  <c r="B2441" i="10"/>
  <c r="C2441" i="10"/>
  <c r="A2442" i="10"/>
  <c r="B2442" i="10"/>
  <c r="C2442" i="10"/>
  <c r="A2443" i="10"/>
  <c r="B2443" i="10"/>
  <c r="C2443" i="10"/>
  <c r="A2444" i="10"/>
  <c r="B2444" i="10"/>
  <c r="C2444" i="10"/>
  <c r="A2445" i="10"/>
  <c r="B2445" i="10"/>
  <c r="C2445" i="10"/>
  <c r="A2446" i="10"/>
  <c r="B2446" i="10"/>
  <c r="C2446" i="10"/>
  <c r="A2447" i="10"/>
  <c r="B2447" i="10"/>
  <c r="C2447" i="10"/>
  <c r="A2448" i="10"/>
  <c r="B2448" i="10"/>
  <c r="C2448" i="10"/>
  <c r="A2449" i="10"/>
  <c r="B2449" i="10"/>
  <c r="C2449" i="10"/>
  <c r="A2450" i="10"/>
  <c r="B2450" i="10"/>
  <c r="C2450" i="10"/>
  <c r="A2451" i="10"/>
  <c r="B2451" i="10"/>
  <c r="C2451" i="10"/>
  <c r="A2452" i="10"/>
  <c r="B2452" i="10"/>
  <c r="C2452" i="10"/>
  <c r="A2453" i="10"/>
  <c r="B2453" i="10"/>
  <c r="C2453" i="10"/>
  <c r="A2454" i="10"/>
  <c r="B2454" i="10"/>
  <c r="C2454" i="10"/>
  <c r="A2455" i="10"/>
  <c r="B2455" i="10"/>
  <c r="C2455" i="10"/>
  <c r="A2456" i="10"/>
  <c r="B2456" i="10"/>
  <c r="C2456" i="10"/>
  <c r="A2457" i="10"/>
  <c r="B2457" i="10"/>
  <c r="C2457" i="10"/>
  <c r="A2458" i="10"/>
  <c r="B2458" i="10"/>
  <c r="C2458" i="10"/>
  <c r="A2459" i="10"/>
  <c r="B2459" i="10"/>
  <c r="C2459" i="10"/>
  <c r="A2460" i="10"/>
  <c r="B2460" i="10"/>
  <c r="C2460" i="10"/>
  <c r="A2461" i="10"/>
  <c r="B2461" i="10"/>
  <c r="C2461" i="10"/>
  <c r="A2462" i="10"/>
  <c r="B2462" i="10"/>
  <c r="C2462" i="10"/>
  <c r="A2463" i="10"/>
  <c r="B2463" i="10"/>
  <c r="C2463" i="10"/>
  <c r="A2464" i="10"/>
  <c r="B2464" i="10"/>
  <c r="C2464" i="10"/>
  <c r="A2465" i="10"/>
  <c r="B2465" i="10"/>
  <c r="C2465" i="10"/>
  <c r="A2466" i="10"/>
  <c r="B2466" i="10"/>
  <c r="C2466" i="10"/>
  <c r="A2467" i="10"/>
  <c r="B2467" i="10"/>
  <c r="C2467" i="10"/>
  <c r="A2468" i="10"/>
  <c r="B2468" i="10"/>
  <c r="C2468" i="10"/>
  <c r="A2469" i="10"/>
  <c r="B2469" i="10"/>
  <c r="C2469" i="10"/>
  <c r="A2470" i="10"/>
  <c r="B2470" i="10"/>
  <c r="C2470" i="10"/>
  <c r="A2471" i="10"/>
  <c r="B2471" i="10"/>
  <c r="C2471" i="10"/>
  <c r="A2472" i="10"/>
  <c r="B2472" i="10"/>
  <c r="C2472" i="10"/>
  <c r="A2473" i="10"/>
  <c r="B2473" i="10"/>
  <c r="C2473" i="10"/>
  <c r="A2474" i="10"/>
  <c r="B2474" i="10"/>
  <c r="C2474" i="10"/>
  <c r="A2475" i="10"/>
  <c r="B2475" i="10"/>
  <c r="C2475" i="10"/>
  <c r="A2476" i="10"/>
  <c r="B2476" i="10"/>
  <c r="C2476" i="10"/>
  <c r="A2477" i="10"/>
  <c r="B2477" i="10"/>
  <c r="C2477" i="10"/>
  <c r="A2478" i="10"/>
  <c r="B2478" i="10"/>
  <c r="C2478" i="10"/>
  <c r="A2479" i="10"/>
  <c r="B2479" i="10"/>
  <c r="C2479" i="10"/>
  <c r="A2480" i="10"/>
  <c r="B2480" i="10"/>
  <c r="C2480" i="10"/>
  <c r="A2481" i="10"/>
  <c r="B2481" i="10"/>
  <c r="C2481" i="10"/>
  <c r="A2482" i="10"/>
  <c r="B2482" i="10"/>
  <c r="C2482" i="10"/>
  <c r="A2483" i="10"/>
  <c r="B2483" i="10"/>
  <c r="C2483" i="10"/>
  <c r="A2484" i="10"/>
  <c r="B2484" i="10"/>
  <c r="C2484" i="10"/>
  <c r="A2485" i="10"/>
  <c r="B2485" i="10"/>
  <c r="C2485" i="10"/>
  <c r="A2486" i="10"/>
  <c r="B2486" i="10"/>
  <c r="C2486" i="10"/>
  <c r="A2487" i="10"/>
  <c r="B2487" i="10"/>
  <c r="C2487" i="10"/>
  <c r="A2488" i="10"/>
  <c r="B2488" i="10"/>
  <c r="C2488" i="10"/>
  <c r="A2489" i="10"/>
  <c r="B2489" i="10"/>
  <c r="C2489" i="10"/>
  <c r="A2490" i="10"/>
  <c r="B2490" i="10"/>
  <c r="C2490" i="10"/>
  <c r="A2491" i="10"/>
  <c r="B2491" i="10"/>
  <c r="C2491" i="10"/>
  <c r="A2492" i="10"/>
  <c r="B2492" i="10"/>
  <c r="C2492" i="10"/>
  <c r="A2493" i="10"/>
  <c r="B2493" i="10"/>
  <c r="C2493" i="10"/>
  <c r="A2494" i="10"/>
  <c r="B2494" i="10"/>
  <c r="C2494" i="10"/>
  <c r="A2495" i="10"/>
  <c r="B2495" i="10"/>
  <c r="C2495" i="10"/>
  <c r="A2496" i="10"/>
  <c r="B2496" i="10"/>
  <c r="C2496" i="10"/>
  <c r="A2497" i="10"/>
  <c r="B2497" i="10"/>
  <c r="C2497" i="10"/>
  <c r="A2498" i="10"/>
  <c r="B2498" i="10"/>
  <c r="C2498" i="10"/>
  <c r="A2499" i="10"/>
  <c r="B2499" i="10"/>
  <c r="C2499" i="10"/>
  <c r="A2500" i="10"/>
  <c r="B2500" i="10"/>
  <c r="C2500" i="10"/>
  <c r="A2501" i="10"/>
  <c r="B2501" i="10"/>
  <c r="C2501" i="10"/>
  <c r="A2502" i="10"/>
  <c r="B2502" i="10"/>
  <c r="C2502" i="10"/>
  <c r="A2503" i="10"/>
  <c r="B2503" i="10"/>
  <c r="C2503" i="10"/>
  <c r="A2504" i="10"/>
  <c r="B2504" i="10"/>
  <c r="C2504" i="10"/>
  <c r="A2505" i="10"/>
  <c r="B2505" i="10"/>
  <c r="C2505" i="10"/>
  <c r="A2506" i="10"/>
  <c r="B2506" i="10"/>
  <c r="C2506" i="10"/>
  <c r="A2507" i="10"/>
  <c r="B2507" i="10"/>
  <c r="C2507" i="10"/>
  <c r="A2508" i="10"/>
  <c r="B2508" i="10"/>
  <c r="C2508" i="10"/>
  <c r="A2509" i="10"/>
  <c r="B2509" i="10"/>
  <c r="C2509" i="10"/>
  <c r="A2510" i="10"/>
  <c r="B2510" i="10"/>
  <c r="C2510" i="10"/>
  <c r="A2511" i="10"/>
  <c r="B2511" i="10"/>
  <c r="C2511" i="10"/>
  <c r="A2512" i="10"/>
  <c r="B2512" i="10"/>
  <c r="C2512" i="10"/>
  <c r="A2513" i="10"/>
  <c r="B2513" i="10"/>
  <c r="C2513" i="10"/>
  <c r="A2514" i="10"/>
  <c r="B2514" i="10"/>
  <c r="C2514" i="10"/>
  <c r="A2515" i="10"/>
  <c r="B2515" i="10"/>
  <c r="C2515" i="10"/>
  <c r="A2516" i="10"/>
  <c r="B2516" i="10"/>
  <c r="C2516" i="10"/>
  <c r="A2517" i="10"/>
  <c r="B2517" i="10"/>
  <c r="C2517" i="10"/>
  <c r="A2518" i="10"/>
  <c r="B2518" i="10"/>
  <c r="C2518" i="10"/>
  <c r="A2519" i="10"/>
  <c r="B2519" i="10"/>
  <c r="C2519" i="10"/>
  <c r="A2520" i="10"/>
  <c r="B2520" i="10"/>
  <c r="C2520" i="10"/>
  <c r="A2521" i="10"/>
  <c r="B2521" i="10"/>
  <c r="C2521" i="10"/>
  <c r="A2522" i="10"/>
  <c r="B2522" i="10"/>
  <c r="C2522" i="10"/>
  <c r="A2523" i="10"/>
  <c r="B2523" i="10"/>
  <c r="C2523" i="10"/>
  <c r="A2524" i="10"/>
  <c r="B2524" i="10"/>
  <c r="C2524" i="10"/>
  <c r="A2525" i="10"/>
  <c r="B2525" i="10"/>
  <c r="C2525" i="10"/>
  <c r="A2526" i="10"/>
  <c r="B2526" i="10"/>
  <c r="C2526" i="10"/>
  <c r="A2527" i="10"/>
  <c r="B2527" i="10"/>
  <c r="C2527" i="10"/>
  <c r="A2528" i="10"/>
  <c r="B2528" i="10"/>
  <c r="C2528" i="10"/>
  <c r="A2529" i="10"/>
  <c r="B2529" i="10"/>
  <c r="C2529" i="10"/>
  <c r="A2530" i="10"/>
  <c r="B2530" i="10"/>
  <c r="C2530" i="10"/>
  <c r="A2531" i="10"/>
  <c r="B2531" i="10"/>
  <c r="C2531" i="10"/>
  <c r="A2532" i="10"/>
  <c r="B2532" i="10"/>
  <c r="C2532" i="10"/>
  <c r="A2533" i="10"/>
  <c r="B2533" i="10"/>
  <c r="C2533" i="10"/>
  <c r="A2534" i="10"/>
  <c r="B2534" i="10"/>
  <c r="C2534" i="10"/>
  <c r="A2535" i="10"/>
  <c r="B2535" i="10"/>
  <c r="C2535" i="10"/>
  <c r="A2536" i="10"/>
  <c r="B2536" i="10"/>
  <c r="C2536" i="10"/>
  <c r="A2537" i="10"/>
  <c r="B2537" i="10"/>
  <c r="C2537" i="10"/>
  <c r="A2538" i="10"/>
  <c r="B2538" i="10"/>
  <c r="C2538" i="10"/>
  <c r="A2539" i="10"/>
  <c r="B2539" i="10"/>
  <c r="C2539" i="10"/>
  <c r="A2540" i="10"/>
  <c r="B2540" i="10"/>
  <c r="C2540" i="10"/>
  <c r="A2541" i="10"/>
  <c r="B2541" i="10"/>
  <c r="C2541" i="10"/>
  <c r="A2542" i="10"/>
  <c r="B2542" i="10"/>
  <c r="C2542" i="10"/>
  <c r="A2543" i="10"/>
  <c r="B2543" i="10"/>
  <c r="C2543" i="10"/>
  <c r="A2544" i="10"/>
  <c r="B2544" i="10"/>
  <c r="C2544" i="10"/>
  <c r="A2545" i="10"/>
  <c r="B2545" i="10"/>
  <c r="C2545" i="10"/>
  <c r="A2546" i="10"/>
  <c r="B2546" i="10"/>
  <c r="C2546" i="10"/>
  <c r="A2547" i="10"/>
  <c r="B2547" i="10"/>
  <c r="C2547" i="10"/>
  <c r="A2548" i="10"/>
  <c r="B2548" i="10"/>
  <c r="C2548" i="10"/>
  <c r="A2549" i="10"/>
  <c r="B2549" i="10"/>
  <c r="C2549" i="10"/>
  <c r="A2550" i="10"/>
  <c r="B2550" i="10"/>
  <c r="C2550" i="10"/>
  <c r="A2551" i="10"/>
  <c r="B2551" i="10"/>
  <c r="C2551" i="10"/>
  <c r="A2552" i="10"/>
  <c r="B2552" i="10"/>
  <c r="C2552" i="10"/>
  <c r="A2553" i="10"/>
  <c r="B2553" i="10"/>
  <c r="C2553" i="10"/>
  <c r="A2554" i="10"/>
  <c r="B2554" i="10"/>
  <c r="C2554" i="10"/>
  <c r="A2555" i="10"/>
  <c r="B2555" i="10"/>
  <c r="C2555" i="10"/>
  <c r="A2556" i="10"/>
  <c r="B2556" i="10"/>
  <c r="C2556" i="10"/>
  <c r="A2557" i="10"/>
  <c r="B2557" i="10"/>
  <c r="C2557" i="10"/>
  <c r="A2558" i="10"/>
  <c r="B2558" i="10"/>
  <c r="C2558" i="10"/>
  <c r="A2559" i="10"/>
  <c r="B2559" i="10"/>
  <c r="C2559" i="10"/>
  <c r="A2560" i="10"/>
  <c r="B2560" i="10"/>
  <c r="C2560" i="10"/>
  <c r="A2561" i="10"/>
  <c r="B2561" i="10"/>
  <c r="C2561" i="10"/>
  <c r="A2562" i="10"/>
  <c r="B2562" i="10"/>
  <c r="C2562" i="10"/>
  <c r="A2563" i="10"/>
  <c r="B2563" i="10"/>
  <c r="C2563" i="10"/>
  <c r="A2564" i="10"/>
  <c r="B2564" i="10"/>
  <c r="C2564" i="10"/>
  <c r="A2565" i="10"/>
  <c r="B2565" i="10"/>
  <c r="C2565" i="10"/>
  <c r="A2566" i="10"/>
  <c r="B2566" i="10"/>
  <c r="C2566" i="10"/>
  <c r="A2567" i="10"/>
  <c r="B2567" i="10"/>
  <c r="C2567" i="10"/>
  <c r="A2568" i="10"/>
  <c r="B2568" i="10"/>
  <c r="C2568" i="10"/>
  <c r="A2569" i="10"/>
  <c r="B2569" i="10"/>
  <c r="C2569" i="10"/>
  <c r="A2570" i="10"/>
  <c r="B2570" i="10"/>
  <c r="C2570" i="10"/>
  <c r="A2571" i="10"/>
  <c r="B2571" i="10"/>
  <c r="C2571" i="10"/>
  <c r="A2572" i="10"/>
  <c r="B2572" i="10"/>
  <c r="C2572" i="10"/>
  <c r="A2573" i="10"/>
  <c r="B2573" i="10"/>
  <c r="C2573" i="10"/>
  <c r="A2574" i="10"/>
  <c r="B2574" i="10"/>
  <c r="C2574" i="10"/>
  <c r="A2575" i="10"/>
  <c r="B2575" i="10"/>
  <c r="C2575" i="10"/>
  <c r="A2576" i="10"/>
  <c r="B2576" i="10"/>
  <c r="C2576" i="10"/>
  <c r="A2577" i="10"/>
  <c r="B2577" i="10"/>
  <c r="C2577" i="10"/>
  <c r="A2578" i="10"/>
  <c r="B2578" i="10"/>
  <c r="C2578" i="10"/>
  <c r="A2579" i="10"/>
  <c r="B2579" i="10"/>
  <c r="C2579" i="10"/>
  <c r="A2580" i="10"/>
  <c r="B2580" i="10"/>
  <c r="C2580" i="10"/>
  <c r="A2581" i="10"/>
  <c r="B2581" i="10"/>
  <c r="C2581" i="10"/>
  <c r="A2582" i="10"/>
  <c r="B2582" i="10"/>
  <c r="C2582" i="10"/>
  <c r="A2583" i="10"/>
  <c r="B2583" i="10"/>
  <c r="C2583" i="10"/>
  <c r="A2584" i="10"/>
  <c r="B2584" i="10"/>
  <c r="C2584" i="10"/>
  <c r="A2585" i="10"/>
  <c r="B2585" i="10"/>
  <c r="C2585" i="10"/>
  <c r="A2586" i="10"/>
  <c r="B2586" i="10"/>
  <c r="C2586" i="10"/>
  <c r="A2587" i="10"/>
  <c r="B2587" i="10"/>
  <c r="C2587" i="10"/>
  <c r="A2588" i="10"/>
  <c r="B2588" i="10"/>
  <c r="C2588" i="10"/>
  <c r="A2589" i="10"/>
  <c r="B2589" i="10"/>
  <c r="C2589" i="10"/>
  <c r="A2590" i="10"/>
  <c r="B2590" i="10"/>
  <c r="C2590" i="10"/>
  <c r="A2591" i="10"/>
  <c r="B2591" i="10"/>
  <c r="C2591" i="10"/>
  <c r="A2592" i="10"/>
  <c r="B2592" i="10"/>
  <c r="C2592" i="10"/>
  <c r="A2593" i="10"/>
  <c r="B2593" i="10"/>
  <c r="C2593" i="10"/>
  <c r="A2594" i="10"/>
  <c r="B2594" i="10"/>
  <c r="C2594" i="10"/>
  <c r="A2595" i="10"/>
  <c r="B2595" i="10"/>
  <c r="C2595" i="10"/>
  <c r="A2596" i="10"/>
  <c r="B2596" i="10"/>
  <c r="C2596" i="10"/>
  <c r="A2597" i="10"/>
  <c r="B2597" i="10"/>
  <c r="C2597" i="10"/>
  <c r="A2598" i="10"/>
  <c r="B2598" i="10"/>
  <c r="C2598" i="10"/>
  <c r="A2599" i="10"/>
  <c r="B2599" i="10"/>
  <c r="C2599" i="10"/>
  <c r="A2600" i="10"/>
  <c r="B2600" i="10"/>
  <c r="C2600" i="10"/>
  <c r="A2601" i="10"/>
  <c r="B2601" i="10"/>
  <c r="C2601" i="10"/>
  <c r="A2602" i="10"/>
  <c r="B2602" i="10"/>
  <c r="C2602" i="10"/>
  <c r="A2603" i="10"/>
  <c r="B2603" i="10"/>
  <c r="C2603" i="10"/>
  <c r="A2604" i="10"/>
  <c r="B2604" i="10"/>
  <c r="C2604" i="10"/>
  <c r="A2605" i="10"/>
  <c r="B2605" i="10"/>
  <c r="C2605" i="10"/>
  <c r="A2606" i="10"/>
  <c r="B2606" i="10"/>
  <c r="C2606" i="10"/>
  <c r="A2607" i="10"/>
  <c r="B2607" i="10"/>
  <c r="C2607" i="10"/>
  <c r="A2608" i="10"/>
  <c r="B2608" i="10"/>
  <c r="C2608" i="10"/>
  <c r="A2609" i="10"/>
  <c r="B2609" i="10"/>
  <c r="C2609" i="10"/>
  <c r="A2610" i="10"/>
  <c r="B2610" i="10"/>
  <c r="C2610" i="10"/>
  <c r="A2611" i="10"/>
  <c r="B2611" i="10"/>
  <c r="C2611" i="10"/>
  <c r="A2612" i="10"/>
  <c r="B2612" i="10"/>
  <c r="C2612" i="10"/>
  <c r="A2613" i="10"/>
  <c r="B2613" i="10"/>
  <c r="C2613" i="10"/>
  <c r="A2614" i="10"/>
  <c r="B2614" i="10"/>
  <c r="C2614" i="10"/>
  <c r="A2615" i="10"/>
  <c r="B2615" i="10"/>
  <c r="C2615" i="10"/>
  <c r="A2616" i="10"/>
  <c r="B2616" i="10"/>
  <c r="C2616" i="10"/>
  <c r="A2617" i="10"/>
  <c r="B2617" i="10"/>
  <c r="C2617" i="10"/>
  <c r="A2618" i="10"/>
  <c r="B2618" i="10"/>
  <c r="C2618" i="10"/>
  <c r="A2619" i="10"/>
  <c r="B2619" i="10"/>
  <c r="C2619" i="10"/>
  <c r="A2620" i="10"/>
  <c r="B2620" i="10"/>
  <c r="C2620" i="10"/>
  <c r="A2621" i="10"/>
  <c r="B2621" i="10"/>
  <c r="C2621" i="10"/>
  <c r="A2622" i="10"/>
  <c r="B2622" i="10"/>
  <c r="C2622" i="10"/>
  <c r="A2623" i="10"/>
  <c r="B2623" i="10"/>
  <c r="C2623" i="10"/>
  <c r="A2624" i="10"/>
  <c r="B2624" i="10"/>
  <c r="C2624" i="10"/>
  <c r="A2625" i="10"/>
  <c r="B2625" i="10"/>
  <c r="C2625" i="10"/>
  <c r="A2626" i="10"/>
  <c r="B2626" i="10"/>
  <c r="C2626" i="10"/>
  <c r="A2627" i="10"/>
  <c r="B2627" i="10"/>
  <c r="C2627" i="10"/>
  <c r="A2628" i="10"/>
  <c r="B2628" i="10"/>
  <c r="C2628" i="10"/>
  <c r="A2629" i="10"/>
  <c r="B2629" i="10"/>
  <c r="C2629" i="10"/>
  <c r="A2630" i="10"/>
  <c r="B2630" i="10"/>
  <c r="C2630" i="10"/>
  <c r="A2631" i="10"/>
  <c r="B2631" i="10"/>
  <c r="C2631" i="10"/>
  <c r="A2632" i="10"/>
  <c r="B2632" i="10"/>
  <c r="C2632" i="10"/>
  <c r="A2633" i="10"/>
  <c r="B2633" i="10"/>
  <c r="C2633" i="10"/>
  <c r="A2634" i="10"/>
  <c r="B2634" i="10"/>
  <c r="C2634" i="10"/>
  <c r="A2635" i="10"/>
  <c r="B2635" i="10"/>
  <c r="C2635" i="10"/>
  <c r="A2636" i="10"/>
  <c r="B2636" i="10"/>
  <c r="C2636" i="10"/>
  <c r="A2637" i="10"/>
  <c r="B2637" i="10"/>
  <c r="C2637" i="10"/>
  <c r="A2638" i="10"/>
  <c r="B2638" i="10"/>
  <c r="C2638" i="10"/>
  <c r="A2639" i="10"/>
  <c r="B2639" i="10"/>
  <c r="C2639" i="10"/>
  <c r="A2640" i="10"/>
  <c r="B2640" i="10"/>
  <c r="C2640" i="10"/>
  <c r="A2641" i="10"/>
  <c r="B2641" i="10"/>
  <c r="C2641" i="10"/>
  <c r="A2642" i="10"/>
  <c r="B2642" i="10"/>
  <c r="C2642" i="10"/>
  <c r="A2643" i="10"/>
  <c r="B2643" i="10"/>
  <c r="C2643" i="10"/>
  <c r="A2644" i="10"/>
  <c r="B2644" i="10"/>
  <c r="C2644" i="10"/>
  <c r="A2645" i="10"/>
  <c r="B2645" i="10"/>
  <c r="C2645" i="10"/>
  <c r="A2646" i="10"/>
  <c r="B2646" i="10"/>
  <c r="C2646" i="10"/>
  <c r="A2647" i="10"/>
  <c r="B2647" i="10"/>
  <c r="C2647" i="10"/>
  <c r="A2648" i="10"/>
  <c r="B2648" i="10"/>
  <c r="C2648" i="10"/>
  <c r="A2649" i="10"/>
  <c r="B2649" i="10"/>
  <c r="C2649" i="10"/>
  <c r="A2650" i="10"/>
  <c r="B2650" i="10"/>
  <c r="C2650" i="10"/>
  <c r="A2651" i="10"/>
  <c r="B2651" i="10"/>
  <c r="C2651" i="10"/>
  <c r="A2652" i="10"/>
  <c r="B2652" i="10"/>
  <c r="C2652" i="10"/>
  <c r="A2653" i="10"/>
  <c r="B2653" i="10"/>
  <c r="C2653" i="10"/>
  <c r="A2654" i="10"/>
  <c r="B2654" i="10"/>
  <c r="C2654" i="10"/>
  <c r="A2655" i="10"/>
  <c r="B2655" i="10"/>
  <c r="C2655" i="10"/>
  <c r="A2656" i="10"/>
  <c r="B2656" i="10"/>
  <c r="C2656" i="10"/>
  <c r="A2657" i="10"/>
  <c r="B2657" i="10"/>
  <c r="C2657" i="10"/>
  <c r="A2658" i="10"/>
  <c r="B2658" i="10"/>
  <c r="C2658" i="10"/>
  <c r="A2659" i="10"/>
  <c r="B2659" i="10"/>
  <c r="C2659" i="10"/>
  <c r="A2660" i="10"/>
  <c r="B2660" i="10"/>
  <c r="C2660" i="10"/>
  <c r="A2661" i="10"/>
  <c r="B2661" i="10"/>
  <c r="C2661" i="10"/>
  <c r="A2662" i="10"/>
  <c r="B2662" i="10"/>
  <c r="C2662" i="10"/>
  <c r="A2663" i="10"/>
  <c r="B2663" i="10"/>
  <c r="C2663" i="10"/>
  <c r="A2664" i="10"/>
  <c r="B2664" i="10"/>
  <c r="C2664" i="10"/>
  <c r="A2665" i="10"/>
  <c r="B2665" i="10"/>
  <c r="C2665" i="10"/>
  <c r="A2666" i="10"/>
  <c r="B2666" i="10"/>
  <c r="C2666" i="10"/>
  <c r="A2667" i="10"/>
  <c r="B2667" i="10"/>
  <c r="C2667" i="10"/>
  <c r="A2668" i="10"/>
  <c r="B2668" i="10"/>
  <c r="C2668" i="10"/>
  <c r="A2669" i="10"/>
  <c r="B2669" i="10"/>
  <c r="C2669" i="10"/>
  <c r="A2670" i="10"/>
  <c r="B2670" i="10"/>
  <c r="C2670" i="10"/>
  <c r="A2671" i="10"/>
  <c r="B2671" i="10"/>
  <c r="C2671" i="10"/>
  <c r="A2672" i="10"/>
  <c r="B2672" i="10"/>
  <c r="C2672" i="10"/>
  <c r="A2673" i="10"/>
  <c r="B2673" i="10"/>
  <c r="C2673" i="10"/>
  <c r="A2674" i="10"/>
  <c r="B2674" i="10"/>
  <c r="C2674" i="10"/>
  <c r="A2675" i="10"/>
  <c r="B2675" i="10"/>
  <c r="C2675" i="10"/>
  <c r="A2676" i="10"/>
  <c r="B2676" i="10"/>
  <c r="C2676" i="10"/>
  <c r="A2677" i="10"/>
  <c r="B2677" i="10"/>
  <c r="C2677" i="10"/>
  <c r="A2678" i="10"/>
  <c r="B2678" i="10"/>
  <c r="C2678" i="10"/>
  <c r="A2679" i="10"/>
  <c r="B2679" i="10"/>
  <c r="C2679" i="10"/>
  <c r="A2680" i="10"/>
  <c r="B2680" i="10"/>
  <c r="C2680" i="10"/>
  <c r="A2681" i="10"/>
  <c r="B2681" i="10"/>
  <c r="C2681" i="10"/>
  <c r="A2682" i="10"/>
  <c r="B2682" i="10"/>
  <c r="C2682" i="10"/>
  <c r="A2683" i="10"/>
  <c r="B2683" i="10"/>
  <c r="C2683" i="10"/>
  <c r="A2684" i="10"/>
  <c r="B2684" i="10"/>
  <c r="C2684" i="10"/>
  <c r="A2685" i="10"/>
  <c r="B2685" i="10"/>
  <c r="C2685" i="10"/>
  <c r="A2686" i="10"/>
  <c r="B2686" i="10"/>
  <c r="C2686" i="10"/>
  <c r="A2687" i="10"/>
  <c r="B2687" i="10"/>
  <c r="C2687" i="10"/>
  <c r="A2688" i="10"/>
  <c r="B2688" i="10"/>
  <c r="C2688" i="10"/>
  <c r="A2689" i="10"/>
  <c r="B2689" i="10"/>
  <c r="C2689" i="10"/>
  <c r="A2690" i="10"/>
  <c r="B2690" i="10"/>
  <c r="C2690" i="10"/>
  <c r="A2691" i="10"/>
  <c r="B2691" i="10"/>
  <c r="C2691" i="10"/>
  <c r="A2692" i="10"/>
  <c r="B2692" i="10"/>
  <c r="C2692" i="10"/>
  <c r="A2693" i="10"/>
  <c r="B2693" i="10"/>
  <c r="C2693" i="10"/>
  <c r="A2694" i="10"/>
  <c r="B2694" i="10"/>
  <c r="C2694" i="10"/>
  <c r="A2695" i="10"/>
  <c r="B2695" i="10"/>
  <c r="C2695" i="10"/>
  <c r="A2696" i="10"/>
  <c r="B2696" i="10"/>
  <c r="C2696" i="10"/>
  <c r="A2697" i="10"/>
  <c r="B2697" i="10"/>
  <c r="C2697" i="10"/>
  <c r="A2698" i="10"/>
  <c r="B2698" i="10"/>
  <c r="C2698" i="10"/>
  <c r="A2699" i="10"/>
  <c r="B2699" i="10"/>
  <c r="C2699" i="10"/>
  <c r="A2700" i="10"/>
  <c r="B2700" i="10"/>
  <c r="C2700" i="10"/>
  <c r="A2701" i="10"/>
  <c r="B2701" i="10"/>
  <c r="C2701" i="10"/>
  <c r="A2702" i="10"/>
  <c r="B2702" i="10"/>
  <c r="C2702" i="10"/>
  <c r="A2703" i="10"/>
  <c r="B2703" i="10"/>
  <c r="C2703" i="10"/>
  <c r="A2704" i="10"/>
  <c r="B2704" i="10"/>
  <c r="C2704" i="10"/>
  <c r="A2705" i="10"/>
  <c r="B2705" i="10"/>
  <c r="C2705" i="10"/>
  <c r="A2706" i="10"/>
  <c r="B2706" i="10"/>
  <c r="C2706" i="10"/>
  <c r="A2707" i="10"/>
  <c r="B2707" i="10"/>
  <c r="C2707" i="10"/>
  <c r="A2708" i="10"/>
  <c r="B2708" i="10"/>
  <c r="C2708" i="10"/>
  <c r="A2709" i="10"/>
  <c r="B2709" i="10"/>
  <c r="C2709" i="10"/>
  <c r="A2710" i="10"/>
  <c r="B2710" i="10"/>
  <c r="C2710" i="10"/>
  <c r="A2711" i="10"/>
  <c r="B2711" i="10"/>
  <c r="C2711" i="10"/>
  <c r="A2712" i="10"/>
  <c r="B2712" i="10"/>
  <c r="C2712" i="10"/>
  <c r="A2713" i="10"/>
  <c r="B2713" i="10"/>
  <c r="C2713" i="10"/>
  <c r="A2714" i="10"/>
  <c r="B2714" i="10"/>
  <c r="C2714" i="10"/>
  <c r="A2715" i="10"/>
  <c r="B2715" i="10"/>
  <c r="C2715" i="10"/>
  <c r="A2716" i="10"/>
  <c r="B2716" i="10"/>
  <c r="C2716" i="10"/>
  <c r="A2717" i="10"/>
  <c r="B2717" i="10"/>
  <c r="C2717" i="10"/>
  <c r="A2718" i="10"/>
  <c r="B2718" i="10"/>
  <c r="C2718" i="10"/>
  <c r="A2719" i="10"/>
  <c r="B2719" i="10"/>
  <c r="C2719" i="10"/>
  <c r="A2720" i="10"/>
  <c r="B2720" i="10"/>
  <c r="C2720" i="10"/>
  <c r="A2721" i="10"/>
  <c r="B2721" i="10"/>
  <c r="C2721" i="10"/>
  <c r="A2722" i="10"/>
  <c r="B2722" i="10"/>
  <c r="C2722" i="10"/>
  <c r="A2723" i="10"/>
  <c r="B2723" i="10"/>
  <c r="C2723" i="10"/>
  <c r="A2724" i="10"/>
  <c r="B2724" i="10"/>
  <c r="C2724" i="10"/>
  <c r="A2725" i="10"/>
  <c r="B2725" i="10"/>
  <c r="C2725" i="10"/>
  <c r="A2726" i="10"/>
  <c r="B2726" i="10"/>
  <c r="C2726" i="10"/>
  <c r="A2727" i="10"/>
  <c r="B2727" i="10"/>
  <c r="C2727" i="10"/>
  <c r="A2728" i="10"/>
  <c r="B2728" i="10"/>
  <c r="C2728" i="10"/>
  <c r="A2729" i="10"/>
  <c r="B2729" i="10"/>
  <c r="C2729" i="10"/>
  <c r="A2730" i="10"/>
  <c r="B2730" i="10"/>
  <c r="C2730" i="10"/>
  <c r="A2731" i="10"/>
  <c r="B2731" i="10"/>
  <c r="C2731" i="10"/>
  <c r="A2732" i="10"/>
  <c r="B2732" i="10"/>
  <c r="C2732" i="10"/>
  <c r="A2733" i="10"/>
  <c r="B2733" i="10"/>
  <c r="C2733" i="10"/>
  <c r="A2734" i="10"/>
  <c r="B2734" i="10"/>
  <c r="C2734" i="10"/>
  <c r="A2735" i="10"/>
  <c r="B2735" i="10"/>
  <c r="C2735" i="10"/>
  <c r="A2736" i="10"/>
  <c r="B2736" i="10"/>
  <c r="C2736" i="10"/>
  <c r="A2737" i="10"/>
  <c r="B2737" i="10"/>
  <c r="C2737" i="10"/>
  <c r="A2738" i="10"/>
  <c r="B2738" i="10"/>
  <c r="C2738" i="10"/>
  <c r="A2739" i="10"/>
  <c r="B2739" i="10"/>
  <c r="C2739" i="10"/>
  <c r="A2740" i="10"/>
  <c r="B2740" i="10"/>
  <c r="C2740" i="10"/>
  <c r="A2741" i="10"/>
  <c r="B2741" i="10"/>
  <c r="C2741" i="10"/>
  <c r="A2742" i="10"/>
  <c r="B2742" i="10"/>
  <c r="C2742" i="10"/>
  <c r="A2743" i="10"/>
  <c r="B2743" i="10"/>
  <c r="C2743" i="10"/>
  <c r="A2744" i="10"/>
  <c r="B2744" i="10"/>
  <c r="C2744" i="10"/>
  <c r="A2745" i="10"/>
  <c r="B2745" i="10"/>
  <c r="C2745" i="10"/>
  <c r="A2746" i="10"/>
  <c r="B2746" i="10"/>
  <c r="C2746" i="10"/>
  <c r="A2747" i="10"/>
  <c r="B2747" i="10"/>
  <c r="C2747" i="10"/>
  <c r="A2748" i="10"/>
  <c r="B2748" i="10"/>
  <c r="C2748" i="10"/>
  <c r="A2749" i="10"/>
  <c r="B2749" i="10"/>
  <c r="C2749" i="10"/>
  <c r="A2750" i="10"/>
  <c r="B2750" i="10"/>
  <c r="C2750" i="10"/>
  <c r="A2751" i="10"/>
  <c r="B2751" i="10"/>
  <c r="C2751" i="10"/>
  <c r="A2752" i="10"/>
  <c r="B2752" i="10"/>
  <c r="C2752" i="10"/>
  <c r="A2753" i="10"/>
  <c r="B2753" i="10"/>
  <c r="C2753" i="10"/>
  <c r="A2754" i="10"/>
  <c r="B2754" i="10"/>
  <c r="C2754" i="10"/>
  <c r="A2755" i="10"/>
  <c r="B2755" i="10"/>
  <c r="C2755" i="10"/>
  <c r="A2756" i="10"/>
  <c r="B2756" i="10"/>
  <c r="C2756" i="10"/>
  <c r="A2757" i="10"/>
  <c r="B2757" i="10"/>
  <c r="C2757" i="10"/>
  <c r="A2758" i="10"/>
  <c r="B2758" i="10"/>
  <c r="C2758" i="10"/>
  <c r="A2759" i="10"/>
  <c r="B2759" i="10"/>
  <c r="C2759" i="10"/>
  <c r="A2760" i="10"/>
  <c r="B2760" i="10"/>
  <c r="C2760" i="10"/>
  <c r="A2761" i="10"/>
  <c r="B2761" i="10"/>
  <c r="C2761" i="10"/>
  <c r="A2762" i="10"/>
  <c r="B2762" i="10"/>
  <c r="C2762" i="10"/>
  <c r="A2763" i="10"/>
  <c r="B2763" i="10"/>
  <c r="C2763" i="10"/>
  <c r="A2764" i="10"/>
  <c r="B2764" i="10"/>
  <c r="C2764" i="10"/>
  <c r="A2765" i="10"/>
  <c r="B2765" i="10"/>
  <c r="C2765" i="10"/>
  <c r="A2766" i="10"/>
  <c r="B2766" i="10"/>
  <c r="C2766" i="10"/>
  <c r="A2767" i="10"/>
  <c r="B2767" i="10"/>
  <c r="C2767" i="10"/>
  <c r="A2768" i="10"/>
  <c r="B2768" i="10"/>
  <c r="C2768" i="10"/>
  <c r="A2769" i="10"/>
  <c r="B2769" i="10"/>
  <c r="C2769" i="10"/>
  <c r="A2770" i="10"/>
  <c r="B2770" i="10"/>
  <c r="C2770" i="10"/>
  <c r="A2771" i="10"/>
  <c r="B2771" i="10"/>
  <c r="C2771" i="10"/>
  <c r="A2772" i="10"/>
  <c r="B2772" i="10"/>
  <c r="C2772" i="10"/>
  <c r="A2773" i="10"/>
  <c r="B2773" i="10"/>
  <c r="C2773" i="10"/>
  <c r="A2774" i="10"/>
  <c r="B2774" i="10"/>
  <c r="C2774" i="10"/>
  <c r="A2775" i="10"/>
  <c r="B2775" i="10"/>
  <c r="C2775" i="10"/>
  <c r="A2776" i="10"/>
  <c r="B2776" i="10"/>
  <c r="C2776" i="10"/>
  <c r="A2777" i="10"/>
  <c r="B2777" i="10"/>
  <c r="C2777" i="10"/>
  <c r="A2778" i="10"/>
  <c r="B2778" i="10"/>
  <c r="C2778" i="10"/>
  <c r="A2779" i="10"/>
  <c r="B2779" i="10"/>
  <c r="C2779" i="10"/>
  <c r="A2780" i="10"/>
  <c r="B2780" i="10"/>
  <c r="C2780" i="10"/>
  <c r="A2781" i="10"/>
  <c r="B2781" i="10"/>
  <c r="C2781" i="10"/>
  <c r="A2782" i="10"/>
  <c r="B2782" i="10"/>
  <c r="C2782" i="10"/>
  <c r="A2783" i="10"/>
  <c r="B2783" i="10"/>
  <c r="C2783" i="10"/>
  <c r="A2784" i="10"/>
  <c r="B2784" i="10"/>
  <c r="C2784" i="10"/>
  <c r="A2785" i="10"/>
  <c r="B2785" i="10"/>
  <c r="C2785" i="10"/>
  <c r="A2786" i="10"/>
  <c r="B2786" i="10"/>
  <c r="C2786" i="10"/>
  <c r="A2787" i="10"/>
  <c r="B2787" i="10"/>
  <c r="C2787" i="10"/>
  <c r="A2788" i="10"/>
  <c r="B2788" i="10"/>
  <c r="C2788" i="10"/>
  <c r="A2789" i="10"/>
  <c r="B2789" i="10"/>
  <c r="C2789" i="10"/>
  <c r="A2790" i="10"/>
  <c r="B2790" i="10"/>
  <c r="C2790" i="10"/>
  <c r="A2791" i="10"/>
  <c r="B2791" i="10"/>
  <c r="C2791" i="10"/>
  <c r="A2792" i="10"/>
  <c r="B2792" i="10"/>
  <c r="C2792" i="10"/>
  <c r="A2793" i="10"/>
  <c r="B2793" i="10"/>
  <c r="C2793" i="10"/>
  <c r="A2794" i="10"/>
  <c r="B2794" i="10"/>
  <c r="C2794" i="10"/>
  <c r="A2795" i="10"/>
  <c r="B2795" i="10"/>
  <c r="C2795" i="10"/>
  <c r="A2796" i="10"/>
  <c r="B2796" i="10"/>
  <c r="C2796" i="10"/>
  <c r="A2797" i="10"/>
  <c r="B2797" i="10"/>
  <c r="C2797" i="10"/>
  <c r="A2798" i="10"/>
  <c r="B2798" i="10"/>
  <c r="C2798" i="10"/>
  <c r="A2799" i="10"/>
  <c r="B2799" i="10"/>
  <c r="C2799" i="10"/>
  <c r="A2800" i="10"/>
  <c r="B2800" i="10"/>
  <c r="C2800" i="10"/>
  <c r="A2801" i="10"/>
  <c r="B2801" i="10"/>
  <c r="C2801" i="10"/>
  <c r="A2802" i="10"/>
  <c r="B2802" i="10"/>
  <c r="C2802" i="10"/>
  <c r="A2803" i="10"/>
  <c r="B2803" i="10"/>
  <c r="C2803" i="10"/>
  <c r="A2804" i="10"/>
  <c r="B2804" i="10"/>
  <c r="C2804" i="10"/>
  <c r="A2805" i="10"/>
  <c r="B2805" i="10"/>
  <c r="C2805" i="10"/>
  <c r="A2806" i="10"/>
  <c r="B2806" i="10"/>
  <c r="C2806" i="10"/>
  <c r="A2807" i="10"/>
  <c r="B2807" i="10"/>
  <c r="C2807" i="10"/>
  <c r="A2808" i="10"/>
  <c r="B2808" i="10"/>
  <c r="C2808" i="10"/>
  <c r="A2809" i="10"/>
  <c r="B2809" i="10"/>
  <c r="C2809" i="10"/>
  <c r="A2810" i="10"/>
  <c r="B2810" i="10"/>
  <c r="C2810" i="10"/>
  <c r="A2811" i="10"/>
  <c r="B2811" i="10"/>
  <c r="C2811" i="10"/>
  <c r="A2812" i="10"/>
  <c r="B2812" i="10"/>
  <c r="C2812" i="10"/>
  <c r="A2813" i="10"/>
  <c r="B2813" i="10"/>
  <c r="C2813" i="10"/>
  <c r="A2814" i="10"/>
  <c r="B2814" i="10"/>
  <c r="C2814" i="10"/>
  <c r="A2815" i="10"/>
  <c r="B2815" i="10"/>
  <c r="C2815" i="10"/>
  <c r="A2816" i="10"/>
  <c r="B2816" i="10"/>
  <c r="C2816" i="10"/>
  <c r="A2817" i="10"/>
  <c r="B2817" i="10"/>
  <c r="C2817" i="10"/>
  <c r="A2818" i="10"/>
  <c r="B2818" i="10"/>
  <c r="C2818" i="10"/>
  <c r="A2819" i="10"/>
  <c r="B2819" i="10"/>
  <c r="C2819" i="10"/>
  <c r="A2820" i="10"/>
  <c r="B2820" i="10"/>
  <c r="C2820" i="10"/>
  <c r="A2821" i="10"/>
  <c r="B2821" i="10"/>
  <c r="C2821" i="10"/>
  <c r="A2822" i="10"/>
  <c r="B2822" i="10"/>
  <c r="C2822" i="10"/>
  <c r="A2823" i="10"/>
  <c r="B2823" i="10"/>
  <c r="C2823" i="10"/>
  <c r="A2824" i="10"/>
  <c r="B2824" i="10"/>
  <c r="C2824" i="10"/>
  <c r="A2825" i="10"/>
  <c r="B2825" i="10"/>
  <c r="C2825" i="10"/>
  <c r="A2826" i="10"/>
  <c r="B2826" i="10"/>
  <c r="C2826" i="10"/>
  <c r="A2827" i="10"/>
  <c r="B2827" i="10"/>
  <c r="C2827" i="10"/>
  <c r="A2828" i="10"/>
  <c r="B2828" i="10"/>
  <c r="C2828" i="10"/>
  <c r="A2829" i="10"/>
  <c r="B2829" i="10"/>
  <c r="C2829" i="10"/>
  <c r="A2830" i="10"/>
  <c r="B2830" i="10"/>
  <c r="C2830" i="10"/>
  <c r="A2831" i="10"/>
  <c r="B2831" i="10"/>
  <c r="C2831" i="10"/>
  <c r="A2832" i="10"/>
  <c r="B2832" i="10"/>
  <c r="C2832" i="10"/>
  <c r="A2833" i="10"/>
  <c r="B2833" i="10"/>
  <c r="C2833" i="10"/>
  <c r="A2834" i="10"/>
  <c r="B2834" i="10"/>
  <c r="C2834" i="10"/>
  <c r="A2835" i="10"/>
  <c r="B2835" i="10"/>
  <c r="C2835" i="10"/>
  <c r="A2836" i="10"/>
  <c r="B2836" i="10"/>
  <c r="C2836" i="10"/>
  <c r="A2837" i="10"/>
  <c r="B2837" i="10"/>
  <c r="C2837" i="10"/>
  <c r="A2838" i="10"/>
  <c r="B2838" i="10"/>
  <c r="C2838" i="10"/>
  <c r="A2839" i="10"/>
  <c r="B2839" i="10"/>
  <c r="C2839" i="10"/>
  <c r="A2840" i="10"/>
  <c r="B2840" i="10"/>
  <c r="C2840" i="10"/>
  <c r="A2841" i="10"/>
  <c r="B2841" i="10"/>
  <c r="C2841" i="10"/>
  <c r="A2842" i="10"/>
  <c r="B2842" i="10"/>
  <c r="C2842" i="10"/>
  <c r="A2843" i="10"/>
  <c r="B2843" i="10"/>
  <c r="C2843" i="10"/>
  <c r="A2844" i="10"/>
  <c r="B2844" i="10"/>
  <c r="C2844" i="10"/>
  <c r="A2845" i="10"/>
  <c r="B2845" i="10"/>
  <c r="C2845" i="10"/>
  <c r="A2846" i="10"/>
  <c r="B2846" i="10"/>
  <c r="C2846" i="10"/>
  <c r="A2847" i="10"/>
  <c r="B2847" i="10"/>
  <c r="C2847" i="10"/>
  <c r="A2848" i="10"/>
  <c r="B2848" i="10"/>
  <c r="C2848" i="10"/>
  <c r="A2849" i="10"/>
  <c r="B2849" i="10"/>
  <c r="C2849" i="10"/>
  <c r="A2850" i="10"/>
  <c r="B2850" i="10"/>
  <c r="C2850" i="10"/>
  <c r="A2851" i="10"/>
  <c r="B2851" i="10"/>
  <c r="C2851" i="10"/>
  <c r="A2852" i="10"/>
  <c r="B2852" i="10"/>
  <c r="C2852" i="10"/>
  <c r="A2853" i="10"/>
  <c r="B2853" i="10"/>
  <c r="C2853" i="10"/>
  <c r="A2854" i="10"/>
  <c r="B2854" i="10"/>
  <c r="C2854" i="10"/>
  <c r="A2855" i="10"/>
  <c r="B2855" i="10"/>
  <c r="C2855" i="10"/>
  <c r="A2856" i="10"/>
  <c r="B2856" i="10"/>
  <c r="C2856" i="10"/>
  <c r="A2857" i="10"/>
  <c r="B2857" i="10"/>
  <c r="C2857" i="10"/>
  <c r="A2858" i="10"/>
  <c r="B2858" i="10"/>
  <c r="C2858" i="10"/>
  <c r="A2859" i="10"/>
  <c r="B2859" i="10"/>
  <c r="C2859" i="10"/>
  <c r="A2860" i="10"/>
  <c r="B2860" i="10"/>
  <c r="C2860" i="10"/>
  <c r="A2861" i="10"/>
  <c r="B2861" i="10"/>
  <c r="C2861" i="10"/>
  <c r="A2862" i="10"/>
  <c r="B2862" i="10"/>
  <c r="C2862" i="10"/>
  <c r="A2863" i="10"/>
  <c r="B2863" i="10"/>
  <c r="C2863" i="10"/>
  <c r="A2864" i="10"/>
  <c r="B2864" i="10"/>
  <c r="C2864" i="10"/>
  <c r="A2865" i="10"/>
  <c r="B2865" i="10"/>
  <c r="C2865" i="10"/>
  <c r="A2866" i="10"/>
  <c r="B2866" i="10"/>
  <c r="C2866" i="10"/>
  <c r="A2867" i="10"/>
  <c r="B2867" i="10"/>
  <c r="C2867" i="10"/>
  <c r="A2868" i="10"/>
  <c r="B2868" i="10"/>
  <c r="C2868" i="10"/>
  <c r="A2869" i="10"/>
  <c r="B2869" i="10"/>
  <c r="C2869" i="10"/>
  <c r="A2870" i="10"/>
  <c r="B2870" i="10"/>
  <c r="C2870" i="10"/>
  <c r="A2871" i="10"/>
  <c r="B2871" i="10"/>
  <c r="C2871" i="10"/>
  <c r="A2872" i="10"/>
  <c r="B2872" i="10"/>
  <c r="C2872" i="10"/>
  <c r="A2873" i="10"/>
  <c r="B2873" i="10"/>
  <c r="C2873" i="10"/>
  <c r="A2874" i="10"/>
  <c r="B2874" i="10"/>
  <c r="C2874" i="10"/>
  <c r="A2875" i="10"/>
  <c r="B2875" i="10"/>
  <c r="C2875" i="10"/>
  <c r="A2876" i="10"/>
  <c r="B2876" i="10"/>
  <c r="C2876" i="10"/>
  <c r="A2877" i="10"/>
  <c r="B2877" i="10"/>
  <c r="C2877" i="10"/>
  <c r="A2878" i="10"/>
  <c r="B2878" i="10"/>
  <c r="C2878" i="10"/>
  <c r="A2879" i="10"/>
  <c r="B2879" i="10"/>
  <c r="C2879" i="10"/>
  <c r="A2880" i="10"/>
  <c r="B2880" i="10"/>
  <c r="C2880" i="10"/>
  <c r="A2881" i="10"/>
  <c r="B2881" i="10"/>
  <c r="C2881" i="10"/>
  <c r="A2882" i="10"/>
  <c r="B2882" i="10"/>
  <c r="C2882" i="10"/>
  <c r="A2883" i="10"/>
  <c r="B2883" i="10"/>
  <c r="C2883" i="10"/>
  <c r="A2884" i="10"/>
  <c r="B2884" i="10"/>
  <c r="C2884" i="10"/>
  <c r="A2885" i="10"/>
  <c r="B2885" i="10"/>
  <c r="C2885" i="10"/>
  <c r="A2886" i="10"/>
  <c r="B2886" i="10"/>
  <c r="C2886" i="10"/>
  <c r="A2887" i="10"/>
  <c r="B2887" i="10"/>
  <c r="C2887" i="10"/>
  <c r="A2888" i="10"/>
  <c r="B2888" i="10"/>
  <c r="C2888" i="10"/>
  <c r="A2889" i="10"/>
  <c r="B2889" i="10"/>
  <c r="C2889" i="10"/>
  <c r="A2890" i="10"/>
  <c r="B2890" i="10"/>
  <c r="C2890" i="10"/>
  <c r="A2891" i="10"/>
  <c r="B2891" i="10"/>
  <c r="C2891" i="10"/>
  <c r="A2892" i="10"/>
  <c r="B2892" i="10"/>
  <c r="C2892" i="10"/>
  <c r="A2893" i="10"/>
  <c r="B2893" i="10"/>
  <c r="C2893" i="10"/>
  <c r="A2894" i="10"/>
  <c r="B2894" i="10"/>
  <c r="C2894" i="10"/>
  <c r="A2895" i="10"/>
  <c r="B2895" i="10"/>
  <c r="C2895" i="10"/>
  <c r="A2896" i="10"/>
  <c r="B2896" i="10"/>
  <c r="C2896" i="10"/>
  <c r="A2897" i="10"/>
  <c r="B2897" i="10"/>
  <c r="C2897" i="10"/>
  <c r="A2898" i="10"/>
  <c r="B2898" i="10"/>
  <c r="C2898" i="10"/>
  <c r="A2899" i="10"/>
  <c r="B2899" i="10"/>
  <c r="C2899" i="10"/>
  <c r="A2900" i="10"/>
  <c r="B2900" i="10"/>
  <c r="C2900" i="10"/>
  <c r="A2901" i="10"/>
  <c r="B2901" i="10"/>
  <c r="C2901" i="10"/>
  <c r="A2902" i="10"/>
  <c r="B2902" i="10"/>
  <c r="C2902" i="10"/>
  <c r="A2903" i="10"/>
  <c r="B2903" i="10"/>
  <c r="C2903" i="10"/>
  <c r="A2904" i="10"/>
  <c r="B2904" i="10"/>
  <c r="C2904" i="10"/>
  <c r="A2905" i="10"/>
  <c r="B2905" i="10"/>
  <c r="C2905" i="10"/>
  <c r="A2906" i="10"/>
  <c r="B2906" i="10"/>
  <c r="C2906" i="10"/>
  <c r="A2907" i="10"/>
  <c r="B2907" i="10"/>
  <c r="C2907" i="10"/>
  <c r="A2908" i="10"/>
  <c r="B2908" i="10"/>
  <c r="C2908" i="10"/>
  <c r="A2909" i="10"/>
  <c r="B2909" i="10"/>
  <c r="C2909" i="10"/>
  <c r="A2910" i="10"/>
  <c r="B2910" i="10"/>
  <c r="C2910" i="10"/>
  <c r="A2911" i="10"/>
  <c r="B2911" i="10"/>
  <c r="C2911" i="10"/>
  <c r="A2912" i="10"/>
  <c r="B2912" i="10"/>
  <c r="C2912" i="10"/>
  <c r="A2913" i="10"/>
  <c r="B2913" i="10"/>
  <c r="C2913" i="10"/>
  <c r="A2914" i="10"/>
  <c r="B2914" i="10"/>
  <c r="C2914" i="10"/>
  <c r="A2915" i="10"/>
  <c r="B2915" i="10"/>
  <c r="C2915" i="10"/>
  <c r="A2916" i="10"/>
  <c r="B2916" i="10"/>
  <c r="C2916" i="10"/>
  <c r="A2917" i="10"/>
  <c r="B2917" i="10"/>
  <c r="C2917" i="10"/>
  <c r="A2918" i="10"/>
  <c r="B2918" i="10"/>
  <c r="C2918" i="10"/>
  <c r="A2919" i="10"/>
  <c r="B2919" i="10"/>
  <c r="C2919" i="10"/>
  <c r="A2920" i="10"/>
  <c r="B2920" i="10"/>
  <c r="C2920" i="10"/>
  <c r="A2921" i="10"/>
  <c r="B2921" i="10"/>
  <c r="C2921" i="10"/>
  <c r="A2922" i="10"/>
  <c r="B2922" i="10"/>
  <c r="C2922" i="10"/>
  <c r="A2923" i="10"/>
  <c r="B2923" i="10"/>
  <c r="C2923" i="10"/>
  <c r="A2924" i="10"/>
  <c r="B2924" i="10"/>
  <c r="C2924" i="10"/>
  <c r="A2925" i="10"/>
  <c r="B2925" i="10"/>
  <c r="C2925" i="10"/>
  <c r="A2926" i="10"/>
  <c r="B2926" i="10"/>
  <c r="C2926" i="10"/>
  <c r="A2927" i="10"/>
  <c r="B2927" i="10"/>
  <c r="C2927" i="10"/>
  <c r="A2928" i="10"/>
  <c r="B2928" i="10"/>
  <c r="C2928" i="10"/>
  <c r="A2929" i="10"/>
  <c r="B2929" i="10"/>
  <c r="C2929" i="10"/>
  <c r="A2930" i="10"/>
  <c r="B2930" i="10"/>
  <c r="C2930" i="10"/>
  <c r="A2931" i="10"/>
  <c r="B2931" i="10"/>
  <c r="C2931" i="10"/>
  <c r="A2932" i="10"/>
  <c r="B2932" i="10"/>
  <c r="C2932" i="10"/>
  <c r="A2933" i="10"/>
  <c r="B2933" i="10"/>
  <c r="C2933" i="10"/>
  <c r="A2934" i="10"/>
  <c r="B2934" i="10"/>
  <c r="C2934" i="10"/>
  <c r="A2935" i="10"/>
  <c r="B2935" i="10"/>
  <c r="C2935" i="10"/>
  <c r="A2936" i="10"/>
  <c r="B2936" i="10"/>
  <c r="C2936" i="10"/>
  <c r="A2937" i="10"/>
  <c r="B2937" i="10"/>
  <c r="C2937" i="10"/>
  <c r="A2938" i="10"/>
  <c r="B2938" i="10"/>
  <c r="C2938" i="10"/>
  <c r="A2939" i="10"/>
  <c r="B2939" i="10"/>
  <c r="C2939" i="10"/>
  <c r="A2940" i="10"/>
  <c r="B2940" i="10"/>
  <c r="C2940" i="10"/>
  <c r="A2941" i="10"/>
  <c r="B2941" i="10"/>
  <c r="C2941" i="10"/>
  <c r="A2942" i="10"/>
  <c r="B2942" i="10"/>
  <c r="C2942" i="10"/>
  <c r="A2943" i="10"/>
  <c r="B2943" i="10"/>
  <c r="C2943" i="10"/>
  <c r="A2944" i="10"/>
  <c r="B2944" i="10"/>
  <c r="C2944" i="10"/>
  <c r="A2945" i="10"/>
  <c r="B2945" i="10"/>
  <c r="C2945" i="10"/>
  <c r="A2946" i="10"/>
  <c r="B2946" i="10"/>
  <c r="C2946" i="10"/>
  <c r="A2947" i="10"/>
  <c r="B2947" i="10"/>
  <c r="C2947" i="10"/>
  <c r="A2948" i="10"/>
  <c r="B2948" i="10"/>
  <c r="C2948" i="10"/>
  <c r="A2949" i="10"/>
  <c r="B2949" i="10"/>
  <c r="C2949" i="10"/>
  <c r="A2950" i="10"/>
  <c r="B2950" i="10"/>
  <c r="C2950" i="10"/>
  <c r="A2951" i="10"/>
  <c r="B2951" i="10"/>
  <c r="C2951" i="10"/>
  <c r="A2952" i="10"/>
  <c r="B2952" i="10"/>
  <c r="C2952" i="10"/>
  <c r="A2953" i="10"/>
  <c r="B2953" i="10"/>
  <c r="C2953" i="10"/>
  <c r="A2954" i="10"/>
  <c r="B2954" i="10"/>
  <c r="C2954" i="10"/>
  <c r="A2955" i="10"/>
  <c r="B2955" i="10"/>
  <c r="C2955" i="10"/>
  <c r="A2956" i="10"/>
  <c r="B2956" i="10"/>
  <c r="C2956" i="10"/>
  <c r="A2957" i="10"/>
  <c r="B2957" i="10"/>
  <c r="C2957" i="10"/>
  <c r="A2958" i="10"/>
  <c r="B2958" i="10"/>
  <c r="C2958" i="10"/>
  <c r="A2959" i="10"/>
  <c r="B2959" i="10"/>
  <c r="C2959" i="10"/>
  <c r="A2960" i="10"/>
  <c r="B2960" i="10"/>
  <c r="C2960" i="10"/>
  <c r="A2961" i="10"/>
  <c r="B2961" i="10"/>
  <c r="C2961" i="10"/>
  <c r="A2962" i="10"/>
  <c r="B2962" i="10"/>
  <c r="C2962" i="10"/>
  <c r="A2963" i="10"/>
  <c r="B2963" i="10"/>
  <c r="C2963" i="10"/>
  <c r="A2964" i="10"/>
  <c r="B2964" i="10"/>
  <c r="C2964" i="10"/>
  <c r="A2965" i="10"/>
  <c r="B2965" i="10"/>
  <c r="C2965" i="10"/>
  <c r="A2966" i="10"/>
  <c r="B2966" i="10"/>
  <c r="C2966" i="10"/>
  <c r="A2967" i="10"/>
  <c r="B2967" i="10"/>
  <c r="C2967" i="10"/>
  <c r="A2968" i="10"/>
  <c r="B2968" i="10"/>
  <c r="C2968" i="10"/>
  <c r="A2969" i="10"/>
  <c r="B2969" i="10"/>
  <c r="C2969" i="10"/>
  <c r="A2970" i="10"/>
  <c r="B2970" i="10"/>
  <c r="C2970" i="10"/>
  <c r="A2971" i="10"/>
  <c r="B2971" i="10"/>
  <c r="C2971" i="10"/>
  <c r="A2972" i="10"/>
  <c r="B2972" i="10"/>
  <c r="C2972" i="10"/>
  <c r="A2973" i="10"/>
  <c r="B2973" i="10"/>
  <c r="C2973" i="10"/>
  <c r="A2974" i="10"/>
  <c r="B2974" i="10"/>
  <c r="C2974" i="10"/>
  <c r="A2975" i="10"/>
  <c r="B2975" i="10"/>
  <c r="C2975" i="10"/>
  <c r="A2976" i="10"/>
  <c r="B2976" i="10"/>
  <c r="C2976" i="10"/>
  <c r="A2977" i="10"/>
  <c r="B2977" i="10"/>
  <c r="C2977" i="10"/>
  <c r="A2978" i="10"/>
  <c r="B2978" i="10"/>
  <c r="C2978" i="10"/>
  <c r="A2979" i="10"/>
  <c r="B2979" i="10"/>
  <c r="C2979" i="10"/>
  <c r="A2980" i="10"/>
  <c r="B2980" i="10"/>
  <c r="C2980" i="10"/>
  <c r="A2981" i="10"/>
  <c r="B2981" i="10"/>
  <c r="C2981" i="10"/>
  <c r="A2982" i="10"/>
  <c r="B2982" i="10"/>
  <c r="C2982" i="10"/>
  <c r="A2983" i="10"/>
  <c r="B2983" i="10"/>
  <c r="C2983" i="10"/>
  <c r="A2984" i="10"/>
  <c r="B2984" i="10"/>
  <c r="C2984" i="10"/>
  <c r="A2985" i="10"/>
  <c r="B2985" i="10"/>
  <c r="C2985" i="10"/>
  <c r="A2986" i="10"/>
  <c r="B2986" i="10"/>
  <c r="C2986" i="10"/>
  <c r="A2987" i="10"/>
  <c r="B2987" i="10"/>
  <c r="C2987" i="10"/>
  <c r="A2988" i="10"/>
  <c r="B2988" i="10"/>
  <c r="C2988" i="10"/>
  <c r="A2989" i="10"/>
  <c r="B2989" i="10"/>
  <c r="C2989" i="10"/>
  <c r="A2990" i="10"/>
  <c r="B2990" i="10"/>
  <c r="C2990" i="10"/>
  <c r="A2991" i="10"/>
  <c r="B2991" i="10"/>
  <c r="C2991" i="10"/>
  <c r="A2992" i="10"/>
  <c r="B2992" i="10"/>
  <c r="C2992" i="10"/>
  <c r="A2993" i="10"/>
  <c r="B2993" i="10"/>
  <c r="C2993" i="10"/>
  <c r="A2994" i="10"/>
  <c r="B2994" i="10"/>
  <c r="C2994" i="10"/>
  <c r="A2995" i="10"/>
  <c r="B2995" i="10"/>
  <c r="C2995" i="10"/>
  <c r="A2996" i="10"/>
  <c r="B2996" i="10"/>
  <c r="C2996" i="10"/>
  <c r="A2997" i="10"/>
  <c r="B2997" i="10"/>
  <c r="C2997" i="10"/>
  <c r="A2998" i="10"/>
  <c r="B2998" i="10"/>
  <c r="C2998" i="10"/>
  <c r="A2999" i="10"/>
  <c r="B2999" i="10"/>
  <c r="C2999" i="10"/>
  <c r="A3000" i="10"/>
  <c r="B3000" i="10"/>
  <c r="C3000" i="10"/>
  <c r="A3001" i="10"/>
  <c r="B3001" i="10"/>
  <c r="C3001" i="10"/>
  <c r="A3002" i="10"/>
  <c r="B3002" i="10"/>
  <c r="C3002" i="10"/>
  <c r="A3003" i="10"/>
  <c r="B3003" i="10"/>
  <c r="C3003" i="10"/>
  <c r="A3004" i="10"/>
  <c r="B3004" i="10"/>
  <c r="C3004" i="10"/>
  <c r="A3005" i="10"/>
  <c r="B3005" i="10"/>
  <c r="C3005" i="10"/>
  <c r="A3006" i="10"/>
  <c r="B3006" i="10"/>
  <c r="C3006" i="10"/>
  <c r="A3007" i="10"/>
  <c r="B3007" i="10"/>
  <c r="C3007" i="10"/>
  <c r="A3008" i="10"/>
  <c r="B3008" i="10"/>
  <c r="C3008" i="10"/>
  <c r="A3009" i="10"/>
  <c r="B3009" i="10"/>
  <c r="C3009" i="10"/>
  <c r="A3010" i="10"/>
  <c r="B3010" i="10"/>
  <c r="C3010" i="10"/>
  <c r="A3011" i="10"/>
  <c r="B3011" i="10"/>
  <c r="C3011" i="10"/>
  <c r="A3012" i="10"/>
  <c r="B3012" i="10"/>
  <c r="C3012" i="10"/>
  <c r="A3013" i="10"/>
  <c r="B3013" i="10"/>
  <c r="C3013" i="10"/>
  <c r="A3014" i="10"/>
  <c r="B3014" i="10"/>
  <c r="C3014" i="10"/>
  <c r="A3015" i="10"/>
  <c r="B3015" i="10"/>
  <c r="C3015" i="10"/>
  <c r="A3016" i="10"/>
  <c r="B3016" i="10"/>
  <c r="C3016" i="10"/>
  <c r="A3017" i="10"/>
  <c r="B3017" i="10"/>
  <c r="C3017" i="10"/>
  <c r="A3018" i="10"/>
  <c r="B3018" i="10"/>
  <c r="C3018" i="10"/>
  <c r="A3019" i="10"/>
  <c r="B3019" i="10"/>
  <c r="C3019" i="10"/>
  <c r="A3020" i="10"/>
  <c r="B3020" i="10"/>
  <c r="C3020" i="10"/>
  <c r="A3021" i="10"/>
  <c r="B3021" i="10"/>
  <c r="C3021" i="10"/>
  <c r="A3022" i="10"/>
  <c r="B3022" i="10"/>
  <c r="C3022" i="10"/>
  <c r="A3023" i="10"/>
  <c r="B3023" i="10"/>
  <c r="C3023" i="10"/>
  <c r="A3024" i="10"/>
  <c r="B3024" i="10"/>
  <c r="C3024" i="10"/>
  <c r="A3025" i="10"/>
  <c r="B3025" i="10"/>
  <c r="C3025" i="10"/>
  <c r="A3026" i="10"/>
  <c r="B3026" i="10"/>
  <c r="C3026" i="10"/>
  <c r="A3027" i="10"/>
  <c r="B3027" i="10"/>
  <c r="C3027" i="10"/>
  <c r="A3028" i="10"/>
  <c r="B3028" i="10"/>
  <c r="C3028" i="10"/>
  <c r="A3029" i="10"/>
  <c r="B3029" i="10"/>
  <c r="C3029" i="10"/>
  <c r="A3030" i="10"/>
  <c r="B3030" i="10"/>
  <c r="C3030" i="10"/>
  <c r="A3031" i="10"/>
  <c r="B3031" i="10"/>
  <c r="C3031" i="10"/>
  <c r="A3032" i="10"/>
  <c r="B3032" i="10"/>
  <c r="C3032" i="10"/>
  <c r="A3033" i="10"/>
  <c r="B3033" i="10"/>
  <c r="C3033" i="10"/>
  <c r="A3034" i="10"/>
  <c r="B3034" i="10"/>
  <c r="C3034" i="10"/>
  <c r="A3035" i="10"/>
  <c r="B3035" i="10"/>
  <c r="C3035" i="10"/>
  <c r="A3036" i="10"/>
  <c r="B3036" i="10"/>
  <c r="C3036" i="10"/>
  <c r="A3037" i="10"/>
  <c r="B3037" i="10"/>
  <c r="C3037" i="10"/>
  <c r="A3038" i="10"/>
  <c r="B3038" i="10"/>
  <c r="C3038" i="10"/>
  <c r="A3039" i="10"/>
  <c r="B3039" i="10"/>
  <c r="C3039" i="10"/>
  <c r="A3040" i="10"/>
  <c r="B3040" i="10"/>
  <c r="C3040" i="10"/>
  <c r="A3041" i="10"/>
  <c r="B3041" i="10"/>
  <c r="C3041" i="10"/>
  <c r="A3042" i="10"/>
  <c r="B3042" i="10"/>
  <c r="C3042" i="10"/>
  <c r="A3043" i="10"/>
  <c r="B3043" i="10"/>
  <c r="C3043" i="10"/>
  <c r="A3044" i="10"/>
  <c r="B3044" i="10"/>
  <c r="C3044" i="10"/>
  <c r="A3045" i="10"/>
  <c r="B3045" i="10"/>
  <c r="C3045" i="10"/>
  <c r="A3046" i="10"/>
  <c r="B3046" i="10"/>
  <c r="C3046" i="10"/>
  <c r="A3047" i="10"/>
  <c r="B3047" i="10"/>
  <c r="C3047" i="10"/>
  <c r="A3048" i="10"/>
  <c r="B3048" i="10"/>
  <c r="C3048" i="10"/>
  <c r="A3049" i="10"/>
  <c r="B3049" i="10"/>
  <c r="C3049" i="10"/>
  <c r="A3050" i="10"/>
  <c r="B3050" i="10"/>
  <c r="C3050" i="10"/>
  <c r="A3051" i="10"/>
  <c r="B3051" i="10"/>
  <c r="C3051" i="10"/>
  <c r="A3052" i="10"/>
  <c r="B3052" i="10"/>
  <c r="C3052" i="10"/>
  <c r="A3053" i="10"/>
  <c r="B3053" i="10"/>
  <c r="C3053" i="10"/>
  <c r="A3054" i="10"/>
  <c r="B3054" i="10"/>
  <c r="C3054" i="10"/>
  <c r="A3055" i="10"/>
  <c r="B3055" i="10"/>
  <c r="C3055" i="10"/>
  <c r="A3056" i="10"/>
  <c r="B3056" i="10"/>
  <c r="C3056" i="10"/>
  <c r="A3057" i="10"/>
  <c r="B3057" i="10"/>
  <c r="C3057" i="10"/>
  <c r="A3058" i="10"/>
  <c r="B3058" i="10"/>
  <c r="C3058" i="10"/>
  <c r="A3059" i="10"/>
  <c r="B3059" i="10"/>
  <c r="C3059" i="10"/>
  <c r="A3060" i="10"/>
  <c r="B3060" i="10"/>
  <c r="C3060" i="10"/>
  <c r="A3061" i="10"/>
  <c r="B3061" i="10"/>
  <c r="C3061" i="10"/>
  <c r="A3062" i="10"/>
  <c r="B3062" i="10"/>
  <c r="C3062" i="10"/>
  <c r="A3063" i="10"/>
  <c r="B3063" i="10"/>
  <c r="C3063" i="10"/>
  <c r="A3064" i="10"/>
  <c r="B3064" i="10"/>
  <c r="C3064" i="10"/>
  <c r="A3065" i="10"/>
  <c r="B3065" i="10"/>
  <c r="C3065" i="10"/>
  <c r="A3066" i="10"/>
  <c r="B3066" i="10"/>
  <c r="C3066" i="10"/>
  <c r="A3067" i="10"/>
  <c r="B3067" i="10"/>
  <c r="C3067" i="10"/>
  <c r="A3068" i="10"/>
  <c r="B3068" i="10"/>
  <c r="C3068" i="10"/>
  <c r="A3069" i="10"/>
  <c r="B3069" i="10"/>
  <c r="C3069" i="10"/>
  <c r="A3070" i="10"/>
  <c r="B3070" i="10"/>
  <c r="C3070" i="10"/>
  <c r="A3071" i="10"/>
  <c r="B3071" i="10"/>
  <c r="C3071" i="10"/>
  <c r="A3072" i="10"/>
  <c r="B3072" i="10"/>
  <c r="C3072" i="10"/>
  <c r="A3073" i="10"/>
  <c r="B3073" i="10"/>
  <c r="C3073" i="10"/>
  <c r="A3074" i="10"/>
  <c r="B3074" i="10"/>
  <c r="C3074" i="10"/>
  <c r="A3075" i="10"/>
  <c r="B3075" i="10"/>
  <c r="C3075" i="10"/>
  <c r="A3076" i="10"/>
  <c r="B3076" i="10"/>
  <c r="C3076" i="10"/>
  <c r="A3077" i="10"/>
  <c r="B3077" i="10"/>
  <c r="C3077" i="10"/>
  <c r="A3078" i="10"/>
  <c r="B3078" i="10"/>
  <c r="C3078" i="10"/>
  <c r="A3079" i="10"/>
  <c r="B3079" i="10"/>
  <c r="C3079" i="10"/>
  <c r="A3080" i="10"/>
  <c r="B3080" i="10"/>
  <c r="C3080" i="10"/>
  <c r="A3081" i="10"/>
  <c r="B3081" i="10"/>
  <c r="C3081" i="10"/>
  <c r="A3082" i="10"/>
  <c r="B3082" i="10"/>
  <c r="C3082" i="10"/>
  <c r="A3083" i="10"/>
  <c r="B3083" i="10"/>
  <c r="C3083" i="10"/>
  <c r="A3084" i="10"/>
  <c r="B3084" i="10"/>
  <c r="C3084" i="10"/>
  <c r="A3085" i="10"/>
  <c r="B3085" i="10"/>
  <c r="C3085" i="10"/>
  <c r="A3086" i="10"/>
  <c r="B3086" i="10"/>
  <c r="C3086" i="10"/>
  <c r="A3087" i="10"/>
  <c r="B3087" i="10"/>
  <c r="C3087" i="10"/>
  <c r="A3088" i="10"/>
  <c r="B3088" i="10"/>
  <c r="C3088" i="10"/>
  <c r="A3089" i="10"/>
  <c r="B3089" i="10"/>
  <c r="C3089" i="10"/>
  <c r="A3090" i="10"/>
  <c r="B3090" i="10"/>
  <c r="C3090" i="10"/>
  <c r="A3091" i="10"/>
  <c r="B3091" i="10"/>
  <c r="C3091" i="10"/>
  <c r="A3092" i="10"/>
  <c r="B3092" i="10"/>
  <c r="C3092" i="10"/>
  <c r="A3093" i="10"/>
  <c r="B3093" i="10"/>
  <c r="C3093" i="10"/>
  <c r="A3094" i="10"/>
  <c r="B3094" i="10"/>
  <c r="C3094" i="10"/>
  <c r="A3095" i="10"/>
  <c r="B3095" i="10"/>
  <c r="C3095" i="10"/>
  <c r="A3096" i="10"/>
  <c r="B3096" i="10"/>
  <c r="C3096" i="10"/>
  <c r="A3097" i="10"/>
  <c r="B3097" i="10"/>
  <c r="C3097" i="10"/>
  <c r="A3098" i="10"/>
  <c r="B3098" i="10"/>
  <c r="C3098" i="10"/>
  <c r="A3099" i="10"/>
  <c r="B3099" i="10"/>
  <c r="C3099" i="10"/>
  <c r="A3100" i="10"/>
  <c r="B3100" i="10"/>
  <c r="C3100" i="10"/>
  <c r="A3101" i="10"/>
  <c r="B3101" i="10"/>
  <c r="C3101" i="10"/>
  <c r="A3102" i="10"/>
  <c r="B3102" i="10"/>
  <c r="C3102" i="10"/>
  <c r="A3103" i="10"/>
  <c r="B3103" i="10"/>
  <c r="C3103" i="10"/>
  <c r="A3104" i="10"/>
  <c r="B3104" i="10"/>
  <c r="C3104" i="10"/>
  <c r="A3105" i="10"/>
  <c r="B3105" i="10"/>
  <c r="C3105" i="10"/>
  <c r="A3106" i="10"/>
  <c r="B3106" i="10"/>
  <c r="C3106" i="10"/>
  <c r="A3107" i="10"/>
  <c r="B3107" i="10"/>
  <c r="C3107" i="10"/>
  <c r="A3108" i="10"/>
  <c r="B3108" i="10"/>
  <c r="C3108" i="10"/>
  <c r="A3109" i="10"/>
  <c r="B3109" i="10"/>
  <c r="C3109" i="10"/>
  <c r="A3110" i="10"/>
  <c r="B3110" i="10"/>
  <c r="C3110" i="10"/>
  <c r="A3111" i="10"/>
  <c r="B3111" i="10"/>
  <c r="C3111" i="10"/>
  <c r="A3112" i="10"/>
  <c r="B3112" i="10"/>
  <c r="C3112" i="10"/>
  <c r="A3113" i="10"/>
  <c r="B3113" i="10"/>
  <c r="C3113" i="10"/>
  <c r="A3114" i="10"/>
  <c r="B3114" i="10"/>
  <c r="C3114" i="10"/>
  <c r="A3115" i="10"/>
  <c r="B3115" i="10"/>
  <c r="C3115" i="10"/>
  <c r="A3116" i="10"/>
  <c r="B3116" i="10"/>
  <c r="C3116" i="10"/>
  <c r="A3117" i="10"/>
  <c r="B3117" i="10"/>
  <c r="C3117" i="10"/>
  <c r="A3118" i="10"/>
  <c r="B3118" i="10"/>
  <c r="C3118" i="10"/>
  <c r="A3119" i="10"/>
  <c r="B3119" i="10"/>
  <c r="C3119" i="10"/>
  <c r="A3120" i="10"/>
  <c r="B3120" i="10"/>
  <c r="C3120" i="10"/>
  <c r="A3121" i="10"/>
  <c r="B3121" i="10"/>
  <c r="C3121" i="10"/>
  <c r="A3122" i="10"/>
  <c r="B3122" i="10"/>
  <c r="C3122" i="10"/>
  <c r="A3123" i="10"/>
  <c r="B3123" i="10"/>
  <c r="C3123" i="10"/>
  <c r="A3124" i="10"/>
  <c r="B3124" i="10"/>
  <c r="C3124" i="10"/>
  <c r="A3125" i="10"/>
  <c r="B3125" i="10"/>
  <c r="C3125" i="10"/>
  <c r="A3126" i="10"/>
  <c r="B3126" i="10"/>
  <c r="C3126" i="10"/>
  <c r="A3127" i="10"/>
  <c r="B3127" i="10"/>
  <c r="C3127" i="10"/>
  <c r="A3128" i="10"/>
  <c r="B3128" i="10"/>
  <c r="C3128" i="10"/>
  <c r="A3129" i="10"/>
  <c r="B3129" i="10"/>
  <c r="C3129" i="10"/>
  <c r="A3130" i="10"/>
  <c r="B3130" i="10"/>
  <c r="C3130" i="10"/>
  <c r="A3131" i="10"/>
  <c r="B3131" i="10"/>
  <c r="C3131" i="10"/>
  <c r="A3132" i="10"/>
  <c r="B3132" i="10"/>
  <c r="C3132" i="10"/>
  <c r="A3133" i="10"/>
  <c r="B3133" i="10"/>
  <c r="C3133" i="10"/>
  <c r="A3134" i="10"/>
  <c r="B3134" i="10"/>
  <c r="C3134" i="10"/>
  <c r="A3135" i="10"/>
  <c r="B3135" i="10"/>
  <c r="C3135" i="10"/>
  <c r="A3136" i="10"/>
  <c r="B3136" i="10"/>
  <c r="C3136" i="10"/>
  <c r="A3137" i="10"/>
  <c r="B3137" i="10"/>
  <c r="C3137" i="10"/>
  <c r="A3138" i="10"/>
  <c r="B3138" i="10"/>
  <c r="C3138" i="10"/>
  <c r="A3139" i="10"/>
  <c r="B3139" i="10"/>
  <c r="C3139" i="10"/>
  <c r="A3140" i="10"/>
  <c r="B3140" i="10"/>
  <c r="C3140" i="10"/>
  <c r="A3141" i="10"/>
  <c r="B3141" i="10"/>
  <c r="C3141" i="10"/>
  <c r="A3142" i="10"/>
  <c r="B3142" i="10"/>
  <c r="C3142" i="10"/>
  <c r="A3143" i="10"/>
  <c r="B3143" i="10"/>
  <c r="C3143" i="10"/>
  <c r="A3144" i="10"/>
  <c r="B3144" i="10"/>
  <c r="C3144" i="10"/>
  <c r="A3145" i="10"/>
  <c r="B3145" i="10"/>
  <c r="C3145" i="10"/>
  <c r="A3146" i="10"/>
  <c r="B3146" i="10"/>
  <c r="C3146" i="10"/>
  <c r="A3147" i="10"/>
  <c r="B3147" i="10"/>
  <c r="C3147" i="10"/>
  <c r="A3148" i="10"/>
  <c r="B3148" i="10"/>
  <c r="C3148" i="10"/>
  <c r="A3149" i="10"/>
  <c r="B3149" i="10"/>
  <c r="C3149" i="10"/>
  <c r="A3150" i="10"/>
  <c r="B3150" i="10"/>
  <c r="C3150" i="10"/>
  <c r="A3151" i="10"/>
  <c r="B3151" i="10"/>
  <c r="C3151" i="10"/>
  <c r="A3152" i="10"/>
  <c r="B3152" i="10"/>
  <c r="C3152" i="10"/>
  <c r="A3153" i="10"/>
  <c r="B3153" i="10"/>
  <c r="C3153" i="10"/>
  <c r="A3154" i="10"/>
  <c r="B3154" i="10"/>
  <c r="C3154" i="10"/>
  <c r="A3155" i="10"/>
  <c r="B3155" i="10"/>
  <c r="C3155" i="10"/>
  <c r="A3156" i="10"/>
  <c r="B3156" i="10"/>
  <c r="C3156" i="10"/>
  <c r="A3157" i="10"/>
  <c r="B3157" i="10"/>
  <c r="C3157" i="10"/>
  <c r="A3158" i="10"/>
  <c r="B3158" i="10"/>
  <c r="C3158" i="10"/>
  <c r="A3159" i="10"/>
  <c r="B3159" i="10"/>
  <c r="C3159" i="10"/>
  <c r="A3160" i="10"/>
  <c r="B3160" i="10"/>
  <c r="C3160" i="10"/>
  <c r="A3161" i="10"/>
  <c r="B3161" i="10"/>
  <c r="C3161" i="10"/>
  <c r="A3162" i="10"/>
  <c r="B3162" i="10"/>
  <c r="C3162" i="10"/>
  <c r="A3163" i="10"/>
  <c r="B3163" i="10"/>
  <c r="C3163" i="10"/>
  <c r="A3164" i="10"/>
  <c r="B3164" i="10"/>
  <c r="C3164" i="10"/>
  <c r="A3165" i="10"/>
  <c r="B3165" i="10"/>
  <c r="C3165" i="10"/>
  <c r="A3166" i="10"/>
  <c r="B3166" i="10"/>
  <c r="C3166" i="10"/>
  <c r="A3167" i="10"/>
  <c r="B3167" i="10"/>
  <c r="C3167" i="10"/>
  <c r="A3168" i="10"/>
  <c r="B3168" i="10"/>
  <c r="C3168" i="10"/>
  <c r="A3169" i="10"/>
  <c r="B3169" i="10"/>
  <c r="C3169" i="10"/>
  <c r="A3170" i="10"/>
  <c r="B3170" i="10"/>
  <c r="C3170" i="10"/>
  <c r="A3171" i="10"/>
  <c r="B3171" i="10"/>
  <c r="C3171" i="10"/>
  <c r="A3172" i="10"/>
  <c r="B3172" i="10"/>
  <c r="C3172" i="10"/>
  <c r="A3173" i="10"/>
  <c r="B3173" i="10"/>
  <c r="C3173" i="10"/>
  <c r="A3174" i="10"/>
  <c r="B3174" i="10"/>
  <c r="C3174" i="10"/>
  <c r="A3175" i="10"/>
  <c r="B3175" i="10"/>
  <c r="C3175" i="10"/>
  <c r="A3176" i="10"/>
  <c r="B3176" i="10"/>
  <c r="C3176" i="10"/>
  <c r="A3177" i="10"/>
  <c r="B3177" i="10"/>
  <c r="C3177" i="10"/>
  <c r="A3178" i="10"/>
  <c r="B3178" i="10"/>
  <c r="C3178" i="10"/>
  <c r="A3179" i="10"/>
  <c r="B3179" i="10"/>
  <c r="C3179" i="10"/>
  <c r="A3180" i="10"/>
  <c r="B3180" i="10"/>
  <c r="C3180" i="10"/>
  <c r="A3181" i="10"/>
  <c r="B3181" i="10"/>
  <c r="C3181" i="10"/>
  <c r="A3182" i="10"/>
  <c r="B3182" i="10"/>
  <c r="C3182" i="10"/>
  <c r="A3183" i="10"/>
  <c r="B3183" i="10"/>
  <c r="C3183" i="10"/>
  <c r="A3184" i="10"/>
  <c r="B3184" i="10"/>
  <c r="C3184" i="10"/>
  <c r="A3185" i="10"/>
  <c r="B3185" i="10"/>
  <c r="C3185" i="10"/>
  <c r="A3186" i="10"/>
  <c r="B3186" i="10"/>
  <c r="C3186" i="10"/>
  <c r="A3187" i="10"/>
  <c r="B3187" i="10"/>
  <c r="C3187" i="10"/>
  <c r="A3188" i="10"/>
  <c r="B3188" i="10"/>
  <c r="C3188" i="10"/>
  <c r="A3189" i="10"/>
  <c r="B3189" i="10"/>
  <c r="C3189" i="10"/>
  <c r="A3190" i="10"/>
  <c r="B3190" i="10"/>
  <c r="C3190" i="10"/>
  <c r="A3191" i="10"/>
  <c r="B3191" i="10"/>
  <c r="C3191" i="10"/>
  <c r="A3192" i="10"/>
  <c r="B3192" i="10"/>
  <c r="C3192" i="10"/>
  <c r="A3193" i="10"/>
  <c r="B3193" i="10"/>
  <c r="C3193" i="10"/>
  <c r="A3194" i="10"/>
  <c r="B3194" i="10"/>
  <c r="C3194" i="10"/>
  <c r="A3195" i="10"/>
  <c r="B3195" i="10"/>
  <c r="C3195" i="10"/>
  <c r="A3196" i="10"/>
  <c r="B3196" i="10"/>
  <c r="C3196" i="10"/>
  <c r="A3197" i="10"/>
  <c r="B3197" i="10"/>
  <c r="C3197" i="10"/>
  <c r="A3198" i="10"/>
  <c r="B3198" i="10"/>
  <c r="C3198" i="10"/>
  <c r="A3199" i="10"/>
  <c r="B3199" i="10"/>
  <c r="C3199" i="10"/>
  <c r="A3200" i="10"/>
  <c r="B3200" i="10"/>
  <c r="C3200" i="10"/>
  <c r="A3201" i="10"/>
  <c r="B3201" i="10"/>
  <c r="C3201" i="10"/>
  <c r="A3202" i="10"/>
  <c r="B3202" i="10"/>
  <c r="C3202" i="10"/>
  <c r="A3203" i="10"/>
  <c r="B3203" i="10"/>
  <c r="C3203" i="10"/>
  <c r="A3204" i="10"/>
  <c r="B3204" i="10"/>
  <c r="C3204" i="10"/>
  <c r="A3205" i="10"/>
  <c r="B3205" i="10"/>
  <c r="C3205" i="10"/>
  <c r="A3206" i="10"/>
  <c r="B3206" i="10"/>
  <c r="C3206" i="10"/>
  <c r="A3207" i="10"/>
  <c r="B3207" i="10"/>
  <c r="C3207" i="10"/>
  <c r="A3208" i="10"/>
  <c r="B3208" i="10"/>
  <c r="C3208" i="10"/>
  <c r="A3209" i="10"/>
  <c r="B3209" i="10"/>
  <c r="C3209" i="10"/>
  <c r="A3210" i="10"/>
  <c r="B3210" i="10"/>
  <c r="C3210" i="10"/>
  <c r="A3211" i="10"/>
  <c r="B3211" i="10"/>
  <c r="C3211" i="10"/>
  <c r="A3212" i="10"/>
  <c r="B3212" i="10"/>
  <c r="C3212" i="10"/>
  <c r="A3213" i="10"/>
  <c r="B3213" i="10"/>
  <c r="C3213" i="10"/>
  <c r="A3214" i="10"/>
  <c r="B3214" i="10"/>
  <c r="C3214" i="10"/>
  <c r="A3215" i="10"/>
  <c r="B3215" i="10"/>
  <c r="C3215" i="10"/>
  <c r="A3216" i="10"/>
  <c r="B3216" i="10"/>
  <c r="C3216" i="10"/>
  <c r="A3217" i="10"/>
  <c r="B3217" i="10"/>
  <c r="C3217" i="10"/>
  <c r="A3218" i="10"/>
  <c r="B3218" i="10"/>
  <c r="C3218" i="10"/>
  <c r="A3219" i="10"/>
  <c r="B3219" i="10"/>
  <c r="C3219" i="10"/>
  <c r="A3220" i="10"/>
  <c r="B3220" i="10"/>
  <c r="C3220" i="10"/>
  <c r="A3221" i="10"/>
  <c r="B3221" i="10"/>
  <c r="C3221" i="10"/>
  <c r="A3222" i="10"/>
  <c r="B3222" i="10"/>
  <c r="C3222" i="10"/>
  <c r="A3223" i="10"/>
  <c r="B3223" i="10"/>
  <c r="C3223" i="10"/>
  <c r="A3224" i="10"/>
  <c r="B3224" i="10"/>
  <c r="C3224" i="10"/>
  <c r="A3225" i="10"/>
  <c r="B3225" i="10"/>
  <c r="C3225" i="10"/>
  <c r="A3226" i="10"/>
  <c r="B3226" i="10"/>
  <c r="C3226" i="10"/>
  <c r="A3227" i="10"/>
  <c r="B3227" i="10"/>
  <c r="C3227" i="10"/>
  <c r="A3228" i="10"/>
  <c r="B3228" i="10"/>
  <c r="C3228" i="10"/>
  <c r="A3229" i="10"/>
  <c r="B3229" i="10"/>
  <c r="C3229" i="10"/>
  <c r="A3230" i="10"/>
  <c r="B3230" i="10"/>
  <c r="C3230" i="10"/>
  <c r="A3231" i="10"/>
  <c r="B3231" i="10"/>
  <c r="C3231" i="10"/>
  <c r="A3232" i="10"/>
  <c r="B3232" i="10"/>
  <c r="C3232" i="10"/>
  <c r="A3233" i="10"/>
  <c r="B3233" i="10"/>
  <c r="C3233" i="10"/>
  <c r="A3234" i="10"/>
  <c r="B3234" i="10"/>
  <c r="C3234" i="10"/>
  <c r="A3235" i="10"/>
  <c r="B3235" i="10"/>
  <c r="C3235" i="10"/>
  <c r="A3236" i="10"/>
  <c r="B3236" i="10"/>
  <c r="C3236" i="10"/>
  <c r="A3237" i="10"/>
  <c r="B3237" i="10"/>
  <c r="C3237" i="10"/>
  <c r="A3238" i="10"/>
  <c r="B3238" i="10"/>
  <c r="C3238" i="10"/>
  <c r="A3239" i="10"/>
  <c r="B3239" i="10"/>
  <c r="C3239" i="10"/>
  <c r="A3240" i="10"/>
  <c r="B3240" i="10"/>
  <c r="C3240" i="10"/>
  <c r="A3241" i="10"/>
  <c r="B3241" i="10"/>
  <c r="C3241" i="10"/>
  <c r="A3242" i="10"/>
  <c r="B3242" i="10"/>
  <c r="C3242" i="10"/>
  <c r="A3243" i="10"/>
  <c r="B3243" i="10"/>
  <c r="C3243" i="10"/>
  <c r="A3244" i="10"/>
  <c r="B3244" i="10"/>
  <c r="C3244" i="10"/>
  <c r="A3245" i="10"/>
  <c r="B3245" i="10"/>
  <c r="C3245" i="10"/>
  <c r="A3246" i="10"/>
  <c r="B3246" i="10"/>
  <c r="C3246" i="10"/>
  <c r="A3247" i="10"/>
  <c r="B3247" i="10"/>
  <c r="C3247" i="10"/>
  <c r="A3248" i="10"/>
  <c r="B3248" i="10"/>
  <c r="C3248" i="10"/>
  <c r="A3249" i="10"/>
  <c r="B3249" i="10"/>
  <c r="C3249" i="10"/>
  <c r="A3250" i="10"/>
  <c r="B3250" i="10"/>
  <c r="C3250" i="10"/>
  <c r="A3251" i="10"/>
  <c r="B3251" i="10"/>
  <c r="C3251" i="10"/>
  <c r="A3252" i="10"/>
  <c r="B3252" i="10"/>
  <c r="C3252" i="10"/>
  <c r="A3253" i="10"/>
  <c r="B3253" i="10"/>
  <c r="C3253" i="10"/>
  <c r="A3254" i="10"/>
  <c r="B3254" i="10"/>
  <c r="C3254" i="10"/>
  <c r="A3255" i="10"/>
  <c r="B3255" i="10"/>
  <c r="C3255" i="10"/>
  <c r="A3256" i="10"/>
  <c r="B3256" i="10"/>
  <c r="C3256" i="10"/>
  <c r="A3257" i="10"/>
  <c r="B3257" i="10"/>
  <c r="C3257" i="10"/>
  <c r="A3258" i="10"/>
  <c r="B3258" i="10"/>
  <c r="C3258" i="10"/>
  <c r="A3259" i="10"/>
  <c r="B3259" i="10"/>
  <c r="C3259" i="10"/>
  <c r="A3260" i="10"/>
  <c r="B3260" i="10"/>
  <c r="C3260" i="10"/>
  <c r="A3261" i="10"/>
  <c r="B3261" i="10"/>
  <c r="C3261" i="10"/>
  <c r="A3262" i="10"/>
  <c r="B3262" i="10"/>
  <c r="C3262" i="10"/>
  <c r="A3263" i="10"/>
  <c r="B3263" i="10"/>
  <c r="C3263" i="10"/>
  <c r="A3264" i="10"/>
  <c r="B3264" i="10"/>
  <c r="C3264" i="10"/>
  <c r="A3265" i="10"/>
  <c r="B3265" i="10"/>
  <c r="C3265" i="10"/>
  <c r="A3266" i="10"/>
  <c r="B3266" i="10"/>
  <c r="C3266" i="10"/>
  <c r="A3267" i="10"/>
  <c r="B3267" i="10"/>
  <c r="C3267" i="10"/>
  <c r="A3268" i="10"/>
  <c r="B3268" i="10"/>
  <c r="C3268" i="10"/>
  <c r="A3269" i="10"/>
  <c r="B3269" i="10"/>
  <c r="C3269" i="10"/>
  <c r="A3270" i="10"/>
  <c r="B3270" i="10"/>
  <c r="C3270" i="10"/>
  <c r="A3271" i="10"/>
  <c r="B3271" i="10"/>
  <c r="C3271" i="10"/>
  <c r="A3272" i="10"/>
  <c r="B3272" i="10"/>
  <c r="C3272" i="10"/>
  <c r="A3273" i="10"/>
  <c r="B3273" i="10"/>
  <c r="C3273" i="10"/>
  <c r="A3274" i="10"/>
  <c r="B3274" i="10"/>
  <c r="C3274" i="10"/>
  <c r="A3275" i="10"/>
  <c r="B3275" i="10"/>
  <c r="C3275" i="10"/>
  <c r="A3276" i="10"/>
  <c r="B3276" i="10"/>
  <c r="C3276" i="10"/>
  <c r="A3277" i="10"/>
  <c r="B3277" i="10"/>
  <c r="C3277" i="10"/>
  <c r="A3278" i="10"/>
  <c r="B3278" i="10"/>
  <c r="C3278" i="10"/>
  <c r="A3279" i="10"/>
  <c r="B3279" i="10"/>
  <c r="C3279" i="10"/>
  <c r="A3280" i="10"/>
  <c r="B3280" i="10"/>
  <c r="C3280" i="10"/>
  <c r="A3281" i="10"/>
  <c r="B3281" i="10"/>
  <c r="C3281" i="10"/>
  <c r="A3282" i="10"/>
  <c r="B3282" i="10"/>
  <c r="C3282" i="10"/>
  <c r="A3283" i="10"/>
  <c r="B3283" i="10"/>
  <c r="C3283" i="10"/>
  <c r="A3284" i="10"/>
  <c r="B3284" i="10"/>
  <c r="C3284" i="10"/>
  <c r="A3285" i="10"/>
  <c r="B3285" i="10"/>
  <c r="C3285" i="10"/>
  <c r="A3286" i="10"/>
  <c r="B3286" i="10"/>
  <c r="C3286" i="10"/>
  <c r="A3287" i="10"/>
  <c r="B3287" i="10"/>
  <c r="C3287" i="10"/>
  <c r="A3288" i="10"/>
  <c r="B3288" i="10"/>
  <c r="C3288" i="10"/>
  <c r="A3289" i="10"/>
  <c r="B3289" i="10"/>
  <c r="C3289" i="10"/>
  <c r="A3290" i="10"/>
  <c r="B3290" i="10"/>
  <c r="C3290" i="10"/>
  <c r="A3291" i="10"/>
  <c r="B3291" i="10"/>
  <c r="C3291" i="10"/>
  <c r="A3292" i="10"/>
  <c r="B3292" i="10"/>
  <c r="C3292" i="10"/>
  <c r="A3293" i="10"/>
  <c r="B3293" i="10"/>
  <c r="C3293" i="10"/>
  <c r="A3294" i="10"/>
  <c r="B3294" i="10"/>
  <c r="C3294" i="10"/>
  <c r="A4" i="9"/>
  <c r="C4" i="9"/>
  <c r="D4" i="9"/>
  <c r="E4" i="9"/>
  <c r="F4" i="9"/>
  <c r="H4" i="9"/>
  <c r="K4" i="9"/>
  <c r="L4" i="9"/>
  <c r="M4" i="9"/>
  <c r="A5" i="9"/>
  <c r="C5" i="9"/>
  <c r="D5" i="9"/>
  <c r="E5" i="9"/>
  <c r="F5" i="9"/>
  <c r="H5" i="9"/>
  <c r="K5" i="9"/>
  <c r="L5" i="9"/>
  <c r="M5" i="9"/>
  <c r="A6" i="9"/>
  <c r="C6" i="9"/>
  <c r="D6" i="9"/>
  <c r="E6" i="9"/>
  <c r="F6" i="9"/>
  <c r="H6" i="9"/>
  <c r="K6" i="9"/>
  <c r="L6" i="9"/>
  <c r="M6" i="9"/>
  <c r="A7" i="9"/>
  <c r="C7" i="9"/>
  <c r="D7" i="9"/>
  <c r="E7" i="9"/>
  <c r="F7" i="9"/>
  <c r="H7" i="9"/>
  <c r="K7" i="9"/>
  <c r="L7" i="9"/>
  <c r="M7" i="9"/>
  <c r="A8" i="9"/>
  <c r="C8" i="9"/>
  <c r="D8" i="9"/>
  <c r="E8" i="9"/>
  <c r="F8" i="9"/>
  <c r="H8" i="9"/>
  <c r="K8" i="9"/>
  <c r="L8" i="9"/>
  <c r="M8" i="9"/>
  <c r="A9" i="9"/>
  <c r="C9" i="9"/>
  <c r="D9" i="9"/>
  <c r="E9" i="9"/>
  <c r="F9" i="9"/>
  <c r="H9" i="9"/>
  <c r="K9" i="9"/>
  <c r="L9" i="9"/>
  <c r="M9" i="9"/>
  <c r="A10" i="9"/>
  <c r="C10" i="9"/>
  <c r="D10" i="9"/>
  <c r="E10" i="9"/>
  <c r="F10" i="9"/>
  <c r="H10" i="9"/>
  <c r="K10" i="9"/>
  <c r="L10" i="9"/>
  <c r="M10" i="9"/>
  <c r="A11" i="9"/>
  <c r="C11" i="9"/>
  <c r="D11" i="9"/>
  <c r="E11" i="9"/>
  <c r="F11" i="9"/>
  <c r="H11" i="9"/>
  <c r="K11" i="9"/>
  <c r="L11" i="9"/>
  <c r="M11" i="9"/>
  <c r="A12" i="9"/>
  <c r="C12" i="9"/>
  <c r="D12" i="9"/>
  <c r="E12" i="9"/>
  <c r="F12" i="9"/>
  <c r="H12" i="9"/>
  <c r="K12" i="9"/>
  <c r="L12" i="9"/>
  <c r="M12" i="9"/>
  <c r="A13" i="9"/>
  <c r="C13" i="9"/>
  <c r="D13" i="9"/>
  <c r="E13" i="9"/>
  <c r="F13" i="9"/>
  <c r="H13" i="9"/>
  <c r="K13" i="9"/>
  <c r="L13" i="9"/>
  <c r="M13" i="9"/>
  <c r="A14" i="9"/>
  <c r="C14" i="9"/>
  <c r="D14" i="9"/>
  <c r="E14" i="9"/>
  <c r="F14" i="9"/>
  <c r="H14" i="9"/>
  <c r="K14" i="9"/>
  <c r="L14" i="9"/>
  <c r="M14" i="9"/>
  <c r="A15" i="9"/>
  <c r="C15" i="9"/>
  <c r="D15" i="9"/>
  <c r="E15" i="9"/>
  <c r="F15" i="9"/>
  <c r="H15" i="9"/>
  <c r="L15" i="9"/>
  <c r="M15" i="9"/>
  <c r="A16" i="9"/>
  <c r="C16" i="9"/>
  <c r="D16" i="9"/>
  <c r="E16" i="9"/>
  <c r="F16" i="9"/>
  <c r="H16" i="9"/>
  <c r="L16" i="9"/>
  <c r="M16" i="9"/>
  <c r="A17" i="9"/>
  <c r="C17" i="9"/>
  <c r="D17" i="9"/>
  <c r="E17" i="9"/>
  <c r="F17" i="9"/>
  <c r="H17" i="9"/>
  <c r="L17" i="9"/>
  <c r="M17" i="9"/>
  <c r="A18" i="9"/>
  <c r="C18" i="9"/>
  <c r="D18" i="9"/>
  <c r="E18" i="9"/>
  <c r="F18" i="9"/>
  <c r="H18" i="9"/>
  <c r="L18" i="9"/>
  <c r="M18" i="9"/>
  <c r="A19" i="9"/>
  <c r="C19" i="9"/>
  <c r="D19" i="9"/>
  <c r="E19" i="9"/>
  <c r="F19" i="9"/>
  <c r="H19" i="9"/>
  <c r="L19" i="9"/>
  <c r="M19" i="9"/>
  <c r="A20" i="9"/>
  <c r="C20" i="9"/>
  <c r="D20" i="9"/>
  <c r="E20" i="9"/>
  <c r="F20" i="9"/>
  <c r="H20" i="9"/>
  <c r="L20" i="9"/>
  <c r="M20" i="9"/>
  <c r="A21" i="9"/>
  <c r="C21" i="9"/>
  <c r="D21" i="9"/>
  <c r="E21" i="9"/>
  <c r="F21" i="9"/>
  <c r="H21" i="9"/>
  <c r="L21" i="9"/>
  <c r="M21" i="9"/>
  <c r="A22" i="9"/>
  <c r="C22" i="9"/>
  <c r="D22" i="9"/>
  <c r="E22" i="9"/>
  <c r="F22" i="9"/>
  <c r="H22" i="9"/>
  <c r="L22" i="9"/>
  <c r="M22" i="9"/>
  <c r="A23" i="9"/>
  <c r="C23" i="9"/>
  <c r="D23" i="9"/>
  <c r="E23" i="9"/>
  <c r="F23" i="9"/>
  <c r="H23" i="9"/>
  <c r="L23" i="9"/>
  <c r="M23" i="9"/>
  <c r="A24" i="9"/>
  <c r="C24" i="9"/>
  <c r="D24" i="9"/>
  <c r="E24" i="9"/>
  <c r="F24" i="9"/>
  <c r="H24" i="9"/>
  <c r="L24" i="9"/>
  <c r="M24" i="9"/>
  <c r="A25" i="9"/>
  <c r="C25" i="9"/>
  <c r="D25" i="9"/>
  <c r="E25" i="9"/>
  <c r="F25" i="9"/>
  <c r="H25" i="9"/>
  <c r="L25" i="9"/>
  <c r="M25" i="9"/>
  <c r="A26" i="9"/>
  <c r="C26" i="9"/>
  <c r="D26" i="9"/>
  <c r="E26" i="9"/>
  <c r="F26" i="9"/>
  <c r="H26" i="9"/>
  <c r="L26" i="9"/>
  <c r="M26" i="9"/>
  <c r="A27" i="9"/>
  <c r="C27" i="9"/>
  <c r="D27" i="9"/>
  <c r="E27" i="9"/>
  <c r="F27" i="9"/>
  <c r="H27" i="9"/>
  <c r="L27" i="9"/>
  <c r="M27" i="9"/>
  <c r="A28" i="9"/>
  <c r="C28" i="9"/>
  <c r="D28" i="9"/>
  <c r="E28" i="9"/>
  <c r="F28" i="9"/>
  <c r="H28" i="9"/>
  <c r="L28" i="9"/>
  <c r="M28" i="9"/>
  <c r="A29" i="9"/>
  <c r="C29" i="9"/>
  <c r="D29" i="9"/>
  <c r="E29" i="9"/>
  <c r="F29" i="9"/>
  <c r="H29" i="9"/>
  <c r="L29" i="9"/>
  <c r="M29" i="9"/>
  <c r="A30" i="9"/>
  <c r="C30" i="9"/>
  <c r="D30" i="9"/>
  <c r="E30" i="9"/>
  <c r="F30" i="9"/>
  <c r="H30" i="9"/>
  <c r="L30" i="9"/>
  <c r="M30" i="9"/>
  <c r="A31" i="9"/>
  <c r="C31" i="9"/>
  <c r="D31" i="9"/>
  <c r="E31" i="9"/>
  <c r="F31" i="9"/>
  <c r="H31" i="9"/>
  <c r="L31" i="9"/>
  <c r="M31" i="9"/>
  <c r="A32" i="9"/>
  <c r="C32" i="9"/>
  <c r="D32" i="9"/>
  <c r="E32" i="9"/>
  <c r="F32" i="9"/>
  <c r="H32" i="9"/>
  <c r="L32" i="9"/>
  <c r="M32" i="9"/>
  <c r="A33" i="9"/>
  <c r="C33" i="9"/>
  <c r="D33" i="9"/>
  <c r="E33" i="9"/>
  <c r="F33" i="9"/>
  <c r="H33" i="9"/>
  <c r="L33" i="9"/>
  <c r="M33" i="9"/>
  <c r="A34" i="9"/>
  <c r="C34" i="9"/>
  <c r="D34" i="9"/>
  <c r="E34" i="9"/>
  <c r="F34" i="9"/>
  <c r="H34" i="9"/>
  <c r="L34" i="9"/>
  <c r="M34" i="9"/>
  <c r="A35" i="9"/>
  <c r="C35" i="9"/>
  <c r="D35" i="9"/>
  <c r="E35" i="9"/>
  <c r="F35" i="9"/>
  <c r="H35" i="9"/>
  <c r="L35" i="9"/>
  <c r="M35" i="9"/>
  <c r="A36" i="9"/>
  <c r="C36" i="9"/>
  <c r="D36" i="9"/>
  <c r="E36" i="9"/>
  <c r="F36" i="9"/>
  <c r="H36" i="9"/>
  <c r="L36" i="9"/>
  <c r="M36" i="9"/>
  <c r="A37" i="9"/>
  <c r="C37" i="9"/>
  <c r="D37" i="9"/>
  <c r="E37" i="9"/>
  <c r="F37" i="9"/>
  <c r="H37" i="9"/>
  <c r="L37" i="9"/>
  <c r="M37" i="9"/>
  <c r="A38" i="9"/>
  <c r="C38" i="9"/>
  <c r="D38" i="9"/>
  <c r="E38" i="9"/>
  <c r="F38" i="9"/>
  <c r="H38" i="9"/>
  <c r="L38" i="9"/>
  <c r="M38" i="9"/>
  <c r="A39" i="9"/>
  <c r="C39" i="9"/>
  <c r="D39" i="9"/>
  <c r="E39" i="9"/>
  <c r="F39" i="9"/>
  <c r="H39" i="9"/>
  <c r="L39" i="9"/>
  <c r="M39" i="9"/>
  <c r="A40" i="9"/>
  <c r="C40" i="9"/>
  <c r="D40" i="9"/>
  <c r="E40" i="9"/>
  <c r="F40" i="9"/>
  <c r="H40" i="9"/>
  <c r="L40" i="9"/>
  <c r="M40" i="9"/>
  <c r="A41" i="9"/>
  <c r="C41" i="9"/>
  <c r="D41" i="9"/>
  <c r="E41" i="9"/>
  <c r="F41" i="9"/>
  <c r="H41" i="9"/>
  <c r="L41" i="9"/>
  <c r="M41" i="9"/>
  <c r="A42" i="9"/>
  <c r="C42" i="9"/>
  <c r="D42" i="9"/>
  <c r="E42" i="9"/>
  <c r="F42" i="9"/>
  <c r="H42" i="9"/>
  <c r="L42" i="9"/>
  <c r="M42" i="9"/>
  <c r="A43" i="9"/>
  <c r="C43" i="9"/>
  <c r="D43" i="9"/>
  <c r="E43" i="9"/>
  <c r="F43" i="9"/>
  <c r="H43" i="9"/>
  <c r="L43" i="9"/>
  <c r="M43" i="9"/>
  <c r="A44" i="9"/>
  <c r="C44" i="9"/>
  <c r="D44" i="9"/>
  <c r="E44" i="9"/>
  <c r="F44" i="9"/>
  <c r="H44" i="9"/>
  <c r="L44" i="9"/>
  <c r="M44" i="9"/>
  <c r="A45" i="9"/>
  <c r="C45" i="9"/>
  <c r="D45" i="9"/>
  <c r="E45" i="9"/>
  <c r="F45" i="9"/>
  <c r="H45" i="9"/>
  <c r="L45" i="9"/>
  <c r="M45" i="9"/>
  <c r="A46" i="9"/>
  <c r="C46" i="9"/>
  <c r="D46" i="9"/>
  <c r="E46" i="9"/>
  <c r="F46" i="9"/>
  <c r="H46" i="9"/>
  <c r="L46" i="9"/>
  <c r="M46" i="9"/>
  <c r="A47" i="9"/>
  <c r="C47" i="9"/>
  <c r="D47" i="9"/>
  <c r="E47" i="9"/>
  <c r="F47" i="9"/>
  <c r="H47" i="9"/>
  <c r="L47" i="9"/>
  <c r="M47" i="9"/>
  <c r="A48" i="9"/>
  <c r="C48" i="9"/>
  <c r="D48" i="9"/>
  <c r="E48" i="9"/>
  <c r="F48" i="9"/>
  <c r="H48" i="9"/>
  <c r="L48" i="9"/>
  <c r="M48" i="9"/>
  <c r="A49" i="9"/>
  <c r="C49" i="9"/>
  <c r="D49" i="9"/>
  <c r="E49" i="9"/>
  <c r="F49" i="9"/>
  <c r="H49" i="9"/>
  <c r="L49" i="9"/>
  <c r="M49" i="9"/>
  <c r="A50" i="9"/>
  <c r="C50" i="9"/>
  <c r="D50" i="9"/>
  <c r="E50" i="9"/>
  <c r="F50" i="9"/>
  <c r="H50" i="9"/>
  <c r="L50" i="9"/>
  <c r="M50" i="9"/>
  <c r="A51" i="9"/>
  <c r="C51" i="9"/>
  <c r="D51" i="9"/>
  <c r="E51" i="9"/>
  <c r="F51" i="9"/>
  <c r="H51" i="9"/>
  <c r="L51" i="9"/>
  <c r="M51" i="9"/>
  <c r="A52" i="9"/>
  <c r="C52" i="9"/>
  <c r="D52" i="9"/>
  <c r="E52" i="9"/>
  <c r="F52" i="9"/>
  <c r="H52" i="9"/>
  <c r="L52" i="9"/>
  <c r="M52" i="9"/>
  <c r="A53" i="9"/>
  <c r="C53" i="9"/>
  <c r="D53" i="9"/>
  <c r="E53" i="9"/>
  <c r="F53" i="9"/>
  <c r="H53" i="9"/>
  <c r="L53" i="9"/>
  <c r="M53" i="9"/>
  <c r="A54" i="9"/>
  <c r="C54" i="9"/>
  <c r="D54" i="9"/>
  <c r="E54" i="9"/>
  <c r="F54" i="9"/>
  <c r="H54" i="9"/>
  <c r="L54" i="9"/>
  <c r="M54" i="9"/>
  <c r="A55" i="9"/>
  <c r="C55" i="9"/>
  <c r="D55" i="9"/>
  <c r="E55" i="9"/>
  <c r="F55" i="9"/>
  <c r="H55" i="9"/>
  <c r="L55" i="9"/>
  <c r="M55" i="9"/>
  <c r="A56" i="9"/>
  <c r="C56" i="9"/>
  <c r="D56" i="9"/>
  <c r="E56" i="9"/>
  <c r="F56" i="9"/>
  <c r="H56" i="9"/>
  <c r="L56" i="9"/>
  <c r="M56" i="9"/>
  <c r="A57" i="9"/>
  <c r="C57" i="9"/>
  <c r="D57" i="9"/>
  <c r="E57" i="9"/>
  <c r="F57" i="9"/>
  <c r="H57" i="9"/>
  <c r="L57" i="9"/>
  <c r="M57" i="9"/>
  <c r="A58" i="9"/>
  <c r="C58" i="9"/>
  <c r="D58" i="9"/>
  <c r="E58" i="9"/>
  <c r="F58" i="9"/>
  <c r="H58" i="9"/>
  <c r="L58" i="9"/>
  <c r="M58" i="9"/>
  <c r="A59" i="9"/>
  <c r="C59" i="9"/>
  <c r="D59" i="9"/>
  <c r="E59" i="9"/>
  <c r="F59" i="9"/>
  <c r="H59" i="9"/>
  <c r="L59" i="9"/>
  <c r="M59" i="9"/>
  <c r="A60" i="9"/>
  <c r="C60" i="9"/>
  <c r="D60" i="9"/>
  <c r="E60" i="9"/>
  <c r="F60" i="9"/>
  <c r="H60" i="9"/>
  <c r="L60" i="9"/>
  <c r="M60" i="9"/>
  <c r="A61" i="9"/>
  <c r="C61" i="9"/>
  <c r="D61" i="9"/>
  <c r="E61" i="9"/>
  <c r="F61" i="9"/>
  <c r="H61" i="9"/>
  <c r="L61" i="9"/>
  <c r="M61" i="9"/>
  <c r="A62" i="9"/>
  <c r="C62" i="9"/>
  <c r="D62" i="9"/>
  <c r="E62" i="9"/>
  <c r="F62" i="9"/>
  <c r="H62" i="9"/>
  <c r="L62" i="9"/>
  <c r="M62" i="9"/>
  <c r="A63" i="9"/>
  <c r="C63" i="9"/>
  <c r="D63" i="9"/>
  <c r="E63" i="9"/>
  <c r="F63" i="9"/>
  <c r="H63" i="9"/>
  <c r="L63" i="9"/>
  <c r="M63" i="9"/>
  <c r="A64" i="9"/>
  <c r="C64" i="9"/>
  <c r="D64" i="9"/>
  <c r="E64" i="9"/>
  <c r="F64" i="9"/>
  <c r="H64" i="9"/>
  <c r="L64" i="9"/>
  <c r="M64" i="9"/>
  <c r="A65" i="9"/>
  <c r="C65" i="9"/>
  <c r="D65" i="9"/>
  <c r="E65" i="9"/>
  <c r="F65" i="9"/>
  <c r="H65" i="9"/>
  <c r="L65" i="9"/>
  <c r="M65" i="9"/>
  <c r="A66" i="9"/>
  <c r="C66" i="9"/>
  <c r="D66" i="9"/>
  <c r="E66" i="9"/>
  <c r="F66" i="9"/>
  <c r="H66" i="9"/>
  <c r="L66" i="9"/>
  <c r="M66" i="9"/>
  <c r="A67" i="9"/>
  <c r="C67" i="9"/>
  <c r="D67" i="9"/>
  <c r="E67" i="9"/>
  <c r="F67" i="9"/>
  <c r="H67" i="9"/>
  <c r="L67" i="9"/>
  <c r="M67" i="9"/>
  <c r="A68" i="9"/>
  <c r="C68" i="9"/>
  <c r="D68" i="9"/>
  <c r="E68" i="9"/>
  <c r="F68" i="9"/>
  <c r="H68" i="9"/>
  <c r="L68" i="9"/>
  <c r="M68" i="9"/>
  <c r="A69" i="9"/>
  <c r="C69" i="9"/>
  <c r="D69" i="9"/>
  <c r="E69" i="9"/>
  <c r="F69" i="9"/>
  <c r="H69" i="9"/>
  <c r="L69" i="9"/>
  <c r="M69" i="9"/>
  <c r="A70" i="9"/>
  <c r="C70" i="9"/>
  <c r="D70" i="9"/>
  <c r="E70" i="9"/>
  <c r="F70" i="9"/>
  <c r="H70" i="9"/>
  <c r="L70" i="9"/>
  <c r="M70" i="9"/>
  <c r="A71" i="9"/>
  <c r="C71" i="9"/>
  <c r="D71" i="9"/>
  <c r="E71" i="9"/>
  <c r="F71" i="9"/>
  <c r="H71" i="9"/>
  <c r="L71" i="9"/>
  <c r="M71" i="9"/>
  <c r="A72" i="9"/>
  <c r="C72" i="9"/>
  <c r="D72" i="9"/>
  <c r="E72" i="9"/>
  <c r="F72" i="9"/>
  <c r="H72" i="9"/>
  <c r="L72" i="9"/>
  <c r="M72" i="9"/>
  <c r="A73" i="9"/>
  <c r="C73" i="9"/>
  <c r="D73" i="9"/>
  <c r="E73" i="9"/>
  <c r="F73" i="9"/>
  <c r="H73" i="9"/>
  <c r="L73" i="9"/>
  <c r="M73" i="9"/>
  <c r="A74" i="9"/>
  <c r="C74" i="9"/>
  <c r="D74" i="9"/>
  <c r="E74" i="9"/>
  <c r="F74" i="9"/>
  <c r="H74" i="9"/>
  <c r="L74" i="9"/>
  <c r="M74" i="9"/>
  <c r="A75" i="9"/>
  <c r="C75" i="9"/>
  <c r="D75" i="9"/>
  <c r="E75" i="9"/>
  <c r="F75" i="9"/>
  <c r="H75" i="9"/>
  <c r="L75" i="9"/>
  <c r="M75" i="9"/>
  <c r="A76" i="9"/>
  <c r="C76" i="9"/>
  <c r="D76" i="9"/>
  <c r="E76" i="9"/>
  <c r="F76" i="9"/>
  <c r="H76" i="9"/>
  <c r="L76" i="9"/>
  <c r="M76" i="9"/>
  <c r="A77" i="9"/>
  <c r="C77" i="9"/>
  <c r="D77" i="9"/>
  <c r="E77" i="9"/>
  <c r="F77" i="9"/>
  <c r="H77" i="9"/>
  <c r="L77" i="9"/>
  <c r="M77" i="9"/>
  <c r="A78" i="9"/>
  <c r="C78" i="9"/>
  <c r="D78" i="9"/>
  <c r="E78" i="9"/>
  <c r="F78" i="9"/>
  <c r="H78" i="9"/>
  <c r="L78" i="9"/>
  <c r="M78" i="9"/>
  <c r="A79" i="9"/>
  <c r="C79" i="9"/>
  <c r="D79" i="9"/>
  <c r="E79" i="9"/>
  <c r="F79" i="9"/>
  <c r="H79" i="9"/>
  <c r="L79" i="9"/>
  <c r="M79" i="9"/>
  <c r="A80" i="9"/>
  <c r="C80" i="9"/>
  <c r="D80" i="9"/>
  <c r="E80" i="9"/>
  <c r="F80" i="9"/>
  <c r="H80" i="9"/>
  <c r="L80" i="9"/>
  <c r="M80" i="9"/>
  <c r="A81" i="9"/>
  <c r="C81" i="9"/>
  <c r="D81" i="9"/>
  <c r="E81" i="9"/>
  <c r="F81" i="9"/>
  <c r="H81" i="9"/>
  <c r="L81" i="9"/>
  <c r="M81" i="9"/>
  <c r="A82" i="9"/>
  <c r="C82" i="9"/>
  <c r="D82" i="9"/>
  <c r="E82" i="9"/>
  <c r="F82" i="9"/>
  <c r="H82" i="9"/>
  <c r="L82" i="9"/>
  <c r="M82" i="9"/>
  <c r="A83" i="9"/>
  <c r="C83" i="9"/>
  <c r="D83" i="9"/>
  <c r="E83" i="9"/>
  <c r="F83" i="9"/>
  <c r="H83" i="9"/>
  <c r="L83" i="9"/>
  <c r="M83" i="9"/>
  <c r="A84" i="9"/>
  <c r="C84" i="9"/>
  <c r="D84" i="9"/>
  <c r="E84" i="9"/>
  <c r="F84" i="9"/>
  <c r="H84" i="9"/>
  <c r="L84" i="9"/>
  <c r="M84" i="9"/>
  <c r="A85" i="9"/>
  <c r="C85" i="9"/>
  <c r="D85" i="9"/>
  <c r="E85" i="9"/>
  <c r="F85" i="9"/>
  <c r="H85" i="9"/>
  <c r="L85" i="9"/>
  <c r="M85" i="9"/>
  <c r="A86" i="9"/>
  <c r="C86" i="9"/>
  <c r="D86" i="9"/>
  <c r="E86" i="9"/>
  <c r="F86" i="9"/>
  <c r="H86" i="9"/>
  <c r="L86" i="9"/>
  <c r="M86" i="9"/>
  <c r="A87" i="9"/>
  <c r="C87" i="9"/>
  <c r="D87" i="9"/>
  <c r="E87" i="9"/>
  <c r="F87" i="9"/>
  <c r="H87" i="9"/>
  <c r="L87" i="9"/>
  <c r="M87" i="9"/>
  <c r="A88" i="9"/>
  <c r="C88" i="9"/>
  <c r="D88" i="9"/>
  <c r="E88" i="9"/>
  <c r="F88" i="9"/>
  <c r="H88" i="9"/>
  <c r="L88" i="9"/>
  <c r="M88" i="9"/>
  <c r="A89" i="9"/>
  <c r="C89" i="9"/>
  <c r="D89" i="9"/>
  <c r="E89" i="9"/>
  <c r="F89" i="9"/>
  <c r="H89" i="9"/>
  <c r="L89" i="9"/>
  <c r="M89" i="9"/>
  <c r="A90" i="9"/>
  <c r="C90" i="9"/>
  <c r="D90" i="9"/>
  <c r="E90" i="9"/>
  <c r="F90" i="9"/>
  <c r="H90" i="9"/>
  <c r="L90" i="9"/>
  <c r="M90" i="9"/>
  <c r="A91" i="9"/>
  <c r="C91" i="9"/>
  <c r="D91" i="9"/>
  <c r="E91" i="9"/>
  <c r="F91" i="9"/>
  <c r="H91" i="9"/>
  <c r="L91" i="9"/>
  <c r="M91" i="9"/>
  <c r="A92" i="9"/>
  <c r="C92" i="9"/>
  <c r="D92" i="9"/>
  <c r="E92" i="9"/>
  <c r="F92" i="9"/>
  <c r="H92" i="9"/>
  <c r="L92" i="9"/>
  <c r="M92" i="9"/>
  <c r="A93" i="9"/>
  <c r="C93" i="9"/>
  <c r="D93" i="9"/>
  <c r="E93" i="9"/>
  <c r="F93" i="9"/>
  <c r="H93" i="9"/>
  <c r="L93" i="9"/>
  <c r="M93" i="9"/>
  <c r="A94" i="9"/>
  <c r="C94" i="9"/>
  <c r="D94" i="9"/>
  <c r="E94" i="9"/>
  <c r="F94" i="9"/>
  <c r="H94" i="9"/>
  <c r="L94" i="9"/>
  <c r="M94" i="9"/>
  <c r="A95" i="9"/>
  <c r="C95" i="9"/>
  <c r="D95" i="9"/>
  <c r="E95" i="9"/>
  <c r="F95" i="9"/>
  <c r="H95" i="9"/>
  <c r="L95" i="9"/>
  <c r="M95" i="9"/>
  <c r="A96" i="9"/>
  <c r="C96" i="9"/>
  <c r="D96" i="9"/>
  <c r="E96" i="9"/>
  <c r="F96" i="9"/>
  <c r="H96" i="9"/>
  <c r="L96" i="9"/>
  <c r="M96" i="9"/>
  <c r="A97" i="9"/>
  <c r="C97" i="9"/>
  <c r="D97" i="9"/>
  <c r="E97" i="9"/>
  <c r="F97" i="9"/>
  <c r="H97" i="9"/>
  <c r="L97" i="9"/>
  <c r="M97" i="9"/>
  <c r="A98" i="9"/>
  <c r="C98" i="9"/>
  <c r="D98" i="9"/>
  <c r="E98" i="9"/>
  <c r="F98" i="9"/>
  <c r="H98" i="9"/>
  <c r="L98" i="9"/>
  <c r="M98" i="9"/>
  <c r="A99" i="9"/>
  <c r="C99" i="9"/>
  <c r="D99" i="9"/>
  <c r="E99" i="9"/>
  <c r="F99" i="9"/>
  <c r="H99" i="9"/>
  <c r="L99" i="9"/>
  <c r="M99" i="9"/>
  <c r="A100" i="9"/>
  <c r="C100" i="9"/>
  <c r="D100" i="9"/>
  <c r="E100" i="9"/>
  <c r="F100" i="9"/>
  <c r="H100" i="9"/>
  <c r="L100" i="9"/>
  <c r="M100" i="9"/>
  <c r="A101" i="9"/>
  <c r="C101" i="9"/>
  <c r="D101" i="9"/>
  <c r="E101" i="9"/>
  <c r="F101" i="9"/>
  <c r="H101" i="9"/>
  <c r="L101" i="9"/>
  <c r="M101" i="9"/>
  <c r="A102" i="9"/>
  <c r="C102" i="9"/>
  <c r="D102" i="9"/>
  <c r="E102" i="9"/>
  <c r="F102" i="9"/>
  <c r="H102" i="9"/>
  <c r="L102" i="9"/>
  <c r="M102" i="9"/>
  <c r="A103" i="9"/>
  <c r="C103" i="9"/>
  <c r="D103" i="9"/>
  <c r="E103" i="9"/>
  <c r="F103" i="9"/>
  <c r="H103" i="9"/>
  <c r="L103" i="9"/>
  <c r="M103" i="9"/>
  <c r="A104" i="9"/>
  <c r="C104" i="9"/>
  <c r="D104" i="9"/>
  <c r="E104" i="9"/>
  <c r="F104" i="9"/>
  <c r="H104" i="9"/>
  <c r="L104" i="9"/>
  <c r="M104" i="9"/>
  <c r="A105" i="9"/>
  <c r="C105" i="9"/>
  <c r="D105" i="9"/>
  <c r="E105" i="9"/>
  <c r="F105" i="9"/>
  <c r="H105" i="9"/>
  <c r="L105" i="9"/>
  <c r="M105" i="9"/>
  <c r="A106" i="9"/>
  <c r="C106" i="9"/>
  <c r="D106" i="9"/>
  <c r="E106" i="9"/>
  <c r="F106" i="9"/>
  <c r="H106" i="9"/>
  <c r="L106" i="9"/>
  <c r="M106" i="9"/>
  <c r="A107" i="9"/>
  <c r="C107" i="9"/>
  <c r="D107" i="9"/>
  <c r="E107" i="9"/>
  <c r="F107" i="9"/>
  <c r="H107" i="9"/>
  <c r="L107" i="9"/>
  <c r="M107" i="9"/>
  <c r="A108" i="9"/>
  <c r="C108" i="9"/>
  <c r="D108" i="9"/>
  <c r="E108" i="9"/>
  <c r="F108" i="9"/>
  <c r="H108" i="9"/>
  <c r="L108" i="9"/>
  <c r="M108" i="9"/>
  <c r="A109" i="9"/>
  <c r="C109" i="9"/>
  <c r="D109" i="9"/>
  <c r="E109" i="9"/>
  <c r="F109" i="9"/>
  <c r="H109" i="9"/>
  <c r="L109" i="9"/>
  <c r="M109" i="9"/>
  <c r="A110" i="9"/>
  <c r="C110" i="9"/>
  <c r="D110" i="9"/>
  <c r="E110" i="9"/>
  <c r="F110" i="9"/>
  <c r="H110" i="9"/>
  <c r="L110" i="9"/>
  <c r="M110" i="9"/>
  <c r="A111" i="9"/>
  <c r="C111" i="9"/>
  <c r="D111" i="9"/>
  <c r="E111" i="9"/>
  <c r="F111" i="9"/>
  <c r="H111" i="9"/>
  <c r="L111" i="9"/>
  <c r="M111" i="9"/>
  <c r="A112" i="9"/>
  <c r="C112" i="9"/>
  <c r="D112" i="9"/>
  <c r="E112" i="9"/>
  <c r="F112" i="9"/>
  <c r="H112" i="9"/>
  <c r="L112" i="9"/>
  <c r="M112" i="9"/>
  <c r="A113" i="9"/>
  <c r="C113" i="9"/>
  <c r="D113" i="9"/>
  <c r="E113" i="9"/>
  <c r="F113" i="9"/>
  <c r="H113" i="9"/>
  <c r="L113" i="9"/>
  <c r="M113" i="9"/>
  <c r="A114" i="9"/>
  <c r="C114" i="9"/>
  <c r="D114" i="9"/>
  <c r="E114" i="9"/>
  <c r="F114" i="9"/>
  <c r="H114" i="9"/>
  <c r="L114" i="9"/>
  <c r="M114" i="9"/>
  <c r="A115" i="9"/>
  <c r="C115" i="9"/>
  <c r="D115" i="9"/>
  <c r="E115" i="9"/>
  <c r="F115" i="9"/>
  <c r="H115" i="9"/>
  <c r="L115" i="9"/>
  <c r="M115" i="9"/>
  <c r="A116" i="9"/>
  <c r="C116" i="9"/>
  <c r="D116" i="9"/>
  <c r="E116" i="9"/>
  <c r="F116" i="9"/>
  <c r="H116" i="9"/>
  <c r="L116" i="9"/>
  <c r="M116" i="9"/>
  <c r="A117" i="9"/>
  <c r="C117" i="9"/>
  <c r="D117" i="9"/>
  <c r="E117" i="9"/>
  <c r="F117" i="9"/>
  <c r="H117" i="9"/>
  <c r="L117" i="9"/>
  <c r="M117" i="9"/>
  <c r="A118" i="9"/>
  <c r="C118" i="9"/>
  <c r="D118" i="9"/>
  <c r="E118" i="9"/>
  <c r="F118" i="9"/>
  <c r="H118" i="9"/>
  <c r="L118" i="9"/>
  <c r="M118" i="9"/>
  <c r="A119" i="9"/>
  <c r="C119" i="9"/>
  <c r="D119" i="9"/>
  <c r="E119" i="9"/>
  <c r="F119" i="9"/>
  <c r="H119" i="9"/>
  <c r="L119" i="9"/>
  <c r="M119" i="9"/>
  <c r="A120" i="9"/>
  <c r="C120" i="9"/>
  <c r="D120" i="9"/>
  <c r="E120" i="9"/>
  <c r="F120" i="9"/>
  <c r="H120" i="9"/>
  <c r="L120" i="9"/>
  <c r="M120" i="9"/>
  <c r="A121" i="9"/>
  <c r="C121" i="9"/>
  <c r="D121" i="9"/>
  <c r="E121" i="9"/>
  <c r="F121" i="9"/>
  <c r="H121" i="9"/>
  <c r="L121" i="9"/>
  <c r="M121" i="9"/>
  <c r="A122" i="9"/>
  <c r="C122" i="9"/>
  <c r="D122" i="9"/>
  <c r="E122" i="9"/>
  <c r="F122" i="9"/>
  <c r="H122" i="9"/>
  <c r="L122" i="9"/>
  <c r="M122" i="9"/>
  <c r="A123" i="9"/>
  <c r="C123" i="9"/>
  <c r="D123" i="9"/>
  <c r="E123" i="9"/>
  <c r="F123" i="9"/>
  <c r="H123" i="9"/>
  <c r="L123" i="9"/>
  <c r="M123" i="9"/>
  <c r="A124" i="9"/>
  <c r="C124" i="9"/>
  <c r="D124" i="9"/>
  <c r="E124" i="9"/>
  <c r="F124" i="9"/>
  <c r="H124" i="9"/>
  <c r="L124" i="9"/>
  <c r="M124" i="9"/>
  <c r="A125" i="9"/>
  <c r="C125" i="9"/>
  <c r="D125" i="9"/>
  <c r="E125" i="9"/>
  <c r="F125" i="9"/>
  <c r="H125" i="9"/>
  <c r="L125" i="9"/>
  <c r="M125" i="9"/>
  <c r="A126" i="9"/>
  <c r="C126" i="9"/>
  <c r="D126" i="9"/>
  <c r="E126" i="9"/>
  <c r="F126" i="9"/>
  <c r="H126" i="9"/>
  <c r="L126" i="9"/>
  <c r="M126" i="9"/>
  <c r="A127" i="9"/>
  <c r="C127" i="9"/>
  <c r="D127" i="9"/>
  <c r="E127" i="9"/>
  <c r="F127" i="9"/>
  <c r="H127" i="9"/>
  <c r="L127" i="9"/>
  <c r="M127" i="9"/>
  <c r="A128" i="9"/>
  <c r="C128" i="9"/>
  <c r="D128" i="9"/>
  <c r="E128" i="9"/>
  <c r="F128" i="9"/>
  <c r="H128" i="9"/>
  <c r="L128" i="9"/>
  <c r="M128" i="9"/>
  <c r="A129" i="9"/>
  <c r="C129" i="9"/>
  <c r="D129" i="9"/>
  <c r="E129" i="9"/>
  <c r="F129" i="9"/>
  <c r="H129" i="9"/>
  <c r="L129" i="9"/>
  <c r="M129" i="9"/>
  <c r="A130" i="9"/>
  <c r="C130" i="9"/>
  <c r="D130" i="9"/>
  <c r="E130" i="9"/>
  <c r="F130" i="9"/>
  <c r="H130" i="9"/>
  <c r="L130" i="9"/>
  <c r="M130" i="9"/>
  <c r="A131" i="9"/>
  <c r="C131" i="9"/>
  <c r="D131" i="9"/>
  <c r="E131" i="9"/>
  <c r="F131" i="9"/>
  <c r="H131" i="9"/>
  <c r="L131" i="9"/>
  <c r="M131" i="9"/>
  <c r="A132" i="9"/>
  <c r="C132" i="9"/>
  <c r="D132" i="9"/>
  <c r="E132" i="9"/>
  <c r="F132" i="9"/>
  <c r="H132" i="9"/>
  <c r="L132" i="9"/>
  <c r="M132" i="9"/>
  <c r="A133" i="9"/>
  <c r="C133" i="9"/>
  <c r="D133" i="9"/>
  <c r="E133" i="9"/>
  <c r="F133" i="9"/>
  <c r="H133" i="9"/>
  <c r="L133" i="9"/>
  <c r="M133" i="9"/>
  <c r="A134" i="9"/>
  <c r="C134" i="9"/>
  <c r="D134" i="9"/>
  <c r="E134" i="9"/>
  <c r="F134" i="9"/>
  <c r="H134" i="9"/>
  <c r="L134" i="9"/>
  <c r="M134" i="9"/>
  <c r="A135" i="9"/>
  <c r="C135" i="9"/>
  <c r="D135" i="9"/>
  <c r="E135" i="9"/>
  <c r="F135" i="9"/>
  <c r="H135" i="9"/>
  <c r="L135" i="9"/>
  <c r="M135" i="9"/>
  <c r="A136" i="9"/>
  <c r="C136" i="9"/>
  <c r="D136" i="9"/>
  <c r="E136" i="9"/>
  <c r="F136" i="9"/>
  <c r="H136" i="9"/>
  <c r="L136" i="9"/>
  <c r="M136" i="9"/>
  <c r="A137" i="9"/>
  <c r="C137" i="9"/>
  <c r="D137" i="9"/>
  <c r="E137" i="9"/>
  <c r="F137" i="9"/>
  <c r="H137" i="9"/>
  <c r="L137" i="9"/>
  <c r="M137" i="9"/>
  <c r="A138" i="9"/>
  <c r="C138" i="9"/>
  <c r="D138" i="9"/>
  <c r="E138" i="9"/>
  <c r="F138" i="9"/>
  <c r="H138" i="9"/>
  <c r="L138" i="9"/>
  <c r="M138" i="9"/>
  <c r="A139" i="9"/>
  <c r="C139" i="9"/>
  <c r="D139" i="9"/>
  <c r="E139" i="9"/>
  <c r="F139" i="9"/>
  <c r="H139" i="9"/>
  <c r="L139" i="9"/>
  <c r="M139" i="9"/>
  <c r="A140" i="9"/>
  <c r="C140" i="9"/>
  <c r="D140" i="9"/>
  <c r="E140" i="9"/>
  <c r="F140" i="9"/>
  <c r="H140" i="9"/>
  <c r="L140" i="9"/>
  <c r="M140" i="9"/>
  <c r="A141" i="9"/>
  <c r="C141" i="9"/>
  <c r="D141" i="9"/>
  <c r="E141" i="9"/>
  <c r="F141" i="9"/>
  <c r="H141" i="9"/>
  <c r="L141" i="9"/>
  <c r="M141" i="9"/>
  <c r="A142" i="9"/>
  <c r="C142" i="9"/>
  <c r="D142" i="9"/>
  <c r="E142" i="9"/>
  <c r="F142" i="9"/>
  <c r="H142" i="9"/>
  <c r="L142" i="9"/>
  <c r="M142" i="9"/>
  <c r="A143" i="9"/>
  <c r="C143" i="9"/>
  <c r="D143" i="9"/>
  <c r="E143" i="9"/>
  <c r="F143" i="9"/>
  <c r="H143" i="9"/>
  <c r="L143" i="9"/>
  <c r="M143" i="9"/>
  <c r="A144" i="9"/>
  <c r="C144" i="9"/>
  <c r="D144" i="9"/>
  <c r="E144" i="9"/>
  <c r="F144" i="9"/>
  <c r="H144" i="9"/>
  <c r="L144" i="9"/>
  <c r="M144" i="9"/>
  <c r="A145" i="9"/>
  <c r="C145" i="9"/>
  <c r="D145" i="9"/>
  <c r="E145" i="9"/>
  <c r="F145" i="9"/>
  <c r="H145" i="9"/>
  <c r="L145" i="9"/>
  <c r="M145" i="9"/>
  <c r="A146" i="9"/>
  <c r="C146" i="9"/>
  <c r="D146" i="9"/>
  <c r="E146" i="9"/>
  <c r="F146" i="9"/>
  <c r="H146" i="9"/>
  <c r="L146" i="9"/>
  <c r="M146" i="9"/>
  <c r="A147" i="9"/>
  <c r="C147" i="9"/>
  <c r="D147" i="9"/>
  <c r="E147" i="9"/>
  <c r="F147" i="9"/>
  <c r="H147" i="9"/>
  <c r="L147" i="9"/>
  <c r="M147" i="9"/>
  <c r="A148" i="9"/>
  <c r="C148" i="9"/>
  <c r="D148" i="9"/>
  <c r="E148" i="9"/>
  <c r="F148" i="9"/>
  <c r="H148" i="9"/>
  <c r="L148" i="9"/>
  <c r="M148" i="9"/>
  <c r="A149" i="9"/>
  <c r="C149" i="9"/>
  <c r="D149" i="9"/>
  <c r="E149" i="9"/>
  <c r="F149" i="9"/>
  <c r="H149" i="9"/>
  <c r="L149" i="9"/>
  <c r="M149" i="9"/>
  <c r="A150" i="9"/>
  <c r="C150" i="9"/>
  <c r="D150" i="9"/>
  <c r="E150" i="9"/>
  <c r="F150" i="9"/>
  <c r="H150" i="9"/>
  <c r="L150" i="9"/>
  <c r="M150" i="9"/>
  <c r="A151" i="9"/>
  <c r="C151" i="9"/>
  <c r="D151" i="9"/>
  <c r="E151" i="9"/>
  <c r="F151" i="9"/>
  <c r="H151" i="9"/>
  <c r="L151" i="9"/>
  <c r="M151" i="9"/>
  <c r="A152" i="9"/>
  <c r="C152" i="9"/>
  <c r="D152" i="9"/>
  <c r="E152" i="9"/>
  <c r="F152" i="9"/>
  <c r="H152" i="9"/>
  <c r="L152" i="9"/>
  <c r="M152" i="9"/>
  <c r="A153" i="9"/>
  <c r="C153" i="9"/>
  <c r="D153" i="9"/>
  <c r="E153" i="9"/>
  <c r="F153" i="9"/>
  <c r="H153" i="9"/>
  <c r="L153" i="9"/>
  <c r="M153" i="9"/>
  <c r="A154" i="9"/>
  <c r="C154" i="9"/>
  <c r="D154" i="9"/>
  <c r="E154" i="9"/>
  <c r="F154" i="9"/>
  <c r="H154" i="9"/>
  <c r="L154" i="9"/>
  <c r="M154" i="9"/>
  <c r="A155" i="9"/>
  <c r="C155" i="9"/>
  <c r="D155" i="9"/>
  <c r="E155" i="9"/>
  <c r="F155" i="9"/>
  <c r="H155" i="9"/>
  <c r="L155" i="9"/>
  <c r="M155" i="9"/>
  <c r="A156" i="9"/>
  <c r="C156" i="9"/>
  <c r="D156" i="9"/>
  <c r="E156" i="9"/>
  <c r="F156" i="9"/>
  <c r="H156" i="9"/>
  <c r="L156" i="9"/>
  <c r="M156" i="9"/>
  <c r="A157" i="9"/>
  <c r="C157" i="9"/>
  <c r="D157" i="9"/>
  <c r="E157" i="9"/>
  <c r="F157" i="9"/>
  <c r="H157" i="9"/>
  <c r="L157" i="9"/>
  <c r="M157" i="9"/>
  <c r="A158" i="9"/>
  <c r="C158" i="9"/>
  <c r="D158" i="9"/>
  <c r="E158" i="9"/>
  <c r="F158" i="9"/>
  <c r="H158" i="9"/>
  <c r="L158" i="9"/>
  <c r="M158" i="9"/>
  <c r="A159" i="9"/>
  <c r="C159" i="9"/>
  <c r="D159" i="9"/>
  <c r="E159" i="9"/>
  <c r="F159" i="9"/>
  <c r="H159" i="9"/>
  <c r="L159" i="9"/>
  <c r="M159" i="9"/>
  <c r="A160" i="9"/>
  <c r="C160" i="9"/>
  <c r="D160" i="9"/>
  <c r="E160" i="9"/>
  <c r="F160" i="9"/>
  <c r="H160" i="9"/>
  <c r="L160" i="9"/>
  <c r="M160" i="9"/>
  <c r="A161" i="9"/>
  <c r="C161" i="9"/>
  <c r="D161" i="9"/>
  <c r="E161" i="9"/>
  <c r="F161" i="9"/>
  <c r="H161" i="9"/>
  <c r="L161" i="9"/>
  <c r="M161" i="9"/>
  <c r="A162" i="9"/>
  <c r="C162" i="9"/>
  <c r="D162" i="9"/>
  <c r="E162" i="9"/>
  <c r="F162" i="9"/>
  <c r="H162" i="9"/>
  <c r="L162" i="9"/>
  <c r="M162" i="9"/>
  <c r="A163" i="9"/>
  <c r="C163" i="9"/>
  <c r="D163" i="9"/>
  <c r="E163" i="9"/>
  <c r="F163" i="9"/>
  <c r="H163" i="9"/>
  <c r="L163" i="9"/>
  <c r="M163" i="9"/>
  <c r="A164" i="9"/>
  <c r="C164" i="9"/>
  <c r="D164" i="9"/>
  <c r="E164" i="9"/>
  <c r="F164" i="9"/>
  <c r="H164" i="9"/>
  <c r="L164" i="9"/>
  <c r="M164" i="9"/>
  <c r="A165" i="9"/>
  <c r="C165" i="9"/>
  <c r="D165" i="9"/>
  <c r="E165" i="9"/>
  <c r="F165" i="9"/>
  <c r="H165" i="9"/>
  <c r="L165" i="9"/>
  <c r="M165" i="9"/>
  <c r="A166" i="9"/>
  <c r="C166" i="9"/>
  <c r="D166" i="9"/>
  <c r="E166" i="9"/>
  <c r="F166" i="9"/>
  <c r="H166" i="9"/>
  <c r="L166" i="9"/>
  <c r="M166" i="9"/>
  <c r="A167" i="9"/>
  <c r="C167" i="9"/>
  <c r="D167" i="9"/>
  <c r="E167" i="9"/>
  <c r="F167" i="9"/>
  <c r="H167" i="9"/>
  <c r="L167" i="9"/>
  <c r="M167" i="9"/>
  <c r="A168" i="9"/>
  <c r="C168" i="9"/>
  <c r="D168" i="9"/>
  <c r="E168" i="9"/>
  <c r="F168" i="9"/>
  <c r="H168" i="9"/>
  <c r="L168" i="9"/>
  <c r="M168" i="9"/>
  <c r="A169" i="9"/>
  <c r="C169" i="9"/>
  <c r="D169" i="9"/>
  <c r="E169" i="9"/>
  <c r="F169" i="9"/>
  <c r="H169" i="9"/>
  <c r="L169" i="9"/>
  <c r="M169" i="9"/>
  <c r="A170" i="9"/>
  <c r="C170" i="9"/>
  <c r="D170" i="9"/>
  <c r="E170" i="9"/>
  <c r="F170" i="9"/>
  <c r="H170" i="9"/>
  <c r="L170" i="9"/>
  <c r="M170" i="9"/>
  <c r="A171" i="9"/>
  <c r="C171" i="9"/>
  <c r="D171" i="9"/>
  <c r="E171" i="9"/>
  <c r="F171" i="9"/>
  <c r="H171" i="9"/>
  <c r="L171" i="9"/>
  <c r="M171" i="9"/>
  <c r="A172" i="9"/>
  <c r="C172" i="9"/>
  <c r="D172" i="9"/>
  <c r="E172" i="9"/>
  <c r="F172" i="9"/>
  <c r="H172" i="9"/>
  <c r="L172" i="9"/>
  <c r="M172" i="9"/>
  <c r="A173" i="9"/>
  <c r="C173" i="9"/>
  <c r="D173" i="9"/>
  <c r="E173" i="9"/>
  <c r="F173" i="9"/>
  <c r="H173" i="9"/>
  <c r="L173" i="9"/>
  <c r="M173" i="9"/>
  <c r="A174" i="9"/>
  <c r="C174" i="9"/>
  <c r="D174" i="9"/>
  <c r="E174" i="9"/>
  <c r="F174" i="9"/>
  <c r="H174" i="9"/>
  <c r="L174" i="9"/>
  <c r="M174" i="9"/>
  <c r="A175" i="9"/>
  <c r="C175" i="9"/>
  <c r="D175" i="9"/>
  <c r="E175" i="9"/>
  <c r="F175" i="9"/>
  <c r="H175" i="9"/>
  <c r="L175" i="9"/>
  <c r="M175" i="9"/>
  <c r="A176" i="9"/>
  <c r="C176" i="9"/>
  <c r="D176" i="9"/>
  <c r="E176" i="9"/>
  <c r="F176" i="9"/>
  <c r="H176" i="9"/>
  <c r="L176" i="9"/>
  <c r="M176" i="9"/>
  <c r="A177" i="9"/>
  <c r="C177" i="9"/>
  <c r="D177" i="9"/>
  <c r="E177" i="9"/>
  <c r="F177" i="9"/>
  <c r="H177" i="9"/>
  <c r="L177" i="9"/>
  <c r="M177" i="9"/>
  <c r="A178" i="9"/>
  <c r="C178" i="9"/>
  <c r="D178" i="9"/>
  <c r="E178" i="9"/>
  <c r="F178" i="9"/>
  <c r="H178" i="9"/>
  <c r="L178" i="9"/>
  <c r="M178" i="9"/>
  <c r="A179" i="9"/>
  <c r="C179" i="9"/>
  <c r="D179" i="9"/>
  <c r="E179" i="9"/>
  <c r="F179" i="9"/>
  <c r="H179" i="9"/>
  <c r="L179" i="9"/>
  <c r="M179" i="9"/>
  <c r="A180" i="9"/>
  <c r="C180" i="9"/>
  <c r="D180" i="9"/>
  <c r="E180" i="9"/>
  <c r="F180" i="9"/>
  <c r="H180" i="9"/>
  <c r="L180" i="9"/>
  <c r="M180" i="9"/>
  <c r="A181" i="9"/>
  <c r="C181" i="9"/>
  <c r="D181" i="9"/>
  <c r="E181" i="9"/>
  <c r="F181" i="9"/>
  <c r="H181" i="9"/>
  <c r="L181" i="9"/>
  <c r="M181" i="9"/>
  <c r="A182" i="9"/>
  <c r="C182" i="9"/>
  <c r="D182" i="9"/>
  <c r="E182" i="9"/>
  <c r="F182" i="9"/>
  <c r="H182" i="9"/>
  <c r="L182" i="9"/>
  <c r="M182" i="9"/>
  <c r="A183" i="9"/>
  <c r="C183" i="9"/>
  <c r="D183" i="9"/>
  <c r="E183" i="9"/>
  <c r="F183" i="9"/>
  <c r="H183" i="9"/>
  <c r="L183" i="9"/>
  <c r="M183" i="9"/>
  <c r="A184" i="9"/>
  <c r="C184" i="9"/>
  <c r="D184" i="9"/>
  <c r="E184" i="9"/>
  <c r="F184" i="9"/>
  <c r="H184" i="9"/>
  <c r="L184" i="9"/>
  <c r="M184" i="9"/>
  <c r="A185" i="9"/>
  <c r="C185" i="9"/>
  <c r="D185" i="9"/>
  <c r="E185" i="9"/>
  <c r="F185" i="9"/>
  <c r="H185" i="9"/>
  <c r="L185" i="9"/>
  <c r="M185" i="9"/>
  <c r="A186" i="9"/>
  <c r="C186" i="9"/>
  <c r="D186" i="9"/>
  <c r="E186" i="9"/>
  <c r="F186" i="9"/>
  <c r="H186" i="9"/>
  <c r="L186" i="9"/>
  <c r="M186" i="9"/>
  <c r="A187" i="9"/>
  <c r="C187" i="9"/>
  <c r="D187" i="9"/>
  <c r="E187" i="9"/>
  <c r="F187" i="9"/>
  <c r="H187" i="9"/>
  <c r="L187" i="9"/>
  <c r="M187" i="9"/>
  <c r="A188" i="9"/>
  <c r="C188" i="9"/>
  <c r="D188" i="9"/>
  <c r="E188" i="9"/>
  <c r="F188" i="9"/>
  <c r="H188" i="9"/>
  <c r="L188" i="9"/>
  <c r="M188" i="9"/>
  <c r="A189" i="9"/>
  <c r="C189" i="9"/>
  <c r="D189" i="9"/>
  <c r="E189" i="9"/>
  <c r="F189" i="9"/>
  <c r="H189" i="9"/>
  <c r="L189" i="9"/>
  <c r="M189" i="9"/>
  <c r="A190" i="9"/>
  <c r="C190" i="9"/>
  <c r="D190" i="9"/>
  <c r="E190" i="9"/>
  <c r="F190" i="9"/>
  <c r="H190" i="9"/>
  <c r="L190" i="9"/>
  <c r="M190" i="9"/>
  <c r="A191" i="9"/>
  <c r="C191" i="9"/>
  <c r="D191" i="9"/>
  <c r="E191" i="9"/>
  <c r="F191" i="9"/>
  <c r="H191" i="9"/>
  <c r="L191" i="9"/>
  <c r="M191" i="9"/>
  <c r="A192" i="9"/>
  <c r="C192" i="9"/>
  <c r="D192" i="9"/>
  <c r="E192" i="9"/>
  <c r="F192" i="9"/>
  <c r="H192" i="9"/>
  <c r="L192" i="9"/>
  <c r="M192" i="9"/>
  <c r="A193" i="9"/>
  <c r="C193" i="9"/>
  <c r="D193" i="9"/>
  <c r="E193" i="9"/>
  <c r="F193" i="9"/>
  <c r="H193" i="9"/>
  <c r="L193" i="9"/>
  <c r="M193" i="9"/>
  <c r="A194" i="9"/>
  <c r="C194" i="9"/>
  <c r="D194" i="9"/>
  <c r="E194" i="9"/>
  <c r="F194" i="9"/>
  <c r="H194" i="9"/>
  <c r="L194" i="9"/>
  <c r="M194" i="9"/>
  <c r="A195" i="9"/>
  <c r="C195" i="9"/>
  <c r="D195" i="9"/>
  <c r="E195" i="9"/>
  <c r="F195" i="9"/>
  <c r="H195" i="9"/>
  <c r="L195" i="9"/>
  <c r="M195" i="9"/>
  <c r="A196" i="9"/>
  <c r="C196" i="9"/>
  <c r="D196" i="9"/>
  <c r="E196" i="9"/>
  <c r="F196" i="9"/>
  <c r="H196" i="9"/>
  <c r="L196" i="9"/>
  <c r="M196" i="9"/>
  <c r="A197" i="9"/>
  <c r="C197" i="9"/>
  <c r="D197" i="9"/>
  <c r="E197" i="9"/>
  <c r="F197" i="9"/>
  <c r="H197" i="9"/>
  <c r="L197" i="9"/>
  <c r="M197" i="9"/>
  <c r="A198" i="9"/>
  <c r="C198" i="9"/>
  <c r="D198" i="9"/>
  <c r="E198" i="9"/>
  <c r="F198" i="9"/>
  <c r="H198" i="9"/>
  <c r="L198" i="9"/>
  <c r="M198" i="9"/>
  <c r="A199" i="9"/>
  <c r="C199" i="9"/>
  <c r="D199" i="9"/>
  <c r="E199" i="9"/>
  <c r="F199" i="9"/>
  <c r="H199" i="9"/>
  <c r="L199" i="9"/>
  <c r="M199" i="9"/>
  <c r="A200" i="9"/>
  <c r="C200" i="9"/>
  <c r="D200" i="9"/>
  <c r="E200" i="9"/>
  <c r="F200" i="9"/>
  <c r="H200" i="9"/>
  <c r="L200" i="9"/>
  <c r="M200" i="9"/>
  <c r="A201" i="9"/>
  <c r="C201" i="9"/>
  <c r="D201" i="9"/>
  <c r="E201" i="9"/>
  <c r="F201" i="9"/>
  <c r="H201" i="9"/>
  <c r="L201" i="9"/>
  <c r="M201" i="9"/>
  <c r="A202" i="9"/>
  <c r="C202" i="9"/>
  <c r="D202" i="9"/>
  <c r="E202" i="9"/>
  <c r="F202" i="9"/>
  <c r="H202" i="9"/>
  <c r="L202" i="9"/>
  <c r="M202" i="9"/>
  <c r="A203" i="9"/>
  <c r="C203" i="9"/>
  <c r="D203" i="9"/>
  <c r="E203" i="9"/>
  <c r="F203" i="9"/>
  <c r="H203" i="9"/>
  <c r="L203" i="9"/>
  <c r="M203" i="9"/>
  <c r="A204" i="9"/>
  <c r="C204" i="9"/>
  <c r="D204" i="9"/>
  <c r="E204" i="9"/>
  <c r="F204" i="9"/>
  <c r="H204" i="9"/>
  <c r="L204" i="9"/>
  <c r="M204" i="9"/>
  <c r="A205" i="9"/>
  <c r="C205" i="9"/>
  <c r="D205" i="9"/>
  <c r="E205" i="9"/>
  <c r="F205" i="9"/>
  <c r="H205" i="9"/>
  <c r="L205" i="9"/>
  <c r="M205" i="9"/>
  <c r="A206" i="9"/>
  <c r="C206" i="9"/>
  <c r="D206" i="9"/>
  <c r="E206" i="9"/>
  <c r="F206" i="9"/>
  <c r="H206" i="9"/>
  <c r="L206" i="9"/>
  <c r="M206" i="9"/>
  <c r="A207" i="9"/>
  <c r="C207" i="9"/>
  <c r="D207" i="9"/>
  <c r="E207" i="9"/>
  <c r="F207" i="9"/>
  <c r="H207" i="9"/>
  <c r="L207" i="9"/>
  <c r="M207" i="9"/>
  <c r="A208" i="9"/>
  <c r="C208" i="9"/>
  <c r="D208" i="9"/>
  <c r="E208" i="9"/>
  <c r="F208" i="9"/>
  <c r="H208" i="9"/>
  <c r="L208" i="9"/>
  <c r="M208" i="9"/>
  <c r="A209" i="9"/>
  <c r="C209" i="9"/>
  <c r="D209" i="9"/>
  <c r="E209" i="9"/>
  <c r="F209" i="9"/>
  <c r="H209" i="9"/>
  <c r="L209" i="9"/>
  <c r="M209" i="9"/>
  <c r="A210" i="9"/>
  <c r="C210" i="9"/>
  <c r="D210" i="9"/>
  <c r="E210" i="9"/>
  <c r="F210" i="9"/>
  <c r="H210" i="9"/>
  <c r="L210" i="9"/>
  <c r="M210" i="9"/>
  <c r="A211" i="9"/>
  <c r="C211" i="9"/>
  <c r="D211" i="9"/>
  <c r="E211" i="9"/>
  <c r="F211" i="9"/>
  <c r="H211" i="9"/>
  <c r="L211" i="9"/>
  <c r="M211" i="9"/>
  <c r="A212" i="9"/>
  <c r="C212" i="9"/>
  <c r="D212" i="9"/>
  <c r="E212" i="9"/>
  <c r="F212" i="9"/>
  <c r="H212" i="9"/>
  <c r="L212" i="9"/>
  <c r="M212" i="9"/>
  <c r="A213" i="9"/>
  <c r="C213" i="9"/>
  <c r="D213" i="9"/>
  <c r="E213" i="9"/>
  <c r="F213" i="9"/>
  <c r="H213" i="9"/>
  <c r="L213" i="9"/>
  <c r="M213" i="9"/>
  <c r="A214" i="9"/>
  <c r="C214" i="9"/>
  <c r="D214" i="9"/>
  <c r="E214" i="9"/>
  <c r="F214" i="9"/>
  <c r="H214" i="9"/>
  <c r="L214" i="9"/>
  <c r="M214" i="9"/>
  <c r="A215" i="9"/>
  <c r="C215" i="9"/>
  <c r="D215" i="9"/>
  <c r="E215" i="9"/>
  <c r="F215" i="9"/>
  <c r="H215" i="9"/>
  <c r="L215" i="9"/>
  <c r="M215" i="9"/>
  <c r="A216" i="9"/>
  <c r="C216" i="9"/>
  <c r="D216" i="9"/>
  <c r="E216" i="9"/>
  <c r="F216" i="9"/>
  <c r="H216" i="9"/>
  <c r="L216" i="9"/>
  <c r="M216" i="9"/>
  <c r="A217" i="9"/>
  <c r="C217" i="9"/>
  <c r="D217" i="9"/>
  <c r="E217" i="9"/>
  <c r="F217" i="9"/>
  <c r="H217" i="9"/>
  <c r="L217" i="9"/>
  <c r="M217" i="9"/>
  <c r="A218" i="9"/>
  <c r="C218" i="9"/>
  <c r="D218" i="9"/>
  <c r="E218" i="9"/>
  <c r="F218" i="9"/>
  <c r="H218" i="9"/>
  <c r="L218" i="9"/>
  <c r="M218" i="9"/>
  <c r="A219" i="9"/>
  <c r="C219" i="9"/>
  <c r="D219" i="9"/>
  <c r="E219" i="9"/>
  <c r="F219" i="9"/>
  <c r="H219" i="9"/>
  <c r="L219" i="9"/>
  <c r="M219" i="9"/>
  <c r="A220" i="9"/>
  <c r="C220" i="9"/>
  <c r="D220" i="9"/>
  <c r="E220" i="9"/>
  <c r="F220" i="9"/>
  <c r="H220" i="9"/>
  <c r="L220" i="9"/>
  <c r="M220" i="9"/>
  <c r="A221" i="9"/>
  <c r="C221" i="9"/>
  <c r="D221" i="9"/>
  <c r="E221" i="9"/>
  <c r="F221" i="9"/>
  <c r="H221" i="9"/>
  <c r="L221" i="9"/>
  <c r="M221" i="9"/>
  <c r="A222" i="9"/>
  <c r="C222" i="9"/>
  <c r="D222" i="9"/>
  <c r="E222" i="9"/>
  <c r="F222" i="9"/>
  <c r="H222" i="9"/>
  <c r="L222" i="9"/>
  <c r="M222" i="9"/>
  <c r="A223" i="9"/>
  <c r="C223" i="9"/>
  <c r="D223" i="9"/>
  <c r="E223" i="9"/>
  <c r="F223" i="9"/>
  <c r="H223" i="9"/>
  <c r="L223" i="9"/>
  <c r="M223" i="9"/>
  <c r="A224" i="9"/>
  <c r="C224" i="9"/>
  <c r="D224" i="9"/>
  <c r="E224" i="9"/>
  <c r="F224" i="9"/>
  <c r="H224" i="9"/>
  <c r="L224" i="9"/>
  <c r="M224" i="9"/>
  <c r="A225" i="9"/>
  <c r="C225" i="9"/>
  <c r="D225" i="9"/>
  <c r="E225" i="9"/>
  <c r="F225" i="9"/>
  <c r="H225" i="9"/>
  <c r="L225" i="9"/>
  <c r="M225" i="9"/>
  <c r="A226" i="9"/>
  <c r="C226" i="9"/>
  <c r="D226" i="9"/>
  <c r="E226" i="9"/>
  <c r="F226" i="9"/>
  <c r="H226" i="9"/>
  <c r="L226" i="9"/>
  <c r="M226" i="9"/>
  <c r="A227" i="9"/>
  <c r="C227" i="9"/>
  <c r="D227" i="9"/>
  <c r="E227" i="9"/>
  <c r="F227" i="9"/>
  <c r="H227" i="9"/>
  <c r="L227" i="9"/>
  <c r="M227" i="9"/>
  <c r="A228" i="9"/>
  <c r="C228" i="9"/>
  <c r="D228" i="9"/>
  <c r="E228" i="9"/>
  <c r="F228" i="9"/>
  <c r="H228" i="9"/>
  <c r="L228" i="9"/>
  <c r="M228" i="9"/>
  <c r="A229" i="9"/>
  <c r="C229" i="9"/>
  <c r="D229" i="9"/>
  <c r="E229" i="9"/>
  <c r="F229" i="9"/>
  <c r="H229" i="9"/>
  <c r="L229" i="9"/>
  <c r="M229" i="9"/>
  <c r="A230" i="9"/>
  <c r="C230" i="9"/>
  <c r="D230" i="9"/>
  <c r="E230" i="9"/>
  <c r="F230" i="9"/>
  <c r="H230" i="9"/>
  <c r="L230" i="9"/>
  <c r="M230" i="9"/>
  <c r="A231" i="9"/>
  <c r="C231" i="9"/>
  <c r="D231" i="9"/>
  <c r="E231" i="9"/>
  <c r="F231" i="9"/>
  <c r="H231" i="9"/>
  <c r="L231" i="9"/>
  <c r="M231" i="9"/>
  <c r="A232" i="9"/>
  <c r="C232" i="9"/>
  <c r="D232" i="9"/>
  <c r="E232" i="9"/>
  <c r="F232" i="9"/>
  <c r="H232" i="9"/>
  <c r="L232" i="9"/>
  <c r="M232" i="9"/>
  <c r="A233" i="9"/>
  <c r="C233" i="9"/>
  <c r="D233" i="9"/>
  <c r="E233" i="9"/>
  <c r="F233" i="9"/>
  <c r="H233" i="9"/>
  <c r="L233" i="9"/>
  <c r="M233" i="9"/>
  <c r="A234" i="9"/>
  <c r="C234" i="9"/>
  <c r="D234" i="9"/>
  <c r="E234" i="9"/>
  <c r="F234" i="9"/>
  <c r="H234" i="9"/>
  <c r="L234" i="9"/>
  <c r="M234" i="9"/>
  <c r="A235" i="9"/>
  <c r="C235" i="9"/>
  <c r="D235" i="9"/>
  <c r="E235" i="9"/>
  <c r="F235" i="9"/>
  <c r="H235" i="9"/>
  <c r="L235" i="9"/>
  <c r="M235" i="9"/>
  <c r="A236" i="9"/>
  <c r="C236" i="9"/>
  <c r="D236" i="9"/>
  <c r="E236" i="9"/>
  <c r="F236" i="9"/>
  <c r="H236" i="9"/>
  <c r="L236" i="9"/>
  <c r="M236" i="9"/>
  <c r="A237" i="9"/>
  <c r="C237" i="9"/>
  <c r="D237" i="9"/>
  <c r="E237" i="9"/>
  <c r="F237" i="9"/>
  <c r="H237" i="9"/>
  <c r="L237" i="9"/>
  <c r="M237" i="9"/>
  <c r="A238" i="9"/>
  <c r="C238" i="9"/>
  <c r="D238" i="9"/>
  <c r="E238" i="9"/>
  <c r="F238" i="9"/>
  <c r="H238" i="9"/>
  <c r="L238" i="9"/>
  <c r="M238" i="9"/>
  <c r="A239" i="9"/>
  <c r="C239" i="9"/>
  <c r="D239" i="9"/>
  <c r="E239" i="9"/>
  <c r="F239" i="9"/>
  <c r="H239" i="9"/>
  <c r="L239" i="9"/>
  <c r="M239" i="9"/>
  <c r="A240" i="9"/>
  <c r="C240" i="9"/>
  <c r="D240" i="9"/>
  <c r="E240" i="9"/>
  <c r="F240" i="9"/>
  <c r="H240" i="9"/>
  <c r="L240" i="9"/>
  <c r="M240" i="9"/>
  <c r="A241" i="9"/>
  <c r="C241" i="9"/>
  <c r="D241" i="9"/>
  <c r="E241" i="9"/>
  <c r="F241" i="9"/>
  <c r="H241" i="9"/>
  <c r="L241" i="9"/>
  <c r="M241" i="9"/>
  <c r="A242" i="9"/>
  <c r="C242" i="9"/>
  <c r="D242" i="9"/>
  <c r="E242" i="9"/>
  <c r="F242" i="9"/>
  <c r="H242" i="9"/>
  <c r="L242" i="9"/>
  <c r="M242" i="9"/>
  <c r="A243" i="9"/>
  <c r="C243" i="9"/>
  <c r="D243" i="9"/>
  <c r="E243" i="9"/>
  <c r="F243" i="9"/>
  <c r="H243" i="9"/>
  <c r="L243" i="9"/>
  <c r="M243" i="9"/>
  <c r="A244" i="9"/>
  <c r="C244" i="9"/>
  <c r="D244" i="9"/>
  <c r="E244" i="9"/>
  <c r="F244" i="9"/>
  <c r="H244" i="9"/>
  <c r="L244" i="9"/>
  <c r="M244" i="9"/>
  <c r="A245" i="9"/>
  <c r="C245" i="9"/>
  <c r="D245" i="9"/>
  <c r="E245" i="9"/>
  <c r="F245" i="9"/>
  <c r="H245" i="9"/>
  <c r="L245" i="9"/>
  <c r="M245" i="9"/>
  <c r="A246" i="9"/>
  <c r="C246" i="9"/>
  <c r="D246" i="9"/>
  <c r="E246" i="9"/>
  <c r="F246" i="9"/>
  <c r="H246" i="9"/>
  <c r="L246" i="9"/>
  <c r="M246" i="9"/>
  <c r="A247" i="9"/>
  <c r="C247" i="9"/>
  <c r="D247" i="9"/>
  <c r="E247" i="9"/>
  <c r="F247" i="9"/>
  <c r="H247" i="9"/>
  <c r="L247" i="9"/>
  <c r="M247" i="9"/>
  <c r="A248" i="9"/>
  <c r="C248" i="9"/>
  <c r="D248" i="9"/>
  <c r="E248" i="9"/>
  <c r="F248" i="9"/>
  <c r="H248" i="9"/>
  <c r="L248" i="9"/>
  <c r="M248" i="9"/>
  <c r="A249" i="9"/>
  <c r="C249" i="9"/>
  <c r="D249" i="9"/>
  <c r="E249" i="9"/>
  <c r="F249" i="9"/>
  <c r="H249" i="9"/>
  <c r="L249" i="9"/>
  <c r="M249" i="9"/>
  <c r="A250" i="9"/>
  <c r="C250" i="9"/>
  <c r="D250" i="9"/>
  <c r="E250" i="9"/>
  <c r="F250" i="9"/>
  <c r="H250" i="9"/>
  <c r="L250" i="9"/>
  <c r="M250" i="9"/>
  <c r="A251" i="9"/>
  <c r="C251" i="9"/>
  <c r="D251" i="9"/>
  <c r="E251" i="9"/>
  <c r="F251" i="9"/>
  <c r="H251" i="9"/>
  <c r="L251" i="9"/>
  <c r="M251" i="9"/>
  <c r="A252" i="9"/>
  <c r="C252" i="9"/>
  <c r="D252" i="9"/>
  <c r="E252" i="9"/>
  <c r="F252" i="9"/>
  <c r="H252" i="9"/>
  <c r="L252" i="9"/>
  <c r="M252" i="9"/>
  <c r="A253" i="9"/>
  <c r="C253" i="9"/>
  <c r="D253" i="9"/>
  <c r="E253" i="9"/>
  <c r="F253" i="9"/>
  <c r="H253" i="9"/>
  <c r="L253" i="9"/>
  <c r="M253" i="9"/>
  <c r="A254" i="9"/>
  <c r="C254" i="9"/>
  <c r="D254" i="9"/>
  <c r="E254" i="9"/>
  <c r="F254" i="9"/>
  <c r="H254" i="9"/>
  <c r="L254" i="9"/>
  <c r="M254" i="9"/>
  <c r="A255" i="9"/>
  <c r="C255" i="9"/>
  <c r="D255" i="9"/>
  <c r="E255" i="9"/>
  <c r="F255" i="9"/>
  <c r="H255" i="9"/>
  <c r="L255" i="9"/>
  <c r="M255" i="9"/>
  <c r="A256" i="9"/>
  <c r="C256" i="9"/>
  <c r="D256" i="9"/>
  <c r="E256" i="9"/>
  <c r="F256" i="9"/>
  <c r="H256" i="9"/>
  <c r="L256" i="9"/>
  <c r="M256" i="9"/>
  <c r="A257" i="9"/>
  <c r="C257" i="9"/>
  <c r="D257" i="9"/>
  <c r="E257" i="9"/>
  <c r="F257" i="9"/>
  <c r="H257" i="9"/>
  <c r="L257" i="9"/>
  <c r="M257" i="9"/>
  <c r="A258" i="9"/>
  <c r="C258" i="9"/>
  <c r="D258" i="9"/>
  <c r="E258" i="9"/>
  <c r="F258" i="9"/>
  <c r="H258" i="9"/>
  <c r="L258" i="9"/>
  <c r="M258" i="9"/>
  <c r="A259" i="9"/>
  <c r="C259" i="9"/>
  <c r="D259" i="9"/>
  <c r="E259" i="9"/>
  <c r="F259" i="9"/>
  <c r="H259" i="9"/>
  <c r="L259" i="9"/>
  <c r="M259" i="9"/>
  <c r="A260" i="9"/>
  <c r="C260" i="9"/>
  <c r="D260" i="9"/>
  <c r="E260" i="9"/>
  <c r="F260" i="9"/>
  <c r="H260" i="9"/>
  <c r="L260" i="9"/>
  <c r="M260" i="9"/>
  <c r="A261" i="9"/>
  <c r="C261" i="9"/>
  <c r="D261" i="9"/>
  <c r="E261" i="9"/>
  <c r="F261" i="9"/>
  <c r="H261" i="9"/>
  <c r="L261" i="9"/>
  <c r="M261" i="9"/>
  <c r="A262" i="9"/>
  <c r="C262" i="9"/>
  <c r="D262" i="9"/>
  <c r="E262" i="9"/>
  <c r="F262" i="9"/>
  <c r="H262" i="9"/>
  <c r="L262" i="9"/>
  <c r="M262" i="9"/>
  <c r="A263" i="9"/>
  <c r="C263" i="9"/>
  <c r="D263" i="9"/>
  <c r="E263" i="9"/>
  <c r="F263" i="9"/>
  <c r="H263" i="9"/>
  <c r="L263" i="9"/>
  <c r="M263" i="9"/>
  <c r="A264" i="9"/>
  <c r="C264" i="9"/>
  <c r="D264" i="9"/>
  <c r="E264" i="9"/>
  <c r="F264" i="9"/>
  <c r="H264" i="9"/>
  <c r="L264" i="9"/>
  <c r="M264" i="9"/>
  <c r="A265" i="9"/>
  <c r="C265" i="9"/>
  <c r="D265" i="9"/>
  <c r="E265" i="9"/>
  <c r="F265" i="9"/>
  <c r="H265" i="9"/>
  <c r="L265" i="9"/>
  <c r="M265" i="9"/>
  <c r="A266" i="9"/>
  <c r="C266" i="9"/>
  <c r="D266" i="9"/>
  <c r="E266" i="9"/>
  <c r="F266" i="9"/>
  <c r="H266" i="9"/>
  <c r="L266" i="9"/>
  <c r="M266" i="9"/>
  <c r="A267" i="9"/>
  <c r="C267" i="9"/>
  <c r="D267" i="9"/>
  <c r="E267" i="9"/>
  <c r="F267" i="9"/>
  <c r="H267" i="9"/>
  <c r="L267" i="9"/>
  <c r="M267" i="9"/>
  <c r="A268" i="9"/>
  <c r="C268" i="9"/>
  <c r="D268" i="9"/>
  <c r="E268" i="9"/>
  <c r="F268" i="9"/>
  <c r="H268" i="9"/>
  <c r="L268" i="9"/>
  <c r="M268" i="9"/>
  <c r="A269" i="9"/>
  <c r="C269" i="9"/>
  <c r="D269" i="9"/>
  <c r="E269" i="9"/>
  <c r="F269" i="9"/>
  <c r="H269" i="9"/>
  <c r="L269" i="9"/>
  <c r="M269" i="9"/>
  <c r="A270" i="9"/>
  <c r="C270" i="9"/>
  <c r="D270" i="9"/>
  <c r="E270" i="9"/>
  <c r="F270" i="9"/>
  <c r="H270" i="9"/>
  <c r="L270" i="9"/>
  <c r="M270" i="9"/>
  <c r="A271" i="9"/>
  <c r="C271" i="9"/>
  <c r="D271" i="9"/>
  <c r="E271" i="9"/>
  <c r="F271" i="9"/>
  <c r="H271" i="9"/>
  <c r="L271" i="9"/>
  <c r="M271" i="9"/>
  <c r="A272" i="9"/>
  <c r="C272" i="9"/>
  <c r="D272" i="9"/>
  <c r="E272" i="9"/>
  <c r="F272" i="9"/>
  <c r="H272" i="9"/>
  <c r="L272" i="9"/>
  <c r="M272" i="9"/>
  <c r="A273" i="9"/>
  <c r="C273" i="9"/>
  <c r="D273" i="9"/>
  <c r="E273" i="9"/>
  <c r="F273" i="9"/>
  <c r="H273" i="9"/>
  <c r="L273" i="9"/>
  <c r="M273" i="9"/>
  <c r="A274" i="9"/>
  <c r="C274" i="9"/>
  <c r="D274" i="9"/>
  <c r="E274" i="9"/>
  <c r="F274" i="9"/>
  <c r="H274" i="9"/>
  <c r="L274" i="9"/>
  <c r="M274" i="9"/>
  <c r="A275" i="9"/>
  <c r="C275" i="9"/>
  <c r="D275" i="9"/>
  <c r="E275" i="9"/>
  <c r="F275" i="9"/>
  <c r="H275" i="9"/>
  <c r="L275" i="9"/>
  <c r="M275" i="9"/>
  <c r="A276" i="9"/>
  <c r="C276" i="9"/>
  <c r="D276" i="9"/>
  <c r="E276" i="9"/>
  <c r="F276" i="9"/>
  <c r="H276" i="9"/>
  <c r="L276" i="9"/>
  <c r="M276" i="9"/>
  <c r="A277" i="9"/>
  <c r="C277" i="9"/>
  <c r="D277" i="9"/>
  <c r="E277" i="9"/>
  <c r="F277" i="9"/>
  <c r="H277" i="9"/>
  <c r="L277" i="9"/>
  <c r="M277" i="9"/>
  <c r="A278" i="9"/>
  <c r="C278" i="9"/>
  <c r="D278" i="9"/>
  <c r="E278" i="9"/>
  <c r="F278" i="9"/>
  <c r="H278" i="9"/>
  <c r="L278" i="9"/>
  <c r="M278" i="9"/>
  <c r="A279" i="9"/>
  <c r="C279" i="9"/>
  <c r="D279" i="9"/>
  <c r="E279" i="9"/>
  <c r="F279" i="9"/>
  <c r="H279" i="9"/>
  <c r="L279" i="9"/>
  <c r="M279" i="9"/>
  <c r="A280" i="9"/>
  <c r="C280" i="9"/>
  <c r="D280" i="9"/>
  <c r="E280" i="9"/>
  <c r="F280" i="9"/>
  <c r="H280" i="9"/>
  <c r="L280" i="9"/>
  <c r="M280" i="9"/>
  <c r="A281" i="9"/>
  <c r="C281" i="9"/>
  <c r="D281" i="9"/>
  <c r="E281" i="9"/>
  <c r="F281" i="9"/>
  <c r="H281" i="9"/>
  <c r="L281" i="9"/>
  <c r="M281" i="9"/>
  <c r="A282" i="9"/>
  <c r="C282" i="9"/>
  <c r="D282" i="9"/>
  <c r="E282" i="9"/>
  <c r="F282" i="9"/>
  <c r="H282" i="9"/>
  <c r="L282" i="9"/>
  <c r="M282" i="9"/>
  <c r="A283" i="9"/>
  <c r="C283" i="9"/>
  <c r="D283" i="9"/>
  <c r="E283" i="9"/>
  <c r="F283" i="9"/>
  <c r="H283" i="9"/>
  <c r="L283" i="9"/>
  <c r="M283" i="9"/>
  <c r="A284" i="9"/>
  <c r="C284" i="9"/>
  <c r="D284" i="9"/>
  <c r="E284" i="9"/>
  <c r="F284" i="9"/>
  <c r="H284" i="9"/>
  <c r="L284" i="9"/>
  <c r="M284" i="9"/>
  <c r="A285" i="9"/>
  <c r="C285" i="9"/>
  <c r="D285" i="9"/>
  <c r="E285" i="9"/>
  <c r="F285" i="9"/>
  <c r="H285" i="9"/>
  <c r="L285" i="9"/>
  <c r="M285" i="9"/>
  <c r="A286" i="9"/>
  <c r="C286" i="9"/>
  <c r="D286" i="9"/>
  <c r="E286" i="9"/>
  <c r="F286" i="9"/>
  <c r="H286" i="9"/>
  <c r="L286" i="9"/>
  <c r="M286" i="9"/>
  <c r="A287" i="9"/>
  <c r="C287" i="9"/>
  <c r="D287" i="9"/>
  <c r="E287" i="9"/>
  <c r="F287" i="9"/>
  <c r="H287" i="9"/>
  <c r="L287" i="9"/>
  <c r="M287" i="9"/>
  <c r="A288" i="9"/>
  <c r="C288" i="9"/>
  <c r="D288" i="9"/>
  <c r="E288" i="9"/>
  <c r="F288" i="9"/>
  <c r="H288" i="9"/>
  <c r="L288" i="9"/>
  <c r="M288" i="9"/>
  <c r="A289" i="9"/>
  <c r="C289" i="9"/>
  <c r="D289" i="9"/>
  <c r="E289" i="9"/>
  <c r="F289" i="9"/>
  <c r="H289" i="9"/>
  <c r="L289" i="9"/>
  <c r="M289" i="9"/>
  <c r="A290" i="9"/>
  <c r="C290" i="9"/>
  <c r="D290" i="9"/>
  <c r="E290" i="9"/>
  <c r="F290" i="9"/>
  <c r="H290" i="9"/>
  <c r="L290" i="9"/>
  <c r="M290" i="9"/>
  <c r="A291" i="9"/>
  <c r="C291" i="9"/>
  <c r="D291" i="9"/>
  <c r="E291" i="9"/>
  <c r="F291" i="9"/>
  <c r="H291" i="9"/>
  <c r="L291" i="9"/>
  <c r="M291" i="9"/>
  <c r="A292" i="9"/>
  <c r="C292" i="9"/>
  <c r="D292" i="9"/>
  <c r="E292" i="9"/>
  <c r="F292" i="9"/>
  <c r="H292" i="9"/>
  <c r="L292" i="9"/>
  <c r="M292" i="9"/>
  <c r="A293" i="9"/>
  <c r="C293" i="9"/>
  <c r="D293" i="9"/>
  <c r="E293" i="9"/>
  <c r="F293" i="9"/>
  <c r="H293" i="9"/>
  <c r="L293" i="9"/>
  <c r="M293" i="9"/>
  <c r="A294" i="9"/>
  <c r="C294" i="9"/>
  <c r="D294" i="9"/>
  <c r="E294" i="9"/>
  <c r="F294" i="9"/>
  <c r="H294" i="9"/>
  <c r="L294" i="9"/>
  <c r="M294" i="9"/>
  <c r="A295" i="9"/>
  <c r="C295" i="9"/>
  <c r="D295" i="9"/>
  <c r="E295" i="9"/>
  <c r="F295" i="9"/>
  <c r="H295" i="9"/>
  <c r="L295" i="9"/>
  <c r="M295" i="9"/>
  <c r="A296" i="9"/>
  <c r="C296" i="9"/>
  <c r="D296" i="9"/>
  <c r="E296" i="9"/>
  <c r="F296" i="9"/>
  <c r="H296" i="9"/>
  <c r="L296" i="9"/>
  <c r="M296" i="9"/>
  <c r="A297" i="9"/>
  <c r="C297" i="9"/>
  <c r="D297" i="9"/>
  <c r="E297" i="9"/>
  <c r="F297" i="9"/>
  <c r="H297" i="9"/>
  <c r="L297" i="9"/>
  <c r="M297" i="9"/>
  <c r="A298" i="9"/>
  <c r="C298" i="9"/>
  <c r="D298" i="9"/>
  <c r="E298" i="9"/>
  <c r="F298" i="9"/>
  <c r="H298" i="9"/>
  <c r="L298" i="9"/>
  <c r="M298" i="9"/>
  <c r="A299" i="9"/>
  <c r="C299" i="9"/>
  <c r="D299" i="9"/>
  <c r="E299" i="9"/>
  <c r="F299" i="9"/>
  <c r="H299" i="9"/>
  <c r="L299" i="9"/>
  <c r="M299" i="9"/>
  <c r="A300" i="9"/>
  <c r="C300" i="9"/>
  <c r="D300" i="9"/>
  <c r="E300" i="9"/>
  <c r="F300" i="9"/>
  <c r="H300" i="9"/>
  <c r="L300" i="9"/>
  <c r="M300" i="9"/>
  <c r="A301" i="9"/>
  <c r="C301" i="9"/>
  <c r="D301" i="9"/>
  <c r="E301" i="9"/>
  <c r="F301" i="9"/>
  <c r="H301" i="9"/>
  <c r="L301" i="9"/>
  <c r="M301" i="9"/>
  <c r="A302" i="9"/>
  <c r="C302" i="9"/>
  <c r="D302" i="9"/>
  <c r="E302" i="9"/>
  <c r="F302" i="9"/>
  <c r="H302" i="9"/>
  <c r="L302" i="9"/>
  <c r="M302" i="9"/>
  <c r="A303" i="9"/>
  <c r="C303" i="9"/>
  <c r="D303" i="9"/>
  <c r="E303" i="9"/>
  <c r="F303" i="9"/>
  <c r="H303" i="9"/>
  <c r="L303" i="9"/>
  <c r="M303" i="9"/>
  <c r="A304" i="9"/>
  <c r="C304" i="9"/>
  <c r="D304" i="9"/>
  <c r="E304" i="9"/>
  <c r="F304" i="9"/>
  <c r="H304" i="9"/>
  <c r="L304" i="9"/>
  <c r="M304" i="9"/>
  <c r="A305" i="9"/>
  <c r="C305" i="9"/>
  <c r="D305" i="9"/>
  <c r="E305" i="9"/>
  <c r="F305" i="9"/>
  <c r="H305" i="9"/>
  <c r="L305" i="9"/>
  <c r="M305" i="9"/>
  <c r="A306" i="9"/>
  <c r="C306" i="9"/>
  <c r="D306" i="9"/>
  <c r="E306" i="9"/>
  <c r="F306" i="9"/>
  <c r="H306" i="9"/>
  <c r="L306" i="9"/>
  <c r="M306" i="9"/>
  <c r="A307" i="9"/>
  <c r="C307" i="9"/>
  <c r="D307" i="9"/>
  <c r="E307" i="9"/>
  <c r="F307" i="9"/>
  <c r="H307" i="9"/>
  <c r="L307" i="9"/>
  <c r="M307" i="9"/>
  <c r="A308" i="9"/>
  <c r="C308" i="9"/>
  <c r="D308" i="9"/>
  <c r="E308" i="9"/>
  <c r="F308" i="9"/>
  <c r="H308" i="9"/>
  <c r="L308" i="9"/>
  <c r="M308" i="9"/>
  <c r="A309" i="9"/>
  <c r="C309" i="9"/>
  <c r="D309" i="9"/>
  <c r="E309" i="9"/>
  <c r="F309" i="9"/>
  <c r="H309" i="9"/>
  <c r="L309" i="9"/>
  <c r="M309" i="9"/>
  <c r="A310" i="9"/>
  <c r="C310" i="9"/>
  <c r="D310" i="9"/>
  <c r="E310" i="9"/>
  <c r="F310" i="9"/>
  <c r="H310" i="9"/>
  <c r="L310" i="9"/>
  <c r="M310" i="9"/>
  <c r="A311" i="9"/>
  <c r="C311" i="9"/>
  <c r="D311" i="9"/>
  <c r="E311" i="9"/>
  <c r="F311" i="9"/>
  <c r="H311" i="9"/>
  <c r="L311" i="9"/>
  <c r="M311" i="9"/>
  <c r="A312" i="9"/>
  <c r="C312" i="9"/>
  <c r="D312" i="9"/>
  <c r="E312" i="9"/>
  <c r="F312" i="9"/>
  <c r="H312" i="9"/>
  <c r="L312" i="9"/>
  <c r="M312" i="9"/>
  <c r="A313" i="9"/>
  <c r="C313" i="9"/>
  <c r="D313" i="9"/>
  <c r="E313" i="9"/>
  <c r="F313" i="9"/>
  <c r="H313" i="9"/>
  <c r="L313" i="9"/>
  <c r="M313" i="9"/>
  <c r="A314" i="9"/>
  <c r="C314" i="9"/>
  <c r="D314" i="9"/>
  <c r="E314" i="9"/>
  <c r="F314" i="9"/>
  <c r="H314" i="9"/>
  <c r="L314" i="9"/>
  <c r="M314" i="9"/>
  <c r="A315" i="9"/>
  <c r="C315" i="9"/>
  <c r="D315" i="9"/>
  <c r="E315" i="9"/>
  <c r="F315" i="9"/>
  <c r="H315" i="9"/>
  <c r="L315" i="9"/>
  <c r="M315" i="9"/>
  <c r="A316" i="9"/>
  <c r="C316" i="9"/>
  <c r="D316" i="9"/>
  <c r="E316" i="9"/>
  <c r="F316" i="9"/>
  <c r="H316" i="9"/>
  <c r="L316" i="9"/>
  <c r="M316" i="9"/>
  <c r="A317" i="9"/>
  <c r="C317" i="9"/>
  <c r="D317" i="9"/>
  <c r="E317" i="9"/>
  <c r="F317" i="9"/>
  <c r="H317" i="9"/>
  <c r="L317" i="9"/>
  <c r="M317" i="9"/>
  <c r="A318" i="9"/>
  <c r="C318" i="9"/>
  <c r="D318" i="9"/>
  <c r="E318" i="9"/>
  <c r="F318" i="9"/>
  <c r="H318" i="9"/>
  <c r="L318" i="9"/>
  <c r="M318" i="9"/>
  <c r="A319" i="9"/>
  <c r="C319" i="9"/>
  <c r="D319" i="9"/>
  <c r="E319" i="9"/>
  <c r="F319" i="9"/>
  <c r="H319" i="9"/>
  <c r="L319" i="9"/>
  <c r="M319" i="9"/>
  <c r="A320" i="9"/>
  <c r="C320" i="9"/>
  <c r="D320" i="9"/>
  <c r="E320" i="9"/>
  <c r="F320" i="9"/>
  <c r="H320" i="9"/>
  <c r="L320" i="9"/>
  <c r="M320" i="9"/>
  <c r="A321" i="9"/>
  <c r="C321" i="9"/>
  <c r="D321" i="9"/>
  <c r="E321" i="9"/>
  <c r="F321" i="9"/>
  <c r="H321" i="9"/>
  <c r="L321" i="9"/>
  <c r="M321" i="9"/>
  <c r="A322" i="9"/>
  <c r="C322" i="9"/>
  <c r="D322" i="9"/>
  <c r="E322" i="9"/>
  <c r="F322" i="9"/>
  <c r="H322" i="9"/>
  <c r="L322" i="9"/>
  <c r="M322" i="9"/>
  <c r="A323" i="9"/>
  <c r="C323" i="9"/>
  <c r="D323" i="9"/>
  <c r="E323" i="9"/>
  <c r="F323" i="9"/>
  <c r="H323" i="9"/>
  <c r="L323" i="9"/>
  <c r="M323" i="9"/>
  <c r="A324" i="9"/>
  <c r="C324" i="9"/>
  <c r="D324" i="9"/>
  <c r="E324" i="9"/>
  <c r="F324" i="9"/>
  <c r="H324" i="9"/>
  <c r="L324" i="9"/>
  <c r="M324" i="9"/>
  <c r="A325" i="9"/>
  <c r="C325" i="9"/>
  <c r="D325" i="9"/>
  <c r="E325" i="9"/>
  <c r="F325" i="9"/>
  <c r="H325" i="9"/>
  <c r="L325" i="9"/>
  <c r="M325" i="9"/>
  <c r="A326" i="9"/>
  <c r="C326" i="9"/>
  <c r="D326" i="9"/>
  <c r="E326" i="9"/>
  <c r="F326" i="9"/>
  <c r="H326" i="9"/>
  <c r="L326" i="9"/>
  <c r="M326" i="9"/>
  <c r="A327" i="9"/>
  <c r="C327" i="9"/>
  <c r="D327" i="9"/>
  <c r="E327" i="9"/>
  <c r="F327" i="9"/>
  <c r="H327" i="9"/>
  <c r="L327" i="9"/>
  <c r="M327" i="9"/>
  <c r="A328" i="9"/>
  <c r="C328" i="9"/>
  <c r="D328" i="9"/>
  <c r="E328" i="9"/>
  <c r="F328" i="9"/>
  <c r="H328" i="9"/>
  <c r="L328" i="9"/>
  <c r="M328" i="9"/>
  <c r="A329" i="9"/>
  <c r="C329" i="9"/>
  <c r="D329" i="9"/>
  <c r="E329" i="9"/>
  <c r="F329" i="9"/>
  <c r="H329" i="9"/>
  <c r="L329" i="9"/>
  <c r="M329" i="9"/>
  <c r="A330" i="9"/>
  <c r="C330" i="9"/>
  <c r="D330" i="9"/>
  <c r="E330" i="9"/>
  <c r="F330" i="9"/>
  <c r="H330" i="9"/>
  <c r="L330" i="9"/>
  <c r="M330" i="9"/>
  <c r="A331" i="9"/>
  <c r="C331" i="9"/>
  <c r="D331" i="9"/>
  <c r="E331" i="9"/>
  <c r="F331" i="9"/>
  <c r="H331" i="9"/>
  <c r="L331" i="9"/>
  <c r="M331" i="9"/>
  <c r="A332" i="9"/>
  <c r="C332" i="9"/>
  <c r="D332" i="9"/>
  <c r="E332" i="9"/>
  <c r="F332" i="9"/>
  <c r="H332" i="9"/>
  <c r="L332" i="9"/>
  <c r="M332" i="9"/>
  <c r="A333" i="9"/>
  <c r="C333" i="9"/>
  <c r="D333" i="9"/>
  <c r="E333" i="9"/>
  <c r="F333" i="9"/>
  <c r="H333" i="9"/>
  <c r="L333" i="9"/>
  <c r="M333" i="9"/>
  <c r="A334" i="9"/>
  <c r="C334" i="9"/>
  <c r="D334" i="9"/>
  <c r="E334" i="9"/>
  <c r="F334" i="9"/>
  <c r="H334" i="9"/>
  <c r="L334" i="9"/>
  <c r="M334" i="9"/>
  <c r="A335" i="9"/>
  <c r="C335" i="9"/>
  <c r="D335" i="9"/>
  <c r="E335" i="9"/>
  <c r="F335" i="9"/>
  <c r="H335" i="9"/>
  <c r="L335" i="9"/>
  <c r="M335" i="9"/>
  <c r="A336" i="9"/>
  <c r="C336" i="9"/>
  <c r="D336" i="9"/>
  <c r="E336" i="9"/>
  <c r="F336" i="9"/>
  <c r="H336" i="9"/>
  <c r="L336" i="9"/>
  <c r="M336" i="9"/>
  <c r="A337" i="9"/>
  <c r="C337" i="9"/>
  <c r="D337" i="9"/>
  <c r="E337" i="9"/>
  <c r="F337" i="9"/>
  <c r="H337" i="9"/>
  <c r="L337" i="9"/>
  <c r="M337" i="9"/>
  <c r="A338" i="9"/>
  <c r="C338" i="9"/>
  <c r="D338" i="9"/>
  <c r="E338" i="9"/>
  <c r="F338" i="9"/>
  <c r="H338" i="9"/>
  <c r="L338" i="9"/>
  <c r="M338" i="9"/>
  <c r="A339" i="9"/>
  <c r="C339" i="9"/>
  <c r="D339" i="9"/>
  <c r="E339" i="9"/>
  <c r="F339" i="9"/>
  <c r="H339" i="9"/>
  <c r="L339" i="9"/>
  <c r="M339" i="9"/>
  <c r="A340" i="9"/>
  <c r="C340" i="9"/>
  <c r="D340" i="9"/>
  <c r="E340" i="9"/>
  <c r="F340" i="9"/>
  <c r="H340" i="9"/>
  <c r="L340" i="9"/>
  <c r="M340" i="9"/>
  <c r="A341" i="9"/>
  <c r="C341" i="9"/>
  <c r="D341" i="9"/>
  <c r="E341" i="9"/>
  <c r="F341" i="9"/>
  <c r="H341" i="9"/>
  <c r="L341" i="9"/>
  <c r="M341" i="9"/>
  <c r="A342" i="9"/>
  <c r="C342" i="9"/>
  <c r="D342" i="9"/>
  <c r="E342" i="9"/>
  <c r="F342" i="9"/>
  <c r="H342" i="9"/>
  <c r="L342" i="9"/>
  <c r="M342" i="9"/>
  <c r="A343" i="9"/>
  <c r="C343" i="9"/>
  <c r="D343" i="9"/>
  <c r="E343" i="9"/>
  <c r="F343" i="9"/>
  <c r="H343" i="9"/>
  <c r="L343" i="9"/>
  <c r="M343" i="9"/>
  <c r="A344" i="9"/>
  <c r="C344" i="9"/>
  <c r="D344" i="9"/>
  <c r="E344" i="9"/>
  <c r="F344" i="9"/>
  <c r="H344" i="9"/>
  <c r="L344" i="9"/>
  <c r="M344" i="9"/>
  <c r="A345" i="9"/>
  <c r="C345" i="9"/>
  <c r="D345" i="9"/>
  <c r="E345" i="9"/>
  <c r="F345" i="9"/>
  <c r="H345" i="9"/>
  <c r="L345" i="9"/>
  <c r="M345" i="9"/>
  <c r="A346" i="9"/>
  <c r="C346" i="9"/>
  <c r="D346" i="9"/>
  <c r="E346" i="9"/>
  <c r="F346" i="9"/>
  <c r="H346" i="9"/>
  <c r="L346" i="9"/>
  <c r="M346" i="9"/>
  <c r="A347" i="9"/>
  <c r="C347" i="9"/>
  <c r="D347" i="9"/>
  <c r="E347" i="9"/>
  <c r="F347" i="9"/>
  <c r="H347" i="9"/>
  <c r="L347" i="9"/>
  <c r="M347" i="9"/>
  <c r="A348" i="9"/>
  <c r="C348" i="9"/>
  <c r="D348" i="9"/>
  <c r="E348" i="9"/>
  <c r="F348" i="9"/>
  <c r="H348" i="9"/>
  <c r="L348" i="9"/>
  <c r="M348" i="9"/>
  <c r="A349" i="9"/>
  <c r="C349" i="9"/>
  <c r="D349" i="9"/>
  <c r="E349" i="9"/>
  <c r="F349" i="9"/>
  <c r="H349" i="9"/>
  <c r="L349" i="9"/>
  <c r="M349" i="9"/>
  <c r="A350" i="9"/>
  <c r="C350" i="9"/>
  <c r="D350" i="9"/>
  <c r="E350" i="9"/>
  <c r="F350" i="9"/>
  <c r="H350" i="9"/>
  <c r="L350" i="9"/>
  <c r="M350" i="9"/>
  <c r="A351" i="9"/>
  <c r="C351" i="9"/>
  <c r="D351" i="9"/>
  <c r="E351" i="9"/>
  <c r="F351" i="9"/>
  <c r="H351" i="9"/>
  <c r="L351" i="9"/>
  <c r="M351" i="9"/>
  <c r="A352" i="9"/>
  <c r="C352" i="9"/>
  <c r="D352" i="9"/>
  <c r="E352" i="9"/>
  <c r="F352" i="9"/>
  <c r="H352" i="9"/>
  <c r="L352" i="9"/>
  <c r="M352" i="9"/>
  <c r="A353" i="9"/>
  <c r="C353" i="9"/>
  <c r="D353" i="9"/>
  <c r="E353" i="9"/>
  <c r="F353" i="9"/>
  <c r="H353" i="9"/>
  <c r="L353" i="9"/>
  <c r="M353" i="9"/>
  <c r="A354" i="9"/>
  <c r="C354" i="9"/>
  <c r="D354" i="9"/>
  <c r="E354" i="9"/>
  <c r="F354" i="9"/>
  <c r="H354" i="9"/>
  <c r="L354" i="9"/>
  <c r="M354" i="9"/>
  <c r="A355" i="9"/>
  <c r="C355" i="9"/>
  <c r="D355" i="9"/>
  <c r="E355" i="9"/>
  <c r="F355" i="9"/>
  <c r="H355" i="9"/>
  <c r="L355" i="9"/>
  <c r="M355" i="9"/>
  <c r="A356" i="9"/>
  <c r="C356" i="9"/>
  <c r="D356" i="9"/>
  <c r="E356" i="9"/>
  <c r="F356" i="9"/>
  <c r="H356" i="9"/>
  <c r="L356" i="9"/>
  <c r="M356" i="9"/>
  <c r="A357" i="9"/>
  <c r="C357" i="9"/>
  <c r="D357" i="9"/>
  <c r="E357" i="9"/>
  <c r="F357" i="9"/>
  <c r="H357" i="9"/>
  <c r="L357" i="9"/>
  <c r="M357" i="9"/>
  <c r="A358" i="9"/>
  <c r="C358" i="9"/>
  <c r="D358" i="9"/>
  <c r="E358" i="9"/>
  <c r="F358" i="9"/>
  <c r="H358" i="9"/>
  <c r="L358" i="9"/>
  <c r="M358" i="9"/>
  <c r="A359" i="9"/>
  <c r="C359" i="9"/>
  <c r="D359" i="9"/>
  <c r="E359" i="9"/>
  <c r="F359" i="9"/>
  <c r="H359" i="9"/>
  <c r="L359" i="9"/>
  <c r="M359" i="9"/>
  <c r="A360" i="9"/>
  <c r="C360" i="9"/>
  <c r="D360" i="9"/>
  <c r="E360" i="9"/>
  <c r="F360" i="9"/>
  <c r="H360" i="9"/>
  <c r="L360" i="9"/>
  <c r="M360" i="9"/>
  <c r="A361" i="9"/>
  <c r="C361" i="9"/>
  <c r="D361" i="9"/>
  <c r="E361" i="9"/>
  <c r="F361" i="9"/>
  <c r="H361" i="9"/>
  <c r="L361" i="9"/>
  <c r="M361" i="9"/>
  <c r="A362" i="9"/>
  <c r="C362" i="9"/>
  <c r="D362" i="9"/>
  <c r="E362" i="9"/>
  <c r="F362" i="9"/>
  <c r="H362" i="9"/>
  <c r="L362" i="9"/>
  <c r="M362" i="9"/>
  <c r="A363" i="9"/>
  <c r="C363" i="9"/>
  <c r="D363" i="9"/>
  <c r="E363" i="9"/>
  <c r="F363" i="9"/>
  <c r="H363" i="9"/>
  <c r="L363" i="9"/>
  <c r="M363" i="9"/>
  <c r="A364" i="9"/>
  <c r="C364" i="9"/>
  <c r="D364" i="9"/>
  <c r="E364" i="9"/>
  <c r="F364" i="9"/>
  <c r="H364" i="9"/>
  <c r="L364" i="9"/>
  <c r="M364" i="9"/>
  <c r="A365" i="9"/>
  <c r="C365" i="9"/>
  <c r="D365" i="9"/>
  <c r="E365" i="9"/>
  <c r="F365" i="9"/>
  <c r="H365" i="9"/>
  <c r="L365" i="9"/>
  <c r="M365" i="9"/>
  <c r="A366" i="9"/>
  <c r="C366" i="9"/>
  <c r="D366" i="9"/>
  <c r="E366" i="9"/>
  <c r="F366" i="9"/>
  <c r="H366" i="9"/>
  <c r="L366" i="9"/>
  <c r="M366" i="9"/>
  <c r="A367" i="9"/>
  <c r="C367" i="9"/>
  <c r="D367" i="9"/>
  <c r="E367" i="9"/>
  <c r="F367" i="9"/>
  <c r="H367" i="9"/>
  <c r="L367" i="9"/>
  <c r="M367" i="9"/>
  <c r="A368" i="9"/>
  <c r="C368" i="9"/>
  <c r="D368" i="9"/>
  <c r="E368" i="9"/>
  <c r="F368" i="9"/>
  <c r="H368" i="9"/>
  <c r="L368" i="9"/>
  <c r="M368" i="9"/>
  <c r="A369" i="9"/>
  <c r="C369" i="9"/>
  <c r="D369" i="9"/>
  <c r="E369" i="9"/>
  <c r="F369" i="9"/>
  <c r="H369" i="9"/>
  <c r="L369" i="9"/>
  <c r="M369" i="9"/>
  <c r="A370" i="9"/>
  <c r="C370" i="9"/>
  <c r="D370" i="9"/>
  <c r="E370" i="9"/>
  <c r="F370" i="9"/>
  <c r="H370" i="9"/>
  <c r="L370" i="9"/>
  <c r="M370" i="9"/>
  <c r="A371" i="9"/>
  <c r="C371" i="9"/>
  <c r="D371" i="9"/>
  <c r="E371" i="9"/>
  <c r="F371" i="9"/>
  <c r="H371" i="9"/>
  <c r="L371" i="9"/>
  <c r="M371" i="9"/>
  <c r="A372" i="9"/>
  <c r="C372" i="9"/>
  <c r="D372" i="9"/>
  <c r="E372" i="9"/>
  <c r="F372" i="9"/>
  <c r="H372" i="9"/>
  <c r="L372" i="9"/>
  <c r="M372" i="9"/>
  <c r="A373" i="9"/>
  <c r="C373" i="9"/>
  <c r="D373" i="9"/>
  <c r="E373" i="9"/>
  <c r="F373" i="9"/>
  <c r="H373" i="9"/>
  <c r="L373" i="9"/>
  <c r="M373" i="9"/>
  <c r="A374" i="9"/>
  <c r="C374" i="9"/>
  <c r="D374" i="9"/>
  <c r="E374" i="9"/>
  <c r="F374" i="9"/>
  <c r="H374" i="9"/>
  <c r="L374" i="9"/>
  <c r="M374" i="9"/>
  <c r="A375" i="9"/>
  <c r="C375" i="9"/>
  <c r="D375" i="9"/>
  <c r="E375" i="9"/>
  <c r="F375" i="9"/>
  <c r="H375" i="9"/>
  <c r="L375" i="9"/>
  <c r="M375" i="9"/>
  <c r="A376" i="9"/>
  <c r="C376" i="9"/>
  <c r="D376" i="9"/>
  <c r="E376" i="9"/>
  <c r="F376" i="9"/>
  <c r="H376" i="9"/>
  <c r="L376" i="9"/>
  <c r="M376" i="9"/>
  <c r="A377" i="9"/>
  <c r="C377" i="9"/>
  <c r="D377" i="9"/>
  <c r="E377" i="9"/>
  <c r="F377" i="9"/>
  <c r="H377" i="9"/>
  <c r="L377" i="9"/>
  <c r="M377" i="9"/>
  <c r="A378" i="9"/>
  <c r="C378" i="9"/>
  <c r="D378" i="9"/>
  <c r="E378" i="9"/>
  <c r="F378" i="9"/>
  <c r="H378" i="9"/>
  <c r="L378" i="9"/>
  <c r="M378" i="9"/>
  <c r="A379" i="9"/>
  <c r="C379" i="9"/>
  <c r="D379" i="9"/>
  <c r="E379" i="9"/>
  <c r="F379" i="9"/>
  <c r="H379" i="9"/>
  <c r="L379" i="9"/>
  <c r="M379" i="9"/>
  <c r="A380" i="9"/>
  <c r="C380" i="9"/>
  <c r="D380" i="9"/>
  <c r="E380" i="9"/>
  <c r="F380" i="9"/>
  <c r="H380" i="9"/>
  <c r="L380" i="9"/>
  <c r="M380" i="9"/>
  <c r="A381" i="9"/>
  <c r="C381" i="9"/>
  <c r="D381" i="9"/>
  <c r="E381" i="9"/>
  <c r="F381" i="9"/>
  <c r="H381" i="9"/>
  <c r="L381" i="9"/>
  <c r="M381" i="9"/>
  <c r="A382" i="9"/>
  <c r="C382" i="9"/>
  <c r="D382" i="9"/>
  <c r="E382" i="9"/>
  <c r="F382" i="9"/>
  <c r="H382" i="9"/>
  <c r="L382" i="9"/>
  <c r="M382" i="9"/>
  <c r="A383" i="9"/>
  <c r="C383" i="9"/>
  <c r="D383" i="9"/>
  <c r="E383" i="9"/>
  <c r="F383" i="9"/>
  <c r="H383" i="9"/>
  <c r="L383" i="9"/>
  <c r="M383" i="9"/>
  <c r="A384" i="9"/>
  <c r="C384" i="9"/>
  <c r="D384" i="9"/>
  <c r="E384" i="9"/>
  <c r="F384" i="9"/>
  <c r="H384" i="9"/>
  <c r="L384" i="9"/>
  <c r="M384" i="9"/>
  <c r="A385" i="9"/>
  <c r="C385" i="9"/>
  <c r="D385" i="9"/>
  <c r="E385" i="9"/>
  <c r="F385" i="9"/>
  <c r="H385" i="9"/>
  <c r="L385" i="9"/>
  <c r="M385" i="9"/>
  <c r="A386" i="9"/>
  <c r="C386" i="9"/>
  <c r="D386" i="9"/>
  <c r="E386" i="9"/>
  <c r="F386" i="9"/>
  <c r="H386" i="9"/>
  <c r="L386" i="9"/>
  <c r="M386" i="9"/>
  <c r="A387" i="9"/>
  <c r="C387" i="9"/>
  <c r="D387" i="9"/>
  <c r="E387" i="9"/>
  <c r="F387" i="9"/>
  <c r="H387" i="9"/>
  <c r="L387" i="9"/>
  <c r="M387" i="9"/>
  <c r="A388" i="9"/>
  <c r="C388" i="9"/>
  <c r="D388" i="9"/>
  <c r="E388" i="9"/>
  <c r="F388" i="9"/>
  <c r="H388" i="9"/>
  <c r="L388" i="9"/>
  <c r="M388" i="9"/>
  <c r="A389" i="9"/>
  <c r="C389" i="9"/>
  <c r="D389" i="9"/>
  <c r="E389" i="9"/>
  <c r="F389" i="9"/>
  <c r="H389" i="9"/>
  <c r="L389" i="9"/>
  <c r="M389" i="9"/>
  <c r="A390" i="9"/>
  <c r="C390" i="9"/>
  <c r="D390" i="9"/>
  <c r="E390" i="9"/>
  <c r="F390" i="9"/>
  <c r="H390" i="9"/>
  <c r="L390" i="9"/>
  <c r="M390" i="9"/>
  <c r="A391" i="9"/>
  <c r="C391" i="9"/>
  <c r="D391" i="9"/>
  <c r="E391" i="9"/>
  <c r="F391" i="9"/>
  <c r="H391" i="9"/>
  <c r="L391" i="9"/>
  <c r="M391" i="9"/>
  <c r="A392" i="9"/>
  <c r="C392" i="9"/>
  <c r="D392" i="9"/>
  <c r="E392" i="9"/>
  <c r="F392" i="9"/>
  <c r="H392" i="9"/>
  <c r="L392" i="9"/>
  <c r="M392" i="9"/>
  <c r="A393" i="9"/>
  <c r="C393" i="9"/>
  <c r="D393" i="9"/>
  <c r="E393" i="9"/>
  <c r="F393" i="9"/>
  <c r="H393" i="9"/>
  <c r="L393" i="9"/>
  <c r="M393" i="9"/>
  <c r="A394" i="9"/>
  <c r="C394" i="9"/>
  <c r="D394" i="9"/>
  <c r="E394" i="9"/>
  <c r="F394" i="9"/>
  <c r="H394" i="9"/>
  <c r="L394" i="9"/>
  <c r="M394" i="9"/>
  <c r="A395" i="9"/>
  <c r="C395" i="9"/>
  <c r="D395" i="9"/>
  <c r="E395" i="9"/>
  <c r="F395" i="9"/>
  <c r="H395" i="9"/>
  <c r="L395" i="9"/>
  <c r="M395" i="9"/>
  <c r="A396" i="9"/>
  <c r="C396" i="9"/>
  <c r="D396" i="9"/>
  <c r="E396" i="9"/>
  <c r="F396" i="9"/>
  <c r="H396" i="9"/>
  <c r="L396" i="9"/>
  <c r="M396" i="9"/>
  <c r="A397" i="9"/>
  <c r="C397" i="9"/>
  <c r="D397" i="9"/>
  <c r="E397" i="9"/>
  <c r="F397" i="9"/>
  <c r="H397" i="9"/>
  <c r="L397" i="9"/>
  <c r="M397" i="9"/>
  <c r="A398" i="9"/>
  <c r="C398" i="9"/>
  <c r="D398" i="9"/>
  <c r="E398" i="9"/>
  <c r="F398" i="9"/>
  <c r="H398" i="9"/>
  <c r="L398" i="9"/>
  <c r="M398" i="9"/>
  <c r="A399" i="9"/>
  <c r="C399" i="9"/>
  <c r="D399" i="9"/>
  <c r="E399" i="9"/>
  <c r="F399" i="9"/>
  <c r="H399" i="9"/>
  <c r="L399" i="9"/>
  <c r="M399" i="9"/>
  <c r="A400" i="9"/>
  <c r="C400" i="9"/>
  <c r="D400" i="9"/>
  <c r="E400" i="9"/>
  <c r="F400" i="9"/>
  <c r="H400" i="9"/>
  <c r="L400" i="9"/>
  <c r="M400" i="9"/>
  <c r="A401" i="9"/>
  <c r="C401" i="9"/>
  <c r="D401" i="9"/>
  <c r="E401" i="9"/>
  <c r="F401" i="9"/>
  <c r="H401" i="9"/>
  <c r="L401" i="9"/>
  <c r="M401" i="9"/>
  <c r="A402" i="9"/>
  <c r="C402" i="9"/>
  <c r="D402" i="9"/>
  <c r="E402" i="9"/>
  <c r="F402" i="9"/>
  <c r="H402" i="9"/>
  <c r="L402" i="9"/>
  <c r="M402" i="9"/>
  <c r="A403" i="9"/>
  <c r="C403" i="9"/>
  <c r="D403" i="9"/>
  <c r="E403" i="9"/>
  <c r="F403" i="9"/>
  <c r="H403" i="9"/>
  <c r="L403" i="9"/>
  <c r="M403" i="9"/>
  <c r="A404" i="9"/>
  <c r="C404" i="9"/>
  <c r="D404" i="9"/>
  <c r="E404" i="9"/>
  <c r="F404" i="9"/>
  <c r="H404" i="9"/>
  <c r="L404" i="9"/>
  <c r="M404" i="9"/>
  <c r="A405" i="9"/>
  <c r="C405" i="9"/>
  <c r="D405" i="9"/>
  <c r="E405" i="9"/>
  <c r="F405" i="9"/>
  <c r="H405" i="9"/>
  <c r="L405" i="9"/>
  <c r="M405" i="9"/>
  <c r="A406" i="9"/>
  <c r="C406" i="9"/>
  <c r="D406" i="9"/>
  <c r="E406" i="9"/>
  <c r="F406" i="9"/>
  <c r="H406" i="9"/>
  <c r="L406" i="9"/>
  <c r="M406" i="9"/>
  <c r="A407" i="9"/>
  <c r="C407" i="9"/>
  <c r="D407" i="9"/>
  <c r="E407" i="9"/>
  <c r="F407" i="9"/>
  <c r="H407" i="9"/>
  <c r="L407" i="9"/>
  <c r="M407" i="9"/>
  <c r="A408" i="9"/>
  <c r="C408" i="9"/>
  <c r="D408" i="9"/>
  <c r="E408" i="9"/>
  <c r="F408" i="9"/>
  <c r="H408" i="9"/>
  <c r="L408" i="9"/>
  <c r="M408" i="9"/>
  <c r="A409" i="9"/>
  <c r="C409" i="9"/>
  <c r="D409" i="9"/>
  <c r="E409" i="9"/>
  <c r="F409" i="9"/>
  <c r="H409" i="9"/>
  <c r="L409" i="9"/>
  <c r="M409" i="9"/>
  <c r="A410" i="9"/>
  <c r="C410" i="9"/>
  <c r="D410" i="9"/>
  <c r="E410" i="9"/>
  <c r="F410" i="9"/>
  <c r="H410" i="9"/>
  <c r="L410" i="9"/>
  <c r="M410" i="9"/>
  <c r="A411" i="9"/>
  <c r="C411" i="9"/>
  <c r="D411" i="9"/>
  <c r="E411" i="9"/>
  <c r="F411" i="9"/>
  <c r="H411" i="9"/>
  <c r="L411" i="9"/>
  <c r="M411" i="9"/>
  <c r="A412" i="9"/>
  <c r="C412" i="9"/>
  <c r="D412" i="9"/>
  <c r="E412" i="9"/>
  <c r="F412" i="9"/>
  <c r="H412" i="9"/>
  <c r="L412" i="9"/>
  <c r="M412" i="9"/>
  <c r="A413" i="9"/>
  <c r="C413" i="9"/>
  <c r="D413" i="9"/>
  <c r="E413" i="9"/>
  <c r="F413" i="9"/>
  <c r="H413" i="9"/>
  <c r="L413" i="9"/>
  <c r="M413" i="9"/>
  <c r="A414" i="9"/>
  <c r="C414" i="9"/>
  <c r="D414" i="9"/>
  <c r="E414" i="9"/>
  <c r="F414" i="9"/>
  <c r="H414" i="9"/>
  <c r="L414" i="9"/>
  <c r="M414" i="9"/>
  <c r="A415" i="9"/>
  <c r="C415" i="9"/>
  <c r="D415" i="9"/>
  <c r="E415" i="9"/>
  <c r="F415" i="9"/>
  <c r="H415" i="9"/>
  <c r="L415" i="9"/>
  <c r="M415" i="9"/>
  <c r="A416" i="9"/>
  <c r="C416" i="9"/>
  <c r="D416" i="9"/>
  <c r="E416" i="9"/>
  <c r="F416" i="9"/>
  <c r="H416" i="9"/>
  <c r="L416" i="9"/>
  <c r="M416" i="9"/>
  <c r="A417" i="9"/>
  <c r="C417" i="9"/>
  <c r="D417" i="9"/>
  <c r="E417" i="9"/>
  <c r="F417" i="9"/>
  <c r="H417" i="9"/>
  <c r="L417" i="9"/>
  <c r="M417" i="9"/>
  <c r="A418" i="9"/>
  <c r="C418" i="9"/>
  <c r="D418" i="9"/>
  <c r="E418" i="9"/>
  <c r="F418" i="9"/>
  <c r="H418" i="9"/>
  <c r="L418" i="9"/>
  <c r="M418" i="9"/>
  <c r="A419" i="9"/>
  <c r="C419" i="9"/>
  <c r="D419" i="9"/>
  <c r="E419" i="9"/>
  <c r="F419" i="9"/>
  <c r="H419" i="9"/>
  <c r="L419" i="9"/>
  <c r="M419" i="9"/>
  <c r="A420" i="9"/>
  <c r="C420" i="9"/>
  <c r="D420" i="9"/>
  <c r="E420" i="9"/>
  <c r="F420" i="9"/>
  <c r="H420" i="9"/>
  <c r="L420" i="9"/>
  <c r="M420" i="9"/>
  <c r="A421" i="9"/>
  <c r="C421" i="9"/>
  <c r="D421" i="9"/>
  <c r="E421" i="9"/>
  <c r="F421" i="9"/>
  <c r="H421" i="9"/>
  <c r="L421" i="9"/>
  <c r="M421" i="9"/>
  <c r="A422" i="9"/>
  <c r="C422" i="9"/>
  <c r="D422" i="9"/>
  <c r="E422" i="9"/>
  <c r="F422" i="9"/>
  <c r="H422" i="9"/>
  <c r="L422" i="9"/>
  <c r="M422" i="9"/>
  <c r="A423" i="9"/>
  <c r="C423" i="9"/>
  <c r="D423" i="9"/>
  <c r="E423" i="9"/>
  <c r="F423" i="9"/>
  <c r="H423" i="9"/>
  <c r="L423" i="9"/>
  <c r="M423" i="9"/>
  <c r="A424" i="9"/>
  <c r="C424" i="9"/>
  <c r="D424" i="9"/>
  <c r="E424" i="9"/>
  <c r="F424" i="9"/>
  <c r="H424" i="9"/>
  <c r="L424" i="9"/>
  <c r="M424" i="9"/>
  <c r="A425" i="9"/>
  <c r="C425" i="9"/>
  <c r="D425" i="9"/>
  <c r="E425" i="9"/>
  <c r="F425" i="9"/>
  <c r="H425" i="9"/>
  <c r="L425" i="9"/>
  <c r="M425" i="9"/>
  <c r="A426" i="9"/>
  <c r="C426" i="9"/>
  <c r="D426" i="9"/>
  <c r="E426" i="9"/>
  <c r="F426" i="9"/>
  <c r="H426" i="9"/>
  <c r="L426" i="9"/>
  <c r="M426" i="9"/>
  <c r="A427" i="9"/>
  <c r="C427" i="9"/>
  <c r="D427" i="9"/>
  <c r="E427" i="9"/>
  <c r="F427" i="9"/>
  <c r="H427" i="9"/>
  <c r="L427" i="9"/>
  <c r="M427" i="9"/>
  <c r="A428" i="9"/>
  <c r="C428" i="9"/>
  <c r="D428" i="9"/>
  <c r="E428" i="9"/>
  <c r="F428" i="9"/>
  <c r="H428" i="9"/>
  <c r="L428" i="9"/>
  <c r="M428" i="9"/>
  <c r="A429" i="9"/>
  <c r="C429" i="9"/>
  <c r="D429" i="9"/>
  <c r="E429" i="9"/>
  <c r="F429" i="9"/>
  <c r="H429" i="9"/>
  <c r="L429" i="9"/>
  <c r="M429" i="9"/>
  <c r="A430" i="9"/>
  <c r="C430" i="9"/>
  <c r="D430" i="9"/>
  <c r="E430" i="9"/>
  <c r="F430" i="9"/>
  <c r="H430" i="9"/>
  <c r="L430" i="9"/>
  <c r="M430" i="9"/>
  <c r="A431" i="9"/>
  <c r="C431" i="9"/>
  <c r="D431" i="9"/>
  <c r="E431" i="9"/>
  <c r="F431" i="9"/>
  <c r="H431" i="9"/>
  <c r="L431" i="9"/>
  <c r="M431" i="9"/>
  <c r="A432" i="9"/>
  <c r="C432" i="9"/>
  <c r="D432" i="9"/>
  <c r="E432" i="9"/>
  <c r="F432" i="9"/>
  <c r="H432" i="9"/>
  <c r="L432" i="9"/>
  <c r="M432" i="9"/>
  <c r="A433" i="9"/>
  <c r="C433" i="9"/>
  <c r="D433" i="9"/>
  <c r="E433" i="9"/>
  <c r="F433" i="9"/>
  <c r="H433" i="9"/>
  <c r="L433" i="9"/>
  <c r="M433" i="9"/>
  <c r="A434" i="9"/>
  <c r="C434" i="9"/>
  <c r="D434" i="9"/>
  <c r="E434" i="9"/>
  <c r="F434" i="9"/>
  <c r="H434" i="9"/>
  <c r="L434" i="9"/>
  <c r="M434" i="9"/>
  <c r="A435" i="9"/>
  <c r="C435" i="9"/>
  <c r="D435" i="9"/>
  <c r="E435" i="9"/>
  <c r="F435" i="9"/>
  <c r="H435" i="9"/>
  <c r="L435" i="9"/>
  <c r="M435" i="9"/>
  <c r="A436" i="9"/>
  <c r="C436" i="9"/>
  <c r="D436" i="9"/>
  <c r="E436" i="9"/>
  <c r="F436" i="9"/>
  <c r="H436" i="9"/>
  <c r="L436" i="9"/>
  <c r="M436" i="9"/>
  <c r="A437" i="9"/>
  <c r="C437" i="9"/>
  <c r="D437" i="9"/>
  <c r="E437" i="9"/>
  <c r="F437" i="9"/>
  <c r="H437" i="9"/>
  <c r="L437" i="9"/>
  <c r="M437" i="9"/>
  <c r="A438" i="9"/>
  <c r="C438" i="9"/>
  <c r="D438" i="9"/>
  <c r="E438" i="9"/>
  <c r="F438" i="9"/>
  <c r="H438" i="9"/>
  <c r="L438" i="9"/>
  <c r="M438" i="9"/>
  <c r="A439" i="9"/>
  <c r="C439" i="9"/>
  <c r="D439" i="9"/>
  <c r="E439" i="9"/>
  <c r="F439" i="9"/>
  <c r="H439" i="9"/>
  <c r="L439" i="9"/>
  <c r="M439" i="9"/>
  <c r="A440" i="9"/>
  <c r="C440" i="9"/>
  <c r="D440" i="9"/>
  <c r="E440" i="9"/>
  <c r="F440" i="9"/>
  <c r="H440" i="9"/>
  <c r="L440" i="9"/>
  <c r="M440" i="9"/>
  <c r="A441" i="9"/>
  <c r="C441" i="9"/>
  <c r="D441" i="9"/>
  <c r="E441" i="9"/>
  <c r="F441" i="9"/>
  <c r="H441" i="9"/>
  <c r="L441" i="9"/>
  <c r="M441" i="9"/>
  <c r="A442" i="9"/>
  <c r="C442" i="9"/>
  <c r="D442" i="9"/>
  <c r="E442" i="9"/>
  <c r="F442" i="9"/>
  <c r="H442" i="9"/>
  <c r="L442" i="9"/>
  <c r="M442" i="9"/>
  <c r="A443" i="9"/>
  <c r="C443" i="9"/>
  <c r="D443" i="9"/>
  <c r="E443" i="9"/>
  <c r="F443" i="9"/>
  <c r="H443" i="9"/>
  <c r="L443" i="9"/>
  <c r="M443" i="9"/>
  <c r="A444" i="9"/>
  <c r="C444" i="9"/>
  <c r="D444" i="9"/>
  <c r="E444" i="9"/>
  <c r="F444" i="9"/>
  <c r="H444" i="9"/>
  <c r="L444" i="9"/>
  <c r="M444" i="9"/>
  <c r="A445" i="9"/>
  <c r="C445" i="9"/>
  <c r="D445" i="9"/>
  <c r="E445" i="9"/>
  <c r="F445" i="9"/>
  <c r="H445" i="9"/>
  <c r="L445" i="9"/>
  <c r="M445" i="9"/>
  <c r="A446" i="9"/>
  <c r="C446" i="9"/>
  <c r="D446" i="9"/>
  <c r="E446" i="9"/>
  <c r="F446" i="9"/>
  <c r="H446" i="9"/>
  <c r="L446" i="9"/>
  <c r="M446" i="9"/>
  <c r="A447" i="9"/>
  <c r="C447" i="9"/>
  <c r="D447" i="9"/>
  <c r="E447" i="9"/>
  <c r="F447" i="9"/>
  <c r="H447" i="9"/>
  <c r="L447" i="9"/>
  <c r="M447" i="9"/>
  <c r="A448" i="9"/>
  <c r="C448" i="9"/>
  <c r="D448" i="9"/>
  <c r="E448" i="9"/>
  <c r="F448" i="9"/>
  <c r="H448" i="9"/>
  <c r="L448" i="9"/>
  <c r="M448" i="9"/>
  <c r="A449" i="9"/>
  <c r="C449" i="9"/>
  <c r="D449" i="9"/>
  <c r="E449" i="9"/>
  <c r="F449" i="9"/>
  <c r="H449" i="9"/>
  <c r="L449" i="9"/>
  <c r="M449" i="9"/>
  <c r="A450" i="9"/>
  <c r="C450" i="9"/>
  <c r="D450" i="9"/>
  <c r="E450" i="9"/>
  <c r="F450" i="9"/>
  <c r="H450" i="9"/>
  <c r="L450" i="9"/>
  <c r="M450" i="9"/>
  <c r="A451" i="9"/>
  <c r="C451" i="9"/>
  <c r="D451" i="9"/>
  <c r="E451" i="9"/>
  <c r="F451" i="9"/>
  <c r="H451" i="9"/>
  <c r="L451" i="9"/>
  <c r="M451" i="9"/>
  <c r="A452" i="9"/>
  <c r="C452" i="9"/>
  <c r="D452" i="9"/>
  <c r="E452" i="9"/>
  <c r="F452" i="9"/>
  <c r="H452" i="9"/>
  <c r="L452" i="9"/>
  <c r="M452" i="9"/>
  <c r="A453" i="9"/>
  <c r="C453" i="9"/>
  <c r="D453" i="9"/>
  <c r="E453" i="9"/>
  <c r="F453" i="9"/>
  <c r="H453" i="9"/>
  <c r="L453" i="9"/>
  <c r="M453" i="9"/>
  <c r="A454" i="9"/>
  <c r="C454" i="9"/>
  <c r="D454" i="9"/>
  <c r="E454" i="9"/>
  <c r="F454" i="9"/>
  <c r="H454" i="9"/>
  <c r="L454" i="9"/>
  <c r="M454" i="9"/>
  <c r="A455" i="9"/>
  <c r="C455" i="9"/>
  <c r="D455" i="9"/>
  <c r="E455" i="9"/>
  <c r="F455" i="9"/>
  <c r="H455" i="9"/>
  <c r="L455" i="9"/>
  <c r="M455" i="9"/>
  <c r="A456" i="9"/>
  <c r="C456" i="9"/>
  <c r="D456" i="9"/>
  <c r="E456" i="9"/>
  <c r="F456" i="9"/>
  <c r="H456" i="9"/>
  <c r="L456" i="9"/>
  <c r="M456" i="9"/>
  <c r="A457" i="9"/>
  <c r="C457" i="9"/>
  <c r="D457" i="9"/>
  <c r="E457" i="9"/>
  <c r="F457" i="9"/>
  <c r="H457" i="9"/>
  <c r="L457" i="9"/>
  <c r="M457" i="9"/>
  <c r="A458" i="9"/>
  <c r="C458" i="9"/>
  <c r="D458" i="9"/>
  <c r="E458" i="9"/>
  <c r="F458" i="9"/>
  <c r="H458" i="9"/>
  <c r="L458" i="9"/>
  <c r="M458" i="9"/>
  <c r="A459" i="9"/>
  <c r="C459" i="9"/>
  <c r="D459" i="9"/>
  <c r="E459" i="9"/>
  <c r="F459" i="9"/>
  <c r="H459" i="9"/>
  <c r="L459" i="9"/>
  <c r="M459" i="9"/>
  <c r="A460" i="9"/>
  <c r="C460" i="9"/>
  <c r="D460" i="9"/>
  <c r="E460" i="9"/>
  <c r="F460" i="9"/>
  <c r="H460" i="9"/>
  <c r="L460" i="9"/>
  <c r="M460" i="9"/>
  <c r="A461" i="9"/>
  <c r="C461" i="9"/>
  <c r="D461" i="9"/>
  <c r="E461" i="9"/>
  <c r="F461" i="9"/>
  <c r="H461" i="9"/>
  <c r="L461" i="9"/>
  <c r="M461" i="9"/>
  <c r="A462" i="9"/>
  <c r="C462" i="9"/>
  <c r="D462" i="9"/>
  <c r="E462" i="9"/>
  <c r="F462" i="9"/>
  <c r="H462" i="9"/>
  <c r="L462" i="9"/>
  <c r="M462" i="9"/>
  <c r="A463" i="9"/>
  <c r="C463" i="9"/>
  <c r="D463" i="9"/>
  <c r="E463" i="9"/>
  <c r="F463" i="9"/>
  <c r="H463" i="9"/>
  <c r="L463" i="9"/>
  <c r="M463" i="9"/>
  <c r="A464" i="9"/>
  <c r="C464" i="9"/>
  <c r="D464" i="9"/>
  <c r="E464" i="9"/>
  <c r="F464" i="9"/>
  <c r="H464" i="9"/>
  <c r="L464" i="9"/>
  <c r="M464" i="9"/>
  <c r="A465" i="9"/>
  <c r="C465" i="9"/>
  <c r="D465" i="9"/>
  <c r="E465" i="9"/>
  <c r="F465" i="9"/>
  <c r="H465" i="9"/>
  <c r="L465" i="9"/>
  <c r="M465" i="9"/>
  <c r="A466" i="9"/>
  <c r="C466" i="9"/>
  <c r="D466" i="9"/>
  <c r="E466" i="9"/>
  <c r="F466" i="9"/>
  <c r="H466" i="9"/>
  <c r="L466" i="9"/>
  <c r="M466" i="9"/>
  <c r="A467" i="9"/>
  <c r="C467" i="9"/>
  <c r="D467" i="9"/>
  <c r="E467" i="9"/>
  <c r="F467" i="9"/>
  <c r="H467" i="9"/>
  <c r="L467" i="9"/>
  <c r="M467" i="9"/>
  <c r="A468" i="9"/>
  <c r="C468" i="9"/>
  <c r="D468" i="9"/>
  <c r="E468" i="9"/>
  <c r="F468" i="9"/>
  <c r="H468" i="9"/>
  <c r="L468" i="9"/>
  <c r="M468" i="9"/>
  <c r="A469" i="9"/>
  <c r="C469" i="9"/>
  <c r="D469" i="9"/>
  <c r="E469" i="9"/>
  <c r="F469" i="9"/>
  <c r="H469" i="9"/>
  <c r="L469" i="9"/>
  <c r="M469" i="9"/>
  <c r="A470" i="9"/>
  <c r="C470" i="9"/>
  <c r="D470" i="9"/>
  <c r="E470" i="9"/>
  <c r="F470" i="9"/>
  <c r="H470" i="9"/>
  <c r="L470" i="9"/>
  <c r="M470" i="9"/>
  <c r="A471" i="9"/>
  <c r="C471" i="9"/>
  <c r="D471" i="9"/>
  <c r="E471" i="9"/>
  <c r="F471" i="9"/>
  <c r="H471" i="9"/>
  <c r="L471" i="9"/>
  <c r="M471" i="9"/>
  <c r="A472" i="9"/>
  <c r="C472" i="9"/>
  <c r="D472" i="9"/>
  <c r="E472" i="9"/>
  <c r="F472" i="9"/>
  <c r="H472" i="9"/>
  <c r="L472" i="9"/>
  <c r="M472" i="9"/>
  <c r="A473" i="9"/>
  <c r="C473" i="9"/>
  <c r="D473" i="9"/>
  <c r="E473" i="9"/>
  <c r="F473" i="9"/>
  <c r="H473" i="9"/>
  <c r="L473" i="9"/>
  <c r="M473" i="9"/>
  <c r="A474" i="9"/>
  <c r="C474" i="9"/>
  <c r="D474" i="9"/>
  <c r="E474" i="9"/>
  <c r="F474" i="9"/>
  <c r="H474" i="9"/>
  <c r="L474" i="9"/>
  <c r="M474" i="9"/>
  <c r="A475" i="9"/>
  <c r="C475" i="9"/>
  <c r="D475" i="9"/>
  <c r="E475" i="9"/>
  <c r="F475" i="9"/>
  <c r="H475" i="9"/>
  <c r="L475" i="9"/>
  <c r="M475" i="9"/>
  <c r="A476" i="9"/>
  <c r="C476" i="9"/>
  <c r="D476" i="9"/>
  <c r="E476" i="9"/>
  <c r="F476" i="9"/>
  <c r="H476" i="9"/>
  <c r="L476" i="9"/>
  <c r="M476" i="9"/>
  <c r="A477" i="9"/>
  <c r="C477" i="9"/>
  <c r="D477" i="9"/>
  <c r="E477" i="9"/>
  <c r="F477" i="9"/>
  <c r="H477" i="9"/>
  <c r="L477" i="9"/>
  <c r="M477" i="9"/>
  <c r="A478" i="9"/>
  <c r="C478" i="9"/>
  <c r="D478" i="9"/>
  <c r="E478" i="9"/>
  <c r="F478" i="9"/>
  <c r="H478" i="9"/>
  <c r="L478" i="9"/>
  <c r="M478" i="9"/>
  <c r="A479" i="9"/>
  <c r="C479" i="9"/>
  <c r="D479" i="9"/>
  <c r="E479" i="9"/>
  <c r="F479" i="9"/>
  <c r="H479" i="9"/>
  <c r="L479" i="9"/>
  <c r="M479" i="9"/>
  <c r="A480" i="9"/>
  <c r="C480" i="9"/>
  <c r="D480" i="9"/>
  <c r="E480" i="9"/>
  <c r="F480" i="9"/>
  <c r="H480" i="9"/>
  <c r="L480" i="9"/>
  <c r="M480" i="9"/>
  <c r="A481" i="9"/>
  <c r="C481" i="9"/>
  <c r="D481" i="9"/>
  <c r="E481" i="9"/>
  <c r="F481" i="9"/>
  <c r="H481" i="9"/>
  <c r="L481" i="9"/>
  <c r="M481" i="9"/>
  <c r="A482" i="9"/>
  <c r="C482" i="9"/>
  <c r="D482" i="9"/>
  <c r="E482" i="9"/>
  <c r="F482" i="9"/>
  <c r="H482" i="9"/>
  <c r="L482" i="9"/>
  <c r="M482" i="9"/>
  <c r="A483" i="9"/>
  <c r="C483" i="9"/>
  <c r="D483" i="9"/>
  <c r="E483" i="9"/>
  <c r="F483" i="9"/>
  <c r="H483" i="9"/>
  <c r="L483" i="9"/>
  <c r="M483" i="9"/>
  <c r="A484" i="9"/>
  <c r="C484" i="9"/>
  <c r="D484" i="9"/>
  <c r="E484" i="9"/>
  <c r="F484" i="9"/>
  <c r="H484" i="9"/>
  <c r="L484" i="9"/>
  <c r="M484" i="9"/>
  <c r="A485" i="9"/>
  <c r="C485" i="9"/>
  <c r="D485" i="9"/>
  <c r="E485" i="9"/>
  <c r="F485" i="9"/>
  <c r="H485" i="9"/>
  <c r="L485" i="9"/>
  <c r="M485" i="9"/>
  <c r="A486" i="9"/>
  <c r="C486" i="9"/>
  <c r="D486" i="9"/>
  <c r="E486" i="9"/>
  <c r="F486" i="9"/>
  <c r="H486" i="9"/>
  <c r="L486" i="9"/>
  <c r="M486" i="9"/>
  <c r="A487" i="9"/>
  <c r="C487" i="9"/>
  <c r="D487" i="9"/>
  <c r="E487" i="9"/>
  <c r="F487" i="9"/>
  <c r="H487" i="9"/>
  <c r="L487" i="9"/>
  <c r="M487" i="9"/>
  <c r="A488" i="9"/>
  <c r="C488" i="9"/>
  <c r="D488" i="9"/>
  <c r="E488" i="9"/>
  <c r="F488" i="9"/>
  <c r="H488" i="9"/>
  <c r="L638" i="9"/>
  <c r="M638" i="9"/>
  <c r="A489" i="9"/>
  <c r="C489" i="9"/>
  <c r="D489" i="9"/>
  <c r="E489" i="9"/>
  <c r="F489" i="9"/>
  <c r="H489" i="9"/>
  <c r="L639" i="9"/>
  <c r="M639" i="9"/>
  <c r="A490" i="9"/>
  <c r="C490" i="9"/>
  <c r="D490" i="9"/>
  <c r="E490" i="9"/>
  <c r="F490" i="9"/>
  <c r="H490" i="9"/>
  <c r="L640" i="9"/>
  <c r="M640" i="9"/>
  <c r="A491" i="9"/>
  <c r="C491" i="9"/>
  <c r="D491" i="9"/>
  <c r="E491" i="9"/>
  <c r="F491" i="9"/>
  <c r="H491" i="9"/>
  <c r="L641" i="9"/>
  <c r="M641" i="9"/>
  <c r="A492" i="9"/>
  <c r="C492" i="9"/>
  <c r="D492" i="9"/>
  <c r="E492" i="9"/>
  <c r="F492" i="9"/>
  <c r="H492" i="9"/>
  <c r="L642" i="9"/>
  <c r="M642" i="9"/>
  <c r="A493" i="9"/>
  <c r="C493" i="9"/>
  <c r="D493" i="9"/>
  <c r="E493" i="9"/>
  <c r="F493" i="9"/>
  <c r="H493" i="9"/>
  <c r="L643" i="9"/>
  <c r="M643" i="9"/>
  <c r="A494" i="9"/>
  <c r="C494" i="9"/>
  <c r="D494" i="9"/>
  <c r="E494" i="9"/>
  <c r="F494" i="9"/>
  <c r="H494" i="9"/>
  <c r="L644" i="9"/>
  <c r="M644" i="9"/>
  <c r="A495" i="9"/>
  <c r="C495" i="9"/>
  <c r="D495" i="9"/>
  <c r="E495" i="9"/>
  <c r="F495" i="9"/>
  <c r="H495" i="9"/>
  <c r="L645" i="9"/>
  <c r="M645" i="9"/>
  <c r="A496" i="9"/>
  <c r="C496" i="9"/>
  <c r="D496" i="9"/>
  <c r="E496" i="9"/>
  <c r="F496" i="9"/>
  <c r="H496" i="9"/>
  <c r="L646" i="9"/>
  <c r="M646" i="9"/>
  <c r="A497" i="9"/>
  <c r="C497" i="9"/>
  <c r="D497" i="9"/>
  <c r="E497" i="9"/>
  <c r="F497" i="9"/>
  <c r="H497" i="9"/>
  <c r="L647" i="9"/>
  <c r="M647" i="9"/>
  <c r="A498" i="9"/>
  <c r="C498" i="9"/>
  <c r="D498" i="9"/>
  <c r="E498" i="9"/>
  <c r="F498" i="9"/>
  <c r="H498" i="9"/>
  <c r="L648" i="9"/>
  <c r="M648" i="9"/>
  <c r="A499" i="9"/>
  <c r="C499" i="9"/>
  <c r="D499" i="9"/>
  <c r="E499" i="9"/>
  <c r="F499" i="9"/>
  <c r="H499" i="9"/>
  <c r="L649" i="9"/>
  <c r="M649" i="9"/>
  <c r="A500" i="9"/>
  <c r="C500" i="9"/>
  <c r="D500" i="9"/>
  <c r="E500" i="9"/>
  <c r="F500" i="9"/>
  <c r="H500" i="9"/>
  <c r="L650" i="9"/>
  <c r="M650" i="9"/>
  <c r="A501" i="9"/>
  <c r="C501" i="9"/>
  <c r="D501" i="9"/>
  <c r="E501" i="9"/>
  <c r="F501" i="9"/>
  <c r="H501" i="9"/>
  <c r="L651" i="9"/>
  <c r="M651" i="9"/>
  <c r="A502" i="9"/>
  <c r="C502" i="9"/>
  <c r="D502" i="9"/>
  <c r="E502" i="9"/>
  <c r="F502" i="9"/>
  <c r="H502" i="9"/>
  <c r="L652" i="9"/>
  <c r="M652" i="9"/>
  <c r="A503" i="9"/>
  <c r="C503" i="9"/>
  <c r="D503" i="9"/>
  <c r="E503" i="9"/>
  <c r="F503" i="9"/>
  <c r="H503" i="9"/>
  <c r="L653" i="9"/>
  <c r="M653" i="9"/>
  <c r="A504" i="9"/>
  <c r="C504" i="9"/>
  <c r="D504" i="9"/>
  <c r="E504" i="9"/>
  <c r="F504" i="9"/>
  <c r="H504" i="9"/>
  <c r="L654" i="9"/>
  <c r="M654" i="9"/>
  <c r="A505" i="9"/>
  <c r="C505" i="9"/>
  <c r="D505" i="9"/>
  <c r="E505" i="9"/>
  <c r="F505" i="9"/>
  <c r="H505" i="9"/>
  <c r="L655" i="9"/>
  <c r="M655" i="9"/>
  <c r="A506" i="9"/>
  <c r="C506" i="9"/>
  <c r="D506" i="9"/>
  <c r="E506" i="9"/>
  <c r="F506" i="9"/>
  <c r="H506" i="9"/>
  <c r="L656" i="9"/>
  <c r="M656" i="9"/>
  <c r="A507" i="9"/>
  <c r="C507" i="9"/>
  <c r="D507" i="9"/>
  <c r="E507" i="9"/>
  <c r="F507" i="9"/>
  <c r="H507" i="9"/>
  <c r="L657" i="9"/>
  <c r="M657" i="9"/>
  <c r="A508" i="9"/>
  <c r="C508" i="9"/>
  <c r="D508" i="9"/>
  <c r="E508" i="9"/>
  <c r="F508" i="9"/>
  <c r="H508" i="9"/>
  <c r="A509" i="9"/>
  <c r="C509" i="9"/>
  <c r="D509" i="9"/>
  <c r="E509" i="9"/>
  <c r="F509" i="9"/>
  <c r="H509" i="9"/>
  <c r="A510" i="9"/>
  <c r="C510" i="9"/>
  <c r="D510" i="9"/>
  <c r="E510" i="9"/>
  <c r="F510" i="9"/>
  <c r="H510" i="9"/>
  <c r="A511" i="9"/>
  <c r="C511" i="9"/>
  <c r="D511" i="9"/>
  <c r="E511" i="9"/>
  <c r="F511" i="9"/>
  <c r="H511" i="9"/>
  <c r="A512" i="9"/>
  <c r="C512" i="9"/>
  <c r="D512" i="9"/>
  <c r="E512" i="9"/>
  <c r="F512" i="9"/>
  <c r="H512" i="9"/>
  <c r="A513" i="9"/>
  <c r="C513" i="9"/>
  <c r="D513" i="9"/>
  <c r="E513" i="9"/>
  <c r="F513" i="9"/>
  <c r="H513" i="9"/>
  <c r="A514" i="9"/>
  <c r="C514" i="9"/>
  <c r="D514" i="9"/>
  <c r="E514" i="9"/>
  <c r="F514" i="9"/>
  <c r="H514" i="9"/>
  <c r="A515" i="9"/>
  <c r="C515" i="9"/>
  <c r="D515" i="9"/>
  <c r="E515" i="9"/>
  <c r="F515" i="9"/>
  <c r="H515" i="9"/>
  <c r="A516" i="9"/>
  <c r="C516" i="9"/>
  <c r="D516" i="9"/>
  <c r="E516" i="9"/>
  <c r="F516" i="9"/>
  <c r="H516" i="9"/>
  <c r="A517" i="9"/>
  <c r="C517" i="9"/>
  <c r="D517" i="9"/>
  <c r="E517" i="9"/>
  <c r="F517" i="9"/>
  <c r="H517" i="9"/>
  <c r="A518" i="9"/>
  <c r="C518" i="9"/>
  <c r="D518" i="9"/>
  <c r="E518" i="9"/>
  <c r="F518" i="9"/>
  <c r="H518" i="9"/>
  <c r="A519" i="9"/>
  <c r="C519" i="9"/>
  <c r="D519" i="9"/>
  <c r="E519" i="9"/>
  <c r="F519" i="9"/>
  <c r="H519" i="9"/>
  <c r="A520" i="9"/>
  <c r="C520" i="9"/>
  <c r="D520" i="9"/>
  <c r="E520" i="9"/>
  <c r="F520" i="9"/>
  <c r="H520" i="9"/>
  <c r="A521" i="9"/>
  <c r="C521" i="9"/>
  <c r="D521" i="9"/>
  <c r="E521" i="9"/>
  <c r="F521" i="9"/>
  <c r="H521" i="9"/>
  <c r="A522" i="9"/>
  <c r="C522" i="9"/>
  <c r="D522" i="9"/>
  <c r="E522" i="9"/>
  <c r="F522" i="9"/>
  <c r="H522" i="9"/>
  <c r="A523" i="9"/>
  <c r="C523" i="9"/>
  <c r="D523" i="9"/>
  <c r="E523" i="9"/>
  <c r="F523" i="9"/>
  <c r="H523" i="9"/>
  <c r="A524" i="9"/>
  <c r="C524" i="9"/>
  <c r="D524" i="9"/>
  <c r="E524" i="9"/>
  <c r="F524" i="9"/>
  <c r="H524" i="9"/>
  <c r="A525" i="9"/>
  <c r="C525" i="9"/>
  <c r="D525" i="9"/>
  <c r="E525" i="9"/>
  <c r="F525" i="9"/>
  <c r="H525" i="9"/>
  <c r="A526" i="9"/>
  <c r="C526" i="9"/>
  <c r="D526" i="9"/>
  <c r="E526" i="9"/>
  <c r="F526" i="9"/>
  <c r="H526" i="9"/>
  <c r="A527" i="9"/>
  <c r="C527" i="9"/>
  <c r="D527" i="9"/>
  <c r="E527" i="9"/>
  <c r="F527" i="9"/>
  <c r="H527" i="9"/>
  <c r="A528" i="9"/>
  <c r="C528" i="9"/>
  <c r="D528" i="9"/>
  <c r="E528" i="9"/>
  <c r="F528" i="9"/>
  <c r="H528" i="9"/>
  <c r="A529" i="9"/>
  <c r="C529" i="9"/>
  <c r="D529" i="9"/>
  <c r="E529" i="9"/>
  <c r="F529" i="9"/>
  <c r="H529" i="9"/>
  <c r="A530" i="9"/>
  <c r="C530" i="9"/>
  <c r="D530" i="9"/>
  <c r="E530" i="9"/>
  <c r="F530" i="9"/>
  <c r="H530" i="9"/>
  <c r="A531" i="9"/>
  <c r="C531" i="9"/>
  <c r="D531" i="9"/>
  <c r="E531" i="9"/>
  <c r="F531" i="9"/>
  <c r="H531" i="9"/>
  <c r="A532" i="9"/>
  <c r="C532" i="9"/>
  <c r="D532" i="9"/>
  <c r="E532" i="9"/>
  <c r="F532" i="9"/>
  <c r="H532" i="9"/>
  <c r="A533" i="9"/>
  <c r="C533" i="9"/>
  <c r="D533" i="9"/>
  <c r="E533" i="9"/>
  <c r="F533" i="9"/>
  <c r="H533" i="9"/>
  <c r="A534" i="9"/>
  <c r="C534" i="9"/>
  <c r="D534" i="9"/>
  <c r="E534" i="9"/>
  <c r="F534" i="9"/>
  <c r="H534" i="9"/>
  <c r="A535" i="9"/>
  <c r="C535" i="9"/>
  <c r="D535" i="9"/>
  <c r="E535" i="9"/>
  <c r="F535" i="9"/>
  <c r="H535" i="9"/>
  <c r="A536" i="9"/>
  <c r="C536" i="9"/>
  <c r="D536" i="9"/>
  <c r="E536" i="9"/>
  <c r="F536" i="9"/>
  <c r="H536" i="9"/>
  <c r="A537" i="9"/>
  <c r="C537" i="9"/>
  <c r="D537" i="9"/>
  <c r="E537" i="9"/>
  <c r="F537" i="9"/>
  <c r="H537" i="9"/>
  <c r="A538" i="9"/>
  <c r="C538" i="9"/>
  <c r="D538" i="9"/>
  <c r="E538" i="9"/>
  <c r="F538" i="9"/>
  <c r="H538" i="9"/>
  <c r="A539" i="9"/>
  <c r="C539" i="9"/>
  <c r="D539" i="9"/>
  <c r="E539" i="9"/>
  <c r="F539" i="9"/>
  <c r="H539" i="9"/>
  <c r="A540" i="9"/>
  <c r="C540" i="9"/>
  <c r="D540" i="9"/>
  <c r="E540" i="9"/>
  <c r="F540" i="9"/>
  <c r="H540" i="9"/>
  <c r="A541" i="9"/>
  <c r="C541" i="9"/>
  <c r="D541" i="9"/>
  <c r="E541" i="9"/>
  <c r="F541" i="9"/>
  <c r="H541" i="9"/>
  <c r="A542" i="9"/>
  <c r="C542" i="9"/>
  <c r="D542" i="9"/>
  <c r="E542" i="9"/>
  <c r="F542" i="9"/>
  <c r="H542" i="9"/>
  <c r="A543" i="9"/>
  <c r="C543" i="9"/>
  <c r="D543" i="9"/>
  <c r="E543" i="9"/>
  <c r="F543" i="9"/>
  <c r="H543" i="9"/>
  <c r="A544" i="9"/>
  <c r="C544" i="9"/>
  <c r="D544" i="9"/>
  <c r="E544" i="9"/>
  <c r="F544" i="9"/>
  <c r="H544" i="9"/>
  <c r="A545" i="9"/>
  <c r="C545" i="9"/>
  <c r="D545" i="9"/>
  <c r="E545" i="9"/>
  <c r="F545" i="9"/>
  <c r="H545" i="9"/>
  <c r="A546" i="9"/>
  <c r="C546" i="9"/>
  <c r="D546" i="9"/>
  <c r="E546" i="9"/>
  <c r="F546" i="9"/>
  <c r="H546" i="9"/>
  <c r="A547" i="9"/>
  <c r="C547" i="9"/>
  <c r="D547" i="9"/>
  <c r="E547" i="9"/>
  <c r="F547" i="9"/>
  <c r="H547" i="9"/>
  <c r="A548" i="9"/>
  <c r="C548" i="9"/>
  <c r="D548" i="9"/>
  <c r="E548" i="9"/>
  <c r="F548" i="9"/>
  <c r="H548" i="9"/>
  <c r="A549" i="9"/>
  <c r="C549" i="9"/>
  <c r="D549" i="9"/>
  <c r="E549" i="9"/>
  <c r="F549" i="9"/>
  <c r="H549" i="9"/>
  <c r="A550" i="9"/>
  <c r="C550" i="9"/>
  <c r="D550" i="9"/>
  <c r="E550" i="9"/>
  <c r="F550" i="9"/>
  <c r="H550" i="9"/>
  <c r="A551" i="9"/>
  <c r="C551" i="9"/>
  <c r="D551" i="9"/>
  <c r="E551" i="9"/>
  <c r="F551" i="9"/>
  <c r="H551" i="9"/>
  <c r="A552" i="9"/>
  <c r="C552" i="9"/>
  <c r="D552" i="9"/>
  <c r="E552" i="9"/>
  <c r="F552" i="9"/>
  <c r="H552" i="9"/>
  <c r="A553" i="9"/>
  <c r="C553" i="9"/>
  <c r="D553" i="9"/>
  <c r="E553" i="9"/>
  <c r="F553" i="9"/>
  <c r="H553" i="9"/>
  <c r="A554" i="9"/>
  <c r="C554" i="9"/>
  <c r="D554" i="9"/>
  <c r="E554" i="9"/>
  <c r="F554" i="9"/>
  <c r="H554" i="9"/>
  <c r="A555" i="9"/>
  <c r="C555" i="9"/>
  <c r="D555" i="9"/>
  <c r="E555" i="9"/>
  <c r="F555" i="9"/>
  <c r="H555" i="9"/>
  <c r="A556" i="9"/>
  <c r="C556" i="9"/>
  <c r="D556" i="9"/>
  <c r="E556" i="9"/>
  <c r="F556" i="9"/>
  <c r="H556" i="9"/>
  <c r="A557" i="9"/>
  <c r="C557" i="9"/>
  <c r="D557" i="9"/>
  <c r="E557" i="9"/>
  <c r="F557" i="9"/>
  <c r="H557" i="9"/>
  <c r="A558" i="9"/>
  <c r="C558" i="9"/>
  <c r="D558" i="9"/>
  <c r="E558" i="9"/>
  <c r="F558" i="9"/>
  <c r="H558" i="9"/>
  <c r="A559" i="9"/>
  <c r="C559" i="9"/>
  <c r="D559" i="9"/>
  <c r="E559" i="9"/>
  <c r="F559" i="9"/>
  <c r="H559" i="9"/>
  <c r="A560" i="9"/>
  <c r="C560" i="9"/>
  <c r="D560" i="9"/>
  <c r="E560" i="9"/>
  <c r="F560" i="9"/>
  <c r="H560" i="9"/>
  <c r="A561" i="9"/>
  <c r="C561" i="9"/>
  <c r="D561" i="9"/>
  <c r="E561" i="9"/>
  <c r="F561" i="9"/>
  <c r="H561" i="9"/>
  <c r="A562" i="9"/>
  <c r="C562" i="9"/>
  <c r="D562" i="9"/>
  <c r="E562" i="9"/>
  <c r="F562" i="9"/>
  <c r="H562" i="9"/>
  <c r="A563" i="9"/>
  <c r="C563" i="9"/>
  <c r="D563" i="9"/>
  <c r="E563" i="9"/>
  <c r="F563" i="9"/>
  <c r="H563" i="9"/>
  <c r="A564" i="9"/>
  <c r="C564" i="9"/>
  <c r="D564" i="9"/>
  <c r="E564" i="9"/>
  <c r="F564" i="9"/>
  <c r="H564" i="9"/>
  <c r="A565" i="9"/>
  <c r="C565" i="9"/>
  <c r="D565" i="9"/>
  <c r="E565" i="9"/>
  <c r="F565" i="9"/>
  <c r="H565" i="9"/>
  <c r="A566" i="9"/>
  <c r="C566" i="9"/>
  <c r="D566" i="9"/>
  <c r="E566" i="9"/>
  <c r="F566" i="9"/>
  <c r="H566" i="9"/>
  <c r="A567" i="9"/>
  <c r="C567" i="9"/>
  <c r="D567" i="9"/>
  <c r="E567" i="9"/>
  <c r="F567" i="9"/>
  <c r="H567" i="9"/>
  <c r="A568" i="9"/>
  <c r="C568" i="9"/>
  <c r="D568" i="9"/>
  <c r="E568" i="9"/>
  <c r="F568" i="9"/>
  <c r="H568" i="9"/>
  <c r="A569" i="9"/>
  <c r="C569" i="9"/>
  <c r="D569" i="9"/>
  <c r="E569" i="9"/>
  <c r="F569" i="9"/>
  <c r="H569" i="9"/>
  <c r="A570" i="9"/>
  <c r="C570" i="9"/>
  <c r="D570" i="9"/>
  <c r="E570" i="9"/>
  <c r="F570" i="9"/>
  <c r="H570" i="9"/>
  <c r="A571" i="9"/>
  <c r="C571" i="9"/>
  <c r="D571" i="9"/>
  <c r="E571" i="9"/>
  <c r="F571" i="9"/>
  <c r="H571" i="9"/>
  <c r="A572" i="9"/>
  <c r="C572" i="9"/>
  <c r="D572" i="9"/>
  <c r="E572" i="9"/>
  <c r="F572" i="9"/>
  <c r="H572" i="9"/>
  <c r="A573" i="9"/>
  <c r="C573" i="9"/>
  <c r="D573" i="9"/>
  <c r="E573" i="9"/>
  <c r="F573" i="9"/>
  <c r="H573" i="9"/>
  <c r="A574" i="9"/>
  <c r="C574" i="9"/>
  <c r="D574" i="9"/>
  <c r="E574" i="9"/>
  <c r="F574" i="9"/>
  <c r="H574" i="9"/>
  <c r="A575" i="9"/>
  <c r="C575" i="9"/>
  <c r="D575" i="9"/>
  <c r="E575" i="9"/>
  <c r="F575" i="9"/>
  <c r="H575" i="9"/>
  <c r="A576" i="9"/>
  <c r="C576" i="9"/>
  <c r="D576" i="9"/>
  <c r="E576" i="9"/>
  <c r="F576" i="9"/>
  <c r="H576" i="9"/>
  <c r="A577" i="9"/>
  <c r="C577" i="9"/>
  <c r="D577" i="9"/>
  <c r="E577" i="9"/>
  <c r="F577" i="9"/>
  <c r="H577" i="9"/>
  <c r="A578" i="9"/>
  <c r="C578" i="9"/>
  <c r="D578" i="9"/>
  <c r="E578" i="9"/>
  <c r="F578" i="9"/>
  <c r="H578" i="9"/>
  <c r="A579" i="9"/>
  <c r="C579" i="9"/>
  <c r="D579" i="9"/>
  <c r="E579" i="9"/>
  <c r="F579" i="9"/>
  <c r="H579" i="9"/>
  <c r="A580" i="9"/>
  <c r="C580" i="9"/>
  <c r="D580" i="9"/>
  <c r="E580" i="9"/>
  <c r="F580" i="9"/>
  <c r="H580" i="9"/>
  <c r="A581" i="9"/>
  <c r="C581" i="9"/>
  <c r="D581" i="9"/>
  <c r="E581" i="9"/>
  <c r="F581" i="9"/>
  <c r="H581" i="9"/>
  <c r="A582" i="9"/>
  <c r="C582" i="9"/>
  <c r="D582" i="9"/>
  <c r="E582" i="9"/>
  <c r="F582" i="9"/>
  <c r="H582" i="9"/>
  <c r="A583" i="9"/>
  <c r="C583" i="9"/>
  <c r="D583" i="9"/>
  <c r="E583" i="9"/>
  <c r="F583" i="9"/>
  <c r="H583" i="9"/>
  <c r="A584" i="9"/>
  <c r="C584" i="9"/>
  <c r="D584" i="9"/>
  <c r="E584" i="9"/>
  <c r="F584" i="9"/>
  <c r="H584" i="9"/>
  <c r="A585" i="9"/>
  <c r="C585" i="9"/>
  <c r="D585" i="9"/>
  <c r="E585" i="9"/>
  <c r="F585" i="9"/>
  <c r="H585" i="9"/>
  <c r="A586" i="9"/>
  <c r="C586" i="9"/>
  <c r="D586" i="9"/>
  <c r="E586" i="9"/>
  <c r="F586" i="9"/>
  <c r="H586" i="9"/>
  <c r="A587" i="9"/>
  <c r="C587" i="9"/>
  <c r="D587" i="9"/>
  <c r="E587" i="9"/>
  <c r="F587" i="9"/>
  <c r="H587" i="9"/>
  <c r="A588" i="9"/>
  <c r="C588" i="9"/>
  <c r="D588" i="9"/>
  <c r="E588" i="9"/>
  <c r="F588" i="9"/>
  <c r="H588" i="9"/>
  <c r="A589" i="9"/>
  <c r="C589" i="9"/>
  <c r="D589" i="9"/>
  <c r="E589" i="9"/>
  <c r="F589" i="9"/>
  <c r="H589" i="9"/>
  <c r="A590" i="9"/>
  <c r="C590" i="9"/>
  <c r="D590" i="9"/>
  <c r="E590" i="9"/>
  <c r="F590" i="9"/>
  <c r="H590" i="9"/>
  <c r="A591" i="9"/>
  <c r="C591" i="9"/>
  <c r="D591" i="9"/>
  <c r="E591" i="9"/>
  <c r="F591" i="9"/>
  <c r="H591" i="9"/>
  <c r="A592" i="9"/>
  <c r="C592" i="9"/>
  <c r="D592" i="9"/>
  <c r="E592" i="9"/>
  <c r="F592" i="9"/>
  <c r="H592" i="9"/>
  <c r="A593" i="9"/>
  <c r="C593" i="9"/>
  <c r="D593" i="9"/>
  <c r="E593" i="9"/>
  <c r="F593" i="9"/>
  <c r="H593" i="9"/>
  <c r="A594" i="9"/>
  <c r="C594" i="9"/>
  <c r="D594" i="9"/>
  <c r="E594" i="9"/>
  <c r="F594" i="9"/>
  <c r="H594" i="9"/>
  <c r="A595" i="9"/>
  <c r="C595" i="9"/>
  <c r="D595" i="9"/>
  <c r="E595" i="9"/>
  <c r="F595" i="9"/>
  <c r="H595" i="9"/>
  <c r="A596" i="9"/>
  <c r="C596" i="9"/>
  <c r="D596" i="9"/>
  <c r="E596" i="9"/>
  <c r="F596" i="9"/>
  <c r="H596" i="9"/>
  <c r="A597" i="9"/>
  <c r="C597" i="9"/>
  <c r="D597" i="9"/>
  <c r="E597" i="9"/>
  <c r="F597" i="9"/>
  <c r="H597" i="9"/>
  <c r="A598" i="9"/>
  <c r="C598" i="9"/>
  <c r="D598" i="9"/>
  <c r="E598" i="9"/>
  <c r="F598" i="9"/>
  <c r="H598" i="9"/>
  <c r="A599" i="9"/>
  <c r="C599" i="9"/>
  <c r="D599" i="9"/>
  <c r="E599" i="9"/>
  <c r="F599" i="9"/>
  <c r="H599" i="9"/>
  <c r="A600" i="9"/>
  <c r="C600" i="9"/>
  <c r="D600" i="9"/>
  <c r="E600" i="9"/>
  <c r="F600" i="9"/>
  <c r="H600" i="9"/>
  <c r="A601" i="9"/>
  <c r="C601" i="9"/>
  <c r="D601" i="9"/>
  <c r="E601" i="9"/>
  <c r="F601" i="9"/>
  <c r="H601" i="9"/>
  <c r="A602" i="9"/>
  <c r="C602" i="9"/>
  <c r="D602" i="9"/>
  <c r="E602" i="9"/>
  <c r="F602" i="9"/>
  <c r="H602" i="9"/>
  <c r="A603" i="9"/>
  <c r="C603" i="9"/>
  <c r="D603" i="9"/>
  <c r="E603" i="9"/>
  <c r="F603" i="9"/>
  <c r="H603" i="9"/>
  <c r="A604" i="9"/>
  <c r="C604" i="9"/>
  <c r="D604" i="9"/>
  <c r="E604" i="9"/>
  <c r="F604" i="9"/>
  <c r="H604" i="9"/>
  <c r="A605" i="9"/>
  <c r="C605" i="9"/>
  <c r="D605" i="9"/>
  <c r="E605" i="9"/>
  <c r="F605" i="9"/>
  <c r="H605" i="9"/>
  <c r="A606" i="9"/>
  <c r="C606" i="9"/>
  <c r="D606" i="9"/>
  <c r="E606" i="9"/>
  <c r="F606" i="9"/>
  <c r="H606" i="9"/>
  <c r="A607" i="9"/>
  <c r="C607" i="9"/>
  <c r="D607" i="9"/>
  <c r="E607" i="9"/>
  <c r="F607" i="9"/>
  <c r="H607" i="9"/>
  <c r="A608" i="9"/>
  <c r="C608" i="9"/>
  <c r="D608" i="9"/>
  <c r="E608" i="9"/>
  <c r="F608" i="9"/>
  <c r="H608" i="9"/>
  <c r="A609" i="9"/>
  <c r="C609" i="9"/>
  <c r="D609" i="9"/>
  <c r="E609" i="9"/>
  <c r="F609" i="9"/>
  <c r="H609" i="9"/>
  <c r="A610" i="9"/>
  <c r="C610" i="9"/>
  <c r="D610" i="9"/>
  <c r="E610" i="9"/>
  <c r="F610" i="9"/>
  <c r="H610" i="9"/>
  <c r="A611" i="9"/>
  <c r="C611" i="9"/>
  <c r="D611" i="9"/>
  <c r="E611" i="9"/>
  <c r="F611" i="9"/>
  <c r="H611" i="9"/>
  <c r="A612" i="9"/>
  <c r="C612" i="9"/>
  <c r="D612" i="9"/>
  <c r="E612" i="9"/>
  <c r="F612" i="9"/>
  <c r="H612" i="9"/>
  <c r="A613" i="9"/>
  <c r="C613" i="9"/>
  <c r="D613" i="9"/>
  <c r="E613" i="9"/>
  <c r="F613" i="9"/>
  <c r="H613" i="9"/>
  <c r="A614" i="9"/>
  <c r="C614" i="9"/>
  <c r="D614" i="9"/>
  <c r="E614" i="9"/>
  <c r="F614" i="9"/>
  <c r="H614" i="9"/>
  <c r="A615" i="9"/>
  <c r="C615" i="9"/>
  <c r="D615" i="9"/>
  <c r="E615" i="9"/>
  <c r="F615" i="9"/>
  <c r="H615" i="9"/>
  <c r="A616" i="9"/>
  <c r="C616" i="9"/>
  <c r="D616" i="9"/>
  <c r="E616" i="9"/>
  <c r="F616" i="9"/>
  <c r="H616" i="9"/>
  <c r="A617" i="9"/>
  <c r="C617" i="9"/>
  <c r="D617" i="9"/>
  <c r="E617" i="9"/>
  <c r="F617" i="9"/>
  <c r="H617" i="9"/>
  <c r="A618" i="9"/>
  <c r="C618" i="9"/>
  <c r="D618" i="9"/>
  <c r="E618" i="9"/>
  <c r="F618" i="9"/>
  <c r="H618" i="9"/>
  <c r="A619" i="9"/>
  <c r="C619" i="9"/>
  <c r="D619" i="9"/>
  <c r="E619" i="9"/>
  <c r="F619" i="9"/>
  <c r="H619" i="9"/>
  <c r="A620" i="9"/>
  <c r="C620" i="9"/>
  <c r="D620" i="9"/>
  <c r="E620" i="9"/>
  <c r="F620" i="9"/>
  <c r="H620" i="9"/>
  <c r="A621" i="9"/>
  <c r="C621" i="9"/>
  <c r="D621" i="9"/>
  <c r="E621" i="9"/>
  <c r="F621" i="9"/>
  <c r="H621" i="9"/>
  <c r="A622" i="9"/>
  <c r="C622" i="9"/>
  <c r="D622" i="9"/>
  <c r="E622" i="9"/>
  <c r="F622" i="9"/>
  <c r="H622" i="9"/>
  <c r="A623" i="9"/>
  <c r="C623" i="9"/>
  <c r="D623" i="9"/>
  <c r="E623" i="9"/>
  <c r="F623" i="9"/>
  <c r="H623" i="9"/>
  <c r="A624" i="9"/>
  <c r="C624" i="9"/>
  <c r="D624" i="9"/>
  <c r="E624" i="9"/>
  <c r="F624" i="9"/>
  <c r="H624" i="9"/>
  <c r="A625" i="9"/>
  <c r="C625" i="9"/>
  <c r="D625" i="9"/>
  <c r="E625" i="9"/>
  <c r="F625" i="9"/>
  <c r="H625" i="9"/>
  <c r="A626" i="9"/>
  <c r="C626" i="9"/>
  <c r="D626" i="9"/>
  <c r="E626" i="9"/>
  <c r="F626" i="9"/>
  <c r="H626" i="9"/>
  <c r="A627" i="9"/>
  <c r="C627" i="9"/>
  <c r="D627" i="9"/>
  <c r="E627" i="9"/>
  <c r="F627" i="9"/>
  <c r="H627" i="9"/>
  <c r="A628" i="9"/>
  <c r="C628" i="9"/>
  <c r="D628" i="9"/>
  <c r="E628" i="9"/>
  <c r="F628" i="9"/>
  <c r="H628" i="9"/>
  <c r="A629" i="9"/>
  <c r="C629" i="9"/>
  <c r="D629" i="9"/>
  <c r="E629" i="9"/>
  <c r="F629" i="9"/>
  <c r="H629" i="9"/>
  <c r="A630" i="9"/>
  <c r="C630" i="9"/>
  <c r="D630" i="9"/>
  <c r="E630" i="9"/>
  <c r="F630" i="9"/>
  <c r="H630" i="9"/>
  <c r="A631" i="9"/>
  <c r="C631" i="9"/>
  <c r="D631" i="9"/>
  <c r="E631" i="9"/>
  <c r="F631" i="9"/>
  <c r="H631" i="9"/>
  <c r="A632" i="9"/>
  <c r="C632" i="9"/>
  <c r="D632" i="9"/>
  <c r="E632" i="9"/>
  <c r="F632" i="9"/>
  <c r="H632" i="9"/>
  <c r="A633" i="9"/>
  <c r="C633" i="9"/>
  <c r="D633" i="9"/>
  <c r="E633" i="9"/>
  <c r="F633" i="9"/>
  <c r="H633" i="9"/>
  <c r="A634" i="9"/>
  <c r="C634" i="9"/>
  <c r="D634" i="9"/>
  <c r="E634" i="9"/>
  <c r="F634" i="9"/>
  <c r="H634" i="9"/>
  <c r="A635" i="9"/>
  <c r="C635" i="9"/>
  <c r="D635" i="9"/>
  <c r="E635" i="9"/>
  <c r="F635" i="9"/>
  <c r="H635" i="9"/>
  <c r="A636" i="9"/>
  <c r="C636" i="9"/>
  <c r="D636" i="9"/>
  <c r="E636" i="9"/>
  <c r="F636" i="9"/>
  <c r="H636" i="9"/>
  <c r="A637" i="9"/>
  <c r="C637" i="9"/>
  <c r="D637" i="9"/>
  <c r="E637" i="9"/>
  <c r="F637" i="9"/>
  <c r="H637" i="9"/>
  <c r="A638" i="9"/>
  <c r="C638" i="9"/>
  <c r="D638" i="9"/>
  <c r="E638" i="9"/>
  <c r="F638" i="9"/>
  <c r="H638" i="9"/>
  <c r="A639" i="9"/>
  <c r="C639" i="9"/>
  <c r="D639" i="9"/>
  <c r="E639" i="9"/>
  <c r="F639" i="9"/>
  <c r="H639" i="9"/>
  <c r="A640" i="9"/>
  <c r="C640" i="9"/>
  <c r="D640" i="9"/>
  <c r="E640" i="9"/>
  <c r="F640" i="9"/>
  <c r="H640" i="9"/>
  <c r="A641" i="9"/>
  <c r="C641" i="9"/>
  <c r="D641" i="9"/>
  <c r="E641" i="9"/>
  <c r="F641" i="9"/>
  <c r="H641" i="9"/>
  <c r="A642" i="9"/>
  <c r="C642" i="9"/>
  <c r="D642" i="9"/>
  <c r="E642" i="9"/>
  <c r="F642" i="9"/>
  <c r="H642" i="9"/>
  <c r="A643" i="9"/>
  <c r="C643" i="9"/>
  <c r="D643" i="9"/>
  <c r="E643" i="9"/>
  <c r="F643" i="9"/>
  <c r="H643" i="9"/>
  <c r="A644" i="9"/>
  <c r="C644" i="9"/>
  <c r="D644" i="9"/>
  <c r="E644" i="9"/>
  <c r="F644" i="9"/>
  <c r="H644" i="9"/>
  <c r="A645" i="9"/>
  <c r="C645" i="9"/>
  <c r="D645" i="9"/>
  <c r="E645" i="9"/>
  <c r="F645" i="9"/>
  <c r="H645" i="9"/>
  <c r="A646" i="9"/>
  <c r="C646" i="9"/>
  <c r="D646" i="9"/>
  <c r="E646" i="9"/>
  <c r="F646" i="9"/>
  <c r="H646" i="9"/>
  <c r="A647" i="9"/>
  <c r="C647" i="9"/>
  <c r="D647" i="9"/>
  <c r="E647" i="9"/>
  <c r="F647" i="9"/>
  <c r="H647" i="9"/>
  <c r="A648" i="9"/>
  <c r="C648" i="9"/>
  <c r="D648" i="9"/>
  <c r="E648" i="9"/>
  <c r="F648" i="9"/>
  <c r="H648" i="9"/>
  <c r="A649" i="9"/>
  <c r="C649" i="9"/>
  <c r="D649" i="9"/>
  <c r="E649" i="9"/>
  <c r="F649" i="9"/>
  <c r="H649" i="9"/>
  <c r="A650" i="9"/>
  <c r="C650" i="9"/>
  <c r="D650" i="9"/>
  <c r="E650" i="9"/>
  <c r="F650" i="9"/>
  <c r="H650" i="9"/>
  <c r="A651" i="9"/>
  <c r="C651" i="9"/>
  <c r="D651" i="9"/>
  <c r="E651" i="9"/>
  <c r="F651" i="9"/>
  <c r="H651" i="9"/>
  <c r="A652" i="9"/>
  <c r="C652" i="9"/>
  <c r="D652" i="9"/>
  <c r="E652" i="9"/>
  <c r="F652" i="9"/>
  <c r="H652" i="9"/>
  <c r="A653" i="9"/>
  <c r="C653" i="9"/>
  <c r="D653" i="9"/>
  <c r="E653" i="9"/>
  <c r="F653" i="9"/>
  <c r="H653" i="9"/>
  <c r="A654" i="9"/>
  <c r="C654" i="9"/>
  <c r="D654" i="9"/>
  <c r="E654" i="9"/>
  <c r="F654" i="9"/>
  <c r="H654" i="9"/>
  <c r="A655" i="9"/>
  <c r="C655" i="9"/>
  <c r="D655" i="9"/>
  <c r="E655" i="9"/>
  <c r="F655" i="9"/>
  <c r="H655" i="9"/>
  <c r="A656" i="9"/>
  <c r="C656" i="9"/>
  <c r="D656" i="9"/>
  <c r="E656" i="9"/>
  <c r="F656" i="9"/>
  <c r="H656" i="9"/>
  <c r="A657" i="9"/>
  <c r="C657" i="9"/>
  <c r="D657" i="9"/>
  <c r="E657" i="9"/>
  <c r="F657" i="9"/>
  <c r="H657" i="9"/>
  <c r="A658" i="9"/>
  <c r="C658" i="9"/>
  <c r="D658" i="9"/>
  <c r="E658" i="9"/>
  <c r="F658" i="9"/>
  <c r="H658" i="9"/>
  <c r="A659" i="9"/>
  <c r="C659" i="9"/>
  <c r="D659" i="9"/>
  <c r="E659" i="9"/>
  <c r="F659" i="9"/>
  <c r="H659" i="9"/>
  <c r="A660" i="9"/>
  <c r="C660" i="9"/>
  <c r="D660" i="9"/>
  <c r="E660" i="9"/>
  <c r="F660" i="9"/>
  <c r="H660" i="9"/>
  <c r="A661" i="9"/>
  <c r="C661" i="9"/>
  <c r="D661" i="9"/>
  <c r="E661" i="9"/>
  <c r="F661" i="9"/>
  <c r="H661" i="9"/>
  <c r="A662" i="9"/>
  <c r="C662" i="9"/>
  <c r="D662" i="9"/>
  <c r="E662" i="9"/>
  <c r="F662" i="9"/>
  <c r="H662" i="9"/>
  <c r="A663" i="9"/>
  <c r="C663" i="9"/>
  <c r="D663" i="9"/>
  <c r="E663" i="9"/>
  <c r="F663" i="9"/>
  <c r="H663" i="9"/>
  <c r="A664" i="9"/>
  <c r="C664" i="9"/>
  <c r="D664" i="9"/>
  <c r="E664" i="9"/>
  <c r="F664" i="9"/>
  <c r="H664" i="9"/>
  <c r="A665" i="9"/>
  <c r="C665" i="9"/>
  <c r="D665" i="9"/>
  <c r="E665" i="9"/>
  <c r="F665" i="9"/>
  <c r="H665" i="9"/>
  <c r="A666" i="9"/>
  <c r="C666" i="9"/>
  <c r="D666" i="9"/>
  <c r="E666" i="9"/>
  <c r="F666" i="9"/>
  <c r="H666" i="9"/>
  <c r="A667" i="9"/>
  <c r="C667" i="9"/>
  <c r="D667" i="9"/>
  <c r="E667" i="9"/>
  <c r="F667" i="9"/>
  <c r="H667" i="9"/>
  <c r="A668" i="9"/>
  <c r="C668" i="9"/>
  <c r="D668" i="9"/>
  <c r="E668" i="9"/>
  <c r="F668" i="9"/>
  <c r="H668" i="9"/>
  <c r="A669" i="9"/>
  <c r="C669" i="9"/>
  <c r="D669" i="9"/>
  <c r="E669" i="9"/>
  <c r="F669" i="9"/>
  <c r="H669" i="9"/>
  <c r="A670" i="9"/>
  <c r="C670" i="9"/>
  <c r="D670" i="9"/>
  <c r="E670" i="9"/>
  <c r="F670" i="9"/>
  <c r="H670" i="9"/>
  <c r="A671" i="9"/>
  <c r="C671" i="9"/>
  <c r="D671" i="9"/>
  <c r="E671" i="9"/>
  <c r="F671" i="9"/>
  <c r="H671" i="9"/>
  <c r="A672" i="9"/>
  <c r="C672" i="9"/>
  <c r="D672" i="9"/>
  <c r="E672" i="9"/>
  <c r="F672" i="9"/>
  <c r="H672" i="9"/>
  <c r="A673" i="9"/>
  <c r="C673" i="9"/>
  <c r="D673" i="9"/>
  <c r="E673" i="9"/>
  <c r="F673" i="9"/>
  <c r="H673" i="9"/>
  <c r="A674" i="9"/>
  <c r="C674" i="9"/>
  <c r="D674" i="9"/>
  <c r="E674" i="9"/>
  <c r="F674" i="9"/>
  <c r="H674" i="9"/>
  <c r="A675" i="9"/>
  <c r="C675" i="9"/>
  <c r="D675" i="9"/>
  <c r="E675" i="9"/>
  <c r="F675" i="9"/>
  <c r="H675" i="9"/>
  <c r="A676" i="9"/>
  <c r="C676" i="9"/>
  <c r="D676" i="9"/>
  <c r="E676" i="9"/>
  <c r="F676" i="9"/>
  <c r="H676" i="9"/>
  <c r="A677" i="9"/>
  <c r="C677" i="9"/>
  <c r="D677" i="9"/>
  <c r="E677" i="9"/>
  <c r="F677" i="9"/>
  <c r="H677" i="9"/>
  <c r="A678" i="9"/>
  <c r="C678" i="9"/>
  <c r="D678" i="9"/>
  <c r="E678" i="9"/>
  <c r="F678" i="9"/>
  <c r="H678" i="9"/>
  <c r="A679" i="9"/>
  <c r="C679" i="9"/>
  <c r="D679" i="9"/>
  <c r="E679" i="9"/>
  <c r="F679" i="9"/>
  <c r="H679" i="9"/>
  <c r="A680" i="9"/>
  <c r="C680" i="9"/>
  <c r="D680" i="9"/>
  <c r="E680" i="9"/>
  <c r="F680" i="9"/>
  <c r="H680" i="9"/>
  <c r="A681" i="9"/>
  <c r="C681" i="9"/>
  <c r="D681" i="9"/>
  <c r="E681" i="9"/>
  <c r="F681" i="9"/>
  <c r="H681" i="9"/>
  <c r="A682" i="9"/>
  <c r="C682" i="9"/>
  <c r="D682" i="9"/>
  <c r="E682" i="9"/>
  <c r="F682" i="9"/>
  <c r="H682" i="9"/>
  <c r="A683" i="9"/>
  <c r="C683" i="9"/>
  <c r="D683" i="9"/>
  <c r="E683" i="9"/>
  <c r="F683" i="9"/>
  <c r="H683" i="9"/>
  <c r="A684" i="9"/>
  <c r="C684" i="9"/>
  <c r="D684" i="9"/>
  <c r="E684" i="9"/>
  <c r="F684" i="9"/>
  <c r="H684" i="9"/>
  <c r="A685" i="9"/>
  <c r="C685" i="9"/>
  <c r="D685" i="9"/>
  <c r="E685" i="9"/>
  <c r="F685" i="9"/>
  <c r="H685" i="9"/>
  <c r="A686" i="9"/>
  <c r="C686" i="9"/>
  <c r="D686" i="9"/>
  <c r="E686" i="9"/>
  <c r="F686" i="9"/>
  <c r="H686" i="9"/>
  <c r="A687" i="9"/>
  <c r="C687" i="9"/>
  <c r="D687" i="9"/>
  <c r="E687" i="9"/>
  <c r="F687" i="9"/>
  <c r="H687" i="9"/>
  <c r="A688" i="9"/>
  <c r="C688" i="9"/>
  <c r="D688" i="9"/>
  <c r="E688" i="9"/>
  <c r="F688" i="9"/>
  <c r="H688" i="9"/>
  <c r="A689" i="9"/>
  <c r="C689" i="9"/>
  <c r="D689" i="9"/>
  <c r="E689" i="9"/>
  <c r="F689" i="9"/>
  <c r="H689" i="9"/>
  <c r="A690" i="9"/>
  <c r="C690" i="9"/>
  <c r="D690" i="9"/>
  <c r="E690" i="9"/>
  <c r="F690" i="9"/>
  <c r="H690" i="9"/>
  <c r="A691" i="9"/>
  <c r="C691" i="9"/>
  <c r="D691" i="9"/>
  <c r="E691" i="9"/>
  <c r="F691" i="9"/>
  <c r="H691" i="9"/>
  <c r="A692" i="9"/>
  <c r="C692" i="9"/>
  <c r="D692" i="9"/>
  <c r="E692" i="9"/>
  <c r="F692" i="9"/>
  <c r="H692" i="9"/>
  <c r="A693" i="9"/>
  <c r="C693" i="9"/>
  <c r="D693" i="9"/>
  <c r="E693" i="9"/>
  <c r="F693" i="9"/>
  <c r="H693" i="9"/>
  <c r="A694" i="9"/>
  <c r="C694" i="9"/>
  <c r="D694" i="9"/>
  <c r="E694" i="9"/>
  <c r="F694" i="9"/>
  <c r="H694" i="9"/>
  <c r="A695" i="9"/>
  <c r="C695" i="9"/>
  <c r="D695" i="9"/>
  <c r="E695" i="9"/>
  <c r="F695" i="9"/>
  <c r="H695" i="9"/>
  <c r="A696" i="9"/>
  <c r="C696" i="9"/>
  <c r="D696" i="9"/>
  <c r="E696" i="9"/>
  <c r="F696" i="9"/>
  <c r="H696" i="9"/>
  <c r="A697" i="9"/>
  <c r="C697" i="9"/>
  <c r="D697" i="9"/>
  <c r="E697" i="9"/>
  <c r="F697" i="9"/>
  <c r="H697" i="9"/>
  <c r="A698" i="9"/>
  <c r="C698" i="9"/>
  <c r="D698" i="9"/>
  <c r="E698" i="9"/>
  <c r="F698" i="9"/>
  <c r="H698" i="9"/>
  <c r="A699" i="9"/>
  <c r="C699" i="9"/>
  <c r="D699" i="9"/>
  <c r="E699" i="9"/>
  <c r="F699" i="9"/>
  <c r="H699" i="9"/>
  <c r="A700" i="9"/>
  <c r="C700" i="9"/>
  <c r="D700" i="9"/>
  <c r="E700" i="9"/>
  <c r="F700" i="9"/>
  <c r="H700" i="9"/>
  <c r="A701" i="9"/>
  <c r="C701" i="9"/>
  <c r="D701" i="9"/>
  <c r="E701" i="9"/>
  <c r="F701" i="9"/>
  <c r="H701" i="9"/>
  <c r="A702" i="9"/>
  <c r="C702" i="9"/>
  <c r="D702" i="9"/>
  <c r="E702" i="9"/>
  <c r="F702" i="9"/>
  <c r="H702" i="9"/>
  <c r="A703" i="9"/>
  <c r="C703" i="9"/>
  <c r="D703" i="9"/>
  <c r="E703" i="9"/>
  <c r="F703" i="9"/>
  <c r="H703" i="9"/>
  <c r="A704" i="9"/>
  <c r="C704" i="9"/>
  <c r="D704" i="9"/>
  <c r="E704" i="9"/>
  <c r="F704" i="9"/>
  <c r="H704" i="9"/>
  <c r="A705" i="9"/>
  <c r="C705" i="9"/>
  <c r="D705" i="9"/>
  <c r="E705" i="9"/>
  <c r="F705" i="9"/>
  <c r="H705" i="9"/>
  <c r="A706" i="9"/>
  <c r="C706" i="9"/>
  <c r="D706" i="9"/>
  <c r="E706" i="9"/>
  <c r="F706" i="9"/>
  <c r="H706" i="9"/>
  <c r="A707" i="9"/>
  <c r="C707" i="9"/>
  <c r="D707" i="9"/>
  <c r="E707" i="9"/>
  <c r="F707" i="9"/>
  <c r="H707" i="9"/>
  <c r="A708" i="9"/>
  <c r="C708" i="9"/>
  <c r="D708" i="9"/>
  <c r="E708" i="9"/>
  <c r="F708" i="9"/>
  <c r="H708" i="9"/>
  <c r="A709" i="9"/>
  <c r="C709" i="9"/>
  <c r="D709" i="9"/>
  <c r="E709" i="9"/>
  <c r="F709" i="9"/>
  <c r="H709" i="9"/>
  <c r="A710" i="9"/>
  <c r="C710" i="9"/>
  <c r="D710" i="9"/>
  <c r="E710" i="9"/>
  <c r="F710" i="9"/>
  <c r="H710" i="9"/>
  <c r="A711" i="9"/>
  <c r="C711" i="9"/>
  <c r="D711" i="9"/>
  <c r="E711" i="9"/>
  <c r="F711" i="9"/>
  <c r="H711" i="9"/>
  <c r="A712" i="9"/>
  <c r="C712" i="9"/>
  <c r="D712" i="9"/>
  <c r="E712" i="9"/>
  <c r="F712" i="9"/>
  <c r="H712" i="9"/>
  <c r="A713" i="9"/>
  <c r="C713" i="9"/>
  <c r="D713" i="9"/>
  <c r="E713" i="9"/>
  <c r="F713" i="9"/>
  <c r="H713" i="9"/>
  <c r="A714" i="9"/>
  <c r="C714" i="9"/>
  <c r="D714" i="9"/>
  <c r="E714" i="9"/>
  <c r="F714" i="9"/>
  <c r="H714" i="9"/>
  <c r="A715" i="9"/>
  <c r="C715" i="9"/>
  <c r="D715" i="9"/>
  <c r="E715" i="9"/>
  <c r="F715" i="9"/>
  <c r="H715" i="9"/>
  <c r="A716" i="9"/>
  <c r="C716" i="9"/>
  <c r="D716" i="9"/>
  <c r="E716" i="9"/>
  <c r="F716" i="9"/>
  <c r="H716" i="9"/>
  <c r="A717" i="9"/>
  <c r="C717" i="9"/>
  <c r="D717" i="9"/>
  <c r="E717" i="9"/>
  <c r="F717" i="9"/>
  <c r="H717" i="9"/>
  <c r="A718" i="9"/>
  <c r="C718" i="9"/>
  <c r="D718" i="9"/>
  <c r="E718" i="9"/>
  <c r="F718" i="9"/>
  <c r="H718" i="9"/>
  <c r="A719" i="9"/>
  <c r="C719" i="9"/>
  <c r="D719" i="9"/>
  <c r="E719" i="9"/>
  <c r="F719" i="9"/>
  <c r="H719" i="9"/>
  <c r="A720" i="9"/>
  <c r="C720" i="9"/>
  <c r="D720" i="9"/>
  <c r="E720" i="9"/>
  <c r="F720" i="9"/>
  <c r="H720" i="9"/>
  <c r="A721" i="9"/>
  <c r="C721" i="9"/>
  <c r="D721" i="9"/>
  <c r="E721" i="9"/>
  <c r="F721" i="9"/>
  <c r="H721" i="9"/>
  <c r="A722" i="9"/>
  <c r="C722" i="9"/>
  <c r="D722" i="9"/>
  <c r="E722" i="9"/>
  <c r="F722" i="9"/>
  <c r="H722" i="9"/>
  <c r="A723" i="9"/>
  <c r="C723" i="9"/>
  <c r="D723" i="9"/>
  <c r="E723" i="9"/>
  <c r="F723" i="9"/>
  <c r="H723" i="9"/>
  <c r="A724" i="9"/>
  <c r="C724" i="9"/>
  <c r="D724" i="9"/>
  <c r="E724" i="9"/>
  <c r="F724" i="9"/>
  <c r="H724" i="9"/>
  <c r="A725" i="9"/>
  <c r="C725" i="9"/>
  <c r="D725" i="9"/>
  <c r="E725" i="9"/>
  <c r="F725" i="9"/>
  <c r="H725" i="9"/>
  <c r="A726" i="9"/>
  <c r="C726" i="9"/>
  <c r="D726" i="9"/>
  <c r="E726" i="9"/>
  <c r="F726" i="9"/>
  <c r="H726" i="9"/>
  <c r="A727" i="9"/>
  <c r="C727" i="9"/>
  <c r="D727" i="9"/>
  <c r="E727" i="9"/>
  <c r="F727" i="9"/>
  <c r="H727" i="9"/>
  <c r="A728" i="9"/>
  <c r="C728" i="9"/>
  <c r="D728" i="9"/>
  <c r="E728" i="9"/>
  <c r="F728" i="9"/>
  <c r="H728" i="9"/>
  <c r="A729" i="9"/>
  <c r="C729" i="9"/>
  <c r="D729" i="9"/>
  <c r="E729" i="9"/>
  <c r="F729" i="9"/>
  <c r="H729" i="9"/>
  <c r="A730" i="9"/>
  <c r="C730" i="9"/>
  <c r="D730" i="9"/>
  <c r="E730" i="9"/>
  <c r="F730" i="9"/>
  <c r="H730" i="9"/>
  <c r="A731" i="9"/>
  <c r="C731" i="9"/>
  <c r="D731" i="9"/>
  <c r="E731" i="9"/>
  <c r="F731" i="9"/>
  <c r="H731" i="9"/>
  <c r="A732" i="9"/>
  <c r="C732" i="9"/>
  <c r="D732" i="9"/>
  <c r="E732" i="9"/>
  <c r="F732" i="9"/>
  <c r="H732" i="9"/>
  <c r="A733" i="9"/>
  <c r="C733" i="9"/>
  <c r="D733" i="9"/>
  <c r="E733" i="9"/>
  <c r="F733" i="9"/>
  <c r="H733" i="9"/>
  <c r="A734" i="9"/>
  <c r="C734" i="9"/>
  <c r="D734" i="9"/>
  <c r="E734" i="9"/>
  <c r="F734" i="9"/>
  <c r="H734" i="9"/>
  <c r="A735" i="9"/>
  <c r="C735" i="9"/>
  <c r="D735" i="9"/>
  <c r="E735" i="9"/>
  <c r="F735" i="9"/>
  <c r="H735" i="9"/>
  <c r="A736" i="9"/>
  <c r="C736" i="9"/>
  <c r="D736" i="9"/>
  <c r="E736" i="9"/>
  <c r="F736" i="9"/>
  <c r="H736" i="9"/>
  <c r="A737" i="9"/>
  <c r="C737" i="9"/>
  <c r="D737" i="9"/>
  <c r="E737" i="9"/>
  <c r="F737" i="9"/>
  <c r="H737" i="9"/>
  <c r="A738" i="9"/>
  <c r="C738" i="9"/>
  <c r="D738" i="9"/>
  <c r="E738" i="9"/>
  <c r="F738" i="9"/>
  <c r="H738" i="9"/>
  <c r="A739" i="9"/>
  <c r="C739" i="9"/>
  <c r="D739" i="9"/>
  <c r="E739" i="9"/>
  <c r="F739" i="9"/>
  <c r="H739" i="9"/>
  <c r="A740" i="9"/>
  <c r="C740" i="9"/>
  <c r="D740" i="9"/>
  <c r="E740" i="9"/>
  <c r="F740" i="9"/>
  <c r="H740" i="9"/>
  <c r="A741" i="9"/>
  <c r="C741" i="9"/>
  <c r="D741" i="9"/>
  <c r="E741" i="9"/>
  <c r="F741" i="9"/>
  <c r="H741" i="9"/>
  <c r="A742" i="9"/>
  <c r="C742" i="9"/>
  <c r="D742" i="9"/>
  <c r="E742" i="9"/>
  <c r="F742" i="9"/>
  <c r="H742" i="9"/>
  <c r="A743" i="9"/>
  <c r="C743" i="9"/>
  <c r="D743" i="9"/>
  <c r="E743" i="9"/>
  <c r="F743" i="9"/>
  <c r="H743" i="9"/>
  <c r="A744" i="9"/>
  <c r="C744" i="9"/>
  <c r="D744" i="9"/>
  <c r="E744" i="9"/>
  <c r="F744" i="9"/>
  <c r="H744" i="9"/>
  <c r="A745" i="9"/>
  <c r="C745" i="9"/>
  <c r="D745" i="9"/>
  <c r="E745" i="9"/>
  <c r="F745" i="9"/>
  <c r="H745" i="9"/>
  <c r="A746" i="9"/>
  <c r="C746" i="9"/>
  <c r="D746" i="9"/>
  <c r="E746" i="9"/>
  <c r="F746" i="9"/>
  <c r="H746" i="9"/>
  <c r="A747" i="9"/>
  <c r="C747" i="9"/>
  <c r="D747" i="9"/>
  <c r="E747" i="9"/>
  <c r="F747" i="9"/>
  <c r="H747" i="9"/>
  <c r="A748" i="9"/>
  <c r="C748" i="9"/>
  <c r="D748" i="9"/>
  <c r="E748" i="9"/>
  <c r="F748" i="9"/>
  <c r="H748" i="9"/>
  <c r="A749" i="9"/>
  <c r="C749" i="9"/>
  <c r="D749" i="9"/>
  <c r="E749" i="9"/>
  <c r="F749" i="9"/>
  <c r="H749" i="9"/>
  <c r="A750" i="9"/>
  <c r="C750" i="9"/>
  <c r="D750" i="9"/>
  <c r="E750" i="9"/>
  <c r="F750" i="9"/>
  <c r="H750" i="9"/>
  <c r="A751" i="9"/>
  <c r="C751" i="9"/>
  <c r="D751" i="9"/>
  <c r="E751" i="9"/>
  <c r="F751" i="9"/>
  <c r="H751" i="9"/>
  <c r="A752" i="9"/>
  <c r="C752" i="9"/>
  <c r="D752" i="9"/>
  <c r="E752" i="9"/>
  <c r="F752" i="9"/>
  <c r="H752" i="9"/>
  <c r="A753" i="9"/>
  <c r="C753" i="9"/>
  <c r="D753" i="9"/>
  <c r="E753" i="9"/>
  <c r="F753" i="9"/>
  <c r="H753" i="9"/>
  <c r="A754" i="9"/>
  <c r="C754" i="9"/>
  <c r="D754" i="9"/>
  <c r="E754" i="9"/>
  <c r="F754" i="9"/>
  <c r="H754" i="9"/>
  <c r="A755" i="9"/>
  <c r="C755" i="9"/>
  <c r="D755" i="9"/>
  <c r="E755" i="9"/>
  <c r="F755" i="9"/>
  <c r="H755" i="9"/>
  <c r="A756" i="9"/>
  <c r="C756" i="9"/>
  <c r="D756" i="9"/>
  <c r="E756" i="9"/>
  <c r="F756" i="9"/>
  <c r="H756" i="9"/>
  <c r="A757" i="9"/>
  <c r="C757" i="9"/>
  <c r="D757" i="9"/>
  <c r="E757" i="9"/>
  <c r="F757" i="9"/>
  <c r="H757" i="9"/>
  <c r="A758" i="9"/>
  <c r="C758" i="9"/>
  <c r="D758" i="9"/>
  <c r="E758" i="9"/>
  <c r="F758" i="9"/>
  <c r="H758" i="9"/>
  <c r="A759" i="9"/>
  <c r="C759" i="9"/>
  <c r="D759" i="9"/>
  <c r="E759" i="9"/>
  <c r="F759" i="9"/>
  <c r="H759" i="9"/>
  <c r="A760" i="9"/>
  <c r="C760" i="9"/>
  <c r="D760" i="9"/>
  <c r="E760" i="9"/>
  <c r="F760" i="9"/>
  <c r="H760" i="9"/>
  <c r="A761" i="9"/>
  <c r="C761" i="9"/>
  <c r="D761" i="9"/>
  <c r="E761" i="9"/>
  <c r="F761" i="9"/>
  <c r="H761" i="9"/>
  <c r="A762" i="9"/>
  <c r="C762" i="9"/>
  <c r="D762" i="9"/>
  <c r="E762" i="9"/>
  <c r="F762" i="9"/>
  <c r="H762" i="9"/>
  <c r="A763" i="9"/>
  <c r="C763" i="9"/>
  <c r="D763" i="9"/>
  <c r="E763" i="9"/>
  <c r="F763" i="9"/>
  <c r="H763" i="9"/>
  <c r="A764" i="9"/>
  <c r="C764" i="9"/>
  <c r="D764" i="9"/>
  <c r="E764" i="9"/>
  <c r="F764" i="9"/>
  <c r="H764" i="9"/>
  <c r="A765" i="9"/>
  <c r="C765" i="9"/>
  <c r="D765" i="9"/>
  <c r="E765" i="9"/>
  <c r="F765" i="9"/>
  <c r="H765" i="9"/>
  <c r="A766" i="9"/>
  <c r="C766" i="9"/>
  <c r="D766" i="9"/>
  <c r="E766" i="9"/>
  <c r="F766" i="9"/>
  <c r="H766" i="9"/>
  <c r="A767" i="9"/>
  <c r="C767" i="9"/>
  <c r="D767" i="9"/>
  <c r="E767" i="9"/>
  <c r="F767" i="9"/>
  <c r="H767" i="9"/>
  <c r="A768" i="9"/>
  <c r="C768" i="9"/>
  <c r="D768" i="9"/>
  <c r="E768" i="9"/>
  <c r="F768" i="9"/>
  <c r="H768" i="9"/>
  <c r="A769" i="9"/>
  <c r="C769" i="9"/>
  <c r="D769" i="9"/>
  <c r="E769" i="9"/>
  <c r="F769" i="9"/>
  <c r="H769" i="9"/>
  <c r="A770" i="9"/>
  <c r="C770" i="9"/>
  <c r="D770" i="9"/>
  <c r="E770" i="9"/>
  <c r="F770" i="9"/>
  <c r="H770" i="9"/>
  <c r="A771" i="9"/>
  <c r="C771" i="9"/>
  <c r="D771" i="9"/>
  <c r="E771" i="9"/>
  <c r="F771" i="9"/>
  <c r="H771" i="9"/>
  <c r="A772" i="9"/>
  <c r="C772" i="9"/>
  <c r="D772" i="9"/>
  <c r="E772" i="9"/>
  <c r="F772" i="9"/>
  <c r="H772" i="9"/>
  <c r="A773" i="9"/>
  <c r="C773" i="9"/>
  <c r="D773" i="9"/>
  <c r="E773" i="9"/>
  <c r="F773" i="9"/>
  <c r="H773" i="9"/>
  <c r="A774" i="9"/>
  <c r="C774" i="9"/>
  <c r="D774" i="9"/>
  <c r="E774" i="9"/>
  <c r="F774" i="9"/>
  <c r="H774" i="9"/>
  <c r="A775" i="9"/>
  <c r="C775" i="9"/>
  <c r="D775" i="9"/>
  <c r="E775" i="9"/>
  <c r="F775" i="9"/>
  <c r="H775" i="9"/>
  <c r="A776" i="9"/>
  <c r="C776" i="9"/>
  <c r="D776" i="9"/>
  <c r="E776" i="9"/>
  <c r="F776" i="9"/>
  <c r="H776" i="9"/>
  <c r="A777" i="9"/>
  <c r="C777" i="9"/>
  <c r="D777" i="9"/>
  <c r="E777" i="9"/>
  <c r="F777" i="9"/>
  <c r="H777" i="9"/>
  <c r="A778" i="9"/>
  <c r="C778" i="9"/>
  <c r="D778" i="9"/>
  <c r="E778" i="9"/>
  <c r="F778" i="9"/>
  <c r="H778" i="9"/>
  <c r="A779" i="9"/>
  <c r="C779" i="9"/>
  <c r="D779" i="9"/>
  <c r="E779" i="9"/>
  <c r="F779" i="9"/>
  <c r="H779" i="9"/>
  <c r="A780" i="9"/>
  <c r="C780" i="9"/>
  <c r="D780" i="9"/>
  <c r="E780" i="9"/>
  <c r="F780" i="9"/>
  <c r="H780" i="9"/>
  <c r="A781" i="9"/>
  <c r="C781" i="9"/>
  <c r="D781" i="9"/>
  <c r="E781" i="9"/>
  <c r="F781" i="9"/>
  <c r="H781" i="9"/>
  <c r="A782" i="9"/>
  <c r="C782" i="9"/>
  <c r="D782" i="9"/>
  <c r="E782" i="9"/>
  <c r="F782" i="9"/>
  <c r="H782" i="9"/>
  <c r="A783" i="9"/>
  <c r="C783" i="9"/>
  <c r="D783" i="9"/>
  <c r="E783" i="9"/>
  <c r="F783" i="9"/>
  <c r="H783" i="9"/>
  <c r="A784" i="9"/>
  <c r="C784" i="9"/>
  <c r="D784" i="9"/>
  <c r="E784" i="9"/>
  <c r="F784" i="9"/>
  <c r="H784" i="9"/>
  <c r="A785" i="9"/>
  <c r="C785" i="9"/>
  <c r="D785" i="9"/>
  <c r="E785" i="9"/>
  <c r="F785" i="9"/>
  <c r="H785" i="9"/>
  <c r="A786" i="9"/>
  <c r="C786" i="9"/>
  <c r="D786" i="9"/>
  <c r="E786" i="9"/>
  <c r="F786" i="9"/>
  <c r="H786" i="9"/>
  <c r="A787" i="9"/>
  <c r="C787" i="9"/>
  <c r="D787" i="9"/>
  <c r="E787" i="9"/>
  <c r="F787" i="9"/>
  <c r="H787" i="9"/>
  <c r="A788" i="9"/>
  <c r="C788" i="9"/>
  <c r="D788" i="9"/>
  <c r="E788" i="9"/>
  <c r="F788" i="9"/>
  <c r="H788" i="9"/>
  <c r="A789" i="9"/>
  <c r="C789" i="9"/>
  <c r="D789" i="9"/>
  <c r="E789" i="9"/>
  <c r="F789" i="9"/>
  <c r="H789" i="9"/>
  <c r="A790" i="9"/>
  <c r="C790" i="9"/>
  <c r="D790" i="9"/>
  <c r="E790" i="9"/>
  <c r="F790" i="9"/>
  <c r="H790" i="9"/>
  <c r="A791" i="9"/>
  <c r="C791" i="9"/>
  <c r="D791" i="9"/>
  <c r="E791" i="9"/>
  <c r="F791" i="9"/>
  <c r="H791" i="9"/>
  <c r="A792" i="9"/>
  <c r="C792" i="9"/>
  <c r="D792" i="9"/>
  <c r="E792" i="9"/>
  <c r="F792" i="9"/>
  <c r="H792" i="9"/>
  <c r="A793" i="9"/>
  <c r="C793" i="9"/>
  <c r="D793" i="9"/>
  <c r="E793" i="9"/>
  <c r="F793" i="9"/>
  <c r="H793" i="9"/>
  <c r="A794" i="9"/>
  <c r="C794" i="9"/>
  <c r="D794" i="9"/>
  <c r="E794" i="9"/>
  <c r="F794" i="9"/>
  <c r="H794" i="9"/>
  <c r="A795" i="9"/>
  <c r="C795" i="9"/>
  <c r="D795" i="9"/>
  <c r="E795" i="9"/>
  <c r="F795" i="9"/>
  <c r="H795" i="9"/>
  <c r="A796" i="9"/>
  <c r="C796" i="9"/>
  <c r="D796" i="9"/>
  <c r="E796" i="9"/>
  <c r="F796" i="9"/>
  <c r="H796" i="9"/>
  <c r="A797" i="9"/>
  <c r="C797" i="9"/>
  <c r="D797" i="9"/>
  <c r="E797" i="9"/>
  <c r="F797" i="9"/>
  <c r="H797" i="9"/>
  <c r="A798" i="9"/>
  <c r="C798" i="9"/>
  <c r="D798" i="9"/>
  <c r="E798" i="9"/>
  <c r="F798" i="9"/>
  <c r="H798" i="9"/>
  <c r="A799" i="9"/>
  <c r="C799" i="9"/>
  <c r="D799" i="9"/>
  <c r="E799" i="9"/>
  <c r="F799" i="9"/>
  <c r="H799" i="9"/>
  <c r="A800" i="9"/>
  <c r="C800" i="9"/>
  <c r="D800" i="9"/>
  <c r="E800" i="9"/>
  <c r="F800" i="9"/>
  <c r="H800" i="9"/>
  <c r="A801" i="9"/>
  <c r="C801" i="9"/>
  <c r="D801" i="9"/>
  <c r="E801" i="9"/>
  <c r="F801" i="9"/>
  <c r="H801" i="9"/>
  <c r="A802" i="9"/>
  <c r="C802" i="9"/>
  <c r="D802" i="9"/>
  <c r="E802" i="9"/>
  <c r="F802" i="9"/>
  <c r="H802" i="9"/>
  <c r="A803" i="9"/>
  <c r="C803" i="9"/>
  <c r="D803" i="9"/>
  <c r="E803" i="9"/>
  <c r="F803" i="9"/>
  <c r="H803" i="9"/>
  <c r="A804" i="9"/>
  <c r="C804" i="9"/>
  <c r="D804" i="9"/>
  <c r="E804" i="9"/>
  <c r="F804" i="9"/>
  <c r="H804" i="9"/>
  <c r="A805" i="9"/>
  <c r="C805" i="9"/>
  <c r="D805" i="9"/>
  <c r="E805" i="9"/>
  <c r="F805" i="9"/>
  <c r="H805" i="9"/>
  <c r="A806" i="9"/>
  <c r="C806" i="9"/>
  <c r="D806" i="9"/>
  <c r="E806" i="9"/>
  <c r="F806" i="9"/>
  <c r="H806" i="9"/>
  <c r="A807" i="9"/>
  <c r="C807" i="9"/>
  <c r="D807" i="9"/>
  <c r="E807" i="9"/>
  <c r="F807" i="9"/>
  <c r="H807" i="9"/>
  <c r="A808" i="9"/>
  <c r="C808" i="9"/>
  <c r="D808" i="9"/>
  <c r="E808" i="9"/>
  <c r="F808" i="9"/>
  <c r="H808" i="9"/>
  <c r="A809" i="9"/>
  <c r="C809" i="9"/>
  <c r="D809" i="9"/>
  <c r="E809" i="9"/>
  <c r="F809" i="9"/>
  <c r="H809" i="9"/>
  <c r="A810" i="9"/>
  <c r="C810" i="9"/>
  <c r="D810" i="9"/>
  <c r="E810" i="9"/>
  <c r="F810" i="9"/>
  <c r="H810" i="9"/>
  <c r="A811" i="9"/>
  <c r="C811" i="9"/>
  <c r="D811" i="9"/>
  <c r="E811" i="9"/>
  <c r="F811" i="9"/>
  <c r="H811" i="9"/>
  <c r="A812" i="9"/>
  <c r="C812" i="9"/>
  <c r="D812" i="9"/>
  <c r="E812" i="9"/>
  <c r="F812" i="9"/>
  <c r="H812" i="9"/>
  <c r="A813" i="9"/>
  <c r="C813" i="9"/>
  <c r="D813" i="9"/>
  <c r="E813" i="9"/>
  <c r="F813" i="9"/>
  <c r="H813" i="9"/>
  <c r="A814" i="9"/>
  <c r="C814" i="9"/>
  <c r="D814" i="9"/>
  <c r="E814" i="9"/>
  <c r="F814" i="9"/>
  <c r="H814" i="9"/>
  <c r="A815" i="9"/>
  <c r="C815" i="9"/>
  <c r="D815" i="9"/>
  <c r="E815" i="9"/>
  <c r="F815" i="9"/>
  <c r="H815" i="9"/>
  <c r="A816" i="9"/>
  <c r="C816" i="9"/>
  <c r="D816" i="9"/>
  <c r="E816" i="9"/>
  <c r="F816" i="9"/>
  <c r="H816" i="9"/>
  <c r="A817" i="9"/>
  <c r="C817" i="9"/>
  <c r="D817" i="9"/>
  <c r="E817" i="9"/>
  <c r="F817" i="9"/>
  <c r="H817" i="9"/>
  <c r="A818" i="9"/>
  <c r="C818" i="9"/>
  <c r="D818" i="9"/>
  <c r="E818" i="9"/>
  <c r="F818" i="9"/>
  <c r="H818" i="9"/>
  <c r="A819" i="9"/>
  <c r="C819" i="9"/>
  <c r="D819" i="9"/>
  <c r="E819" i="9"/>
  <c r="F819" i="9"/>
  <c r="H819" i="9"/>
  <c r="A820" i="9"/>
  <c r="C820" i="9"/>
  <c r="D820" i="9"/>
  <c r="E820" i="9"/>
  <c r="F820" i="9"/>
  <c r="H820" i="9"/>
  <c r="A821" i="9"/>
  <c r="C821" i="9"/>
  <c r="D821" i="9"/>
  <c r="E821" i="9"/>
  <c r="F821" i="9"/>
  <c r="H821" i="9"/>
  <c r="A822" i="9"/>
  <c r="C822" i="9"/>
  <c r="D822" i="9"/>
  <c r="E822" i="9"/>
  <c r="F822" i="9"/>
  <c r="H822" i="9"/>
  <c r="A823" i="9"/>
  <c r="C823" i="9"/>
  <c r="D823" i="9"/>
  <c r="E823" i="9"/>
  <c r="F823" i="9"/>
  <c r="H823" i="9"/>
  <c r="A824" i="9"/>
  <c r="C824" i="9"/>
  <c r="D824" i="9"/>
  <c r="E824" i="9"/>
  <c r="F824" i="9"/>
  <c r="H824" i="9"/>
  <c r="A825" i="9"/>
  <c r="C825" i="9"/>
  <c r="D825" i="9"/>
  <c r="E825" i="9"/>
  <c r="F825" i="9"/>
  <c r="H825" i="9"/>
  <c r="A826" i="9"/>
  <c r="C826" i="9"/>
  <c r="D826" i="9"/>
  <c r="E826" i="9"/>
  <c r="F826" i="9"/>
  <c r="H826" i="9"/>
  <c r="A827" i="9"/>
  <c r="C827" i="9"/>
  <c r="D827" i="9"/>
  <c r="E827" i="9"/>
  <c r="F827" i="9"/>
  <c r="H827" i="9"/>
  <c r="A828" i="9"/>
  <c r="C828" i="9"/>
  <c r="D828" i="9"/>
  <c r="E828" i="9"/>
  <c r="F828" i="9"/>
  <c r="H828" i="9"/>
  <c r="A829" i="9"/>
  <c r="C829" i="9"/>
  <c r="D829" i="9"/>
  <c r="E829" i="9"/>
  <c r="F829" i="9"/>
  <c r="H829" i="9"/>
  <c r="A830" i="9"/>
  <c r="C830" i="9"/>
  <c r="D830" i="9"/>
  <c r="E830" i="9"/>
  <c r="F830" i="9"/>
  <c r="H830" i="9"/>
  <c r="A831" i="9"/>
  <c r="C831" i="9"/>
  <c r="D831" i="9"/>
  <c r="E831" i="9"/>
  <c r="F831" i="9"/>
  <c r="H831" i="9"/>
  <c r="A832" i="9"/>
  <c r="C832" i="9"/>
  <c r="D832" i="9"/>
  <c r="E832" i="9"/>
  <c r="F832" i="9"/>
  <c r="H832" i="9"/>
  <c r="A833" i="9"/>
  <c r="C833" i="9"/>
  <c r="D833" i="9"/>
  <c r="E833" i="9"/>
  <c r="F833" i="9"/>
  <c r="H833" i="9"/>
  <c r="A834" i="9"/>
  <c r="C834" i="9"/>
  <c r="D834" i="9"/>
  <c r="E834" i="9"/>
  <c r="F834" i="9"/>
  <c r="H834" i="9"/>
  <c r="A835" i="9"/>
  <c r="C835" i="9"/>
  <c r="D835" i="9"/>
  <c r="E835" i="9"/>
  <c r="F835" i="9"/>
  <c r="H835" i="9"/>
  <c r="A836" i="9"/>
  <c r="C836" i="9"/>
  <c r="D836" i="9"/>
  <c r="E836" i="9"/>
  <c r="F836" i="9"/>
  <c r="H836" i="9"/>
  <c r="A837" i="9"/>
  <c r="C837" i="9"/>
  <c r="D837" i="9"/>
  <c r="E837" i="9"/>
  <c r="F837" i="9"/>
  <c r="H837" i="9"/>
  <c r="A838" i="9"/>
  <c r="C838" i="9"/>
  <c r="D838" i="9"/>
  <c r="E838" i="9"/>
  <c r="F838" i="9"/>
  <c r="H838" i="9"/>
  <c r="A839" i="9"/>
  <c r="C839" i="9"/>
  <c r="D839" i="9"/>
  <c r="E839" i="9"/>
  <c r="F839" i="9"/>
  <c r="H839" i="9"/>
  <c r="A840" i="9"/>
  <c r="C840" i="9"/>
  <c r="D840" i="9"/>
  <c r="E840" i="9"/>
  <c r="F840" i="9"/>
  <c r="H840" i="9"/>
  <c r="A841" i="9"/>
  <c r="C841" i="9"/>
  <c r="D841" i="9"/>
  <c r="E841" i="9"/>
  <c r="F841" i="9"/>
  <c r="H841" i="9"/>
  <c r="A842" i="9"/>
  <c r="C842" i="9"/>
  <c r="D842" i="9"/>
  <c r="E842" i="9"/>
  <c r="F842" i="9"/>
  <c r="H842" i="9"/>
  <c r="A843" i="9"/>
  <c r="C843" i="9"/>
  <c r="D843" i="9"/>
  <c r="E843" i="9"/>
  <c r="F843" i="9"/>
  <c r="H843" i="9"/>
  <c r="A844" i="9"/>
  <c r="C844" i="9"/>
  <c r="D844" i="9"/>
  <c r="E844" i="9"/>
  <c r="F844" i="9"/>
  <c r="H844" i="9"/>
  <c r="A845" i="9"/>
  <c r="C845" i="9"/>
  <c r="D845" i="9"/>
  <c r="E845" i="9"/>
  <c r="F845" i="9"/>
  <c r="H845" i="9"/>
  <c r="A846" i="9"/>
  <c r="C846" i="9"/>
  <c r="D846" i="9"/>
  <c r="E846" i="9"/>
  <c r="F846" i="9"/>
  <c r="H846" i="9"/>
  <c r="A847" i="9"/>
  <c r="C847" i="9"/>
  <c r="D847" i="9"/>
  <c r="E847" i="9"/>
  <c r="F847" i="9"/>
  <c r="H847" i="9"/>
  <c r="A848" i="9"/>
  <c r="C848" i="9"/>
  <c r="D848" i="9"/>
  <c r="E848" i="9"/>
  <c r="F848" i="9"/>
  <c r="H848" i="9"/>
  <c r="A849" i="9"/>
  <c r="C849" i="9"/>
  <c r="D849" i="9"/>
  <c r="E849" i="9"/>
  <c r="F849" i="9"/>
  <c r="H849" i="9"/>
  <c r="A850" i="9"/>
  <c r="C850" i="9"/>
  <c r="D850" i="9"/>
  <c r="E850" i="9"/>
  <c r="F850" i="9"/>
  <c r="H850" i="9"/>
  <c r="A851" i="9"/>
  <c r="C851" i="9"/>
  <c r="D851" i="9"/>
  <c r="E851" i="9"/>
  <c r="F851" i="9"/>
  <c r="H851" i="9"/>
  <c r="A852" i="9"/>
  <c r="C852" i="9"/>
  <c r="D852" i="9"/>
  <c r="E852" i="9"/>
  <c r="F852" i="9"/>
  <c r="H852" i="9"/>
  <c r="A853" i="9"/>
  <c r="C853" i="9"/>
  <c r="D853" i="9"/>
  <c r="E853" i="9"/>
  <c r="F853" i="9"/>
  <c r="H853" i="9"/>
  <c r="A854" i="9"/>
  <c r="C854" i="9"/>
  <c r="D854" i="9"/>
  <c r="E854" i="9"/>
  <c r="F854" i="9"/>
  <c r="H854" i="9"/>
  <c r="A855" i="9"/>
  <c r="C855" i="9"/>
  <c r="D855" i="9"/>
  <c r="E855" i="9"/>
  <c r="F855" i="9"/>
  <c r="H855" i="9"/>
  <c r="A856" i="9"/>
  <c r="C856" i="9"/>
  <c r="D856" i="9"/>
  <c r="E856" i="9"/>
  <c r="F856" i="9"/>
  <c r="H856" i="9"/>
  <c r="A857" i="9"/>
  <c r="C857" i="9"/>
  <c r="D857" i="9"/>
  <c r="E857" i="9"/>
  <c r="F857" i="9"/>
  <c r="H857" i="9"/>
  <c r="A858" i="9"/>
  <c r="C858" i="9"/>
  <c r="D858" i="9"/>
  <c r="E858" i="9"/>
  <c r="F858" i="9"/>
  <c r="H858" i="9"/>
  <c r="A859" i="9"/>
  <c r="C859" i="9"/>
  <c r="D859" i="9"/>
  <c r="E859" i="9"/>
  <c r="F859" i="9"/>
  <c r="H859" i="9"/>
  <c r="A860" i="9"/>
  <c r="C860" i="9"/>
  <c r="D860" i="9"/>
  <c r="E860" i="9"/>
  <c r="F860" i="9"/>
  <c r="H860" i="9"/>
  <c r="A861" i="9"/>
  <c r="C861" i="9"/>
  <c r="D861" i="9"/>
  <c r="E861" i="9"/>
  <c r="F861" i="9"/>
  <c r="H861" i="9"/>
  <c r="A862" i="9"/>
  <c r="C862" i="9"/>
  <c r="D862" i="9"/>
  <c r="E862" i="9"/>
  <c r="F862" i="9"/>
  <c r="H862" i="9"/>
  <c r="A863" i="9"/>
  <c r="C863" i="9"/>
  <c r="D863" i="9"/>
  <c r="E863" i="9"/>
  <c r="F863" i="9"/>
  <c r="H863" i="9"/>
  <c r="A864" i="9"/>
  <c r="C864" i="9"/>
  <c r="D864" i="9"/>
  <c r="E864" i="9"/>
  <c r="F864" i="9"/>
  <c r="H864" i="9"/>
  <c r="A865" i="9"/>
  <c r="C865" i="9"/>
  <c r="D865" i="9"/>
  <c r="E865" i="9"/>
  <c r="F865" i="9"/>
  <c r="H865" i="9"/>
  <c r="A866" i="9"/>
  <c r="C866" i="9"/>
  <c r="D866" i="9"/>
  <c r="E866" i="9"/>
  <c r="F866" i="9"/>
  <c r="H866" i="9"/>
  <c r="A867" i="9"/>
  <c r="C867" i="9"/>
  <c r="D867" i="9"/>
  <c r="E867" i="9"/>
  <c r="F867" i="9"/>
  <c r="H867" i="9"/>
  <c r="A868" i="9"/>
  <c r="C868" i="9"/>
  <c r="D868" i="9"/>
  <c r="E868" i="9"/>
  <c r="F868" i="9"/>
  <c r="H868" i="9"/>
  <c r="A869" i="9"/>
  <c r="C869" i="9"/>
  <c r="D869" i="9"/>
  <c r="E869" i="9"/>
  <c r="F869" i="9"/>
  <c r="H869" i="9"/>
  <c r="A870" i="9"/>
  <c r="C870" i="9"/>
  <c r="D870" i="9"/>
  <c r="E870" i="9"/>
  <c r="F870" i="9"/>
  <c r="H870" i="9"/>
  <c r="A871" i="9"/>
  <c r="C871" i="9"/>
  <c r="D871" i="9"/>
  <c r="E871" i="9"/>
  <c r="F871" i="9"/>
  <c r="H871" i="9"/>
  <c r="A872" i="9"/>
  <c r="C872" i="9"/>
  <c r="D872" i="9"/>
  <c r="E872" i="9"/>
  <c r="F872" i="9"/>
  <c r="H872" i="9"/>
  <c r="A873" i="9"/>
  <c r="C873" i="9"/>
  <c r="D873" i="9"/>
  <c r="E873" i="9"/>
  <c r="F873" i="9"/>
  <c r="H873" i="9"/>
  <c r="A874" i="9"/>
  <c r="C874" i="9"/>
  <c r="D874" i="9"/>
  <c r="E874" i="9"/>
  <c r="F874" i="9"/>
  <c r="H874" i="9"/>
  <c r="A875" i="9"/>
  <c r="C875" i="9"/>
  <c r="D875" i="9"/>
  <c r="E875" i="9"/>
  <c r="F875" i="9"/>
  <c r="H875" i="9"/>
  <c r="A876" i="9"/>
  <c r="C876" i="9"/>
  <c r="D876" i="9"/>
  <c r="E876" i="9"/>
  <c r="F876" i="9"/>
  <c r="H876" i="9"/>
  <c r="A877" i="9"/>
  <c r="C877" i="9"/>
  <c r="D877" i="9"/>
  <c r="E877" i="9"/>
  <c r="F877" i="9"/>
  <c r="H877" i="9"/>
  <c r="A878" i="9"/>
  <c r="C878" i="9"/>
  <c r="D878" i="9"/>
  <c r="E878" i="9"/>
  <c r="F878" i="9"/>
  <c r="H878" i="9"/>
  <c r="A879" i="9"/>
  <c r="C879" i="9"/>
  <c r="D879" i="9"/>
  <c r="E879" i="9"/>
  <c r="F879" i="9"/>
  <c r="H879" i="9"/>
  <c r="A880" i="9"/>
  <c r="C880" i="9"/>
  <c r="D880" i="9"/>
  <c r="E880" i="9"/>
  <c r="F880" i="9"/>
  <c r="H880" i="9"/>
  <c r="A881" i="9"/>
  <c r="C881" i="9"/>
  <c r="D881" i="9"/>
  <c r="E881" i="9"/>
  <c r="F881" i="9"/>
  <c r="H881" i="9"/>
  <c r="A882" i="9"/>
  <c r="C882" i="9"/>
  <c r="D882" i="9"/>
  <c r="E882" i="9"/>
  <c r="F882" i="9"/>
  <c r="H882" i="9"/>
  <c r="A883" i="9"/>
  <c r="C883" i="9"/>
  <c r="D883" i="9"/>
  <c r="E883" i="9"/>
  <c r="F883" i="9"/>
  <c r="H883" i="9"/>
  <c r="A884" i="9"/>
  <c r="C884" i="9"/>
  <c r="D884" i="9"/>
  <c r="E884" i="9"/>
  <c r="F884" i="9"/>
  <c r="H884" i="9"/>
  <c r="A885" i="9"/>
  <c r="C885" i="9"/>
  <c r="D885" i="9"/>
  <c r="E885" i="9"/>
  <c r="F885" i="9"/>
  <c r="H885" i="9"/>
  <c r="A886" i="9"/>
  <c r="C886" i="9"/>
  <c r="D886" i="9"/>
  <c r="E886" i="9"/>
  <c r="F886" i="9"/>
  <c r="H886" i="9"/>
  <c r="A887" i="9"/>
  <c r="C887" i="9"/>
  <c r="D887" i="9"/>
  <c r="E887" i="9"/>
  <c r="F887" i="9"/>
  <c r="H887" i="9"/>
  <c r="A888" i="9"/>
  <c r="C888" i="9"/>
  <c r="D888" i="9"/>
  <c r="E888" i="9"/>
  <c r="F888" i="9"/>
  <c r="H888" i="9"/>
  <c r="A889" i="9"/>
  <c r="C889" i="9"/>
  <c r="D889" i="9"/>
  <c r="E889" i="9"/>
  <c r="F889" i="9"/>
  <c r="H889" i="9"/>
  <c r="A890" i="9"/>
  <c r="C890" i="9"/>
  <c r="D890" i="9"/>
  <c r="E890" i="9"/>
  <c r="F890" i="9"/>
  <c r="H890" i="9"/>
  <c r="A891" i="9"/>
  <c r="C891" i="9"/>
  <c r="D891" i="9"/>
  <c r="E891" i="9"/>
  <c r="F891" i="9"/>
  <c r="H891" i="9"/>
  <c r="A892" i="9"/>
  <c r="C892" i="9"/>
  <c r="D892" i="9"/>
  <c r="E892" i="9"/>
  <c r="F892" i="9"/>
  <c r="H892" i="9"/>
  <c r="A893" i="9"/>
  <c r="C893" i="9"/>
  <c r="D893" i="9"/>
  <c r="E893" i="9"/>
  <c r="F893" i="9"/>
  <c r="H893" i="9"/>
  <c r="A894" i="9"/>
  <c r="C894" i="9"/>
  <c r="D894" i="9"/>
  <c r="E894" i="9"/>
  <c r="F894" i="9"/>
  <c r="H894" i="9"/>
  <c r="A895" i="9"/>
  <c r="C895" i="9"/>
  <c r="D895" i="9"/>
  <c r="E895" i="9"/>
  <c r="F895" i="9"/>
  <c r="H895" i="9"/>
  <c r="A896" i="9"/>
  <c r="C896" i="9"/>
  <c r="D896" i="9"/>
  <c r="E896" i="9"/>
  <c r="F896" i="9"/>
  <c r="H896" i="9"/>
  <c r="A897" i="9"/>
  <c r="C897" i="9"/>
  <c r="D897" i="9"/>
  <c r="E897" i="9"/>
  <c r="F897" i="9"/>
  <c r="H897" i="9"/>
  <c r="A898" i="9"/>
  <c r="C898" i="9"/>
  <c r="D898" i="9"/>
  <c r="E898" i="9"/>
  <c r="F898" i="9"/>
  <c r="H898" i="9"/>
  <c r="A899" i="9"/>
  <c r="C899" i="9"/>
  <c r="D899" i="9"/>
  <c r="E899" i="9"/>
  <c r="F899" i="9"/>
  <c r="H899" i="9"/>
  <c r="A900" i="9"/>
  <c r="C900" i="9"/>
  <c r="D900" i="9"/>
  <c r="E900" i="9"/>
  <c r="F900" i="9"/>
  <c r="H900" i="9"/>
  <c r="A901" i="9"/>
  <c r="C901" i="9"/>
  <c r="D901" i="9"/>
  <c r="E901" i="9"/>
  <c r="F901" i="9"/>
  <c r="H901" i="9"/>
  <c r="A902" i="9"/>
  <c r="C902" i="9"/>
  <c r="D902" i="9"/>
  <c r="E902" i="9"/>
  <c r="F902" i="9"/>
  <c r="H902" i="9"/>
  <c r="A903" i="9"/>
  <c r="C903" i="9"/>
  <c r="D903" i="9"/>
  <c r="E903" i="9"/>
  <c r="F903" i="9"/>
  <c r="H903" i="9"/>
  <c r="A904" i="9"/>
  <c r="C904" i="9"/>
  <c r="D904" i="9"/>
  <c r="E904" i="9"/>
  <c r="F904" i="9"/>
  <c r="H904" i="9"/>
  <c r="A905" i="9"/>
  <c r="C905" i="9"/>
  <c r="D905" i="9"/>
  <c r="E905" i="9"/>
  <c r="F905" i="9"/>
  <c r="H905" i="9"/>
  <c r="A906" i="9"/>
  <c r="C906" i="9"/>
  <c r="D906" i="9"/>
  <c r="E906" i="9"/>
  <c r="F906" i="9"/>
  <c r="H906" i="9"/>
  <c r="A907" i="9"/>
  <c r="C907" i="9"/>
  <c r="D907" i="9"/>
  <c r="E907" i="9"/>
  <c r="F907" i="9"/>
  <c r="H907" i="9"/>
  <c r="A908" i="9"/>
  <c r="C908" i="9"/>
  <c r="D908" i="9"/>
  <c r="E908" i="9"/>
  <c r="F908" i="9"/>
  <c r="H908" i="9"/>
  <c r="A909" i="9"/>
  <c r="C909" i="9"/>
  <c r="D909" i="9"/>
  <c r="E909" i="9"/>
  <c r="F909" i="9"/>
  <c r="H909" i="9"/>
  <c r="A910" i="9"/>
  <c r="C910" i="9"/>
  <c r="D910" i="9"/>
  <c r="E910" i="9"/>
  <c r="F910" i="9"/>
  <c r="H910" i="9"/>
  <c r="A911" i="9"/>
  <c r="C911" i="9"/>
  <c r="D911" i="9"/>
  <c r="E911" i="9"/>
  <c r="F911" i="9"/>
  <c r="H911" i="9"/>
  <c r="A912" i="9"/>
  <c r="C912" i="9"/>
  <c r="D912" i="9"/>
  <c r="E912" i="9"/>
  <c r="F912" i="9"/>
  <c r="H912" i="9"/>
  <c r="A913" i="9"/>
  <c r="C913" i="9"/>
  <c r="D913" i="9"/>
  <c r="E913" i="9"/>
  <c r="F913" i="9"/>
  <c r="H913" i="9"/>
  <c r="A914" i="9"/>
  <c r="C914" i="9"/>
  <c r="D914" i="9"/>
  <c r="E914" i="9"/>
  <c r="F914" i="9"/>
  <c r="H914" i="9"/>
  <c r="A915" i="9"/>
  <c r="C915" i="9"/>
  <c r="D915" i="9"/>
  <c r="E915" i="9"/>
  <c r="F915" i="9"/>
  <c r="H915" i="9"/>
  <c r="A916" i="9"/>
  <c r="C916" i="9"/>
  <c r="D916" i="9"/>
  <c r="E916" i="9"/>
  <c r="F916" i="9"/>
  <c r="H916" i="9"/>
  <c r="A917" i="9"/>
  <c r="C917" i="9"/>
  <c r="D917" i="9"/>
  <c r="E917" i="9"/>
  <c r="F917" i="9"/>
  <c r="H917" i="9"/>
  <c r="A918" i="9"/>
  <c r="C918" i="9"/>
  <c r="D918" i="9"/>
  <c r="E918" i="9"/>
  <c r="F918" i="9"/>
  <c r="H918" i="9"/>
  <c r="A919" i="9"/>
  <c r="C919" i="9"/>
  <c r="D919" i="9"/>
  <c r="E919" i="9"/>
  <c r="F919" i="9"/>
  <c r="H919" i="9"/>
  <c r="A920" i="9"/>
  <c r="C920" i="9"/>
  <c r="D920" i="9"/>
  <c r="E920" i="9"/>
  <c r="F920" i="9"/>
  <c r="H920" i="9"/>
  <c r="A921" i="9"/>
  <c r="C921" i="9"/>
  <c r="D921" i="9"/>
  <c r="E921" i="9"/>
  <c r="F921" i="9"/>
  <c r="H921" i="9"/>
  <c r="A922" i="9"/>
  <c r="C922" i="9"/>
  <c r="D922" i="9"/>
  <c r="E922" i="9"/>
  <c r="F922" i="9"/>
  <c r="H922" i="9"/>
  <c r="A923" i="9"/>
  <c r="C923" i="9"/>
  <c r="D923" i="9"/>
  <c r="E923" i="9"/>
  <c r="F923" i="9"/>
  <c r="H923" i="9"/>
  <c r="A924" i="9"/>
  <c r="C924" i="9"/>
  <c r="D924" i="9"/>
  <c r="E924" i="9"/>
  <c r="F924" i="9"/>
  <c r="H924" i="9"/>
  <c r="A925" i="9"/>
  <c r="C925" i="9"/>
  <c r="D925" i="9"/>
  <c r="E925" i="9"/>
  <c r="F925" i="9"/>
  <c r="H925" i="9"/>
  <c r="A926" i="9"/>
  <c r="C926" i="9"/>
  <c r="D926" i="9"/>
  <c r="E926" i="9"/>
  <c r="F926" i="9"/>
  <c r="H926" i="9"/>
  <c r="A927" i="9"/>
  <c r="C927" i="9"/>
  <c r="D927" i="9"/>
  <c r="E927" i="9"/>
  <c r="F927" i="9"/>
  <c r="H927" i="9"/>
  <c r="A928" i="9"/>
  <c r="C928" i="9"/>
  <c r="D928" i="9"/>
  <c r="E928" i="9"/>
  <c r="F928" i="9"/>
  <c r="H928" i="9"/>
  <c r="A929" i="9"/>
  <c r="C929" i="9"/>
  <c r="D929" i="9"/>
  <c r="E929" i="9"/>
  <c r="F929" i="9"/>
  <c r="H929" i="9"/>
  <c r="A930" i="9"/>
  <c r="C930" i="9"/>
  <c r="D930" i="9"/>
  <c r="E930" i="9"/>
  <c r="F930" i="9"/>
  <c r="H930" i="9"/>
  <c r="A931" i="9"/>
  <c r="C931" i="9"/>
  <c r="D931" i="9"/>
  <c r="E931" i="9"/>
  <c r="F931" i="9"/>
  <c r="H931" i="9"/>
  <c r="A932" i="9"/>
  <c r="C932" i="9"/>
  <c r="D932" i="9"/>
  <c r="E932" i="9"/>
  <c r="F932" i="9"/>
  <c r="H932" i="9"/>
  <c r="A933" i="9"/>
  <c r="C933" i="9"/>
  <c r="D933" i="9"/>
  <c r="E933" i="9"/>
  <c r="F933" i="9"/>
  <c r="H933" i="9"/>
  <c r="A934" i="9"/>
  <c r="C934" i="9"/>
  <c r="D934" i="9"/>
  <c r="E934" i="9"/>
  <c r="F934" i="9"/>
  <c r="H934" i="9"/>
  <c r="A935" i="9"/>
  <c r="C935" i="9"/>
  <c r="D935" i="9"/>
  <c r="E935" i="9"/>
  <c r="F935" i="9"/>
  <c r="H935" i="9"/>
  <c r="A936" i="9"/>
  <c r="C936" i="9"/>
  <c r="D936" i="9"/>
  <c r="E936" i="9"/>
  <c r="F936" i="9"/>
  <c r="H936" i="9"/>
  <c r="A937" i="9"/>
  <c r="C937" i="9"/>
  <c r="D937" i="9"/>
  <c r="E937" i="9"/>
  <c r="F937" i="9"/>
  <c r="H937" i="9"/>
  <c r="A938" i="9"/>
  <c r="C938" i="9"/>
  <c r="D938" i="9"/>
  <c r="E938" i="9"/>
  <c r="F938" i="9"/>
  <c r="H938" i="9"/>
  <c r="A939" i="9"/>
  <c r="C939" i="9"/>
  <c r="D939" i="9"/>
  <c r="E939" i="9"/>
  <c r="F939" i="9"/>
  <c r="H939" i="9"/>
  <c r="A940" i="9"/>
  <c r="C940" i="9"/>
  <c r="D940" i="9"/>
  <c r="E940" i="9"/>
  <c r="F940" i="9"/>
  <c r="H940" i="9"/>
  <c r="A941" i="9"/>
  <c r="C941" i="9"/>
  <c r="D941" i="9"/>
  <c r="E941" i="9"/>
  <c r="F941" i="9"/>
  <c r="H941" i="9"/>
  <c r="A942" i="9"/>
  <c r="C942" i="9"/>
  <c r="D942" i="9"/>
  <c r="E942" i="9"/>
  <c r="F942" i="9"/>
  <c r="H942" i="9"/>
  <c r="A943" i="9"/>
  <c r="C943" i="9"/>
  <c r="D943" i="9"/>
  <c r="E943" i="9"/>
  <c r="F943" i="9"/>
  <c r="H943" i="9"/>
  <c r="A944" i="9"/>
  <c r="C944" i="9"/>
  <c r="D944" i="9"/>
  <c r="E944" i="9"/>
  <c r="F944" i="9"/>
  <c r="H944" i="9"/>
  <c r="A945" i="9"/>
  <c r="C945" i="9"/>
  <c r="D945" i="9"/>
  <c r="E945" i="9"/>
  <c r="F945" i="9"/>
  <c r="H945" i="9"/>
  <c r="A946" i="9"/>
  <c r="C946" i="9"/>
  <c r="D946" i="9"/>
  <c r="E946" i="9"/>
  <c r="F946" i="9"/>
  <c r="H946" i="9"/>
  <c r="A947" i="9"/>
  <c r="C947" i="9"/>
  <c r="D947" i="9"/>
  <c r="E947" i="9"/>
  <c r="F947" i="9"/>
  <c r="H947" i="9"/>
  <c r="A948" i="9"/>
  <c r="C948" i="9"/>
  <c r="D948" i="9"/>
  <c r="E948" i="9"/>
  <c r="F948" i="9"/>
  <c r="H948" i="9"/>
  <c r="A949" i="9"/>
  <c r="C949" i="9"/>
  <c r="D949" i="9"/>
  <c r="E949" i="9"/>
  <c r="F949" i="9"/>
  <c r="H949" i="9"/>
  <c r="A950" i="9"/>
  <c r="C950" i="9"/>
  <c r="D950" i="9"/>
  <c r="E950" i="9"/>
  <c r="F950" i="9"/>
  <c r="H950" i="9"/>
  <c r="A951" i="9"/>
  <c r="C951" i="9"/>
  <c r="D951" i="9"/>
  <c r="E951" i="9"/>
  <c r="F951" i="9"/>
  <c r="H951" i="9"/>
  <c r="A952" i="9"/>
  <c r="C952" i="9"/>
  <c r="D952" i="9"/>
  <c r="E952" i="9"/>
  <c r="F952" i="9"/>
  <c r="H952" i="9"/>
  <c r="A953" i="9"/>
  <c r="C953" i="9"/>
  <c r="D953" i="9"/>
  <c r="E953" i="9"/>
  <c r="F953" i="9"/>
  <c r="H953" i="9"/>
  <c r="A954" i="9"/>
  <c r="C954" i="9"/>
  <c r="D954" i="9"/>
  <c r="E954" i="9"/>
  <c r="F954" i="9"/>
  <c r="H954" i="9"/>
  <c r="A955" i="9"/>
  <c r="C955" i="9"/>
  <c r="D955" i="9"/>
  <c r="E955" i="9"/>
  <c r="F955" i="9"/>
  <c r="H955" i="9"/>
  <c r="A956" i="9"/>
  <c r="C956" i="9"/>
  <c r="D956" i="9"/>
  <c r="E956" i="9"/>
  <c r="F956" i="9"/>
  <c r="H956" i="9"/>
  <c r="A957" i="9"/>
  <c r="C957" i="9"/>
  <c r="D957" i="9"/>
  <c r="E957" i="9"/>
  <c r="F957" i="9"/>
  <c r="H957" i="9"/>
  <c r="A958" i="9"/>
  <c r="C958" i="9"/>
  <c r="D958" i="9"/>
  <c r="E958" i="9"/>
  <c r="F958" i="9"/>
  <c r="H958" i="9"/>
  <c r="A959" i="9"/>
  <c r="C959" i="9"/>
  <c r="D959" i="9"/>
  <c r="E959" i="9"/>
  <c r="F959" i="9"/>
  <c r="H959" i="9"/>
  <c r="A960" i="9"/>
  <c r="C960" i="9"/>
  <c r="D960" i="9"/>
  <c r="E960" i="9"/>
  <c r="F960" i="9"/>
  <c r="H960" i="9"/>
  <c r="A961" i="9"/>
  <c r="C961" i="9"/>
  <c r="D961" i="9"/>
  <c r="E961" i="9"/>
  <c r="F961" i="9"/>
  <c r="H961" i="9"/>
  <c r="A962" i="9"/>
  <c r="C962" i="9"/>
  <c r="D962" i="9"/>
  <c r="E962" i="9"/>
  <c r="F962" i="9"/>
  <c r="H962" i="9"/>
  <c r="A963" i="9"/>
  <c r="C963" i="9"/>
  <c r="D963" i="9"/>
  <c r="E963" i="9"/>
  <c r="F963" i="9"/>
  <c r="H963" i="9"/>
  <c r="A964" i="9"/>
  <c r="C964" i="9"/>
  <c r="D964" i="9"/>
  <c r="E964" i="9"/>
  <c r="F964" i="9"/>
  <c r="H964" i="9"/>
  <c r="A965" i="9"/>
  <c r="C965" i="9"/>
  <c r="D965" i="9"/>
  <c r="E965" i="9"/>
  <c r="F965" i="9"/>
  <c r="H965" i="9"/>
  <c r="A966" i="9"/>
  <c r="C966" i="9"/>
  <c r="D966" i="9"/>
  <c r="E966" i="9"/>
  <c r="F966" i="9"/>
  <c r="H966" i="9"/>
  <c r="A967" i="9"/>
  <c r="C967" i="9"/>
  <c r="D967" i="9"/>
  <c r="E967" i="9"/>
  <c r="F967" i="9"/>
  <c r="H967" i="9"/>
  <c r="A968" i="9"/>
  <c r="C968" i="9"/>
  <c r="D968" i="9"/>
  <c r="E968" i="9"/>
  <c r="F968" i="9"/>
  <c r="H968" i="9"/>
  <c r="A969" i="9"/>
  <c r="C969" i="9"/>
  <c r="D969" i="9"/>
  <c r="E969" i="9"/>
  <c r="F969" i="9"/>
  <c r="H969" i="9"/>
  <c r="A970" i="9"/>
  <c r="C970" i="9"/>
  <c r="D970" i="9"/>
  <c r="E970" i="9"/>
  <c r="F970" i="9"/>
  <c r="H970" i="9"/>
  <c r="A971" i="9"/>
  <c r="C971" i="9"/>
  <c r="D971" i="9"/>
  <c r="E971" i="9"/>
  <c r="F971" i="9"/>
  <c r="H971" i="9"/>
  <c r="A972" i="9"/>
  <c r="C972" i="9"/>
  <c r="D972" i="9"/>
  <c r="E972" i="9"/>
  <c r="F972" i="9"/>
  <c r="H972" i="9"/>
  <c r="A973" i="9"/>
  <c r="C973" i="9"/>
  <c r="D973" i="9"/>
  <c r="E973" i="9"/>
  <c r="F973" i="9"/>
  <c r="H973" i="9"/>
  <c r="A974" i="9"/>
  <c r="C974" i="9"/>
  <c r="D974" i="9"/>
  <c r="E974" i="9"/>
  <c r="F974" i="9"/>
  <c r="H974" i="9"/>
  <c r="A975" i="9"/>
  <c r="C975" i="9"/>
  <c r="D975" i="9"/>
  <c r="E975" i="9"/>
  <c r="F975" i="9"/>
  <c r="H975" i="9"/>
  <c r="A976" i="9"/>
  <c r="C976" i="9"/>
  <c r="D976" i="9"/>
  <c r="E976" i="9"/>
  <c r="F976" i="9"/>
  <c r="H976" i="9"/>
  <c r="A977" i="9"/>
  <c r="C977" i="9"/>
  <c r="D977" i="9"/>
  <c r="E977" i="9"/>
  <c r="F977" i="9"/>
  <c r="H977" i="9"/>
  <c r="A978" i="9"/>
  <c r="C978" i="9"/>
  <c r="D978" i="9"/>
  <c r="E978" i="9"/>
  <c r="F978" i="9"/>
  <c r="H978" i="9"/>
  <c r="A979" i="9"/>
  <c r="C979" i="9"/>
  <c r="D979" i="9"/>
  <c r="E979" i="9"/>
  <c r="F979" i="9"/>
  <c r="H979" i="9"/>
  <c r="A980" i="9"/>
  <c r="C980" i="9"/>
  <c r="D980" i="9"/>
  <c r="E980" i="9"/>
  <c r="F980" i="9"/>
  <c r="H980" i="9"/>
  <c r="A981" i="9"/>
  <c r="C981" i="9"/>
  <c r="D981" i="9"/>
  <c r="E981" i="9"/>
  <c r="F981" i="9"/>
  <c r="H981" i="9"/>
  <c r="A982" i="9"/>
  <c r="C982" i="9"/>
  <c r="D982" i="9"/>
  <c r="E982" i="9"/>
  <c r="F982" i="9"/>
  <c r="H982" i="9"/>
  <c r="A983" i="9"/>
  <c r="C983" i="9"/>
  <c r="D983" i="9"/>
  <c r="E983" i="9"/>
  <c r="F983" i="9"/>
  <c r="H983" i="9"/>
  <c r="A984" i="9"/>
  <c r="C984" i="9"/>
  <c r="D984" i="9"/>
  <c r="E984" i="9"/>
  <c r="F984" i="9"/>
  <c r="H984" i="9"/>
  <c r="A985" i="9"/>
  <c r="C985" i="9"/>
  <c r="D985" i="9"/>
  <c r="E985" i="9"/>
  <c r="F985" i="9"/>
  <c r="H985" i="9"/>
  <c r="A986" i="9"/>
  <c r="C986" i="9"/>
  <c r="D986" i="9"/>
  <c r="E986" i="9"/>
  <c r="F986" i="9"/>
  <c r="H986" i="9"/>
  <c r="A987" i="9"/>
  <c r="C987" i="9"/>
  <c r="D987" i="9"/>
  <c r="E987" i="9"/>
  <c r="F987" i="9"/>
  <c r="H987" i="9"/>
  <c r="A988" i="9"/>
  <c r="C988" i="9"/>
  <c r="D988" i="9"/>
  <c r="E988" i="9"/>
  <c r="F988" i="9"/>
  <c r="H988" i="9"/>
  <c r="A989" i="9"/>
  <c r="C989" i="9"/>
  <c r="D989" i="9"/>
  <c r="E989" i="9"/>
  <c r="F989" i="9"/>
  <c r="H989" i="9"/>
  <c r="A990" i="9"/>
  <c r="C990" i="9"/>
  <c r="D990" i="9"/>
  <c r="E990" i="9"/>
  <c r="F990" i="9"/>
  <c r="H990" i="9"/>
  <c r="A991" i="9"/>
  <c r="C991" i="9"/>
  <c r="D991" i="9"/>
  <c r="E991" i="9"/>
  <c r="F991" i="9"/>
  <c r="H991" i="9"/>
  <c r="A992" i="9"/>
  <c r="C992" i="9"/>
  <c r="D992" i="9"/>
  <c r="E992" i="9"/>
  <c r="F992" i="9"/>
  <c r="H992" i="9"/>
  <c r="A993" i="9"/>
  <c r="C993" i="9"/>
  <c r="D993" i="9"/>
  <c r="E993" i="9"/>
  <c r="F993" i="9"/>
  <c r="H993" i="9"/>
  <c r="A994" i="9"/>
  <c r="C994" i="9"/>
  <c r="D994" i="9"/>
  <c r="E994" i="9"/>
  <c r="F994" i="9"/>
  <c r="H994" i="9"/>
  <c r="A995" i="9"/>
  <c r="C995" i="9"/>
  <c r="D995" i="9"/>
  <c r="E995" i="9"/>
  <c r="F995" i="9"/>
  <c r="H995" i="9"/>
  <c r="A996" i="9"/>
  <c r="C996" i="9"/>
  <c r="D996" i="9"/>
  <c r="E996" i="9"/>
  <c r="F996" i="9"/>
  <c r="H996" i="9"/>
  <c r="A997" i="9"/>
  <c r="C997" i="9"/>
  <c r="D997" i="9"/>
  <c r="E997" i="9"/>
  <c r="F997" i="9"/>
  <c r="H997" i="9"/>
  <c r="A998" i="9"/>
  <c r="C998" i="9"/>
  <c r="D998" i="9"/>
  <c r="E998" i="9"/>
  <c r="F998" i="9"/>
  <c r="H998" i="9"/>
  <c r="A999" i="9"/>
  <c r="C999" i="9"/>
  <c r="D999" i="9"/>
  <c r="E999" i="9"/>
  <c r="F999" i="9"/>
  <c r="H999" i="9"/>
  <c r="A1000" i="9"/>
  <c r="C1000" i="9"/>
  <c r="D1000" i="9"/>
  <c r="E1000" i="9"/>
  <c r="F1000" i="9"/>
  <c r="H1000" i="9"/>
  <c r="A1001" i="9"/>
  <c r="C1001" i="9"/>
  <c r="D1001" i="9"/>
  <c r="E1001" i="9"/>
  <c r="F1001" i="9"/>
  <c r="H1001" i="9"/>
  <c r="A1002" i="9"/>
  <c r="C1002" i="9"/>
  <c r="D1002" i="9"/>
  <c r="E1002" i="9"/>
  <c r="F1002" i="9"/>
  <c r="H1002" i="9"/>
  <c r="A1003" i="9"/>
  <c r="C1003" i="9"/>
  <c r="D1003" i="9"/>
  <c r="E1003" i="9"/>
  <c r="F1003" i="9"/>
  <c r="H1003" i="9"/>
  <c r="A1004" i="9"/>
  <c r="C1004" i="9"/>
  <c r="D1004" i="9"/>
  <c r="E1004" i="9"/>
  <c r="F1004" i="9"/>
  <c r="H1004" i="9"/>
  <c r="A1005" i="9"/>
  <c r="C1005" i="9"/>
  <c r="D1005" i="9"/>
  <c r="E1005" i="9"/>
  <c r="F1005" i="9"/>
  <c r="H1005" i="9"/>
  <c r="A1006" i="9"/>
  <c r="C1006" i="9"/>
  <c r="D1006" i="9"/>
  <c r="E1006" i="9"/>
  <c r="F1006" i="9"/>
  <c r="H1006" i="9"/>
  <c r="A1007" i="9"/>
  <c r="C1007" i="9"/>
  <c r="D1007" i="9"/>
  <c r="E1007" i="9"/>
  <c r="F1007" i="9"/>
  <c r="H1007" i="9"/>
  <c r="A1008" i="9"/>
  <c r="C1008" i="9"/>
  <c r="D1008" i="9"/>
  <c r="E1008" i="9"/>
  <c r="F1008" i="9"/>
  <c r="H1008" i="9"/>
  <c r="A1009" i="9"/>
  <c r="C1009" i="9"/>
  <c r="D1009" i="9"/>
  <c r="E1009" i="9"/>
  <c r="F1009" i="9"/>
  <c r="H1009" i="9"/>
  <c r="A1010" i="9"/>
  <c r="C1010" i="9"/>
  <c r="D1010" i="9"/>
  <c r="E1010" i="9"/>
  <c r="F1010" i="9"/>
  <c r="H1010" i="9"/>
  <c r="A1011" i="9"/>
  <c r="C1011" i="9"/>
  <c r="D1011" i="9"/>
  <c r="E1011" i="9"/>
  <c r="F1011" i="9"/>
  <c r="H1011" i="9"/>
  <c r="A1012" i="9"/>
  <c r="C1012" i="9"/>
  <c r="D1012" i="9"/>
  <c r="E1012" i="9"/>
  <c r="F1012" i="9"/>
  <c r="H1012" i="9"/>
  <c r="A1013" i="9"/>
  <c r="C1013" i="9"/>
  <c r="D1013" i="9"/>
  <c r="E1013" i="9"/>
  <c r="F1013" i="9"/>
  <c r="H1013" i="9"/>
  <c r="A1014" i="9"/>
  <c r="C1014" i="9"/>
  <c r="D1014" i="9"/>
  <c r="E1014" i="9"/>
  <c r="F1014" i="9"/>
  <c r="H1014" i="9"/>
  <c r="A1015" i="9"/>
  <c r="C1015" i="9"/>
  <c r="D1015" i="9"/>
  <c r="E1015" i="9"/>
  <c r="F1015" i="9"/>
  <c r="H1015" i="9"/>
  <c r="A1016" i="9"/>
  <c r="C1016" i="9"/>
  <c r="D1016" i="9"/>
  <c r="E1016" i="9"/>
  <c r="F1016" i="9"/>
  <c r="H1016" i="9"/>
  <c r="A1017" i="9"/>
  <c r="C1017" i="9"/>
  <c r="D1017" i="9"/>
  <c r="E1017" i="9"/>
  <c r="F1017" i="9"/>
  <c r="H1017" i="9"/>
  <c r="A1018" i="9"/>
  <c r="C1018" i="9"/>
  <c r="D1018" i="9"/>
  <c r="E1018" i="9"/>
  <c r="F1018" i="9"/>
  <c r="H1018" i="9"/>
  <c r="A1019" i="9"/>
  <c r="C1019" i="9"/>
  <c r="D1019" i="9"/>
  <c r="E1019" i="9"/>
  <c r="F1019" i="9"/>
  <c r="H1019" i="9"/>
  <c r="A1020" i="9"/>
  <c r="C1020" i="9"/>
  <c r="D1020" i="9"/>
  <c r="E1020" i="9"/>
  <c r="F1020" i="9"/>
  <c r="H1020" i="9"/>
  <c r="A1021" i="9"/>
  <c r="C1021" i="9"/>
  <c r="D1021" i="9"/>
  <c r="E1021" i="9"/>
  <c r="F1021" i="9"/>
  <c r="H1021" i="9"/>
  <c r="A1022" i="9"/>
  <c r="C1022" i="9"/>
  <c r="D1022" i="9"/>
  <c r="E1022" i="9"/>
  <c r="F1022" i="9"/>
  <c r="H1022" i="9"/>
  <c r="A1023" i="9"/>
  <c r="C1023" i="9"/>
  <c r="D1023" i="9"/>
  <c r="E1023" i="9"/>
  <c r="F1023" i="9"/>
  <c r="H1023" i="9"/>
  <c r="A1024" i="9"/>
  <c r="C1024" i="9"/>
  <c r="D1024" i="9"/>
  <c r="E1024" i="9"/>
  <c r="F1024" i="9"/>
  <c r="H1024" i="9"/>
  <c r="A1025" i="9"/>
  <c r="C1025" i="9"/>
  <c r="D1025" i="9"/>
  <c r="E1025" i="9"/>
  <c r="F1025" i="9"/>
  <c r="H1025" i="9"/>
  <c r="A1026" i="9"/>
  <c r="C1026" i="9"/>
  <c r="D1026" i="9"/>
  <c r="E1026" i="9"/>
  <c r="F1026" i="9"/>
  <c r="H1026" i="9"/>
  <c r="A1027" i="9"/>
  <c r="C1027" i="9"/>
  <c r="D1027" i="9"/>
  <c r="E1027" i="9"/>
  <c r="F1027" i="9"/>
  <c r="H1027" i="9"/>
  <c r="A1028" i="9"/>
  <c r="C1028" i="9"/>
  <c r="D1028" i="9"/>
  <c r="E1028" i="9"/>
  <c r="F1028" i="9"/>
  <c r="H1028" i="9"/>
  <c r="A1029" i="9"/>
  <c r="C1029" i="9"/>
  <c r="D1029" i="9"/>
  <c r="E1029" i="9"/>
  <c r="F1029" i="9"/>
  <c r="H1029" i="9"/>
  <c r="A1030" i="9"/>
  <c r="C1030" i="9"/>
  <c r="D1030" i="9"/>
  <c r="E1030" i="9"/>
  <c r="F1030" i="9"/>
  <c r="H1030" i="9"/>
  <c r="A1031" i="9"/>
  <c r="C1031" i="9"/>
  <c r="D1031" i="9"/>
  <c r="E1031" i="9"/>
  <c r="F1031" i="9"/>
  <c r="H1031" i="9"/>
  <c r="A1032" i="9"/>
  <c r="C1032" i="9"/>
  <c r="D1032" i="9"/>
  <c r="E1032" i="9"/>
  <c r="F1032" i="9"/>
  <c r="H1032" i="9"/>
  <c r="A1033" i="9"/>
  <c r="C1033" i="9"/>
  <c r="D1033" i="9"/>
  <c r="E1033" i="9"/>
  <c r="F1033" i="9"/>
  <c r="H1033" i="9"/>
  <c r="A1034" i="9"/>
  <c r="C1034" i="9"/>
  <c r="D1034" i="9"/>
  <c r="E1034" i="9"/>
  <c r="F1034" i="9"/>
  <c r="H1034" i="9"/>
  <c r="A1035" i="9"/>
  <c r="C1035" i="9"/>
  <c r="D1035" i="9"/>
  <c r="E1035" i="9"/>
  <c r="F1035" i="9"/>
  <c r="H1035" i="9"/>
  <c r="A1036" i="9"/>
  <c r="C1036" i="9"/>
  <c r="D1036" i="9"/>
  <c r="E1036" i="9"/>
  <c r="F1036" i="9"/>
  <c r="H1036" i="9"/>
  <c r="A1037" i="9"/>
  <c r="C1037" i="9"/>
  <c r="D1037" i="9"/>
  <c r="E1037" i="9"/>
  <c r="F1037" i="9"/>
  <c r="H1037" i="9"/>
  <c r="A1038" i="9"/>
  <c r="C1038" i="9"/>
  <c r="D1038" i="9"/>
  <c r="E1038" i="9"/>
  <c r="F1038" i="9"/>
  <c r="H1038" i="9"/>
  <c r="A1039" i="9"/>
  <c r="C1039" i="9"/>
  <c r="D1039" i="9"/>
  <c r="E1039" i="9"/>
  <c r="F1039" i="9"/>
  <c r="H1039" i="9"/>
  <c r="A1040" i="9"/>
  <c r="C1040" i="9"/>
  <c r="D1040" i="9"/>
  <c r="E1040" i="9"/>
  <c r="F1040" i="9"/>
  <c r="H1040" i="9"/>
  <c r="A1041" i="9"/>
  <c r="C1041" i="9"/>
  <c r="D1041" i="9"/>
  <c r="E1041" i="9"/>
  <c r="F1041" i="9"/>
  <c r="H1041" i="9"/>
  <c r="A1042" i="9"/>
  <c r="C1042" i="9"/>
  <c r="D1042" i="9"/>
  <c r="E1042" i="9"/>
  <c r="F1042" i="9"/>
  <c r="H1042" i="9"/>
  <c r="A1043" i="9"/>
  <c r="C1043" i="9"/>
  <c r="D1043" i="9"/>
  <c r="E1043" i="9"/>
  <c r="F1043" i="9"/>
  <c r="H1043" i="9"/>
  <c r="A1044" i="9"/>
  <c r="C1044" i="9"/>
  <c r="D1044" i="9"/>
  <c r="E1044" i="9"/>
  <c r="F1044" i="9"/>
  <c r="H1044" i="9"/>
  <c r="A1045" i="9"/>
  <c r="C1045" i="9"/>
  <c r="D1045" i="9"/>
  <c r="E1045" i="9"/>
  <c r="F1045" i="9"/>
  <c r="H1045" i="9"/>
  <c r="A1046" i="9"/>
  <c r="C1046" i="9"/>
  <c r="D1046" i="9"/>
  <c r="E1046" i="9"/>
  <c r="F1046" i="9"/>
  <c r="H1046" i="9"/>
  <c r="A1047" i="9"/>
  <c r="C1047" i="9"/>
  <c r="D1047" i="9"/>
  <c r="E1047" i="9"/>
  <c r="F1047" i="9"/>
  <c r="H1047" i="9"/>
  <c r="A1048" i="9"/>
  <c r="C1048" i="9"/>
  <c r="D1048" i="9"/>
  <c r="E1048" i="9"/>
  <c r="F1048" i="9"/>
  <c r="H1048" i="9"/>
  <c r="A1049" i="9"/>
  <c r="C1049" i="9"/>
  <c r="D1049" i="9"/>
  <c r="E1049" i="9"/>
  <c r="F1049" i="9"/>
  <c r="H1049" i="9"/>
  <c r="A1050" i="9"/>
  <c r="C1050" i="9"/>
  <c r="D1050" i="9"/>
  <c r="E1050" i="9"/>
  <c r="F1050" i="9"/>
  <c r="H1050" i="9"/>
  <c r="A1051" i="9"/>
  <c r="C1051" i="9"/>
  <c r="D1051" i="9"/>
  <c r="E1051" i="9"/>
  <c r="F1051" i="9"/>
  <c r="H1051" i="9"/>
  <c r="A1052" i="9"/>
  <c r="C1052" i="9"/>
  <c r="D1052" i="9"/>
  <c r="E1052" i="9"/>
  <c r="F1052" i="9"/>
  <c r="H1052" i="9"/>
  <c r="A1053" i="9"/>
  <c r="C1053" i="9"/>
  <c r="D1053" i="9"/>
  <c r="E1053" i="9"/>
  <c r="F1053" i="9"/>
  <c r="H1053" i="9"/>
  <c r="A1054" i="9"/>
  <c r="C1054" i="9"/>
  <c r="D1054" i="9"/>
  <c r="E1054" i="9"/>
  <c r="F1054" i="9"/>
  <c r="H1054" i="9"/>
  <c r="A1055" i="9"/>
  <c r="C1055" i="9"/>
  <c r="D1055" i="9"/>
  <c r="E1055" i="9"/>
  <c r="F1055" i="9"/>
  <c r="H1055" i="9"/>
  <c r="A1056" i="9"/>
  <c r="C1056" i="9"/>
  <c r="D1056" i="9"/>
  <c r="E1056" i="9"/>
  <c r="F1056" i="9"/>
  <c r="H1056" i="9"/>
  <c r="A1057" i="9"/>
  <c r="C1057" i="9"/>
  <c r="D1057" i="9"/>
  <c r="E1057" i="9"/>
  <c r="F1057" i="9"/>
  <c r="H1057" i="9"/>
  <c r="A1058" i="9"/>
  <c r="C1058" i="9"/>
  <c r="D1058" i="9"/>
  <c r="E1058" i="9"/>
  <c r="F1058" i="9"/>
  <c r="H1058" i="9"/>
  <c r="A1059" i="9"/>
  <c r="C1059" i="9"/>
  <c r="D1059" i="9"/>
  <c r="E1059" i="9"/>
  <c r="F1059" i="9"/>
  <c r="H1059" i="9"/>
  <c r="A1060" i="9"/>
  <c r="C1060" i="9"/>
  <c r="D1060" i="9"/>
  <c r="E1060" i="9"/>
  <c r="F1060" i="9"/>
  <c r="H1060" i="9"/>
  <c r="A1061" i="9"/>
  <c r="C1061" i="9"/>
  <c r="D1061" i="9"/>
  <c r="E1061" i="9"/>
  <c r="F1061" i="9"/>
  <c r="H1061" i="9"/>
  <c r="A1062" i="9"/>
  <c r="C1062" i="9"/>
  <c r="D1062" i="9"/>
  <c r="E1062" i="9"/>
  <c r="F1062" i="9"/>
  <c r="H1062" i="9"/>
  <c r="A1063" i="9"/>
  <c r="C1063" i="9"/>
  <c r="D1063" i="9"/>
  <c r="E1063" i="9"/>
  <c r="F1063" i="9"/>
  <c r="H1063" i="9"/>
  <c r="A1064" i="9"/>
  <c r="C1064" i="9"/>
  <c r="D1064" i="9"/>
  <c r="E1064" i="9"/>
  <c r="F1064" i="9"/>
  <c r="H1064" i="9"/>
  <c r="A1065" i="9"/>
  <c r="C1065" i="9"/>
  <c r="D1065" i="9"/>
  <c r="E1065" i="9"/>
  <c r="F1065" i="9"/>
  <c r="H1065" i="9"/>
  <c r="A1066" i="9"/>
  <c r="C1066" i="9"/>
  <c r="D1066" i="9"/>
  <c r="E1066" i="9"/>
  <c r="F1066" i="9"/>
  <c r="H1066" i="9"/>
  <c r="A1067" i="9"/>
  <c r="C1067" i="9"/>
  <c r="D1067" i="9"/>
  <c r="E1067" i="9"/>
  <c r="F1067" i="9"/>
  <c r="H1067" i="9"/>
  <c r="A1068" i="9"/>
  <c r="C1068" i="9"/>
  <c r="D1068" i="9"/>
  <c r="E1068" i="9"/>
  <c r="F1068" i="9"/>
  <c r="H1068" i="9"/>
  <c r="A1069" i="9"/>
  <c r="C1069" i="9"/>
  <c r="D1069" i="9"/>
  <c r="E1069" i="9"/>
  <c r="F1069" i="9"/>
  <c r="H1069" i="9"/>
  <c r="A1070" i="9"/>
  <c r="C1070" i="9"/>
  <c r="D1070" i="9"/>
  <c r="E1070" i="9"/>
  <c r="F1070" i="9"/>
  <c r="H1070" i="9"/>
  <c r="A1071" i="9"/>
  <c r="C1071" i="9"/>
  <c r="D1071" i="9"/>
  <c r="E1071" i="9"/>
  <c r="F1071" i="9"/>
  <c r="H1071" i="9"/>
  <c r="A1072" i="9"/>
  <c r="C1072" i="9"/>
  <c r="D1072" i="9"/>
  <c r="E1072" i="9"/>
  <c r="F1072" i="9"/>
  <c r="H1072" i="9"/>
  <c r="A1073" i="9"/>
  <c r="C1073" i="9"/>
  <c r="D1073" i="9"/>
  <c r="E1073" i="9"/>
  <c r="F1073" i="9"/>
  <c r="H1073" i="9"/>
  <c r="A1074" i="9"/>
  <c r="C1074" i="9"/>
  <c r="D1074" i="9"/>
  <c r="E1074" i="9"/>
  <c r="F1074" i="9"/>
  <c r="H1074" i="9"/>
  <c r="A1075" i="9"/>
  <c r="C1075" i="9"/>
  <c r="D1075" i="9"/>
  <c r="E1075" i="9"/>
  <c r="F1075" i="9"/>
  <c r="H1075" i="9"/>
  <c r="A1076" i="9"/>
  <c r="C1076" i="9"/>
  <c r="D1076" i="9"/>
  <c r="E1076" i="9"/>
  <c r="F1076" i="9"/>
  <c r="H1076" i="9"/>
  <c r="A1077" i="9"/>
  <c r="C1077" i="9"/>
  <c r="D1077" i="9"/>
  <c r="E1077" i="9"/>
  <c r="F1077" i="9"/>
  <c r="H1077" i="9"/>
  <c r="A1078" i="9"/>
  <c r="C1078" i="9"/>
  <c r="D1078" i="9"/>
  <c r="E1078" i="9"/>
  <c r="F1078" i="9"/>
  <c r="H1078" i="9"/>
  <c r="A1079" i="9"/>
  <c r="C1079" i="9"/>
  <c r="D1079" i="9"/>
  <c r="E1079" i="9"/>
  <c r="F1079" i="9"/>
  <c r="H1079" i="9"/>
  <c r="A1080" i="9"/>
  <c r="C1080" i="9"/>
  <c r="D1080" i="9"/>
  <c r="E1080" i="9"/>
  <c r="F1080" i="9"/>
  <c r="H1080" i="9"/>
  <c r="A1081" i="9"/>
  <c r="C1081" i="9"/>
  <c r="D1081" i="9"/>
  <c r="E1081" i="9"/>
  <c r="F1081" i="9"/>
  <c r="H1081" i="9"/>
  <c r="A1082" i="9"/>
  <c r="C1082" i="9"/>
  <c r="D1082" i="9"/>
  <c r="E1082" i="9"/>
  <c r="F1082" i="9"/>
  <c r="H1082" i="9"/>
  <c r="A1083" i="9"/>
  <c r="C1083" i="9"/>
  <c r="D1083" i="9"/>
  <c r="E1083" i="9"/>
  <c r="F1083" i="9"/>
  <c r="H1083" i="9"/>
  <c r="A1084" i="9"/>
  <c r="C1084" i="9"/>
  <c r="D1084" i="9"/>
  <c r="E1084" i="9"/>
  <c r="F1084" i="9"/>
  <c r="H1084" i="9"/>
  <c r="A1085" i="9"/>
  <c r="C1085" i="9"/>
  <c r="D1085" i="9"/>
  <c r="E1085" i="9"/>
  <c r="F1085" i="9"/>
  <c r="H1085" i="9"/>
  <c r="A1086" i="9"/>
  <c r="C1086" i="9"/>
  <c r="D1086" i="9"/>
  <c r="E1086" i="9"/>
  <c r="F1086" i="9"/>
  <c r="H1086" i="9"/>
  <c r="A1087" i="9"/>
  <c r="C1087" i="9"/>
  <c r="D1087" i="9"/>
  <c r="E1087" i="9"/>
  <c r="F1087" i="9"/>
  <c r="H1087" i="9"/>
  <c r="A1088" i="9"/>
  <c r="C1088" i="9"/>
  <c r="D1088" i="9"/>
  <c r="E1088" i="9"/>
  <c r="F1088" i="9"/>
  <c r="H1088" i="9"/>
  <c r="A1089" i="9"/>
  <c r="C1089" i="9"/>
  <c r="D1089" i="9"/>
  <c r="E1089" i="9"/>
  <c r="F1089" i="9"/>
  <c r="H1089" i="9"/>
  <c r="A1090" i="9"/>
  <c r="C1090" i="9"/>
  <c r="D1090" i="9"/>
  <c r="E1090" i="9"/>
  <c r="F1090" i="9"/>
  <c r="H1090" i="9"/>
  <c r="A1091" i="9"/>
  <c r="C1091" i="9"/>
  <c r="D1091" i="9"/>
  <c r="E1091" i="9"/>
  <c r="F1091" i="9"/>
  <c r="H1091" i="9"/>
  <c r="A1092" i="9"/>
  <c r="C1092" i="9"/>
  <c r="D1092" i="9"/>
  <c r="E1092" i="9"/>
  <c r="F1092" i="9"/>
  <c r="H1092" i="9"/>
  <c r="A1093" i="9"/>
  <c r="C1093" i="9"/>
  <c r="D1093" i="9"/>
  <c r="E1093" i="9"/>
  <c r="F1093" i="9"/>
  <c r="H1093" i="9"/>
  <c r="A1094" i="9"/>
  <c r="C1094" i="9"/>
  <c r="D1094" i="9"/>
  <c r="E1094" i="9"/>
  <c r="F1094" i="9"/>
  <c r="H1094" i="9"/>
  <c r="A1095" i="9"/>
  <c r="C1095" i="9"/>
  <c r="D1095" i="9"/>
  <c r="E1095" i="9"/>
  <c r="F1095" i="9"/>
  <c r="H1095" i="9"/>
  <c r="A1096" i="9"/>
  <c r="C1096" i="9"/>
  <c r="D1096" i="9"/>
  <c r="E1096" i="9"/>
  <c r="F1096" i="9"/>
  <c r="H1096" i="9"/>
  <c r="A1097" i="9"/>
  <c r="C1097" i="9"/>
  <c r="D1097" i="9"/>
  <c r="E1097" i="9"/>
  <c r="F1097" i="9"/>
  <c r="H1097" i="9"/>
  <c r="A1098" i="9"/>
  <c r="C1098" i="9"/>
  <c r="D1098" i="9"/>
  <c r="E1098" i="9"/>
  <c r="F1098" i="9"/>
  <c r="H1098" i="9"/>
  <c r="A1099" i="9"/>
  <c r="C1099" i="9"/>
  <c r="D1099" i="9"/>
  <c r="E1099" i="9"/>
  <c r="F1099" i="9"/>
  <c r="H1099" i="9"/>
  <c r="A1100" i="9"/>
  <c r="C1100" i="9"/>
  <c r="D1100" i="9"/>
  <c r="E1100" i="9"/>
  <c r="F1100" i="9"/>
  <c r="H1100" i="9"/>
  <c r="A1101" i="9"/>
  <c r="C1101" i="9"/>
  <c r="D1101" i="9"/>
  <c r="E1101" i="9"/>
  <c r="F1101" i="9"/>
  <c r="H1101" i="9"/>
  <c r="A1102" i="9"/>
  <c r="C1102" i="9"/>
  <c r="D1102" i="9"/>
  <c r="E1102" i="9"/>
  <c r="F1102" i="9"/>
  <c r="H1102" i="9"/>
  <c r="A1103" i="9"/>
  <c r="C1103" i="9"/>
  <c r="D1103" i="9"/>
  <c r="E1103" i="9"/>
  <c r="F1103" i="9"/>
  <c r="H1103" i="9"/>
  <c r="A1104" i="9"/>
  <c r="C1104" i="9"/>
  <c r="D1104" i="9"/>
  <c r="E1104" i="9"/>
  <c r="F1104" i="9"/>
  <c r="H1104" i="9"/>
  <c r="A1105" i="9"/>
  <c r="C1105" i="9"/>
  <c r="D1105" i="9"/>
  <c r="E1105" i="9"/>
  <c r="F1105" i="9"/>
  <c r="H1105" i="9"/>
  <c r="A1106" i="9"/>
  <c r="C1106" i="9"/>
  <c r="D1106" i="9"/>
  <c r="E1106" i="9"/>
  <c r="F1106" i="9"/>
  <c r="H1106" i="9"/>
  <c r="A1107" i="9"/>
  <c r="C1107" i="9"/>
  <c r="D1107" i="9"/>
  <c r="E1107" i="9"/>
  <c r="F1107" i="9"/>
  <c r="H1107" i="9"/>
  <c r="A1108" i="9"/>
  <c r="C1108" i="9"/>
  <c r="D1108" i="9"/>
  <c r="E1108" i="9"/>
  <c r="F1108" i="9"/>
  <c r="H1108" i="9"/>
  <c r="A1109" i="9"/>
  <c r="C1109" i="9"/>
  <c r="D1109" i="9"/>
  <c r="E1109" i="9"/>
  <c r="F1109" i="9"/>
  <c r="H1109" i="9"/>
  <c r="A1110" i="9"/>
  <c r="C1110" i="9"/>
  <c r="D1110" i="9"/>
  <c r="E1110" i="9"/>
  <c r="F1110" i="9"/>
  <c r="H1110" i="9"/>
  <c r="A1111" i="9"/>
  <c r="C1111" i="9"/>
  <c r="D1111" i="9"/>
  <c r="E1111" i="9"/>
  <c r="F1111" i="9"/>
  <c r="H1111" i="9"/>
  <c r="A1112" i="9"/>
  <c r="C1112" i="9"/>
  <c r="D1112" i="9"/>
  <c r="E1112" i="9"/>
  <c r="F1112" i="9"/>
  <c r="H1112" i="9"/>
  <c r="A1113" i="9"/>
  <c r="C1113" i="9"/>
  <c r="D1113" i="9"/>
  <c r="E1113" i="9"/>
  <c r="F1113" i="9"/>
  <c r="H1113" i="9"/>
  <c r="A1114" i="9"/>
  <c r="C1114" i="9"/>
  <c r="D1114" i="9"/>
  <c r="E1114" i="9"/>
  <c r="F1114" i="9"/>
  <c r="H1114" i="9"/>
  <c r="A1115" i="9"/>
  <c r="C1115" i="9"/>
  <c r="D1115" i="9"/>
  <c r="E1115" i="9"/>
  <c r="F1115" i="9"/>
  <c r="H1115" i="9"/>
  <c r="A1116" i="9"/>
  <c r="C1116" i="9"/>
  <c r="D1116" i="9"/>
  <c r="E1116" i="9"/>
  <c r="F1116" i="9"/>
  <c r="H1116" i="9"/>
  <c r="A1117" i="9"/>
  <c r="C1117" i="9"/>
  <c r="D1117" i="9"/>
  <c r="E1117" i="9"/>
  <c r="F1117" i="9"/>
  <c r="H1117" i="9"/>
  <c r="A1118" i="9"/>
  <c r="C1118" i="9"/>
  <c r="D1118" i="9"/>
  <c r="E1118" i="9"/>
  <c r="F1118" i="9"/>
  <c r="H1118" i="9"/>
  <c r="A1119" i="9"/>
  <c r="C1119" i="9"/>
  <c r="D1119" i="9"/>
  <c r="E1119" i="9"/>
  <c r="F1119" i="9"/>
  <c r="H1119" i="9"/>
  <c r="A1120" i="9"/>
  <c r="C1120" i="9"/>
  <c r="D1120" i="9"/>
  <c r="E1120" i="9"/>
  <c r="F1120" i="9"/>
  <c r="H1120" i="9"/>
  <c r="A1121" i="9"/>
  <c r="C1121" i="9"/>
  <c r="D1121" i="9"/>
  <c r="E1121" i="9"/>
  <c r="F1121" i="9"/>
  <c r="H1121" i="9"/>
  <c r="A1122" i="9"/>
  <c r="C1122" i="9"/>
  <c r="D1122" i="9"/>
  <c r="E1122" i="9"/>
  <c r="F1122" i="9"/>
  <c r="H1122" i="9"/>
  <c r="A1123" i="9"/>
  <c r="C1123" i="9"/>
  <c r="D1123" i="9"/>
  <c r="E1123" i="9"/>
  <c r="F1123" i="9"/>
  <c r="H1123" i="9"/>
  <c r="A1124" i="9"/>
  <c r="C1124" i="9"/>
  <c r="D1124" i="9"/>
  <c r="E1124" i="9"/>
  <c r="F1124" i="9"/>
  <c r="H1124" i="9"/>
  <c r="A1125" i="9"/>
  <c r="C1125" i="9"/>
  <c r="D1125" i="9"/>
  <c r="E1125" i="9"/>
  <c r="F1125" i="9"/>
  <c r="H1125" i="9"/>
  <c r="A1126" i="9"/>
  <c r="C1126" i="9"/>
  <c r="D1126" i="9"/>
  <c r="E1126" i="9"/>
  <c r="F1126" i="9"/>
  <c r="H1126" i="9"/>
  <c r="A1127" i="9"/>
  <c r="C1127" i="9"/>
  <c r="D1127" i="9"/>
  <c r="E1127" i="9"/>
  <c r="F1127" i="9"/>
  <c r="H1127" i="9"/>
  <c r="A1128" i="9"/>
  <c r="C1128" i="9"/>
  <c r="D1128" i="9"/>
  <c r="E1128" i="9"/>
  <c r="F1128" i="9"/>
  <c r="H1128" i="9"/>
  <c r="A1129" i="9"/>
  <c r="C1129" i="9"/>
  <c r="D1129" i="9"/>
  <c r="E1129" i="9"/>
  <c r="F1129" i="9"/>
  <c r="H1129" i="9"/>
  <c r="A1130" i="9"/>
  <c r="C1130" i="9"/>
  <c r="D1130" i="9"/>
  <c r="E1130" i="9"/>
  <c r="F1130" i="9"/>
  <c r="H1130" i="9"/>
  <c r="A1131" i="9"/>
  <c r="C1131" i="9"/>
  <c r="D1131" i="9"/>
  <c r="E1131" i="9"/>
  <c r="F1131" i="9"/>
  <c r="H1131" i="9"/>
  <c r="A1132" i="9"/>
  <c r="C1132" i="9"/>
  <c r="D1132" i="9"/>
  <c r="E1132" i="9"/>
  <c r="F1132" i="9"/>
  <c r="H1132" i="9"/>
  <c r="A1133" i="9"/>
  <c r="C1133" i="9"/>
  <c r="D1133" i="9"/>
  <c r="E1133" i="9"/>
  <c r="F1133" i="9"/>
  <c r="H1133" i="9"/>
  <c r="A1134" i="9"/>
  <c r="C1134" i="9"/>
  <c r="D1134" i="9"/>
  <c r="E1134" i="9"/>
  <c r="F1134" i="9"/>
  <c r="H1134" i="9"/>
  <c r="A1135" i="9"/>
  <c r="C1135" i="9"/>
  <c r="D1135" i="9"/>
  <c r="E1135" i="9"/>
  <c r="F1135" i="9"/>
  <c r="H1135" i="9"/>
  <c r="A1136" i="9"/>
  <c r="C1136" i="9"/>
  <c r="D1136" i="9"/>
  <c r="E1136" i="9"/>
  <c r="F1136" i="9"/>
  <c r="H1136" i="9"/>
  <c r="A1137" i="9"/>
  <c r="C1137" i="9"/>
  <c r="D1137" i="9"/>
  <c r="E1137" i="9"/>
  <c r="F1137" i="9"/>
  <c r="H1137" i="9"/>
  <c r="A1138" i="9"/>
  <c r="C1138" i="9"/>
  <c r="D1138" i="9"/>
  <c r="E1138" i="9"/>
  <c r="F1138" i="9"/>
  <c r="H1138" i="9"/>
  <c r="A1139" i="9"/>
  <c r="C1139" i="9"/>
  <c r="D1139" i="9"/>
  <c r="E1139" i="9"/>
  <c r="F1139" i="9"/>
  <c r="H1139" i="9"/>
  <c r="A1140" i="9"/>
  <c r="C1140" i="9"/>
  <c r="D1140" i="9"/>
  <c r="E1140" i="9"/>
  <c r="F1140" i="9"/>
  <c r="H1140" i="9"/>
  <c r="A1141" i="9"/>
  <c r="C1141" i="9"/>
  <c r="D1141" i="9"/>
  <c r="E1141" i="9"/>
  <c r="F1141" i="9"/>
  <c r="H1141" i="9"/>
  <c r="A1142" i="9"/>
  <c r="C1142" i="9"/>
  <c r="D1142" i="9"/>
  <c r="E1142" i="9"/>
  <c r="F1142" i="9"/>
  <c r="H1142" i="9"/>
  <c r="A1143" i="9"/>
  <c r="C1143" i="9"/>
  <c r="D1143" i="9"/>
  <c r="E1143" i="9"/>
  <c r="F1143" i="9"/>
  <c r="H1143" i="9"/>
  <c r="A1144" i="9"/>
  <c r="C1144" i="9"/>
  <c r="D1144" i="9"/>
  <c r="E1144" i="9"/>
  <c r="F1144" i="9"/>
  <c r="H1144" i="9"/>
  <c r="A1145" i="9"/>
  <c r="C1145" i="9"/>
  <c r="D1145" i="9"/>
  <c r="E1145" i="9"/>
  <c r="F1145" i="9"/>
  <c r="H1145" i="9"/>
  <c r="A1146" i="9"/>
  <c r="C1146" i="9"/>
  <c r="D1146" i="9"/>
  <c r="E1146" i="9"/>
  <c r="F1146" i="9"/>
  <c r="H1146" i="9"/>
  <c r="A1147" i="9"/>
  <c r="C1147" i="9"/>
  <c r="D1147" i="9"/>
  <c r="E1147" i="9"/>
  <c r="F1147" i="9"/>
  <c r="H1147" i="9"/>
  <c r="A1148" i="9"/>
  <c r="C1148" i="9"/>
  <c r="D1148" i="9"/>
  <c r="E1148" i="9"/>
  <c r="F1148" i="9"/>
  <c r="H1148" i="9"/>
  <c r="A1149" i="9"/>
  <c r="C1149" i="9"/>
  <c r="D1149" i="9"/>
  <c r="E1149" i="9"/>
  <c r="F1149" i="9"/>
  <c r="H1149" i="9"/>
  <c r="A1150" i="9"/>
  <c r="C1150" i="9"/>
  <c r="D1150" i="9"/>
  <c r="E1150" i="9"/>
  <c r="F1150" i="9"/>
  <c r="H1150" i="9"/>
  <c r="A1151" i="9"/>
  <c r="C1151" i="9"/>
  <c r="D1151" i="9"/>
  <c r="E1151" i="9"/>
  <c r="F1151" i="9"/>
  <c r="H1151" i="9"/>
  <c r="A1152" i="9"/>
  <c r="C1152" i="9"/>
  <c r="D1152" i="9"/>
  <c r="E1152" i="9"/>
  <c r="F1152" i="9"/>
  <c r="H1152" i="9"/>
  <c r="A1153" i="9"/>
  <c r="C1153" i="9"/>
  <c r="D1153" i="9"/>
  <c r="E1153" i="9"/>
  <c r="F1153" i="9"/>
  <c r="H1153" i="9"/>
  <c r="A1154" i="9"/>
  <c r="C1154" i="9"/>
  <c r="D1154" i="9"/>
  <c r="E1154" i="9"/>
  <c r="F1154" i="9"/>
  <c r="H1154" i="9"/>
  <c r="A1155" i="9"/>
  <c r="C1155" i="9"/>
  <c r="D1155" i="9"/>
  <c r="E1155" i="9"/>
  <c r="F1155" i="9"/>
  <c r="H1155" i="9"/>
  <c r="A1156" i="9"/>
  <c r="C1156" i="9"/>
  <c r="D1156" i="9"/>
  <c r="E1156" i="9"/>
  <c r="F1156" i="9"/>
  <c r="H1156" i="9"/>
  <c r="A1157" i="9"/>
  <c r="C1157" i="9"/>
  <c r="D1157" i="9"/>
  <c r="E1157" i="9"/>
  <c r="F1157" i="9"/>
  <c r="H1157" i="9"/>
  <c r="A1158" i="9"/>
  <c r="C1158" i="9"/>
  <c r="D1158" i="9"/>
  <c r="E1158" i="9"/>
  <c r="F1158" i="9"/>
  <c r="H1158" i="9"/>
  <c r="A1159" i="9"/>
  <c r="C1159" i="9"/>
  <c r="D1159" i="9"/>
  <c r="E1159" i="9"/>
  <c r="F1159" i="9"/>
  <c r="H1159" i="9"/>
  <c r="A1160" i="9"/>
  <c r="C1160" i="9"/>
  <c r="D1160" i="9"/>
  <c r="E1160" i="9"/>
  <c r="F1160" i="9"/>
  <c r="H1160" i="9"/>
  <c r="A1161" i="9"/>
  <c r="C1161" i="9"/>
  <c r="D1161" i="9"/>
  <c r="E1161" i="9"/>
  <c r="F1161" i="9"/>
  <c r="H1161" i="9"/>
  <c r="A1162" i="9"/>
  <c r="C1162" i="9"/>
  <c r="D1162" i="9"/>
  <c r="E1162" i="9"/>
  <c r="F1162" i="9"/>
  <c r="H1162" i="9"/>
  <c r="A1163" i="9"/>
  <c r="C1163" i="9"/>
  <c r="D1163" i="9"/>
  <c r="E1163" i="9"/>
  <c r="F1163" i="9"/>
  <c r="H1163" i="9"/>
  <c r="A1164" i="9"/>
  <c r="C1164" i="9"/>
  <c r="D1164" i="9"/>
  <c r="E1164" i="9"/>
  <c r="F1164" i="9"/>
  <c r="H1164" i="9"/>
  <c r="A1165" i="9"/>
  <c r="C1165" i="9"/>
  <c r="D1165" i="9"/>
  <c r="E1165" i="9"/>
  <c r="F1165" i="9"/>
  <c r="H1165" i="9"/>
  <c r="A1166" i="9"/>
  <c r="C1166" i="9"/>
  <c r="D1166" i="9"/>
  <c r="E1166" i="9"/>
  <c r="F1166" i="9"/>
  <c r="H1166" i="9"/>
  <c r="A1167" i="9"/>
  <c r="C1167" i="9"/>
  <c r="D1167" i="9"/>
  <c r="E1167" i="9"/>
  <c r="F1167" i="9"/>
  <c r="H1167" i="9"/>
  <c r="A1168" i="9"/>
  <c r="C1168" i="9"/>
  <c r="D1168" i="9"/>
  <c r="E1168" i="9"/>
  <c r="F1168" i="9"/>
  <c r="H1168" i="9"/>
  <c r="A1169" i="9"/>
  <c r="C1169" i="9"/>
  <c r="D1169" i="9"/>
  <c r="E1169" i="9"/>
  <c r="F1169" i="9"/>
  <c r="H1169" i="9"/>
  <c r="A1170" i="9"/>
  <c r="C1170" i="9"/>
  <c r="D1170" i="9"/>
  <c r="E1170" i="9"/>
  <c r="F1170" i="9"/>
  <c r="H1170" i="9"/>
  <c r="A1171" i="9"/>
  <c r="C1171" i="9"/>
  <c r="D1171" i="9"/>
  <c r="E1171" i="9"/>
  <c r="F1171" i="9"/>
  <c r="H1171" i="9"/>
  <c r="A1172" i="9"/>
  <c r="C1172" i="9"/>
  <c r="D1172" i="9"/>
  <c r="E1172" i="9"/>
  <c r="F1172" i="9"/>
  <c r="H1172" i="9"/>
  <c r="A1173" i="9"/>
  <c r="C1173" i="9"/>
  <c r="D1173" i="9"/>
  <c r="E1173" i="9"/>
  <c r="F1173" i="9"/>
  <c r="H1173" i="9"/>
  <c r="A1174" i="9"/>
  <c r="C1174" i="9"/>
  <c r="D1174" i="9"/>
  <c r="E1174" i="9"/>
  <c r="F1174" i="9"/>
  <c r="H1174" i="9"/>
  <c r="A1175" i="9"/>
  <c r="C1175" i="9"/>
  <c r="D1175" i="9"/>
  <c r="E1175" i="9"/>
  <c r="F1175" i="9"/>
  <c r="H1175" i="9"/>
  <c r="A1176" i="9"/>
  <c r="C1176" i="9"/>
  <c r="D1176" i="9"/>
  <c r="E1176" i="9"/>
  <c r="F1176" i="9"/>
  <c r="H1176" i="9"/>
  <c r="A1177" i="9"/>
  <c r="C1177" i="9"/>
  <c r="D1177" i="9"/>
  <c r="E1177" i="9"/>
  <c r="F1177" i="9"/>
  <c r="H1177" i="9"/>
  <c r="A1178" i="9"/>
  <c r="C1178" i="9"/>
  <c r="D1178" i="9"/>
  <c r="E1178" i="9"/>
  <c r="F1178" i="9"/>
  <c r="H1178" i="9"/>
  <c r="A1179" i="9"/>
  <c r="C1179" i="9"/>
  <c r="D1179" i="9"/>
  <c r="E1179" i="9"/>
  <c r="F1179" i="9"/>
  <c r="H1179" i="9"/>
  <c r="A1180" i="9"/>
  <c r="C1180" i="9"/>
  <c r="D1180" i="9"/>
  <c r="E1180" i="9"/>
  <c r="F1180" i="9"/>
  <c r="H1180" i="9"/>
  <c r="A1181" i="9"/>
  <c r="C1181" i="9"/>
  <c r="D1181" i="9"/>
  <c r="E1181" i="9"/>
  <c r="F1181" i="9"/>
  <c r="H1181" i="9"/>
  <c r="A1182" i="9"/>
  <c r="C1182" i="9"/>
  <c r="D1182" i="9"/>
  <c r="E1182" i="9"/>
  <c r="F1182" i="9"/>
  <c r="H1182" i="9"/>
  <c r="A1183" i="9"/>
  <c r="C1183" i="9"/>
  <c r="D1183" i="9"/>
  <c r="E1183" i="9"/>
  <c r="F1183" i="9"/>
  <c r="H1183" i="9"/>
  <c r="A1184" i="9"/>
  <c r="C1184" i="9"/>
  <c r="D1184" i="9"/>
  <c r="E1184" i="9"/>
  <c r="F1184" i="9"/>
  <c r="H1184" i="9"/>
  <c r="A1185" i="9"/>
  <c r="C1185" i="9"/>
  <c r="D1185" i="9"/>
  <c r="E1185" i="9"/>
  <c r="F1185" i="9"/>
  <c r="H1185" i="9"/>
  <c r="A1186" i="9"/>
  <c r="C1186" i="9"/>
  <c r="D1186" i="9"/>
  <c r="E1186" i="9"/>
  <c r="F1186" i="9"/>
  <c r="H1186" i="9"/>
  <c r="A1187" i="9"/>
  <c r="C1187" i="9"/>
  <c r="D1187" i="9"/>
  <c r="E1187" i="9"/>
  <c r="F1187" i="9"/>
  <c r="H1187" i="9"/>
  <c r="A1188" i="9"/>
  <c r="C1188" i="9"/>
  <c r="D1188" i="9"/>
  <c r="E1188" i="9"/>
  <c r="F1188" i="9"/>
  <c r="H1188" i="9"/>
  <c r="A1189" i="9"/>
  <c r="C1189" i="9"/>
  <c r="D1189" i="9"/>
  <c r="E1189" i="9"/>
  <c r="F1189" i="9"/>
  <c r="H1189" i="9"/>
  <c r="A1190" i="9"/>
  <c r="C1190" i="9"/>
  <c r="D1190" i="9"/>
  <c r="E1190" i="9"/>
  <c r="F1190" i="9"/>
  <c r="H1190" i="9"/>
  <c r="A1191" i="9"/>
  <c r="C1191" i="9"/>
  <c r="D1191" i="9"/>
  <c r="E1191" i="9"/>
  <c r="F1191" i="9"/>
  <c r="H1191" i="9"/>
  <c r="A1192" i="9"/>
  <c r="C1192" i="9"/>
  <c r="D1192" i="9"/>
  <c r="E1192" i="9"/>
  <c r="F1192" i="9"/>
  <c r="H1192" i="9"/>
  <c r="A1193" i="9"/>
  <c r="C1193" i="9"/>
  <c r="D1193" i="9"/>
  <c r="E1193" i="9"/>
  <c r="F1193" i="9"/>
  <c r="H1193" i="9"/>
  <c r="A1194" i="9"/>
  <c r="C1194" i="9"/>
  <c r="D1194" i="9"/>
  <c r="E1194" i="9"/>
  <c r="F1194" i="9"/>
  <c r="H1194" i="9"/>
  <c r="A1195" i="9"/>
  <c r="C1195" i="9"/>
  <c r="D1195" i="9"/>
  <c r="E1195" i="9"/>
  <c r="F1195" i="9"/>
  <c r="H1195" i="9"/>
  <c r="A1196" i="9"/>
  <c r="C1196" i="9"/>
  <c r="D1196" i="9"/>
  <c r="E1196" i="9"/>
  <c r="F1196" i="9"/>
  <c r="H1196" i="9"/>
  <c r="A1197" i="9"/>
  <c r="C1197" i="9"/>
  <c r="D1197" i="9"/>
  <c r="E1197" i="9"/>
  <c r="F1197" i="9"/>
  <c r="H1197" i="9"/>
  <c r="A1198" i="9"/>
  <c r="C1198" i="9"/>
  <c r="D1198" i="9"/>
  <c r="E1198" i="9"/>
  <c r="F1198" i="9"/>
  <c r="H1198" i="9"/>
  <c r="A1199" i="9"/>
  <c r="C1199" i="9"/>
  <c r="D1199" i="9"/>
  <c r="E1199" i="9"/>
  <c r="F1199" i="9"/>
  <c r="H1199" i="9"/>
  <c r="A1200" i="9"/>
  <c r="C1200" i="9"/>
  <c r="D1200" i="9"/>
  <c r="E1200" i="9"/>
  <c r="F1200" i="9"/>
  <c r="H1200" i="9"/>
  <c r="A1201" i="9"/>
  <c r="C1201" i="9"/>
  <c r="D1201" i="9"/>
  <c r="E1201" i="9"/>
  <c r="F1201" i="9"/>
  <c r="H1201" i="9"/>
  <c r="A1202" i="9"/>
  <c r="C1202" i="9"/>
  <c r="D1202" i="9"/>
  <c r="E1202" i="9"/>
  <c r="F1202" i="9"/>
  <c r="H1202" i="9"/>
  <c r="A1203" i="9"/>
  <c r="C1203" i="9"/>
  <c r="D1203" i="9"/>
  <c r="E1203" i="9"/>
  <c r="F1203" i="9"/>
  <c r="H1203" i="9"/>
  <c r="A1204" i="9"/>
  <c r="C1204" i="9"/>
  <c r="D1204" i="9"/>
  <c r="E1204" i="9"/>
  <c r="F1204" i="9"/>
  <c r="H1204" i="9"/>
  <c r="A1205" i="9"/>
  <c r="C1205" i="9"/>
  <c r="D1205" i="9"/>
  <c r="E1205" i="9"/>
  <c r="F1205" i="9"/>
  <c r="H1205" i="9"/>
  <c r="A1206" i="9"/>
  <c r="C1206" i="9"/>
  <c r="D1206" i="9"/>
  <c r="E1206" i="9"/>
  <c r="F1206" i="9"/>
  <c r="H1206" i="9"/>
  <c r="A1207" i="9"/>
  <c r="C1207" i="9"/>
  <c r="D1207" i="9"/>
  <c r="E1207" i="9"/>
  <c r="F1207" i="9"/>
  <c r="H1207" i="9"/>
  <c r="A1208" i="9"/>
  <c r="C1208" i="9"/>
  <c r="D1208" i="9"/>
  <c r="E1208" i="9"/>
  <c r="F1208" i="9"/>
  <c r="H1208" i="9"/>
  <c r="A1209" i="9"/>
  <c r="C1209" i="9"/>
  <c r="D1209" i="9"/>
  <c r="E1209" i="9"/>
  <c r="F1209" i="9"/>
  <c r="H1209" i="9"/>
  <c r="A1210" i="9"/>
  <c r="C1210" i="9"/>
  <c r="D1210" i="9"/>
  <c r="E1210" i="9"/>
  <c r="F1210" i="9"/>
  <c r="H1210" i="9"/>
  <c r="A1211" i="9"/>
  <c r="C1211" i="9"/>
  <c r="D1211" i="9"/>
  <c r="E1211" i="9"/>
  <c r="F1211" i="9"/>
  <c r="H1211" i="9"/>
  <c r="A1212" i="9"/>
  <c r="C1212" i="9"/>
  <c r="D1212" i="9"/>
  <c r="E1212" i="9"/>
  <c r="F1212" i="9"/>
  <c r="H1212" i="9"/>
  <c r="A1213" i="9"/>
  <c r="C1213" i="9"/>
  <c r="D1213" i="9"/>
  <c r="E1213" i="9"/>
  <c r="F1213" i="9"/>
  <c r="H1213" i="9"/>
  <c r="A1214" i="9"/>
  <c r="C1214" i="9"/>
  <c r="D1214" i="9"/>
  <c r="E1214" i="9"/>
  <c r="F1214" i="9"/>
  <c r="H1214" i="9"/>
  <c r="A1215" i="9"/>
  <c r="C1215" i="9"/>
  <c r="D1215" i="9"/>
  <c r="E1215" i="9"/>
  <c r="F1215" i="9"/>
  <c r="H1215" i="9"/>
  <c r="A1216" i="9"/>
  <c r="C1216" i="9"/>
  <c r="D1216" i="9"/>
  <c r="E1216" i="9"/>
  <c r="F1216" i="9"/>
  <c r="H1216" i="9"/>
  <c r="A1217" i="9"/>
  <c r="C1217" i="9"/>
  <c r="D1217" i="9"/>
  <c r="E1217" i="9"/>
  <c r="F1217" i="9"/>
  <c r="H1217" i="9"/>
  <c r="A1218" i="9"/>
  <c r="C1218" i="9"/>
  <c r="D1218" i="9"/>
  <c r="E1218" i="9"/>
  <c r="F1218" i="9"/>
  <c r="H1218" i="9"/>
  <c r="A1219" i="9"/>
  <c r="C1219" i="9"/>
  <c r="D1219" i="9"/>
  <c r="E1219" i="9"/>
  <c r="F1219" i="9"/>
  <c r="H1219" i="9"/>
  <c r="A1220" i="9"/>
  <c r="C1220" i="9"/>
  <c r="D1220" i="9"/>
  <c r="E1220" i="9"/>
  <c r="F1220" i="9"/>
  <c r="H1220" i="9"/>
  <c r="A1221" i="9"/>
  <c r="C1221" i="9"/>
  <c r="D1221" i="9"/>
  <c r="E1221" i="9"/>
  <c r="F1221" i="9"/>
  <c r="H1221" i="9"/>
  <c r="A1222" i="9"/>
  <c r="C1222" i="9"/>
  <c r="D1222" i="9"/>
  <c r="E1222" i="9"/>
  <c r="F1222" i="9"/>
  <c r="H1222" i="9"/>
  <c r="A1223" i="9"/>
  <c r="C1223" i="9"/>
  <c r="D1223" i="9"/>
  <c r="E1223" i="9"/>
  <c r="F1223" i="9"/>
  <c r="H1223" i="9"/>
  <c r="A1224" i="9"/>
  <c r="C1224" i="9"/>
  <c r="D1224" i="9"/>
  <c r="E1224" i="9"/>
  <c r="F1224" i="9"/>
  <c r="H1224" i="9"/>
  <c r="A1225" i="9"/>
  <c r="C1225" i="9"/>
  <c r="D1225" i="9"/>
  <c r="E1225" i="9"/>
  <c r="F1225" i="9"/>
  <c r="H1225" i="9"/>
  <c r="A1226" i="9"/>
  <c r="C1226" i="9"/>
  <c r="D1226" i="9"/>
  <c r="E1226" i="9"/>
  <c r="F1226" i="9"/>
  <c r="H1226" i="9"/>
  <c r="A1227" i="9"/>
  <c r="C1227" i="9"/>
  <c r="D1227" i="9"/>
  <c r="E1227" i="9"/>
  <c r="F1227" i="9"/>
  <c r="H1227" i="9"/>
  <c r="A1228" i="9"/>
  <c r="C1228" i="9"/>
  <c r="D1228" i="9"/>
  <c r="E1228" i="9"/>
  <c r="F1228" i="9"/>
  <c r="H1228" i="9"/>
  <c r="A1229" i="9"/>
  <c r="C1229" i="9"/>
  <c r="D1229" i="9"/>
  <c r="E1229" i="9"/>
  <c r="F1229" i="9"/>
  <c r="H1229" i="9"/>
  <c r="A1230" i="9"/>
  <c r="C1230" i="9"/>
  <c r="D1230" i="9"/>
  <c r="E1230" i="9"/>
  <c r="F1230" i="9"/>
  <c r="H1230" i="9"/>
  <c r="A1231" i="9"/>
  <c r="C1231" i="9"/>
  <c r="D1231" i="9"/>
  <c r="E1231" i="9"/>
  <c r="F1231" i="9"/>
  <c r="H1231" i="9"/>
  <c r="A1232" i="9"/>
  <c r="C1232" i="9"/>
  <c r="D1232" i="9"/>
  <c r="E1232" i="9"/>
  <c r="F1232" i="9"/>
  <c r="H1232" i="9"/>
  <c r="A1233" i="9"/>
  <c r="C1233" i="9"/>
  <c r="D1233" i="9"/>
  <c r="E1233" i="9"/>
  <c r="F1233" i="9"/>
  <c r="H1233" i="9"/>
  <c r="A1234" i="9"/>
  <c r="C1234" i="9"/>
  <c r="D1234" i="9"/>
  <c r="E1234" i="9"/>
  <c r="F1234" i="9"/>
  <c r="H1234" i="9"/>
  <c r="A1235" i="9"/>
  <c r="C1235" i="9"/>
  <c r="D1235" i="9"/>
  <c r="E1235" i="9"/>
  <c r="F1235" i="9"/>
  <c r="H1235" i="9"/>
  <c r="A1236" i="9"/>
  <c r="C1236" i="9"/>
  <c r="D1236" i="9"/>
  <c r="E1236" i="9"/>
  <c r="F1236" i="9"/>
  <c r="H1236" i="9"/>
  <c r="A1237" i="9"/>
  <c r="C1237" i="9"/>
  <c r="D1237" i="9"/>
  <c r="E1237" i="9"/>
  <c r="F1237" i="9"/>
  <c r="H1237" i="9"/>
  <c r="A1238" i="9"/>
  <c r="C1238" i="9"/>
  <c r="D1238" i="9"/>
  <c r="E1238" i="9"/>
  <c r="F1238" i="9"/>
  <c r="H1238" i="9"/>
  <c r="A1239" i="9"/>
  <c r="C1239" i="9"/>
  <c r="D1239" i="9"/>
  <c r="E1239" i="9"/>
  <c r="F1239" i="9"/>
  <c r="H1239" i="9"/>
  <c r="A1240" i="9"/>
  <c r="C1240" i="9"/>
  <c r="D1240" i="9"/>
  <c r="E1240" i="9"/>
  <c r="F1240" i="9"/>
  <c r="H1240" i="9"/>
  <c r="A1241" i="9"/>
  <c r="C1241" i="9"/>
  <c r="D1241" i="9"/>
  <c r="E1241" i="9"/>
  <c r="F1241" i="9"/>
  <c r="H1241" i="9"/>
  <c r="A1242" i="9"/>
  <c r="C1242" i="9"/>
  <c r="D1242" i="9"/>
  <c r="E1242" i="9"/>
  <c r="F1242" i="9"/>
  <c r="H1242" i="9"/>
  <c r="A1243" i="9"/>
  <c r="C1243" i="9"/>
  <c r="D1243" i="9"/>
  <c r="E1243" i="9"/>
  <c r="F1243" i="9"/>
  <c r="H1243" i="9"/>
  <c r="A1244" i="9"/>
  <c r="C1244" i="9"/>
  <c r="D1244" i="9"/>
  <c r="E1244" i="9"/>
  <c r="F1244" i="9"/>
  <c r="H1244" i="9"/>
  <c r="A1245" i="9"/>
  <c r="C1245" i="9"/>
  <c r="D1245" i="9"/>
  <c r="E1245" i="9"/>
  <c r="F1245" i="9"/>
  <c r="H1245" i="9"/>
  <c r="A1246" i="9"/>
  <c r="C1246" i="9"/>
  <c r="D1246" i="9"/>
  <c r="E1246" i="9"/>
  <c r="F1246" i="9"/>
  <c r="H1246" i="9"/>
  <c r="A1247" i="9"/>
  <c r="C1247" i="9"/>
  <c r="D1247" i="9"/>
  <c r="E1247" i="9"/>
  <c r="F1247" i="9"/>
  <c r="H1247" i="9"/>
  <c r="A1248" i="9"/>
  <c r="C1248" i="9"/>
  <c r="D1248" i="9"/>
  <c r="E1248" i="9"/>
  <c r="F1248" i="9"/>
  <c r="H1248" i="9"/>
  <c r="A1249" i="9"/>
  <c r="C1249" i="9"/>
  <c r="D1249" i="9"/>
  <c r="E1249" i="9"/>
  <c r="F1249" i="9"/>
  <c r="H1249" i="9"/>
  <c r="A1250" i="9"/>
  <c r="C1250" i="9"/>
  <c r="D1250" i="9"/>
  <c r="E1250" i="9"/>
  <c r="F1250" i="9"/>
  <c r="H1250" i="9"/>
  <c r="A1251" i="9"/>
  <c r="C1251" i="9"/>
  <c r="D1251" i="9"/>
  <c r="E1251" i="9"/>
  <c r="F1251" i="9"/>
  <c r="H1251" i="9"/>
  <c r="A1252" i="9"/>
  <c r="C1252" i="9"/>
  <c r="D1252" i="9"/>
  <c r="E1252" i="9"/>
  <c r="F1252" i="9"/>
  <c r="H1252" i="9"/>
  <c r="A1253" i="9"/>
  <c r="C1253" i="9"/>
  <c r="D1253" i="9"/>
  <c r="E1253" i="9"/>
  <c r="F1253" i="9"/>
  <c r="H1253" i="9"/>
  <c r="A1254" i="9"/>
  <c r="C1254" i="9"/>
  <c r="D1254" i="9"/>
  <c r="E1254" i="9"/>
  <c r="F1254" i="9"/>
  <c r="H1254" i="9"/>
  <c r="A1255" i="9"/>
  <c r="C1255" i="9"/>
  <c r="D1255" i="9"/>
  <c r="E1255" i="9"/>
  <c r="F1255" i="9"/>
  <c r="H1255" i="9"/>
  <c r="A1256" i="9"/>
  <c r="C1256" i="9"/>
  <c r="D1256" i="9"/>
  <c r="E1256" i="9"/>
  <c r="F1256" i="9"/>
  <c r="H1256" i="9"/>
  <c r="A1257" i="9"/>
  <c r="C1257" i="9"/>
  <c r="D1257" i="9"/>
  <c r="E1257" i="9"/>
  <c r="F1257" i="9"/>
  <c r="H1257" i="9"/>
  <c r="A1258" i="9"/>
  <c r="C1258" i="9"/>
  <c r="D1258" i="9"/>
  <c r="E1258" i="9"/>
  <c r="F1258" i="9"/>
  <c r="H1258" i="9"/>
  <c r="A1259" i="9"/>
  <c r="C1259" i="9"/>
  <c r="D1259" i="9"/>
  <c r="E1259" i="9"/>
  <c r="F1259" i="9"/>
  <c r="H1259" i="9"/>
  <c r="A1260" i="9"/>
  <c r="C1260" i="9"/>
  <c r="D1260" i="9"/>
  <c r="E1260" i="9"/>
  <c r="F1260" i="9"/>
  <c r="H1260" i="9"/>
  <c r="A1261" i="9"/>
  <c r="C1261" i="9"/>
  <c r="D1261" i="9"/>
  <c r="E1261" i="9"/>
  <c r="F1261" i="9"/>
  <c r="H1261" i="9"/>
  <c r="A1262" i="9"/>
  <c r="C1262" i="9"/>
  <c r="D1262" i="9"/>
  <c r="E1262" i="9"/>
  <c r="F1262" i="9"/>
  <c r="H1262" i="9"/>
  <c r="A1263" i="9"/>
  <c r="C1263" i="9"/>
  <c r="D1263" i="9"/>
  <c r="E1263" i="9"/>
  <c r="F1263" i="9"/>
  <c r="H1263" i="9"/>
  <c r="A1264" i="9"/>
  <c r="C1264" i="9"/>
  <c r="D1264" i="9"/>
  <c r="E1264" i="9"/>
  <c r="F1264" i="9"/>
  <c r="H1264" i="9"/>
  <c r="A1265" i="9"/>
  <c r="C1265" i="9"/>
  <c r="D1265" i="9"/>
  <c r="E1265" i="9"/>
  <c r="F1265" i="9"/>
  <c r="H1265" i="9"/>
  <c r="A1266" i="9"/>
  <c r="C1266" i="9"/>
  <c r="D1266" i="9"/>
  <c r="E1266" i="9"/>
  <c r="F1266" i="9"/>
  <c r="H1266" i="9"/>
  <c r="A1267" i="9"/>
  <c r="C1267" i="9"/>
  <c r="D1267" i="9"/>
  <c r="E1267" i="9"/>
  <c r="F1267" i="9"/>
  <c r="H1267" i="9"/>
  <c r="A1268" i="9"/>
  <c r="C1268" i="9"/>
  <c r="D1268" i="9"/>
  <c r="E1268" i="9"/>
  <c r="F1268" i="9"/>
  <c r="H1268" i="9"/>
  <c r="A1269" i="9"/>
  <c r="C1269" i="9"/>
  <c r="D1269" i="9"/>
  <c r="E1269" i="9"/>
  <c r="F1269" i="9"/>
  <c r="H1269" i="9"/>
  <c r="A1270" i="9"/>
  <c r="C1270" i="9"/>
  <c r="D1270" i="9"/>
  <c r="E1270" i="9"/>
  <c r="F1270" i="9"/>
  <c r="H1270" i="9"/>
  <c r="A1271" i="9"/>
  <c r="C1271" i="9"/>
  <c r="D1271" i="9"/>
  <c r="E1271" i="9"/>
  <c r="F1271" i="9"/>
  <c r="H1271" i="9"/>
  <c r="A1272" i="9"/>
  <c r="C1272" i="9"/>
  <c r="D1272" i="9"/>
  <c r="E1272" i="9"/>
  <c r="F1272" i="9"/>
  <c r="H1272" i="9"/>
  <c r="A1273" i="9"/>
  <c r="C1273" i="9"/>
  <c r="D1273" i="9"/>
  <c r="E1273" i="9"/>
  <c r="F1273" i="9"/>
  <c r="H1273" i="9"/>
  <c r="A1274" i="9"/>
  <c r="C1274" i="9"/>
  <c r="D1274" i="9"/>
  <c r="E1274" i="9"/>
  <c r="F1274" i="9"/>
  <c r="H1274" i="9"/>
  <c r="A1275" i="9"/>
  <c r="C1275" i="9"/>
  <c r="D1275" i="9"/>
  <c r="E1275" i="9"/>
  <c r="F1275" i="9"/>
  <c r="H1275" i="9"/>
  <c r="A1276" i="9"/>
  <c r="C1276" i="9"/>
  <c r="D1276" i="9"/>
  <c r="E1276" i="9"/>
  <c r="F1276" i="9"/>
  <c r="H1276" i="9"/>
  <c r="A1277" i="9"/>
  <c r="C1277" i="9"/>
  <c r="D1277" i="9"/>
  <c r="E1277" i="9"/>
  <c r="F1277" i="9"/>
  <c r="H1277" i="9"/>
  <c r="A1278" i="9"/>
  <c r="C1278" i="9"/>
  <c r="D1278" i="9"/>
  <c r="E1278" i="9"/>
  <c r="F1278" i="9"/>
  <c r="H1278" i="9"/>
  <c r="A1279" i="9"/>
  <c r="C1279" i="9"/>
  <c r="D1279" i="9"/>
  <c r="E1279" i="9"/>
  <c r="F1279" i="9"/>
  <c r="H1279" i="9"/>
  <c r="A1280" i="9"/>
  <c r="C1280" i="9"/>
  <c r="D1280" i="9"/>
  <c r="E1280" i="9"/>
  <c r="F1280" i="9"/>
  <c r="H1280" i="9"/>
  <c r="A1281" i="9"/>
  <c r="C1281" i="9"/>
  <c r="D1281" i="9"/>
  <c r="E1281" i="9"/>
  <c r="F1281" i="9"/>
  <c r="H1281" i="9"/>
  <c r="A1282" i="9"/>
  <c r="C1282" i="9"/>
  <c r="D1282" i="9"/>
  <c r="E1282" i="9"/>
  <c r="F1282" i="9"/>
  <c r="H1282" i="9"/>
  <c r="A1283" i="9"/>
  <c r="C1283" i="9"/>
  <c r="D1283" i="9"/>
  <c r="E1283" i="9"/>
  <c r="F1283" i="9"/>
  <c r="H1283" i="9"/>
  <c r="A1284" i="9"/>
  <c r="C1284" i="9"/>
  <c r="D1284" i="9"/>
  <c r="E1284" i="9"/>
  <c r="F1284" i="9"/>
  <c r="H1284" i="9"/>
  <c r="A1285" i="9"/>
  <c r="C1285" i="9"/>
  <c r="D1285" i="9"/>
  <c r="E1285" i="9"/>
  <c r="F1285" i="9"/>
  <c r="H1285" i="9"/>
  <c r="A1286" i="9"/>
  <c r="C1286" i="9"/>
  <c r="D1286" i="9"/>
  <c r="E1286" i="9"/>
  <c r="F1286" i="9"/>
  <c r="H1286" i="9"/>
  <c r="A1287" i="9"/>
  <c r="C1287" i="9"/>
  <c r="D1287" i="9"/>
  <c r="E1287" i="9"/>
  <c r="F1287" i="9"/>
  <c r="H1287" i="9"/>
  <c r="A1288" i="9"/>
  <c r="C1288" i="9"/>
  <c r="D1288" i="9"/>
  <c r="E1288" i="9"/>
  <c r="F1288" i="9"/>
  <c r="H1288" i="9"/>
  <c r="A1289" i="9"/>
  <c r="C1289" i="9"/>
  <c r="D1289" i="9"/>
  <c r="E1289" i="9"/>
  <c r="F1289" i="9"/>
  <c r="H1289" i="9"/>
  <c r="A1290" i="9"/>
  <c r="C1290" i="9"/>
  <c r="D1290" i="9"/>
  <c r="E1290" i="9"/>
  <c r="F1290" i="9"/>
  <c r="H1290" i="9"/>
  <c r="A1291" i="9"/>
  <c r="C1291" i="9"/>
  <c r="D1291" i="9"/>
  <c r="E1291" i="9"/>
  <c r="F1291" i="9"/>
  <c r="H1291" i="9"/>
  <c r="A1292" i="9"/>
  <c r="C1292" i="9"/>
  <c r="D1292" i="9"/>
  <c r="E1292" i="9"/>
  <c r="F1292" i="9"/>
  <c r="H1292" i="9"/>
  <c r="A1293" i="9"/>
  <c r="C1293" i="9"/>
  <c r="D1293" i="9"/>
  <c r="E1293" i="9"/>
  <c r="F1293" i="9"/>
  <c r="H1293" i="9"/>
  <c r="A1294" i="9"/>
  <c r="C1294" i="9"/>
  <c r="D1294" i="9"/>
  <c r="E1294" i="9"/>
  <c r="F1294" i="9"/>
  <c r="H1294" i="9"/>
  <c r="A1295" i="9"/>
  <c r="C1295" i="9"/>
  <c r="D1295" i="9"/>
  <c r="E1295" i="9"/>
  <c r="F1295" i="9"/>
  <c r="H1295" i="9"/>
  <c r="A1296" i="9"/>
  <c r="C1296" i="9"/>
  <c r="D1296" i="9"/>
  <c r="E1296" i="9"/>
  <c r="F1296" i="9"/>
  <c r="H1296" i="9"/>
  <c r="A1297" i="9"/>
  <c r="C1297" i="9"/>
  <c r="D1297" i="9"/>
  <c r="E1297" i="9"/>
  <c r="F1297" i="9"/>
  <c r="H1297" i="9"/>
  <c r="A1298" i="9"/>
  <c r="C1298" i="9"/>
  <c r="D1298" i="9"/>
  <c r="E1298" i="9"/>
  <c r="F1298" i="9"/>
  <c r="H1298" i="9"/>
  <c r="A1299" i="9"/>
  <c r="C1299" i="9"/>
  <c r="D1299" i="9"/>
  <c r="E1299" i="9"/>
  <c r="F1299" i="9"/>
  <c r="H1299" i="9"/>
  <c r="A1300" i="9"/>
  <c r="C1300" i="9"/>
  <c r="D1300" i="9"/>
  <c r="E1300" i="9"/>
  <c r="F1300" i="9"/>
  <c r="H1300" i="9"/>
  <c r="A1301" i="9"/>
  <c r="C1301" i="9"/>
  <c r="D1301" i="9"/>
  <c r="E1301" i="9"/>
  <c r="F1301" i="9"/>
  <c r="H1301" i="9"/>
  <c r="A1302" i="9"/>
  <c r="C1302" i="9"/>
  <c r="D1302" i="9"/>
  <c r="E1302" i="9"/>
  <c r="F1302" i="9"/>
  <c r="H1302" i="9"/>
  <c r="A1303" i="9"/>
  <c r="C1303" i="9"/>
  <c r="D1303" i="9"/>
  <c r="E1303" i="9"/>
  <c r="F1303" i="9"/>
  <c r="H1303" i="9"/>
  <c r="A1304" i="9"/>
  <c r="C1304" i="9"/>
  <c r="D1304" i="9"/>
  <c r="E1304" i="9"/>
  <c r="F1304" i="9"/>
  <c r="H1304" i="9"/>
  <c r="A1305" i="9"/>
  <c r="C1305" i="9"/>
  <c r="D1305" i="9"/>
  <c r="E1305" i="9"/>
  <c r="F1305" i="9"/>
  <c r="H1305" i="9"/>
  <c r="A1306" i="9"/>
  <c r="C1306" i="9"/>
  <c r="D1306" i="9"/>
  <c r="E1306" i="9"/>
  <c r="F1306" i="9"/>
  <c r="H1306" i="9"/>
  <c r="A1307" i="9"/>
  <c r="C1307" i="9"/>
  <c r="D1307" i="9"/>
  <c r="E1307" i="9"/>
  <c r="F1307" i="9"/>
  <c r="H1307" i="9"/>
  <c r="A1308" i="9"/>
  <c r="C1308" i="9"/>
  <c r="D1308" i="9"/>
  <c r="E1308" i="9"/>
  <c r="F1308" i="9"/>
  <c r="H1308" i="9"/>
  <c r="A1309" i="9"/>
  <c r="C1309" i="9"/>
  <c r="D1309" i="9"/>
  <c r="E1309" i="9"/>
  <c r="F1309" i="9"/>
  <c r="H1309" i="9"/>
  <c r="A1310" i="9"/>
  <c r="C1310" i="9"/>
  <c r="D1310" i="9"/>
  <c r="E1310" i="9"/>
  <c r="F1310" i="9"/>
  <c r="H1310" i="9"/>
  <c r="A1311" i="9"/>
  <c r="C1311" i="9"/>
  <c r="D1311" i="9"/>
  <c r="E1311" i="9"/>
  <c r="F1311" i="9"/>
  <c r="H1311" i="9"/>
  <c r="A1312" i="9"/>
  <c r="C1312" i="9"/>
  <c r="D1312" i="9"/>
  <c r="E1312" i="9"/>
  <c r="F1312" i="9"/>
  <c r="H1312" i="9"/>
  <c r="A1313" i="9"/>
  <c r="C1313" i="9"/>
  <c r="D1313" i="9"/>
  <c r="E1313" i="9"/>
  <c r="F1313" i="9"/>
  <c r="H1313" i="9"/>
  <c r="A1314" i="9"/>
  <c r="C1314" i="9"/>
  <c r="D1314" i="9"/>
  <c r="E1314" i="9"/>
  <c r="F1314" i="9"/>
  <c r="H1314" i="9"/>
  <c r="A1315" i="9"/>
  <c r="C1315" i="9"/>
  <c r="D1315" i="9"/>
  <c r="E1315" i="9"/>
  <c r="F1315" i="9"/>
  <c r="H1315" i="9"/>
  <c r="A1316" i="9"/>
  <c r="C1316" i="9"/>
  <c r="D1316" i="9"/>
  <c r="E1316" i="9"/>
  <c r="F1316" i="9"/>
  <c r="H1316" i="9"/>
  <c r="A1317" i="9"/>
  <c r="C1317" i="9"/>
  <c r="D1317" i="9"/>
  <c r="E1317" i="9"/>
  <c r="F1317" i="9"/>
  <c r="H1317" i="9"/>
  <c r="A1318" i="9"/>
  <c r="C1318" i="9"/>
  <c r="D1318" i="9"/>
  <c r="E1318" i="9"/>
  <c r="F1318" i="9"/>
  <c r="H1318" i="9"/>
  <c r="A1319" i="9"/>
  <c r="C1319" i="9"/>
  <c r="D1319" i="9"/>
  <c r="E1319" i="9"/>
  <c r="F1319" i="9"/>
  <c r="H1319" i="9"/>
  <c r="A1320" i="9"/>
  <c r="C1320" i="9"/>
  <c r="D1320" i="9"/>
  <c r="E1320" i="9"/>
  <c r="F1320" i="9"/>
  <c r="H1320" i="9"/>
  <c r="A1321" i="9"/>
  <c r="C1321" i="9"/>
  <c r="D1321" i="9"/>
  <c r="E1321" i="9"/>
  <c r="F1321" i="9"/>
  <c r="H1321" i="9"/>
  <c r="A1322" i="9"/>
  <c r="C1322" i="9"/>
  <c r="D1322" i="9"/>
  <c r="E1322" i="9"/>
  <c r="F1322" i="9"/>
  <c r="H1322" i="9"/>
  <c r="A1323" i="9"/>
  <c r="C1323" i="9"/>
  <c r="D1323" i="9"/>
  <c r="E1323" i="9"/>
  <c r="F1323" i="9"/>
  <c r="H1323" i="9"/>
  <c r="A1324" i="9"/>
  <c r="C1324" i="9"/>
  <c r="D1324" i="9"/>
  <c r="E1324" i="9"/>
  <c r="F1324" i="9"/>
  <c r="H1324" i="9"/>
  <c r="A1325" i="9"/>
  <c r="C1325" i="9"/>
  <c r="D1325" i="9"/>
  <c r="E1325" i="9"/>
  <c r="F1325" i="9"/>
  <c r="H1325" i="9"/>
  <c r="A1326" i="9"/>
  <c r="C1326" i="9"/>
  <c r="D1326" i="9"/>
  <c r="E1326" i="9"/>
  <c r="F1326" i="9"/>
  <c r="H1326" i="9"/>
  <c r="A1327" i="9"/>
  <c r="C1327" i="9"/>
  <c r="D1327" i="9"/>
  <c r="E1327" i="9"/>
  <c r="F1327" i="9"/>
  <c r="H1327" i="9"/>
  <c r="A1328" i="9"/>
  <c r="C1328" i="9"/>
  <c r="D1328" i="9"/>
  <c r="E1328" i="9"/>
  <c r="F1328" i="9"/>
  <c r="H1328" i="9"/>
  <c r="A1329" i="9"/>
  <c r="C1329" i="9"/>
  <c r="D1329" i="9"/>
  <c r="E1329" i="9"/>
  <c r="F1329" i="9"/>
  <c r="H1329" i="9"/>
  <c r="A1330" i="9"/>
  <c r="C1330" i="9"/>
  <c r="D1330" i="9"/>
  <c r="E1330" i="9"/>
  <c r="F1330" i="9"/>
  <c r="H1330" i="9"/>
  <c r="A1331" i="9"/>
  <c r="C1331" i="9"/>
  <c r="D1331" i="9"/>
  <c r="E1331" i="9"/>
  <c r="F1331" i="9"/>
  <c r="H1331" i="9"/>
  <c r="A1332" i="9"/>
  <c r="C1332" i="9"/>
  <c r="D1332" i="9"/>
  <c r="E1332" i="9"/>
  <c r="F1332" i="9"/>
  <c r="H1332" i="9"/>
  <c r="A1333" i="9"/>
  <c r="C1333" i="9"/>
  <c r="D1333" i="9"/>
  <c r="E1333" i="9"/>
  <c r="F1333" i="9"/>
  <c r="H1333" i="9"/>
  <c r="A1334" i="9"/>
  <c r="C1334" i="9"/>
  <c r="D1334" i="9"/>
  <c r="E1334" i="9"/>
  <c r="F1334" i="9"/>
  <c r="H1334" i="9"/>
  <c r="A1335" i="9"/>
  <c r="C1335" i="9"/>
  <c r="D1335" i="9"/>
  <c r="E1335" i="9"/>
  <c r="F1335" i="9"/>
  <c r="H1335" i="9"/>
  <c r="A1336" i="9"/>
  <c r="C1336" i="9"/>
  <c r="D1336" i="9"/>
  <c r="E1336" i="9"/>
  <c r="F1336" i="9"/>
  <c r="H1336" i="9"/>
  <c r="A1337" i="9"/>
  <c r="C1337" i="9"/>
  <c r="D1337" i="9"/>
  <c r="E1337" i="9"/>
  <c r="F1337" i="9"/>
  <c r="H1337" i="9"/>
  <c r="A1338" i="9"/>
  <c r="C1338" i="9"/>
  <c r="D1338" i="9"/>
  <c r="E1338" i="9"/>
  <c r="F1338" i="9"/>
  <c r="H1338" i="9"/>
  <c r="A1339" i="9"/>
  <c r="C1339" i="9"/>
  <c r="D1339" i="9"/>
  <c r="E1339" i="9"/>
  <c r="F1339" i="9"/>
  <c r="H1339" i="9"/>
  <c r="A1340" i="9"/>
  <c r="C1340" i="9"/>
  <c r="D1340" i="9"/>
  <c r="E1340" i="9"/>
  <c r="F1340" i="9"/>
  <c r="H1340" i="9"/>
  <c r="A1341" i="9"/>
  <c r="C1341" i="9"/>
  <c r="D1341" i="9"/>
  <c r="E1341" i="9"/>
  <c r="F1341" i="9"/>
  <c r="H1341" i="9"/>
  <c r="A1342" i="9"/>
  <c r="C1342" i="9"/>
  <c r="D1342" i="9"/>
  <c r="E1342" i="9"/>
  <c r="F1342" i="9"/>
  <c r="H1342" i="9"/>
  <c r="A1343" i="9"/>
  <c r="C1343" i="9"/>
  <c r="D1343" i="9"/>
  <c r="E1343" i="9"/>
  <c r="F1343" i="9"/>
  <c r="H1343" i="9"/>
  <c r="A1344" i="9"/>
  <c r="C1344" i="9"/>
  <c r="D1344" i="9"/>
  <c r="E1344" i="9"/>
  <c r="F1344" i="9"/>
  <c r="H1344" i="9"/>
  <c r="A1345" i="9"/>
  <c r="C1345" i="9"/>
  <c r="D1345" i="9"/>
  <c r="E1345" i="9"/>
  <c r="F1345" i="9"/>
  <c r="H1345" i="9"/>
  <c r="A1346" i="9"/>
  <c r="C1346" i="9"/>
  <c r="D1346" i="9"/>
  <c r="E1346" i="9"/>
  <c r="F1346" i="9"/>
  <c r="H1346" i="9"/>
  <c r="A1347" i="9"/>
  <c r="C1347" i="9"/>
  <c r="D1347" i="9"/>
  <c r="E1347" i="9"/>
  <c r="F1347" i="9"/>
  <c r="H1347" i="9"/>
  <c r="A1348" i="9"/>
  <c r="C1348" i="9"/>
  <c r="D1348" i="9"/>
  <c r="E1348" i="9"/>
  <c r="F1348" i="9"/>
  <c r="H1348" i="9"/>
  <c r="A1349" i="9"/>
  <c r="C1349" i="9"/>
  <c r="D1349" i="9"/>
  <c r="E1349" i="9"/>
  <c r="F1349" i="9"/>
  <c r="H1349" i="9"/>
  <c r="A1350" i="9"/>
  <c r="C1350" i="9"/>
  <c r="D1350" i="9"/>
  <c r="E1350" i="9"/>
  <c r="F1350" i="9"/>
  <c r="H1350" i="9"/>
  <c r="A1351" i="9"/>
  <c r="C1351" i="9"/>
  <c r="D1351" i="9"/>
  <c r="E1351" i="9"/>
  <c r="F1351" i="9"/>
  <c r="H1351" i="9"/>
  <c r="A1352" i="9"/>
  <c r="C1352" i="9"/>
  <c r="D1352" i="9"/>
  <c r="E1352" i="9"/>
  <c r="F1352" i="9"/>
  <c r="H1352" i="9"/>
  <c r="A1353" i="9"/>
  <c r="C1353" i="9"/>
  <c r="D1353" i="9"/>
  <c r="E1353" i="9"/>
  <c r="F1353" i="9"/>
  <c r="H1353" i="9"/>
  <c r="A1354" i="9"/>
  <c r="C1354" i="9"/>
  <c r="D1354" i="9"/>
  <c r="E1354" i="9"/>
  <c r="F1354" i="9"/>
  <c r="H1354" i="9"/>
  <c r="A1355" i="9"/>
  <c r="C1355" i="9"/>
  <c r="D1355" i="9"/>
  <c r="E1355" i="9"/>
  <c r="F1355" i="9"/>
  <c r="H1355" i="9"/>
  <c r="A1356" i="9"/>
  <c r="C1356" i="9"/>
  <c r="D1356" i="9"/>
  <c r="E1356" i="9"/>
  <c r="F1356" i="9"/>
  <c r="H1356" i="9"/>
  <c r="A1357" i="9"/>
  <c r="C1357" i="9"/>
  <c r="D1357" i="9"/>
  <c r="E1357" i="9"/>
  <c r="F1357" i="9"/>
  <c r="H1357" i="9"/>
  <c r="A1358" i="9"/>
  <c r="C1358" i="9"/>
  <c r="D1358" i="9"/>
  <c r="E1358" i="9"/>
  <c r="F1358" i="9"/>
  <c r="H1358" i="9"/>
  <c r="A1359" i="9"/>
  <c r="C1359" i="9"/>
  <c r="D1359" i="9"/>
  <c r="E1359" i="9"/>
  <c r="F1359" i="9"/>
  <c r="H1359" i="9"/>
  <c r="A1360" i="9"/>
  <c r="C1360" i="9"/>
  <c r="D1360" i="9"/>
  <c r="E1360" i="9"/>
  <c r="F1360" i="9"/>
  <c r="H1360" i="9"/>
  <c r="A1361" i="9"/>
  <c r="C1361" i="9"/>
  <c r="D1361" i="9"/>
  <c r="E1361" i="9"/>
  <c r="F1361" i="9"/>
  <c r="H1361" i="9"/>
  <c r="A1362" i="9"/>
  <c r="C1362" i="9"/>
  <c r="D1362" i="9"/>
  <c r="E1362" i="9"/>
  <c r="F1362" i="9"/>
  <c r="H1362" i="9"/>
  <c r="A1363" i="9"/>
  <c r="C1363" i="9"/>
  <c r="D1363" i="9"/>
  <c r="E1363" i="9"/>
  <c r="F1363" i="9"/>
  <c r="H1363" i="9"/>
  <c r="A1364" i="9"/>
  <c r="C1364" i="9"/>
  <c r="D1364" i="9"/>
  <c r="E1364" i="9"/>
  <c r="F1364" i="9"/>
  <c r="H1364" i="9"/>
  <c r="A1365" i="9"/>
  <c r="C1365" i="9"/>
  <c r="D1365" i="9"/>
  <c r="E1365" i="9"/>
  <c r="F1365" i="9"/>
  <c r="H1365" i="9"/>
  <c r="A1366" i="9"/>
  <c r="C1366" i="9"/>
  <c r="D1366" i="9"/>
  <c r="E1366" i="9"/>
  <c r="F1366" i="9"/>
  <c r="H1366" i="9"/>
  <c r="A1367" i="9"/>
  <c r="C1367" i="9"/>
  <c r="D1367" i="9"/>
  <c r="E1367" i="9"/>
  <c r="F1367" i="9"/>
  <c r="H1367" i="9"/>
  <c r="A1368" i="9"/>
  <c r="C1368" i="9"/>
  <c r="D1368" i="9"/>
  <c r="E1368" i="9"/>
  <c r="F1368" i="9"/>
  <c r="H1368" i="9"/>
  <c r="A1369" i="9"/>
  <c r="C1369" i="9"/>
  <c r="D1369" i="9"/>
  <c r="E1369" i="9"/>
  <c r="F1369" i="9"/>
  <c r="H1369" i="9"/>
  <c r="A1370" i="9"/>
  <c r="C1370" i="9"/>
  <c r="D1370" i="9"/>
  <c r="E1370" i="9"/>
  <c r="F1370" i="9"/>
  <c r="H1370" i="9"/>
  <c r="A1371" i="9"/>
  <c r="C1371" i="9"/>
  <c r="D1371" i="9"/>
  <c r="E1371" i="9"/>
  <c r="F1371" i="9"/>
  <c r="H1371" i="9"/>
  <c r="A1372" i="9"/>
  <c r="C1372" i="9"/>
  <c r="D1372" i="9"/>
  <c r="E1372" i="9"/>
  <c r="F1372" i="9"/>
  <c r="H1372" i="9"/>
  <c r="A1373" i="9"/>
  <c r="C1373" i="9"/>
  <c r="D1373" i="9"/>
  <c r="E1373" i="9"/>
  <c r="F1373" i="9"/>
  <c r="H1373" i="9"/>
  <c r="A1374" i="9"/>
  <c r="C1374" i="9"/>
  <c r="D1374" i="9"/>
  <c r="E1374" i="9"/>
  <c r="F1374" i="9"/>
  <c r="H1374" i="9"/>
  <c r="A1375" i="9"/>
  <c r="C1375" i="9"/>
  <c r="D1375" i="9"/>
  <c r="E1375" i="9"/>
  <c r="F1375" i="9"/>
  <c r="H1375" i="9"/>
  <c r="A1376" i="9"/>
  <c r="C1376" i="9"/>
  <c r="D1376" i="9"/>
  <c r="E1376" i="9"/>
  <c r="F1376" i="9"/>
  <c r="H1376" i="9"/>
  <c r="A1377" i="9"/>
  <c r="C1377" i="9"/>
  <c r="D1377" i="9"/>
  <c r="E1377" i="9"/>
  <c r="F1377" i="9"/>
  <c r="H1377" i="9"/>
  <c r="A1378" i="9"/>
  <c r="C1378" i="9"/>
  <c r="D1378" i="9"/>
  <c r="E1378" i="9"/>
  <c r="F1378" i="9"/>
  <c r="H1378" i="9"/>
  <c r="A1379" i="9"/>
  <c r="C1379" i="9"/>
  <c r="D1379" i="9"/>
  <c r="E1379" i="9"/>
  <c r="F1379" i="9"/>
  <c r="H1379" i="9"/>
  <c r="A1380" i="9"/>
  <c r="C1380" i="9"/>
  <c r="D1380" i="9"/>
  <c r="E1380" i="9"/>
  <c r="F1380" i="9"/>
  <c r="H1380" i="9"/>
  <c r="A1381" i="9"/>
  <c r="C1381" i="9"/>
  <c r="D1381" i="9"/>
  <c r="E1381" i="9"/>
  <c r="F1381" i="9"/>
  <c r="H1381" i="9"/>
  <c r="A1382" i="9"/>
  <c r="C1382" i="9"/>
  <c r="D1382" i="9"/>
  <c r="E1382" i="9"/>
  <c r="F1382" i="9"/>
  <c r="H1382" i="9"/>
  <c r="A1383" i="9"/>
  <c r="C1383" i="9"/>
  <c r="D1383" i="9"/>
  <c r="E1383" i="9"/>
  <c r="F1383" i="9"/>
  <c r="H1383" i="9"/>
  <c r="A1384" i="9"/>
  <c r="C1384" i="9"/>
  <c r="D1384" i="9"/>
  <c r="E1384" i="9"/>
  <c r="F1384" i="9"/>
  <c r="H1384" i="9"/>
  <c r="A1385" i="9"/>
  <c r="C1385" i="9"/>
  <c r="D1385" i="9"/>
  <c r="E1385" i="9"/>
  <c r="F1385" i="9"/>
  <c r="H1385" i="9"/>
  <c r="A1386" i="9"/>
  <c r="C1386" i="9"/>
  <c r="D1386" i="9"/>
  <c r="E1386" i="9"/>
  <c r="F1386" i="9"/>
  <c r="H1386" i="9"/>
  <c r="A1387" i="9"/>
  <c r="C1387" i="9"/>
  <c r="D1387" i="9"/>
  <c r="E1387" i="9"/>
  <c r="F1387" i="9"/>
  <c r="H1387" i="9"/>
  <c r="A1388" i="9"/>
  <c r="C1388" i="9"/>
  <c r="D1388" i="9"/>
  <c r="E1388" i="9"/>
  <c r="F1388" i="9"/>
  <c r="H1388" i="9"/>
  <c r="A1389" i="9"/>
  <c r="C1389" i="9"/>
  <c r="D1389" i="9"/>
  <c r="E1389" i="9"/>
  <c r="F1389" i="9"/>
  <c r="H1389" i="9"/>
  <c r="A1390" i="9"/>
  <c r="C1390" i="9"/>
  <c r="D1390" i="9"/>
  <c r="E1390" i="9"/>
  <c r="F1390" i="9"/>
  <c r="H1390" i="9"/>
  <c r="A1391" i="9"/>
  <c r="C1391" i="9"/>
  <c r="D1391" i="9"/>
  <c r="E1391" i="9"/>
  <c r="F1391" i="9"/>
  <c r="H1391" i="9"/>
  <c r="A1392" i="9"/>
  <c r="C1392" i="9"/>
  <c r="D1392" i="9"/>
  <c r="E1392" i="9"/>
  <c r="F1392" i="9"/>
  <c r="H1392" i="9"/>
  <c r="A1393" i="9"/>
  <c r="C1393" i="9"/>
  <c r="D1393" i="9"/>
  <c r="E1393" i="9"/>
  <c r="F1393" i="9"/>
  <c r="H1393" i="9"/>
  <c r="A1394" i="9"/>
  <c r="C1394" i="9"/>
  <c r="D1394" i="9"/>
  <c r="E1394" i="9"/>
  <c r="F1394" i="9"/>
  <c r="H1394" i="9"/>
  <c r="A1395" i="9"/>
  <c r="C1395" i="9"/>
  <c r="D1395" i="9"/>
  <c r="E1395" i="9"/>
  <c r="F1395" i="9"/>
  <c r="H1395" i="9"/>
  <c r="A1396" i="9"/>
  <c r="C1396" i="9"/>
  <c r="D1396" i="9"/>
  <c r="E1396" i="9"/>
  <c r="F1396" i="9"/>
  <c r="H1396" i="9"/>
  <c r="A1397" i="9"/>
  <c r="C1397" i="9"/>
  <c r="D1397" i="9"/>
  <c r="E1397" i="9"/>
  <c r="F1397" i="9"/>
  <c r="H1397" i="9"/>
  <c r="A1398" i="9"/>
  <c r="C1398" i="9"/>
  <c r="D1398" i="9"/>
  <c r="E1398" i="9"/>
  <c r="F1398" i="9"/>
  <c r="H1398" i="9"/>
  <c r="A1399" i="9"/>
  <c r="C1399" i="9"/>
  <c r="D1399" i="9"/>
  <c r="E1399" i="9"/>
  <c r="F1399" i="9"/>
  <c r="H1399" i="9"/>
  <c r="A1400" i="9"/>
  <c r="C1400" i="9"/>
  <c r="D1400" i="9"/>
  <c r="E1400" i="9"/>
  <c r="F1400" i="9"/>
  <c r="H1400" i="9"/>
  <c r="A1401" i="9"/>
  <c r="C1401" i="9"/>
  <c r="D1401" i="9"/>
  <c r="E1401" i="9"/>
  <c r="F1401" i="9"/>
  <c r="H1401" i="9"/>
  <c r="A1402" i="9"/>
  <c r="C1402" i="9"/>
  <c r="D1402" i="9"/>
  <c r="E1402" i="9"/>
  <c r="F1402" i="9"/>
  <c r="H1402" i="9"/>
  <c r="A1403" i="9"/>
  <c r="C1403" i="9"/>
  <c r="D1403" i="9"/>
  <c r="E1403" i="9"/>
  <c r="F1403" i="9"/>
  <c r="H1403" i="9"/>
  <c r="A1404" i="9"/>
  <c r="C1404" i="9"/>
  <c r="D1404" i="9"/>
  <c r="E1404" i="9"/>
  <c r="F1404" i="9"/>
  <c r="H1404" i="9"/>
  <c r="A1405" i="9"/>
  <c r="C1405" i="9"/>
  <c r="D1405" i="9"/>
  <c r="E1405" i="9"/>
  <c r="F1405" i="9"/>
  <c r="H1405" i="9"/>
  <c r="A1406" i="9"/>
  <c r="C1406" i="9"/>
  <c r="D1406" i="9"/>
  <c r="E1406" i="9"/>
  <c r="F1406" i="9"/>
  <c r="H1406" i="9"/>
  <c r="A1407" i="9"/>
  <c r="C1407" i="9"/>
  <c r="D1407" i="9"/>
  <c r="E1407" i="9"/>
  <c r="F1407" i="9"/>
  <c r="H1407" i="9"/>
  <c r="A1408" i="9"/>
  <c r="C1408" i="9"/>
  <c r="D1408" i="9"/>
  <c r="E1408" i="9"/>
  <c r="F1408" i="9"/>
  <c r="H1408" i="9"/>
  <c r="A1409" i="9"/>
  <c r="C1409" i="9"/>
  <c r="D1409" i="9"/>
  <c r="E1409" i="9"/>
  <c r="F1409" i="9"/>
  <c r="H1409" i="9"/>
  <c r="A1410" i="9"/>
  <c r="C1410" i="9"/>
  <c r="D1410" i="9"/>
  <c r="E1410" i="9"/>
  <c r="F1410" i="9"/>
  <c r="H1410" i="9"/>
  <c r="A1411" i="9"/>
  <c r="C1411" i="9"/>
  <c r="D1411" i="9"/>
  <c r="E1411" i="9"/>
  <c r="F1411" i="9"/>
  <c r="H1411" i="9"/>
  <c r="A1412" i="9"/>
  <c r="C1412" i="9"/>
  <c r="D1412" i="9"/>
  <c r="E1412" i="9"/>
  <c r="F1412" i="9"/>
  <c r="H1412" i="9"/>
  <c r="A1413" i="9"/>
  <c r="C1413" i="9"/>
  <c r="D1413" i="9"/>
  <c r="E1413" i="9"/>
  <c r="F1413" i="9"/>
  <c r="H1413" i="9"/>
  <c r="A1414" i="9"/>
  <c r="C1414" i="9"/>
  <c r="D1414" i="9"/>
  <c r="E1414" i="9"/>
  <c r="F1414" i="9"/>
  <c r="H1414" i="9"/>
  <c r="A1415" i="9"/>
  <c r="C1415" i="9"/>
  <c r="D1415" i="9"/>
  <c r="E1415" i="9"/>
  <c r="F1415" i="9"/>
  <c r="H1415" i="9"/>
  <c r="A1416" i="9"/>
  <c r="C1416" i="9"/>
  <c r="D1416" i="9"/>
  <c r="E1416" i="9"/>
  <c r="F1416" i="9"/>
  <c r="H1416" i="9"/>
  <c r="A1417" i="9"/>
  <c r="C1417" i="9"/>
  <c r="D1417" i="9"/>
  <c r="E1417" i="9"/>
  <c r="F1417" i="9"/>
  <c r="H1417" i="9"/>
  <c r="A1418" i="9"/>
  <c r="C1418" i="9"/>
  <c r="D1418" i="9"/>
  <c r="E1418" i="9"/>
  <c r="F1418" i="9"/>
  <c r="H1418" i="9"/>
  <c r="A1419" i="9"/>
  <c r="C1419" i="9"/>
  <c r="D1419" i="9"/>
  <c r="E1419" i="9"/>
  <c r="F1419" i="9"/>
  <c r="H1419" i="9"/>
  <c r="A1420" i="9"/>
  <c r="C1420" i="9"/>
  <c r="D1420" i="9"/>
  <c r="E1420" i="9"/>
  <c r="F1420" i="9"/>
  <c r="H1420" i="9"/>
  <c r="A1421" i="9"/>
  <c r="C1421" i="9"/>
  <c r="D1421" i="9"/>
  <c r="E1421" i="9"/>
  <c r="F1421" i="9"/>
  <c r="H1421" i="9"/>
  <c r="A1422" i="9"/>
  <c r="C1422" i="9"/>
  <c r="D1422" i="9"/>
  <c r="E1422" i="9"/>
  <c r="F1422" i="9"/>
  <c r="H1422" i="9"/>
  <c r="A1423" i="9"/>
  <c r="C1423" i="9"/>
  <c r="D1423" i="9"/>
  <c r="E1423" i="9"/>
  <c r="F1423" i="9"/>
  <c r="H1423" i="9"/>
  <c r="A1424" i="9"/>
  <c r="C1424" i="9"/>
  <c r="D1424" i="9"/>
  <c r="E1424" i="9"/>
  <c r="F1424" i="9"/>
  <c r="H1424" i="9"/>
  <c r="A1425" i="9"/>
  <c r="C1425" i="9"/>
  <c r="D1425" i="9"/>
  <c r="E1425" i="9"/>
  <c r="F1425" i="9"/>
  <c r="H1425" i="9"/>
  <c r="A1426" i="9"/>
  <c r="C1426" i="9"/>
  <c r="D1426" i="9"/>
  <c r="E1426" i="9"/>
  <c r="F1426" i="9"/>
  <c r="H1426" i="9"/>
  <c r="A1427" i="9"/>
  <c r="C1427" i="9"/>
  <c r="D1427" i="9"/>
  <c r="E1427" i="9"/>
  <c r="F1427" i="9"/>
  <c r="H1427" i="9"/>
  <c r="A1428" i="9"/>
  <c r="C1428" i="9"/>
  <c r="D1428" i="9"/>
  <c r="E1428" i="9"/>
  <c r="F1428" i="9"/>
  <c r="H1428" i="9"/>
  <c r="A1429" i="9"/>
  <c r="C1429" i="9"/>
  <c r="D1429" i="9"/>
  <c r="E1429" i="9"/>
  <c r="F1429" i="9"/>
  <c r="H1429" i="9"/>
  <c r="A1430" i="9"/>
  <c r="C1430" i="9"/>
  <c r="D1430" i="9"/>
  <c r="E1430" i="9"/>
  <c r="F1430" i="9"/>
  <c r="H1430" i="9"/>
  <c r="A1431" i="9"/>
  <c r="C1431" i="9"/>
  <c r="D1431" i="9"/>
  <c r="E1431" i="9"/>
  <c r="F1431" i="9"/>
  <c r="H1431" i="9"/>
  <c r="A1432" i="9"/>
  <c r="C1432" i="9"/>
  <c r="D1432" i="9"/>
  <c r="E1432" i="9"/>
  <c r="F1432" i="9"/>
  <c r="H1432" i="9"/>
  <c r="A1433" i="9"/>
  <c r="C1433" i="9"/>
  <c r="D1433" i="9"/>
  <c r="E1433" i="9"/>
  <c r="F1433" i="9"/>
  <c r="H1433" i="9"/>
  <c r="A1434" i="9"/>
  <c r="C1434" i="9"/>
  <c r="D1434" i="9"/>
  <c r="E1434" i="9"/>
  <c r="F1434" i="9"/>
  <c r="H1434" i="9"/>
  <c r="A1435" i="9"/>
  <c r="C1435" i="9"/>
  <c r="D1435" i="9"/>
  <c r="E1435" i="9"/>
  <c r="F1435" i="9"/>
  <c r="H1435" i="9"/>
  <c r="A1436" i="9"/>
  <c r="C1436" i="9"/>
  <c r="D1436" i="9"/>
  <c r="E1436" i="9"/>
  <c r="F1436" i="9"/>
  <c r="H1436" i="9"/>
  <c r="A1437" i="9"/>
  <c r="C1437" i="9"/>
  <c r="D1437" i="9"/>
  <c r="E1437" i="9"/>
  <c r="F1437" i="9"/>
  <c r="H1437" i="9"/>
  <c r="A1438" i="9"/>
  <c r="C1438" i="9"/>
  <c r="D1438" i="9"/>
  <c r="E1438" i="9"/>
  <c r="F1438" i="9"/>
  <c r="H1438" i="9"/>
  <c r="A1439" i="9"/>
  <c r="C1439" i="9"/>
  <c r="D1439" i="9"/>
  <c r="E1439" i="9"/>
  <c r="F1439" i="9"/>
  <c r="H1439" i="9"/>
  <c r="A1440" i="9"/>
  <c r="C1440" i="9"/>
  <c r="D1440" i="9"/>
  <c r="E1440" i="9"/>
  <c r="F1440" i="9"/>
  <c r="H1440" i="9"/>
  <c r="A1441" i="9"/>
  <c r="C1441" i="9"/>
  <c r="D1441" i="9"/>
  <c r="E1441" i="9"/>
  <c r="F1441" i="9"/>
  <c r="H1441" i="9"/>
  <c r="A1442" i="9"/>
  <c r="C1442" i="9"/>
  <c r="D1442" i="9"/>
  <c r="E1442" i="9"/>
  <c r="F1442" i="9"/>
  <c r="H1442" i="9"/>
  <c r="A1443" i="9"/>
  <c r="C1443" i="9"/>
  <c r="D1443" i="9"/>
  <c r="E1443" i="9"/>
  <c r="F1443" i="9"/>
  <c r="H1443" i="9"/>
  <c r="A1444" i="9"/>
  <c r="C1444" i="9"/>
  <c r="D1444" i="9"/>
  <c r="E1444" i="9"/>
  <c r="F1444" i="9"/>
  <c r="H1444" i="9"/>
  <c r="A1445" i="9"/>
  <c r="C1445" i="9"/>
  <c r="D1445" i="9"/>
  <c r="E1445" i="9"/>
  <c r="F1445" i="9"/>
  <c r="H1445" i="9"/>
  <c r="A1446" i="9"/>
  <c r="C1446" i="9"/>
  <c r="D1446" i="9"/>
  <c r="E1446" i="9"/>
  <c r="F1446" i="9"/>
  <c r="H1446" i="9"/>
  <c r="A1447" i="9"/>
  <c r="C1447" i="9"/>
  <c r="D1447" i="9"/>
  <c r="E1447" i="9"/>
  <c r="F1447" i="9"/>
  <c r="H1447" i="9"/>
  <c r="A1448" i="9"/>
  <c r="C1448" i="9"/>
  <c r="D1448" i="9"/>
  <c r="E1448" i="9"/>
  <c r="F1448" i="9"/>
  <c r="H1448" i="9"/>
  <c r="A1449" i="9"/>
  <c r="C1449" i="9"/>
  <c r="D1449" i="9"/>
  <c r="E1449" i="9"/>
  <c r="F1449" i="9"/>
  <c r="H1449" i="9"/>
  <c r="A1450" i="9"/>
  <c r="C1450" i="9"/>
  <c r="D1450" i="9"/>
  <c r="E1450" i="9"/>
  <c r="F1450" i="9"/>
  <c r="H1450" i="9"/>
  <c r="A1451" i="9"/>
  <c r="C1451" i="9"/>
  <c r="D1451" i="9"/>
  <c r="E1451" i="9"/>
  <c r="F1451" i="9"/>
  <c r="H1451" i="9"/>
  <c r="A1452" i="9"/>
  <c r="C1452" i="9"/>
  <c r="D1452" i="9"/>
  <c r="E1452" i="9"/>
  <c r="F1452" i="9"/>
  <c r="H1452" i="9"/>
  <c r="A1453" i="9"/>
  <c r="C1453" i="9"/>
  <c r="D1453" i="9"/>
  <c r="E1453" i="9"/>
  <c r="F1453" i="9"/>
  <c r="H1453" i="9"/>
  <c r="A1454" i="9"/>
  <c r="C1454" i="9"/>
  <c r="D1454" i="9"/>
  <c r="E1454" i="9"/>
  <c r="F1454" i="9"/>
  <c r="H1454" i="9"/>
  <c r="A1455" i="9"/>
  <c r="C1455" i="9"/>
  <c r="D1455" i="9"/>
  <c r="E1455" i="9"/>
  <c r="F1455" i="9"/>
  <c r="H1455" i="9"/>
  <c r="A1456" i="9"/>
  <c r="C1456" i="9"/>
  <c r="D1456" i="9"/>
  <c r="E1456" i="9"/>
  <c r="F1456" i="9"/>
  <c r="H1456" i="9"/>
  <c r="A1457" i="9"/>
  <c r="C1457" i="9"/>
  <c r="D1457" i="9"/>
  <c r="E1457" i="9"/>
  <c r="F1457" i="9"/>
  <c r="H1457" i="9"/>
  <c r="A1458" i="9"/>
  <c r="C1458" i="9"/>
  <c r="D1458" i="9"/>
  <c r="E1458" i="9"/>
  <c r="F1458" i="9"/>
  <c r="H1458" i="9"/>
  <c r="A1459" i="9"/>
  <c r="C1459" i="9"/>
  <c r="D1459" i="9"/>
  <c r="E1459" i="9"/>
  <c r="F1459" i="9"/>
  <c r="H1459" i="9"/>
  <c r="A1460" i="9"/>
  <c r="C1460" i="9"/>
  <c r="D1460" i="9"/>
  <c r="E1460" i="9"/>
  <c r="F1460" i="9"/>
  <c r="H1460" i="9"/>
  <c r="A1461" i="9"/>
  <c r="C1461" i="9"/>
  <c r="D1461" i="9"/>
  <c r="E1461" i="9"/>
  <c r="F1461" i="9"/>
  <c r="H1461" i="9"/>
  <c r="A1462" i="9"/>
  <c r="C1462" i="9"/>
  <c r="D1462" i="9"/>
  <c r="E1462" i="9"/>
  <c r="F1462" i="9"/>
  <c r="H1462" i="9"/>
  <c r="A1463" i="9"/>
  <c r="C1463" i="9"/>
  <c r="D1463" i="9"/>
  <c r="E1463" i="9"/>
  <c r="F1463" i="9"/>
  <c r="H1463" i="9"/>
  <c r="A1464" i="9"/>
  <c r="C1464" i="9"/>
  <c r="D1464" i="9"/>
  <c r="E1464" i="9"/>
  <c r="F1464" i="9"/>
  <c r="H1464" i="9"/>
  <c r="A1465" i="9"/>
  <c r="C1465" i="9"/>
  <c r="D1465" i="9"/>
  <c r="E1465" i="9"/>
  <c r="F1465" i="9"/>
  <c r="H1465" i="9"/>
  <c r="A1466" i="9"/>
  <c r="C1466" i="9"/>
  <c r="D1466" i="9"/>
  <c r="E1466" i="9"/>
  <c r="F1466" i="9"/>
  <c r="H1466" i="9"/>
  <c r="A1467" i="9"/>
  <c r="C1467" i="9"/>
  <c r="D1467" i="9"/>
  <c r="E1467" i="9"/>
  <c r="F1467" i="9"/>
  <c r="H1467" i="9"/>
  <c r="A1468" i="9"/>
  <c r="C1468" i="9"/>
  <c r="D1468" i="9"/>
  <c r="E1468" i="9"/>
  <c r="F1468" i="9"/>
  <c r="H1468" i="9"/>
  <c r="A1469" i="9"/>
  <c r="C1469" i="9"/>
  <c r="D1469" i="9"/>
  <c r="E1469" i="9"/>
  <c r="F1469" i="9"/>
  <c r="H1469" i="9"/>
  <c r="A1470" i="9"/>
  <c r="C1470" i="9"/>
  <c r="D1470" i="9"/>
  <c r="E1470" i="9"/>
  <c r="F1470" i="9"/>
  <c r="H1470" i="9"/>
  <c r="A1471" i="9"/>
  <c r="C1471" i="9"/>
  <c r="D1471" i="9"/>
  <c r="E1471" i="9"/>
  <c r="F1471" i="9"/>
  <c r="H1471" i="9"/>
  <c r="A1472" i="9"/>
  <c r="C1472" i="9"/>
  <c r="D1472" i="9"/>
  <c r="E1472" i="9"/>
  <c r="F1472" i="9"/>
  <c r="H1472" i="9"/>
  <c r="A1473" i="9"/>
  <c r="C1473" i="9"/>
  <c r="D1473" i="9"/>
  <c r="E1473" i="9"/>
  <c r="F1473" i="9"/>
  <c r="H1473" i="9"/>
  <c r="A1474" i="9"/>
  <c r="C1474" i="9"/>
  <c r="D1474" i="9"/>
  <c r="E1474" i="9"/>
  <c r="F1474" i="9"/>
  <c r="H1474" i="9"/>
  <c r="A1475" i="9"/>
  <c r="C1475" i="9"/>
  <c r="D1475" i="9"/>
  <c r="E1475" i="9"/>
  <c r="F1475" i="9"/>
  <c r="H1475" i="9"/>
  <c r="A1476" i="9"/>
  <c r="C1476" i="9"/>
  <c r="D1476" i="9"/>
  <c r="E1476" i="9"/>
  <c r="F1476" i="9"/>
  <c r="H1476" i="9"/>
  <c r="A1477" i="9"/>
  <c r="C1477" i="9"/>
  <c r="D1477" i="9"/>
  <c r="E1477" i="9"/>
  <c r="F1477" i="9"/>
  <c r="H1477" i="9"/>
  <c r="A1478" i="9"/>
  <c r="C1478" i="9"/>
  <c r="D1478" i="9"/>
  <c r="E1478" i="9"/>
  <c r="F1478" i="9"/>
  <c r="H1478" i="9"/>
  <c r="A1479" i="9"/>
  <c r="C1479" i="9"/>
  <c r="D1479" i="9"/>
  <c r="E1479" i="9"/>
  <c r="F1479" i="9"/>
  <c r="H1479" i="9"/>
  <c r="A1480" i="9"/>
  <c r="C1480" i="9"/>
  <c r="D1480" i="9"/>
  <c r="E1480" i="9"/>
  <c r="F1480" i="9"/>
  <c r="H1480" i="9"/>
  <c r="A1481" i="9"/>
  <c r="C1481" i="9"/>
  <c r="D1481" i="9"/>
  <c r="E1481" i="9"/>
  <c r="F1481" i="9"/>
  <c r="H1481" i="9"/>
  <c r="A1482" i="9"/>
  <c r="C1482" i="9"/>
  <c r="D1482" i="9"/>
  <c r="E1482" i="9"/>
  <c r="F1482" i="9"/>
  <c r="H1482" i="9"/>
  <c r="A1483" i="9"/>
  <c r="C1483" i="9"/>
  <c r="D1483" i="9"/>
  <c r="E1483" i="9"/>
  <c r="F1483" i="9"/>
  <c r="H1483" i="9"/>
  <c r="A1484" i="9"/>
  <c r="C1484" i="9"/>
  <c r="D1484" i="9"/>
  <c r="E1484" i="9"/>
  <c r="F1484" i="9"/>
  <c r="H1484" i="9"/>
  <c r="A1485" i="9"/>
  <c r="C1485" i="9"/>
  <c r="D1485" i="9"/>
  <c r="E1485" i="9"/>
  <c r="F1485" i="9"/>
  <c r="H1485" i="9"/>
  <c r="A1486" i="9"/>
  <c r="C1486" i="9"/>
  <c r="D1486" i="9"/>
  <c r="E1486" i="9"/>
  <c r="F1486" i="9"/>
  <c r="H1486" i="9"/>
  <c r="A1487" i="9"/>
  <c r="C1487" i="9"/>
  <c r="D1487" i="9"/>
  <c r="E1487" i="9"/>
  <c r="F1487" i="9"/>
  <c r="H1487" i="9"/>
  <c r="A1488" i="9"/>
  <c r="C1488" i="9"/>
  <c r="D1488" i="9"/>
  <c r="E1488" i="9"/>
  <c r="F1488" i="9"/>
  <c r="H1488" i="9"/>
  <c r="A1489" i="9"/>
  <c r="C1489" i="9"/>
  <c r="D1489" i="9"/>
  <c r="E1489" i="9"/>
  <c r="F1489" i="9"/>
  <c r="H1489" i="9"/>
  <c r="A1490" i="9"/>
  <c r="C1490" i="9"/>
  <c r="D1490" i="9"/>
  <c r="E1490" i="9"/>
  <c r="F1490" i="9"/>
  <c r="H1490" i="9"/>
  <c r="A1491" i="9"/>
  <c r="C1491" i="9"/>
  <c r="D1491" i="9"/>
  <c r="E1491" i="9"/>
  <c r="F1491" i="9"/>
  <c r="H1491" i="9"/>
  <c r="A1492" i="9"/>
  <c r="C1492" i="9"/>
  <c r="D1492" i="9"/>
  <c r="E1492" i="9"/>
  <c r="F1492" i="9"/>
  <c r="H1492" i="9"/>
  <c r="A1493" i="9"/>
  <c r="C1493" i="9"/>
  <c r="D1493" i="9"/>
  <c r="E1493" i="9"/>
  <c r="F1493" i="9"/>
  <c r="H1493" i="9"/>
  <c r="A1494" i="9"/>
  <c r="C1494" i="9"/>
  <c r="D1494" i="9"/>
  <c r="E1494" i="9"/>
  <c r="F1494" i="9"/>
  <c r="H1494" i="9"/>
  <c r="A1495" i="9"/>
  <c r="C1495" i="9"/>
  <c r="D1495" i="9"/>
  <c r="E1495" i="9"/>
  <c r="F1495" i="9"/>
  <c r="H1495" i="9"/>
  <c r="A1496" i="9"/>
  <c r="C1496" i="9"/>
  <c r="D1496" i="9"/>
  <c r="E1496" i="9"/>
  <c r="F1496" i="9"/>
  <c r="H1496" i="9"/>
  <c r="A1497" i="9"/>
  <c r="C1497" i="9"/>
  <c r="D1497" i="9"/>
  <c r="E1497" i="9"/>
  <c r="F1497" i="9"/>
  <c r="H1497" i="9"/>
  <c r="A1498" i="9"/>
  <c r="C1498" i="9"/>
  <c r="D1498" i="9"/>
  <c r="E1498" i="9"/>
  <c r="F1498" i="9"/>
  <c r="H1498" i="9"/>
  <c r="A1499" i="9"/>
  <c r="C1499" i="9"/>
  <c r="D1499" i="9"/>
  <c r="E1499" i="9"/>
  <c r="F1499" i="9"/>
  <c r="H1499" i="9"/>
  <c r="A1500" i="9"/>
  <c r="C1500" i="9"/>
  <c r="D1500" i="9"/>
  <c r="E1500" i="9"/>
  <c r="F1500" i="9"/>
  <c r="H1500" i="9"/>
  <c r="A1501" i="9"/>
  <c r="C1501" i="9"/>
  <c r="D1501" i="9"/>
  <c r="E1501" i="9"/>
  <c r="F1501" i="9"/>
  <c r="H1501" i="9"/>
  <c r="A1502" i="9"/>
  <c r="C1502" i="9"/>
  <c r="D1502" i="9"/>
  <c r="E1502" i="9"/>
  <c r="F1502" i="9"/>
  <c r="H1502" i="9"/>
  <c r="A1503" i="9"/>
  <c r="C1503" i="9"/>
  <c r="D1503" i="9"/>
  <c r="E1503" i="9"/>
  <c r="F1503" i="9"/>
  <c r="H1503" i="9"/>
  <c r="A1504" i="9"/>
  <c r="C1504" i="9"/>
  <c r="D1504" i="9"/>
  <c r="E1504" i="9"/>
  <c r="F1504" i="9"/>
  <c r="H1504" i="9"/>
  <c r="A1505" i="9"/>
  <c r="C1505" i="9"/>
  <c r="D1505" i="9"/>
  <c r="E1505" i="9"/>
  <c r="F1505" i="9"/>
  <c r="H1505" i="9"/>
  <c r="A1506" i="9"/>
  <c r="C1506" i="9"/>
  <c r="D1506" i="9"/>
  <c r="E1506" i="9"/>
  <c r="F1506" i="9"/>
  <c r="H1506" i="9"/>
  <c r="A1507" i="9"/>
  <c r="C1507" i="9"/>
  <c r="D1507" i="9"/>
  <c r="E1507" i="9"/>
  <c r="F1507" i="9"/>
  <c r="H1507" i="9"/>
  <c r="A1508" i="9"/>
  <c r="C1508" i="9"/>
  <c r="D1508" i="9"/>
  <c r="E1508" i="9"/>
  <c r="F1508" i="9"/>
  <c r="H1508" i="9"/>
  <c r="A1509" i="9"/>
  <c r="C1509" i="9"/>
  <c r="D1509" i="9"/>
  <c r="E1509" i="9"/>
  <c r="F1509" i="9"/>
  <c r="H1509" i="9"/>
  <c r="A1510" i="9"/>
  <c r="C1510" i="9"/>
  <c r="D1510" i="9"/>
  <c r="E1510" i="9"/>
  <c r="F1510" i="9"/>
  <c r="H1510" i="9"/>
  <c r="A1511" i="9"/>
  <c r="C1511" i="9"/>
  <c r="D1511" i="9"/>
  <c r="E1511" i="9"/>
  <c r="F1511" i="9"/>
  <c r="H1511" i="9"/>
  <c r="A1512" i="9"/>
  <c r="C1512" i="9"/>
  <c r="D1512" i="9"/>
  <c r="E1512" i="9"/>
  <c r="F1512" i="9"/>
  <c r="H1512" i="9"/>
  <c r="A1513" i="9"/>
  <c r="C1513" i="9"/>
  <c r="D1513" i="9"/>
  <c r="E1513" i="9"/>
  <c r="F1513" i="9"/>
  <c r="H1513" i="9"/>
  <c r="A1514" i="9"/>
  <c r="C1514" i="9"/>
  <c r="D1514" i="9"/>
  <c r="E1514" i="9"/>
  <c r="F1514" i="9"/>
  <c r="H1514" i="9"/>
  <c r="A1515" i="9"/>
  <c r="C1515" i="9"/>
  <c r="D1515" i="9"/>
  <c r="E1515" i="9"/>
  <c r="F1515" i="9"/>
  <c r="H1515" i="9"/>
  <c r="A1516" i="9"/>
  <c r="C1516" i="9"/>
  <c r="D1516" i="9"/>
  <c r="E1516" i="9"/>
  <c r="F1516" i="9"/>
  <c r="H1516" i="9"/>
  <c r="A1517" i="9"/>
  <c r="C1517" i="9"/>
  <c r="D1517" i="9"/>
  <c r="E1517" i="9"/>
  <c r="F1517" i="9"/>
  <c r="H1517" i="9"/>
  <c r="A1518" i="9"/>
  <c r="C1518" i="9"/>
  <c r="D1518" i="9"/>
  <c r="E1518" i="9"/>
  <c r="F1518" i="9"/>
  <c r="H1518" i="9"/>
  <c r="A1519" i="9"/>
  <c r="C1519" i="9"/>
  <c r="D1519" i="9"/>
  <c r="E1519" i="9"/>
  <c r="F1519" i="9"/>
  <c r="H1519" i="9"/>
  <c r="A1520" i="9"/>
  <c r="C1520" i="9"/>
  <c r="D1520" i="9"/>
  <c r="E1520" i="9"/>
  <c r="F1520" i="9"/>
  <c r="H1520" i="9"/>
  <c r="A1521" i="9"/>
  <c r="C1521" i="9"/>
  <c r="D1521" i="9"/>
  <c r="E1521" i="9"/>
  <c r="F1521" i="9"/>
  <c r="H1521" i="9"/>
  <c r="A1522" i="9"/>
  <c r="C1522" i="9"/>
  <c r="D1522" i="9"/>
  <c r="E1522" i="9"/>
  <c r="F1522" i="9"/>
  <c r="H1522" i="9"/>
  <c r="A1523" i="9"/>
  <c r="C1523" i="9"/>
  <c r="D1523" i="9"/>
  <c r="E1523" i="9"/>
  <c r="F1523" i="9"/>
  <c r="H1523" i="9"/>
  <c r="A1524" i="9"/>
  <c r="C1524" i="9"/>
  <c r="D1524" i="9"/>
  <c r="E1524" i="9"/>
  <c r="F1524" i="9"/>
  <c r="H1524" i="9"/>
  <c r="A1525" i="9"/>
  <c r="C1525" i="9"/>
  <c r="D1525" i="9"/>
  <c r="E1525" i="9"/>
  <c r="F1525" i="9"/>
  <c r="H1525" i="9"/>
  <c r="A1526" i="9"/>
  <c r="C1526" i="9"/>
  <c r="D1526" i="9"/>
  <c r="E1526" i="9"/>
  <c r="F1526" i="9"/>
  <c r="H1526" i="9"/>
  <c r="A1527" i="9"/>
  <c r="C1527" i="9"/>
  <c r="D1527" i="9"/>
  <c r="E1527" i="9"/>
  <c r="F1527" i="9"/>
  <c r="H1527" i="9"/>
  <c r="A1528" i="9"/>
  <c r="C1528" i="9"/>
  <c r="D1528" i="9"/>
  <c r="E1528" i="9"/>
  <c r="F1528" i="9"/>
  <c r="H1528" i="9"/>
  <c r="A1529" i="9"/>
  <c r="C1529" i="9"/>
  <c r="D1529" i="9"/>
  <c r="E1529" i="9"/>
  <c r="F1529" i="9"/>
  <c r="H1529" i="9"/>
  <c r="A1530" i="9"/>
  <c r="C1530" i="9"/>
  <c r="D1530" i="9"/>
  <c r="E1530" i="9"/>
  <c r="F1530" i="9"/>
  <c r="H1530" i="9"/>
  <c r="A1531" i="9"/>
  <c r="C1531" i="9"/>
  <c r="D1531" i="9"/>
  <c r="E1531" i="9"/>
  <c r="F1531" i="9"/>
  <c r="H1531" i="9"/>
  <c r="A1532" i="9"/>
  <c r="C1532" i="9"/>
  <c r="D1532" i="9"/>
  <c r="E1532" i="9"/>
  <c r="F1532" i="9"/>
  <c r="H1532" i="9"/>
  <c r="A1533" i="9"/>
  <c r="C1533" i="9"/>
  <c r="D1533" i="9"/>
  <c r="E1533" i="9"/>
  <c r="F1533" i="9"/>
  <c r="H1533" i="9"/>
  <c r="A1534" i="9"/>
  <c r="C1534" i="9"/>
  <c r="D1534" i="9"/>
  <c r="E1534" i="9"/>
  <c r="F1534" i="9"/>
  <c r="H1534" i="9"/>
  <c r="A1535" i="9"/>
  <c r="C1535" i="9"/>
  <c r="D1535" i="9"/>
  <c r="E1535" i="9"/>
  <c r="F1535" i="9"/>
  <c r="H1535" i="9"/>
  <c r="A1536" i="9"/>
  <c r="C1536" i="9"/>
  <c r="D1536" i="9"/>
  <c r="E1536" i="9"/>
  <c r="F1536" i="9"/>
  <c r="H1536" i="9"/>
  <c r="A1537" i="9"/>
  <c r="C1537" i="9"/>
  <c r="D1537" i="9"/>
  <c r="E1537" i="9"/>
  <c r="F1537" i="9"/>
  <c r="H1537" i="9"/>
  <c r="A1538" i="9"/>
  <c r="C1538" i="9"/>
  <c r="D1538" i="9"/>
  <c r="E1538" i="9"/>
  <c r="F1538" i="9"/>
  <c r="H1538" i="9"/>
  <c r="A1539" i="9"/>
  <c r="C1539" i="9"/>
  <c r="D1539" i="9"/>
  <c r="E1539" i="9"/>
  <c r="F1539" i="9"/>
  <c r="H1539" i="9"/>
  <c r="A1540" i="9"/>
  <c r="C1540" i="9"/>
  <c r="D1540" i="9"/>
  <c r="E1540" i="9"/>
  <c r="F1540" i="9"/>
  <c r="H1540" i="9"/>
  <c r="A1541" i="9"/>
  <c r="C1541" i="9"/>
  <c r="D1541" i="9"/>
  <c r="E1541" i="9"/>
  <c r="F1541" i="9"/>
  <c r="H1541" i="9"/>
  <c r="A1542" i="9"/>
  <c r="C1542" i="9"/>
  <c r="D1542" i="9"/>
  <c r="E1542" i="9"/>
  <c r="F1542" i="9"/>
  <c r="H1542" i="9"/>
  <c r="A1543" i="9"/>
  <c r="C1543" i="9"/>
  <c r="D1543" i="9"/>
  <c r="E1543" i="9"/>
  <c r="F1543" i="9"/>
  <c r="H1543" i="9"/>
  <c r="A1544" i="9"/>
  <c r="C1544" i="9"/>
  <c r="D1544" i="9"/>
  <c r="E1544" i="9"/>
  <c r="F1544" i="9"/>
  <c r="H1544" i="9"/>
  <c r="A1545" i="9"/>
  <c r="C1545" i="9"/>
  <c r="D1545" i="9"/>
  <c r="E1545" i="9"/>
  <c r="F1545" i="9"/>
  <c r="H1545" i="9"/>
  <c r="A1546" i="9"/>
  <c r="C1546" i="9"/>
  <c r="D1546" i="9"/>
  <c r="E1546" i="9"/>
  <c r="F1546" i="9"/>
  <c r="H1546" i="9"/>
  <c r="A1547" i="9"/>
  <c r="C1547" i="9"/>
  <c r="D1547" i="9"/>
  <c r="E1547" i="9"/>
  <c r="F1547" i="9"/>
  <c r="H1547" i="9"/>
  <c r="A1548" i="9"/>
  <c r="C1548" i="9"/>
  <c r="D1548" i="9"/>
  <c r="E1548" i="9"/>
  <c r="F1548" i="9"/>
  <c r="H1548" i="9"/>
  <c r="A1549" i="9"/>
  <c r="C1549" i="9"/>
  <c r="D1549" i="9"/>
  <c r="E1549" i="9"/>
  <c r="F1549" i="9"/>
  <c r="H1549" i="9"/>
  <c r="A1550" i="9"/>
  <c r="C1550" i="9"/>
  <c r="D1550" i="9"/>
  <c r="E1550" i="9"/>
  <c r="F1550" i="9"/>
  <c r="H1550" i="9"/>
  <c r="A1551" i="9"/>
  <c r="C1551" i="9"/>
  <c r="D1551" i="9"/>
  <c r="E1551" i="9"/>
  <c r="F1551" i="9"/>
  <c r="H1551" i="9"/>
  <c r="A1552" i="9"/>
  <c r="C1552" i="9"/>
  <c r="D1552" i="9"/>
  <c r="E1552" i="9"/>
  <c r="F1552" i="9"/>
  <c r="H1552" i="9"/>
  <c r="A1553" i="9"/>
  <c r="C1553" i="9"/>
  <c r="D1553" i="9"/>
  <c r="E1553" i="9"/>
  <c r="F1553" i="9"/>
  <c r="H1553" i="9"/>
  <c r="A1554" i="9"/>
  <c r="C1554" i="9"/>
  <c r="D1554" i="9"/>
  <c r="E1554" i="9"/>
  <c r="F1554" i="9"/>
  <c r="H1554" i="9"/>
  <c r="A1555" i="9"/>
  <c r="C1555" i="9"/>
  <c r="D1555" i="9"/>
  <c r="E1555" i="9"/>
  <c r="F1555" i="9"/>
  <c r="H1555" i="9"/>
  <c r="A1556" i="9"/>
  <c r="C1556" i="9"/>
  <c r="D1556" i="9"/>
  <c r="E1556" i="9"/>
  <c r="F1556" i="9"/>
  <c r="H1556" i="9"/>
  <c r="A1557" i="9"/>
  <c r="C1557" i="9"/>
  <c r="D1557" i="9"/>
  <c r="E1557" i="9"/>
  <c r="F1557" i="9"/>
  <c r="H1557" i="9"/>
  <c r="A1558" i="9"/>
  <c r="C1558" i="9"/>
  <c r="D1558" i="9"/>
  <c r="E1558" i="9"/>
  <c r="F1558" i="9"/>
  <c r="H1558" i="9"/>
  <c r="A1559" i="9"/>
  <c r="C1559" i="9"/>
  <c r="D1559" i="9"/>
  <c r="E1559" i="9"/>
  <c r="F1559" i="9"/>
  <c r="H1559" i="9"/>
  <c r="A1560" i="9"/>
  <c r="C1560" i="9"/>
  <c r="D1560" i="9"/>
  <c r="E1560" i="9"/>
  <c r="F1560" i="9"/>
  <c r="H1560" i="9"/>
  <c r="A1561" i="9"/>
  <c r="C1561" i="9"/>
  <c r="D1561" i="9"/>
  <c r="E1561" i="9"/>
  <c r="F1561" i="9"/>
  <c r="H1561" i="9"/>
  <c r="A1562" i="9"/>
  <c r="C1562" i="9"/>
  <c r="D1562" i="9"/>
  <c r="E1562" i="9"/>
  <c r="F1562" i="9"/>
  <c r="H1562" i="9"/>
  <c r="A1563" i="9"/>
  <c r="C1563" i="9"/>
  <c r="D1563" i="9"/>
  <c r="E1563" i="9"/>
  <c r="F1563" i="9"/>
  <c r="H1563" i="9"/>
  <c r="A1564" i="9"/>
  <c r="C1564" i="9"/>
  <c r="D1564" i="9"/>
  <c r="E1564" i="9"/>
  <c r="F1564" i="9"/>
  <c r="H1564" i="9"/>
  <c r="A1565" i="9"/>
  <c r="C1565" i="9"/>
  <c r="D1565" i="9"/>
  <c r="E1565" i="9"/>
  <c r="F1565" i="9"/>
  <c r="H1565" i="9"/>
  <c r="A1566" i="9"/>
  <c r="C1566" i="9"/>
  <c r="D1566" i="9"/>
  <c r="E1566" i="9"/>
  <c r="F1566" i="9"/>
  <c r="H1566" i="9"/>
  <c r="A1567" i="9"/>
  <c r="C1567" i="9"/>
  <c r="D1567" i="9"/>
  <c r="E1567" i="9"/>
  <c r="F1567" i="9"/>
  <c r="H1567" i="9"/>
  <c r="A1568" i="9"/>
  <c r="C1568" i="9"/>
  <c r="D1568" i="9"/>
  <c r="E1568" i="9"/>
  <c r="F1568" i="9"/>
  <c r="H1568" i="9"/>
  <c r="A1569" i="9"/>
  <c r="C1569" i="9"/>
  <c r="D1569" i="9"/>
  <c r="E1569" i="9"/>
  <c r="F1569" i="9"/>
  <c r="H1569" i="9"/>
  <c r="A1570" i="9"/>
  <c r="C1570" i="9"/>
  <c r="D1570" i="9"/>
  <c r="E1570" i="9"/>
  <c r="F1570" i="9"/>
  <c r="H1570" i="9"/>
  <c r="A1571" i="9"/>
  <c r="C1571" i="9"/>
  <c r="D1571" i="9"/>
  <c r="E1571" i="9"/>
  <c r="F1571" i="9"/>
  <c r="H1571" i="9"/>
  <c r="A1572" i="9"/>
  <c r="C1572" i="9"/>
  <c r="D1572" i="9"/>
  <c r="E1572" i="9"/>
  <c r="F1572" i="9"/>
  <c r="H1572" i="9"/>
  <c r="A1573" i="9"/>
  <c r="C1573" i="9"/>
  <c r="D1573" i="9"/>
  <c r="E1573" i="9"/>
  <c r="F1573" i="9"/>
  <c r="H1573" i="9"/>
  <c r="A1574" i="9"/>
  <c r="C1574" i="9"/>
  <c r="D1574" i="9"/>
  <c r="E1574" i="9"/>
  <c r="F1574" i="9"/>
  <c r="H1574" i="9"/>
  <c r="A1575" i="9"/>
  <c r="C1575" i="9"/>
  <c r="D1575" i="9"/>
  <c r="E1575" i="9"/>
  <c r="F1575" i="9"/>
  <c r="H1575" i="9"/>
  <c r="A1576" i="9"/>
  <c r="C1576" i="9"/>
  <c r="D1576" i="9"/>
  <c r="E1576" i="9"/>
  <c r="F1576" i="9"/>
  <c r="H1576" i="9"/>
  <c r="A1577" i="9"/>
  <c r="C1577" i="9"/>
  <c r="D1577" i="9"/>
  <c r="E1577" i="9"/>
  <c r="F1577" i="9"/>
  <c r="H1577" i="9"/>
  <c r="A1578" i="9"/>
  <c r="C1578" i="9"/>
  <c r="D1578" i="9"/>
  <c r="E1578" i="9"/>
  <c r="F1578" i="9"/>
  <c r="H1578" i="9"/>
  <c r="A1579" i="9"/>
  <c r="C1579" i="9"/>
  <c r="D1579" i="9"/>
  <c r="E1579" i="9"/>
  <c r="F1579" i="9"/>
  <c r="H1579" i="9"/>
  <c r="A1580" i="9"/>
  <c r="C1580" i="9"/>
  <c r="D1580" i="9"/>
  <c r="E1580" i="9"/>
  <c r="F1580" i="9"/>
  <c r="H1580" i="9"/>
  <c r="A1581" i="9"/>
  <c r="C1581" i="9"/>
  <c r="D1581" i="9"/>
  <c r="E1581" i="9"/>
  <c r="F1581" i="9"/>
  <c r="H1581" i="9"/>
  <c r="A1582" i="9"/>
  <c r="C1582" i="9"/>
  <c r="D1582" i="9"/>
  <c r="E1582" i="9"/>
  <c r="F1582" i="9"/>
  <c r="H1582" i="9"/>
  <c r="A1583" i="9"/>
  <c r="C1583" i="9"/>
  <c r="D1583" i="9"/>
  <c r="E1583" i="9"/>
  <c r="F1583" i="9"/>
  <c r="H1583" i="9"/>
  <c r="A1584" i="9"/>
  <c r="C1584" i="9"/>
  <c r="D1584" i="9"/>
  <c r="E1584" i="9"/>
  <c r="F1584" i="9"/>
  <c r="H1584" i="9"/>
  <c r="A1585" i="9"/>
  <c r="C1585" i="9"/>
  <c r="D1585" i="9"/>
  <c r="E1585" i="9"/>
  <c r="F1585" i="9"/>
  <c r="H1585" i="9"/>
  <c r="A1586" i="9"/>
  <c r="C1586" i="9"/>
  <c r="D1586" i="9"/>
  <c r="E1586" i="9"/>
  <c r="F1586" i="9"/>
  <c r="H1586" i="9"/>
  <c r="A1587" i="9"/>
  <c r="C1587" i="9"/>
  <c r="D1587" i="9"/>
  <c r="E1587" i="9"/>
  <c r="F1587" i="9"/>
  <c r="H1587" i="9"/>
  <c r="A1588" i="9"/>
  <c r="C1588" i="9"/>
  <c r="D1588" i="9"/>
  <c r="E1588" i="9"/>
  <c r="F1588" i="9"/>
  <c r="H1588" i="9"/>
  <c r="A1589" i="9"/>
  <c r="C1589" i="9"/>
  <c r="D1589" i="9"/>
  <c r="E1589" i="9"/>
  <c r="F1589" i="9"/>
  <c r="H1589" i="9"/>
  <c r="A1590" i="9"/>
  <c r="C1590" i="9"/>
  <c r="D1590" i="9"/>
  <c r="E1590" i="9"/>
  <c r="F1590" i="9"/>
  <c r="H1590" i="9"/>
  <c r="A1591" i="9"/>
  <c r="C1591" i="9"/>
  <c r="D1591" i="9"/>
  <c r="E1591" i="9"/>
  <c r="F1591" i="9"/>
  <c r="H1591" i="9"/>
  <c r="A1592" i="9"/>
  <c r="C1592" i="9"/>
  <c r="D1592" i="9"/>
  <c r="E1592" i="9"/>
  <c r="F1592" i="9"/>
  <c r="H1592" i="9"/>
  <c r="A1593" i="9"/>
  <c r="C1593" i="9"/>
  <c r="D1593" i="9"/>
  <c r="E1593" i="9"/>
  <c r="F1593" i="9"/>
  <c r="H1593" i="9"/>
  <c r="A1594" i="9"/>
  <c r="C1594" i="9"/>
  <c r="D1594" i="9"/>
  <c r="E1594" i="9"/>
  <c r="F1594" i="9"/>
  <c r="H1594" i="9"/>
  <c r="A1595" i="9"/>
  <c r="C1595" i="9"/>
  <c r="D1595" i="9"/>
  <c r="E1595" i="9"/>
  <c r="F1595" i="9"/>
  <c r="H1595" i="9"/>
  <c r="A1596" i="9"/>
  <c r="C1596" i="9"/>
  <c r="D1596" i="9"/>
  <c r="E1596" i="9"/>
  <c r="F1596" i="9"/>
  <c r="H1596" i="9"/>
  <c r="A1597" i="9"/>
  <c r="C1597" i="9"/>
  <c r="D1597" i="9"/>
  <c r="E1597" i="9"/>
  <c r="F1597" i="9"/>
  <c r="H1597" i="9"/>
  <c r="A1598" i="9"/>
  <c r="C1598" i="9"/>
  <c r="D1598" i="9"/>
  <c r="E1598" i="9"/>
  <c r="F1598" i="9"/>
  <c r="H1598" i="9"/>
  <c r="A1599" i="9"/>
  <c r="C1599" i="9"/>
  <c r="D1599" i="9"/>
  <c r="E1599" i="9"/>
  <c r="F1599" i="9"/>
  <c r="H1599" i="9"/>
  <c r="A1600" i="9"/>
  <c r="C1600" i="9"/>
  <c r="D1600" i="9"/>
  <c r="E1600" i="9"/>
  <c r="F1600" i="9"/>
  <c r="H1600" i="9"/>
  <c r="A1601" i="9"/>
  <c r="C1601" i="9"/>
  <c r="D1601" i="9"/>
  <c r="E1601" i="9"/>
  <c r="F1601" i="9"/>
  <c r="H1601" i="9"/>
  <c r="A1602" i="9"/>
  <c r="C1602" i="9"/>
  <c r="D1602" i="9"/>
  <c r="E1602" i="9"/>
  <c r="F1602" i="9"/>
  <c r="H1602" i="9"/>
  <c r="A1603" i="9"/>
  <c r="C1603" i="9"/>
  <c r="D1603" i="9"/>
  <c r="E1603" i="9"/>
  <c r="F1603" i="9"/>
  <c r="H1603" i="9"/>
  <c r="A1604" i="9"/>
  <c r="C1604" i="9"/>
  <c r="D1604" i="9"/>
  <c r="E1604" i="9"/>
  <c r="F1604" i="9"/>
  <c r="H1604" i="9"/>
  <c r="A1605" i="9"/>
  <c r="C1605" i="9"/>
  <c r="D1605" i="9"/>
  <c r="E1605" i="9"/>
  <c r="F1605" i="9"/>
  <c r="H1605" i="9"/>
  <c r="A1606" i="9"/>
  <c r="C1606" i="9"/>
  <c r="D1606" i="9"/>
  <c r="E1606" i="9"/>
  <c r="F1606" i="9"/>
  <c r="H1606" i="9"/>
  <c r="A1607" i="9"/>
  <c r="C1607" i="9"/>
  <c r="D1607" i="9"/>
  <c r="E1607" i="9"/>
  <c r="F1607" i="9"/>
  <c r="H1607" i="9"/>
  <c r="A1608" i="9"/>
  <c r="C1608" i="9"/>
  <c r="D1608" i="9"/>
  <c r="E1608" i="9"/>
  <c r="F1608" i="9"/>
  <c r="H1608" i="9"/>
  <c r="A1609" i="9"/>
  <c r="C1609" i="9"/>
  <c r="D1609" i="9"/>
  <c r="E1609" i="9"/>
  <c r="F1609" i="9"/>
  <c r="H1609" i="9"/>
  <c r="A1610" i="9"/>
  <c r="C1610" i="9"/>
  <c r="D1610" i="9"/>
  <c r="E1610" i="9"/>
  <c r="F1610" i="9"/>
  <c r="H1610" i="9"/>
  <c r="A1611" i="9"/>
  <c r="C1611" i="9"/>
  <c r="D1611" i="9"/>
  <c r="E1611" i="9"/>
  <c r="F1611" i="9"/>
  <c r="H1611" i="9"/>
  <c r="A1612" i="9"/>
  <c r="C1612" i="9"/>
  <c r="D1612" i="9"/>
  <c r="E1612" i="9"/>
  <c r="F1612" i="9"/>
  <c r="H1612" i="9"/>
  <c r="A1613" i="9"/>
  <c r="C1613" i="9"/>
  <c r="D1613" i="9"/>
  <c r="E1613" i="9"/>
  <c r="F1613" i="9"/>
  <c r="H1613" i="9"/>
  <c r="A1614" i="9"/>
  <c r="C1614" i="9"/>
  <c r="D1614" i="9"/>
  <c r="E1614" i="9"/>
  <c r="F1614" i="9"/>
  <c r="H1614" i="9"/>
  <c r="A1615" i="9"/>
  <c r="C1615" i="9"/>
  <c r="D1615" i="9"/>
  <c r="E1615" i="9"/>
  <c r="F1615" i="9"/>
  <c r="H1615" i="9"/>
  <c r="A1616" i="9"/>
  <c r="C1616" i="9"/>
  <c r="D1616" i="9"/>
  <c r="E1616" i="9"/>
  <c r="F1616" i="9"/>
  <c r="H1616" i="9"/>
  <c r="A1617" i="9"/>
  <c r="C1617" i="9"/>
  <c r="D1617" i="9"/>
  <c r="E1617" i="9"/>
  <c r="F1617" i="9"/>
  <c r="H1617" i="9"/>
  <c r="A1618" i="9"/>
  <c r="C1618" i="9"/>
  <c r="D1618" i="9"/>
  <c r="E1618" i="9"/>
  <c r="F1618" i="9"/>
  <c r="H1618" i="9"/>
  <c r="A1619" i="9"/>
  <c r="C1619" i="9"/>
  <c r="D1619" i="9"/>
  <c r="E1619" i="9"/>
  <c r="F1619" i="9"/>
  <c r="H1619" i="9"/>
  <c r="A1620" i="9"/>
  <c r="C1620" i="9"/>
  <c r="D1620" i="9"/>
  <c r="E1620" i="9"/>
  <c r="F1620" i="9"/>
  <c r="H1620" i="9"/>
  <c r="A1621" i="9"/>
  <c r="C1621" i="9"/>
  <c r="D1621" i="9"/>
  <c r="E1621" i="9"/>
  <c r="F1621" i="9"/>
  <c r="H1621" i="9"/>
  <c r="A1622" i="9"/>
  <c r="C1622" i="9"/>
  <c r="D1622" i="9"/>
  <c r="E1622" i="9"/>
  <c r="F1622" i="9"/>
  <c r="H1622" i="9"/>
  <c r="A1623" i="9"/>
  <c r="C1623" i="9"/>
  <c r="D1623" i="9"/>
  <c r="E1623" i="9"/>
  <c r="F1623" i="9"/>
  <c r="H1623" i="9"/>
  <c r="A1624" i="9"/>
  <c r="C1624" i="9"/>
  <c r="D1624" i="9"/>
  <c r="E1624" i="9"/>
  <c r="F1624" i="9"/>
  <c r="H1624" i="9"/>
  <c r="A1625" i="9"/>
  <c r="C1625" i="9"/>
  <c r="D1625" i="9"/>
  <c r="E1625" i="9"/>
  <c r="F1625" i="9"/>
  <c r="H1625" i="9"/>
  <c r="A1626" i="9"/>
  <c r="C1626" i="9"/>
  <c r="D1626" i="9"/>
  <c r="E1626" i="9"/>
  <c r="F1626" i="9"/>
  <c r="H1626" i="9"/>
  <c r="A1627" i="9"/>
  <c r="C1627" i="9"/>
  <c r="D1627" i="9"/>
  <c r="E1627" i="9"/>
  <c r="F1627" i="9"/>
  <c r="H1627" i="9"/>
  <c r="A1628" i="9"/>
  <c r="C1628" i="9"/>
  <c r="D1628" i="9"/>
  <c r="E1628" i="9"/>
  <c r="F1628" i="9"/>
  <c r="H1628" i="9"/>
  <c r="A1629" i="9"/>
  <c r="C1629" i="9"/>
  <c r="D1629" i="9"/>
  <c r="E1629" i="9"/>
  <c r="F1629" i="9"/>
  <c r="H1629" i="9"/>
  <c r="A1630" i="9"/>
  <c r="C1630" i="9"/>
  <c r="D1630" i="9"/>
  <c r="E1630" i="9"/>
  <c r="F1630" i="9"/>
  <c r="H1630" i="9"/>
  <c r="A1631" i="9"/>
  <c r="C1631" i="9"/>
  <c r="D1631" i="9"/>
  <c r="E1631" i="9"/>
  <c r="F1631" i="9"/>
  <c r="H1631" i="9"/>
  <c r="A1632" i="9"/>
  <c r="C1632" i="9"/>
  <c r="D1632" i="9"/>
  <c r="E1632" i="9"/>
  <c r="F1632" i="9"/>
  <c r="H1632" i="9"/>
  <c r="A1633" i="9"/>
  <c r="C1633" i="9"/>
  <c r="D1633" i="9"/>
  <c r="E1633" i="9"/>
  <c r="F1633" i="9"/>
  <c r="H1633" i="9"/>
  <c r="A1634" i="9"/>
  <c r="C1634" i="9"/>
  <c r="D1634" i="9"/>
  <c r="E1634" i="9"/>
  <c r="F1634" i="9"/>
  <c r="H1634" i="9"/>
  <c r="A1635" i="9"/>
  <c r="C1635" i="9"/>
  <c r="D1635" i="9"/>
  <c r="E1635" i="9"/>
  <c r="F1635" i="9"/>
  <c r="H1635" i="9"/>
  <c r="A1636" i="9"/>
  <c r="C1636" i="9"/>
  <c r="D1636" i="9"/>
  <c r="E1636" i="9"/>
  <c r="F1636" i="9"/>
  <c r="H1636" i="9"/>
  <c r="A1637" i="9"/>
  <c r="C1637" i="9"/>
  <c r="D1637" i="9"/>
  <c r="E1637" i="9"/>
  <c r="F1637" i="9"/>
  <c r="H1637" i="9"/>
  <c r="A1638" i="9"/>
  <c r="C1638" i="9"/>
  <c r="D1638" i="9"/>
  <c r="E1638" i="9"/>
  <c r="F1638" i="9"/>
  <c r="H1638" i="9"/>
  <c r="A1639" i="9"/>
  <c r="C1639" i="9"/>
  <c r="D1639" i="9"/>
  <c r="E1639" i="9"/>
  <c r="F1639" i="9"/>
  <c r="H1639" i="9"/>
  <c r="A1640" i="9"/>
  <c r="C1640" i="9"/>
  <c r="D1640" i="9"/>
  <c r="E1640" i="9"/>
  <c r="F1640" i="9"/>
  <c r="H1640" i="9"/>
  <c r="A1641" i="9"/>
  <c r="C1641" i="9"/>
  <c r="D1641" i="9"/>
  <c r="E1641" i="9"/>
  <c r="F1641" i="9"/>
  <c r="H1641" i="9"/>
  <c r="A1642" i="9"/>
  <c r="C1642" i="9"/>
  <c r="D1642" i="9"/>
  <c r="E1642" i="9"/>
  <c r="F1642" i="9"/>
  <c r="H1642" i="9"/>
  <c r="A1643" i="9"/>
  <c r="C1643" i="9"/>
  <c r="D1643" i="9"/>
  <c r="E1643" i="9"/>
  <c r="F1643" i="9"/>
  <c r="H1643" i="9"/>
  <c r="A1644" i="9"/>
  <c r="C1644" i="9"/>
  <c r="D1644" i="9"/>
  <c r="E1644" i="9"/>
  <c r="F1644" i="9"/>
  <c r="H1644" i="9"/>
  <c r="A1645" i="9"/>
  <c r="C1645" i="9"/>
  <c r="D1645" i="9"/>
  <c r="E1645" i="9"/>
  <c r="F1645" i="9"/>
  <c r="H1645" i="9"/>
  <c r="A1646" i="9"/>
  <c r="C1646" i="9"/>
  <c r="D1646" i="9"/>
  <c r="E1646" i="9"/>
  <c r="F1646" i="9"/>
  <c r="H1646" i="9"/>
  <c r="A1647" i="9"/>
  <c r="C1647" i="9"/>
  <c r="D1647" i="9"/>
  <c r="E1647" i="9"/>
  <c r="F1647" i="9"/>
  <c r="H1647" i="9"/>
  <c r="A1648" i="9"/>
  <c r="C1648" i="9"/>
  <c r="D1648" i="9"/>
  <c r="E1648" i="9"/>
  <c r="F1648" i="9"/>
  <c r="H1648" i="9"/>
  <c r="A1649" i="9"/>
  <c r="C1649" i="9"/>
  <c r="D1649" i="9"/>
  <c r="E1649" i="9"/>
  <c r="F1649" i="9"/>
  <c r="H1649" i="9"/>
  <c r="A1650" i="9"/>
  <c r="C1650" i="9"/>
  <c r="D1650" i="9"/>
  <c r="E1650" i="9"/>
  <c r="F1650" i="9"/>
  <c r="H1650" i="9"/>
  <c r="A1651" i="9"/>
  <c r="C1651" i="9"/>
  <c r="D1651" i="9"/>
  <c r="E1651" i="9"/>
  <c r="F1651" i="9"/>
  <c r="H1651" i="9"/>
  <c r="A1652" i="9"/>
  <c r="C1652" i="9"/>
  <c r="D1652" i="9"/>
  <c r="E1652" i="9"/>
  <c r="F1652" i="9"/>
  <c r="H1652" i="9"/>
  <c r="A1653" i="9"/>
  <c r="C1653" i="9"/>
  <c r="D1653" i="9"/>
  <c r="E1653" i="9"/>
  <c r="F1653" i="9"/>
  <c r="H1653" i="9"/>
  <c r="A1654" i="9"/>
  <c r="C1654" i="9"/>
  <c r="D1654" i="9"/>
  <c r="E1654" i="9"/>
  <c r="F1654" i="9"/>
  <c r="H1654" i="9"/>
  <c r="A1655" i="9"/>
  <c r="C1655" i="9"/>
  <c r="D1655" i="9"/>
  <c r="E1655" i="9"/>
  <c r="F1655" i="9"/>
  <c r="H1655" i="9"/>
  <c r="A1656" i="9"/>
  <c r="C1656" i="9"/>
  <c r="D1656" i="9"/>
  <c r="E1656" i="9"/>
  <c r="F1656" i="9"/>
  <c r="H1656" i="9"/>
  <c r="A1657" i="9"/>
  <c r="C1657" i="9"/>
  <c r="D1657" i="9"/>
  <c r="E1657" i="9"/>
  <c r="F1657" i="9"/>
  <c r="H1657" i="9"/>
  <c r="A1658" i="9"/>
  <c r="C1658" i="9"/>
  <c r="D1658" i="9"/>
  <c r="E1658" i="9"/>
  <c r="F1658" i="9"/>
  <c r="H1658" i="9"/>
  <c r="A1659" i="9"/>
  <c r="C1659" i="9"/>
  <c r="D1659" i="9"/>
  <c r="E1659" i="9"/>
  <c r="F1659" i="9"/>
  <c r="H1659" i="9"/>
  <c r="A1660" i="9"/>
  <c r="C1660" i="9"/>
  <c r="D1660" i="9"/>
  <c r="E1660" i="9"/>
  <c r="F1660" i="9"/>
  <c r="H1660" i="9"/>
  <c r="A1661" i="9"/>
  <c r="C1661" i="9"/>
  <c r="D1661" i="9"/>
  <c r="E1661" i="9"/>
  <c r="F1661" i="9"/>
  <c r="H1661" i="9"/>
  <c r="A1662" i="9"/>
  <c r="C1662" i="9"/>
  <c r="D1662" i="9"/>
  <c r="E1662" i="9"/>
  <c r="F1662" i="9"/>
  <c r="H1662" i="9"/>
  <c r="A1663" i="9"/>
  <c r="C1663" i="9"/>
  <c r="D1663" i="9"/>
  <c r="E1663" i="9"/>
  <c r="F1663" i="9"/>
  <c r="H1663" i="9"/>
  <c r="A1664" i="9"/>
  <c r="C1664" i="9"/>
  <c r="D1664" i="9"/>
  <c r="E1664" i="9"/>
  <c r="F1664" i="9"/>
  <c r="H1664" i="9"/>
  <c r="A1665" i="9"/>
  <c r="C1665" i="9"/>
  <c r="D1665" i="9"/>
  <c r="E1665" i="9"/>
  <c r="F1665" i="9"/>
  <c r="H1665" i="9"/>
  <c r="A1666" i="9"/>
  <c r="C1666" i="9"/>
  <c r="D1666" i="9"/>
  <c r="E1666" i="9"/>
  <c r="F1666" i="9"/>
  <c r="H1666" i="9"/>
  <c r="A1667" i="9"/>
  <c r="C1667" i="9"/>
  <c r="D1667" i="9"/>
  <c r="E1667" i="9"/>
  <c r="F1667" i="9"/>
  <c r="H1667" i="9"/>
  <c r="A1668" i="9"/>
  <c r="C1668" i="9"/>
  <c r="D1668" i="9"/>
  <c r="E1668" i="9"/>
  <c r="F1668" i="9"/>
  <c r="H1668" i="9"/>
  <c r="A1669" i="9"/>
  <c r="C1669" i="9"/>
  <c r="D1669" i="9"/>
  <c r="E1669" i="9"/>
  <c r="F1669" i="9"/>
  <c r="H1669" i="9"/>
  <c r="A1670" i="9"/>
  <c r="C1670" i="9"/>
  <c r="D1670" i="9"/>
  <c r="E1670" i="9"/>
  <c r="F1670" i="9"/>
  <c r="H1670" i="9"/>
  <c r="A1671" i="9"/>
  <c r="C1671" i="9"/>
  <c r="D1671" i="9"/>
  <c r="E1671" i="9"/>
  <c r="F1671" i="9"/>
  <c r="H1671" i="9"/>
  <c r="A1672" i="9"/>
  <c r="C1672" i="9"/>
  <c r="D1672" i="9"/>
  <c r="E1672" i="9"/>
  <c r="F1672" i="9"/>
  <c r="H1672" i="9"/>
  <c r="A1673" i="9"/>
  <c r="C1673" i="9"/>
  <c r="D1673" i="9"/>
  <c r="E1673" i="9"/>
  <c r="F1673" i="9"/>
  <c r="H1673" i="9"/>
  <c r="A1674" i="9"/>
  <c r="C1674" i="9"/>
  <c r="D1674" i="9"/>
  <c r="E1674" i="9"/>
  <c r="F1674" i="9"/>
  <c r="H1674" i="9"/>
  <c r="A1675" i="9"/>
  <c r="C1675" i="9"/>
  <c r="D1675" i="9"/>
  <c r="E1675" i="9"/>
  <c r="F1675" i="9"/>
  <c r="H1675" i="9"/>
  <c r="A1676" i="9"/>
  <c r="C1676" i="9"/>
  <c r="D1676" i="9"/>
  <c r="E1676" i="9"/>
  <c r="F1676" i="9"/>
  <c r="H1676" i="9"/>
  <c r="A1677" i="9"/>
  <c r="C1677" i="9"/>
  <c r="D1677" i="9"/>
  <c r="E1677" i="9"/>
  <c r="F1677" i="9"/>
  <c r="H1677" i="9"/>
  <c r="A1678" i="9"/>
  <c r="C1678" i="9"/>
  <c r="D1678" i="9"/>
  <c r="E1678" i="9"/>
  <c r="F1678" i="9"/>
  <c r="H1678" i="9"/>
  <c r="A1679" i="9"/>
  <c r="C1679" i="9"/>
  <c r="D1679" i="9"/>
  <c r="E1679" i="9"/>
  <c r="F1679" i="9"/>
  <c r="H1679" i="9"/>
  <c r="A1680" i="9"/>
  <c r="C1680" i="9"/>
  <c r="D1680" i="9"/>
  <c r="E1680" i="9"/>
  <c r="F1680" i="9"/>
  <c r="H1680" i="9"/>
  <c r="A1681" i="9"/>
  <c r="C1681" i="9"/>
  <c r="D1681" i="9"/>
  <c r="E1681" i="9"/>
  <c r="F1681" i="9"/>
  <c r="H1681" i="9"/>
  <c r="A1682" i="9"/>
  <c r="C1682" i="9"/>
  <c r="D1682" i="9"/>
  <c r="E1682" i="9"/>
  <c r="F1682" i="9"/>
  <c r="H1682" i="9"/>
  <c r="A1683" i="9"/>
  <c r="C1683" i="9"/>
  <c r="D1683" i="9"/>
  <c r="E1683" i="9"/>
  <c r="F1683" i="9"/>
  <c r="H1683" i="9"/>
  <c r="A1684" i="9"/>
  <c r="C1684" i="9"/>
  <c r="D1684" i="9"/>
  <c r="E1684" i="9"/>
  <c r="F1684" i="9"/>
  <c r="H1684" i="9"/>
  <c r="A1685" i="9"/>
  <c r="C1685" i="9"/>
  <c r="D1685" i="9"/>
  <c r="E1685" i="9"/>
  <c r="F1685" i="9"/>
  <c r="H1685" i="9"/>
  <c r="A1686" i="9"/>
  <c r="C1686" i="9"/>
  <c r="D1686" i="9"/>
  <c r="E1686" i="9"/>
  <c r="F1686" i="9"/>
  <c r="H1686" i="9"/>
  <c r="A1687" i="9"/>
  <c r="C1687" i="9"/>
  <c r="D1687" i="9"/>
  <c r="E1687" i="9"/>
  <c r="F1687" i="9"/>
  <c r="H1687" i="9"/>
  <c r="A1688" i="9"/>
  <c r="C1688" i="9"/>
  <c r="D1688" i="9"/>
  <c r="E1688" i="9"/>
  <c r="F1688" i="9"/>
  <c r="H1688" i="9"/>
  <c r="A1689" i="9"/>
  <c r="C1689" i="9"/>
  <c r="D1689" i="9"/>
  <c r="E1689" i="9"/>
  <c r="F1689" i="9"/>
  <c r="H1689" i="9"/>
  <c r="A1690" i="9"/>
  <c r="C1690" i="9"/>
  <c r="D1690" i="9"/>
  <c r="E1690" i="9"/>
  <c r="F1690" i="9"/>
  <c r="H1690" i="9"/>
  <c r="A1691" i="9"/>
  <c r="C1691" i="9"/>
  <c r="D1691" i="9"/>
  <c r="E1691" i="9"/>
  <c r="F1691" i="9"/>
  <c r="H1691" i="9"/>
  <c r="A1692" i="9"/>
  <c r="C1692" i="9"/>
  <c r="D1692" i="9"/>
  <c r="E1692" i="9"/>
  <c r="F1692" i="9"/>
  <c r="H1692" i="9"/>
  <c r="A1693" i="9"/>
  <c r="C1693" i="9"/>
  <c r="D1693" i="9"/>
  <c r="E1693" i="9"/>
  <c r="F1693" i="9"/>
  <c r="H1693" i="9"/>
  <c r="A1694" i="9"/>
  <c r="C1694" i="9"/>
  <c r="D1694" i="9"/>
  <c r="E1694" i="9"/>
  <c r="F1694" i="9"/>
  <c r="H1694" i="9"/>
  <c r="A1695" i="9"/>
  <c r="C1695" i="9"/>
  <c r="D1695" i="9"/>
  <c r="E1695" i="9"/>
  <c r="F1695" i="9"/>
  <c r="H1695" i="9"/>
  <c r="A1696" i="9"/>
  <c r="C1696" i="9"/>
  <c r="D1696" i="9"/>
  <c r="E1696" i="9"/>
  <c r="F1696" i="9"/>
  <c r="H1696" i="9"/>
  <c r="A1697" i="9"/>
  <c r="C1697" i="9"/>
  <c r="D1697" i="9"/>
  <c r="E1697" i="9"/>
  <c r="F1697" i="9"/>
  <c r="H1697" i="9"/>
  <c r="A1698" i="9"/>
  <c r="C1698" i="9"/>
  <c r="D1698" i="9"/>
  <c r="E1698" i="9"/>
  <c r="F1698" i="9"/>
  <c r="H1698" i="9"/>
  <c r="A1699" i="9"/>
  <c r="C1699" i="9"/>
  <c r="D1699" i="9"/>
  <c r="E1699" i="9"/>
  <c r="F1699" i="9"/>
  <c r="H1699" i="9"/>
  <c r="A1700" i="9"/>
  <c r="C1700" i="9"/>
  <c r="D1700" i="9"/>
  <c r="E1700" i="9"/>
  <c r="F1700" i="9"/>
  <c r="H1700" i="9"/>
  <c r="A1701" i="9"/>
  <c r="C1701" i="9"/>
  <c r="D1701" i="9"/>
  <c r="E1701" i="9"/>
  <c r="F1701" i="9"/>
  <c r="H1701" i="9"/>
  <c r="A1702" i="9"/>
  <c r="C1702" i="9"/>
  <c r="D1702" i="9"/>
  <c r="E1702" i="9"/>
  <c r="F1702" i="9"/>
  <c r="H1702" i="9"/>
  <c r="A1703" i="9"/>
  <c r="C1703" i="9"/>
  <c r="D1703" i="9"/>
  <c r="E1703" i="9"/>
  <c r="F1703" i="9"/>
  <c r="H1703" i="9"/>
  <c r="A1704" i="9"/>
  <c r="C1704" i="9"/>
  <c r="D1704" i="9"/>
  <c r="E1704" i="9"/>
  <c r="F1704" i="9"/>
  <c r="H1704" i="9"/>
  <c r="A1705" i="9"/>
  <c r="C1705" i="9"/>
  <c r="D1705" i="9"/>
  <c r="E1705" i="9"/>
  <c r="F1705" i="9"/>
  <c r="H1705" i="9"/>
  <c r="A1706" i="9"/>
  <c r="C1706" i="9"/>
  <c r="D1706" i="9"/>
  <c r="E1706" i="9"/>
  <c r="F1706" i="9"/>
  <c r="H1706" i="9"/>
  <c r="A1707" i="9"/>
  <c r="C1707" i="9"/>
  <c r="D1707" i="9"/>
  <c r="E1707" i="9"/>
  <c r="F1707" i="9"/>
  <c r="H1707" i="9"/>
  <c r="A1708" i="9"/>
  <c r="C1708" i="9"/>
  <c r="D1708" i="9"/>
  <c r="E1708" i="9"/>
  <c r="F1708" i="9"/>
  <c r="H1708" i="9"/>
  <c r="A1709" i="9"/>
  <c r="C1709" i="9"/>
  <c r="D1709" i="9"/>
  <c r="E1709" i="9"/>
  <c r="F1709" i="9"/>
  <c r="H1709" i="9"/>
  <c r="A1710" i="9"/>
  <c r="C1710" i="9"/>
  <c r="D1710" i="9"/>
  <c r="E1710" i="9"/>
  <c r="F1710" i="9"/>
  <c r="H1710" i="9"/>
  <c r="A1711" i="9"/>
  <c r="C1711" i="9"/>
  <c r="D1711" i="9"/>
  <c r="E1711" i="9"/>
  <c r="F1711" i="9"/>
  <c r="H1711" i="9"/>
  <c r="A1712" i="9"/>
  <c r="C1712" i="9"/>
  <c r="D1712" i="9"/>
  <c r="E1712" i="9"/>
  <c r="F1712" i="9"/>
  <c r="H1712" i="9"/>
  <c r="A1713" i="9"/>
  <c r="C1713" i="9"/>
  <c r="D1713" i="9"/>
  <c r="E1713" i="9"/>
  <c r="F1713" i="9"/>
  <c r="H1713" i="9"/>
  <c r="A1714" i="9"/>
  <c r="C1714" i="9"/>
  <c r="D1714" i="9"/>
  <c r="E1714" i="9"/>
  <c r="F1714" i="9"/>
  <c r="H1714" i="9"/>
  <c r="A1715" i="9"/>
  <c r="C1715" i="9"/>
  <c r="D1715" i="9"/>
  <c r="E1715" i="9"/>
  <c r="F1715" i="9"/>
  <c r="H1715" i="9"/>
  <c r="A1716" i="9"/>
  <c r="C1716" i="9"/>
  <c r="D1716" i="9"/>
  <c r="E1716" i="9"/>
  <c r="F1716" i="9"/>
  <c r="H1716" i="9"/>
  <c r="A1717" i="9"/>
  <c r="C1717" i="9"/>
  <c r="D1717" i="9"/>
  <c r="E1717" i="9"/>
  <c r="F1717" i="9"/>
  <c r="H1717" i="9"/>
  <c r="A1718" i="9"/>
  <c r="C1718" i="9"/>
  <c r="D1718" i="9"/>
  <c r="E1718" i="9"/>
  <c r="F1718" i="9"/>
  <c r="H1718" i="9"/>
  <c r="A1719" i="9"/>
  <c r="C1719" i="9"/>
  <c r="D1719" i="9"/>
  <c r="E1719" i="9"/>
  <c r="F1719" i="9"/>
  <c r="H1719" i="9"/>
  <c r="A1720" i="9"/>
  <c r="C1720" i="9"/>
  <c r="D1720" i="9"/>
  <c r="E1720" i="9"/>
  <c r="F1720" i="9"/>
  <c r="H1720" i="9"/>
  <c r="A1721" i="9"/>
  <c r="C1721" i="9"/>
  <c r="D1721" i="9"/>
  <c r="E1721" i="9"/>
  <c r="F1721" i="9"/>
  <c r="H1721" i="9"/>
  <c r="A1722" i="9"/>
  <c r="C1722" i="9"/>
  <c r="D1722" i="9"/>
  <c r="E1722" i="9"/>
  <c r="F1722" i="9"/>
  <c r="H1722" i="9"/>
  <c r="A1723" i="9"/>
  <c r="C1723" i="9"/>
  <c r="D1723" i="9"/>
  <c r="E1723" i="9"/>
  <c r="F1723" i="9"/>
  <c r="H1723" i="9"/>
  <c r="A1724" i="9"/>
  <c r="C1724" i="9"/>
  <c r="D1724" i="9"/>
  <c r="E1724" i="9"/>
  <c r="F1724" i="9"/>
  <c r="H1724" i="9"/>
  <c r="A1725" i="9"/>
  <c r="C1725" i="9"/>
  <c r="D1725" i="9"/>
  <c r="E1725" i="9"/>
  <c r="F1725" i="9"/>
  <c r="H1725" i="9"/>
  <c r="A1726" i="9"/>
  <c r="C1726" i="9"/>
  <c r="D1726" i="9"/>
  <c r="E1726" i="9"/>
  <c r="F1726" i="9"/>
  <c r="H1726" i="9"/>
  <c r="A1727" i="9"/>
  <c r="C1727" i="9"/>
  <c r="D1727" i="9"/>
  <c r="E1727" i="9"/>
  <c r="F1727" i="9"/>
  <c r="H1727" i="9"/>
  <c r="A1728" i="9"/>
  <c r="C1728" i="9"/>
  <c r="D1728" i="9"/>
  <c r="E1728" i="9"/>
  <c r="F1728" i="9"/>
  <c r="H1728" i="9"/>
  <c r="A1729" i="9"/>
  <c r="C1729" i="9"/>
  <c r="D1729" i="9"/>
  <c r="E1729" i="9"/>
  <c r="F1729" i="9"/>
  <c r="H1729" i="9"/>
  <c r="A1730" i="9"/>
  <c r="C1730" i="9"/>
  <c r="D1730" i="9"/>
  <c r="E1730" i="9"/>
  <c r="F1730" i="9"/>
  <c r="H1730" i="9"/>
  <c r="A1731" i="9"/>
  <c r="C1731" i="9"/>
  <c r="D1731" i="9"/>
  <c r="E1731" i="9"/>
  <c r="F1731" i="9"/>
  <c r="H1731" i="9"/>
  <c r="A1732" i="9"/>
  <c r="C1732" i="9"/>
  <c r="D1732" i="9"/>
  <c r="E1732" i="9"/>
  <c r="F1732" i="9"/>
  <c r="H1732" i="9"/>
  <c r="A1733" i="9"/>
  <c r="C1733" i="9"/>
  <c r="D1733" i="9"/>
  <c r="E1733" i="9"/>
  <c r="F1733" i="9"/>
  <c r="H1733" i="9"/>
  <c r="A1734" i="9"/>
  <c r="C1734" i="9"/>
  <c r="D1734" i="9"/>
  <c r="E1734" i="9"/>
  <c r="F1734" i="9"/>
  <c r="H1734" i="9"/>
  <c r="A1735" i="9"/>
  <c r="C1735" i="9"/>
  <c r="D1735" i="9"/>
  <c r="E1735" i="9"/>
  <c r="F1735" i="9"/>
  <c r="H1735" i="9"/>
  <c r="A1736" i="9"/>
  <c r="C1736" i="9"/>
  <c r="D1736" i="9"/>
  <c r="E1736" i="9"/>
  <c r="F1736" i="9"/>
  <c r="H1736" i="9"/>
  <c r="A1737" i="9"/>
  <c r="C1737" i="9"/>
  <c r="D1737" i="9"/>
  <c r="E1737" i="9"/>
  <c r="F1737" i="9"/>
  <c r="H1737" i="9"/>
  <c r="A1738" i="9"/>
  <c r="C1738" i="9"/>
  <c r="D1738" i="9"/>
  <c r="E1738" i="9"/>
  <c r="F1738" i="9"/>
  <c r="H1738" i="9"/>
  <c r="A1739" i="9"/>
  <c r="C1739" i="9"/>
  <c r="D1739" i="9"/>
  <c r="E1739" i="9"/>
  <c r="F1739" i="9"/>
  <c r="H1739" i="9"/>
  <c r="A1740" i="9"/>
  <c r="C1740" i="9"/>
  <c r="D1740" i="9"/>
  <c r="E1740" i="9"/>
  <c r="F1740" i="9"/>
  <c r="H1740" i="9"/>
  <c r="A1741" i="9"/>
  <c r="C1741" i="9"/>
  <c r="D1741" i="9"/>
  <c r="E1741" i="9"/>
  <c r="F1741" i="9"/>
  <c r="H1741" i="9"/>
  <c r="A1742" i="9"/>
  <c r="C1742" i="9"/>
  <c r="D1742" i="9"/>
  <c r="E1742" i="9"/>
  <c r="F1742" i="9"/>
  <c r="H1742" i="9"/>
  <c r="A1743" i="9"/>
  <c r="C1743" i="9"/>
  <c r="D1743" i="9"/>
  <c r="E1743" i="9"/>
  <c r="F1743" i="9"/>
  <c r="H1743" i="9"/>
  <c r="A1744" i="9"/>
  <c r="C1744" i="9"/>
  <c r="D1744" i="9"/>
  <c r="E1744" i="9"/>
  <c r="F1744" i="9"/>
  <c r="H1744" i="9"/>
  <c r="A1745" i="9"/>
  <c r="C1745" i="9"/>
  <c r="D1745" i="9"/>
  <c r="E1745" i="9"/>
  <c r="F1745" i="9"/>
  <c r="H1745" i="9"/>
  <c r="A1746" i="9"/>
  <c r="C1746" i="9"/>
  <c r="D1746" i="9"/>
  <c r="E1746" i="9"/>
  <c r="F1746" i="9"/>
  <c r="H1746" i="9"/>
  <c r="A1747" i="9"/>
  <c r="C1747" i="9"/>
  <c r="D1747" i="9"/>
  <c r="E1747" i="9"/>
  <c r="F1747" i="9"/>
  <c r="H1747" i="9"/>
  <c r="A1748" i="9"/>
  <c r="C1748" i="9"/>
  <c r="D1748" i="9"/>
  <c r="E1748" i="9"/>
  <c r="F1748" i="9"/>
  <c r="H1748" i="9"/>
  <c r="A1749" i="9"/>
  <c r="C1749" i="9"/>
  <c r="D1749" i="9"/>
  <c r="E1749" i="9"/>
  <c r="F1749" i="9"/>
  <c r="H1749" i="9"/>
  <c r="A1750" i="9"/>
  <c r="C1750" i="9"/>
  <c r="D1750" i="9"/>
  <c r="E1750" i="9"/>
  <c r="F1750" i="9"/>
  <c r="H1750" i="9"/>
  <c r="A1751" i="9"/>
  <c r="C1751" i="9"/>
  <c r="D1751" i="9"/>
  <c r="E1751" i="9"/>
  <c r="F1751" i="9"/>
  <c r="H1751" i="9"/>
  <c r="A1752" i="9"/>
  <c r="C1752" i="9"/>
  <c r="D1752" i="9"/>
  <c r="E1752" i="9"/>
  <c r="F1752" i="9"/>
  <c r="H1752" i="9"/>
  <c r="A1753" i="9"/>
  <c r="C1753" i="9"/>
  <c r="D1753" i="9"/>
  <c r="E1753" i="9"/>
  <c r="F1753" i="9"/>
  <c r="H1753" i="9"/>
  <c r="A1754" i="9"/>
  <c r="C1754" i="9"/>
  <c r="D1754" i="9"/>
  <c r="E1754" i="9"/>
  <c r="F1754" i="9"/>
  <c r="H1754" i="9"/>
  <c r="A1755" i="9"/>
  <c r="C1755" i="9"/>
  <c r="D1755" i="9"/>
  <c r="E1755" i="9"/>
  <c r="F1755" i="9"/>
  <c r="H1755" i="9"/>
  <c r="A1756" i="9"/>
  <c r="C1756" i="9"/>
  <c r="D1756" i="9"/>
  <c r="E1756" i="9"/>
  <c r="F1756" i="9"/>
  <c r="H1756" i="9"/>
  <c r="A1757" i="9"/>
  <c r="C1757" i="9"/>
  <c r="D1757" i="9"/>
  <c r="E1757" i="9"/>
  <c r="F1757" i="9"/>
  <c r="H1757" i="9"/>
  <c r="A1758" i="9"/>
  <c r="C1758" i="9"/>
  <c r="D1758" i="9"/>
  <c r="E1758" i="9"/>
  <c r="F1758" i="9"/>
  <c r="H1758" i="9"/>
  <c r="A1759" i="9"/>
  <c r="C1759" i="9"/>
  <c r="D1759" i="9"/>
  <c r="E1759" i="9"/>
  <c r="F1759" i="9"/>
  <c r="H1759" i="9"/>
  <c r="A1760" i="9"/>
  <c r="C1760" i="9"/>
  <c r="D1760" i="9"/>
  <c r="E1760" i="9"/>
  <c r="F1760" i="9"/>
  <c r="H1760" i="9"/>
  <c r="A1761" i="9"/>
  <c r="C1761" i="9"/>
  <c r="D1761" i="9"/>
  <c r="E1761" i="9"/>
  <c r="F1761" i="9"/>
  <c r="H1761" i="9"/>
  <c r="A1762" i="9"/>
  <c r="C1762" i="9"/>
  <c r="D1762" i="9"/>
  <c r="E1762" i="9"/>
  <c r="F1762" i="9"/>
  <c r="H1762" i="9"/>
  <c r="A1763" i="9"/>
  <c r="C1763" i="9"/>
  <c r="D1763" i="9"/>
  <c r="E1763" i="9"/>
  <c r="F1763" i="9"/>
  <c r="H1763" i="9"/>
  <c r="A1764" i="9"/>
  <c r="C1764" i="9"/>
  <c r="D1764" i="9"/>
  <c r="E1764" i="9"/>
  <c r="F1764" i="9"/>
  <c r="H1764" i="9"/>
  <c r="A1765" i="9"/>
  <c r="C1765" i="9"/>
  <c r="D1765" i="9"/>
  <c r="E1765" i="9"/>
  <c r="F1765" i="9"/>
  <c r="H1765" i="9"/>
  <c r="A1766" i="9"/>
  <c r="C1766" i="9"/>
  <c r="D1766" i="9"/>
  <c r="E1766" i="9"/>
  <c r="F1766" i="9"/>
  <c r="H1766" i="9"/>
  <c r="A1767" i="9"/>
  <c r="C1767" i="9"/>
  <c r="D1767" i="9"/>
  <c r="E1767" i="9"/>
  <c r="F1767" i="9"/>
  <c r="H1767" i="9"/>
  <c r="A1768" i="9"/>
  <c r="C1768" i="9"/>
  <c r="D1768" i="9"/>
  <c r="E1768" i="9"/>
  <c r="F1768" i="9"/>
  <c r="H1768" i="9"/>
  <c r="A1769" i="9"/>
  <c r="C1769" i="9"/>
  <c r="D1769" i="9"/>
  <c r="E1769" i="9"/>
  <c r="F1769" i="9"/>
  <c r="H1769" i="9"/>
  <c r="A1770" i="9"/>
  <c r="C1770" i="9"/>
  <c r="D1770" i="9"/>
  <c r="E1770" i="9"/>
  <c r="F1770" i="9"/>
  <c r="H1770" i="9"/>
  <c r="A1771" i="9"/>
  <c r="C1771" i="9"/>
  <c r="D1771" i="9"/>
  <c r="E1771" i="9"/>
  <c r="F1771" i="9"/>
  <c r="H1771" i="9"/>
  <c r="A1772" i="9"/>
  <c r="C1772" i="9"/>
  <c r="D1772" i="9"/>
  <c r="E1772" i="9"/>
  <c r="F1772" i="9"/>
  <c r="H1772" i="9"/>
  <c r="A1773" i="9"/>
  <c r="C1773" i="9"/>
  <c r="D1773" i="9"/>
  <c r="E1773" i="9"/>
  <c r="F1773" i="9"/>
  <c r="H1773" i="9"/>
  <c r="A1774" i="9"/>
  <c r="C1774" i="9"/>
  <c r="D1774" i="9"/>
  <c r="E1774" i="9"/>
  <c r="F1774" i="9"/>
  <c r="H1774" i="9"/>
  <c r="A1775" i="9"/>
  <c r="C1775" i="9"/>
  <c r="D1775" i="9"/>
  <c r="E1775" i="9"/>
  <c r="F1775" i="9"/>
  <c r="H1775" i="9"/>
  <c r="A1776" i="9"/>
  <c r="C1776" i="9"/>
  <c r="D1776" i="9"/>
  <c r="E1776" i="9"/>
  <c r="F1776" i="9"/>
  <c r="H1776" i="9"/>
  <c r="A1777" i="9"/>
  <c r="C1777" i="9"/>
  <c r="D1777" i="9"/>
  <c r="E1777" i="9"/>
  <c r="F1777" i="9"/>
  <c r="H1777" i="9"/>
  <c r="A1778" i="9"/>
  <c r="C1778" i="9"/>
  <c r="D1778" i="9"/>
  <c r="E1778" i="9"/>
  <c r="F1778" i="9"/>
  <c r="H1778" i="9"/>
  <c r="A1779" i="9"/>
  <c r="C1779" i="9"/>
  <c r="D1779" i="9"/>
  <c r="E1779" i="9"/>
  <c r="F1779" i="9"/>
  <c r="H1779" i="9"/>
  <c r="A1780" i="9"/>
  <c r="C1780" i="9"/>
  <c r="D1780" i="9"/>
  <c r="E1780" i="9"/>
  <c r="F1780" i="9"/>
  <c r="H1780" i="9"/>
  <c r="A1781" i="9"/>
  <c r="C1781" i="9"/>
  <c r="D1781" i="9"/>
  <c r="E1781" i="9"/>
  <c r="F1781" i="9"/>
  <c r="H1781" i="9"/>
  <c r="A1782" i="9"/>
  <c r="C1782" i="9"/>
  <c r="D1782" i="9"/>
  <c r="E1782" i="9"/>
  <c r="F1782" i="9"/>
  <c r="H1782" i="9"/>
  <c r="A1783" i="9"/>
  <c r="C1783" i="9"/>
  <c r="D1783" i="9"/>
  <c r="E1783" i="9"/>
  <c r="F1783" i="9"/>
  <c r="H1783" i="9"/>
  <c r="A488" i="8"/>
  <c r="A489" i="8"/>
  <c r="A490" i="8"/>
  <c r="A491" i="8"/>
  <c r="A492" i="8"/>
  <c r="A493" i="8"/>
  <c r="A494" i="8"/>
  <c r="A495" i="8"/>
  <c r="A496" i="8"/>
  <c r="A497" i="8"/>
  <c r="A498" i="8"/>
  <c r="A499" i="8"/>
  <c r="A500" i="8"/>
  <c r="A501" i="8"/>
  <c r="A502" i="8"/>
  <c r="A503" i="8"/>
  <c r="A504" i="8"/>
  <c r="A505" i="8"/>
  <c r="A506" i="8"/>
  <c r="A507" i="8"/>
  <c r="A4" i="7"/>
  <c r="B4" i="7"/>
  <c r="A5" i="7"/>
  <c r="B5" i="7"/>
  <c r="A6" i="7"/>
  <c r="B6" i="7"/>
  <c r="A7" i="7"/>
  <c r="B7" i="7"/>
  <c r="A8" i="7"/>
  <c r="B8" i="7"/>
  <c r="A9" i="7"/>
  <c r="B9" i="7"/>
  <c r="A10" i="7"/>
  <c r="B10" i="7"/>
  <c r="A11" i="7"/>
  <c r="B11" i="7"/>
  <c r="A12" i="7"/>
  <c r="B12" i="7"/>
  <c r="A13" i="7"/>
  <c r="B13" i="7"/>
  <c r="A14" i="7"/>
  <c r="B14" i="7"/>
  <c r="A488" i="7"/>
  <c r="A489" i="7"/>
  <c r="A490" i="7"/>
  <c r="A491" i="7"/>
  <c r="A492" i="7"/>
  <c r="A493" i="7"/>
  <c r="A494" i="7"/>
  <c r="A495" i="7"/>
  <c r="A496" i="7"/>
  <c r="A497" i="7"/>
  <c r="A498" i="7"/>
  <c r="A499" i="7"/>
  <c r="A500" i="7"/>
  <c r="A501" i="7"/>
  <c r="A502" i="7"/>
  <c r="A503" i="7"/>
  <c r="A504" i="7"/>
  <c r="A505" i="7"/>
  <c r="A506" i="7"/>
  <c r="A507" i="7"/>
  <c r="A4" i="6"/>
  <c r="B4" i="6"/>
  <c r="A5" i="6"/>
  <c r="B5" i="6"/>
  <c r="A6" i="6"/>
  <c r="B6" i="6"/>
  <c r="A7" i="6"/>
  <c r="B7" i="6"/>
  <c r="A8" i="6"/>
  <c r="B8" i="6"/>
  <c r="A9" i="6"/>
  <c r="B9" i="6"/>
  <c r="A10" i="6"/>
  <c r="B10" i="6"/>
  <c r="A11" i="6"/>
  <c r="B11" i="6"/>
  <c r="A12" i="6"/>
  <c r="B12" i="6"/>
  <c r="A13" i="6"/>
  <c r="B13" i="6"/>
  <c r="B488" i="6"/>
  <c r="B489" i="6"/>
  <c r="B490" i="6"/>
  <c r="B491" i="6"/>
  <c r="B492" i="6"/>
  <c r="B493" i="6"/>
  <c r="B494" i="6"/>
  <c r="B495" i="6"/>
  <c r="B496" i="6"/>
  <c r="B497" i="6"/>
  <c r="B498" i="6"/>
  <c r="B499" i="6"/>
  <c r="B500" i="6"/>
  <c r="B501" i="6"/>
  <c r="B502" i="6"/>
  <c r="B503" i="6"/>
  <c r="B504" i="6"/>
  <c r="B505" i="6"/>
  <c r="B506" i="6"/>
  <c r="B507" i="6"/>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B488" i="5"/>
  <c r="B489" i="5"/>
  <c r="B490" i="5"/>
  <c r="B491" i="5"/>
  <c r="B492" i="5"/>
  <c r="B493" i="5"/>
  <c r="B494" i="5"/>
  <c r="B495" i="5"/>
  <c r="B496" i="5"/>
  <c r="B497" i="5"/>
  <c r="B498" i="5"/>
  <c r="B499" i="5"/>
  <c r="B500" i="5"/>
  <c r="B501" i="5"/>
  <c r="B502" i="5"/>
  <c r="B503" i="5"/>
  <c r="B504" i="5"/>
  <c r="B505" i="5"/>
  <c r="B506" i="5"/>
  <c r="B507" i="5"/>
  <c r="AB5" i="17"/>
  <c r="B1" i="16"/>
  <c r="AN750" i="17"/>
  <c r="AN275" i="17"/>
  <c r="A5" i="14"/>
  <c r="A4" i="14"/>
  <c r="A6" i="14"/>
  <c r="AN99" i="17"/>
  <c r="AN296" i="17"/>
  <c r="A12" i="1"/>
  <c r="C9" i="1"/>
  <c r="A981" i="16"/>
  <c r="G981" i="16"/>
  <c r="B9" i="1"/>
  <c r="A11" i="1"/>
  <c r="D4" i="4"/>
  <c r="D6" i="4"/>
  <c r="D8" i="4"/>
  <c r="D10" i="4"/>
  <c r="D11" i="4"/>
  <c r="D12" i="4"/>
  <c r="D13" i="4"/>
  <c r="D14" i="4"/>
  <c r="D16" i="4"/>
  <c r="D17" i="4"/>
  <c r="D18" i="4"/>
  <c r="D19" i="4"/>
  <c r="D20" i="4"/>
  <c r="D21" i="4"/>
  <c r="D22" i="4"/>
  <c r="D23" i="4"/>
  <c r="D24" i="4"/>
  <c r="D25" i="4"/>
  <c r="D26" i="4"/>
  <c r="D27" i="4"/>
  <c r="D28" i="4"/>
  <c r="D29" i="4"/>
  <c r="D30" i="4"/>
  <c r="D31" i="4"/>
  <c r="D33" i="4"/>
  <c r="D34" i="4"/>
  <c r="D35" i="4"/>
  <c r="D36" i="4"/>
  <c r="D37" i="4"/>
  <c r="D38" i="4"/>
  <c r="D39"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9" i="4"/>
  <c r="D80" i="4"/>
  <c r="D81" i="4"/>
  <c r="D83" i="4"/>
  <c r="D84" i="4"/>
  <c r="D85" i="4"/>
  <c r="D86" i="4"/>
  <c r="D87" i="4"/>
  <c r="D88" i="4"/>
  <c r="D89" i="4"/>
  <c r="D91" i="4"/>
  <c r="D92" i="4"/>
  <c r="D93" i="4"/>
  <c r="D94" i="4"/>
  <c r="D95" i="4"/>
  <c r="D96" i="4"/>
  <c r="D97" i="4"/>
  <c r="D98" i="4"/>
  <c r="D101" i="4"/>
  <c r="D102" i="4"/>
  <c r="D107" i="4"/>
  <c r="D113" i="4"/>
  <c r="D114" i="4"/>
  <c r="D117" i="4"/>
  <c r="D118" i="4"/>
  <c r="D120" i="4"/>
  <c r="D128" i="4"/>
  <c r="D129" i="4"/>
  <c r="D133" i="4"/>
  <c r="D137" i="4"/>
  <c r="D145" i="4"/>
  <c r="D149" i="4"/>
  <c r="D152" i="4"/>
  <c r="D153" i="4"/>
  <c r="D157" i="4"/>
  <c r="D160" i="4"/>
  <c r="D162" i="4"/>
  <c r="D166" i="4"/>
  <c r="D167" i="4"/>
  <c r="D169" i="4"/>
  <c r="D170" i="4"/>
  <c r="D173" i="4"/>
  <c r="D174" i="4"/>
  <c r="D178" i="4"/>
  <c r="D182" i="4"/>
  <c r="D184" i="4"/>
  <c r="D185" i="4"/>
  <c r="D186" i="4"/>
  <c r="D189" i="4"/>
  <c r="D190" i="4"/>
  <c r="D192" i="4"/>
  <c r="D194" i="4"/>
  <c r="D198" i="4"/>
  <c r="D201" i="4"/>
  <c r="D205" i="4"/>
  <c r="D210" i="4"/>
  <c r="D212" i="4"/>
  <c r="D214" i="4"/>
  <c r="D215" i="4"/>
  <c r="D216" i="4"/>
  <c r="D221" i="4"/>
  <c r="D224" i="4"/>
  <c r="D225" i="4"/>
  <c r="D226" i="4"/>
  <c r="D229" i="4"/>
  <c r="D230" i="4"/>
  <c r="D241" i="4"/>
  <c r="D242" i="4"/>
  <c r="D245" i="4"/>
  <c r="D246" i="4"/>
  <c r="D248" i="4"/>
  <c r="D256" i="4"/>
  <c r="D257" i="4"/>
  <c r="D261" i="4"/>
  <c r="D265" i="4"/>
  <c r="D269" i="4"/>
  <c r="D273" i="4"/>
  <c r="D275" i="4"/>
  <c r="D277" i="4"/>
  <c r="D278" i="4"/>
  <c r="D279" i="4"/>
  <c r="D280" i="4"/>
  <c r="D281" i="4"/>
  <c r="D283" i="4"/>
  <c r="D284" i="4"/>
  <c r="D285" i="4"/>
  <c r="D287" i="4"/>
  <c r="D289" i="4"/>
  <c r="D290" i="4"/>
  <c r="D291" i="4"/>
  <c r="D293" i="4"/>
  <c r="D294" i="4"/>
  <c r="D295" i="4"/>
  <c r="D296" i="4"/>
  <c r="D297" i="4"/>
  <c r="D299" i="4"/>
  <c r="D300" i="4"/>
  <c r="D301" i="4"/>
  <c r="D303" i="4"/>
  <c r="D305" i="4"/>
  <c r="D306" i="4"/>
  <c r="D307" i="4"/>
  <c r="D309" i="4"/>
  <c r="D310" i="4"/>
  <c r="D311" i="4"/>
  <c r="D312" i="4"/>
  <c r="D313" i="4"/>
  <c r="D315" i="4"/>
  <c r="D316" i="4"/>
  <c r="D317" i="4"/>
  <c r="D319" i="4"/>
  <c r="D321" i="4"/>
  <c r="D322" i="4"/>
  <c r="D325" i="4"/>
  <c r="D326" i="4"/>
  <c r="D327" i="4"/>
  <c r="D328" i="4"/>
  <c r="D329" i="4"/>
  <c r="D331" i="4"/>
  <c r="D332" i="4"/>
  <c r="D333" i="4"/>
  <c r="D335" i="4"/>
  <c r="D337" i="4"/>
  <c r="D338" i="4"/>
  <c r="D339" i="4"/>
  <c r="D341" i="4"/>
  <c r="D342" i="4"/>
  <c r="D344" i="4"/>
  <c r="D345" i="4"/>
  <c r="D348" i="4"/>
  <c r="D349" i="4"/>
  <c r="D351" i="4"/>
  <c r="D353" i="4"/>
  <c r="D354" i="4"/>
  <c r="D356" i="4"/>
  <c r="D357" i="4"/>
  <c r="D358" i="4"/>
  <c r="D359" i="4"/>
  <c r="D360" i="4"/>
  <c r="D361" i="4"/>
  <c r="D364" i="4"/>
  <c r="D365" i="4"/>
  <c r="D368" i="4"/>
  <c r="D369" i="4"/>
  <c r="D370" i="4"/>
  <c r="D371" i="4"/>
  <c r="D372" i="4"/>
  <c r="D373" i="4"/>
  <c r="D374" i="4"/>
  <c r="D375" i="4"/>
  <c r="D376" i="4"/>
  <c r="D377" i="4"/>
  <c r="D379" i="4"/>
  <c r="D380" i="4"/>
  <c r="D381" i="4"/>
  <c r="D383" i="4"/>
  <c r="D384" i="4"/>
  <c r="D385" i="4"/>
  <c r="D387" i="4"/>
  <c r="D388" i="4"/>
  <c r="D389" i="4"/>
  <c r="D391" i="4"/>
  <c r="D392" i="4"/>
  <c r="D393" i="4"/>
  <c r="D395" i="4"/>
  <c r="D396" i="4"/>
  <c r="D397" i="4"/>
  <c r="D399" i="4"/>
  <c r="D400" i="4"/>
  <c r="D401" i="4"/>
  <c r="D403" i="4"/>
  <c r="D404" i="4"/>
  <c r="D405" i="4"/>
  <c r="D407" i="4"/>
  <c r="D408" i="4"/>
  <c r="D409" i="4"/>
  <c r="D411" i="4"/>
  <c r="D412" i="4"/>
  <c r="D413" i="4"/>
  <c r="D415" i="4"/>
  <c r="D416" i="4"/>
  <c r="D417" i="4"/>
  <c r="D419" i="4"/>
  <c r="D420" i="4"/>
  <c r="D421" i="4"/>
  <c r="D423" i="4"/>
  <c r="D424" i="4"/>
  <c r="D425" i="4"/>
  <c r="D427" i="4"/>
  <c r="D428" i="4"/>
  <c r="D429" i="4"/>
  <c r="D431" i="4"/>
  <c r="D432" i="4"/>
  <c r="D433" i="4"/>
  <c r="D435" i="4"/>
  <c r="D436" i="4"/>
  <c r="D437" i="4"/>
  <c r="D439" i="4"/>
  <c r="D440" i="4"/>
  <c r="D441" i="4"/>
  <c r="D443" i="4"/>
  <c r="D444" i="4"/>
  <c r="D445" i="4"/>
  <c r="D447" i="4"/>
  <c r="D448" i="4"/>
  <c r="D449" i="4"/>
  <c r="D451" i="4"/>
  <c r="D452" i="4"/>
  <c r="D453" i="4"/>
  <c r="D455" i="4"/>
  <c r="D456" i="4"/>
  <c r="D457" i="4"/>
  <c r="D459" i="4"/>
  <c r="D460" i="4"/>
  <c r="D461" i="4"/>
  <c r="D463" i="4"/>
  <c r="D464" i="4"/>
  <c r="D465" i="4"/>
  <c r="D468" i="4"/>
  <c r="D469" i="4"/>
  <c r="D471" i="4"/>
  <c r="D472" i="4"/>
  <c r="D473" i="4"/>
  <c r="D475" i="4"/>
  <c r="D476" i="4"/>
  <c r="D477"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F4" i="1"/>
  <c r="A118" i="17"/>
  <c r="B118" i="17"/>
  <c r="AI5" i="17"/>
  <c r="AN5" i="17"/>
  <c r="AO5" i="17"/>
  <c r="A517" i="16"/>
  <c r="AA5" i="17"/>
  <c r="C5" i="17"/>
  <c r="A519" i="17"/>
  <c r="B519" i="17"/>
  <c r="A884" i="17"/>
  <c r="B884" i="17"/>
  <c r="A280" i="17"/>
  <c r="B280" i="17"/>
  <c r="A908" i="17"/>
  <c r="B908" i="17"/>
  <c r="A649" i="17"/>
  <c r="B649" i="17"/>
  <c r="A982" i="17"/>
  <c r="B982" i="17"/>
  <c r="A866" i="17"/>
  <c r="B866" i="17"/>
  <c r="A33" i="17"/>
  <c r="B33" i="17"/>
  <c r="A742" i="17"/>
  <c r="B742" i="17"/>
  <c r="A203" i="17"/>
  <c r="B203" i="17"/>
  <c r="A165" i="17"/>
  <c r="B165" i="17"/>
  <c r="A962" i="17"/>
  <c r="B962" i="17"/>
  <c r="A344" i="17"/>
  <c r="B344" i="17"/>
  <c r="A304" i="17"/>
  <c r="B304" i="17"/>
  <c r="D518" i="4"/>
  <c r="A234" i="17"/>
  <c r="B234" i="17"/>
  <c r="A62" i="17"/>
  <c r="B62" i="17"/>
  <c r="A503" i="17"/>
  <c r="B503" i="17"/>
  <c r="A1002" i="17"/>
  <c r="B1002" i="17"/>
  <c r="A367" i="17"/>
  <c r="B367" i="17"/>
  <c r="A239" i="17"/>
  <c r="B239" i="17"/>
  <c r="A111" i="17"/>
  <c r="B111" i="17"/>
  <c r="A219" i="17"/>
  <c r="B219" i="17"/>
  <c r="A414" i="17"/>
  <c r="B414" i="17"/>
  <c r="A359" i="17"/>
  <c r="B359" i="17"/>
  <c r="A274" i="17"/>
  <c r="B274" i="17"/>
  <c r="A687" i="17"/>
  <c r="B687" i="17"/>
  <c r="A461" i="17"/>
  <c r="B461" i="17"/>
  <c r="A722" i="17"/>
  <c r="B722" i="17"/>
  <c r="A85" i="17"/>
  <c r="B85" i="17"/>
  <c r="A149" i="17"/>
  <c r="B149" i="17"/>
  <c r="A859" i="17"/>
  <c r="B859" i="17"/>
  <c r="A835" i="17"/>
  <c r="B835" i="17"/>
  <c r="A936" i="17"/>
  <c r="B936" i="17"/>
  <c r="A904" i="17"/>
  <c r="B904" i="17"/>
  <c r="A872" i="17"/>
  <c r="B872" i="17"/>
  <c r="A886" i="17"/>
  <c r="B886" i="17"/>
  <c r="A842" i="17"/>
  <c r="B842" i="17"/>
  <c r="A804" i="17"/>
  <c r="B804" i="17"/>
  <c r="A724" i="17"/>
  <c r="B724" i="17"/>
  <c r="A668" i="17"/>
  <c r="B668" i="17"/>
  <c r="A612" i="17"/>
  <c r="B612" i="17"/>
  <c r="A588" i="17"/>
  <c r="B588" i="17"/>
  <c r="A476" i="17"/>
  <c r="B476" i="17"/>
  <c r="A444" i="17"/>
  <c r="B444" i="17"/>
  <c r="A985" i="17"/>
  <c r="B985" i="17"/>
  <c r="A873" i="17"/>
  <c r="B873" i="17"/>
  <c r="A822" i="17"/>
  <c r="B822" i="17"/>
  <c r="A789" i="17"/>
  <c r="B789" i="17"/>
  <c r="A709" i="17"/>
  <c r="B709" i="17"/>
  <c r="A653" i="17"/>
  <c r="B653" i="17"/>
  <c r="A629" i="17"/>
  <c r="B629" i="17"/>
  <c r="A597" i="17"/>
  <c r="B597" i="17"/>
  <c r="A541" i="17"/>
  <c r="B541" i="17"/>
  <c r="A485" i="17"/>
  <c r="B485" i="17"/>
  <c r="A28" i="17"/>
  <c r="B28" i="17"/>
  <c r="A802" i="17"/>
  <c r="B802" i="17"/>
  <c r="A87" i="17"/>
  <c r="B87" i="17"/>
  <c r="A607" i="17"/>
  <c r="B607" i="17"/>
  <c r="A495" i="17"/>
  <c r="B495" i="17"/>
  <c r="A291" i="17"/>
  <c r="B291" i="17"/>
  <c r="A131" i="17"/>
  <c r="B131" i="17"/>
  <c r="A98" i="17"/>
  <c r="B98" i="17"/>
  <c r="A69" i="17"/>
  <c r="B69" i="17"/>
  <c r="A141" i="17"/>
  <c r="B141" i="17"/>
  <c r="A682" i="17"/>
  <c r="B682" i="17"/>
  <c r="A375" i="17"/>
  <c r="B375" i="17"/>
  <c r="A358" i="17"/>
  <c r="B358" i="17"/>
  <c r="A535" i="17"/>
  <c r="B535" i="17"/>
  <c r="A122" i="17"/>
  <c r="B122" i="17"/>
  <c r="A22" i="17"/>
  <c r="B22" i="17"/>
  <c r="A5" i="17"/>
  <c r="B5" i="17"/>
  <c r="A77" i="17"/>
  <c r="B77" i="17"/>
  <c r="A161" i="17"/>
  <c r="B161" i="17"/>
  <c r="A317" i="17"/>
  <c r="B317" i="17"/>
  <c r="A361" i="17"/>
  <c r="B361" i="17"/>
  <c r="A426" i="17"/>
  <c r="B426" i="17"/>
  <c r="A630" i="17"/>
  <c r="B630" i="17"/>
  <c r="A758" i="17"/>
  <c r="B758" i="17"/>
  <c r="A938" i="17"/>
  <c r="B938" i="17"/>
  <c r="A964" i="17"/>
  <c r="B964" i="17"/>
  <c r="A868" i="17"/>
  <c r="B868" i="17"/>
  <c r="A808" i="17"/>
  <c r="B808" i="17"/>
  <c r="A584" i="17"/>
  <c r="B584" i="17"/>
  <c r="A488" i="17"/>
  <c r="B488" i="17"/>
  <c r="A945" i="17"/>
  <c r="B945" i="17"/>
  <c r="A601" i="17"/>
  <c r="B601" i="17"/>
  <c r="A743" i="17"/>
  <c r="B743" i="17"/>
  <c r="A231" i="17"/>
  <c r="B231" i="17"/>
  <c r="A18" i="17"/>
  <c r="B18" i="17"/>
  <c r="A433" i="17"/>
  <c r="B433" i="17"/>
  <c r="A278" i="17"/>
  <c r="B278" i="17"/>
  <c r="A267" i="17"/>
  <c r="B267" i="17"/>
  <c r="A101" i="17"/>
  <c r="B101" i="17"/>
  <c r="A177" i="17"/>
  <c r="B177" i="17"/>
  <c r="A341" i="17"/>
  <c r="B341" i="17"/>
  <c r="A397" i="17"/>
  <c r="B397" i="17"/>
  <c r="A486" i="17"/>
  <c r="B486" i="17"/>
  <c r="A686" i="17"/>
  <c r="B686" i="17"/>
  <c r="A798" i="17"/>
  <c r="B798" i="17"/>
  <c r="A895" i="17"/>
  <c r="B895" i="17"/>
  <c r="A956" i="17"/>
  <c r="B956" i="17"/>
  <c r="A958" i="17"/>
  <c r="B958" i="17"/>
  <c r="A768" i="17"/>
  <c r="B768" i="17"/>
  <c r="A512" i="17"/>
  <c r="B512" i="17"/>
  <c r="A929" i="17"/>
  <c r="B929" i="17"/>
  <c r="A753" i="17"/>
  <c r="B753" i="17"/>
  <c r="A609" i="17"/>
  <c r="B609" i="17"/>
  <c r="A8" i="17"/>
  <c r="B8" i="17"/>
  <c r="A343" i="17"/>
  <c r="B343" i="17"/>
  <c r="A134" i="17"/>
  <c r="B134" i="17"/>
  <c r="A642" i="17"/>
  <c r="B642" i="17"/>
  <c r="A163" i="17"/>
  <c r="B163" i="17"/>
  <c r="A989" i="17"/>
  <c r="B989" i="17"/>
  <c r="A113" i="17"/>
  <c r="B113" i="17"/>
  <c r="A241" i="17"/>
  <c r="B241" i="17"/>
  <c r="A333" i="17"/>
  <c r="B333" i="17"/>
  <c r="A405" i="17"/>
  <c r="B405" i="17"/>
  <c r="A558" i="17"/>
  <c r="B558" i="17"/>
  <c r="A670" i="17"/>
  <c r="B670" i="17"/>
  <c r="A814" i="17"/>
  <c r="B814" i="17"/>
  <c r="A959" i="17"/>
  <c r="B959" i="17"/>
  <c r="A892" i="17"/>
  <c r="B892" i="17"/>
  <c r="A837" i="17"/>
  <c r="B837" i="17"/>
  <c r="A704" i="17"/>
  <c r="B704" i="17"/>
  <c r="A560" i="17"/>
  <c r="B560" i="17"/>
  <c r="A432" i="17"/>
  <c r="B432" i="17"/>
  <c r="A745" i="17"/>
  <c r="B745" i="17"/>
  <c r="A617" i="17"/>
  <c r="B617" i="17"/>
  <c r="A497" i="17"/>
  <c r="B497" i="17"/>
  <c r="A76" i="17"/>
  <c r="B76" i="17"/>
  <c r="A124" i="17"/>
  <c r="B124" i="17"/>
  <c r="A148" i="17"/>
  <c r="B148" i="17"/>
  <c r="A172" i="17"/>
  <c r="B172" i="17"/>
  <c r="A204" i="17"/>
  <c r="B204" i="17"/>
  <c r="A228" i="17"/>
  <c r="B228" i="17"/>
  <c r="A260" i="17"/>
  <c r="B260" i="17"/>
  <c r="A284" i="17"/>
  <c r="B284" i="17"/>
  <c r="A308" i="17"/>
  <c r="B308" i="17"/>
  <c r="A332" i="17"/>
  <c r="B332" i="17"/>
  <c r="A380" i="17"/>
  <c r="B380" i="17"/>
  <c r="A404" i="17"/>
  <c r="B404" i="17"/>
  <c r="A430" i="17"/>
  <c r="B430" i="17"/>
  <c r="A473" i="17"/>
  <c r="B473" i="17"/>
  <c r="A515" i="17"/>
  <c r="B515" i="17"/>
  <c r="A579" i="17"/>
  <c r="B579" i="17"/>
  <c r="A627" i="17"/>
  <c r="B627" i="17"/>
  <c r="A675" i="17"/>
  <c r="B675" i="17"/>
  <c r="A723" i="17"/>
  <c r="B723" i="17"/>
  <c r="A820" i="17"/>
  <c r="B820" i="17"/>
  <c r="A901" i="17"/>
  <c r="B901" i="17"/>
  <c r="A997" i="17"/>
  <c r="B997" i="17"/>
  <c r="A155" i="17"/>
  <c r="B155" i="17"/>
  <c r="A410" i="17"/>
  <c r="B410" i="17"/>
  <c r="A49" i="17"/>
  <c r="B49" i="17"/>
  <c r="A313" i="17"/>
  <c r="B313" i="17"/>
  <c r="A401" i="17"/>
  <c r="B401" i="17"/>
  <c r="A638" i="17"/>
  <c r="B638" i="17"/>
  <c r="A863" i="17"/>
  <c r="B863" i="17"/>
  <c r="A894" i="17"/>
  <c r="B894" i="17"/>
  <c r="A608" i="17"/>
  <c r="B608" i="17"/>
  <c r="A705" i="17"/>
  <c r="B705" i="17"/>
  <c r="A489" i="17"/>
  <c r="B489" i="17"/>
  <c r="A168" i="17"/>
  <c r="B168" i="17"/>
  <c r="A264" i="17"/>
  <c r="B264" i="17"/>
  <c r="A360" i="17"/>
  <c r="B360" i="17"/>
  <c r="A467" i="17"/>
  <c r="B467" i="17"/>
  <c r="A853" i="17"/>
  <c r="B853" i="17"/>
  <c r="A23" i="17"/>
  <c r="B23" i="17"/>
  <c r="A599" i="17"/>
  <c r="B599" i="17"/>
  <c r="A194" i="17"/>
  <c r="B194" i="17"/>
  <c r="A173" i="17"/>
  <c r="B173" i="17"/>
  <c r="A353" i="17"/>
  <c r="B353" i="17"/>
  <c r="A479" i="17"/>
  <c r="B479" i="17"/>
  <c r="A766" i="17"/>
  <c r="B766" i="17"/>
  <c r="A855" i="17"/>
  <c r="B855" i="17"/>
  <c r="A849" i="17"/>
  <c r="B849" i="17"/>
  <c r="A585" i="17"/>
  <c r="B585" i="17"/>
  <c r="A96" i="17"/>
  <c r="B96" i="17"/>
  <c r="A192" i="17"/>
  <c r="B192" i="17"/>
  <c r="A320" i="17"/>
  <c r="B320" i="17"/>
  <c r="A416" i="17"/>
  <c r="B416" i="17"/>
  <c r="A635" i="17"/>
  <c r="B635" i="17"/>
  <c r="A830" i="17"/>
  <c r="B830" i="17"/>
  <c r="A334" i="17"/>
  <c r="B334" i="17"/>
  <c r="A221" i="17"/>
  <c r="B221" i="17"/>
  <c r="A494" i="17"/>
  <c r="B494" i="17"/>
  <c r="A860" i="17"/>
  <c r="B860" i="17"/>
  <c r="A993" i="17"/>
  <c r="B993" i="17"/>
  <c r="A144" i="17"/>
  <c r="B144" i="17"/>
  <c r="A336" i="17"/>
  <c r="B336" i="17"/>
  <c r="A179" i="17"/>
  <c r="B179" i="17"/>
  <c r="A226" i="17"/>
  <c r="B226" i="17"/>
  <c r="D516" i="4"/>
  <c r="D515" i="4"/>
  <c r="D517" i="4"/>
  <c r="D519" i="4"/>
  <c r="A997" i="16"/>
  <c r="J997" i="16"/>
  <c r="AN152" i="17"/>
  <c r="AN303" i="17"/>
  <c r="AN183" i="17"/>
  <c r="AN680" i="17"/>
  <c r="AN997" i="17"/>
  <c r="AN1004" i="17"/>
  <c r="AN956" i="17"/>
  <c r="AN860" i="17"/>
  <c r="AN824" i="17"/>
  <c r="AN816" i="17"/>
  <c r="AN784" i="17"/>
  <c r="AN748" i="17"/>
  <c r="AN740" i="17"/>
  <c r="AN672" i="17"/>
  <c r="AN664" i="17"/>
  <c r="AN656" i="17"/>
  <c r="AN628" i="17"/>
  <c r="AN588" i="17"/>
  <c r="AN528" i="17"/>
  <c r="AN448" i="17"/>
  <c r="AN975" i="17"/>
  <c r="AN927" i="17"/>
  <c r="AN899" i="17"/>
  <c r="AN855" i="17"/>
  <c r="AN835" i="17"/>
  <c r="AN807" i="17"/>
  <c r="AN775" i="17"/>
  <c r="AN563" i="17"/>
  <c r="AN420" i="17"/>
  <c r="AN281" i="17"/>
  <c r="AS714" i="17"/>
  <c r="A783" i="16"/>
  <c r="AS818" i="17"/>
  <c r="AN1000" i="17"/>
  <c r="AN988" i="17"/>
  <c r="AN984" i="17"/>
  <c r="AN892" i="17"/>
  <c r="AN872" i="17"/>
  <c r="AN800" i="17"/>
  <c r="AN788" i="17"/>
  <c r="AN776" i="17"/>
  <c r="AN668" i="17"/>
  <c r="AN620" i="17"/>
  <c r="AN552" i="17"/>
  <c r="AN536" i="17"/>
  <c r="AN532" i="17"/>
  <c r="AS489" i="17"/>
  <c r="A550" i="16"/>
  <c r="X550" i="16"/>
  <c r="A839" i="16"/>
  <c r="AN783" i="17"/>
  <c r="AN751" i="17"/>
  <c r="AN747" i="17"/>
  <c r="AN675" i="17"/>
  <c r="AN547" i="17"/>
  <c r="AN451" i="17"/>
  <c r="AN385" i="17"/>
  <c r="AN329" i="17"/>
  <c r="AN309" i="17"/>
  <c r="AN289" i="17"/>
  <c r="AN285" i="17"/>
  <c r="AN253" i="17"/>
  <c r="AN249" i="17"/>
  <c r="AN181" i="17"/>
  <c r="AN157" i="17"/>
  <c r="AN153" i="17"/>
  <c r="AN133" i="17"/>
  <c r="AN125" i="17"/>
  <c r="AN117" i="17"/>
  <c r="AN73" i="17"/>
  <c r="AN61" i="17"/>
  <c r="AN17" i="17"/>
  <c r="AN879" i="17"/>
  <c r="AN803" i="17"/>
  <c r="AN731" i="17"/>
  <c r="AN663" i="17"/>
  <c r="AN543" i="17"/>
  <c r="AN515" i="17"/>
  <c r="AN495" i="17"/>
  <c r="AN405" i="17"/>
  <c r="AN277" i="17"/>
  <c r="AN257" i="17"/>
  <c r="AN225" i="17"/>
  <c r="AN165" i="17"/>
  <c r="AN149" i="17"/>
  <c r="AN109" i="17"/>
  <c r="AN93" i="17"/>
  <c r="AN49" i="17"/>
  <c r="AN45" i="17"/>
  <c r="AN41" i="17"/>
  <c r="AN593" i="17"/>
  <c r="AN557" i="17"/>
  <c r="AN553" i="17"/>
  <c r="AN493" i="17"/>
  <c r="AN804" i="17"/>
  <c r="AN455" i="17"/>
  <c r="AN928" i="17"/>
  <c r="AN681" i="17"/>
  <c r="AN589" i="17"/>
  <c r="AN238" i="17"/>
  <c r="AN206" i="17"/>
  <c r="AN202" i="17"/>
  <c r="AN78" i="17"/>
  <c r="AN30" i="17"/>
  <c r="AN633" i="17"/>
  <c r="AN693" i="17"/>
  <c r="AN669" i="17"/>
  <c r="AN665" i="17"/>
  <c r="AN661" i="17"/>
  <c r="AN613" i="17"/>
  <c r="AN601" i="17"/>
  <c r="AN597" i="17"/>
  <c r="AN577" i="17"/>
  <c r="AN274" i="17"/>
  <c r="AN258" i="17"/>
  <c r="AN250" i="17"/>
  <c r="AN234" i="17"/>
  <c r="AN230" i="17"/>
  <c r="AN226" i="17"/>
  <c r="AN18" i="17"/>
  <c r="AN46" i="17"/>
  <c r="AN555" i="17"/>
  <c r="AN831" i="17"/>
  <c r="AN738" i="17"/>
  <c r="AN714" i="17"/>
  <c r="AN710" i="17"/>
  <c r="AN702" i="17"/>
  <c r="AN539" i="17"/>
  <c r="AN531" i="17"/>
  <c r="AN527" i="17"/>
  <c r="AN523" i="17"/>
  <c r="AN511" i="17"/>
  <c r="AN507" i="17"/>
  <c r="AN503" i="17"/>
  <c r="AN484" i="17"/>
  <c r="AN480" i="17"/>
  <c r="AN472" i="17"/>
  <c r="AN468" i="17"/>
  <c r="AN10" i="17"/>
  <c r="E383" i="16"/>
  <c r="T383" i="16"/>
  <c r="P383" i="16"/>
  <c r="A399" i="16"/>
  <c r="A526" i="16"/>
  <c r="AS537" i="17"/>
  <c r="AS545" i="17"/>
  <c r="A542" i="16"/>
  <c r="A588" i="16"/>
  <c r="G383" i="16"/>
  <c r="AS386" i="17"/>
  <c r="AS599" i="17"/>
  <c r="A359" i="16"/>
  <c r="A367" i="16"/>
  <c r="T367" i="16"/>
  <c r="A375" i="16"/>
  <c r="AS378" i="17"/>
  <c r="AS482" i="17"/>
  <c r="AS575" i="17"/>
  <c r="W383" i="16"/>
  <c r="AN345" i="17"/>
  <c r="U596" i="16"/>
  <c r="R596" i="16"/>
  <c r="E596" i="16"/>
  <c r="AN237" i="17"/>
  <c r="AN71" i="17"/>
  <c r="AS585" i="17"/>
  <c r="V383" i="16"/>
  <c r="U383" i="16"/>
  <c r="Q383" i="16"/>
  <c r="AN198" i="17"/>
  <c r="AN662" i="17"/>
  <c r="AN58" i="17"/>
  <c r="AN77" i="17"/>
  <c r="A125" i="16"/>
  <c r="G878" i="16"/>
  <c r="D582" i="16"/>
  <c r="AN958" i="17"/>
  <c r="AN947" i="17"/>
  <c r="AN732" i="17"/>
  <c r="AN640" i="17"/>
  <c r="AN476" i="17"/>
  <c r="AN986" i="17"/>
  <c r="AN983" i="17"/>
  <c r="AN966" i="17"/>
  <c r="AN955" i="17"/>
  <c r="AN931" i="17"/>
  <c r="AN863" i="17"/>
  <c r="AN739" i="17"/>
  <c r="AN715" i="17"/>
  <c r="AN643" i="17"/>
  <c r="AN191" i="17"/>
  <c r="AN180" i="17"/>
  <c r="AN163" i="17"/>
  <c r="AN143" i="17"/>
  <c r="AN14" i="17"/>
  <c r="AG222" i="17"/>
  <c r="AG437" i="17"/>
  <c r="AG141" i="17"/>
  <c r="AS561" i="17"/>
  <c r="A767" i="16"/>
  <c r="AN939" i="17"/>
  <c r="AN922" i="17"/>
  <c r="AN712" i="17"/>
  <c r="AN520" i="17"/>
  <c r="AN312" i="17"/>
  <c r="AN172" i="17"/>
  <c r="AN140" i="17"/>
  <c r="AN50" i="17"/>
  <c r="AN35" i="17"/>
  <c r="AS184" i="17"/>
  <c r="AG943" i="17"/>
  <c r="AN176" i="17"/>
  <c r="AN624" i="17"/>
  <c r="A420" i="16"/>
  <c r="A454" i="16"/>
  <c r="R581" i="16"/>
  <c r="Y581" i="16"/>
  <c r="S581" i="16"/>
  <c r="B581" i="16"/>
  <c r="O581" i="16"/>
  <c r="W581" i="16"/>
  <c r="Z581" i="16"/>
  <c r="U581" i="16"/>
  <c r="V581" i="16"/>
  <c r="T581" i="16"/>
  <c r="O967" i="16"/>
  <c r="A150" i="16"/>
  <c r="A863" i="16"/>
  <c r="A965" i="16"/>
  <c r="L965" i="16"/>
  <c r="A28" i="16"/>
  <c r="AS688" i="17"/>
  <c r="E204" i="16"/>
  <c r="AS885" i="17"/>
  <c r="X744" i="16"/>
  <c r="AS125" i="17"/>
  <c r="AS691" i="17"/>
  <c r="A688" i="16"/>
  <c r="N688" i="16"/>
  <c r="M736" i="16"/>
  <c r="A17" i="16"/>
  <c r="A976" i="16"/>
  <c r="U190" i="16"/>
  <c r="AS699" i="17"/>
  <c r="AS44" i="17"/>
  <c r="AS23" i="17"/>
  <c r="AS583" i="17"/>
  <c r="A580" i="16"/>
  <c r="S596" i="16"/>
  <c r="F596" i="16"/>
  <c r="L596" i="16"/>
  <c r="V596" i="16"/>
  <c r="Z596" i="16"/>
  <c r="P596" i="16"/>
  <c r="M596" i="16"/>
  <c r="Q596" i="16"/>
  <c r="AS915" i="17"/>
  <c r="V957" i="16"/>
  <c r="AS325" i="17"/>
  <c r="AS827" i="17"/>
  <c r="A824" i="16"/>
  <c r="A896" i="16"/>
  <c r="A250" i="16"/>
  <c r="Z250" i="16"/>
  <c r="AS350" i="17"/>
  <c r="A784" i="16"/>
  <c r="A808" i="16"/>
  <c r="AS811" i="17"/>
  <c r="A266" i="16"/>
  <c r="AS685" i="17"/>
  <c r="A786" i="16"/>
  <c r="E786" i="16"/>
  <c r="Y744" i="16"/>
  <c r="AS793" i="17"/>
  <c r="A790" i="16"/>
  <c r="E790" i="16"/>
  <c r="AS817" i="17"/>
  <c r="A814" i="16"/>
  <c r="A830" i="16"/>
  <c r="AS881" i="17"/>
  <c r="A822" i="16"/>
  <c r="T822" i="16"/>
  <c r="AS474" i="17"/>
  <c r="A471" i="16"/>
  <c r="N471" i="16"/>
  <c r="A759" i="16"/>
  <c r="D596" i="16"/>
  <c r="W122" i="16"/>
  <c r="H122" i="16"/>
  <c r="A404" i="16"/>
  <c r="V404" i="16"/>
  <c r="AS407" i="17"/>
  <c r="AS208" i="17"/>
  <c r="A205" i="16"/>
  <c r="A309" i="16"/>
  <c r="A229" i="16"/>
  <c r="L229" i="16"/>
  <c r="A197" i="16"/>
  <c r="H197" i="16"/>
  <c r="AS200" i="17"/>
  <c r="U122" i="16"/>
  <c r="F696" i="16"/>
  <c r="D711" i="16"/>
  <c r="AS377" i="17"/>
  <c r="C383" i="16"/>
  <c r="Y383" i="16"/>
  <c r="A628" i="16"/>
  <c r="N628" i="16"/>
  <c r="A989" i="16"/>
  <c r="AS634" i="17"/>
  <c r="C204" i="16"/>
  <c r="O204" i="16"/>
  <c r="H204" i="16"/>
  <c r="A639" i="16"/>
  <c r="AS642" i="17"/>
  <c r="A663" i="16"/>
  <c r="AS666" i="17"/>
  <c r="A678" i="16"/>
  <c r="AS681" i="17"/>
  <c r="A710" i="16"/>
  <c r="P710" i="16"/>
  <c r="AS713" i="17"/>
  <c r="A726" i="16"/>
  <c r="J726" i="16"/>
  <c r="AS729" i="17"/>
  <c r="AS144" i="17"/>
  <c r="A157" i="16"/>
  <c r="P157" i="16"/>
  <c r="AS160" i="17"/>
  <c r="AS168" i="17"/>
  <c r="A165" i="16"/>
  <c r="AS176" i="17"/>
  <c r="A173" i="16"/>
  <c r="F173" i="16"/>
  <c r="AS192" i="17"/>
  <c r="A189" i="16"/>
  <c r="AS216" i="17"/>
  <c r="A213" i="16"/>
  <c r="AS224" i="17"/>
  <c r="A221" i="16"/>
  <c r="Q221" i="16"/>
  <c r="A333" i="16"/>
  <c r="AS336" i="17"/>
  <c r="AS344" i="17"/>
  <c r="A341" i="16"/>
  <c r="E631" i="16"/>
  <c r="A671" i="16"/>
  <c r="AS674" i="17"/>
  <c r="A702" i="16"/>
  <c r="Y702" i="16"/>
  <c r="AS705" i="17"/>
  <c r="AS721" i="17"/>
  <c r="A718" i="16"/>
  <c r="Q718" i="16"/>
  <c r="AS737" i="17"/>
  <c r="A734" i="16"/>
  <c r="C734" i="16"/>
  <c r="A484" i="16"/>
  <c r="Q204" i="16"/>
  <c r="F204" i="16"/>
  <c r="AS397" i="17"/>
  <c r="A431" i="16"/>
  <c r="B431" i="16"/>
  <c r="AS466" i="17"/>
  <c r="A463" i="16"/>
  <c r="AS223" i="17"/>
  <c r="A220" i="16"/>
  <c r="AS231" i="17"/>
  <c r="A228" i="16"/>
  <c r="G228" i="16"/>
  <c r="AS239" i="17"/>
  <c r="A236" i="16"/>
  <c r="AS247" i="17"/>
  <c r="A244" i="16"/>
  <c r="A252" i="16"/>
  <c r="AS255" i="17"/>
  <c r="A260" i="16"/>
  <c r="AS263" i="17"/>
  <c r="AS271" i="17"/>
  <c r="A268" i="16"/>
  <c r="AS279" i="17"/>
  <c r="A276" i="16"/>
  <c r="V276" i="16"/>
  <c r="A284" i="16"/>
  <c r="Z284" i="16"/>
  <c r="AS287" i="17"/>
  <c r="U316" i="16"/>
  <c r="AS343" i="17"/>
  <c r="AS334" i="17"/>
  <c r="A630" i="16"/>
  <c r="Y630" i="16"/>
  <c r="AS633" i="17"/>
  <c r="A646" i="16"/>
  <c r="AS649" i="17"/>
  <c r="AS720" i="17"/>
  <c r="A749" i="16"/>
  <c r="AS752" i="17"/>
  <c r="AS846" i="17"/>
  <c r="H744" i="16"/>
  <c r="AS68" i="17"/>
  <c r="A214" i="16"/>
  <c r="P214" i="16"/>
  <c r="AS45" i="17"/>
  <c r="AS132" i="17"/>
  <c r="N912" i="16"/>
  <c r="T957" i="16"/>
  <c r="AS7" i="17"/>
  <c r="A800" i="16"/>
  <c r="AS803" i="17"/>
  <c r="A919" i="16"/>
  <c r="G919" i="16"/>
  <c r="AS922" i="17"/>
  <c r="A589" i="16"/>
  <c r="AS592" i="17"/>
  <c r="AS976" i="17"/>
  <c r="A973" i="16"/>
  <c r="A590" i="16"/>
  <c r="A636" i="16"/>
  <c r="B636" i="16"/>
  <c r="AS639" i="17"/>
  <c r="AS891" i="17"/>
  <c r="A888" i="16"/>
  <c r="AS883" i="17"/>
  <c r="A880" i="16"/>
  <c r="T880" i="16"/>
  <c r="A407" i="16"/>
  <c r="AS410" i="17"/>
  <c r="A422" i="16"/>
  <c r="D422" i="16"/>
  <c r="AS425" i="17"/>
  <c r="A607" i="16"/>
  <c r="AS610" i="17"/>
  <c r="AS648" i="17"/>
  <c r="A645" i="16"/>
  <c r="N645" i="16"/>
  <c r="AS975" i="17"/>
  <c r="AS875" i="17"/>
  <c r="AS952" i="17"/>
  <c r="A949" i="16"/>
  <c r="AS418" i="17"/>
  <c r="A415" i="16"/>
  <c r="A661" i="16"/>
  <c r="J661" i="16"/>
  <c r="AS664" i="17"/>
  <c r="A82" i="16"/>
  <c r="A430" i="16"/>
  <c r="P430" i="16"/>
  <c r="AS433" i="17"/>
  <c r="AS814" i="17"/>
  <c r="AS909" i="17"/>
  <c r="A438" i="16"/>
  <c r="AS441" i="17"/>
  <c r="AS626" i="17"/>
  <c r="A623" i="16"/>
  <c r="A3" i="16"/>
  <c r="AS449" i="17"/>
  <c r="A446" i="16"/>
  <c r="A615" i="16"/>
  <c r="AS618" i="17"/>
  <c r="AS656" i="17"/>
  <c r="A653" i="16"/>
  <c r="S653" i="16"/>
  <c r="A669" i="16"/>
  <c r="AS672" i="17"/>
  <c r="AS923" i="17"/>
  <c r="A920" i="16"/>
  <c r="A799" i="16"/>
  <c r="S799" i="16"/>
  <c r="AS802" i="17"/>
  <c r="A807" i="16"/>
  <c r="AS810" i="17"/>
  <c r="T682" i="16"/>
  <c r="C682" i="16"/>
  <c r="A156" i="16"/>
  <c r="M156" i="16"/>
  <c r="AS159" i="17"/>
  <c r="AS175" i="17"/>
  <c r="A172" i="16"/>
  <c r="L172" i="16"/>
  <c r="AS309" i="17"/>
  <c r="A380" i="16"/>
  <c r="A388" i="16"/>
  <c r="P388" i="16"/>
  <c r="AS391" i="17"/>
  <c r="A452" i="16"/>
  <c r="E452" i="16"/>
  <c r="AS455" i="17"/>
  <c r="AS647" i="17"/>
  <c r="AS739" i="17"/>
  <c r="AS79" i="17"/>
  <c r="AS215" i="17"/>
  <c r="A212" i="16"/>
  <c r="Y212" i="16"/>
  <c r="AS736" i="17"/>
  <c r="A733" i="16"/>
  <c r="AS920" i="17"/>
  <c r="AS272" i="17"/>
  <c r="AS415" i="17"/>
  <c r="A412" i="16"/>
  <c r="A925" i="16"/>
  <c r="AS858" i="17"/>
  <c r="A855" i="16"/>
  <c r="E855" i="16"/>
  <c r="A750" i="16"/>
  <c r="AS753" i="17"/>
  <c r="A742" i="16"/>
  <c r="AS745" i="17"/>
  <c r="AS760" i="17"/>
  <c r="A757" i="16"/>
  <c r="O696" i="16"/>
  <c r="J696" i="16"/>
  <c r="Z696" i="16"/>
  <c r="AS375" i="17"/>
  <c r="A372" i="16"/>
  <c r="AS498" i="17"/>
  <c r="A495" i="16"/>
  <c r="A518" i="16"/>
  <c r="S518" i="16"/>
  <c r="AS521" i="17"/>
  <c r="A525" i="16"/>
  <c r="AS528" i="17"/>
  <c r="AS536" i="17"/>
  <c r="A533" i="16"/>
  <c r="K122" i="16"/>
  <c r="Q122" i="16"/>
  <c r="G122" i="16"/>
  <c r="O122" i="16"/>
  <c r="G631" i="16"/>
  <c r="N122" i="16"/>
  <c r="J122" i="16"/>
  <c r="S122" i="16"/>
  <c r="V122" i="16"/>
  <c r="U20" i="16"/>
  <c r="AS518" i="17"/>
  <c r="AS600" i="17"/>
  <c r="A597" i="16"/>
  <c r="AS623" i="17"/>
  <c r="A196" i="16"/>
  <c r="Q196" i="16"/>
  <c r="AS199" i="17"/>
  <c r="A887" i="16"/>
  <c r="AS890" i="17"/>
  <c r="AS680" i="17"/>
  <c r="A677" i="16"/>
  <c r="T677" i="16"/>
  <c r="A133" i="16"/>
  <c r="L133" i="16"/>
  <c r="AS327" i="17"/>
  <c r="AS464" i="17"/>
  <c r="AS728" i="17"/>
  <c r="A725" i="16"/>
  <c r="AS367" i="17"/>
  <c r="A364" i="16"/>
  <c r="H364" i="16"/>
  <c r="AS744" i="17"/>
  <c r="A741" i="16"/>
  <c r="C741" i="16"/>
  <c r="A188" i="16"/>
  <c r="W188" i="16"/>
  <c r="AS191" i="17"/>
  <c r="A292" i="16"/>
  <c r="Y292" i="16"/>
  <c r="AS295" i="17"/>
  <c r="A308" i="16"/>
  <c r="U308" i="16"/>
  <c r="AS311" i="17"/>
  <c r="AS319" i="17"/>
  <c r="AS304" i="17"/>
  <c r="A301" i="16"/>
  <c r="U301" i="16"/>
  <c r="A776" i="16"/>
  <c r="E776" i="16"/>
  <c r="AS779" i="17"/>
  <c r="A869" i="16"/>
  <c r="AS872" i="17"/>
  <c r="A952" i="16"/>
  <c r="U952" i="16"/>
  <c r="AS955" i="17"/>
  <c r="A68" i="16"/>
  <c r="E909" i="16"/>
  <c r="B909" i="16"/>
  <c r="AS963" i="17"/>
  <c r="A960" i="16"/>
  <c r="P960" i="16"/>
  <c r="A895" i="16"/>
  <c r="H895" i="16"/>
  <c r="AS898" i="17"/>
  <c r="O347" i="16"/>
  <c r="AS151" i="17"/>
  <c r="A148" i="16"/>
  <c r="AS165" i="17"/>
  <c r="A798" i="16"/>
  <c r="AS801" i="17"/>
  <c r="A847" i="16"/>
  <c r="H847" i="16"/>
  <c r="AS850" i="17"/>
  <c r="R917" i="16"/>
  <c r="X917" i="16"/>
  <c r="V917" i="16"/>
  <c r="S917" i="16"/>
  <c r="L917" i="16"/>
  <c r="Z917" i="16"/>
  <c r="K917" i="16"/>
  <c r="G917" i="16"/>
  <c r="P917" i="16"/>
  <c r="Q917" i="16"/>
  <c r="W917" i="16"/>
  <c r="C917" i="16"/>
  <c r="E917" i="16"/>
  <c r="T917" i="16"/>
  <c r="J917" i="16"/>
  <c r="AS912" i="17"/>
  <c r="R754" i="16"/>
  <c r="Y754" i="16"/>
  <c r="L347" i="16"/>
  <c r="G181" i="16"/>
  <c r="J181" i="16"/>
  <c r="C181" i="16"/>
  <c r="AS971" i="17"/>
  <c r="A968" i="16"/>
  <c r="W968" i="16"/>
  <c r="A354" i="16"/>
  <c r="A996" i="16"/>
  <c r="U996" i="16"/>
  <c r="AS999" i="17"/>
  <c r="A317" i="16"/>
  <c r="AS320" i="17"/>
  <c r="AS794" i="17"/>
  <c r="A791" i="16"/>
  <c r="O791" i="16"/>
  <c r="A890" i="16"/>
  <c r="AS906" i="17"/>
  <c r="A903" i="16"/>
  <c r="A944" i="16"/>
  <c r="AS947" i="17"/>
  <c r="X347" i="16"/>
  <c r="F122" i="16"/>
  <c r="Y122" i="16"/>
  <c r="C122" i="16"/>
  <c r="X122" i="16"/>
  <c r="T122" i="16"/>
  <c r="P122" i="16"/>
  <c r="J631" i="16"/>
  <c r="O631" i="16"/>
  <c r="X631" i="16"/>
  <c r="H631" i="16"/>
  <c r="AS100" i="17"/>
  <c r="AS152" i="17"/>
  <c r="A149" i="16"/>
  <c r="AS293" i="17"/>
  <c r="AS328" i="17"/>
  <c r="A325" i="16"/>
  <c r="A396" i="16"/>
  <c r="G396" i="16"/>
  <c r="AS399" i="17"/>
  <c r="A436" i="16"/>
  <c r="B436" i="16"/>
  <c r="AS439" i="17"/>
  <c r="A444" i="16"/>
  <c r="AS447" i="17"/>
  <c r="A91" i="16"/>
  <c r="R829" i="16"/>
  <c r="W829" i="16"/>
  <c r="D829" i="16"/>
  <c r="E76" i="16"/>
  <c r="K76" i="16"/>
  <c r="L76" i="16"/>
  <c r="I76" i="16"/>
  <c r="P76" i="16"/>
  <c r="D76" i="16"/>
  <c r="J76" i="16"/>
  <c r="U76" i="16"/>
  <c r="AS569" i="17"/>
  <c r="A566" i="16"/>
  <c r="P566" i="16"/>
  <c r="A792" i="16"/>
  <c r="AS795" i="17"/>
  <c r="AS907" i="17"/>
  <c r="A904" i="16"/>
  <c r="F904" i="16"/>
  <c r="AS55" i="17"/>
  <c r="A52" i="16"/>
  <c r="AS576" i="17"/>
  <c r="A573" i="16"/>
  <c r="D573" i="16"/>
  <c r="A704" i="16"/>
  <c r="AS707" i="17"/>
  <c r="AS904" i="17"/>
  <c r="A901" i="16"/>
  <c r="A356" i="16"/>
  <c r="AS939" i="17"/>
  <c r="A936" i="16"/>
  <c r="F652" i="16"/>
  <c r="R652" i="16"/>
  <c r="U652" i="16"/>
  <c r="T269" i="16"/>
  <c r="W141" i="16"/>
  <c r="T20" i="16"/>
  <c r="F20" i="16"/>
  <c r="B20" i="16"/>
  <c r="V20" i="16"/>
  <c r="C20" i="16"/>
  <c r="B912" i="16"/>
  <c r="P912" i="16"/>
  <c r="V912" i="16"/>
  <c r="R912" i="16"/>
  <c r="Y912" i="16"/>
  <c r="O912" i="16"/>
  <c r="D912" i="16"/>
  <c r="C912" i="16"/>
  <c r="U912" i="16"/>
  <c r="G912" i="16"/>
  <c r="H912" i="16"/>
  <c r="E912" i="16"/>
  <c r="M912" i="16"/>
  <c r="I912" i="16"/>
  <c r="F912" i="16"/>
  <c r="X912" i="16"/>
  <c r="J912" i="16"/>
  <c r="W912" i="16"/>
  <c r="K912" i="16"/>
  <c r="Q912" i="16"/>
  <c r="S912" i="16"/>
  <c r="Z912" i="16"/>
  <c r="G682" i="16"/>
  <c r="J682" i="16"/>
  <c r="B682" i="16"/>
  <c r="U682" i="16"/>
  <c r="D682" i="16"/>
  <c r="Z682" i="16"/>
  <c r="P682" i="16"/>
  <c r="Y682" i="16"/>
  <c r="O682" i="16"/>
  <c r="W682" i="16"/>
  <c r="H682" i="16"/>
  <c r="S682" i="16"/>
  <c r="V682" i="16"/>
  <c r="F682" i="16"/>
  <c r="X682" i="16"/>
  <c r="E682" i="16"/>
  <c r="T912" i="16"/>
  <c r="L912" i="16"/>
  <c r="K714" i="16"/>
  <c r="F930" i="16"/>
  <c r="V591" i="16"/>
  <c r="E591" i="16"/>
  <c r="B983" i="16"/>
  <c r="T972" i="16"/>
  <c r="B374" i="16"/>
  <c r="X374" i="16"/>
  <c r="D374" i="16"/>
  <c r="W717" i="16"/>
  <c r="Q374" i="16"/>
  <c r="Z404" i="16"/>
  <c r="P636" i="16"/>
  <c r="W331" i="16"/>
  <c r="Y331" i="16"/>
  <c r="J331" i="16"/>
  <c r="D141" i="16"/>
  <c r="Z141" i="16"/>
  <c r="Q141" i="16"/>
  <c r="I141" i="16"/>
  <c r="O141" i="16"/>
  <c r="T141" i="16"/>
  <c r="X141" i="16"/>
  <c r="J141" i="16"/>
  <c r="B141" i="16"/>
  <c r="Y141" i="16"/>
  <c r="S141" i="16"/>
  <c r="V141" i="16"/>
  <c r="G141" i="16"/>
  <c r="C141" i="16"/>
  <c r="N141" i="16"/>
  <c r="F141" i="16"/>
  <c r="U141" i="16"/>
  <c r="E141" i="16"/>
  <c r="P141" i="16"/>
  <c r="E872" i="16"/>
  <c r="K129" i="16"/>
  <c r="M65" i="16"/>
  <c r="D65" i="16"/>
  <c r="J65" i="16"/>
  <c r="V394" i="16"/>
  <c r="T189" i="16"/>
  <c r="F189" i="16"/>
  <c r="J173" i="16"/>
  <c r="R173" i="16"/>
  <c r="H141" i="16"/>
  <c r="T42" i="16"/>
  <c r="J42" i="16"/>
  <c r="D42" i="16"/>
  <c r="M463" i="16"/>
  <c r="G463" i="16"/>
  <c r="T463" i="16"/>
  <c r="H499" i="16"/>
  <c r="K499" i="16"/>
  <c r="Z499" i="16"/>
  <c r="L4" i="16"/>
  <c r="E4" i="16"/>
  <c r="C4" i="16"/>
  <c r="Y4" i="16"/>
  <c r="P4" i="16"/>
  <c r="W4" i="16"/>
  <c r="F4" i="16"/>
  <c r="N4" i="16"/>
  <c r="T4" i="16"/>
  <c r="O4" i="16"/>
  <c r="K4" i="16"/>
  <c r="G4" i="16"/>
  <c r="M4" i="16"/>
  <c r="Q4" i="16"/>
  <c r="U4" i="16"/>
  <c r="X4" i="16"/>
  <c r="V4" i="16"/>
  <c r="H4" i="16"/>
  <c r="J4" i="16"/>
  <c r="R4" i="16"/>
  <c r="S4" i="16"/>
  <c r="Z4" i="16"/>
  <c r="I4" i="16"/>
  <c r="D4" i="16"/>
  <c r="B4" i="16"/>
  <c r="Z899" i="16"/>
  <c r="J340" i="16"/>
  <c r="Q340" i="16"/>
  <c r="B203" i="16"/>
  <c r="E203" i="16"/>
  <c r="X203" i="16"/>
  <c r="P203" i="16"/>
  <c r="X431" i="16"/>
  <c r="Q522" i="16"/>
  <c r="V522" i="16"/>
  <c r="G843" i="16"/>
  <c r="T244" i="16"/>
  <c r="D244" i="16"/>
  <c r="S244" i="16"/>
  <c r="J244" i="16"/>
  <c r="L214" i="16"/>
  <c r="H717" i="16"/>
  <c r="P717" i="16"/>
  <c r="G717" i="16"/>
  <c r="D717" i="16"/>
  <c r="Z717" i="16"/>
  <c r="V717" i="16"/>
  <c r="Y717" i="16"/>
  <c r="F717" i="16"/>
  <c r="N717" i="16"/>
  <c r="X717" i="16"/>
  <c r="T717" i="16"/>
  <c r="S717" i="16"/>
  <c r="J717" i="16"/>
  <c r="E717" i="16"/>
  <c r="Q717" i="16"/>
  <c r="U717" i="16"/>
  <c r="R717" i="16"/>
  <c r="C717" i="16"/>
  <c r="B601" i="16"/>
  <c r="E601" i="16"/>
  <c r="B717" i="16"/>
  <c r="K340" i="16"/>
  <c r="O717" i="16"/>
  <c r="Q388" i="16"/>
  <c r="L589" i="16"/>
  <c r="O915" i="16"/>
  <c r="V646" i="16"/>
  <c r="O646" i="16"/>
  <c r="R260" i="16"/>
  <c r="B925" i="16"/>
  <c r="E267" i="16"/>
  <c r="K267" i="16"/>
  <c r="L267" i="16"/>
  <c r="W267" i="16"/>
  <c r="F267" i="16"/>
  <c r="D267" i="16"/>
  <c r="Z267" i="16"/>
  <c r="Y267" i="16"/>
  <c r="M267" i="16"/>
  <c r="H267" i="16"/>
  <c r="U267" i="16"/>
  <c r="J267" i="16"/>
  <c r="N267" i="16"/>
  <c r="S267" i="16"/>
  <c r="X267" i="16"/>
  <c r="T267" i="16"/>
  <c r="G267" i="16"/>
  <c r="I267" i="16"/>
  <c r="C267" i="16"/>
  <c r="O267" i="16"/>
  <c r="P267" i="16"/>
  <c r="Q267" i="16"/>
  <c r="B267" i="16"/>
  <c r="R267" i="16"/>
  <c r="V267" i="16"/>
  <c r="D644" i="16"/>
  <c r="Y644" i="16"/>
  <c r="V898" i="16"/>
  <c r="Q615" i="16"/>
  <c r="Z615" i="16"/>
  <c r="Y599" i="16"/>
  <c r="B599" i="16"/>
  <c r="Q599" i="16"/>
  <c r="N599" i="16"/>
  <c r="W599" i="16"/>
  <c r="G599" i="16"/>
  <c r="J599" i="16"/>
  <c r="C599" i="16"/>
  <c r="D599" i="16"/>
  <c r="Z599" i="16"/>
  <c r="R98" i="16"/>
  <c r="Q98" i="16"/>
  <c r="U98" i="16"/>
  <c r="H98" i="16"/>
  <c r="Z98" i="16"/>
  <c r="O98" i="16"/>
  <c r="P98" i="16"/>
  <c r="E98" i="16"/>
  <c r="T98" i="16"/>
  <c r="J98" i="16"/>
  <c r="Y98" i="16"/>
  <c r="B98" i="16"/>
  <c r="N98" i="16"/>
  <c r="V98" i="16"/>
  <c r="S98" i="16"/>
  <c r="W98" i="16"/>
  <c r="I98" i="16"/>
  <c r="M98" i="16"/>
  <c r="F98" i="16"/>
  <c r="X98" i="16"/>
  <c r="K98" i="16"/>
  <c r="D98" i="16"/>
  <c r="C98" i="16"/>
  <c r="G98" i="16"/>
  <c r="L98" i="16"/>
  <c r="N82" i="16"/>
  <c r="N388" i="16"/>
  <c r="Z669" i="16"/>
  <c r="I972" i="16"/>
  <c r="S972" i="16"/>
  <c r="W972" i="16"/>
  <c r="Q972" i="16"/>
  <c r="E972" i="16"/>
  <c r="O972" i="16"/>
  <c r="V972" i="16"/>
  <c r="F591" i="16"/>
  <c r="R591" i="16"/>
  <c r="W591" i="16"/>
  <c r="U591" i="16"/>
  <c r="Z591" i="16"/>
  <c r="N591" i="16"/>
  <c r="O591" i="16"/>
  <c r="Y591" i="16"/>
  <c r="T591" i="16"/>
  <c r="I591" i="16"/>
  <c r="P591" i="16"/>
  <c r="K872" i="16"/>
  <c r="L872" i="16"/>
  <c r="W555" i="16"/>
  <c r="V660" i="16"/>
  <c r="O660" i="16"/>
  <c r="W660" i="16"/>
  <c r="X660" i="16"/>
  <c r="F660" i="16"/>
  <c r="D660" i="16"/>
  <c r="R660" i="16"/>
  <c r="S660" i="16"/>
  <c r="T660" i="16"/>
  <c r="G660" i="16"/>
  <c r="J660" i="16"/>
  <c r="N660" i="16"/>
  <c r="Q660" i="16"/>
  <c r="C660" i="16"/>
  <c r="Y660" i="16"/>
  <c r="Z660" i="16"/>
  <c r="K660" i="16"/>
  <c r="I660" i="16"/>
  <c r="P660" i="16"/>
  <c r="M660" i="16"/>
  <c r="L660" i="16"/>
  <c r="U660" i="16"/>
  <c r="E660" i="16"/>
  <c r="B660" i="16"/>
  <c r="H660" i="16"/>
  <c r="M306" i="16"/>
  <c r="W306" i="16"/>
  <c r="I306" i="16"/>
  <c r="Z306" i="16"/>
  <c r="Q306" i="16"/>
  <c r="E306" i="16"/>
  <c r="X306" i="16"/>
  <c r="B306" i="16"/>
  <c r="R306" i="16"/>
  <c r="C306" i="16"/>
  <c r="F306" i="16"/>
  <c r="O306" i="16"/>
  <c r="N306" i="16"/>
  <c r="J306" i="16"/>
  <c r="P306" i="16"/>
  <c r="L306" i="16"/>
  <c r="K306" i="16"/>
  <c r="U306" i="16"/>
  <c r="D306" i="16"/>
  <c r="Y306" i="16"/>
  <c r="G306" i="16"/>
  <c r="S306" i="16"/>
  <c r="T306" i="16"/>
  <c r="V306" i="16"/>
  <c r="H306" i="16"/>
  <c r="K799" i="16"/>
  <c r="F799" i="16"/>
  <c r="C811" i="16"/>
  <c r="K811" i="16"/>
  <c r="Z811" i="16"/>
  <c r="D452" i="16"/>
  <c r="W452" i="16"/>
  <c r="H861" i="16"/>
  <c r="M861" i="16"/>
  <c r="C861" i="16"/>
  <c r="W861" i="16"/>
  <c r="U861" i="16"/>
  <c r="G861" i="16"/>
  <c r="F861" i="16"/>
  <c r="Y861" i="16"/>
  <c r="X861" i="16"/>
  <c r="N861" i="16"/>
  <c r="O861" i="16"/>
  <c r="K861" i="16"/>
  <c r="D269" i="16"/>
  <c r="Z269" i="16"/>
  <c r="I269" i="16"/>
  <c r="S269" i="16"/>
  <c r="F269" i="16"/>
  <c r="Q269" i="16"/>
  <c r="U269" i="16"/>
  <c r="J269" i="16"/>
  <c r="H269" i="16"/>
  <c r="G269" i="16"/>
  <c r="P269" i="16"/>
  <c r="B269" i="16"/>
  <c r="W269" i="16"/>
  <c r="X269" i="16"/>
  <c r="N269" i="16"/>
  <c r="O269" i="16"/>
  <c r="R269" i="16"/>
  <c r="Y269" i="16"/>
  <c r="C269" i="16"/>
  <c r="V269" i="16"/>
  <c r="O156" i="16"/>
  <c r="S156" i="16"/>
  <c r="G156" i="16"/>
  <c r="V211" i="16"/>
  <c r="U211" i="16"/>
  <c r="G211" i="16"/>
  <c r="N211" i="16"/>
  <c r="P211" i="16"/>
  <c r="F211" i="16"/>
  <c r="O211" i="16"/>
  <c r="Y211" i="16"/>
  <c r="S211" i="16"/>
  <c r="Q211" i="16"/>
  <c r="J211" i="16"/>
  <c r="R211" i="16"/>
  <c r="Z211" i="16"/>
  <c r="X211" i="16"/>
  <c r="T211" i="16"/>
  <c r="C211" i="16"/>
  <c r="I211" i="16"/>
  <c r="D211" i="16"/>
  <c r="B211" i="16"/>
  <c r="H211" i="16"/>
  <c r="X446" i="16"/>
  <c r="N446" i="16"/>
  <c r="D446" i="16"/>
  <c r="G446" i="16"/>
  <c r="I446" i="16"/>
  <c r="S446" i="16"/>
  <c r="V446" i="16"/>
  <c r="Z446" i="16"/>
  <c r="W446" i="16"/>
  <c r="J446" i="16"/>
  <c r="C446" i="16"/>
  <c r="F446" i="16"/>
  <c r="D906" i="16"/>
  <c r="Z906" i="16"/>
  <c r="J906" i="16"/>
  <c r="F872" i="16"/>
  <c r="Y188" i="16"/>
  <c r="N188" i="16"/>
  <c r="N301" i="16"/>
  <c r="I301" i="16"/>
  <c r="B301" i="16"/>
  <c r="R301" i="16"/>
  <c r="T301" i="16"/>
  <c r="H301" i="16"/>
  <c r="K501" i="16"/>
  <c r="L501" i="16"/>
  <c r="V501" i="16"/>
  <c r="O501" i="16"/>
  <c r="B501" i="16"/>
  <c r="S501" i="16"/>
  <c r="N501" i="16"/>
  <c r="Q501" i="16"/>
  <c r="Y501" i="16"/>
  <c r="W501" i="16"/>
  <c r="G501" i="16"/>
  <c r="P501" i="16"/>
  <c r="C501" i="16"/>
  <c r="D501" i="16"/>
  <c r="U501" i="16"/>
  <c r="Z501" i="16"/>
  <c r="I501" i="16"/>
  <c r="J501" i="16"/>
  <c r="E501" i="16"/>
  <c r="T501" i="16"/>
  <c r="F501" i="16"/>
  <c r="M501" i="16"/>
  <c r="H501" i="16"/>
  <c r="R501" i="16"/>
  <c r="X501" i="16"/>
  <c r="Q983" i="16"/>
  <c r="D983" i="16"/>
  <c r="U983" i="16"/>
  <c r="W983" i="16"/>
  <c r="G196" i="16"/>
  <c r="C196" i="16"/>
  <c r="B196" i="16"/>
  <c r="S196" i="16"/>
  <c r="O196" i="16"/>
  <c r="D196" i="16"/>
  <c r="H196" i="16"/>
  <c r="J196" i="16"/>
  <c r="F196" i="16"/>
  <c r="W196" i="16"/>
  <c r="Y196" i="16"/>
  <c r="V196" i="16"/>
  <c r="T196" i="16"/>
  <c r="Z196" i="16"/>
  <c r="E196" i="16"/>
  <c r="F525" i="16"/>
  <c r="K525" i="16"/>
  <c r="U525" i="16"/>
  <c r="C525" i="16"/>
  <c r="P525" i="16"/>
  <c r="D525" i="16"/>
  <c r="L525" i="16"/>
  <c r="H525" i="16"/>
  <c r="M525" i="16"/>
  <c r="Q525" i="16"/>
  <c r="R525" i="16"/>
  <c r="V525" i="16"/>
  <c r="N750" i="16"/>
  <c r="P750" i="16"/>
  <c r="D750" i="16"/>
  <c r="Z750" i="16"/>
  <c r="F750" i="16"/>
  <c r="Q750" i="16"/>
  <c r="C750" i="16"/>
  <c r="N983" i="16"/>
  <c r="S983" i="16"/>
  <c r="Y983" i="16"/>
  <c r="G983" i="16"/>
  <c r="K983" i="16"/>
  <c r="O983" i="16"/>
  <c r="R461" i="16"/>
  <c r="U461" i="16"/>
  <c r="S461" i="16"/>
  <c r="G461" i="16"/>
  <c r="F461" i="16"/>
  <c r="V461" i="16"/>
  <c r="I461" i="16"/>
  <c r="C461" i="16"/>
  <c r="O461" i="16"/>
  <c r="D461" i="16"/>
  <c r="N461" i="16"/>
  <c r="B461" i="16"/>
  <c r="E461" i="16"/>
  <c r="Q461" i="16"/>
  <c r="X461" i="16"/>
  <c r="P461" i="16"/>
  <c r="H461" i="16"/>
  <c r="W461" i="16"/>
  <c r="J461" i="16"/>
  <c r="Z461" i="16"/>
  <c r="T461" i="16"/>
  <c r="I983" i="16"/>
  <c r="R983" i="16"/>
  <c r="X983" i="16"/>
  <c r="E68" i="16"/>
  <c r="R68" i="16"/>
  <c r="J68" i="16"/>
  <c r="D68" i="16"/>
  <c r="P741" i="16"/>
  <c r="E741" i="16"/>
  <c r="U741" i="16"/>
  <c r="H741" i="16"/>
  <c r="D741" i="16"/>
  <c r="H515" i="16"/>
  <c r="Z515" i="16"/>
  <c r="Q515" i="16"/>
  <c r="S515" i="16"/>
  <c r="M515" i="16"/>
  <c r="V515" i="16"/>
  <c r="N515" i="16"/>
  <c r="T515" i="16"/>
  <c r="I515" i="16"/>
  <c r="W515" i="16"/>
  <c r="G515" i="16"/>
  <c r="X515" i="16"/>
  <c r="J515" i="16"/>
  <c r="F515" i="16"/>
  <c r="L515" i="16"/>
  <c r="U515" i="16"/>
  <c r="D515" i="16"/>
  <c r="B515" i="16"/>
  <c r="E515" i="16"/>
  <c r="Y515" i="16"/>
  <c r="O515" i="16"/>
  <c r="C515" i="16"/>
  <c r="P515" i="16"/>
  <c r="K515" i="16"/>
  <c r="J983" i="16"/>
  <c r="Z677" i="16"/>
  <c r="M677" i="16"/>
  <c r="X677" i="16"/>
  <c r="E983" i="16"/>
  <c r="P620" i="16"/>
  <c r="N620" i="16"/>
  <c r="S620" i="16"/>
  <c r="J620" i="16"/>
  <c r="Y620" i="16"/>
  <c r="G620" i="16"/>
  <c r="U620" i="16"/>
  <c r="Q620" i="16"/>
  <c r="Z620" i="16"/>
  <c r="X620" i="16"/>
  <c r="W620" i="16"/>
  <c r="D620" i="16"/>
  <c r="H620" i="16"/>
  <c r="F620" i="16"/>
  <c r="E620" i="16"/>
  <c r="B620" i="16"/>
  <c r="I620" i="16"/>
  <c r="V620" i="16"/>
  <c r="T620" i="16"/>
  <c r="O620" i="16"/>
  <c r="C620" i="16"/>
  <c r="H983" i="16"/>
  <c r="T324" i="16"/>
  <c r="I324" i="16"/>
  <c r="J324" i="16"/>
  <c r="U324" i="16"/>
  <c r="D324" i="16"/>
  <c r="O324" i="16"/>
  <c r="B324" i="16"/>
  <c r="C324" i="16"/>
  <c r="S324" i="16"/>
  <c r="V324" i="16"/>
  <c r="E324" i="16"/>
  <c r="H324" i="16"/>
  <c r="F324" i="16"/>
  <c r="G324" i="16"/>
  <c r="W324" i="16"/>
  <c r="N324" i="16"/>
  <c r="Z324" i="16"/>
  <c r="X324" i="16"/>
  <c r="R324" i="16"/>
  <c r="P324" i="16"/>
  <c r="Y324" i="16"/>
  <c r="Q324" i="16"/>
  <c r="K555" i="16"/>
  <c r="N555" i="16"/>
  <c r="R555" i="16"/>
  <c r="Z555" i="16"/>
  <c r="Q555" i="16"/>
  <c r="E555" i="16"/>
  <c r="S555" i="16"/>
  <c r="C555" i="16"/>
  <c r="V555" i="16"/>
  <c r="X555" i="16"/>
  <c r="Y555" i="16"/>
  <c r="H555" i="16"/>
  <c r="D555" i="16"/>
  <c r="T555" i="16"/>
  <c r="I555" i="16"/>
  <c r="L555" i="16"/>
  <c r="J555" i="16"/>
  <c r="O555" i="16"/>
  <c r="M555" i="16"/>
  <c r="B555" i="16"/>
  <c r="P555" i="16"/>
  <c r="J944" i="16"/>
  <c r="S944" i="16"/>
  <c r="V944" i="16"/>
  <c r="Z944" i="16"/>
  <c r="I944" i="16"/>
  <c r="G944" i="16"/>
  <c r="O944" i="16"/>
  <c r="K944" i="16"/>
  <c r="R944" i="16"/>
  <c r="M944" i="16"/>
  <c r="N944" i="16"/>
  <c r="T944" i="16"/>
  <c r="D944" i="16"/>
  <c r="Y944" i="16"/>
  <c r="B944" i="16"/>
  <c r="Q944" i="16"/>
  <c r="X944" i="16"/>
  <c r="U944" i="16"/>
  <c r="F944" i="16"/>
  <c r="C944" i="16"/>
  <c r="P944" i="16"/>
  <c r="L944" i="16"/>
  <c r="W944" i="16"/>
  <c r="H944" i="16"/>
  <c r="E944" i="16"/>
  <c r="V895" i="16"/>
  <c r="J91" i="16"/>
  <c r="G91" i="16"/>
  <c r="U91" i="16"/>
  <c r="O91" i="16"/>
  <c r="F91" i="16"/>
  <c r="E91" i="16"/>
  <c r="X91" i="16"/>
  <c r="C91" i="16"/>
  <c r="Y91" i="16"/>
  <c r="S91" i="16"/>
  <c r="D91" i="16"/>
  <c r="N91" i="16"/>
  <c r="C853" i="16"/>
  <c r="Q853" i="16"/>
  <c r="J853" i="16"/>
  <c r="G853" i="16"/>
  <c r="H853" i="16"/>
  <c r="V853" i="16"/>
  <c r="P853" i="16"/>
  <c r="O853" i="16"/>
  <c r="E853" i="16"/>
  <c r="N853" i="16"/>
  <c r="X853" i="16"/>
  <c r="Y853" i="16"/>
  <c r="F853" i="16"/>
  <c r="S853" i="16"/>
  <c r="T853" i="16"/>
  <c r="D853" i="16"/>
  <c r="M853" i="16"/>
  <c r="Z853" i="16"/>
  <c r="W853" i="16"/>
  <c r="I853" i="16"/>
  <c r="U853" i="16"/>
  <c r="B853" i="16"/>
  <c r="K853" i="16"/>
  <c r="G901" i="16"/>
  <c r="P901" i="16"/>
  <c r="X901" i="16"/>
  <c r="L901" i="16"/>
  <c r="Q901" i="16"/>
  <c r="C792" i="16"/>
  <c r="E149" i="16"/>
  <c r="Z149" i="16"/>
  <c r="X149" i="16"/>
  <c r="S149" i="16"/>
  <c r="N149" i="16"/>
  <c r="U149" i="16"/>
  <c r="T149" i="16"/>
  <c r="J149" i="16"/>
  <c r="K149" i="16"/>
  <c r="Y149" i="16"/>
  <c r="Q149" i="16"/>
  <c r="P149" i="16"/>
  <c r="F149" i="16"/>
  <c r="W149" i="16"/>
  <c r="H149" i="16"/>
  <c r="O149" i="16"/>
  <c r="I149" i="16"/>
  <c r="G149" i="16"/>
  <c r="C149" i="16"/>
  <c r="M149" i="16"/>
  <c r="V149" i="16"/>
  <c r="R149" i="16"/>
  <c r="L149" i="16"/>
  <c r="B149" i="16"/>
  <c r="D149" i="16"/>
  <c r="E904" i="16"/>
  <c r="S962" i="16"/>
  <c r="W962" i="16"/>
  <c r="O962" i="16"/>
  <c r="Q1000" i="16"/>
  <c r="W1000" i="16"/>
  <c r="G1000" i="16"/>
  <c r="S1000" i="16"/>
  <c r="O1000" i="16"/>
  <c r="X1000" i="16"/>
  <c r="N1000" i="16"/>
  <c r="V1000" i="16"/>
  <c r="U1000" i="16"/>
  <c r="F317" i="16"/>
  <c r="Y317" i="16"/>
  <c r="P317" i="16"/>
  <c r="O317" i="16"/>
  <c r="S317" i="16"/>
  <c r="M317" i="16"/>
  <c r="E317" i="16"/>
  <c r="J704" i="16"/>
  <c r="H704" i="16"/>
  <c r="I704" i="16"/>
  <c r="Z704" i="16"/>
  <c r="Q704" i="16"/>
  <c r="U704" i="16"/>
  <c r="B704" i="16"/>
  <c r="X704" i="16"/>
  <c r="F704" i="16"/>
  <c r="E704" i="16"/>
  <c r="N704" i="16"/>
  <c r="V704" i="16"/>
  <c r="P704" i="16"/>
  <c r="T704" i="16"/>
  <c r="C704" i="16"/>
  <c r="G290" i="16"/>
  <c r="Z290" i="16"/>
  <c r="U290" i="16"/>
  <c r="Q290" i="16"/>
  <c r="I290" i="16"/>
  <c r="H290" i="16"/>
  <c r="P290" i="16"/>
  <c r="F290" i="16"/>
  <c r="V290" i="16"/>
  <c r="Y290" i="16"/>
  <c r="D290" i="16"/>
  <c r="X290" i="16"/>
  <c r="J290" i="16"/>
  <c r="S290" i="16"/>
  <c r="B290" i="16"/>
  <c r="T290" i="16"/>
  <c r="E290" i="16"/>
  <c r="C290" i="16"/>
  <c r="R290" i="16"/>
  <c r="W290" i="16"/>
  <c r="N290" i="16"/>
  <c r="O290" i="16"/>
  <c r="T162" i="16"/>
  <c r="Q162" i="16"/>
  <c r="I162" i="16"/>
  <c r="F162" i="16"/>
  <c r="O162" i="16"/>
  <c r="V162" i="16"/>
  <c r="R162" i="16"/>
  <c r="E162" i="16"/>
  <c r="N162" i="16"/>
  <c r="P162" i="16"/>
  <c r="Z162" i="16"/>
  <c r="D162" i="16"/>
  <c r="X162" i="16"/>
  <c r="G162" i="16"/>
  <c r="C162" i="16"/>
  <c r="J162" i="16"/>
  <c r="Y162" i="16"/>
  <c r="U162" i="16"/>
  <c r="S162" i="16"/>
  <c r="W162" i="16"/>
  <c r="H162" i="16"/>
  <c r="B162" i="16"/>
  <c r="F325" i="16"/>
  <c r="M325" i="16"/>
  <c r="I798" i="16"/>
  <c r="F798" i="16"/>
  <c r="L798" i="16"/>
  <c r="Z798" i="16"/>
  <c r="J798" i="16"/>
  <c r="O798" i="16"/>
  <c r="V903" i="16"/>
  <c r="P903" i="16"/>
  <c r="N903" i="16"/>
  <c r="O97" i="16"/>
  <c r="T97" i="16"/>
  <c r="W97" i="16"/>
  <c r="C97" i="16"/>
  <c r="N97" i="16"/>
  <c r="X97" i="16"/>
  <c r="D341" i="16"/>
  <c r="F341" i="16"/>
  <c r="Q341" i="16"/>
  <c r="B341" i="16"/>
  <c r="G341" i="16"/>
  <c r="C341" i="16"/>
  <c r="P341" i="16"/>
  <c r="X341" i="16"/>
  <c r="J341" i="16"/>
  <c r="U341" i="16"/>
  <c r="T341" i="16"/>
  <c r="Z341" i="16"/>
  <c r="V341" i="16"/>
  <c r="N341" i="16"/>
  <c r="O341" i="16"/>
  <c r="E341" i="16"/>
  <c r="H341" i="16"/>
  <c r="S341" i="16"/>
  <c r="R341" i="16"/>
  <c r="I341" i="16"/>
  <c r="Y341" i="16"/>
  <c r="A169" i="16"/>
  <c r="Y169" i="16"/>
  <c r="A405" i="16"/>
  <c r="AS408" i="17"/>
  <c r="A413" i="16"/>
  <c r="V413" i="16"/>
  <c r="AS416" i="17"/>
  <c r="A421" i="16"/>
  <c r="L421" i="16"/>
  <c r="AS424" i="17"/>
  <c r="A429" i="16"/>
  <c r="AS432" i="17"/>
  <c r="A437" i="16"/>
  <c r="AS440" i="17"/>
  <c r="AS448" i="17"/>
  <c r="A445" i="16"/>
  <c r="A453" i="16"/>
  <c r="L453" i="16"/>
  <c r="AS456" i="17"/>
  <c r="A460" i="16"/>
  <c r="J460" i="16"/>
  <c r="AS463" i="17"/>
  <c r="A468" i="16"/>
  <c r="AS471" i="17"/>
  <c r="AS479" i="17"/>
  <c r="A476" i="16"/>
  <c r="A492" i="16"/>
  <c r="L492" i="16"/>
  <c r="AS495" i="17"/>
  <c r="A508" i="16"/>
  <c r="V508" i="16"/>
  <c r="AS511" i="17"/>
  <c r="AS535" i="17"/>
  <c r="A532" i="16"/>
  <c r="AS543" i="17"/>
  <c r="A540" i="16"/>
  <c r="U540" i="16"/>
  <c r="A548" i="16"/>
  <c r="AS551" i="17"/>
  <c r="A564" i="16"/>
  <c r="AS567" i="17"/>
  <c r="C572" i="16"/>
  <c r="S572" i="16"/>
  <c r="Q572" i="16"/>
  <c r="X572" i="16"/>
  <c r="L572" i="16"/>
  <c r="H572" i="16"/>
  <c r="G572" i="16"/>
  <c r="K572" i="16"/>
  <c r="M572" i="16"/>
  <c r="B572" i="16"/>
  <c r="O572" i="16"/>
  <c r="A579" i="16"/>
  <c r="AS582" i="17"/>
  <c r="A587" i="16"/>
  <c r="AS590" i="17"/>
  <c r="AS598" i="17"/>
  <c r="A595" i="16"/>
  <c r="H815" i="16"/>
  <c r="V815" i="16"/>
  <c r="N815" i="16"/>
  <c r="X815" i="16"/>
  <c r="O815" i="16"/>
  <c r="P815" i="16"/>
  <c r="Z815" i="16"/>
  <c r="E815" i="16"/>
  <c r="B815" i="16"/>
  <c r="C815" i="16"/>
  <c r="G815" i="16"/>
  <c r="F815" i="16"/>
  <c r="S815" i="16"/>
  <c r="Q815" i="16"/>
  <c r="W815" i="16"/>
  <c r="D815" i="16"/>
  <c r="M815" i="16"/>
  <c r="I815" i="16"/>
  <c r="T815" i="16"/>
  <c r="J815" i="16"/>
  <c r="R815" i="16"/>
  <c r="K815" i="16"/>
  <c r="AS849" i="17"/>
  <c r="A846" i="16"/>
  <c r="A854" i="16"/>
  <c r="AS857" i="17"/>
  <c r="A862" i="16"/>
  <c r="Q862" i="16"/>
  <c r="AS865" i="17"/>
  <c r="U902" i="16"/>
  <c r="Z902" i="16"/>
  <c r="Y902" i="16"/>
  <c r="D902" i="16"/>
  <c r="AS913" i="17"/>
  <c r="A910" i="16"/>
  <c r="D910" i="16"/>
  <c r="A918" i="16"/>
  <c r="E918" i="16"/>
  <c r="AS921" i="17"/>
  <c r="AS929" i="17"/>
  <c r="A926" i="16"/>
  <c r="AS937" i="17"/>
  <c r="A934" i="16"/>
  <c r="AS945" i="17"/>
  <c r="A942" i="16"/>
  <c r="AS953" i="17"/>
  <c r="A950" i="16"/>
  <c r="AS961" i="17"/>
  <c r="A958" i="16"/>
  <c r="W958" i="16"/>
  <c r="AS985" i="17"/>
  <c r="A982" i="16"/>
  <c r="A990" i="16"/>
  <c r="AS993" i="17"/>
  <c r="W341" i="16"/>
  <c r="W902" i="16"/>
  <c r="A500" i="16"/>
  <c r="G609" i="16"/>
  <c r="A107" i="16"/>
  <c r="D107" i="16"/>
  <c r="AS110" i="17"/>
  <c r="A115" i="16"/>
  <c r="B115" i="16"/>
  <c r="AS118" i="17"/>
  <c r="AS126" i="17"/>
  <c r="A123" i="16"/>
  <c r="Z123" i="16"/>
  <c r="AS134" i="17"/>
  <c r="A131" i="16"/>
  <c r="A139" i="16"/>
  <c r="C139" i="16"/>
  <c r="AS142" i="17"/>
  <c r="AS158" i="17"/>
  <c r="A155" i="16"/>
  <c r="A163" i="16"/>
  <c r="AS166" i="17"/>
  <c r="AS174" i="17"/>
  <c r="A171" i="16"/>
  <c r="A179" i="16"/>
  <c r="C179" i="16"/>
  <c r="AS182" i="17"/>
  <c r="AS190" i="17"/>
  <c r="A187" i="16"/>
  <c r="I187" i="16"/>
  <c r="AS205" i="17"/>
  <c r="A202" i="16"/>
  <c r="H202" i="16"/>
  <c r="AS301" i="17"/>
  <c r="A298" i="16"/>
  <c r="A612" i="16"/>
  <c r="K612" i="16"/>
  <c r="AS615" i="17"/>
  <c r="P609" i="16"/>
  <c r="AS88" i="17"/>
  <c r="A85" i="16"/>
  <c r="A93" i="16"/>
  <c r="AS96" i="17"/>
  <c r="AS104" i="17"/>
  <c r="A101" i="16"/>
  <c r="AS601" i="17"/>
  <c r="A598" i="16"/>
  <c r="AS625" i="17"/>
  <c r="A622" i="16"/>
  <c r="A819" i="16"/>
  <c r="A842" i="16"/>
  <c r="N842" i="16"/>
  <c r="J818" i="16"/>
  <c r="F818" i="16"/>
  <c r="A5" i="16"/>
  <c r="AS8" i="17"/>
  <c r="A21" i="16"/>
  <c r="I21" i="16"/>
  <c r="AS24" i="17"/>
  <c r="AS32" i="17"/>
  <c r="A29" i="16"/>
  <c r="H29" i="16"/>
  <c r="A69" i="16"/>
  <c r="Q69" i="16"/>
  <c r="AS72" i="17"/>
  <c r="AS103" i="17"/>
  <c r="A100" i="16"/>
  <c r="AS111" i="17"/>
  <c r="A108" i="16"/>
  <c r="A116" i="16"/>
  <c r="AS119" i="17"/>
  <c r="AS127" i="17"/>
  <c r="A124" i="16"/>
  <c r="U124" i="16"/>
  <c r="AS135" i="17"/>
  <c r="A132" i="16"/>
  <c r="A140" i="16"/>
  <c r="D140" i="16"/>
  <c r="AS143" i="17"/>
  <c r="A235" i="16"/>
  <c r="AS238" i="17"/>
  <c r="AS246" i="17"/>
  <c r="A243" i="16"/>
  <c r="AS254" i="17"/>
  <c r="A251" i="16"/>
  <c r="AS262" i="17"/>
  <c r="A259" i="16"/>
  <c r="AS278" i="17"/>
  <c r="A275" i="16"/>
  <c r="K275" i="16"/>
  <c r="AS286" i="17"/>
  <c r="A283" i="16"/>
  <c r="A291" i="16"/>
  <c r="Z291" i="16"/>
  <c r="AS294" i="17"/>
  <c r="A629" i="16"/>
  <c r="D629" i="16"/>
  <c r="AS632" i="17"/>
  <c r="A826" i="16"/>
  <c r="C983" i="16"/>
  <c r="V989" i="16"/>
  <c r="H989" i="16"/>
  <c r="X989" i="16"/>
  <c r="P989" i="16"/>
  <c r="S989" i="16"/>
  <c r="W989" i="16"/>
  <c r="F989" i="16"/>
  <c r="Z989" i="16"/>
  <c r="C989" i="16"/>
  <c r="Z822" i="16"/>
  <c r="J822" i="16"/>
  <c r="P822" i="16"/>
  <c r="AS330" i="17"/>
  <c r="A327" i="16"/>
  <c r="A343" i="16"/>
  <c r="AS346" i="17"/>
  <c r="A366" i="16"/>
  <c r="O366" i="16"/>
  <c r="AS369" i="17"/>
  <c r="AS393" i="17"/>
  <c r="A390" i="16"/>
  <c r="AS622" i="17"/>
  <c r="A619" i="16"/>
  <c r="A911" i="16"/>
  <c r="AS914" i="17"/>
  <c r="X967" i="16"/>
  <c r="N967" i="16"/>
  <c r="D967" i="16"/>
  <c r="H967" i="16"/>
  <c r="Q967" i="16"/>
  <c r="C967" i="16"/>
  <c r="S967" i="16"/>
  <c r="J967" i="16"/>
  <c r="P967" i="16"/>
  <c r="F967" i="16"/>
  <c r="Z967" i="16"/>
  <c r="L967" i="16"/>
  <c r="W967" i="16"/>
  <c r="T967" i="16"/>
  <c r="G967" i="16"/>
  <c r="E967" i="16"/>
  <c r="Y967" i="16"/>
  <c r="A975" i="16"/>
  <c r="AS978" i="17"/>
  <c r="AS421" i="17"/>
  <c r="J316" i="16"/>
  <c r="F316" i="16"/>
  <c r="O316" i="16"/>
  <c r="T316" i="16"/>
  <c r="S316" i="16"/>
  <c r="L316" i="16"/>
  <c r="G316" i="16"/>
  <c r="X316" i="16"/>
  <c r="P316" i="16"/>
  <c r="Z316" i="16"/>
  <c r="AS335" i="17"/>
  <c r="A332" i="16"/>
  <c r="L332" i="16"/>
  <c r="A387" i="16"/>
  <c r="AS390" i="17"/>
  <c r="AS15" i="17"/>
  <c r="A12" i="16"/>
  <c r="A651" i="16"/>
  <c r="H651" i="16"/>
  <c r="AS654" i="17"/>
  <c r="AS709" i="17"/>
  <c r="AS987" i="17"/>
  <c r="A984" i="16"/>
  <c r="G984" i="16"/>
  <c r="M967" i="16"/>
  <c r="A828" i="16"/>
  <c r="X828" i="16"/>
  <c r="AS831" i="17"/>
  <c r="W588" i="16"/>
  <c r="V588" i="16"/>
  <c r="N588" i="16"/>
  <c r="K805" i="16"/>
  <c r="F805" i="16"/>
  <c r="E805" i="16"/>
  <c r="W805" i="16"/>
  <c r="R805" i="16"/>
  <c r="T805" i="16"/>
  <c r="Q805" i="16"/>
  <c r="K322" i="16"/>
  <c r="E322" i="16"/>
  <c r="AS514" i="17"/>
  <c r="A511" i="16"/>
  <c r="V511" i="16"/>
  <c r="A543" i="16"/>
  <c r="AS546" i="17"/>
  <c r="AS562" i="17"/>
  <c r="A559" i="16"/>
  <c r="B559" i="16"/>
  <c r="M582" i="16"/>
  <c r="K582" i="16"/>
  <c r="T582" i="16"/>
  <c r="A604" i="16"/>
  <c r="AS682" i="17"/>
  <c r="A679" i="16"/>
  <c r="AS800" i="17"/>
  <c r="A797" i="16"/>
  <c r="W41" i="16"/>
  <c r="V41" i="16"/>
  <c r="N41" i="16"/>
  <c r="U41" i="16"/>
  <c r="S41" i="16"/>
  <c r="J41" i="16"/>
  <c r="K41" i="16"/>
  <c r="X41" i="16"/>
  <c r="O41" i="16"/>
  <c r="G41" i="16"/>
  <c r="M41" i="16"/>
  <c r="E41" i="16"/>
  <c r="AS241" i="17"/>
  <c r="A238" i="16"/>
  <c r="R238" i="16"/>
  <c r="A695" i="16"/>
  <c r="P695" i="16"/>
  <c r="AS698" i="17"/>
  <c r="AS722" i="17"/>
  <c r="A719" i="16"/>
  <c r="Y719" i="16"/>
  <c r="A782" i="16"/>
  <c r="D782" i="16"/>
  <c r="AS785" i="17"/>
  <c r="AS880" i="17"/>
  <c r="A877" i="16"/>
  <c r="I644" i="16"/>
  <c r="N644" i="16"/>
  <c r="E644" i="16"/>
  <c r="V644" i="16"/>
  <c r="B644" i="16"/>
  <c r="H644" i="16"/>
  <c r="T644" i="16"/>
  <c r="C644" i="16"/>
  <c r="AS977" i="17"/>
  <c r="A974" i="16"/>
  <c r="J902" i="16"/>
  <c r="J644" i="16"/>
  <c r="S644" i="16"/>
  <c r="B794" i="16"/>
  <c r="M794" i="16"/>
  <c r="C794" i="16"/>
  <c r="Y767" i="16"/>
  <c r="B767" i="16"/>
  <c r="W767" i="16"/>
  <c r="P767" i="16"/>
  <c r="T767" i="16"/>
  <c r="S767" i="16"/>
  <c r="X767" i="16"/>
  <c r="Q767" i="16"/>
  <c r="N767" i="16"/>
  <c r="Z767" i="16"/>
  <c r="D767" i="16"/>
  <c r="V325" i="16"/>
  <c r="Y936" i="16"/>
  <c r="E902" i="16"/>
  <c r="L902" i="16"/>
  <c r="Q902" i="16"/>
  <c r="U644" i="16"/>
  <c r="O644" i="16"/>
  <c r="N904" i="16"/>
  <c r="G904" i="16"/>
  <c r="R607" i="16"/>
  <c r="F607" i="16"/>
  <c r="Z325" i="16"/>
  <c r="O902" i="16"/>
  <c r="V902" i="16"/>
  <c r="H902" i="16"/>
  <c r="J904" i="16"/>
  <c r="H607" i="16"/>
  <c r="P644" i="16"/>
  <c r="AS969" i="17"/>
  <c r="A966" i="16"/>
  <c r="T902" i="16"/>
  <c r="F644" i="16"/>
  <c r="G902" i="16"/>
  <c r="R902" i="16"/>
  <c r="B902" i="16"/>
  <c r="W644" i="16"/>
  <c r="O325" i="16"/>
  <c r="S902" i="16"/>
  <c r="M902" i="16"/>
  <c r="F902" i="16"/>
  <c r="G607" i="16"/>
  <c r="R644" i="16"/>
  <c r="Z644" i="16"/>
  <c r="O704" i="16"/>
  <c r="W704" i="16"/>
  <c r="Y704" i="16"/>
  <c r="D704" i="16"/>
  <c r="G704" i="16"/>
  <c r="R704" i="16"/>
  <c r="S704" i="16"/>
  <c r="G767" i="16"/>
  <c r="AS905" i="17"/>
  <c r="A894" i="16"/>
  <c r="R894" i="16"/>
  <c r="AS897" i="17"/>
  <c r="K902" i="16"/>
  <c r="N902" i="16"/>
  <c r="P902" i="16"/>
  <c r="Q644" i="16"/>
  <c r="I325" i="16"/>
  <c r="X902" i="16"/>
  <c r="C902" i="16"/>
  <c r="X644" i="16"/>
  <c r="G644" i="16"/>
  <c r="J767" i="16"/>
  <c r="G388" i="16"/>
  <c r="X741" i="16"/>
  <c r="G741" i="16"/>
  <c r="F404" i="16"/>
  <c r="P404" i="16"/>
  <c r="U404" i="16"/>
  <c r="S404" i="16"/>
  <c r="Q989" i="16"/>
  <c r="I989" i="16"/>
  <c r="Y989" i="16"/>
  <c r="J989" i="16"/>
  <c r="D989" i="16"/>
  <c r="E989" i="16"/>
  <c r="T989" i="16"/>
  <c r="U989" i="16"/>
  <c r="A992" i="16"/>
  <c r="AS995" i="17"/>
  <c r="E822" i="16"/>
  <c r="G822" i="16"/>
  <c r="H822" i="16"/>
  <c r="F822" i="16"/>
  <c r="N822" i="16"/>
  <c r="M822" i="16"/>
  <c r="B822" i="16"/>
  <c r="X822" i="16"/>
  <c r="N682" i="16"/>
  <c r="S454" i="16"/>
  <c r="F454" i="16"/>
  <c r="K454" i="16"/>
  <c r="A109" i="16"/>
  <c r="AS112" i="17"/>
  <c r="A180" i="16"/>
  <c r="AS183" i="17"/>
  <c r="A273" i="16"/>
  <c r="X273" i="16"/>
  <c r="A852" i="16"/>
  <c r="AS855" i="17"/>
  <c r="V454" i="16"/>
  <c r="N454" i="16"/>
  <c r="A845" i="16"/>
  <c r="C845" i="16"/>
  <c r="AS848" i="17"/>
  <c r="AS949" i="17"/>
  <c r="A49" i="16"/>
  <c r="I49" i="16"/>
  <c r="AS52" i="17"/>
  <c r="AS76" i="17"/>
  <c r="A73" i="16"/>
  <c r="AS559" i="17"/>
  <c r="A556" i="16"/>
  <c r="U556" i="16"/>
  <c r="T572" i="16"/>
  <c r="P572" i="16"/>
  <c r="D572" i="16"/>
  <c r="U572" i="16"/>
  <c r="E572" i="16"/>
  <c r="A659" i="16"/>
  <c r="AS662" i="17"/>
  <c r="A722" i="16"/>
  <c r="Y722" i="16"/>
  <c r="A823" i="16"/>
  <c r="AS826" i="17"/>
  <c r="A838" i="16"/>
  <c r="G838" i="16"/>
  <c r="AS841" i="17"/>
  <c r="F572" i="16"/>
  <c r="A414" i="16"/>
  <c r="AS417" i="17"/>
  <c r="A549" i="16"/>
  <c r="I549" i="16"/>
  <c r="AS552" i="17"/>
  <c r="AS702" i="17"/>
  <c r="A802" i="16"/>
  <c r="G802" i="16"/>
  <c r="V572" i="16"/>
  <c r="AS116" i="17"/>
  <c r="A113" i="16"/>
  <c r="A121" i="16"/>
  <c r="AS124" i="17"/>
  <c r="AS840" i="17"/>
  <c r="A837" i="16"/>
  <c r="C837" i="16"/>
  <c r="AS64" i="17"/>
  <c r="A61" i="16"/>
  <c r="B61" i="16"/>
  <c r="AS80" i="17"/>
  <c r="A77" i="16"/>
  <c r="D77" i="16"/>
  <c r="V316" i="16"/>
  <c r="B316" i="16"/>
  <c r="C316" i="16"/>
  <c r="E316" i="16"/>
  <c r="I316" i="16"/>
  <c r="A302" i="16"/>
  <c r="C302" i="16"/>
  <c r="AS305" i="17"/>
  <c r="H534" i="16"/>
  <c r="B534" i="16"/>
  <c r="T534" i="16"/>
  <c r="A637" i="16"/>
  <c r="AS640" i="17"/>
  <c r="A575" i="16"/>
  <c r="AS578" i="17"/>
  <c r="A870" i="16"/>
  <c r="W870" i="16"/>
  <c r="AS873" i="17"/>
  <c r="AS169" i="17"/>
  <c r="A166" i="16"/>
  <c r="A358" i="16"/>
  <c r="AS361" i="17"/>
  <c r="A382" i="16"/>
  <c r="P382" i="16"/>
  <c r="AS385" i="17"/>
  <c r="AS401" i="17"/>
  <c r="A398" i="16"/>
  <c r="A36" i="16"/>
  <c r="H36" i="16"/>
  <c r="AS39" i="17"/>
  <c r="AS47" i="17"/>
  <c r="A44" i="16"/>
  <c r="Q190" i="16"/>
  <c r="O190" i="16"/>
  <c r="AS409" i="17"/>
  <c r="A406" i="16"/>
  <c r="A613" i="16"/>
  <c r="T613" i="16"/>
  <c r="AS616" i="17"/>
  <c r="AS746" i="17"/>
  <c r="A743" i="16"/>
  <c r="E743" i="16"/>
  <c r="C878" i="16"/>
  <c r="F878" i="16"/>
  <c r="R878" i="16"/>
  <c r="J878" i="16"/>
  <c r="F903" i="16"/>
  <c r="Z903" i="16"/>
  <c r="O903" i="16"/>
  <c r="D903" i="16"/>
  <c r="T903" i="16"/>
  <c r="E903" i="16"/>
  <c r="C903" i="16"/>
  <c r="W903" i="16"/>
  <c r="B903" i="16"/>
  <c r="X903" i="16"/>
  <c r="H903" i="16"/>
  <c r="G903" i="16"/>
  <c r="U903" i="16"/>
  <c r="R903" i="16"/>
  <c r="Q903" i="16"/>
  <c r="Y903" i="16"/>
  <c r="I903" i="16"/>
  <c r="S903" i="16"/>
  <c r="J903" i="16"/>
  <c r="N172" i="16"/>
  <c r="Y172" i="16"/>
  <c r="H172" i="16"/>
  <c r="X172" i="16"/>
  <c r="V172" i="16"/>
  <c r="U172" i="16"/>
  <c r="M203" i="16"/>
  <c r="U203" i="16"/>
  <c r="P759" i="16"/>
  <c r="C759" i="16"/>
  <c r="Z759" i="16"/>
  <c r="P1000" i="16"/>
  <c r="E1000" i="16"/>
  <c r="Z1000" i="16"/>
  <c r="U196" i="16"/>
  <c r="I196" i="16"/>
  <c r="N196" i="16"/>
  <c r="V599" i="16"/>
  <c r="R203" i="16"/>
  <c r="F203" i="16"/>
  <c r="Y1000" i="16"/>
  <c r="J172" i="16"/>
  <c r="V203" i="16"/>
  <c r="C203" i="16"/>
  <c r="Q759" i="16"/>
  <c r="L599" i="16"/>
  <c r="P599" i="16"/>
  <c r="X599" i="16"/>
  <c r="S599" i="16"/>
  <c r="R599" i="16"/>
  <c r="T599" i="16"/>
  <c r="U599" i="16"/>
  <c r="F599" i="16"/>
  <c r="H599" i="16"/>
  <c r="Z422" i="16"/>
  <c r="Y422" i="16"/>
  <c r="B1000" i="16"/>
  <c r="A998" i="16"/>
  <c r="AS1001" i="17"/>
  <c r="O203" i="16"/>
  <c r="H203" i="16"/>
  <c r="J203" i="16"/>
  <c r="T203" i="16"/>
  <c r="N203" i="16"/>
  <c r="Y203" i="16"/>
  <c r="L203" i="16"/>
  <c r="K203" i="16"/>
  <c r="G203" i="16"/>
  <c r="R172" i="16"/>
  <c r="D1000" i="16"/>
  <c r="U422" i="16"/>
  <c r="I599" i="16"/>
  <c r="O599" i="16"/>
  <c r="F172" i="16"/>
  <c r="Q203" i="16"/>
  <c r="Z203" i="16"/>
  <c r="C646" i="16"/>
  <c r="S646" i="16"/>
  <c r="G646" i="16"/>
  <c r="J646" i="16"/>
  <c r="Z646" i="16"/>
  <c r="P646" i="16"/>
  <c r="H646" i="16"/>
  <c r="U646" i="16"/>
  <c r="F646" i="16"/>
  <c r="K646" i="16"/>
  <c r="T646" i="16"/>
  <c r="U340" i="16"/>
  <c r="V340" i="16"/>
  <c r="W340" i="16"/>
  <c r="E340" i="16"/>
  <c r="R340" i="16"/>
  <c r="G340" i="16"/>
  <c r="X340" i="16"/>
  <c r="F340" i="16"/>
  <c r="O340" i="16"/>
  <c r="B340" i="16"/>
  <c r="H340" i="16"/>
  <c r="Y340" i="16"/>
  <c r="S340" i="16"/>
  <c r="D340" i="16"/>
  <c r="C340" i="16"/>
  <c r="D431" i="16"/>
  <c r="U431" i="16"/>
  <c r="S205" i="16"/>
  <c r="O205" i="16"/>
  <c r="B205" i="16"/>
  <c r="H205" i="16"/>
  <c r="AS994" i="17"/>
  <c r="A991" i="16"/>
  <c r="U991" i="16"/>
  <c r="F444" i="16"/>
  <c r="J1000" i="16"/>
  <c r="H1000" i="16"/>
  <c r="F1000" i="16"/>
  <c r="R1000" i="16"/>
  <c r="C1000" i="16"/>
  <c r="I1000" i="16"/>
  <c r="P196" i="16"/>
  <c r="X196" i="16"/>
  <c r="R196" i="16"/>
  <c r="M599" i="16"/>
  <c r="K599" i="16"/>
  <c r="P172" i="16"/>
  <c r="W203" i="16"/>
  <c r="D203" i="16"/>
  <c r="AS1003" i="17"/>
  <c r="L898" i="16"/>
  <c r="X615" i="16"/>
  <c r="F615" i="16"/>
  <c r="E615" i="16"/>
  <c r="C615" i="16"/>
  <c r="W615" i="16"/>
  <c r="M615" i="16"/>
  <c r="P615" i="16"/>
  <c r="R615" i="16"/>
  <c r="L615" i="16"/>
  <c r="K390" i="16"/>
  <c r="K784" i="16"/>
  <c r="A60" i="16"/>
  <c r="D60" i="16"/>
  <c r="AS63" i="17"/>
  <c r="AS70" i="17"/>
  <c r="A67" i="16"/>
  <c r="O479" i="16"/>
  <c r="P479" i="16"/>
  <c r="T479" i="16"/>
  <c r="C479" i="16"/>
  <c r="B479" i="16"/>
  <c r="D479" i="16"/>
  <c r="R479" i="16"/>
  <c r="W479" i="16"/>
  <c r="J479" i="16"/>
  <c r="I479" i="16"/>
  <c r="N479" i="16"/>
  <c r="G479" i="16"/>
  <c r="U479" i="16"/>
  <c r="H479" i="16"/>
  <c r="X479" i="16"/>
  <c r="S479" i="16"/>
  <c r="E479" i="16"/>
  <c r="V479" i="16"/>
  <c r="Z479" i="16"/>
  <c r="Y479" i="16"/>
  <c r="Q479" i="16"/>
  <c r="A487" i="16"/>
  <c r="R487" i="16"/>
  <c r="AS490" i="17"/>
  <c r="A494" i="16"/>
  <c r="AS497" i="17"/>
  <c r="A502" i="16"/>
  <c r="H502" i="16"/>
  <c r="AS505" i="17"/>
  <c r="AS527" i="17"/>
  <c r="A524" i="16"/>
  <c r="Q524" i="16"/>
  <c r="A638" i="16"/>
  <c r="AS641" i="17"/>
  <c r="AS657" i="17"/>
  <c r="A654" i="16"/>
  <c r="AS665" i="17"/>
  <c r="A662" i="16"/>
  <c r="AS673" i="17"/>
  <c r="A670" i="16"/>
  <c r="A686" i="16"/>
  <c r="AS689" i="17"/>
  <c r="AS696" i="17"/>
  <c r="A693" i="16"/>
  <c r="A701" i="16"/>
  <c r="Y701" i="16"/>
  <c r="AS704" i="17"/>
  <c r="AS882" i="17"/>
  <c r="A879" i="16"/>
  <c r="J909" i="16"/>
  <c r="R909" i="16"/>
  <c r="N909" i="16"/>
  <c r="Y909" i="16"/>
  <c r="V909" i="16"/>
  <c r="P909" i="16"/>
  <c r="D909" i="16"/>
  <c r="W909" i="16"/>
  <c r="M917" i="16"/>
  <c r="F917" i="16"/>
  <c r="Y917" i="16"/>
  <c r="U917" i="16"/>
  <c r="D917" i="16"/>
  <c r="H917" i="16"/>
  <c r="B917" i="16"/>
  <c r="N917" i="16"/>
  <c r="O917" i="16"/>
  <c r="A933" i="16"/>
  <c r="E933" i="16"/>
  <c r="AS936" i="17"/>
  <c r="AS944" i="17"/>
  <c r="A941" i="16"/>
  <c r="K941" i="16"/>
  <c r="AS983" i="17"/>
  <c r="A980" i="16"/>
  <c r="O980" i="16"/>
  <c r="J741" i="16"/>
  <c r="F741" i="16"/>
  <c r="P839" i="16"/>
  <c r="U486" i="16"/>
  <c r="Z486" i="16"/>
  <c r="Y486" i="16"/>
  <c r="I486" i="16"/>
  <c r="E486" i="16"/>
  <c r="G486" i="16"/>
  <c r="R486" i="16"/>
  <c r="O486" i="16"/>
  <c r="X486" i="16"/>
  <c r="B486" i="16"/>
  <c r="T486" i="16"/>
  <c r="W486" i="16"/>
  <c r="S486" i="16"/>
  <c r="F486" i="16"/>
  <c r="Q486" i="16"/>
  <c r="C486" i="16"/>
  <c r="D486" i="16"/>
  <c r="J486" i="16"/>
  <c r="N486" i="16"/>
  <c r="L486" i="16"/>
  <c r="H486" i="16"/>
  <c r="P486" i="16"/>
  <c r="I238" i="16"/>
  <c r="AS56" i="17"/>
  <c r="A53" i="16"/>
  <c r="M76" i="16"/>
  <c r="T76" i="16"/>
  <c r="Q76" i="16"/>
  <c r="G76" i="16"/>
  <c r="Y76" i="16"/>
  <c r="F76" i="16"/>
  <c r="S76" i="16"/>
  <c r="H76" i="16"/>
  <c r="N76" i="16"/>
  <c r="Z76" i="16"/>
  <c r="R76" i="16"/>
  <c r="C76" i="16"/>
  <c r="X76" i="16"/>
  <c r="B76" i="16"/>
  <c r="V76" i="16"/>
  <c r="O76" i="16"/>
  <c r="A84" i="16"/>
  <c r="Q84" i="16"/>
  <c r="AS87" i="17"/>
  <c r="AS109" i="17"/>
  <c r="A106" i="16"/>
  <c r="J106" i="16"/>
  <c r="AS337" i="17"/>
  <c r="A334" i="16"/>
  <c r="E334" i="16"/>
  <c r="AS345" i="17"/>
  <c r="A342" i="16"/>
  <c r="Y404" i="16"/>
  <c r="O404" i="16"/>
  <c r="R404" i="16"/>
  <c r="C404" i="16"/>
  <c r="N404" i="16"/>
  <c r="H404" i="16"/>
  <c r="O601" i="16"/>
  <c r="B190" i="16"/>
  <c r="N190" i="16"/>
  <c r="T190" i="16"/>
  <c r="Z190" i="16"/>
  <c r="P190" i="16"/>
  <c r="E190" i="16"/>
  <c r="F190" i="16"/>
  <c r="C190" i="16"/>
  <c r="H190" i="16"/>
  <c r="V190" i="16"/>
  <c r="X190" i="16"/>
  <c r="R190" i="16"/>
  <c r="Y190" i="16"/>
  <c r="D190" i="16"/>
  <c r="I190" i="16"/>
  <c r="F124" i="16"/>
  <c r="S190" i="16"/>
  <c r="N783" i="16"/>
  <c r="D783" i="16"/>
  <c r="Y783" i="16"/>
  <c r="E783" i="16"/>
  <c r="B877" i="16"/>
  <c r="I877" i="16"/>
  <c r="AS197" i="17"/>
  <c r="A892" i="16"/>
  <c r="AS895" i="17"/>
  <c r="B923" i="16"/>
  <c r="A927" i="16"/>
  <c r="AS930" i="17"/>
  <c r="A935" i="16"/>
  <c r="AS938" i="17"/>
  <c r="AS962" i="17"/>
  <c r="A959" i="16"/>
  <c r="K959" i="16"/>
  <c r="L805" i="16"/>
  <c r="S805" i="16"/>
  <c r="P805" i="16"/>
  <c r="J805" i="16"/>
  <c r="B805" i="16"/>
  <c r="M122" i="16"/>
  <c r="L122" i="16"/>
  <c r="F550" i="16"/>
  <c r="A13" i="16"/>
  <c r="AS16" i="17"/>
  <c r="A37" i="16"/>
  <c r="P37" i="16"/>
  <c r="AS40" i="17"/>
  <c r="A732" i="16"/>
  <c r="AS735" i="17"/>
  <c r="AS889" i="17"/>
  <c r="A886" i="16"/>
  <c r="D542" i="16"/>
  <c r="AS354" i="17"/>
  <c r="A351" i="16"/>
  <c r="Z981" i="16"/>
  <c r="Y534" i="16"/>
  <c r="V534" i="16"/>
  <c r="C534" i="16"/>
  <c r="S534" i="16"/>
  <c r="W534" i="16"/>
  <c r="F534" i="16"/>
  <c r="P534" i="16"/>
  <c r="Z534" i="16"/>
  <c r="Q534" i="16"/>
  <c r="N534" i="16"/>
  <c r="J534" i="16"/>
  <c r="I534" i="16"/>
  <c r="U534" i="16"/>
  <c r="AS769" i="17"/>
  <c r="A766" i="16"/>
  <c r="A827" i="16"/>
  <c r="A350" i="16"/>
  <c r="I350" i="16"/>
  <c r="AS353" i="17"/>
  <c r="A493" i="16"/>
  <c r="AS496" i="17"/>
  <c r="AS512" i="17"/>
  <c r="A509" i="16"/>
  <c r="A716" i="16"/>
  <c r="AS719" i="17"/>
  <c r="A687" i="16"/>
  <c r="AS690" i="17"/>
  <c r="L815" i="16"/>
  <c r="U815" i="16"/>
  <c r="Y815" i="16"/>
  <c r="X383" i="16"/>
  <c r="J383" i="16"/>
  <c r="S383" i="16"/>
  <c r="D383" i="16"/>
  <c r="O383" i="16"/>
  <c r="R572" i="16"/>
  <c r="Y572" i="16"/>
  <c r="W572" i="16"/>
  <c r="J572" i="16"/>
  <c r="N572" i="16"/>
  <c r="Z572" i="16"/>
  <c r="A703" i="16"/>
  <c r="P703" i="16"/>
  <c r="AS706" i="17"/>
  <c r="A836" i="16"/>
  <c r="Y836" i="16"/>
  <c r="AS839" i="17"/>
  <c r="A428" i="16"/>
  <c r="AS431" i="17"/>
  <c r="AS522" i="17"/>
  <c r="A519" i="16"/>
  <c r="A535" i="16"/>
  <c r="AS538" i="17"/>
  <c r="B596" i="16"/>
  <c r="J596" i="16"/>
  <c r="C596" i="16"/>
  <c r="Y596" i="16"/>
  <c r="N596" i="16"/>
  <c r="X596" i="16"/>
  <c r="E878" i="16"/>
  <c r="X878" i="16"/>
  <c r="Z878" i="16"/>
  <c r="W878" i="16"/>
  <c r="O878" i="16"/>
  <c r="U878" i="16"/>
  <c r="P878" i="16"/>
  <c r="S878" i="16"/>
  <c r="M505" i="16"/>
  <c r="N317" i="16"/>
  <c r="Q317" i="16"/>
  <c r="U317" i="16"/>
  <c r="R317" i="16"/>
  <c r="D317" i="16"/>
  <c r="H317" i="16"/>
  <c r="W317" i="16"/>
  <c r="B317" i="16"/>
  <c r="J317" i="16"/>
  <c r="X317" i="16"/>
  <c r="Z317" i="16"/>
  <c r="V317" i="16"/>
  <c r="I317" i="16"/>
  <c r="K317" i="16"/>
  <c r="X566" i="16"/>
  <c r="U505" i="16"/>
  <c r="G872" i="16"/>
  <c r="L97" i="16"/>
  <c r="I97" i="16"/>
  <c r="H97" i="16"/>
  <c r="J97" i="16"/>
  <c r="E97" i="16"/>
  <c r="D97" i="16"/>
  <c r="F97" i="16"/>
  <c r="Z97" i="16"/>
  <c r="Q97" i="16"/>
  <c r="T876" i="16"/>
  <c r="F876" i="16"/>
  <c r="B876" i="16"/>
  <c r="O876" i="16"/>
  <c r="I876" i="16"/>
  <c r="L876" i="16"/>
  <c r="H876" i="16"/>
  <c r="R876" i="16"/>
  <c r="X876" i="16"/>
  <c r="C876" i="16"/>
  <c r="Q876" i="16"/>
  <c r="J876" i="16"/>
  <c r="Z876" i="16"/>
  <c r="D876" i="16"/>
  <c r="E876" i="16"/>
  <c r="W876" i="16"/>
  <c r="P876" i="16"/>
  <c r="Y876" i="16"/>
  <c r="V876" i="16"/>
  <c r="M876" i="16"/>
  <c r="O573" i="16"/>
  <c r="N505" i="16"/>
  <c r="D505" i="16"/>
  <c r="H505" i="16"/>
  <c r="W505" i="16"/>
  <c r="P505" i="16"/>
  <c r="X505" i="16"/>
  <c r="I505" i="16"/>
  <c r="C505" i="16"/>
  <c r="O505" i="16"/>
  <c r="R505" i="16"/>
  <c r="Q505" i="16"/>
  <c r="S505" i="16"/>
  <c r="Y505" i="16"/>
  <c r="V505" i="16"/>
  <c r="P872" i="16"/>
  <c r="P573" i="16"/>
  <c r="F505" i="16"/>
  <c r="T317" i="16"/>
  <c r="J505" i="16"/>
  <c r="M872" i="16"/>
  <c r="D872" i="16"/>
  <c r="H872" i="16"/>
  <c r="M750" i="16"/>
  <c r="R750" i="16"/>
  <c r="B750" i="16"/>
  <c r="T750" i="16"/>
  <c r="U750" i="16"/>
  <c r="S750" i="16"/>
  <c r="J750" i="16"/>
  <c r="Y750" i="16"/>
  <c r="W750" i="16"/>
  <c r="E750" i="16"/>
  <c r="O750" i="16"/>
  <c r="V750" i="16"/>
  <c r="Q861" i="16"/>
  <c r="B861" i="16"/>
  <c r="T861" i="16"/>
  <c r="Z861" i="16"/>
  <c r="J861" i="16"/>
  <c r="D861" i="16"/>
  <c r="S861" i="16"/>
  <c r="E861" i="16"/>
  <c r="L861" i="16"/>
  <c r="I861" i="16"/>
  <c r="P861" i="16"/>
  <c r="V861" i="16"/>
  <c r="R861" i="16"/>
  <c r="T566" i="16"/>
  <c r="O566" i="16"/>
  <c r="N566" i="16"/>
  <c r="S573" i="16"/>
  <c r="X872" i="16"/>
  <c r="L317" i="16"/>
  <c r="G505" i="16"/>
  <c r="Q872" i="16"/>
  <c r="U930" i="16"/>
  <c r="B930" i="16"/>
  <c r="S930" i="16"/>
  <c r="L930" i="16"/>
  <c r="Q930" i="16"/>
  <c r="Y930" i="16"/>
  <c r="E930" i="16"/>
  <c r="M930" i="16"/>
  <c r="P930" i="16"/>
  <c r="J930" i="16"/>
  <c r="X930" i="16"/>
  <c r="O930" i="16"/>
  <c r="R930" i="16"/>
  <c r="N930" i="16"/>
  <c r="G930" i="16"/>
  <c r="T930" i="16"/>
  <c r="W930" i="16"/>
  <c r="D930" i="16"/>
  <c r="Y251" i="16"/>
  <c r="N251" i="16"/>
  <c r="G251" i="16"/>
  <c r="E251" i="16"/>
  <c r="D251" i="16"/>
  <c r="F251" i="16"/>
  <c r="I251" i="16"/>
  <c r="T251" i="16"/>
  <c r="T573" i="16"/>
  <c r="Y573" i="16"/>
  <c r="C573" i="16"/>
  <c r="I872" i="16"/>
  <c r="W872" i="16"/>
  <c r="R872" i="16"/>
  <c r="Z872" i="16"/>
  <c r="S872" i="16"/>
  <c r="J872" i="16"/>
  <c r="C872" i="16"/>
  <c r="T872" i="16"/>
  <c r="Y872" i="16"/>
  <c r="N872" i="16"/>
  <c r="B872" i="16"/>
  <c r="K505" i="16"/>
  <c r="U872" i="16"/>
  <c r="G317" i="16"/>
  <c r="C317" i="16"/>
  <c r="Z566" i="16"/>
  <c r="B505" i="16"/>
  <c r="O872" i="16"/>
  <c r="K91" i="16"/>
  <c r="B91" i="16"/>
  <c r="T91" i="16"/>
  <c r="R91" i="16"/>
  <c r="M91" i="16"/>
  <c r="P91" i="16"/>
  <c r="L91" i="16"/>
  <c r="V91" i="16"/>
  <c r="H91" i="16"/>
  <c r="Z91" i="16"/>
  <c r="Q91" i="16"/>
  <c r="I91" i="16"/>
  <c r="W91" i="16"/>
  <c r="W292" i="16"/>
  <c r="O172" i="16"/>
  <c r="K172" i="16"/>
  <c r="M172" i="16"/>
  <c r="Z172" i="16"/>
  <c r="W172" i="16"/>
  <c r="G172" i="16"/>
  <c r="T172" i="16"/>
  <c r="E172" i="16"/>
  <c r="D172" i="16"/>
  <c r="Q172" i="16"/>
  <c r="C172" i="16"/>
  <c r="S172" i="16"/>
  <c r="X920" i="16"/>
  <c r="Y920" i="16"/>
  <c r="K920" i="16"/>
  <c r="Z920" i="16"/>
  <c r="J920" i="16"/>
  <c r="T920" i="16"/>
  <c r="I920" i="16"/>
  <c r="R920" i="16"/>
  <c r="F920" i="16"/>
  <c r="N920" i="16"/>
  <c r="V920" i="16"/>
  <c r="Q920" i="16"/>
  <c r="S920" i="16"/>
  <c r="H920" i="16"/>
  <c r="H972" i="16"/>
  <c r="U972" i="16"/>
  <c r="F972" i="16"/>
  <c r="Y972" i="16"/>
  <c r="Z972" i="16"/>
  <c r="N972" i="16"/>
  <c r="V422" i="16"/>
  <c r="I741" i="16"/>
  <c r="O741" i="16"/>
  <c r="N741" i="16"/>
  <c r="V741" i="16"/>
  <c r="Z741" i="16"/>
  <c r="L843" i="16"/>
  <c r="N843" i="16"/>
  <c r="V268" i="16"/>
  <c r="Z236" i="16"/>
  <c r="Y236" i="16"/>
  <c r="K100" i="16"/>
  <c r="U846" i="16"/>
  <c r="T846" i="16"/>
  <c r="I846" i="16"/>
  <c r="P846" i="16"/>
  <c r="R846" i="16"/>
  <c r="Z846" i="16"/>
  <c r="H846" i="16"/>
  <c r="F846" i="16"/>
  <c r="W533" i="16"/>
  <c r="G540" i="16"/>
  <c r="N540" i="16"/>
  <c r="AS12" i="17"/>
  <c r="A9" i="16"/>
  <c r="O9" i="16"/>
  <c r="AS19" i="17"/>
  <c r="A147" i="16"/>
  <c r="AS150" i="17"/>
  <c r="AS195" i="17"/>
  <c r="A192" i="16"/>
  <c r="A242" i="16"/>
  <c r="E242" i="16"/>
  <c r="AS245" i="17"/>
  <c r="AS303" i="17"/>
  <c r="A300" i="16"/>
  <c r="E300" i="16"/>
  <c r="AS352" i="17"/>
  <c r="A349" i="16"/>
  <c r="AS519" i="17"/>
  <c r="A516" i="16"/>
  <c r="AS570" i="17"/>
  <c r="A567" i="16"/>
  <c r="I567" i="16"/>
  <c r="A574" i="16"/>
  <c r="Z574" i="16"/>
  <c r="AS577" i="17"/>
  <c r="W696" i="16"/>
  <c r="V696" i="16"/>
  <c r="H696" i="16"/>
  <c r="Y696" i="16"/>
  <c r="C696" i="16"/>
  <c r="Q696" i="16"/>
  <c r="X696" i="16"/>
  <c r="T696" i="16"/>
  <c r="P696" i="16"/>
  <c r="B696" i="16"/>
  <c r="R696" i="16"/>
  <c r="U696" i="16"/>
  <c r="E696" i="16"/>
  <c r="A859" i="16"/>
  <c r="T859" i="16"/>
  <c r="N696" i="16"/>
  <c r="D394" i="16"/>
  <c r="A611" i="16"/>
  <c r="G696" i="16"/>
  <c r="Q797" i="16"/>
  <c r="U797" i="16"/>
  <c r="D696" i="16"/>
  <c r="S696" i="16"/>
  <c r="Z730" i="16"/>
  <c r="L730" i="16"/>
  <c r="W730" i="16"/>
  <c r="D730" i="16"/>
  <c r="V730" i="16"/>
  <c r="U730" i="16"/>
  <c r="K730" i="16"/>
  <c r="P730" i="16"/>
  <c r="O730" i="16"/>
  <c r="E730" i="16"/>
  <c r="Y730" i="16"/>
  <c r="Q730" i="16"/>
  <c r="S730" i="16"/>
  <c r="O60" i="16"/>
  <c r="N60" i="16"/>
  <c r="AS504" i="17"/>
  <c r="I696" i="16"/>
  <c r="E799" i="16"/>
  <c r="V799" i="16"/>
  <c r="Q799" i="16"/>
  <c r="S445" i="16"/>
  <c r="L445" i="16"/>
  <c r="V800" i="16"/>
  <c r="Y800" i="16"/>
  <c r="R374" i="16"/>
  <c r="N374" i="16"/>
  <c r="W374" i="16"/>
  <c r="L374" i="16"/>
  <c r="T711" i="16"/>
  <c r="Z711" i="16"/>
  <c r="B711" i="16"/>
  <c r="X711" i="16"/>
  <c r="U711" i="16"/>
  <c r="J711" i="16"/>
  <c r="P711" i="16"/>
  <c r="R711" i="16"/>
  <c r="I711" i="16"/>
  <c r="K711" i="16"/>
  <c r="E711" i="16"/>
  <c r="F711" i="16"/>
  <c r="H711" i="16"/>
  <c r="S711" i="16"/>
  <c r="M711" i="16"/>
  <c r="C711" i="16"/>
  <c r="N711" i="16"/>
  <c r="Y711" i="16"/>
  <c r="N582" i="16"/>
  <c r="S582" i="16"/>
  <c r="Z582" i="16"/>
  <c r="P582" i="16"/>
  <c r="H582" i="16"/>
  <c r="R582" i="16"/>
  <c r="Y582" i="16"/>
  <c r="J582" i="16"/>
  <c r="X582" i="16"/>
  <c r="F582" i="16"/>
  <c r="V582" i="16"/>
  <c r="E582" i="16"/>
  <c r="O582" i="16"/>
  <c r="B582" i="16"/>
  <c r="L582" i="16"/>
  <c r="I582" i="16"/>
  <c r="G582" i="16"/>
  <c r="U582" i="16"/>
  <c r="Q582" i="16"/>
  <c r="C582" i="16"/>
  <c r="W582" i="16"/>
  <c r="P679" i="16"/>
  <c r="B679" i="16"/>
  <c r="C679" i="16"/>
  <c r="G679" i="16"/>
  <c r="Y679" i="16"/>
  <c r="L679" i="16"/>
  <c r="I679" i="16"/>
  <c r="U679" i="16"/>
  <c r="Q679" i="16"/>
  <c r="M679" i="16"/>
  <c r="X679" i="16"/>
  <c r="N679" i="16"/>
  <c r="U580" i="16"/>
  <c r="E767" i="16"/>
  <c r="H132" i="16"/>
  <c r="Q682" i="16"/>
  <c r="C767" i="16"/>
  <c r="K767" i="16"/>
  <c r="O767" i="16"/>
  <c r="H767" i="16"/>
  <c r="I767" i="16"/>
  <c r="F767" i="16"/>
  <c r="V767" i="16"/>
  <c r="L767" i="16"/>
  <c r="U767" i="16"/>
  <c r="R767" i="16"/>
  <c r="Q125" i="16"/>
  <c r="Z125" i="16"/>
  <c r="F125" i="16"/>
  <c r="D125" i="16"/>
  <c r="P125" i="16"/>
  <c r="X125" i="16"/>
  <c r="W125" i="16"/>
  <c r="H125" i="16"/>
  <c r="S125" i="16"/>
  <c r="L125" i="16"/>
  <c r="R125" i="16"/>
  <c r="Y125" i="16"/>
  <c r="G125" i="16"/>
  <c r="B125" i="16"/>
  <c r="D399" i="16"/>
  <c r="U783" i="16"/>
  <c r="H783" i="16"/>
  <c r="J783" i="16"/>
  <c r="B783" i="16"/>
  <c r="V783" i="16"/>
  <c r="I783" i="16"/>
  <c r="K783" i="16"/>
  <c r="M839" i="16"/>
  <c r="E839" i="16"/>
  <c r="Q839" i="16"/>
  <c r="J839" i="16"/>
  <c r="U839" i="16"/>
  <c r="B839" i="16"/>
  <c r="E296" i="16"/>
  <c r="AS338" i="17"/>
  <c r="A335" i="16"/>
  <c r="Z487" i="16"/>
  <c r="G487" i="16"/>
  <c r="A510" i="16"/>
  <c r="AS513" i="17"/>
  <c r="Y598" i="16"/>
  <c r="N598" i="16"/>
  <c r="E526" i="16"/>
  <c r="A503" i="16"/>
  <c r="AS506" i="17"/>
  <c r="G588" i="16"/>
  <c r="A144" i="16"/>
  <c r="T144" i="16"/>
  <c r="AS147" i="17"/>
  <c r="G736" i="16"/>
  <c r="N736" i="16"/>
  <c r="Z383" i="16"/>
  <c r="H383" i="16"/>
  <c r="AS95" i="17"/>
  <c r="A92" i="16"/>
  <c r="U92" i="16"/>
  <c r="I581" i="16"/>
  <c r="Q581" i="16"/>
  <c r="J581" i="16"/>
  <c r="AS960" i="17"/>
  <c r="A831" i="16"/>
  <c r="O831" i="16"/>
  <c r="A868" i="16"/>
  <c r="F868" i="16"/>
  <c r="AS792" i="17"/>
  <c r="A844" i="16"/>
  <c r="Y844" i="16"/>
  <c r="W834" i="16"/>
  <c r="X719" i="16"/>
  <c r="P238" i="16"/>
  <c r="X238" i="16"/>
  <c r="B238" i="16"/>
  <c r="D238" i="16"/>
  <c r="W238" i="16"/>
  <c r="E238" i="16"/>
  <c r="V238" i="16"/>
  <c r="G238" i="16"/>
  <c r="Z238" i="16"/>
  <c r="O238" i="16"/>
  <c r="Y238" i="16"/>
  <c r="Q238" i="16"/>
  <c r="N238" i="16"/>
  <c r="C828" i="16"/>
  <c r="Z828" i="16"/>
  <c r="E828" i="16"/>
  <c r="V251" i="16"/>
  <c r="S251" i="16"/>
  <c r="P100" i="16"/>
  <c r="C100" i="16"/>
  <c r="M100" i="16"/>
  <c r="U100" i="16"/>
  <c r="E100" i="16"/>
  <c r="X100" i="16"/>
  <c r="Q100" i="16"/>
  <c r="F100" i="16"/>
  <c r="Z100" i="16"/>
  <c r="T100" i="16"/>
  <c r="V100" i="16"/>
  <c r="W100" i="16"/>
  <c r="B29" i="16"/>
  <c r="Q29" i="16"/>
  <c r="W29" i="16"/>
  <c r="O828" i="16"/>
  <c r="B251" i="16"/>
  <c r="J251" i="16"/>
  <c r="J238" i="16"/>
  <c r="R132" i="16"/>
  <c r="X834" i="16"/>
  <c r="C990" i="16"/>
  <c r="Y651" i="16"/>
  <c r="Z93" i="16"/>
  <c r="N918" i="16"/>
  <c r="Y918" i="16"/>
  <c r="W918" i="16"/>
  <c r="L918" i="16"/>
  <c r="R918" i="16"/>
  <c r="J918" i="16"/>
  <c r="U918" i="16"/>
  <c r="Z918" i="16"/>
  <c r="H918" i="16"/>
  <c r="T918" i="16"/>
  <c r="O918" i="16"/>
  <c r="D918" i="16"/>
  <c r="Q918" i="16"/>
  <c r="G918" i="16"/>
  <c r="B918" i="16"/>
  <c r="C918" i="16"/>
  <c r="I918" i="16"/>
  <c r="K918" i="16"/>
  <c r="M918" i="16"/>
  <c r="F862" i="16"/>
  <c r="S862" i="16"/>
  <c r="O862" i="16"/>
  <c r="C862" i="16"/>
  <c r="Y862" i="16"/>
  <c r="V862" i="16"/>
  <c r="U862" i="16"/>
  <c r="W862" i="16"/>
  <c r="Z862" i="16"/>
  <c r="M862" i="16"/>
  <c r="T862" i="16"/>
  <c r="B862" i="16"/>
  <c r="N862" i="16"/>
  <c r="G862" i="16"/>
  <c r="H862" i="16"/>
  <c r="P862" i="16"/>
  <c r="J862" i="16"/>
  <c r="E862" i="16"/>
  <c r="X862" i="16"/>
  <c r="I862" i="16"/>
  <c r="R862" i="16"/>
  <c r="D862" i="16"/>
  <c r="P460" i="16"/>
  <c r="C296" i="16"/>
  <c r="S296" i="16"/>
  <c r="Z296" i="16"/>
  <c r="W296" i="16"/>
  <c r="P296" i="16"/>
  <c r="M296" i="16"/>
  <c r="Y296" i="16"/>
  <c r="B296" i="16"/>
  <c r="G296" i="16"/>
  <c r="T296" i="16"/>
  <c r="F296" i="16"/>
  <c r="N296" i="16"/>
  <c r="I296" i="16"/>
  <c r="V296" i="16"/>
  <c r="U296" i="16"/>
  <c r="O296" i="16"/>
  <c r="X296" i="16"/>
  <c r="J296" i="16"/>
  <c r="Q296" i="16"/>
  <c r="K296" i="16"/>
  <c r="L296" i="16"/>
  <c r="O248" i="16"/>
  <c r="E248" i="16"/>
  <c r="X248" i="16"/>
  <c r="S248" i="16"/>
  <c r="P248" i="16"/>
  <c r="J248" i="16"/>
  <c r="T248" i="16"/>
  <c r="K343" i="16"/>
  <c r="L343" i="16"/>
  <c r="K132" i="16"/>
  <c r="R834" i="16"/>
  <c r="L619" i="16"/>
  <c r="T619" i="16"/>
  <c r="W619" i="16"/>
  <c r="O619" i="16"/>
  <c r="E619" i="16"/>
  <c r="W251" i="16"/>
  <c r="C251" i="16"/>
  <c r="Q251" i="16"/>
  <c r="O77" i="16"/>
  <c r="S238" i="16"/>
  <c r="G132" i="16"/>
  <c r="E132" i="16"/>
  <c r="P834" i="16"/>
  <c r="J834" i="16"/>
  <c r="V819" i="16"/>
  <c r="O990" i="16"/>
  <c r="F990" i="16"/>
  <c r="R877" i="16"/>
  <c r="E877" i="16"/>
  <c r="P877" i="16"/>
  <c r="S877" i="16"/>
  <c r="Q877" i="16"/>
  <c r="N877" i="16"/>
  <c r="O877" i="16"/>
  <c r="F877" i="16"/>
  <c r="T877" i="16"/>
  <c r="H877" i="16"/>
  <c r="D877" i="16"/>
  <c r="X877" i="16"/>
  <c r="J877" i="16"/>
  <c r="Y877" i="16"/>
  <c r="G877" i="16"/>
  <c r="Z877" i="16"/>
  <c r="U877" i="16"/>
  <c r="W877" i="16"/>
  <c r="C877" i="16"/>
  <c r="V877" i="16"/>
  <c r="E797" i="16"/>
  <c r="K797" i="16"/>
  <c r="J797" i="16"/>
  <c r="P797" i="16"/>
  <c r="G559" i="16"/>
  <c r="I559" i="16"/>
  <c r="T559" i="16"/>
  <c r="P332" i="16"/>
  <c r="O332" i="16"/>
  <c r="K332" i="16"/>
  <c r="J332" i="16"/>
  <c r="F332" i="16"/>
  <c r="C332" i="16"/>
  <c r="O826" i="16"/>
  <c r="F826" i="16"/>
  <c r="S826" i="16"/>
  <c r="U826" i="16"/>
  <c r="H826" i="16"/>
  <c r="X826" i="16"/>
  <c r="J826" i="16"/>
  <c r="Q826" i="16"/>
  <c r="D826" i="16"/>
  <c r="M826" i="16"/>
  <c r="G826" i="16"/>
  <c r="P826" i="16"/>
  <c r="V826" i="16"/>
  <c r="E826" i="16"/>
  <c r="T826" i="16"/>
  <c r="N826" i="16"/>
  <c r="K826" i="16"/>
  <c r="I826" i="16"/>
  <c r="Y826" i="16"/>
  <c r="B826" i="16"/>
  <c r="C826" i="16"/>
  <c r="Z826" i="16"/>
  <c r="R826" i="16"/>
  <c r="W826" i="16"/>
  <c r="L826" i="16"/>
  <c r="F275" i="16"/>
  <c r="Q275" i="16"/>
  <c r="V275" i="16"/>
  <c r="M275" i="16"/>
  <c r="L275" i="16"/>
  <c r="P275" i="16"/>
  <c r="N866" i="16"/>
  <c r="V866" i="16"/>
  <c r="N115" i="16"/>
  <c r="S115" i="16"/>
  <c r="F982" i="16"/>
  <c r="P982" i="16"/>
  <c r="O982" i="16"/>
  <c r="C982" i="16"/>
  <c r="D982" i="16"/>
  <c r="V982" i="16"/>
  <c r="S982" i="16"/>
  <c r="E982" i="16"/>
  <c r="G982" i="16"/>
  <c r="X982" i="16"/>
  <c r="J982" i="16"/>
  <c r="Y982" i="16"/>
  <c r="I982" i="16"/>
  <c r="B982" i="16"/>
  <c r="T982" i="16"/>
  <c r="W982" i="16"/>
  <c r="U982" i="16"/>
  <c r="H982" i="16"/>
  <c r="Q982" i="16"/>
  <c r="N982" i="16"/>
  <c r="Z982" i="16"/>
  <c r="F934" i="16"/>
  <c r="Q934" i="16"/>
  <c r="E934" i="16"/>
  <c r="H934" i="16"/>
  <c r="D934" i="16"/>
  <c r="M934" i="16"/>
  <c r="Z934" i="16"/>
  <c r="Y934" i="16"/>
  <c r="S934" i="16"/>
  <c r="J934" i="16"/>
  <c r="U934" i="16"/>
  <c r="P934" i="16"/>
  <c r="C934" i="16"/>
  <c r="R934" i="16"/>
  <c r="K934" i="16"/>
  <c r="T934" i="16"/>
  <c r="N934" i="16"/>
  <c r="V934" i="16"/>
  <c r="L934" i="16"/>
  <c r="I934" i="16"/>
  <c r="B934" i="16"/>
  <c r="X934" i="16"/>
  <c r="G934" i="16"/>
  <c r="O934" i="16"/>
  <c r="W934" i="16"/>
  <c r="M846" i="16"/>
  <c r="Q846" i="16"/>
  <c r="W846" i="16"/>
  <c r="L846" i="16"/>
  <c r="D846" i="16"/>
  <c r="B846" i="16"/>
  <c r="G846" i="16"/>
  <c r="E846" i="16"/>
  <c r="X846" i="16"/>
  <c r="C846" i="16"/>
  <c r="S846" i="16"/>
  <c r="Y846" i="16"/>
  <c r="V846" i="16"/>
  <c r="N846" i="16"/>
  <c r="J846" i="16"/>
  <c r="O846" i="16"/>
  <c r="W579" i="16"/>
  <c r="Q579" i="16"/>
  <c r="M579" i="16"/>
  <c r="H579" i="16"/>
  <c r="K579" i="16"/>
  <c r="T579" i="16"/>
  <c r="G579" i="16"/>
  <c r="E579" i="16"/>
  <c r="P579" i="16"/>
  <c r="R579" i="16"/>
  <c r="L579" i="16"/>
  <c r="Z579" i="16"/>
  <c r="Y579" i="16"/>
  <c r="X579" i="16"/>
  <c r="V579" i="16"/>
  <c r="J579" i="16"/>
  <c r="D579" i="16"/>
  <c r="B579" i="16"/>
  <c r="U579" i="16"/>
  <c r="C579" i="16"/>
  <c r="S579" i="16"/>
  <c r="O579" i="16"/>
  <c r="F579" i="16"/>
  <c r="T540" i="16"/>
  <c r="S540" i="16"/>
  <c r="W540" i="16"/>
  <c r="C540" i="16"/>
  <c r="F540" i="16"/>
  <c r="X540" i="16"/>
  <c r="K540" i="16"/>
  <c r="H540" i="16"/>
  <c r="L540" i="16"/>
  <c r="Q540" i="16"/>
  <c r="D540" i="16"/>
  <c r="I540" i="16"/>
  <c r="B540" i="16"/>
  <c r="M540" i="16"/>
  <c r="Z540" i="16"/>
  <c r="P540" i="16"/>
  <c r="J540" i="16"/>
  <c r="E540" i="16"/>
  <c r="W476" i="16"/>
  <c r="Z476" i="16"/>
  <c r="J476" i="16"/>
  <c r="N476" i="16"/>
  <c r="F476" i="16"/>
  <c r="R476" i="16"/>
  <c r="D476" i="16"/>
  <c r="E476" i="16"/>
  <c r="U476" i="16"/>
  <c r="P476" i="16"/>
  <c r="Y476" i="16"/>
  <c r="H476" i="16"/>
  <c r="X476" i="16"/>
  <c r="I476" i="16"/>
  <c r="M476" i="16"/>
  <c r="Q476" i="16"/>
  <c r="K476" i="16"/>
  <c r="B476" i="16"/>
  <c r="G476" i="16"/>
  <c r="O476" i="16"/>
  <c r="C476" i="16"/>
  <c r="L476" i="16"/>
  <c r="V476" i="16"/>
  <c r="S476" i="16"/>
  <c r="T476" i="16"/>
  <c r="J445" i="16"/>
  <c r="Z445" i="16"/>
  <c r="O445" i="16"/>
  <c r="M445" i="16"/>
  <c r="B445" i="16"/>
  <c r="G445" i="16"/>
  <c r="Y445" i="16"/>
  <c r="U445" i="16"/>
  <c r="K445" i="16"/>
  <c r="X445" i="16"/>
  <c r="P445" i="16"/>
  <c r="T445" i="16"/>
  <c r="Q445" i="16"/>
  <c r="D445" i="16"/>
  <c r="H445" i="16"/>
  <c r="V445" i="16"/>
  <c r="C445" i="16"/>
  <c r="E445" i="16"/>
  <c r="W445" i="16"/>
  <c r="N445" i="16"/>
  <c r="F445" i="16"/>
  <c r="Z243" i="16"/>
  <c r="B243" i="16"/>
  <c r="Y243" i="16"/>
  <c r="D243" i="16"/>
  <c r="G243" i="16"/>
  <c r="E243" i="16"/>
  <c r="L243" i="16"/>
  <c r="P243" i="16"/>
  <c r="G910" i="16"/>
  <c r="I911" i="16"/>
  <c r="T238" i="16"/>
  <c r="H238" i="16"/>
  <c r="M132" i="16"/>
  <c r="O854" i="16"/>
  <c r="C854" i="16"/>
  <c r="K854" i="16"/>
  <c r="W854" i="16"/>
  <c r="E854" i="16"/>
  <c r="M854" i="16"/>
  <c r="H854" i="16"/>
  <c r="T854" i="16"/>
  <c r="Z854" i="16"/>
  <c r="I854" i="16"/>
  <c r="P854" i="16"/>
  <c r="U854" i="16"/>
  <c r="D854" i="16"/>
  <c r="D487" i="16"/>
  <c r="E935" i="16"/>
  <c r="O180" i="16"/>
  <c r="H251" i="16"/>
  <c r="M911" i="16"/>
  <c r="C238" i="16"/>
  <c r="X132" i="16"/>
  <c r="O132" i="16"/>
  <c r="C132" i="16"/>
  <c r="W719" i="16"/>
  <c r="Y834" i="16"/>
  <c r="L819" i="16"/>
  <c r="U990" i="16"/>
  <c r="T418" i="16"/>
  <c r="U418" i="16"/>
  <c r="P418" i="16"/>
  <c r="X418" i="16"/>
  <c r="I418" i="16"/>
  <c r="O418" i="16"/>
  <c r="M418" i="16"/>
  <c r="N418" i="16"/>
  <c r="F418" i="16"/>
  <c r="B390" i="16"/>
  <c r="Z390" i="16"/>
  <c r="B235" i="16"/>
  <c r="V235" i="16"/>
  <c r="R235" i="16"/>
  <c r="E235" i="16"/>
  <c r="M235" i="16"/>
  <c r="P235" i="16"/>
  <c r="J235" i="16"/>
  <c r="U116" i="16"/>
  <c r="T116" i="16"/>
  <c r="H116" i="16"/>
  <c r="S116" i="16"/>
  <c r="V116" i="16"/>
  <c r="G116" i="16"/>
  <c r="L116" i="16"/>
  <c r="Q116" i="16"/>
  <c r="R116" i="16"/>
  <c r="N116" i="16"/>
  <c r="P116" i="16"/>
  <c r="Y116" i="16"/>
  <c r="C116" i="16"/>
  <c r="B116" i="16"/>
  <c r="D116" i="16"/>
  <c r="X116" i="16"/>
  <c r="K116" i="16"/>
  <c r="E116" i="16"/>
  <c r="Z116" i="16"/>
  <c r="W116" i="16"/>
  <c r="F116" i="16"/>
  <c r="M116" i="16"/>
  <c r="O116" i="16"/>
  <c r="J116" i="16"/>
  <c r="I116" i="16"/>
  <c r="R283" i="16"/>
  <c r="P283" i="16"/>
  <c r="B283" i="16"/>
  <c r="N283" i="16"/>
  <c r="O283" i="16"/>
  <c r="M283" i="16"/>
  <c r="Q283" i="16"/>
  <c r="Z283" i="16"/>
  <c r="C283" i="16"/>
  <c r="D283" i="16"/>
  <c r="K283" i="16"/>
  <c r="S283" i="16"/>
  <c r="W283" i="16"/>
  <c r="H283" i="16"/>
  <c r="F283" i="16"/>
  <c r="L283" i="16"/>
  <c r="U719" i="16"/>
  <c r="Y819" i="16"/>
  <c r="S12" i="16"/>
  <c r="F12" i="16"/>
  <c r="R12" i="16"/>
  <c r="G12" i="16"/>
  <c r="Q12" i="16"/>
  <c r="B12" i="16"/>
  <c r="Y12" i="16"/>
  <c r="M12" i="16"/>
  <c r="P12" i="16"/>
  <c r="K12" i="16"/>
  <c r="V12" i="16"/>
  <c r="L12" i="16"/>
  <c r="Z12" i="16"/>
  <c r="W12" i="16"/>
  <c r="J12" i="16"/>
  <c r="X12" i="16"/>
  <c r="E12" i="16"/>
  <c r="O12" i="16"/>
  <c r="C12" i="16"/>
  <c r="H12" i="16"/>
  <c r="D12" i="16"/>
  <c r="N12" i="16"/>
  <c r="I12" i="16"/>
  <c r="U12" i="16"/>
  <c r="T12" i="16"/>
  <c r="S327" i="16"/>
  <c r="X327" i="16"/>
  <c r="B327" i="16"/>
  <c r="C21" i="16"/>
  <c r="K21" i="16"/>
  <c r="V21" i="16"/>
  <c r="E487" i="16"/>
  <c r="B487" i="16"/>
  <c r="T124" i="16"/>
  <c r="S180" i="16"/>
  <c r="N180" i="16"/>
  <c r="U251" i="16"/>
  <c r="X251" i="16"/>
  <c r="O251" i="16"/>
  <c r="F238" i="16"/>
  <c r="B180" i="16"/>
  <c r="U132" i="16"/>
  <c r="B132" i="16"/>
  <c r="J132" i="16"/>
  <c r="X819" i="16"/>
  <c r="B819" i="16"/>
  <c r="R819" i="16"/>
  <c r="K990" i="16"/>
  <c r="Q990" i="16"/>
  <c r="S990" i="16"/>
  <c r="I706" i="16"/>
  <c r="X706" i="16"/>
  <c r="D706" i="16"/>
  <c r="S706" i="16"/>
  <c r="H706" i="16"/>
  <c r="N706" i="16"/>
  <c r="T706" i="16"/>
  <c r="B706" i="16"/>
  <c r="C706" i="16"/>
  <c r="O706" i="16"/>
  <c r="Q706" i="16"/>
  <c r="U706" i="16"/>
  <c r="L706" i="16"/>
  <c r="E706" i="16"/>
  <c r="M706" i="16"/>
  <c r="Y706" i="16"/>
  <c r="Y259" i="16"/>
  <c r="F259" i="16"/>
  <c r="T108" i="16"/>
  <c r="D108" i="16"/>
  <c r="Z101" i="16"/>
  <c r="O107" i="16"/>
  <c r="Y500" i="16"/>
  <c r="U500" i="16"/>
  <c r="B500" i="16"/>
  <c r="S500" i="16"/>
  <c r="O500" i="16"/>
  <c r="K500" i="16"/>
  <c r="R500" i="16"/>
  <c r="D500" i="16"/>
  <c r="I500" i="16"/>
  <c r="C500" i="16"/>
  <c r="F500" i="16"/>
  <c r="E500" i="16"/>
  <c r="T500" i="16"/>
  <c r="G500" i="16"/>
  <c r="X500" i="16"/>
  <c r="Y958" i="16"/>
  <c r="G926" i="16"/>
  <c r="S926" i="16"/>
  <c r="P926" i="16"/>
  <c r="C926" i="16"/>
  <c r="Q926" i="16"/>
  <c r="D926" i="16"/>
  <c r="L926" i="16"/>
  <c r="F926" i="16"/>
  <c r="M926" i="16"/>
  <c r="Y926" i="16"/>
  <c r="T926" i="16"/>
  <c r="U926" i="16"/>
  <c r="Z926" i="16"/>
  <c r="W532" i="16"/>
  <c r="U532" i="16"/>
  <c r="J532" i="16"/>
  <c r="F935" i="16"/>
  <c r="W911" i="16"/>
  <c r="S911" i="16"/>
  <c r="Z911" i="16"/>
  <c r="N911" i="16"/>
  <c r="D911" i="16"/>
  <c r="V911" i="16"/>
  <c r="L911" i="16"/>
  <c r="Q911" i="16"/>
  <c r="F911" i="16"/>
  <c r="G911" i="16"/>
  <c r="R911" i="16"/>
  <c r="T911" i="16"/>
  <c r="Y911" i="16"/>
  <c r="O911" i="16"/>
  <c r="L834" i="16"/>
  <c r="Z834" i="16"/>
  <c r="G834" i="16"/>
  <c r="W124" i="16"/>
  <c r="V124" i="16"/>
  <c r="L124" i="16"/>
  <c r="Z124" i="16"/>
  <c r="I124" i="16"/>
  <c r="M124" i="16"/>
  <c r="H124" i="16"/>
  <c r="Q124" i="16"/>
  <c r="D124" i="16"/>
  <c r="B124" i="16"/>
  <c r="N124" i="16"/>
  <c r="K124" i="16"/>
  <c r="G124" i="16"/>
  <c r="E124" i="16"/>
  <c r="Q842" i="16"/>
  <c r="X842" i="16"/>
  <c r="D842" i="16"/>
  <c r="E842" i="16"/>
  <c r="F842" i="16"/>
  <c r="H163" i="16"/>
  <c r="N163" i="16"/>
  <c r="B163" i="16"/>
  <c r="M163" i="16"/>
  <c r="U163" i="16"/>
  <c r="D163" i="16"/>
  <c r="Q163" i="16"/>
  <c r="O163" i="16"/>
  <c r="F163" i="16"/>
  <c r="L163" i="16"/>
  <c r="G163" i="16"/>
  <c r="P163" i="16"/>
  <c r="X163" i="16"/>
  <c r="Y163" i="16"/>
  <c r="W163" i="16"/>
  <c r="S163" i="16"/>
  <c r="I163" i="16"/>
  <c r="Z163" i="16"/>
  <c r="V163" i="16"/>
  <c r="K163" i="16"/>
  <c r="T163" i="16"/>
  <c r="J163" i="16"/>
  <c r="E163" i="16"/>
  <c r="C163" i="16"/>
  <c r="N587" i="16"/>
  <c r="I587" i="16"/>
  <c r="C587" i="16"/>
  <c r="J587" i="16"/>
  <c r="W587" i="16"/>
  <c r="S587" i="16"/>
  <c r="Q587" i="16"/>
  <c r="Z587" i="16"/>
  <c r="H587" i="16"/>
  <c r="X587" i="16"/>
  <c r="T587" i="16"/>
  <c r="F587" i="16"/>
  <c r="B587" i="16"/>
  <c r="U587" i="16"/>
  <c r="P587" i="16"/>
  <c r="O587" i="16"/>
  <c r="V587" i="16"/>
  <c r="Y587" i="16"/>
  <c r="E587" i="16"/>
  <c r="D587" i="16"/>
  <c r="R587" i="16"/>
  <c r="G587" i="16"/>
  <c r="P124" i="16"/>
  <c r="Z132" i="16"/>
  <c r="H834" i="16"/>
  <c r="K834" i="16"/>
  <c r="H935" i="16"/>
  <c r="W487" i="16"/>
  <c r="O124" i="16"/>
  <c r="I935" i="16"/>
  <c r="C180" i="16"/>
  <c r="P251" i="16"/>
  <c r="Z251" i="16"/>
  <c r="U911" i="16"/>
  <c r="X124" i="16"/>
  <c r="U238" i="16"/>
  <c r="N548" i="16"/>
  <c r="Y132" i="16"/>
  <c r="Q819" i="16"/>
  <c r="P819" i="16"/>
  <c r="Q834" i="16"/>
  <c r="C834" i="16"/>
  <c r="E834" i="16"/>
  <c r="E990" i="16"/>
  <c r="T834" i="16"/>
  <c r="S819" i="16"/>
  <c r="R990" i="16"/>
  <c r="H990" i="16"/>
  <c r="I990" i="16"/>
  <c r="N990" i="16"/>
  <c r="H543" i="16"/>
  <c r="S543" i="16"/>
  <c r="M543" i="16"/>
  <c r="R629" i="16"/>
  <c r="S629" i="16"/>
  <c r="T140" i="16"/>
  <c r="U140" i="16"/>
  <c r="K298" i="16"/>
  <c r="O171" i="16"/>
  <c r="J131" i="16"/>
  <c r="Z595" i="16"/>
  <c r="C595" i="16"/>
  <c r="K595" i="16"/>
  <c r="J595" i="16"/>
  <c r="B595" i="16"/>
  <c r="D595" i="16"/>
  <c r="T595" i="16"/>
  <c r="P595" i="16"/>
  <c r="V595" i="16"/>
  <c r="N595" i="16"/>
  <c r="E595" i="16"/>
  <c r="Q595" i="16"/>
  <c r="R468" i="16"/>
  <c r="V468" i="16"/>
  <c r="H468" i="16"/>
  <c r="N468" i="16"/>
  <c r="W468" i="16"/>
  <c r="F468" i="16"/>
  <c r="I468" i="16"/>
  <c r="E468" i="16"/>
  <c r="Y468" i="16"/>
  <c r="P468" i="16"/>
  <c r="G468" i="16"/>
  <c r="G437" i="16"/>
  <c r="E437" i="16"/>
  <c r="F437" i="16"/>
  <c r="S437" i="16"/>
  <c r="Q437" i="16"/>
  <c r="Z437" i="16"/>
  <c r="O437" i="16"/>
  <c r="C437" i="16"/>
  <c r="U437" i="16"/>
  <c r="X437" i="16"/>
  <c r="H437" i="16"/>
  <c r="L437" i="16"/>
  <c r="G405" i="16"/>
  <c r="N405" i="16"/>
  <c r="W405" i="16"/>
  <c r="I405" i="16"/>
  <c r="V405" i="16"/>
  <c r="T405" i="16"/>
  <c r="X405" i="16"/>
  <c r="K405" i="16"/>
  <c r="B405" i="16"/>
  <c r="L405" i="16"/>
  <c r="E405" i="16"/>
  <c r="T169" i="16"/>
  <c r="I44" i="16"/>
  <c r="O44" i="16"/>
  <c r="Y44" i="16"/>
  <c r="R44" i="16"/>
  <c r="K44" i="16"/>
  <c r="W44" i="16"/>
  <c r="U44" i="16"/>
  <c r="H44" i="16"/>
  <c r="G44" i="16"/>
  <c r="T44" i="16"/>
  <c r="M44" i="16"/>
  <c r="N44" i="16"/>
  <c r="Q44" i="16"/>
  <c r="X44" i="16"/>
  <c r="E44" i="16"/>
  <c r="W946" i="16"/>
  <c r="G946" i="16"/>
  <c r="U743" i="16"/>
  <c r="R743" i="16"/>
  <c r="V743" i="16"/>
  <c r="S743" i="16"/>
  <c r="Q743" i="16"/>
  <c r="B870" i="16"/>
  <c r="O870" i="16"/>
  <c r="L77" i="16"/>
  <c r="E77" i="16"/>
  <c r="N77" i="16"/>
  <c r="S549" i="16"/>
  <c r="O549" i="16"/>
  <c r="C549" i="16"/>
  <c r="U549" i="16"/>
  <c r="C992" i="16"/>
  <c r="M992" i="16"/>
  <c r="T992" i="16"/>
  <c r="S992" i="16"/>
  <c r="W992" i="16"/>
  <c r="U992" i="16"/>
  <c r="H992" i="16"/>
  <c r="V992" i="16"/>
  <c r="B992" i="16"/>
  <c r="J992" i="16"/>
  <c r="F992" i="16"/>
  <c r="Z992" i="16"/>
  <c r="G992" i="16"/>
  <c r="Q992" i="16"/>
  <c r="O992" i="16"/>
  <c r="R992" i="16"/>
  <c r="E992" i="16"/>
  <c r="Y992" i="16"/>
  <c r="X992" i="16"/>
  <c r="L992" i="16"/>
  <c r="K992" i="16"/>
  <c r="P992" i="16"/>
  <c r="N992" i="16"/>
  <c r="D992" i="16"/>
  <c r="G109" i="16"/>
  <c r="I946" i="16"/>
  <c r="W77" i="16"/>
  <c r="G406" i="16"/>
  <c r="T837" i="16"/>
  <c r="N837" i="16"/>
  <c r="E837" i="16"/>
  <c r="I722" i="16"/>
  <c r="L180" i="16"/>
  <c r="M180" i="16"/>
  <c r="Z180" i="16"/>
  <c r="H180" i="16"/>
  <c r="P966" i="16"/>
  <c r="J966" i="16"/>
  <c r="T966" i="16"/>
  <c r="D946" i="16"/>
  <c r="B823" i="16"/>
  <c r="T823" i="16"/>
  <c r="X823" i="16"/>
  <c r="E823" i="16"/>
  <c r="S823" i="16"/>
  <c r="Y823" i="16"/>
  <c r="P823" i="16"/>
  <c r="Q823" i="16"/>
  <c r="F823" i="16"/>
  <c r="W823" i="16"/>
  <c r="G823" i="16"/>
  <c r="Z823" i="16"/>
  <c r="K823" i="16"/>
  <c r="D823" i="16"/>
  <c r="O823" i="16"/>
  <c r="N823" i="16"/>
  <c r="M823" i="16"/>
  <c r="U823" i="16"/>
  <c r="V823" i="16"/>
  <c r="H823" i="16"/>
  <c r="R823" i="16"/>
  <c r="J823" i="16"/>
  <c r="L823" i="16"/>
  <c r="C823" i="16"/>
  <c r="O109" i="16"/>
  <c r="H959" i="16"/>
  <c r="S77" i="16"/>
  <c r="Q77" i="16"/>
  <c r="I406" i="16"/>
  <c r="G398" i="16"/>
  <c r="N398" i="16"/>
  <c r="J398" i="16"/>
  <c r="R398" i="16"/>
  <c r="X398" i="16"/>
  <c r="Q398" i="16"/>
  <c r="U699" i="16"/>
  <c r="J699" i="16"/>
  <c r="K699" i="16"/>
  <c r="Q699" i="16"/>
  <c r="E699" i="16"/>
  <c r="Z699" i="16"/>
  <c r="M699" i="16"/>
  <c r="N699" i="16"/>
  <c r="V699" i="16"/>
  <c r="H699" i="16"/>
  <c r="I699" i="16"/>
  <c r="C699" i="16"/>
  <c r="Y699" i="16"/>
  <c r="L699" i="16"/>
  <c r="N659" i="16"/>
  <c r="K659" i="16"/>
  <c r="L659" i="16"/>
  <c r="O659" i="16"/>
  <c r="D659" i="16"/>
  <c r="Z659" i="16"/>
  <c r="E659" i="16"/>
  <c r="W659" i="16"/>
  <c r="P659" i="16"/>
  <c r="Y659" i="16"/>
  <c r="X659" i="16"/>
  <c r="J659" i="16"/>
  <c r="B659" i="16"/>
  <c r="C659" i="16"/>
  <c r="F659" i="16"/>
  <c r="Q659" i="16"/>
  <c r="H659" i="16"/>
  <c r="G659" i="16"/>
  <c r="S659" i="16"/>
  <c r="V659" i="16"/>
  <c r="R659" i="16"/>
  <c r="T659" i="16"/>
  <c r="I659" i="16"/>
  <c r="M659" i="16"/>
  <c r="U659" i="16"/>
  <c r="Q73" i="16"/>
  <c r="X73" i="16"/>
  <c r="S73" i="16"/>
  <c r="E73" i="16"/>
  <c r="U73" i="16"/>
  <c r="R73" i="16"/>
  <c r="N73" i="16"/>
  <c r="V73" i="16"/>
  <c r="I73" i="16"/>
  <c r="G73" i="16"/>
  <c r="P73" i="16"/>
  <c r="M73" i="16"/>
  <c r="K73" i="16"/>
  <c r="O73" i="16"/>
  <c r="W73" i="16"/>
  <c r="C73" i="16"/>
  <c r="F73" i="16"/>
  <c r="Y73" i="16"/>
  <c r="J73" i="16"/>
  <c r="B73" i="16"/>
  <c r="D73" i="16"/>
  <c r="H73" i="16"/>
  <c r="L73" i="16"/>
  <c r="T73" i="16"/>
  <c r="Z73" i="16"/>
  <c r="C838" i="16"/>
  <c r="T838" i="16"/>
  <c r="T946" i="16"/>
  <c r="J946" i="16"/>
  <c r="Q946" i="16"/>
  <c r="O946" i="16"/>
  <c r="H946" i="16"/>
  <c r="S946" i="16"/>
  <c r="F946" i="16"/>
  <c r="N946" i="16"/>
  <c r="P946" i="16"/>
  <c r="V946" i="16"/>
  <c r="B946" i="16"/>
  <c r="X946" i="16"/>
  <c r="C946" i="16"/>
  <c r="M77" i="16"/>
  <c r="K77" i="16"/>
  <c r="J406" i="16"/>
  <c r="S406" i="16"/>
  <c r="B637" i="16"/>
  <c r="O637" i="16"/>
  <c r="F637" i="16"/>
  <c r="J273" i="16"/>
  <c r="P974" i="16"/>
  <c r="N974" i="16"/>
  <c r="L974" i="16"/>
  <c r="R974" i="16"/>
  <c r="D974" i="16"/>
  <c r="J974" i="16"/>
  <c r="H302" i="16"/>
  <c r="F302" i="16"/>
  <c r="P109" i="16"/>
  <c r="S109" i="16"/>
  <c r="K109" i="16"/>
  <c r="H109" i="16"/>
  <c r="B109" i="16"/>
  <c r="E109" i="16"/>
  <c r="D109" i="16"/>
  <c r="W109" i="16"/>
  <c r="I109" i="16"/>
  <c r="L109" i="16"/>
  <c r="C109" i="16"/>
  <c r="M109" i="16"/>
  <c r="X109" i="16"/>
  <c r="Z109" i="16"/>
  <c r="Q109" i="16"/>
  <c r="J959" i="16"/>
  <c r="R946" i="16"/>
  <c r="T109" i="16"/>
  <c r="U946" i="16"/>
  <c r="Z946" i="16"/>
  <c r="J77" i="16"/>
  <c r="T77" i="16"/>
  <c r="L113" i="16"/>
  <c r="C113" i="16"/>
  <c r="W113" i="16"/>
  <c r="B113" i="16"/>
  <c r="N113" i="16"/>
  <c r="V113" i="16"/>
  <c r="Z113" i="16"/>
  <c r="H113" i="16"/>
  <c r="P113" i="16"/>
  <c r="K113" i="16"/>
  <c r="M113" i="16"/>
  <c r="S113" i="16"/>
  <c r="Q113" i="16"/>
  <c r="F113" i="16"/>
  <c r="D113" i="16"/>
  <c r="T113" i="16"/>
  <c r="X113" i="16"/>
  <c r="R113" i="16"/>
  <c r="I113" i="16"/>
  <c r="E113" i="16"/>
  <c r="G113" i="16"/>
  <c r="O113" i="16"/>
  <c r="Y113" i="16"/>
  <c r="J113" i="16"/>
  <c r="U113" i="16"/>
  <c r="O852" i="16"/>
  <c r="W852" i="16"/>
  <c r="B852" i="16"/>
  <c r="I852" i="16"/>
  <c r="F852" i="16"/>
  <c r="M852" i="16"/>
  <c r="K852" i="16"/>
  <c r="Q852" i="16"/>
  <c r="S852" i="16"/>
  <c r="H852" i="16"/>
  <c r="J852" i="16"/>
  <c r="T852" i="16"/>
  <c r="C852" i="16"/>
  <c r="X852" i="16"/>
  <c r="G852" i="16"/>
  <c r="Z852" i="16"/>
  <c r="D852" i="16"/>
  <c r="E852" i="16"/>
  <c r="U852" i="16"/>
  <c r="P852" i="16"/>
  <c r="N852" i="16"/>
  <c r="L852" i="16"/>
  <c r="V852" i="16"/>
  <c r="R852" i="16"/>
  <c r="Y852" i="16"/>
  <c r="U827" i="16"/>
  <c r="Y827" i="16"/>
  <c r="F827" i="16"/>
  <c r="K827" i="16"/>
  <c r="W827" i="16"/>
  <c r="N827" i="16"/>
  <c r="D827" i="16"/>
  <c r="S827" i="16"/>
  <c r="O827" i="16"/>
  <c r="T827" i="16"/>
  <c r="X827" i="16"/>
  <c r="L827" i="16"/>
  <c r="Q827" i="16"/>
  <c r="G827" i="16"/>
  <c r="P827" i="16"/>
  <c r="R827" i="16"/>
  <c r="M827" i="16"/>
  <c r="Z827" i="16"/>
  <c r="V827" i="16"/>
  <c r="H827" i="16"/>
  <c r="B827" i="16"/>
  <c r="E827" i="16"/>
  <c r="C827" i="16"/>
  <c r="J827" i="16"/>
  <c r="Z334" i="16"/>
  <c r="I334" i="16"/>
  <c r="F334" i="16"/>
  <c r="U334" i="16"/>
  <c r="C334" i="16"/>
  <c r="O334" i="16"/>
  <c r="Q334" i="16"/>
  <c r="W334" i="16"/>
  <c r="D334" i="16"/>
  <c r="J334" i="16"/>
  <c r="B334" i="16"/>
  <c r="P334" i="16"/>
  <c r="N334" i="16"/>
  <c r="V334" i="16"/>
  <c r="X334" i="16"/>
  <c r="H334" i="16"/>
  <c r="Y334" i="16"/>
  <c r="G334" i="16"/>
  <c r="T334" i="16"/>
  <c r="Y959" i="16"/>
  <c r="E927" i="16"/>
  <c r="S927" i="16"/>
  <c r="Z927" i="16"/>
  <c r="F927" i="16"/>
  <c r="C927" i="16"/>
  <c r="D927" i="16"/>
  <c r="O927" i="16"/>
  <c r="K927" i="16"/>
  <c r="H927" i="16"/>
  <c r="P927" i="16"/>
  <c r="B927" i="16"/>
  <c r="Q927" i="16"/>
  <c r="J927" i="16"/>
  <c r="X927" i="16"/>
  <c r="T927" i="16"/>
  <c r="R927" i="16"/>
  <c r="V927" i="16"/>
  <c r="L927" i="16"/>
  <c r="W927" i="16"/>
  <c r="U927" i="16"/>
  <c r="N927" i="16"/>
  <c r="M927" i="16"/>
  <c r="Y927" i="16"/>
  <c r="G927" i="16"/>
  <c r="W693" i="16"/>
  <c r="Y693" i="16"/>
  <c r="J693" i="16"/>
  <c r="O693" i="16"/>
  <c r="S693" i="16"/>
  <c r="B693" i="16"/>
  <c r="D693" i="16"/>
  <c r="Q693" i="16"/>
  <c r="I693" i="16"/>
  <c r="G693" i="16"/>
  <c r="N693" i="16"/>
  <c r="L693" i="16"/>
  <c r="U693" i="16"/>
  <c r="P693" i="16"/>
  <c r="E693" i="16"/>
  <c r="R693" i="16"/>
  <c r="F693" i="16"/>
  <c r="M693" i="16"/>
  <c r="C693" i="16"/>
  <c r="Z693" i="16"/>
  <c r="V693" i="16"/>
  <c r="K693" i="16"/>
  <c r="T693" i="16"/>
  <c r="H693" i="16"/>
  <c r="X693" i="16"/>
  <c r="T654" i="16"/>
  <c r="I654" i="16"/>
  <c r="Z654" i="16"/>
  <c r="H654" i="16"/>
  <c r="W654" i="16"/>
  <c r="O502" i="16"/>
  <c r="J60" i="16"/>
  <c r="W60" i="16"/>
  <c r="P60" i="16"/>
  <c r="T494" i="16"/>
  <c r="R351" i="16"/>
  <c r="U351" i="16"/>
  <c r="W351" i="16"/>
  <c r="T351" i="16"/>
  <c r="C351" i="16"/>
  <c r="S351" i="16"/>
  <c r="H351" i="16"/>
  <c r="D351" i="16"/>
  <c r="O351" i="16"/>
  <c r="V351" i="16"/>
  <c r="M351" i="16"/>
  <c r="B351" i="16"/>
  <c r="Q351" i="16"/>
  <c r="P351" i="16"/>
  <c r="Z351" i="16"/>
  <c r="X351" i="16"/>
  <c r="G351" i="16"/>
  <c r="L351" i="16"/>
  <c r="Y351" i="16"/>
  <c r="F351" i="16"/>
  <c r="E351" i="16"/>
  <c r="J351" i="16"/>
  <c r="N351" i="16"/>
  <c r="K351" i="16"/>
  <c r="T701" i="16"/>
  <c r="Z535" i="16"/>
  <c r="V535" i="16"/>
  <c r="S535" i="16"/>
  <c r="K535" i="16"/>
  <c r="U535" i="16"/>
  <c r="J535" i="16"/>
  <c r="Y535" i="16"/>
  <c r="Z509" i="16"/>
  <c r="G732" i="16"/>
  <c r="N732" i="16"/>
  <c r="S732" i="16"/>
  <c r="J732" i="16"/>
  <c r="O732" i="16"/>
  <c r="I732" i="16"/>
  <c r="R732" i="16"/>
  <c r="K732" i="16"/>
  <c r="H732" i="16"/>
  <c r="V732" i="16"/>
  <c r="F732" i="16"/>
  <c r="F106" i="16"/>
  <c r="E106" i="16"/>
  <c r="W106" i="16"/>
  <c r="Y933" i="16"/>
  <c r="Q959" i="16"/>
  <c r="B959" i="16"/>
  <c r="L959" i="16"/>
  <c r="O959" i="16"/>
  <c r="G959" i="16"/>
  <c r="N959" i="16"/>
  <c r="E959" i="16"/>
  <c r="F959" i="16"/>
  <c r="I959" i="16"/>
  <c r="M959" i="16"/>
  <c r="T959" i="16"/>
  <c r="V959" i="16"/>
  <c r="S959" i="16"/>
  <c r="C959" i="16"/>
  <c r="U959" i="16"/>
  <c r="D959" i="16"/>
  <c r="W959" i="16"/>
  <c r="R959" i="16"/>
  <c r="O638" i="16"/>
  <c r="H638" i="16"/>
  <c r="X638" i="16"/>
  <c r="R638" i="16"/>
  <c r="N638" i="16"/>
  <c r="X959" i="16"/>
  <c r="Z892" i="16"/>
  <c r="M84" i="16"/>
  <c r="T879" i="16"/>
  <c r="X879" i="16"/>
  <c r="W879" i="16"/>
  <c r="Q879" i="16"/>
  <c r="P879" i="16"/>
  <c r="F879" i="16"/>
  <c r="M879" i="16"/>
  <c r="J879" i="16"/>
  <c r="Y879" i="16"/>
  <c r="S670" i="16"/>
  <c r="X670" i="16"/>
  <c r="G670" i="16"/>
  <c r="B670" i="16"/>
  <c r="Z670" i="16"/>
  <c r="I670" i="16"/>
  <c r="H670" i="16"/>
  <c r="K670" i="16"/>
  <c r="N670" i="16"/>
  <c r="Q487" i="16"/>
  <c r="J487" i="16"/>
  <c r="X487" i="16"/>
  <c r="V487" i="16"/>
  <c r="P487" i="16"/>
  <c r="C487" i="16"/>
  <c r="U487" i="16"/>
  <c r="O487" i="16"/>
  <c r="S487" i="16"/>
  <c r="M487" i="16"/>
  <c r="T487" i="16"/>
  <c r="F487" i="16"/>
  <c r="L487" i="16"/>
  <c r="O494" i="16"/>
  <c r="D494" i="16"/>
  <c r="Q494" i="16"/>
  <c r="V494" i="16"/>
  <c r="Q703" i="16"/>
  <c r="V703" i="16"/>
  <c r="H703" i="16"/>
  <c r="S703" i="16"/>
  <c r="Z703" i="16"/>
  <c r="B703" i="16"/>
  <c r="W703" i="16"/>
  <c r="T703" i="16"/>
  <c r="U703" i="16"/>
  <c r="X703" i="16"/>
  <c r="D703" i="16"/>
  <c r="Y703" i="16"/>
  <c r="O703" i="16"/>
  <c r="R703" i="16"/>
  <c r="J703" i="16"/>
  <c r="F703" i="16"/>
  <c r="C703" i="16"/>
  <c r="I703" i="16"/>
  <c r="G703" i="16"/>
  <c r="N703" i="16"/>
  <c r="E703" i="16"/>
  <c r="H766" i="16"/>
  <c r="Z194" i="16"/>
  <c r="D194" i="16"/>
  <c r="X194" i="16"/>
  <c r="E194" i="16"/>
  <c r="L194" i="16"/>
  <c r="F194" i="16"/>
  <c r="J194" i="16"/>
  <c r="T194" i="16"/>
  <c r="H194" i="16"/>
  <c r="I194" i="16"/>
  <c r="G194" i="16"/>
  <c r="B194" i="16"/>
  <c r="Q194" i="16"/>
  <c r="K194" i="16"/>
  <c r="V194" i="16"/>
  <c r="W194" i="16"/>
  <c r="N194" i="16"/>
  <c r="P194" i="16"/>
  <c r="Y194" i="16"/>
  <c r="S194" i="16"/>
  <c r="C194" i="16"/>
  <c r="O194" i="16"/>
  <c r="M194" i="16"/>
  <c r="U194" i="16"/>
  <c r="F342" i="16"/>
  <c r="E342" i="16"/>
  <c r="I342" i="16"/>
  <c r="N342" i="16"/>
  <c r="Y342" i="16"/>
  <c r="V342" i="16"/>
  <c r="M342" i="16"/>
  <c r="D342" i="16"/>
  <c r="L342" i="16"/>
  <c r="Z342" i="16"/>
  <c r="W342" i="16"/>
  <c r="G342" i="16"/>
  <c r="U342" i="16"/>
  <c r="C342" i="16"/>
  <c r="T342" i="16"/>
  <c r="Q342" i="16"/>
  <c r="H342" i="16"/>
  <c r="O342" i="16"/>
  <c r="J342" i="16"/>
  <c r="K342" i="16"/>
  <c r="B342" i="16"/>
  <c r="X342" i="16"/>
  <c r="P342" i="16"/>
  <c r="S342" i="16"/>
  <c r="C53" i="16"/>
  <c r="X53" i="16"/>
  <c r="R53" i="16"/>
  <c r="H53" i="16"/>
  <c r="U53" i="16"/>
  <c r="L53" i="16"/>
  <c r="N53" i="16"/>
  <c r="G53" i="16"/>
  <c r="B53" i="16"/>
  <c r="K53" i="16"/>
  <c r="F53" i="16"/>
  <c r="D53" i="16"/>
  <c r="V53" i="16"/>
  <c r="W53" i="16"/>
  <c r="T53" i="16"/>
  <c r="Y53" i="16"/>
  <c r="Q53" i="16"/>
  <c r="O53" i="16"/>
  <c r="E53" i="16"/>
  <c r="J53" i="16"/>
  <c r="S53" i="16"/>
  <c r="M53" i="16"/>
  <c r="P53" i="16"/>
  <c r="I53" i="16"/>
  <c r="Z53" i="16"/>
  <c r="Y524" i="16"/>
  <c r="M524" i="16"/>
  <c r="I524" i="16"/>
  <c r="H67" i="16"/>
  <c r="W67" i="16"/>
  <c r="M67" i="16"/>
  <c r="O67" i="16"/>
  <c r="Y67" i="16"/>
  <c r="N67" i="16"/>
  <c r="E998" i="16"/>
  <c r="R998" i="16"/>
  <c r="Y998" i="16"/>
  <c r="K998" i="16"/>
  <c r="O998" i="16"/>
  <c r="F998" i="16"/>
  <c r="W998" i="16"/>
  <c r="M998" i="16"/>
  <c r="P998" i="16"/>
  <c r="O519" i="16"/>
  <c r="T519" i="16"/>
  <c r="S519" i="16"/>
  <c r="H519" i="16"/>
  <c r="B519" i="16"/>
  <c r="P519" i="16"/>
  <c r="X519" i="16"/>
  <c r="D519" i="16"/>
  <c r="E519" i="16"/>
  <c r="C519" i="16"/>
  <c r="R519" i="16"/>
  <c r="N519" i="16"/>
  <c r="M519" i="16"/>
  <c r="V519" i="16"/>
  <c r="K519" i="16"/>
  <c r="Y494" i="16"/>
  <c r="F687" i="16"/>
  <c r="S687" i="16"/>
  <c r="Z687" i="16"/>
  <c r="E687" i="16"/>
  <c r="T687" i="16"/>
  <c r="M687" i="16"/>
  <c r="H687" i="16"/>
  <c r="P687" i="16"/>
  <c r="O687" i="16"/>
  <c r="G687" i="16"/>
  <c r="X687" i="16"/>
  <c r="V687" i="16"/>
  <c r="Y687" i="16"/>
  <c r="N687" i="16"/>
  <c r="J687" i="16"/>
  <c r="C687" i="16"/>
  <c r="B687" i="16"/>
  <c r="P686" i="16"/>
  <c r="O686" i="16"/>
  <c r="E686" i="16"/>
  <c r="R686" i="16"/>
  <c r="G686" i="16"/>
  <c r="K686" i="16"/>
  <c r="T686" i="16"/>
  <c r="L686" i="16"/>
  <c r="I686" i="16"/>
  <c r="S686" i="16"/>
  <c r="N686" i="16"/>
  <c r="Z686" i="16"/>
  <c r="Y686" i="16"/>
  <c r="Z959" i="16"/>
  <c r="P959" i="16"/>
  <c r="B350" i="16"/>
  <c r="S350" i="16"/>
  <c r="J350" i="16"/>
  <c r="E350" i="16"/>
  <c r="N350" i="16"/>
  <c r="L886" i="16"/>
  <c r="N886" i="16"/>
  <c r="X886" i="16"/>
  <c r="F37" i="16"/>
  <c r="Y37" i="16"/>
  <c r="E37" i="16"/>
  <c r="I37" i="16"/>
  <c r="V37" i="16"/>
  <c r="J37" i="16"/>
  <c r="N37" i="16"/>
  <c r="T37" i="16"/>
  <c r="G37" i="16"/>
  <c r="D37" i="16"/>
  <c r="L37" i="16"/>
  <c r="O37" i="16"/>
  <c r="Z37" i="16"/>
  <c r="C37" i="16"/>
  <c r="X37" i="16"/>
  <c r="M37" i="16"/>
  <c r="U37" i="16"/>
  <c r="W37" i="16"/>
  <c r="R37" i="16"/>
  <c r="B37" i="16"/>
  <c r="S37" i="16"/>
  <c r="Q37" i="16"/>
  <c r="H37" i="16"/>
  <c r="D941" i="16"/>
  <c r="U941" i="16"/>
  <c r="X941" i="16"/>
  <c r="Z662" i="16"/>
  <c r="W991" i="16"/>
  <c r="K991" i="16"/>
  <c r="G991" i="16"/>
  <c r="N991" i="16"/>
  <c r="J991" i="16"/>
  <c r="D991" i="16"/>
  <c r="V991" i="16"/>
  <c r="P991" i="16"/>
  <c r="S991" i="16"/>
  <c r="I991" i="16"/>
  <c r="Q611" i="16"/>
  <c r="K611" i="16"/>
  <c r="O611" i="16"/>
  <c r="X611" i="16"/>
  <c r="L611" i="16"/>
  <c r="C611" i="16"/>
  <c r="Z611" i="16"/>
  <c r="B611" i="16"/>
  <c r="J611" i="16"/>
  <c r="I611" i="16"/>
  <c r="S611" i="16"/>
  <c r="U611" i="16"/>
  <c r="N611" i="16"/>
  <c r="E611" i="16"/>
  <c r="H611" i="16"/>
  <c r="T611" i="16"/>
  <c r="Y611" i="16"/>
  <c r="D611" i="16"/>
  <c r="W611" i="16"/>
  <c r="M611" i="16"/>
  <c r="V611" i="16"/>
  <c r="F611" i="16"/>
  <c r="G611" i="16"/>
  <c r="P611" i="16"/>
  <c r="R611" i="16"/>
  <c r="E349" i="16"/>
  <c r="Y349" i="16"/>
  <c r="L349" i="16"/>
  <c r="G349" i="16"/>
  <c r="F349" i="16"/>
  <c r="W349" i="16"/>
  <c r="M9" i="16"/>
  <c r="T9" i="16"/>
  <c r="G335" i="16"/>
  <c r="R335" i="16"/>
  <c r="F335" i="16"/>
  <c r="M335" i="16"/>
  <c r="O335" i="16"/>
  <c r="Q335" i="16"/>
  <c r="D335" i="16"/>
  <c r="C335" i="16"/>
  <c r="K335" i="16"/>
  <c r="V335" i="16"/>
  <c r="L335" i="16"/>
  <c r="E335" i="16"/>
  <c r="B335" i="16"/>
  <c r="S335" i="16"/>
  <c r="T335" i="16"/>
  <c r="W335" i="16"/>
  <c r="U335" i="16"/>
  <c r="X335" i="16"/>
  <c r="Z335" i="16"/>
  <c r="P335" i="16"/>
  <c r="I335" i="16"/>
  <c r="J335" i="16"/>
  <c r="H335" i="16"/>
  <c r="Y335" i="16"/>
  <c r="N335" i="16"/>
  <c r="Q567" i="16"/>
  <c r="S831" i="16"/>
  <c r="D300" i="16"/>
  <c r="X300" i="16"/>
  <c r="M300" i="16"/>
  <c r="N300" i="16"/>
  <c r="F300" i="16"/>
  <c r="G300" i="16"/>
  <c r="L242" i="16"/>
  <c r="Q16" i="16"/>
  <c r="U16" i="16"/>
  <c r="J16" i="16"/>
  <c r="O16" i="16"/>
  <c r="S16" i="16"/>
  <c r="H16" i="16"/>
  <c r="T16" i="16"/>
  <c r="X16" i="16"/>
  <c r="R16" i="16"/>
  <c r="E16" i="16"/>
  <c r="G16" i="16"/>
  <c r="F16" i="16"/>
  <c r="C16" i="16"/>
  <c r="Z16" i="16"/>
  <c r="W16" i="16"/>
  <c r="B16" i="16"/>
  <c r="D16" i="16"/>
  <c r="Y16" i="16"/>
  <c r="N16" i="16"/>
  <c r="I16" i="16"/>
  <c r="V16" i="16"/>
  <c r="P16" i="16"/>
  <c r="R92" i="16"/>
  <c r="H92" i="16"/>
  <c r="K92" i="16"/>
  <c r="C92" i="16"/>
  <c r="E92" i="16"/>
  <c r="Z92" i="16"/>
  <c r="E844" i="16"/>
  <c r="Q510" i="16"/>
  <c r="T510" i="16"/>
  <c r="N510" i="16"/>
  <c r="X510" i="16"/>
  <c r="M510" i="16"/>
  <c r="K510" i="16"/>
  <c r="H510" i="16"/>
  <c r="I510" i="16"/>
  <c r="J510" i="16"/>
  <c r="W147" i="16"/>
  <c r="F147" i="16"/>
  <c r="E147" i="16"/>
  <c r="L147" i="16"/>
  <c r="S147" i="16"/>
  <c r="G147" i="16"/>
  <c r="J147" i="16"/>
  <c r="O147" i="16"/>
  <c r="H147" i="16"/>
  <c r="P147" i="16"/>
  <c r="U147" i="16"/>
  <c r="Q147" i="16"/>
  <c r="B147" i="16"/>
  <c r="T147" i="16"/>
  <c r="Z147" i="16"/>
  <c r="R147" i="16"/>
  <c r="C147" i="16"/>
  <c r="N147" i="16"/>
  <c r="D147" i="16"/>
  <c r="V147" i="16"/>
  <c r="M147" i="16"/>
  <c r="X147" i="16"/>
  <c r="Y147" i="16"/>
  <c r="K147" i="16"/>
  <c r="Z192" i="16"/>
  <c r="O192" i="16"/>
  <c r="B192" i="16"/>
  <c r="F192" i="16"/>
  <c r="X192" i="16"/>
  <c r="R192" i="16"/>
  <c r="T192" i="16"/>
  <c r="Y192" i="16"/>
  <c r="J192" i="16"/>
  <c r="U192" i="16"/>
  <c r="E192" i="16"/>
  <c r="D192" i="16"/>
  <c r="N192" i="16"/>
  <c r="K192" i="16"/>
  <c r="I192" i="16"/>
  <c r="Q192" i="16"/>
  <c r="P192" i="16"/>
  <c r="C192" i="16"/>
  <c r="H192" i="16"/>
  <c r="V192" i="16"/>
  <c r="W192" i="16"/>
  <c r="G192" i="16"/>
  <c r="S192" i="16"/>
  <c r="L192" i="16"/>
  <c r="M192" i="16"/>
  <c r="U868" i="16"/>
  <c r="T868" i="16"/>
  <c r="J868" i="16"/>
  <c r="U503" i="16"/>
  <c r="D503" i="16"/>
  <c r="V503" i="16"/>
  <c r="S503" i="16"/>
  <c r="E503" i="16"/>
  <c r="J503" i="16"/>
  <c r="F503" i="16"/>
  <c r="P503" i="16"/>
  <c r="V516" i="16"/>
  <c r="I516" i="16"/>
  <c r="U516" i="16"/>
  <c r="J516" i="16"/>
  <c r="O516" i="16"/>
  <c r="Z516" i="16"/>
  <c r="B516" i="16"/>
  <c r="R516" i="16"/>
  <c r="T516" i="16"/>
  <c r="K516" i="16"/>
  <c r="L516" i="16"/>
  <c r="N516" i="16"/>
  <c r="Q516" i="16"/>
  <c r="F516" i="16"/>
  <c r="W516" i="16"/>
  <c r="M516" i="16"/>
  <c r="X516" i="16"/>
  <c r="G516" i="16"/>
  <c r="E516" i="16"/>
  <c r="S516" i="16"/>
  <c r="H516" i="16"/>
  <c r="C516" i="16"/>
  <c r="Y516" i="16"/>
  <c r="P516" i="16"/>
  <c r="D516" i="16"/>
  <c r="Q783" i="16"/>
  <c r="W783" i="16"/>
  <c r="M783" i="16"/>
  <c r="L783" i="16"/>
  <c r="T783" i="16"/>
  <c r="Z783" i="16"/>
  <c r="S783" i="16"/>
  <c r="F783" i="16"/>
  <c r="O783" i="16"/>
  <c r="P783" i="16"/>
  <c r="C783" i="16"/>
  <c r="X783" i="16"/>
  <c r="AS78" i="17"/>
  <c r="A75" i="16"/>
  <c r="Y75" i="16"/>
  <c r="A299" i="16"/>
  <c r="W299" i="16"/>
  <c r="AS302" i="17"/>
  <c r="A307" i="16"/>
  <c r="C307" i="16"/>
  <c r="AS310" i="17"/>
  <c r="AS465" i="17"/>
  <c r="A462" i="16"/>
  <c r="Y462" i="16"/>
  <c r="AS473" i="17"/>
  <c r="A470" i="16"/>
  <c r="AS481" i="17"/>
  <c r="A478" i="16"/>
  <c r="P478" i="16"/>
  <c r="J789" i="16"/>
  <c r="O789" i="16"/>
  <c r="Z789" i="16"/>
  <c r="E789" i="16"/>
  <c r="N789" i="16"/>
  <c r="W789" i="16"/>
  <c r="L789" i="16"/>
  <c r="T789" i="16"/>
  <c r="Q789" i="16"/>
  <c r="D789" i="16"/>
  <c r="I789" i="16"/>
  <c r="P789" i="16"/>
  <c r="Y789" i="16"/>
  <c r="K789" i="16"/>
  <c r="S789" i="16"/>
  <c r="V789" i="16"/>
  <c r="U789" i="16"/>
  <c r="B789" i="16"/>
  <c r="G789" i="16"/>
  <c r="AS799" i="17"/>
  <c r="A796" i="16"/>
  <c r="D796" i="16"/>
  <c r="AS815" i="17"/>
  <c r="A812" i="16"/>
  <c r="O812" i="16"/>
  <c r="A999" i="16"/>
  <c r="F999" i="16"/>
  <c r="AS1002" i="17"/>
  <c r="AS280" i="17"/>
  <c r="A277" i="16"/>
  <c r="D277" i="16"/>
  <c r="A439" i="16"/>
  <c r="W439" i="16"/>
  <c r="AS442" i="17"/>
  <c r="AS450" i="17"/>
  <c r="A447" i="16"/>
  <c r="M447" i="16"/>
  <c r="AS458" i="17"/>
  <c r="A455" i="16"/>
  <c r="A649" i="16"/>
  <c r="S649" i="16"/>
  <c r="AS652" i="17"/>
  <c r="AS778" i="17"/>
  <c r="A775" i="16"/>
  <c r="M775" i="16"/>
  <c r="J829" i="16"/>
  <c r="Z829" i="16"/>
  <c r="M829" i="16"/>
  <c r="C829" i="16"/>
  <c r="G829" i="16"/>
  <c r="S829" i="16"/>
  <c r="AS29" i="17"/>
  <c r="A26" i="16"/>
  <c r="I26" i="16"/>
  <c r="D41" i="16"/>
  <c r="L41" i="16"/>
  <c r="Z41" i="16"/>
  <c r="P41" i="16"/>
  <c r="C41" i="16"/>
  <c r="Q41" i="16"/>
  <c r="B41" i="16"/>
  <c r="Y41" i="16"/>
  <c r="I41" i="16"/>
  <c r="H41" i="16"/>
  <c r="F41" i="16"/>
  <c r="AS50" i="17"/>
  <c r="A47" i="16"/>
  <c r="L47" i="16"/>
  <c r="AS187" i="17"/>
  <c r="A184" i="16"/>
  <c r="G184" i="16"/>
  <c r="A230" i="16"/>
  <c r="U230" i="16"/>
  <c r="AS233" i="17"/>
  <c r="A246" i="16"/>
  <c r="T246" i="16"/>
  <c r="AS249" i="17"/>
  <c r="A254" i="16"/>
  <c r="N254" i="16"/>
  <c r="AS257" i="17"/>
  <c r="A262" i="16"/>
  <c r="S262" i="16"/>
  <c r="AS265" i="17"/>
  <c r="A270" i="16"/>
  <c r="W270" i="16"/>
  <c r="AS273" i="17"/>
  <c r="A409" i="16"/>
  <c r="T409" i="16"/>
  <c r="AS412" i="17"/>
  <c r="A605" i="16"/>
  <c r="AS608" i="17"/>
  <c r="AS630" i="17"/>
  <c r="A627" i="16"/>
  <c r="L627" i="16"/>
  <c r="AS645" i="17"/>
  <c r="A642" i="16"/>
  <c r="C642" i="16"/>
  <c r="A760" i="16"/>
  <c r="K760" i="16"/>
  <c r="AS763" i="17"/>
  <c r="A768" i="16"/>
  <c r="B768" i="16"/>
  <c r="AS771" i="17"/>
  <c r="A11" i="16"/>
  <c r="G11" i="16"/>
  <c r="AS14" i="17"/>
  <c r="A19" i="16"/>
  <c r="AS22" i="17"/>
  <c r="A154" i="16"/>
  <c r="B154" i="16"/>
  <c r="AS157" i="17"/>
  <c r="A402" i="16"/>
  <c r="Y402" i="16"/>
  <c r="AS405" i="17"/>
  <c r="AS586" i="17"/>
  <c r="A583" i="16"/>
  <c r="O583" i="16"/>
  <c r="A938" i="16"/>
  <c r="X938" i="16"/>
  <c r="AS941" i="17"/>
  <c r="A954" i="16"/>
  <c r="E954" i="16"/>
  <c r="AS957" i="17"/>
  <c r="A970" i="16"/>
  <c r="M970" i="16"/>
  <c r="AS973" i="17"/>
  <c r="G783" i="16"/>
  <c r="P20" i="16"/>
  <c r="W20" i="16"/>
  <c r="E20" i="16"/>
  <c r="R20" i="16"/>
  <c r="S20" i="16"/>
  <c r="Y20" i="16"/>
  <c r="Z20" i="16"/>
  <c r="D20" i="16"/>
  <c r="J20" i="16"/>
  <c r="G20" i="16"/>
  <c r="X20" i="16"/>
  <c r="H20" i="16"/>
  <c r="O20" i="16"/>
  <c r="Q20" i="16"/>
  <c r="N20" i="16"/>
  <c r="A395" i="16"/>
  <c r="D395" i="16"/>
  <c r="AS398" i="17"/>
  <c r="A513" i="16"/>
  <c r="J513" i="16"/>
  <c r="AS516" i="17"/>
  <c r="A529" i="16"/>
  <c r="D529" i="16"/>
  <c r="AS532" i="17"/>
  <c r="A537" i="16"/>
  <c r="F537" i="16"/>
  <c r="AS540" i="17"/>
  <c r="A545" i="16"/>
  <c r="J545" i="16"/>
  <c r="AS548" i="17"/>
  <c r="AS734" i="17"/>
  <c r="A731" i="16"/>
  <c r="S731" i="16"/>
  <c r="A739" i="16"/>
  <c r="Z739" i="16"/>
  <c r="AS742" i="17"/>
  <c r="AS749" i="17"/>
  <c r="A746" i="16"/>
  <c r="X746" i="16"/>
  <c r="V923" i="16"/>
  <c r="R923" i="16"/>
  <c r="A931" i="16"/>
  <c r="H931" i="16"/>
  <c r="AS934" i="17"/>
  <c r="AS107" i="17"/>
  <c r="A104" i="16"/>
  <c r="C104" i="16"/>
  <c r="A119" i="16"/>
  <c r="X119" i="16"/>
  <c r="AS122" i="17"/>
  <c r="AS129" i="17"/>
  <c r="A126" i="16"/>
  <c r="Q126" i="16"/>
  <c r="AS376" i="17"/>
  <c r="A373" i="16"/>
  <c r="G373" i="16"/>
  <c r="AS392" i="17"/>
  <c r="A389" i="16"/>
  <c r="W389" i="16"/>
  <c r="AS501" i="17"/>
  <c r="A498" i="16"/>
  <c r="Q498" i="16"/>
  <c r="D685" i="16"/>
  <c r="V685" i="16"/>
  <c r="Q685" i="16"/>
  <c r="M685" i="16"/>
  <c r="N685" i="16"/>
  <c r="E685" i="16"/>
  <c r="T685" i="16"/>
  <c r="F685" i="16"/>
  <c r="C685" i="16"/>
  <c r="O685" i="16"/>
  <c r="X685" i="16"/>
  <c r="I685" i="16"/>
  <c r="Y685" i="16"/>
  <c r="W685" i="16"/>
  <c r="H685" i="16"/>
  <c r="B685" i="16"/>
  <c r="G685" i="16"/>
  <c r="R685" i="16"/>
  <c r="S685" i="16"/>
  <c r="P685" i="16"/>
  <c r="A724" i="16"/>
  <c r="S724" i="16"/>
  <c r="AS727" i="17"/>
  <c r="AS874" i="17"/>
  <c r="A871" i="16"/>
  <c r="Y871" i="16"/>
  <c r="H878" i="16"/>
  <c r="D878" i="16"/>
  <c r="V878" i="16"/>
  <c r="Y878" i="16"/>
  <c r="T878" i="16"/>
  <c r="B878" i="16"/>
  <c r="Q878" i="16"/>
  <c r="M878" i="16"/>
  <c r="L878" i="16"/>
  <c r="I878" i="16"/>
  <c r="K878" i="16"/>
  <c r="AS888" i="17"/>
  <c r="A885" i="16"/>
  <c r="I885" i="16"/>
  <c r="A893" i="16"/>
  <c r="AS896" i="17"/>
  <c r="A694" i="16"/>
  <c r="T694" i="16"/>
  <c r="AS697" i="17"/>
  <c r="AS712" i="17"/>
  <c r="A709" i="16"/>
  <c r="B709" i="16"/>
  <c r="AS867" i="17"/>
  <c r="A864" i="16"/>
  <c r="S864" i="16"/>
  <c r="H229" i="16"/>
  <c r="T229" i="16"/>
  <c r="F229" i="16"/>
  <c r="Y229" i="16"/>
  <c r="I229" i="16"/>
  <c r="Q229" i="16"/>
  <c r="M229" i="16"/>
  <c r="V229" i="16"/>
  <c r="U229" i="16"/>
  <c r="X229" i="16"/>
  <c r="E229" i="16"/>
  <c r="W229" i="16"/>
  <c r="P229" i="16"/>
  <c r="B229" i="16"/>
  <c r="D229" i="16"/>
  <c r="K229" i="16"/>
  <c r="N229" i="16"/>
  <c r="C229" i="16"/>
  <c r="A90" i="16"/>
  <c r="G90" i="16"/>
  <c r="AS93" i="17"/>
  <c r="L181" i="16"/>
  <c r="K181" i="16"/>
  <c r="D181" i="16"/>
  <c r="E181" i="16"/>
  <c r="H181" i="16"/>
  <c r="R181" i="16"/>
  <c r="AS316" i="17"/>
  <c r="A313" i="16"/>
  <c r="S313" i="16"/>
  <c r="A321" i="16"/>
  <c r="G321" i="16"/>
  <c r="AS324" i="17"/>
  <c r="A329" i="16"/>
  <c r="P329" i="16"/>
  <c r="AS332" i="17"/>
  <c r="AS488" i="17"/>
  <c r="A485" i="16"/>
  <c r="I485" i="16"/>
  <c r="Z407" i="16"/>
  <c r="D407" i="16"/>
  <c r="P407" i="16"/>
  <c r="W407" i="16"/>
  <c r="T407" i="16"/>
  <c r="V407" i="16"/>
  <c r="B407" i="16"/>
  <c r="S407" i="16"/>
  <c r="G407" i="16"/>
  <c r="K407" i="16"/>
  <c r="J407" i="16"/>
  <c r="Q407" i="16"/>
  <c r="U407" i="16"/>
  <c r="I407" i="16"/>
  <c r="F407" i="16"/>
  <c r="Y407" i="16"/>
  <c r="M407" i="16"/>
  <c r="C407" i="16"/>
  <c r="N407" i="16"/>
  <c r="L407" i="16"/>
  <c r="K571" i="16"/>
  <c r="L571" i="16"/>
  <c r="X571" i="16"/>
  <c r="V571" i="16"/>
  <c r="S822" i="16"/>
  <c r="V83" i="16"/>
  <c r="H83" i="16"/>
  <c r="O822" i="16"/>
  <c r="T571" i="16"/>
  <c r="O571" i="16"/>
  <c r="N571" i="16"/>
  <c r="L822" i="16"/>
  <c r="F83" i="16"/>
  <c r="I83" i="16"/>
  <c r="K822" i="16"/>
  <c r="H580" i="16"/>
  <c r="J229" i="16"/>
  <c r="M571" i="16"/>
  <c r="C571" i="16"/>
  <c r="E571" i="16"/>
  <c r="R822" i="16"/>
  <c r="Y83" i="16"/>
  <c r="J83" i="16"/>
  <c r="U83" i="16"/>
  <c r="W822" i="16"/>
  <c r="L580" i="16"/>
  <c r="Z83" i="16"/>
  <c r="U571" i="16"/>
  <c r="D571" i="16"/>
  <c r="P571" i="16"/>
  <c r="Y822" i="16"/>
  <c r="O83" i="16"/>
  <c r="P83" i="16"/>
  <c r="S83" i="16"/>
  <c r="V822" i="16"/>
  <c r="J580" i="16"/>
  <c r="I571" i="16"/>
  <c r="H571" i="16"/>
  <c r="S571" i="16"/>
  <c r="Q822" i="16"/>
  <c r="R83" i="16"/>
  <c r="D83" i="16"/>
  <c r="N83" i="16"/>
  <c r="C822" i="16"/>
  <c r="J571" i="16"/>
  <c r="Y571" i="16"/>
  <c r="W571" i="16"/>
  <c r="U822" i="16"/>
  <c r="T83" i="16"/>
  <c r="G83" i="16"/>
  <c r="W83" i="16"/>
  <c r="F571" i="16"/>
  <c r="B571" i="16"/>
  <c r="Q83" i="16"/>
  <c r="C83" i="16"/>
  <c r="A237" i="17"/>
  <c r="B237" i="17"/>
  <c r="A443" i="17"/>
  <c r="B443" i="17"/>
  <c r="A34" i="17"/>
  <c r="B34" i="17"/>
  <c r="A468" i="17"/>
  <c r="B468" i="17"/>
  <c r="A966" i="17"/>
  <c r="B966" i="17"/>
  <c r="A719" i="17"/>
  <c r="B719" i="17"/>
  <c r="A946" i="17"/>
  <c r="B946" i="17"/>
  <c r="A302" i="17"/>
  <c r="B302" i="17"/>
  <c r="A669" i="17"/>
  <c r="B669" i="17"/>
  <c r="A580" i="17"/>
  <c r="B580" i="17"/>
  <c r="A807" i="17"/>
  <c r="B807" i="17"/>
  <c r="A543" i="17"/>
  <c r="B543" i="17"/>
  <c r="A754" i="17"/>
  <c r="B754" i="17"/>
  <c r="A83" i="17"/>
  <c r="B83" i="17"/>
  <c r="A618" i="17"/>
  <c r="B618" i="17"/>
  <c r="A469" i="17"/>
  <c r="B469" i="17"/>
  <c r="A55" i="17"/>
  <c r="B55" i="17"/>
  <c r="A781" i="17"/>
  <c r="B781" i="17"/>
  <c r="A867" i="17"/>
  <c r="B867" i="17"/>
  <c r="A106" i="17"/>
  <c r="B106" i="17"/>
  <c r="A30" i="17"/>
  <c r="B30" i="17"/>
  <c r="A634" i="17"/>
  <c r="B634" i="17"/>
  <c r="A191" i="17"/>
  <c r="B191" i="17"/>
  <c r="A347" i="17"/>
  <c r="B347" i="17"/>
  <c r="A422" i="17"/>
  <c r="B422" i="17"/>
  <c r="A791" i="17"/>
  <c r="B791" i="17"/>
  <c r="A594" i="17"/>
  <c r="B594" i="17"/>
  <c r="A963" i="17"/>
  <c r="B963" i="17"/>
  <c r="A960" i="17"/>
  <c r="B960" i="17"/>
  <c r="A870" i="17"/>
  <c r="B870" i="17"/>
  <c r="A692" i="17"/>
  <c r="B692" i="17"/>
  <c r="A548" i="17"/>
  <c r="B548" i="17"/>
  <c r="A953" i="17"/>
  <c r="B953" i="17"/>
  <c r="A741" i="17"/>
  <c r="B741" i="17"/>
  <c r="A589" i="17"/>
  <c r="B589" i="17"/>
  <c r="A44" i="17"/>
  <c r="B44" i="17"/>
  <c r="A815" i="17"/>
  <c r="B815" i="17"/>
  <c r="A395" i="17"/>
  <c r="B395" i="17"/>
  <c r="A295" i="17"/>
  <c r="B295" i="17"/>
  <c r="A6" i="17"/>
  <c r="B6" i="17"/>
  <c r="A189" i="17"/>
  <c r="B189" i="17"/>
  <c r="A654" i="17"/>
  <c r="B654" i="17"/>
  <c r="A900" i="17"/>
  <c r="B900" i="17"/>
  <c r="A828" i="17"/>
  <c r="B828" i="17"/>
  <c r="A559" i="17"/>
  <c r="B559" i="17"/>
  <c r="A369" i="17"/>
  <c r="B369" i="17"/>
  <c r="A823" i="17"/>
  <c r="B823" i="17"/>
  <c r="A681" i="17"/>
  <c r="B681" i="17"/>
  <c r="A406" i="17"/>
  <c r="B406" i="17"/>
  <c r="A458" i="17"/>
  <c r="B458" i="17"/>
  <c r="A816" i="17"/>
  <c r="B816" i="17"/>
  <c r="A24" i="17"/>
  <c r="B24" i="17"/>
  <c r="A212" i="17"/>
  <c r="B212" i="17"/>
  <c r="A364" i="17"/>
  <c r="B364" i="17"/>
  <c r="A611" i="17"/>
  <c r="B611" i="17"/>
  <c r="A965" i="17"/>
  <c r="B965" i="17"/>
  <c r="A750" i="17"/>
  <c r="B750" i="17"/>
  <c r="A104" i="17"/>
  <c r="B104" i="17"/>
  <c r="A981" i="17"/>
  <c r="B981" i="17"/>
  <c r="A646" i="17"/>
  <c r="B646" i="17"/>
  <c r="A505" i="17"/>
  <c r="B505" i="17"/>
  <c r="A949" i="17"/>
  <c r="B949" i="17"/>
  <c r="A272" i="17"/>
  <c r="B272" i="17"/>
  <c r="A510" i="17"/>
  <c r="B510" i="17"/>
  <c r="A152" i="17"/>
  <c r="B152" i="17"/>
  <c r="A471" i="17"/>
  <c r="B471" i="17"/>
  <c r="A769" i="17"/>
  <c r="B769" i="17"/>
  <c r="A667" i="17"/>
  <c r="B667" i="17"/>
  <c r="A790" i="17"/>
  <c r="B790" i="17"/>
  <c r="A184" i="17"/>
  <c r="B184" i="17"/>
  <c r="A567" i="17"/>
  <c r="B567" i="17"/>
  <c r="A898" i="17"/>
  <c r="B898" i="17"/>
  <c r="A882" i="17"/>
  <c r="B882" i="17"/>
  <c r="A319" i="17"/>
  <c r="B319" i="17"/>
  <c r="A799" i="17"/>
  <c r="B799" i="17"/>
  <c r="A86" i="17"/>
  <c r="B86" i="17"/>
  <c r="A470" i="17"/>
  <c r="B470" i="17"/>
  <c r="A623" i="17"/>
  <c r="B623" i="17"/>
  <c r="A354" i="17"/>
  <c r="B354" i="17"/>
  <c r="A297" i="17"/>
  <c r="B297" i="17"/>
  <c r="A851" i="17"/>
  <c r="B851" i="17"/>
  <c r="A318" i="17"/>
  <c r="B318" i="17"/>
  <c r="A386" i="17"/>
  <c r="B386" i="17"/>
  <c r="A730" i="17"/>
  <c r="B730" i="17"/>
  <c r="A127" i="17"/>
  <c r="B127" i="17"/>
  <c r="A242" i="17"/>
  <c r="B242" i="17"/>
  <c r="A490" i="17"/>
  <c r="B490" i="17"/>
  <c r="A26" i="17"/>
  <c r="B26" i="17"/>
  <c r="A245" i="17"/>
  <c r="B245" i="17"/>
  <c r="A819" i="17"/>
  <c r="B819" i="17"/>
  <c r="A918" i="17"/>
  <c r="B918" i="17"/>
  <c r="A708" i="17"/>
  <c r="B708" i="17"/>
  <c r="A532" i="17"/>
  <c r="B532" i="17"/>
  <c r="A889" i="17"/>
  <c r="B889" i="17"/>
  <c r="A693" i="17"/>
  <c r="B693" i="17"/>
  <c r="A517" i="17"/>
  <c r="B517" i="17"/>
  <c r="A610" i="17"/>
  <c r="B610" i="17"/>
  <c r="A655" i="17"/>
  <c r="B655" i="17"/>
  <c r="A575" i="17"/>
  <c r="B575" i="17"/>
  <c r="A570" i="17"/>
  <c r="B570" i="17"/>
  <c r="A79" i="17"/>
  <c r="B79" i="17"/>
  <c r="A198" i="17"/>
  <c r="B198" i="17"/>
  <c r="A778" i="17"/>
  <c r="B778" i="17"/>
  <c r="A227" i="17"/>
  <c r="B227" i="17"/>
  <c r="A105" i="17"/>
  <c r="B105" i="17"/>
  <c r="A923" i="17"/>
  <c r="B923" i="17"/>
  <c r="A896" i="17"/>
  <c r="B896" i="17"/>
  <c r="A812" i="17"/>
  <c r="B812" i="17"/>
  <c r="A676" i="17"/>
  <c r="B676" i="17"/>
  <c r="A516" i="17"/>
  <c r="B516" i="17"/>
  <c r="A857" i="17"/>
  <c r="B857" i="17"/>
  <c r="A717" i="17"/>
  <c r="B717" i="17"/>
  <c r="A549" i="17"/>
  <c r="B549" i="17"/>
  <c r="A330" i="17"/>
  <c r="B330" i="17"/>
  <c r="A449" i="17"/>
  <c r="B449" i="17"/>
  <c r="A25" i="17"/>
  <c r="B25" i="17"/>
  <c r="A91" i="17"/>
  <c r="B91" i="17"/>
  <c r="A786" i="17"/>
  <c r="B786" i="17"/>
  <c r="A289" i="17"/>
  <c r="B289" i="17"/>
  <c r="A824" i="17"/>
  <c r="B824" i="17"/>
  <c r="A848" i="17"/>
  <c r="B848" i="17"/>
  <c r="A665" i="17"/>
  <c r="B665" i="17"/>
  <c r="A703" i="17"/>
  <c r="B703" i="17"/>
  <c r="A463" i="17"/>
  <c r="B463" i="17"/>
  <c r="A826" i="17"/>
  <c r="B826" i="17"/>
  <c r="A40" i="17"/>
  <c r="B40" i="17"/>
  <c r="A551" i="17"/>
  <c r="B551" i="17"/>
  <c r="A702" i="17"/>
  <c r="B702" i="17"/>
  <c r="A576" i="17"/>
  <c r="B576" i="17"/>
  <c r="A92" i="17"/>
  <c r="B92" i="17"/>
  <c r="A252" i="17"/>
  <c r="B252" i="17"/>
  <c r="A412" i="17"/>
  <c r="B412" i="17"/>
  <c r="A691" i="17"/>
  <c r="B691" i="17"/>
  <c r="A7" i="17"/>
  <c r="B7" i="17"/>
  <c r="A919" i="17"/>
  <c r="B919" i="17"/>
  <c r="A200" i="17"/>
  <c r="B200" i="17"/>
  <c r="A378" i="17"/>
  <c r="B378" i="17"/>
  <c r="A990" i="17"/>
  <c r="B990" i="17"/>
  <c r="A160" i="17"/>
  <c r="B160" i="17"/>
  <c r="A357" i="17"/>
  <c r="B357" i="17"/>
  <c r="A731" i="17"/>
  <c r="B731" i="17"/>
  <c r="A991" i="17"/>
  <c r="B991" i="17"/>
  <c r="A408" i="17"/>
  <c r="B408" i="17"/>
  <c r="A662" i="17"/>
  <c r="B662" i="17"/>
  <c r="A657" i="17"/>
  <c r="B657" i="17"/>
  <c r="A38" i="17"/>
  <c r="B38" i="17"/>
  <c r="A980" i="17"/>
  <c r="B980" i="17"/>
  <c r="A312" i="17"/>
  <c r="B312" i="17"/>
  <c r="A783" i="17"/>
  <c r="B783" i="17"/>
  <c r="A42" i="17"/>
  <c r="B42" i="17"/>
  <c r="A202" i="17"/>
  <c r="B202" i="17"/>
  <c r="A698" i="17"/>
  <c r="B698" i="17"/>
  <c r="A223" i="17"/>
  <c r="B223" i="17"/>
  <c r="A583" i="17"/>
  <c r="B583" i="17"/>
  <c r="A714" i="17"/>
  <c r="B714" i="17"/>
  <c r="A247" i="17"/>
  <c r="B247" i="17"/>
  <c r="A314" i="17"/>
  <c r="B314" i="17"/>
  <c r="A21" i="17"/>
  <c r="B21" i="17"/>
  <c r="A987" i="17"/>
  <c r="B987" i="17"/>
  <c r="A1000" i="17"/>
  <c r="B1000" i="17"/>
  <c r="A19" i="17"/>
  <c r="B19" i="17"/>
  <c r="A158" i="17"/>
  <c r="B158" i="17"/>
  <c r="A477" i="17"/>
  <c r="B477" i="17"/>
  <c r="A15" i="17"/>
  <c r="B15" i="17"/>
  <c r="A850" i="17"/>
  <c r="B850" i="17"/>
  <c r="A315" i="17"/>
  <c r="B315" i="17"/>
  <c r="A75" i="17"/>
  <c r="B75" i="17"/>
  <c r="A995" i="17"/>
  <c r="B995" i="17"/>
  <c r="A944" i="17"/>
  <c r="B944" i="17"/>
  <c r="A832" i="17"/>
  <c r="B832" i="17"/>
  <c r="A660" i="17"/>
  <c r="B660" i="17"/>
  <c r="A492" i="17"/>
  <c r="B492" i="17"/>
  <c r="A813" i="17"/>
  <c r="B813" i="17"/>
  <c r="A645" i="17"/>
  <c r="B645" i="17"/>
  <c r="A12" i="17"/>
  <c r="B12" i="17"/>
  <c r="A362" i="17"/>
  <c r="B362" i="17"/>
  <c r="A861" i="17"/>
  <c r="B861" i="17"/>
  <c r="A266" i="17"/>
  <c r="B266" i="17"/>
  <c r="A506" i="17"/>
  <c r="B506" i="17"/>
  <c r="A143" i="17"/>
  <c r="B143" i="17"/>
  <c r="A411" i="17"/>
  <c r="B411" i="17"/>
  <c r="A199" i="17"/>
  <c r="B199" i="17"/>
  <c r="A481" i="17"/>
  <c r="B481" i="17"/>
  <c r="A58" i="17"/>
  <c r="B58" i="17"/>
  <c r="A117" i="17"/>
  <c r="B117" i="17"/>
  <c r="A939" i="17"/>
  <c r="B939" i="17"/>
  <c r="A952" i="17"/>
  <c r="B952" i="17"/>
  <c r="A382" i="17"/>
  <c r="B382" i="17"/>
  <c r="A350" i="17"/>
  <c r="B350" i="17"/>
  <c r="A351" i="17"/>
  <c r="B351" i="17"/>
  <c r="A626" i="17"/>
  <c r="B626" i="17"/>
  <c r="A135" i="17"/>
  <c r="B135" i="17"/>
  <c r="A877" i="17"/>
  <c r="B877" i="17"/>
  <c r="A9" i="17"/>
  <c r="B9" i="17"/>
  <c r="A931" i="17"/>
  <c r="B931" i="17"/>
  <c r="A888" i="17"/>
  <c r="B888" i="17"/>
  <c r="A788" i="17"/>
  <c r="B788" i="17"/>
  <c r="A620" i="17"/>
  <c r="B620" i="17"/>
  <c r="A452" i="17"/>
  <c r="B452" i="17"/>
  <c r="A773" i="17"/>
  <c r="B773" i="17"/>
  <c r="A605" i="17"/>
  <c r="B605" i="17"/>
  <c r="A52" i="17"/>
  <c r="B52" i="17"/>
  <c r="A578" i="17"/>
  <c r="B578" i="17"/>
  <c r="A81" i="17"/>
  <c r="B81" i="17"/>
  <c r="A840" i="17"/>
  <c r="B840" i="17"/>
  <c r="A17" i="17"/>
  <c r="B17" i="17"/>
  <c r="A453" i="17"/>
  <c r="B453" i="17"/>
  <c r="A839" i="17"/>
  <c r="B839" i="17"/>
  <c r="A881" i="17"/>
  <c r="B881" i="17"/>
  <c r="A355" i="17"/>
  <c r="B355" i="17"/>
  <c r="A447" i="17"/>
  <c r="B447" i="17"/>
  <c r="A752" i="17"/>
  <c r="B752" i="17"/>
  <c r="A423" i="17"/>
  <c r="B423" i="17"/>
  <c r="A281" i="17"/>
  <c r="B281" i="17"/>
  <c r="A831" i="17"/>
  <c r="B831" i="17"/>
  <c r="A673" i="17"/>
  <c r="B673" i="17"/>
  <c r="A196" i="17"/>
  <c r="B196" i="17"/>
  <c r="A372" i="17"/>
  <c r="B372" i="17"/>
  <c r="A659" i="17"/>
  <c r="B659" i="17"/>
  <c r="A663" i="17"/>
  <c r="B663" i="17"/>
  <c r="A852" i="17"/>
  <c r="B852" i="17"/>
  <c r="A425" i="17"/>
  <c r="B425" i="17"/>
  <c r="A249" i="17"/>
  <c r="B249" i="17"/>
  <c r="A785" i="17"/>
  <c r="B785" i="17"/>
  <c r="A763" i="17"/>
  <c r="B763" i="17"/>
  <c r="A400" i="17"/>
  <c r="B400" i="17"/>
  <c r="A275" i="17"/>
  <c r="B275" i="17"/>
  <c r="A43" i="17"/>
  <c r="B43" i="17"/>
  <c r="AN925" i="17"/>
  <c r="AN905" i="17"/>
  <c r="AN886" i="17"/>
  <c r="AN880" i="17"/>
  <c r="AN853" i="17"/>
  <c r="AN847" i="17"/>
  <c r="AN834" i="17"/>
  <c r="AN735" i="17"/>
  <c r="AN676" i="17"/>
  <c r="AN653" i="17"/>
  <c r="AN645" i="17"/>
  <c r="AN616" i="17"/>
  <c r="AN446" i="17"/>
  <c r="AN438" i="17"/>
  <c r="AN430" i="17"/>
  <c r="AN422" i="17"/>
  <c r="AN819" i="17"/>
  <c r="AN724" i="17"/>
  <c r="AN691" i="17"/>
  <c r="AN634" i="17"/>
  <c r="AN497" i="17"/>
  <c r="AN486" i="17"/>
  <c r="AN942" i="17"/>
  <c r="AN845" i="17"/>
  <c r="AN801" i="17"/>
  <c r="AN713" i="17"/>
  <c r="AN526" i="17"/>
  <c r="AN403" i="17"/>
  <c r="AN395" i="17"/>
  <c r="AN387" i="17"/>
  <c r="AN340" i="17"/>
  <c r="AN332" i="17"/>
  <c r="AN479" i="17"/>
  <c r="AN399" i="17"/>
  <c r="AN391" i="17"/>
  <c r="AN344" i="17"/>
  <c r="AN336" i="17"/>
  <c r="AN862" i="17"/>
  <c r="AN706" i="17"/>
  <c r="AN627" i="17"/>
  <c r="AN583" i="17"/>
  <c r="AN550" i="17"/>
  <c r="AN508" i="17"/>
  <c r="AN302" i="17"/>
  <c r="AN287" i="17"/>
  <c r="AN266" i="17"/>
  <c r="AN243" i="17"/>
  <c r="AN264" i="17"/>
  <c r="AN232" i="17"/>
  <c r="AN220" i="17"/>
  <c r="AN115" i="17"/>
  <c r="AN96" i="17"/>
  <c r="AN224" i="17"/>
  <c r="AN208" i="17"/>
  <c r="AN193" i="17"/>
  <c r="AN141" i="17"/>
  <c r="AN252" i="17"/>
  <c r="AN227" i="17"/>
  <c r="AN187" i="17"/>
  <c r="M204" i="16"/>
  <c r="I204" i="16"/>
  <c r="AN179" i="17"/>
  <c r="B19" i="18"/>
  <c r="AS193" i="17"/>
  <c r="D709" i="16"/>
  <c r="P724" i="16"/>
  <c r="U724" i="16"/>
  <c r="T119" i="16"/>
  <c r="Z270" i="16"/>
  <c r="J270" i="16"/>
  <c r="Z775" i="16"/>
  <c r="Z307" i="16"/>
  <c r="V307" i="16"/>
  <c r="N307" i="16"/>
  <c r="M307" i="16"/>
  <c r="W307" i="16"/>
  <c r="R307" i="16"/>
  <c r="I627" i="16"/>
  <c r="L9" i="16"/>
  <c r="H9" i="16"/>
  <c r="G941" i="16"/>
  <c r="V941" i="16"/>
  <c r="M941" i="16"/>
  <c r="E701" i="16"/>
  <c r="O701" i="16"/>
  <c r="R502" i="16"/>
  <c r="U870" i="16"/>
  <c r="S870" i="16"/>
  <c r="V139" i="16"/>
  <c r="F9" i="16"/>
  <c r="N9" i="16"/>
  <c r="G144" i="16"/>
  <c r="S941" i="16"/>
  <c r="P941" i="16"/>
  <c r="W941" i="16"/>
  <c r="C701" i="16"/>
  <c r="N502" i="16"/>
  <c r="T870" i="16"/>
  <c r="Z870" i="16"/>
  <c r="V179" i="16"/>
  <c r="Q364" i="16"/>
  <c r="Y9" i="16"/>
  <c r="P144" i="16"/>
  <c r="Z941" i="16"/>
  <c r="E941" i="16"/>
  <c r="Q941" i="16"/>
  <c r="F941" i="16"/>
  <c r="D701" i="16"/>
  <c r="D502" i="16"/>
  <c r="H870" i="16"/>
  <c r="X870" i="16"/>
  <c r="Z9" i="16"/>
  <c r="H144" i="16"/>
  <c r="B941" i="16"/>
  <c r="H941" i="16"/>
  <c r="R941" i="16"/>
  <c r="P701" i="16"/>
  <c r="U502" i="16"/>
  <c r="I870" i="16"/>
  <c r="V870" i="16"/>
  <c r="D870" i="16"/>
  <c r="M870" i="16"/>
  <c r="B9" i="16"/>
  <c r="D9" i="16"/>
  <c r="M144" i="16"/>
  <c r="L941" i="16"/>
  <c r="I941" i="16"/>
  <c r="T941" i="16"/>
  <c r="Z701" i="16"/>
  <c r="Q870" i="16"/>
  <c r="C870" i="16"/>
  <c r="K870" i="16"/>
  <c r="Y870" i="16"/>
  <c r="R364" i="16"/>
  <c r="X9" i="16"/>
  <c r="C9" i="16"/>
  <c r="C941" i="16"/>
  <c r="O941" i="16"/>
  <c r="J941" i="16"/>
  <c r="H701" i="16"/>
  <c r="F502" i="16"/>
  <c r="G870" i="16"/>
  <c r="F870" i="16"/>
  <c r="P870" i="16"/>
  <c r="E9" i="16"/>
  <c r="N941" i="16"/>
  <c r="Y941" i="16"/>
  <c r="C502" i="16"/>
  <c r="J870" i="16"/>
  <c r="E870" i="16"/>
  <c r="N870" i="16"/>
  <c r="R982" i="16"/>
  <c r="R870" i="16"/>
  <c r="R847" i="16"/>
  <c r="R783" i="16"/>
  <c r="R701" i="16"/>
  <c r="R445" i="16"/>
  <c r="R342" i="16"/>
  <c r="R325" i="16"/>
  <c r="R251" i="16"/>
  <c r="R243" i="16"/>
  <c r="R229" i="16"/>
  <c r="R163" i="16"/>
  <c r="R115" i="16"/>
  <c r="X92" i="16"/>
  <c r="S92" i="16"/>
  <c r="F92" i="16"/>
  <c r="I831" i="16"/>
  <c r="J859" i="16"/>
  <c r="V106" i="16"/>
  <c r="O106" i="16"/>
  <c r="U106" i="16"/>
  <c r="R106" i="16"/>
  <c r="W302" i="16"/>
  <c r="D302" i="16"/>
  <c r="N838" i="16"/>
  <c r="C36" i="16"/>
  <c r="D722" i="16"/>
  <c r="P549" i="16"/>
  <c r="V549" i="16"/>
  <c r="K549" i="16"/>
  <c r="D169" i="16"/>
  <c r="R140" i="16"/>
  <c r="M140" i="16"/>
  <c r="L629" i="16"/>
  <c r="N629" i="16"/>
  <c r="P842" i="16"/>
  <c r="H842" i="16"/>
  <c r="C842" i="16"/>
  <c r="S719" i="16"/>
  <c r="S21" i="16"/>
  <c r="M21" i="16"/>
  <c r="Y21" i="16"/>
  <c r="X21" i="16"/>
  <c r="T275" i="16"/>
  <c r="E275" i="16"/>
  <c r="W275" i="16"/>
  <c r="H332" i="16"/>
  <c r="G332" i="16"/>
  <c r="T332" i="16"/>
  <c r="K719" i="16"/>
  <c r="O651" i="16"/>
  <c r="O29" i="16"/>
  <c r="J719" i="16"/>
  <c r="K566" i="16"/>
  <c r="Q573" i="16"/>
  <c r="D566" i="16"/>
  <c r="E566" i="16"/>
  <c r="W422" i="16"/>
  <c r="S960" i="16"/>
  <c r="D981" i="16"/>
  <c r="Z688" i="16"/>
  <c r="U573" i="16"/>
  <c r="L677" i="16"/>
  <c r="S677" i="16"/>
  <c r="C156" i="16"/>
  <c r="L156" i="16"/>
  <c r="U452" i="16"/>
  <c r="R296" i="16"/>
  <c r="J11" i="16"/>
  <c r="Q92" i="16"/>
  <c r="G92" i="16"/>
  <c r="W92" i="16"/>
  <c r="K831" i="16"/>
  <c r="Q106" i="16"/>
  <c r="N106" i="16"/>
  <c r="K106" i="16"/>
  <c r="B302" i="16"/>
  <c r="N302" i="16"/>
  <c r="P302" i="16"/>
  <c r="H838" i="16"/>
  <c r="I36" i="16"/>
  <c r="Z722" i="16"/>
  <c r="W549" i="16"/>
  <c r="H549" i="16"/>
  <c r="Y549" i="16"/>
  <c r="I169" i="16"/>
  <c r="W140" i="16"/>
  <c r="F140" i="16"/>
  <c r="Z629" i="16"/>
  <c r="X629" i="16"/>
  <c r="Z842" i="16"/>
  <c r="J842" i="16"/>
  <c r="I842" i="16"/>
  <c r="Q179" i="16"/>
  <c r="B21" i="16"/>
  <c r="Q21" i="16"/>
  <c r="R21" i="16"/>
  <c r="R275" i="16"/>
  <c r="H275" i="16"/>
  <c r="Y275" i="16"/>
  <c r="S332" i="16"/>
  <c r="R332" i="16"/>
  <c r="J651" i="16"/>
  <c r="N29" i="16"/>
  <c r="Q719" i="16"/>
  <c r="G573" i="16"/>
  <c r="J566" i="16"/>
  <c r="M566" i="16"/>
  <c r="B573" i="16"/>
  <c r="G422" i="16"/>
  <c r="M422" i="16"/>
  <c r="D960" i="16"/>
  <c r="Y981" i="16"/>
  <c r="N573" i="16"/>
  <c r="H677" i="16"/>
  <c r="V677" i="16"/>
  <c r="J156" i="16"/>
  <c r="N156" i="16"/>
  <c r="X422" i="16"/>
  <c r="V844" i="16"/>
  <c r="L92" i="16"/>
  <c r="B92" i="16"/>
  <c r="T92" i="16"/>
  <c r="Y831" i="16"/>
  <c r="T831" i="16"/>
  <c r="C106" i="16"/>
  <c r="B106" i="16"/>
  <c r="Z106" i="16"/>
  <c r="G302" i="16"/>
  <c r="Q302" i="16"/>
  <c r="O302" i="16"/>
  <c r="U302" i="16"/>
  <c r="E36" i="16"/>
  <c r="P722" i="16"/>
  <c r="X549" i="16"/>
  <c r="T549" i="16"/>
  <c r="L549" i="16"/>
  <c r="V140" i="16"/>
  <c r="K140" i="16"/>
  <c r="J629" i="16"/>
  <c r="G629" i="16"/>
  <c r="R842" i="16"/>
  <c r="U842" i="16"/>
  <c r="O842" i="16"/>
  <c r="J179" i="16"/>
  <c r="D21" i="16"/>
  <c r="F21" i="16"/>
  <c r="U21" i="16"/>
  <c r="D275" i="16"/>
  <c r="N275" i="16"/>
  <c r="O275" i="16"/>
  <c r="X332" i="16"/>
  <c r="Z332" i="16"/>
  <c r="I651" i="16"/>
  <c r="I29" i="16"/>
  <c r="R719" i="16"/>
  <c r="X573" i="16"/>
  <c r="Z573" i="16"/>
  <c r="I566" i="16"/>
  <c r="U566" i="16"/>
  <c r="S566" i="16"/>
  <c r="L573" i="16"/>
  <c r="O422" i="16"/>
  <c r="H960" i="16"/>
  <c r="S981" i="16"/>
  <c r="U396" i="16"/>
  <c r="C677" i="16"/>
  <c r="E677" i="16"/>
  <c r="P156" i="16"/>
  <c r="W156" i="16"/>
  <c r="P92" i="16"/>
  <c r="Y92" i="16"/>
  <c r="O92" i="16"/>
  <c r="F831" i="16"/>
  <c r="M831" i="16"/>
  <c r="G106" i="16"/>
  <c r="X106" i="16"/>
  <c r="I106" i="16"/>
  <c r="S933" i="16"/>
  <c r="M302" i="16"/>
  <c r="Y302" i="16"/>
  <c r="J302" i="16"/>
  <c r="E273" i="16"/>
  <c r="K302" i="16"/>
  <c r="M722" i="16"/>
  <c r="M549" i="16"/>
  <c r="D549" i="16"/>
  <c r="Z549" i="16"/>
  <c r="N140" i="16"/>
  <c r="P140" i="16"/>
  <c r="H140" i="16"/>
  <c r="K629" i="16"/>
  <c r="O629" i="16"/>
  <c r="T842" i="16"/>
  <c r="G842" i="16"/>
  <c r="W842" i="16"/>
  <c r="H21" i="16"/>
  <c r="O21" i="16"/>
  <c r="G21" i="16"/>
  <c r="J275" i="16"/>
  <c r="U275" i="16"/>
  <c r="C275" i="16"/>
  <c r="N332" i="16"/>
  <c r="W332" i="16"/>
  <c r="G651" i="16"/>
  <c r="P651" i="16"/>
  <c r="G29" i="16"/>
  <c r="H422" i="16"/>
  <c r="F573" i="16"/>
  <c r="W573" i="16"/>
  <c r="R573" i="16"/>
  <c r="B566" i="16"/>
  <c r="L566" i="16"/>
  <c r="R566" i="16"/>
  <c r="W566" i="16"/>
  <c r="B981" i="16"/>
  <c r="D332" i="16"/>
  <c r="F422" i="16"/>
  <c r="O960" i="16"/>
  <c r="K396" i="16"/>
  <c r="P677" i="16"/>
  <c r="B677" i="16"/>
  <c r="K156" i="16"/>
  <c r="Y156" i="16"/>
  <c r="D636" i="16"/>
  <c r="Q831" i="16"/>
  <c r="D106" i="16"/>
  <c r="R302" i="16"/>
  <c r="X302" i="16"/>
  <c r="F549" i="16"/>
  <c r="E549" i="16"/>
  <c r="J140" i="16"/>
  <c r="E629" i="16"/>
  <c r="J21" i="16"/>
  <c r="C396" i="16"/>
  <c r="T106" i="16"/>
  <c r="Y106" i="16"/>
  <c r="V302" i="16"/>
  <c r="W845" i="16"/>
  <c r="B549" i="16"/>
  <c r="Q140" i="16"/>
  <c r="N21" i="16"/>
  <c r="Y439" i="16"/>
  <c r="G812" i="16"/>
  <c r="J92" i="16"/>
  <c r="V92" i="16"/>
  <c r="M92" i="16"/>
  <c r="V831" i="16"/>
  <c r="L106" i="16"/>
  <c r="S106" i="16"/>
  <c r="M106" i="16"/>
  <c r="S302" i="16"/>
  <c r="T302" i="16"/>
  <c r="E302" i="16"/>
  <c r="P838" i="16"/>
  <c r="P845" i="16"/>
  <c r="G549" i="16"/>
  <c r="N549" i="16"/>
  <c r="R549" i="16"/>
  <c r="J169" i="16"/>
  <c r="L140" i="16"/>
  <c r="I140" i="16"/>
  <c r="Z140" i="16"/>
  <c r="C629" i="16"/>
  <c r="B629" i="16"/>
  <c r="L719" i="16"/>
  <c r="B842" i="16"/>
  <c r="V842" i="16"/>
  <c r="L107" i="16"/>
  <c r="D719" i="16"/>
  <c r="Z21" i="16"/>
  <c r="T21" i="16"/>
  <c r="L21" i="16"/>
  <c r="G275" i="16"/>
  <c r="Z275" i="16"/>
  <c r="S275" i="16"/>
  <c r="M332" i="16"/>
  <c r="I332" i="16"/>
  <c r="V332" i="16"/>
  <c r="X651" i="16"/>
  <c r="S29" i="16"/>
  <c r="Z29" i="16"/>
  <c r="L422" i="16"/>
  <c r="I573" i="16"/>
  <c r="J573" i="16"/>
  <c r="E573" i="16"/>
  <c r="H566" i="16"/>
  <c r="Q566" i="16"/>
  <c r="H573" i="16"/>
  <c r="J422" i="16"/>
  <c r="O677" i="16"/>
  <c r="J677" i="16"/>
  <c r="T156" i="16"/>
  <c r="F156" i="16"/>
  <c r="O452" i="16"/>
  <c r="M636" i="16"/>
  <c r="R141" i="16"/>
  <c r="E140" i="16"/>
  <c r="V629" i="16"/>
  <c r="W21" i="16"/>
  <c r="S651" i="16"/>
  <c r="Q299" i="16"/>
  <c r="D92" i="16"/>
  <c r="N92" i="16"/>
  <c r="P106" i="16"/>
  <c r="H106" i="16"/>
  <c r="L302" i="16"/>
  <c r="Z302" i="16"/>
  <c r="I302" i="16"/>
  <c r="Q549" i="16"/>
  <c r="J549" i="16"/>
  <c r="S140" i="16"/>
  <c r="T629" i="16"/>
  <c r="Y842" i="16"/>
  <c r="S842" i="16"/>
  <c r="C719" i="16"/>
  <c r="P21" i="16"/>
  <c r="E21" i="16"/>
  <c r="M719" i="16"/>
  <c r="X275" i="16"/>
  <c r="B275" i="16"/>
  <c r="Y332" i="16"/>
  <c r="Q332" i="16"/>
  <c r="T719" i="16"/>
  <c r="V29" i="16"/>
  <c r="N422" i="16"/>
  <c r="V566" i="16"/>
  <c r="V573" i="16"/>
  <c r="T422" i="16"/>
  <c r="F677" i="16"/>
  <c r="D677" i="16"/>
  <c r="Q156" i="16"/>
  <c r="X156" i="16"/>
  <c r="J452" i="16"/>
  <c r="L636" i="16"/>
  <c r="N777" i="16"/>
  <c r="C791" i="16"/>
  <c r="Z895" i="16"/>
  <c r="Y677" i="16"/>
  <c r="N677" i="16"/>
  <c r="W677" i="16"/>
  <c r="I156" i="16"/>
  <c r="Z156" i="16"/>
  <c r="D156" i="16"/>
  <c r="B422" i="16"/>
  <c r="S173" i="16"/>
  <c r="E636" i="16"/>
  <c r="L270" i="16"/>
  <c r="S791" i="16"/>
  <c r="G677" i="16"/>
  <c r="K677" i="16"/>
  <c r="U677" i="16"/>
  <c r="V156" i="16"/>
  <c r="U156" i="16"/>
  <c r="R156" i="16"/>
  <c r="E156" i="16"/>
  <c r="R422" i="16"/>
  <c r="N636" i="16"/>
  <c r="K731" i="16"/>
  <c r="R677" i="16"/>
  <c r="Q677" i="16"/>
  <c r="H156" i="16"/>
  <c r="B156" i="16"/>
  <c r="AN582" i="17"/>
  <c r="N579" i="16"/>
  <c r="L775" i="16"/>
  <c r="L885" i="16"/>
  <c r="W868" i="16"/>
  <c r="E868" i="16"/>
  <c r="R868" i="16"/>
  <c r="C406" i="16"/>
  <c r="U406" i="16"/>
  <c r="X406" i="16"/>
  <c r="B406" i="16"/>
  <c r="L406" i="16"/>
  <c r="P406" i="16"/>
  <c r="O406" i="16"/>
  <c r="R406" i="16"/>
  <c r="I398" i="16"/>
  <c r="P398" i="16"/>
  <c r="V398" i="16"/>
  <c r="U398" i="16"/>
  <c r="C398" i="16"/>
  <c r="Z398" i="16"/>
  <c r="D398" i="16"/>
  <c r="B398" i="16"/>
  <c r="E398" i="16"/>
  <c r="T398" i="16"/>
  <c r="Y398" i="16"/>
  <c r="W398" i="16"/>
  <c r="F398" i="16"/>
  <c r="S398" i="16"/>
  <c r="D968" i="16"/>
  <c r="M396" i="16"/>
  <c r="Z173" i="16"/>
  <c r="AG455" i="17"/>
  <c r="AG545" i="17"/>
  <c r="AG691" i="17"/>
  <c r="AG59" i="17"/>
  <c r="AG564" i="17"/>
  <c r="AG239" i="17"/>
  <c r="AG270" i="17"/>
  <c r="AG201" i="17"/>
  <c r="AG412" i="17"/>
  <c r="AG188" i="17"/>
  <c r="AG558" i="17"/>
  <c r="AG385" i="17"/>
  <c r="AG726" i="17"/>
  <c r="AG62" i="17"/>
  <c r="AG424" i="17"/>
  <c r="AG398" i="17"/>
  <c r="AG760" i="17"/>
  <c r="AG443" i="17"/>
  <c r="AG114" i="17"/>
  <c r="AG685" i="17"/>
  <c r="AG603" i="17"/>
  <c r="AG255" i="17"/>
  <c r="AG577" i="17"/>
  <c r="AG657" i="17"/>
  <c r="AG112" i="17"/>
  <c r="AG938" i="17"/>
  <c r="AG673" i="17"/>
  <c r="AG231" i="17"/>
  <c r="AG971" i="17"/>
  <c r="AG960" i="17"/>
  <c r="AG936" i="17"/>
  <c r="AG554" i="17"/>
  <c r="AG241" i="17"/>
  <c r="AG130" i="17"/>
  <c r="AG1001" i="17"/>
  <c r="AG254" i="17"/>
  <c r="AG457" i="17"/>
  <c r="AG768" i="17"/>
  <c r="AG879" i="17"/>
  <c r="AG108" i="17"/>
  <c r="AG800" i="17"/>
  <c r="AG562" i="17"/>
  <c r="AG810" i="17"/>
  <c r="AG998" i="17"/>
  <c r="AG277" i="17"/>
  <c r="AG629" i="17"/>
  <c r="AG496" i="17"/>
  <c r="AG515" i="17"/>
  <c r="AG747" i="17"/>
  <c r="AG311" i="17"/>
  <c r="AG851" i="17"/>
  <c r="AG467" i="17"/>
  <c r="AG649" i="17"/>
  <c r="AG917" i="17"/>
  <c r="AG417" i="17"/>
  <c r="AG566" i="17"/>
  <c r="AG338" i="17"/>
  <c r="AG460" i="17"/>
  <c r="AG242" i="17"/>
  <c r="AG380" i="17"/>
  <c r="AG64" i="17"/>
  <c r="AG979" i="17"/>
  <c r="AG363" i="17"/>
  <c r="AG230" i="17"/>
  <c r="AG630" i="17"/>
  <c r="AG223" i="17"/>
  <c r="AG452" i="17"/>
  <c r="AG221" i="17"/>
  <c r="AG265" i="17"/>
  <c r="AG572" i="17"/>
  <c r="AG39" i="17"/>
  <c r="AG139" i="17"/>
  <c r="AG196" i="17"/>
  <c r="AG111" i="17"/>
  <c r="AG596" i="17"/>
  <c r="AG539" i="17"/>
  <c r="AG186" i="17"/>
  <c r="AG416" i="17"/>
  <c r="AG54" i="17"/>
  <c r="AG26" i="17"/>
  <c r="AG487" i="17"/>
  <c r="AG947" i="17"/>
  <c r="AG876" i="17"/>
  <c r="AG45" i="17"/>
  <c r="AG470" i="17"/>
  <c r="AG519" i="17"/>
  <c r="AG787" i="17"/>
  <c r="AG991" i="17"/>
  <c r="AG579" i="17"/>
  <c r="AG526" i="17"/>
  <c r="AG161" i="17"/>
  <c r="AG766" i="17"/>
  <c r="AG165" i="17"/>
  <c r="AG689" i="17"/>
  <c r="AG912" i="17"/>
  <c r="AG308" i="17"/>
  <c r="AG500" i="17"/>
  <c r="AG94" i="17"/>
  <c r="AG189" i="17"/>
  <c r="AG783" i="17"/>
  <c r="AG725" i="17"/>
  <c r="AG759" i="17"/>
  <c r="AG865" i="17"/>
  <c r="AG9" i="17"/>
  <c r="AG636" i="17"/>
  <c r="AG136" i="17"/>
  <c r="AG827" i="17"/>
  <c r="AG930" i="17"/>
  <c r="AG941" i="17"/>
  <c r="AG250" i="17"/>
  <c r="AG260" i="17"/>
  <c r="AG427" i="17"/>
  <c r="AG90" i="17"/>
  <c r="AG115" i="17"/>
  <c r="AG16" i="17"/>
  <c r="AG200" i="17"/>
  <c r="AG407" i="17"/>
  <c r="AG840" i="17"/>
  <c r="AG411" i="17"/>
  <c r="AG670" i="17"/>
  <c r="AG993" i="17"/>
  <c r="AG937" i="17"/>
  <c r="AG664" i="17"/>
  <c r="AG718" i="17"/>
  <c r="AG344" i="17"/>
  <c r="AG875" i="17"/>
  <c r="AG805" i="17"/>
  <c r="AG784" i="17"/>
  <c r="AG686" i="17"/>
  <c r="AG905" i="17"/>
  <c r="AG135" i="17"/>
  <c r="AG295" i="17"/>
  <c r="AG259" i="17"/>
  <c r="AG620" i="17"/>
  <c r="AG60" i="17"/>
  <c r="AG790" i="17"/>
  <c r="AG762" i="17"/>
  <c r="AG765" i="17"/>
  <c r="AG340" i="17"/>
  <c r="AG715" i="17"/>
  <c r="AG849" i="17"/>
  <c r="AG872" i="17"/>
  <c r="AG459" i="17"/>
  <c r="AG690" i="17"/>
  <c r="AG13" i="17"/>
  <c r="AG376" i="17"/>
  <c r="AG749" i="17"/>
  <c r="AG216" i="17"/>
  <c r="AG1004" i="17"/>
  <c r="AG642" i="17"/>
  <c r="AG706" i="17"/>
  <c r="AG359" i="17"/>
  <c r="AG699" i="17"/>
  <c r="AG619" i="17"/>
  <c r="AG441" i="17"/>
  <c r="AG587" i="17"/>
  <c r="AG396" i="17"/>
  <c r="AG40" i="17"/>
  <c r="AG210" i="17"/>
  <c r="AG463" i="17"/>
  <c r="AG757" i="17"/>
  <c r="AG478" i="17"/>
  <c r="AG47" i="17"/>
  <c r="AG978" i="17"/>
  <c r="AG528" i="17"/>
  <c r="AG882" i="17"/>
  <c r="AG750" i="17"/>
  <c r="AG781" i="17"/>
  <c r="AG779" i="17"/>
  <c r="AG284" i="17"/>
  <c r="AG915" i="17"/>
  <c r="AG309" i="17"/>
  <c r="AG594" i="17"/>
  <c r="AG143" i="17"/>
  <c r="AG76" i="17"/>
  <c r="AG982" i="17"/>
  <c r="AG310" i="17"/>
  <c r="AG788" i="17"/>
  <c r="AG69" i="17"/>
  <c r="AG72" i="17"/>
  <c r="AG51" i="17"/>
  <c r="AG377" i="17"/>
  <c r="AG176" i="17"/>
  <c r="AG91" i="17"/>
  <c r="AG565" i="17"/>
  <c r="AG272" i="17"/>
  <c r="AG84" i="17"/>
  <c r="AG852" i="17"/>
  <c r="AG331" i="17"/>
  <c r="AG350" i="17"/>
  <c r="AG736" i="17"/>
  <c r="AG149" i="17"/>
  <c r="AG290" i="17"/>
  <c r="AG523" i="17"/>
  <c r="AG861" i="17"/>
  <c r="AG479" i="17"/>
  <c r="AG249" i="17"/>
  <c r="AG125" i="17"/>
  <c r="AG418" i="17"/>
  <c r="AG785" i="17"/>
  <c r="AG946" i="17"/>
  <c r="AG347" i="17"/>
  <c r="AG822" i="17"/>
  <c r="AG102" i="17"/>
  <c r="AG436" i="17"/>
  <c r="AG262" i="17"/>
  <c r="AG106" i="17"/>
  <c r="AG754" i="17"/>
  <c r="AG828" i="17"/>
  <c r="AG570" i="17"/>
  <c r="AG533" i="17"/>
  <c r="AG307" i="17"/>
  <c r="AG660" i="17"/>
  <c r="AG110" i="17"/>
  <c r="AG358" i="17"/>
  <c r="AG43" i="17"/>
  <c r="AG529" i="17"/>
  <c r="AG634" i="17"/>
  <c r="AG29" i="17"/>
  <c r="AG354" i="17"/>
  <c r="AG74" i="17"/>
  <c r="AG994" i="17"/>
  <c r="AG709" i="17"/>
  <c r="AG996" i="17"/>
  <c r="AG942" i="17"/>
  <c r="AG41" i="17"/>
  <c r="AG352" i="17"/>
  <c r="AG626" i="17"/>
  <c r="AG124" i="17"/>
  <c r="AG179" i="17"/>
  <c r="AG240" i="17"/>
  <c r="AG283" i="17"/>
  <c r="AG245" i="17"/>
  <c r="AG795" i="17"/>
  <c r="AG956" i="17"/>
  <c r="AG837" i="17"/>
  <c r="AG397" i="17"/>
  <c r="AG705" i="17"/>
  <c r="AG568" i="17"/>
  <c r="AG337" i="17"/>
  <c r="AG931" i="17"/>
  <c r="AG445" i="17"/>
  <c r="AG430" i="17"/>
  <c r="AG965" i="17"/>
  <c r="AG341" i="17"/>
  <c r="AG948" i="17"/>
  <c r="AG371" i="17"/>
  <c r="AG160" i="17"/>
  <c r="AG803" i="17"/>
  <c r="AG133" i="17"/>
  <c r="AG612" i="17"/>
  <c r="AG27" i="17"/>
  <c r="AG939" i="17"/>
  <c r="AG681" i="17"/>
  <c r="AG824" i="17"/>
  <c r="AG471" i="17"/>
  <c r="AG841" i="17"/>
  <c r="AG513" i="17"/>
  <c r="AG286" i="17"/>
  <c r="AG157" i="17"/>
  <c r="AG384" i="17"/>
  <c r="AG697" i="17"/>
  <c r="AG874" i="17"/>
  <c r="AG123" i="17"/>
  <c r="AG557" i="17"/>
  <c r="AG672" i="17"/>
  <c r="AG516" i="17"/>
  <c r="AG382" i="17"/>
  <c r="AG148" i="17"/>
  <c r="AG893" i="17"/>
  <c r="AG796" i="17"/>
  <c r="AG680" i="17"/>
  <c r="AG269" i="17"/>
  <c r="AG48" i="17"/>
  <c r="AG224" i="17"/>
  <c r="AG807" i="17"/>
  <c r="AG89" i="17"/>
  <c r="AG336" i="17"/>
  <c r="AG669" i="17"/>
  <c r="AG319" i="17"/>
  <c r="AG818" i="17"/>
  <c r="AG214" i="17"/>
  <c r="AG780" i="17"/>
  <c r="AG334" i="17"/>
  <c r="AG205" i="17"/>
  <c r="AG543" i="17"/>
  <c r="AG702" i="17"/>
  <c r="AG613" i="17"/>
  <c r="AG949" i="17"/>
  <c r="AG322" i="17"/>
  <c r="AG676" i="17"/>
  <c r="AG56" i="17"/>
  <c r="AG863" i="17"/>
  <c r="AG243" i="17"/>
  <c r="AG453" i="17"/>
  <c r="AG945" i="17"/>
  <c r="AG700" i="17"/>
  <c r="AG728" i="17"/>
  <c r="AG246" i="17"/>
  <c r="AG122" i="17"/>
  <c r="AG538" i="17"/>
  <c r="AG448" i="17"/>
  <c r="AG607" i="17"/>
  <c r="AG823" i="17"/>
  <c r="AG7" i="17"/>
  <c r="AG351" i="17"/>
  <c r="AG894" i="17"/>
  <c r="AG326" i="17"/>
  <c r="AG20" i="17"/>
  <c r="AG218" i="17"/>
  <c r="AG836" i="17"/>
  <c r="AG606" i="17"/>
  <c r="AG866" i="17"/>
  <c r="AG314" i="17"/>
  <c r="AG293" i="17"/>
  <c r="AG927" i="17"/>
  <c r="AG610" i="17"/>
  <c r="AG321" i="17"/>
  <c r="AG33" i="17"/>
  <c r="AG185" i="17"/>
  <c r="AG551" i="17"/>
  <c r="AG724" i="17"/>
  <c r="AG959" i="17"/>
  <c r="AG590" i="17"/>
  <c r="AG405" i="17"/>
  <c r="AG433" i="17"/>
  <c r="AG400" i="17"/>
  <c r="AG977" i="17"/>
  <c r="AG668" i="17"/>
  <c r="AG886" i="17"/>
  <c r="AG191" i="17"/>
  <c r="AG900" i="17"/>
  <c r="AG365" i="17"/>
  <c r="AG50" i="17"/>
  <c r="AG989" i="17"/>
  <c r="AG287" i="17"/>
  <c r="AG209" i="17"/>
  <c r="AG127" i="17"/>
  <c r="AG573" i="17"/>
  <c r="AG19" i="17"/>
  <c r="AG150" i="17"/>
  <c r="AG534" i="17"/>
  <c r="AG877" i="17"/>
  <c r="AG38" i="17"/>
  <c r="AG278" i="17"/>
  <c r="AG289" i="17"/>
  <c r="AG735" i="17"/>
  <c r="AG498" i="17"/>
  <c r="AG932" i="17"/>
  <c r="AG192" i="17"/>
  <c r="AG247" i="17"/>
  <c r="AG206" i="17"/>
  <c r="AG521" i="17"/>
  <c r="AG485" i="17"/>
  <c r="AG472" i="17"/>
  <c r="AG980" i="17"/>
  <c r="AG904" i="17"/>
  <c r="AG624" i="17"/>
  <c r="AG497" i="17"/>
  <c r="AG674" i="17"/>
  <c r="AG821" i="17"/>
  <c r="AG140" i="17"/>
  <c r="AG955" i="17"/>
  <c r="AG505" i="17"/>
  <c r="AG652" i="17"/>
  <c r="AG999" i="17"/>
  <c r="AG386" i="17"/>
  <c r="AG651" i="17"/>
  <c r="AG153" i="17"/>
  <c r="AG812" i="17"/>
  <c r="AG458" i="17"/>
  <c r="AG666" i="17"/>
  <c r="AG550" i="17"/>
  <c r="AG740" i="17"/>
  <c r="AG599" i="17"/>
  <c r="AG248" i="17"/>
  <c r="AG104" i="17"/>
  <c r="AG282" i="17"/>
  <c r="AG449" i="17"/>
  <c r="AG183" i="17"/>
  <c r="AG264" i="17"/>
  <c r="AG362" i="17"/>
  <c r="AG537" i="17"/>
  <c r="AG524" i="17"/>
  <c r="AG555" i="17"/>
  <c r="AG752" i="17"/>
  <c r="AG442" i="17"/>
  <c r="AG73" i="17"/>
  <c r="AG281" i="17"/>
  <c r="AG741" i="17"/>
  <c r="AG46" i="17"/>
  <c r="AG916" i="17"/>
  <c r="AG703" i="17"/>
  <c r="AG548" i="17"/>
  <c r="AG608" i="17"/>
  <c r="AG844" i="17"/>
  <c r="AG694" i="17"/>
  <c r="AG238" i="17"/>
  <c r="AG878" i="17"/>
  <c r="AG969" i="17"/>
  <c r="AG688" i="17"/>
  <c r="AG155" i="17"/>
  <c r="AG862" i="17"/>
  <c r="AG826" i="17"/>
  <c r="AG134" i="17"/>
  <c r="AG227" i="17"/>
  <c r="AG391" i="17"/>
  <c r="AG24" i="17"/>
  <c r="AG488" i="17"/>
  <c r="AG99" i="17"/>
  <c r="AG28" i="17"/>
  <c r="AG683" i="17"/>
  <c r="AG14" i="17"/>
  <c r="AG571" i="17"/>
  <c r="AG327" i="17"/>
  <c r="AG987" i="17"/>
  <c r="AG552" i="17"/>
  <c r="AG215" i="17"/>
  <c r="AG704" i="17"/>
  <c r="AG228" i="17"/>
  <c r="AG419" i="17"/>
  <c r="AG813" i="17"/>
  <c r="AG502" i="17"/>
  <c r="AG68" i="17"/>
  <c r="AG394" i="17"/>
  <c r="AG648" i="17"/>
  <c r="AG299" i="17"/>
  <c r="AG933" i="17"/>
  <c r="AG585" i="17"/>
  <c r="AG451" i="17"/>
  <c r="AG575" i="17"/>
  <c r="AG65" i="17"/>
  <c r="AG731" i="17"/>
  <c r="AG121" i="17"/>
  <c r="AG639" i="17"/>
  <c r="AG79" i="17"/>
  <c r="AG723" i="17"/>
  <c r="AG392" i="17"/>
  <c r="AG663" i="17"/>
  <c r="AG848" i="17"/>
  <c r="AG473" i="17"/>
  <c r="AG621" i="17"/>
  <c r="AG171" i="17"/>
  <c r="AG773" i="17"/>
  <c r="AG399" i="17"/>
  <c r="AG914" i="17"/>
  <c r="AG880" i="17"/>
  <c r="AG329" i="17"/>
  <c r="AG791" i="17"/>
  <c r="AG895" i="17"/>
  <c r="AG527" i="17"/>
  <c r="AG253" i="17"/>
  <c r="AG348" i="17"/>
  <c r="AG732" i="17"/>
  <c r="AG935" i="17"/>
  <c r="AG404" i="17"/>
  <c r="AG325" i="17"/>
  <c r="AG737" i="17"/>
  <c r="AG804" i="17"/>
  <c r="AG237" i="17"/>
  <c r="AG918" i="17"/>
  <c r="AG268" i="17"/>
  <c r="AG654" i="17"/>
  <c r="AG315" i="17"/>
  <c r="AG644" i="17"/>
  <c r="AG439" i="17"/>
  <c r="AG789" i="17"/>
  <c r="AG835" i="17"/>
  <c r="AG163" i="17"/>
  <c r="AG616" i="17"/>
  <c r="AG21" i="17"/>
  <c r="AG421" i="17"/>
  <c r="AG972" i="17"/>
  <c r="AG71" i="17"/>
  <c r="AG342" i="17"/>
  <c r="AG428" i="17"/>
  <c r="AG509" i="17"/>
  <c r="AG298" i="17"/>
  <c r="AG234" i="17"/>
  <c r="AG483" i="17"/>
  <c r="AG339" i="17"/>
  <c r="AG355" i="17"/>
  <c r="AG799" i="17"/>
  <c r="AG275" i="17"/>
  <c r="AG169" i="17"/>
  <c r="AG601" i="17"/>
  <c r="AG190" i="17"/>
  <c r="AG364" i="17"/>
  <c r="AG508" i="17"/>
  <c r="AG774" i="17"/>
  <c r="AG22" i="17"/>
  <c r="AG816" i="17"/>
  <c r="AG18" i="17"/>
  <c r="AG632" i="17"/>
  <c r="AG693" i="17"/>
  <c r="AG374" i="17"/>
  <c r="AG646" i="17"/>
  <c r="AG406" i="17"/>
  <c r="AG708" i="17"/>
  <c r="AG975" i="17"/>
  <c r="AG763" i="17"/>
  <c r="AG909" i="17"/>
  <c r="AG518" i="17"/>
  <c r="AG792" i="17"/>
  <c r="AG640" i="17"/>
  <c r="AG409" i="17"/>
  <c r="AG830" i="17"/>
  <c r="AG466" i="17"/>
  <c r="AG92" i="17"/>
  <c r="AG462" i="17"/>
  <c r="AG70" i="17"/>
  <c r="AG745" i="17"/>
  <c r="AG194" i="17"/>
  <c r="AG512" i="17"/>
  <c r="AG755" i="17"/>
  <c r="AG953" i="17"/>
  <c r="AG276" i="17"/>
  <c r="AG343" i="17"/>
  <c r="AG997" i="17"/>
  <c r="AG582" i="17"/>
  <c r="AG605" i="17"/>
  <c r="AG834" i="17"/>
  <c r="AG387" i="17"/>
  <c r="AG738" i="17"/>
  <c r="AG481" i="17"/>
  <c r="AG925" i="17"/>
  <c r="AG600" i="17"/>
  <c r="AG797" i="17"/>
  <c r="AG465" i="17"/>
  <c r="AG951" i="17"/>
  <c r="AG744" i="17"/>
  <c r="AG614" i="17"/>
  <c r="AG1002" i="17"/>
  <c r="AG414" i="17"/>
  <c r="AG368" i="17"/>
  <c r="AG87" i="17"/>
  <c r="AG713" i="17"/>
  <c r="AG389" i="17"/>
  <c r="AG922" i="17"/>
  <c r="AG330" i="17"/>
  <c r="AG366" i="17"/>
  <c r="AG771" i="17"/>
  <c r="AG908" i="17"/>
  <c r="AG10" i="17"/>
  <c r="AG853" i="17"/>
  <c r="AG547" i="17"/>
  <c r="AG75" i="17"/>
  <c r="AG777" i="17"/>
  <c r="AG142" i="17"/>
  <c r="AG786" i="17"/>
  <c r="AG349" i="17"/>
  <c r="AG217" i="17"/>
  <c r="AG203" i="17"/>
  <c r="AG166" i="17"/>
  <c r="AG871" i="17"/>
  <c r="AG782" i="17"/>
  <c r="AG696" i="17"/>
  <c r="AG808" i="17"/>
  <c r="AG328" i="17"/>
  <c r="AG920" i="17"/>
  <c r="AG15" i="17"/>
  <c r="AG814" i="17"/>
  <c r="AG182" i="17"/>
  <c r="AG369" i="17"/>
  <c r="AG656" i="17"/>
  <c r="AG625" i="17"/>
  <c r="AG81" i="17"/>
  <c r="AG954" i="17"/>
  <c r="AG495" i="17"/>
  <c r="AG536" i="17"/>
  <c r="AG491" i="17"/>
  <c r="AG5" i="17"/>
  <c r="AG67" i="17"/>
  <c r="AG116" i="17"/>
  <c r="AG990" i="17"/>
  <c r="AG592" i="17"/>
  <c r="AG593" i="17"/>
  <c r="AG589" i="17"/>
  <c r="AG602" i="17"/>
  <c r="AG213" i="17"/>
  <c r="AG983" i="17"/>
  <c r="AG95" i="17"/>
  <c r="AG63" i="17"/>
  <c r="AG578" i="17"/>
  <c r="AG212" i="17"/>
  <c r="AG291" i="17"/>
  <c r="AG30" i="17"/>
  <c r="AG868" i="17"/>
  <c r="AG372" i="17"/>
  <c r="AG138" i="17"/>
  <c r="AG199" i="17"/>
  <c r="AG898" i="17"/>
  <c r="AG964" i="17"/>
  <c r="AG720" i="17"/>
  <c r="AG845" i="17"/>
  <c r="AG924" i="17"/>
  <c r="AG261" i="17"/>
  <c r="AG928" i="17"/>
  <c r="AG8" i="17"/>
  <c r="AG677" i="17"/>
  <c r="AG11" i="17"/>
  <c r="AG77" i="17"/>
  <c r="AG258" i="17"/>
  <c r="AG968" i="17"/>
  <c r="AG408" i="17"/>
  <c r="AG764" i="17"/>
  <c r="AG57" i="17"/>
  <c r="AG950" i="17"/>
  <c r="AG320" i="17"/>
  <c r="AG66" i="17"/>
  <c r="AG675" i="17"/>
  <c r="AG504" i="17"/>
  <c r="AG469" i="17"/>
  <c r="AG530" i="17"/>
  <c r="AG256" i="17"/>
  <c r="AG388" i="17"/>
  <c r="AG615" i="17"/>
  <c r="AG219" i="17"/>
  <c r="AG126" i="17"/>
  <c r="AG170" i="17"/>
  <c r="AG379" i="17"/>
  <c r="AG251" i="17"/>
  <c r="AG641" i="17"/>
  <c r="AG151" i="17"/>
  <c r="AG229" i="17"/>
  <c r="AG172" i="17"/>
  <c r="AG280" i="17"/>
  <c r="AG168" i="17"/>
  <c r="AG317" i="17"/>
  <c r="AG986" i="17"/>
  <c r="AG679" i="17"/>
  <c r="AG761" i="17"/>
  <c r="AG722" i="17"/>
  <c r="AG177" i="17"/>
  <c r="AG145" i="17"/>
  <c r="AG901" i="17"/>
  <c r="AG244" i="17"/>
  <c r="AG164" i="17"/>
  <c r="AG671" i="17"/>
  <c r="AG748" i="17"/>
  <c r="AG541" i="17"/>
  <c r="AG858" i="17"/>
  <c r="AG266" i="17"/>
  <c r="AG742" i="17"/>
  <c r="AG58" i="17"/>
  <c r="AG274" i="17"/>
  <c r="AG751" i="17"/>
  <c r="AG707" i="17"/>
  <c r="AG869" i="17"/>
  <c r="AG553" i="17"/>
  <c r="AG301" i="17"/>
  <c r="AG174" i="17"/>
  <c r="AG729" i="17"/>
  <c r="AG1003" i="17"/>
  <c r="AG576" i="17"/>
  <c r="AG207" i="17"/>
  <c r="AG23" i="17"/>
  <c r="AG635" i="17"/>
  <c r="AG838" i="17"/>
  <c r="AG501" i="17"/>
  <c r="AG454" i="17"/>
  <c r="AG333" i="17"/>
  <c r="AG423" i="17"/>
  <c r="AG510" i="17"/>
  <c r="AG627" i="17"/>
  <c r="AG883" i="17"/>
  <c r="AG535" i="17"/>
  <c r="AG208" i="17"/>
  <c r="AG617" i="17"/>
  <c r="AG819" i="17"/>
  <c r="AG324" i="17"/>
  <c r="AG503" i="17"/>
  <c r="AG410" i="17"/>
  <c r="AG643" i="17"/>
  <c r="AG432" i="17"/>
  <c r="AG31" i="17"/>
  <c r="AG53" i="17"/>
  <c r="AG144" i="17"/>
  <c r="AG622" i="17"/>
  <c r="AG370" i="17"/>
  <c r="AG511" i="17"/>
  <c r="AG711" i="17"/>
  <c r="AG559" i="17"/>
  <c r="AG801" i="17"/>
  <c r="AG653" i="17"/>
  <c r="AG431" i="17"/>
  <c r="AG546" i="17"/>
  <c r="AG361" i="17"/>
  <c r="AG292" i="17"/>
  <c r="AG540" i="17"/>
  <c r="AG461" i="17"/>
  <c r="AG37" i="17"/>
  <c r="AG271" i="17"/>
  <c r="AG896" i="17"/>
  <c r="AG42" i="17"/>
  <c r="AG120" i="17"/>
  <c r="AG49" i="17"/>
  <c r="AG628" i="17"/>
  <c r="AG482" i="17"/>
  <c r="AG522" i="17"/>
  <c r="AG961" i="17"/>
  <c r="AG850" i="17"/>
  <c r="AG717" i="17"/>
  <c r="AG888" i="17"/>
  <c r="AG464" i="17"/>
  <c r="AG257" i="17"/>
  <c r="AG484" i="17"/>
  <c r="AG855" i="17"/>
  <c r="AG595" i="17"/>
  <c r="AG147" i="17"/>
  <c r="AG514" i="17"/>
  <c r="AG107" i="17"/>
  <c r="AG360" i="17"/>
  <c r="AG420" i="17"/>
  <c r="AG638" i="17"/>
  <c r="AG655" i="17"/>
  <c r="AG847" i="17"/>
  <c r="AG719" i="17"/>
  <c r="AG569" i="17"/>
  <c r="AG806" i="17"/>
  <c r="AG34" i="17"/>
  <c r="AG402" i="17"/>
  <c r="AG296" i="17"/>
  <c r="AG93" i="17"/>
  <c r="AG181" i="17"/>
  <c r="AG52" i="17"/>
  <c r="AG356" i="17"/>
  <c r="AG403" i="17"/>
  <c r="AG36" i="17"/>
  <c r="AG970" i="17"/>
  <c r="AG902" i="17"/>
  <c r="AG645" i="17"/>
  <c r="AG306" i="17"/>
  <c r="AG574" i="17"/>
  <c r="AG312" i="17"/>
  <c r="AG101" i="17"/>
  <c r="AG137" i="17"/>
  <c r="AG944" i="17"/>
  <c r="AG316" i="17"/>
  <c r="AG829" i="17"/>
  <c r="AG544" i="17"/>
  <c r="AG667" i="17"/>
  <c r="AG226" i="17"/>
  <c r="AG926" i="17"/>
  <c r="AG252" i="17"/>
  <c r="AG383" i="17"/>
  <c r="AG560" i="17"/>
  <c r="AG967" i="17"/>
  <c r="AG758" i="17"/>
  <c r="AG843" i="17"/>
  <c r="AG958" i="17"/>
  <c r="AG542" i="17"/>
  <c r="AG17" i="17"/>
  <c r="AG609" i="17"/>
  <c r="AG659" i="17"/>
  <c r="AG859" i="17"/>
  <c r="AG772" i="17"/>
  <c r="AG860" i="17"/>
  <c r="AG710" i="17"/>
  <c r="AG906" i="17"/>
  <c r="AG963" i="17"/>
  <c r="AG873" i="17"/>
  <c r="AG739" i="17"/>
  <c r="AG887" i="17"/>
  <c r="AG637" i="17"/>
  <c r="AG82" i="17"/>
  <c r="AG426" i="17"/>
  <c r="AG833" i="17"/>
  <c r="AG305" i="17"/>
  <c r="AG743" i="17"/>
  <c r="AG588" i="17"/>
  <c r="AG870" i="17"/>
  <c r="AG146" i="17"/>
  <c r="AG692" i="17"/>
  <c r="AG159" i="17"/>
  <c r="AG984" i="17"/>
  <c r="AG195" i="17"/>
  <c r="AG940" i="17"/>
  <c r="AG556" i="17"/>
  <c r="AG425" i="17"/>
  <c r="AG44" i="17"/>
  <c r="AG401" i="17"/>
  <c r="AG507" i="17"/>
  <c r="AG985" i="17"/>
  <c r="AG499" i="17"/>
  <c r="AG623" i="17"/>
  <c r="AG794" i="17"/>
  <c r="AG297" i="17"/>
  <c r="AG730" i="17"/>
  <c r="AG304" i="17"/>
  <c r="AG966" i="17"/>
  <c r="AG962" i="17"/>
  <c r="AG131" i="17"/>
  <c r="AG867" i="17"/>
  <c r="AG701" i="17"/>
  <c r="AG332" i="17"/>
  <c r="AG490" i="17"/>
  <c r="AG100" i="17"/>
  <c r="AG187" i="17"/>
  <c r="AG353" i="17"/>
  <c r="AG162" i="17"/>
  <c r="AG727" i="17"/>
  <c r="AG817" i="17"/>
  <c r="AG952" i="17"/>
  <c r="AG302" i="17"/>
  <c r="AG173" i="17"/>
  <c r="AG658" i="17"/>
  <c r="AG531" i="17"/>
  <c r="AG714" i="17"/>
  <c r="AG117" i="17"/>
  <c r="AG132" i="17"/>
  <c r="AG444" i="17"/>
  <c r="AG202" i="17"/>
  <c r="AG584" i="17"/>
  <c r="AG903" i="17"/>
  <c r="AG910" i="17"/>
  <c r="AG802" i="17"/>
  <c r="AG520" i="17"/>
  <c r="AG447" i="17"/>
  <c r="AG753" i="17"/>
  <c r="AG973" i="17"/>
  <c r="AG288" i="17"/>
  <c r="AG193" i="17"/>
  <c r="AG549" i="17"/>
  <c r="AG618" i="17"/>
  <c r="AG981" i="17"/>
  <c r="AG346" i="17"/>
  <c r="AG119" i="17"/>
  <c r="AG474" i="17"/>
  <c r="AG611" i="17"/>
  <c r="AG580" i="17"/>
  <c r="AG825" i="17"/>
  <c r="AG929" i="17"/>
  <c r="AG156" i="17"/>
  <c r="AG175" i="17"/>
  <c r="AG811" i="17"/>
  <c r="AG475" i="17"/>
  <c r="AG885" i="17"/>
  <c r="AG721" i="17"/>
  <c r="AG235" i="17"/>
  <c r="AG32" i="17"/>
  <c r="AG96" i="17"/>
  <c r="AG581" i="17"/>
  <c r="AG586" i="17"/>
  <c r="AG435" i="17"/>
  <c r="AG831" i="17"/>
  <c r="AG493" i="17"/>
  <c r="AG154" i="17"/>
  <c r="AG300" i="17"/>
  <c r="AG6" i="17"/>
  <c r="AG303" i="17"/>
  <c r="AG913" i="17"/>
  <c r="AG992" i="17"/>
  <c r="AG434" i="17"/>
  <c r="AG976" i="17"/>
  <c r="AG892" i="17"/>
  <c r="AG769" i="17"/>
  <c r="AG232" i="17"/>
  <c r="AG98" i="17"/>
  <c r="AG598" i="17"/>
  <c r="AG80" i="17"/>
  <c r="AG661" i="17"/>
  <c r="AG820" i="17"/>
  <c r="AG899" i="17"/>
  <c r="AG778" i="17"/>
  <c r="AG770" i="17"/>
  <c r="AG220" i="17"/>
  <c r="AG733" i="17"/>
  <c r="AG809" i="17"/>
  <c r="AG279" i="17"/>
  <c r="AG857" i="17"/>
  <c r="AG798" i="17"/>
  <c r="AG393" i="17"/>
  <c r="AG633" i="17"/>
  <c r="AG477" i="17"/>
  <c r="AG846" i="17"/>
  <c r="AG294" i="17"/>
  <c r="AG103" i="17"/>
  <c r="AG97" i="17"/>
  <c r="AG118" i="17"/>
  <c r="AG476" i="17"/>
  <c r="AG381" i="17"/>
  <c r="AG468" i="17"/>
  <c r="AG285" i="17"/>
  <c r="AG815" i="17"/>
  <c r="AG734" i="17"/>
  <c r="AG263" i="17"/>
  <c r="AG335" i="17"/>
  <c r="AG591" i="17"/>
  <c r="AG197" i="17"/>
  <c r="AG211" i="17"/>
  <c r="AG506" i="17"/>
  <c r="AG919" i="17"/>
  <c r="AG480" i="17"/>
  <c r="AG390" i="17"/>
  <c r="AG440" i="17"/>
  <c r="AG775" i="17"/>
  <c r="AG974" i="17"/>
  <c r="AG647" i="17"/>
  <c r="AG604" i="17"/>
  <c r="AG367" i="17"/>
  <c r="AG712" i="17"/>
  <c r="AG842" i="17"/>
  <c r="AG12" i="17"/>
  <c r="AG695" i="17"/>
  <c r="AG832" i="17"/>
  <c r="AG687" i="17"/>
  <c r="AG776" i="17"/>
  <c r="AG911" i="17"/>
  <c r="AG897" i="17"/>
  <c r="AG923" i="17"/>
  <c r="AG318" i="17"/>
  <c r="AG662" i="17"/>
  <c r="AG957" i="17"/>
  <c r="AG583" i="17"/>
  <c r="AG313" i="17"/>
  <c r="AG373" i="17"/>
  <c r="AG204" i="17"/>
  <c r="AG881" i="17"/>
  <c r="AG83" i="17"/>
  <c r="AG532" i="17"/>
  <c r="AG884" i="17"/>
  <c r="AG1000" i="17"/>
  <c r="AG793" i="17"/>
  <c r="AG422" i="17"/>
  <c r="AG561" i="17"/>
  <c r="AG854" i="17"/>
  <c r="AG345" i="17"/>
  <c r="AG233" i="17"/>
  <c r="AG35" i="17"/>
  <c r="AG746" i="17"/>
  <c r="AG907" i="17"/>
  <c r="AG184" i="17"/>
  <c r="AG198" i="17"/>
  <c r="AG631" i="17"/>
  <c r="AG995" i="17"/>
  <c r="AG597" i="17"/>
  <c r="AG378" i="17"/>
  <c r="AG891" i="17"/>
  <c r="AG178" i="17"/>
  <c r="AG61" i="17"/>
  <c r="AG492" i="17"/>
  <c r="AG413" i="17"/>
  <c r="AG889" i="17"/>
  <c r="AG375" i="17"/>
  <c r="AG357" i="17"/>
  <c r="AG105" i="17"/>
  <c r="AG129" i="17"/>
  <c r="AG517" i="17"/>
  <c r="AG839" i="17"/>
  <c r="AG767" i="17"/>
  <c r="AG678" i="17"/>
  <c r="AG429" i="17"/>
  <c r="AG88" i="17"/>
  <c r="AG486" i="17"/>
  <c r="AG650" i="17"/>
  <c r="AG698" i="17"/>
  <c r="AG225" i="17"/>
  <c r="AG446" i="17"/>
  <c r="AG756" i="17"/>
  <c r="AG525" i="17"/>
  <c r="AG567" i="17"/>
  <c r="AG55" i="17"/>
  <c r="AG395" i="17"/>
  <c r="AG934" i="17"/>
  <c r="AG25" i="17"/>
  <c r="AG665" i="17"/>
  <c r="AG85" i="17"/>
  <c r="AG236" i="17"/>
  <c r="AG128" i="17"/>
  <c r="AG489" i="17"/>
  <c r="S230" i="16"/>
  <c r="I583" i="16"/>
  <c r="J885" i="16"/>
  <c r="AG158" i="17"/>
  <c r="Z868" i="16"/>
  <c r="Q868" i="16"/>
  <c r="L868" i="16"/>
  <c r="T396" i="16"/>
  <c r="F952" i="16"/>
  <c r="AG438" i="17"/>
  <c r="AG988" i="17"/>
  <c r="AG456" i="17"/>
  <c r="AG856" i="17"/>
  <c r="AG273" i="17"/>
  <c r="AG921" i="17"/>
  <c r="M230" i="16"/>
  <c r="F513" i="16"/>
  <c r="Y885" i="16"/>
  <c r="S868" i="16"/>
  <c r="Y868" i="16"/>
  <c r="X868" i="16"/>
  <c r="N998" i="16"/>
  <c r="L396" i="16"/>
  <c r="AG167" i="17"/>
  <c r="AG180" i="17"/>
  <c r="AG864" i="17"/>
  <c r="X230" i="16"/>
  <c r="N513" i="16"/>
  <c r="P885" i="16"/>
  <c r="O868" i="16"/>
  <c r="K868" i="16"/>
  <c r="G868" i="16"/>
  <c r="S548" i="16"/>
  <c r="O548" i="16"/>
  <c r="V492" i="16"/>
  <c r="R492" i="16"/>
  <c r="N453" i="16"/>
  <c r="V453" i="16"/>
  <c r="C421" i="16"/>
  <c r="M421" i="16"/>
  <c r="K421" i="16"/>
  <c r="Y421" i="16"/>
  <c r="G421" i="16"/>
  <c r="I421" i="16"/>
  <c r="T421" i="16"/>
  <c r="X421" i="16"/>
  <c r="Z421" i="16"/>
  <c r="AG267" i="17"/>
  <c r="AG113" i="17"/>
  <c r="AG494" i="17"/>
  <c r="H868" i="16"/>
  <c r="I868" i="16"/>
  <c r="N701" i="16"/>
  <c r="W701" i="16"/>
  <c r="V701" i="16"/>
  <c r="I701" i="16"/>
  <c r="B701" i="16"/>
  <c r="Q701" i="16"/>
  <c r="U701" i="16"/>
  <c r="J701" i="16"/>
  <c r="S701" i="16"/>
  <c r="F701" i="16"/>
  <c r="X701" i="16"/>
  <c r="K701" i="16"/>
  <c r="M701" i="16"/>
  <c r="G701" i="16"/>
  <c r="L701" i="16"/>
  <c r="T502" i="16"/>
  <c r="Z502" i="16"/>
  <c r="J502" i="16"/>
  <c r="G502" i="16"/>
  <c r="P502" i="16"/>
  <c r="Q502" i="16"/>
  <c r="Y502" i="16"/>
  <c r="L502" i="16"/>
  <c r="B502" i="16"/>
  <c r="E502" i="16"/>
  <c r="W502" i="16"/>
  <c r="X502" i="16"/>
  <c r="S502" i="16"/>
  <c r="V936" i="16"/>
  <c r="C936" i="16"/>
  <c r="B936" i="16"/>
  <c r="R936" i="16"/>
  <c r="X936" i="16"/>
  <c r="Y968" i="16"/>
  <c r="C968" i="16"/>
  <c r="X968" i="16"/>
  <c r="P968" i="16"/>
  <c r="N952" i="16"/>
  <c r="K952" i="16"/>
  <c r="W952" i="16"/>
  <c r="E952" i="16"/>
  <c r="X952" i="16"/>
  <c r="V364" i="16"/>
  <c r="N364" i="16"/>
  <c r="O364" i="16"/>
  <c r="T518" i="16"/>
  <c r="P518" i="16"/>
  <c r="R518" i="16"/>
  <c r="Z518" i="16"/>
  <c r="K518" i="16"/>
  <c r="J430" i="16"/>
  <c r="B430" i="16"/>
  <c r="C430" i="16"/>
  <c r="G430" i="16"/>
  <c r="S590" i="16"/>
  <c r="U590" i="16"/>
  <c r="D800" i="16"/>
  <c r="U800" i="16"/>
  <c r="O800" i="16"/>
  <c r="W268" i="16"/>
  <c r="C268" i="16"/>
  <c r="D268" i="16"/>
  <c r="H268" i="16"/>
  <c r="S236" i="16"/>
  <c r="Q236" i="16"/>
  <c r="R236" i="16"/>
  <c r="W236" i="16"/>
  <c r="J236" i="16"/>
  <c r="I236" i="16"/>
  <c r="N236" i="16"/>
  <c r="L236" i="16"/>
  <c r="C236" i="16"/>
  <c r="H236" i="16"/>
  <c r="U236" i="16"/>
  <c r="M236" i="16"/>
  <c r="L431" i="16"/>
  <c r="N431" i="16"/>
  <c r="J431" i="16"/>
  <c r="O431" i="16"/>
  <c r="H431" i="16"/>
  <c r="E431" i="16"/>
  <c r="F431" i="16"/>
  <c r="G431" i="16"/>
  <c r="V431" i="16"/>
  <c r="Y431" i="16"/>
  <c r="M431" i="16"/>
  <c r="Z431" i="16"/>
  <c r="T173" i="16"/>
  <c r="E173" i="16"/>
  <c r="X173" i="16"/>
  <c r="C173" i="16"/>
  <c r="Y173" i="16"/>
  <c r="O173" i="16"/>
  <c r="Q173" i="16"/>
  <c r="G173" i="16"/>
  <c r="W173" i="16"/>
  <c r="U173" i="16"/>
  <c r="D173" i="16"/>
  <c r="P173" i="16"/>
  <c r="B173" i="16"/>
  <c r="N173" i="16"/>
  <c r="H173" i="16"/>
  <c r="B759" i="16"/>
  <c r="Y759" i="16"/>
  <c r="X759" i="16"/>
  <c r="H759" i="16"/>
  <c r="F759" i="16"/>
  <c r="T759" i="16"/>
  <c r="S759" i="16"/>
  <c r="O759" i="16"/>
  <c r="I759" i="16"/>
  <c r="E759" i="16"/>
  <c r="G759" i="16"/>
  <c r="D759" i="16"/>
  <c r="H454" i="16"/>
  <c r="U454" i="16"/>
  <c r="J454" i="16"/>
  <c r="I454" i="16"/>
  <c r="X454" i="16"/>
  <c r="L454" i="16"/>
  <c r="P454" i="16"/>
  <c r="D454" i="16"/>
  <c r="T454" i="16"/>
  <c r="W454" i="16"/>
  <c r="Y454" i="16"/>
  <c r="AG109" i="17"/>
  <c r="AG684" i="17"/>
  <c r="AG86" i="17"/>
  <c r="AG450" i="17"/>
  <c r="AN881" i="17"/>
  <c r="N878" i="16"/>
  <c r="V868" i="16"/>
  <c r="Z184" i="16"/>
  <c r="G270" i="16"/>
  <c r="W724" i="16"/>
  <c r="M868" i="16"/>
  <c r="B868" i="16"/>
  <c r="N868" i="16"/>
  <c r="Z732" i="16"/>
  <c r="X732" i="16"/>
  <c r="B732" i="16"/>
  <c r="W732" i="16"/>
  <c r="L732" i="16"/>
  <c r="U732" i="16"/>
  <c r="D732" i="16"/>
  <c r="T732" i="16"/>
  <c r="Q732" i="16"/>
  <c r="C732" i="16"/>
  <c r="P732" i="16"/>
  <c r="Y732" i="16"/>
  <c r="M732" i="16"/>
  <c r="E732" i="16"/>
  <c r="C935" i="16"/>
  <c r="J935" i="16"/>
  <c r="K935" i="16"/>
  <c r="M935" i="16"/>
  <c r="T935" i="16"/>
  <c r="G935" i="16"/>
  <c r="V935" i="16"/>
  <c r="B935" i="16"/>
  <c r="N935" i="16"/>
  <c r="R935" i="16"/>
  <c r="O543" i="16"/>
  <c r="L543" i="16"/>
  <c r="Y543" i="16"/>
  <c r="Q543" i="16"/>
  <c r="F543" i="16"/>
  <c r="I828" i="16"/>
  <c r="B828" i="16"/>
  <c r="S828" i="16"/>
  <c r="W828" i="16"/>
  <c r="U828" i="16"/>
  <c r="V828" i="16"/>
  <c r="T828" i="16"/>
  <c r="Q828" i="16"/>
  <c r="G828" i="16"/>
  <c r="P828" i="16"/>
  <c r="N828" i="16"/>
  <c r="J828" i="16"/>
  <c r="R828" i="16"/>
  <c r="D828" i="16"/>
  <c r="F828" i="16"/>
  <c r="Y828" i="16"/>
  <c r="H828" i="16"/>
  <c r="N155" i="16"/>
  <c r="V155" i="16"/>
  <c r="L942" i="16"/>
  <c r="R942" i="16"/>
  <c r="U430" i="16"/>
  <c r="V173" i="16"/>
  <c r="AG716" i="17"/>
  <c r="AG563" i="17"/>
  <c r="AG682" i="17"/>
  <c r="AG415" i="17"/>
  <c r="Y184" i="16"/>
  <c r="P868" i="16"/>
  <c r="C868" i="16"/>
  <c r="D868" i="16"/>
  <c r="N396" i="16"/>
  <c r="O396" i="16"/>
  <c r="P396" i="16"/>
  <c r="Q396" i="16"/>
  <c r="D396" i="16"/>
  <c r="J396" i="16"/>
  <c r="I396" i="16"/>
  <c r="Z396" i="16"/>
  <c r="W396" i="16"/>
  <c r="X396" i="16"/>
  <c r="H396" i="16"/>
  <c r="V396" i="16"/>
  <c r="F396" i="16"/>
  <c r="R396" i="16"/>
  <c r="B396" i="16"/>
  <c r="E396" i="16"/>
  <c r="Y396" i="16"/>
  <c r="S396" i="16"/>
  <c r="Z960" i="16"/>
  <c r="R960" i="16"/>
  <c r="V960" i="16"/>
  <c r="G960" i="16"/>
  <c r="K960" i="16"/>
  <c r="B960" i="16"/>
  <c r="M960" i="16"/>
  <c r="Q960" i="16"/>
  <c r="W960" i="16"/>
  <c r="Y960" i="16"/>
  <c r="J960" i="16"/>
  <c r="C960" i="16"/>
  <c r="U960" i="16"/>
  <c r="T960" i="16"/>
  <c r="L960" i="16"/>
  <c r="F960" i="16"/>
  <c r="E960" i="16"/>
  <c r="X960" i="16"/>
  <c r="N960" i="16"/>
  <c r="I725" i="16"/>
  <c r="H725" i="16"/>
  <c r="W887" i="16"/>
  <c r="B887" i="16"/>
  <c r="Y887" i="16"/>
  <c r="G412" i="16"/>
  <c r="E412" i="16"/>
  <c r="Y645" i="16"/>
  <c r="X645" i="16"/>
  <c r="J645" i="16"/>
  <c r="AG78" i="17"/>
  <c r="AG890" i="17"/>
  <c r="AG323" i="17"/>
  <c r="L688" i="16"/>
  <c r="P228" i="16"/>
  <c r="Y250" i="16"/>
  <c r="E228" i="16"/>
  <c r="N250" i="16"/>
  <c r="F221" i="16"/>
  <c r="N836" i="16"/>
  <c r="B228" i="16"/>
  <c r="C228" i="16"/>
  <c r="V250" i="16"/>
  <c r="X221" i="16"/>
  <c r="B688" i="16"/>
  <c r="N609" i="16"/>
  <c r="R682" i="16"/>
  <c r="G166" i="16"/>
  <c r="K166" i="16"/>
  <c r="Q166" i="16"/>
  <c r="I166" i="16"/>
  <c r="M166" i="16"/>
  <c r="Y166" i="16"/>
  <c r="D166" i="16"/>
  <c r="L166" i="16"/>
  <c r="V166" i="16"/>
  <c r="E166" i="16"/>
  <c r="S166" i="16"/>
  <c r="T166" i="16"/>
  <c r="X166" i="16"/>
  <c r="P166" i="16"/>
  <c r="Z166" i="16"/>
  <c r="C166" i="16"/>
  <c r="B166" i="16"/>
  <c r="X428" i="16"/>
  <c r="M428" i="16"/>
  <c r="U428" i="16"/>
  <c r="L428" i="16"/>
  <c r="E428" i="16"/>
  <c r="Y509" i="16"/>
  <c r="G509" i="16"/>
  <c r="T662" i="16"/>
  <c r="B662" i="16"/>
  <c r="J662" i="16"/>
  <c r="O662" i="16"/>
  <c r="P791" i="16"/>
  <c r="D791" i="16"/>
  <c r="L791" i="16"/>
  <c r="X791" i="16"/>
  <c r="V791" i="16"/>
  <c r="B791" i="16"/>
  <c r="M791" i="16"/>
  <c r="Q791" i="16"/>
  <c r="J791" i="16"/>
  <c r="U791" i="16"/>
  <c r="F791" i="16"/>
  <c r="H791" i="16"/>
  <c r="Y791" i="16"/>
  <c r="T791" i="16"/>
  <c r="Z791" i="16"/>
  <c r="G791" i="16"/>
  <c r="R791" i="16"/>
  <c r="E791" i="16"/>
  <c r="W791" i="16"/>
  <c r="K791" i="16"/>
  <c r="N791" i="16"/>
  <c r="G895" i="16"/>
  <c r="T895" i="16"/>
  <c r="R895" i="16"/>
  <c r="P895" i="16"/>
  <c r="Y895" i="16"/>
  <c r="O895" i="16"/>
  <c r="W895" i="16"/>
  <c r="S895" i="16"/>
  <c r="K895" i="16"/>
  <c r="J895" i="16"/>
  <c r="B895" i="16"/>
  <c r="L895" i="16"/>
  <c r="X895" i="16"/>
  <c r="E895" i="16"/>
  <c r="Q895" i="16"/>
  <c r="D895" i="16"/>
  <c r="F895" i="16"/>
  <c r="N895" i="16"/>
  <c r="C895" i="16"/>
  <c r="U895" i="16"/>
  <c r="M895" i="16"/>
  <c r="N308" i="16"/>
  <c r="G308" i="16"/>
  <c r="O308" i="16"/>
  <c r="H308" i="16"/>
  <c r="B308" i="16"/>
  <c r="P308" i="16"/>
  <c r="D308" i="16"/>
  <c r="I308" i="16"/>
  <c r="S308" i="16"/>
  <c r="C925" i="16"/>
  <c r="T925" i="16"/>
  <c r="N925" i="16"/>
  <c r="W925" i="16"/>
  <c r="U925" i="16"/>
  <c r="V925" i="16"/>
  <c r="Y925" i="16"/>
  <c r="D925" i="16"/>
  <c r="E925" i="16"/>
  <c r="G925" i="16"/>
  <c r="Z925" i="16"/>
  <c r="S925" i="16"/>
  <c r="Z388" i="16"/>
  <c r="E388" i="16"/>
  <c r="S388" i="16"/>
  <c r="I388" i="16"/>
  <c r="O388" i="16"/>
  <c r="T388" i="16"/>
  <c r="H388" i="16"/>
  <c r="V388" i="16"/>
  <c r="W388" i="16"/>
  <c r="D388" i="16"/>
  <c r="B388" i="16"/>
  <c r="X388" i="16"/>
  <c r="F388" i="16"/>
  <c r="C388" i="16"/>
  <c r="Y388" i="16"/>
  <c r="R388" i="16"/>
  <c r="U388" i="16"/>
  <c r="J388" i="16"/>
  <c r="V669" i="16"/>
  <c r="H669" i="16"/>
  <c r="G669" i="16"/>
  <c r="Q669" i="16"/>
  <c r="O669" i="16"/>
  <c r="Y669" i="16"/>
  <c r="B669" i="16"/>
  <c r="E669" i="16"/>
  <c r="M669" i="16"/>
  <c r="T669" i="16"/>
  <c r="C669" i="16"/>
  <c r="H82" i="16"/>
  <c r="E82" i="16"/>
  <c r="T82" i="16"/>
  <c r="B82" i="16"/>
  <c r="O82" i="16"/>
  <c r="U82" i="16"/>
  <c r="G82" i="16"/>
  <c r="C82" i="16"/>
  <c r="Q82" i="16"/>
  <c r="J82" i="16"/>
  <c r="Y973" i="16"/>
  <c r="I973" i="16"/>
  <c r="U973" i="16"/>
  <c r="Q205" i="16"/>
  <c r="P205" i="16"/>
  <c r="R205" i="16"/>
  <c r="Y205" i="16"/>
  <c r="M205" i="16"/>
  <c r="G205" i="16"/>
  <c r="E205" i="16"/>
  <c r="C205" i="16"/>
  <c r="T205" i="16"/>
  <c r="V205" i="16"/>
  <c r="K205" i="16"/>
  <c r="U205" i="16"/>
  <c r="W205" i="16"/>
  <c r="Y399" i="16"/>
  <c r="K399" i="16"/>
  <c r="V349" i="16"/>
  <c r="Z349" i="16"/>
  <c r="S349" i="16"/>
  <c r="R349" i="16"/>
  <c r="I349" i="16"/>
  <c r="H349" i="16"/>
  <c r="M349" i="16"/>
  <c r="D349" i="16"/>
  <c r="O349" i="16"/>
  <c r="N349" i="16"/>
  <c r="K349" i="16"/>
  <c r="T349" i="16"/>
  <c r="B349" i="16"/>
  <c r="C349" i="16"/>
  <c r="U349" i="16"/>
  <c r="Q349" i="16"/>
  <c r="J349" i="16"/>
  <c r="P349" i="16"/>
  <c r="X349" i="16"/>
  <c r="F559" i="16"/>
  <c r="W166" i="16"/>
  <c r="G493" i="16"/>
  <c r="Q493" i="16"/>
  <c r="U494" i="16"/>
  <c r="E494" i="16"/>
  <c r="S494" i="16"/>
  <c r="W494" i="16"/>
  <c r="M494" i="16"/>
  <c r="L494" i="16"/>
  <c r="P494" i="16"/>
  <c r="I494" i="16"/>
  <c r="X494" i="16"/>
  <c r="C494" i="16"/>
  <c r="Z494" i="16"/>
  <c r="F494" i="16"/>
  <c r="R494" i="16"/>
  <c r="B494" i="16"/>
  <c r="K494" i="16"/>
  <c r="G494" i="16"/>
  <c r="J494" i="16"/>
  <c r="Z67" i="16"/>
  <c r="B67" i="16"/>
  <c r="S67" i="16"/>
  <c r="P67" i="16"/>
  <c r="T67" i="16"/>
  <c r="F67" i="16"/>
  <c r="C67" i="16"/>
  <c r="L67" i="16"/>
  <c r="X67" i="16"/>
  <c r="E67" i="16"/>
  <c r="R67" i="16"/>
  <c r="V67" i="16"/>
  <c r="D67" i="16"/>
  <c r="U67" i="16"/>
  <c r="Q67" i="16"/>
  <c r="G67" i="16"/>
  <c r="J67" i="16"/>
  <c r="K67" i="16"/>
  <c r="U166" i="16"/>
  <c r="H166" i="16"/>
  <c r="J166" i="16"/>
  <c r="B574" i="16"/>
  <c r="E574" i="16"/>
  <c r="M574" i="16"/>
  <c r="Y574" i="16"/>
  <c r="I574" i="16"/>
  <c r="G574" i="16"/>
  <c r="G9" i="16"/>
  <c r="S9" i="16"/>
  <c r="P9" i="16"/>
  <c r="R9" i="16"/>
  <c r="J9" i="16"/>
  <c r="U9" i="16"/>
  <c r="W9" i="16"/>
  <c r="Q9" i="16"/>
  <c r="V9" i="16"/>
  <c r="K9" i="16"/>
  <c r="L575" i="16"/>
  <c r="C575" i="16"/>
  <c r="U974" i="16"/>
  <c r="Y974" i="16"/>
  <c r="I974" i="16"/>
  <c r="M974" i="16"/>
  <c r="Q974" i="16"/>
  <c r="K974" i="16"/>
  <c r="G974" i="16"/>
  <c r="O974" i="16"/>
  <c r="Z974" i="16"/>
  <c r="H974" i="16"/>
  <c r="T974" i="16"/>
  <c r="E974" i="16"/>
  <c r="B974" i="16"/>
  <c r="S974" i="16"/>
  <c r="W974" i="16"/>
  <c r="X974" i="16"/>
  <c r="F974" i="16"/>
  <c r="C974" i="16"/>
  <c r="V974" i="16"/>
  <c r="H797" i="16"/>
  <c r="W797" i="16"/>
  <c r="Z797" i="16"/>
  <c r="S797" i="16"/>
  <c r="L797" i="16"/>
  <c r="M797" i="16"/>
  <c r="N797" i="16"/>
  <c r="T797" i="16"/>
  <c r="G797" i="16"/>
  <c r="O797" i="16"/>
  <c r="C797" i="16"/>
  <c r="F797" i="16"/>
  <c r="X797" i="16"/>
  <c r="Y797" i="16"/>
  <c r="I797" i="16"/>
  <c r="V797" i="16"/>
  <c r="D797" i="16"/>
  <c r="B797" i="16"/>
  <c r="R797" i="16"/>
  <c r="O559" i="16"/>
  <c r="S559" i="16"/>
  <c r="N559" i="16"/>
  <c r="P559" i="16"/>
  <c r="L559" i="16"/>
  <c r="X559" i="16"/>
  <c r="W559" i="16"/>
  <c r="Q559" i="16"/>
  <c r="E559" i="16"/>
  <c r="J559" i="16"/>
  <c r="R559" i="16"/>
  <c r="Z559" i="16"/>
  <c r="V559" i="16"/>
  <c r="K559" i="16"/>
  <c r="D559" i="16"/>
  <c r="U559" i="16"/>
  <c r="M559" i="16"/>
  <c r="C559" i="16"/>
  <c r="H559" i="16"/>
  <c r="B619" i="16"/>
  <c r="H619" i="16"/>
  <c r="G619" i="16"/>
  <c r="Q619" i="16"/>
  <c r="M619" i="16"/>
  <c r="S619" i="16"/>
  <c r="U619" i="16"/>
  <c r="K619" i="16"/>
  <c r="D619" i="16"/>
  <c r="X619" i="16"/>
  <c r="R619" i="16"/>
  <c r="V619" i="16"/>
  <c r="F619" i="16"/>
  <c r="I619" i="16"/>
  <c r="N619" i="16"/>
  <c r="P619" i="16"/>
  <c r="C619" i="16"/>
  <c r="Z619" i="16"/>
  <c r="Y619" i="16"/>
  <c r="J619" i="16"/>
  <c r="D327" i="16"/>
  <c r="Q327" i="16"/>
  <c r="Z327" i="16"/>
  <c r="R327" i="16"/>
  <c r="F327" i="16"/>
  <c r="I327" i="16"/>
  <c r="C327" i="16"/>
  <c r="U327" i="16"/>
  <c r="V327" i="16"/>
  <c r="T327" i="16"/>
  <c r="W327" i="16"/>
  <c r="J327" i="16"/>
  <c r="P327" i="16"/>
  <c r="H327" i="16"/>
  <c r="E259" i="16"/>
  <c r="H259" i="16"/>
  <c r="C259" i="16"/>
  <c r="N259" i="16"/>
  <c r="Q259" i="16"/>
  <c r="P259" i="16"/>
  <c r="G259" i="16"/>
  <c r="I259" i="16"/>
  <c r="R108" i="16"/>
  <c r="I108" i="16"/>
  <c r="N108" i="16"/>
  <c r="C108" i="16"/>
  <c r="V108" i="16"/>
  <c r="P108" i="16"/>
  <c r="C85" i="16"/>
  <c r="N85" i="16"/>
  <c r="L612" i="16"/>
  <c r="R612" i="16"/>
  <c r="Y612" i="16"/>
  <c r="D179" i="16"/>
  <c r="T179" i="16"/>
  <c r="S179" i="16"/>
  <c r="O179" i="16"/>
  <c r="F179" i="16"/>
  <c r="P179" i="16"/>
  <c r="E179" i="16"/>
  <c r="W179" i="16"/>
  <c r="N179" i="16"/>
  <c r="K139" i="16"/>
  <c r="G139" i="16"/>
  <c r="N139" i="16"/>
  <c r="W139" i="16"/>
  <c r="I139" i="16"/>
  <c r="R139" i="16"/>
  <c r="U139" i="16"/>
  <c r="X139" i="16"/>
  <c r="T107" i="16"/>
  <c r="U107" i="16"/>
  <c r="P107" i="16"/>
  <c r="X107" i="16"/>
  <c r="Y107" i="16"/>
  <c r="F107" i="16"/>
  <c r="R107" i="16"/>
  <c r="E107" i="16"/>
  <c r="Z107" i="16"/>
  <c r="V107" i="16"/>
  <c r="I107" i="16"/>
  <c r="V169" i="16"/>
  <c r="U169" i="16"/>
  <c r="C169" i="16"/>
  <c r="G169" i="16"/>
  <c r="R169" i="16"/>
  <c r="N169" i="16"/>
  <c r="B169" i="16"/>
  <c r="Z169" i="16"/>
  <c r="H169" i="16"/>
  <c r="X169" i="16"/>
  <c r="W169" i="16"/>
  <c r="O169" i="16"/>
  <c r="Q169" i="16"/>
  <c r="E169" i="16"/>
  <c r="F169" i="16"/>
  <c r="P169" i="16"/>
  <c r="S169" i="16"/>
  <c r="A306" i="17"/>
  <c r="B306" i="17"/>
  <c r="A115" i="17"/>
  <c r="B115" i="17"/>
  <c r="A403" i="17"/>
  <c r="B403" i="17"/>
  <c r="A777" i="17"/>
  <c r="B777" i="17"/>
  <c r="A499" i="17"/>
  <c r="B499" i="17"/>
  <c r="A501" i="17"/>
  <c r="B501" i="17"/>
  <c r="A391" i="17"/>
  <c r="B391" i="17"/>
  <c r="A561" i="17"/>
  <c r="B561" i="17"/>
  <c r="A205" i="17"/>
  <c r="B205" i="17"/>
  <c r="A915" i="17"/>
  <c r="B915" i="17"/>
  <c r="A246" i="17"/>
  <c r="B246" i="17"/>
  <c r="A338" i="17"/>
  <c r="B338" i="17"/>
  <c r="A434" i="17"/>
  <c r="B434" i="17"/>
  <c r="A658" i="17"/>
  <c r="B658" i="17"/>
  <c r="A528" i="17"/>
  <c r="B528" i="17"/>
  <c r="A197" i="17"/>
  <c r="B197" i="17"/>
  <c r="A565" i="17"/>
  <c r="B565" i="17"/>
  <c r="A674" i="17"/>
  <c r="B674" i="17"/>
  <c r="A679" i="17"/>
  <c r="B679" i="17"/>
  <c r="A827" i="17"/>
  <c r="B827" i="17"/>
  <c r="A979" i="17"/>
  <c r="B979" i="17"/>
  <c r="A459" i="17"/>
  <c r="B459" i="17"/>
  <c r="A671" i="17"/>
  <c r="B671" i="17"/>
  <c r="A538" i="17"/>
  <c r="B538" i="17"/>
  <c r="A683" i="17"/>
  <c r="B683" i="17"/>
  <c r="A316" i="17"/>
  <c r="B316" i="17"/>
  <c r="A616" i="17"/>
  <c r="B616" i="17"/>
  <c r="A460" i="17"/>
  <c r="B460" i="17"/>
  <c r="A539" i="17"/>
  <c r="B539" i="17"/>
  <c r="A329" i="17"/>
  <c r="B329" i="17"/>
  <c r="A977" i="17"/>
  <c r="B977" i="17"/>
  <c r="A151" i="17"/>
  <c r="B151" i="17"/>
  <c r="A213" i="17"/>
  <c r="B213" i="17"/>
  <c r="A973" i="17"/>
  <c r="B973" i="17"/>
  <c r="A846" i="17"/>
  <c r="B846" i="17"/>
  <c r="A298" i="17"/>
  <c r="B298" i="17"/>
  <c r="A384" i="17"/>
  <c r="B384" i="17"/>
  <c r="A801" i="17"/>
  <c r="B801" i="17"/>
  <c r="A910" i="17"/>
  <c r="B910" i="17"/>
  <c r="A270" i="17"/>
  <c r="B270" i="17"/>
  <c r="A999" i="17"/>
  <c r="B999" i="17"/>
  <c r="A263" i="17"/>
  <c r="B263" i="17"/>
  <c r="A794" i="17"/>
  <c r="B794" i="17"/>
  <c r="A211" i="17"/>
  <c r="B211" i="17"/>
  <c r="A480" i="17"/>
  <c r="B480" i="17"/>
  <c r="A209" i="17"/>
  <c r="B209" i="17"/>
  <c r="A760" i="17"/>
  <c r="B760" i="17"/>
  <c r="A273" i="17"/>
  <c r="B273" i="17"/>
  <c r="A524" i="17"/>
  <c r="B524" i="17"/>
  <c r="A176" i="17"/>
  <c r="B176" i="17"/>
  <c r="A190" i="17"/>
  <c r="B190" i="17"/>
  <c r="A346" i="17"/>
  <c r="B346" i="17"/>
  <c r="A713" i="17"/>
  <c r="B713" i="17"/>
  <c r="A806" i="17"/>
  <c r="B806" i="17"/>
  <c r="A59" i="17"/>
  <c r="B59" i="17"/>
  <c r="A843" i="17"/>
  <c r="B843" i="17"/>
  <c r="A914" i="17"/>
  <c r="B914" i="17"/>
  <c r="AU5" i="17"/>
  <c r="C1" i="16"/>
  <c r="H439" i="16"/>
  <c r="P662" i="16"/>
  <c r="I509" i="16"/>
  <c r="S273" i="16"/>
  <c r="Z831" i="16"/>
  <c r="J831" i="16"/>
  <c r="L831" i="16"/>
  <c r="U831" i="16"/>
  <c r="D831" i="16"/>
  <c r="X831" i="16"/>
  <c r="P831" i="16"/>
  <c r="N831" i="16"/>
  <c r="E831" i="16"/>
  <c r="W831" i="16"/>
  <c r="C831" i="16"/>
  <c r="R831" i="16"/>
  <c r="H831" i="16"/>
  <c r="B831" i="16"/>
  <c r="G831" i="16"/>
  <c r="C503" i="16"/>
  <c r="H503" i="16"/>
  <c r="B503" i="16"/>
  <c r="N503" i="16"/>
  <c r="X503" i="16"/>
  <c r="W503" i="16"/>
  <c r="G503" i="16"/>
  <c r="T503" i="16"/>
  <c r="Y503" i="16"/>
  <c r="I503" i="16"/>
  <c r="Q503" i="16"/>
  <c r="Z503" i="16"/>
  <c r="R503" i="16"/>
  <c r="O503" i="16"/>
  <c r="S510" i="16"/>
  <c r="Z510" i="16"/>
  <c r="U510" i="16"/>
  <c r="D510" i="16"/>
  <c r="F510" i="16"/>
  <c r="E510" i="16"/>
  <c r="R510" i="16"/>
  <c r="P510" i="16"/>
  <c r="V510" i="16"/>
  <c r="L510" i="16"/>
  <c r="Y510" i="16"/>
  <c r="O510" i="16"/>
  <c r="B510" i="16"/>
  <c r="W510" i="16"/>
  <c r="G510" i="16"/>
  <c r="C510" i="16"/>
  <c r="M26" i="16"/>
  <c r="C859" i="16"/>
  <c r="Q662" i="16"/>
  <c r="G273" i="16"/>
  <c r="K782" i="16"/>
  <c r="E413" i="16"/>
  <c r="Q187" i="16"/>
  <c r="Y155" i="16"/>
  <c r="G26" i="16"/>
  <c r="Z859" i="16"/>
  <c r="E662" i="16"/>
  <c r="D273" i="16"/>
  <c r="M782" i="16"/>
  <c r="Y413" i="16"/>
  <c r="V910" i="16"/>
  <c r="F187" i="16"/>
  <c r="Z575" i="16"/>
  <c r="C509" i="16"/>
  <c r="U509" i="16"/>
  <c r="R509" i="16"/>
  <c r="H509" i="16"/>
  <c r="S509" i="16"/>
  <c r="L509" i="16"/>
  <c r="E509" i="16"/>
  <c r="J509" i="16"/>
  <c r="V662" i="16"/>
  <c r="X662" i="16"/>
  <c r="I662" i="16"/>
  <c r="F662" i="16"/>
  <c r="G662" i="16"/>
  <c r="D662" i="16"/>
  <c r="C662" i="16"/>
  <c r="S662" i="16"/>
  <c r="R662" i="16"/>
  <c r="L662" i="16"/>
  <c r="U662" i="16"/>
  <c r="M662" i="16"/>
  <c r="H662" i="16"/>
  <c r="N662" i="16"/>
  <c r="K662" i="16"/>
  <c r="J382" i="16"/>
  <c r="T382" i="16"/>
  <c r="N61" i="16"/>
  <c r="J61" i="16"/>
  <c r="T61" i="16"/>
  <c r="R61" i="16"/>
  <c r="S61" i="16"/>
  <c r="F273" i="16"/>
  <c r="I273" i="16"/>
  <c r="O273" i="16"/>
  <c r="C273" i="16"/>
  <c r="P273" i="16"/>
  <c r="R273" i="16"/>
  <c r="V273" i="16"/>
  <c r="T273" i="16"/>
  <c r="U273" i="16"/>
  <c r="W273" i="16"/>
  <c r="Z273" i="16"/>
  <c r="H782" i="16"/>
  <c r="R782" i="16"/>
  <c r="Z782" i="16"/>
  <c r="E782" i="16"/>
  <c r="N782" i="16"/>
  <c r="V782" i="16"/>
  <c r="P782" i="16"/>
  <c r="O782" i="16"/>
  <c r="Y782" i="16"/>
  <c r="T782" i="16"/>
  <c r="X782" i="16"/>
  <c r="Q782" i="16"/>
  <c r="U782" i="16"/>
  <c r="G782" i="16"/>
  <c r="B782" i="16"/>
  <c r="F782" i="16"/>
  <c r="C782" i="16"/>
  <c r="S782" i="16"/>
  <c r="I782" i="16"/>
  <c r="J782" i="16"/>
  <c r="L782" i="16"/>
  <c r="W782" i="16"/>
  <c r="Y984" i="16"/>
  <c r="R984" i="16"/>
  <c r="C984" i="16"/>
  <c r="L366" i="16"/>
  <c r="P366" i="16"/>
  <c r="F366" i="16"/>
  <c r="Q366" i="16"/>
  <c r="G187" i="16"/>
  <c r="P187" i="16"/>
  <c r="N187" i="16"/>
  <c r="V187" i="16"/>
  <c r="J187" i="16"/>
  <c r="W187" i="16"/>
  <c r="B187" i="16"/>
  <c r="X187" i="16"/>
  <c r="C187" i="16"/>
  <c r="Y187" i="16"/>
  <c r="T187" i="16"/>
  <c r="K187" i="16"/>
  <c r="M187" i="16"/>
  <c r="U187" i="16"/>
  <c r="R187" i="16"/>
  <c r="L187" i="16"/>
  <c r="H187" i="16"/>
  <c r="Z187" i="16"/>
  <c r="O187" i="16"/>
  <c r="D187" i="16"/>
  <c r="E187" i="16"/>
  <c r="S187" i="16"/>
  <c r="P155" i="16"/>
  <c r="W155" i="16"/>
  <c r="I155" i="16"/>
  <c r="J155" i="16"/>
  <c r="F155" i="16"/>
  <c r="G155" i="16"/>
  <c r="Q155" i="16"/>
  <c r="U155" i="16"/>
  <c r="M155" i="16"/>
  <c r="X155" i="16"/>
  <c r="Z155" i="16"/>
  <c r="S155" i="16"/>
  <c r="T155" i="16"/>
  <c r="C155" i="16"/>
  <c r="O155" i="16"/>
  <c r="B155" i="16"/>
  <c r="K155" i="16"/>
  <c r="H155" i="16"/>
  <c r="R155" i="16"/>
  <c r="D155" i="16"/>
  <c r="E155" i="16"/>
  <c r="C942" i="16"/>
  <c r="K942" i="16"/>
  <c r="G942" i="16"/>
  <c r="V942" i="16"/>
  <c r="H942" i="16"/>
  <c r="W942" i="16"/>
  <c r="I942" i="16"/>
  <c r="E942" i="16"/>
  <c r="O942" i="16"/>
  <c r="X942" i="16"/>
  <c r="B942" i="16"/>
  <c r="M942" i="16"/>
  <c r="Z942" i="16"/>
  <c r="J942" i="16"/>
  <c r="U942" i="16"/>
  <c r="P942" i="16"/>
  <c r="Y942" i="16"/>
  <c r="J910" i="16"/>
  <c r="Z910" i="16"/>
  <c r="B910" i="16"/>
  <c r="N910" i="16"/>
  <c r="R910" i="16"/>
  <c r="C910" i="16"/>
  <c r="Q910" i="16"/>
  <c r="M910" i="16"/>
  <c r="X910" i="16"/>
  <c r="H910" i="16"/>
  <c r="E910" i="16"/>
  <c r="K910" i="16"/>
  <c r="T910" i="16"/>
  <c r="F910" i="16"/>
  <c r="I910" i="16"/>
  <c r="U910" i="16"/>
  <c r="Y910" i="16"/>
  <c r="S910" i="16"/>
  <c r="O910" i="16"/>
  <c r="W910" i="16"/>
  <c r="P910" i="16"/>
  <c r="N413" i="16"/>
  <c r="T413" i="16"/>
  <c r="C413" i="16"/>
  <c r="Z413" i="16"/>
  <c r="R413" i="16"/>
  <c r="L413" i="16"/>
  <c r="W413" i="16"/>
  <c r="U413" i="16"/>
  <c r="G413" i="16"/>
  <c r="I413" i="16"/>
  <c r="J413" i="16"/>
  <c r="F413" i="16"/>
  <c r="Q413" i="16"/>
  <c r="O413" i="16"/>
  <c r="M413" i="16"/>
  <c r="B413" i="16"/>
  <c r="K413" i="16"/>
  <c r="D413" i="16"/>
  <c r="X413" i="16"/>
  <c r="H413" i="16"/>
  <c r="S413" i="16"/>
  <c r="P413" i="16"/>
  <c r="Y662" i="16"/>
  <c r="W662" i="16"/>
  <c r="D509" i="16"/>
  <c r="L910" i="16"/>
  <c r="R859" i="16"/>
  <c r="X859" i="16"/>
  <c r="Q859" i="16"/>
  <c r="D859" i="16"/>
  <c r="S859" i="16"/>
  <c r="H859" i="16"/>
  <c r="O859" i="16"/>
  <c r="T567" i="16"/>
  <c r="B567" i="16"/>
  <c r="J567" i="16"/>
  <c r="U567" i="16"/>
  <c r="K567" i="16"/>
  <c r="O935" i="16"/>
  <c r="R540" i="16"/>
  <c r="Y301" i="16"/>
  <c r="X301" i="16"/>
  <c r="N799" i="16"/>
  <c r="U807" i="16"/>
  <c r="H807" i="16"/>
  <c r="P260" i="16"/>
  <c r="E260" i="16"/>
  <c r="W935" i="16"/>
  <c r="P935" i="16"/>
  <c r="V540" i="16"/>
  <c r="S935" i="16"/>
  <c r="X935" i="16"/>
  <c r="L935" i="16"/>
  <c r="C301" i="16"/>
  <c r="P301" i="16"/>
  <c r="O301" i="16"/>
  <c r="J301" i="16"/>
  <c r="E301" i="16"/>
  <c r="D301" i="16"/>
  <c r="W301" i="16"/>
  <c r="G301" i="16"/>
  <c r="V301" i="16"/>
  <c r="Z301" i="16"/>
  <c r="F301" i="16"/>
  <c r="Q301" i="16"/>
  <c r="D188" i="16"/>
  <c r="Q188" i="16"/>
  <c r="T188" i="16"/>
  <c r="H188" i="16"/>
  <c r="M799" i="16"/>
  <c r="C799" i="16"/>
  <c r="W799" i="16"/>
  <c r="Y799" i="16"/>
  <c r="B799" i="16"/>
  <c r="T799" i="16"/>
  <c r="R799" i="16"/>
  <c r="Z799" i="16"/>
  <c r="L799" i="16"/>
  <c r="U799" i="16"/>
  <c r="V615" i="16"/>
  <c r="O615" i="16"/>
  <c r="J615" i="16"/>
  <c r="H615" i="16"/>
  <c r="T615" i="16"/>
  <c r="T607" i="16"/>
  <c r="D607" i="16"/>
  <c r="F918" i="16"/>
  <c r="B525" i="16"/>
  <c r="W525" i="16"/>
  <c r="O525" i="16"/>
  <c r="S525" i="16"/>
  <c r="X525" i="16"/>
  <c r="N525" i="16"/>
  <c r="Y525" i="16"/>
  <c r="I525" i="16"/>
  <c r="T525" i="16"/>
  <c r="J525" i="16"/>
  <c r="E525" i="16"/>
  <c r="Z525" i="16"/>
  <c r="G525" i="16"/>
  <c r="X750" i="16"/>
  <c r="G750" i="16"/>
  <c r="L750" i="16"/>
  <c r="H750" i="16"/>
  <c r="K750" i="16"/>
  <c r="W920" i="16"/>
  <c r="L920" i="16"/>
  <c r="O920" i="16"/>
  <c r="U446" i="16"/>
  <c r="P446" i="16"/>
  <c r="Y446" i="16"/>
  <c r="T446" i="16"/>
  <c r="Q446" i="16"/>
  <c r="H446" i="16"/>
  <c r="O446" i="16"/>
  <c r="R446" i="16"/>
  <c r="B446" i="16"/>
  <c r="E446" i="16"/>
  <c r="Q646" i="16"/>
  <c r="Y646" i="16"/>
  <c r="W646" i="16"/>
  <c r="L646" i="16"/>
  <c r="C244" i="16"/>
  <c r="G244" i="16"/>
  <c r="K244" i="16"/>
  <c r="U244" i="16"/>
  <c r="Z244" i="16"/>
  <c r="X244" i="16"/>
  <c r="W244" i="16"/>
  <c r="O244" i="16"/>
  <c r="L244" i="16"/>
  <c r="H463" i="16"/>
  <c r="N463" i="16"/>
  <c r="F463" i="16"/>
  <c r="D463" i="16"/>
  <c r="P463" i="16"/>
  <c r="Y463" i="16"/>
  <c r="V189" i="16"/>
  <c r="C189" i="16"/>
  <c r="G189" i="16"/>
  <c r="O189" i="16"/>
  <c r="S918" i="16"/>
  <c r="X276" i="16"/>
  <c r="U935" i="16"/>
  <c r="Z935" i="16"/>
  <c r="S301" i="16"/>
  <c r="D615" i="16"/>
  <c r="P799" i="16"/>
  <c r="W214" i="16"/>
  <c r="M276" i="16"/>
  <c r="A970" i="17"/>
  <c r="B970" i="17"/>
  <c r="A927" i="17"/>
  <c r="B927" i="17"/>
  <c r="A128" i="17"/>
  <c r="B128" i="17"/>
  <c r="A523" i="17"/>
  <c r="B523" i="17"/>
  <c r="A236" i="17"/>
  <c r="B236" i="17"/>
  <c r="A887" i="17"/>
  <c r="B887" i="17"/>
  <c r="A206" i="17"/>
  <c r="B206" i="17"/>
  <c r="A935" i="17"/>
  <c r="B935" i="17"/>
  <c r="A727" i="17"/>
  <c r="B727" i="17"/>
  <c r="A661" i="17"/>
  <c r="B661" i="17"/>
  <c r="A604" i="17"/>
  <c r="B604" i="17"/>
  <c r="A288" i="17"/>
  <c r="B288" i="17"/>
  <c r="A933" i="17"/>
  <c r="B933" i="17"/>
  <c r="A504" i="17"/>
  <c r="B504" i="17"/>
  <c r="A331" i="17"/>
  <c r="B331" i="17"/>
  <c r="A51" i="17"/>
  <c r="B51" i="17"/>
  <c r="A825" i="17"/>
  <c r="B825" i="17"/>
  <c r="A592" i="17"/>
  <c r="B592" i="17"/>
  <c r="A978" i="17"/>
  <c r="B978" i="17"/>
  <c r="A793" i="17"/>
  <c r="B793" i="17"/>
  <c r="A712" i="17"/>
  <c r="B712" i="17"/>
  <c r="A871" i="17"/>
  <c r="B871" i="17"/>
  <c r="A502" i="17"/>
  <c r="B502" i="17"/>
  <c r="A217" i="17"/>
  <c r="B217" i="17"/>
  <c r="A139" i="17"/>
  <c r="B139" i="17"/>
  <c r="A50" i="17"/>
  <c r="B50" i="17"/>
  <c r="A138" i="17"/>
  <c r="B138" i="17"/>
  <c r="A66" i="17"/>
  <c r="B66" i="17"/>
  <c r="A925" i="17"/>
  <c r="B925" i="17"/>
  <c r="A60" i="17"/>
  <c r="B60" i="17"/>
  <c r="A573" i="17"/>
  <c r="B573" i="17"/>
  <c r="A685" i="17"/>
  <c r="B685" i="17"/>
  <c r="A556" i="17"/>
  <c r="B556" i="17"/>
  <c r="A700" i="17"/>
  <c r="B700" i="17"/>
  <c r="A992" i="17"/>
  <c r="B992" i="17"/>
  <c r="A947" i="17"/>
  <c r="B947" i="17"/>
  <c r="A282" i="17"/>
  <c r="B282" i="17"/>
  <c r="A893" i="17"/>
  <c r="B893" i="17"/>
  <c r="A498" i="17"/>
  <c r="B498" i="17"/>
  <c r="A175" i="17"/>
  <c r="B175" i="17"/>
  <c r="A171" i="17"/>
  <c r="B171" i="17"/>
  <c r="A254" i="17"/>
  <c r="B254" i="17"/>
  <c r="A37" i="17"/>
  <c r="B37" i="17"/>
  <c r="A787" i="17"/>
  <c r="B787" i="17"/>
  <c r="A496" i="17"/>
  <c r="B496" i="17"/>
  <c r="A419" i="17"/>
  <c r="B419" i="17"/>
  <c r="A277" i="17"/>
  <c r="B277" i="17"/>
  <c r="A326" i="17"/>
  <c r="B326" i="17"/>
  <c r="A527" i="17"/>
  <c r="B527" i="17"/>
  <c r="A739" i="17"/>
  <c r="B739" i="17"/>
  <c r="A1003" i="17"/>
  <c r="B1003" i="17"/>
  <c r="A220" i="17"/>
  <c r="B220" i="17"/>
  <c r="A287" i="17"/>
  <c r="B287" i="17"/>
  <c r="A436" i="17"/>
  <c r="B436" i="17"/>
  <c r="G404" i="16"/>
  <c r="A193" i="17"/>
  <c r="B193" i="17"/>
  <c r="A478" i="17"/>
  <c r="B478" i="17"/>
  <c r="A544" i="17"/>
  <c r="B544" i="17"/>
  <c r="A643" i="17"/>
  <c r="B643" i="17"/>
  <c r="A140" i="17"/>
  <c r="B140" i="17"/>
  <c r="A926" i="17"/>
  <c r="B926" i="17"/>
  <c r="A311" i="17"/>
  <c r="B311" i="17"/>
  <c r="A183" i="17"/>
  <c r="B183" i="17"/>
  <c r="A379" i="17"/>
  <c r="B379" i="17"/>
  <c r="A680" i="17"/>
  <c r="B680" i="17"/>
  <c r="A795" i="17"/>
  <c r="B795" i="17"/>
  <c r="A761" i="17"/>
  <c r="B761" i="17"/>
  <c r="A632" i="17"/>
  <c r="B632" i="17"/>
  <c r="A445" i="17"/>
  <c r="B445" i="17"/>
  <c r="A464" i="17"/>
  <c r="B464" i="17"/>
  <c r="A301" i="17"/>
  <c r="B301" i="17"/>
  <c r="A413" i="17"/>
  <c r="B413" i="17"/>
  <c r="A797" i="17"/>
  <c r="B797" i="17"/>
  <c r="A854" i="17"/>
  <c r="B854" i="17"/>
  <c r="A107" i="17"/>
  <c r="B107" i="17"/>
  <c r="A521" i="17"/>
  <c r="B521" i="17"/>
  <c r="A218" i="17"/>
  <c r="B218" i="17"/>
  <c r="A566" i="17"/>
  <c r="B566" i="17"/>
  <c r="A810" i="17"/>
  <c r="B810" i="17"/>
  <c r="A637" i="17"/>
  <c r="B637" i="17"/>
  <c r="A553" i="17"/>
  <c r="B553" i="17"/>
  <c r="A591" i="17"/>
  <c r="B591" i="17"/>
  <c r="A371" i="17"/>
  <c r="B371" i="17"/>
  <c r="A398" i="17"/>
  <c r="B398" i="17"/>
  <c r="A602" i="17"/>
  <c r="B602" i="17"/>
  <c r="A305" i="17"/>
  <c r="B305" i="17"/>
  <c r="A356" i="17"/>
  <c r="B356" i="17"/>
  <c r="A737" i="17"/>
  <c r="B737" i="17"/>
  <c r="A438" i="17"/>
  <c r="B438" i="17"/>
  <c r="A474" i="17"/>
  <c r="B474" i="17"/>
  <c r="A994" i="17"/>
  <c r="B994" i="17"/>
  <c r="A114" i="17"/>
  <c r="B114" i="17"/>
  <c r="A271" i="17"/>
  <c r="B271" i="17"/>
  <c r="A181" i="17"/>
  <c r="B181" i="17"/>
  <c r="A772" i="17"/>
  <c r="B772" i="17"/>
  <c r="A833" i="17"/>
  <c r="B833" i="17"/>
  <c r="A230" i="17"/>
  <c r="B230" i="17"/>
  <c r="A770" i="17"/>
  <c r="B770" i="17"/>
  <c r="A903" i="17"/>
  <c r="B903" i="17"/>
  <c r="A45" i="17"/>
  <c r="B45" i="17"/>
  <c r="A440" i="17"/>
  <c r="B440" i="17"/>
  <c r="A377" i="17"/>
  <c r="B377" i="17"/>
  <c r="A689" i="17"/>
  <c r="B689" i="17"/>
  <c r="A324" i="17"/>
  <c r="B324" i="17"/>
  <c r="A869" i="17"/>
  <c r="B869" i="17"/>
  <c r="A865" i="17"/>
  <c r="B865" i="17"/>
  <c r="A285" i="17"/>
  <c r="B285" i="17"/>
  <c r="A571" i="17"/>
  <c r="B571" i="17"/>
  <c r="A229" i="17"/>
  <c r="B229" i="17"/>
  <c r="A450" i="17"/>
  <c r="B450" i="17"/>
  <c r="A435" i="17"/>
  <c r="B435" i="17"/>
  <c r="A577" i="17"/>
  <c r="B577" i="17"/>
  <c r="A147" i="17"/>
  <c r="B147" i="17"/>
  <c r="A63" i="17"/>
  <c r="B63" i="17"/>
  <c r="A322" i="17"/>
  <c r="B322" i="17"/>
  <c r="A482" i="17"/>
  <c r="B482" i="17"/>
  <c r="A251" i="17"/>
  <c r="B251" i="17"/>
  <c r="A998" i="17"/>
  <c r="B998" i="17"/>
  <c r="A733" i="17"/>
  <c r="B733" i="17"/>
  <c r="A102" i="17"/>
  <c r="B102" i="17"/>
  <c r="A429" i="17"/>
  <c r="B429" i="17"/>
  <c r="A78" i="17"/>
  <c r="B78" i="17"/>
  <c r="A349" i="17"/>
  <c r="B349" i="17"/>
  <c r="A974" i="17"/>
  <c r="B974" i="17"/>
  <c r="A537" i="17"/>
  <c r="B537" i="17"/>
  <c r="A293" i="17"/>
  <c r="B293" i="17"/>
  <c r="A568" i="17"/>
  <c r="B568" i="17"/>
  <c r="A14" i="17"/>
  <c r="B14" i="17"/>
  <c r="A845" i="17"/>
  <c r="B845" i="17"/>
  <c r="A56" i="17"/>
  <c r="B56" i="17"/>
  <c r="A292" i="17"/>
  <c r="B292" i="17"/>
  <c r="A563" i="17"/>
  <c r="B563" i="17"/>
  <c r="A109" i="17"/>
  <c r="B109" i="17"/>
  <c r="A72" i="17"/>
  <c r="B72" i="17"/>
  <c r="A67" i="17"/>
  <c r="B67" i="17"/>
  <c r="A48" i="17"/>
  <c r="B48" i="17"/>
  <c r="A972" i="17"/>
  <c r="B972" i="17"/>
  <c r="A365" i="17"/>
  <c r="B365" i="17"/>
  <c r="A216" i="17"/>
  <c r="B216" i="17"/>
  <c r="A941" i="17"/>
  <c r="B941" i="17"/>
  <c r="A439" i="17"/>
  <c r="B439" i="17"/>
  <c r="A159" i="17"/>
  <c r="B159" i="17"/>
  <c r="A466" i="17"/>
  <c r="B466" i="17"/>
  <c r="A514" i="17"/>
  <c r="B514" i="17"/>
  <c r="A233" i="17"/>
  <c r="B233" i="17"/>
  <c r="A928" i="17"/>
  <c r="B928" i="17"/>
  <c r="A764" i="17"/>
  <c r="B764" i="17"/>
  <c r="A540" i="17"/>
  <c r="B540" i="17"/>
  <c r="A805" i="17"/>
  <c r="B805" i="17"/>
  <c r="A581" i="17"/>
  <c r="B581" i="17"/>
  <c r="A327" i="17"/>
  <c r="B327" i="17"/>
  <c r="A309" i="17"/>
  <c r="B309" i="17"/>
  <c r="A740" i="17"/>
  <c r="B740" i="17"/>
  <c r="A621" i="17"/>
  <c r="B621" i="17"/>
  <c r="A99" i="17"/>
  <c r="B99" i="17"/>
  <c r="A89" i="17"/>
  <c r="B89" i="17"/>
  <c r="A648" i="17"/>
  <c r="B648" i="17"/>
  <c r="A710" i="17"/>
  <c r="B710" i="17"/>
  <c r="A119" i="17"/>
  <c r="B119" i="17"/>
  <c r="A943" i="17"/>
  <c r="B943" i="17"/>
  <c r="A132" i="17"/>
  <c r="B132" i="17"/>
  <c r="A451" i="17"/>
  <c r="B451" i="17"/>
  <c r="A767" i="17"/>
  <c r="B767" i="17"/>
  <c r="A392" i="17"/>
  <c r="B392" i="17"/>
  <c r="A800" i="17"/>
  <c r="B800" i="17"/>
  <c r="A916" i="17"/>
  <c r="B916" i="17"/>
  <c r="A838" i="17"/>
  <c r="B838" i="17"/>
  <c r="A954" i="17"/>
  <c r="B954" i="17"/>
  <c r="A93" i="17"/>
  <c r="B93" i="17"/>
  <c r="A555" i="17"/>
  <c r="B555" i="17"/>
  <c r="A130" i="17"/>
  <c r="B130" i="17"/>
  <c r="A283" i="17"/>
  <c r="B283" i="17"/>
  <c r="A201" i="17"/>
  <c r="B201" i="17"/>
  <c r="A759" i="17"/>
  <c r="B759" i="17"/>
  <c r="A366" i="17"/>
  <c r="B366" i="17"/>
  <c r="A748" i="17"/>
  <c r="B748" i="17"/>
  <c r="A557" i="17"/>
  <c r="B557" i="17"/>
  <c r="A174" i="17"/>
  <c r="B174" i="17"/>
  <c r="A522" i="17"/>
  <c r="B522" i="17"/>
  <c r="A54" i="17"/>
  <c r="B54" i="17"/>
  <c r="A590" i="17"/>
  <c r="B590" i="17"/>
  <c r="A744" i="17"/>
  <c r="B744" i="17"/>
  <c r="A690" i="17"/>
  <c r="B690" i="17"/>
  <c r="A598" i="17"/>
  <c r="B598" i="17"/>
  <c r="A809" i="17"/>
  <c r="B809" i="17"/>
  <c r="A29" i="17"/>
  <c r="B29" i="17"/>
  <c r="A942" i="17"/>
  <c r="B942" i="17"/>
  <c r="A108" i="17"/>
  <c r="B108" i="17"/>
  <c r="A340" i="17"/>
  <c r="B340" i="17"/>
  <c r="A755" i="17"/>
  <c r="B755" i="17"/>
  <c r="A431" i="17"/>
  <c r="B431" i="17"/>
  <c r="A232" i="17"/>
  <c r="B232" i="17"/>
  <c r="A534" i="17"/>
  <c r="B534" i="17"/>
  <c r="A256" i="17"/>
  <c r="B256" i="17"/>
  <c r="A16" i="17"/>
  <c r="B16" i="17"/>
  <c r="A734" i="17"/>
  <c r="B734" i="17"/>
  <c r="A491" i="17"/>
  <c r="B491" i="17"/>
  <c r="A427" i="17"/>
  <c r="B427" i="17"/>
  <c r="A762" i="17"/>
  <c r="B762" i="17"/>
  <c r="A930" i="17"/>
  <c r="B930" i="17"/>
  <c r="A735" i="17"/>
  <c r="B735" i="17"/>
  <c r="A110" i="17"/>
  <c r="B110" i="17"/>
  <c r="A971" i="17"/>
  <c r="B971" i="17"/>
  <c r="A864" i="17"/>
  <c r="B864" i="17"/>
  <c r="A716" i="17"/>
  <c r="B716" i="17"/>
  <c r="A484" i="17"/>
  <c r="B484" i="17"/>
  <c r="A749" i="17"/>
  <c r="B749" i="17"/>
  <c r="A525" i="17"/>
  <c r="B525" i="17"/>
  <c r="A383" i="17"/>
  <c r="B383" i="17"/>
  <c r="A856" i="17"/>
  <c r="B856" i="17"/>
  <c r="A493" i="17"/>
  <c r="B493" i="17"/>
  <c r="A986" i="17"/>
  <c r="B986" i="17"/>
  <c r="A624" i="17"/>
  <c r="B624" i="17"/>
  <c r="A448" i="17"/>
  <c r="B448" i="17"/>
  <c r="A771" i="17"/>
  <c r="B771" i="17"/>
  <c r="A121" i="17"/>
  <c r="B121" i="17"/>
  <c r="A187" i="17"/>
  <c r="B187" i="17"/>
  <c r="A240" i="17"/>
  <c r="B240" i="17"/>
  <c r="A562" i="17"/>
  <c r="B562" i="17"/>
  <c r="A255" i="17"/>
  <c r="B255" i="17"/>
  <c r="A572" i="17"/>
  <c r="B572" i="17"/>
  <c r="A615" i="17"/>
  <c r="B615" i="17"/>
  <c r="A133" i="17"/>
  <c r="B133" i="17"/>
  <c r="A552" i="17"/>
  <c r="B552" i="17"/>
  <c r="A874" i="17"/>
  <c r="B874" i="17"/>
  <c r="A389" i="17"/>
  <c r="B389" i="17"/>
  <c r="A156" i="17"/>
  <c r="B156" i="17"/>
  <c r="A841" i="17"/>
  <c r="B841" i="17"/>
  <c r="A715" i="17"/>
  <c r="B715" i="17"/>
  <c r="A457" i="17"/>
  <c r="B457" i="17"/>
  <c r="A736" i="17"/>
  <c r="B736" i="17"/>
  <c r="A299" i="17"/>
  <c r="B299" i="17"/>
  <c r="A465" i="17"/>
  <c r="B465" i="17"/>
  <c r="A182" i="17"/>
  <c r="B182" i="17"/>
  <c r="A950" i="17"/>
  <c r="B950" i="17"/>
  <c r="A428" i="17"/>
  <c r="B428" i="17"/>
  <c r="A82" i="17"/>
  <c r="B82" i="17"/>
  <c r="A370" i="17"/>
  <c r="B370" i="17"/>
  <c r="A969" i="17"/>
  <c r="B969" i="17"/>
  <c r="A511" i="17"/>
  <c r="B511" i="17"/>
  <c r="A261" i="17"/>
  <c r="B261" i="17"/>
  <c r="A697" i="17"/>
  <c r="B697" i="17"/>
  <c r="A940" i="17"/>
  <c r="B940" i="17"/>
  <c r="A582" i="17"/>
  <c r="B582" i="17"/>
  <c r="A244" i="17"/>
  <c r="B244" i="17"/>
  <c r="A286" i="17"/>
  <c r="B286" i="17"/>
  <c r="A294" i="17"/>
  <c r="B294" i="17"/>
  <c r="A162" i="17"/>
  <c r="B162" i="17"/>
  <c r="A32" i="17"/>
  <c r="B32" i="17"/>
  <c r="A243" i="17"/>
  <c r="B243" i="17"/>
  <c r="A262" i="17"/>
  <c r="B262" i="17"/>
  <c r="A73" i="17"/>
  <c r="B73" i="17"/>
  <c r="A821" i="17"/>
  <c r="B821" i="17"/>
  <c r="A905" i="17"/>
  <c r="B905" i="17"/>
  <c r="A20" i="17"/>
  <c r="B20" i="17"/>
  <c r="A323" i="17"/>
  <c r="B323" i="17"/>
  <c r="A746" i="17"/>
  <c r="B746" i="17"/>
  <c r="A290" i="17"/>
  <c r="B290" i="17"/>
  <c r="A526" i="17"/>
  <c r="B526" i="17"/>
  <c r="A776" i="17"/>
  <c r="B776" i="17"/>
  <c r="A178" i="17"/>
  <c r="B178" i="17"/>
  <c r="A542" i="17"/>
  <c r="B542" i="17"/>
  <c r="A897" i="17"/>
  <c r="B897" i="17"/>
  <c r="A57" i="17"/>
  <c r="B57" i="17"/>
  <c r="A948" i="17"/>
  <c r="B948" i="17"/>
  <c r="A100" i="17"/>
  <c r="B100" i="17"/>
  <c r="A348" i="17"/>
  <c r="B348" i="17"/>
  <c r="A707" i="17"/>
  <c r="B707" i="17"/>
  <c r="A373" i="17"/>
  <c r="B373" i="17"/>
  <c r="A296" i="17"/>
  <c r="B296" i="17"/>
  <c r="A409" i="17"/>
  <c r="B409" i="17"/>
  <c r="A224" i="17"/>
  <c r="B224" i="17"/>
  <c r="A80" i="17"/>
  <c r="B80" i="17"/>
  <c r="A862" i="17"/>
  <c r="B862" i="17"/>
  <c r="A186" i="17"/>
  <c r="B186" i="17"/>
  <c r="A112" i="17"/>
  <c r="B112" i="17"/>
  <c r="A337" i="17"/>
  <c r="B337" i="17"/>
  <c r="A376" i="17"/>
  <c r="B376" i="17"/>
  <c r="A487" i="17"/>
  <c r="B487" i="17"/>
  <c r="A207" i="17"/>
  <c r="B207" i="17"/>
  <c r="A71" i="17"/>
  <c r="B71" i="17"/>
  <c r="A418" i="17"/>
  <c r="B418" i="17"/>
  <c r="A976" i="17"/>
  <c r="B976" i="17"/>
  <c r="A732" i="17"/>
  <c r="B732" i="17"/>
  <c r="A1001" i="17"/>
  <c r="B1001" i="17"/>
  <c r="A613" i="17"/>
  <c r="B613" i="17"/>
  <c r="A146" i="17"/>
  <c r="B146" i="17"/>
  <c r="A407" i="17"/>
  <c r="B407" i="17"/>
  <c r="A145" i="17"/>
  <c r="B145" i="17"/>
  <c r="A996" i="17"/>
  <c r="B996" i="17"/>
  <c r="A706" i="17"/>
  <c r="B706" i="17"/>
  <c r="A879" i="17"/>
  <c r="B879" i="17"/>
  <c r="A238" i="17"/>
  <c r="B238" i="17"/>
  <c r="A876" i="17"/>
  <c r="B876" i="17"/>
  <c r="A188" i="17"/>
  <c r="B188" i="17"/>
  <c r="A547" i="17"/>
  <c r="B547" i="17"/>
  <c r="A518" i="17"/>
  <c r="B518" i="17"/>
  <c r="A779" i="17"/>
  <c r="B779" i="17"/>
  <c r="A641" i="17"/>
  <c r="B641" i="17"/>
  <c r="A208" i="17"/>
  <c r="B208" i="17"/>
  <c r="A88" i="17"/>
  <c r="B88" i="17"/>
  <c r="A728" i="17"/>
  <c r="B728" i="17"/>
  <c r="A678" i="17"/>
  <c r="B678" i="17"/>
  <c r="A103" i="17"/>
  <c r="B103" i="17"/>
  <c r="A628" i="17"/>
  <c r="B628" i="17"/>
  <c r="A153" i="17"/>
  <c r="B153" i="17"/>
  <c r="A456" i="17"/>
  <c r="B456" i="17"/>
  <c r="A387" i="17"/>
  <c r="B387" i="17"/>
  <c r="A180" i="17"/>
  <c r="B180" i="17"/>
  <c r="A345" i="17"/>
  <c r="B345" i="17"/>
  <c r="A961" i="17"/>
  <c r="B961" i="17"/>
  <c r="A64" i="17"/>
  <c r="B64" i="17"/>
  <c r="A269" i="17"/>
  <c r="B269" i="17"/>
  <c r="A258" i="17"/>
  <c r="B258" i="17"/>
  <c r="A235" i="17"/>
  <c r="B235" i="17"/>
  <c r="A123" i="17"/>
  <c r="B123" i="17"/>
  <c r="A61" i="17"/>
  <c r="B61" i="17"/>
  <c r="A718" i="17"/>
  <c r="B718" i="17"/>
  <c r="A520" i="17"/>
  <c r="B520" i="17"/>
  <c r="A46" i="17"/>
  <c r="B46" i="17"/>
  <c r="A834" i="17"/>
  <c r="B834" i="17"/>
  <c r="A513" i="17"/>
  <c r="B513" i="17"/>
  <c r="A321" i="17"/>
  <c r="B321" i="17"/>
  <c r="A688" i="17"/>
  <c r="B688" i="17"/>
  <c r="A164" i="17"/>
  <c r="B164" i="17"/>
  <c r="A396" i="17"/>
  <c r="B396" i="17"/>
  <c r="A803" i="17"/>
  <c r="B803" i="17"/>
  <c r="A975" i="17"/>
  <c r="B975" i="17"/>
  <c r="A587" i="17"/>
  <c r="B587" i="17"/>
  <c r="A911" i="17"/>
  <c r="B911" i="17"/>
  <c r="A507" i="17"/>
  <c r="B507" i="17"/>
  <c r="A603" i="17"/>
  <c r="B603" i="17"/>
  <c r="A721" i="17"/>
  <c r="B721" i="17"/>
  <c r="A550" i="17"/>
  <c r="B550" i="17"/>
  <c r="A368" i="17"/>
  <c r="B368" i="17"/>
  <c r="A847" i="17"/>
  <c r="B847" i="17"/>
  <c r="A811" i="17"/>
  <c r="B811" i="17"/>
  <c r="A94" i="17"/>
  <c r="B94" i="17"/>
  <c r="A31" i="17"/>
  <c r="B31" i="17"/>
  <c r="A215" i="17"/>
  <c r="B215" i="17"/>
  <c r="A169" i="17"/>
  <c r="B169" i="17"/>
  <c r="A880" i="17"/>
  <c r="B880" i="17"/>
  <c r="A394" i="17"/>
  <c r="B394" i="17"/>
  <c r="A984" i="17"/>
  <c r="B984" i="17"/>
  <c r="A509" i="17"/>
  <c r="B509" i="17"/>
  <c r="A393" i="17"/>
  <c r="B393" i="17"/>
  <c r="A951" i="17"/>
  <c r="B951" i="17"/>
  <c r="A1004" i="17"/>
  <c r="B1004" i="17"/>
  <c r="A531" i="17"/>
  <c r="B531" i="17"/>
  <c r="A651" i="17"/>
  <c r="B651" i="17"/>
  <c r="A472" i="17"/>
  <c r="B472" i="17"/>
  <c r="A784" i="17"/>
  <c r="B784" i="17"/>
  <c r="A70" i="17"/>
  <c r="B70" i="17"/>
  <c r="A125" i="17"/>
  <c r="B125" i="17"/>
  <c r="A154" i="17"/>
  <c r="B154" i="17"/>
  <c r="A381" i="17"/>
  <c r="B381" i="17"/>
  <c r="A932" i="17"/>
  <c r="B932" i="17"/>
  <c r="A569" i="17"/>
  <c r="B569" i="17"/>
  <c r="A325" i="17"/>
  <c r="B325" i="17"/>
  <c r="A640" i="17"/>
  <c r="B640" i="17"/>
  <c r="A90" i="17"/>
  <c r="B90" i="17"/>
  <c r="A906" i="17"/>
  <c r="B906" i="17"/>
  <c r="A545" i="17"/>
  <c r="B545" i="17"/>
  <c r="A276" i="17"/>
  <c r="B276" i="17"/>
  <c r="A595" i="17"/>
  <c r="B595" i="17"/>
  <c r="A310" i="17"/>
  <c r="B310" i="17"/>
  <c r="A593" i="17"/>
  <c r="B593" i="17"/>
  <c r="A65" i="17"/>
  <c r="B65" i="17"/>
  <c r="A529" i="17"/>
  <c r="B529" i="17"/>
  <c r="A606" i="17"/>
  <c r="B606" i="17"/>
  <c r="A421" i="17"/>
  <c r="B421" i="17"/>
  <c r="A747" i="17"/>
  <c r="B747" i="17"/>
  <c r="A672" i="17"/>
  <c r="B672" i="17"/>
  <c r="A639" i="17"/>
  <c r="B639" i="17"/>
  <c r="A120" i="17"/>
  <c r="B120" i="17"/>
  <c r="A738" i="17"/>
  <c r="B738" i="17"/>
  <c r="A415" i="17"/>
  <c r="B415" i="17"/>
  <c r="A10" i="17"/>
  <c r="B10" i="17"/>
  <c r="A195" i="17"/>
  <c r="B195" i="17"/>
  <c r="A883" i="17"/>
  <c r="B883" i="17"/>
  <c r="A796" i="17"/>
  <c r="B796" i="17"/>
  <c r="A508" i="17"/>
  <c r="B508" i="17"/>
  <c r="A677" i="17"/>
  <c r="B677" i="17"/>
  <c r="A167" i="17"/>
  <c r="B167" i="17"/>
  <c r="A97" i="17"/>
  <c r="B97" i="17"/>
  <c r="A374" i="17"/>
  <c r="B374" i="17"/>
  <c r="A858" i="17"/>
  <c r="B858" i="17"/>
  <c r="A633" i="17"/>
  <c r="B633" i="17"/>
  <c r="A574" i="17"/>
  <c r="B574" i="17"/>
  <c r="A342" i="17"/>
  <c r="B342" i="17"/>
  <c r="A726" i="17"/>
  <c r="B726" i="17"/>
  <c r="A116" i="17"/>
  <c r="B116" i="17"/>
  <c r="A441" i="17"/>
  <c r="B441" i="17"/>
  <c r="A259" i="17"/>
  <c r="B259" i="17"/>
  <c r="A328" i="17"/>
  <c r="B328" i="17"/>
  <c r="A878" i="17"/>
  <c r="B878" i="17"/>
  <c r="A417" i="17"/>
  <c r="B417" i="17"/>
  <c r="A792" i="17"/>
  <c r="B792" i="17"/>
  <c r="A774" i="17"/>
  <c r="B774" i="17"/>
  <c r="A530" i="17"/>
  <c r="B530" i="17"/>
  <c r="A446" i="17"/>
  <c r="B446" i="17"/>
  <c r="A74" i="17"/>
  <c r="B74" i="17"/>
  <c r="A95" i="17"/>
  <c r="B95" i="17"/>
  <c r="A222" i="17"/>
  <c r="B222" i="17"/>
  <c r="A53" i="17"/>
  <c r="B53" i="17"/>
  <c r="A920" i="17"/>
  <c r="B920" i="17"/>
  <c r="A684" i="17"/>
  <c r="B684" i="17"/>
  <c r="A720" i="17"/>
  <c r="B720" i="17"/>
  <c r="A399" i="17"/>
  <c r="B399" i="17"/>
  <c r="A279" i="17"/>
  <c r="B279" i="17"/>
  <c r="A913" i="17"/>
  <c r="B913" i="17"/>
  <c r="A564" i="17"/>
  <c r="B564" i="17"/>
  <c r="A533" i="17"/>
  <c r="B533" i="17"/>
  <c r="A225" i="17"/>
  <c r="B225" i="17"/>
  <c r="A899" i="17"/>
  <c r="B899" i="17"/>
  <c r="A157" i="17"/>
  <c r="B157" i="17"/>
  <c r="A420" i="17"/>
  <c r="B420" i="17"/>
  <c r="A988" i="17"/>
  <c r="B988" i="17"/>
  <c r="A546" i="17"/>
  <c r="B546" i="17"/>
  <c r="A554" i="17"/>
  <c r="B554" i="17"/>
  <c r="A652" i="17"/>
  <c r="B652" i="17"/>
  <c r="A36" i="17"/>
  <c r="B36" i="17"/>
  <c r="A836" i="17"/>
  <c r="B836" i="17"/>
  <c r="A352" i="17"/>
  <c r="B352" i="17"/>
  <c r="A912" i="17"/>
  <c r="B912" i="17"/>
  <c r="A210" i="17"/>
  <c r="B210" i="17"/>
  <c r="A483" i="17"/>
  <c r="B483" i="17"/>
  <c r="A656" i="17"/>
  <c r="B656" i="17"/>
  <c r="A454" i="17"/>
  <c r="B454" i="17"/>
  <c r="A166" i="17"/>
  <c r="B166" i="17"/>
  <c r="A596" i="17"/>
  <c r="B596" i="17"/>
  <c r="A818" i="17"/>
  <c r="B818" i="17"/>
  <c r="A475" i="17"/>
  <c r="B475" i="17"/>
  <c r="A967" i="17"/>
  <c r="B967" i="17"/>
  <c r="A129" i="17"/>
  <c r="B129" i="17"/>
  <c r="A39" i="17"/>
  <c r="B39" i="17"/>
  <c r="A817" i="17"/>
  <c r="B817" i="17"/>
  <c r="A462" i="17"/>
  <c r="B462" i="17"/>
  <c r="A664" i="17"/>
  <c r="B664" i="17"/>
  <c r="A600" i="17"/>
  <c r="B600" i="17"/>
  <c r="A751" i="17"/>
  <c r="B751" i="17"/>
  <c r="A983" i="17"/>
  <c r="B983" i="17"/>
  <c r="A536" i="17"/>
  <c r="B536" i="17"/>
  <c r="A829" i="17"/>
  <c r="B829" i="17"/>
  <c r="A957" i="17"/>
  <c r="B957" i="17"/>
  <c r="A902" i="17"/>
  <c r="B902" i="17"/>
  <c r="A844" i="17"/>
  <c r="B844" i="17"/>
  <c r="A253" i="17"/>
  <c r="B253" i="17"/>
  <c r="A185" i="17"/>
  <c r="B185" i="17"/>
  <c r="A699" i="17"/>
  <c r="B699" i="17"/>
  <c r="A619" i="17"/>
  <c r="B619" i="17"/>
  <c r="A170" i="17"/>
  <c r="B170" i="17"/>
  <c r="A335" i="17"/>
  <c r="B335" i="17"/>
  <c r="A775" i="17"/>
  <c r="B775" i="17"/>
  <c r="A955" i="17"/>
  <c r="B955" i="17"/>
  <c r="A756" i="17"/>
  <c r="B756" i="17"/>
  <c r="A921" i="17"/>
  <c r="B921" i="17"/>
  <c r="A695" i="17"/>
  <c r="B695" i="17"/>
  <c r="A339" i="17"/>
  <c r="B339" i="17"/>
  <c r="A214" i="17"/>
  <c r="B214" i="17"/>
  <c r="A307" i="17"/>
  <c r="B307" i="17"/>
  <c r="A666" i="17"/>
  <c r="B666" i="17"/>
  <c r="A303" i="17"/>
  <c r="B303" i="17"/>
  <c r="A47" i="17"/>
  <c r="B47" i="17"/>
  <c r="A390" i="17"/>
  <c r="B390" i="17"/>
  <c r="A586" i="17"/>
  <c r="B586" i="17"/>
  <c r="A631" i="17"/>
  <c r="B631" i="17"/>
  <c r="A27" i="17"/>
  <c r="B27" i="17"/>
  <c r="A142" i="17"/>
  <c r="B142" i="17"/>
  <c r="A41" i="17"/>
  <c r="B41" i="17"/>
  <c r="A265" i="17"/>
  <c r="B265" i="17"/>
  <c r="A891" i="17"/>
  <c r="B891" i="17"/>
  <c r="A968" i="17"/>
  <c r="B968" i="17"/>
  <c r="A934" i="17"/>
  <c r="B934" i="17"/>
  <c r="A780" i="17"/>
  <c r="B780" i="17"/>
  <c r="A644" i="17"/>
  <c r="B644" i="17"/>
  <c r="A500" i="17"/>
  <c r="B500" i="17"/>
  <c r="A937" i="17"/>
  <c r="B937" i="17"/>
  <c r="A765" i="17"/>
  <c r="B765" i="17"/>
  <c r="A300" i="17"/>
  <c r="B300" i="17"/>
  <c r="A137" i="17"/>
  <c r="B137" i="17"/>
  <c r="A909" i="17"/>
  <c r="B909" i="17"/>
  <c r="A757" i="17"/>
  <c r="B757" i="17"/>
  <c r="A250" i="17"/>
  <c r="B250" i="17"/>
  <c r="A437" i="17"/>
  <c r="B437" i="17"/>
  <c r="A268" i="17"/>
  <c r="B268" i="17"/>
  <c r="A363" i="17"/>
  <c r="B363" i="17"/>
  <c r="A924" i="17"/>
  <c r="B924" i="17"/>
  <c r="A126" i="17"/>
  <c r="B126" i="17"/>
  <c r="A711" i="17"/>
  <c r="B711" i="17"/>
  <c r="A11" i="17"/>
  <c r="B11" i="17"/>
  <c r="A917" i="17"/>
  <c r="B917" i="17"/>
  <c r="A875" i="17"/>
  <c r="B875" i="17"/>
  <c r="A782" i="17"/>
  <c r="B782" i="17"/>
  <c r="A890" i="17"/>
  <c r="B890" i="17"/>
  <c r="A885" i="17"/>
  <c r="B885" i="17"/>
  <c r="A455" i="17"/>
  <c r="B455" i="17"/>
  <c r="A907" i="17"/>
  <c r="B907" i="17"/>
  <c r="A701" i="17"/>
  <c r="B701" i="17"/>
  <c r="A636" i="17"/>
  <c r="B636" i="17"/>
  <c r="A424" i="17"/>
  <c r="B424" i="17"/>
  <c r="A696" i="17"/>
  <c r="B696" i="17"/>
  <c r="A442" i="17"/>
  <c r="B442" i="17"/>
  <c r="A650" i="17"/>
  <c r="B650" i="17"/>
  <c r="A725" i="17"/>
  <c r="B725" i="17"/>
  <c r="A68" i="17"/>
  <c r="B68" i="17"/>
  <c r="A13" i="17"/>
  <c r="B13" i="17"/>
  <c r="A150" i="17"/>
  <c r="B150" i="17"/>
  <c r="A694" i="17"/>
  <c r="B694" i="17"/>
  <c r="A729" i="17"/>
  <c r="B729" i="17"/>
  <c r="A385" i="17"/>
  <c r="B385" i="17"/>
  <c r="A625" i="17"/>
  <c r="B625" i="17"/>
  <c r="A614" i="17"/>
  <c r="B614" i="17"/>
  <c r="A84" i="17"/>
  <c r="B84" i="17"/>
  <c r="A388" i="17"/>
  <c r="B388" i="17"/>
  <c r="A647" i="17"/>
  <c r="B647" i="17"/>
  <c r="A136" i="17"/>
  <c r="B136" i="17"/>
  <c r="A922" i="17"/>
  <c r="B922" i="17"/>
  <c r="A35" i="17"/>
  <c r="B35" i="17"/>
  <c r="A622" i="17"/>
  <c r="B622" i="17"/>
  <c r="A257" i="17"/>
  <c r="B257" i="17"/>
  <c r="A402" i="17"/>
  <c r="B402" i="17"/>
  <c r="A248" i="17"/>
  <c r="B248" i="17"/>
  <c r="C580" i="16"/>
  <c r="B580" i="16"/>
  <c r="T580" i="16"/>
  <c r="G580" i="16"/>
  <c r="Q580" i="16"/>
  <c r="V580" i="16"/>
  <c r="I580" i="16"/>
  <c r="Y580" i="16"/>
  <c r="R580" i="16"/>
  <c r="P580" i="16"/>
  <c r="X580" i="16"/>
  <c r="E580" i="16"/>
  <c r="O307" i="16"/>
  <c r="S307" i="16"/>
  <c r="H775" i="16"/>
  <c r="M567" i="16"/>
  <c r="V859" i="16"/>
  <c r="F859" i="16"/>
  <c r="Y859" i="16"/>
  <c r="F350" i="16"/>
  <c r="O509" i="16"/>
  <c r="N509" i="16"/>
  <c r="V509" i="16"/>
  <c r="C836" i="16"/>
  <c r="D123" i="16"/>
  <c r="O580" i="16"/>
  <c r="U421" i="16"/>
  <c r="Z719" i="16"/>
  <c r="V719" i="16"/>
  <c r="E719" i="16"/>
  <c r="N719" i="16"/>
  <c r="H719" i="16"/>
  <c r="P719" i="16"/>
  <c r="O719" i="16"/>
  <c r="G719" i="16"/>
  <c r="B719" i="16"/>
  <c r="W990" i="16"/>
  <c r="G990" i="16"/>
  <c r="B990" i="16"/>
  <c r="T990" i="16"/>
  <c r="B854" i="16"/>
  <c r="Y854" i="16"/>
  <c r="N854" i="16"/>
  <c r="V854" i="16"/>
  <c r="J854" i="16"/>
  <c r="S854" i="16"/>
  <c r="X854" i="16"/>
  <c r="Q854" i="16"/>
  <c r="G854" i="16"/>
  <c r="F854" i="16"/>
  <c r="R854" i="16"/>
  <c r="L854" i="16"/>
  <c r="O228" i="16"/>
  <c r="T228" i="16"/>
  <c r="N228" i="16"/>
  <c r="Q228" i="16"/>
  <c r="U228" i="16"/>
  <c r="J228" i="16"/>
  <c r="F228" i="16"/>
  <c r="D228" i="16"/>
  <c r="X228" i="16"/>
  <c r="V228" i="16"/>
  <c r="R228" i="16"/>
  <c r="W228" i="16"/>
  <c r="Z228" i="16"/>
  <c r="Y228" i="16"/>
  <c r="H228" i="16"/>
  <c r="S228" i="16"/>
  <c r="X702" i="16"/>
  <c r="P702" i="16"/>
  <c r="C702" i="16"/>
  <c r="U221" i="16"/>
  <c r="P221" i="16"/>
  <c r="E221" i="16"/>
  <c r="B221" i="16"/>
  <c r="M221" i="16"/>
  <c r="X250" i="16"/>
  <c r="H250" i="16"/>
  <c r="F250" i="16"/>
  <c r="I250" i="16"/>
  <c r="K250" i="16"/>
  <c r="W250" i="16"/>
  <c r="H688" i="16"/>
  <c r="O688" i="16"/>
  <c r="F688" i="16"/>
  <c r="X688" i="16"/>
  <c r="P688" i="16"/>
  <c r="U688" i="16"/>
  <c r="M688" i="16"/>
  <c r="R688" i="16"/>
  <c r="S688" i="16"/>
  <c r="D688" i="16"/>
  <c r="G688" i="16"/>
  <c r="E688" i="16"/>
  <c r="Y688" i="16"/>
  <c r="T688" i="16"/>
  <c r="K688" i="16"/>
  <c r="W688" i="16"/>
  <c r="Q688" i="16"/>
  <c r="B965" i="16"/>
  <c r="F965" i="16"/>
  <c r="C965" i="16"/>
  <c r="W965" i="16"/>
  <c r="P307" i="16"/>
  <c r="Z580" i="16"/>
  <c r="M654" i="16"/>
  <c r="J654" i="16"/>
  <c r="K180" i="16"/>
  <c r="I180" i="16"/>
  <c r="E180" i="16"/>
  <c r="W180" i="16"/>
  <c r="Z901" i="16"/>
  <c r="V901" i="16"/>
  <c r="W901" i="16"/>
  <c r="O901" i="16"/>
  <c r="C901" i="16"/>
  <c r="Y901" i="16"/>
  <c r="N901" i="16"/>
  <c r="M901" i="16"/>
  <c r="R901" i="16"/>
  <c r="D901" i="16"/>
  <c r="S901" i="16"/>
  <c r="U901" i="16"/>
  <c r="K901" i="16"/>
  <c r="I901" i="16"/>
  <c r="E901" i="16"/>
  <c r="T901" i="16"/>
  <c r="H901" i="16"/>
  <c r="F901" i="16"/>
  <c r="B901" i="16"/>
  <c r="B904" i="16"/>
  <c r="Z904" i="16"/>
  <c r="R904" i="16"/>
  <c r="C904" i="16"/>
  <c r="O904" i="16"/>
  <c r="P904" i="16"/>
  <c r="W904" i="16"/>
  <c r="H904" i="16"/>
  <c r="S904" i="16"/>
  <c r="D904" i="16"/>
  <c r="I904" i="16"/>
  <c r="U904" i="16"/>
  <c r="X904" i="16"/>
  <c r="T904" i="16"/>
  <c r="Q904" i="16"/>
  <c r="Y904" i="16"/>
  <c r="V904" i="16"/>
  <c r="H325" i="16"/>
  <c r="X325" i="16"/>
  <c r="S325" i="16"/>
  <c r="Y325" i="16"/>
  <c r="N325" i="16"/>
  <c r="W325" i="16"/>
  <c r="L325" i="16"/>
  <c r="D325" i="16"/>
  <c r="K325" i="16"/>
  <c r="C325" i="16"/>
  <c r="E325" i="16"/>
  <c r="Q325" i="16"/>
  <c r="G325" i="16"/>
  <c r="U325" i="16"/>
  <c r="B325" i="16"/>
  <c r="T325" i="16"/>
  <c r="P325" i="16"/>
  <c r="J325" i="16"/>
  <c r="N798" i="16"/>
  <c r="D798" i="16"/>
  <c r="M798" i="16"/>
  <c r="T798" i="16"/>
  <c r="V798" i="16"/>
  <c r="Q798" i="16"/>
  <c r="X798" i="16"/>
  <c r="R798" i="16"/>
  <c r="S798" i="16"/>
  <c r="B798" i="16"/>
  <c r="K798" i="16"/>
  <c r="W798" i="16"/>
  <c r="C798" i="16"/>
  <c r="U798" i="16"/>
  <c r="G798" i="16"/>
  <c r="E798" i="16"/>
  <c r="H798" i="16"/>
  <c r="Y798" i="16"/>
  <c r="P798" i="16"/>
  <c r="J292" i="16"/>
  <c r="N292" i="16"/>
  <c r="H533" i="16"/>
  <c r="O533" i="16"/>
  <c r="E533" i="16"/>
  <c r="Q533" i="16"/>
  <c r="J307" i="16"/>
  <c r="G307" i="16"/>
  <c r="I11" i="16"/>
  <c r="N567" i="16"/>
  <c r="O567" i="16"/>
  <c r="I859" i="16"/>
  <c r="M859" i="16"/>
  <c r="M350" i="16"/>
  <c r="B509" i="16"/>
  <c r="X509" i="16"/>
  <c r="T509" i="16"/>
  <c r="H548" i="16"/>
  <c r="V421" i="16"/>
  <c r="J901" i="16"/>
  <c r="Q588" i="16"/>
  <c r="S588" i="16"/>
  <c r="R588" i="16"/>
  <c r="Z588" i="16"/>
  <c r="J588" i="16"/>
  <c r="D588" i="16"/>
  <c r="H588" i="16"/>
  <c r="C588" i="16"/>
  <c r="B588" i="16"/>
  <c r="F588" i="16"/>
  <c r="X588" i="16"/>
  <c r="T11" i="16"/>
  <c r="F307" i="16"/>
  <c r="U307" i="16"/>
  <c r="X812" i="16"/>
  <c r="H11" i="16"/>
  <c r="K299" i="16"/>
  <c r="H567" i="16"/>
  <c r="X567" i="16"/>
  <c r="W859" i="16"/>
  <c r="G859" i="16"/>
  <c r="V350" i="16"/>
  <c r="K509" i="16"/>
  <c r="F509" i="16"/>
  <c r="Q509" i="16"/>
  <c r="W509" i="16"/>
  <c r="L651" i="16"/>
  <c r="V651" i="16"/>
  <c r="F651" i="16"/>
  <c r="T651" i="16"/>
  <c r="U651" i="16"/>
  <c r="Z651" i="16"/>
  <c r="K651" i="16"/>
  <c r="D651" i="16"/>
  <c r="R651" i="16"/>
  <c r="Q651" i="16"/>
  <c r="C651" i="16"/>
  <c r="M651" i="16"/>
  <c r="E651" i="16"/>
  <c r="B651" i="16"/>
  <c r="W651" i="16"/>
  <c r="N651" i="16"/>
  <c r="C607" i="16"/>
  <c r="U607" i="16"/>
  <c r="Q607" i="16"/>
  <c r="V607" i="16"/>
  <c r="M607" i="16"/>
  <c r="L607" i="16"/>
  <c r="O607" i="16"/>
  <c r="I607" i="16"/>
  <c r="Y607" i="16"/>
  <c r="B607" i="16"/>
  <c r="S607" i="16"/>
  <c r="E607" i="16"/>
  <c r="N607" i="16"/>
  <c r="X607" i="16"/>
  <c r="Z607" i="16"/>
  <c r="P607" i="16"/>
  <c r="W607" i="16"/>
  <c r="J607" i="16"/>
  <c r="K607" i="16"/>
  <c r="R157" i="16"/>
  <c r="T157" i="16"/>
  <c r="B157" i="16"/>
  <c r="L157" i="16"/>
  <c r="K83" i="16"/>
  <c r="M83" i="16"/>
  <c r="B83" i="16"/>
  <c r="V99" i="16"/>
  <c r="L99" i="16"/>
  <c r="U812" i="16"/>
  <c r="D580" i="16"/>
  <c r="X543" i="16"/>
  <c r="R543" i="16"/>
  <c r="B202" i="16"/>
  <c r="U202" i="16"/>
  <c r="Z492" i="16"/>
  <c r="U492" i="16"/>
  <c r="W492" i="16"/>
  <c r="H492" i="16"/>
  <c r="S492" i="16"/>
  <c r="C453" i="16"/>
  <c r="R453" i="16"/>
  <c r="H453" i="16"/>
  <c r="Y453" i="16"/>
  <c r="P453" i="16"/>
  <c r="Q453" i="16"/>
  <c r="G453" i="16"/>
  <c r="E307" i="16"/>
  <c r="L307" i="16"/>
  <c r="P775" i="16"/>
  <c r="Y395" i="16"/>
  <c r="F580" i="16"/>
  <c r="V567" i="16"/>
  <c r="K859" i="16"/>
  <c r="P859" i="16"/>
  <c r="K350" i="16"/>
  <c r="M509" i="16"/>
  <c r="P509" i="16"/>
  <c r="W580" i="16"/>
  <c r="I283" i="16"/>
  <c r="U283" i="16"/>
  <c r="X283" i="16"/>
  <c r="Y283" i="16"/>
  <c r="V283" i="16"/>
  <c r="T283" i="16"/>
  <c r="J283" i="16"/>
  <c r="E283" i="16"/>
  <c r="G283" i="16"/>
  <c r="M243" i="16"/>
  <c r="S243" i="16"/>
  <c r="K243" i="16"/>
  <c r="I243" i="16"/>
  <c r="N243" i="16"/>
  <c r="C243" i="16"/>
  <c r="H243" i="16"/>
  <c r="F243" i="16"/>
  <c r="Q243" i="16"/>
  <c r="J124" i="16"/>
  <c r="S124" i="16"/>
  <c r="Y124" i="16"/>
  <c r="R124" i="16"/>
  <c r="C124" i="16"/>
  <c r="F936" i="16"/>
  <c r="W936" i="16"/>
  <c r="H936" i="16"/>
  <c r="M936" i="16"/>
  <c r="U936" i="16"/>
  <c r="N936" i="16"/>
  <c r="J936" i="16"/>
  <c r="D936" i="16"/>
  <c r="E936" i="16"/>
  <c r="O936" i="16"/>
  <c r="T936" i="16"/>
  <c r="Q936" i="16"/>
  <c r="I936" i="16"/>
  <c r="P936" i="16"/>
  <c r="G936" i="16"/>
  <c r="S936" i="16"/>
  <c r="Z936" i="16"/>
  <c r="E436" i="16"/>
  <c r="K436" i="16"/>
  <c r="J968" i="16"/>
  <c r="R968" i="16"/>
  <c r="T968" i="16"/>
  <c r="I968" i="16"/>
  <c r="B968" i="16"/>
  <c r="F968" i="16"/>
  <c r="G968" i="16"/>
  <c r="O968" i="16"/>
  <c r="S968" i="16"/>
  <c r="E968" i="16"/>
  <c r="Z968" i="16"/>
  <c r="Q968" i="16"/>
  <c r="V968" i="16"/>
  <c r="U968" i="16"/>
  <c r="N968" i="16"/>
  <c r="H968" i="16"/>
  <c r="B952" i="16"/>
  <c r="Q952" i="16"/>
  <c r="Y952" i="16"/>
  <c r="V952" i="16"/>
  <c r="J952" i="16"/>
  <c r="G952" i="16"/>
  <c r="L952" i="16"/>
  <c r="P952" i="16"/>
  <c r="T952" i="16"/>
  <c r="H952" i="16"/>
  <c r="C952" i="16"/>
  <c r="I952" i="16"/>
  <c r="Z952" i="16"/>
  <c r="S952" i="16"/>
  <c r="R952" i="16"/>
  <c r="O952" i="16"/>
  <c r="M952" i="16"/>
  <c r="D952" i="16"/>
  <c r="G364" i="16"/>
  <c r="U364" i="16"/>
  <c r="J364" i="16"/>
  <c r="Z364" i="16"/>
  <c r="P364" i="16"/>
  <c r="D364" i="16"/>
  <c r="Y364" i="16"/>
  <c r="I364" i="16"/>
  <c r="E364" i="16"/>
  <c r="F364" i="16"/>
  <c r="C364" i="16"/>
  <c r="B364" i="16"/>
  <c r="T364" i="16"/>
  <c r="S364" i="16"/>
  <c r="W364" i="16"/>
  <c r="X364" i="16"/>
  <c r="Y518" i="16"/>
  <c r="I518" i="16"/>
  <c r="B518" i="16"/>
  <c r="X518" i="16"/>
  <c r="J518" i="16"/>
  <c r="F518" i="16"/>
  <c r="C518" i="16"/>
  <c r="M518" i="16"/>
  <c r="D518" i="16"/>
  <c r="O518" i="16"/>
  <c r="N518" i="16"/>
  <c r="L518" i="16"/>
  <c r="G518" i="16"/>
  <c r="W518" i="16"/>
  <c r="E518" i="16"/>
  <c r="H518" i="16"/>
  <c r="U518" i="16"/>
  <c r="Q518" i="16"/>
  <c r="V518" i="16"/>
  <c r="H430" i="16"/>
  <c r="O430" i="16"/>
  <c r="Y430" i="16"/>
  <c r="R430" i="16"/>
  <c r="V430" i="16"/>
  <c r="D430" i="16"/>
  <c r="S430" i="16"/>
  <c r="F430" i="16"/>
  <c r="N430" i="16"/>
  <c r="E430" i="16"/>
  <c r="X430" i="16"/>
  <c r="Q430" i="16"/>
  <c r="M430" i="16"/>
  <c r="W430" i="16"/>
  <c r="L430" i="16"/>
  <c r="T430" i="16"/>
  <c r="Z430" i="16"/>
  <c r="K430" i="16"/>
  <c r="E590" i="16"/>
  <c r="F590" i="16"/>
  <c r="Z590" i="16"/>
  <c r="D590" i="16"/>
  <c r="Q590" i="16"/>
  <c r="H800" i="16"/>
  <c r="E800" i="16"/>
  <c r="Q800" i="16"/>
  <c r="G800" i="16"/>
  <c r="X800" i="16"/>
  <c r="Z800" i="16"/>
  <c r="F800" i="16"/>
  <c r="S800" i="16"/>
  <c r="J800" i="16"/>
  <c r="B800" i="16"/>
  <c r="R800" i="16"/>
  <c r="C800" i="16"/>
  <c r="I800" i="16"/>
  <c r="W800" i="16"/>
  <c r="N800" i="16"/>
  <c r="A2" i="16"/>
  <c r="C2" i="16"/>
  <c r="AS5" i="17"/>
  <c r="AS102" i="17"/>
  <c r="Y204" i="16"/>
  <c r="V204" i="16"/>
  <c r="AS584" i="17"/>
  <c r="K204" i="16"/>
  <c r="I122" i="16"/>
  <c r="W204" i="16"/>
  <c r="A164" i="16"/>
  <c r="L164" i="16"/>
  <c r="AS86" i="17"/>
  <c r="A806" i="16"/>
  <c r="X806" i="16"/>
  <c r="F581" i="16"/>
  <c r="L588" i="16"/>
  <c r="M29" i="16"/>
  <c r="N204" i="16"/>
  <c r="E581" i="16"/>
  <c r="X204" i="16"/>
  <c r="S204" i="16"/>
  <c r="AS207" i="17"/>
  <c r="A557" i="16"/>
  <c r="Z204" i="16"/>
  <c r="A565" i="16"/>
  <c r="A59" i="16"/>
  <c r="A541" i="16"/>
  <c r="S541" i="16"/>
  <c r="L329" i="16"/>
  <c r="S119" i="16"/>
  <c r="W524" i="16"/>
  <c r="S524" i="16"/>
  <c r="O524" i="16"/>
  <c r="R36" i="16"/>
  <c r="L36" i="16"/>
  <c r="T36" i="16"/>
  <c r="X837" i="16"/>
  <c r="O837" i="16"/>
  <c r="M837" i="16"/>
  <c r="V109" i="16"/>
  <c r="R109" i="16"/>
  <c r="B911" i="16"/>
  <c r="E911" i="16"/>
  <c r="P911" i="16"/>
  <c r="T343" i="16"/>
  <c r="D343" i="16"/>
  <c r="O343" i="16"/>
  <c r="R343" i="16"/>
  <c r="B343" i="16"/>
  <c r="P343" i="16"/>
  <c r="S343" i="16"/>
  <c r="J343" i="16"/>
  <c r="Q343" i="16"/>
  <c r="N819" i="16"/>
  <c r="J819" i="16"/>
  <c r="Z819" i="16"/>
  <c r="V329" i="16"/>
  <c r="E970" i="16"/>
  <c r="O119" i="16"/>
  <c r="C524" i="16"/>
  <c r="G524" i="16"/>
  <c r="U524" i="16"/>
  <c r="R613" i="16"/>
  <c r="S36" i="16"/>
  <c r="O36" i="16"/>
  <c r="Y36" i="16"/>
  <c r="L837" i="16"/>
  <c r="S837" i="16"/>
  <c r="H837" i="16"/>
  <c r="T548" i="16"/>
  <c r="E548" i="16"/>
  <c r="K548" i="16"/>
  <c r="C548" i="16"/>
  <c r="V548" i="16"/>
  <c r="R548" i="16"/>
  <c r="L548" i="16"/>
  <c r="F492" i="16"/>
  <c r="B492" i="16"/>
  <c r="D421" i="16"/>
  <c r="E421" i="16"/>
  <c r="S421" i="16"/>
  <c r="P421" i="16"/>
  <c r="W421" i="16"/>
  <c r="K164" i="16"/>
  <c r="P526" i="16"/>
  <c r="Z526" i="16"/>
  <c r="T526" i="16"/>
  <c r="L983" i="16"/>
  <c r="M983" i="16"/>
  <c r="M904" i="16"/>
  <c r="L904" i="16"/>
  <c r="K904" i="16"/>
  <c r="K704" i="16"/>
  <c r="L704" i="16"/>
  <c r="M704" i="16"/>
  <c r="K682" i="16"/>
  <c r="L682" i="16"/>
  <c r="M682" i="16"/>
  <c r="M591" i="16"/>
  <c r="K591" i="16"/>
  <c r="L591" i="16"/>
  <c r="K581" i="16"/>
  <c r="L581" i="16"/>
  <c r="M581" i="16"/>
  <c r="K534" i="16"/>
  <c r="L534" i="16"/>
  <c r="M534" i="16"/>
  <c r="K486" i="16"/>
  <c r="M486" i="16"/>
  <c r="L479" i="16"/>
  <c r="M479" i="16"/>
  <c r="K479" i="16"/>
  <c r="K388" i="16"/>
  <c r="L388" i="16"/>
  <c r="L324" i="16"/>
  <c r="M324" i="16"/>
  <c r="K324" i="16"/>
  <c r="L301" i="16"/>
  <c r="K301" i="16"/>
  <c r="M301" i="16"/>
  <c r="L190" i="16"/>
  <c r="M190" i="16"/>
  <c r="K97" i="16"/>
  <c r="M97" i="16"/>
  <c r="A48" i="16"/>
  <c r="Q48" i="16"/>
  <c r="AS51" i="17"/>
  <c r="AS83" i="17"/>
  <c r="A80" i="16"/>
  <c r="L80" i="16"/>
  <c r="A96" i="16"/>
  <c r="U96" i="16"/>
  <c r="AS99" i="17"/>
  <c r="A112" i="16"/>
  <c r="Y112" i="16"/>
  <c r="AS115" i="17"/>
  <c r="AS123" i="17"/>
  <c r="A120" i="16"/>
  <c r="I129" i="16"/>
  <c r="S129" i="16"/>
  <c r="X129" i="16"/>
  <c r="O129" i="16"/>
  <c r="R129" i="16"/>
  <c r="J129" i="16"/>
  <c r="C129" i="16"/>
  <c r="Y129" i="16"/>
  <c r="T129" i="16"/>
  <c r="E129" i="16"/>
  <c r="Q129" i="16"/>
  <c r="G129" i="16"/>
  <c r="N129" i="16"/>
  <c r="D129" i="16"/>
  <c r="L129" i="16"/>
  <c r="H129" i="16"/>
  <c r="U129" i="16"/>
  <c r="A137" i="16"/>
  <c r="AS140" i="17"/>
  <c r="AS148" i="17"/>
  <c r="A145" i="16"/>
  <c r="AS156" i="17"/>
  <c r="A153" i="16"/>
  <c r="H153" i="16"/>
  <c r="AS164" i="17"/>
  <c r="A161" i="16"/>
  <c r="L161" i="16"/>
  <c r="AS180" i="17"/>
  <c r="A177" i="16"/>
  <c r="A185" i="16"/>
  <c r="AS188" i="17"/>
  <c r="A193" i="16"/>
  <c r="K193" i="16"/>
  <c r="AS196" i="17"/>
  <c r="AS204" i="17"/>
  <c r="A201" i="16"/>
  <c r="Z201" i="16"/>
  <c r="AS212" i="17"/>
  <c r="A209" i="16"/>
  <c r="T209" i="16"/>
  <c r="AS220" i="17"/>
  <c r="A217" i="16"/>
  <c r="E217" i="16"/>
  <c r="A241" i="16"/>
  <c r="L241" i="16"/>
  <c r="AS244" i="17"/>
  <c r="A249" i="16"/>
  <c r="Z249" i="16"/>
  <c r="AS252" i="17"/>
  <c r="A257" i="16"/>
  <c r="N257" i="16"/>
  <c r="AS260" i="17"/>
  <c r="AS268" i="17"/>
  <c r="A265" i="16"/>
  <c r="V265" i="16"/>
  <c r="A281" i="16"/>
  <c r="K281" i="16"/>
  <c r="AS284" i="17"/>
  <c r="A297" i="16"/>
  <c r="I297" i="16"/>
  <c r="AS300" i="17"/>
  <c r="A305" i="16"/>
  <c r="P305" i="16"/>
  <c r="AS308" i="17"/>
  <c r="A330" i="16"/>
  <c r="AS333" i="17"/>
  <c r="U394" i="16"/>
  <c r="T394" i="16"/>
  <c r="C394" i="16"/>
  <c r="J394" i="16"/>
  <c r="W394" i="16"/>
  <c r="F394" i="16"/>
  <c r="Q394" i="16"/>
  <c r="S394" i="16"/>
  <c r="H394" i="16"/>
  <c r="X394" i="16"/>
  <c r="N394" i="16"/>
  <c r="B394" i="16"/>
  <c r="R394" i="16"/>
  <c r="A410" i="16"/>
  <c r="AS413" i="17"/>
  <c r="A442" i="16"/>
  <c r="I442" i="16"/>
  <c r="AS445" i="17"/>
  <c r="H522" i="16"/>
  <c r="M522" i="16"/>
  <c r="G522" i="16"/>
  <c r="W522" i="16"/>
  <c r="I522" i="16"/>
  <c r="O522" i="16"/>
  <c r="S522" i="16"/>
  <c r="E522" i="16"/>
  <c r="U522" i="16"/>
  <c r="J522" i="16"/>
  <c r="T522" i="16"/>
  <c r="K522" i="16"/>
  <c r="B522" i="16"/>
  <c r="Z522" i="16"/>
  <c r="X522" i="16"/>
  <c r="C522" i="16"/>
  <c r="Y522" i="16"/>
  <c r="P522" i="16"/>
  <c r="N522" i="16"/>
  <c r="AS589" i="17"/>
  <c r="A586" i="16"/>
  <c r="O586" i="16"/>
  <c r="AS629" i="17"/>
  <c r="A626" i="16"/>
  <c r="L626" i="16"/>
  <c r="AS694" i="17"/>
  <c r="A691" i="16"/>
  <c r="O691" i="16"/>
  <c r="A715" i="16"/>
  <c r="L715" i="16"/>
  <c r="AS718" i="17"/>
  <c r="A747" i="16"/>
  <c r="T747" i="16"/>
  <c r="AS750" i="17"/>
  <c r="A771" i="16"/>
  <c r="AS774" i="17"/>
  <c r="AS782" i="17"/>
  <c r="A779" i="16"/>
  <c r="S779" i="16"/>
  <c r="B811" i="16"/>
  <c r="W811" i="16"/>
  <c r="X811" i="16"/>
  <c r="L811" i="16"/>
  <c r="S811" i="16"/>
  <c r="Q811" i="16"/>
  <c r="J811" i="16"/>
  <c r="T811" i="16"/>
  <c r="R811" i="16"/>
  <c r="U811" i="16"/>
  <c r="P811" i="16"/>
  <c r="E811" i="16"/>
  <c r="O811" i="16"/>
  <c r="M811" i="16"/>
  <c r="V811" i="16"/>
  <c r="Y811" i="16"/>
  <c r="I811" i="16"/>
  <c r="G811" i="16"/>
  <c r="D811" i="16"/>
  <c r="F811" i="16"/>
  <c r="N811" i="16"/>
  <c r="H811" i="16"/>
  <c r="D843" i="16"/>
  <c r="R843" i="16"/>
  <c r="B843" i="16"/>
  <c r="X843" i="16"/>
  <c r="O843" i="16"/>
  <c r="M843" i="16"/>
  <c r="T843" i="16"/>
  <c r="P843" i="16"/>
  <c r="C843" i="16"/>
  <c r="J843" i="16"/>
  <c r="F843" i="16"/>
  <c r="K843" i="16"/>
  <c r="Z843" i="16"/>
  <c r="W843" i="16"/>
  <c r="V843" i="16"/>
  <c r="Y843" i="16"/>
  <c r="U843" i="16"/>
  <c r="E843" i="16"/>
  <c r="I843" i="16"/>
  <c r="H843" i="16"/>
  <c r="Q843" i="16"/>
  <c r="S843" i="16"/>
  <c r="J899" i="16"/>
  <c r="R899" i="16"/>
  <c r="K899" i="16"/>
  <c r="S899" i="16"/>
  <c r="E915" i="16"/>
  <c r="C915" i="16"/>
  <c r="B915" i="16"/>
  <c r="I915" i="16"/>
  <c r="K915" i="16"/>
  <c r="N915" i="16"/>
  <c r="P923" i="16"/>
  <c r="K923" i="16"/>
  <c r="U923" i="16"/>
  <c r="I923" i="16"/>
  <c r="Z923" i="16"/>
  <c r="G923" i="16"/>
  <c r="S923" i="16"/>
  <c r="AS950" i="17"/>
  <c r="A947" i="16"/>
  <c r="AS958" i="17"/>
  <c r="A955" i="16"/>
  <c r="S329" i="16"/>
  <c r="Q119" i="16"/>
  <c r="Z524" i="16"/>
  <c r="E524" i="16"/>
  <c r="N524" i="16"/>
  <c r="J613" i="16"/>
  <c r="X36" i="16"/>
  <c r="Q36" i="16"/>
  <c r="M36" i="16"/>
  <c r="K837" i="16"/>
  <c r="I837" i="16"/>
  <c r="P837" i="16"/>
  <c r="Q837" i="16"/>
  <c r="L726" i="16"/>
  <c r="H726" i="16"/>
  <c r="Z726" i="16"/>
  <c r="M639" i="16"/>
  <c r="Z639" i="16"/>
  <c r="N639" i="16"/>
  <c r="T639" i="16"/>
  <c r="C329" i="16"/>
  <c r="P119" i="16"/>
  <c r="L524" i="16"/>
  <c r="B524" i="16"/>
  <c r="V524" i="16"/>
  <c r="J36" i="16"/>
  <c r="W36" i="16"/>
  <c r="P36" i="16"/>
  <c r="U36" i="16"/>
  <c r="B837" i="16"/>
  <c r="F837" i="16"/>
  <c r="W837" i="16"/>
  <c r="T942" i="16"/>
  <c r="N942" i="16"/>
  <c r="E333" i="16"/>
  <c r="B333" i="16"/>
  <c r="R333" i="16"/>
  <c r="F524" i="16"/>
  <c r="X524" i="16"/>
  <c r="K36" i="16"/>
  <c r="N36" i="16"/>
  <c r="G36" i="16"/>
  <c r="W894" i="16"/>
  <c r="U837" i="16"/>
  <c r="D837" i="16"/>
  <c r="Y837" i="16"/>
  <c r="V115" i="16"/>
  <c r="G115" i="16"/>
  <c r="E115" i="16"/>
  <c r="P776" i="16"/>
  <c r="V436" i="16"/>
  <c r="N436" i="16"/>
  <c r="Z436" i="16"/>
  <c r="Y436" i="16"/>
  <c r="H436" i="16"/>
  <c r="C436" i="16"/>
  <c r="W436" i="16"/>
  <c r="M436" i="16"/>
  <c r="T436" i="16"/>
  <c r="S436" i="16"/>
  <c r="L436" i="16"/>
  <c r="J436" i="16"/>
  <c r="P436" i="16"/>
  <c r="D436" i="16"/>
  <c r="R436" i="16"/>
  <c r="G436" i="16"/>
  <c r="F436" i="16"/>
  <c r="X436" i="16"/>
  <c r="I436" i="16"/>
  <c r="Q436" i="16"/>
  <c r="O436" i="16"/>
  <c r="U436" i="16"/>
  <c r="X329" i="16"/>
  <c r="G329" i="16"/>
  <c r="T524" i="16"/>
  <c r="J524" i="16"/>
  <c r="B36" i="16"/>
  <c r="F36" i="16"/>
  <c r="V36" i="16"/>
  <c r="I894" i="16"/>
  <c r="V837" i="16"/>
  <c r="G837" i="16"/>
  <c r="J837" i="16"/>
  <c r="L949" i="16"/>
  <c r="J949" i="16"/>
  <c r="N919" i="16"/>
  <c r="R919" i="16"/>
  <c r="S919" i="16"/>
  <c r="P919" i="16"/>
  <c r="X919" i="16"/>
  <c r="Y919" i="16"/>
  <c r="R776" i="16"/>
  <c r="T776" i="16"/>
  <c r="L776" i="16"/>
  <c r="Z776" i="16"/>
  <c r="U776" i="16"/>
  <c r="Y776" i="16"/>
  <c r="K776" i="16"/>
  <c r="S776" i="16"/>
  <c r="H776" i="16"/>
  <c r="G776" i="16"/>
  <c r="Q776" i="16"/>
  <c r="F776" i="16"/>
  <c r="J776" i="16"/>
  <c r="I776" i="16"/>
  <c r="C776" i="16"/>
  <c r="V776" i="16"/>
  <c r="M776" i="16"/>
  <c r="B776" i="16"/>
  <c r="X776" i="16"/>
  <c r="N776" i="16"/>
  <c r="O776" i="16"/>
  <c r="W776" i="16"/>
  <c r="V864" i="16"/>
  <c r="J329" i="16"/>
  <c r="R524" i="16"/>
  <c r="P524" i="16"/>
  <c r="Z36" i="16"/>
  <c r="D36" i="16"/>
  <c r="R837" i="16"/>
  <c r="Z837" i="16"/>
  <c r="D776" i="16"/>
  <c r="O356" i="16"/>
  <c r="U356" i="16"/>
  <c r="B725" i="16"/>
  <c r="N725" i="16"/>
  <c r="V725" i="16"/>
  <c r="X725" i="16"/>
  <c r="J725" i="16"/>
  <c r="U725" i="16"/>
  <c r="Y725" i="16"/>
  <c r="G725" i="16"/>
  <c r="D725" i="16"/>
  <c r="P725" i="16"/>
  <c r="L725" i="16"/>
  <c r="Z887" i="16"/>
  <c r="J887" i="16"/>
  <c r="D887" i="16"/>
  <c r="L887" i="16"/>
  <c r="E887" i="16"/>
  <c r="I887" i="16"/>
  <c r="M887" i="16"/>
  <c r="H887" i="16"/>
  <c r="S887" i="16"/>
  <c r="N887" i="16"/>
  <c r="U887" i="16"/>
  <c r="C887" i="16"/>
  <c r="O887" i="16"/>
  <c r="K887" i="16"/>
  <c r="Q887" i="16"/>
  <c r="T887" i="16"/>
  <c r="X887" i="16"/>
  <c r="F887" i="16"/>
  <c r="R887" i="16"/>
  <c r="G887" i="16"/>
  <c r="V887" i="16"/>
  <c r="P887" i="16"/>
  <c r="W412" i="16"/>
  <c r="N412" i="16"/>
  <c r="S412" i="16"/>
  <c r="P412" i="16"/>
  <c r="J412" i="16"/>
  <c r="F412" i="16"/>
  <c r="H412" i="16"/>
  <c r="B412" i="16"/>
  <c r="U412" i="16"/>
  <c r="M412" i="16"/>
  <c r="X412" i="16"/>
  <c r="K412" i="16"/>
  <c r="D412" i="16"/>
  <c r="L412" i="16"/>
  <c r="Q412" i="16"/>
  <c r="R412" i="16"/>
  <c r="C412" i="16"/>
  <c r="Z412" i="16"/>
  <c r="O412" i="16"/>
  <c r="T412" i="16"/>
  <c r="Y412" i="16"/>
  <c r="K266" i="16"/>
  <c r="M503" i="16"/>
  <c r="M196" i="16"/>
  <c r="M16" i="16"/>
  <c r="L975" i="16"/>
  <c r="V975" i="16"/>
  <c r="O975" i="16"/>
  <c r="J975" i="16"/>
  <c r="M975" i="16"/>
  <c r="G975" i="16"/>
  <c r="I975" i="16"/>
  <c r="X975" i="16"/>
  <c r="S975" i="16"/>
  <c r="D975" i="16"/>
  <c r="N975" i="16"/>
  <c r="W975" i="16"/>
  <c r="H975" i="16"/>
  <c r="B975" i="16"/>
  <c r="Y975" i="16"/>
  <c r="U975" i="16"/>
  <c r="Z975" i="16"/>
  <c r="F975" i="16"/>
  <c r="E975" i="16"/>
  <c r="Q975" i="16"/>
  <c r="K975" i="16"/>
  <c r="T975" i="16"/>
  <c r="V589" i="16"/>
  <c r="K589" i="16"/>
  <c r="O863" i="16"/>
  <c r="T863" i="16"/>
  <c r="C863" i="16"/>
  <c r="D863" i="16"/>
  <c r="U863" i="16"/>
  <c r="E863" i="16"/>
  <c r="K1000" i="16"/>
  <c r="L1000" i="16"/>
  <c r="M1000" i="16"/>
  <c r="K842" i="16"/>
  <c r="L842" i="16"/>
  <c r="M842" i="16"/>
  <c r="L696" i="16"/>
  <c r="K696" i="16"/>
  <c r="M696" i="16"/>
  <c r="X966" i="16"/>
  <c r="N966" i="16"/>
  <c r="D966" i="16"/>
  <c r="Y966" i="16"/>
  <c r="Z966" i="16"/>
  <c r="H966" i="16"/>
  <c r="R966" i="16"/>
  <c r="B966" i="16"/>
  <c r="E966" i="16"/>
  <c r="L966" i="16"/>
  <c r="C966" i="16"/>
  <c r="U966" i="16"/>
  <c r="S966" i="16"/>
  <c r="M966" i="16"/>
  <c r="I966" i="16"/>
  <c r="F966" i="16"/>
  <c r="K966" i="16"/>
  <c r="O966" i="16"/>
  <c r="V966" i="16"/>
  <c r="W966" i="16"/>
  <c r="G966" i="16"/>
  <c r="Q966" i="16"/>
  <c r="M972" i="16"/>
  <c r="V292" i="16"/>
  <c r="D292" i="16"/>
  <c r="X292" i="16"/>
  <c r="U292" i="16"/>
  <c r="F292" i="16"/>
  <c r="L292" i="16"/>
  <c r="B292" i="16"/>
  <c r="Q292" i="16"/>
  <c r="R292" i="16"/>
  <c r="G292" i="16"/>
  <c r="Z292" i="16"/>
  <c r="P292" i="16"/>
  <c r="S292" i="16"/>
  <c r="I292" i="16"/>
  <c r="T292" i="16"/>
  <c r="O292" i="16"/>
  <c r="C292" i="16"/>
  <c r="K292" i="16"/>
  <c r="M292" i="16"/>
  <c r="E292" i="16"/>
  <c r="H292" i="16"/>
  <c r="J281" i="16"/>
  <c r="V281" i="16"/>
  <c r="J495" i="16"/>
  <c r="F495" i="16"/>
  <c r="B495" i="16"/>
  <c r="L495" i="16"/>
  <c r="K495" i="16"/>
  <c r="P495" i="16"/>
  <c r="V495" i="16"/>
  <c r="K503" i="16"/>
  <c r="K16" i="16"/>
  <c r="G266" i="16"/>
  <c r="X766" i="16"/>
  <c r="T766" i="16"/>
  <c r="Y766" i="16"/>
  <c r="M13" i="16"/>
  <c r="N13" i="16"/>
  <c r="B13" i="16"/>
  <c r="H13" i="16"/>
  <c r="T13" i="16"/>
  <c r="O13" i="16"/>
  <c r="V892" i="16"/>
  <c r="C892" i="16"/>
  <c r="J888" i="16"/>
  <c r="W888" i="16"/>
  <c r="B888" i="16"/>
  <c r="G888" i="16"/>
  <c r="V888" i="16"/>
  <c r="M888" i="16"/>
  <c r="R888" i="16"/>
  <c r="D888" i="16"/>
  <c r="X888" i="16"/>
  <c r="T888" i="16"/>
  <c r="S888" i="16"/>
  <c r="C888" i="16"/>
  <c r="N888" i="16"/>
  <c r="K888" i="16"/>
  <c r="U888" i="16"/>
  <c r="Q888" i="16"/>
  <c r="Z888" i="16"/>
  <c r="O888" i="16"/>
  <c r="E888" i="16"/>
  <c r="P888" i="16"/>
  <c r="Y888" i="16"/>
  <c r="F718" i="16"/>
  <c r="O718" i="16"/>
  <c r="J718" i="16"/>
  <c r="I718" i="16"/>
  <c r="H718" i="16"/>
  <c r="K718" i="16"/>
  <c r="S718" i="16"/>
  <c r="V718" i="16"/>
  <c r="M718" i="16"/>
  <c r="Y718" i="16"/>
  <c r="E718" i="16"/>
  <c r="D718" i="16"/>
  <c r="C718" i="16"/>
  <c r="X718" i="16"/>
  <c r="G718" i="16"/>
  <c r="P718" i="16"/>
  <c r="W718" i="16"/>
  <c r="N718" i="16"/>
  <c r="T718" i="16"/>
  <c r="L718" i="16"/>
  <c r="R718" i="16"/>
  <c r="K968" i="16"/>
  <c r="M968" i="16"/>
  <c r="L968" i="16"/>
  <c r="M828" i="16"/>
  <c r="L828" i="16"/>
  <c r="K828" i="16"/>
  <c r="L238" i="16"/>
  <c r="M238" i="16"/>
  <c r="K238" i="16"/>
  <c r="L685" i="16"/>
  <c r="L16" i="16"/>
  <c r="F888" i="16"/>
  <c r="B718" i="16"/>
  <c r="U894" i="16"/>
  <c r="K894" i="16"/>
  <c r="E894" i="16"/>
  <c r="Q894" i="16"/>
  <c r="L894" i="16"/>
  <c r="B894" i="16"/>
  <c r="Z894" i="16"/>
  <c r="D894" i="16"/>
  <c r="H894" i="16"/>
  <c r="N894" i="16"/>
  <c r="V894" i="16"/>
  <c r="C894" i="16"/>
  <c r="P894" i="16"/>
  <c r="M894" i="16"/>
  <c r="O894" i="16"/>
  <c r="S894" i="16"/>
  <c r="F894" i="16"/>
  <c r="Y894" i="16"/>
  <c r="X894" i="16"/>
  <c r="J894" i="16"/>
  <c r="G894" i="16"/>
  <c r="T894" i="16"/>
  <c r="L888" i="16"/>
  <c r="Z718" i="16"/>
  <c r="K946" i="16"/>
  <c r="M946" i="16"/>
  <c r="L946" i="16"/>
  <c r="K580" i="16"/>
  <c r="M580" i="16"/>
  <c r="L169" i="16"/>
  <c r="M169" i="16"/>
  <c r="P975" i="16"/>
  <c r="G212" i="16"/>
  <c r="U718" i="16"/>
  <c r="Y663" i="16"/>
  <c r="E663" i="16"/>
  <c r="J663" i="16"/>
  <c r="L663" i="16"/>
  <c r="B663" i="16"/>
  <c r="O663" i="16"/>
  <c r="W663" i="16"/>
  <c r="Q663" i="16"/>
  <c r="R663" i="16"/>
  <c r="P663" i="16"/>
  <c r="K663" i="16"/>
  <c r="H663" i="16"/>
  <c r="N663" i="16"/>
  <c r="U663" i="16"/>
  <c r="M663" i="16"/>
  <c r="X663" i="16"/>
  <c r="T663" i="16"/>
  <c r="D663" i="16"/>
  <c r="S663" i="16"/>
  <c r="C663" i="16"/>
  <c r="Z663" i="16"/>
  <c r="G663" i="16"/>
  <c r="M982" i="16"/>
  <c r="K982" i="16"/>
  <c r="L982" i="16"/>
  <c r="L903" i="16"/>
  <c r="K903" i="16"/>
  <c r="M903" i="16"/>
  <c r="M587" i="16"/>
  <c r="L587" i="16"/>
  <c r="K587" i="16"/>
  <c r="K269" i="16"/>
  <c r="L269" i="16"/>
  <c r="M251" i="16"/>
  <c r="K251" i="16"/>
  <c r="L251" i="16"/>
  <c r="C975" i="16"/>
  <c r="Y519" i="16"/>
  <c r="G519" i="16"/>
  <c r="Q519" i="16"/>
  <c r="J519" i="16"/>
  <c r="Z519" i="16"/>
  <c r="U519" i="16"/>
  <c r="W519" i="16"/>
  <c r="L519" i="16"/>
  <c r="F519" i="16"/>
  <c r="I519" i="16"/>
  <c r="R687" i="16"/>
  <c r="Q687" i="16"/>
  <c r="L687" i="16"/>
  <c r="I687" i="16"/>
  <c r="K687" i="16"/>
  <c r="U687" i="16"/>
  <c r="D687" i="16"/>
  <c r="W687" i="16"/>
  <c r="J493" i="16"/>
  <c r="Z493" i="16"/>
  <c r="P493" i="16"/>
  <c r="Y493" i="16"/>
  <c r="L493" i="16"/>
  <c r="R493" i="16"/>
  <c r="T212" i="16"/>
  <c r="I663" i="16"/>
  <c r="C604" i="16"/>
  <c r="U604" i="16"/>
  <c r="O604" i="16"/>
  <c r="S604" i="16"/>
  <c r="B604" i="16"/>
  <c r="Y604" i="16"/>
  <c r="X604" i="16"/>
  <c r="M604" i="16"/>
  <c r="F604" i="16"/>
  <c r="P604" i="16"/>
  <c r="R604" i="16"/>
  <c r="K989" i="16"/>
  <c r="M989" i="16"/>
  <c r="L877" i="16"/>
  <c r="K877" i="16"/>
  <c r="M644" i="16"/>
  <c r="L644" i="16"/>
  <c r="K644" i="16"/>
  <c r="L334" i="16"/>
  <c r="M334" i="16"/>
  <c r="K334" i="16"/>
  <c r="L179" i="16"/>
  <c r="M179" i="16"/>
  <c r="K179" i="16"/>
  <c r="N985" i="16"/>
  <c r="L503" i="16"/>
  <c r="R975" i="16"/>
  <c r="J998" i="16"/>
  <c r="U998" i="16"/>
  <c r="Q998" i="16"/>
  <c r="L998" i="16"/>
  <c r="I998" i="16"/>
  <c r="G998" i="16"/>
  <c r="B998" i="16"/>
  <c r="V998" i="16"/>
  <c r="D998" i="16"/>
  <c r="C998" i="16"/>
  <c r="X998" i="16"/>
  <c r="T998" i="16"/>
  <c r="S998" i="16"/>
  <c r="H998" i="16"/>
  <c r="Z998" i="16"/>
  <c r="C382" i="16"/>
  <c r="O382" i="16"/>
  <c r="M382" i="16"/>
  <c r="B382" i="16"/>
  <c r="Q382" i="16"/>
  <c r="X382" i="16"/>
  <c r="E382" i="16"/>
  <c r="F382" i="16"/>
  <c r="U382" i="16"/>
  <c r="Y382" i="16"/>
  <c r="S382" i="16"/>
  <c r="G382" i="16"/>
  <c r="L382" i="16"/>
  <c r="H382" i="16"/>
  <c r="V382" i="16"/>
  <c r="Z382" i="16"/>
  <c r="I382" i="16"/>
  <c r="D382" i="16"/>
  <c r="K382" i="16"/>
  <c r="R382" i="16"/>
  <c r="W382" i="16"/>
  <c r="N382" i="16"/>
  <c r="R575" i="16"/>
  <c r="Q575" i="16"/>
  <c r="W575" i="16"/>
  <c r="H575" i="16"/>
  <c r="B575" i="16"/>
  <c r="K575" i="16"/>
  <c r="F575" i="16"/>
  <c r="G575" i="16"/>
  <c r="O575" i="16"/>
  <c r="D575" i="16"/>
  <c r="T575" i="16"/>
  <c r="P575" i="16"/>
  <c r="X575" i="16"/>
  <c r="U575" i="16"/>
  <c r="E575" i="16"/>
  <c r="V575" i="16"/>
  <c r="N575" i="16"/>
  <c r="S575" i="16"/>
  <c r="M575" i="16"/>
  <c r="Y575" i="16"/>
  <c r="J575" i="16"/>
  <c r="M61" i="16"/>
  <c r="O61" i="16"/>
  <c r="U61" i="16"/>
  <c r="F61" i="16"/>
  <c r="Y61" i="16"/>
  <c r="Q61" i="16"/>
  <c r="V61" i="16"/>
  <c r="P61" i="16"/>
  <c r="W61" i="16"/>
  <c r="H61" i="16"/>
  <c r="Z61" i="16"/>
  <c r="I61" i="16"/>
  <c r="X61" i="16"/>
  <c r="L61" i="16"/>
  <c r="E61" i="16"/>
  <c r="C61" i="16"/>
  <c r="G61" i="16"/>
  <c r="Z802" i="16"/>
  <c r="H802" i="16"/>
  <c r="D414" i="16"/>
  <c r="R414" i="16"/>
  <c r="Y556" i="16"/>
  <c r="E556" i="16"/>
  <c r="Q556" i="16"/>
  <c r="T556" i="16"/>
  <c r="G556" i="16"/>
  <c r="Z556" i="16"/>
  <c r="O556" i="16"/>
  <c r="J556" i="16"/>
  <c r="P556" i="16"/>
  <c r="F556" i="16"/>
  <c r="N556" i="16"/>
  <c r="B556" i="16"/>
  <c r="H556" i="16"/>
  <c r="C556" i="16"/>
  <c r="V556" i="16"/>
  <c r="D556" i="16"/>
  <c r="L556" i="16"/>
  <c r="M556" i="16"/>
  <c r="R556" i="16"/>
  <c r="R845" i="16"/>
  <c r="V845" i="16"/>
  <c r="S845" i="16"/>
  <c r="T845" i="16"/>
  <c r="J845" i="16"/>
  <c r="U845" i="16"/>
  <c r="E845" i="16"/>
  <c r="X845" i="16"/>
  <c r="O845" i="16"/>
  <c r="H845" i="16"/>
  <c r="B845" i="16"/>
  <c r="F845" i="16"/>
  <c r="N845" i="16"/>
  <c r="K845" i="16"/>
  <c r="Y845" i="16"/>
  <c r="I845" i="16"/>
  <c r="D845" i="16"/>
  <c r="L845" i="16"/>
  <c r="G845" i="16"/>
  <c r="Q845" i="16"/>
  <c r="M845" i="16"/>
  <c r="Z845" i="16"/>
  <c r="F663" i="16"/>
  <c r="D511" i="16"/>
  <c r="N511" i="16"/>
  <c r="L511" i="16"/>
  <c r="Z511" i="16"/>
  <c r="H511" i="16"/>
  <c r="K511" i="16"/>
  <c r="O212" i="16"/>
  <c r="X212" i="16"/>
  <c r="I212" i="16"/>
  <c r="K212" i="16"/>
  <c r="Q212" i="16"/>
  <c r="E212" i="16"/>
  <c r="F212" i="16"/>
  <c r="W212" i="16"/>
  <c r="D212" i="16"/>
  <c r="J212" i="16"/>
  <c r="Z212" i="16"/>
  <c r="S212" i="16"/>
  <c r="P212" i="16"/>
  <c r="V212" i="16"/>
  <c r="H212" i="16"/>
  <c r="N212" i="16"/>
  <c r="U212" i="16"/>
  <c r="B212" i="16"/>
  <c r="C212" i="16"/>
  <c r="R212" i="16"/>
  <c r="M212" i="16"/>
  <c r="L212" i="16"/>
  <c r="J415" i="16"/>
  <c r="Q415" i="16"/>
  <c r="L415" i="16"/>
  <c r="C415" i="16"/>
  <c r="R415" i="16"/>
  <c r="F415" i="16"/>
  <c r="B415" i="16"/>
  <c r="K415" i="16"/>
  <c r="H415" i="16"/>
  <c r="T266" i="16"/>
  <c r="N266" i="16"/>
  <c r="W266" i="16"/>
  <c r="V266" i="16"/>
  <c r="E266" i="16"/>
  <c r="C266" i="16"/>
  <c r="H266" i="16"/>
  <c r="L266" i="16"/>
  <c r="Q266" i="16"/>
  <c r="P266" i="16"/>
  <c r="J266" i="16"/>
  <c r="M266" i="16"/>
  <c r="O266" i="16"/>
  <c r="F266" i="16"/>
  <c r="B266" i="16"/>
  <c r="D266" i="16"/>
  <c r="S266" i="16"/>
  <c r="I266" i="16"/>
  <c r="Y266" i="16"/>
  <c r="Z266" i="16"/>
  <c r="R266" i="16"/>
  <c r="U266" i="16"/>
  <c r="K703" i="16"/>
  <c r="M703" i="16"/>
  <c r="L703" i="16"/>
  <c r="M468" i="16"/>
  <c r="K468" i="16"/>
  <c r="M398" i="16"/>
  <c r="L398" i="16"/>
  <c r="L364" i="16"/>
  <c r="M364" i="16"/>
  <c r="K341" i="16"/>
  <c r="M341" i="16"/>
  <c r="L341" i="16"/>
  <c r="L327" i="16"/>
  <c r="K327" i="16"/>
  <c r="M327" i="16"/>
  <c r="K196" i="16"/>
  <c r="L196" i="16"/>
  <c r="K108" i="16"/>
  <c r="M108" i="16"/>
  <c r="K20" i="16"/>
  <c r="M20" i="16"/>
  <c r="K398" i="16"/>
  <c r="K169" i="16"/>
  <c r="M877" i="16"/>
  <c r="H888" i="16"/>
  <c r="F291" i="16"/>
  <c r="G291" i="16"/>
  <c r="Q291" i="16"/>
  <c r="F5" i="16"/>
  <c r="Z5" i="16"/>
  <c r="V5" i="16"/>
  <c r="T598" i="16"/>
  <c r="P598" i="16"/>
  <c r="J598" i="16"/>
  <c r="V598" i="16"/>
  <c r="Q598" i="16"/>
  <c r="W598" i="16"/>
  <c r="R598" i="16"/>
  <c r="U598" i="16"/>
  <c r="G598" i="16"/>
  <c r="D598" i="16"/>
  <c r="S598" i="16"/>
  <c r="I598" i="16"/>
  <c r="H598" i="16"/>
  <c r="E598" i="16"/>
  <c r="X598" i="16"/>
  <c r="F598" i="16"/>
  <c r="L598" i="16"/>
  <c r="B598" i="16"/>
  <c r="O598" i="16"/>
  <c r="M598" i="16"/>
  <c r="C598" i="16"/>
  <c r="Z598" i="16"/>
  <c r="R532" i="16"/>
  <c r="I532" i="16"/>
  <c r="M532" i="16"/>
  <c r="K532" i="16"/>
  <c r="T532" i="16"/>
  <c r="Q532" i="16"/>
  <c r="P532" i="16"/>
  <c r="S532" i="16"/>
  <c r="F532" i="16"/>
  <c r="O532" i="16"/>
  <c r="G532" i="16"/>
  <c r="N532" i="16"/>
  <c r="Y532" i="16"/>
  <c r="E532" i="16"/>
  <c r="D532" i="16"/>
  <c r="Z532" i="16"/>
  <c r="H532" i="16"/>
  <c r="X532" i="16"/>
  <c r="L532" i="16"/>
  <c r="C532" i="16"/>
  <c r="B532" i="16"/>
  <c r="V532" i="16"/>
  <c r="K364" i="16"/>
  <c r="Z415" i="16"/>
  <c r="V663" i="16"/>
  <c r="K846" i="16"/>
  <c r="M767" i="16"/>
  <c r="M741" i="16"/>
  <c r="L276" i="16"/>
  <c r="L155" i="16"/>
  <c r="L82" i="16"/>
  <c r="L197" i="16"/>
  <c r="N197" i="16"/>
  <c r="G197" i="16"/>
  <c r="Q197" i="16"/>
  <c r="E890" i="16"/>
  <c r="J890" i="16"/>
  <c r="S354" i="16"/>
  <c r="Q354" i="16"/>
  <c r="E125" i="16"/>
  <c r="T125" i="16"/>
  <c r="V125" i="16"/>
  <c r="U125" i="16"/>
  <c r="L359" i="16"/>
  <c r="F359" i="16"/>
  <c r="K839" i="16"/>
  <c r="H839" i="16"/>
  <c r="V839" i="16"/>
  <c r="T839" i="16"/>
  <c r="F839" i="16"/>
  <c r="Z839" i="16"/>
  <c r="G839" i="16"/>
  <c r="S839" i="16"/>
  <c r="K936" i="16"/>
  <c r="L936" i="16"/>
  <c r="L925" i="16"/>
  <c r="K925" i="16"/>
  <c r="M925" i="16"/>
  <c r="L759" i="16"/>
  <c r="K759" i="16"/>
  <c r="M759" i="16"/>
  <c r="L717" i="16"/>
  <c r="M717" i="16"/>
  <c r="K717" i="16"/>
  <c r="K620" i="16"/>
  <c r="L620" i="16"/>
  <c r="M620" i="16"/>
  <c r="K573" i="16"/>
  <c r="M573" i="16"/>
  <c r="L461" i="16"/>
  <c r="M461" i="16"/>
  <c r="K461" i="16"/>
  <c r="L446" i="16"/>
  <c r="K446" i="16"/>
  <c r="M446" i="16"/>
  <c r="L290" i="16"/>
  <c r="M290" i="16"/>
  <c r="K290" i="16"/>
  <c r="M228" i="16"/>
  <c r="K228" i="16"/>
  <c r="L228" i="16"/>
  <c r="L211" i="16"/>
  <c r="K211" i="16"/>
  <c r="M211" i="16"/>
  <c r="L173" i="16"/>
  <c r="K173" i="16"/>
  <c r="M173" i="16"/>
  <c r="K162" i="16"/>
  <c r="M162" i="16"/>
  <c r="L162" i="16"/>
  <c r="M141" i="16"/>
  <c r="L141" i="16"/>
  <c r="K141" i="16"/>
  <c r="L68" i="16"/>
  <c r="M68" i="16"/>
  <c r="Q762" i="16"/>
  <c r="B762" i="16"/>
  <c r="D794" i="16"/>
  <c r="S794" i="16"/>
  <c r="L794" i="16"/>
  <c r="O794" i="16"/>
  <c r="P794" i="16"/>
  <c r="X794" i="16"/>
  <c r="T794" i="16"/>
  <c r="W794" i="16"/>
  <c r="I794" i="16"/>
  <c r="U794" i="16"/>
  <c r="Y794" i="16"/>
  <c r="Z794" i="16"/>
  <c r="G794" i="16"/>
  <c r="K794" i="16"/>
  <c r="R794" i="16"/>
  <c r="H794" i="16"/>
  <c r="N794" i="16"/>
  <c r="E794" i="16"/>
  <c r="V794" i="16"/>
  <c r="Q794" i="16"/>
  <c r="B818" i="16"/>
  <c r="X818" i="16"/>
  <c r="T818" i="16"/>
  <c r="W818" i="16"/>
  <c r="C818" i="16"/>
  <c r="M818" i="16"/>
  <c r="H818" i="16"/>
  <c r="I818" i="16"/>
  <c r="L818" i="16"/>
  <c r="R818" i="16"/>
  <c r="Y818" i="16"/>
  <c r="Z818" i="16"/>
  <c r="D818" i="16"/>
  <c r="U898" i="16"/>
  <c r="N898" i="16"/>
  <c r="D898" i="16"/>
  <c r="C898" i="16"/>
  <c r="G898" i="16"/>
  <c r="Z898" i="16"/>
  <c r="S898" i="16"/>
  <c r="J898" i="16"/>
  <c r="X898" i="16"/>
  <c r="K898" i="16"/>
  <c r="S906" i="16"/>
  <c r="N906" i="16"/>
  <c r="C906" i="16"/>
  <c r="F906" i="16"/>
  <c r="R906" i="16"/>
  <c r="V906" i="16"/>
  <c r="T906" i="16"/>
  <c r="K906" i="16"/>
  <c r="P906" i="16"/>
  <c r="G906" i="16"/>
  <c r="B906" i="16"/>
  <c r="W906" i="16"/>
  <c r="M906" i="16"/>
  <c r="Q906" i="16"/>
  <c r="U906" i="16"/>
  <c r="X906" i="16"/>
  <c r="E906" i="16"/>
  <c r="Y906" i="16"/>
  <c r="L906" i="16"/>
  <c r="O906" i="16"/>
  <c r="H906" i="16"/>
  <c r="E962" i="16"/>
  <c r="T962" i="16"/>
  <c r="B962" i="16"/>
  <c r="J962" i="16"/>
  <c r="M962" i="16"/>
  <c r="Z962" i="16"/>
  <c r="L962" i="16"/>
  <c r="V962" i="16"/>
  <c r="I962" i="16"/>
  <c r="D962" i="16"/>
  <c r="N962" i="16"/>
  <c r="C962" i="16"/>
  <c r="F962" i="16"/>
  <c r="U962" i="16"/>
  <c r="H962" i="16"/>
  <c r="X962" i="16"/>
  <c r="P962" i="16"/>
  <c r="K962" i="16"/>
  <c r="G962" i="16"/>
  <c r="Q962" i="16"/>
  <c r="R962" i="16"/>
  <c r="Y962" i="16"/>
  <c r="O329" i="16"/>
  <c r="D329" i="16"/>
  <c r="S812" i="16"/>
  <c r="U513" i="16"/>
  <c r="E864" i="16"/>
  <c r="M125" i="16"/>
  <c r="P380" i="16"/>
  <c r="T380" i="16"/>
  <c r="L380" i="16"/>
  <c r="V380" i="16"/>
  <c r="P180" i="16"/>
  <c r="T180" i="16"/>
  <c r="F890" i="16"/>
  <c r="L784" i="16"/>
  <c r="M784" i="16"/>
  <c r="X784" i="16"/>
  <c r="Z784" i="16"/>
  <c r="T784" i="16"/>
  <c r="F784" i="16"/>
  <c r="Y784" i="16"/>
  <c r="O742" i="16"/>
  <c r="I742" i="16"/>
  <c r="U329" i="16"/>
  <c r="Q329" i="16"/>
  <c r="B812" i="16"/>
  <c r="C839" i="16"/>
  <c r="C125" i="16"/>
  <c r="K125" i="16"/>
  <c r="I125" i="16"/>
  <c r="F390" i="16"/>
  <c r="S390" i="16"/>
  <c r="G390" i="16"/>
  <c r="R390" i="16"/>
  <c r="T390" i="16"/>
  <c r="Q390" i="16"/>
  <c r="W390" i="16"/>
  <c r="J390" i="16"/>
  <c r="Y390" i="16"/>
  <c r="O390" i="16"/>
  <c r="W513" i="16"/>
  <c r="I329" i="16"/>
  <c r="E812" i="16"/>
  <c r="N731" i="16"/>
  <c r="I839" i="16"/>
  <c r="N125" i="16"/>
  <c r="O125" i="16"/>
  <c r="M329" i="16"/>
  <c r="T812" i="16"/>
  <c r="R731" i="16"/>
  <c r="AS837" i="17"/>
  <c r="Q609" i="16"/>
  <c r="V609" i="16"/>
  <c r="D609" i="16"/>
  <c r="S601" i="16"/>
  <c r="L601" i="16"/>
  <c r="Q601" i="16"/>
  <c r="C930" i="16"/>
  <c r="H714" i="16"/>
  <c r="F730" i="16"/>
  <c r="Q754" i="16"/>
  <c r="X754" i="16"/>
  <c r="L741" i="16"/>
  <c r="A489" i="16"/>
  <c r="B489" i="16"/>
  <c r="AS821" i="17"/>
  <c r="I992" i="16"/>
  <c r="I949" i="16"/>
  <c r="I927" i="16"/>
  <c r="I906" i="16"/>
  <c r="I895" i="16"/>
  <c r="I827" i="16"/>
  <c r="I823" i="16"/>
  <c r="I791" i="16"/>
  <c r="I604" i="16"/>
  <c r="I579" i="16"/>
  <c r="I575" i="16"/>
  <c r="I556" i="16"/>
  <c r="I502" i="16"/>
  <c r="I452" i="16"/>
  <c r="I445" i="16"/>
  <c r="I430" i="16"/>
  <c r="I390" i="16"/>
  <c r="I351" i="16"/>
  <c r="I333" i="16"/>
  <c r="I307" i="16"/>
  <c r="I275" i="16"/>
  <c r="I230" i="16"/>
  <c r="I172" i="16"/>
  <c r="I157" i="16"/>
  <c r="I147" i="16"/>
  <c r="I92" i="16"/>
  <c r="I67" i="16"/>
  <c r="I59" i="16"/>
  <c r="I9" i="16"/>
  <c r="M648" i="16"/>
  <c r="J730" i="16"/>
  <c r="A497" i="16"/>
  <c r="Z497" i="16"/>
  <c r="AS869" i="17"/>
  <c r="W609" i="16"/>
  <c r="J609" i="16"/>
  <c r="M609" i="16"/>
  <c r="E505" i="16"/>
  <c r="C601" i="16"/>
  <c r="V601" i="16"/>
  <c r="P601" i="16"/>
  <c r="Z930" i="16"/>
  <c r="T714" i="16"/>
  <c r="O754" i="16"/>
  <c r="V754" i="16"/>
  <c r="S754" i="16"/>
  <c r="AS757" i="17"/>
  <c r="K248" i="16"/>
  <c r="G730" i="16"/>
  <c r="I609" i="16"/>
  <c r="B609" i="16"/>
  <c r="F609" i="16"/>
  <c r="AS299" i="17"/>
  <c r="L505" i="16"/>
  <c r="K601" i="16"/>
  <c r="W601" i="16"/>
  <c r="X601" i="16"/>
  <c r="Y714" i="16"/>
  <c r="F714" i="16"/>
  <c r="X730" i="16"/>
  <c r="U754" i="16"/>
  <c r="D754" i="16"/>
  <c r="AS901" i="17"/>
  <c r="G754" i="16"/>
  <c r="AS765" i="17"/>
  <c r="AS733" i="17"/>
  <c r="C248" i="16"/>
  <c r="J601" i="16"/>
  <c r="H730" i="16"/>
  <c r="A858" i="16"/>
  <c r="H858" i="16"/>
  <c r="O609" i="16"/>
  <c r="E609" i="16"/>
  <c r="AS251" i="17"/>
  <c r="F601" i="16"/>
  <c r="M601" i="16"/>
  <c r="G601" i="16"/>
  <c r="K930" i="16"/>
  <c r="W714" i="16"/>
  <c r="J714" i="16"/>
  <c r="F754" i="16"/>
  <c r="W754" i="16"/>
  <c r="A553" i="16"/>
  <c r="R553" i="16"/>
  <c r="AS797" i="17"/>
  <c r="B248" i="16"/>
  <c r="R730" i="16"/>
  <c r="A986" i="16"/>
  <c r="Z609" i="16"/>
  <c r="S609" i="16"/>
  <c r="C609" i="16"/>
  <c r="A208" i="16"/>
  <c r="N208" i="16"/>
  <c r="Y609" i="16"/>
  <c r="D601" i="16"/>
  <c r="I601" i="16"/>
  <c r="Z601" i="16"/>
  <c r="V930" i="16"/>
  <c r="Z714" i="16"/>
  <c r="B754" i="16"/>
  <c r="A561" i="16"/>
  <c r="D561" i="16"/>
  <c r="AS933" i="17"/>
  <c r="Z754" i="16"/>
  <c r="A312" i="16"/>
  <c r="B312" i="16"/>
  <c r="N248" i="16"/>
  <c r="L870" i="16"/>
  <c r="A874" i="16"/>
  <c r="A850" i="16"/>
  <c r="S850" i="16"/>
  <c r="K598" i="16"/>
  <c r="L609" i="16"/>
  <c r="R609" i="16"/>
  <c r="U609" i="16"/>
  <c r="X609" i="16"/>
  <c r="R601" i="16"/>
  <c r="N601" i="16"/>
  <c r="Y601" i="16"/>
  <c r="I930" i="16"/>
  <c r="E714" i="16"/>
  <c r="J754" i="16"/>
  <c r="AS965" i="17"/>
  <c r="AS612" i="17"/>
  <c r="A770" i="16"/>
  <c r="C754" i="16"/>
  <c r="H609" i="16"/>
  <c r="T609" i="16"/>
  <c r="M990" i="16"/>
  <c r="H601" i="16"/>
  <c r="T601" i="16"/>
  <c r="G714" i="16"/>
  <c r="AS508" i="17"/>
  <c r="AS604" i="17"/>
  <c r="AS717" i="17"/>
  <c r="T710" i="16"/>
  <c r="Q710" i="16"/>
  <c r="Y710" i="16"/>
  <c r="L710" i="16"/>
  <c r="R710" i="16"/>
  <c r="U710" i="16"/>
  <c r="D710" i="16"/>
  <c r="W710" i="16"/>
  <c r="J710" i="16"/>
  <c r="B710" i="16"/>
  <c r="V710" i="16"/>
  <c r="S710" i="16"/>
  <c r="G710" i="16"/>
  <c r="N710" i="16"/>
  <c r="C710" i="16"/>
  <c r="I710" i="16"/>
  <c r="Z710" i="16"/>
  <c r="O710" i="16"/>
  <c r="V808" i="16"/>
  <c r="F808" i="16"/>
  <c r="T808" i="16"/>
  <c r="G808" i="16"/>
  <c r="B808" i="16"/>
  <c r="K808" i="16"/>
  <c r="L808" i="16"/>
  <c r="U808" i="16"/>
  <c r="H808" i="16"/>
  <c r="W808" i="16"/>
  <c r="X808" i="16"/>
  <c r="I808" i="16"/>
  <c r="D808" i="16"/>
  <c r="E808" i="16"/>
  <c r="P808" i="16"/>
  <c r="J808" i="16"/>
  <c r="Q808" i="16"/>
  <c r="O808" i="16"/>
  <c r="S808" i="16"/>
  <c r="Y808" i="16"/>
  <c r="M808" i="16"/>
  <c r="Z808" i="16"/>
  <c r="N808" i="16"/>
  <c r="B824" i="16"/>
  <c r="N824" i="16"/>
  <c r="P824" i="16"/>
  <c r="G824" i="16"/>
  <c r="V824" i="16"/>
  <c r="W824" i="16"/>
  <c r="O824" i="16"/>
  <c r="V150" i="16"/>
  <c r="W150" i="16"/>
  <c r="F150" i="16"/>
  <c r="N150" i="16"/>
  <c r="K150" i="16"/>
  <c r="E150" i="16"/>
  <c r="L150" i="16"/>
  <c r="C150" i="16"/>
  <c r="P150" i="16"/>
  <c r="H150" i="16"/>
  <c r="Q367" i="16"/>
  <c r="G367" i="16"/>
  <c r="E367" i="16"/>
  <c r="X367" i="16"/>
  <c r="K367" i="16"/>
  <c r="R367" i="16"/>
  <c r="Y367" i="16"/>
  <c r="F367" i="16"/>
  <c r="O367" i="16"/>
  <c r="C367" i="16"/>
  <c r="B367" i="16"/>
  <c r="U367" i="16"/>
  <c r="H367" i="16"/>
  <c r="D367" i="16"/>
  <c r="L367" i="16"/>
  <c r="P367" i="16"/>
  <c r="S367" i="16"/>
  <c r="N367" i="16"/>
  <c r="I367" i="16"/>
  <c r="I150" i="16"/>
  <c r="I85" i="16"/>
  <c r="AS218" i="17"/>
  <c r="A215" i="16"/>
  <c r="M215" i="16"/>
  <c r="AS322" i="17"/>
  <c r="A319" i="16"/>
  <c r="J319" i="16"/>
  <c r="F622" i="16"/>
  <c r="X622" i="16"/>
  <c r="Y622" i="16"/>
  <c r="W622" i="16"/>
  <c r="U622" i="16"/>
  <c r="Z622" i="16"/>
  <c r="H622" i="16"/>
  <c r="C622" i="16"/>
  <c r="K622" i="16"/>
  <c r="I622" i="16"/>
  <c r="Q622" i="16"/>
  <c r="S622" i="16"/>
  <c r="G622" i="16"/>
  <c r="R622" i="16"/>
  <c r="V622" i="16"/>
  <c r="E622" i="16"/>
  <c r="D622" i="16"/>
  <c r="O622" i="16"/>
  <c r="J622" i="16"/>
  <c r="L622" i="16"/>
  <c r="P622" i="16"/>
  <c r="B622" i="16"/>
  <c r="V950" i="16"/>
  <c r="H950" i="16"/>
  <c r="S950" i="16"/>
  <c r="E950" i="16"/>
  <c r="C950" i="16"/>
  <c r="J950" i="16"/>
  <c r="L950" i="16"/>
  <c r="Q950" i="16"/>
  <c r="N950" i="16"/>
  <c r="O950" i="16"/>
  <c r="D950" i="16"/>
  <c r="P950" i="16"/>
  <c r="X950" i="16"/>
  <c r="G950" i="16"/>
  <c r="M950" i="16"/>
  <c r="I950" i="16"/>
  <c r="Y950" i="16"/>
  <c r="B950" i="16"/>
  <c r="K950" i="16"/>
  <c r="F564" i="16"/>
  <c r="N564" i="16"/>
  <c r="T564" i="16"/>
  <c r="X564" i="16"/>
  <c r="C564" i="16"/>
  <c r="V564" i="16"/>
  <c r="W564" i="16"/>
  <c r="S564" i="16"/>
  <c r="I564" i="16"/>
  <c r="Z564" i="16"/>
  <c r="K564" i="16"/>
  <c r="H564" i="16"/>
  <c r="Y564" i="16"/>
  <c r="L564" i="16"/>
  <c r="M564" i="16"/>
  <c r="D564" i="16"/>
  <c r="J564" i="16"/>
  <c r="P564" i="16"/>
  <c r="G970" i="16"/>
  <c r="S242" i="16"/>
  <c r="W242" i="16"/>
  <c r="F950" i="16"/>
  <c r="G695" i="16"/>
  <c r="F85" i="16"/>
  <c r="K460" i="16"/>
  <c r="V367" i="16"/>
  <c r="X150" i="16"/>
  <c r="P890" i="16"/>
  <c r="H890" i="16"/>
  <c r="L890" i="16"/>
  <c r="M890" i="16"/>
  <c r="I890" i="16"/>
  <c r="B890" i="16"/>
  <c r="X890" i="16"/>
  <c r="C890" i="16"/>
  <c r="V890" i="16"/>
  <c r="G890" i="16"/>
  <c r="Z890" i="16"/>
  <c r="T890" i="16"/>
  <c r="O890" i="16"/>
  <c r="N890" i="16"/>
  <c r="Y890" i="16"/>
  <c r="R890" i="16"/>
  <c r="Q890" i="16"/>
  <c r="K890" i="16"/>
  <c r="S890" i="16"/>
  <c r="U890" i="16"/>
  <c r="W890" i="16"/>
  <c r="D890" i="16"/>
  <c r="C354" i="16"/>
  <c r="J354" i="16"/>
  <c r="V354" i="16"/>
  <c r="U354" i="16"/>
  <c r="O354" i="16"/>
  <c r="I354" i="16"/>
  <c r="E354" i="16"/>
  <c r="H354" i="16"/>
  <c r="D354" i="16"/>
  <c r="G354" i="16"/>
  <c r="L354" i="16"/>
  <c r="Y354" i="16"/>
  <c r="R354" i="16"/>
  <c r="N354" i="16"/>
  <c r="T354" i="16"/>
  <c r="B354" i="16"/>
  <c r="X354" i="16"/>
  <c r="W354" i="16"/>
  <c r="P354" i="16"/>
  <c r="Z354" i="16"/>
  <c r="M354" i="16"/>
  <c r="F354" i="16"/>
  <c r="E742" i="16"/>
  <c r="B742" i="16"/>
  <c r="Z742" i="16"/>
  <c r="G742" i="16"/>
  <c r="M742" i="16"/>
  <c r="K742" i="16"/>
  <c r="T742" i="16"/>
  <c r="Y742" i="16"/>
  <c r="D742" i="16"/>
  <c r="N742" i="16"/>
  <c r="Q742" i="16"/>
  <c r="S742" i="16"/>
  <c r="X742" i="16"/>
  <c r="P742" i="16"/>
  <c r="C742" i="16"/>
  <c r="V742" i="16"/>
  <c r="J742" i="16"/>
  <c r="R742" i="16"/>
  <c r="U742" i="16"/>
  <c r="L742" i="16"/>
  <c r="H742" i="16"/>
  <c r="W742" i="16"/>
  <c r="B380" i="16"/>
  <c r="K380" i="16"/>
  <c r="C380" i="16"/>
  <c r="N380" i="16"/>
  <c r="Q380" i="16"/>
  <c r="R380" i="16"/>
  <c r="U380" i="16"/>
  <c r="S380" i="16"/>
  <c r="X380" i="16"/>
  <c r="F380" i="16"/>
  <c r="G380" i="16"/>
  <c r="J380" i="16"/>
  <c r="H380" i="16"/>
  <c r="W380" i="16"/>
  <c r="Z380" i="16"/>
  <c r="Y380" i="16"/>
  <c r="I380" i="16"/>
  <c r="E380" i="16"/>
  <c r="D380" i="16"/>
  <c r="M380" i="16"/>
  <c r="V653" i="16"/>
  <c r="U653" i="16"/>
  <c r="T653" i="16"/>
  <c r="P653" i="16"/>
  <c r="R653" i="16"/>
  <c r="B653" i="16"/>
  <c r="Y653" i="16"/>
  <c r="N653" i="16"/>
  <c r="Y3" i="16"/>
  <c r="P3" i="16"/>
  <c r="E3" i="16"/>
  <c r="O3" i="16"/>
  <c r="J880" i="16"/>
  <c r="X880" i="16"/>
  <c r="G880" i="16"/>
  <c r="D880" i="16"/>
  <c r="H99" i="16"/>
  <c r="N99" i="16"/>
  <c r="B99" i="16"/>
  <c r="W99" i="16"/>
  <c r="D99" i="16"/>
  <c r="Z99" i="16"/>
  <c r="R99" i="16"/>
  <c r="F99" i="16"/>
  <c r="E99" i="16"/>
  <c r="J99" i="16"/>
  <c r="O99" i="16"/>
  <c r="T99" i="16"/>
  <c r="I99" i="16"/>
  <c r="S99" i="16"/>
  <c r="Q99" i="16"/>
  <c r="P99" i="16"/>
  <c r="M99" i="16"/>
  <c r="C99" i="16"/>
  <c r="X99" i="16"/>
  <c r="U99" i="16"/>
  <c r="Y220" i="16"/>
  <c r="T220" i="16"/>
  <c r="N484" i="16"/>
  <c r="P484" i="16"/>
  <c r="J484" i="16"/>
  <c r="S484" i="16"/>
  <c r="G213" i="16"/>
  <c r="X213" i="16"/>
  <c r="C213" i="16"/>
  <c r="B242" i="16"/>
  <c r="P242" i="16"/>
  <c r="R716" i="16"/>
  <c r="D716" i="16"/>
  <c r="K716" i="16"/>
  <c r="Z716" i="16"/>
  <c r="T716" i="16"/>
  <c r="S716" i="16"/>
  <c r="U112" i="16"/>
  <c r="C112" i="16"/>
  <c r="M980" i="16"/>
  <c r="X980" i="16"/>
  <c r="E980" i="16"/>
  <c r="N980" i="16"/>
  <c r="D980" i="16"/>
  <c r="V980" i="16"/>
  <c r="W980" i="16"/>
  <c r="H524" i="16"/>
  <c r="K524" i="16"/>
  <c r="X49" i="16"/>
  <c r="F49" i="16"/>
  <c r="K49" i="16"/>
  <c r="P49" i="16"/>
  <c r="V49" i="16"/>
  <c r="N49" i="16"/>
  <c r="Q49" i="16"/>
  <c r="D49" i="16"/>
  <c r="C49" i="16"/>
  <c r="H49" i="16"/>
  <c r="G49" i="16"/>
  <c r="T49" i="16"/>
  <c r="W49" i="16"/>
  <c r="Y49" i="16"/>
  <c r="L49" i="16"/>
  <c r="Z367" i="16"/>
  <c r="G387" i="16"/>
  <c r="Q387" i="16"/>
  <c r="N387" i="16"/>
  <c r="Z387" i="16"/>
  <c r="I387" i="16"/>
  <c r="U387" i="16"/>
  <c r="M387" i="16"/>
  <c r="B387" i="16"/>
  <c r="H387" i="16"/>
  <c r="T387" i="16"/>
  <c r="L387" i="16"/>
  <c r="D387" i="16"/>
  <c r="J387" i="16"/>
  <c r="O387" i="16"/>
  <c r="W387" i="16"/>
  <c r="V387" i="16"/>
  <c r="Y387" i="16"/>
  <c r="R387" i="16"/>
  <c r="S387" i="16"/>
  <c r="K387" i="16"/>
  <c r="F387" i="16"/>
  <c r="E387" i="16"/>
  <c r="Q858" i="16"/>
  <c r="R85" i="16"/>
  <c r="X85" i="16"/>
  <c r="S85" i="16"/>
  <c r="J85" i="16"/>
  <c r="Y85" i="16"/>
  <c r="P85" i="16"/>
  <c r="W85" i="16"/>
  <c r="T85" i="16"/>
  <c r="L85" i="16"/>
  <c r="B85" i="16"/>
  <c r="V85" i="16"/>
  <c r="H85" i="16"/>
  <c r="Q85" i="16"/>
  <c r="K85" i="16"/>
  <c r="G85" i="16"/>
  <c r="U85" i="16"/>
  <c r="M85" i="16"/>
  <c r="O85" i="16"/>
  <c r="E85" i="16"/>
  <c r="D85" i="16"/>
  <c r="Z85" i="16"/>
  <c r="F460" i="16"/>
  <c r="S460" i="16"/>
  <c r="L460" i="16"/>
  <c r="G460" i="16"/>
  <c r="V460" i="16"/>
  <c r="W460" i="16"/>
  <c r="U460" i="16"/>
  <c r="E460" i="16"/>
  <c r="D460" i="16"/>
  <c r="I460" i="16"/>
  <c r="X460" i="16"/>
  <c r="R460" i="16"/>
  <c r="B460" i="16"/>
  <c r="Z460" i="16"/>
  <c r="Q460" i="16"/>
  <c r="C460" i="16"/>
  <c r="T460" i="16"/>
  <c r="O460" i="16"/>
  <c r="M460" i="16"/>
  <c r="H460" i="16"/>
  <c r="N460" i="16"/>
  <c r="Y460" i="16"/>
  <c r="R153" i="16"/>
  <c r="B970" i="16"/>
  <c r="U126" i="16"/>
  <c r="X970" i="16"/>
  <c r="U242" i="16"/>
  <c r="Z242" i="16"/>
  <c r="O380" i="16"/>
  <c r="F695" i="16"/>
  <c r="V695" i="16"/>
  <c r="L695" i="16"/>
  <c r="Y695" i="16"/>
  <c r="Q695" i="16"/>
  <c r="Z695" i="16"/>
  <c r="C695" i="16"/>
  <c r="D695" i="16"/>
  <c r="H695" i="16"/>
  <c r="X695" i="16"/>
  <c r="W695" i="16"/>
  <c r="T695" i="16"/>
  <c r="I695" i="16"/>
  <c r="E695" i="16"/>
  <c r="O695" i="16"/>
  <c r="N695" i="16"/>
  <c r="M695" i="16"/>
  <c r="B695" i="16"/>
  <c r="K695" i="16"/>
  <c r="R695" i="16"/>
  <c r="S695" i="16"/>
  <c r="J695" i="16"/>
  <c r="C508" i="16"/>
  <c r="G508" i="16"/>
  <c r="X508" i="16"/>
  <c r="M508" i="16"/>
  <c r="H508" i="16"/>
  <c r="F508" i="16"/>
  <c r="Y508" i="16"/>
  <c r="U508" i="16"/>
  <c r="B508" i="16"/>
  <c r="N508" i="16"/>
  <c r="Q508" i="16"/>
  <c r="P508" i="16"/>
  <c r="K508" i="16"/>
  <c r="L508" i="16"/>
  <c r="Z508" i="16"/>
  <c r="D508" i="16"/>
  <c r="S508" i="16"/>
  <c r="W508" i="16"/>
  <c r="J508" i="16"/>
  <c r="O508" i="16"/>
  <c r="R508" i="16"/>
  <c r="E508" i="16"/>
  <c r="X242" i="16"/>
  <c r="V242" i="16"/>
  <c r="I508" i="16"/>
  <c r="R950" i="16"/>
  <c r="Y358" i="16"/>
  <c r="H358" i="16"/>
  <c r="E358" i="16"/>
  <c r="C358" i="16"/>
  <c r="W358" i="16"/>
  <c r="R637" i="16"/>
  <c r="Y637" i="16"/>
  <c r="C637" i="16"/>
  <c r="G637" i="16"/>
  <c r="Q637" i="16"/>
  <c r="W637" i="16"/>
  <c r="H637" i="16"/>
  <c r="T637" i="16"/>
  <c r="N637" i="16"/>
  <c r="P637" i="16"/>
  <c r="Z637" i="16"/>
  <c r="E637" i="16"/>
  <c r="U637" i="16"/>
  <c r="J637" i="16"/>
  <c r="M637" i="16"/>
  <c r="L637" i="16"/>
  <c r="K637" i="16"/>
  <c r="X637" i="16"/>
  <c r="V637" i="16"/>
  <c r="S637" i="16"/>
  <c r="D637" i="16"/>
  <c r="I637" i="16"/>
  <c r="D121" i="16"/>
  <c r="I121" i="16"/>
  <c r="O121" i="16"/>
  <c r="E414" i="16"/>
  <c r="T414" i="16"/>
  <c r="J414" i="16"/>
  <c r="S414" i="16"/>
  <c r="P414" i="16"/>
  <c r="U414" i="16"/>
  <c r="L414" i="16"/>
  <c r="O414" i="16"/>
  <c r="Z414" i="16"/>
  <c r="W414" i="16"/>
  <c r="M414" i="16"/>
  <c r="K414" i="16"/>
  <c r="C414" i="16"/>
  <c r="N414" i="16"/>
  <c r="G414" i="16"/>
  <c r="H414" i="16"/>
  <c r="I414" i="16"/>
  <c r="V414" i="16"/>
  <c r="N691" i="16"/>
  <c r="B691" i="16"/>
  <c r="N242" i="16"/>
  <c r="C387" i="16"/>
  <c r="N153" i="16"/>
  <c r="T622" i="16"/>
  <c r="T508" i="16"/>
  <c r="Z950" i="16"/>
  <c r="B564" i="16"/>
  <c r="C808" i="16"/>
  <c r="M429" i="16"/>
  <c r="Y429" i="16"/>
  <c r="N429" i="16"/>
  <c r="X429" i="16"/>
  <c r="R429" i="16"/>
  <c r="S429" i="16"/>
  <c r="V429" i="16"/>
  <c r="D429" i="16"/>
  <c r="K429" i="16"/>
  <c r="P429" i="16"/>
  <c r="L429" i="16"/>
  <c r="W429" i="16"/>
  <c r="G429" i="16"/>
  <c r="H429" i="16"/>
  <c r="R242" i="16"/>
  <c r="P387" i="16"/>
  <c r="M622" i="16"/>
  <c r="O564" i="16"/>
  <c r="B980" i="16"/>
  <c r="L716" i="16"/>
  <c r="X387" i="16"/>
  <c r="U695" i="16"/>
  <c r="N622" i="16"/>
  <c r="B429" i="16"/>
  <c r="Q564" i="16"/>
  <c r="M710" i="16"/>
  <c r="K354" i="16"/>
  <c r="F742" i="16"/>
  <c r="R808" i="16"/>
  <c r="C552" i="16"/>
  <c r="B552" i="16"/>
  <c r="L552" i="16"/>
  <c r="J552" i="16"/>
  <c r="F552" i="16"/>
  <c r="K552" i="16"/>
  <c r="R552" i="16"/>
  <c r="H552" i="16"/>
  <c r="E215" i="16"/>
  <c r="N882" i="16"/>
  <c r="T882" i="16"/>
  <c r="S882" i="16"/>
  <c r="I882" i="16"/>
  <c r="M882" i="16"/>
  <c r="C882" i="16"/>
  <c r="Z882" i="16"/>
  <c r="Q882" i="16"/>
  <c r="H882" i="16"/>
  <c r="E882" i="16"/>
  <c r="X882" i="16"/>
  <c r="B882" i="16"/>
  <c r="K882" i="16"/>
  <c r="F882" i="16"/>
  <c r="R882" i="16"/>
  <c r="D882" i="16"/>
  <c r="L882" i="16"/>
  <c r="U882" i="16"/>
  <c r="Y882" i="16"/>
  <c r="G882" i="16"/>
  <c r="V882" i="16"/>
  <c r="P882" i="16"/>
  <c r="O882" i="16"/>
  <c r="J882" i="16"/>
  <c r="W882" i="16"/>
  <c r="A22" i="16"/>
  <c r="AS25" i="17"/>
  <c r="AS57" i="17"/>
  <c r="A54" i="16"/>
  <c r="A110" i="16"/>
  <c r="L110" i="16"/>
  <c r="AS113" i="17"/>
  <c r="A143" i="16"/>
  <c r="AS146" i="17"/>
  <c r="AS186" i="17"/>
  <c r="A183" i="16"/>
  <c r="AS250" i="17"/>
  <c r="A247" i="16"/>
  <c r="X247" i="16"/>
  <c r="AS274" i="17"/>
  <c r="A271" i="16"/>
  <c r="AS355" i="17"/>
  <c r="A352" i="16"/>
  <c r="L352" i="16"/>
  <c r="AS395" i="17"/>
  <c r="A392" i="16"/>
  <c r="N392" i="16"/>
  <c r="A424" i="16"/>
  <c r="X424" i="16"/>
  <c r="AS427" i="17"/>
  <c r="A456" i="16"/>
  <c r="T456" i="16"/>
  <c r="AS459" i="17"/>
  <c r="A480" i="16"/>
  <c r="AS483" i="17"/>
  <c r="A753" i="16"/>
  <c r="E753" i="16"/>
  <c r="AS756" i="17"/>
  <c r="I985" i="16"/>
  <c r="U985" i="16"/>
  <c r="P985" i="16"/>
  <c r="M985" i="16"/>
  <c r="R985" i="16"/>
  <c r="C985" i="16"/>
  <c r="K985" i="16"/>
  <c r="J985" i="16"/>
  <c r="R84" i="16"/>
  <c r="R933" i="16"/>
  <c r="B933" i="16"/>
  <c r="V933" i="16"/>
  <c r="H933" i="16"/>
  <c r="J933" i="16"/>
  <c r="I933" i="16"/>
  <c r="N933" i="16"/>
  <c r="W933" i="16"/>
  <c r="D933" i="16"/>
  <c r="P933" i="16"/>
  <c r="G933" i="16"/>
  <c r="C933" i="16"/>
  <c r="T933" i="16"/>
  <c r="Q933" i="16"/>
  <c r="Y517" i="16"/>
  <c r="R517" i="16"/>
  <c r="S517" i="16"/>
  <c r="C517" i="16"/>
  <c r="D517" i="16"/>
  <c r="Q517" i="16"/>
  <c r="W517" i="16"/>
  <c r="E517" i="16"/>
  <c r="G517" i="16"/>
  <c r="N517" i="16"/>
  <c r="O517" i="16"/>
  <c r="Z517" i="16"/>
  <c r="P517" i="16"/>
  <c r="J517" i="16"/>
  <c r="B517" i="16"/>
  <c r="A14" i="16"/>
  <c r="Z14" i="16"/>
  <c r="AS17" i="17"/>
  <c r="AS49" i="17"/>
  <c r="A46" i="16"/>
  <c r="AS81" i="17"/>
  <c r="A78" i="16"/>
  <c r="R78" i="16"/>
  <c r="A94" i="16"/>
  <c r="Q94" i="16"/>
  <c r="AS97" i="17"/>
  <c r="A127" i="16"/>
  <c r="AS130" i="17"/>
  <c r="A159" i="16"/>
  <c r="T159" i="16"/>
  <c r="AS162" i="17"/>
  <c r="A223" i="16"/>
  <c r="G223" i="16"/>
  <c r="AS226" i="17"/>
  <c r="A255" i="16"/>
  <c r="L255" i="16"/>
  <c r="AS258" i="17"/>
  <c r="AS282" i="17"/>
  <c r="A279" i="16"/>
  <c r="AS306" i="17"/>
  <c r="A303" i="16"/>
  <c r="AS379" i="17"/>
  <c r="A376" i="16"/>
  <c r="O376" i="16"/>
  <c r="AS443" i="17"/>
  <c r="A440" i="16"/>
  <c r="K440" i="16"/>
  <c r="U536" i="16"/>
  <c r="Y536" i="16"/>
  <c r="O536" i="16"/>
  <c r="N536" i="16"/>
  <c r="S536" i="16"/>
  <c r="F536" i="16"/>
  <c r="B536" i="16"/>
  <c r="Q536" i="16"/>
  <c r="W536" i="16"/>
  <c r="A616" i="16"/>
  <c r="P616" i="16"/>
  <c r="AS619" i="17"/>
  <c r="E536" i="16"/>
  <c r="I536" i="16"/>
  <c r="T536" i="16"/>
  <c r="X985" i="16"/>
  <c r="G985" i="16"/>
  <c r="W215" i="16"/>
  <c r="K747" i="16"/>
  <c r="Z747" i="16"/>
  <c r="F686" i="16"/>
  <c r="J686" i="16"/>
  <c r="D686" i="16"/>
  <c r="V686" i="16"/>
  <c r="B686" i="16"/>
  <c r="M686" i="16"/>
  <c r="X686" i="16"/>
  <c r="H686" i="16"/>
  <c r="C686" i="16"/>
  <c r="Q686" i="16"/>
  <c r="U686" i="16"/>
  <c r="W686" i="16"/>
  <c r="K638" i="16"/>
  <c r="W638" i="16"/>
  <c r="J638" i="16"/>
  <c r="I638" i="16"/>
  <c r="T638" i="16"/>
  <c r="E638" i="16"/>
  <c r="V638" i="16"/>
  <c r="L638" i="16"/>
  <c r="B638" i="16"/>
  <c r="P638" i="16"/>
  <c r="Q638" i="16"/>
  <c r="S638" i="16"/>
  <c r="G638" i="16"/>
  <c r="Z638" i="16"/>
  <c r="C638" i="16"/>
  <c r="F638" i="16"/>
  <c r="D638" i="16"/>
  <c r="Y638" i="16"/>
  <c r="M638" i="16"/>
  <c r="U638" i="16"/>
  <c r="S84" i="16"/>
  <c r="C84" i="16"/>
  <c r="B84" i="16"/>
  <c r="Y84" i="16"/>
  <c r="I84" i="16"/>
  <c r="N84" i="16"/>
  <c r="X84" i="16"/>
  <c r="G84" i="16"/>
  <c r="K84" i="16"/>
  <c r="H84" i="16"/>
  <c r="W84" i="16"/>
  <c r="U84" i="16"/>
  <c r="L84" i="16"/>
  <c r="D84" i="16"/>
  <c r="P84" i="16"/>
  <c r="F84" i="16"/>
  <c r="O84" i="16"/>
  <c r="J84" i="16"/>
  <c r="Z84" i="16"/>
  <c r="E997" i="16"/>
  <c r="L997" i="16"/>
  <c r="M997" i="16"/>
  <c r="Z997" i="16"/>
  <c r="N997" i="16"/>
  <c r="P997" i="16"/>
  <c r="C997" i="16"/>
  <c r="Y997" i="16"/>
  <c r="O997" i="16"/>
  <c r="S997" i="16"/>
  <c r="K997" i="16"/>
  <c r="V997" i="16"/>
  <c r="W997" i="16"/>
  <c r="T997" i="16"/>
  <c r="R997" i="16"/>
  <c r="G997" i="16"/>
  <c r="Q997" i="16"/>
  <c r="D997" i="16"/>
  <c r="U997" i="16"/>
  <c r="F997" i="16"/>
  <c r="X997" i="16"/>
  <c r="I997" i="16"/>
  <c r="H997" i="16"/>
  <c r="B997" i="16"/>
  <c r="A30" i="16"/>
  <c r="N30" i="16"/>
  <c r="AS33" i="17"/>
  <c r="AS73" i="17"/>
  <c r="A70" i="16"/>
  <c r="O70" i="16"/>
  <c r="AS105" i="17"/>
  <c r="A102" i="16"/>
  <c r="AS138" i="17"/>
  <c r="A135" i="16"/>
  <c r="W135" i="16"/>
  <c r="A167" i="16"/>
  <c r="M167" i="16"/>
  <c r="AS170" i="17"/>
  <c r="AS242" i="17"/>
  <c r="A239" i="16"/>
  <c r="O239" i="16"/>
  <c r="A263" i="16"/>
  <c r="AS266" i="17"/>
  <c r="A295" i="16"/>
  <c r="AS298" i="17"/>
  <c r="A328" i="16"/>
  <c r="AS331" i="17"/>
  <c r="AS371" i="17"/>
  <c r="A368" i="16"/>
  <c r="A432" i="16"/>
  <c r="AS435" i="17"/>
  <c r="A472" i="16"/>
  <c r="H472" i="16"/>
  <c r="AS475" i="17"/>
  <c r="D769" i="16"/>
  <c r="P769" i="16"/>
  <c r="AS844" i="17"/>
  <c r="A841" i="16"/>
  <c r="I841" i="16"/>
  <c r="V277" i="16"/>
  <c r="G536" i="16"/>
  <c r="AS555" i="17"/>
  <c r="D985" i="16"/>
  <c r="Y985" i="16"/>
  <c r="H769" i="16"/>
  <c r="T84" i="16"/>
  <c r="A6" i="16"/>
  <c r="AS9" i="17"/>
  <c r="AS41" i="17"/>
  <c r="A38" i="16"/>
  <c r="AS65" i="17"/>
  <c r="A62" i="16"/>
  <c r="Z62" i="16"/>
  <c r="AS89" i="17"/>
  <c r="A86" i="16"/>
  <c r="A118" i="16"/>
  <c r="J118" i="16"/>
  <c r="AS121" i="17"/>
  <c r="AS178" i="17"/>
  <c r="A175" i="16"/>
  <c r="I175" i="16"/>
  <c r="A199" i="16"/>
  <c r="AS202" i="17"/>
  <c r="AS234" i="17"/>
  <c r="A231" i="16"/>
  <c r="H231" i="16"/>
  <c r="AS314" i="17"/>
  <c r="A311" i="16"/>
  <c r="X311" i="16"/>
  <c r="AS347" i="17"/>
  <c r="A344" i="16"/>
  <c r="Y344" i="16"/>
  <c r="AS387" i="17"/>
  <c r="A384" i="16"/>
  <c r="V384" i="16"/>
  <c r="AS419" i="17"/>
  <c r="A416" i="16"/>
  <c r="D416" i="16"/>
  <c r="A448" i="16"/>
  <c r="Z448" i="16"/>
  <c r="AS451" i="17"/>
  <c r="A464" i="16"/>
  <c r="AS467" i="17"/>
  <c r="Q537" i="16"/>
  <c r="R277" i="16"/>
  <c r="H536" i="16"/>
  <c r="K513" i="16"/>
  <c r="I513" i="16"/>
  <c r="D513" i="16"/>
  <c r="Y513" i="16"/>
  <c r="H513" i="16"/>
  <c r="E985" i="16"/>
  <c r="V985" i="16"/>
  <c r="M299" i="16"/>
  <c r="J299" i="16"/>
  <c r="U672" i="16"/>
  <c r="X836" i="16"/>
  <c r="F836" i="16"/>
  <c r="H836" i="16"/>
  <c r="K836" i="16"/>
  <c r="J836" i="16"/>
  <c r="G836" i="16"/>
  <c r="P836" i="16"/>
  <c r="Q836" i="16"/>
  <c r="T836" i="16"/>
  <c r="R836" i="16"/>
  <c r="O836" i="16"/>
  <c r="V836" i="16"/>
  <c r="B836" i="16"/>
  <c r="D836" i="16"/>
  <c r="W836" i="16"/>
  <c r="M836" i="16"/>
  <c r="D536" i="16"/>
  <c r="R536" i="16"/>
  <c r="J536" i="16"/>
  <c r="A977" i="16"/>
  <c r="U977" i="16"/>
  <c r="O739" i="16"/>
  <c r="T277" i="16"/>
  <c r="L536" i="16"/>
  <c r="A336" i="16"/>
  <c r="Z985" i="16"/>
  <c r="V84" i="16"/>
  <c r="L567" i="16"/>
  <c r="G567" i="16"/>
  <c r="S567" i="16"/>
  <c r="F567" i="16"/>
  <c r="R567" i="16"/>
  <c r="C567" i="16"/>
  <c r="W567" i="16"/>
  <c r="P567" i="16"/>
  <c r="E567" i="16"/>
  <c r="Y567" i="16"/>
  <c r="D567" i="16"/>
  <c r="Z567" i="16"/>
  <c r="I242" i="16"/>
  <c r="F242" i="16"/>
  <c r="M242" i="16"/>
  <c r="Q242" i="16"/>
  <c r="D242" i="16"/>
  <c r="Y242" i="16"/>
  <c r="O242" i="16"/>
  <c r="T242" i="16"/>
  <c r="J242" i="16"/>
  <c r="K242" i="16"/>
  <c r="C242" i="16"/>
  <c r="H242" i="16"/>
  <c r="G242" i="16"/>
  <c r="B886" i="16"/>
  <c r="U886" i="16"/>
  <c r="S886" i="16"/>
  <c r="U517" i="16"/>
  <c r="I537" i="16"/>
  <c r="C277" i="16"/>
  <c r="H985" i="16"/>
  <c r="M536" i="16"/>
  <c r="S985" i="16"/>
  <c r="Y605" i="16"/>
  <c r="X605" i="16"/>
  <c r="L455" i="16"/>
  <c r="B455" i="16"/>
  <c r="V462" i="16"/>
  <c r="N462" i="16"/>
  <c r="E84" i="16"/>
  <c r="T517" i="16"/>
  <c r="B802" i="16"/>
  <c r="N802" i="16"/>
  <c r="R802" i="16"/>
  <c r="J802" i="16"/>
  <c r="M802" i="16"/>
  <c r="K802" i="16"/>
  <c r="S802" i="16"/>
  <c r="C802" i="16"/>
  <c r="V802" i="16"/>
  <c r="F802" i="16"/>
  <c r="X802" i="16"/>
  <c r="W802" i="16"/>
  <c r="L802" i="16"/>
  <c r="S722" i="16"/>
  <c r="L722" i="16"/>
  <c r="N722" i="16"/>
  <c r="C722" i="16"/>
  <c r="K722" i="16"/>
  <c r="R722" i="16"/>
  <c r="Q722" i="16"/>
  <c r="V722" i="16"/>
  <c r="O722" i="16"/>
  <c r="G722" i="16"/>
  <c r="E722" i="16"/>
  <c r="U722" i="16"/>
  <c r="F722" i="16"/>
  <c r="W766" i="16"/>
  <c r="T722" i="16"/>
  <c r="T802" i="16"/>
  <c r="Y802" i="16"/>
  <c r="Q766" i="16"/>
  <c r="X722" i="16"/>
  <c r="O802" i="16"/>
  <c r="U802" i="16"/>
  <c r="S766" i="16"/>
  <c r="W722" i="16"/>
  <c r="Q802" i="16"/>
  <c r="P802" i="16"/>
  <c r="H722" i="16"/>
  <c r="D802" i="16"/>
  <c r="I802" i="16"/>
  <c r="J716" i="16"/>
  <c r="U716" i="16"/>
  <c r="M716" i="16"/>
  <c r="W716" i="16"/>
  <c r="H716" i="16"/>
  <c r="E716" i="16"/>
  <c r="Y716" i="16"/>
  <c r="N716" i="16"/>
  <c r="O716" i="16"/>
  <c r="J722" i="16"/>
  <c r="B722" i="16"/>
  <c r="E802" i="16"/>
  <c r="U526" i="16"/>
  <c r="E806" i="16"/>
  <c r="S855" i="16"/>
  <c r="T855" i="16"/>
  <c r="W855" i="16"/>
  <c r="I855" i="16"/>
  <c r="R855" i="16"/>
  <c r="P855" i="16"/>
  <c r="M855" i="16"/>
  <c r="F855" i="16"/>
  <c r="U855" i="16"/>
  <c r="V855" i="16"/>
  <c r="Q855" i="16"/>
  <c r="N855" i="16"/>
  <c r="O229" i="16"/>
  <c r="G229" i="16"/>
  <c r="R784" i="16"/>
  <c r="Q784" i="16"/>
  <c r="I784" i="16"/>
  <c r="V784" i="16"/>
  <c r="C784" i="16"/>
  <c r="W784" i="16"/>
  <c r="P784" i="16"/>
  <c r="B784" i="16"/>
  <c r="O784" i="16"/>
  <c r="U784" i="16"/>
  <c r="G784" i="16"/>
  <c r="E784" i="16"/>
  <c r="D784" i="16"/>
  <c r="N784" i="16"/>
  <c r="H784" i="16"/>
  <c r="S784" i="16"/>
  <c r="J784" i="16"/>
  <c r="M17" i="16"/>
  <c r="T17" i="16"/>
  <c r="Q630" i="16"/>
  <c r="R630" i="16"/>
  <c r="G630" i="16"/>
  <c r="W630" i="16"/>
  <c r="L630" i="16"/>
  <c r="C630" i="16"/>
  <c r="U630" i="16"/>
  <c r="M630" i="16"/>
  <c r="P630" i="16"/>
  <c r="E630" i="16"/>
  <c r="K630" i="16"/>
  <c r="H630" i="16"/>
  <c r="N630" i="16"/>
  <c r="B630" i="16"/>
  <c r="T630" i="16"/>
  <c r="X630" i="16"/>
  <c r="O630" i="16"/>
  <c r="V630" i="16"/>
  <c r="D630" i="16"/>
  <c r="Z630" i="16"/>
  <c r="S630" i="16"/>
  <c r="H806" i="16"/>
  <c r="G806" i="16"/>
  <c r="O806" i="16"/>
  <c r="J526" i="16"/>
  <c r="N526" i="16"/>
  <c r="R526" i="16"/>
  <c r="S526" i="16"/>
  <c r="H526" i="16"/>
  <c r="X526" i="16"/>
  <c r="I526" i="16"/>
  <c r="O526" i="16"/>
  <c r="B526" i="16"/>
  <c r="M526" i="16"/>
  <c r="K526" i="16"/>
  <c r="G526" i="16"/>
  <c r="L526" i="16"/>
  <c r="W526" i="16"/>
  <c r="C526" i="16"/>
  <c r="T533" i="16"/>
  <c r="L533" i="16"/>
  <c r="U533" i="16"/>
  <c r="G533" i="16"/>
  <c r="V533" i="16"/>
  <c r="B533" i="16"/>
  <c r="F533" i="16"/>
  <c r="Z533" i="16"/>
  <c r="S533" i="16"/>
  <c r="N533" i="16"/>
  <c r="P533" i="16"/>
  <c r="M533" i="16"/>
  <c r="J533" i="16"/>
  <c r="Y533" i="16"/>
  <c r="K533" i="16"/>
  <c r="R533" i="16"/>
  <c r="D533" i="16"/>
  <c r="C533" i="16"/>
  <c r="X533" i="16"/>
  <c r="V372" i="16"/>
  <c r="C372" i="16"/>
  <c r="X372" i="16"/>
  <c r="Q372" i="16"/>
  <c r="K372" i="16"/>
  <c r="S372" i="16"/>
  <c r="G372" i="16"/>
  <c r="I372" i="16"/>
  <c r="H372" i="16"/>
  <c r="R372" i="16"/>
  <c r="D372" i="16"/>
  <c r="J372" i="16"/>
  <c r="L372" i="16"/>
  <c r="N372" i="16"/>
  <c r="P372" i="16"/>
  <c r="E372" i="16"/>
  <c r="B372" i="16"/>
  <c r="Y372" i="16"/>
  <c r="U372" i="16"/>
  <c r="Z372" i="16"/>
  <c r="O372" i="16"/>
  <c r="T372" i="16"/>
  <c r="Q526" i="16"/>
  <c r="V973" i="16"/>
  <c r="H973" i="16"/>
  <c r="N973" i="16"/>
  <c r="E973" i="16"/>
  <c r="B973" i="16"/>
  <c r="Z973" i="16"/>
  <c r="D973" i="16"/>
  <c r="C973" i="16"/>
  <c r="R973" i="16"/>
  <c r="T973" i="16"/>
  <c r="Q973" i="16"/>
  <c r="K973" i="16"/>
  <c r="X973" i="16"/>
  <c r="L973" i="16"/>
  <c r="W973" i="16"/>
  <c r="J973" i="16"/>
  <c r="M973" i="16"/>
  <c r="O973" i="16"/>
  <c r="G973" i="16"/>
  <c r="S973" i="16"/>
  <c r="P973" i="16"/>
  <c r="F973" i="16"/>
  <c r="N333" i="16"/>
  <c r="P333" i="16"/>
  <c r="S333" i="16"/>
  <c r="J333" i="16"/>
  <c r="W333" i="16"/>
  <c r="X333" i="16"/>
  <c r="T333" i="16"/>
  <c r="H333" i="16"/>
  <c r="M333" i="16"/>
  <c r="D333" i="16"/>
  <c r="O333" i="16"/>
  <c r="G333" i="16"/>
  <c r="Y333" i="16"/>
  <c r="Z333" i="16"/>
  <c r="C333" i="16"/>
  <c r="L333" i="16"/>
  <c r="U333" i="16"/>
  <c r="F333" i="16"/>
  <c r="V333" i="16"/>
  <c r="K333" i="16"/>
  <c r="Q333" i="16"/>
  <c r="D526" i="16"/>
  <c r="F372" i="16"/>
  <c r="Y487" i="16"/>
  <c r="S806" i="16"/>
  <c r="W372" i="16"/>
  <c r="F630" i="16"/>
  <c r="Y444" i="16"/>
  <c r="G444" i="16"/>
  <c r="P807" i="16"/>
  <c r="D807" i="16"/>
  <c r="B807" i="16"/>
  <c r="Q807" i="16"/>
  <c r="G807" i="16"/>
  <c r="F807" i="16"/>
  <c r="Y807" i="16"/>
  <c r="E807" i="16"/>
  <c r="S807" i="16"/>
  <c r="Z807" i="16"/>
  <c r="C807" i="16"/>
  <c r="W260" i="16"/>
  <c r="F260" i="16"/>
  <c r="V260" i="16"/>
  <c r="Z260" i="16"/>
  <c r="G260" i="16"/>
  <c r="J260" i="16"/>
  <c r="L260" i="16"/>
  <c r="M260" i="16"/>
  <c r="T260" i="16"/>
  <c r="O260" i="16"/>
  <c r="Y260" i="16"/>
  <c r="U260" i="16"/>
  <c r="X260" i="16"/>
  <c r="Q260" i="16"/>
  <c r="N260" i="16"/>
  <c r="I260" i="16"/>
  <c r="B260" i="16"/>
  <c r="D260" i="16"/>
  <c r="S260" i="16"/>
  <c r="K260" i="16"/>
  <c r="C260" i="16"/>
  <c r="H260" i="16"/>
  <c r="Y526" i="16"/>
  <c r="M372" i="16"/>
  <c r="J630" i="16"/>
  <c r="L356" i="16"/>
  <c r="B356" i="16"/>
  <c r="N356" i="16"/>
  <c r="J356" i="16"/>
  <c r="C356" i="16"/>
  <c r="V356" i="16"/>
  <c r="I356" i="16"/>
  <c r="X356" i="16"/>
  <c r="S356" i="16"/>
  <c r="T356" i="16"/>
  <c r="P356" i="16"/>
  <c r="D356" i="16"/>
  <c r="Z356" i="16"/>
  <c r="M356" i="16"/>
  <c r="K356" i="16"/>
  <c r="G356" i="16"/>
  <c r="Q356" i="16"/>
  <c r="W356" i="16"/>
  <c r="Y356" i="16"/>
  <c r="E356" i="16"/>
  <c r="R356" i="16"/>
  <c r="F356" i="16"/>
  <c r="H356" i="16"/>
  <c r="Y863" i="16"/>
  <c r="Q863" i="16"/>
  <c r="H863" i="16"/>
  <c r="S863" i="16"/>
  <c r="N863" i="16"/>
  <c r="K863" i="16"/>
  <c r="V863" i="16"/>
  <c r="M863" i="16"/>
  <c r="X863" i="16"/>
  <c r="B863" i="16"/>
  <c r="F863" i="16"/>
  <c r="R863" i="16"/>
  <c r="I863" i="16"/>
  <c r="G863" i="16"/>
  <c r="L863" i="16"/>
  <c r="P863" i="16"/>
  <c r="J863" i="16"/>
  <c r="W863" i="16"/>
  <c r="Z863" i="16"/>
  <c r="K389" i="16"/>
  <c r="G931" i="16"/>
  <c r="J44" i="16"/>
  <c r="C44" i="16"/>
  <c r="V44" i="16"/>
  <c r="S44" i="16"/>
  <c r="L44" i="16"/>
  <c r="B44" i="16"/>
  <c r="F44" i="16"/>
  <c r="Z44" i="16"/>
  <c r="D44" i="16"/>
  <c r="P44" i="16"/>
  <c r="O69" i="16"/>
  <c r="G69" i="16"/>
  <c r="N69" i="16"/>
  <c r="F69" i="16"/>
  <c r="M69" i="16"/>
  <c r="T69" i="16"/>
  <c r="P69" i="16"/>
  <c r="Z69" i="16"/>
  <c r="C69" i="16"/>
  <c r="D69" i="16"/>
  <c r="E69" i="16"/>
  <c r="L69" i="16"/>
  <c r="B69" i="16"/>
  <c r="Y69" i="16"/>
  <c r="U69" i="16"/>
  <c r="J69" i="16"/>
  <c r="I69" i="16"/>
  <c r="X69" i="16"/>
  <c r="K69" i="16"/>
  <c r="D159" i="16"/>
  <c r="X478" i="16"/>
  <c r="E649" i="16"/>
  <c r="R69" i="16"/>
  <c r="Q999" i="16"/>
  <c r="S69" i="16"/>
  <c r="Z866" i="16"/>
  <c r="C866" i="16"/>
  <c r="I93" i="16"/>
  <c r="M93" i="16"/>
  <c r="H612" i="16"/>
  <c r="M612" i="16"/>
  <c r="U612" i="16"/>
  <c r="J612" i="16"/>
  <c r="X612" i="16"/>
  <c r="W612" i="16"/>
  <c r="O612" i="16"/>
  <c r="B612" i="16"/>
  <c r="P612" i="16"/>
  <c r="D612" i="16"/>
  <c r="N612" i="16"/>
  <c r="Z612" i="16"/>
  <c r="E612" i="16"/>
  <c r="S612" i="16"/>
  <c r="I612" i="16"/>
  <c r="W115" i="16"/>
  <c r="D115" i="16"/>
  <c r="C115" i="16"/>
  <c r="H115" i="16"/>
  <c r="P115" i="16"/>
  <c r="M115" i="16"/>
  <c r="Z115" i="16"/>
  <c r="F115" i="16"/>
  <c r="Q115" i="16"/>
  <c r="Y115" i="16"/>
  <c r="X115" i="16"/>
  <c r="I115" i="16"/>
  <c r="U115" i="16"/>
  <c r="T115" i="16"/>
  <c r="O115" i="16"/>
  <c r="K115" i="16"/>
  <c r="L115" i="16"/>
  <c r="J115" i="16"/>
  <c r="H926" i="16"/>
  <c r="B926" i="16"/>
  <c r="I926" i="16"/>
  <c r="E926" i="16"/>
  <c r="N926" i="16"/>
  <c r="X926" i="16"/>
  <c r="O926" i="16"/>
  <c r="V926" i="16"/>
  <c r="K926" i="16"/>
  <c r="W926" i="16"/>
  <c r="R926" i="16"/>
  <c r="J926" i="16"/>
  <c r="W595" i="16"/>
  <c r="H595" i="16"/>
  <c r="L595" i="16"/>
  <c r="G595" i="16"/>
  <c r="O595" i="16"/>
  <c r="F595" i="16"/>
  <c r="U595" i="16"/>
  <c r="S595" i="16"/>
  <c r="I595" i="16"/>
  <c r="X595" i="16"/>
  <c r="R595" i="16"/>
  <c r="Y595" i="16"/>
  <c r="M595" i="16"/>
  <c r="B468" i="16"/>
  <c r="O468" i="16"/>
  <c r="U468" i="16"/>
  <c r="C468" i="16"/>
  <c r="Q468" i="16"/>
  <c r="D468" i="16"/>
  <c r="Z468" i="16"/>
  <c r="T468" i="16"/>
  <c r="J468" i="16"/>
  <c r="L468" i="16"/>
  <c r="S468" i="16"/>
  <c r="X468" i="16"/>
  <c r="R437" i="16"/>
  <c r="M437" i="16"/>
  <c r="W437" i="16"/>
  <c r="K437" i="16"/>
  <c r="J437" i="16"/>
  <c r="T437" i="16"/>
  <c r="I437" i="16"/>
  <c r="B437" i="16"/>
  <c r="D437" i="16"/>
  <c r="P437" i="16"/>
  <c r="V437" i="16"/>
  <c r="N437" i="16"/>
  <c r="Y437" i="16"/>
  <c r="D405" i="16"/>
  <c r="M405" i="16"/>
  <c r="U405" i="16"/>
  <c r="Z405" i="16"/>
  <c r="Y405" i="16"/>
  <c r="S405" i="16"/>
  <c r="H405" i="16"/>
  <c r="R405" i="16"/>
  <c r="Q405" i="16"/>
  <c r="J405" i="16"/>
  <c r="P405" i="16"/>
  <c r="C405" i="16"/>
  <c r="F405" i="16"/>
  <c r="S161" i="16"/>
  <c r="G161" i="16"/>
  <c r="W161" i="16"/>
  <c r="Z161" i="16"/>
  <c r="R161" i="16"/>
  <c r="V69" i="16"/>
  <c r="P143" i="16"/>
  <c r="Z143" i="16"/>
  <c r="D143" i="16"/>
  <c r="V143" i="16"/>
  <c r="R143" i="16"/>
  <c r="X143" i="16"/>
  <c r="O143" i="16"/>
  <c r="N143" i="16"/>
  <c r="W143" i="16"/>
  <c r="B143" i="16"/>
  <c r="K143" i="16"/>
  <c r="H143" i="16"/>
  <c r="M143" i="16"/>
  <c r="C143" i="16"/>
  <c r="L143" i="16"/>
  <c r="N543" i="16"/>
  <c r="V543" i="16"/>
  <c r="P543" i="16"/>
  <c r="C543" i="16"/>
  <c r="B543" i="16"/>
  <c r="I543" i="16"/>
  <c r="G543" i="16"/>
  <c r="D543" i="16"/>
  <c r="E543" i="16"/>
  <c r="K543" i="16"/>
  <c r="W543" i="16"/>
  <c r="Z543" i="16"/>
  <c r="T543" i="16"/>
  <c r="J543" i="16"/>
  <c r="U543" i="16"/>
  <c r="B47" i="16"/>
  <c r="H69" i="16"/>
  <c r="N47" i="16"/>
  <c r="O104" i="16"/>
  <c r="S47" i="16"/>
  <c r="W69" i="16"/>
  <c r="K444" i="16"/>
  <c r="U444" i="16"/>
  <c r="W444" i="16"/>
  <c r="J444" i="16"/>
  <c r="V444" i="16"/>
  <c r="M444" i="16"/>
  <c r="R444" i="16"/>
  <c r="X444" i="16"/>
  <c r="S444" i="16"/>
  <c r="L444" i="16"/>
  <c r="Q444" i="16"/>
  <c r="Z444" i="16"/>
  <c r="B444" i="16"/>
  <c r="I444" i="16"/>
  <c r="H444" i="16"/>
  <c r="T444" i="16"/>
  <c r="E444" i="16"/>
  <c r="O444" i="16"/>
  <c r="D444" i="16"/>
  <c r="P444" i="16"/>
  <c r="C444" i="16"/>
  <c r="N444" i="16"/>
  <c r="N311" i="16"/>
  <c r="Q311" i="16"/>
  <c r="X949" i="16"/>
  <c r="D949" i="16"/>
  <c r="C214" i="16"/>
  <c r="W157" i="16"/>
  <c r="B880" i="16"/>
  <c r="Y880" i="16"/>
  <c r="H880" i="16"/>
  <c r="Z880" i="16"/>
  <c r="N880" i="16"/>
  <c r="U880" i="16"/>
  <c r="F880" i="16"/>
  <c r="L880" i="16"/>
  <c r="V880" i="16"/>
  <c r="W880" i="16"/>
  <c r="E880" i="16"/>
  <c r="P880" i="16"/>
  <c r="N702" i="16"/>
  <c r="I702" i="16"/>
  <c r="E702" i="16"/>
  <c r="B702" i="16"/>
  <c r="G702" i="16"/>
  <c r="V702" i="16"/>
  <c r="J702" i="16"/>
  <c r="Q702" i="16"/>
  <c r="R702" i="16"/>
  <c r="H702" i="16"/>
  <c r="D702" i="16"/>
  <c r="U702" i="16"/>
  <c r="L702" i="16"/>
  <c r="I726" i="16"/>
  <c r="R726" i="16"/>
  <c r="P726" i="16"/>
  <c r="Q726" i="16"/>
  <c r="B726" i="16"/>
  <c r="X726" i="16"/>
  <c r="O726" i="16"/>
  <c r="M726" i="16"/>
  <c r="N726" i="16"/>
  <c r="Y726" i="16"/>
  <c r="W726" i="16"/>
  <c r="E726" i="16"/>
  <c r="Q639" i="16"/>
  <c r="O639" i="16"/>
  <c r="G639" i="16"/>
  <c r="L639" i="16"/>
  <c r="S639" i="16"/>
  <c r="U639" i="16"/>
  <c r="V639" i="16"/>
  <c r="Y639" i="16"/>
  <c r="H639" i="16"/>
  <c r="K639" i="16"/>
  <c r="J639" i="16"/>
  <c r="E639" i="16"/>
  <c r="P639" i="16"/>
  <c r="K517" i="16"/>
  <c r="F517" i="16"/>
  <c r="M517" i="16"/>
  <c r="L517" i="16"/>
  <c r="V517" i="16"/>
  <c r="X517" i="16"/>
  <c r="T950" i="16"/>
  <c r="G564" i="16"/>
  <c r="Z429" i="16"/>
  <c r="R308" i="16"/>
  <c r="Y308" i="16"/>
  <c r="W308" i="16"/>
  <c r="J308" i="16"/>
  <c r="S880" i="16"/>
  <c r="I639" i="16"/>
  <c r="F726" i="16"/>
  <c r="C726" i="16"/>
  <c r="O157" i="16"/>
  <c r="S702" i="16"/>
  <c r="Y589" i="16"/>
  <c r="P589" i="16"/>
  <c r="Q589" i="16"/>
  <c r="F749" i="16"/>
  <c r="Y749" i="16"/>
  <c r="Q276" i="16"/>
  <c r="R276" i="16"/>
  <c r="C276" i="16"/>
  <c r="N276" i="16"/>
  <c r="O276" i="16"/>
  <c r="F276" i="16"/>
  <c r="P276" i="16"/>
  <c r="V244" i="16"/>
  <c r="I244" i="16"/>
  <c r="H244" i="16"/>
  <c r="E244" i="16"/>
  <c r="Y244" i="16"/>
  <c r="N244" i="16"/>
  <c r="R244" i="16"/>
  <c r="F244" i="16"/>
  <c r="P244" i="16"/>
  <c r="Q244" i="16"/>
  <c r="M244" i="16"/>
  <c r="B244" i="16"/>
  <c r="O463" i="16"/>
  <c r="E463" i="16"/>
  <c r="X463" i="16"/>
  <c r="I463" i="16"/>
  <c r="U463" i="16"/>
  <c r="K463" i="16"/>
  <c r="W463" i="16"/>
  <c r="L463" i="16"/>
  <c r="B463" i="16"/>
  <c r="V463" i="16"/>
  <c r="J463" i="16"/>
  <c r="S463" i="16"/>
  <c r="C463" i="16"/>
  <c r="R463" i="16"/>
  <c r="Z463" i="16"/>
  <c r="Q463" i="16"/>
  <c r="I898" i="16"/>
  <c r="B898" i="16"/>
  <c r="M898" i="16"/>
  <c r="E898" i="16"/>
  <c r="C949" i="16"/>
  <c r="T949" i="16"/>
  <c r="Q949" i="16"/>
  <c r="Y949" i="16"/>
  <c r="N949" i="16"/>
  <c r="K949" i="16"/>
  <c r="R949" i="16"/>
  <c r="W949" i="16"/>
  <c r="B949" i="16"/>
  <c r="Z949" i="16"/>
  <c r="V949" i="16"/>
  <c r="S949" i="16"/>
  <c r="M949" i="16"/>
  <c r="N214" i="16"/>
  <c r="Y214" i="16"/>
  <c r="Q214" i="16"/>
  <c r="S214" i="16"/>
  <c r="J214" i="16"/>
  <c r="M214" i="16"/>
  <c r="I214" i="16"/>
  <c r="G214" i="16"/>
  <c r="H214" i="16"/>
  <c r="O214" i="16"/>
  <c r="Z214" i="16"/>
  <c r="E214" i="16"/>
  <c r="F214" i="16"/>
  <c r="Z157" i="16"/>
  <c r="V157" i="16"/>
  <c r="U157" i="16"/>
  <c r="E157" i="16"/>
  <c r="X157" i="16"/>
  <c r="M157" i="16"/>
  <c r="F157" i="16"/>
  <c r="K157" i="16"/>
  <c r="G157" i="16"/>
  <c r="S157" i="16"/>
  <c r="H157" i="16"/>
  <c r="C157" i="16"/>
  <c r="A57" i="16"/>
  <c r="M57" i="16"/>
  <c r="AS60" i="17"/>
  <c r="I65" i="16"/>
  <c r="N65" i="16"/>
  <c r="Q65" i="16"/>
  <c r="Z65" i="16"/>
  <c r="AS149" i="17"/>
  <c r="A146" i="16"/>
  <c r="AS229" i="17"/>
  <c r="A226" i="16"/>
  <c r="AS237" i="17"/>
  <c r="A234" i="16"/>
  <c r="K234" i="16"/>
  <c r="AS277" i="17"/>
  <c r="A274" i="16"/>
  <c r="N274" i="16"/>
  <c r="A323" i="16"/>
  <c r="AS326" i="17"/>
  <c r="C331" i="16"/>
  <c r="R331" i="16"/>
  <c r="Q331" i="16"/>
  <c r="V331" i="16"/>
  <c r="B331" i="16"/>
  <c r="F347" i="16"/>
  <c r="U347" i="16"/>
  <c r="B347" i="16"/>
  <c r="J347" i="16"/>
  <c r="N347" i="16"/>
  <c r="Y347" i="16"/>
  <c r="S347" i="16"/>
  <c r="B499" i="16"/>
  <c r="R499" i="16"/>
  <c r="U499" i="16"/>
  <c r="L499" i="16"/>
  <c r="Y499" i="16"/>
  <c r="C499" i="16"/>
  <c r="G555" i="16"/>
  <c r="U555" i="16"/>
  <c r="AS767" i="17"/>
  <c r="A764" i="16"/>
  <c r="A780" i="16"/>
  <c r="K780" i="16"/>
  <c r="AS783" i="17"/>
  <c r="A940" i="16"/>
  <c r="AS943" i="17"/>
  <c r="A948" i="16"/>
  <c r="L948" i="16"/>
  <c r="AS951" i="17"/>
  <c r="AS959" i="17"/>
  <c r="A956" i="16"/>
  <c r="I956" i="16"/>
  <c r="AS967" i="17"/>
  <c r="A964" i="16"/>
  <c r="X972" i="16"/>
  <c r="D972" i="16"/>
  <c r="R972" i="16"/>
  <c r="G972" i="16"/>
  <c r="J972" i="16"/>
  <c r="B972" i="16"/>
  <c r="AS991" i="17"/>
  <c r="A988" i="16"/>
  <c r="O327" i="16"/>
  <c r="U564" i="16"/>
  <c r="F429" i="16"/>
  <c r="V308" i="16"/>
  <c r="M308" i="16"/>
  <c r="L308" i="16"/>
  <c r="M880" i="16"/>
  <c r="O949" i="16"/>
  <c r="B172" i="16"/>
  <c r="D639" i="16"/>
  <c r="T726" i="16"/>
  <c r="S726" i="16"/>
  <c r="K214" i="16"/>
  <c r="T214" i="16"/>
  <c r="Q157" i="16"/>
  <c r="N157" i="16"/>
  <c r="Z702" i="16"/>
  <c r="K734" i="16"/>
  <c r="E564" i="16"/>
  <c r="Q308" i="16"/>
  <c r="E308" i="16"/>
  <c r="X308" i="16"/>
  <c r="K880" i="16"/>
  <c r="I880" i="16"/>
  <c r="U949" i="16"/>
  <c r="H949" i="16"/>
  <c r="F639" i="16"/>
  <c r="X639" i="16"/>
  <c r="U726" i="16"/>
  <c r="G726" i="16"/>
  <c r="V214" i="16"/>
  <c r="B214" i="16"/>
  <c r="Y99" i="16"/>
  <c r="D157" i="16"/>
  <c r="O702" i="16"/>
  <c r="M702" i="16"/>
  <c r="P669" i="16"/>
  <c r="S669" i="16"/>
  <c r="R669" i="16"/>
  <c r="I669" i="16"/>
  <c r="K669" i="16"/>
  <c r="L669" i="16"/>
  <c r="U669" i="16"/>
  <c r="W669" i="16"/>
  <c r="F669" i="16"/>
  <c r="N669" i="16"/>
  <c r="J669" i="16"/>
  <c r="X669" i="16"/>
  <c r="D669" i="16"/>
  <c r="U615" i="16"/>
  <c r="B615" i="16"/>
  <c r="K615" i="16"/>
  <c r="G615" i="16"/>
  <c r="S615" i="16"/>
  <c r="I615" i="16"/>
  <c r="Y615" i="16"/>
  <c r="N615" i="16"/>
  <c r="S422" i="16"/>
  <c r="I422" i="16"/>
  <c r="C422" i="16"/>
  <c r="E422" i="16"/>
  <c r="Q422" i="16"/>
  <c r="U80" i="16"/>
  <c r="D80" i="16"/>
  <c r="Q80" i="16"/>
  <c r="E80" i="16"/>
  <c r="R646" i="16"/>
  <c r="N646" i="16"/>
  <c r="M646" i="16"/>
  <c r="D646" i="16"/>
  <c r="I646" i="16"/>
  <c r="E646" i="16"/>
  <c r="X646" i="16"/>
  <c r="B646" i="16"/>
  <c r="R564" i="16"/>
  <c r="O429" i="16"/>
  <c r="T308" i="16"/>
  <c r="F308" i="16"/>
  <c r="K308" i="16"/>
  <c r="O880" i="16"/>
  <c r="C880" i="16"/>
  <c r="F949" i="16"/>
  <c r="G949" i="16"/>
  <c r="W639" i="16"/>
  <c r="B639" i="16"/>
  <c r="D726" i="16"/>
  <c r="V726" i="16"/>
  <c r="D214" i="16"/>
  <c r="U214" i="16"/>
  <c r="G99" i="16"/>
  <c r="J157" i="16"/>
  <c r="W702" i="16"/>
  <c r="K702" i="16"/>
  <c r="S82" i="16"/>
  <c r="K82" i="16"/>
  <c r="D82" i="16"/>
  <c r="I82" i="16"/>
  <c r="W82" i="16"/>
  <c r="R82" i="16"/>
  <c r="V82" i="16"/>
  <c r="F82" i="16"/>
  <c r="Y82" i="16"/>
  <c r="X82" i="16"/>
  <c r="Z82" i="16"/>
  <c r="P82" i="16"/>
  <c r="M82" i="16"/>
  <c r="H517" i="16"/>
  <c r="K37" i="16"/>
  <c r="W950" i="16"/>
  <c r="C308" i="16"/>
  <c r="Z308" i="16"/>
  <c r="Q880" i="16"/>
  <c r="R880" i="16"/>
  <c r="E949" i="16"/>
  <c r="P949" i="16"/>
  <c r="C639" i="16"/>
  <c r="R639" i="16"/>
  <c r="K726" i="16"/>
  <c r="X214" i="16"/>
  <c r="R214" i="16"/>
  <c r="K99" i="16"/>
  <c r="Y157" i="16"/>
  <c r="T702" i="16"/>
  <c r="F702" i="16"/>
  <c r="N807" i="16"/>
  <c r="I807" i="16"/>
  <c r="L807" i="16"/>
  <c r="T807" i="16"/>
  <c r="V807" i="16"/>
  <c r="R807" i="16"/>
  <c r="M807" i="16"/>
  <c r="X807" i="16"/>
  <c r="W807" i="16"/>
  <c r="O807" i="16"/>
  <c r="J807" i="16"/>
  <c r="K807" i="16"/>
  <c r="Z229" i="16"/>
  <c r="S229" i="16"/>
  <c r="I888" i="16"/>
  <c r="I799" i="16"/>
  <c r="I770" i="16"/>
  <c r="I750" i="16"/>
  <c r="I688" i="16"/>
  <c r="I677" i="16"/>
  <c r="I533" i="16"/>
  <c r="I431" i="16"/>
  <c r="I412" i="16"/>
  <c r="I404" i="16"/>
  <c r="V376" i="16"/>
  <c r="T439" i="16"/>
  <c r="H184" i="16"/>
  <c r="J977" i="16"/>
  <c r="V769" i="16"/>
  <c r="X769" i="16"/>
  <c r="Z769" i="16"/>
  <c r="G847" i="16"/>
  <c r="T847" i="16"/>
  <c r="X847" i="16"/>
  <c r="N847" i="16"/>
  <c r="F847" i="16"/>
  <c r="V847" i="16"/>
  <c r="Z847" i="16"/>
  <c r="Q847" i="16"/>
  <c r="P847" i="16"/>
  <c r="U847" i="16"/>
  <c r="C847" i="16"/>
  <c r="E847" i="16"/>
  <c r="I847" i="16"/>
  <c r="W847" i="16"/>
  <c r="B847" i="16"/>
  <c r="S847" i="16"/>
  <c r="J847" i="16"/>
  <c r="O847" i="16"/>
  <c r="L847" i="16"/>
  <c r="M847" i="16"/>
  <c r="K847" i="16"/>
  <c r="D847" i="16"/>
  <c r="Y847" i="16"/>
  <c r="E148" i="16"/>
  <c r="M148" i="16"/>
  <c r="N148" i="16"/>
  <c r="L148" i="16"/>
  <c r="O148" i="16"/>
  <c r="R148" i="16"/>
  <c r="J148" i="16"/>
  <c r="X148" i="16"/>
  <c r="U148" i="16"/>
  <c r="B148" i="16"/>
  <c r="Z148" i="16"/>
  <c r="Y148" i="16"/>
  <c r="H148" i="16"/>
  <c r="C148" i="16"/>
  <c r="Q148" i="16"/>
  <c r="G148" i="16"/>
  <c r="T148" i="16"/>
  <c r="P148" i="16"/>
  <c r="F148" i="16"/>
  <c r="W148" i="16"/>
  <c r="D148" i="16"/>
  <c r="S148" i="16"/>
  <c r="K148" i="16"/>
  <c r="V148" i="16"/>
  <c r="I148" i="16"/>
  <c r="L869" i="16"/>
  <c r="P869" i="16"/>
  <c r="F869" i="16"/>
  <c r="D869" i="16"/>
  <c r="N869" i="16"/>
  <c r="E869" i="16"/>
  <c r="Y869" i="16"/>
  <c r="J869" i="16"/>
  <c r="G869" i="16"/>
  <c r="C869" i="16"/>
  <c r="T869" i="16"/>
  <c r="O869" i="16"/>
  <c r="K869" i="16"/>
  <c r="I869" i="16"/>
  <c r="X869" i="16"/>
  <c r="U869" i="16"/>
  <c r="B869" i="16"/>
  <c r="H869" i="16"/>
  <c r="R869" i="16"/>
  <c r="S869" i="16"/>
  <c r="Z869" i="16"/>
  <c r="M869" i="16"/>
  <c r="V869" i="16"/>
  <c r="Q869" i="16"/>
  <c r="W869" i="16"/>
  <c r="I440" i="16"/>
  <c r="Z440" i="16"/>
  <c r="J440" i="16"/>
  <c r="Z597" i="16"/>
  <c r="G597" i="16"/>
  <c r="O597" i="16"/>
  <c r="K597" i="16"/>
  <c r="X597" i="16"/>
  <c r="L597" i="16"/>
  <c r="P597" i="16"/>
  <c r="Q597" i="16"/>
  <c r="U597" i="16"/>
  <c r="T597" i="16"/>
  <c r="J597" i="16"/>
  <c r="N597" i="16"/>
  <c r="E597" i="16"/>
  <c r="W597" i="16"/>
  <c r="D597" i="16"/>
  <c r="C597" i="16"/>
  <c r="H597" i="16"/>
  <c r="F597" i="16"/>
  <c r="M597" i="16"/>
  <c r="S597" i="16"/>
  <c r="V597" i="16"/>
  <c r="B597" i="16"/>
  <c r="Y597" i="16"/>
  <c r="R597" i="16"/>
  <c r="C757" i="16"/>
  <c r="Q757" i="16"/>
  <c r="L757" i="16"/>
  <c r="J757" i="16"/>
  <c r="D757" i="16"/>
  <c r="G757" i="16"/>
  <c r="R757" i="16"/>
  <c r="W757" i="16"/>
  <c r="T757" i="16"/>
  <c r="S757" i="16"/>
  <c r="P757" i="16"/>
  <c r="I757" i="16"/>
  <c r="N757" i="16"/>
  <c r="U757" i="16"/>
  <c r="F757" i="16"/>
  <c r="O757" i="16"/>
  <c r="Y757" i="16"/>
  <c r="K757" i="16"/>
  <c r="H757" i="16"/>
  <c r="B757" i="16"/>
  <c r="M757" i="16"/>
  <c r="V757" i="16"/>
  <c r="X757" i="16"/>
  <c r="E757" i="16"/>
  <c r="Z757" i="16"/>
  <c r="F733" i="16"/>
  <c r="X733" i="16"/>
  <c r="W733" i="16"/>
  <c r="D733" i="16"/>
  <c r="Q733" i="16"/>
  <c r="T733" i="16"/>
  <c r="P733" i="16"/>
  <c r="G733" i="16"/>
  <c r="Y733" i="16"/>
  <c r="R733" i="16"/>
  <c r="J733" i="16"/>
  <c r="L733" i="16"/>
  <c r="U733" i="16"/>
  <c r="E733" i="16"/>
  <c r="S733" i="16"/>
  <c r="C733" i="16"/>
  <c r="O733" i="16"/>
  <c r="M733" i="16"/>
  <c r="K733" i="16"/>
  <c r="Z733" i="16"/>
  <c r="O438" i="16"/>
  <c r="X438" i="16"/>
  <c r="D438" i="16"/>
  <c r="H438" i="16"/>
  <c r="W438" i="16"/>
  <c r="Y438" i="16"/>
  <c r="S438" i="16"/>
  <c r="N438" i="16"/>
  <c r="P438" i="16"/>
  <c r="F438" i="16"/>
  <c r="Q438" i="16"/>
  <c r="B438" i="16"/>
  <c r="J438" i="16"/>
  <c r="T438" i="16"/>
  <c r="K438" i="16"/>
  <c r="G438" i="16"/>
  <c r="L438" i="16"/>
  <c r="M438" i="16"/>
  <c r="R438" i="16"/>
  <c r="C438" i="16"/>
  <c r="Z438" i="16"/>
  <c r="U438" i="16"/>
  <c r="E438" i="16"/>
  <c r="V438" i="16"/>
  <c r="P553" i="16"/>
  <c r="B553" i="16"/>
  <c r="L384" i="16"/>
  <c r="F252" i="16"/>
  <c r="Z252" i="16"/>
  <c r="G252" i="16"/>
  <c r="R309" i="16"/>
  <c r="F309" i="16"/>
  <c r="O814" i="16"/>
  <c r="U814" i="16"/>
  <c r="W814" i="16"/>
  <c r="J814" i="16"/>
  <c r="G814" i="16"/>
  <c r="N814" i="16"/>
  <c r="E814" i="16"/>
  <c r="Y814" i="16"/>
  <c r="P814" i="16"/>
  <c r="V814" i="16"/>
  <c r="L814" i="16"/>
  <c r="R814" i="16"/>
  <c r="H814" i="16"/>
  <c r="T814" i="16"/>
  <c r="C814" i="16"/>
  <c r="S814" i="16"/>
  <c r="D814" i="16"/>
  <c r="X814" i="16"/>
  <c r="Z814" i="16"/>
  <c r="I814" i="16"/>
  <c r="P976" i="16"/>
  <c r="U976" i="16"/>
  <c r="W976" i="16"/>
  <c r="C976" i="16"/>
  <c r="H976" i="16"/>
  <c r="D976" i="16"/>
  <c r="Z976" i="16"/>
  <c r="O28" i="16"/>
  <c r="V28" i="16"/>
  <c r="X28" i="16"/>
  <c r="G28" i="16"/>
  <c r="R28" i="16"/>
  <c r="W28" i="16"/>
  <c r="C399" i="16"/>
  <c r="W399" i="16"/>
  <c r="Z399" i="16"/>
  <c r="B399" i="16"/>
  <c r="E399" i="16"/>
  <c r="L399" i="16"/>
  <c r="J399" i="16"/>
  <c r="F399" i="16"/>
  <c r="P399" i="16"/>
  <c r="S399" i="16"/>
  <c r="V399" i="16"/>
  <c r="H399" i="16"/>
  <c r="Q399" i="16"/>
  <c r="X399" i="16"/>
  <c r="U399" i="16"/>
  <c r="O399" i="16"/>
  <c r="G399" i="16"/>
  <c r="M399" i="16"/>
  <c r="T399" i="16"/>
  <c r="N399" i="16"/>
  <c r="I399" i="16"/>
  <c r="R399" i="16"/>
  <c r="F26" i="16"/>
  <c r="P627" i="16"/>
  <c r="O439" i="16"/>
  <c r="N26" i="16"/>
  <c r="L184" i="16"/>
  <c r="V627" i="16"/>
  <c r="W246" i="16"/>
  <c r="N769" i="16"/>
  <c r="L769" i="16"/>
  <c r="J769" i="16"/>
  <c r="K769" i="16"/>
  <c r="S769" i="16"/>
  <c r="T769" i="16"/>
  <c r="W769" i="16"/>
  <c r="U769" i="16"/>
  <c r="B439" i="16"/>
  <c r="Z627" i="16"/>
  <c r="F439" i="16"/>
  <c r="W184" i="16"/>
  <c r="M627" i="16"/>
  <c r="R329" i="16"/>
  <c r="H329" i="16"/>
  <c r="B329" i="16"/>
  <c r="J119" i="16"/>
  <c r="N885" i="16"/>
  <c r="R769" i="16"/>
  <c r="E769" i="16"/>
  <c r="F769" i="16"/>
  <c r="S94" i="16"/>
  <c r="V841" i="16"/>
  <c r="E841" i="16"/>
  <c r="W841" i="16"/>
  <c r="N841" i="16"/>
  <c r="C841" i="16"/>
  <c r="L841" i="16"/>
  <c r="K841" i="16"/>
  <c r="T291" i="16"/>
  <c r="R291" i="16"/>
  <c r="P291" i="16"/>
  <c r="B291" i="16"/>
  <c r="D291" i="16"/>
  <c r="X291" i="16"/>
  <c r="K291" i="16"/>
  <c r="S291" i="16"/>
  <c r="W291" i="16"/>
  <c r="V291" i="16"/>
  <c r="L291" i="16"/>
  <c r="U291" i="16"/>
  <c r="U5" i="16"/>
  <c r="P5" i="16"/>
  <c r="O5" i="16"/>
  <c r="C5" i="16"/>
  <c r="E5" i="16"/>
  <c r="L5" i="16"/>
  <c r="B5" i="16"/>
  <c r="Q5" i="16"/>
  <c r="Y5" i="16"/>
  <c r="M5" i="16"/>
  <c r="R5" i="16"/>
  <c r="D5" i="16"/>
  <c r="I5" i="16"/>
  <c r="H5" i="16"/>
  <c r="T5" i="16"/>
  <c r="J5" i="16"/>
  <c r="V733" i="16"/>
  <c r="R90" i="16"/>
  <c r="O769" i="16"/>
  <c r="C26" i="16"/>
  <c r="T26" i="16"/>
  <c r="C184" i="16"/>
  <c r="E627" i="16"/>
  <c r="K329" i="16"/>
  <c r="Z329" i="16"/>
  <c r="W329" i="16"/>
  <c r="K119" i="16"/>
  <c r="Q885" i="16"/>
  <c r="P154" i="16"/>
  <c r="Q529" i="16"/>
  <c r="Y769" i="16"/>
  <c r="M769" i="16"/>
  <c r="I769" i="16"/>
  <c r="Z766" i="16"/>
  <c r="I766" i="16"/>
  <c r="K766" i="16"/>
  <c r="D766" i="16"/>
  <c r="V766" i="16"/>
  <c r="C442" i="16"/>
  <c r="Y442" i="16"/>
  <c r="W442" i="16"/>
  <c r="S366" i="16"/>
  <c r="Y366" i="16"/>
  <c r="U366" i="16"/>
  <c r="X366" i="16"/>
  <c r="E366" i="16"/>
  <c r="G366" i="16"/>
  <c r="Z366" i="16"/>
  <c r="V366" i="16"/>
  <c r="K366" i="16"/>
  <c r="C366" i="16"/>
  <c r="B366" i="16"/>
  <c r="J366" i="16"/>
  <c r="W366" i="16"/>
  <c r="M366" i="16"/>
  <c r="D366" i="16"/>
  <c r="N366" i="16"/>
  <c r="V439" i="16"/>
  <c r="D26" i="16"/>
  <c r="Q184" i="16"/>
  <c r="G627" i="16"/>
  <c r="G462" i="16"/>
  <c r="D938" i="16"/>
  <c r="Y529" i="16"/>
  <c r="O402" i="16"/>
  <c r="Q769" i="16"/>
  <c r="B769" i="16"/>
  <c r="C769" i="16"/>
  <c r="X648" i="16"/>
  <c r="U648" i="16"/>
  <c r="J648" i="16"/>
  <c r="Y648" i="16"/>
  <c r="C648" i="16"/>
  <c r="I648" i="16"/>
  <c r="W648" i="16"/>
  <c r="Z648" i="16"/>
  <c r="K648" i="16"/>
  <c r="H648" i="16"/>
  <c r="G648" i="16"/>
  <c r="O648" i="16"/>
  <c r="F648" i="16"/>
  <c r="B648" i="16"/>
  <c r="T648" i="16"/>
  <c r="E648" i="16"/>
  <c r="R648" i="16"/>
  <c r="V648" i="16"/>
  <c r="N648" i="16"/>
  <c r="Q648" i="16"/>
  <c r="M672" i="16"/>
  <c r="V672" i="16"/>
  <c r="E672" i="16"/>
  <c r="H672" i="16"/>
  <c r="P672" i="16"/>
  <c r="W672" i="16"/>
  <c r="Y672" i="16"/>
  <c r="I672" i="16"/>
  <c r="R672" i="16"/>
  <c r="G672" i="16"/>
  <c r="S672" i="16"/>
  <c r="O672" i="16"/>
  <c r="D672" i="16"/>
  <c r="Q672" i="16"/>
  <c r="B672" i="16"/>
  <c r="A680" i="16"/>
  <c r="AS683" i="17"/>
  <c r="A761" i="16"/>
  <c r="AS764" i="17"/>
  <c r="R777" i="16"/>
  <c r="G777" i="16"/>
  <c r="U777" i="16"/>
  <c r="Z777" i="16"/>
  <c r="T777" i="16"/>
  <c r="V777" i="16"/>
  <c r="M777" i="16"/>
  <c r="E777" i="16"/>
  <c r="I777" i="16"/>
  <c r="K777" i="16"/>
  <c r="B777" i="16"/>
  <c r="C777" i="16"/>
  <c r="F777" i="16"/>
  <c r="D777" i="16"/>
  <c r="AS852" i="17"/>
  <c r="A849" i="16"/>
  <c r="AS860" i="17"/>
  <c r="A857" i="16"/>
  <c r="O857" i="16"/>
  <c r="A881" i="16"/>
  <c r="F881" i="16"/>
  <c r="AS884" i="17"/>
  <c r="A889" i="16"/>
  <c r="Q889" i="16"/>
  <c r="AS892" i="17"/>
  <c r="AS996" i="17"/>
  <c r="A993" i="16"/>
  <c r="I996" i="16"/>
  <c r="I597" i="16"/>
  <c r="I438" i="16"/>
  <c r="B15" i="18"/>
  <c r="C15" i="18"/>
  <c r="A7" i="16"/>
  <c r="P7" i="16"/>
  <c r="AS10" i="17"/>
  <c r="A15" i="16"/>
  <c r="AS18" i="17"/>
  <c r="A23" i="16"/>
  <c r="AS26" i="17"/>
  <c r="AS131" i="17"/>
  <c r="A128" i="16"/>
  <c r="A200" i="16"/>
  <c r="U200" i="16"/>
  <c r="AS203" i="17"/>
  <c r="A216" i="16"/>
  <c r="AS219" i="17"/>
  <c r="A224" i="16"/>
  <c r="AS227" i="17"/>
  <c r="A232" i="16"/>
  <c r="AS235" i="17"/>
  <c r="A240" i="16"/>
  <c r="V240" i="16"/>
  <c r="AS243" i="17"/>
  <c r="V248" i="16"/>
  <c r="R248" i="16"/>
  <c r="M248" i="16"/>
  <c r="F248" i="16"/>
  <c r="Y248" i="16"/>
  <c r="L248" i="16"/>
  <c r="U248" i="16"/>
  <c r="I248" i="16"/>
  <c r="Q248" i="16"/>
  <c r="G248" i="16"/>
  <c r="D248" i="16"/>
  <c r="W248" i="16"/>
  <c r="H248" i="16"/>
  <c r="A256" i="16"/>
  <c r="AS259" i="17"/>
  <c r="A264" i="16"/>
  <c r="R264" i="16"/>
  <c r="AS267" i="17"/>
  <c r="AS275" i="17"/>
  <c r="A272" i="16"/>
  <c r="T272" i="16"/>
  <c r="A280" i="16"/>
  <c r="AS283" i="17"/>
  <c r="AS291" i="17"/>
  <c r="A288" i="16"/>
  <c r="D296" i="16"/>
  <c r="H296" i="16"/>
  <c r="A377" i="16"/>
  <c r="AS380" i="17"/>
  <c r="AS420" i="17"/>
  <c r="A417" i="16"/>
  <c r="Y417" i="16"/>
  <c r="AS436" i="17"/>
  <c r="A433" i="16"/>
  <c r="A465" i="16"/>
  <c r="AS468" i="17"/>
  <c r="K672" i="16"/>
  <c r="T201" i="16"/>
  <c r="D201" i="16"/>
  <c r="S201" i="16"/>
  <c r="V201" i="16"/>
  <c r="U201" i="16"/>
  <c r="W777" i="16"/>
  <c r="AS772" i="17"/>
  <c r="N672" i="16"/>
  <c r="L648" i="16"/>
  <c r="X352" i="16"/>
  <c r="D792" i="16"/>
  <c r="B792" i="16"/>
  <c r="P792" i="16"/>
  <c r="W792" i="16"/>
  <c r="I792" i="16"/>
  <c r="V792" i="16"/>
  <c r="T792" i="16"/>
  <c r="F792" i="16"/>
  <c r="Z792" i="16"/>
  <c r="R792" i="16"/>
  <c r="O792" i="16"/>
  <c r="E792" i="16"/>
  <c r="K792" i="16"/>
  <c r="Y792" i="16"/>
  <c r="U792" i="16"/>
  <c r="S792" i="16"/>
  <c r="G792" i="16"/>
  <c r="X792" i="16"/>
  <c r="L792" i="16"/>
  <c r="J792" i="16"/>
  <c r="H792" i="16"/>
  <c r="N792" i="16"/>
  <c r="T996" i="16"/>
  <c r="F996" i="16"/>
  <c r="P996" i="16"/>
  <c r="Q996" i="16"/>
  <c r="Z996" i="16"/>
  <c r="Y996" i="16"/>
  <c r="C996" i="16"/>
  <c r="K996" i="16"/>
  <c r="B996" i="16"/>
  <c r="V996" i="16"/>
  <c r="H996" i="16"/>
  <c r="N996" i="16"/>
  <c r="E996" i="16"/>
  <c r="S996" i="16"/>
  <c r="J996" i="16"/>
  <c r="R996" i="16"/>
  <c r="L996" i="16"/>
  <c r="D996" i="16"/>
  <c r="X996" i="16"/>
  <c r="W996" i="16"/>
  <c r="G996" i="16"/>
  <c r="AS988" i="17"/>
  <c r="X672" i="16"/>
  <c r="Z672" i="16"/>
  <c r="J672" i="16"/>
  <c r="D648" i="16"/>
  <c r="L672" i="16"/>
  <c r="M996" i="16"/>
  <c r="Q792" i="16"/>
  <c r="T672" i="16"/>
  <c r="C672" i="16"/>
  <c r="S556" i="16"/>
  <c r="K556" i="16"/>
  <c r="W556" i="16"/>
  <c r="X556" i="16"/>
  <c r="O996" i="16"/>
  <c r="M792" i="16"/>
  <c r="S648" i="16"/>
  <c r="P648" i="16"/>
  <c r="I630" i="16"/>
  <c r="I276" i="16"/>
  <c r="I228" i="16"/>
  <c r="I173" i="16"/>
  <c r="Q935" i="16"/>
  <c r="H954" i="16"/>
  <c r="K871" i="16"/>
  <c r="F766" i="16"/>
  <c r="Y935" i="16"/>
  <c r="O133" i="16"/>
  <c r="G133" i="16"/>
  <c r="B133" i="16"/>
  <c r="D133" i="16"/>
  <c r="S133" i="16"/>
  <c r="P133" i="16"/>
  <c r="V133" i="16"/>
  <c r="X133" i="16"/>
  <c r="Y133" i="16"/>
  <c r="C133" i="16"/>
  <c r="I133" i="16"/>
  <c r="K309" i="16"/>
  <c r="T309" i="16"/>
  <c r="P309" i="16"/>
  <c r="C309" i="16"/>
  <c r="G309" i="16"/>
  <c r="X309" i="16"/>
  <c r="B814" i="16"/>
  <c r="M814" i="16"/>
  <c r="Q814" i="16"/>
  <c r="F814" i="16"/>
  <c r="T420" i="16"/>
  <c r="N420" i="16"/>
  <c r="X694" i="16"/>
  <c r="M493" i="16"/>
  <c r="B493" i="16"/>
  <c r="R671" i="16"/>
  <c r="F671" i="16"/>
  <c r="S213" i="16"/>
  <c r="V213" i="16"/>
  <c r="N213" i="16"/>
  <c r="K213" i="16"/>
  <c r="I213" i="16"/>
  <c r="H213" i="16"/>
  <c r="U213" i="16"/>
  <c r="P213" i="16"/>
  <c r="Q213" i="16"/>
  <c r="M213" i="16"/>
  <c r="J213" i="16"/>
  <c r="W213" i="16"/>
  <c r="R213" i="16"/>
  <c r="E213" i="16"/>
  <c r="D213" i="16"/>
  <c r="F710" i="16"/>
  <c r="H710" i="16"/>
  <c r="X710" i="16"/>
  <c r="E710" i="16"/>
  <c r="K710" i="16"/>
  <c r="B694" i="16"/>
  <c r="D493" i="16"/>
  <c r="P52" i="16"/>
  <c r="L52" i="16"/>
  <c r="H52" i="16"/>
  <c r="S52" i="16"/>
  <c r="D52" i="16"/>
  <c r="M52" i="16"/>
  <c r="Q52" i="16"/>
  <c r="G52" i="16"/>
  <c r="F52" i="16"/>
  <c r="V52" i="16"/>
  <c r="I52" i="16"/>
  <c r="T52" i="16"/>
  <c r="B52" i="16"/>
  <c r="R52" i="16"/>
  <c r="Z52" i="16"/>
  <c r="X52" i="16"/>
  <c r="E52" i="16"/>
  <c r="U52" i="16"/>
  <c r="N52" i="16"/>
  <c r="C52" i="16"/>
  <c r="O52" i="16"/>
  <c r="J52" i="16"/>
  <c r="Y566" i="16"/>
  <c r="C566" i="16"/>
  <c r="F566" i="16"/>
  <c r="G566" i="16"/>
  <c r="E694" i="16"/>
  <c r="Y213" i="16"/>
  <c r="Y694" i="16"/>
  <c r="K126" i="16"/>
  <c r="O213" i="16"/>
  <c r="Y52" i="16"/>
  <c r="E407" i="16"/>
  <c r="H407" i="16"/>
  <c r="X407" i="16"/>
  <c r="B126" i="16"/>
  <c r="Z213" i="16"/>
  <c r="K52" i="16"/>
  <c r="D642" i="16"/>
  <c r="R796" i="16"/>
  <c r="F126" i="16"/>
  <c r="D935" i="16"/>
  <c r="B213" i="16"/>
  <c r="L213" i="16"/>
  <c r="W52" i="16"/>
  <c r="F213" i="16"/>
  <c r="A353" i="16"/>
  <c r="J353" i="16"/>
  <c r="AS356" i="17"/>
  <c r="AS428" i="17"/>
  <c r="A425" i="16"/>
  <c r="AS452" i="17"/>
  <c r="A449" i="16"/>
  <c r="A481" i="16"/>
  <c r="O481" i="16"/>
  <c r="AS484" i="17"/>
  <c r="AS563" i="17"/>
  <c r="A560" i="16"/>
  <c r="G560" i="16"/>
  <c r="A568" i="16"/>
  <c r="AS571" i="17"/>
  <c r="AS587" i="17"/>
  <c r="A584" i="16"/>
  <c r="AS692" i="17"/>
  <c r="A689" i="16"/>
  <c r="D689" i="16"/>
  <c r="A745" i="16"/>
  <c r="AS748" i="17"/>
  <c r="P431" i="16"/>
  <c r="S431" i="16"/>
  <c r="M800" i="16"/>
  <c r="L590" i="16"/>
  <c r="H590" i="16"/>
  <c r="W189" i="16"/>
  <c r="O65" i="16"/>
  <c r="Q919" i="16"/>
  <c r="B919" i="16"/>
  <c r="T964" i="16"/>
  <c r="Q964" i="16"/>
  <c r="D964" i="16"/>
  <c r="L205" i="16"/>
  <c r="J205" i="16"/>
  <c r="N205" i="16"/>
  <c r="M376" i="16"/>
  <c r="Q376" i="16"/>
  <c r="L376" i="16"/>
  <c r="I733" i="16"/>
  <c r="N733" i="16"/>
  <c r="A345" i="16"/>
  <c r="P345" i="16"/>
  <c r="O919" i="16"/>
  <c r="M919" i="16"/>
  <c r="Z919" i="16"/>
  <c r="U919" i="16"/>
  <c r="T919" i="16"/>
  <c r="L919" i="16"/>
  <c r="H919" i="16"/>
  <c r="D919" i="16"/>
  <c r="V919" i="16"/>
  <c r="R65" i="16"/>
  <c r="S65" i="16"/>
  <c r="X65" i="16"/>
  <c r="U65" i="16"/>
  <c r="Y65" i="16"/>
  <c r="C65" i="16"/>
  <c r="T65" i="16"/>
  <c r="V65" i="16"/>
  <c r="K65" i="16"/>
  <c r="T268" i="16"/>
  <c r="O268" i="16"/>
  <c r="R268" i="16"/>
  <c r="F268" i="16"/>
  <c r="J268" i="16"/>
  <c r="X236" i="16"/>
  <c r="G236" i="16"/>
  <c r="K236" i="16"/>
  <c r="O236" i="16"/>
  <c r="Z189" i="16"/>
  <c r="B189" i="16"/>
  <c r="L189" i="16"/>
  <c r="P189" i="16"/>
  <c r="J189" i="16"/>
  <c r="D189" i="16"/>
  <c r="S189" i="16"/>
  <c r="H189" i="16"/>
  <c r="E189" i="16"/>
  <c r="L250" i="16"/>
  <c r="P250" i="16"/>
  <c r="L17" i="16"/>
  <c r="H17" i="16"/>
  <c r="X981" i="16"/>
  <c r="K981" i="16"/>
  <c r="M981" i="16"/>
  <c r="P981" i="16"/>
  <c r="A25" i="16"/>
  <c r="AS28" i="17"/>
  <c r="AS36" i="17"/>
  <c r="A33" i="16"/>
  <c r="E33" i="16"/>
  <c r="A89" i="16"/>
  <c r="H89" i="16"/>
  <c r="AS92" i="17"/>
  <c r="A138" i="16"/>
  <c r="I138" i="16"/>
  <c r="AS141" i="17"/>
  <c r="A170" i="16"/>
  <c r="AS173" i="17"/>
  <c r="A178" i="16"/>
  <c r="V178" i="16"/>
  <c r="AS181" i="17"/>
  <c r="A186" i="16"/>
  <c r="AS189" i="17"/>
  <c r="AS213" i="17"/>
  <c r="A210" i="16"/>
  <c r="I210" i="16"/>
  <c r="A218" i="16"/>
  <c r="K218" i="16"/>
  <c r="AS221" i="17"/>
  <c r="AS261" i="17"/>
  <c r="A258" i="16"/>
  <c r="O258" i="16"/>
  <c r="A282" i="16"/>
  <c r="AS285" i="17"/>
  <c r="E331" i="16"/>
  <c r="S331" i="16"/>
  <c r="U331" i="16"/>
  <c r="Z331" i="16"/>
  <c r="D331" i="16"/>
  <c r="AS342" i="17"/>
  <c r="A339" i="16"/>
  <c r="H339" i="16"/>
  <c r="I347" i="16"/>
  <c r="Z347" i="16"/>
  <c r="Q347" i="16"/>
  <c r="C347" i="16"/>
  <c r="W347" i="16"/>
  <c r="M347" i="16"/>
  <c r="R347" i="16"/>
  <c r="H347" i="16"/>
  <c r="P347" i="16"/>
  <c r="G347" i="16"/>
  <c r="K347" i="16"/>
  <c r="D347" i="16"/>
  <c r="T347" i="16"/>
  <c r="V347" i="16"/>
  <c r="E347" i="16"/>
  <c r="AS422" i="17"/>
  <c r="A419" i="16"/>
  <c r="R419" i="16"/>
  <c r="A467" i="16"/>
  <c r="C467" i="16"/>
  <c r="AS470" i="17"/>
  <c r="AS478" i="17"/>
  <c r="A475" i="16"/>
  <c r="J475" i="16"/>
  <c r="AS726" i="17"/>
  <c r="A723" i="16"/>
  <c r="A803" i="16"/>
  <c r="AS806" i="17"/>
  <c r="A851" i="16"/>
  <c r="Z851" i="16"/>
  <c r="AS854" i="17"/>
  <c r="A867" i="16"/>
  <c r="Z867" i="16"/>
  <c r="AS870" i="17"/>
  <c r="A875" i="16"/>
  <c r="AS878" i="17"/>
  <c r="AS886" i="17"/>
  <c r="A883" i="16"/>
  <c r="A891" i="16"/>
  <c r="AS894" i="17"/>
  <c r="O899" i="16"/>
  <c r="N899" i="16"/>
  <c r="W923" i="16"/>
  <c r="L923" i="16"/>
  <c r="AS990" i="17"/>
  <c r="A987" i="16"/>
  <c r="N987" i="16"/>
  <c r="AS998" i="17"/>
  <c r="A995" i="16"/>
  <c r="O590" i="16"/>
  <c r="Q431" i="16"/>
  <c r="T800" i="16"/>
  <c r="M268" i="16"/>
  <c r="V590" i="16"/>
  <c r="Y268" i="16"/>
  <c r="R189" i="16"/>
  <c r="U189" i="16"/>
  <c r="G65" i="16"/>
  <c r="W65" i="16"/>
  <c r="J919" i="16"/>
  <c r="A488" i="16"/>
  <c r="W488" i="16"/>
  <c r="A697" i="16"/>
  <c r="T636" i="16"/>
  <c r="H636" i="16"/>
  <c r="X636" i="16"/>
  <c r="F59" i="16"/>
  <c r="E59" i="16"/>
  <c r="O59" i="16"/>
  <c r="Y59" i="16"/>
  <c r="A737" i="16"/>
  <c r="I960" i="16"/>
  <c r="H762" i="16"/>
  <c r="R590" i="16"/>
  <c r="C590" i="16"/>
  <c r="N590" i="16"/>
  <c r="K590" i="16"/>
  <c r="P590" i="16"/>
  <c r="X590" i="16"/>
  <c r="P800" i="16"/>
  <c r="K800" i="16"/>
  <c r="L800" i="16"/>
  <c r="D489" i="16"/>
  <c r="J688" i="16"/>
  <c r="V688" i="16"/>
  <c r="C688" i="16"/>
  <c r="P268" i="16"/>
  <c r="W431" i="16"/>
  <c r="R431" i="16"/>
  <c r="J590" i="16"/>
  <c r="B733" i="16"/>
  <c r="T236" i="16"/>
  <c r="Q189" i="16"/>
  <c r="X189" i="16"/>
  <c r="F65" i="16"/>
  <c r="H65" i="16"/>
  <c r="F919" i="16"/>
  <c r="E919" i="16"/>
  <c r="AS675" i="17"/>
  <c r="A664" i="16"/>
  <c r="H965" i="16"/>
  <c r="Z392" i="16"/>
  <c r="B989" i="16"/>
  <c r="R989" i="16"/>
  <c r="L989" i="16"/>
  <c r="H733" i="16"/>
  <c r="E268" i="16"/>
  <c r="C431" i="16"/>
  <c r="K431" i="16"/>
  <c r="I590" i="16"/>
  <c r="W590" i="16"/>
  <c r="D236" i="16"/>
  <c r="K189" i="16"/>
  <c r="Y189" i="16"/>
  <c r="L65" i="16"/>
  <c r="P65" i="16"/>
  <c r="K919" i="16"/>
  <c r="C919" i="16"/>
  <c r="K268" i="16"/>
  <c r="K653" i="16"/>
  <c r="H653" i="16"/>
  <c r="C749" i="16"/>
  <c r="H749" i="16"/>
  <c r="Z268" i="16"/>
  <c r="T431" i="16"/>
  <c r="G590" i="16"/>
  <c r="P236" i="16"/>
  <c r="N189" i="16"/>
  <c r="M189" i="16"/>
  <c r="B65" i="16"/>
  <c r="E65" i="16"/>
  <c r="W919" i="16"/>
  <c r="G268" i="16"/>
  <c r="D965" i="16"/>
  <c r="AS651" i="17"/>
  <c r="J799" i="16"/>
  <c r="G799" i="16"/>
  <c r="A624" i="16"/>
  <c r="M624" i="16"/>
  <c r="I189" i="16"/>
  <c r="B28" i="16"/>
  <c r="S580" i="16"/>
  <c r="M824" i="16"/>
  <c r="U28" i="16"/>
  <c r="N580" i="16"/>
  <c r="J824" i="16"/>
  <c r="Z28" i="16"/>
  <c r="U824" i="16"/>
  <c r="T824" i="16"/>
  <c r="V545" i="16"/>
  <c r="U709" i="16"/>
  <c r="J262" i="16"/>
  <c r="V990" i="16"/>
  <c r="O407" i="16"/>
  <c r="R407" i="16"/>
  <c r="Q636" i="16"/>
  <c r="S636" i="16"/>
  <c r="U636" i="16"/>
  <c r="R636" i="16"/>
  <c r="V636" i="16"/>
  <c r="F636" i="16"/>
  <c r="Z636" i="16"/>
  <c r="O636" i="16"/>
  <c r="W636" i="16"/>
  <c r="J636" i="16"/>
  <c r="G636" i="16"/>
  <c r="K636" i="16"/>
  <c r="Y636" i="16"/>
  <c r="C636" i="16"/>
  <c r="I636" i="16"/>
  <c r="R395" i="16"/>
  <c r="G545" i="16"/>
  <c r="E709" i="16"/>
  <c r="B262" i="16"/>
  <c r="Q489" i="16"/>
  <c r="H489" i="16"/>
  <c r="T489" i="16"/>
  <c r="U489" i="16"/>
  <c r="I489" i="16"/>
  <c r="AS27" i="17"/>
  <c r="A24" i="16"/>
  <c r="A32" i="16"/>
  <c r="S32" i="16"/>
  <c r="AS35" i="17"/>
  <c r="A40" i="16"/>
  <c r="AS43" i="17"/>
  <c r="A56" i="16"/>
  <c r="AS59" i="17"/>
  <c r="AS67" i="17"/>
  <c r="A64" i="16"/>
  <c r="I64" i="16"/>
  <c r="A72" i="16"/>
  <c r="AS75" i="17"/>
  <c r="AS91" i="17"/>
  <c r="A88" i="16"/>
  <c r="R88" i="16"/>
  <c r="W129" i="16"/>
  <c r="M129" i="16"/>
  <c r="Z129" i="16"/>
  <c r="B129" i="16"/>
  <c r="F129" i="16"/>
  <c r="P129" i="16"/>
  <c r="V129" i="16"/>
  <c r="A225" i="16"/>
  <c r="L225" i="16"/>
  <c r="AS228" i="17"/>
  <c r="A233" i="16"/>
  <c r="V233" i="16"/>
  <c r="AS236" i="17"/>
  <c r="AS292" i="17"/>
  <c r="A289" i="16"/>
  <c r="S330" i="16"/>
  <c r="B330" i="16"/>
  <c r="Q330" i="16"/>
  <c r="AS341" i="17"/>
  <c r="A338" i="16"/>
  <c r="K338" i="16"/>
  <c r="A346" i="16"/>
  <c r="AS349" i="17"/>
  <c r="AS365" i="17"/>
  <c r="A362" i="16"/>
  <c r="A370" i="16"/>
  <c r="AS373" i="17"/>
  <c r="A386" i="16"/>
  <c r="AS389" i="17"/>
  <c r="O394" i="16"/>
  <c r="E394" i="16"/>
  <c r="M394" i="16"/>
  <c r="G394" i="16"/>
  <c r="L394" i="16"/>
  <c r="Y394" i="16"/>
  <c r="Z394" i="16"/>
  <c r="P394" i="16"/>
  <c r="K394" i="16"/>
  <c r="AS437" i="17"/>
  <c r="A434" i="16"/>
  <c r="AS453" i="17"/>
  <c r="A450" i="16"/>
  <c r="U450" i="16"/>
  <c r="AS461" i="17"/>
  <c r="A458" i="16"/>
  <c r="L458" i="16"/>
  <c r="AS469" i="17"/>
  <c r="A466" i="16"/>
  <c r="C466" i="16"/>
  <c r="AS477" i="17"/>
  <c r="A474" i="16"/>
  <c r="A521" i="16"/>
  <c r="AS524" i="17"/>
  <c r="AS572" i="17"/>
  <c r="A569" i="16"/>
  <c r="B569" i="16"/>
  <c r="A577" i="16"/>
  <c r="K577" i="16"/>
  <c r="AS580" i="17"/>
  <c r="AS596" i="17"/>
  <c r="A593" i="16"/>
  <c r="I593" i="16"/>
  <c r="AS620" i="17"/>
  <c r="A617" i="16"/>
  <c r="Y617" i="16"/>
  <c r="A633" i="16"/>
  <c r="I633" i="16"/>
  <c r="AS636" i="17"/>
  <c r="A641" i="16"/>
  <c r="I641" i="16"/>
  <c r="AS644" i="17"/>
  <c r="A665" i="16"/>
  <c r="I665" i="16"/>
  <c r="AS668" i="17"/>
  <c r="A673" i="16"/>
  <c r="AS676" i="17"/>
  <c r="AS684" i="17"/>
  <c r="A681" i="16"/>
  <c r="A698" i="16"/>
  <c r="AS701" i="17"/>
  <c r="O545" i="16"/>
  <c r="O395" i="16"/>
  <c r="E545" i="16"/>
  <c r="T262" i="16"/>
  <c r="R766" i="16"/>
  <c r="F395" i="16"/>
  <c r="R545" i="16"/>
  <c r="N262" i="16"/>
  <c r="O766" i="16"/>
  <c r="O265" i="16"/>
  <c r="B265" i="16"/>
  <c r="P395" i="16"/>
  <c r="M545" i="16"/>
  <c r="C766" i="16"/>
  <c r="Z159" i="16"/>
  <c r="U896" i="16"/>
  <c r="S896" i="16"/>
  <c r="X395" i="16"/>
  <c r="K709" i="16"/>
  <c r="W262" i="16"/>
  <c r="S709" i="16"/>
  <c r="H262" i="16"/>
  <c r="I268" i="16"/>
  <c r="Q714" i="16"/>
  <c r="R714" i="16"/>
  <c r="S714" i="16"/>
  <c r="D28" i="16"/>
  <c r="Y28" i="16"/>
  <c r="I824" i="16"/>
  <c r="J367" i="16"/>
  <c r="I471" i="16"/>
  <c r="I394" i="16"/>
  <c r="Q268" i="16"/>
  <c r="V236" i="16"/>
  <c r="E236" i="16"/>
  <c r="R284" i="16"/>
  <c r="L247" i="16"/>
  <c r="T590" i="16"/>
  <c r="B59" i="16"/>
  <c r="G59" i="16"/>
  <c r="I714" i="16"/>
  <c r="P714" i="16"/>
  <c r="M714" i="16"/>
  <c r="P471" i="16"/>
  <c r="M388" i="16"/>
  <c r="V964" i="16"/>
  <c r="T213" i="16"/>
  <c r="N268" i="16"/>
  <c r="F28" i="16"/>
  <c r="E28" i="16"/>
  <c r="O981" i="16"/>
  <c r="C824" i="16"/>
  <c r="S824" i="16"/>
  <c r="D824" i="16"/>
  <c r="B236" i="16"/>
  <c r="F236" i="16"/>
  <c r="E284" i="16"/>
  <c r="R964" i="16"/>
  <c r="X59" i="16"/>
  <c r="V59" i="16"/>
  <c r="U268" i="16"/>
  <c r="C714" i="16"/>
  <c r="O714" i="16"/>
  <c r="L714" i="16"/>
  <c r="P28" i="16"/>
  <c r="S268" i="16"/>
  <c r="T28" i="16"/>
  <c r="J28" i="16"/>
  <c r="N28" i="16"/>
  <c r="H28" i="16"/>
  <c r="Q824" i="16"/>
  <c r="X268" i="16"/>
  <c r="X714" i="16"/>
  <c r="D714" i="16"/>
  <c r="V714" i="16"/>
  <c r="B590" i="16"/>
  <c r="C28" i="16"/>
  <c r="Q28" i="16"/>
  <c r="S28" i="16"/>
  <c r="X824" i="16"/>
  <c r="F824" i="16"/>
  <c r="M367" i="16"/>
  <c r="L268" i="16"/>
  <c r="D59" i="16"/>
  <c r="B268" i="16"/>
  <c r="N714" i="16"/>
  <c r="U714" i="16"/>
  <c r="L824" i="16"/>
  <c r="Y590" i="16"/>
  <c r="I28" i="16"/>
  <c r="E824" i="16"/>
  <c r="W367" i="16"/>
  <c r="F498" i="16"/>
  <c r="K954" i="16"/>
  <c r="B402" i="16"/>
  <c r="R439" i="16"/>
  <c r="X439" i="16"/>
  <c r="J439" i="16"/>
  <c r="W26" i="16"/>
  <c r="E26" i="16"/>
  <c r="O184" i="16"/>
  <c r="U184" i="16"/>
  <c r="E184" i="16"/>
  <c r="J627" i="16"/>
  <c r="S627" i="16"/>
  <c r="I977" i="16"/>
  <c r="D537" i="16"/>
  <c r="J739" i="16"/>
  <c r="R999" i="16"/>
  <c r="U583" i="16"/>
  <c r="S746" i="16"/>
  <c r="O90" i="16"/>
  <c r="R768" i="16"/>
  <c r="J498" i="16"/>
  <c r="D402" i="16"/>
  <c r="Y954" i="16"/>
  <c r="U300" i="16"/>
  <c r="C300" i="16"/>
  <c r="V300" i="16"/>
  <c r="L574" i="16"/>
  <c r="W574" i="16"/>
  <c r="O574" i="16"/>
  <c r="R2" i="16"/>
  <c r="I892" i="16"/>
  <c r="C439" i="16"/>
  <c r="L439" i="16"/>
  <c r="U439" i="16"/>
  <c r="J26" i="16"/>
  <c r="L26" i="16"/>
  <c r="T184" i="16"/>
  <c r="P184" i="16"/>
  <c r="T627" i="16"/>
  <c r="Y627" i="16"/>
  <c r="K627" i="16"/>
  <c r="T977" i="16"/>
  <c r="Y537" i="16"/>
  <c r="L999" i="16"/>
  <c r="J746" i="16"/>
  <c r="C90" i="16"/>
  <c r="W768" i="16"/>
  <c r="Y498" i="16"/>
  <c r="C796" i="16"/>
  <c r="F402" i="16"/>
  <c r="J954" i="16"/>
  <c r="U954" i="16"/>
  <c r="P300" i="16"/>
  <c r="I300" i="16"/>
  <c r="B300" i="16"/>
  <c r="F574" i="16"/>
  <c r="T574" i="16"/>
  <c r="C574" i="16"/>
  <c r="Z2" i="16"/>
  <c r="Q892" i="16"/>
  <c r="T892" i="16"/>
  <c r="K892" i="16"/>
  <c r="P892" i="16"/>
  <c r="O892" i="16"/>
  <c r="X892" i="16"/>
  <c r="H892" i="16"/>
  <c r="N892" i="16"/>
  <c r="E892" i="16"/>
  <c r="Y892" i="16"/>
  <c r="R892" i="16"/>
  <c r="L892" i="16"/>
  <c r="F892" i="16"/>
  <c r="S892" i="16"/>
  <c r="D892" i="16"/>
  <c r="G892" i="16"/>
  <c r="S439" i="16"/>
  <c r="D439" i="16"/>
  <c r="Q26" i="16"/>
  <c r="H26" i="16"/>
  <c r="Z26" i="16"/>
  <c r="F184" i="16"/>
  <c r="R184" i="16"/>
  <c r="O627" i="16"/>
  <c r="H627" i="16"/>
  <c r="X627" i="16"/>
  <c r="E977" i="16"/>
  <c r="V537" i="16"/>
  <c r="J642" i="16"/>
  <c r="S389" i="16"/>
  <c r="F455" i="16"/>
  <c r="F154" i="16"/>
  <c r="T796" i="16"/>
  <c r="V402" i="16"/>
  <c r="O954" i="16"/>
  <c r="T300" i="16"/>
  <c r="L300" i="16"/>
  <c r="Q300" i="16"/>
  <c r="H300" i="16"/>
  <c r="Q574" i="16"/>
  <c r="R574" i="16"/>
  <c r="N574" i="16"/>
  <c r="U574" i="16"/>
  <c r="Q2" i="16"/>
  <c r="U892" i="16"/>
  <c r="W739" i="16"/>
  <c r="D254" i="16"/>
  <c r="S402" i="16"/>
  <c r="R954" i="16"/>
  <c r="S300" i="16"/>
  <c r="R300" i="16"/>
  <c r="W2" i="16"/>
  <c r="J892" i="16"/>
  <c r="U319" i="16"/>
  <c r="S319" i="16"/>
  <c r="L319" i="16"/>
  <c r="Z319" i="16"/>
  <c r="W319" i="16"/>
  <c r="Q319" i="16"/>
  <c r="T319" i="16"/>
  <c r="B319" i="16"/>
  <c r="U980" i="16"/>
  <c r="C980" i="16"/>
  <c r="Q980" i="16"/>
  <c r="T980" i="16"/>
  <c r="F980" i="16"/>
  <c r="P980" i="16"/>
  <c r="R980" i="16"/>
  <c r="G980" i="16"/>
  <c r="S980" i="16"/>
  <c r="H980" i="16"/>
  <c r="Z980" i="16"/>
  <c r="L980" i="16"/>
  <c r="J980" i="16"/>
  <c r="I980" i="16"/>
  <c r="Y980" i="16"/>
  <c r="K980" i="16"/>
  <c r="V879" i="16"/>
  <c r="N879" i="16"/>
  <c r="U879" i="16"/>
  <c r="B879" i="16"/>
  <c r="G879" i="16"/>
  <c r="Z879" i="16"/>
  <c r="O879" i="16"/>
  <c r="I879" i="16"/>
  <c r="K879" i="16"/>
  <c r="D879" i="16"/>
  <c r="R879" i="16"/>
  <c r="C879" i="16"/>
  <c r="E879" i="16"/>
  <c r="H879" i="16"/>
  <c r="S879" i="16"/>
  <c r="L879" i="16"/>
  <c r="T670" i="16"/>
  <c r="D670" i="16"/>
  <c r="O670" i="16"/>
  <c r="V670" i="16"/>
  <c r="U670" i="16"/>
  <c r="W670" i="16"/>
  <c r="E670" i="16"/>
  <c r="R670" i="16"/>
  <c r="J670" i="16"/>
  <c r="C670" i="16"/>
  <c r="Q670" i="16"/>
  <c r="F670" i="16"/>
  <c r="Y670" i="16"/>
  <c r="L670" i="16"/>
  <c r="M670" i="16"/>
  <c r="P670" i="16"/>
  <c r="K300" i="16"/>
  <c r="K574" i="16"/>
  <c r="H574" i="16"/>
  <c r="D574" i="16"/>
  <c r="E478" i="16"/>
  <c r="G439" i="16"/>
  <c r="Z439" i="16"/>
  <c r="V26" i="16"/>
  <c r="K26" i="16"/>
  <c r="U26" i="16"/>
  <c r="D184" i="16"/>
  <c r="V184" i="16"/>
  <c r="C627" i="16"/>
  <c r="U627" i="16"/>
  <c r="M977" i="16"/>
  <c r="H977" i="16"/>
  <c r="M739" i="16"/>
  <c r="U642" i="16"/>
  <c r="Z90" i="16"/>
  <c r="R254" i="16"/>
  <c r="I498" i="16"/>
  <c r="M402" i="16"/>
  <c r="N954" i="16"/>
  <c r="W300" i="16"/>
  <c r="J300" i="16"/>
  <c r="Y300" i="16"/>
  <c r="J574" i="16"/>
  <c r="V574" i="16"/>
  <c r="P574" i="16"/>
  <c r="J2" i="16"/>
  <c r="M892" i="16"/>
  <c r="W892" i="16"/>
  <c r="N642" i="16"/>
  <c r="Q478" i="16"/>
  <c r="K439" i="16"/>
  <c r="P439" i="16"/>
  <c r="B26" i="16"/>
  <c r="S26" i="16"/>
  <c r="M184" i="16"/>
  <c r="X184" i="16"/>
  <c r="B184" i="16"/>
  <c r="R627" i="16"/>
  <c r="F627" i="16"/>
  <c r="V977" i="16"/>
  <c r="M537" i="16"/>
  <c r="T739" i="16"/>
  <c r="S583" i="16"/>
  <c r="E90" i="16"/>
  <c r="W605" i="16"/>
  <c r="D498" i="16"/>
  <c r="Q402" i="16"/>
  <c r="B954" i="16"/>
  <c r="O300" i="16"/>
  <c r="Z300" i="16"/>
  <c r="S574" i="16"/>
  <c r="X574" i="16"/>
  <c r="G2" i="16"/>
  <c r="B892" i="16"/>
  <c r="W428" i="16"/>
  <c r="C428" i="16"/>
  <c r="Q428" i="16"/>
  <c r="T428" i="16"/>
  <c r="P428" i="16"/>
  <c r="K428" i="16"/>
  <c r="J428" i="16"/>
  <c r="U623" i="16"/>
  <c r="T623" i="16"/>
  <c r="P623" i="16"/>
  <c r="F623" i="16"/>
  <c r="E623" i="16"/>
  <c r="H623" i="16"/>
  <c r="S623" i="16"/>
  <c r="I623" i="16"/>
  <c r="D623" i="16"/>
  <c r="V623" i="16"/>
  <c r="N623" i="16"/>
  <c r="Q623" i="16"/>
  <c r="Z623" i="16"/>
  <c r="J623" i="16"/>
  <c r="K623" i="16"/>
  <c r="R623" i="16"/>
  <c r="B623" i="16"/>
  <c r="L623" i="16"/>
  <c r="Z661" i="16"/>
  <c r="P661" i="16"/>
  <c r="F661" i="16"/>
  <c r="S661" i="16"/>
  <c r="V661" i="16"/>
  <c r="H661" i="16"/>
  <c r="T661" i="16"/>
  <c r="L661" i="16"/>
  <c r="U661" i="16"/>
  <c r="O661" i="16"/>
  <c r="Q661" i="16"/>
  <c r="B661" i="16"/>
  <c r="D661" i="16"/>
  <c r="K661" i="16"/>
  <c r="C661" i="16"/>
  <c r="G661" i="16"/>
  <c r="N661" i="16"/>
  <c r="E661" i="16"/>
  <c r="X661" i="16"/>
  <c r="F645" i="16"/>
  <c r="D645" i="16"/>
  <c r="O484" i="16"/>
  <c r="D484" i="16"/>
  <c r="C671" i="16"/>
  <c r="I671" i="16"/>
  <c r="Y671" i="16"/>
  <c r="U671" i="16"/>
  <c r="H671" i="16"/>
  <c r="N671" i="16"/>
  <c r="J671" i="16"/>
  <c r="K671" i="16"/>
  <c r="M671" i="16"/>
  <c r="L671" i="16"/>
  <c r="O671" i="16"/>
  <c r="G671" i="16"/>
  <c r="S671" i="16"/>
  <c r="V671" i="16"/>
  <c r="Q671" i="16"/>
  <c r="P671" i="16"/>
  <c r="T671" i="16"/>
  <c r="W671" i="16"/>
  <c r="Y221" i="16"/>
  <c r="D221" i="16"/>
  <c r="K221" i="16"/>
  <c r="O221" i="16"/>
  <c r="R221" i="16"/>
  <c r="W221" i="16"/>
  <c r="V221" i="16"/>
  <c r="Z221" i="16"/>
  <c r="O165" i="16"/>
  <c r="W165" i="16"/>
  <c r="U165" i="16"/>
  <c r="E165" i="16"/>
  <c r="N165" i="16"/>
  <c r="D165" i="16"/>
  <c r="R165" i="16"/>
  <c r="H165" i="16"/>
  <c r="G165" i="16"/>
  <c r="I165" i="16"/>
  <c r="X165" i="16"/>
  <c r="F165" i="16"/>
  <c r="B165" i="16"/>
  <c r="S165" i="16"/>
  <c r="Q165" i="16"/>
  <c r="D616" i="16"/>
  <c r="Q414" i="16"/>
  <c r="B273" i="16"/>
  <c r="H273" i="16"/>
  <c r="W418" i="16"/>
  <c r="B418" i="16"/>
  <c r="C418" i="16"/>
  <c r="E819" i="16"/>
  <c r="J548" i="16"/>
  <c r="K453" i="16"/>
  <c r="B453" i="16"/>
  <c r="D453" i="16"/>
  <c r="Z453" i="16"/>
  <c r="I492" i="16"/>
  <c r="Y492" i="16"/>
  <c r="C492" i="16"/>
  <c r="Q548" i="16"/>
  <c r="P548" i="16"/>
  <c r="C343" i="16"/>
  <c r="G343" i="16"/>
  <c r="V343" i="16"/>
  <c r="X123" i="16"/>
  <c r="G819" i="16"/>
  <c r="F77" i="16"/>
  <c r="F421" i="16"/>
  <c r="K819" i="16"/>
  <c r="Q200" i="16"/>
  <c r="K60" i="16"/>
  <c r="R421" i="16"/>
  <c r="Q654" i="16"/>
  <c r="F202" i="16"/>
  <c r="Z548" i="16"/>
  <c r="T645" i="16"/>
  <c r="F484" i="16"/>
  <c r="E484" i="16"/>
  <c r="E645" i="16"/>
  <c r="I645" i="16"/>
  <c r="D942" i="16"/>
  <c r="M661" i="16"/>
  <c r="T165" i="16"/>
  <c r="E671" i="16"/>
  <c r="W495" i="16"/>
  <c r="O495" i="16"/>
  <c r="T495" i="16"/>
  <c r="I495" i="16"/>
  <c r="D495" i="16"/>
  <c r="S495" i="16"/>
  <c r="X495" i="16"/>
  <c r="Y495" i="16"/>
  <c r="Q495" i="16"/>
  <c r="U495" i="16"/>
  <c r="C495" i="16"/>
  <c r="N495" i="16"/>
  <c r="R495" i="16"/>
  <c r="H495" i="16"/>
  <c r="E495" i="16"/>
  <c r="G495" i="16"/>
  <c r="M495" i="16"/>
  <c r="Z495" i="16"/>
  <c r="P77" i="16"/>
  <c r="R77" i="16"/>
  <c r="K418" i="16"/>
  <c r="S418" i="16"/>
  <c r="R418" i="16"/>
  <c r="Z418" i="16"/>
  <c r="L273" i="16"/>
  <c r="Y273" i="16"/>
  <c r="S942" i="16"/>
  <c r="E453" i="16"/>
  <c r="X453" i="16"/>
  <c r="O453" i="16"/>
  <c r="E492" i="16"/>
  <c r="P492" i="16"/>
  <c r="N492" i="16"/>
  <c r="X492" i="16"/>
  <c r="W548" i="16"/>
  <c r="D548" i="16"/>
  <c r="F343" i="16"/>
  <c r="W343" i="16"/>
  <c r="U343" i="16"/>
  <c r="W123" i="16"/>
  <c r="H819" i="16"/>
  <c r="C911" i="16"/>
  <c r="X77" i="16"/>
  <c r="O421" i="16"/>
  <c r="F819" i="16"/>
  <c r="H60" i="16"/>
  <c r="Q421" i="16"/>
  <c r="Y654" i="16"/>
  <c r="H484" i="16"/>
  <c r="R484" i="16"/>
  <c r="Z484" i="16"/>
  <c r="U645" i="16"/>
  <c r="K645" i="16"/>
  <c r="Q942" i="16"/>
  <c r="W661" i="16"/>
  <c r="K165" i="16"/>
  <c r="F616" i="16"/>
  <c r="X671" i="16"/>
  <c r="U68" i="16"/>
  <c r="Y68" i="16"/>
  <c r="Q68" i="16"/>
  <c r="V68" i="16"/>
  <c r="P68" i="16"/>
  <c r="I68" i="16"/>
  <c r="K68" i="16"/>
  <c r="Z68" i="16"/>
  <c r="F68" i="16"/>
  <c r="G68" i="16"/>
  <c r="H68" i="16"/>
  <c r="C68" i="16"/>
  <c r="O68" i="16"/>
  <c r="B68" i="16"/>
  <c r="T68" i="16"/>
  <c r="X68" i="16"/>
  <c r="N68" i="16"/>
  <c r="S68" i="16"/>
  <c r="W68" i="16"/>
  <c r="G188" i="16"/>
  <c r="P188" i="16"/>
  <c r="Z188" i="16"/>
  <c r="R188" i="16"/>
  <c r="O188" i="16"/>
  <c r="E188" i="16"/>
  <c r="L188" i="16"/>
  <c r="U188" i="16"/>
  <c r="C188" i="16"/>
  <c r="I188" i="16"/>
  <c r="F188" i="16"/>
  <c r="B188" i="16"/>
  <c r="J188" i="16"/>
  <c r="X188" i="16"/>
  <c r="S188" i="16"/>
  <c r="V188" i="16"/>
  <c r="K188" i="16"/>
  <c r="M188" i="16"/>
  <c r="N281" i="16"/>
  <c r="T281" i="16"/>
  <c r="P281" i="16"/>
  <c r="G281" i="16"/>
  <c r="H281" i="16"/>
  <c r="D281" i="16"/>
  <c r="Q281" i="16"/>
  <c r="H77" i="16"/>
  <c r="H418" i="16"/>
  <c r="L418" i="16"/>
  <c r="V418" i="16"/>
  <c r="I77" i="16"/>
  <c r="R30" i="16"/>
  <c r="G77" i="16"/>
  <c r="C819" i="16"/>
  <c r="F942" i="16"/>
  <c r="S453" i="16"/>
  <c r="I453" i="16"/>
  <c r="M453" i="16"/>
  <c r="K492" i="16"/>
  <c r="G492" i="16"/>
  <c r="J492" i="16"/>
  <c r="M548" i="16"/>
  <c r="B548" i="16"/>
  <c r="Z343" i="16"/>
  <c r="H343" i="16"/>
  <c r="M343" i="16"/>
  <c r="O819" i="16"/>
  <c r="X911" i="16"/>
  <c r="T819" i="16"/>
  <c r="Y414" i="16"/>
  <c r="R654" i="16"/>
  <c r="H398" i="16"/>
  <c r="W484" i="16"/>
  <c r="V484" i="16"/>
  <c r="W645" i="16"/>
  <c r="Q484" i="16"/>
  <c r="Y623" i="16"/>
  <c r="Y661" i="16"/>
  <c r="Z165" i="16"/>
  <c r="B671" i="16"/>
  <c r="K273" i="16"/>
  <c r="X414" i="16"/>
  <c r="O398" i="16"/>
  <c r="M623" i="16"/>
  <c r="I661" i="16"/>
  <c r="J221" i="16"/>
  <c r="G221" i="16"/>
  <c r="P97" i="16"/>
  <c r="R97" i="16"/>
  <c r="G97" i="16"/>
  <c r="U97" i="16"/>
  <c r="V97" i="16"/>
  <c r="B97" i="16"/>
  <c r="S97" i="16"/>
  <c r="Y97" i="16"/>
  <c r="X484" i="16"/>
  <c r="I484" i="16"/>
  <c r="L645" i="16"/>
  <c r="R645" i="16"/>
  <c r="D819" i="16"/>
  <c r="B645" i="16"/>
  <c r="X623" i="16"/>
  <c r="H645" i="16"/>
  <c r="R661" i="16"/>
  <c r="Z77" i="16"/>
  <c r="C77" i="16"/>
  <c r="J418" i="16"/>
  <c r="E418" i="16"/>
  <c r="Q418" i="16"/>
  <c r="J30" i="16"/>
  <c r="Q30" i="16"/>
  <c r="W819" i="16"/>
  <c r="J421" i="16"/>
  <c r="F453" i="16"/>
  <c r="T453" i="16"/>
  <c r="W453" i="16"/>
  <c r="M492" i="16"/>
  <c r="Q492" i="16"/>
  <c r="T492" i="16"/>
  <c r="F548" i="16"/>
  <c r="Y548" i="16"/>
  <c r="E343" i="16"/>
  <c r="X343" i="16"/>
  <c r="Y343" i="16"/>
  <c r="M819" i="16"/>
  <c r="S60" i="16"/>
  <c r="B421" i="16"/>
  <c r="D654" i="16"/>
  <c r="B30" i="16"/>
  <c r="Y484" i="16"/>
  <c r="L484" i="16"/>
  <c r="G645" i="16"/>
  <c r="S645" i="16"/>
  <c r="P645" i="16"/>
  <c r="G623" i="16"/>
  <c r="Q645" i="16"/>
  <c r="Z671" i="16"/>
  <c r="U77" i="16"/>
  <c r="B414" i="16"/>
  <c r="F414" i="16"/>
  <c r="G418" i="16"/>
  <c r="Y418" i="16"/>
  <c r="P30" i="16"/>
  <c r="Z30" i="16"/>
  <c r="N421" i="16"/>
  <c r="J453" i="16"/>
  <c r="U453" i="16"/>
  <c r="D492" i="16"/>
  <c r="O492" i="16"/>
  <c r="U548" i="16"/>
  <c r="I343" i="16"/>
  <c r="N343" i="16"/>
  <c r="Q273" i="16"/>
  <c r="K46" i="16"/>
  <c r="M273" i="16"/>
  <c r="V60" i="16"/>
  <c r="H421" i="16"/>
  <c r="K654" i="16"/>
  <c r="Z645" i="16"/>
  <c r="B484" i="16"/>
  <c r="U484" i="16"/>
  <c r="C645" i="16"/>
  <c r="M645" i="16"/>
  <c r="V645" i="16"/>
  <c r="D671" i="16"/>
  <c r="J165" i="16"/>
  <c r="R274" i="16"/>
  <c r="U274" i="16"/>
  <c r="L274" i="16"/>
  <c r="AS66" i="17"/>
  <c r="A63" i="16"/>
  <c r="H63" i="16"/>
  <c r="A71" i="16"/>
  <c r="X71" i="16"/>
  <c r="AS74" i="17"/>
  <c r="AS98" i="17"/>
  <c r="A95" i="16"/>
  <c r="L95" i="16"/>
  <c r="AS364" i="17"/>
  <c r="A361" i="16"/>
  <c r="I361" i="16"/>
  <c r="AS372" i="17"/>
  <c r="A369" i="16"/>
  <c r="A385" i="16"/>
  <c r="AS388" i="17"/>
  <c r="A401" i="16"/>
  <c r="AS404" i="17"/>
  <c r="A441" i="16"/>
  <c r="C441" i="16"/>
  <c r="AS444" i="17"/>
  <c r="AS460" i="17"/>
  <c r="A457" i="16"/>
  <c r="P457" i="16"/>
  <c r="AS476" i="17"/>
  <c r="A473" i="16"/>
  <c r="AS499" i="17"/>
  <c r="A496" i="16"/>
  <c r="AS515" i="17"/>
  <c r="A512" i="16"/>
  <c r="AS531" i="17"/>
  <c r="A528" i="16"/>
  <c r="C528" i="16"/>
  <c r="A544" i="16"/>
  <c r="AS547" i="17"/>
  <c r="AS579" i="17"/>
  <c r="A576" i="16"/>
  <c r="A608" i="16"/>
  <c r="AS611" i="17"/>
  <c r="A656" i="16"/>
  <c r="AS659" i="17"/>
  <c r="AS716" i="17"/>
  <c r="A713" i="16"/>
  <c r="O255" i="16"/>
  <c r="F255" i="16"/>
  <c r="J749" i="16"/>
  <c r="O749" i="16"/>
  <c r="X749" i="16"/>
  <c r="B749" i="16"/>
  <c r="R749" i="16"/>
  <c r="Z749" i="16"/>
  <c r="I749" i="16"/>
  <c r="Q749" i="16"/>
  <c r="P749" i="16"/>
  <c r="G749" i="16"/>
  <c r="L749" i="16"/>
  <c r="N749" i="16"/>
  <c r="M749" i="16"/>
  <c r="X220" i="16"/>
  <c r="I220" i="16"/>
  <c r="H220" i="16"/>
  <c r="O220" i="16"/>
  <c r="G220" i="16"/>
  <c r="P220" i="16"/>
  <c r="W220" i="16"/>
  <c r="F220" i="16"/>
  <c r="E220" i="16"/>
  <c r="Z220" i="16"/>
  <c r="K220" i="16"/>
  <c r="B220" i="16"/>
  <c r="Z734" i="16"/>
  <c r="B734" i="16"/>
  <c r="Y734" i="16"/>
  <c r="L734" i="16"/>
  <c r="Q734" i="16"/>
  <c r="U734" i="16"/>
  <c r="J734" i="16"/>
  <c r="W734" i="16"/>
  <c r="D734" i="16"/>
  <c r="O734" i="16"/>
  <c r="E734" i="16"/>
  <c r="N734" i="16"/>
  <c r="V830" i="16"/>
  <c r="R830" i="16"/>
  <c r="F896" i="16"/>
  <c r="I896" i="16"/>
  <c r="W896" i="16"/>
  <c r="R896" i="16"/>
  <c r="X896" i="16"/>
  <c r="V896" i="16"/>
  <c r="O896" i="16"/>
  <c r="N896" i="16"/>
  <c r="P896" i="16"/>
  <c r="B896" i="16"/>
  <c r="Z896" i="16"/>
  <c r="Y557" i="16"/>
  <c r="B557" i="16"/>
  <c r="F725" i="16"/>
  <c r="O725" i="16"/>
  <c r="S725" i="16"/>
  <c r="R741" i="16"/>
  <c r="V412" i="16"/>
  <c r="G920" i="16"/>
  <c r="F3" i="16"/>
  <c r="D415" i="16"/>
  <c r="U415" i="16"/>
  <c r="G415" i="16"/>
  <c r="P488" i="16"/>
  <c r="D920" i="16"/>
  <c r="R734" i="16"/>
  <c r="S749" i="16"/>
  <c r="D220" i="16"/>
  <c r="S220" i="16"/>
  <c r="X274" i="16"/>
  <c r="Q896" i="16"/>
  <c r="C896" i="16"/>
  <c r="X799" i="16"/>
  <c r="H799" i="16"/>
  <c r="K312" i="16"/>
  <c r="P247" i="16"/>
  <c r="U247" i="16"/>
  <c r="W247" i="16"/>
  <c r="W981" i="16"/>
  <c r="C981" i="16"/>
  <c r="R981" i="16"/>
  <c r="U981" i="16"/>
  <c r="H981" i="16"/>
  <c r="I981" i="16"/>
  <c r="T981" i="16"/>
  <c r="V981" i="16"/>
  <c r="F981" i="16"/>
  <c r="Q981" i="16"/>
  <c r="J981" i="16"/>
  <c r="E981" i="16"/>
  <c r="M415" i="16"/>
  <c r="N415" i="16"/>
  <c r="W415" i="16"/>
  <c r="H734" i="16"/>
  <c r="G734" i="16"/>
  <c r="D749" i="16"/>
  <c r="R220" i="16"/>
  <c r="U220" i="16"/>
  <c r="C274" i="16"/>
  <c r="J896" i="16"/>
  <c r="G896" i="16"/>
  <c r="C392" i="16"/>
  <c r="O392" i="16"/>
  <c r="P392" i="16"/>
  <c r="S392" i="16"/>
  <c r="D392" i="16"/>
  <c r="O331" i="16"/>
  <c r="T331" i="16"/>
  <c r="F331" i="16"/>
  <c r="X331" i="16"/>
  <c r="M331" i="16"/>
  <c r="I331" i="16"/>
  <c r="L331" i="16"/>
  <c r="K331" i="16"/>
  <c r="G331" i="16"/>
  <c r="P331" i="16"/>
  <c r="H331" i="16"/>
  <c r="N331" i="16"/>
  <c r="Z276" i="16"/>
  <c r="D276" i="16"/>
  <c r="T276" i="16"/>
  <c r="J276" i="16"/>
  <c r="W276" i="16"/>
  <c r="K276" i="16"/>
  <c r="S276" i="16"/>
  <c r="Y276" i="16"/>
  <c r="U276" i="16"/>
  <c r="E276" i="16"/>
  <c r="G276" i="16"/>
  <c r="B276" i="16"/>
  <c r="H276" i="16"/>
  <c r="T404" i="16"/>
  <c r="X404" i="16"/>
  <c r="D404" i="16"/>
  <c r="E404" i="16"/>
  <c r="Q404" i="16"/>
  <c r="B404" i="16"/>
  <c r="M725" i="16"/>
  <c r="E725" i="16"/>
  <c r="T725" i="16"/>
  <c r="Y741" i="16"/>
  <c r="G3" i="16"/>
  <c r="I415" i="16"/>
  <c r="P415" i="16"/>
  <c r="E415" i="16"/>
  <c r="C920" i="16"/>
  <c r="M734" i="16"/>
  <c r="T734" i="16"/>
  <c r="U749" i="16"/>
  <c r="V220" i="16"/>
  <c r="M220" i="16"/>
  <c r="I274" i="16"/>
  <c r="G274" i="16"/>
  <c r="W404" i="16"/>
  <c r="D896" i="16"/>
  <c r="T896" i="16"/>
  <c r="W725" i="16"/>
  <c r="C725" i="16"/>
  <c r="K725" i="16"/>
  <c r="Q725" i="16"/>
  <c r="W741" i="16"/>
  <c r="T3" i="16"/>
  <c r="T415" i="16"/>
  <c r="O415" i="16"/>
  <c r="S415" i="16"/>
  <c r="X415" i="16"/>
  <c r="B920" i="16"/>
  <c r="Q741" i="16"/>
  <c r="X734" i="16"/>
  <c r="F734" i="16"/>
  <c r="K749" i="16"/>
  <c r="C220" i="16"/>
  <c r="N220" i="16"/>
  <c r="J404" i="16"/>
  <c r="K896" i="16"/>
  <c r="H896" i="16"/>
  <c r="R725" i="16"/>
  <c r="Z725" i="16"/>
  <c r="T741" i="16"/>
  <c r="C3" i="16"/>
  <c r="Y415" i="16"/>
  <c r="V415" i="16"/>
  <c r="E920" i="16"/>
  <c r="D339" i="16"/>
  <c r="V734" i="16"/>
  <c r="P734" i="16"/>
  <c r="T749" i="16"/>
  <c r="E749" i="16"/>
  <c r="Q220" i="16"/>
  <c r="L220" i="16"/>
  <c r="E896" i="16"/>
  <c r="R624" i="16"/>
  <c r="P920" i="16"/>
  <c r="S734" i="16"/>
  <c r="I734" i="16"/>
  <c r="V749" i="16"/>
  <c r="W749" i="16"/>
  <c r="U920" i="16"/>
  <c r="J220" i="16"/>
  <c r="E255" i="16"/>
  <c r="M274" i="16"/>
  <c r="Y896" i="16"/>
  <c r="P422" i="16"/>
  <c r="K422" i="16"/>
  <c r="S353" i="16"/>
  <c r="B353" i="16"/>
  <c r="W353" i="16"/>
  <c r="T353" i="16"/>
  <c r="D353" i="16"/>
  <c r="O989" i="16"/>
  <c r="N989" i="16"/>
  <c r="G989" i="16"/>
  <c r="J794" i="16"/>
  <c r="F794" i="16"/>
  <c r="X205" i="16"/>
  <c r="F205" i="16"/>
  <c r="I919" i="16"/>
  <c r="Z205" i="16"/>
  <c r="D205" i="16"/>
  <c r="X266" i="16"/>
  <c r="I205" i="16"/>
  <c r="I822" i="16"/>
  <c r="D822" i="16"/>
  <c r="V613" i="16"/>
  <c r="Q613" i="16"/>
  <c r="H537" i="16"/>
  <c r="G739" i="16"/>
  <c r="Z999" i="16"/>
  <c r="K999" i="16"/>
  <c r="K642" i="16"/>
  <c r="V746" i="16"/>
  <c r="S104" i="16"/>
  <c r="C389" i="16"/>
  <c r="P389" i="16"/>
  <c r="L90" i="16"/>
  <c r="K90" i="16"/>
  <c r="E455" i="16"/>
  <c r="M455" i="16"/>
  <c r="D455" i="16"/>
  <c r="G254" i="16"/>
  <c r="M254" i="16"/>
  <c r="G605" i="16"/>
  <c r="B605" i="16"/>
  <c r="X768" i="16"/>
  <c r="S768" i="16"/>
  <c r="K154" i="16"/>
  <c r="J938" i="16"/>
  <c r="R938" i="16"/>
  <c r="H796" i="16"/>
  <c r="L358" i="16"/>
  <c r="G613" i="16"/>
  <c r="D613" i="16"/>
  <c r="R358" i="16"/>
  <c r="J358" i="16"/>
  <c r="D358" i="16"/>
  <c r="O358" i="16"/>
  <c r="E480" i="16"/>
  <c r="D480" i="16"/>
  <c r="X480" i="16"/>
  <c r="H480" i="16"/>
  <c r="T480" i="16"/>
  <c r="C480" i="16"/>
  <c r="L480" i="16"/>
  <c r="Z480" i="16"/>
  <c r="N480" i="16"/>
  <c r="H604" i="16"/>
  <c r="Q604" i="16"/>
  <c r="W604" i="16"/>
  <c r="T604" i="16"/>
  <c r="Z604" i="16"/>
  <c r="D604" i="16"/>
  <c r="N604" i="16"/>
  <c r="K604" i="16"/>
  <c r="G604" i="16"/>
  <c r="E604" i="16"/>
  <c r="L604" i="16"/>
  <c r="J604" i="16"/>
  <c r="V604" i="16"/>
  <c r="B511" i="16"/>
  <c r="C511" i="16"/>
  <c r="P511" i="16"/>
  <c r="E511" i="16"/>
  <c r="U511" i="16"/>
  <c r="O511" i="16"/>
  <c r="X511" i="16"/>
  <c r="G511" i="16"/>
  <c r="R511" i="16"/>
  <c r="M511" i="16"/>
  <c r="I511" i="16"/>
  <c r="T511" i="16"/>
  <c r="F511" i="16"/>
  <c r="W511" i="16"/>
  <c r="J511" i="16"/>
  <c r="Q511" i="16"/>
  <c r="M984" i="16"/>
  <c r="U984" i="16"/>
  <c r="Q984" i="16"/>
  <c r="K984" i="16"/>
  <c r="V984" i="16"/>
  <c r="M223" i="16"/>
  <c r="W259" i="16"/>
  <c r="U259" i="16"/>
  <c r="B259" i="16"/>
  <c r="X259" i="16"/>
  <c r="V259" i="16"/>
  <c r="T259" i="16"/>
  <c r="U108" i="16"/>
  <c r="E108" i="16"/>
  <c r="Y108" i="16"/>
  <c r="J108" i="16"/>
  <c r="X108" i="16"/>
  <c r="L478" i="16"/>
  <c r="K478" i="16"/>
  <c r="C537" i="16"/>
  <c r="K537" i="16"/>
  <c r="V739" i="16"/>
  <c r="K739" i="16"/>
  <c r="H999" i="16"/>
  <c r="N999" i="16"/>
  <c r="H642" i="16"/>
  <c r="N583" i="16"/>
  <c r="B746" i="16"/>
  <c r="D478" i="16"/>
  <c r="F478" i="16"/>
  <c r="O537" i="16"/>
  <c r="J537" i="16"/>
  <c r="B537" i="16"/>
  <c r="C739" i="16"/>
  <c r="R739" i="16"/>
  <c r="X739" i="16"/>
  <c r="P999" i="16"/>
  <c r="S999" i="16"/>
  <c r="D999" i="16"/>
  <c r="E642" i="16"/>
  <c r="Z642" i="16"/>
  <c r="D583" i="16"/>
  <c r="J583" i="16"/>
  <c r="Y746" i="16"/>
  <c r="Z104" i="16"/>
  <c r="P104" i="16"/>
  <c r="F389" i="16"/>
  <c r="B389" i="16"/>
  <c r="Y552" i="16"/>
  <c r="L119" i="16"/>
  <c r="Z724" i="16"/>
  <c r="D90" i="16"/>
  <c r="W90" i="16"/>
  <c r="Z455" i="16"/>
  <c r="C455" i="16"/>
  <c r="L254" i="16"/>
  <c r="V254" i="16"/>
  <c r="Z605" i="16"/>
  <c r="T605" i="16"/>
  <c r="K605" i="16"/>
  <c r="M768" i="16"/>
  <c r="Y768" i="16"/>
  <c r="D154" i="16"/>
  <c r="O938" i="16"/>
  <c r="H938" i="16"/>
  <c r="C931" i="16"/>
  <c r="S796" i="16"/>
  <c r="Y796" i="16"/>
  <c r="P871" i="16"/>
  <c r="X583" i="16"/>
  <c r="X262" i="16"/>
  <c r="E613" i="16"/>
  <c r="L613" i="16"/>
  <c r="S358" i="16"/>
  <c r="K358" i="16"/>
  <c r="V358" i="16"/>
  <c r="T999" i="16"/>
  <c r="N478" i="16"/>
  <c r="C999" i="16"/>
  <c r="Q605" i="16"/>
  <c r="U358" i="16"/>
  <c r="P358" i="16"/>
  <c r="U537" i="16"/>
  <c r="H739" i="16"/>
  <c r="W999" i="16"/>
  <c r="G999" i="16"/>
  <c r="Y999" i="16"/>
  <c r="S642" i="16"/>
  <c r="F642" i="16"/>
  <c r="E583" i="16"/>
  <c r="C583" i="16"/>
  <c r="W746" i="16"/>
  <c r="J104" i="16"/>
  <c r="H104" i="16"/>
  <c r="I389" i="16"/>
  <c r="U90" i="16"/>
  <c r="P90" i="16"/>
  <c r="J455" i="16"/>
  <c r="O455" i="16"/>
  <c r="I254" i="16"/>
  <c r="U254" i="16"/>
  <c r="V605" i="16"/>
  <c r="F605" i="16"/>
  <c r="I768" i="16"/>
  <c r="Z768" i="16"/>
  <c r="T154" i="16"/>
  <c r="C154" i="16"/>
  <c r="Y938" i="16"/>
  <c r="B938" i="16"/>
  <c r="K796" i="16"/>
  <c r="P796" i="16"/>
  <c r="B613" i="16"/>
  <c r="C613" i="16"/>
  <c r="W613" i="16"/>
  <c r="B358" i="16"/>
  <c r="X358" i="16"/>
  <c r="L866" i="16"/>
  <c r="R866" i="16"/>
  <c r="H866" i="16"/>
  <c r="U866" i="16"/>
  <c r="O93" i="16"/>
  <c r="H93" i="16"/>
  <c r="N93" i="16"/>
  <c r="J93" i="16"/>
  <c r="S93" i="16"/>
  <c r="J305" i="16"/>
  <c r="X305" i="16"/>
  <c r="T305" i="16"/>
  <c r="Y305" i="16"/>
  <c r="O305" i="16"/>
  <c r="H179" i="16"/>
  <c r="G179" i="16"/>
  <c r="X179" i="16"/>
  <c r="U179" i="16"/>
  <c r="Y179" i="16"/>
  <c r="I179" i="16"/>
  <c r="R179" i="16"/>
  <c r="B179" i="16"/>
  <c r="Z179" i="16"/>
  <c r="O139" i="16"/>
  <c r="Q139" i="16"/>
  <c r="D139" i="16"/>
  <c r="Z139" i="16"/>
  <c r="L139" i="16"/>
  <c r="Y139" i="16"/>
  <c r="B139" i="16"/>
  <c r="J139" i="16"/>
  <c r="E139" i="16"/>
  <c r="H139" i="16"/>
  <c r="T139" i="16"/>
  <c r="M139" i="16"/>
  <c r="C107" i="16"/>
  <c r="S107" i="16"/>
  <c r="J107" i="16"/>
  <c r="Q107" i="16"/>
  <c r="M107" i="16"/>
  <c r="N107" i="16"/>
  <c r="G107" i="16"/>
  <c r="H107" i="16"/>
  <c r="W107" i="16"/>
  <c r="B107" i="16"/>
  <c r="L500" i="16"/>
  <c r="W500" i="16"/>
  <c r="N500" i="16"/>
  <c r="Z500" i="16"/>
  <c r="H500" i="16"/>
  <c r="M500" i="16"/>
  <c r="V500" i="16"/>
  <c r="P500" i="16"/>
  <c r="J500" i="16"/>
  <c r="Q500" i="16"/>
  <c r="E208" i="16"/>
  <c r="M208" i="16"/>
  <c r="H161" i="16"/>
  <c r="E161" i="16"/>
  <c r="X161" i="16"/>
  <c r="U161" i="16"/>
  <c r="O161" i="16"/>
  <c r="C161" i="16"/>
  <c r="Y161" i="16"/>
  <c r="K161" i="16"/>
  <c r="V161" i="16"/>
  <c r="F161" i="16"/>
  <c r="P161" i="16"/>
  <c r="Q161" i="16"/>
  <c r="J161" i="16"/>
  <c r="B161" i="16"/>
  <c r="T161" i="16"/>
  <c r="M161" i="16"/>
  <c r="L104" i="16"/>
  <c r="N455" i="16"/>
  <c r="R605" i="16"/>
  <c r="E768" i="16"/>
  <c r="U154" i="16"/>
  <c r="I938" i="16"/>
  <c r="I613" i="16"/>
  <c r="N537" i="16"/>
  <c r="M478" i="16"/>
  <c r="B478" i="16"/>
  <c r="S478" i="16"/>
  <c r="E537" i="16"/>
  <c r="W537" i="16"/>
  <c r="U739" i="16"/>
  <c r="Q739" i="16"/>
  <c r="L739" i="16"/>
  <c r="V999" i="16"/>
  <c r="B999" i="16"/>
  <c r="I999" i="16"/>
  <c r="I642" i="16"/>
  <c r="P642" i="16"/>
  <c r="Y583" i="16"/>
  <c r="B583" i="16"/>
  <c r="K746" i="16"/>
  <c r="E746" i="16"/>
  <c r="V104" i="16"/>
  <c r="X104" i="16"/>
  <c r="M389" i="16"/>
  <c r="I90" i="16"/>
  <c r="Y90" i="16"/>
  <c r="P455" i="16"/>
  <c r="I455" i="16"/>
  <c r="P254" i="16"/>
  <c r="W254" i="16"/>
  <c r="C605" i="16"/>
  <c r="N605" i="16"/>
  <c r="L768" i="16"/>
  <c r="D768" i="16"/>
  <c r="E154" i="16"/>
  <c r="H154" i="16"/>
  <c r="W938" i="16"/>
  <c r="J796" i="16"/>
  <c r="S613" i="16"/>
  <c r="Y613" i="16"/>
  <c r="N613" i="16"/>
  <c r="F358" i="16"/>
  <c r="T358" i="16"/>
  <c r="X257" i="16"/>
  <c r="T478" i="16"/>
  <c r="W104" i="16"/>
  <c r="H455" i="16"/>
  <c r="Q254" i="16"/>
  <c r="O768" i="16"/>
  <c r="Y154" i="16"/>
  <c r="P613" i="16"/>
  <c r="W478" i="16"/>
  <c r="U478" i="16"/>
  <c r="R478" i="16"/>
  <c r="Z537" i="16"/>
  <c r="I739" i="16"/>
  <c r="J478" i="16"/>
  <c r="I478" i="16"/>
  <c r="Y478" i="16"/>
  <c r="X537" i="16"/>
  <c r="P537" i="16"/>
  <c r="S739" i="16"/>
  <c r="Y739" i="16"/>
  <c r="P739" i="16"/>
  <c r="J999" i="16"/>
  <c r="U999" i="16"/>
  <c r="O999" i="16"/>
  <c r="X642" i="16"/>
  <c r="O642" i="16"/>
  <c r="V583" i="16"/>
  <c r="T746" i="16"/>
  <c r="D746" i="16"/>
  <c r="N104" i="16"/>
  <c r="U389" i="16"/>
  <c r="O389" i="16"/>
  <c r="Q90" i="16"/>
  <c r="N90" i="16"/>
  <c r="F90" i="16"/>
  <c r="V455" i="16"/>
  <c r="X455" i="16"/>
  <c r="C254" i="16"/>
  <c r="S254" i="16"/>
  <c r="P605" i="16"/>
  <c r="H605" i="16"/>
  <c r="C768" i="16"/>
  <c r="V768" i="16"/>
  <c r="Q154" i="16"/>
  <c r="J154" i="16"/>
  <c r="L938" i="16"/>
  <c r="O796" i="16"/>
  <c r="Z358" i="16"/>
  <c r="H613" i="16"/>
  <c r="Z613" i="16"/>
  <c r="U613" i="16"/>
  <c r="N358" i="16"/>
  <c r="I358" i="16"/>
  <c r="H494" i="16"/>
  <c r="N494" i="16"/>
  <c r="V478" i="16"/>
  <c r="X999" i="16"/>
  <c r="M746" i="16"/>
  <c r="X389" i="16"/>
  <c r="F254" i="16"/>
  <c r="F938" i="16"/>
  <c r="X613" i="16"/>
  <c r="C478" i="16"/>
  <c r="G478" i="16"/>
  <c r="Z478" i="16"/>
  <c r="L537" i="16"/>
  <c r="S537" i="16"/>
  <c r="R537" i="16"/>
  <c r="E739" i="16"/>
  <c r="B739" i="16"/>
  <c r="D739" i="16"/>
  <c r="E999" i="16"/>
  <c r="M999" i="16"/>
  <c r="B642" i="16"/>
  <c r="Q642" i="16"/>
  <c r="Q746" i="16"/>
  <c r="L746" i="16"/>
  <c r="R104" i="16"/>
  <c r="Z389" i="16"/>
  <c r="V389" i="16"/>
  <c r="J90" i="16"/>
  <c r="S90" i="16"/>
  <c r="S455" i="16"/>
  <c r="E254" i="16"/>
  <c r="O605" i="16"/>
  <c r="U768" i="16"/>
  <c r="S154" i="16"/>
  <c r="K613" i="16"/>
  <c r="M613" i="16"/>
  <c r="O613" i="16"/>
  <c r="M358" i="16"/>
  <c r="G612" i="16"/>
  <c r="F612" i="16"/>
  <c r="V612" i="16"/>
  <c r="F235" i="16"/>
  <c r="S235" i="16"/>
  <c r="U819" i="16"/>
  <c r="I819" i="16"/>
  <c r="D958" i="16"/>
  <c r="Q958" i="16"/>
  <c r="G60" i="16"/>
  <c r="U60" i="16"/>
  <c r="O493" i="16"/>
  <c r="O428" i="16"/>
  <c r="N273" i="16"/>
  <c r="N428" i="16"/>
  <c r="B60" i="16"/>
  <c r="M60" i="16"/>
  <c r="V493" i="16"/>
  <c r="D428" i="16"/>
  <c r="F493" i="16"/>
  <c r="Z60" i="16"/>
  <c r="C60" i="16"/>
  <c r="X493" i="16"/>
  <c r="Y60" i="16"/>
  <c r="R60" i="16"/>
  <c r="H493" i="16"/>
  <c r="Q612" i="16"/>
  <c r="U197" i="16"/>
  <c r="Z197" i="16"/>
  <c r="X197" i="16"/>
  <c r="E197" i="16"/>
  <c r="O197" i="16"/>
  <c r="B197" i="16"/>
  <c r="D197" i="16"/>
  <c r="C197" i="16"/>
  <c r="P197" i="16"/>
  <c r="I197" i="16"/>
  <c r="F197" i="16"/>
  <c r="W197" i="16"/>
  <c r="T197" i="16"/>
  <c r="R197" i="16"/>
  <c r="V197" i="16"/>
  <c r="S197" i="16"/>
  <c r="J197" i="16"/>
  <c r="N689" i="16"/>
  <c r="U689" i="16"/>
  <c r="G770" i="16"/>
  <c r="E770" i="16"/>
  <c r="N770" i="16"/>
  <c r="P770" i="16"/>
  <c r="J770" i="16"/>
  <c r="D770" i="16"/>
  <c r="X770" i="16"/>
  <c r="Z770" i="16"/>
  <c r="B770" i="16"/>
  <c r="C770" i="16"/>
  <c r="T770" i="16"/>
  <c r="F770" i="16"/>
  <c r="A1001" i="16"/>
  <c r="AS1004" i="17"/>
  <c r="P452" i="16"/>
  <c r="V452" i="16"/>
  <c r="T452" i="16"/>
  <c r="R678" i="16"/>
  <c r="Y678" i="16"/>
  <c r="N678" i="16"/>
  <c r="K678" i="16"/>
  <c r="W678" i="16"/>
  <c r="Q678" i="16"/>
  <c r="D678" i="16"/>
  <c r="L678" i="16"/>
  <c r="T678" i="16"/>
  <c r="B678" i="16"/>
  <c r="G678" i="16"/>
  <c r="E678" i="16"/>
  <c r="V678" i="16"/>
  <c r="F678" i="16"/>
  <c r="X678" i="16"/>
  <c r="O678" i="16"/>
  <c r="P678" i="16"/>
  <c r="S678" i="16"/>
  <c r="H678" i="16"/>
  <c r="U678" i="16"/>
  <c r="I678" i="16"/>
  <c r="J678" i="16"/>
  <c r="U628" i="16"/>
  <c r="D628" i="16"/>
  <c r="J471" i="16"/>
  <c r="S471" i="16"/>
  <c r="R471" i="16"/>
  <c r="Z471" i="16"/>
  <c r="X471" i="16"/>
  <c r="W471" i="16"/>
  <c r="Q471" i="16"/>
  <c r="C471" i="16"/>
  <c r="B471" i="16"/>
  <c r="H471" i="16"/>
  <c r="U471" i="16"/>
  <c r="T471" i="16"/>
  <c r="D471" i="16"/>
  <c r="F471" i="16"/>
  <c r="E471" i="16"/>
  <c r="G471" i="16"/>
  <c r="V471" i="16"/>
  <c r="Y471" i="16"/>
  <c r="O471" i="16"/>
  <c r="L471" i="16"/>
  <c r="P790" i="16"/>
  <c r="S790" i="16"/>
  <c r="I790" i="16"/>
  <c r="W790" i="16"/>
  <c r="J790" i="16"/>
  <c r="V790" i="16"/>
  <c r="X790" i="16"/>
  <c r="L790" i="16"/>
  <c r="H790" i="16"/>
  <c r="M790" i="16"/>
  <c r="O790" i="16"/>
  <c r="G790" i="16"/>
  <c r="N790" i="16"/>
  <c r="Y790" i="16"/>
  <c r="Z790" i="16"/>
  <c r="F790" i="16"/>
  <c r="C790" i="16"/>
  <c r="R790" i="16"/>
  <c r="Q790" i="16"/>
  <c r="B790" i="16"/>
  <c r="U790" i="16"/>
  <c r="Z762" i="16"/>
  <c r="W762" i="16"/>
  <c r="E762" i="16"/>
  <c r="S762" i="16"/>
  <c r="G762" i="16"/>
  <c r="Y762" i="16"/>
  <c r="J762" i="16"/>
  <c r="F762" i="16"/>
  <c r="I762" i="16"/>
  <c r="N762" i="16"/>
  <c r="P762" i="16"/>
  <c r="R762" i="16"/>
  <c r="C762" i="16"/>
  <c r="T762" i="16"/>
  <c r="V762" i="16"/>
  <c r="D762" i="16"/>
  <c r="U762" i="16"/>
  <c r="O762" i="16"/>
  <c r="X762" i="16"/>
  <c r="AS358" i="17"/>
  <c r="A355" i="16"/>
  <c r="A371" i="16"/>
  <c r="AS374" i="17"/>
  <c r="A379" i="16"/>
  <c r="AS382" i="17"/>
  <c r="AS406" i="17"/>
  <c r="A403" i="16"/>
  <c r="B403" i="16"/>
  <c r="AS414" i="17"/>
  <c r="A411" i="16"/>
  <c r="AS430" i="17"/>
  <c r="A427" i="16"/>
  <c r="K427" i="16"/>
  <c r="A435" i="16"/>
  <c r="I435" i="16"/>
  <c r="AS438" i="17"/>
  <c r="AS446" i="17"/>
  <c r="A443" i="16"/>
  <c r="A451" i="16"/>
  <c r="AS454" i="17"/>
  <c r="A459" i="16"/>
  <c r="AS462" i="17"/>
  <c r="A483" i="16"/>
  <c r="AS486" i="17"/>
  <c r="A490" i="16"/>
  <c r="AS493" i="17"/>
  <c r="AS517" i="17"/>
  <c r="A514" i="16"/>
  <c r="L514" i="16"/>
  <c r="D522" i="16"/>
  <c r="F522" i="16"/>
  <c r="A530" i="16"/>
  <c r="AS533" i="17"/>
  <c r="A538" i="16"/>
  <c r="AS541" i="17"/>
  <c r="AS549" i="17"/>
  <c r="A546" i="16"/>
  <c r="AS557" i="17"/>
  <c r="A554" i="16"/>
  <c r="AS565" i="17"/>
  <c r="A562" i="16"/>
  <c r="A578" i="16"/>
  <c r="AS581" i="17"/>
  <c r="A594" i="16"/>
  <c r="AS597" i="17"/>
  <c r="A666" i="16"/>
  <c r="O666" i="16"/>
  <c r="AS669" i="17"/>
  <c r="A707" i="16"/>
  <c r="H707" i="16"/>
  <c r="AS710" i="17"/>
  <c r="A755" i="16"/>
  <c r="D755" i="16"/>
  <c r="AS758" i="17"/>
  <c r="AS766" i="17"/>
  <c r="A763" i="16"/>
  <c r="W771" i="16"/>
  <c r="O771" i="16"/>
  <c r="H560" i="16"/>
  <c r="L452" i="16"/>
  <c r="S452" i="16"/>
  <c r="K452" i="16"/>
  <c r="L851" i="16"/>
  <c r="A10" i="16"/>
  <c r="AS13" i="17"/>
  <c r="A18" i="16"/>
  <c r="AS21" i="17"/>
  <c r="A34" i="16"/>
  <c r="AS37" i="17"/>
  <c r="R42" i="16"/>
  <c r="G42" i="16"/>
  <c r="P42" i="16"/>
  <c r="I42" i="16"/>
  <c r="N42" i="16"/>
  <c r="X42" i="16"/>
  <c r="O42" i="16"/>
  <c r="M42" i="16"/>
  <c r="B42" i="16"/>
  <c r="K42" i="16"/>
  <c r="F42" i="16"/>
  <c r="S42" i="16"/>
  <c r="E42" i="16"/>
  <c r="Z42" i="16"/>
  <c r="C42" i="16"/>
  <c r="Q42" i="16"/>
  <c r="W42" i="16"/>
  <c r="L42" i="16"/>
  <c r="H42" i="16"/>
  <c r="V42" i="16"/>
  <c r="U42" i="16"/>
  <c r="Y42" i="16"/>
  <c r="AS53" i="17"/>
  <c r="A50" i="16"/>
  <c r="AS117" i="17"/>
  <c r="A114" i="16"/>
  <c r="AS198" i="17"/>
  <c r="A195" i="16"/>
  <c r="W211" i="16"/>
  <c r="E211" i="16"/>
  <c r="A219" i="16"/>
  <c r="AS222" i="17"/>
  <c r="A315" i="16"/>
  <c r="AS318" i="17"/>
  <c r="P340" i="16"/>
  <c r="M340" i="16"/>
  <c r="L340" i="16"/>
  <c r="T340" i="16"/>
  <c r="N340" i="16"/>
  <c r="Z340" i="16"/>
  <c r="AS351" i="17"/>
  <c r="A348" i="16"/>
  <c r="Y559" i="16"/>
  <c r="V390" i="16"/>
  <c r="P390" i="16"/>
  <c r="U950" i="16"/>
  <c r="H475" i="16"/>
  <c r="J429" i="16"/>
  <c r="O777" i="16"/>
  <c r="L777" i="16"/>
  <c r="P777" i="16"/>
  <c r="N452" i="16"/>
  <c r="G452" i="16"/>
  <c r="Y452" i="16"/>
  <c r="F925" i="16"/>
  <c r="X925" i="16"/>
  <c r="O925" i="16"/>
  <c r="C678" i="16"/>
  <c r="U770" i="16"/>
  <c r="D790" i="16"/>
  <c r="Q309" i="16"/>
  <c r="N309" i="16"/>
  <c r="Z309" i="16"/>
  <c r="H452" i="16"/>
  <c r="F452" i="16"/>
  <c r="B452" i="16"/>
  <c r="M452" i="16"/>
  <c r="M678" i="16"/>
  <c r="Q770" i="16"/>
  <c r="Y197" i="16"/>
  <c r="Z424" i="16"/>
  <c r="U193" i="16"/>
  <c r="R193" i="16"/>
  <c r="H193" i="16"/>
  <c r="B560" i="16"/>
  <c r="Y777" i="16"/>
  <c r="H777" i="16"/>
  <c r="X777" i="16"/>
  <c r="C452" i="16"/>
  <c r="R452" i="16"/>
  <c r="Q452" i="16"/>
  <c r="R925" i="16"/>
  <c r="J925" i="16"/>
  <c r="H925" i="16"/>
  <c r="Z678" i="16"/>
  <c r="T790" i="16"/>
  <c r="B741" i="16"/>
  <c r="K741" i="16"/>
  <c r="S741" i="16"/>
  <c r="AS780" i="17"/>
  <c r="T429" i="16"/>
  <c r="U429" i="16"/>
  <c r="T505" i="16"/>
  <c r="Q777" i="16"/>
  <c r="S777" i="16"/>
  <c r="J777" i="16"/>
  <c r="Q925" i="16"/>
  <c r="Z452" i="16"/>
  <c r="X452" i="16"/>
  <c r="I925" i="16"/>
  <c r="P925" i="16"/>
  <c r="K790" i="16"/>
  <c r="W623" i="16"/>
  <c r="C623" i="16"/>
  <c r="O623" i="16"/>
  <c r="I717" i="16"/>
  <c r="M590" i="16"/>
  <c r="Y812" i="16"/>
  <c r="M812" i="16"/>
  <c r="I277" i="16"/>
  <c r="F277" i="16"/>
  <c r="V775" i="16"/>
  <c r="K775" i="16"/>
  <c r="Y230" i="16"/>
  <c r="T270" i="16"/>
  <c r="O270" i="16"/>
  <c r="R11" i="16"/>
  <c r="B11" i="16"/>
  <c r="U970" i="16"/>
  <c r="C970" i="16"/>
  <c r="I373" i="16"/>
  <c r="K694" i="16"/>
  <c r="U694" i="16"/>
  <c r="L395" i="16"/>
  <c r="G395" i="16"/>
  <c r="T545" i="16"/>
  <c r="Y545" i="16"/>
  <c r="L760" i="16"/>
  <c r="D462" i="16"/>
  <c r="L709" i="16"/>
  <c r="Y299" i="16"/>
  <c r="T731" i="16"/>
  <c r="U731" i="16"/>
  <c r="S126" i="16"/>
  <c r="R871" i="16"/>
  <c r="O871" i="16"/>
  <c r="J886" i="16"/>
  <c r="F886" i="16"/>
  <c r="O886" i="16"/>
  <c r="Q886" i="16"/>
  <c r="E886" i="16"/>
  <c r="Y886" i="16"/>
  <c r="I886" i="16"/>
  <c r="W886" i="16"/>
  <c r="D886" i="16"/>
  <c r="P886" i="16"/>
  <c r="Z886" i="16"/>
  <c r="M886" i="16"/>
  <c r="R886" i="16"/>
  <c r="T886" i="16"/>
  <c r="K886" i="16"/>
  <c r="H886" i="16"/>
  <c r="C886" i="16"/>
  <c r="G886" i="16"/>
  <c r="V886" i="16"/>
  <c r="J13" i="16"/>
  <c r="K13" i="16"/>
  <c r="I13" i="16"/>
  <c r="F13" i="16"/>
  <c r="R13" i="16"/>
  <c r="X13" i="16"/>
  <c r="G13" i="16"/>
  <c r="C13" i="16"/>
  <c r="W13" i="16"/>
  <c r="U13" i="16"/>
  <c r="Q13" i="16"/>
  <c r="L13" i="16"/>
  <c r="D13" i="16"/>
  <c r="Y13" i="16"/>
  <c r="V13" i="16"/>
  <c r="E13" i="16"/>
  <c r="Z13" i="16"/>
  <c r="P13" i="16"/>
  <c r="S13" i="16"/>
  <c r="S277" i="16"/>
  <c r="G277" i="16"/>
  <c r="C775" i="16"/>
  <c r="R775" i="16"/>
  <c r="O230" i="16"/>
  <c r="C230" i="16"/>
  <c r="Y270" i="16"/>
  <c r="C270" i="16"/>
  <c r="Y11" i="16"/>
  <c r="L11" i="16"/>
  <c r="D970" i="16"/>
  <c r="Z970" i="16"/>
  <c r="S373" i="16"/>
  <c r="S694" i="16"/>
  <c r="R694" i="16"/>
  <c r="K395" i="16"/>
  <c r="N545" i="16"/>
  <c r="S760" i="16"/>
  <c r="P462" i="16"/>
  <c r="Z709" i="16"/>
  <c r="V731" i="16"/>
  <c r="C731" i="16"/>
  <c r="V126" i="16"/>
  <c r="G871" i="16"/>
  <c r="H871" i="16"/>
  <c r="M277" i="16"/>
  <c r="Q277" i="16"/>
  <c r="G775" i="16"/>
  <c r="X775" i="16"/>
  <c r="H230" i="16"/>
  <c r="R230" i="16"/>
  <c r="R270" i="16"/>
  <c r="H270" i="16"/>
  <c r="C11" i="16"/>
  <c r="S11" i="16"/>
  <c r="R970" i="16"/>
  <c r="J970" i="16"/>
  <c r="H694" i="16"/>
  <c r="V694" i="16"/>
  <c r="H462" i="16"/>
  <c r="L462" i="16"/>
  <c r="Z731" i="16"/>
  <c r="E731" i="16"/>
  <c r="L126" i="16"/>
  <c r="M871" i="16"/>
  <c r="F871" i="16"/>
  <c r="H709" i="16"/>
  <c r="C709" i="16"/>
  <c r="R709" i="16"/>
  <c r="T709" i="16"/>
  <c r="I709" i="16"/>
  <c r="Y709" i="16"/>
  <c r="G709" i="16"/>
  <c r="F709" i="16"/>
  <c r="V709" i="16"/>
  <c r="C545" i="16"/>
  <c r="P545" i="16"/>
  <c r="S545" i="16"/>
  <c r="B545" i="16"/>
  <c r="I545" i="16"/>
  <c r="D545" i="16"/>
  <c r="X545" i="16"/>
  <c r="K545" i="16"/>
  <c r="W545" i="16"/>
  <c r="Z545" i="16"/>
  <c r="F545" i="16"/>
  <c r="H545" i="16"/>
  <c r="W395" i="16"/>
  <c r="S395" i="16"/>
  <c r="U395" i="16"/>
  <c r="H395" i="16"/>
  <c r="B395" i="16"/>
  <c r="Z395" i="16"/>
  <c r="Q395" i="16"/>
  <c r="I395" i="16"/>
  <c r="M395" i="16"/>
  <c r="C395" i="16"/>
  <c r="N395" i="16"/>
  <c r="T395" i="16"/>
  <c r="J812" i="16"/>
  <c r="Q812" i="16"/>
  <c r="N812" i="16"/>
  <c r="C812" i="16"/>
  <c r="F812" i="16"/>
  <c r="Z812" i="16"/>
  <c r="V812" i="16"/>
  <c r="K812" i="16"/>
  <c r="P812" i="16"/>
  <c r="L812" i="16"/>
  <c r="W812" i="16"/>
  <c r="C299" i="16"/>
  <c r="G299" i="16"/>
  <c r="V299" i="16"/>
  <c r="F299" i="16"/>
  <c r="R299" i="16"/>
  <c r="I299" i="16"/>
  <c r="B299" i="16"/>
  <c r="H299" i="16"/>
  <c r="L299" i="16"/>
  <c r="U299" i="16"/>
  <c r="B775" i="16"/>
  <c r="D230" i="16"/>
  <c r="P270" i="16"/>
  <c r="P11" i="16"/>
  <c r="I970" i="16"/>
  <c r="G694" i="16"/>
  <c r="G126" i="16"/>
  <c r="W373" i="16"/>
  <c r="Y373" i="16"/>
  <c r="Q373" i="16"/>
  <c r="C373" i="16"/>
  <c r="E760" i="16"/>
  <c r="W760" i="16"/>
  <c r="G75" i="16"/>
  <c r="E75" i="16"/>
  <c r="O277" i="16"/>
  <c r="H277" i="16"/>
  <c r="U775" i="16"/>
  <c r="G230" i="16"/>
  <c r="B270" i="16"/>
  <c r="W11" i="16"/>
  <c r="O970" i="16"/>
  <c r="F694" i="16"/>
  <c r="T462" i="16"/>
  <c r="W462" i="16"/>
  <c r="D731" i="16"/>
  <c r="Z126" i="16"/>
  <c r="C871" i="16"/>
  <c r="U871" i="16"/>
  <c r="K313" i="16"/>
  <c r="T313" i="16"/>
  <c r="R19" i="16"/>
  <c r="K19" i="16"/>
  <c r="C409" i="16"/>
  <c r="S409" i="16"/>
  <c r="Z409" i="16"/>
  <c r="I409" i="16"/>
  <c r="K246" i="16"/>
  <c r="E246" i="16"/>
  <c r="K447" i="16"/>
  <c r="U447" i="16"/>
  <c r="I447" i="16"/>
  <c r="X447" i="16"/>
  <c r="G470" i="16"/>
  <c r="T470" i="16"/>
  <c r="W470" i="16"/>
  <c r="D812" i="16"/>
  <c r="R812" i="16"/>
  <c r="U277" i="16"/>
  <c r="N775" i="16"/>
  <c r="J230" i="16"/>
  <c r="X270" i="16"/>
  <c r="E11" i="16"/>
  <c r="F970" i="16"/>
  <c r="J694" i="16"/>
  <c r="E395" i="16"/>
  <c r="V395" i="16"/>
  <c r="U545" i="16"/>
  <c r="U246" i="16"/>
  <c r="E462" i="16"/>
  <c r="J709" i="16"/>
  <c r="J321" i="16"/>
  <c r="E299" i="16"/>
  <c r="R126" i="16"/>
  <c r="P299" i="16"/>
  <c r="U485" i="16"/>
  <c r="T485" i="16"/>
  <c r="Q694" i="16"/>
  <c r="D694" i="16"/>
  <c r="N694" i="16"/>
  <c r="L694" i="16"/>
  <c r="C694" i="16"/>
  <c r="M694" i="16"/>
  <c r="I694" i="16"/>
  <c r="P694" i="16"/>
  <c r="W694" i="16"/>
  <c r="Z871" i="16"/>
  <c r="V871" i="16"/>
  <c r="I871" i="16"/>
  <c r="B871" i="16"/>
  <c r="Q871" i="16"/>
  <c r="S871" i="16"/>
  <c r="N871" i="16"/>
  <c r="W871" i="16"/>
  <c r="D871" i="16"/>
  <c r="L871" i="16"/>
  <c r="X871" i="16"/>
  <c r="E871" i="16"/>
  <c r="T871" i="16"/>
  <c r="D126" i="16"/>
  <c r="Y126" i="16"/>
  <c r="M126" i="16"/>
  <c r="E126" i="16"/>
  <c r="X126" i="16"/>
  <c r="O126" i="16"/>
  <c r="J126" i="16"/>
  <c r="C126" i="16"/>
  <c r="N126" i="16"/>
  <c r="I126" i="16"/>
  <c r="W126" i="16"/>
  <c r="H126" i="16"/>
  <c r="Q731" i="16"/>
  <c r="P731" i="16"/>
  <c r="M731" i="16"/>
  <c r="B731" i="16"/>
  <c r="X731" i="16"/>
  <c r="L731" i="16"/>
  <c r="O731" i="16"/>
  <c r="I731" i="16"/>
  <c r="H731" i="16"/>
  <c r="Y731" i="16"/>
  <c r="F731" i="16"/>
  <c r="W731" i="16"/>
  <c r="V970" i="16"/>
  <c r="L970" i="16"/>
  <c r="T970" i="16"/>
  <c r="H970" i="16"/>
  <c r="N970" i="16"/>
  <c r="K970" i="16"/>
  <c r="S970" i="16"/>
  <c r="Y970" i="16"/>
  <c r="Q970" i="16"/>
  <c r="F11" i="16"/>
  <c r="V11" i="16"/>
  <c r="K11" i="16"/>
  <c r="X11" i="16"/>
  <c r="U11" i="16"/>
  <c r="Z11" i="16"/>
  <c r="N11" i="16"/>
  <c r="O11" i="16"/>
  <c r="D11" i="16"/>
  <c r="N270" i="16"/>
  <c r="V270" i="16"/>
  <c r="S270" i="16"/>
  <c r="U270" i="16"/>
  <c r="D270" i="16"/>
  <c r="I270" i="16"/>
  <c r="E270" i="16"/>
  <c r="F270" i="16"/>
  <c r="Q270" i="16"/>
  <c r="P230" i="16"/>
  <c r="E230" i="16"/>
  <c r="N230" i="16"/>
  <c r="Q230" i="16"/>
  <c r="L230" i="16"/>
  <c r="B230" i="16"/>
  <c r="Z230" i="16"/>
  <c r="V230" i="16"/>
  <c r="K230" i="16"/>
  <c r="W230" i="16"/>
  <c r="Q775" i="16"/>
  <c r="O775" i="16"/>
  <c r="Y775" i="16"/>
  <c r="S775" i="16"/>
  <c r="J775" i="16"/>
  <c r="E775" i="16"/>
  <c r="F775" i="16"/>
  <c r="W775" i="16"/>
  <c r="I775" i="16"/>
  <c r="W277" i="16"/>
  <c r="B277" i="16"/>
  <c r="J277" i="16"/>
  <c r="E277" i="16"/>
  <c r="Y277" i="16"/>
  <c r="Z277" i="16"/>
  <c r="L277" i="16"/>
  <c r="K277" i="16"/>
  <c r="N277" i="16"/>
  <c r="F462" i="16"/>
  <c r="O462" i="16"/>
  <c r="U462" i="16"/>
  <c r="M462" i="16"/>
  <c r="I462" i="16"/>
  <c r="R462" i="16"/>
  <c r="S462" i="16"/>
  <c r="X462" i="16"/>
  <c r="Q462" i="16"/>
  <c r="C462" i="16"/>
  <c r="Z462" i="16"/>
  <c r="B462" i="16"/>
  <c r="K462" i="16"/>
  <c r="I812" i="16"/>
  <c r="H812" i="16"/>
  <c r="X277" i="16"/>
  <c r="P277" i="16"/>
  <c r="T775" i="16"/>
  <c r="D775" i="16"/>
  <c r="F230" i="16"/>
  <c r="T230" i="16"/>
  <c r="K270" i="16"/>
  <c r="M270" i="16"/>
  <c r="M11" i="16"/>
  <c r="Q11" i="16"/>
  <c r="P970" i="16"/>
  <c r="W970" i="16"/>
  <c r="O694" i="16"/>
  <c r="Z694" i="16"/>
  <c r="J395" i="16"/>
  <c r="L545" i="16"/>
  <c r="Q545" i="16"/>
  <c r="Q409" i="16"/>
  <c r="J462" i="16"/>
  <c r="W709" i="16"/>
  <c r="N299" i="16"/>
  <c r="G731" i="16"/>
  <c r="J731" i="16"/>
  <c r="P126" i="16"/>
  <c r="T126" i="16"/>
  <c r="J871" i="16"/>
  <c r="U838" i="16"/>
  <c r="J838" i="16"/>
  <c r="X838" i="16"/>
  <c r="M838" i="16"/>
  <c r="L838" i="16"/>
  <c r="R838" i="16"/>
  <c r="K838" i="16"/>
  <c r="B838" i="16"/>
  <c r="Z838" i="16"/>
  <c r="I838" i="16"/>
  <c r="Q838" i="16"/>
  <c r="V838" i="16"/>
  <c r="E838" i="16"/>
  <c r="S838" i="16"/>
  <c r="W838" i="16"/>
  <c r="Y838" i="16"/>
  <c r="F838" i="16"/>
  <c r="O838" i="16"/>
  <c r="J202" i="16"/>
  <c r="P202" i="16"/>
  <c r="L202" i="16"/>
  <c r="O202" i="16"/>
  <c r="G202" i="16"/>
  <c r="D202" i="16"/>
  <c r="V202" i="16"/>
  <c r="S202" i="16"/>
  <c r="Z202" i="16"/>
  <c r="C202" i="16"/>
  <c r="R202" i="16"/>
  <c r="Q202" i="16"/>
  <c r="T202" i="16"/>
  <c r="X202" i="16"/>
  <c r="K202" i="16"/>
  <c r="M202" i="16"/>
  <c r="Y202" i="16"/>
  <c r="N202" i="16"/>
  <c r="M123" i="16"/>
  <c r="N123" i="16"/>
  <c r="E123" i="16"/>
  <c r="R123" i="16"/>
  <c r="S123" i="16"/>
  <c r="T123" i="16"/>
  <c r="J123" i="16"/>
  <c r="F123" i="16"/>
  <c r="L123" i="16"/>
  <c r="Y123" i="16"/>
  <c r="O123" i="16"/>
  <c r="Q123" i="16"/>
  <c r="V123" i="16"/>
  <c r="G123" i="16"/>
  <c r="U123" i="16"/>
  <c r="P123" i="16"/>
  <c r="K123" i="16"/>
  <c r="H123" i="16"/>
  <c r="W202" i="16"/>
  <c r="E202" i="16"/>
  <c r="N109" i="16"/>
  <c r="J109" i="16"/>
  <c r="U109" i="16"/>
  <c r="Y109" i="16"/>
  <c r="J881" i="16"/>
  <c r="O984" i="16"/>
  <c r="X984" i="16"/>
  <c r="P984" i="16"/>
  <c r="E984" i="16"/>
  <c r="J984" i="16"/>
  <c r="D984" i="16"/>
  <c r="F984" i="16"/>
  <c r="W984" i="16"/>
  <c r="Z984" i="16"/>
  <c r="B984" i="16"/>
  <c r="L984" i="16"/>
  <c r="H984" i="16"/>
  <c r="T984" i="16"/>
  <c r="N984" i="16"/>
  <c r="I984" i="16"/>
  <c r="S984" i="16"/>
  <c r="I629" i="16"/>
  <c r="M629" i="16"/>
  <c r="Y629" i="16"/>
  <c r="F629" i="16"/>
  <c r="P629" i="16"/>
  <c r="H629" i="16"/>
  <c r="Y140" i="16"/>
  <c r="C140" i="16"/>
  <c r="B140" i="16"/>
  <c r="O140" i="16"/>
  <c r="P529" i="16"/>
  <c r="E336" i="16"/>
  <c r="P262" i="16"/>
  <c r="I123" i="16"/>
  <c r="P120" i="16"/>
  <c r="R120" i="16"/>
  <c r="N120" i="16"/>
  <c r="Z406" i="16"/>
  <c r="H406" i="16"/>
  <c r="F406" i="16"/>
  <c r="G866" i="16"/>
  <c r="Q866" i="16"/>
  <c r="D866" i="16"/>
  <c r="O866" i="16"/>
  <c r="W866" i="16"/>
  <c r="T866" i="16"/>
  <c r="J866" i="16"/>
  <c r="S866" i="16"/>
  <c r="M866" i="16"/>
  <c r="B866" i="16"/>
  <c r="K866" i="16"/>
  <c r="E866" i="16"/>
  <c r="I866" i="16"/>
  <c r="Y866" i="16"/>
  <c r="X866" i="16"/>
  <c r="B93" i="16"/>
  <c r="Y93" i="16"/>
  <c r="U93" i="16"/>
  <c r="T93" i="16"/>
  <c r="L93" i="16"/>
  <c r="R93" i="16"/>
  <c r="F93" i="16"/>
  <c r="E93" i="16"/>
  <c r="K93" i="16"/>
  <c r="P93" i="16"/>
  <c r="C93" i="16"/>
  <c r="G93" i="16"/>
  <c r="Q93" i="16"/>
  <c r="D93" i="16"/>
  <c r="X93" i="16"/>
  <c r="B498" i="16"/>
  <c r="C262" i="16"/>
  <c r="G140" i="16"/>
  <c r="X140" i="16"/>
  <c r="W629" i="16"/>
  <c r="U629" i="16"/>
  <c r="Q629" i="16"/>
  <c r="B123" i="16"/>
  <c r="I202" i="16"/>
  <c r="F716" i="16"/>
  <c r="Q716" i="16"/>
  <c r="C123" i="16"/>
  <c r="V77" i="16"/>
  <c r="N327" i="16"/>
  <c r="D180" i="16"/>
  <c r="I719" i="16"/>
  <c r="Y284" i="16"/>
  <c r="V284" i="16"/>
  <c r="S284" i="16"/>
  <c r="G284" i="16"/>
  <c r="J284" i="16"/>
  <c r="O284" i="16"/>
  <c r="K284" i="16"/>
  <c r="N284" i="16"/>
  <c r="L284" i="16"/>
  <c r="D284" i="16"/>
  <c r="X284" i="16"/>
  <c r="Q284" i="16"/>
  <c r="H284" i="16"/>
  <c r="U284" i="16"/>
  <c r="I284" i="16"/>
  <c r="W284" i="16"/>
  <c r="P284" i="16"/>
  <c r="C284" i="16"/>
  <c r="T284" i="16"/>
  <c r="F284" i="16"/>
  <c r="M284" i="16"/>
  <c r="B284" i="16"/>
  <c r="L252" i="16"/>
  <c r="I252" i="16"/>
  <c r="U252" i="16"/>
  <c r="K252" i="16"/>
  <c r="S252" i="16"/>
  <c r="M252" i="16"/>
  <c r="Q252" i="16"/>
  <c r="D252" i="16"/>
  <c r="Y252" i="16"/>
  <c r="O252" i="16"/>
  <c r="J252" i="16"/>
  <c r="H252" i="16"/>
  <c r="R252" i="16"/>
  <c r="X252" i="16"/>
  <c r="V252" i="16"/>
  <c r="W252" i="16"/>
  <c r="C252" i="16"/>
  <c r="B252" i="16"/>
  <c r="T252" i="16"/>
  <c r="N252" i="16"/>
  <c r="P252" i="16"/>
  <c r="E252" i="16"/>
  <c r="C484" i="16"/>
  <c r="G484" i="16"/>
  <c r="T484" i="16"/>
  <c r="K484" i="16"/>
  <c r="M484" i="16"/>
  <c r="G180" i="16"/>
  <c r="F719" i="16"/>
  <c r="O405" i="16"/>
  <c r="Z958" i="16"/>
  <c r="U180" i="16"/>
  <c r="E327" i="16"/>
  <c r="Y327" i="16"/>
  <c r="G327" i="16"/>
  <c r="A793" i="16"/>
  <c r="AS796" i="17"/>
  <c r="AS804" i="17"/>
  <c r="A801" i="16"/>
  <c r="I801" i="16"/>
  <c r="A809" i="16"/>
  <c r="AS812" i="17"/>
  <c r="AS820" i="17"/>
  <c r="A817" i="16"/>
  <c r="AS836" i="17"/>
  <c r="A833" i="16"/>
  <c r="Z833" i="16"/>
  <c r="AS868" i="17"/>
  <c r="A865" i="16"/>
  <c r="A873" i="16"/>
  <c r="AS876" i="17"/>
  <c r="A897" i="16"/>
  <c r="S897" i="16"/>
  <c r="AS900" i="17"/>
  <c r="AS908" i="17"/>
  <c r="A905" i="16"/>
  <c r="AS916" i="17"/>
  <c r="A913" i="16"/>
  <c r="AS924" i="17"/>
  <c r="A921" i="16"/>
  <c r="A929" i="16"/>
  <c r="AS932" i="17"/>
  <c r="AS940" i="17"/>
  <c r="A937" i="16"/>
  <c r="A945" i="16"/>
  <c r="AS948" i="17"/>
  <c r="AS956" i="17"/>
  <c r="A953" i="16"/>
  <c r="I961" i="16"/>
  <c r="G961" i="16"/>
  <c r="O961" i="16"/>
  <c r="AS972" i="17"/>
  <c r="A969" i="16"/>
  <c r="W985" i="16"/>
  <c r="T985" i="16"/>
  <c r="B985" i="16"/>
  <c r="L985" i="16"/>
  <c r="F985" i="16"/>
  <c r="D830" i="16"/>
  <c r="O985" i="16"/>
  <c r="Q818" i="16"/>
  <c r="V818" i="16"/>
  <c r="E818" i="16"/>
  <c r="S818" i="16"/>
  <c r="O818" i="16"/>
  <c r="G818" i="16"/>
  <c r="N818" i="16"/>
  <c r="K818" i="16"/>
  <c r="U818" i="16"/>
  <c r="P818" i="16"/>
  <c r="Z571" i="16"/>
  <c r="G571" i="16"/>
  <c r="R571" i="16"/>
  <c r="A603" i="16"/>
  <c r="AS606" i="17"/>
  <c r="A643" i="16"/>
  <c r="Y643" i="16"/>
  <c r="AS646" i="17"/>
  <c r="AS670" i="17"/>
  <c r="A667" i="16"/>
  <c r="T667" i="16"/>
  <c r="A675" i="16"/>
  <c r="AS678" i="17"/>
  <c r="A684" i="16"/>
  <c r="D684" i="16"/>
  <c r="AS687" i="17"/>
  <c r="AS695" i="17"/>
  <c r="A692" i="16"/>
  <c r="A700" i="16"/>
  <c r="K700" i="16"/>
  <c r="AS703" i="17"/>
  <c r="A708" i="16"/>
  <c r="AS711" i="17"/>
  <c r="A740" i="16"/>
  <c r="P740" i="16"/>
  <c r="AS743" i="17"/>
  <c r="AS751" i="17"/>
  <c r="A748" i="16"/>
  <c r="AS759" i="17"/>
  <c r="A756" i="16"/>
  <c r="V756" i="16"/>
  <c r="P771" i="16"/>
  <c r="B771" i="16"/>
  <c r="X771" i="16"/>
  <c r="G771" i="16"/>
  <c r="U771" i="16"/>
  <c r="Q771" i="16"/>
  <c r="V771" i="16"/>
  <c r="J771" i="16"/>
  <c r="R771" i="16"/>
  <c r="T771" i="16"/>
  <c r="Z771" i="16"/>
  <c r="N771" i="16"/>
  <c r="D771" i="16"/>
  <c r="H771" i="16"/>
  <c r="I771" i="16"/>
  <c r="S771" i="16"/>
  <c r="E771" i="16"/>
  <c r="F771" i="16"/>
  <c r="AS781" i="17"/>
  <c r="A778" i="16"/>
  <c r="I17" i="16"/>
  <c r="D17" i="16"/>
  <c r="O17" i="16"/>
  <c r="C17" i="16"/>
  <c r="U17" i="16"/>
  <c r="B17" i="16"/>
  <c r="J17" i="16"/>
  <c r="Y17" i="16"/>
  <c r="E17" i="16"/>
  <c r="F17" i="16"/>
  <c r="W17" i="16"/>
  <c r="S17" i="16"/>
  <c r="X17" i="16"/>
  <c r="K17" i="16"/>
  <c r="V17" i="16"/>
  <c r="Q17" i="16"/>
  <c r="P17" i="16"/>
  <c r="Z17" i="16"/>
  <c r="G17" i="16"/>
  <c r="N17" i="16"/>
  <c r="R17" i="16"/>
  <c r="A326" i="16"/>
  <c r="AS329" i="17"/>
  <c r="W830" i="16"/>
  <c r="Z830" i="16"/>
  <c r="T830" i="16"/>
  <c r="Y830" i="16"/>
  <c r="E830" i="16"/>
  <c r="X830" i="16"/>
  <c r="H830" i="16"/>
  <c r="C830" i="16"/>
  <c r="K830" i="16"/>
  <c r="F830" i="16"/>
  <c r="U830" i="16"/>
  <c r="N830" i="16"/>
  <c r="L830" i="16"/>
  <c r="S830" i="16"/>
  <c r="M830" i="16"/>
  <c r="G830" i="16"/>
  <c r="J830" i="16"/>
  <c r="Q830" i="16"/>
  <c r="I830" i="16"/>
  <c r="B830" i="16"/>
  <c r="O830" i="16"/>
  <c r="P830" i="16"/>
  <c r="S150" i="16"/>
  <c r="R150" i="16"/>
  <c r="Q150" i="16"/>
  <c r="J150" i="16"/>
  <c r="U150" i="16"/>
  <c r="O150" i="16"/>
  <c r="D150" i="16"/>
  <c r="Z150" i="16"/>
  <c r="G150" i="16"/>
  <c r="Y150" i="16"/>
  <c r="B150" i="16"/>
  <c r="T150" i="16"/>
  <c r="M541" i="16"/>
  <c r="Y541" i="16"/>
  <c r="M770" i="16"/>
  <c r="K770" i="16"/>
  <c r="K762" i="16"/>
  <c r="L762" i="16"/>
  <c r="M762" i="16"/>
  <c r="L754" i="16"/>
  <c r="M754" i="16"/>
  <c r="K754" i="16"/>
  <c r="K489" i="16"/>
  <c r="K471" i="16"/>
  <c r="M471" i="16"/>
  <c r="L404" i="16"/>
  <c r="M404" i="16"/>
  <c r="K404" i="16"/>
  <c r="K383" i="16"/>
  <c r="L383" i="16"/>
  <c r="M383" i="16"/>
  <c r="L218" i="16"/>
  <c r="A45" i="16"/>
  <c r="AS48" i="17"/>
  <c r="AS120" i="17"/>
  <c r="A117" i="16"/>
  <c r="AS137" i="17"/>
  <c r="A134" i="16"/>
  <c r="A142" i="16"/>
  <c r="AS145" i="17"/>
  <c r="A158" i="16"/>
  <c r="AS161" i="17"/>
  <c r="AS177" i="17"/>
  <c r="A174" i="16"/>
  <c r="A182" i="16"/>
  <c r="AS185" i="17"/>
  <c r="AS201" i="17"/>
  <c r="A198" i="16"/>
  <c r="AS209" i="17"/>
  <c r="A206" i="16"/>
  <c r="AS225" i="17"/>
  <c r="A222" i="16"/>
  <c r="A278" i="16"/>
  <c r="AS281" i="17"/>
  <c r="A286" i="16"/>
  <c r="AS289" i="17"/>
  <c r="A294" i="16"/>
  <c r="X294" i="16"/>
  <c r="AS297" i="17"/>
  <c r="AS313" i="17"/>
  <c r="A310" i="16"/>
  <c r="AS321" i="17"/>
  <c r="A318" i="16"/>
  <c r="A785" i="16"/>
  <c r="L785" i="16"/>
  <c r="M150" i="16"/>
  <c r="U673" i="16"/>
  <c r="S673" i="16"/>
  <c r="L673" i="16"/>
  <c r="P673" i="16"/>
  <c r="B673" i="16"/>
  <c r="K673" i="16"/>
  <c r="P467" i="16"/>
  <c r="E467" i="16"/>
  <c r="V467" i="16"/>
  <c r="G467" i="16"/>
  <c r="I467" i="16"/>
  <c r="Y467" i="16"/>
  <c r="T164" i="16"/>
  <c r="B628" i="16"/>
  <c r="V628" i="16"/>
  <c r="L628" i="16"/>
  <c r="Q628" i="16"/>
  <c r="P628" i="16"/>
  <c r="H628" i="16"/>
  <c r="E628" i="16"/>
  <c r="G628" i="16"/>
  <c r="F628" i="16"/>
  <c r="T628" i="16"/>
  <c r="Z628" i="16"/>
  <c r="S628" i="16"/>
  <c r="Y628" i="16"/>
  <c r="M628" i="16"/>
  <c r="X628" i="16"/>
  <c r="W628" i="16"/>
  <c r="O628" i="16"/>
  <c r="K628" i="16"/>
  <c r="I628" i="16"/>
  <c r="J628" i="16"/>
  <c r="R628" i="16"/>
  <c r="C628" i="16"/>
  <c r="J456" i="16"/>
  <c r="O456" i="16"/>
  <c r="D263" i="16"/>
  <c r="I588" i="16"/>
  <c r="T588" i="16"/>
  <c r="Y588" i="16"/>
  <c r="M588" i="16"/>
  <c r="O588" i="16"/>
  <c r="K588" i="16"/>
  <c r="U588" i="16"/>
  <c r="E588" i="16"/>
  <c r="P588" i="16"/>
  <c r="K814" i="16"/>
  <c r="M689" i="16"/>
  <c r="E439" i="16"/>
  <c r="Q439" i="16"/>
  <c r="M439" i="16"/>
  <c r="O26" i="16"/>
  <c r="Y26" i="16"/>
  <c r="X26" i="16"/>
  <c r="J184" i="16"/>
  <c r="K184" i="16"/>
  <c r="W627" i="16"/>
  <c r="Q627" i="16"/>
  <c r="D627" i="16"/>
  <c r="L977" i="16"/>
  <c r="S977" i="16"/>
  <c r="F329" i="16"/>
  <c r="Y329" i="16"/>
  <c r="N329" i="16"/>
  <c r="K307" i="16"/>
  <c r="T307" i="16"/>
  <c r="B307" i="16"/>
  <c r="L373" i="16"/>
  <c r="Z373" i="16"/>
  <c r="T373" i="16"/>
  <c r="V447" i="16"/>
  <c r="Q447" i="16"/>
  <c r="Q246" i="16"/>
  <c r="N246" i="16"/>
  <c r="R409" i="16"/>
  <c r="U409" i="16"/>
  <c r="X760" i="16"/>
  <c r="H760" i="16"/>
  <c r="J19" i="16"/>
  <c r="J485" i="16"/>
  <c r="Z513" i="16"/>
  <c r="M513" i="16"/>
  <c r="P552" i="16"/>
  <c r="T552" i="16"/>
  <c r="W119" i="16"/>
  <c r="I119" i="16"/>
  <c r="V724" i="16"/>
  <c r="C885" i="16"/>
  <c r="U885" i="16"/>
  <c r="U75" i="16"/>
  <c r="D470" i="16"/>
  <c r="K47" i="16"/>
  <c r="L864" i="16"/>
  <c r="E262" i="16"/>
  <c r="Z402" i="16"/>
  <c r="R262" i="16"/>
  <c r="T991" i="16"/>
  <c r="J373" i="16"/>
  <c r="U373" i="16"/>
  <c r="N373" i="16"/>
  <c r="W447" i="16"/>
  <c r="R447" i="16"/>
  <c r="F246" i="16"/>
  <c r="V246" i="16"/>
  <c r="B409" i="16"/>
  <c r="H409" i="16"/>
  <c r="G760" i="16"/>
  <c r="O760" i="16"/>
  <c r="B485" i="16"/>
  <c r="P485" i="16"/>
  <c r="X513" i="16"/>
  <c r="B513" i="16"/>
  <c r="G552" i="16"/>
  <c r="I552" i="16"/>
  <c r="R119" i="16"/>
  <c r="K724" i="16"/>
  <c r="H75" i="16"/>
  <c r="N470" i="16"/>
  <c r="X75" i="16"/>
  <c r="S75" i="16"/>
  <c r="B931" i="16"/>
  <c r="S931" i="16"/>
  <c r="W931" i="16"/>
  <c r="H529" i="16"/>
  <c r="J529" i="16"/>
  <c r="W529" i="16"/>
  <c r="Q991" i="16"/>
  <c r="M991" i="16"/>
  <c r="Z991" i="16"/>
  <c r="R991" i="16"/>
  <c r="E991" i="16"/>
  <c r="X991" i="16"/>
  <c r="F991" i="16"/>
  <c r="L991" i="16"/>
  <c r="O991" i="16"/>
  <c r="I135" i="16"/>
  <c r="D135" i="16"/>
  <c r="T135" i="16"/>
  <c r="O135" i="16"/>
  <c r="J135" i="16"/>
  <c r="E135" i="16"/>
  <c r="Y786" i="16"/>
  <c r="P786" i="16"/>
  <c r="U786" i="16"/>
  <c r="N786" i="16"/>
  <c r="R786" i="16"/>
  <c r="D786" i="16"/>
  <c r="J786" i="16"/>
  <c r="X786" i="16"/>
  <c r="V786" i="16"/>
  <c r="B786" i="16"/>
  <c r="S786" i="16"/>
  <c r="H786" i="16"/>
  <c r="K786" i="16"/>
  <c r="Q786" i="16"/>
  <c r="M786" i="16"/>
  <c r="T786" i="16"/>
  <c r="W786" i="16"/>
  <c r="C786" i="16"/>
  <c r="L786" i="16"/>
  <c r="O786" i="16"/>
  <c r="G786" i="16"/>
  <c r="I786" i="16"/>
  <c r="F786" i="16"/>
  <c r="Z786" i="16"/>
  <c r="R375" i="16"/>
  <c r="Q375" i="16"/>
  <c r="N375" i="16"/>
  <c r="S375" i="16"/>
  <c r="W375" i="16"/>
  <c r="E375" i="16"/>
  <c r="L375" i="16"/>
  <c r="T375" i="16"/>
  <c r="P375" i="16"/>
  <c r="D375" i="16"/>
  <c r="K375" i="16"/>
  <c r="V375" i="16"/>
  <c r="I375" i="16"/>
  <c r="U375" i="16"/>
  <c r="O375" i="16"/>
  <c r="Z375" i="16"/>
  <c r="Y375" i="16"/>
  <c r="B375" i="16"/>
  <c r="M375" i="16"/>
  <c r="F375" i="16"/>
  <c r="J375" i="16"/>
  <c r="X375" i="16"/>
  <c r="H375" i="16"/>
  <c r="G375" i="16"/>
  <c r="C375" i="16"/>
  <c r="T542" i="16"/>
  <c r="X542" i="16"/>
  <c r="F542" i="16"/>
  <c r="O542" i="16"/>
  <c r="M542" i="16"/>
  <c r="V542" i="16"/>
  <c r="Q542" i="16"/>
  <c r="N542" i="16"/>
  <c r="L542" i="16"/>
  <c r="S542" i="16"/>
  <c r="G542" i="16"/>
  <c r="I542" i="16"/>
  <c r="H542" i="16"/>
  <c r="Z542" i="16"/>
  <c r="P542" i="16"/>
  <c r="K542" i="16"/>
  <c r="W542" i="16"/>
  <c r="U542" i="16"/>
  <c r="R542" i="16"/>
  <c r="J542" i="16"/>
  <c r="C542" i="16"/>
  <c r="B542" i="16"/>
  <c r="E542" i="16"/>
  <c r="Y542" i="16"/>
  <c r="L550" i="16"/>
  <c r="P550" i="16"/>
  <c r="M550" i="16"/>
  <c r="N550" i="16"/>
  <c r="W550" i="16"/>
  <c r="H550" i="16"/>
  <c r="Z550" i="16"/>
  <c r="B550" i="16"/>
  <c r="C550" i="16"/>
  <c r="O550" i="16"/>
  <c r="T550" i="16"/>
  <c r="U550" i="16"/>
  <c r="D550" i="16"/>
  <c r="J550" i="16"/>
  <c r="Y550" i="16"/>
  <c r="K550" i="16"/>
  <c r="I550" i="16"/>
  <c r="V550" i="16"/>
  <c r="E550" i="16"/>
  <c r="Q550" i="16"/>
  <c r="G550" i="16"/>
  <c r="R550" i="16"/>
  <c r="S550" i="16"/>
  <c r="O373" i="16"/>
  <c r="D373" i="16"/>
  <c r="H373" i="16"/>
  <c r="H447" i="16"/>
  <c r="E447" i="16"/>
  <c r="G246" i="16"/>
  <c r="Y246" i="16"/>
  <c r="E409" i="16"/>
  <c r="W409" i="16"/>
  <c r="J760" i="16"/>
  <c r="M760" i="16"/>
  <c r="E485" i="16"/>
  <c r="O75" i="16"/>
  <c r="P470" i="16"/>
  <c r="F336" i="16"/>
  <c r="N893" i="16"/>
  <c r="P893" i="16"/>
  <c r="M498" i="16"/>
  <c r="X498" i="16"/>
  <c r="D954" i="16"/>
  <c r="C954" i="16"/>
  <c r="V954" i="16"/>
  <c r="Z954" i="16"/>
  <c r="T954" i="16"/>
  <c r="L954" i="16"/>
  <c r="K402" i="16"/>
  <c r="L402" i="16"/>
  <c r="T402" i="16"/>
  <c r="N402" i="16"/>
  <c r="U402" i="16"/>
  <c r="P402" i="16"/>
  <c r="K262" i="16"/>
  <c r="F262" i="16"/>
  <c r="L262" i="16"/>
  <c r="I262" i="16"/>
  <c r="U262" i="16"/>
  <c r="F373" i="16"/>
  <c r="R246" i="16"/>
  <c r="X885" i="16"/>
  <c r="H885" i="16"/>
  <c r="K885" i="16"/>
  <c r="F885" i="16"/>
  <c r="L447" i="16"/>
  <c r="N409" i="16"/>
  <c r="Z485" i="16"/>
  <c r="B119" i="16"/>
  <c r="U119" i="16"/>
  <c r="D649" i="16"/>
  <c r="X649" i="16"/>
  <c r="G649" i="16"/>
  <c r="E329" i="16"/>
  <c r="T329" i="16"/>
  <c r="Q307" i="16"/>
  <c r="Y307" i="16"/>
  <c r="X307" i="16"/>
  <c r="M373" i="16"/>
  <c r="R373" i="16"/>
  <c r="P373" i="16"/>
  <c r="K373" i="16"/>
  <c r="T447" i="16"/>
  <c r="P447" i="16"/>
  <c r="S246" i="16"/>
  <c r="Z246" i="16"/>
  <c r="D409" i="16"/>
  <c r="F409" i="16"/>
  <c r="I760" i="16"/>
  <c r="F760" i="16"/>
  <c r="H485" i="16"/>
  <c r="O513" i="16"/>
  <c r="C513" i="16"/>
  <c r="X552" i="16"/>
  <c r="N552" i="16"/>
  <c r="G119" i="16"/>
  <c r="Z119" i="16"/>
  <c r="C724" i="16"/>
  <c r="Z885" i="16"/>
  <c r="P498" i="16"/>
  <c r="G893" i="16"/>
  <c r="U470" i="16"/>
  <c r="B649" i="16"/>
  <c r="M529" i="16"/>
  <c r="V931" i="16"/>
  <c r="F321" i="16"/>
  <c r="V262" i="16"/>
  <c r="E402" i="16"/>
  <c r="C402" i="16"/>
  <c r="W954" i="16"/>
  <c r="X954" i="16"/>
  <c r="C938" i="16"/>
  <c r="K938" i="16"/>
  <c r="P938" i="16"/>
  <c r="U938" i="16"/>
  <c r="Z938" i="16"/>
  <c r="X154" i="16"/>
  <c r="M154" i="16"/>
  <c r="G154" i="16"/>
  <c r="W154" i="16"/>
  <c r="G768" i="16"/>
  <c r="Q768" i="16"/>
  <c r="P768" i="16"/>
  <c r="J768" i="16"/>
  <c r="F768" i="16"/>
  <c r="K768" i="16"/>
  <c r="M605" i="16"/>
  <c r="L605" i="16"/>
  <c r="E605" i="16"/>
  <c r="U605" i="16"/>
  <c r="I605" i="16"/>
  <c r="O254" i="16"/>
  <c r="H254" i="16"/>
  <c r="K254" i="16"/>
  <c r="Y254" i="16"/>
  <c r="Z254" i="16"/>
  <c r="T254" i="16"/>
  <c r="G455" i="16"/>
  <c r="T455" i="16"/>
  <c r="Y455" i="16"/>
  <c r="R455" i="16"/>
  <c r="Q455" i="16"/>
  <c r="O185" i="16"/>
  <c r="C991" i="16"/>
  <c r="B991" i="16"/>
  <c r="P121" i="16"/>
  <c r="Z121" i="16"/>
  <c r="N121" i="16"/>
  <c r="G121" i="16"/>
  <c r="Q121" i="16"/>
  <c r="W121" i="16"/>
  <c r="E121" i="16"/>
  <c r="V121" i="16"/>
  <c r="F121" i="16"/>
  <c r="B121" i="16"/>
  <c r="R121" i="16"/>
  <c r="Y121" i="16"/>
  <c r="H121" i="16"/>
  <c r="M121" i="16"/>
  <c r="S121" i="16"/>
  <c r="X121" i="16"/>
  <c r="U121" i="16"/>
  <c r="K121" i="16"/>
  <c r="T121" i="16"/>
  <c r="J121" i="16"/>
  <c r="C121" i="16"/>
  <c r="L121" i="16"/>
  <c r="P715" i="16"/>
  <c r="X715" i="16"/>
  <c r="K715" i="16"/>
  <c r="V715" i="16"/>
  <c r="I715" i="16"/>
  <c r="S715" i="16"/>
  <c r="Q715" i="16"/>
  <c r="O715" i="16"/>
  <c r="H715" i="16"/>
  <c r="E715" i="16"/>
  <c r="Z715" i="16"/>
  <c r="W715" i="16"/>
  <c r="Y715" i="16"/>
  <c r="M715" i="16"/>
  <c r="U715" i="16"/>
  <c r="N715" i="16"/>
  <c r="B715" i="16"/>
  <c r="R715" i="16"/>
  <c r="C715" i="16"/>
  <c r="J715" i="16"/>
  <c r="T715" i="16"/>
  <c r="G715" i="16"/>
  <c r="B373" i="16"/>
  <c r="V373" i="16"/>
  <c r="Y447" i="16"/>
  <c r="X246" i="16"/>
  <c r="Y409" i="16"/>
  <c r="U760" i="16"/>
  <c r="T760" i="16"/>
  <c r="X470" i="16"/>
  <c r="G864" i="16"/>
  <c r="Y864" i="16"/>
  <c r="O724" i="16"/>
  <c r="J724" i="16"/>
  <c r="L724" i="16"/>
  <c r="F724" i="16"/>
  <c r="Y724" i="16"/>
  <c r="C47" i="16"/>
  <c r="G47" i="16"/>
  <c r="H307" i="16"/>
  <c r="D307" i="16"/>
  <c r="X373" i="16"/>
  <c r="E373" i="16"/>
  <c r="C447" i="16"/>
  <c r="N447" i="16"/>
  <c r="L246" i="16"/>
  <c r="V409" i="16"/>
  <c r="C760" i="16"/>
  <c r="L513" i="16"/>
  <c r="Q513" i="16"/>
  <c r="Q552" i="16"/>
  <c r="O552" i="16"/>
  <c r="C119" i="16"/>
  <c r="D119" i="16"/>
  <c r="D724" i="16"/>
  <c r="X724" i="16"/>
  <c r="O885" i="16"/>
  <c r="U498" i="16"/>
  <c r="M649" i="16"/>
  <c r="N529" i="16"/>
  <c r="Z931" i="16"/>
  <c r="C321" i="16"/>
  <c r="Y262" i="16"/>
  <c r="J402" i="16"/>
  <c r="R402" i="16"/>
  <c r="S954" i="16"/>
  <c r="F954" i="16"/>
  <c r="M747" i="16"/>
  <c r="V747" i="16"/>
  <c r="B747" i="16"/>
  <c r="F747" i="16"/>
  <c r="H747" i="16"/>
  <c r="Q470" i="16"/>
  <c r="Z470" i="16"/>
  <c r="K470" i="16"/>
  <c r="V75" i="16"/>
  <c r="D75" i="16"/>
  <c r="R185" i="16"/>
  <c r="W185" i="16"/>
  <c r="Z185" i="16"/>
  <c r="L185" i="16"/>
  <c r="J185" i="16"/>
  <c r="U185" i="16"/>
  <c r="Y185" i="16"/>
  <c r="B185" i="16"/>
  <c r="E185" i="16"/>
  <c r="G185" i="16"/>
  <c r="F613" i="16"/>
  <c r="R166" i="16"/>
  <c r="S5" i="16"/>
  <c r="C493" i="16"/>
  <c r="K493" i="16"/>
  <c r="T493" i="16"/>
  <c r="H911" i="16"/>
  <c r="K911" i="16"/>
  <c r="N166" i="16"/>
  <c r="G5" i="16"/>
  <c r="W493" i="16"/>
  <c r="E493" i="16"/>
  <c r="O679" i="16"/>
  <c r="V679" i="16"/>
  <c r="G958" i="16"/>
  <c r="V958" i="16"/>
  <c r="H958" i="16"/>
  <c r="L958" i="16"/>
  <c r="C958" i="16"/>
  <c r="R958" i="16"/>
  <c r="I958" i="16"/>
  <c r="J958" i="16"/>
  <c r="F958" i="16"/>
  <c r="X958" i="16"/>
  <c r="T958" i="16"/>
  <c r="U958" i="16"/>
  <c r="F166" i="16"/>
  <c r="S493" i="16"/>
  <c r="C235" i="16"/>
  <c r="H235" i="16"/>
  <c r="K235" i="16"/>
  <c r="X235" i="16"/>
  <c r="D235" i="16"/>
  <c r="O235" i="16"/>
  <c r="K5" i="16"/>
  <c r="X5" i="16"/>
  <c r="O166" i="16"/>
  <c r="W5" i="16"/>
  <c r="N5" i="16"/>
  <c r="I493" i="16"/>
  <c r="D61" i="16"/>
  <c r="K61" i="16"/>
  <c r="L990" i="16"/>
  <c r="Z133" i="16"/>
  <c r="Q133" i="16"/>
  <c r="M133" i="16"/>
  <c r="E133" i="16"/>
  <c r="F133" i="16"/>
  <c r="W133" i="16"/>
  <c r="J133" i="16"/>
  <c r="U133" i="16"/>
  <c r="T133" i="16"/>
  <c r="H133" i="16"/>
  <c r="R133" i="16"/>
  <c r="K133" i="16"/>
  <c r="N133" i="16"/>
  <c r="D780" i="16"/>
  <c r="N780" i="16"/>
  <c r="G780" i="16"/>
  <c r="R780" i="16"/>
  <c r="U780" i="16"/>
  <c r="J209" i="16"/>
  <c r="I309" i="16"/>
  <c r="V309" i="16"/>
  <c r="L309" i="16"/>
  <c r="B309" i="16"/>
  <c r="J309" i="16"/>
  <c r="E309" i="16"/>
  <c r="Y309" i="16"/>
  <c r="H309" i="16"/>
  <c r="W309" i="16"/>
  <c r="S309" i="16"/>
  <c r="O309" i="16"/>
  <c r="U309" i="16"/>
  <c r="M309" i="16"/>
  <c r="D309" i="16"/>
  <c r="Q466" i="16"/>
  <c r="L466" i="16"/>
  <c r="G448" i="16"/>
  <c r="Q448" i="16"/>
  <c r="W759" i="16"/>
  <c r="R759" i="16"/>
  <c r="U759" i="16"/>
  <c r="J759" i="16"/>
  <c r="N759" i="16"/>
  <c r="AS368" i="17"/>
  <c r="A365" i="16"/>
  <c r="A381" i="16"/>
  <c r="AS384" i="17"/>
  <c r="A397" i="16"/>
  <c r="AS400" i="17"/>
  <c r="A507" i="16"/>
  <c r="AS510" i="17"/>
  <c r="A523" i="16"/>
  <c r="AS526" i="17"/>
  <c r="A531" i="16"/>
  <c r="AS534" i="17"/>
  <c r="A539" i="16"/>
  <c r="AS542" i="17"/>
  <c r="A547" i="16"/>
  <c r="AS550" i="17"/>
  <c r="AS981" i="17"/>
  <c r="A978" i="16"/>
  <c r="M896" i="16"/>
  <c r="L896" i="16"/>
  <c r="L771" i="16"/>
  <c r="K771" i="16"/>
  <c r="M771" i="16"/>
  <c r="M338" i="16"/>
  <c r="M225" i="16"/>
  <c r="K197" i="16"/>
  <c r="M197" i="16"/>
  <c r="L32" i="16"/>
  <c r="K28" i="16"/>
  <c r="M28" i="16"/>
  <c r="L28" i="16"/>
  <c r="AS34" i="17"/>
  <c r="A31" i="16"/>
  <c r="AS42" i="17"/>
  <c r="A39" i="16"/>
  <c r="AS58" i="17"/>
  <c r="A55" i="16"/>
  <c r="O55" i="16"/>
  <c r="G71" i="16"/>
  <c r="W71" i="16"/>
  <c r="I71" i="16"/>
  <c r="N71" i="16"/>
  <c r="Q71" i="16"/>
  <c r="O71" i="16"/>
  <c r="M71" i="16"/>
  <c r="E71" i="16"/>
  <c r="F71" i="16"/>
  <c r="J71" i="16"/>
  <c r="AS82" i="17"/>
  <c r="A79" i="16"/>
  <c r="AS90" i="17"/>
  <c r="A87" i="16"/>
  <c r="A103" i="16"/>
  <c r="AS106" i="17"/>
  <c r="AS114" i="17"/>
  <c r="A111" i="16"/>
  <c r="A136" i="16"/>
  <c r="AS139" i="17"/>
  <c r="AS155" i="17"/>
  <c r="A152" i="16"/>
  <c r="AS163" i="17"/>
  <c r="A160" i="16"/>
  <c r="Z160" i="16"/>
  <c r="AS307" i="17"/>
  <c r="A304" i="16"/>
  <c r="A320" i="16"/>
  <c r="AS323" i="17"/>
  <c r="AS942" i="17"/>
  <c r="A939" i="16"/>
  <c r="O939" i="16"/>
  <c r="A963" i="16"/>
  <c r="AS966" i="17"/>
  <c r="Q64" i="16"/>
  <c r="Q571" i="16"/>
  <c r="H312" i="16"/>
  <c r="S312" i="16"/>
  <c r="AS730" i="17"/>
  <c r="A727" i="16"/>
  <c r="AS776" i="17"/>
  <c r="A773" i="16"/>
  <c r="AS784" i="17"/>
  <c r="A781" i="16"/>
  <c r="V781" i="16"/>
  <c r="AS791" i="17"/>
  <c r="A788" i="16"/>
  <c r="AS807" i="17"/>
  <c r="A804" i="16"/>
  <c r="AS823" i="17"/>
  <c r="A820" i="16"/>
  <c r="AS863" i="17"/>
  <c r="A860" i="16"/>
  <c r="A908" i="16"/>
  <c r="AS911" i="17"/>
  <c r="AS919" i="17"/>
  <c r="A916" i="16"/>
  <c r="A924" i="16"/>
  <c r="AS927" i="17"/>
  <c r="A932" i="16"/>
  <c r="AS935" i="17"/>
  <c r="H210" i="16"/>
  <c r="AS574" i="17"/>
  <c r="E63" i="16"/>
  <c r="Y63" i="16"/>
  <c r="N63" i="16"/>
  <c r="X63" i="16"/>
  <c r="Q63" i="16"/>
  <c r="I330" i="16"/>
  <c r="X330" i="16"/>
  <c r="O330" i="16"/>
  <c r="U330" i="16"/>
  <c r="C330" i="16"/>
  <c r="V330" i="16"/>
  <c r="M330" i="16"/>
  <c r="R330" i="16"/>
  <c r="D330" i="16"/>
  <c r="G330" i="16"/>
  <c r="L330" i="16"/>
  <c r="J330" i="16"/>
  <c r="K330" i="16"/>
  <c r="H330" i="16"/>
  <c r="P330" i="16"/>
  <c r="Y330" i="16"/>
  <c r="T330" i="16"/>
  <c r="N330" i="16"/>
  <c r="E330" i="16"/>
  <c r="AS715" i="17"/>
  <c r="A712" i="16"/>
  <c r="U64" i="16"/>
  <c r="A705" i="16"/>
  <c r="AS708" i="17"/>
  <c r="V759" i="16"/>
  <c r="L83" i="16"/>
  <c r="X83" i="16"/>
  <c r="E83" i="16"/>
  <c r="G976" i="16"/>
  <c r="M976" i="16"/>
  <c r="S976" i="16"/>
  <c r="E976" i="16"/>
  <c r="K976" i="16"/>
  <c r="J976" i="16"/>
  <c r="T976" i="16"/>
  <c r="X976" i="16"/>
  <c r="O976" i="16"/>
  <c r="Y976" i="16"/>
  <c r="F976" i="16"/>
  <c r="I976" i="16"/>
  <c r="L976" i="16"/>
  <c r="V976" i="16"/>
  <c r="N976" i="16"/>
  <c r="B976" i="16"/>
  <c r="Q976" i="16"/>
  <c r="R976" i="16"/>
  <c r="A690" i="16"/>
  <c r="AS693" i="17"/>
  <c r="AS558" i="17"/>
  <c r="D799" i="16"/>
  <c r="O799" i="16"/>
  <c r="S221" i="16"/>
  <c r="T221" i="16"/>
  <c r="L221" i="16"/>
  <c r="N221" i="16"/>
  <c r="H221" i="16"/>
  <c r="C221" i="16"/>
  <c r="I221" i="16"/>
  <c r="P165" i="16"/>
  <c r="M165" i="16"/>
  <c r="C165" i="16"/>
  <c r="Y165" i="16"/>
  <c r="L165" i="16"/>
  <c r="V165" i="16"/>
  <c r="J250" i="16"/>
  <c r="E250" i="16"/>
  <c r="B250" i="16"/>
  <c r="U250" i="16"/>
  <c r="G250" i="16"/>
  <c r="T250" i="16"/>
  <c r="M250" i="16"/>
  <c r="R250" i="16"/>
  <c r="O250" i="16"/>
  <c r="Q250" i="16"/>
  <c r="C250" i="16"/>
  <c r="D250" i="16"/>
  <c r="S250" i="16"/>
  <c r="A602" i="16"/>
  <c r="AS605" i="17"/>
  <c r="A610" i="16"/>
  <c r="AS613" i="17"/>
  <c r="AS637" i="17"/>
  <c r="A634" i="16"/>
  <c r="A650" i="16"/>
  <c r="AS653" i="17"/>
  <c r="AS661" i="17"/>
  <c r="A658" i="16"/>
  <c r="AS677" i="17"/>
  <c r="A674" i="16"/>
  <c r="A683" i="16"/>
  <c r="V683" i="16"/>
  <c r="AS686" i="17"/>
  <c r="J125" i="16"/>
  <c r="K536" i="16"/>
  <c r="R583" i="16"/>
  <c r="P583" i="16"/>
  <c r="E796" i="16"/>
  <c r="V796" i="16"/>
  <c r="F796" i="16"/>
  <c r="I796" i="16"/>
  <c r="G796" i="16"/>
  <c r="U796" i="16"/>
  <c r="G537" i="16"/>
  <c r="T537" i="16"/>
  <c r="N739" i="16"/>
  <c r="F739" i="16"/>
  <c r="T642" i="16"/>
  <c r="M642" i="16"/>
  <c r="L642" i="16"/>
  <c r="L583" i="16"/>
  <c r="H583" i="16"/>
  <c r="K583" i="16"/>
  <c r="T513" i="16"/>
  <c r="V552" i="16"/>
  <c r="E552" i="16"/>
  <c r="E119" i="16"/>
  <c r="B724" i="16"/>
  <c r="V885" i="16"/>
  <c r="B885" i="16"/>
  <c r="M796" i="16"/>
  <c r="X796" i="16"/>
  <c r="W336" i="16"/>
  <c r="S498" i="16"/>
  <c r="H498" i="16"/>
  <c r="G498" i="16"/>
  <c r="R498" i="16"/>
  <c r="T498" i="16"/>
  <c r="J215" i="16"/>
  <c r="O215" i="16"/>
  <c r="X215" i="16"/>
  <c r="Y215" i="16"/>
  <c r="N215" i="16"/>
  <c r="U215" i="16"/>
  <c r="F215" i="16"/>
  <c r="C215" i="16"/>
  <c r="H215" i="16"/>
  <c r="L215" i="16"/>
  <c r="V215" i="16"/>
  <c r="B215" i="16"/>
  <c r="P215" i="16"/>
  <c r="G215" i="16"/>
  <c r="R215" i="16"/>
  <c r="U321" i="16"/>
  <c r="T321" i="16"/>
  <c r="P864" i="16"/>
  <c r="N864" i="16"/>
  <c r="T885" i="16"/>
  <c r="G885" i="16"/>
  <c r="E885" i="16"/>
  <c r="S885" i="16"/>
  <c r="D885" i="16"/>
  <c r="W885" i="16"/>
  <c r="R724" i="16"/>
  <c r="Q724" i="16"/>
  <c r="G724" i="16"/>
  <c r="T724" i="16"/>
  <c r="I724" i="16"/>
  <c r="E724" i="16"/>
  <c r="N724" i="16"/>
  <c r="M119" i="16"/>
  <c r="Y119" i="16"/>
  <c r="F119" i="16"/>
  <c r="V119" i="16"/>
  <c r="H119" i="16"/>
  <c r="N119" i="16"/>
  <c r="S552" i="16"/>
  <c r="M552" i="16"/>
  <c r="Z552" i="16"/>
  <c r="U552" i="16"/>
  <c r="W552" i="16"/>
  <c r="D552" i="16"/>
  <c r="P513" i="16"/>
  <c r="S513" i="16"/>
  <c r="V513" i="16"/>
  <c r="G513" i="16"/>
  <c r="E513" i="16"/>
  <c r="R513" i="16"/>
  <c r="T47" i="16"/>
  <c r="R47" i="16"/>
  <c r="J47" i="16"/>
  <c r="L649" i="16"/>
  <c r="H649" i="16"/>
  <c r="U649" i="16"/>
  <c r="W649" i="16"/>
  <c r="Y642" i="16"/>
  <c r="W642" i="16"/>
  <c r="V642" i="16"/>
  <c r="T583" i="16"/>
  <c r="W583" i="16"/>
  <c r="Q583" i="16"/>
  <c r="Y47" i="16"/>
  <c r="Q864" i="16"/>
  <c r="L321" i="16"/>
  <c r="W796" i="16"/>
  <c r="Q796" i="16"/>
  <c r="L796" i="16"/>
  <c r="N649" i="16"/>
  <c r="M583" i="16"/>
  <c r="V90" i="16"/>
  <c r="T90" i="16"/>
  <c r="B90" i="16"/>
  <c r="M90" i="16"/>
  <c r="H90" i="16"/>
  <c r="X90" i="16"/>
  <c r="M709" i="16"/>
  <c r="X709" i="16"/>
  <c r="Q709" i="16"/>
  <c r="P709" i="16"/>
  <c r="O709" i="16"/>
  <c r="N709" i="16"/>
  <c r="Z299" i="16"/>
  <c r="T299" i="16"/>
  <c r="S299" i="16"/>
  <c r="D299" i="16"/>
  <c r="X299" i="16"/>
  <c r="O299" i="16"/>
  <c r="G642" i="16"/>
  <c r="R642" i="16"/>
  <c r="Z583" i="16"/>
  <c r="F583" i="16"/>
  <c r="G583" i="16"/>
  <c r="M724" i="16"/>
  <c r="H724" i="16"/>
  <c r="R885" i="16"/>
  <c r="M885" i="16"/>
  <c r="O47" i="16"/>
  <c r="I864" i="16"/>
  <c r="Q321" i="16"/>
  <c r="Z796" i="16"/>
  <c r="N796" i="16"/>
  <c r="B796" i="16"/>
  <c r="Q485" i="16"/>
  <c r="Y485" i="16"/>
  <c r="G485" i="16"/>
  <c r="Z760" i="16"/>
  <c r="R760" i="16"/>
  <c r="D760" i="16"/>
  <c r="Q760" i="16"/>
  <c r="Y760" i="16"/>
  <c r="N760" i="16"/>
  <c r="V760" i="16"/>
  <c r="X409" i="16"/>
  <c r="J409" i="16"/>
  <c r="P409" i="16"/>
  <c r="M409" i="16"/>
  <c r="L409" i="16"/>
  <c r="O409" i="16"/>
  <c r="H246" i="16"/>
  <c r="D246" i="16"/>
  <c r="B246" i="16"/>
  <c r="M246" i="16"/>
  <c r="C246" i="16"/>
  <c r="P246" i="16"/>
  <c r="D447" i="16"/>
  <c r="S447" i="16"/>
  <c r="O447" i="16"/>
  <c r="F447" i="16"/>
  <c r="J447" i="16"/>
  <c r="B447" i="16"/>
  <c r="M470" i="16"/>
  <c r="H470" i="16"/>
  <c r="R470" i="16"/>
  <c r="O470" i="16"/>
  <c r="P75" i="16"/>
  <c r="Z75" i="16"/>
  <c r="N75" i="16"/>
  <c r="Q75" i="16"/>
  <c r="W75" i="16"/>
  <c r="M75" i="16"/>
  <c r="K529" i="16"/>
  <c r="X931" i="16"/>
  <c r="U931" i="16"/>
  <c r="D262" i="16"/>
  <c r="Q262" i="16"/>
  <c r="H402" i="16"/>
  <c r="W402" i="16"/>
  <c r="X402" i="16"/>
  <c r="P954" i="16"/>
  <c r="I954" i="16"/>
  <c r="Q954" i="16"/>
  <c r="G262" i="16"/>
  <c r="U859" i="16"/>
  <c r="L859" i="16"/>
  <c r="B859" i="16"/>
  <c r="W239" i="16"/>
  <c r="B239" i="16"/>
  <c r="W743" i="16"/>
  <c r="G272" i="16"/>
  <c r="B272" i="16"/>
  <c r="Y272" i="16"/>
  <c r="H535" i="16"/>
  <c r="Q535" i="16"/>
  <c r="M933" i="16"/>
  <c r="O933" i="16"/>
  <c r="L933" i="16"/>
  <c r="K933" i="16"/>
  <c r="X933" i="16"/>
  <c r="U933" i="16"/>
  <c r="Z933" i="16"/>
  <c r="F933" i="16"/>
  <c r="B699" i="16"/>
  <c r="F699" i="16"/>
  <c r="P699" i="16"/>
  <c r="G699" i="16"/>
  <c r="S699" i="16"/>
  <c r="W699" i="16"/>
  <c r="O699" i="16"/>
  <c r="T699" i="16"/>
  <c r="X699" i="16"/>
  <c r="R699" i="16"/>
  <c r="E49" i="16"/>
  <c r="R49" i="16"/>
  <c r="M49" i="16"/>
  <c r="S49" i="16"/>
  <c r="J49" i="16"/>
  <c r="Z49" i="16"/>
  <c r="B49" i="16"/>
  <c r="U49" i="16"/>
  <c r="O49" i="16"/>
  <c r="O743" i="16"/>
  <c r="Z743" i="16"/>
  <c r="H743" i="16"/>
  <c r="J743" i="16"/>
  <c r="F743" i="16"/>
  <c r="M743" i="16"/>
  <c r="T743" i="16"/>
  <c r="X743" i="16"/>
  <c r="L743" i="16"/>
  <c r="G743" i="16"/>
  <c r="U529" i="16"/>
  <c r="O262" i="16"/>
  <c r="M262" i="16"/>
  <c r="G402" i="16"/>
  <c r="I402" i="16"/>
  <c r="M954" i="16"/>
  <c r="G954" i="16"/>
  <c r="Z262" i="16"/>
  <c r="N859" i="16"/>
  <c r="E859" i="16"/>
  <c r="Y743" i="16"/>
  <c r="I743" i="16"/>
  <c r="U766" i="16"/>
  <c r="L766" i="16"/>
  <c r="G766" i="16"/>
  <c r="B766" i="16"/>
  <c r="N766" i="16"/>
  <c r="J766" i="16"/>
  <c r="M766" i="16"/>
  <c r="P766" i="16"/>
  <c r="E766" i="16"/>
  <c r="M849" i="16"/>
  <c r="P849" i="16"/>
  <c r="S849" i="16"/>
  <c r="X849" i="16"/>
  <c r="R849" i="16"/>
  <c r="T849" i="16"/>
  <c r="U849" i="16"/>
  <c r="Z259" i="16"/>
  <c r="K259" i="16"/>
  <c r="S259" i="16"/>
  <c r="J259" i="16"/>
  <c r="L259" i="16"/>
  <c r="D259" i="16"/>
  <c r="R259" i="16"/>
  <c r="M259" i="16"/>
  <c r="O259" i="16"/>
  <c r="W108" i="16"/>
  <c r="Z108" i="16"/>
  <c r="Q108" i="16"/>
  <c r="B108" i="16"/>
  <c r="H108" i="16"/>
  <c r="G108" i="16"/>
  <c r="O108" i="16"/>
  <c r="L108" i="16"/>
  <c r="F108" i="16"/>
  <c r="S108" i="16"/>
  <c r="D743" i="16"/>
  <c r="C743" i="16"/>
  <c r="B743" i="16"/>
  <c r="N743" i="16"/>
  <c r="V716" i="16"/>
  <c r="G716" i="16"/>
  <c r="B716" i="16"/>
  <c r="I716" i="16"/>
  <c r="C716" i="16"/>
  <c r="P716" i="16"/>
  <c r="X716" i="16"/>
  <c r="K743" i="16"/>
  <c r="P743" i="16"/>
  <c r="L836" i="16"/>
  <c r="Z836" i="16"/>
  <c r="U836" i="16"/>
  <c r="S836" i="16"/>
  <c r="I836" i="16"/>
  <c r="E836" i="16"/>
  <c r="F706" i="16"/>
  <c r="J706" i="16"/>
  <c r="I366" i="16"/>
  <c r="H366" i="16"/>
  <c r="R366" i="16"/>
  <c r="D524" i="16"/>
  <c r="Z428" i="16"/>
  <c r="B428" i="16"/>
  <c r="O78" i="16"/>
  <c r="Y511" i="16"/>
  <c r="S511" i="16"/>
  <c r="Y201" i="16"/>
  <c r="R201" i="16"/>
  <c r="L390" i="16"/>
  <c r="M390" i="16"/>
  <c r="E390" i="16"/>
  <c r="U390" i="16"/>
  <c r="N390" i="16"/>
  <c r="D390" i="16"/>
  <c r="C390" i="16"/>
  <c r="H390" i="16"/>
  <c r="X390" i="16"/>
  <c r="Z235" i="16"/>
  <c r="W235" i="16"/>
  <c r="L235" i="16"/>
  <c r="U235" i="16"/>
  <c r="G235" i="16"/>
  <c r="Y235" i="16"/>
  <c r="N235" i="16"/>
  <c r="Q235" i="16"/>
  <c r="T235" i="16"/>
  <c r="I235" i="16"/>
  <c r="S334" i="16"/>
  <c r="R334" i="16"/>
  <c r="P866" i="16"/>
  <c r="F866" i="16"/>
  <c r="K862" i="16"/>
  <c r="L862" i="16"/>
  <c r="P918" i="16"/>
  <c r="X918" i="16"/>
  <c r="V918" i="16"/>
  <c r="W93" i="16"/>
  <c r="V93" i="16"/>
  <c r="T366" i="16"/>
  <c r="N493" i="16"/>
  <c r="H428" i="16"/>
  <c r="F428" i="16"/>
  <c r="J911" i="16"/>
  <c r="K107" i="16"/>
  <c r="Y428" i="16"/>
  <c r="U332" i="16"/>
  <c r="E332" i="16"/>
  <c r="B332" i="16"/>
  <c r="Y78" i="16"/>
  <c r="W78" i="16"/>
  <c r="B78" i="16"/>
  <c r="S78" i="16"/>
  <c r="S139" i="16"/>
  <c r="F139" i="16"/>
  <c r="P139" i="16"/>
  <c r="G548" i="16"/>
  <c r="X548" i="16"/>
  <c r="I548" i="16"/>
  <c r="D838" i="16"/>
  <c r="V428" i="16"/>
  <c r="D62" i="16"/>
  <c r="X990" i="16"/>
  <c r="J990" i="16"/>
  <c r="P990" i="16"/>
  <c r="D990" i="16"/>
  <c r="Z990" i="16"/>
  <c r="O540" i="16"/>
  <c r="Y540" i="16"/>
  <c r="J153" i="16"/>
  <c r="G428" i="16"/>
  <c r="Y946" i="16"/>
  <c r="N78" i="16"/>
  <c r="Y990" i="16"/>
  <c r="R589" i="16"/>
  <c r="B589" i="16"/>
  <c r="G589" i="16"/>
  <c r="D589" i="16"/>
  <c r="W589" i="16"/>
  <c r="E589" i="16"/>
  <c r="F589" i="16"/>
  <c r="Q586" i="16"/>
  <c r="G876" i="16"/>
  <c r="U876" i="16"/>
  <c r="N876" i="16"/>
  <c r="S876" i="16"/>
  <c r="K876" i="16"/>
  <c r="L855" i="16"/>
  <c r="Z855" i="16"/>
  <c r="B855" i="16"/>
  <c r="J855" i="16"/>
  <c r="L653" i="16"/>
  <c r="D653" i="16"/>
  <c r="F653" i="16"/>
  <c r="I653" i="16"/>
  <c r="B3" i="16"/>
  <c r="U3" i="16"/>
  <c r="V3" i="16"/>
  <c r="P898" i="16"/>
  <c r="F898" i="16"/>
  <c r="U915" i="16"/>
  <c r="G915" i="16"/>
  <c r="X915" i="16"/>
  <c r="T589" i="16"/>
  <c r="B899" i="16"/>
  <c r="M899" i="16"/>
  <c r="X899" i="16"/>
  <c r="O499" i="16"/>
  <c r="P499" i="16"/>
  <c r="G499" i="16"/>
  <c r="M589" i="16"/>
  <c r="I226" i="16"/>
  <c r="C226" i="16"/>
  <c r="X226" i="16"/>
  <c r="U297" i="16"/>
  <c r="K297" i="16"/>
  <c r="R297" i="16"/>
  <c r="N297" i="16"/>
  <c r="V297" i="16"/>
  <c r="M297" i="16"/>
  <c r="M374" i="16"/>
  <c r="S374" i="16"/>
  <c r="T374" i="16"/>
  <c r="Z374" i="16"/>
  <c r="J374" i="16"/>
  <c r="H374" i="16"/>
  <c r="V374" i="16"/>
  <c r="K374" i="16"/>
  <c r="C374" i="16"/>
  <c r="O374" i="16"/>
  <c r="I374" i="16"/>
  <c r="F374" i="16"/>
  <c r="P374" i="16"/>
  <c r="U374" i="16"/>
  <c r="E374" i="16"/>
  <c r="Y374" i="16"/>
  <c r="G374" i="16"/>
  <c r="N805" i="16"/>
  <c r="Y805" i="16"/>
  <c r="G805" i="16"/>
  <c r="D805" i="16"/>
  <c r="V805" i="16"/>
  <c r="H805" i="16"/>
  <c r="C805" i="16"/>
  <c r="X805" i="16"/>
  <c r="U805" i="16"/>
  <c r="M805" i="16"/>
  <c r="O805" i="16"/>
  <c r="Z805" i="16"/>
  <c r="D821" i="16"/>
  <c r="F821" i="16"/>
  <c r="W821" i="16"/>
  <c r="O821" i="16"/>
  <c r="G855" i="16"/>
  <c r="D855" i="16"/>
  <c r="K855" i="16"/>
  <c r="O653" i="16"/>
  <c r="E653" i="16"/>
  <c r="M3" i="16"/>
  <c r="I3" i="16"/>
  <c r="N3" i="16"/>
  <c r="W898" i="16"/>
  <c r="H898" i="16"/>
  <c r="Z915" i="16"/>
  <c r="F915" i="16"/>
  <c r="L915" i="16"/>
  <c r="Q915" i="16"/>
  <c r="O589" i="16"/>
  <c r="G899" i="16"/>
  <c r="I899" i="16"/>
  <c r="Y899" i="16"/>
  <c r="J499" i="16"/>
  <c r="Q499" i="16"/>
  <c r="S499" i="16"/>
  <c r="H589" i="16"/>
  <c r="M114" i="16"/>
  <c r="X589" i="16"/>
  <c r="N359" i="16"/>
  <c r="Y359" i="16"/>
  <c r="V359" i="16"/>
  <c r="H359" i="16"/>
  <c r="C359" i="16"/>
  <c r="Q359" i="16"/>
  <c r="W359" i="16"/>
  <c r="M359" i="16"/>
  <c r="P359" i="16"/>
  <c r="E359" i="16"/>
  <c r="Z359" i="16"/>
  <c r="J359" i="16"/>
  <c r="I359" i="16"/>
  <c r="S359" i="16"/>
  <c r="G359" i="16"/>
  <c r="X359" i="16"/>
  <c r="R359" i="16"/>
  <c r="B359" i="16"/>
  <c r="U359" i="16"/>
  <c r="T359" i="16"/>
  <c r="D359" i="16"/>
  <c r="O359" i="16"/>
  <c r="K359" i="16"/>
  <c r="D652" i="16"/>
  <c r="V652" i="16"/>
  <c r="K652" i="16"/>
  <c r="B652" i="16"/>
  <c r="Z652" i="16"/>
  <c r="Y652" i="16"/>
  <c r="H652" i="16"/>
  <c r="O652" i="16"/>
  <c r="T652" i="16"/>
  <c r="J652" i="16"/>
  <c r="M652" i="16"/>
  <c r="W652" i="16"/>
  <c r="S652" i="16"/>
  <c r="Q652" i="16"/>
  <c r="P652" i="16"/>
  <c r="C652" i="16"/>
  <c r="L652" i="16"/>
  <c r="G652" i="16"/>
  <c r="X652" i="16"/>
  <c r="N652" i="16"/>
  <c r="E652" i="16"/>
  <c r="P958" i="16"/>
  <c r="O958" i="16"/>
  <c r="K114" i="16"/>
  <c r="X653" i="16"/>
  <c r="Q653" i="16"/>
  <c r="R3" i="16"/>
  <c r="H3" i="16"/>
  <c r="J3" i="16"/>
  <c r="O898" i="16"/>
  <c r="Q898" i="16"/>
  <c r="V915" i="16"/>
  <c r="D915" i="16"/>
  <c r="P915" i="16"/>
  <c r="N589" i="16"/>
  <c r="I589" i="16"/>
  <c r="U899" i="16"/>
  <c r="C899" i="16"/>
  <c r="F899" i="16"/>
  <c r="N499" i="16"/>
  <c r="V499" i="16"/>
  <c r="M499" i="16"/>
  <c r="Z589" i="16"/>
  <c r="X965" i="16"/>
  <c r="V965" i="16"/>
  <c r="I965" i="16"/>
  <c r="G965" i="16"/>
  <c r="T965" i="16"/>
  <c r="Z965" i="16"/>
  <c r="Y965" i="16"/>
  <c r="J965" i="16"/>
  <c r="P965" i="16"/>
  <c r="M965" i="16"/>
  <c r="O965" i="16"/>
  <c r="U965" i="16"/>
  <c r="R965" i="16"/>
  <c r="K965" i="16"/>
  <c r="N965" i="16"/>
  <c r="S965" i="16"/>
  <c r="E965" i="16"/>
  <c r="Q965" i="16"/>
  <c r="G534" i="16"/>
  <c r="X534" i="16"/>
  <c r="I730" i="16"/>
  <c r="B730" i="16"/>
  <c r="N730" i="16"/>
  <c r="M730" i="16"/>
  <c r="C730" i="16"/>
  <c r="D3" i="16"/>
  <c r="K3" i="16"/>
  <c r="W3" i="16"/>
  <c r="J915" i="16"/>
  <c r="Y915" i="16"/>
  <c r="M915" i="16"/>
  <c r="L899" i="16"/>
  <c r="E899" i="16"/>
  <c r="W899" i="16"/>
  <c r="I528" i="16"/>
  <c r="D528" i="16"/>
  <c r="B528" i="16"/>
  <c r="V420" i="16"/>
  <c r="F420" i="16"/>
  <c r="R420" i="16"/>
  <c r="Y420" i="16"/>
  <c r="Z420" i="16"/>
  <c r="O420" i="16"/>
  <c r="S420" i="16"/>
  <c r="L420" i="16"/>
  <c r="C420" i="16"/>
  <c r="W420" i="16"/>
  <c r="X420" i="16"/>
  <c r="E420" i="16"/>
  <c r="Q591" i="16"/>
  <c r="X591" i="16"/>
  <c r="G591" i="16"/>
  <c r="H591" i="16"/>
  <c r="C591" i="16"/>
  <c r="D591" i="16"/>
  <c r="B591" i="16"/>
  <c r="J591" i="16"/>
  <c r="S591" i="16"/>
  <c r="E958" i="16"/>
  <c r="M958" i="16"/>
  <c r="K958" i="16"/>
  <c r="S958" i="16"/>
  <c r="O855" i="16"/>
  <c r="Y855" i="16"/>
  <c r="H855" i="16"/>
  <c r="Z653" i="16"/>
  <c r="M653" i="16"/>
  <c r="G653" i="16"/>
  <c r="X3" i="16"/>
  <c r="L3" i="16"/>
  <c r="Z3" i="16"/>
  <c r="R898" i="16"/>
  <c r="Y898" i="16"/>
  <c r="S915" i="16"/>
  <c r="W915" i="16"/>
  <c r="T915" i="16"/>
  <c r="C589" i="16"/>
  <c r="Q899" i="16"/>
  <c r="D899" i="16"/>
  <c r="H899" i="16"/>
  <c r="T899" i="16"/>
  <c r="D499" i="16"/>
  <c r="E499" i="16"/>
  <c r="F499" i="16"/>
  <c r="J589" i="16"/>
  <c r="V967" i="16"/>
  <c r="K967" i="16"/>
  <c r="U967" i="16"/>
  <c r="R967" i="16"/>
  <c r="B967" i="16"/>
  <c r="Z983" i="16"/>
  <c r="V983" i="16"/>
  <c r="T983" i="16"/>
  <c r="F983" i="16"/>
  <c r="P983" i="16"/>
  <c r="N958" i="16"/>
  <c r="B958" i="16"/>
  <c r="C855" i="16"/>
  <c r="X855" i="16"/>
  <c r="J653" i="16"/>
  <c r="C653" i="16"/>
  <c r="W653" i="16"/>
  <c r="S3" i="16"/>
  <c r="Q3" i="16"/>
  <c r="T898" i="16"/>
  <c r="R915" i="16"/>
  <c r="H915" i="16"/>
  <c r="U589" i="16"/>
  <c r="P899" i="16"/>
  <c r="V899" i="16"/>
  <c r="T499" i="16"/>
  <c r="W499" i="16"/>
  <c r="X499" i="16"/>
  <c r="S589" i="16"/>
  <c r="N586" i="16"/>
  <c r="D514" i="16"/>
  <c r="W667" i="16"/>
  <c r="N667" i="16"/>
  <c r="G667" i="16"/>
  <c r="Z667" i="16"/>
  <c r="V667" i="16"/>
  <c r="S667" i="16"/>
  <c r="B961" i="16"/>
  <c r="M961" i="16"/>
  <c r="T961" i="16"/>
  <c r="Z961" i="16"/>
  <c r="R961" i="16"/>
  <c r="V961" i="16"/>
  <c r="P961" i="16"/>
  <c r="Q961" i="16"/>
  <c r="E961" i="16"/>
  <c r="S961" i="16"/>
  <c r="C961" i="16"/>
  <c r="H961" i="16"/>
  <c r="X961" i="16"/>
  <c r="J961" i="16"/>
  <c r="D961" i="16"/>
  <c r="Y961" i="16"/>
  <c r="L961" i="16"/>
  <c r="U961" i="16"/>
  <c r="F961" i="16"/>
  <c r="W961" i="16"/>
  <c r="K961" i="16"/>
  <c r="N961" i="16"/>
  <c r="R522" i="16"/>
  <c r="A721" i="16"/>
  <c r="K829" i="16"/>
  <c r="B829" i="16"/>
  <c r="N744" i="16"/>
  <c r="AS856" i="17"/>
  <c r="A729" i="16"/>
  <c r="A676" i="16"/>
  <c r="AS602" i="17"/>
  <c r="A35" i="16"/>
  <c r="F744" i="16"/>
  <c r="AS918" i="17"/>
  <c r="A506" i="16"/>
  <c r="W322" i="16"/>
  <c r="AS502" i="17"/>
  <c r="AS879" i="17"/>
  <c r="U736" i="16"/>
  <c r="B322" i="16"/>
  <c r="V744" i="16"/>
  <c r="M322" i="16"/>
  <c r="A752" i="16"/>
  <c r="F752" i="16"/>
  <c r="S736" i="16"/>
  <c r="M744" i="16"/>
  <c r="AS824" i="17"/>
  <c r="A551" i="16"/>
  <c r="L522" i="16"/>
  <c r="F789" i="16"/>
  <c r="X829" i="16"/>
  <c r="Q829" i="16"/>
  <c r="S744" i="16"/>
  <c r="H789" i="16"/>
  <c r="AS101" i="17"/>
  <c r="J744" i="16"/>
  <c r="L322" i="16"/>
  <c r="T736" i="16"/>
  <c r="O322" i="16"/>
  <c r="F322" i="16"/>
  <c r="AS655" i="17"/>
  <c r="L736" i="16"/>
  <c r="C789" i="16"/>
  <c r="F829" i="16"/>
  <c r="U829" i="16"/>
  <c r="M789" i="16"/>
  <c r="AS986" i="17"/>
  <c r="AS270" i="17"/>
  <c r="A74" i="16"/>
  <c r="D744" i="16"/>
  <c r="AS902" i="17"/>
  <c r="V322" i="16"/>
  <c r="AS525" i="17"/>
  <c r="Z736" i="16"/>
  <c r="Q322" i="16"/>
  <c r="D322" i="16"/>
  <c r="G322" i="16"/>
  <c r="Z322" i="16"/>
  <c r="C736" i="16"/>
  <c r="AS808" i="17"/>
  <c r="AS832" i="17"/>
  <c r="R789" i="16"/>
  <c r="I829" i="16"/>
  <c r="L829" i="16"/>
  <c r="AS864" i="17"/>
  <c r="AS663" i="17"/>
  <c r="AS214" i="17"/>
  <c r="A614" i="16"/>
  <c r="AS594" i="17"/>
  <c r="C744" i="16"/>
  <c r="Q736" i="16"/>
  <c r="AS964" i="17"/>
  <c r="J322" i="16"/>
  <c r="Z744" i="16"/>
  <c r="H322" i="16"/>
  <c r="B736" i="16"/>
  <c r="AS539" i="17"/>
  <c r="I517" i="16"/>
  <c r="I420" i="16"/>
  <c r="I376" i="16"/>
  <c r="A621" i="16"/>
  <c r="A813" i="16"/>
  <c r="O829" i="16"/>
  <c r="H829" i="16"/>
  <c r="T829" i="16"/>
  <c r="A227" i="16"/>
  <c r="AS206" i="17"/>
  <c r="P744" i="16"/>
  <c r="A491" i="16"/>
  <c r="W736" i="16"/>
  <c r="W744" i="16"/>
  <c r="A27" i="16"/>
  <c r="H27" i="16"/>
  <c r="P736" i="16"/>
  <c r="AS970" i="17"/>
  <c r="Y829" i="16"/>
  <c r="E829" i="16"/>
  <c r="N829" i="16"/>
  <c r="U744" i="16"/>
  <c r="I736" i="16"/>
  <c r="Q744" i="16"/>
  <c r="O744" i="16"/>
  <c r="AS747" i="17"/>
  <c r="K736" i="16"/>
  <c r="A884" i="16"/>
  <c r="Q884" i="16"/>
  <c r="V829" i="16"/>
  <c r="T744" i="16"/>
  <c r="AS926" i="17"/>
  <c r="X736" i="16"/>
  <c r="R744" i="16"/>
  <c r="Y736" i="16"/>
  <c r="Y322" i="16"/>
  <c r="B744" i="16"/>
  <c r="A774" i="16"/>
  <c r="S428" i="16"/>
  <c r="L839" i="16"/>
  <c r="W839" i="16"/>
  <c r="N839" i="16"/>
  <c r="D839" i="16"/>
  <c r="R839" i="16"/>
  <c r="X181" i="16"/>
  <c r="B181" i="16"/>
  <c r="I181" i="16"/>
  <c r="V181" i="16"/>
  <c r="Z181" i="16"/>
  <c r="M181" i="16"/>
  <c r="W181" i="16"/>
  <c r="U181" i="16"/>
  <c r="S181" i="16"/>
  <c r="F181" i="16"/>
  <c r="O181" i="16"/>
  <c r="T181" i="16"/>
  <c r="Q181" i="16"/>
  <c r="Y181" i="16"/>
  <c r="N181" i="16"/>
  <c r="P181" i="16"/>
  <c r="AS248" i="17"/>
  <c r="A245" i="16"/>
  <c r="A253" i="16"/>
  <c r="AS256" i="17"/>
  <c r="AS264" i="17"/>
  <c r="A261" i="16"/>
  <c r="A285" i="16"/>
  <c r="AS288" i="17"/>
  <c r="A293" i="16"/>
  <c r="AS296" i="17"/>
  <c r="AS403" i="17"/>
  <c r="A400" i="16"/>
  <c r="AS411" i="17"/>
  <c r="A408" i="16"/>
  <c r="AS426" i="17"/>
  <c r="A423" i="16"/>
  <c r="A585" i="16"/>
  <c r="I585" i="16"/>
  <c r="AS588" i="17"/>
  <c r="U631" i="16"/>
  <c r="F631" i="16"/>
  <c r="I631" i="16"/>
  <c r="K631" i="16"/>
  <c r="W631" i="16"/>
  <c r="S631" i="16"/>
  <c r="B631" i="16"/>
  <c r="C631" i="16"/>
  <c r="Z631" i="16"/>
  <c r="N631" i="16"/>
  <c r="L631" i="16"/>
  <c r="Q631" i="16"/>
  <c r="T631" i="16"/>
  <c r="P631" i="16"/>
  <c r="V631" i="16"/>
  <c r="D631" i="16"/>
  <c r="M631" i="16"/>
  <c r="Y631" i="16"/>
  <c r="R631" i="16"/>
  <c r="U909" i="16"/>
  <c r="G909" i="16"/>
  <c r="C909" i="16"/>
  <c r="Z909" i="16"/>
  <c r="S909" i="16"/>
  <c r="X909" i="16"/>
  <c r="L909" i="16"/>
  <c r="M909" i="16"/>
  <c r="Q909" i="16"/>
  <c r="K909" i="16"/>
  <c r="T909" i="16"/>
  <c r="F909" i="16"/>
  <c r="O909" i="16"/>
  <c r="H909" i="16"/>
  <c r="B821" i="16"/>
  <c r="Z821" i="16"/>
  <c r="N821" i="16"/>
  <c r="V821" i="16"/>
  <c r="Y821" i="16"/>
  <c r="K821" i="16"/>
  <c r="S821" i="16"/>
  <c r="L821" i="16"/>
  <c r="M821" i="16"/>
  <c r="X821" i="16"/>
  <c r="C821" i="16"/>
  <c r="H821" i="16"/>
  <c r="I821" i="16"/>
  <c r="G821" i="16"/>
  <c r="P821" i="16"/>
  <c r="J821" i="16"/>
  <c r="U821" i="16"/>
  <c r="R821" i="16"/>
  <c r="T821" i="16"/>
  <c r="Q821" i="16"/>
  <c r="E821" i="16"/>
  <c r="H557" i="16"/>
  <c r="K557" i="16"/>
  <c r="P557" i="16"/>
  <c r="J557" i="16"/>
  <c r="U557" i="16"/>
  <c r="Z557" i="16"/>
  <c r="Q557" i="16"/>
  <c r="O557" i="16"/>
  <c r="L557" i="16"/>
  <c r="T557" i="16"/>
  <c r="G557" i="16"/>
  <c r="I557" i="16"/>
  <c r="M557" i="16"/>
  <c r="W557" i="16"/>
  <c r="V557" i="16"/>
  <c r="C557" i="16"/>
  <c r="F557" i="16"/>
  <c r="N557" i="16"/>
  <c r="R557" i="16"/>
  <c r="D316" i="16"/>
  <c r="H316" i="16"/>
  <c r="Y316" i="16"/>
  <c r="Q316" i="16"/>
  <c r="K316" i="16"/>
  <c r="N316" i="16"/>
  <c r="M316" i="16"/>
  <c r="W316" i="16"/>
  <c r="A393" i="16"/>
  <c r="AS396" i="17"/>
  <c r="AS573" i="17"/>
  <c r="A570" i="16"/>
  <c r="AS635" i="17"/>
  <c r="A632" i="16"/>
  <c r="AS643" i="17"/>
  <c r="A640" i="16"/>
  <c r="A647" i="16"/>
  <c r="AS650" i="17"/>
  <c r="AS658" i="17"/>
  <c r="A655" i="16"/>
  <c r="AS835" i="17"/>
  <c r="A832" i="16"/>
  <c r="AS843" i="17"/>
  <c r="A840" i="16"/>
  <c r="AS851" i="17"/>
  <c r="A848" i="16"/>
  <c r="Z848" i="16"/>
  <c r="A856" i="16"/>
  <c r="AS859" i="17"/>
  <c r="Q957" i="16"/>
  <c r="K957" i="16"/>
  <c r="H957" i="16"/>
  <c r="N957" i="16"/>
  <c r="G957" i="16"/>
  <c r="P957" i="16"/>
  <c r="R957" i="16"/>
  <c r="F957" i="16"/>
  <c r="I957" i="16"/>
  <c r="D957" i="16"/>
  <c r="S957" i="16"/>
  <c r="W957" i="16"/>
  <c r="Z957" i="16"/>
  <c r="L957" i="16"/>
  <c r="U957" i="16"/>
  <c r="AS997" i="17"/>
  <c r="A994" i="16"/>
  <c r="B897" i="16"/>
  <c r="J897" i="16"/>
  <c r="W897" i="16"/>
  <c r="P897" i="16"/>
  <c r="N897" i="16"/>
  <c r="V167" i="16"/>
  <c r="B167" i="16"/>
  <c r="A191" i="16"/>
  <c r="AS194" i="17"/>
  <c r="AS210" i="17"/>
  <c r="A207" i="16"/>
  <c r="A378" i="16"/>
  <c r="AS381" i="17"/>
  <c r="AS566" i="17"/>
  <c r="A563" i="16"/>
  <c r="AS628" i="17"/>
  <c r="A625" i="16"/>
  <c r="AS828" i="17"/>
  <c r="A825" i="16"/>
  <c r="AS974" i="17"/>
  <c r="A971" i="16"/>
  <c r="AS982" i="17"/>
  <c r="A979" i="16"/>
  <c r="AS171" i="17"/>
  <c r="A168" i="16"/>
  <c r="E168" i="16"/>
  <c r="AS179" i="17"/>
  <c r="A176" i="16"/>
  <c r="AS366" i="17"/>
  <c r="A363" i="16"/>
  <c r="AS530" i="17"/>
  <c r="A527" i="16"/>
  <c r="AS813" i="17"/>
  <c r="A810" i="16"/>
  <c r="A928" i="16"/>
  <c r="AS931" i="17"/>
  <c r="AS946" i="17"/>
  <c r="A943" i="16"/>
  <c r="AS954" i="17"/>
  <c r="A951" i="16"/>
  <c r="P756" i="16"/>
  <c r="Z756" i="16"/>
  <c r="G756" i="16"/>
  <c r="I756" i="16"/>
  <c r="Q756" i="16"/>
  <c r="K756" i="16"/>
  <c r="U756" i="16"/>
  <c r="M756" i="16"/>
  <c r="F756" i="16"/>
  <c r="Y756" i="16"/>
  <c r="C756" i="16"/>
  <c r="S233" i="16"/>
  <c r="T233" i="16"/>
  <c r="W233" i="16"/>
  <c r="A504" i="16"/>
  <c r="AS507" i="17"/>
  <c r="A520" i="16"/>
  <c r="AS523" i="17"/>
  <c r="AS761" i="17"/>
  <c r="A758" i="16"/>
  <c r="AS768" i="17"/>
  <c r="A765" i="16"/>
  <c r="A772" i="16"/>
  <c r="AS775" i="17"/>
  <c r="AS790" i="17"/>
  <c r="A787" i="16"/>
  <c r="A795" i="16"/>
  <c r="AS798" i="17"/>
  <c r="Z454" i="16"/>
  <c r="Q454" i="16"/>
  <c r="M454" i="16"/>
  <c r="C454" i="16"/>
  <c r="G454" i="16"/>
  <c r="R454" i="16"/>
  <c r="O454" i="16"/>
  <c r="E454" i="16"/>
  <c r="B454" i="16"/>
  <c r="A81" i="16"/>
  <c r="AS84" i="17"/>
  <c r="AS108" i="17"/>
  <c r="A105" i="16"/>
  <c r="A130" i="16"/>
  <c r="AS133" i="17"/>
  <c r="AS360" i="17"/>
  <c r="A357" i="16"/>
  <c r="AS723" i="17"/>
  <c r="A720" i="16"/>
  <c r="A728" i="16"/>
  <c r="AS731" i="17"/>
  <c r="A735" i="16"/>
  <c r="O735" i="16"/>
  <c r="AS738" i="17"/>
  <c r="S867" i="16"/>
  <c r="K867" i="16"/>
  <c r="O867" i="16"/>
  <c r="AS917" i="17"/>
  <c r="A914" i="16"/>
  <c r="AS925" i="17"/>
  <c r="A922" i="16"/>
  <c r="A43" i="16"/>
  <c r="AS46" i="17"/>
  <c r="A51" i="16"/>
  <c r="AS54" i="17"/>
  <c r="AS61" i="17"/>
  <c r="A58" i="16"/>
  <c r="AS69" i="17"/>
  <c r="A66" i="16"/>
  <c r="AS609" i="17"/>
  <c r="A606" i="16"/>
  <c r="AS671" i="17"/>
  <c r="A668" i="16"/>
  <c r="J685" i="16"/>
  <c r="U685" i="16"/>
  <c r="AS910" i="17"/>
  <c r="A907" i="16"/>
  <c r="B907" i="16"/>
  <c r="T923" i="16"/>
  <c r="Y923" i="16"/>
  <c r="M923" i="16"/>
  <c r="N923" i="16"/>
  <c r="C923" i="16"/>
  <c r="H923" i="16"/>
  <c r="X923" i="16"/>
  <c r="O923" i="16"/>
  <c r="Q923" i="16"/>
  <c r="F923" i="16"/>
  <c r="E923" i="16"/>
  <c r="J923" i="16"/>
  <c r="D923" i="16"/>
  <c r="A314" i="16"/>
  <c r="AS317" i="17"/>
  <c r="A469" i="16"/>
  <c r="AS472" i="17"/>
  <c r="A477" i="16"/>
  <c r="AS480" i="17"/>
  <c r="A592" i="16"/>
  <c r="AS595" i="17"/>
  <c r="AS603" i="17"/>
  <c r="A600" i="16"/>
  <c r="A900" i="16"/>
  <c r="AS903" i="17"/>
  <c r="A657" i="16"/>
  <c r="K392" i="16"/>
  <c r="H824" i="16"/>
  <c r="A618" i="16"/>
  <c r="Q19" i="16"/>
  <c r="E893" i="16"/>
  <c r="T19" i="16"/>
  <c r="H893" i="16"/>
  <c r="E101" i="16"/>
  <c r="V101" i="16"/>
  <c r="N101" i="16"/>
  <c r="G101" i="16"/>
  <c r="H101" i="16"/>
  <c r="U101" i="16"/>
  <c r="X101" i="16"/>
  <c r="J101" i="16"/>
  <c r="W101" i="16"/>
  <c r="S101" i="16"/>
  <c r="T101" i="16"/>
  <c r="I101" i="16"/>
  <c r="F101" i="16"/>
  <c r="M101" i="16"/>
  <c r="O101" i="16"/>
  <c r="D101" i="16"/>
  <c r="P101" i="16"/>
  <c r="B101" i="16"/>
  <c r="Q101" i="16"/>
  <c r="K101" i="16"/>
  <c r="R101" i="16"/>
  <c r="L101" i="16"/>
  <c r="C101" i="16"/>
  <c r="Y101" i="16"/>
  <c r="D298" i="16"/>
  <c r="M298" i="16"/>
  <c r="O298" i="16"/>
  <c r="L298" i="16"/>
  <c r="X298" i="16"/>
  <c r="U298" i="16"/>
  <c r="P298" i="16"/>
  <c r="E298" i="16"/>
  <c r="G298" i="16"/>
  <c r="N298" i="16"/>
  <c r="S298" i="16"/>
  <c r="R298" i="16"/>
  <c r="T298" i="16"/>
  <c r="Y298" i="16"/>
  <c r="C298" i="16"/>
  <c r="Z298" i="16"/>
  <c r="V298" i="16"/>
  <c r="I298" i="16"/>
  <c r="W298" i="16"/>
  <c r="Q298" i="16"/>
  <c r="H298" i="16"/>
  <c r="B298" i="16"/>
  <c r="J298" i="16"/>
  <c r="F298" i="16"/>
  <c r="Y171" i="16"/>
  <c r="E171" i="16"/>
  <c r="F171" i="16"/>
  <c r="D171" i="16"/>
  <c r="R171" i="16"/>
  <c r="P171" i="16"/>
  <c r="M171" i="16"/>
  <c r="T171" i="16"/>
  <c r="W171" i="16"/>
  <c r="L171" i="16"/>
  <c r="J171" i="16"/>
  <c r="Q171" i="16"/>
  <c r="K171" i="16"/>
  <c r="N171" i="16"/>
  <c r="G171" i="16"/>
  <c r="X171" i="16"/>
  <c r="U171" i="16"/>
  <c r="H171" i="16"/>
  <c r="Z171" i="16"/>
  <c r="B171" i="16"/>
  <c r="C171" i="16"/>
  <c r="I171" i="16"/>
  <c r="S171" i="16"/>
  <c r="W131" i="16"/>
  <c r="S131" i="16"/>
  <c r="P131" i="16"/>
  <c r="I131" i="16"/>
  <c r="D131" i="16"/>
  <c r="H131" i="16"/>
  <c r="X131" i="16"/>
  <c r="O131" i="16"/>
  <c r="G131" i="16"/>
  <c r="U131" i="16"/>
  <c r="Y131" i="16"/>
  <c r="K131" i="16"/>
  <c r="E131" i="16"/>
  <c r="Q131" i="16"/>
  <c r="Z131" i="16"/>
  <c r="B131" i="16"/>
  <c r="M131" i="16"/>
  <c r="N131" i="16"/>
  <c r="T131" i="16"/>
  <c r="L131" i="16"/>
  <c r="C131" i="16"/>
  <c r="V131" i="16"/>
  <c r="F131" i="16"/>
  <c r="R131" i="16"/>
  <c r="W19" i="16"/>
  <c r="M19" i="16"/>
  <c r="L19" i="16"/>
  <c r="V753" i="16"/>
  <c r="T893" i="16"/>
  <c r="Q313" i="16"/>
  <c r="V313" i="16"/>
  <c r="M313" i="16"/>
  <c r="H478" i="16"/>
  <c r="O478" i="16"/>
  <c r="N439" i="16"/>
  <c r="I439" i="16"/>
  <c r="R26" i="16"/>
  <c r="P26" i="16"/>
  <c r="N184" i="16"/>
  <c r="I184" i="16"/>
  <c r="S184" i="16"/>
  <c r="N627" i="16"/>
  <c r="B627" i="16"/>
  <c r="W977" i="16"/>
  <c r="N977" i="16"/>
  <c r="N19" i="16"/>
  <c r="U19" i="16"/>
  <c r="B19" i="16"/>
  <c r="F746" i="16"/>
  <c r="P746" i="16"/>
  <c r="U104" i="16"/>
  <c r="M104" i="16"/>
  <c r="J389" i="16"/>
  <c r="D389" i="16"/>
  <c r="Q389" i="16"/>
  <c r="D485" i="16"/>
  <c r="K485" i="16"/>
  <c r="X485" i="16"/>
  <c r="B893" i="16"/>
  <c r="L893" i="16"/>
  <c r="E313" i="16"/>
  <c r="N313" i="16"/>
  <c r="T104" i="16"/>
  <c r="R746" i="16"/>
  <c r="P19" i="16"/>
  <c r="F19" i="16"/>
  <c r="O19" i="16"/>
  <c r="J893" i="16"/>
  <c r="W893" i="16"/>
  <c r="F313" i="16"/>
  <c r="X313" i="16"/>
  <c r="I19" i="16"/>
  <c r="E19" i="16"/>
  <c r="V19" i="16"/>
  <c r="U746" i="16"/>
  <c r="N746" i="16"/>
  <c r="Z746" i="16"/>
  <c r="K104" i="16"/>
  <c r="F104" i="16"/>
  <c r="R389" i="16"/>
  <c r="Y389" i="16"/>
  <c r="H389" i="16"/>
  <c r="M485" i="16"/>
  <c r="C485" i="16"/>
  <c r="W485" i="16"/>
  <c r="Q893" i="16"/>
  <c r="I893" i="16"/>
  <c r="H313" i="16"/>
  <c r="G313" i="16"/>
  <c r="S938" i="16"/>
  <c r="T938" i="16"/>
  <c r="E938" i="16"/>
  <c r="Q938" i="16"/>
  <c r="N938" i="16"/>
  <c r="V938" i="16"/>
  <c r="G938" i="16"/>
  <c r="M938" i="16"/>
  <c r="V154" i="16"/>
  <c r="O154" i="16"/>
  <c r="Z154" i="16"/>
  <c r="R154" i="16"/>
  <c r="L154" i="16"/>
  <c r="I154" i="16"/>
  <c r="N154" i="16"/>
  <c r="N768" i="16"/>
  <c r="T768" i="16"/>
  <c r="H768" i="16"/>
  <c r="S605" i="16"/>
  <c r="J605" i="16"/>
  <c r="D605" i="16"/>
  <c r="B254" i="16"/>
  <c r="J254" i="16"/>
  <c r="X254" i="16"/>
  <c r="U455" i="16"/>
  <c r="K455" i="16"/>
  <c r="W455" i="16"/>
  <c r="Y19" i="16"/>
  <c r="C19" i="16"/>
  <c r="L485" i="16"/>
  <c r="F485" i="16"/>
  <c r="O485" i="16"/>
  <c r="F893" i="16"/>
  <c r="D313" i="16"/>
  <c r="G104" i="16"/>
  <c r="O321" i="16"/>
  <c r="I321" i="16"/>
  <c r="D321" i="16"/>
  <c r="K321" i="16"/>
  <c r="W321" i="16"/>
  <c r="Y321" i="16"/>
  <c r="B321" i="16"/>
  <c r="M321" i="16"/>
  <c r="H321" i="16"/>
  <c r="R321" i="16"/>
  <c r="E321" i="16"/>
  <c r="S321" i="16"/>
  <c r="N321" i="16"/>
  <c r="X321" i="16"/>
  <c r="V321" i="16"/>
  <c r="P321" i="16"/>
  <c r="Z321" i="16"/>
  <c r="T864" i="16"/>
  <c r="R864" i="16"/>
  <c r="Z864" i="16"/>
  <c r="J864" i="16"/>
  <c r="B864" i="16"/>
  <c r="U864" i="16"/>
  <c r="D864" i="16"/>
  <c r="F864" i="16"/>
  <c r="O864" i="16"/>
  <c r="K864" i="16"/>
  <c r="H864" i="16"/>
  <c r="M864" i="16"/>
  <c r="X864" i="16"/>
  <c r="W864" i="16"/>
  <c r="C864" i="16"/>
  <c r="N931" i="16"/>
  <c r="O931" i="16"/>
  <c r="F931" i="16"/>
  <c r="K931" i="16"/>
  <c r="R931" i="16"/>
  <c r="J931" i="16"/>
  <c r="I931" i="16"/>
  <c r="E931" i="16"/>
  <c r="P931" i="16"/>
  <c r="D931" i="16"/>
  <c r="Q931" i="16"/>
  <c r="M931" i="16"/>
  <c r="L931" i="16"/>
  <c r="T931" i="16"/>
  <c r="Y931" i="16"/>
  <c r="T529" i="16"/>
  <c r="V529" i="16"/>
  <c r="R529" i="16"/>
  <c r="F529" i="16"/>
  <c r="L529" i="16"/>
  <c r="S529" i="16"/>
  <c r="I529" i="16"/>
  <c r="B529" i="16"/>
  <c r="G529" i="16"/>
  <c r="X529" i="16"/>
  <c r="Z529" i="16"/>
  <c r="O529" i="16"/>
  <c r="E529" i="16"/>
  <c r="C529" i="16"/>
  <c r="R249" i="16"/>
  <c r="M249" i="16"/>
  <c r="F249" i="16"/>
  <c r="I249" i="16"/>
  <c r="T249" i="16"/>
  <c r="W249" i="16"/>
  <c r="G249" i="16"/>
  <c r="L249" i="16"/>
  <c r="J249" i="16"/>
  <c r="C249" i="16"/>
  <c r="B249" i="16"/>
  <c r="E249" i="16"/>
  <c r="N249" i="16"/>
  <c r="O249" i="16"/>
  <c r="H249" i="16"/>
  <c r="Y249" i="16"/>
  <c r="S249" i="16"/>
  <c r="K249" i="16"/>
  <c r="X249" i="16"/>
  <c r="V249" i="16"/>
  <c r="D249" i="16"/>
  <c r="P249" i="16"/>
  <c r="Q249" i="16"/>
  <c r="L313" i="16"/>
  <c r="O313" i="16"/>
  <c r="B313" i="16"/>
  <c r="J313" i="16"/>
  <c r="P313" i="16"/>
  <c r="Z313" i="16"/>
  <c r="U313" i="16"/>
  <c r="R313" i="16"/>
  <c r="M893" i="16"/>
  <c r="R893" i="16"/>
  <c r="Y893" i="16"/>
  <c r="O893" i="16"/>
  <c r="Z893" i="16"/>
  <c r="D893" i="16"/>
  <c r="V893" i="16"/>
  <c r="S893" i="16"/>
  <c r="S19" i="16"/>
  <c r="G19" i="16"/>
  <c r="D19" i="16"/>
  <c r="X19" i="16"/>
  <c r="Z19" i="16"/>
  <c r="H19" i="16"/>
  <c r="H746" i="16"/>
  <c r="O746" i="16"/>
  <c r="Y104" i="16"/>
  <c r="L389" i="16"/>
  <c r="T389" i="16"/>
  <c r="N485" i="16"/>
  <c r="K893" i="16"/>
  <c r="X893" i="16"/>
  <c r="I313" i="16"/>
  <c r="C313" i="16"/>
  <c r="V171" i="16"/>
  <c r="U893" i="16"/>
  <c r="C893" i="16"/>
  <c r="Y313" i="16"/>
  <c r="W313" i="16"/>
  <c r="R485" i="16"/>
  <c r="V485" i="16"/>
  <c r="S485" i="16"/>
  <c r="G389" i="16"/>
  <c r="E389" i="16"/>
  <c r="N389" i="16"/>
  <c r="B104" i="16"/>
  <c r="E104" i="16"/>
  <c r="D104" i="16"/>
  <c r="Q104" i="16"/>
  <c r="I104" i="16"/>
  <c r="C746" i="16"/>
  <c r="G746" i="16"/>
  <c r="I746" i="16"/>
  <c r="X844" i="16"/>
  <c r="U844" i="16"/>
  <c r="D844" i="16"/>
  <c r="K844" i="16"/>
  <c r="W844" i="16"/>
  <c r="N844" i="16"/>
  <c r="R844" i="16"/>
  <c r="Q844" i="16"/>
  <c r="H844" i="16"/>
  <c r="T844" i="16"/>
  <c r="C844" i="16"/>
  <c r="S844" i="16"/>
  <c r="J844" i="16"/>
  <c r="L844" i="16"/>
  <c r="F844" i="16"/>
  <c r="M844" i="16"/>
  <c r="I844" i="16"/>
  <c r="Z844" i="16"/>
  <c r="O844" i="16"/>
  <c r="B844" i="16"/>
  <c r="P844" i="16"/>
  <c r="G844" i="16"/>
  <c r="J144" i="16"/>
  <c r="I144" i="16"/>
  <c r="L144" i="16"/>
  <c r="B144" i="16"/>
  <c r="W144" i="16"/>
  <c r="E144" i="16"/>
  <c r="K144" i="16"/>
  <c r="F144" i="16"/>
  <c r="N144" i="16"/>
  <c r="V144" i="16"/>
  <c r="X144" i="16"/>
  <c r="S144" i="16"/>
  <c r="C144" i="16"/>
  <c r="O144" i="16"/>
  <c r="Z144" i="16"/>
  <c r="D144" i="16"/>
  <c r="Y144" i="16"/>
  <c r="R144" i="16"/>
  <c r="Q144" i="16"/>
  <c r="U144" i="16"/>
  <c r="G447" i="16"/>
  <c r="Z447" i="16"/>
  <c r="O246" i="16"/>
  <c r="J246" i="16"/>
  <c r="I246" i="16"/>
  <c r="G409" i="16"/>
  <c r="K409" i="16"/>
  <c r="B760" i="16"/>
  <c r="P760" i="16"/>
  <c r="N498" i="16"/>
  <c r="L498" i="16"/>
  <c r="I75" i="16"/>
  <c r="Y470" i="16"/>
  <c r="I470" i="16"/>
  <c r="J649" i="16"/>
  <c r="U47" i="16"/>
  <c r="C649" i="16"/>
  <c r="M47" i="16"/>
  <c r="Z47" i="16"/>
  <c r="W47" i="16"/>
  <c r="I47" i="16"/>
  <c r="Q47" i="16"/>
  <c r="X47" i="16"/>
  <c r="F47" i="16"/>
  <c r="D47" i="16"/>
  <c r="E47" i="16"/>
  <c r="V47" i="16"/>
  <c r="P47" i="16"/>
  <c r="H47" i="16"/>
  <c r="R649" i="16"/>
  <c r="V649" i="16"/>
  <c r="Z649" i="16"/>
  <c r="Q649" i="16"/>
  <c r="I649" i="16"/>
  <c r="O649" i="16"/>
  <c r="F649" i="16"/>
  <c r="P649" i="16"/>
  <c r="K649" i="16"/>
  <c r="Y649" i="16"/>
  <c r="T649" i="16"/>
  <c r="V470" i="16"/>
  <c r="L470" i="16"/>
  <c r="B470" i="16"/>
  <c r="J470" i="16"/>
  <c r="C470" i="16"/>
  <c r="E470" i="16"/>
  <c r="F470" i="16"/>
  <c r="S470" i="16"/>
  <c r="T75" i="16"/>
  <c r="R75" i="16"/>
  <c r="F75" i="16"/>
  <c r="K75" i="16"/>
  <c r="C75" i="16"/>
  <c r="L75" i="16"/>
  <c r="J75" i="16"/>
  <c r="B75" i="16"/>
  <c r="W498" i="16"/>
  <c r="K498" i="16"/>
  <c r="V498" i="16"/>
  <c r="E498" i="16"/>
  <c r="O498" i="16"/>
  <c r="C498" i="16"/>
  <c r="Z498" i="16"/>
  <c r="O350" i="16"/>
  <c r="U350" i="16"/>
  <c r="R350" i="16"/>
  <c r="H350" i="16"/>
  <c r="C350" i="16"/>
  <c r="T350" i="16"/>
  <c r="D350" i="16"/>
  <c r="Z350" i="16"/>
  <c r="W350" i="16"/>
  <c r="Y350" i="16"/>
  <c r="Q350" i="16"/>
  <c r="G350" i="16"/>
  <c r="X350" i="16"/>
  <c r="L350" i="16"/>
  <c r="P350" i="16"/>
  <c r="J850" i="16"/>
  <c r="U70" i="16"/>
  <c r="Q70" i="16"/>
  <c r="D70" i="16"/>
  <c r="C70" i="16"/>
  <c r="J70" i="16"/>
  <c r="D535" i="16"/>
  <c r="E535" i="16"/>
  <c r="W535" i="16"/>
  <c r="B535" i="16"/>
  <c r="F535" i="16"/>
  <c r="R535" i="16"/>
  <c r="O535" i="16"/>
  <c r="X535" i="16"/>
  <c r="C535" i="16"/>
  <c r="L535" i="16"/>
  <c r="G535" i="16"/>
  <c r="T535" i="16"/>
  <c r="N535" i="16"/>
  <c r="P535" i="16"/>
  <c r="M535" i="16"/>
  <c r="I535" i="16"/>
  <c r="V132" i="16"/>
  <c r="D132" i="16"/>
  <c r="S132" i="16"/>
  <c r="I132" i="16"/>
  <c r="L132" i="16"/>
  <c r="Q132" i="16"/>
  <c r="N132" i="16"/>
  <c r="W132" i="16"/>
  <c r="P132" i="16"/>
  <c r="F132" i="16"/>
  <c r="D100" i="16"/>
  <c r="O100" i="16"/>
  <c r="G100" i="16"/>
  <c r="Y100" i="16"/>
  <c r="R100" i="16"/>
  <c r="S100" i="16"/>
  <c r="H100" i="16"/>
  <c r="J100" i="16"/>
  <c r="N100" i="16"/>
  <c r="L100" i="16"/>
  <c r="B100" i="16"/>
  <c r="I100" i="16"/>
  <c r="Y29" i="16"/>
  <c r="T29" i="16"/>
  <c r="J29" i="16"/>
  <c r="F29" i="16"/>
  <c r="X29" i="16"/>
  <c r="U29" i="16"/>
  <c r="L29" i="16"/>
  <c r="K29" i="16"/>
  <c r="R29" i="16"/>
  <c r="D29" i="16"/>
  <c r="E29" i="16"/>
  <c r="P29" i="16"/>
  <c r="C29" i="16"/>
  <c r="H54" i="16"/>
  <c r="Z54" i="16"/>
  <c r="D54" i="16"/>
  <c r="I54" i="16"/>
  <c r="W54" i="16"/>
  <c r="E54" i="16"/>
  <c r="R54" i="16"/>
  <c r="J54" i="16"/>
  <c r="N54" i="16"/>
  <c r="K54" i="16"/>
  <c r="U54" i="16"/>
  <c r="P54" i="16"/>
  <c r="K502" i="16"/>
  <c r="Y991" i="16"/>
  <c r="W120" i="16"/>
  <c r="Y77" i="16"/>
  <c r="N406" i="16"/>
  <c r="Q358" i="16"/>
  <c r="G358" i="16"/>
  <c r="Z209" i="16"/>
  <c r="M291" i="16"/>
  <c r="E291" i="16"/>
  <c r="I291" i="16"/>
  <c r="J291" i="16"/>
  <c r="C291" i="16"/>
  <c r="N291" i="16"/>
  <c r="Y291" i="16"/>
  <c r="O291" i="16"/>
  <c r="H291" i="16"/>
  <c r="H991" i="16"/>
  <c r="J120" i="16"/>
  <c r="E120" i="16"/>
  <c r="N654" i="16"/>
  <c r="E654" i="16"/>
  <c r="V654" i="16"/>
  <c r="P654" i="16"/>
  <c r="X654" i="16"/>
  <c r="O654" i="16"/>
  <c r="L654" i="16"/>
  <c r="U654" i="16"/>
  <c r="S654" i="16"/>
  <c r="C654" i="16"/>
  <c r="E406" i="16"/>
  <c r="W706" i="16"/>
  <c r="K706" i="16"/>
  <c r="G706" i="16"/>
  <c r="Z706" i="16"/>
  <c r="V706" i="16"/>
  <c r="R706" i="16"/>
  <c r="Z857" i="16"/>
  <c r="L857" i="16"/>
  <c r="M834" i="16"/>
  <c r="D834" i="16"/>
  <c r="N834" i="16"/>
  <c r="F834" i="16"/>
  <c r="I834" i="16"/>
  <c r="V834" i="16"/>
  <c r="S834" i="16"/>
  <c r="U834" i="16"/>
  <c r="B834" i="16"/>
  <c r="J243" i="16"/>
  <c r="O243" i="16"/>
  <c r="V243" i="16"/>
  <c r="T243" i="16"/>
  <c r="W243" i="16"/>
  <c r="U243" i="16"/>
  <c r="X243" i="16"/>
  <c r="I215" i="16"/>
  <c r="Z120" i="16"/>
  <c r="M120" i="16"/>
  <c r="F654" i="16"/>
  <c r="I487" i="16"/>
  <c r="H487" i="16"/>
  <c r="K487" i="16"/>
  <c r="N487" i="16"/>
  <c r="B654" i="16"/>
  <c r="G654" i="16"/>
  <c r="T132" i="16"/>
  <c r="B77" i="16"/>
  <c r="H417" i="16"/>
  <c r="D417" i="16"/>
  <c r="U417" i="16"/>
  <c r="H679" i="16"/>
  <c r="S679" i="16"/>
  <c r="R679" i="16"/>
  <c r="K679" i="16"/>
  <c r="Z679" i="16"/>
  <c r="E679" i="16"/>
  <c r="W679" i="16"/>
  <c r="T679" i="16"/>
  <c r="D679" i="16"/>
  <c r="J679" i="16"/>
  <c r="F679" i="16"/>
  <c r="T215" i="16"/>
  <c r="S215" i="16"/>
  <c r="F120" i="16"/>
  <c r="X120" i="16"/>
  <c r="K120" i="16"/>
  <c r="O120" i="16"/>
  <c r="L120" i="16"/>
  <c r="I120" i="16"/>
  <c r="S120" i="16"/>
  <c r="V120" i="16"/>
  <c r="B120" i="16"/>
  <c r="M502" i="16"/>
  <c r="V502" i="16"/>
  <c r="T406" i="16"/>
  <c r="K406" i="16"/>
  <c r="V406" i="16"/>
  <c r="Y406" i="16"/>
  <c r="M406" i="16"/>
  <c r="Q406" i="16"/>
  <c r="W406" i="16"/>
  <c r="D406" i="16"/>
  <c r="X264" i="16"/>
  <c r="Q120" i="16"/>
  <c r="Q180" i="16"/>
  <c r="F180" i="16"/>
  <c r="Y180" i="16"/>
  <c r="R180" i="16"/>
  <c r="V180" i="16"/>
  <c r="X180" i="16"/>
  <c r="J180" i="16"/>
  <c r="F60" i="16"/>
  <c r="T60" i="16"/>
  <c r="R428" i="16"/>
  <c r="I428" i="16"/>
  <c r="C612" i="16"/>
  <c r="F109" i="16"/>
  <c r="D78" i="16"/>
  <c r="J78" i="16"/>
  <c r="Q429" i="16"/>
  <c r="Q60" i="16"/>
  <c r="L60" i="16"/>
  <c r="E60" i="16"/>
  <c r="T612" i="16"/>
  <c r="T78" i="16"/>
  <c r="I429" i="16"/>
  <c r="C429" i="16"/>
  <c r="L441" i="16"/>
  <c r="K441" i="16"/>
  <c r="S558" i="16"/>
  <c r="L558" i="16"/>
  <c r="T558" i="16"/>
  <c r="Z558" i="16"/>
  <c r="D558" i="16"/>
  <c r="N558" i="16"/>
  <c r="H558" i="16"/>
  <c r="C558" i="16"/>
  <c r="R558" i="16"/>
  <c r="O558" i="16"/>
  <c r="W558" i="16"/>
  <c r="X558" i="16"/>
  <c r="F558" i="16"/>
  <c r="V558" i="16"/>
  <c r="U558" i="16"/>
  <c r="G558" i="16"/>
  <c r="M558" i="16"/>
  <c r="K558" i="16"/>
  <c r="Y558" i="16"/>
  <c r="B558" i="16"/>
  <c r="P558" i="16"/>
  <c r="J558" i="16"/>
  <c r="Q558" i="16"/>
  <c r="E558" i="16"/>
  <c r="I558" i="16"/>
  <c r="I60" i="16"/>
  <c r="X60" i="16"/>
  <c r="U493" i="16"/>
  <c r="U78" i="16"/>
  <c r="E429" i="16"/>
  <c r="L33" i="16"/>
  <c r="O645" i="16"/>
  <c r="P972" i="16"/>
  <c r="O345" i="16"/>
  <c r="E488" i="16"/>
  <c r="C536" i="16"/>
  <c r="P536" i="16"/>
  <c r="X392" i="16"/>
  <c r="M920" i="16"/>
  <c r="E376" i="16"/>
  <c r="Q420" i="16"/>
  <c r="H420" i="16"/>
  <c r="Y376" i="16"/>
  <c r="J376" i="16"/>
  <c r="Y839" i="16"/>
  <c r="P689" i="16"/>
  <c r="F555" i="16"/>
  <c r="X557" i="16"/>
  <c r="D557" i="16"/>
  <c r="S557" i="16"/>
  <c r="L981" i="16"/>
  <c r="Y824" i="16"/>
  <c r="R824" i="16"/>
  <c r="K824" i="16"/>
  <c r="N981" i="16"/>
  <c r="J420" i="16"/>
  <c r="T118" i="16"/>
  <c r="Q118" i="16"/>
  <c r="G204" i="16"/>
  <c r="D204" i="16"/>
  <c r="U204" i="16"/>
  <c r="R204" i="16"/>
  <c r="P204" i="16"/>
  <c r="T204" i="16"/>
  <c r="B204" i="16"/>
  <c r="L204" i="16"/>
  <c r="D534" i="16"/>
  <c r="O534" i="16"/>
  <c r="E534" i="16"/>
  <c r="AS819" i="17"/>
  <c r="A816" i="16"/>
  <c r="AS154" i="17"/>
  <c r="A151" i="16"/>
  <c r="A360" i="16"/>
  <c r="AS363" i="17"/>
  <c r="A426" i="16"/>
  <c r="AS429" i="17"/>
  <c r="A751" i="16"/>
  <c r="AS754" i="17"/>
  <c r="Z536" i="16"/>
  <c r="W190" i="16"/>
  <c r="K190" i="16"/>
  <c r="G190" i="16"/>
  <c r="H736" i="16"/>
  <c r="E736" i="16"/>
  <c r="V736" i="16"/>
  <c r="F736" i="16"/>
  <c r="J736" i="16"/>
  <c r="O736" i="16"/>
  <c r="L744" i="16"/>
  <c r="I744" i="16"/>
  <c r="E744" i="16"/>
  <c r="A237" i="16"/>
  <c r="AS240" i="17"/>
  <c r="M488" i="16"/>
  <c r="F526" i="16"/>
  <c r="AS11" i="17"/>
  <c r="A8" i="16"/>
  <c r="B383" i="16"/>
  <c r="N383" i="16"/>
  <c r="F383" i="16"/>
  <c r="R383" i="16"/>
  <c r="AS394" i="17"/>
  <c r="A391" i="16"/>
  <c r="A635" i="16"/>
  <c r="AS638" i="17"/>
  <c r="AS741" i="17"/>
  <c r="A738" i="16"/>
  <c r="T754" i="16"/>
  <c r="H754" i="16"/>
  <c r="P754" i="16"/>
  <c r="N754" i="16"/>
  <c r="A835" i="16"/>
  <c r="AS838" i="17"/>
  <c r="J33" i="16"/>
  <c r="C972" i="16"/>
  <c r="D420" i="16"/>
  <c r="K420" i="16"/>
  <c r="P420" i="16"/>
  <c r="N376" i="16"/>
  <c r="F376" i="16"/>
  <c r="C376" i="16"/>
  <c r="P376" i="16"/>
  <c r="O839" i="16"/>
  <c r="C689" i="16"/>
  <c r="S135" i="16"/>
  <c r="X536" i="16"/>
  <c r="A287" i="16"/>
  <c r="AS485" i="17"/>
  <c r="A482" i="16"/>
  <c r="X581" i="16"/>
  <c r="G581" i="16"/>
  <c r="P581" i="16"/>
  <c r="C581" i="16"/>
  <c r="H581" i="16"/>
  <c r="N581" i="16"/>
  <c r="H596" i="16"/>
  <c r="I596" i="16"/>
  <c r="K596" i="16"/>
  <c r="T596" i="16"/>
  <c r="W596" i="16"/>
  <c r="O596" i="16"/>
  <c r="G596" i="16"/>
  <c r="R122" i="16"/>
  <c r="D122" i="16"/>
  <c r="B122" i="16"/>
  <c r="E122" i="16"/>
  <c r="Z122" i="16"/>
  <c r="L488" i="16"/>
  <c r="K488" i="16"/>
  <c r="K972" i="16"/>
  <c r="H392" i="16"/>
  <c r="G420" i="16"/>
  <c r="U420" i="16"/>
  <c r="B420" i="16"/>
  <c r="W376" i="16"/>
  <c r="S376" i="16"/>
  <c r="X839" i="16"/>
  <c r="H689" i="16"/>
  <c r="V526" i="16"/>
  <c r="X32" i="16"/>
  <c r="M32" i="16"/>
  <c r="A337" i="16"/>
  <c r="AS340" i="17"/>
  <c r="V711" i="16"/>
  <c r="O711" i="16"/>
  <c r="G711" i="16"/>
  <c r="L711" i="16"/>
  <c r="Q711" i="16"/>
  <c r="W711" i="16"/>
  <c r="U322" i="16"/>
  <c r="X322" i="16"/>
  <c r="C322" i="16"/>
  <c r="T322" i="16"/>
  <c r="S322" i="16"/>
  <c r="N322" i="16"/>
  <c r="R322" i="16"/>
  <c r="R801" i="16"/>
  <c r="V536" i="16"/>
  <c r="D376" i="16"/>
  <c r="G376" i="16"/>
  <c r="M420" i="16"/>
  <c r="X376" i="16"/>
  <c r="T376" i="16"/>
  <c r="E348" i="16"/>
  <c r="E557" i="16"/>
  <c r="Z824" i="16"/>
  <c r="C771" i="16"/>
  <c r="Y771" i="16"/>
  <c r="O957" i="16"/>
  <c r="X957" i="16"/>
  <c r="J957" i="16"/>
  <c r="Y957" i="16"/>
  <c r="E957" i="16"/>
  <c r="M957" i="16"/>
  <c r="B957" i="16"/>
  <c r="C957" i="16"/>
  <c r="H497" i="16"/>
  <c r="Q209" i="16"/>
  <c r="Q850" i="16"/>
  <c r="R755" i="16"/>
  <c r="W586" i="16"/>
  <c r="I7" i="16"/>
  <c r="F7" i="16"/>
  <c r="U7" i="16"/>
  <c r="T753" i="16"/>
  <c r="W96" i="16"/>
  <c r="L475" i="16"/>
  <c r="W200" i="16"/>
  <c r="W209" i="16"/>
  <c r="B850" i="16"/>
  <c r="O753" i="16"/>
  <c r="B586" i="16"/>
  <c r="T7" i="16"/>
  <c r="R96" i="16"/>
  <c r="N240" i="16"/>
  <c r="H209" i="16"/>
  <c r="C586" i="16"/>
  <c r="I753" i="16"/>
  <c r="X475" i="16"/>
  <c r="Z475" i="16"/>
  <c r="I209" i="16"/>
  <c r="F209" i="16"/>
  <c r="H850" i="16"/>
  <c r="R753" i="16"/>
  <c r="R586" i="16"/>
  <c r="D7" i="16"/>
  <c r="I475" i="16"/>
  <c r="O200" i="16"/>
  <c r="P753" i="16"/>
  <c r="U850" i="16"/>
  <c r="G753" i="16"/>
  <c r="Q753" i="16"/>
  <c r="L586" i="16"/>
  <c r="V497" i="16"/>
  <c r="Q7" i="16"/>
  <c r="X7" i="16"/>
  <c r="J96" i="16"/>
  <c r="Y475" i="16"/>
  <c r="W240" i="16"/>
  <c r="J948" i="16"/>
  <c r="Y948" i="16"/>
  <c r="Y850" i="16"/>
  <c r="Q416" i="16"/>
  <c r="F889" i="16"/>
  <c r="X850" i="16"/>
  <c r="Z753" i="16"/>
  <c r="L753" i="16"/>
  <c r="D753" i="16"/>
  <c r="E586" i="16"/>
  <c r="M586" i="16"/>
  <c r="D497" i="16"/>
  <c r="O7" i="16"/>
  <c r="N7" i="16"/>
  <c r="Z96" i="16"/>
  <c r="S231" i="16"/>
  <c r="D889" i="16"/>
  <c r="F753" i="16"/>
  <c r="F586" i="16"/>
  <c r="Z7" i="16"/>
  <c r="Y240" i="16"/>
  <c r="U240" i="16"/>
  <c r="Z231" i="16"/>
  <c r="T311" i="16"/>
  <c r="Z311" i="16"/>
  <c r="C457" i="16"/>
  <c r="F311" i="16"/>
  <c r="C435" i="16"/>
  <c r="W311" i="16"/>
  <c r="H624" i="16"/>
  <c r="J311" i="16"/>
  <c r="D311" i="16"/>
  <c r="Y311" i="16"/>
  <c r="U311" i="16"/>
  <c r="V311" i="16"/>
  <c r="M241" i="16"/>
  <c r="W281" i="16"/>
  <c r="E281" i="16"/>
  <c r="I233" i="16"/>
  <c r="M897" i="16"/>
  <c r="Q272" i="16"/>
  <c r="C71" i="16"/>
  <c r="V71" i="16"/>
  <c r="W780" i="16"/>
  <c r="W467" i="16"/>
  <c r="T274" i="16"/>
  <c r="L392" i="16"/>
  <c r="Q274" i="16"/>
  <c r="I240" i="16"/>
  <c r="X281" i="16"/>
  <c r="C240" i="16"/>
  <c r="I616" i="16"/>
  <c r="Q240" i="16"/>
  <c r="D231" i="16"/>
  <c r="M201" i="16"/>
  <c r="N161" i="16"/>
  <c r="R806" i="16"/>
  <c r="D215" i="16"/>
  <c r="K241" i="16"/>
  <c r="B281" i="16"/>
  <c r="M281" i="16"/>
  <c r="W560" i="16"/>
  <c r="J560" i="16"/>
  <c r="Z281" i="16"/>
  <c r="Y281" i="16"/>
  <c r="L281" i="16"/>
  <c r="P233" i="16"/>
  <c r="H897" i="16"/>
  <c r="V514" i="16"/>
  <c r="V64" i="16"/>
  <c r="X258" i="16"/>
  <c r="D71" i="16"/>
  <c r="S71" i="16"/>
  <c r="L338" i="16"/>
  <c r="H467" i="16"/>
  <c r="M450" i="16"/>
  <c r="V274" i="16"/>
  <c r="M392" i="16"/>
  <c r="W274" i="16"/>
  <c r="S274" i="16"/>
  <c r="E240" i="16"/>
  <c r="F281" i="16"/>
  <c r="Y616" i="16"/>
  <c r="W553" i="16"/>
  <c r="L440" i="16"/>
  <c r="D161" i="16"/>
  <c r="C747" i="16"/>
  <c r="O281" i="16"/>
  <c r="G233" i="16"/>
  <c r="S467" i="16"/>
  <c r="D467" i="16"/>
  <c r="L560" i="16"/>
  <c r="V851" i="16"/>
  <c r="G624" i="16"/>
  <c r="Q392" i="16"/>
  <c r="R240" i="16"/>
  <c r="M64" i="16"/>
  <c r="C416" i="16"/>
  <c r="T948" i="16"/>
  <c r="G440" i="16"/>
  <c r="Z858" i="16"/>
  <c r="S281" i="16"/>
  <c r="B467" i="16"/>
  <c r="Z467" i="16"/>
  <c r="E858" i="16"/>
  <c r="R281" i="16"/>
  <c r="I281" i="16"/>
  <c r="X348" i="16"/>
  <c r="F348" i="16"/>
  <c r="V114" i="16"/>
  <c r="D114" i="16"/>
  <c r="C114" i="16"/>
  <c r="H114" i="16"/>
  <c r="C377" i="16"/>
  <c r="H377" i="16"/>
  <c r="G377" i="16"/>
  <c r="F377" i="16"/>
  <c r="B377" i="16"/>
  <c r="Y849" i="16"/>
  <c r="L849" i="16"/>
  <c r="D849" i="16"/>
  <c r="B849" i="16"/>
  <c r="W849" i="16"/>
  <c r="C849" i="16"/>
  <c r="H849" i="16"/>
  <c r="O849" i="16"/>
  <c r="Z849" i="16"/>
  <c r="V849" i="16"/>
  <c r="Q849" i="16"/>
  <c r="E849" i="16"/>
  <c r="K849" i="16"/>
  <c r="I849" i="16"/>
  <c r="J849" i="16"/>
  <c r="F849" i="16"/>
  <c r="N849" i="16"/>
  <c r="K263" i="16"/>
  <c r="P263" i="16"/>
  <c r="K206" i="16"/>
  <c r="I206" i="16"/>
  <c r="O336" i="16"/>
  <c r="Y336" i="16"/>
  <c r="K336" i="16"/>
  <c r="P780" i="16"/>
  <c r="J780" i="16"/>
  <c r="T780" i="16"/>
  <c r="O780" i="16"/>
  <c r="H780" i="16"/>
  <c r="S560" i="16"/>
  <c r="P560" i="16"/>
  <c r="Q560" i="16"/>
  <c r="F560" i="16"/>
  <c r="M560" i="16"/>
  <c r="O560" i="16"/>
  <c r="U560" i="16"/>
  <c r="E560" i="16"/>
  <c r="U377" i="16"/>
  <c r="N14" i="16"/>
  <c r="M14" i="16"/>
  <c r="M753" i="16"/>
  <c r="B753" i="16"/>
  <c r="J753" i="16"/>
  <c r="S753" i="16"/>
  <c r="X753" i="16"/>
  <c r="W753" i="16"/>
  <c r="Y753" i="16"/>
  <c r="K753" i="16"/>
  <c r="U753" i="16"/>
  <c r="C753" i="16"/>
  <c r="N753" i="16"/>
  <c r="H753" i="16"/>
  <c r="G849" i="16"/>
  <c r="H755" i="16"/>
  <c r="P755" i="16"/>
  <c r="N538" i="16"/>
  <c r="X538" i="16"/>
  <c r="L565" i="16"/>
  <c r="K565" i="16"/>
  <c r="P565" i="16"/>
  <c r="P865" i="16"/>
  <c r="O865" i="16"/>
  <c r="X865" i="16"/>
  <c r="Y586" i="16"/>
  <c r="J586" i="16"/>
  <c r="U586" i="16"/>
  <c r="S586" i="16"/>
  <c r="T586" i="16"/>
  <c r="D586" i="16"/>
  <c r="P586" i="16"/>
  <c r="V586" i="16"/>
  <c r="I586" i="16"/>
  <c r="X586" i="16"/>
  <c r="H586" i="16"/>
  <c r="Z586" i="16"/>
  <c r="G586" i="16"/>
  <c r="K586" i="16"/>
  <c r="G209" i="16"/>
  <c r="Y209" i="16"/>
  <c r="L209" i="16"/>
  <c r="D209" i="16"/>
  <c r="R209" i="16"/>
  <c r="S209" i="16"/>
  <c r="E209" i="16"/>
  <c r="C209" i="16"/>
  <c r="U209" i="16"/>
  <c r="K209" i="16"/>
  <c r="V209" i="16"/>
  <c r="B209" i="16"/>
  <c r="O209" i="16"/>
  <c r="M209" i="16"/>
  <c r="X209" i="16"/>
  <c r="T96" i="16"/>
  <c r="H96" i="16"/>
  <c r="V96" i="16"/>
  <c r="I96" i="16"/>
  <c r="X96" i="16"/>
  <c r="B96" i="16"/>
  <c r="Y96" i="16"/>
  <c r="M96" i="16"/>
  <c r="I673" i="16"/>
  <c r="H673" i="16"/>
  <c r="T673" i="16"/>
  <c r="V673" i="16"/>
  <c r="J673" i="16"/>
  <c r="O673" i="16"/>
  <c r="E673" i="16"/>
  <c r="E521" i="16"/>
  <c r="W521" i="16"/>
  <c r="N178" i="16"/>
  <c r="D178" i="16"/>
  <c r="S178" i="16"/>
  <c r="W850" i="16"/>
  <c r="D850" i="16"/>
  <c r="Z850" i="16"/>
  <c r="G850" i="16"/>
  <c r="L850" i="16"/>
  <c r="E850" i="16"/>
  <c r="O850" i="16"/>
  <c r="F850" i="16"/>
  <c r="B497" i="16"/>
  <c r="O497" i="16"/>
  <c r="R497" i="16"/>
  <c r="Y497" i="16"/>
  <c r="W497" i="16"/>
  <c r="Q497" i="16"/>
  <c r="I497" i="16"/>
  <c r="G497" i="16"/>
  <c r="C497" i="16"/>
  <c r="E497" i="16"/>
  <c r="T497" i="16"/>
  <c r="J497" i="16"/>
  <c r="X489" i="16"/>
  <c r="Q32" i="16"/>
  <c r="N70" i="16"/>
  <c r="H233" i="16"/>
  <c r="T167" i="16"/>
  <c r="C78" i="16"/>
  <c r="G7" i="16"/>
  <c r="S63" i="16"/>
  <c r="R63" i="16"/>
  <c r="K32" i="16"/>
  <c r="L457" i="16"/>
  <c r="I62" i="16"/>
  <c r="S7" i="16"/>
  <c r="X747" i="16"/>
  <c r="F456" i="16"/>
  <c r="O467" i="16"/>
  <c r="R467" i="16"/>
  <c r="Q467" i="16"/>
  <c r="L489" i="16"/>
  <c r="T475" i="16"/>
  <c r="R475" i="16"/>
  <c r="D475" i="16"/>
  <c r="Z305" i="16"/>
  <c r="O353" i="16"/>
  <c r="O624" i="16"/>
  <c r="J274" i="16"/>
  <c r="F274" i="16"/>
  <c r="Z274" i="16"/>
  <c r="N200" i="16"/>
  <c r="B240" i="16"/>
  <c r="J200" i="16"/>
  <c r="F240" i="16"/>
  <c r="G319" i="16"/>
  <c r="Q977" i="16"/>
  <c r="Z416" i="16"/>
  <c r="N384" i="16"/>
  <c r="S489" i="16"/>
  <c r="F948" i="16"/>
  <c r="W489" i="16"/>
  <c r="P948" i="16"/>
  <c r="B231" i="16"/>
  <c r="R376" i="16"/>
  <c r="F841" i="16"/>
  <c r="X841" i="16"/>
  <c r="Z841" i="16"/>
  <c r="B440" i="16"/>
  <c r="Z376" i="16"/>
  <c r="B80" i="16"/>
  <c r="P806" i="16"/>
  <c r="F806" i="16"/>
  <c r="B806" i="16"/>
  <c r="J806" i="16"/>
  <c r="C319" i="16"/>
  <c r="G747" i="16"/>
  <c r="Q215" i="16"/>
  <c r="R691" i="16"/>
  <c r="M153" i="16"/>
  <c r="W858" i="16"/>
  <c r="P489" i="16"/>
  <c r="N806" i="16"/>
  <c r="C32" i="16"/>
  <c r="M70" i="16"/>
  <c r="H70" i="16"/>
  <c r="D233" i="16"/>
  <c r="Y233" i="16"/>
  <c r="S167" i="16"/>
  <c r="G78" i="16"/>
  <c r="E78" i="16"/>
  <c r="C63" i="16"/>
  <c r="M63" i="16"/>
  <c r="M457" i="16"/>
  <c r="R7" i="16"/>
  <c r="Y747" i="16"/>
  <c r="K456" i="16"/>
  <c r="L467" i="16"/>
  <c r="K467" i="16"/>
  <c r="M489" i="16"/>
  <c r="S257" i="16"/>
  <c r="U305" i="16"/>
  <c r="L353" i="16"/>
  <c r="Z624" i="16"/>
  <c r="K274" i="16"/>
  <c r="H274" i="16"/>
  <c r="O274" i="16"/>
  <c r="E200" i="16"/>
  <c r="F200" i="16"/>
  <c r="I30" i="16"/>
  <c r="X30" i="16"/>
  <c r="F319" i="16"/>
  <c r="T416" i="16"/>
  <c r="P48" i="16"/>
  <c r="E489" i="16"/>
  <c r="V489" i="16"/>
  <c r="Z948" i="16"/>
  <c r="B948" i="16"/>
  <c r="O231" i="16"/>
  <c r="K376" i="16"/>
  <c r="X977" i="16"/>
  <c r="T841" i="16"/>
  <c r="G841" i="16"/>
  <c r="O440" i="16"/>
  <c r="B376" i="16"/>
  <c r="X80" i="16"/>
  <c r="D715" i="16"/>
  <c r="M806" i="16"/>
  <c r="Q747" i="16"/>
  <c r="K215" i="16"/>
  <c r="T153" i="16"/>
  <c r="N858" i="16"/>
  <c r="M889" i="16"/>
  <c r="S70" i="16"/>
  <c r="R70" i="16"/>
  <c r="J233" i="16"/>
  <c r="C233" i="16"/>
  <c r="L167" i="16"/>
  <c r="V78" i="16"/>
  <c r="H78" i="16"/>
  <c r="G63" i="16"/>
  <c r="W63" i="16"/>
  <c r="V7" i="16"/>
  <c r="S747" i="16"/>
  <c r="P456" i="16"/>
  <c r="U467" i="16"/>
  <c r="X467" i="16"/>
  <c r="F457" i="16"/>
  <c r="G305" i="16"/>
  <c r="X353" i="16"/>
  <c r="K624" i="16"/>
  <c r="B274" i="16"/>
  <c r="P274" i="16"/>
  <c r="S30" i="16"/>
  <c r="C30" i="16"/>
  <c r="D977" i="16"/>
  <c r="O319" i="16"/>
  <c r="G977" i="16"/>
  <c r="M48" i="16"/>
  <c r="N489" i="16"/>
  <c r="C489" i="16"/>
  <c r="C948" i="16"/>
  <c r="O948" i="16"/>
  <c r="E274" i="16"/>
  <c r="P440" i="16"/>
  <c r="P977" i="16"/>
  <c r="B841" i="16"/>
  <c r="J841" i="16"/>
  <c r="Z977" i="16"/>
  <c r="X440" i="16"/>
  <c r="V80" i="16"/>
  <c r="C806" i="16"/>
  <c r="W747" i="16"/>
  <c r="Z215" i="16"/>
  <c r="U858" i="16"/>
  <c r="O977" i="16"/>
  <c r="X78" i="16"/>
  <c r="U747" i="16"/>
  <c r="J747" i="16"/>
  <c r="K977" i="16"/>
  <c r="S456" i="16"/>
  <c r="F467" i="16"/>
  <c r="M467" i="16"/>
  <c r="J467" i="16"/>
  <c r="D851" i="16"/>
  <c r="F353" i="16"/>
  <c r="T624" i="16"/>
  <c r="D274" i="16"/>
  <c r="Y274" i="16"/>
  <c r="L30" i="16"/>
  <c r="Y30" i="16"/>
  <c r="R200" i="16"/>
  <c r="C977" i="16"/>
  <c r="H319" i="16"/>
  <c r="N319" i="16"/>
  <c r="B977" i="16"/>
  <c r="J489" i="16"/>
  <c r="V948" i="16"/>
  <c r="M231" i="16"/>
  <c r="Q841" i="16"/>
  <c r="M841" i="16"/>
  <c r="H440" i="16"/>
  <c r="M440" i="16"/>
  <c r="Q806" i="16"/>
  <c r="K319" i="16"/>
  <c r="P747" i="16"/>
  <c r="D319" i="16"/>
  <c r="D858" i="16"/>
  <c r="O489" i="16"/>
  <c r="M948" i="16"/>
  <c r="S948" i="16"/>
  <c r="U352" i="16"/>
  <c r="S841" i="16"/>
  <c r="O841" i="16"/>
  <c r="Y440" i="16"/>
  <c r="D440" i="16"/>
  <c r="F489" i="16"/>
  <c r="Y857" i="16"/>
  <c r="J755" i="16"/>
  <c r="B755" i="16"/>
  <c r="Z755" i="16"/>
  <c r="V617" i="16"/>
  <c r="D312" i="16"/>
  <c r="I312" i="16"/>
  <c r="E312" i="16"/>
  <c r="E164" i="16"/>
  <c r="H164" i="16"/>
  <c r="M633" i="16"/>
  <c r="K424" i="16"/>
  <c r="F95" i="16"/>
  <c r="R851" i="16"/>
  <c r="F164" i="16"/>
  <c r="J159" i="16"/>
  <c r="L159" i="16"/>
  <c r="X217" i="16"/>
  <c r="S265" i="16"/>
  <c r="Q265" i="16"/>
  <c r="B442" i="16"/>
  <c r="K442" i="16"/>
  <c r="X159" i="16"/>
  <c r="B112" i="16"/>
  <c r="V112" i="16"/>
  <c r="G755" i="16"/>
  <c r="U755" i="16"/>
  <c r="C755" i="16"/>
  <c r="T538" i="16"/>
  <c r="C617" i="16"/>
  <c r="L312" i="16"/>
  <c r="F312" i="16"/>
  <c r="B164" i="16"/>
  <c r="Q164" i="16"/>
  <c r="M265" i="16"/>
  <c r="Q95" i="16"/>
  <c r="K851" i="16"/>
  <c r="N467" i="16"/>
  <c r="B159" i="16"/>
  <c r="Q159" i="16"/>
  <c r="F159" i="16"/>
  <c r="Q217" i="16"/>
  <c r="U265" i="16"/>
  <c r="J265" i="16"/>
  <c r="D265" i="16"/>
  <c r="Q442" i="16"/>
  <c r="Z442" i="16"/>
  <c r="D247" i="16"/>
  <c r="W112" i="16"/>
  <c r="J112" i="16"/>
  <c r="T112" i="16"/>
  <c r="K626" i="16"/>
  <c r="E857" i="16"/>
  <c r="Q857" i="16"/>
  <c r="P857" i="16"/>
  <c r="Q755" i="16"/>
  <c r="E755" i="16"/>
  <c r="I755" i="16"/>
  <c r="D538" i="16"/>
  <c r="Z538" i="16"/>
  <c r="W538" i="16"/>
  <c r="N312" i="16"/>
  <c r="W312" i="16"/>
  <c r="P164" i="16"/>
  <c r="J164" i="16"/>
  <c r="L265" i="16"/>
  <c r="B851" i="16"/>
  <c r="D95" i="16"/>
  <c r="T467" i="16"/>
  <c r="E159" i="16"/>
  <c r="W159" i="16"/>
  <c r="C159" i="16"/>
  <c r="U339" i="16"/>
  <c r="N339" i="16"/>
  <c r="P265" i="16"/>
  <c r="W265" i="16"/>
  <c r="T442" i="16"/>
  <c r="X442" i="16"/>
  <c r="G312" i="16"/>
  <c r="L112" i="16"/>
  <c r="O112" i="16"/>
  <c r="Z112" i="16"/>
  <c r="M112" i="16"/>
  <c r="M626" i="16"/>
  <c r="F857" i="16"/>
  <c r="N857" i="16"/>
  <c r="X884" i="16"/>
  <c r="S755" i="16"/>
  <c r="W755" i="16"/>
  <c r="R538" i="16"/>
  <c r="C538" i="16"/>
  <c r="E538" i="16"/>
  <c r="I538" i="16"/>
  <c r="B538" i="16"/>
  <c r="T312" i="16"/>
  <c r="O312" i="16"/>
  <c r="F424" i="16"/>
  <c r="G164" i="16"/>
  <c r="X164" i="16"/>
  <c r="K265" i="16"/>
  <c r="M851" i="16"/>
  <c r="F339" i="16"/>
  <c r="R159" i="16"/>
  <c r="P339" i="16"/>
  <c r="I265" i="16"/>
  <c r="F265" i="16"/>
  <c r="G265" i="16"/>
  <c r="V442" i="16"/>
  <c r="S442" i="16"/>
  <c r="Q312" i="16"/>
  <c r="E112" i="16"/>
  <c r="H112" i="16"/>
  <c r="P112" i="16"/>
  <c r="I164" i="16"/>
  <c r="H160" i="16"/>
  <c r="S857" i="16"/>
  <c r="I857" i="16"/>
  <c r="L755" i="16"/>
  <c r="M755" i="16"/>
  <c r="O538" i="16"/>
  <c r="J538" i="16"/>
  <c r="Q538" i="16"/>
  <c r="H538" i="16"/>
  <c r="S538" i="16"/>
  <c r="M312" i="16"/>
  <c r="Y312" i="16"/>
  <c r="Z164" i="16"/>
  <c r="N164" i="16"/>
  <c r="Z450" i="16"/>
  <c r="V159" i="16"/>
  <c r="S339" i="16"/>
  <c r="T265" i="16"/>
  <c r="J442" i="16"/>
  <c r="E442" i="16"/>
  <c r="U442" i="16"/>
  <c r="U312" i="16"/>
  <c r="S112" i="16"/>
  <c r="N112" i="16"/>
  <c r="N755" i="16"/>
  <c r="T755" i="16"/>
  <c r="G538" i="16"/>
  <c r="U538" i="16"/>
  <c r="H206" i="16"/>
  <c r="Y538" i="16"/>
  <c r="F538" i="16"/>
  <c r="J312" i="16"/>
  <c r="R312" i="16"/>
  <c r="C164" i="16"/>
  <c r="C450" i="16"/>
  <c r="N159" i="16"/>
  <c r="Z339" i="16"/>
  <c r="P312" i="16"/>
  <c r="N265" i="16"/>
  <c r="C265" i="16"/>
  <c r="H442" i="16"/>
  <c r="G442" i="16"/>
  <c r="F442" i="16"/>
  <c r="S159" i="16"/>
  <c r="P159" i="16"/>
  <c r="I112" i="16"/>
  <c r="F112" i="16"/>
  <c r="K755" i="16"/>
  <c r="V755" i="16"/>
  <c r="T206" i="16"/>
  <c r="U617" i="16"/>
  <c r="Z312" i="16"/>
  <c r="X312" i="16"/>
  <c r="V312" i="16"/>
  <c r="Y164" i="16"/>
  <c r="W164" i="16"/>
  <c r="K633" i="16"/>
  <c r="M424" i="16"/>
  <c r="W851" i="16"/>
  <c r="R339" i="16"/>
  <c r="R164" i="16"/>
  <c r="Z265" i="16"/>
  <c r="M442" i="16"/>
  <c r="I159" i="16"/>
  <c r="G112" i="16"/>
  <c r="N756" i="16"/>
  <c r="O756" i="16"/>
  <c r="W756" i="16"/>
  <c r="T897" i="16"/>
  <c r="X897" i="16"/>
  <c r="C667" i="16"/>
  <c r="D667" i="16"/>
  <c r="Q851" i="16"/>
  <c r="B95" i="16"/>
  <c r="O851" i="16"/>
  <c r="I353" i="16"/>
  <c r="G353" i="16"/>
  <c r="J624" i="16"/>
  <c r="X624" i="16"/>
  <c r="P240" i="16"/>
  <c r="S200" i="16"/>
  <c r="M240" i="16"/>
  <c r="C64" i="16"/>
  <c r="O159" i="16"/>
  <c r="K384" i="16"/>
  <c r="R948" i="16"/>
  <c r="E440" i="16"/>
  <c r="W440" i="16"/>
  <c r="Q440" i="16"/>
  <c r="C311" i="16"/>
  <c r="O311" i="16"/>
  <c r="R311" i="16"/>
  <c r="H159" i="16"/>
  <c r="U159" i="16"/>
  <c r="F715" i="16"/>
  <c r="T806" i="16"/>
  <c r="Y806" i="16"/>
  <c r="E319" i="16"/>
  <c r="V319" i="16"/>
  <c r="L497" i="16"/>
  <c r="X497" i="16"/>
  <c r="B858" i="16"/>
  <c r="J858" i="16"/>
  <c r="V858" i="16"/>
  <c r="Z489" i="16"/>
  <c r="R489" i="16"/>
  <c r="B756" i="16"/>
  <c r="R756" i="16"/>
  <c r="X756" i="16"/>
  <c r="V897" i="16"/>
  <c r="I897" i="16"/>
  <c r="X667" i="16"/>
  <c r="E667" i="16"/>
  <c r="R95" i="16"/>
  <c r="C851" i="16"/>
  <c r="R466" i="16"/>
  <c r="H353" i="16"/>
  <c r="W624" i="16"/>
  <c r="C624" i="16"/>
  <c r="H200" i="16"/>
  <c r="M200" i="16"/>
  <c r="D255" i="16"/>
  <c r="Q948" i="16"/>
  <c r="W384" i="16"/>
  <c r="S440" i="16"/>
  <c r="C440" i="16"/>
  <c r="V440" i="16"/>
  <c r="H311" i="16"/>
  <c r="M311" i="16"/>
  <c r="S311" i="16"/>
  <c r="Y159" i="16"/>
  <c r="M159" i="16"/>
  <c r="D806" i="16"/>
  <c r="V806" i="16"/>
  <c r="I319" i="16"/>
  <c r="C858" i="16"/>
  <c r="I858" i="16"/>
  <c r="U497" i="16"/>
  <c r="T858" i="16"/>
  <c r="R858" i="16"/>
  <c r="S858" i="16"/>
  <c r="Y489" i="16"/>
  <c r="U249" i="16"/>
  <c r="I806" i="16"/>
  <c r="J756" i="16"/>
  <c r="U897" i="16"/>
  <c r="R667" i="16"/>
  <c r="J95" i="16"/>
  <c r="I624" i="16"/>
  <c r="B339" i="16"/>
  <c r="C312" i="16"/>
  <c r="T440" i="16"/>
  <c r="N440" i="16"/>
  <c r="F440" i="16"/>
  <c r="B311" i="16"/>
  <c r="K311" i="16"/>
  <c r="E311" i="16"/>
  <c r="K159" i="16"/>
  <c r="K806" i="16"/>
  <c r="W806" i="16"/>
  <c r="X319" i="16"/>
  <c r="P319" i="16"/>
  <c r="N497" i="16"/>
  <c r="M858" i="16"/>
  <c r="L858" i="16"/>
  <c r="K858" i="16"/>
  <c r="G489" i="16"/>
  <c r="U806" i="16"/>
  <c r="W884" i="16"/>
  <c r="U440" i="16"/>
  <c r="R440" i="16"/>
  <c r="I311" i="16"/>
  <c r="G159" i="16"/>
  <c r="Z806" i="16"/>
  <c r="L806" i="16"/>
  <c r="Y319" i="16"/>
  <c r="M319" i="16"/>
  <c r="R319" i="16"/>
  <c r="F497" i="16"/>
  <c r="P497" i="16"/>
  <c r="X858" i="16"/>
  <c r="Y858" i="16"/>
  <c r="O858" i="16"/>
  <c r="K497" i="16"/>
  <c r="P858" i="16"/>
  <c r="F858" i="16"/>
  <c r="G858" i="16"/>
  <c r="R114" i="16"/>
  <c r="Y114" i="16"/>
  <c r="K344" i="16"/>
  <c r="V135" i="16"/>
  <c r="W294" i="16"/>
  <c r="B417" i="16"/>
  <c r="U114" i="16"/>
  <c r="R666" i="16"/>
  <c r="J617" i="16"/>
  <c r="X617" i="16"/>
  <c r="E617" i="16"/>
  <c r="O64" i="16"/>
  <c r="V616" i="16"/>
  <c r="P64" i="16"/>
  <c r="T64" i="16"/>
  <c r="N424" i="16"/>
  <c r="Y210" i="16"/>
  <c r="U448" i="16"/>
  <c r="Q336" i="16"/>
  <c r="Q135" i="16"/>
  <c r="U135" i="16"/>
  <c r="J336" i="16"/>
  <c r="V541" i="16"/>
  <c r="D450" i="16"/>
  <c r="E450" i="16"/>
  <c r="Q424" i="16"/>
  <c r="O95" i="16"/>
  <c r="C95" i="16"/>
  <c r="N95" i="16"/>
  <c r="Q616" i="16"/>
  <c r="T178" i="16"/>
  <c r="O178" i="16"/>
  <c r="H208" i="16"/>
  <c r="O208" i="16"/>
  <c r="F223" i="16"/>
  <c r="X616" i="16"/>
  <c r="M336" i="16"/>
  <c r="K2" i="16"/>
  <c r="O377" i="16"/>
  <c r="T377" i="16"/>
  <c r="B336" i="16"/>
  <c r="S553" i="16"/>
  <c r="L553" i="16"/>
  <c r="Z553" i="16"/>
  <c r="Q691" i="16"/>
  <c r="E691" i="16"/>
  <c r="F691" i="16"/>
  <c r="X153" i="16"/>
  <c r="S153" i="16"/>
  <c r="L541" i="16"/>
  <c r="W617" i="16"/>
  <c r="L617" i="16"/>
  <c r="W450" i="16"/>
  <c r="S450" i="16"/>
  <c r="W208" i="16"/>
  <c r="X208" i="16"/>
  <c r="Y223" i="16"/>
  <c r="Q417" i="16"/>
  <c r="F114" i="16"/>
  <c r="Z114" i="16"/>
  <c r="G336" i="16"/>
  <c r="I617" i="16"/>
  <c r="T617" i="16"/>
  <c r="N617" i="16"/>
  <c r="Z616" i="16"/>
  <c r="G64" i="16"/>
  <c r="P424" i="16"/>
  <c r="I448" i="16"/>
  <c r="I336" i="16"/>
  <c r="R135" i="16"/>
  <c r="Y135" i="16"/>
  <c r="L135" i="16"/>
  <c r="F450" i="16"/>
  <c r="P450" i="16"/>
  <c r="O450" i="16"/>
  <c r="X263" i="16"/>
  <c r="D424" i="16"/>
  <c r="S95" i="16"/>
  <c r="K95" i="16"/>
  <c r="H95" i="16"/>
  <c r="K178" i="16"/>
  <c r="E616" i="16"/>
  <c r="L178" i="16"/>
  <c r="E178" i="16"/>
  <c r="G178" i="16"/>
  <c r="B208" i="16"/>
  <c r="Q208" i="16"/>
  <c r="P223" i="16"/>
  <c r="S64" i="16"/>
  <c r="L616" i="16"/>
  <c r="H64" i="16"/>
  <c r="F48" i="16"/>
  <c r="I377" i="16"/>
  <c r="F57" i="16"/>
  <c r="M377" i="16"/>
  <c r="T553" i="16"/>
  <c r="F553" i="16"/>
  <c r="M553" i="16"/>
  <c r="X691" i="16"/>
  <c r="K691" i="16"/>
  <c r="W691" i="16"/>
  <c r="W153" i="16"/>
  <c r="O153" i="16"/>
  <c r="B153" i="16"/>
  <c r="S164" i="16"/>
  <c r="M164" i="16"/>
  <c r="O164" i="16"/>
  <c r="V164" i="16"/>
  <c r="U164" i="16"/>
  <c r="D164" i="16"/>
  <c r="B541" i="16"/>
  <c r="H541" i="16"/>
  <c r="T541" i="16"/>
  <c r="G541" i="16"/>
  <c r="D541" i="16"/>
  <c r="F541" i="16"/>
  <c r="Q541" i="16"/>
  <c r="N541" i="16"/>
  <c r="E541" i="16"/>
  <c r="I541" i="16"/>
  <c r="C541" i="16"/>
  <c r="R541" i="16"/>
  <c r="J541" i="16"/>
  <c r="Y2" i="16"/>
  <c r="N2" i="16"/>
  <c r="B2" i="16"/>
  <c r="H2" i="16"/>
  <c r="S2" i="16"/>
  <c r="O2" i="16"/>
  <c r="E2" i="16"/>
  <c r="T114" i="16"/>
  <c r="G114" i="16"/>
  <c r="U336" i="16"/>
  <c r="O617" i="16"/>
  <c r="S617" i="16"/>
  <c r="F617" i="16"/>
  <c r="Z64" i="16"/>
  <c r="O424" i="16"/>
  <c r="F64" i="16"/>
  <c r="X448" i="16"/>
  <c r="S336" i="16"/>
  <c r="M135" i="16"/>
  <c r="N135" i="16"/>
  <c r="F135" i="16"/>
  <c r="X541" i="16"/>
  <c r="X450" i="16"/>
  <c r="V450" i="16"/>
  <c r="L450" i="16"/>
  <c r="H424" i="16"/>
  <c r="G424" i="16"/>
  <c r="T95" i="16"/>
  <c r="E95" i="16"/>
  <c r="C263" i="16"/>
  <c r="K616" i="16"/>
  <c r="U178" i="16"/>
  <c r="H178" i="16"/>
  <c r="X178" i="16"/>
  <c r="G208" i="16"/>
  <c r="J208" i="16"/>
  <c r="S223" i="16"/>
  <c r="Y345" i="16"/>
  <c r="C616" i="16"/>
  <c r="L64" i="16"/>
  <c r="N616" i="16"/>
  <c r="Y64" i="16"/>
  <c r="F2" i="16"/>
  <c r="P2" i="16"/>
  <c r="M2" i="16"/>
  <c r="U48" i="16"/>
  <c r="V377" i="16"/>
  <c r="E377" i="16"/>
  <c r="S377" i="16"/>
  <c r="R377" i="16"/>
  <c r="I553" i="16"/>
  <c r="G553" i="16"/>
  <c r="Q553" i="16"/>
  <c r="X553" i="16"/>
  <c r="I691" i="16"/>
  <c r="C691" i="16"/>
  <c r="V153" i="16"/>
  <c r="L153" i="16"/>
  <c r="U153" i="16"/>
  <c r="I48" i="16"/>
  <c r="R59" i="16"/>
  <c r="L59" i="16"/>
  <c r="T59" i="16"/>
  <c r="S59" i="16"/>
  <c r="M59" i="16"/>
  <c r="Q59" i="16"/>
  <c r="C59" i="16"/>
  <c r="W59" i="16"/>
  <c r="U59" i="16"/>
  <c r="J59" i="16"/>
  <c r="H59" i="16"/>
  <c r="Z59" i="16"/>
  <c r="N59" i="16"/>
  <c r="K59" i="16"/>
  <c r="P59" i="16"/>
  <c r="J417" i="16"/>
  <c r="G417" i="16"/>
  <c r="Q344" i="16"/>
  <c r="J114" i="16"/>
  <c r="E114" i="16"/>
  <c r="D153" i="16"/>
  <c r="E118" i="16"/>
  <c r="E417" i="16"/>
  <c r="W417" i="16"/>
  <c r="O114" i="16"/>
  <c r="W114" i="16"/>
  <c r="R336" i="16"/>
  <c r="Q617" i="16"/>
  <c r="P617" i="16"/>
  <c r="G617" i="16"/>
  <c r="X64" i="16"/>
  <c r="U424" i="16"/>
  <c r="R64" i="16"/>
  <c r="C448" i="16"/>
  <c r="T336" i="16"/>
  <c r="C135" i="16"/>
  <c r="H135" i="16"/>
  <c r="X135" i="16"/>
  <c r="O541" i="16"/>
  <c r="P541" i="16"/>
  <c r="I450" i="16"/>
  <c r="T450" i="16"/>
  <c r="H450" i="16"/>
  <c r="V424" i="16"/>
  <c r="U95" i="16"/>
  <c r="X95" i="16"/>
  <c r="R263" i="16"/>
  <c r="O616" i="16"/>
  <c r="G616" i="16"/>
  <c r="N457" i="16"/>
  <c r="M178" i="16"/>
  <c r="R178" i="16"/>
  <c r="C178" i="16"/>
  <c r="Z208" i="16"/>
  <c r="F208" i="16"/>
  <c r="U223" i="16"/>
  <c r="W223" i="16"/>
  <c r="V345" i="16"/>
  <c r="K88" i="16"/>
  <c r="S616" i="16"/>
  <c r="D64" i="16"/>
  <c r="J616" i="16"/>
  <c r="K64" i="16"/>
  <c r="T2" i="16"/>
  <c r="L2" i="16"/>
  <c r="I2" i="16"/>
  <c r="L377" i="16"/>
  <c r="Z377" i="16"/>
  <c r="Y553" i="16"/>
  <c r="O553" i="16"/>
  <c r="H553" i="16"/>
  <c r="I234" i="16"/>
  <c r="M779" i="16"/>
  <c r="Q153" i="16"/>
  <c r="J691" i="16"/>
  <c r="Y691" i="16"/>
  <c r="K153" i="16"/>
  <c r="F153" i="16"/>
  <c r="I153" i="16"/>
  <c r="I161" i="16"/>
  <c r="R565" i="16"/>
  <c r="O565" i="16"/>
  <c r="B565" i="16"/>
  <c r="T565" i="16"/>
  <c r="Q565" i="16"/>
  <c r="S565" i="16"/>
  <c r="U565" i="16"/>
  <c r="V565" i="16"/>
  <c r="X565" i="16"/>
  <c r="N565" i="16"/>
  <c r="H565" i="16"/>
  <c r="E565" i="16"/>
  <c r="J565" i="16"/>
  <c r="C565" i="16"/>
  <c r="Y565" i="16"/>
  <c r="W565" i="16"/>
  <c r="M565" i="16"/>
  <c r="F565" i="16"/>
  <c r="D565" i="16"/>
  <c r="G565" i="16"/>
  <c r="Z565" i="16"/>
  <c r="I565" i="16"/>
  <c r="Z153" i="16"/>
  <c r="S691" i="16"/>
  <c r="D691" i="16"/>
  <c r="G691" i="16"/>
  <c r="G153" i="16"/>
  <c r="E153" i="16"/>
  <c r="T33" i="16"/>
  <c r="P178" i="16"/>
  <c r="Z178" i="16"/>
  <c r="V553" i="16"/>
  <c r="U553" i="16"/>
  <c r="N553" i="16"/>
  <c r="W779" i="16"/>
  <c r="G33" i="16"/>
  <c r="F118" i="16"/>
  <c r="R417" i="16"/>
  <c r="P417" i="16"/>
  <c r="C336" i="16"/>
  <c r="B617" i="16"/>
  <c r="H617" i="16"/>
  <c r="K617" i="16"/>
  <c r="B64" i="16"/>
  <c r="Y424" i="16"/>
  <c r="J64" i="16"/>
  <c r="M448" i="16"/>
  <c r="N448" i="16"/>
  <c r="V336" i="16"/>
  <c r="X336" i="16"/>
  <c r="G135" i="16"/>
  <c r="Z135" i="16"/>
  <c r="K135" i="16"/>
  <c r="L263" i="16"/>
  <c r="W541" i="16"/>
  <c r="K450" i="16"/>
  <c r="J450" i="16"/>
  <c r="N450" i="16"/>
  <c r="I57" i="16"/>
  <c r="T616" i="16"/>
  <c r="R616" i="16"/>
  <c r="E424" i="16"/>
  <c r="Y95" i="16"/>
  <c r="V95" i="16"/>
  <c r="W95" i="16"/>
  <c r="S33" i="16"/>
  <c r="O457" i="16"/>
  <c r="M616" i="16"/>
  <c r="Y178" i="16"/>
  <c r="F178" i="16"/>
  <c r="Q178" i="16"/>
  <c r="Y208" i="16"/>
  <c r="R223" i="16"/>
  <c r="F561" i="16"/>
  <c r="R561" i="16"/>
  <c r="U616" i="16"/>
  <c r="E64" i="16"/>
  <c r="L336" i="16"/>
  <c r="X2" i="16"/>
  <c r="D2" i="16"/>
  <c r="V2" i="16"/>
  <c r="N561" i="16"/>
  <c r="J377" i="16"/>
  <c r="K377" i="16"/>
  <c r="W377" i="16"/>
  <c r="K553" i="16"/>
  <c r="D553" i="16"/>
  <c r="C553" i="16"/>
  <c r="H691" i="16"/>
  <c r="P691" i="16"/>
  <c r="V691" i="16"/>
  <c r="L691" i="16"/>
  <c r="P153" i="16"/>
  <c r="Y153" i="16"/>
  <c r="D617" i="16"/>
  <c r="G450" i="16"/>
  <c r="W178" i="16"/>
  <c r="B135" i="16"/>
  <c r="U294" i="16"/>
  <c r="J939" i="16"/>
  <c r="M617" i="16"/>
  <c r="R617" i="16"/>
  <c r="N64" i="16"/>
  <c r="W64" i="16"/>
  <c r="W424" i="16"/>
  <c r="P210" i="16"/>
  <c r="Z336" i="16"/>
  <c r="N336" i="16"/>
  <c r="P135" i="16"/>
  <c r="N263" i="16"/>
  <c r="U541" i="16"/>
  <c r="Z541" i="16"/>
  <c r="Y450" i="16"/>
  <c r="P336" i="16"/>
  <c r="D336" i="16"/>
  <c r="W616" i="16"/>
  <c r="B616" i="16"/>
  <c r="I178" i="16"/>
  <c r="I95" i="16"/>
  <c r="G95" i="16"/>
  <c r="H616" i="16"/>
  <c r="J178" i="16"/>
  <c r="B178" i="16"/>
  <c r="S208" i="16"/>
  <c r="X175" i="16"/>
  <c r="J561" i="16"/>
  <c r="U2" i="16"/>
  <c r="H336" i="16"/>
  <c r="N377" i="16"/>
  <c r="Y377" i="16"/>
  <c r="D377" i="16"/>
  <c r="E553" i="16"/>
  <c r="J553" i="16"/>
  <c r="Z691" i="16"/>
  <c r="T691" i="16"/>
  <c r="C153" i="16"/>
  <c r="K541" i="16"/>
  <c r="T779" i="16"/>
  <c r="P779" i="16"/>
  <c r="I779" i="16"/>
  <c r="F779" i="16"/>
  <c r="K779" i="16"/>
  <c r="O779" i="16"/>
  <c r="V779" i="16"/>
  <c r="H779" i="16"/>
  <c r="N779" i="16"/>
  <c r="G779" i="16"/>
  <c r="J779" i="16"/>
  <c r="L779" i="16"/>
  <c r="R779" i="16"/>
  <c r="Y779" i="16"/>
  <c r="C779" i="16"/>
  <c r="X779" i="16"/>
  <c r="Z779" i="16"/>
  <c r="D779" i="16"/>
  <c r="Q779" i="16"/>
  <c r="B779" i="16"/>
  <c r="E779" i="16"/>
  <c r="U779" i="16"/>
  <c r="U691" i="16"/>
  <c r="M691" i="16"/>
  <c r="D48" i="16"/>
  <c r="R48" i="16"/>
  <c r="T48" i="16"/>
  <c r="L48" i="16"/>
  <c r="Y48" i="16"/>
  <c r="Z48" i="16"/>
  <c r="E48" i="16"/>
  <c r="J48" i="16"/>
  <c r="S48" i="16"/>
  <c r="C48" i="16"/>
  <c r="O48" i="16"/>
  <c r="W48" i="16"/>
  <c r="G48" i="16"/>
  <c r="X48" i="16"/>
  <c r="B48" i="16"/>
  <c r="V48" i="16"/>
  <c r="N48" i="16"/>
  <c r="H48" i="16"/>
  <c r="K48" i="16"/>
  <c r="W88" i="16"/>
  <c r="G947" i="16"/>
  <c r="Z947" i="16"/>
  <c r="U947" i="16"/>
  <c r="F947" i="16"/>
  <c r="P947" i="16"/>
  <c r="C947" i="16"/>
  <c r="W947" i="16"/>
  <c r="S947" i="16"/>
  <c r="R947" i="16"/>
  <c r="O947" i="16"/>
  <c r="K947" i="16"/>
  <c r="J947" i="16"/>
  <c r="Y947" i="16"/>
  <c r="Q947" i="16"/>
  <c r="N947" i="16"/>
  <c r="I947" i="16"/>
  <c r="B947" i="16"/>
  <c r="V947" i="16"/>
  <c r="H947" i="16"/>
  <c r="T947" i="16"/>
  <c r="L947" i="16"/>
  <c r="M947" i="16"/>
  <c r="X947" i="16"/>
  <c r="D947" i="16"/>
  <c r="E947" i="16"/>
  <c r="C281" i="16"/>
  <c r="U281" i="16"/>
  <c r="S241" i="16"/>
  <c r="O241" i="16"/>
  <c r="N241" i="16"/>
  <c r="B241" i="16"/>
  <c r="G241" i="16"/>
  <c r="V241" i="16"/>
  <c r="P241" i="16"/>
  <c r="Q241" i="16"/>
  <c r="D241" i="16"/>
  <c r="T241" i="16"/>
  <c r="C241" i="16"/>
  <c r="F241" i="16"/>
  <c r="H241" i="16"/>
  <c r="Y241" i="16"/>
  <c r="I241" i="16"/>
  <c r="U241" i="16"/>
  <c r="J241" i="16"/>
  <c r="X241" i="16"/>
  <c r="E241" i="16"/>
  <c r="R241" i="16"/>
  <c r="W241" i="16"/>
  <c r="Z241" i="16"/>
  <c r="W193" i="16"/>
  <c r="Z193" i="16"/>
  <c r="I193" i="16"/>
  <c r="E193" i="16"/>
  <c r="D193" i="16"/>
  <c r="N193" i="16"/>
  <c r="G193" i="16"/>
  <c r="M193" i="16"/>
  <c r="Q193" i="16"/>
  <c r="J193" i="16"/>
  <c r="C193" i="16"/>
  <c r="B193" i="16"/>
  <c r="F193" i="16"/>
  <c r="V193" i="16"/>
  <c r="S193" i="16"/>
  <c r="Y193" i="16"/>
  <c r="L193" i="16"/>
  <c r="P193" i="16"/>
  <c r="X193" i="16"/>
  <c r="O193" i="16"/>
  <c r="T193" i="16"/>
  <c r="B88" i="16"/>
  <c r="D481" i="16"/>
  <c r="Y626" i="16"/>
  <c r="Z626" i="16"/>
  <c r="T626" i="16"/>
  <c r="S626" i="16"/>
  <c r="F626" i="16"/>
  <c r="D626" i="16"/>
  <c r="V626" i="16"/>
  <c r="U626" i="16"/>
  <c r="O626" i="16"/>
  <c r="Q626" i="16"/>
  <c r="X626" i="16"/>
  <c r="R626" i="16"/>
  <c r="C626" i="16"/>
  <c r="J626" i="16"/>
  <c r="N626" i="16"/>
  <c r="I626" i="16"/>
  <c r="G626" i="16"/>
  <c r="P626" i="16"/>
  <c r="H626" i="16"/>
  <c r="W626" i="16"/>
  <c r="E626" i="16"/>
  <c r="B626" i="16"/>
  <c r="P442" i="16"/>
  <c r="N442" i="16"/>
  <c r="L442" i="16"/>
  <c r="D442" i="16"/>
  <c r="O442" i="16"/>
  <c r="R442" i="16"/>
  <c r="H265" i="16"/>
  <c r="X265" i="16"/>
  <c r="R265" i="16"/>
  <c r="Y265" i="16"/>
  <c r="E265" i="16"/>
  <c r="B217" i="16"/>
  <c r="I217" i="16"/>
  <c r="D217" i="16"/>
  <c r="T217" i="16"/>
  <c r="W217" i="16"/>
  <c r="J217" i="16"/>
  <c r="U217" i="16"/>
  <c r="S217" i="16"/>
  <c r="H217" i="16"/>
  <c r="N217" i="16"/>
  <c r="L217" i="16"/>
  <c r="Y217" i="16"/>
  <c r="G217" i="16"/>
  <c r="V217" i="16"/>
  <c r="F217" i="16"/>
  <c r="P217" i="16"/>
  <c r="K217" i="16"/>
  <c r="C217" i="16"/>
  <c r="Z217" i="16"/>
  <c r="M217" i="16"/>
  <c r="O217" i="16"/>
  <c r="R217" i="16"/>
  <c r="Y145" i="16"/>
  <c r="Q145" i="16"/>
  <c r="N145" i="16"/>
  <c r="K145" i="16"/>
  <c r="J145" i="16"/>
  <c r="U145" i="16"/>
  <c r="P145" i="16"/>
  <c r="H145" i="16"/>
  <c r="S145" i="16"/>
  <c r="D145" i="16"/>
  <c r="I145" i="16"/>
  <c r="X145" i="16"/>
  <c r="O145" i="16"/>
  <c r="Z145" i="16"/>
  <c r="T145" i="16"/>
  <c r="R145" i="16"/>
  <c r="L145" i="16"/>
  <c r="G145" i="16"/>
  <c r="E145" i="16"/>
  <c r="V145" i="16"/>
  <c r="B145" i="16"/>
  <c r="W145" i="16"/>
  <c r="C145" i="16"/>
  <c r="F145" i="16"/>
  <c r="M145" i="16"/>
  <c r="X112" i="16"/>
  <c r="Q112" i="16"/>
  <c r="K112" i="16"/>
  <c r="R112" i="16"/>
  <c r="D112" i="16"/>
  <c r="I88" i="16"/>
  <c r="X481" i="16"/>
  <c r="F330" i="16"/>
  <c r="W330" i="16"/>
  <c r="Z330" i="16"/>
  <c r="Q185" i="16"/>
  <c r="N185" i="16"/>
  <c r="K185" i="16"/>
  <c r="P185" i="16"/>
  <c r="C185" i="16"/>
  <c r="H185" i="16"/>
  <c r="M185" i="16"/>
  <c r="F185" i="16"/>
  <c r="I185" i="16"/>
  <c r="T185" i="16"/>
  <c r="V185" i="16"/>
  <c r="D185" i="16"/>
  <c r="S185" i="16"/>
  <c r="X185" i="16"/>
  <c r="C168" i="16"/>
  <c r="Y88" i="16"/>
  <c r="U410" i="16"/>
  <c r="P410" i="16"/>
  <c r="R410" i="16"/>
  <c r="Z410" i="16"/>
  <c r="G410" i="16"/>
  <c r="T410" i="16"/>
  <c r="W410" i="16"/>
  <c r="Y410" i="16"/>
  <c r="Q410" i="16"/>
  <c r="X410" i="16"/>
  <c r="J410" i="16"/>
  <c r="V410" i="16"/>
  <c r="F410" i="16"/>
  <c r="D410" i="16"/>
  <c r="H410" i="16"/>
  <c r="S410" i="16"/>
  <c r="M410" i="16"/>
  <c r="O410" i="16"/>
  <c r="C410" i="16"/>
  <c r="E410" i="16"/>
  <c r="L410" i="16"/>
  <c r="B410" i="16"/>
  <c r="I410" i="16"/>
  <c r="N410" i="16"/>
  <c r="K410" i="16"/>
  <c r="N209" i="16"/>
  <c r="P209" i="16"/>
  <c r="W177" i="16"/>
  <c r="R177" i="16"/>
  <c r="V177" i="16"/>
  <c r="Y177" i="16"/>
  <c r="J177" i="16"/>
  <c r="E177" i="16"/>
  <c r="N177" i="16"/>
  <c r="S177" i="16"/>
  <c r="L177" i="16"/>
  <c r="C177" i="16"/>
  <c r="X177" i="16"/>
  <c r="D177" i="16"/>
  <c r="Q177" i="16"/>
  <c r="K177" i="16"/>
  <c r="B177" i="16"/>
  <c r="H177" i="16"/>
  <c r="F177" i="16"/>
  <c r="P177" i="16"/>
  <c r="Z177" i="16"/>
  <c r="G177" i="16"/>
  <c r="I177" i="16"/>
  <c r="U177" i="16"/>
  <c r="O177" i="16"/>
  <c r="M177" i="16"/>
  <c r="T177" i="16"/>
  <c r="L96" i="16"/>
  <c r="S96" i="16"/>
  <c r="Q96" i="16"/>
  <c r="G96" i="16"/>
  <c r="E96" i="16"/>
  <c r="C96" i="16"/>
  <c r="P96" i="16"/>
  <c r="F96" i="16"/>
  <c r="K96" i="16"/>
  <c r="N96" i="16"/>
  <c r="D96" i="16"/>
  <c r="O96" i="16"/>
  <c r="H88" i="16"/>
  <c r="D747" i="16"/>
  <c r="L747" i="16"/>
  <c r="R747" i="16"/>
  <c r="I747" i="16"/>
  <c r="O747" i="16"/>
  <c r="E747" i="16"/>
  <c r="N747" i="16"/>
  <c r="M305" i="16"/>
  <c r="D305" i="16"/>
  <c r="V305" i="16"/>
  <c r="S305" i="16"/>
  <c r="I305" i="16"/>
  <c r="L305" i="16"/>
  <c r="C305" i="16"/>
  <c r="B305" i="16"/>
  <c r="E305" i="16"/>
  <c r="R305" i="16"/>
  <c r="N305" i="16"/>
  <c r="H305" i="16"/>
  <c r="W305" i="16"/>
  <c r="F305" i="16"/>
  <c r="Q305" i="16"/>
  <c r="K305" i="16"/>
  <c r="L257" i="16"/>
  <c r="F257" i="16"/>
  <c r="J257" i="16"/>
  <c r="W257" i="16"/>
  <c r="B257" i="16"/>
  <c r="M257" i="16"/>
  <c r="D257" i="16"/>
  <c r="V257" i="16"/>
  <c r="P257" i="16"/>
  <c r="Z257" i="16"/>
  <c r="H257" i="16"/>
  <c r="U257" i="16"/>
  <c r="G257" i="16"/>
  <c r="R257" i="16"/>
  <c r="C257" i="16"/>
  <c r="E257" i="16"/>
  <c r="K257" i="16"/>
  <c r="O257" i="16"/>
  <c r="Q257" i="16"/>
  <c r="I257" i="16"/>
  <c r="T257" i="16"/>
  <c r="Y257" i="16"/>
  <c r="U137" i="16"/>
  <c r="Y137" i="16"/>
  <c r="O137" i="16"/>
  <c r="J137" i="16"/>
  <c r="F137" i="16"/>
  <c r="B137" i="16"/>
  <c r="L137" i="16"/>
  <c r="K137" i="16"/>
  <c r="T137" i="16"/>
  <c r="M137" i="16"/>
  <c r="X137" i="16"/>
  <c r="I137" i="16"/>
  <c r="V137" i="16"/>
  <c r="Q137" i="16"/>
  <c r="E137" i="16"/>
  <c r="H137" i="16"/>
  <c r="N137" i="16"/>
  <c r="W137" i="16"/>
  <c r="S137" i="16"/>
  <c r="Z137" i="16"/>
  <c r="R137" i="16"/>
  <c r="C137" i="16"/>
  <c r="D137" i="16"/>
  <c r="P137" i="16"/>
  <c r="G137" i="16"/>
  <c r="N80" i="16"/>
  <c r="H80" i="16"/>
  <c r="F80" i="16"/>
  <c r="T80" i="16"/>
  <c r="P80" i="16"/>
  <c r="K80" i="16"/>
  <c r="M80" i="16"/>
  <c r="I80" i="16"/>
  <c r="G80" i="16"/>
  <c r="S80" i="16"/>
  <c r="O80" i="16"/>
  <c r="J80" i="16"/>
  <c r="W80" i="16"/>
  <c r="Y80" i="16"/>
  <c r="Z80" i="16"/>
  <c r="C80" i="16"/>
  <c r="R80" i="16"/>
  <c r="J201" i="16"/>
  <c r="W201" i="16"/>
  <c r="P201" i="16"/>
  <c r="N201" i="16"/>
  <c r="C201" i="16"/>
  <c r="K201" i="16"/>
  <c r="X201" i="16"/>
  <c r="L201" i="16"/>
  <c r="F201" i="16"/>
  <c r="H201" i="16"/>
  <c r="I201" i="16"/>
  <c r="E201" i="16"/>
  <c r="G201" i="16"/>
  <c r="B201" i="16"/>
  <c r="O201" i="16"/>
  <c r="Q201" i="16"/>
  <c r="Q955" i="16"/>
  <c r="S955" i="16"/>
  <c r="O955" i="16"/>
  <c r="D955" i="16"/>
  <c r="X955" i="16"/>
  <c r="L955" i="16"/>
  <c r="J955" i="16"/>
  <c r="B955" i="16"/>
  <c r="R955" i="16"/>
  <c r="F955" i="16"/>
  <c r="G955" i="16"/>
  <c r="I955" i="16"/>
  <c r="C955" i="16"/>
  <c r="Z955" i="16"/>
  <c r="E955" i="16"/>
  <c r="V955" i="16"/>
  <c r="P955" i="16"/>
  <c r="K955" i="16"/>
  <c r="Y955" i="16"/>
  <c r="W955" i="16"/>
  <c r="U955" i="16"/>
  <c r="H955" i="16"/>
  <c r="N955" i="16"/>
  <c r="M955" i="16"/>
  <c r="T955" i="16"/>
  <c r="J297" i="16"/>
  <c r="P297" i="16"/>
  <c r="Y297" i="16"/>
  <c r="T297" i="16"/>
  <c r="Q297" i="16"/>
  <c r="G297" i="16"/>
  <c r="E297" i="16"/>
  <c r="S297" i="16"/>
  <c r="X297" i="16"/>
  <c r="B297" i="16"/>
  <c r="F297" i="16"/>
  <c r="L297" i="16"/>
  <c r="W297" i="16"/>
  <c r="C297" i="16"/>
  <c r="O297" i="16"/>
  <c r="H297" i="16"/>
  <c r="Z297" i="16"/>
  <c r="D297" i="16"/>
  <c r="D120" i="16"/>
  <c r="H120" i="16"/>
  <c r="G120" i="16"/>
  <c r="C120" i="16"/>
  <c r="U120" i="16"/>
  <c r="T120" i="16"/>
  <c r="Y120" i="16"/>
  <c r="C781" i="16"/>
  <c r="P781" i="16"/>
  <c r="T867" i="16"/>
  <c r="V867" i="16"/>
  <c r="E867" i="16"/>
  <c r="K62" i="16"/>
  <c r="W62" i="16"/>
  <c r="M218" i="16"/>
  <c r="F94" i="16"/>
  <c r="P255" i="16"/>
  <c r="Y255" i="16"/>
  <c r="Q255" i="16"/>
  <c r="M255" i="16"/>
  <c r="M384" i="16"/>
  <c r="B384" i="16"/>
  <c r="T352" i="16"/>
  <c r="O352" i="16"/>
  <c r="G94" i="16"/>
  <c r="U384" i="16"/>
  <c r="X384" i="16"/>
  <c r="B62" i="16"/>
  <c r="J781" i="16"/>
  <c r="I781" i="16"/>
  <c r="H781" i="16"/>
  <c r="F867" i="16"/>
  <c r="N867" i="16"/>
  <c r="G867" i="16"/>
  <c r="R62" i="16"/>
  <c r="T94" i="16"/>
  <c r="W255" i="16"/>
  <c r="J255" i="16"/>
  <c r="H384" i="16"/>
  <c r="S384" i="16"/>
  <c r="K352" i="16"/>
  <c r="W352" i="16"/>
  <c r="J94" i="16"/>
  <c r="D384" i="16"/>
  <c r="G384" i="16"/>
  <c r="Y781" i="16"/>
  <c r="W781" i="16"/>
  <c r="W867" i="16"/>
  <c r="J867" i="16"/>
  <c r="B867" i="16"/>
  <c r="E781" i="16"/>
  <c r="F62" i="16"/>
  <c r="Y62" i="16"/>
  <c r="C255" i="16"/>
  <c r="R384" i="16"/>
  <c r="Q384" i="16"/>
  <c r="G352" i="16"/>
  <c r="S352" i="16"/>
  <c r="O94" i="16"/>
  <c r="T384" i="16"/>
  <c r="P62" i="16"/>
  <c r="R781" i="16"/>
  <c r="G781" i="16"/>
  <c r="O781" i="16"/>
  <c r="Y867" i="16"/>
  <c r="P867" i="16"/>
  <c r="X867" i="16"/>
  <c r="L781" i="16"/>
  <c r="E62" i="16"/>
  <c r="I255" i="16"/>
  <c r="X255" i="16"/>
  <c r="U255" i="16"/>
  <c r="P384" i="16"/>
  <c r="F384" i="16"/>
  <c r="F352" i="16"/>
  <c r="B352" i="16"/>
  <c r="Y352" i="16"/>
  <c r="W94" i="16"/>
  <c r="Z384" i="16"/>
  <c r="Z781" i="16"/>
  <c r="R867" i="16"/>
  <c r="I867" i="16"/>
  <c r="B939" i="16"/>
  <c r="U62" i="16"/>
  <c r="S62" i="16"/>
  <c r="V62" i="16"/>
  <c r="N62" i="16"/>
  <c r="Z617" i="16"/>
  <c r="S345" i="16"/>
  <c r="S255" i="16"/>
  <c r="H255" i="16"/>
  <c r="K255" i="16"/>
  <c r="R255" i="16"/>
  <c r="E384" i="16"/>
  <c r="D352" i="16"/>
  <c r="M352" i="16"/>
  <c r="H352" i="16"/>
  <c r="V94" i="16"/>
  <c r="J384" i="16"/>
  <c r="T62" i="16"/>
  <c r="H867" i="16"/>
  <c r="Q867" i="16"/>
  <c r="J62" i="16"/>
  <c r="M62" i="16"/>
  <c r="B94" i="16"/>
  <c r="B255" i="16"/>
  <c r="G255" i="16"/>
  <c r="V255" i="16"/>
  <c r="O384" i="16"/>
  <c r="V352" i="16"/>
  <c r="J352" i="16"/>
  <c r="N352" i="16"/>
  <c r="I94" i="16"/>
  <c r="C384" i="16"/>
  <c r="L867" i="16"/>
  <c r="M867" i="16"/>
  <c r="X62" i="16"/>
  <c r="Q62" i="16"/>
  <c r="K94" i="16"/>
  <c r="T255" i="16"/>
  <c r="N255" i="16"/>
  <c r="Z255" i="16"/>
  <c r="Y384" i="16"/>
  <c r="I384" i="16"/>
  <c r="C352" i="16"/>
  <c r="J593" i="16"/>
  <c r="B593" i="16"/>
  <c r="H561" i="16"/>
  <c r="C561" i="16"/>
  <c r="I561" i="16"/>
  <c r="V561" i="16"/>
  <c r="S561" i="16"/>
  <c r="E561" i="16"/>
  <c r="M561" i="16"/>
  <c r="W561" i="16"/>
  <c r="P561" i="16"/>
  <c r="Y561" i="16"/>
  <c r="Q561" i="16"/>
  <c r="B561" i="16"/>
  <c r="G561" i="16"/>
  <c r="Z561" i="16"/>
  <c r="L561" i="16"/>
  <c r="X561" i="16"/>
  <c r="O561" i="16"/>
  <c r="K561" i="16"/>
  <c r="T561" i="16"/>
  <c r="U561" i="16"/>
  <c r="C208" i="16"/>
  <c r="L208" i="16"/>
  <c r="K208" i="16"/>
  <c r="V208" i="16"/>
  <c r="P208" i="16"/>
  <c r="D208" i="16"/>
  <c r="T208" i="16"/>
  <c r="I208" i="16"/>
  <c r="R208" i="16"/>
  <c r="U208" i="16"/>
  <c r="R850" i="16"/>
  <c r="C850" i="16"/>
  <c r="I850" i="16"/>
  <c r="N850" i="16"/>
  <c r="M850" i="16"/>
  <c r="P850" i="16"/>
  <c r="T850" i="16"/>
  <c r="V850" i="16"/>
  <c r="K850" i="16"/>
  <c r="M497" i="16"/>
  <c r="S497" i="16"/>
  <c r="M874" i="16"/>
  <c r="W874" i="16"/>
  <c r="X874" i="16"/>
  <c r="G874" i="16"/>
  <c r="I874" i="16"/>
  <c r="T874" i="16"/>
  <c r="L874" i="16"/>
  <c r="O874" i="16"/>
  <c r="U874" i="16"/>
  <c r="B874" i="16"/>
  <c r="D874" i="16"/>
  <c r="E874" i="16"/>
  <c r="C874" i="16"/>
  <c r="Q874" i="16"/>
  <c r="Y874" i="16"/>
  <c r="J874" i="16"/>
  <c r="P874" i="16"/>
  <c r="V874" i="16"/>
  <c r="F874" i="16"/>
  <c r="S874" i="16"/>
  <c r="R874" i="16"/>
  <c r="H874" i="16"/>
  <c r="N874" i="16"/>
  <c r="K874" i="16"/>
  <c r="Z874" i="16"/>
  <c r="Y770" i="16"/>
  <c r="O770" i="16"/>
  <c r="W770" i="16"/>
  <c r="R770" i="16"/>
  <c r="L770" i="16"/>
  <c r="H770" i="16"/>
  <c r="V770" i="16"/>
  <c r="S770" i="16"/>
  <c r="T986" i="16"/>
  <c r="V986" i="16"/>
  <c r="I986" i="16"/>
  <c r="N986" i="16"/>
  <c r="Z986" i="16"/>
  <c r="U986" i="16"/>
  <c r="X986" i="16"/>
  <c r="B986" i="16"/>
  <c r="R986" i="16"/>
  <c r="L986" i="16"/>
  <c r="K986" i="16"/>
  <c r="H986" i="16"/>
  <c r="Q986" i="16"/>
  <c r="J986" i="16"/>
  <c r="M986" i="16"/>
  <c r="F986" i="16"/>
  <c r="Y986" i="16"/>
  <c r="C986" i="16"/>
  <c r="E986" i="16"/>
  <c r="O986" i="16"/>
  <c r="S986" i="16"/>
  <c r="G986" i="16"/>
  <c r="P986" i="16"/>
  <c r="D986" i="16"/>
  <c r="W986" i="16"/>
  <c r="M848" i="16"/>
  <c r="K848" i="16"/>
  <c r="O848" i="16"/>
  <c r="S593" i="16"/>
  <c r="G848" i="16"/>
  <c r="X593" i="16"/>
  <c r="U848" i="16"/>
  <c r="Z593" i="16"/>
  <c r="V907" i="16"/>
  <c r="W848" i="16"/>
  <c r="I168" i="16"/>
  <c r="H593" i="16"/>
  <c r="Q593" i="16"/>
  <c r="L848" i="16"/>
  <c r="S848" i="16"/>
  <c r="F593" i="16"/>
  <c r="K593" i="16"/>
  <c r="P848" i="16"/>
  <c r="K168" i="16"/>
  <c r="H848" i="16"/>
  <c r="E593" i="16"/>
  <c r="N464" i="16"/>
  <c r="I464" i="16"/>
  <c r="X464" i="16"/>
  <c r="P464" i="16"/>
  <c r="L464" i="16"/>
  <c r="H464" i="16"/>
  <c r="O464" i="16"/>
  <c r="T464" i="16"/>
  <c r="B464" i="16"/>
  <c r="V464" i="16"/>
  <c r="D464" i="16"/>
  <c r="W464" i="16"/>
  <c r="U464" i="16"/>
  <c r="J464" i="16"/>
  <c r="K464" i="16"/>
  <c r="S464" i="16"/>
  <c r="Q464" i="16"/>
  <c r="C464" i="16"/>
  <c r="G464" i="16"/>
  <c r="R464" i="16"/>
  <c r="F464" i="16"/>
  <c r="Z464" i="16"/>
  <c r="Y464" i="16"/>
  <c r="M464" i="16"/>
  <c r="E464" i="16"/>
  <c r="G472" i="16"/>
  <c r="V472" i="16"/>
  <c r="Z472" i="16"/>
  <c r="B472" i="16"/>
  <c r="D472" i="16"/>
  <c r="U472" i="16"/>
  <c r="Y472" i="16"/>
  <c r="I472" i="16"/>
  <c r="W472" i="16"/>
  <c r="P472" i="16"/>
  <c r="M472" i="16"/>
  <c r="X472" i="16"/>
  <c r="T472" i="16"/>
  <c r="Q472" i="16"/>
  <c r="J472" i="16"/>
  <c r="C472" i="16"/>
  <c r="R472" i="16"/>
  <c r="K472" i="16"/>
  <c r="S472" i="16"/>
  <c r="L472" i="16"/>
  <c r="F472" i="16"/>
  <c r="O472" i="16"/>
  <c r="N472" i="16"/>
  <c r="U295" i="16"/>
  <c r="V295" i="16"/>
  <c r="C295" i="16"/>
  <c r="I295" i="16"/>
  <c r="K295" i="16"/>
  <c r="Y295" i="16"/>
  <c r="N295" i="16"/>
  <c r="J295" i="16"/>
  <c r="D295" i="16"/>
  <c r="F295" i="16"/>
  <c r="H295" i="16"/>
  <c r="G295" i="16"/>
  <c r="L295" i="16"/>
  <c r="P295" i="16"/>
  <c r="O295" i="16"/>
  <c r="X295" i="16"/>
  <c r="E295" i="16"/>
  <c r="R295" i="16"/>
  <c r="M295" i="16"/>
  <c r="I303" i="16"/>
  <c r="W303" i="16"/>
  <c r="L303" i="16"/>
  <c r="O303" i="16"/>
  <c r="Z303" i="16"/>
  <c r="P303" i="16"/>
  <c r="N303" i="16"/>
  <c r="K303" i="16"/>
  <c r="Y303" i="16"/>
  <c r="M303" i="16"/>
  <c r="E303" i="16"/>
  <c r="B303" i="16"/>
  <c r="X303" i="16"/>
  <c r="F303" i="16"/>
  <c r="J303" i="16"/>
  <c r="H303" i="16"/>
  <c r="G303" i="16"/>
  <c r="R303" i="16"/>
  <c r="U303" i="16"/>
  <c r="S303" i="16"/>
  <c r="Q303" i="16"/>
  <c r="D303" i="16"/>
  <c r="T303" i="16"/>
  <c r="V303" i="16"/>
  <c r="C303" i="16"/>
  <c r="L46" i="16"/>
  <c r="U46" i="16"/>
  <c r="Q46" i="16"/>
  <c r="Y46" i="16"/>
  <c r="B46" i="16"/>
  <c r="N46" i="16"/>
  <c r="D46" i="16"/>
  <c r="C46" i="16"/>
  <c r="T46" i="16"/>
  <c r="Z46" i="16"/>
  <c r="S46" i="16"/>
  <c r="E46" i="16"/>
  <c r="J46" i="16"/>
  <c r="R46" i="16"/>
  <c r="G46" i="16"/>
  <c r="H46" i="16"/>
  <c r="W46" i="16"/>
  <c r="O46" i="16"/>
  <c r="X46" i="16"/>
  <c r="P46" i="16"/>
  <c r="K110" i="16"/>
  <c r="E110" i="16"/>
  <c r="B110" i="16"/>
  <c r="N110" i="16"/>
  <c r="S110" i="16"/>
  <c r="C110" i="16"/>
  <c r="V110" i="16"/>
  <c r="P110" i="16"/>
  <c r="Q110" i="16"/>
  <c r="U110" i="16"/>
  <c r="F110" i="16"/>
  <c r="Y110" i="16"/>
  <c r="W110" i="16"/>
  <c r="J110" i="16"/>
  <c r="O110" i="16"/>
  <c r="R110" i="16"/>
  <c r="H110" i="16"/>
  <c r="D110" i="16"/>
  <c r="I110" i="16"/>
  <c r="Z110" i="16"/>
  <c r="X110" i="16"/>
  <c r="G110" i="16"/>
  <c r="T110" i="16"/>
  <c r="N441" i="16"/>
  <c r="O441" i="16"/>
  <c r="C264" i="16"/>
  <c r="Z210" i="16"/>
  <c r="J210" i="16"/>
  <c r="G466" i="16"/>
  <c r="M466" i="16"/>
  <c r="W456" i="16"/>
  <c r="C456" i="16"/>
  <c r="Q456" i="16"/>
  <c r="N466" i="16"/>
  <c r="N481" i="16"/>
  <c r="B481" i="16"/>
  <c r="F46" i="16"/>
  <c r="G311" i="16"/>
  <c r="P311" i="16"/>
  <c r="L311" i="16"/>
  <c r="X102" i="16"/>
  <c r="U102" i="16"/>
  <c r="W102" i="16"/>
  <c r="N102" i="16"/>
  <c r="Z102" i="16"/>
  <c r="K102" i="16"/>
  <c r="P102" i="16"/>
  <c r="D102" i="16"/>
  <c r="C102" i="16"/>
  <c r="T102" i="16"/>
  <c r="R102" i="16"/>
  <c r="M102" i="16"/>
  <c r="Y102" i="16"/>
  <c r="J102" i="16"/>
  <c r="F102" i="16"/>
  <c r="E102" i="16"/>
  <c r="H102" i="16"/>
  <c r="L102" i="16"/>
  <c r="S102" i="16"/>
  <c r="Q102" i="16"/>
  <c r="V102" i="16"/>
  <c r="I102" i="16"/>
  <c r="B102" i="16"/>
  <c r="G102" i="16"/>
  <c r="O102" i="16"/>
  <c r="C247" i="16"/>
  <c r="K247" i="16"/>
  <c r="Q247" i="16"/>
  <c r="H247" i="16"/>
  <c r="Y247" i="16"/>
  <c r="S247" i="16"/>
  <c r="B247" i="16"/>
  <c r="M247" i="16"/>
  <c r="V247" i="16"/>
  <c r="O247" i="16"/>
  <c r="G247" i="16"/>
  <c r="R247" i="16"/>
  <c r="N247" i="16"/>
  <c r="I247" i="16"/>
  <c r="J247" i="16"/>
  <c r="Z247" i="16"/>
  <c r="E247" i="16"/>
  <c r="T247" i="16"/>
  <c r="F247" i="16"/>
  <c r="C54" i="16"/>
  <c r="F54" i="16"/>
  <c r="Y54" i="16"/>
  <c r="X54" i="16"/>
  <c r="V54" i="16"/>
  <c r="L54" i="16"/>
  <c r="B54" i="16"/>
  <c r="G54" i="16"/>
  <c r="Q54" i="16"/>
  <c r="M54" i="16"/>
  <c r="O54" i="16"/>
  <c r="S54" i="16"/>
  <c r="T54" i="16"/>
  <c r="Q57" i="16"/>
  <c r="B448" i="16"/>
  <c r="Y448" i="16"/>
  <c r="S448" i="16"/>
  <c r="E448" i="16"/>
  <c r="T448" i="16"/>
  <c r="R448" i="16"/>
  <c r="W448" i="16"/>
  <c r="L448" i="16"/>
  <c r="O448" i="16"/>
  <c r="F448" i="16"/>
  <c r="P448" i="16"/>
  <c r="D448" i="16"/>
  <c r="K448" i="16"/>
  <c r="J448" i="16"/>
  <c r="V448" i="16"/>
  <c r="H448" i="16"/>
  <c r="G118" i="16"/>
  <c r="O118" i="16"/>
  <c r="Y118" i="16"/>
  <c r="N118" i="16"/>
  <c r="W118" i="16"/>
  <c r="Z118" i="16"/>
  <c r="X118" i="16"/>
  <c r="P118" i="16"/>
  <c r="S118" i="16"/>
  <c r="R118" i="16"/>
  <c r="L118" i="16"/>
  <c r="C118" i="16"/>
  <c r="K118" i="16"/>
  <c r="M118" i="16"/>
  <c r="I118" i="16"/>
  <c r="U118" i="16"/>
  <c r="V118" i="16"/>
  <c r="D118" i="16"/>
  <c r="H118" i="16"/>
  <c r="B118" i="16"/>
  <c r="O6" i="16"/>
  <c r="F6" i="16"/>
  <c r="C6" i="16"/>
  <c r="M6" i="16"/>
  <c r="K6" i="16"/>
  <c r="U6" i="16"/>
  <c r="N6" i="16"/>
  <c r="R6" i="16"/>
  <c r="Q6" i="16"/>
  <c r="E6" i="16"/>
  <c r="S6" i="16"/>
  <c r="P6" i="16"/>
  <c r="V6" i="16"/>
  <c r="D6" i="16"/>
  <c r="B6" i="16"/>
  <c r="Y6" i="16"/>
  <c r="T6" i="16"/>
  <c r="L6" i="16"/>
  <c r="J6" i="16"/>
  <c r="I6" i="16"/>
  <c r="G6" i="16"/>
  <c r="H6" i="16"/>
  <c r="X6" i="16"/>
  <c r="W6" i="16"/>
  <c r="Z6" i="16"/>
  <c r="C432" i="16"/>
  <c r="X432" i="16"/>
  <c r="N432" i="16"/>
  <c r="H432" i="16"/>
  <c r="M432" i="16"/>
  <c r="T432" i="16"/>
  <c r="P432" i="16"/>
  <c r="I432" i="16"/>
  <c r="E432" i="16"/>
  <c r="G432" i="16"/>
  <c r="L432" i="16"/>
  <c r="W432" i="16"/>
  <c r="D432" i="16"/>
  <c r="K432" i="16"/>
  <c r="S432" i="16"/>
  <c r="J432" i="16"/>
  <c r="V432" i="16"/>
  <c r="R432" i="16"/>
  <c r="Y432" i="16"/>
  <c r="F432" i="16"/>
  <c r="O432" i="16"/>
  <c r="U432" i="16"/>
  <c r="Q432" i="16"/>
  <c r="B432" i="16"/>
  <c r="Z432" i="16"/>
  <c r="V263" i="16"/>
  <c r="T263" i="16"/>
  <c r="H263" i="16"/>
  <c r="U263" i="16"/>
  <c r="S263" i="16"/>
  <c r="E263" i="16"/>
  <c r="Q263" i="16"/>
  <c r="F263" i="16"/>
  <c r="M263" i="16"/>
  <c r="Z263" i="16"/>
  <c r="J263" i="16"/>
  <c r="O263" i="16"/>
  <c r="B263" i="16"/>
  <c r="G263" i="16"/>
  <c r="W263" i="16"/>
  <c r="I263" i="16"/>
  <c r="Y263" i="16"/>
  <c r="P279" i="16"/>
  <c r="N279" i="16"/>
  <c r="Y279" i="16"/>
  <c r="J279" i="16"/>
  <c r="B279" i="16"/>
  <c r="S279" i="16"/>
  <c r="Z279" i="16"/>
  <c r="L279" i="16"/>
  <c r="O279" i="16"/>
  <c r="T279" i="16"/>
  <c r="W279" i="16"/>
  <c r="R279" i="16"/>
  <c r="I279" i="16"/>
  <c r="G279" i="16"/>
  <c r="D279" i="16"/>
  <c r="M279" i="16"/>
  <c r="U279" i="16"/>
  <c r="C279" i="16"/>
  <c r="F279" i="16"/>
  <c r="Q279" i="16"/>
  <c r="H279" i="16"/>
  <c r="V279" i="16"/>
  <c r="X279" i="16"/>
  <c r="E279" i="16"/>
  <c r="K279" i="16"/>
  <c r="C424" i="16"/>
  <c r="R424" i="16"/>
  <c r="S424" i="16"/>
  <c r="I424" i="16"/>
  <c r="B424" i="16"/>
  <c r="T424" i="16"/>
  <c r="J424" i="16"/>
  <c r="L424" i="16"/>
  <c r="M210" i="16"/>
  <c r="V466" i="16"/>
  <c r="E441" i="16"/>
  <c r="Z264" i="16"/>
  <c r="D987" i="16"/>
  <c r="E472" i="16"/>
  <c r="W210" i="16"/>
  <c r="D210" i="16"/>
  <c r="V210" i="16"/>
  <c r="J466" i="16"/>
  <c r="Z466" i="16"/>
  <c r="O466" i="16"/>
  <c r="Y456" i="16"/>
  <c r="M456" i="16"/>
  <c r="L456" i="16"/>
  <c r="W295" i="16"/>
  <c r="V264" i="16"/>
  <c r="S466" i="16"/>
  <c r="V481" i="16"/>
  <c r="P57" i="16"/>
  <c r="Z57" i="16"/>
  <c r="S416" i="16"/>
  <c r="O416" i="16"/>
  <c r="I416" i="16"/>
  <c r="P416" i="16"/>
  <c r="K416" i="16"/>
  <c r="X416" i="16"/>
  <c r="B416" i="16"/>
  <c r="U416" i="16"/>
  <c r="L416" i="16"/>
  <c r="V416" i="16"/>
  <c r="W416" i="16"/>
  <c r="N416" i="16"/>
  <c r="M416" i="16"/>
  <c r="E416" i="16"/>
  <c r="J416" i="16"/>
  <c r="G416" i="16"/>
  <c r="F416" i="16"/>
  <c r="H416" i="16"/>
  <c r="Y416" i="16"/>
  <c r="R416" i="16"/>
  <c r="C231" i="16"/>
  <c r="G231" i="16"/>
  <c r="W231" i="16"/>
  <c r="X231" i="16"/>
  <c r="R231" i="16"/>
  <c r="U231" i="16"/>
  <c r="E231" i="16"/>
  <c r="T231" i="16"/>
  <c r="N231" i="16"/>
  <c r="F231" i="16"/>
  <c r="L231" i="16"/>
  <c r="J231" i="16"/>
  <c r="K231" i="16"/>
  <c r="P231" i="16"/>
  <c r="I231" i="16"/>
  <c r="V231" i="16"/>
  <c r="Q231" i="16"/>
  <c r="Y231" i="16"/>
  <c r="R86" i="16"/>
  <c r="Q86" i="16"/>
  <c r="I86" i="16"/>
  <c r="V86" i="16"/>
  <c r="G86" i="16"/>
  <c r="L86" i="16"/>
  <c r="H86" i="16"/>
  <c r="K86" i="16"/>
  <c r="E86" i="16"/>
  <c r="Z86" i="16"/>
  <c r="X86" i="16"/>
  <c r="J86" i="16"/>
  <c r="T86" i="16"/>
  <c r="U86" i="16"/>
  <c r="N86" i="16"/>
  <c r="D86" i="16"/>
  <c r="P86" i="16"/>
  <c r="B86" i="16"/>
  <c r="M86" i="16"/>
  <c r="C86" i="16"/>
  <c r="W86" i="16"/>
  <c r="F86" i="16"/>
  <c r="O86" i="16"/>
  <c r="Y86" i="16"/>
  <c r="S86" i="16"/>
  <c r="Y841" i="16"/>
  <c r="D841" i="16"/>
  <c r="R841" i="16"/>
  <c r="U841" i="16"/>
  <c r="H841" i="16"/>
  <c r="P841" i="16"/>
  <c r="L368" i="16"/>
  <c r="Z368" i="16"/>
  <c r="K368" i="16"/>
  <c r="S368" i="16"/>
  <c r="V368" i="16"/>
  <c r="D368" i="16"/>
  <c r="T368" i="16"/>
  <c r="W368" i="16"/>
  <c r="F368" i="16"/>
  <c r="N368" i="16"/>
  <c r="B368" i="16"/>
  <c r="M368" i="16"/>
  <c r="Y368" i="16"/>
  <c r="J368" i="16"/>
  <c r="U368" i="16"/>
  <c r="X368" i="16"/>
  <c r="C368" i="16"/>
  <c r="H368" i="16"/>
  <c r="P368" i="16"/>
  <c r="G368" i="16"/>
  <c r="I368" i="16"/>
  <c r="E368" i="16"/>
  <c r="R368" i="16"/>
  <c r="Q368" i="16"/>
  <c r="O368" i="16"/>
  <c r="M239" i="16"/>
  <c r="H239" i="16"/>
  <c r="F239" i="16"/>
  <c r="D239" i="16"/>
  <c r="G239" i="16"/>
  <c r="L239" i="16"/>
  <c r="V239" i="16"/>
  <c r="U239" i="16"/>
  <c r="S239" i="16"/>
  <c r="J239" i="16"/>
  <c r="P239" i="16"/>
  <c r="R239" i="16"/>
  <c r="I239" i="16"/>
  <c r="Z239" i="16"/>
  <c r="Y239" i="16"/>
  <c r="E239" i="16"/>
  <c r="K239" i="16"/>
  <c r="C239" i="16"/>
  <c r="N239" i="16"/>
  <c r="T239" i="16"/>
  <c r="Q239" i="16"/>
  <c r="X239" i="16"/>
  <c r="W70" i="16"/>
  <c r="Y70" i="16"/>
  <c r="K70" i="16"/>
  <c r="B70" i="16"/>
  <c r="L70" i="16"/>
  <c r="P70" i="16"/>
  <c r="F70" i="16"/>
  <c r="I70" i="16"/>
  <c r="G70" i="16"/>
  <c r="V70" i="16"/>
  <c r="T70" i="16"/>
  <c r="Z70" i="16"/>
  <c r="X70" i="16"/>
  <c r="E70" i="16"/>
  <c r="D127" i="16"/>
  <c r="G127" i="16"/>
  <c r="Y127" i="16"/>
  <c r="R127" i="16"/>
  <c r="Z127" i="16"/>
  <c r="W127" i="16"/>
  <c r="O127" i="16"/>
  <c r="B127" i="16"/>
  <c r="I127" i="16"/>
  <c r="V127" i="16"/>
  <c r="T127" i="16"/>
  <c r="F127" i="16"/>
  <c r="Q127" i="16"/>
  <c r="J127" i="16"/>
  <c r="N127" i="16"/>
  <c r="E127" i="16"/>
  <c r="C127" i="16"/>
  <c r="M127" i="16"/>
  <c r="H127" i="16"/>
  <c r="L127" i="16"/>
  <c r="X127" i="16"/>
  <c r="P127" i="16"/>
  <c r="K127" i="16"/>
  <c r="U127" i="16"/>
  <c r="S127" i="16"/>
  <c r="K14" i="16"/>
  <c r="W14" i="16"/>
  <c r="U14" i="16"/>
  <c r="E14" i="16"/>
  <c r="R14" i="16"/>
  <c r="S14" i="16"/>
  <c r="I14" i="16"/>
  <c r="T14" i="16"/>
  <c r="X14" i="16"/>
  <c r="J14" i="16"/>
  <c r="O14" i="16"/>
  <c r="V14" i="16"/>
  <c r="P14" i="16"/>
  <c r="B14" i="16"/>
  <c r="Y14" i="16"/>
  <c r="F14" i="16"/>
  <c r="L14" i="16"/>
  <c r="Q14" i="16"/>
  <c r="C14" i="16"/>
  <c r="G14" i="16"/>
  <c r="H14" i="16"/>
  <c r="D14" i="16"/>
  <c r="V392" i="16"/>
  <c r="F392" i="16"/>
  <c r="J392" i="16"/>
  <c r="W392" i="16"/>
  <c r="R392" i="16"/>
  <c r="U392" i="16"/>
  <c r="E392" i="16"/>
  <c r="Y392" i="16"/>
  <c r="I392" i="16"/>
  <c r="G392" i="16"/>
  <c r="T392" i="16"/>
  <c r="B392" i="16"/>
  <c r="I183" i="16"/>
  <c r="F183" i="16"/>
  <c r="C183" i="16"/>
  <c r="M183" i="16"/>
  <c r="Y183" i="16"/>
  <c r="W183" i="16"/>
  <c r="J183" i="16"/>
  <c r="K183" i="16"/>
  <c r="U183" i="16"/>
  <c r="Z183" i="16"/>
  <c r="T183" i="16"/>
  <c r="P183" i="16"/>
  <c r="N183" i="16"/>
  <c r="L183" i="16"/>
  <c r="O183" i="16"/>
  <c r="Q183" i="16"/>
  <c r="H183" i="16"/>
  <c r="V183" i="16"/>
  <c r="E183" i="16"/>
  <c r="G183" i="16"/>
  <c r="B183" i="16"/>
  <c r="R183" i="16"/>
  <c r="S183" i="16"/>
  <c r="D183" i="16"/>
  <c r="X183" i="16"/>
  <c r="J441" i="16"/>
  <c r="C210" i="16"/>
  <c r="Z481" i="16"/>
  <c r="M441" i="16"/>
  <c r="D264" i="16"/>
  <c r="G987" i="16"/>
  <c r="V46" i="16"/>
  <c r="U210" i="16"/>
  <c r="F210" i="16"/>
  <c r="O210" i="16"/>
  <c r="S210" i="16"/>
  <c r="Y466" i="16"/>
  <c r="F466" i="16"/>
  <c r="D466" i="16"/>
  <c r="X456" i="16"/>
  <c r="N456" i="16"/>
  <c r="D456" i="16"/>
  <c r="Q295" i="16"/>
  <c r="D569" i="16"/>
  <c r="L264" i="16"/>
  <c r="K987" i="16"/>
  <c r="X466" i="16"/>
  <c r="Y481" i="16"/>
  <c r="J57" i="16"/>
  <c r="E57" i="16"/>
  <c r="O57" i="16"/>
  <c r="G22" i="16"/>
  <c r="D22" i="16"/>
  <c r="N22" i="16"/>
  <c r="K22" i="16"/>
  <c r="S22" i="16"/>
  <c r="V22" i="16"/>
  <c r="M22" i="16"/>
  <c r="I22" i="16"/>
  <c r="P22" i="16"/>
  <c r="F22" i="16"/>
  <c r="U22" i="16"/>
  <c r="H22" i="16"/>
  <c r="J22" i="16"/>
  <c r="W22" i="16"/>
  <c r="R22" i="16"/>
  <c r="O22" i="16"/>
  <c r="B22" i="16"/>
  <c r="C22" i="16"/>
  <c r="Y22" i="16"/>
  <c r="Z22" i="16"/>
  <c r="Q22" i="16"/>
  <c r="T22" i="16"/>
  <c r="L22" i="16"/>
  <c r="E22" i="16"/>
  <c r="X22" i="16"/>
  <c r="U466" i="16"/>
  <c r="S441" i="16"/>
  <c r="Z987" i="16"/>
  <c r="B707" i="16"/>
  <c r="M46" i="16"/>
  <c r="G210" i="16"/>
  <c r="N210" i="16"/>
  <c r="R210" i="16"/>
  <c r="Q210" i="16"/>
  <c r="H466" i="16"/>
  <c r="P466" i="16"/>
  <c r="B466" i="16"/>
  <c r="B456" i="16"/>
  <c r="V456" i="16"/>
  <c r="V569" i="16"/>
  <c r="T295" i="16"/>
  <c r="I419" i="16"/>
  <c r="C481" i="16"/>
  <c r="U57" i="16"/>
  <c r="R57" i="16"/>
  <c r="V57" i="16"/>
  <c r="I456" i="16"/>
  <c r="C62" i="16"/>
  <c r="L62" i="16"/>
  <c r="G62" i="16"/>
  <c r="H62" i="16"/>
  <c r="O62" i="16"/>
  <c r="D94" i="16"/>
  <c r="L94" i="16"/>
  <c r="Y94" i="16"/>
  <c r="Z94" i="16"/>
  <c r="E94" i="16"/>
  <c r="X94" i="16"/>
  <c r="P94" i="16"/>
  <c r="N94" i="16"/>
  <c r="R94" i="16"/>
  <c r="C94" i="16"/>
  <c r="H94" i="16"/>
  <c r="U94" i="16"/>
  <c r="M94" i="16"/>
  <c r="E352" i="16"/>
  <c r="P352" i="16"/>
  <c r="I352" i="16"/>
  <c r="Q352" i="16"/>
  <c r="R352" i="16"/>
  <c r="Z352" i="16"/>
  <c r="D441" i="16"/>
  <c r="W466" i="16"/>
  <c r="B441" i="16"/>
  <c r="T441" i="16"/>
  <c r="U987" i="16"/>
  <c r="K55" i="16"/>
  <c r="I46" i="16"/>
  <c r="K210" i="16"/>
  <c r="L210" i="16"/>
  <c r="I466" i="16"/>
  <c r="T466" i="16"/>
  <c r="G456" i="16"/>
  <c r="U456" i="16"/>
  <c r="Z456" i="16"/>
  <c r="B295" i="16"/>
  <c r="L419" i="16"/>
  <c r="H481" i="16"/>
  <c r="D57" i="16"/>
  <c r="F977" i="16"/>
  <c r="R977" i="16"/>
  <c r="Y977" i="16"/>
  <c r="J199" i="16"/>
  <c r="X199" i="16"/>
  <c r="Y199" i="16"/>
  <c r="Z199" i="16"/>
  <c r="P199" i="16"/>
  <c r="E199" i="16"/>
  <c r="N199" i="16"/>
  <c r="S199" i="16"/>
  <c r="B199" i="16"/>
  <c r="K199" i="16"/>
  <c r="C199" i="16"/>
  <c r="D199" i="16"/>
  <c r="G199" i="16"/>
  <c r="H199" i="16"/>
  <c r="I199" i="16"/>
  <c r="R199" i="16"/>
  <c r="L199" i="16"/>
  <c r="V199" i="16"/>
  <c r="F199" i="16"/>
  <c r="O199" i="16"/>
  <c r="U199" i="16"/>
  <c r="T199" i="16"/>
  <c r="Q199" i="16"/>
  <c r="W199" i="16"/>
  <c r="M199" i="16"/>
  <c r="S328" i="16"/>
  <c r="Z328" i="16"/>
  <c r="E328" i="16"/>
  <c r="C328" i="16"/>
  <c r="B328" i="16"/>
  <c r="N328" i="16"/>
  <c r="J328" i="16"/>
  <c r="H328" i="16"/>
  <c r="Y328" i="16"/>
  <c r="M328" i="16"/>
  <c r="U328" i="16"/>
  <c r="K328" i="16"/>
  <c r="L328" i="16"/>
  <c r="W328" i="16"/>
  <c r="O328" i="16"/>
  <c r="P328" i="16"/>
  <c r="V328" i="16"/>
  <c r="D328" i="16"/>
  <c r="F328" i="16"/>
  <c r="T328" i="16"/>
  <c r="X328" i="16"/>
  <c r="G328" i="16"/>
  <c r="Q328" i="16"/>
  <c r="I328" i="16"/>
  <c r="R328" i="16"/>
  <c r="I167" i="16"/>
  <c r="K167" i="16"/>
  <c r="Q167" i="16"/>
  <c r="Z167" i="16"/>
  <c r="R167" i="16"/>
  <c r="W167" i="16"/>
  <c r="F167" i="16"/>
  <c r="E167" i="16"/>
  <c r="X167" i="16"/>
  <c r="C167" i="16"/>
  <c r="H167" i="16"/>
  <c r="N167" i="16"/>
  <c r="P167" i="16"/>
  <c r="G167" i="16"/>
  <c r="O167" i="16"/>
  <c r="J167" i="16"/>
  <c r="D167" i="16"/>
  <c r="Y167" i="16"/>
  <c r="U167" i="16"/>
  <c r="K30" i="16"/>
  <c r="F30" i="16"/>
  <c r="U30" i="16"/>
  <c r="W30" i="16"/>
  <c r="O30" i="16"/>
  <c r="D30" i="16"/>
  <c r="G30" i="16"/>
  <c r="M30" i="16"/>
  <c r="H30" i="16"/>
  <c r="V30" i="16"/>
  <c r="E30" i="16"/>
  <c r="T30" i="16"/>
  <c r="H376" i="16"/>
  <c r="U376" i="16"/>
  <c r="Z78" i="16"/>
  <c r="F78" i="16"/>
  <c r="L78" i="16"/>
  <c r="K78" i="16"/>
  <c r="Q78" i="16"/>
  <c r="P78" i="16"/>
  <c r="I78" i="16"/>
  <c r="M78" i="16"/>
  <c r="R480" i="16"/>
  <c r="I480" i="16"/>
  <c r="Q480" i="16"/>
  <c r="P480" i="16"/>
  <c r="W480" i="16"/>
  <c r="U480" i="16"/>
  <c r="J480" i="16"/>
  <c r="G480" i="16"/>
  <c r="Y480" i="16"/>
  <c r="V480" i="16"/>
  <c r="F480" i="16"/>
  <c r="M480" i="16"/>
  <c r="S480" i="16"/>
  <c r="B480" i="16"/>
  <c r="O480" i="16"/>
  <c r="K480" i="16"/>
  <c r="I143" i="16"/>
  <c r="E143" i="16"/>
  <c r="F143" i="16"/>
  <c r="J143" i="16"/>
  <c r="U143" i="16"/>
  <c r="S143" i="16"/>
  <c r="T143" i="16"/>
  <c r="Y143" i="16"/>
  <c r="G143" i="16"/>
  <c r="Q143" i="16"/>
  <c r="N264" i="16"/>
  <c r="T210" i="16"/>
  <c r="M481" i="16"/>
  <c r="V441" i="16"/>
  <c r="M110" i="16"/>
  <c r="E210" i="16"/>
  <c r="X210" i="16"/>
  <c r="B210" i="16"/>
  <c r="K466" i="16"/>
  <c r="E466" i="16"/>
  <c r="E456" i="16"/>
  <c r="H456" i="16"/>
  <c r="R456" i="16"/>
  <c r="S295" i="16"/>
  <c r="Z295" i="16"/>
  <c r="F481" i="16"/>
  <c r="M344" i="16"/>
  <c r="P344" i="16"/>
  <c r="V344" i="16"/>
  <c r="H344" i="16"/>
  <c r="O344" i="16"/>
  <c r="D344" i="16"/>
  <c r="X344" i="16"/>
  <c r="Z344" i="16"/>
  <c r="N344" i="16"/>
  <c r="B344" i="16"/>
  <c r="F344" i="16"/>
  <c r="W344" i="16"/>
  <c r="T344" i="16"/>
  <c r="J344" i="16"/>
  <c r="R344" i="16"/>
  <c r="L344" i="16"/>
  <c r="I344" i="16"/>
  <c r="E344" i="16"/>
  <c r="U344" i="16"/>
  <c r="C344" i="16"/>
  <c r="G344" i="16"/>
  <c r="S344" i="16"/>
  <c r="V175" i="16"/>
  <c r="Q175" i="16"/>
  <c r="P175" i="16"/>
  <c r="U175" i="16"/>
  <c r="J175" i="16"/>
  <c r="O175" i="16"/>
  <c r="E175" i="16"/>
  <c r="F175" i="16"/>
  <c r="Y175" i="16"/>
  <c r="D175" i="16"/>
  <c r="L175" i="16"/>
  <c r="H175" i="16"/>
  <c r="Z175" i="16"/>
  <c r="M175" i="16"/>
  <c r="K175" i="16"/>
  <c r="G175" i="16"/>
  <c r="W175" i="16"/>
  <c r="T175" i="16"/>
  <c r="S175" i="16"/>
  <c r="C175" i="16"/>
  <c r="N175" i="16"/>
  <c r="R175" i="16"/>
  <c r="B175" i="16"/>
  <c r="Y38" i="16"/>
  <c r="Z38" i="16"/>
  <c r="E38" i="16"/>
  <c r="G38" i="16"/>
  <c r="C38" i="16"/>
  <c r="R38" i="16"/>
  <c r="U38" i="16"/>
  <c r="P38" i="16"/>
  <c r="T38" i="16"/>
  <c r="J38" i="16"/>
  <c r="K38" i="16"/>
  <c r="B38" i="16"/>
  <c r="D38" i="16"/>
  <c r="L38" i="16"/>
  <c r="H38" i="16"/>
  <c r="I38" i="16"/>
  <c r="W38" i="16"/>
  <c r="N38" i="16"/>
  <c r="V38" i="16"/>
  <c r="Q38" i="16"/>
  <c r="F38" i="16"/>
  <c r="O38" i="16"/>
  <c r="M38" i="16"/>
  <c r="S38" i="16"/>
  <c r="X38" i="16"/>
  <c r="I223" i="16"/>
  <c r="O223" i="16"/>
  <c r="L223" i="16"/>
  <c r="T223" i="16"/>
  <c r="V223" i="16"/>
  <c r="E223" i="16"/>
  <c r="Z223" i="16"/>
  <c r="K223" i="16"/>
  <c r="X223" i="16"/>
  <c r="D223" i="16"/>
  <c r="N223" i="16"/>
  <c r="C223" i="16"/>
  <c r="Q223" i="16"/>
  <c r="H223" i="16"/>
  <c r="J223" i="16"/>
  <c r="B223" i="16"/>
  <c r="D271" i="16"/>
  <c r="K271" i="16"/>
  <c r="Q271" i="16"/>
  <c r="G271" i="16"/>
  <c r="S271" i="16"/>
  <c r="H271" i="16"/>
  <c r="U271" i="16"/>
  <c r="L271" i="16"/>
  <c r="F271" i="16"/>
  <c r="V271" i="16"/>
  <c r="T271" i="16"/>
  <c r="W271" i="16"/>
  <c r="O271" i="16"/>
  <c r="Z271" i="16"/>
  <c r="I271" i="16"/>
  <c r="N271" i="16"/>
  <c r="X271" i="16"/>
  <c r="E271" i="16"/>
  <c r="R271" i="16"/>
  <c r="J271" i="16"/>
  <c r="P271" i="16"/>
  <c r="M271" i="16"/>
  <c r="Y271" i="16"/>
  <c r="C271" i="16"/>
  <c r="B271" i="16"/>
  <c r="S488" i="16"/>
  <c r="N234" i="16"/>
  <c r="S234" i="16"/>
  <c r="X234" i="16"/>
  <c r="P234" i="16"/>
  <c r="M234" i="16"/>
  <c r="B234" i="16"/>
  <c r="Q234" i="16"/>
  <c r="C234" i="16"/>
  <c r="Y234" i="16"/>
  <c r="V234" i="16"/>
  <c r="R234" i="16"/>
  <c r="U234" i="16"/>
  <c r="O234" i="16"/>
  <c r="J234" i="16"/>
  <c r="Z234" i="16"/>
  <c r="F234" i="16"/>
  <c r="T234" i="16"/>
  <c r="W234" i="16"/>
  <c r="L234" i="16"/>
  <c r="D234" i="16"/>
  <c r="E234" i="16"/>
  <c r="G234" i="16"/>
  <c r="H234" i="16"/>
  <c r="I948" i="16"/>
  <c r="K948" i="16"/>
  <c r="D948" i="16"/>
  <c r="U948" i="16"/>
  <c r="X948" i="16"/>
  <c r="E948" i="16"/>
  <c r="H948" i="16"/>
  <c r="G948" i="16"/>
  <c r="N948" i="16"/>
  <c r="W948" i="16"/>
  <c r="L427" i="16"/>
  <c r="E226" i="16"/>
  <c r="V226" i="16"/>
  <c r="G226" i="16"/>
  <c r="P226" i="16"/>
  <c r="J226" i="16"/>
  <c r="Y226" i="16"/>
  <c r="F226" i="16"/>
  <c r="D226" i="16"/>
  <c r="Z226" i="16"/>
  <c r="W226" i="16"/>
  <c r="U226" i="16"/>
  <c r="O226" i="16"/>
  <c r="Q226" i="16"/>
  <c r="R226" i="16"/>
  <c r="H226" i="16"/>
  <c r="M226" i="16"/>
  <c r="S226" i="16"/>
  <c r="L226" i="16"/>
  <c r="B226" i="16"/>
  <c r="T226" i="16"/>
  <c r="N226" i="16"/>
  <c r="K226" i="16"/>
  <c r="L684" i="16"/>
  <c r="S940" i="16"/>
  <c r="N940" i="16"/>
  <c r="B940" i="16"/>
  <c r="Z940" i="16"/>
  <c r="T940" i="16"/>
  <c r="H940" i="16"/>
  <c r="K940" i="16"/>
  <c r="F940" i="16"/>
  <c r="J940" i="16"/>
  <c r="L940" i="16"/>
  <c r="V940" i="16"/>
  <c r="E940" i="16"/>
  <c r="R940" i="16"/>
  <c r="C940" i="16"/>
  <c r="Y940" i="16"/>
  <c r="X940" i="16"/>
  <c r="O940" i="16"/>
  <c r="D940" i="16"/>
  <c r="Q940" i="16"/>
  <c r="U940" i="16"/>
  <c r="M940" i="16"/>
  <c r="I940" i="16"/>
  <c r="W940" i="16"/>
  <c r="G940" i="16"/>
  <c r="P940" i="16"/>
  <c r="L57" i="16"/>
  <c r="B57" i="16"/>
  <c r="T57" i="16"/>
  <c r="H57" i="16"/>
  <c r="W57" i="16"/>
  <c r="Y57" i="16"/>
  <c r="C57" i="16"/>
  <c r="N57" i="16"/>
  <c r="S57" i="16"/>
  <c r="X57" i="16"/>
  <c r="K57" i="16"/>
  <c r="G57" i="16"/>
  <c r="Z988" i="16"/>
  <c r="H988" i="16"/>
  <c r="C988" i="16"/>
  <c r="G988" i="16"/>
  <c r="B988" i="16"/>
  <c r="T988" i="16"/>
  <c r="U988" i="16"/>
  <c r="Q988" i="16"/>
  <c r="J988" i="16"/>
  <c r="V988" i="16"/>
  <c r="F988" i="16"/>
  <c r="N988" i="16"/>
  <c r="S988" i="16"/>
  <c r="R988" i="16"/>
  <c r="M988" i="16"/>
  <c r="L988" i="16"/>
  <c r="K988" i="16"/>
  <c r="X988" i="16"/>
  <c r="E988" i="16"/>
  <c r="O988" i="16"/>
  <c r="W988" i="16"/>
  <c r="I988" i="16"/>
  <c r="D988" i="16"/>
  <c r="P988" i="16"/>
  <c r="Y988" i="16"/>
  <c r="G964" i="16"/>
  <c r="Z964" i="16"/>
  <c r="O964" i="16"/>
  <c r="M964" i="16"/>
  <c r="P964" i="16"/>
  <c r="L964" i="16"/>
  <c r="J964" i="16"/>
  <c r="N964" i="16"/>
  <c r="Y964" i="16"/>
  <c r="H964" i="16"/>
  <c r="C964" i="16"/>
  <c r="I964" i="16"/>
  <c r="K964" i="16"/>
  <c r="B964" i="16"/>
  <c r="E964" i="16"/>
  <c r="W964" i="16"/>
  <c r="S964" i="16"/>
  <c r="X964" i="16"/>
  <c r="U964" i="16"/>
  <c r="F964" i="16"/>
  <c r="R146" i="16"/>
  <c r="X146" i="16"/>
  <c r="Z146" i="16"/>
  <c r="D146" i="16"/>
  <c r="V146" i="16"/>
  <c r="S146" i="16"/>
  <c r="W146" i="16"/>
  <c r="P146" i="16"/>
  <c r="G146" i="16"/>
  <c r="C146" i="16"/>
  <c r="T146" i="16"/>
  <c r="H146" i="16"/>
  <c r="O146" i="16"/>
  <c r="K146" i="16"/>
  <c r="E146" i="16"/>
  <c r="Q146" i="16"/>
  <c r="J146" i="16"/>
  <c r="L146" i="16"/>
  <c r="B146" i="16"/>
  <c r="M146" i="16"/>
  <c r="Y146" i="16"/>
  <c r="N146" i="16"/>
  <c r="F146" i="16"/>
  <c r="U146" i="16"/>
  <c r="I146" i="16"/>
  <c r="X780" i="16"/>
  <c r="Y780" i="16"/>
  <c r="L780" i="16"/>
  <c r="V780" i="16"/>
  <c r="C780" i="16"/>
  <c r="M780" i="16"/>
  <c r="I780" i="16"/>
  <c r="E780" i="16"/>
  <c r="F780" i="16"/>
  <c r="Q780" i="16"/>
  <c r="B780" i="16"/>
  <c r="Z780" i="16"/>
  <c r="S780" i="16"/>
  <c r="D323" i="16"/>
  <c r="W323" i="16"/>
  <c r="X323" i="16"/>
  <c r="R323" i="16"/>
  <c r="F323" i="16"/>
  <c r="I323" i="16"/>
  <c r="V323" i="16"/>
  <c r="P323" i="16"/>
  <c r="Q323" i="16"/>
  <c r="H323" i="16"/>
  <c r="K323" i="16"/>
  <c r="G323" i="16"/>
  <c r="E323" i="16"/>
  <c r="B323" i="16"/>
  <c r="S323" i="16"/>
  <c r="O323" i="16"/>
  <c r="C323" i="16"/>
  <c r="L323" i="16"/>
  <c r="N323" i="16"/>
  <c r="T323" i="16"/>
  <c r="Y323" i="16"/>
  <c r="Z323" i="16"/>
  <c r="J323" i="16"/>
  <c r="M323" i="16"/>
  <c r="U323" i="16"/>
  <c r="X458" i="16"/>
  <c r="T956" i="16"/>
  <c r="Q956" i="16"/>
  <c r="R956" i="16"/>
  <c r="U956" i="16"/>
  <c r="S956" i="16"/>
  <c r="E956" i="16"/>
  <c r="N956" i="16"/>
  <c r="P956" i="16"/>
  <c r="M956" i="16"/>
  <c r="F956" i="16"/>
  <c r="V956" i="16"/>
  <c r="W956" i="16"/>
  <c r="B956" i="16"/>
  <c r="Z956" i="16"/>
  <c r="K956" i="16"/>
  <c r="O956" i="16"/>
  <c r="L956" i="16"/>
  <c r="Y956" i="16"/>
  <c r="C956" i="16"/>
  <c r="D956" i="16"/>
  <c r="H956" i="16"/>
  <c r="J956" i="16"/>
  <c r="X956" i="16"/>
  <c r="G956" i="16"/>
  <c r="D764" i="16"/>
  <c r="I764" i="16"/>
  <c r="E764" i="16"/>
  <c r="R764" i="16"/>
  <c r="K764" i="16"/>
  <c r="H764" i="16"/>
  <c r="Z764" i="16"/>
  <c r="P764" i="16"/>
  <c r="Y764" i="16"/>
  <c r="J764" i="16"/>
  <c r="Q764" i="16"/>
  <c r="M764" i="16"/>
  <c r="C764" i="16"/>
  <c r="S764" i="16"/>
  <c r="T764" i="16"/>
  <c r="F764" i="16"/>
  <c r="B764" i="16"/>
  <c r="X764" i="16"/>
  <c r="G764" i="16"/>
  <c r="N764" i="16"/>
  <c r="W764" i="16"/>
  <c r="O764" i="16"/>
  <c r="L764" i="16"/>
  <c r="V764" i="16"/>
  <c r="U764" i="16"/>
  <c r="Y680" i="16"/>
  <c r="F680" i="16"/>
  <c r="W680" i="16"/>
  <c r="L680" i="16"/>
  <c r="R680" i="16"/>
  <c r="B680" i="16"/>
  <c r="K680" i="16"/>
  <c r="H680" i="16"/>
  <c r="C680" i="16"/>
  <c r="P680" i="16"/>
  <c r="Z680" i="16"/>
  <c r="I680" i="16"/>
  <c r="O680" i="16"/>
  <c r="S680" i="16"/>
  <c r="N680" i="16"/>
  <c r="J680" i="16"/>
  <c r="Q680" i="16"/>
  <c r="E680" i="16"/>
  <c r="T680" i="16"/>
  <c r="V680" i="16"/>
  <c r="D680" i="16"/>
  <c r="U680" i="16"/>
  <c r="M680" i="16"/>
  <c r="X680" i="16"/>
  <c r="G680" i="16"/>
  <c r="G801" i="16"/>
  <c r="B488" i="16"/>
  <c r="B884" i="16"/>
  <c r="R987" i="16"/>
  <c r="E987" i="16"/>
  <c r="M206" i="16"/>
  <c r="U206" i="16"/>
  <c r="W206" i="16"/>
  <c r="U865" i="16"/>
  <c r="U569" i="16"/>
  <c r="C569" i="16"/>
  <c r="Z457" i="16"/>
  <c r="Y987" i="16"/>
  <c r="Q419" i="16"/>
  <c r="Y419" i="16"/>
  <c r="I457" i="16"/>
  <c r="E457" i="16"/>
  <c r="D457" i="16"/>
  <c r="P458" i="16"/>
  <c r="C488" i="16"/>
  <c r="S417" i="16"/>
  <c r="N417" i="16"/>
  <c r="K417" i="16"/>
  <c r="T417" i="16"/>
  <c r="X417" i="16"/>
  <c r="F417" i="16"/>
  <c r="I417" i="16"/>
  <c r="M417" i="16"/>
  <c r="O417" i="16"/>
  <c r="C417" i="16"/>
  <c r="Z417" i="16"/>
  <c r="V417" i="16"/>
  <c r="L417" i="16"/>
  <c r="W232" i="16"/>
  <c r="G232" i="16"/>
  <c r="K232" i="16"/>
  <c r="Y232" i="16"/>
  <c r="L232" i="16"/>
  <c r="C232" i="16"/>
  <c r="T232" i="16"/>
  <c r="M232" i="16"/>
  <c r="P232" i="16"/>
  <c r="B232" i="16"/>
  <c r="O232" i="16"/>
  <c r="R232" i="16"/>
  <c r="V232" i="16"/>
  <c r="D232" i="16"/>
  <c r="J232" i="16"/>
  <c r="Z232" i="16"/>
  <c r="F232" i="16"/>
  <c r="S232" i="16"/>
  <c r="X232" i="16"/>
  <c r="I232" i="16"/>
  <c r="U232" i="16"/>
  <c r="E232" i="16"/>
  <c r="H232" i="16"/>
  <c r="N232" i="16"/>
  <c r="Q232" i="16"/>
  <c r="Y256" i="16"/>
  <c r="R256" i="16"/>
  <c r="F256" i="16"/>
  <c r="V256" i="16"/>
  <c r="M256" i="16"/>
  <c r="K256" i="16"/>
  <c r="I256" i="16"/>
  <c r="H256" i="16"/>
  <c r="D256" i="16"/>
  <c r="Z256" i="16"/>
  <c r="J256" i="16"/>
  <c r="P256" i="16"/>
  <c r="U256" i="16"/>
  <c r="Q256" i="16"/>
  <c r="B256" i="16"/>
  <c r="E256" i="16"/>
  <c r="O256" i="16"/>
  <c r="L256" i="16"/>
  <c r="W256" i="16"/>
  <c r="S256" i="16"/>
  <c r="N256" i="16"/>
  <c r="C256" i="16"/>
  <c r="T256" i="16"/>
  <c r="G256" i="16"/>
  <c r="X256" i="16"/>
  <c r="V128" i="16"/>
  <c r="M128" i="16"/>
  <c r="D128" i="16"/>
  <c r="Z128" i="16"/>
  <c r="K128" i="16"/>
  <c r="U128" i="16"/>
  <c r="Q128" i="16"/>
  <c r="O128" i="16"/>
  <c r="X128" i="16"/>
  <c r="T128" i="16"/>
  <c r="W128" i="16"/>
  <c r="C128" i="16"/>
  <c r="P128" i="16"/>
  <c r="G128" i="16"/>
  <c r="J128" i="16"/>
  <c r="H128" i="16"/>
  <c r="F128" i="16"/>
  <c r="N128" i="16"/>
  <c r="E128" i="16"/>
  <c r="S128" i="16"/>
  <c r="B128" i="16"/>
  <c r="R128" i="16"/>
  <c r="L128" i="16"/>
  <c r="I128" i="16"/>
  <c r="Y128" i="16"/>
  <c r="R889" i="16"/>
  <c r="K889" i="16"/>
  <c r="B889" i="16"/>
  <c r="N889" i="16"/>
  <c r="J889" i="16"/>
  <c r="P889" i="16"/>
  <c r="W889" i="16"/>
  <c r="L889" i="16"/>
  <c r="O889" i="16"/>
  <c r="E889" i="16"/>
  <c r="Y889" i="16"/>
  <c r="X889" i="16"/>
  <c r="H889" i="16"/>
  <c r="T889" i="16"/>
  <c r="U889" i="16"/>
  <c r="V889" i="16"/>
  <c r="V801" i="16"/>
  <c r="B801" i="16"/>
  <c r="S889" i="16"/>
  <c r="I884" i="16"/>
  <c r="Q987" i="16"/>
  <c r="V987" i="16"/>
  <c r="G206" i="16"/>
  <c r="F206" i="16"/>
  <c r="R865" i="16"/>
  <c r="R488" i="16"/>
  <c r="P569" i="16"/>
  <c r="O569" i="16"/>
  <c r="E419" i="16"/>
  <c r="S419" i="16"/>
  <c r="U419" i="16"/>
  <c r="W457" i="16"/>
  <c r="U457" i="16"/>
  <c r="Y457" i="16"/>
  <c r="N458" i="16"/>
  <c r="I280" i="16"/>
  <c r="H280" i="16"/>
  <c r="U280" i="16"/>
  <c r="C280" i="16"/>
  <c r="O280" i="16"/>
  <c r="J280" i="16"/>
  <c r="L280" i="16"/>
  <c r="S280" i="16"/>
  <c r="F280" i="16"/>
  <c r="D280" i="16"/>
  <c r="T280" i="16"/>
  <c r="P280" i="16"/>
  <c r="M280" i="16"/>
  <c r="Z280" i="16"/>
  <c r="N280" i="16"/>
  <c r="W280" i="16"/>
  <c r="B280" i="16"/>
  <c r="G280" i="16"/>
  <c r="Q280" i="16"/>
  <c r="X280" i="16"/>
  <c r="Y280" i="16"/>
  <c r="E280" i="16"/>
  <c r="V280" i="16"/>
  <c r="K280" i="16"/>
  <c r="R280" i="16"/>
  <c r="U881" i="16"/>
  <c r="H881" i="16"/>
  <c r="E881" i="16"/>
  <c r="M881" i="16"/>
  <c r="Z881" i="16"/>
  <c r="Q881" i="16"/>
  <c r="B881" i="16"/>
  <c r="P881" i="16"/>
  <c r="T881" i="16"/>
  <c r="I881" i="16"/>
  <c r="O881" i="16"/>
  <c r="V881" i="16"/>
  <c r="D881" i="16"/>
  <c r="C881" i="16"/>
  <c r="W881" i="16"/>
  <c r="Y881" i="16"/>
  <c r="N881" i="16"/>
  <c r="L881" i="16"/>
  <c r="K881" i="16"/>
  <c r="R881" i="16"/>
  <c r="G881" i="16"/>
  <c r="X881" i="16"/>
  <c r="S881" i="16"/>
  <c r="V206" i="16"/>
  <c r="G569" i="16"/>
  <c r="T569" i="16"/>
  <c r="M569" i="16"/>
  <c r="D419" i="16"/>
  <c r="K419" i="16"/>
  <c r="M419" i="16"/>
  <c r="Z458" i="16"/>
  <c r="R272" i="16"/>
  <c r="U272" i="16"/>
  <c r="E272" i="16"/>
  <c r="S272" i="16"/>
  <c r="M272" i="16"/>
  <c r="W272" i="16"/>
  <c r="I272" i="16"/>
  <c r="K272" i="16"/>
  <c r="H272" i="16"/>
  <c r="L272" i="16"/>
  <c r="Z272" i="16"/>
  <c r="P272" i="16"/>
  <c r="J272" i="16"/>
  <c r="O272" i="16"/>
  <c r="V272" i="16"/>
  <c r="C272" i="16"/>
  <c r="D272" i="16"/>
  <c r="X272" i="16"/>
  <c r="N272" i="16"/>
  <c r="F272" i="16"/>
  <c r="I224" i="16"/>
  <c r="G224" i="16"/>
  <c r="X224" i="16"/>
  <c r="C224" i="16"/>
  <c r="K224" i="16"/>
  <c r="F224" i="16"/>
  <c r="H224" i="16"/>
  <c r="V224" i="16"/>
  <c r="O224" i="16"/>
  <c r="R224" i="16"/>
  <c r="W224" i="16"/>
  <c r="L224" i="16"/>
  <c r="J224" i="16"/>
  <c r="E224" i="16"/>
  <c r="D224" i="16"/>
  <c r="P224" i="16"/>
  <c r="U224" i="16"/>
  <c r="N224" i="16"/>
  <c r="S224" i="16"/>
  <c r="Z224" i="16"/>
  <c r="M224" i="16"/>
  <c r="Q224" i="16"/>
  <c r="B224" i="16"/>
  <c r="T224" i="16"/>
  <c r="Y224" i="16"/>
  <c r="O23" i="16"/>
  <c r="Q23" i="16"/>
  <c r="U23" i="16"/>
  <c r="L23" i="16"/>
  <c r="H23" i="16"/>
  <c r="I23" i="16"/>
  <c r="T23" i="16"/>
  <c r="Y23" i="16"/>
  <c r="R23" i="16"/>
  <c r="N23" i="16"/>
  <c r="V23" i="16"/>
  <c r="Z23" i="16"/>
  <c r="J23" i="16"/>
  <c r="F23" i="16"/>
  <c r="C23" i="16"/>
  <c r="W23" i="16"/>
  <c r="K23" i="16"/>
  <c r="G23" i="16"/>
  <c r="E23" i="16"/>
  <c r="S23" i="16"/>
  <c r="B23" i="16"/>
  <c r="M23" i="16"/>
  <c r="P23" i="16"/>
  <c r="X23" i="16"/>
  <c r="D23" i="16"/>
  <c r="C857" i="16"/>
  <c r="D857" i="16"/>
  <c r="J857" i="16"/>
  <c r="M857" i="16"/>
  <c r="B857" i="16"/>
  <c r="H857" i="16"/>
  <c r="T857" i="16"/>
  <c r="R857" i="16"/>
  <c r="G857" i="16"/>
  <c r="X857" i="16"/>
  <c r="U857" i="16"/>
  <c r="W857" i="16"/>
  <c r="K857" i="16"/>
  <c r="V857" i="16"/>
  <c r="L683" i="16"/>
  <c r="Q801" i="16"/>
  <c r="Y884" i="16"/>
  <c r="F865" i="16"/>
  <c r="Y801" i="16"/>
  <c r="Y683" i="16"/>
  <c r="I889" i="16"/>
  <c r="N884" i="16"/>
  <c r="X987" i="16"/>
  <c r="H752" i="16"/>
  <c r="N206" i="16"/>
  <c r="C206" i="16"/>
  <c r="W55" i="16"/>
  <c r="M666" i="16"/>
  <c r="Z684" i="16"/>
  <c r="I865" i="16"/>
  <c r="V865" i="16"/>
  <c r="X569" i="16"/>
  <c r="Q569" i="16"/>
  <c r="Y569" i="16"/>
  <c r="Z419" i="16"/>
  <c r="W419" i="16"/>
  <c r="T419" i="16"/>
  <c r="Q457" i="16"/>
  <c r="X457" i="16"/>
  <c r="Q458" i="16"/>
  <c r="H458" i="16"/>
  <c r="P377" i="16"/>
  <c r="X377" i="16"/>
  <c r="Q377" i="16"/>
  <c r="R683" i="16"/>
  <c r="U801" i="16"/>
  <c r="F987" i="16"/>
  <c r="S206" i="16"/>
  <c r="T488" i="16"/>
  <c r="F683" i="16"/>
  <c r="X801" i="16"/>
  <c r="V488" i="16"/>
  <c r="G889" i="16"/>
  <c r="Z889" i="16"/>
  <c r="V884" i="16"/>
  <c r="W987" i="16"/>
  <c r="P206" i="16"/>
  <c r="Q206" i="16"/>
  <c r="J55" i="16"/>
  <c r="V666" i="16"/>
  <c r="D865" i="16"/>
  <c r="J865" i="16"/>
  <c r="S569" i="16"/>
  <c r="E569" i="16"/>
  <c r="Z569" i="16"/>
  <c r="C419" i="16"/>
  <c r="V419" i="16"/>
  <c r="H419" i="16"/>
  <c r="V457" i="16"/>
  <c r="B457" i="16"/>
  <c r="U458" i="16"/>
  <c r="R458" i="16"/>
  <c r="I488" i="16"/>
  <c r="H488" i="16"/>
  <c r="Y216" i="16"/>
  <c r="P216" i="16"/>
  <c r="F216" i="16"/>
  <c r="L216" i="16"/>
  <c r="B216" i="16"/>
  <c r="O216" i="16"/>
  <c r="N216" i="16"/>
  <c r="R216" i="16"/>
  <c r="V216" i="16"/>
  <c r="S216" i="16"/>
  <c r="I216" i="16"/>
  <c r="J216" i="16"/>
  <c r="E216" i="16"/>
  <c r="M216" i="16"/>
  <c r="W216" i="16"/>
  <c r="X216" i="16"/>
  <c r="K216" i="16"/>
  <c r="C216" i="16"/>
  <c r="D216" i="16"/>
  <c r="G216" i="16"/>
  <c r="T216" i="16"/>
  <c r="Q216" i="16"/>
  <c r="U216" i="16"/>
  <c r="Z216" i="16"/>
  <c r="H216" i="16"/>
  <c r="H15" i="16"/>
  <c r="Z15" i="16"/>
  <c r="D15" i="16"/>
  <c r="Y15" i="16"/>
  <c r="M15" i="16"/>
  <c r="K15" i="16"/>
  <c r="U15" i="16"/>
  <c r="R15" i="16"/>
  <c r="C15" i="16"/>
  <c r="E15" i="16"/>
  <c r="G15" i="16"/>
  <c r="F15" i="16"/>
  <c r="O15" i="16"/>
  <c r="T15" i="16"/>
  <c r="L15" i="16"/>
  <c r="S15" i="16"/>
  <c r="P15" i="16"/>
  <c r="J15" i="16"/>
  <c r="N15" i="16"/>
  <c r="B15" i="16"/>
  <c r="I15" i="16"/>
  <c r="W15" i="16"/>
  <c r="X15" i="16"/>
  <c r="Q15" i="16"/>
  <c r="V15" i="16"/>
  <c r="D993" i="16"/>
  <c r="T993" i="16"/>
  <c r="B993" i="16"/>
  <c r="L993" i="16"/>
  <c r="G993" i="16"/>
  <c r="W993" i="16"/>
  <c r="P993" i="16"/>
  <c r="E993" i="16"/>
  <c r="F993" i="16"/>
  <c r="J993" i="16"/>
  <c r="Q993" i="16"/>
  <c r="M993" i="16"/>
  <c r="V993" i="16"/>
  <c r="Z993" i="16"/>
  <c r="U993" i="16"/>
  <c r="C993" i="16"/>
  <c r="I993" i="16"/>
  <c r="S993" i="16"/>
  <c r="Y993" i="16"/>
  <c r="X993" i="16"/>
  <c r="O993" i="16"/>
  <c r="K993" i="16"/>
  <c r="N993" i="16"/>
  <c r="R993" i="16"/>
  <c r="H993" i="16"/>
  <c r="M987" i="16"/>
  <c r="C889" i="16"/>
  <c r="B987" i="16"/>
  <c r="J987" i="16"/>
  <c r="X206" i="16"/>
  <c r="R206" i="16"/>
  <c r="C55" i="16"/>
  <c r="C865" i="16"/>
  <c r="N865" i="16"/>
  <c r="N569" i="16"/>
  <c r="H569" i="16"/>
  <c r="L569" i="16"/>
  <c r="P419" i="16"/>
  <c r="G419" i="16"/>
  <c r="B419" i="16"/>
  <c r="G457" i="16"/>
  <c r="H457" i="16"/>
  <c r="G458" i="16"/>
  <c r="E458" i="16"/>
  <c r="H465" i="16"/>
  <c r="B465" i="16"/>
  <c r="S465" i="16"/>
  <c r="M465" i="16"/>
  <c r="D465" i="16"/>
  <c r="N465" i="16"/>
  <c r="P465" i="16"/>
  <c r="J465" i="16"/>
  <c r="T465" i="16"/>
  <c r="L465" i="16"/>
  <c r="F465" i="16"/>
  <c r="R465" i="16"/>
  <c r="C465" i="16"/>
  <c r="K465" i="16"/>
  <c r="X465" i="16"/>
  <c r="Z465" i="16"/>
  <c r="Q465" i="16"/>
  <c r="W465" i="16"/>
  <c r="O465" i="16"/>
  <c r="I465" i="16"/>
  <c r="E465" i="16"/>
  <c r="G465" i="16"/>
  <c r="U465" i="16"/>
  <c r="V465" i="16"/>
  <c r="Y465" i="16"/>
  <c r="B264" i="16"/>
  <c r="I264" i="16"/>
  <c r="T264" i="16"/>
  <c r="G264" i="16"/>
  <c r="M264" i="16"/>
  <c r="W264" i="16"/>
  <c r="J264" i="16"/>
  <c r="U264" i="16"/>
  <c r="K264" i="16"/>
  <c r="E264" i="16"/>
  <c r="Y264" i="16"/>
  <c r="S264" i="16"/>
  <c r="F264" i="16"/>
  <c r="H264" i="16"/>
  <c r="O264" i="16"/>
  <c r="P264" i="16"/>
  <c r="Q264" i="16"/>
  <c r="P761" i="16"/>
  <c r="B761" i="16"/>
  <c r="G761" i="16"/>
  <c r="W761" i="16"/>
  <c r="F761" i="16"/>
  <c r="I761" i="16"/>
  <c r="V761" i="16"/>
  <c r="U761" i="16"/>
  <c r="Y761" i="16"/>
  <c r="Q761" i="16"/>
  <c r="R761" i="16"/>
  <c r="S761" i="16"/>
  <c r="Z761" i="16"/>
  <c r="L761" i="16"/>
  <c r="O761" i="16"/>
  <c r="T761" i="16"/>
  <c r="C761" i="16"/>
  <c r="N761" i="16"/>
  <c r="J761" i="16"/>
  <c r="D761" i="16"/>
  <c r="H761" i="16"/>
  <c r="E761" i="16"/>
  <c r="K761" i="16"/>
  <c r="M761" i="16"/>
  <c r="X761" i="16"/>
  <c r="O206" i="16"/>
  <c r="Y206" i="16"/>
  <c r="Q55" i="16"/>
  <c r="E865" i="16"/>
  <c r="F569" i="16"/>
  <c r="I569" i="16"/>
  <c r="X419" i="16"/>
  <c r="J419" i="16"/>
  <c r="T457" i="16"/>
  <c r="T433" i="16"/>
  <c r="Y433" i="16"/>
  <c r="D433" i="16"/>
  <c r="P433" i="16"/>
  <c r="E433" i="16"/>
  <c r="X433" i="16"/>
  <c r="O433" i="16"/>
  <c r="F433" i="16"/>
  <c r="C433" i="16"/>
  <c r="K433" i="16"/>
  <c r="I433" i="16"/>
  <c r="G433" i="16"/>
  <c r="Z433" i="16"/>
  <c r="M433" i="16"/>
  <c r="H433" i="16"/>
  <c r="U433" i="16"/>
  <c r="N433" i="16"/>
  <c r="B433" i="16"/>
  <c r="R433" i="16"/>
  <c r="W433" i="16"/>
  <c r="S433" i="16"/>
  <c r="L433" i="16"/>
  <c r="Q433" i="16"/>
  <c r="V433" i="16"/>
  <c r="J433" i="16"/>
  <c r="Y288" i="16"/>
  <c r="P288" i="16"/>
  <c r="O288" i="16"/>
  <c r="Z288" i="16"/>
  <c r="J288" i="16"/>
  <c r="S288" i="16"/>
  <c r="M288" i="16"/>
  <c r="R288" i="16"/>
  <c r="D288" i="16"/>
  <c r="N288" i="16"/>
  <c r="G288" i="16"/>
  <c r="B288" i="16"/>
  <c r="W288" i="16"/>
  <c r="F288" i="16"/>
  <c r="K288" i="16"/>
  <c r="X288" i="16"/>
  <c r="E288" i="16"/>
  <c r="U288" i="16"/>
  <c r="V288" i="16"/>
  <c r="H288" i="16"/>
  <c r="Q288" i="16"/>
  <c r="I288" i="16"/>
  <c r="L288" i="16"/>
  <c r="T288" i="16"/>
  <c r="C288" i="16"/>
  <c r="K240" i="16"/>
  <c r="T240" i="16"/>
  <c r="S240" i="16"/>
  <c r="Z240" i="16"/>
  <c r="H240" i="16"/>
  <c r="L240" i="16"/>
  <c r="X240" i="16"/>
  <c r="G240" i="16"/>
  <c r="J240" i="16"/>
  <c r="O240" i="16"/>
  <c r="D240" i="16"/>
  <c r="K200" i="16"/>
  <c r="P200" i="16"/>
  <c r="L200" i="16"/>
  <c r="X200" i="16"/>
  <c r="C200" i="16"/>
  <c r="D200" i="16"/>
  <c r="T200" i="16"/>
  <c r="G200" i="16"/>
  <c r="V200" i="16"/>
  <c r="I200" i="16"/>
  <c r="Y200" i="16"/>
  <c r="B200" i="16"/>
  <c r="Z200" i="16"/>
  <c r="B7" i="16"/>
  <c r="W7" i="16"/>
  <c r="E7" i="16"/>
  <c r="H7" i="16"/>
  <c r="Y7" i="16"/>
  <c r="M7" i="16"/>
  <c r="C7" i="16"/>
  <c r="L7" i="16"/>
  <c r="K7" i="16"/>
  <c r="J7" i="16"/>
  <c r="D867" i="16"/>
  <c r="U867" i="16"/>
  <c r="C867" i="16"/>
  <c r="P218" i="16"/>
  <c r="V218" i="16"/>
  <c r="S218" i="16"/>
  <c r="O218" i="16"/>
  <c r="Y218" i="16"/>
  <c r="R218" i="16"/>
  <c r="F218" i="16"/>
  <c r="G218" i="16"/>
  <c r="B218" i="16"/>
  <c r="Z218" i="16"/>
  <c r="X218" i="16"/>
  <c r="N218" i="16"/>
  <c r="W218" i="16"/>
  <c r="H218" i="16"/>
  <c r="E218" i="16"/>
  <c r="J218" i="16"/>
  <c r="T218" i="16"/>
  <c r="D218" i="16"/>
  <c r="C218" i="16"/>
  <c r="Q218" i="16"/>
  <c r="U218" i="16"/>
  <c r="R170" i="16"/>
  <c r="Q170" i="16"/>
  <c r="F170" i="16"/>
  <c r="N170" i="16"/>
  <c r="G170" i="16"/>
  <c r="H170" i="16"/>
  <c r="Z170" i="16"/>
  <c r="D170" i="16"/>
  <c r="J170" i="16"/>
  <c r="B170" i="16"/>
  <c r="I170" i="16"/>
  <c r="O170" i="16"/>
  <c r="L170" i="16"/>
  <c r="Y170" i="16"/>
  <c r="X170" i="16"/>
  <c r="C170" i="16"/>
  <c r="M170" i="16"/>
  <c r="T170" i="16"/>
  <c r="P170" i="16"/>
  <c r="U170" i="16"/>
  <c r="V170" i="16"/>
  <c r="S170" i="16"/>
  <c r="W170" i="16"/>
  <c r="K170" i="16"/>
  <c r="E170" i="16"/>
  <c r="G689" i="16"/>
  <c r="L689" i="16"/>
  <c r="E689" i="16"/>
  <c r="T689" i="16"/>
  <c r="S689" i="16"/>
  <c r="X689" i="16"/>
  <c r="V689" i="16"/>
  <c r="B689" i="16"/>
  <c r="K689" i="16"/>
  <c r="F689" i="16"/>
  <c r="R689" i="16"/>
  <c r="Z689" i="16"/>
  <c r="I689" i="16"/>
  <c r="J689" i="16"/>
  <c r="O689" i="16"/>
  <c r="Y689" i="16"/>
  <c r="Q689" i="16"/>
  <c r="W689" i="16"/>
  <c r="Q353" i="16"/>
  <c r="Z353" i="16"/>
  <c r="P353" i="16"/>
  <c r="E353" i="16"/>
  <c r="Y353" i="16"/>
  <c r="K353" i="16"/>
  <c r="V353" i="16"/>
  <c r="R353" i="16"/>
  <c r="C353" i="16"/>
  <c r="U353" i="16"/>
  <c r="M353" i="16"/>
  <c r="N353" i="16"/>
  <c r="O995" i="16"/>
  <c r="F995" i="16"/>
  <c r="H995" i="16"/>
  <c r="D995" i="16"/>
  <c r="J995" i="16"/>
  <c r="B995" i="16"/>
  <c r="R995" i="16"/>
  <c r="Q995" i="16"/>
  <c r="L995" i="16"/>
  <c r="T995" i="16"/>
  <c r="P995" i="16"/>
  <c r="C995" i="16"/>
  <c r="M995" i="16"/>
  <c r="S995" i="16"/>
  <c r="E995" i="16"/>
  <c r="W995" i="16"/>
  <c r="I995" i="16"/>
  <c r="X995" i="16"/>
  <c r="V995" i="16"/>
  <c r="G995" i="16"/>
  <c r="U995" i="16"/>
  <c r="K995" i="16"/>
  <c r="Z995" i="16"/>
  <c r="Y995" i="16"/>
  <c r="N995" i="16"/>
  <c r="P481" i="16"/>
  <c r="Q481" i="16"/>
  <c r="K481" i="16"/>
  <c r="S481" i="16"/>
  <c r="G481" i="16"/>
  <c r="R481" i="16"/>
  <c r="J481" i="16"/>
  <c r="T481" i="16"/>
  <c r="W481" i="16"/>
  <c r="I481" i="16"/>
  <c r="U481" i="16"/>
  <c r="E481" i="16"/>
  <c r="L481" i="16"/>
  <c r="I218" i="16"/>
  <c r="N624" i="16"/>
  <c r="V624" i="16"/>
  <c r="Y624" i="16"/>
  <c r="F624" i="16"/>
  <c r="B624" i="16"/>
  <c r="Q624" i="16"/>
  <c r="D624" i="16"/>
  <c r="L624" i="16"/>
  <c r="S624" i="16"/>
  <c r="P624" i="16"/>
  <c r="U624" i="16"/>
  <c r="E624" i="16"/>
  <c r="J697" i="16"/>
  <c r="N697" i="16"/>
  <c r="S697" i="16"/>
  <c r="U697" i="16"/>
  <c r="L697" i="16"/>
  <c r="I697" i="16"/>
  <c r="E697" i="16"/>
  <c r="H697" i="16"/>
  <c r="W697" i="16"/>
  <c r="X697" i="16"/>
  <c r="R697" i="16"/>
  <c r="V697" i="16"/>
  <c r="C697" i="16"/>
  <c r="K697" i="16"/>
  <c r="F697" i="16"/>
  <c r="O697" i="16"/>
  <c r="P697" i="16"/>
  <c r="B697" i="16"/>
  <c r="Y697" i="16"/>
  <c r="D697" i="16"/>
  <c r="Q697" i="16"/>
  <c r="M697" i="16"/>
  <c r="T697" i="16"/>
  <c r="Z697" i="16"/>
  <c r="G697" i="16"/>
  <c r="W891" i="16"/>
  <c r="P891" i="16"/>
  <c r="K891" i="16"/>
  <c r="D891" i="16"/>
  <c r="L891" i="16"/>
  <c r="X891" i="16"/>
  <c r="C891" i="16"/>
  <c r="Q891" i="16"/>
  <c r="R891" i="16"/>
  <c r="T891" i="16"/>
  <c r="B891" i="16"/>
  <c r="E891" i="16"/>
  <c r="F891" i="16"/>
  <c r="Z891" i="16"/>
  <c r="G891" i="16"/>
  <c r="S891" i="16"/>
  <c r="U891" i="16"/>
  <c r="M891" i="16"/>
  <c r="O891" i="16"/>
  <c r="J891" i="16"/>
  <c r="Y891" i="16"/>
  <c r="N891" i="16"/>
  <c r="H891" i="16"/>
  <c r="V891" i="16"/>
  <c r="I891" i="16"/>
  <c r="J851" i="16"/>
  <c r="E851" i="16"/>
  <c r="H851" i="16"/>
  <c r="X851" i="16"/>
  <c r="G851" i="16"/>
  <c r="Y851" i="16"/>
  <c r="T851" i="16"/>
  <c r="U851" i="16"/>
  <c r="N851" i="16"/>
  <c r="P851" i="16"/>
  <c r="I851" i="16"/>
  <c r="S851" i="16"/>
  <c r="F851" i="16"/>
  <c r="M138" i="16"/>
  <c r="S138" i="16"/>
  <c r="D138" i="16"/>
  <c r="O138" i="16"/>
  <c r="E138" i="16"/>
  <c r="N138" i="16"/>
  <c r="T138" i="16"/>
  <c r="G138" i="16"/>
  <c r="P138" i="16"/>
  <c r="F138" i="16"/>
  <c r="Q138" i="16"/>
  <c r="V138" i="16"/>
  <c r="R138" i="16"/>
  <c r="J138" i="16"/>
  <c r="Y138" i="16"/>
  <c r="Z138" i="16"/>
  <c r="H138" i="16"/>
  <c r="K138" i="16"/>
  <c r="B138" i="16"/>
  <c r="C138" i="16"/>
  <c r="U138" i="16"/>
  <c r="W138" i="16"/>
  <c r="L138" i="16"/>
  <c r="X138" i="16"/>
  <c r="H33" i="16"/>
  <c r="R33" i="16"/>
  <c r="U33" i="16"/>
  <c r="O33" i="16"/>
  <c r="V33" i="16"/>
  <c r="F33" i="16"/>
  <c r="Z33" i="16"/>
  <c r="Q33" i="16"/>
  <c r="B33" i="16"/>
  <c r="K33" i="16"/>
  <c r="Y33" i="16"/>
  <c r="I33" i="16"/>
  <c r="N33" i="16"/>
  <c r="M33" i="16"/>
  <c r="C33" i="16"/>
  <c r="W33" i="16"/>
  <c r="P33" i="16"/>
  <c r="D33" i="16"/>
  <c r="X33" i="16"/>
  <c r="M345" i="16"/>
  <c r="L345" i="16"/>
  <c r="Q345" i="16"/>
  <c r="W345" i="16"/>
  <c r="E345" i="16"/>
  <c r="J345" i="16"/>
  <c r="H345" i="16"/>
  <c r="C345" i="16"/>
  <c r="I345" i="16"/>
  <c r="D345" i="16"/>
  <c r="K345" i="16"/>
  <c r="N345" i="16"/>
  <c r="Z345" i="16"/>
  <c r="X345" i="16"/>
  <c r="T345" i="16"/>
  <c r="U345" i="16"/>
  <c r="R345" i="16"/>
  <c r="F345" i="16"/>
  <c r="B345" i="16"/>
  <c r="G345" i="16"/>
  <c r="Z584" i="16"/>
  <c r="V584" i="16"/>
  <c r="G584" i="16"/>
  <c r="E584" i="16"/>
  <c r="D584" i="16"/>
  <c r="P584" i="16"/>
  <c r="X584" i="16"/>
  <c r="R584" i="16"/>
  <c r="O584" i="16"/>
  <c r="H584" i="16"/>
  <c r="N584" i="16"/>
  <c r="W584" i="16"/>
  <c r="T584" i="16"/>
  <c r="J584" i="16"/>
  <c r="Q584" i="16"/>
  <c r="L584" i="16"/>
  <c r="S584" i="16"/>
  <c r="C584" i="16"/>
  <c r="M584" i="16"/>
  <c r="I584" i="16"/>
  <c r="B584" i="16"/>
  <c r="F584" i="16"/>
  <c r="Y584" i="16"/>
  <c r="K584" i="16"/>
  <c r="U584" i="16"/>
  <c r="F449" i="16"/>
  <c r="K449" i="16"/>
  <c r="U449" i="16"/>
  <c r="C449" i="16"/>
  <c r="E449" i="16"/>
  <c r="L449" i="16"/>
  <c r="G449" i="16"/>
  <c r="N449" i="16"/>
  <c r="M449" i="16"/>
  <c r="B449" i="16"/>
  <c r="J449" i="16"/>
  <c r="D449" i="16"/>
  <c r="T449" i="16"/>
  <c r="V449" i="16"/>
  <c r="R449" i="16"/>
  <c r="W449" i="16"/>
  <c r="Z449" i="16"/>
  <c r="H449" i="16"/>
  <c r="I449" i="16"/>
  <c r="Q449" i="16"/>
  <c r="O449" i="16"/>
  <c r="P449" i="16"/>
  <c r="X449" i="16"/>
  <c r="Y449" i="16"/>
  <c r="S449" i="16"/>
  <c r="O488" i="16"/>
  <c r="Y488" i="16"/>
  <c r="X488" i="16"/>
  <c r="Q488" i="16"/>
  <c r="J488" i="16"/>
  <c r="N488" i="16"/>
  <c r="D488" i="16"/>
  <c r="Z488" i="16"/>
  <c r="U488" i="16"/>
  <c r="G488" i="16"/>
  <c r="F488" i="16"/>
  <c r="H987" i="16"/>
  <c r="T987" i="16"/>
  <c r="P987" i="16"/>
  <c r="S987" i="16"/>
  <c r="O987" i="16"/>
  <c r="C987" i="16"/>
  <c r="L987" i="16"/>
  <c r="I987" i="16"/>
  <c r="R883" i="16"/>
  <c r="L883" i="16"/>
  <c r="I883" i="16"/>
  <c r="K883" i="16"/>
  <c r="C883" i="16"/>
  <c r="E883" i="16"/>
  <c r="J883" i="16"/>
  <c r="X883" i="16"/>
  <c r="H883" i="16"/>
  <c r="T883" i="16"/>
  <c r="S883" i="16"/>
  <c r="V883" i="16"/>
  <c r="D883" i="16"/>
  <c r="W883" i="16"/>
  <c r="F883" i="16"/>
  <c r="U883" i="16"/>
  <c r="N883" i="16"/>
  <c r="B883" i="16"/>
  <c r="Y883" i="16"/>
  <c r="M883" i="16"/>
  <c r="Z883" i="16"/>
  <c r="Q883" i="16"/>
  <c r="O883" i="16"/>
  <c r="P883" i="16"/>
  <c r="G883" i="16"/>
  <c r="N419" i="16"/>
  <c r="F419" i="16"/>
  <c r="O419" i="16"/>
  <c r="O737" i="16"/>
  <c r="Z737" i="16"/>
  <c r="G737" i="16"/>
  <c r="S737" i="16"/>
  <c r="F737" i="16"/>
  <c r="K737" i="16"/>
  <c r="Q737" i="16"/>
  <c r="J737" i="16"/>
  <c r="N737" i="16"/>
  <c r="V737" i="16"/>
  <c r="H737" i="16"/>
  <c r="R737" i="16"/>
  <c r="L737" i="16"/>
  <c r="U737" i="16"/>
  <c r="X737" i="16"/>
  <c r="B737" i="16"/>
  <c r="Y737" i="16"/>
  <c r="D737" i="16"/>
  <c r="I737" i="16"/>
  <c r="T737" i="16"/>
  <c r="E737" i="16"/>
  <c r="P737" i="16"/>
  <c r="W737" i="16"/>
  <c r="C737" i="16"/>
  <c r="M737" i="16"/>
  <c r="X803" i="16"/>
  <c r="O803" i="16"/>
  <c r="S803" i="16"/>
  <c r="J803" i="16"/>
  <c r="R803" i="16"/>
  <c r="W803" i="16"/>
  <c r="E803" i="16"/>
  <c r="N803" i="16"/>
  <c r="M803" i="16"/>
  <c r="T803" i="16"/>
  <c r="U803" i="16"/>
  <c r="H803" i="16"/>
  <c r="F803" i="16"/>
  <c r="V803" i="16"/>
  <c r="I803" i="16"/>
  <c r="K803" i="16"/>
  <c r="Q803" i="16"/>
  <c r="L803" i="16"/>
  <c r="B803" i="16"/>
  <c r="P803" i="16"/>
  <c r="C803" i="16"/>
  <c r="Y803" i="16"/>
  <c r="D803" i="16"/>
  <c r="G803" i="16"/>
  <c r="Z803" i="16"/>
  <c r="T339" i="16"/>
  <c r="J339" i="16"/>
  <c r="Q339" i="16"/>
  <c r="G339" i="16"/>
  <c r="C339" i="16"/>
  <c r="V339" i="16"/>
  <c r="M339" i="16"/>
  <c r="L339" i="16"/>
  <c r="K339" i="16"/>
  <c r="O339" i="16"/>
  <c r="X339" i="16"/>
  <c r="Y339" i="16"/>
  <c r="I339" i="16"/>
  <c r="W339" i="16"/>
  <c r="E339" i="16"/>
  <c r="Q282" i="16"/>
  <c r="Z282" i="16"/>
  <c r="P282" i="16"/>
  <c r="K282" i="16"/>
  <c r="R282" i="16"/>
  <c r="J282" i="16"/>
  <c r="W282" i="16"/>
  <c r="D282" i="16"/>
  <c r="O282" i="16"/>
  <c r="U282" i="16"/>
  <c r="T282" i="16"/>
  <c r="I282" i="16"/>
  <c r="L282" i="16"/>
  <c r="F282" i="16"/>
  <c r="S282" i="16"/>
  <c r="Y282" i="16"/>
  <c r="N282" i="16"/>
  <c r="G282" i="16"/>
  <c r="C282" i="16"/>
  <c r="M282" i="16"/>
  <c r="H282" i="16"/>
  <c r="B282" i="16"/>
  <c r="V282" i="16"/>
  <c r="E282" i="16"/>
  <c r="X282" i="16"/>
  <c r="P186" i="16"/>
  <c r="D186" i="16"/>
  <c r="Q186" i="16"/>
  <c r="U186" i="16"/>
  <c r="L186" i="16"/>
  <c r="B186" i="16"/>
  <c r="C186" i="16"/>
  <c r="F186" i="16"/>
  <c r="E186" i="16"/>
  <c r="Y186" i="16"/>
  <c r="Z186" i="16"/>
  <c r="X186" i="16"/>
  <c r="G186" i="16"/>
  <c r="N186" i="16"/>
  <c r="O186" i="16"/>
  <c r="R186" i="16"/>
  <c r="H186" i="16"/>
  <c r="V186" i="16"/>
  <c r="I186" i="16"/>
  <c r="J186" i="16"/>
  <c r="T186" i="16"/>
  <c r="S186" i="16"/>
  <c r="M186" i="16"/>
  <c r="K186" i="16"/>
  <c r="W186" i="16"/>
  <c r="P89" i="16"/>
  <c r="B89" i="16"/>
  <c r="K89" i="16"/>
  <c r="C89" i="16"/>
  <c r="U89" i="16"/>
  <c r="G89" i="16"/>
  <c r="D89" i="16"/>
  <c r="Y89" i="16"/>
  <c r="O89" i="16"/>
  <c r="E89" i="16"/>
  <c r="J89" i="16"/>
  <c r="Z89" i="16"/>
  <c r="Q89" i="16"/>
  <c r="I89" i="16"/>
  <c r="N89" i="16"/>
  <c r="X89" i="16"/>
  <c r="F89" i="16"/>
  <c r="W89" i="16"/>
  <c r="S89" i="16"/>
  <c r="T89" i="16"/>
  <c r="M89" i="16"/>
  <c r="V89" i="16"/>
  <c r="L89" i="16"/>
  <c r="R89" i="16"/>
  <c r="Y425" i="16"/>
  <c r="F425" i="16"/>
  <c r="K425" i="16"/>
  <c r="R425" i="16"/>
  <c r="W425" i="16"/>
  <c r="Z425" i="16"/>
  <c r="M425" i="16"/>
  <c r="P425" i="16"/>
  <c r="U425" i="16"/>
  <c r="V425" i="16"/>
  <c r="S425" i="16"/>
  <c r="X425" i="16"/>
  <c r="B425" i="16"/>
  <c r="I425" i="16"/>
  <c r="O425" i="16"/>
  <c r="E425" i="16"/>
  <c r="J425" i="16"/>
  <c r="H425" i="16"/>
  <c r="D425" i="16"/>
  <c r="C425" i="16"/>
  <c r="G425" i="16"/>
  <c r="T425" i="16"/>
  <c r="Q425" i="16"/>
  <c r="N425" i="16"/>
  <c r="L425" i="16"/>
  <c r="M664" i="16"/>
  <c r="I664" i="16"/>
  <c r="L664" i="16"/>
  <c r="R664" i="16"/>
  <c r="Z664" i="16"/>
  <c r="W664" i="16"/>
  <c r="J664" i="16"/>
  <c r="G664" i="16"/>
  <c r="P664" i="16"/>
  <c r="K664" i="16"/>
  <c r="X664" i="16"/>
  <c r="H664" i="16"/>
  <c r="Q664" i="16"/>
  <c r="T664" i="16"/>
  <c r="O664" i="16"/>
  <c r="N664" i="16"/>
  <c r="D664" i="16"/>
  <c r="Y664" i="16"/>
  <c r="U664" i="16"/>
  <c r="S664" i="16"/>
  <c r="E664" i="16"/>
  <c r="B664" i="16"/>
  <c r="F664" i="16"/>
  <c r="V664" i="16"/>
  <c r="C664" i="16"/>
  <c r="M723" i="16"/>
  <c r="V723" i="16"/>
  <c r="Q723" i="16"/>
  <c r="U723" i="16"/>
  <c r="P723" i="16"/>
  <c r="F723" i="16"/>
  <c r="Z723" i="16"/>
  <c r="H723" i="16"/>
  <c r="R723" i="16"/>
  <c r="J723" i="16"/>
  <c r="G723" i="16"/>
  <c r="T723" i="16"/>
  <c r="B723" i="16"/>
  <c r="L723" i="16"/>
  <c r="D723" i="16"/>
  <c r="E723" i="16"/>
  <c r="K723" i="16"/>
  <c r="I723" i="16"/>
  <c r="Y723" i="16"/>
  <c r="W723" i="16"/>
  <c r="C723" i="16"/>
  <c r="S723" i="16"/>
  <c r="O723" i="16"/>
  <c r="N723" i="16"/>
  <c r="X723" i="16"/>
  <c r="M258" i="16"/>
  <c r="L258" i="16"/>
  <c r="K258" i="16"/>
  <c r="R258" i="16"/>
  <c r="H258" i="16"/>
  <c r="V258" i="16"/>
  <c r="U258" i="16"/>
  <c r="J258" i="16"/>
  <c r="Z258" i="16"/>
  <c r="W258" i="16"/>
  <c r="F258" i="16"/>
  <c r="T258" i="16"/>
  <c r="P258" i="16"/>
  <c r="B258" i="16"/>
  <c r="S258" i="16"/>
  <c r="G258" i="16"/>
  <c r="D258" i="16"/>
  <c r="Y258" i="16"/>
  <c r="Q258" i="16"/>
  <c r="N258" i="16"/>
  <c r="I258" i="16"/>
  <c r="C258" i="16"/>
  <c r="E258" i="16"/>
  <c r="O25" i="16"/>
  <c r="J25" i="16"/>
  <c r="Y25" i="16"/>
  <c r="C25" i="16"/>
  <c r="Z25" i="16"/>
  <c r="D25" i="16"/>
  <c r="R25" i="16"/>
  <c r="G25" i="16"/>
  <c r="X25" i="16"/>
  <c r="W25" i="16"/>
  <c r="T25" i="16"/>
  <c r="B25" i="16"/>
  <c r="K25" i="16"/>
  <c r="Q25" i="16"/>
  <c r="P25" i="16"/>
  <c r="U25" i="16"/>
  <c r="V25" i="16"/>
  <c r="M25" i="16"/>
  <c r="L25" i="16"/>
  <c r="S25" i="16"/>
  <c r="E25" i="16"/>
  <c r="H25" i="16"/>
  <c r="F25" i="16"/>
  <c r="N25" i="16"/>
  <c r="I25" i="16"/>
  <c r="B568" i="16"/>
  <c r="W568" i="16"/>
  <c r="S568" i="16"/>
  <c r="M568" i="16"/>
  <c r="Y568" i="16"/>
  <c r="C568" i="16"/>
  <c r="J568" i="16"/>
  <c r="T568" i="16"/>
  <c r="D568" i="16"/>
  <c r="V568" i="16"/>
  <c r="H568" i="16"/>
  <c r="F568" i="16"/>
  <c r="P568" i="16"/>
  <c r="R568" i="16"/>
  <c r="Z568" i="16"/>
  <c r="O568" i="16"/>
  <c r="Q568" i="16"/>
  <c r="E568" i="16"/>
  <c r="G568" i="16"/>
  <c r="N568" i="16"/>
  <c r="X568" i="16"/>
  <c r="K568" i="16"/>
  <c r="I568" i="16"/>
  <c r="U568" i="16"/>
  <c r="L568" i="16"/>
  <c r="Z875" i="16"/>
  <c r="S875" i="16"/>
  <c r="D875" i="16"/>
  <c r="Q875" i="16"/>
  <c r="H875" i="16"/>
  <c r="G875" i="16"/>
  <c r="F875" i="16"/>
  <c r="V875" i="16"/>
  <c r="X875" i="16"/>
  <c r="K875" i="16"/>
  <c r="C875" i="16"/>
  <c r="B875" i="16"/>
  <c r="L875" i="16"/>
  <c r="M875" i="16"/>
  <c r="O875" i="16"/>
  <c r="N875" i="16"/>
  <c r="J875" i="16"/>
  <c r="T875" i="16"/>
  <c r="Y875" i="16"/>
  <c r="U875" i="16"/>
  <c r="I875" i="16"/>
  <c r="R875" i="16"/>
  <c r="E875" i="16"/>
  <c r="W875" i="16"/>
  <c r="P875" i="16"/>
  <c r="I560" i="16"/>
  <c r="K560" i="16"/>
  <c r="R560" i="16"/>
  <c r="N560" i="16"/>
  <c r="Z560" i="16"/>
  <c r="D560" i="16"/>
  <c r="V560" i="16"/>
  <c r="C560" i="16"/>
  <c r="X560" i="16"/>
  <c r="Y560" i="16"/>
  <c r="T560" i="16"/>
  <c r="V475" i="16"/>
  <c r="N475" i="16"/>
  <c r="C475" i="16"/>
  <c r="Q475" i="16"/>
  <c r="G475" i="16"/>
  <c r="S475" i="16"/>
  <c r="M475" i="16"/>
  <c r="U475" i="16"/>
  <c r="K475" i="16"/>
  <c r="E475" i="16"/>
  <c r="B475" i="16"/>
  <c r="P475" i="16"/>
  <c r="F475" i="16"/>
  <c r="O475" i="16"/>
  <c r="W475" i="16"/>
  <c r="F745" i="16"/>
  <c r="S745" i="16"/>
  <c r="R745" i="16"/>
  <c r="K745" i="16"/>
  <c r="H745" i="16"/>
  <c r="N745" i="16"/>
  <c r="G745" i="16"/>
  <c r="P745" i="16"/>
  <c r="E745" i="16"/>
  <c r="B745" i="16"/>
  <c r="U745" i="16"/>
  <c r="J745" i="16"/>
  <c r="C745" i="16"/>
  <c r="I745" i="16"/>
  <c r="L745" i="16"/>
  <c r="M745" i="16"/>
  <c r="V745" i="16"/>
  <c r="W745" i="16"/>
  <c r="T745" i="16"/>
  <c r="Q745" i="16"/>
  <c r="Z745" i="16"/>
  <c r="Y745" i="16"/>
  <c r="O745" i="16"/>
  <c r="X745" i="16"/>
  <c r="D745" i="16"/>
  <c r="R450" i="16"/>
  <c r="B450" i="16"/>
  <c r="Q450" i="16"/>
  <c r="N370" i="16"/>
  <c r="E370" i="16"/>
  <c r="B370" i="16"/>
  <c r="T370" i="16"/>
  <c r="P370" i="16"/>
  <c r="S370" i="16"/>
  <c r="R370" i="16"/>
  <c r="D370" i="16"/>
  <c r="C370" i="16"/>
  <c r="G370" i="16"/>
  <c r="Q370" i="16"/>
  <c r="V370" i="16"/>
  <c r="W370" i="16"/>
  <c r="I370" i="16"/>
  <c r="Z370" i="16"/>
  <c r="F370" i="16"/>
  <c r="Y370" i="16"/>
  <c r="U370" i="16"/>
  <c r="J370" i="16"/>
  <c r="M370" i="16"/>
  <c r="L370" i="16"/>
  <c r="O370" i="16"/>
  <c r="H370" i="16"/>
  <c r="X370" i="16"/>
  <c r="K370" i="16"/>
  <c r="B24" i="16"/>
  <c r="X24" i="16"/>
  <c r="D24" i="16"/>
  <c r="T24" i="16"/>
  <c r="I24" i="16"/>
  <c r="H24" i="16"/>
  <c r="C24" i="16"/>
  <c r="Y24" i="16"/>
  <c r="E24" i="16"/>
  <c r="J24" i="16"/>
  <c r="Q24" i="16"/>
  <c r="S24" i="16"/>
  <c r="K24" i="16"/>
  <c r="N24" i="16"/>
  <c r="Z24" i="16"/>
  <c r="M24" i="16"/>
  <c r="W24" i="16"/>
  <c r="L24" i="16"/>
  <c r="O24" i="16"/>
  <c r="F24" i="16"/>
  <c r="G24" i="16"/>
  <c r="P24" i="16"/>
  <c r="R24" i="16"/>
  <c r="V24" i="16"/>
  <c r="U24" i="16"/>
  <c r="W673" i="16"/>
  <c r="M673" i="16"/>
  <c r="F673" i="16"/>
  <c r="G673" i="16"/>
  <c r="Y673" i="16"/>
  <c r="X673" i="16"/>
  <c r="R673" i="16"/>
  <c r="C673" i="16"/>
  <c r="Z673" i="16"/>
  <c r="N673" i="16"/>
  <c r="Q673" i="16"/>
  <c r="D673" i="16"/>
  <c r="H521" i="16"/>
  <c r="R521" i="16"/>
  <c r="P521" i="16"/>
  <c r="S521" i="16"/>
  <c r="Z521" i="16"/>
  <c r="L521" i="16"/>
  <c r="N521" i="16"/>
  <c r="C521" i="16"/>
  <c r="U521" i="16"/>
  <c r="J521" i="16"/>
  <c r="V521" i="16"/>
  <c r="Q521" i="16"/>
  <c r="K521" i="16"/>
  <c r="M521" i="16"/>
  <c r="T521" i="16"/>
  <c r="X521" i="16"/>
  <c r="B521" i="16"/>
  <c r="I521" i="16"/>
  <c r="O521" i="16"/>
  <c r="Y521" i="16"/>
  <c r="D521" i="16"/>
  <c r="F521" i="16"/>
  <c r="G521" i="16"/>
  <c r="K362" i="16"/>
  <c r="Q362" i="16"/>
  <c r="W362" i="16"/>
  <c r="Y362" i="16"/>
  <c r="M362" i="16"/>
  <c r="I362" i="16"/>
  <c r="C362" i="16"/>
  <c r="O362" i="16"/>
  <c r="J362" i="16"/>
  <c r="X362" i="16"/>
  <c r="T362" i="16"/>
  <c r="E362" i="16"/>
  <c r="N362" i="16"/>
  <c r="Z362" i="16"/>
  <c r="S362" i="16"/>
  <c r="U362" i="16"/>
  <c r="L362" i="16"/>
  <c r="V362" i="16"/>
  <c r="F362" i="16"/>
  <c r="D362" i="16"/>
  <c r="P362" i="16"/>
  <c r="R362" i="16"/>
  <c r="H362" i="16"/>
  <c r="G362" i="16"/>
  <c r="B362" i="16"/>
  <c r="G593" i="16"/>
  <c r="M593" i="16"/>
  <c r="R593" i="16"/>
  <c r="O593" i="16"/>
  <c r="W593" i="16"/>
  <c r="Y593" i="16"/>
  <c r="C593" i="16"/>
  <c r="N593" i="16"/>
  <c r="L593" i="16"/>
  <c r="D593" i="16"/>
  <c r="T593" i="16"/>
  <c r="V593" i="16"/>
  <c r="P593" i="16"/>
  <c r="U593" i="16"/>
  <c r="W474" i="16"/>
  <c r="U474" i="16"/>
  <c r="J474" i="16"/>
  <c r="B474" i="16"/>
  <c r="L474" i="16"/>
  <c r="M474" i="16"/>
  <c r="S474" i="16"/>
  <c r="Z474" i="16"/>
  <c r="K474" i="16"/>
  <c r="R474" i="16"/>
  <c r="O474" i="16"/>
  <c r="D474" i="16"/>
  <c r="V474" i="16"/>
  <c r="N474" i="16"/>
  <c r="H474" i="16"/>
  <c r="Y474" i="16"/>
  <c r="G474" i="16"/>
  <c r="T474" i="16"/>
  <c r="I474" i="16"/>
  <c r="Q474" i="16"/>
  <c r="C474" i="16"/>
  <c r="F474" i="16"/>
  <c r="X474" i="16"/>
  <c r="P474" i="16"/>
  <c r="E474" i="16"/>
  <c r="L434" i="16"/>
  <c r="V434" i="16"/>
  <c r="W434" i="16"/>
  <c r="G434" i="16"/>
  <c r="H434" i="16"/>
  <c r="I434" i="16"/>
  <c r="F434" i="16"/>
  <c r="P434" i="16"/>
  <c r="Y434" i="16"/>
  <c r="Q434" i="16"/>
  <c r="U434" i="16"/>
  <c r="S434" i="16"/>
  <c r="E434" i="16"/>
  <c r="K434" i="16"/>
  <c r="B434" i="16"/>
  <c r="R434" i="16"/>
  <c r="N434" i="16"/>
  <c r="Z434" i="16"/>
  <c r="J434" i="16"/>
  <c r="D434" i="16"/>
  <c r="T434" i="16"/>
  <c r="M434" i="16"/>
  <c r="X434" i="16"/>
  <c r="C434" i="16"/>
  <c r="O434" i="16"/>
  <c r="N289" i="16"/>
  <c r="I289" i="16"/>
  <c r="R289" i="16"/>
  <c r="O289" i="16"/>
  <c r="V289" i="16"/>
  <c r="C289" i="16"/>
  <c r="U289" i="16"/>
  <c r="M289" i="16"/>
  <c r="B289" i="16"/>
  <c r="E289" i="16"/>
  <c r="G289" i="16"/>
  <c r="L289" i="16"/>
  <c r="P289" i="16"/>
  <c r="D289" i="16"/>
  <c r="Z289" i="16"/>
  <c r="K289" i="16"/>
  <c r="X289" i="16"/>
  <c r="H289" i="16"/>
  <c r="Y289" i="16"/>
  <c r="Q289" i="16"/>
  <c r="W289" i="16"/>
  <c r="T289" i="16"/>
  <c r="J289" i="16"/>
  <c r="S289" i="16"/>
  <c r="F289" i="16"/>
  <c r="S72" i="16"/>
  <c r="U72" i="16"/>
  <c r="O72" i="16"/>
  <c r="Q72" i="16"/>
  <c r="W72" i="16"/>
  <c r="C72" i="16"/>
  <c r="J72" i="16"/>
  <c r="Z72" i="16"/>
  <c r="X72" i="16"/>
  <c r="B72" i="16"/>
  <c r="D72" i="16"/>
  <c r="Y72" i="16"/>
  <c r="K72" i="16"/>
  <c r="T72" i="16"/>
  <c r="M72" i="16"/>
  <c r="V72" i="16"/>
  <c r="P72" i="16"/>
  <c r="G72" i="16"/>
  <c r="I72" i="16"/>
  <c r="L72" i="16"/>
  <c r="H72" i="16"/>
  <c r="N72" i="16"/>
  <c r="E72" i="16"/>
  <c r="R72" i="16"/>
  <c r="F72" i="16"/>
  <c r="L665" i="16"/>
  <c r="K665" i="16"/>
  <c r="Q665" i="16"/>
  <c r="N665" i="16"/>
  <c r="X665" i="16"/>
  <c r="C665" i="16"/>
  <c r="G665" i="16"/>
  <c r="R665" i="16"/>
  <c r="W665" i="16"/>
  <c r="J665" i="16"/>
  <c r="B665" i="16"/>
  <c r="M665" i="16"/>
  <c r="E665" i="16"/>
  <c r="F665" i="16"/>
  <c r="Y665" i="16"/>
  <c r="P665" i="16"/>
  <c r="D665" i="16"/>
  <c r="O665" i="16"/>
  <c r="S665" i="16"/>
  <c r="V665" i="16"/>
  <c r="U665" i="16"/>
  <c r="T665" i="16"/>
  <c r="H665" i="16"/>
  <c r="Z665" i="16"/>
  <c r="I346" i="16"/>
  <c r="S346" i="16"/>
  <c r="H346" i="16"/>
  <c r="G346" i="16"/>
  <c r="K346" i="16"/>
  <c r="W346" i="16"/>
  <c r="J346" i="16"/>
  <c r="D346" i="16"/>
  <c r="B346" i="16"/>
  <c r="O346" i="16"/>
  <c r="F346" i="16"/>
  <c r="E346" i="16"/>
  <c r="T346" i="16"/>
  <c r="Y346" i="16"/>
  <c r="V346" i="16"/>
  <c r="Q346" i="16"/>
  <c r="X346" i="16"/>
  <c r="C346" i="16"/>
  <c r="M346" i="16"/>
  <c r="Z346" i="16"/>
  <c r="L346" i="16"/>
  <c r="U346" i="16"/>
  <c r="N346" i="16"/>
  <c r="P346" i="16"/>
  <c r="R346" i="16"/>
  <c r="K698" i="16"/>
  <c r="J698" i="16"/>
  <c r="I698" i="16"/>
  <c r="G698" i="16"/>
  <c r="V698" i="16"/>
  <c r="E698" i="16"/>
  <c r="L698" i="16"/>
  <c r="Y698" i="16"/>
  <c r="X698" i="16"/>
  <c r="N698" i="16"/>
  <c r="D698" i="16"/>
  <c r="U698" i="16"/>
  <c r="R698" i="16"/>
  <c r="S698" i="16"/>
  <c r="F698" i="16"/>
  <c r="P698" i="16"/>
  <c r="C698" i="16"/>
  <c r="Q698" i="16"/>
  <c r="O698" i="16"/>
  <c r="Z698" i="16"/>
  <c r="H698" i="16"/>
  <c r="W698" i="16"/>
  <c r="B698" i="16"/>
  <c r="T698" i="16"/>
  <c r="M698" i="16"/>
  <c r="F641" i="16"/>
  <c r="O641" i="16"/>
  <c r="N641" i="16"/>
  <c r="Q641" i="16"/>
  <c r="Z641" i="16"/>
  <c r="U641" i="16"/>
  <c r="S641" i="16"/>
  <c r="R641" i="16"/>
  <c r="J641" i="16"/>
  <c r="L641" i="16"/>
  <c r="D641" i="16"/>
  <c r="H641" i="16"/>
  <c r="C641" i="16"/>
  <c r="X641" i="16"/>
  <c r="E641" i="16"/>
  <c r="T641" i="16"/>
  <c r="K641" i="16"/>
  <c r="Y641" i="16"/>
  <c r="M641" i="16"/>
  <c r="V641" i="16"/>
  <c r="G641" i="16"/>
  <c r="P641" i="16"/>
  <c r="B641" i="16"/>
  <c r="W641" i="16"/>
  <c r="B577" i="16"/>
  <c r="U577" i="16"/>
  <c r="D577" i="16"/>
  <c r="V577" i="16"/>
  <c r="O577" i="16"/>
  <c r="Y577" i="16"/>
  <c r="Z577" i="16"/>
  <c r="C577" i="16"/>
  <c r="X577" i="16"/>
  <c r="I577" i="16"/>
  <c r="M577" i="16"/>
  <c r="F577" i="16"/>
  <c r="E577" i="16"/>
  <c r="T577" i="16"/>
  <c r="J577" i="16"/>
  <c r="L577" i="16"/>
  <c r="H577" i="16"/>
  <c r="W577" i="16"/>
  <c r="N577" i="16"/>
  <c r="P577" i="16"/>
  <c r="R577" i="16"/>
  <c r="S577" i="16"/>
  <c r="Q577" i="16"/>
  <c r="G577" i="16"/>
  <c r="Q338" i="16"/>
  <c r="B338" i="16"/>
  <c r="J338" i="16"/>
  <c r="Y338" i="16"/>
  <c r="N338" i="16"/>
  <c r="I338" i="16"/>
  <c r="H338" i="16"/>
  <c r="O338" i="16"/>
  <c r="G338" i="16"/>
  <c r="P338" i="16"/>
  <c r="V338" i="16"/>
  <c r="C338" i="16"/>
  <c r="U338" i="16"/>
  <c r="F338" i="16"/>
  <c r="T338" i="16"/>
  <c r="D338" i="16"/>
  <c r="X338" i="16"/>
  <c r="R338" i="16"/>
  <c r="W338" i="16"/>
  <c r="E338" i="16"/>
  <c r="Z338" i="16"/>
  <c r="S338" i="16"/>
  <c r="U233" i="16"/>
  <c r="E233" i="16"/>
  <c r="Z233" i="16"/>
  <c r="M233" i="16"/>
  <c r="F233" i="16"/>
  <c r="R233" i="16"/>
  <c r="N233" i="16"/>
  <c r="X233" i="16"/>
  <c r="K233" i="16"/>
  <c r="L233" i="16"/>
  <c r="O233" i="16"/>
  <c r="B233" i="16"/>
  <c r="Q233" i="16"/>
  <c r="V40" i="16"/>
  <c r="X40" i="16"/>
  <c r="D40" i="16"/>
  <c r="H40" i="16"/>
  <c r="E40" i="16"/>
  <c r="W40" i="16"/>
  <c r="R40" i="16"/>
  <c r="N40" i="16"/>
  <c r="Q40" i="16"/>
  <c r="J40" i="16"/>
  <c r="O40" i="16"/>
  <c r="S40" i="16"/>
  <c r="P40" i="16"/>
  <c r="L40" i="16"/>
  <c r="I40" i="16"/>
  <c r="G40" i="16"/>
  <c r="F40" i="16"/>
  <c r="C40" i="16"/>
  <c r="B40" i="16"/>
  <c r="Y40" i="16"/>
  <c r="K40" i="16"/>
  <c r="T40" i="16"/>
  <c r="M40" i="16"/>
  <c r="Z40" i="16"/>
  <c r="U40" i="16"/>
  <c r="S681" i="16"/>
  <c r="X681" i="16"/>
  <c r="N681" i="16"/>
  <c r="Z681" i="16"/>
  <c r="C681" i="16"/>
  <c r="Y681" i="16"/>
  <c r="R681" i="16"/>
  <c r="V681" i="16"/>
  <c r="W681" i="16"/>
  <c r="P681" i="16"/>
  <c r="O681" i="16"/>
  <c r="D681" i="16"/>
  <c r="F681" i="16"/>
  <c r="H681" i="16"/>
  <c r="T681" i="16"/>
  <c r="I681" i="16"/>
  <c r="Q681" i="16"/>
  <c r="M681" i="16"/>
  <c r="U681" i="16"/>
  <c r="J681" i="16"/>
  <c r="K681" i="16"/>
  <c r="B681" i="16"/>
  <c r="L681" i="16"/>
  <c r="G681" i="16"/>
  <c r="E681" i="16"/>
  <c r="R569" i="16"/>
  <c r="J569" i="16"/>
  <c r="W569" i="16"/>
  <c r="K569" i="16"/>
  <c r="J458" i="16"/>
  <c r="T458" i="16"/>
  <c r="B458" i="16"/>
  <c r="M458" i="16"/>
  <c r="S458" i="16"/>
  <c r="V458" i="16"/>
  <c r="O458" i="16"/>
  <c r="W458" i="16"/>
  <c r="Y458" i="16"/>
  <c r="K458" i="16"/>
  <c r="I458" i="16"/>
  <c r="C458" i="16"/>
  <c r="D458" i="16"/>
  <c r="F458" i="16"/>
  <c r="V386" i="16"/>
  <c r="Y386" i="16"/>
  <c r="R386" i="16"/>
  <c r="I386" i="16"/>
  <c r="U386" i="16"/>
  <c r="Q386" i="16"/>
  <c r="S386" i="16"/>
  <c r="D386" i="16"/>
  <c r="H386" i="16"/>
  <c r="P386" i="16"/>
  <c r="T386" i="16"/>
  <c r="C386" i="16"/>
  <c r="J386" i="16"/>
  <c r="G386" i="16"/>
  <c r="F386" i="16"/>
  <c r="O386" i="16"/>
  <c r="L386" i="16"/>
  <c r="N386" i="16"/>
  <c r="X386" i="16"/>
  <c r="E386" i="16"/>
  <c r="W386" i="16"/>
  <c r="M386" i="16"/>
  <c r="K386" i="16"/>
  <c r="B386" i="16"/>
  <c r="Z386" i="16"/>
  <c r="P56" i="16"/>
  <c r="J56" i="16"/>
  <c r="E56" i="16"/>
  <c r="V56" i="16"/>
  <c r="D56" i="16"/>
  <c r="T56" i="16"/>
  <c r="U56" i="16"/>
  <c r="W56" i="16"/>
  <c r="M56" i="16"/>
  <c r="G56" i="16"/>
  <c r="R56" i="16"/>
  <c r="Z56" i="16"/>
  <c r="K56" i="16"/>
  <c r="L56" i="16"/>
  <c r="X56" i="16"/>
  <c r="N56" i="16"/>
  <c r="C56" i="16"/>
  <c r="O56" i="16"/>
  <c r="S56" i="16"/>
  <c r="H56" i="16"/>
  <c r="I56" i="16"/>
  <c r="Y56" i="16"/>
  <c r="Q56" i="16"/>
  <c r="B56" i="16"/>
  <c r="F56" i="16"/>
  <c r="O633" i="16"/>
  <c r="D633" i="16"/>
  <c r="P633" i="16"/>
  <c r="Q633" i="16"/>
  <c r="Y633" i="16"/>
  <c r="E633" i="16"/>
  <c r="F633" i="16"/>
  <c r="C633" i="16"/>
  <c r="T633" i="16"/>
  <c r="G633" i="16"/>
  <c r="X633" i="16"/>
  <c r="N633" i="16"/>
  <c r="B633" i="16"/>
  <c r="Z633" i="16"/>
  <c r="R633" i="16"/>
  <c r="J633" i="16"/>
  <c r="W633" i="16"/>
  <c r="H633" i="16"/>
  <c r="S633" i="16"/>
  <c r="V633" i="16"/>
  <c r="U633" i="16"/>
  <c r="L633" i="16"/>
  <c r="B225" i="16"/>
  <c r="S225" i="16"/>
  <c r="N225" i="16"/>
  <c r="W225" i="16"/>
  <c r="H225" i="16"/>
  <c r="T225" i="16"/>
  <c r="K225" i="16"/>
  <c r="V225" i="16"/>
  <c r="G225" i="16"/>
  <c r="U225" i="16"/>
  <c r="D225" i="16"/>
  <c r="C225" i="16"/>
  <c r="Y225" i="16"/>
  <c r="R225" i="16"/>
  <c r="Q225" i="16"/>
  <c r="Z225" i="16"/>
  <c r="I225" i="16"/>
  <c r="X225" i="16"/>
  <c r="F225" i="16"/>
  <c r="J225" i="16"/>
  <c r="O225" i="16"/>
  <c r="E225" i="16"/>
  <c r="P225" i="16"/>
  <c r="T88" i="16"/>
  <c r="J88" i="16"/>
  <c r="P88" i="16"/>
  <c r="X88" i="16"/>
  <c r="V88" i="16"/>
  <c r="Q88" i="16"/>
  <c r="F88" i="16"/>
  <c r="G88" i="16"/>
  <c r="N88" i="16"/>
  <c r="L88" i="16"/>
  <c r="O88" i="16"/>
  <c r="U88" i="16"/>
  <c r="D88" i="16"/>
  <c r="Z88" i="16"/>
  <c r="E88" i="16"/>
  <c r="M88" i="16"/>
  <c r="S88" i="16"/>
  <c r="C88" i="16"/>
  <c r="O32" i="16"/>
  <c r="U32" i="16"/>
  <c r="P32" i="16"/>
  <c r="F32" i="16"/>
  <c r="I32" i="16"/>
  <c r="N32" i="16"/>
  <c r="E32" i="16"/>
  <c r="D32" i="16"/>
  <c r="G32" i="16"/>
  <c r="R32" i="16"/>
  <c r="W32" i="16"/>
  <c r="J32" i="16"/>
  <c r="V32" i="16"/>
  <c r="Z32" i="16"/>
  <c r="T32" i="16"/>
  <c r="H32" i="16"/>
  <c r="B32" i="16"/>
  <c r="Y32" i="16"/>
  <c r="Y585" i="16"/>
  <c r="O294" i="16"/>
  <c r="L294" i="16"/>
  <c r="B667" i="16"/>
  <c r="K667" i="16"/>
  <c r="J667" i="16"/>
  <c r="R608" i="16"/>
  <c r="P608" i="16"/>
  <c r="Z608" i="16"/>
  <c r="V608" i="16"/>
  <c r="K608" i="16"/>
  <c r="U608" i="16"/>
  <c r="J608" i="16"/>
  <c r="G608" i="16"/>
  <c r="Q608" i="16"/>
  <c r="N608" i="16"/>
  <c r="Y608" i="16"/>
  <c r="T608" i="16"/>
  <c r="W608" i="16"/>
  <c r="O608" i="16"/>
  <c r="D608" i="16"/>
  <c r="L608" i="16"/>
  <c r="I608" i="16"/>
  <c r="F608" i="16"/>
  <c r="M608" i="16"/>
  <c r="C608" i="16"/>
  <c r="X608" i="16"/>
  <c r="H608" i="16"/>
  <c r="S608" i="16"/>
  <c r="E608" i="16"/>
  <c r="B608" i="16"/>
  <c r="N385" i="16"/>
  <c r="Q385" i="16"/>
  <c r="E385" i="16"/>
  <c r="P385" i="16"/>
  <c r="G385" i="16"/>
  <c r="W385" i="16"/>
  <c r="H385" i="16"/>
  <c r="R385" i="16"/>
  <c r="O385" i="16"/>
  <c r="M385" i="16"/>
  <c r="K385" i="16"/>
  <c r="I385" i="16"/>
  <c r="L385" i="16"/>
  <c r="F385" i="16"/>
  <c r="J385" i="16"/>
  <c r="C385" i="16"/>
  <c r="X385" i="16"/>
  <c r="B385" i="16"/>
  <c r="S385" i="16"/>
  <c r="T385" i="16"/>
  <c r="V385" i="16"/>
  <c r="Y385" i="16"/>
  <c r="D385" i="16"/>
  <c r="Z385" i="16"/>
  <c r="U385" i="16"/>
  <c r="H71" i="16"/>
  <c r="Y71" i="16"/>
  <c r="Z71" i="16"/>
  <c r="P71" i="16"/>
  <c r="R71" i="16"/>
  <c r="K71" i="16"/>
  <c r="B71" i="16"/>
  <c r="T71" i="16"/>
  <c r="U71" i="16"/>
  <c r="L71" i="16"/>
  <c r="E512" i="16"/>
  <c r="P512" i="16"/>
  <c r="M512" i="16"/>
  <c r="S512" i="16"/>
  <c r="B512" i="16"/>
  <c r="V512" i="16"/>
  <c r="G512" i="16"/>
  <c r="W512" i="16"/>
  <c r="C512" i="16"/>
  <c r="Y512" i="16"/>
  <c r="R512" i="16"/>
  <c r="T512" i="16"/>
  <c r="J512" i="16"/>
  <c r="L512" i="16"/>
  <c r="F512" i="16"/>
  <c r="H512" i="16"/>
  <c r="X512" i="16"/>
  <c r="Z512" i="16"/>
  <c r="I512" i="16"/>
  <c r="K512" i="16"/>
  <c r="D512" i="16"/>
  <c r="Q512" i="16"/>
  <c r="N512" i="16"/>
  <c r="O512" i="16"/>
  <c r="U512" i="16"/>
  <c r="B473" i="16"/>
  <c r="N473" i="16"/>
  <c r="G473" i="16"/>
  <c r="R473" i="16"/>
  <c r="W473" i="16"/>
  <c r="T473" i="16"/>
  <c r="O473" i="16"/>
  <c r="V473" i="16"/>
  <c r="H473" i="16"/>
  <c r="C473" i="16"/>
  <c r="Z473" i="16"/>
  <c r="Y473" i="16"/>
  <c r="S473" i="16"/>
  <c r="L473" i="16"/>
  <c r="K473" i="16"/>
  <c r="F473" i="16"/>
  <c r="I473" i="16"/>
  <c r="P473" i="16"/>
  <c r="M473" i="16"/>
  <c r="E473" i="16"/>
  <c r="D473" i="16"/>
  <c r="Q473" i="16"/>
  <c r="X473" i="16"/>
  <c r="U473" i="16"/>
  <c r="J473" i="16"/>
  <c r="I294" i="16"/>
  <c r="Z294" i="16"/>
  <c r="Q667" i="16"/>
  <c r="O667" i="16"/>
  <c r="H667" i="16"/>
  <c r="O576" i="16"/>
  <c r="Y576" i="16"/>
  <c r="Z576" i="16"/>
  <c r="D576" i="16"/>
  <c r="W576" i="16"/>
  <c r="Q576" i="16"/>
  <c r="J576" i="16"/>
  <c r="K576" i="16"/>
  <c r="X576" i="16"/>
  <c r="N576" i="16"/>
  <c r="H576" i="16"/>
  <c r="E576" i="16"/>
  <c r="M576" i="16"/>
  <c r="L576" i="16"/>
  <c r="S576" i="16"/>
  <c r="I576" i="16"/>
  <c r="P576" i="16"/>
  <c r="U576" i="16"/>
  <c r="T576" i="16"/>
  <c r="V576" i="16"/>
  <c r="G576" i="16"/>
  <c r="F576" i="16"/>
  <c r="R576" i="16"/>
  <c r="B576" i="16"/>
  <c r="C576" i="16"/>
  <c r="L496" i="16"/>
  <c r="U496" i="16"/>
  <c r="E496" i="16"/>
  <c r="W496" i="16"/>
  <c r="V496" i="16"/>
  <c r="B496" i="16"/>
  <c r="Y496" i="16"/>
  <c r="H496" i="16"/>
  <c r="T496" i="16"/>
  <c r="K496" i="16"/>
  <c r="P496" i="16"/>
  <c r="I496" i="16"/>
  <c r="Q496" i="16"/>
  <c r="M496" i="16"/>
  <c r="G496" i="16"/>
  <c r="S496" i="16"/>
  <c r="Z496" i="16"/>
  <c r="J496" i="16"/>
  <c r="O496" i="16"/>
  <c r="F496" i="16"/>
  <c r="C496" i="16"/>
  <c r="R496" i="16"/>
  <c r="X496" i="16"/>
  <c r="N496" i="16"/>
  <c r="D496" i="16"/>
  <c r="R457" i="16"/>
  <c r="S457" i="16"/>
  <c r="J457" i="16"/>
  <c r="K457" i="16"/>
  <c r="F369" i="16"/>
  <c r="D369" i="16"/>
  <c r="S369" i="16"/>
  <c r="X369" i="16"/>
  <c r="B369" i="16"/>
  <c r="K369" i="16"/>
  <c r="V369" i="16"/>
  <c r="T369" i="16"/>
  <c r="M369" i="16"/>
  <c r="H369" i="16"/>
  <c r="I369" i="16"/>
  <c r="Q369" i="16"/>
  <c r="W369" i="16"/>
  <c r="G369" i="16"/>
  <c r="Y369" i="16"/>
  <c r="E369" i="16"/>
  <c r="C369" i="16"/>
  <c r="R369" i="16"/>
  <c r="P369" i="16"/>
  <c r="Z369" i="16"/>
  <c r="L369" i="16"/>
  <c r="O369" i="16"/>
  <c r="U369" i="16"/>
  <c r="N369" i="16"/>
  <c r="J369" i="16"/>
  <c r="T63" i="16"/>
  <c r="Z63" i="16"/>
  <c r="I63" i="16"/>
  <c r="F63" i="16"/>
  <c r="P63" i="16"/>
  <c r="B63" i="16"/>
  <c r="D63" i="16"/>
  <c r="U63" i="16"/>
  <c r="J63" i="16"/>
  <c r="K63" i="16"/>
  <c r="V63" i="16"/>
  <c r="L63" i="16"/>
  <c r="O63" i="16"/>
  <c r="D294" i="16"/>
  <c r="K294" i="16"/>
  <c r="D707" i="16"/>
  <c r="K585" i="16"/>
  <c r="T294" i="16"/>
  <c r="S294" i="16"/>
  <c r="R707" i="16"/>
  <c r="N707" i="16"/>
  <c r="O707" i="16"/>
  <c r="P667" i="16"/>
  <c r="Y667" i="16"/>
  <c r="I667" i="16"/>
  <c r="N713" i="16"/>
  <c r="S713" i="16"/>
  <c r="F713" i="16"/>
  <c r="J713" i="16"/>
  <c r="L713" i="16"/>
  <c r="E713" i="16"/>
  <c r="T713" i="16"/>
  <c r="Z713" i="16"/>
  <c r="P713" i="16"/>
  <c r="Q713" i="16"/>
  <c r="K713" i="16"/>
  <c r="R713" i="16"/>
  <c r="X713" i="16"/>
  <c r="W713" i="16"/>
  <c r="B713" i="16"/>
  <c r="G713" i="16"/>
  <c r="D713" i="16"/>
  <c r="U713" i="16"/>
  <c r="O713" i="16"/>
  <c r="M713" i="16"/>
  <c r="V713" i="16"/>
  <c r="H713" i="16"/>
  <c r="I713" i="16"/>
  <c r="C713" i="16"/>
  <c r="Y713" i="16"/>
  <c r="G361" i="16"/>
  <c r="U361" i="16"/>
  <c r="V361" i="16"/>
  <c r="X361" i="16"/>
  <c r="J361" i="16"/>
  <c r="P361" i="16"/>
  <c r="M361" i="16"/>
  <c r="Z361" i="16"/>
  <c r="K361" i="16"/>
  <c r="Q361" i="16"/>
  <c r="H361" i="16"/>
  <c r="S361" i="16"/>
  <c r="F361" i="16"/>
  <c r="O361" i="16"/>
  <c r="D361" i="16"/>
  <c r="N361" i="16"/>
  <c r="W361" i="16"/>
  <c r="C361" i="16"/>
  <c r="R361" i="16"/>
  <c r="T361" i="16"/>
  <c r="Y361" i="16"/>
  <c r="B361" i="16"/>
  <c r="L361" i="16"/>
  <c r="E361" i="16"/>
  <c r="L707" i="16"/>
  <c r="Y544" i="16"/>
  <c r="P544" i="16"/>
  <c r="M544" i="16"/>
  <c r="B544" i="16"/>
  <c r="K544" i="16"/>
  <c r="U544" i="16"/>
  <c r="R544" i="16"/>
  <c r="S544" i="16"/>
  <c r="T544" i="16"/>
  <c r="Z544" i="16"/>
  <c r="Q544" i="16"/>
  <c r="D544" i="16"/>
  <c r="H544" i="16"/>
  <c r="O544" i="16"/>
  <c r="L544" i="16"/>
  <c r="G544" i="16"/>
  <c r="C544" i="16"/>
  <c r="F544" i="16"/>
  <c r="X544" i="16"/>
  <c r="W544" i="16"/>
  <c r="E544" i="16"/>
  <c r="J544" i="16"/>
  <c r="N544" i="16"/>
  <c r="I544" i="16"/>
  <c r="V544" i="16"/>
  <c r="G441" i="16"/>
  <c r="P441" i="16"/>
  <c r="H441" i="16"/>
  <c r="Y441" i="16"/>
  <c r="U441" i="16"/>
  <c r="F441" i="16"/>
  <c r="I441" i="16"/>
  <c r="Q441" i="16"/>
  <c r="W441" i="16"/>
  <c r="Z441" i="16"/>
  <c r="X441" i="16"/>
  <c r="R441" i="16"/>
  <c r="G294" i="16"/>
  <c r="O403" i="16"/>
  <c r="E294" i="16"/>
  <c r="E403" i="16"/>
  <c r="G528" i="16"/>
  <c r="M528" i="16"/>
  <c r="R528" i="16"/>
  <c r="K528" i="16"/>
  <c r="N528" i="16"/>
  <c r="S528" i="16"/>
  <c r="Z528" i="16"/>
  <c r="O528" i="16"/>
  <c r="P528" i="16"/>
  <c r="Q528" i="16"/>
  <c r="X528" i="16"/>
  <c r="V528" i="16"/>
  <c r="Y528" i="16"/>
  <c r="F528" i="16"/>
  <c r="U528" i="16"/>
  <c r="H528" i="16"/>
  <c r="L528" i="16"/>
  <c r="E528" i="16"/>
  <c r="J528" i="16"/>
  <c r="T528" i="16"/>
  <c r="W528" i="16"/>
  <c r="P95" i="16"/>
  <c r="M95" i="16"/>
  <c r="Z95" i="16"/>
  <c r="J294" i="16"/>
  <c r="C294" i="16"/>
  <c r="Q294" i="16"/>
  <c r="F667" i="16"/>
  <c r="M667" i="16"/>
  <c r="W403" i="16"/>
  <c r="R656" i="16"/>
  <c r="Z656" i="16"/>
  <c r="G656" i="16"/>
  <c r="D656" i="16"/>
  <c r="Q656" i="16"/>
  <c r="I656" i="16"/>
  <c r="L656" i="16"/>
  <c r="P656" i="16"/>
  <c r="B656" i="16"/>
  <c r="X656" i="16"/>
  <c r="C656" i="16"/>
  <c r="V656" i="16"/>
  <c r="K656" i="16"/>
  <c r="F656" i="16"/>
  <c r="U656" i="16"/>
  <c r="W656" i="16"/>
  <c r="O656" i="16"/>
  <c r="Y656" i="16"/>
  <c r="T656" i="16"/>
  <c r="H656" i="16"/>
  <c r="J656" i="16"/>
  <c r="M656" i="16"/>
  <c r="N656" i="16"/>
  <c r="S656" i="16"/>
  <c r="E656" i="16"/>
  <c r="G401" i="16"/>
  <c r="Z401" i="16"/>
  <c r="S401" i="16"/>
  <c r="C401" i="16"/>
  <c r="P401" i="16"/>
  <c r="Q401" i="16"/>
  <c r="D401" i="16"/>
  <c r="L401" i="16"/>
  <c r="X401" i="16"/>
  <c r="I401" i="16"/>
  <c r="K401" i="16"/>
  <c r="B401" i="16"/>
  <c r="N401" i="16"/>
  <c r="T401" i="16"/>
  <c r="M401" i="16"/>
  <c r="R401" i="16"/>
  <c r="F401" i="16"/>
  <c r="H401" i="16"/>
  <c r="W401" i="16"/>
  <c r="V401" i="16"/>
  <c r="O401" i="16"/>
  <c r="U401" i="16"/>
  <c r="J401" i="16"/>
  <c r="Y401" i="16"/>
  <c r="E401" i="16"/>
  <c r="D10" i="16"/>
  <c r="E10" i="16"/>
  <c r="G10" i="16"/>
  <c r="F10" i="16"/>
  <c r="U10" i="16"/>
  <c r="Q10" i="16"/>
  <c r="Y10" i="16"/>
  <c r="I10" i="16"/>
  <c r="H10" i="16"/>
  <c r="N10" i="16"/>
  <c r="V10" i="16"/>
  <c r="O10" i="16"/>
  <c r="P10" i="16"/>
  <c r="R10" i="16"/>
  <c r="W10" i="16"/>
  <c r="Z10" i="16"/>
  <c r="X10" i="16"/>
  <c r="B10" i="16"/>
  <c r="S10" i="16"/>
  <c r="C10" i="16"/>
  <c r="J10" i="16"/>
  <c r="M10" i="16"/>
  <c r="T10" i="16"/>
  <c r="W483" i="16"/>
  <c r="N483" i="16"/>
  <c r="R483" i="16"/>
  <c r="Q483" i="16"/>
  <c r="I483" i="16"/>
  <c r="K483" i="16"/>
  <c r="D483" i="16"/>
  <c r="F483" i="16"/>
  <c r="Y483" i="16"/>
  <c r="H483" i="16"/>
  <c r="P483" i="16"/>
  <c r="G483" i="16"/>
  <c r="C483" i="16"/>
  <c r="Z483" i="16"/>
  <c r="M483" i="16"/>
  <c r="U483" i="16"/>
  <c r="J483" i="16"/>
  <c r="O483" i="16"/>
  <c r="S483" i="16"/>
  <c r="B483" i="16"/>
  <c r="T483" i="16"/>
  <c r="L483" i="16"/>
  <c r="E483" i="16"/>
  <c r="V483" i="16"/>
  <c r="X483" i="16"/>
  <c r="K707" i="16"/>
  <c r="V707" i="16"/>
  <c r="G707" i="16"/>
  <c r="F55" i="16"/>
  <c r="I55" i="16"/>
  <c r="G55" i="16"/>
  <c r="V403" i="16"/>
  <c r="Z403" i="16"/>
  <c r="U707" i="16"/>
  <c r="K10" i="16"/>
  <c r="C403" i="16"/>
  <c r="J348" i="16"/>
  <c r="N348" i="16"/>
  <c r="L348" i="16"/>
  <c r="K348" i="16"/>
  <c r="O348" i="16"/>
  <c r="P348" i="16"/>
  <c r="Z348" i="16"/>
  <c r="Y348" i="16"/>
  <c r="T348" i="16"/>
  <c r="B348" i="16"/>
  <c r="I348" i="16"/>
  <c r="C348" i="16"/>
  <c r="M348" i="16"/>
  <c r="Q348" i="16"/>
  <c r="W348" i="16"/>
  <c r="V348" i="16"/>
  <c r="H348" i="16"/>
  <c r="U348" i="16"/>
  <c r="S348" i="16"/>
  <c r="G348" i="16"/>
  <c r="D348" i="16"/>
  <c r="R348" i="16"/>
  <c r="L114" i="16"/>
  <c r="Q114" i="16"/>
  <c r="B114" i="16"/>
  <c r="N114" i="16"/>
  <c r="S114" i="16"/>
  <c r="X114" i="16"/>
  <c r="P114" i="16"/>
  <c r="I114" i="16"/>
  <c r="X554" i="16"/>
  <c r="J554" i="16"/>
  <c r="T554" i="16"/>
  <c r="S554" i="16"/>
  <c r="Q554" i="16"/>
  <c r="F554" i="16"/>
  <c r="P554" i="16"/>
  <c r="W554" i="16"/>
  <c r="B554" i="16"/>
  <c r="Y554" i="16"/>
  <c r="D554" i="16"/>
  <c r="H554" i="16"/>
  <c r="O554" i="16"/>
  <c r="E554" i="16"/>
  <c r="I554" i="16"/>
  <c r="L554" i="16"/>
  <c r="G554" i="16"/>
  <c r="C554" i="16"/>
  <c r="V554" i="16"/>
  <c r="N554" i="16"/>
  <c r="Z554" i="16"/>
  <c r="U554" i="16"/>
  <c r="R554" i="16"/>
  <c r="K554" i="16"/>
  <c r="M554" i="16"/>
  <c r="N530" i="16"/>
  <c r="R530" i="16"/>
  <c r="J530" i="16"/>
  <c r="I530" i="16"/>
  <c r="S530" i="16"/>
  <c r="V530" i="16"/>
  <c r="B530" i="16"/>
  <c r="F530" i="16"/>
  <c r="G530" i="16"/>
  <c r="Y530" i="16"/>
  <c r="D530" i="16"/>
  <c r="X530" i="16"/>
  <c r="C530" i="16"/>
  <c r="W530" i="16"/>
  <c r="Z530" i="16"/>
  <c r="U530" i="16"/>
  <c r="T530" i="16"/>
  <c r="M530" i="16"/>
  <c r="K530" i="16"/>
  <c r="H530" i="16"/>
  <c r="L530" i="16"/>
  <c r="P530" i="16"/>
  <c r="E530" i="16"/>
  <c r="O530" i="16"/>
  <c r="Q530" i="16"/>
  <c r="S443" i="16"/>
  <c r="R443" i="16"/>
  <c r="H443" i="16"/>
  <c r="P443" i="16"/>
  <c r="L443" i="16"/>
  <c r="M443" i="16"/>
  <c r="F443" i="16"/>
  <c r="D443" i="16"/>
  <c r="V443" i="16"/>
  <c r="U443" i="16"/>
  <c r="I443" i="16"/>
  <c r="B443" i="16"/>
  <c r="J443" i="16"/>
  <c r="Z443" i="16"/>
  <c r="N443" i="16"/>
  <c r="K443" i="16"/>
  <c r="X443" i="16"/>
  <c r="T443" i="16"/>
  <c r="C443" i="16"/>
  <c r="Y443" i="16"/>
  <c r="Q443" i="16"/>
  <c r="E443" i="16"/>
  <c r="O443" i="16"/>
  <c r="W443" i="16"/>
  <c r="G443" i="16"/>
  <c r="X707" i="16"/>
  <c r="W707" i="16"/>
  <c r="L55" i="16"/>
  <c r="E55" i="16"/>
  <c r="R55" i="16"/>
  <c r="T403" i="16"/>
  <c r="N403" i="16"/>
  <c r="D403" i="16"/>
  <c r="L10" i="16"/>
  <c r="U403" i="16"/>
  <c r="Y315" i="16"/>
  <c r="G315" i="16"/>
  <c r="B315" i="16"/>
  <c r="M315" i="16"/>
  <c r="N315" i="16"/>
  <c r="J315" i="16"/>
  <c r="O315" i="16"/>
  <c r="F315" i="16"/>
  <c r="H315" i="16"/>
  <c r="T315" i="16"/>
  <c r="P315" i="16"/>
  <c r="V315" i="16"/>
  <c r="K315" i="16"/>
  <c r="I315" i="16"/>
  <c r="E315" i="16"/>
  <c r="X315" i="16"/>
  <c r="D315" i="16"/>
  <c r="Q315" i="16"/>
  <c r="U315" i="16"/>
  <c r="R315" i="16"/>
  <c r="C315" i="16"/>
  <c r="Z315" i="16"/>
  <c r="S315" i="16"/>
  <c r="W315" i="16"/>
  <c r="L315" i="16"/>
  <c r="S666" i="16"/>
  <c r="T666" i="16"/>
  <c r="C666" i="16"/>
  <c r="E666" i="16"/>
  <c r="J666" i="16"/>
  <c r="U666" i="16"/>
  <c r="P666" i="16"/>
  <c r="N666" i="16"/>
  <c r="I666" i="16"/>
  <c r="G666" i="16"/>
  <c r="B666" i="16"/>
  <c r="Q666" i="16"/>
  <c r="Z666" i="16"/>
  <c r="F666" i="16"/>
  <c r="W666" i="16"/>
  <c r="D666" i="16"/>
  <c r="X666" i="16"/>
  <c r="L666" i="16"/>
  <c r="Y666" i="16"/>
  <c r="H666" i="16"/>
  <c r="K666" i="16"/>
  <c r="H939" i="16"/>
  <c r="H403" i="16"/>
  <c r="U50" i="16"/>
  <c r="Y50" i="16"/>
  <c r="O50" i="16"/>
  <c r="M50" i="16"/>
  <c r="P50" i="16"/>
  <c r="G50" i="16"/>
  <c r="R50" i="16"/>
  <c r="V50" i="16"/>
  <c r="B50" i="16"/>
  <c r="C50" i="16"/>
  <c r="E50" i="16"/>
  <c r="I50" i="16"/>
  <c r="W50" i="16"/>
  <c r="X50" i="16"/>
  <c r="H50" i="16"/>
  <c r="Q50" i="16"/>
  <c r="Z50" i="16"/>
  <c r="N50" i="16"/>
  <c r="F50" i="16"/>
  <c r="K50" i="16"/>
  <c r="S50" i="16"/>
  <c r="J50" i="16"/>
  <c r="L50" i="16"/>
  <c r="T50" i="16"/>
  <c r="D50" i="16"/>
  <c r="J763" i="16"/>
  <c r="Y763" i="16"/>
  <c r="D763" i="16"/>
  <c r="R763" i="16"/>
  <c r="I763" i="16"/>
  <c r="Q763" i="16"/>
  <c r="C763" i="16"/>
  <c r="K763" i="16"/>
  <c r="N763" i="16"/>
  <c r="F763" i="16"/>
  <c r="T763" i="16"/>
  <c r="H763" i="16"/>
  <c r="V763" i="16"/>
  <c r="M763" i="16"/>
  <c r="Z763" i="16"/>
  <c r="X763" i="16"/>
  <c r="E763" i="16"/>
  <c r="S763" i="16"/>
  <c r="G763" i="16"/>
  <c r="W763" i="16"/>
  <c r="B763" i="16"/>
  <c r="O763" i="16"/>
  <c r="L763" i="16"/>
  <c r="U763" i="16"/>
  <c r="P763" i="16"/>
  <c r="U546" i="16"/>
  <c r="I546" i="16"/>
  <c r="F546" i="16"/>
  <c r="D546" i="16"/>
  <c r="Z546" i="16"/>
  <c r="N546" i="16"/>
  <c r="H546" i="16"/>
  <c r="V546" i="16"/>
  <c r="J546" i="16"/>
  <c r="Q546" i="16"/>
  <c r="L546" i="16"/>
  <c r="X546" i="16"/>
  <c r="M546" i="16"/>
  <c r="C546" i="16"/>
  <c r="P546" i="16"/>
  <c r="W546" i="16"/>
  <c r="R546" i="16"/>
  <c r="O546" i="16"/>
  <c r="B546" i="16"/>
  <c r="K546" i="16"/>
  <c r="G546" i="16"/>
  <c r="T546" i="16"/>
  <c r="E546" i="16"/>
  <c r="Y546" i="16"/>
  <c r="S546" i="16"/>
  <c r="T514" i="16"/>
  <c r="E514" i="16"/>
  <c r="R514" i="16"/>
  <c r="C514" i="16"/>
  <c r="Q514" i="16"/>
  <c r="G514" i="16"/>
  <c r="Y514" i="16"/>
  <c r="P514" i="16"/>
  <c r="J514" i="16"/>
  <c r="K514" i="16"/>
  <c r="W514" i="16"/>
  <c r="F514" i="16"/>
  <c r="I514" i="16"/>
  <c r="O514" i="16"/>
  <c r="N514" i="16"/>
  <c r="S514" i="16"/>
  <c r="H514" i="16"/>
  <c r="U514" i="16"/>
  <c r="M514" i="16"/>
  <c r="Z514" i="16"/>
  <c r="X514" i="16"/>
  <c r="B514" i="16"/>
  <c r="R435" i="16"/>
  <c r="O435" i="16"/>
  <c r="S435" i="16"/>
  <c r="W435" i="16"/>
  <c r="Y435" i="16"/>
  <c r="P435" i="16"/>
  <c r="E435" i="16"/>
  <c r="V435" i="16"/>
  <c r="Z435" i="16"/>
  <c r="J435" i="16"/>
  <c r="N435" i="16"/>
  <c r="D435" i="16"/>
  <c r="L435" i="16"/>
  <c r="M435" i="16"/>
  <c r="G435" i="16"/>
  <c r="Q435" i="16"/>
  <c r="T435" i="16"/>
  <c r="X435" i="16"/>
  <c r="H435" i="16"/>
  <c r="F435" i="16"/>
  <c r="K435" i="16"/>
  <c r="B435" i="16"/>
  <c r="U435" i="16"/>
  <c r="F379" i="16"/>
  <c r="D379" i="16"/>
  <c r="J379" i="16"/>
  <c r="P379" i="16"/>
  <c r="U379" i="16"/>
  <c r="B379" i="16"/>
  <c r="C379" i="16"/>
  <c r="Y379" i="16"/>
  <c r="O379" i="16"/>
  <c r="N379" i="16"/>
  <c r="Q379" i="16"/>
  <c r="K379" i="16"/>
  <c r="R379" i="16"/>
  <c r="G379" i="16"/>
  <c r="I379" i="16"/>
  <c r="S379" i="16"/>
  <c r="M379" i="16"/>
  <c r="Z379" i="16"/>
  <c r="L379" i="16"/>
  <c r="V379" i="16"/>
  <c r="H379" i="16"/>
  <c r="W379" i="16"/>
  <c r="X379" i="16"/>
  <c r="E379" i="16"/>
  <c r="T379" i="16"/>
  <c r="H1001" i="16"/>
  <c r="P1001" i="16"/>
  <c r="T1001" i="16"/>
  <c r="R1001" i="16"/>
  <c r="G1001" i="16"/>
  <c r="M1001" i="16"/>
  <c r="O1001" i="16"/>
  <c r="K1001" i="16"/>
  <c r="E1001" i="16"/>
  <c r="V1001" i="16"/>
  <c r="S1001" i="16"/>
  <c r="C1001" i="16"/>
  <c r="Q1001" i="16"/>
  <c r="J1001" i="16"/>
  <c r="B1001" i="16"/>
  <c r="Y1001" i="16"/>
  <c r="N1001" i="16"/>
  <c r="L1001" i="16"/>
  <c r="Z1001" i="16"/>
  <c r="X1001" i="16"/>
  <c r="F1001" i="16"/>
  <c r="U1001" i="16"/>
  <c r="D1001" i="16"/>
  <c r="I1001" i="16"/>
  <c r="W1001" i="16"/>
  <c r="K403" i="16"/>
  <c r="E707" i="16"/>
  <c r="Z55" i="16"/>
  <c r="S55" i="16"/>
  <c r="V55" i="16"/>
  <c r="X403" i="16"/>
  <c r="L403" i="16"/>
  <c r="Q403" i="16"/>
  <c r="K219" i="16"/>
  <c r="X219" i="16"/>
  <c r="P219" i="16"/>
  <c r="Q219" i="16"/>
  <c r="V219" i="16"/>
  <c r="M219" i="16"/>
  <c r="D219" i="16"/>
  <c r="W219" i="16"/>
  <c r="R219" i="16"/>
  <c r="O219" i="16"/>
  <c r="B219" i="16"/>
  <c r="J219" i="16"/>
  <c r="G219" i="16"/>
  <c r="E219" i="16"/>
  <c r="I219" i="16"/>
  <c r="N219" i="16"/>
  <c r="Z219" i="16"/>
  <c r="H219" i="16"/>
  <c r="S219" i="16"/>
  <c r="L219" i="16"/>
  <c r="C219" i="16"/>
  <c r="T219" i="16"/>
  <c r="Y219" i="16"/>
  <c r="U219" i="16"/>
  <c r="F219" i="16"/>
  <c r="X34" i="16"/>
  <c r="B34" i="16"/>
  <c r="D34" i="16"/>
  <c r="F34" i="16"/>
  <c r="S34" i="16"/>
  <c r="E34" i="16"/>
  <c r="W34" i="16"/>
  <c r="U34" i="16"/>
  <c r="L34" i="16"/>
  <c r="N34" i="16"/>
  <c r="I34" i="16"/>
  <c r="P34" i="16"/>
  <c r="Q34" i="16"/>
  <c r="G34" i="16"/>
  <c r="Z34" i="16"/>
  <c r="T34" i="16"/>
  <c r="J34" i="16"/>
  <c r="C34" i="16"/>
  <c r="R34" i="16"/>
  <c r="K34" i="16"/>
  <c r="O34" i="16"/>
  <c r="H34" i="16"/>
  <c r="M34" i="16"/>
  <c r="V34" i="16"/>
  <c r="Y34" i="16"/>
  <c r="B594" i="16"/>
  <c r="T594" i="16"/>
  <c r="R594" i="16"/>
  <c r="G594" i="16"/>
  <c r="L594" i="16"/>
  <c r="H594" i="16"/>
  <c r="D594" i="16"/>
  <c r="P594" i="16"/>
  <c r="V594" i="16"/>
  <c r="Z594" i="16"/>
  <c r="C594" i="16"/>
  <c r="F594" i="16"/>
  <c r="N594" i="16"/>
  <c r="O594" i="16"/>
  <c r="Q594" i="16"/>
  <c r="K594" i="16"/>
  <c r="X594" i="16"/>
  <c r="J594" i="16"/>
  <c r="S594" i="16"/>
  <c r="W594" i="16"/>
  <c r="Y594" i="16"/>
  <c r="I594" i="16"/>
  <c r="M594" i="16"/>
  <c r="U594" i="16"/>
  <c r="E594" i="16"/>
  <c r="C427" i="16"/>
  <c r="Z427" i="16"/>
  <c r="G427" i="16"/>
  <c r="E427" i="16"/>
  <c r="S427" i="16"/>
  <c r="H427" i="16"/>
  <c r="R427" i="16"/>
  <c r="O427" i="16"/>
  <c r="D427" i="16"/>
  <c r="F427" i="16"/>
  <c r="M427" i="16"/>
  <c r="B427" i="16"/>
  <c r="Y427" i="16"/>
  <c r="T427" i="16"/>
  <c r="J427" i="16"/>
  <c r="W427" i="16"/>
  <c r="P427" i="16"/>
  <c r="I427" i="16"/>
  <c r="U427" i="16"/>
  <c r="V427" i="16"/>
  <c r="N427" i="16"/>
  <c r="X427" i="16"/>
  <c r="Q427" i="16"/>
  <c r="M707" i="16"/>
  <c r="H55" i="16"/>
  <c r="U55" i="16"/>
  <c r="Y55" i="16"/>
  <c r="U643" i="16"/>
  <c r="S403" i="16"/>
  <c r="Y403" i="16"/>
  <c r="M403" i="16"/>
  <c r="G459" i="16"/>
  <c r="C459" i="16"/>
  <c r="J459" i="16"/>
  <c r="P459" i="16"/>
  <c r="X459" i="16"/>
  <c r="F459" i="16"/>
  <c r="H459" i="16"/>
  <c r="L459" i="16"/>
  <c r="Z459" i="16"/>
  <c r="U459" i="16"/>
  <c r="N459" i="16"/>
  <c r="O459" i="16"/>
  <c r="D459" i="16"/>
  <c r="R459" i="16"/>
  <c r="K459" i="16"/>
  <c r="Q459" i="16"/>
  <c r="T459" i="16"/>
  <c r="W459" i="16"/>
  <c r="B459" i="16"/>
  <c r="E459" i="16"/>
  <c r="S459" i="16"/>
  <c r="V459" i="16"/>
  <c r="Y459" i="16"/>
  <c r="M459" i="16"/>
  <c r="I459" i="16"/>
  <c r="K371" i="16"/>
  <c r="C371" i="16"/>
  <c r="V371" i="16"/>
  <c r="M371" i="16"/>
  <c r="R371" i="16"/>
  <c r="H371" i="16"/>
  <c r="G371" i="16"/>
  <c r="O371" i="16"/>
  <c r="X371" i="16"/>
  <c r="Q371" i="16"/>
  <c r="W371" i="16"/>
  <c r="F371" i="16"/>
  <c r="Y371" i="16"/>
  <c r="I371" i="16"/>
  <c r="N371" i="16"/>
  <c r="J371" i="16"/>
  <c r="B371" i="16"/>
  <c r="E371" i="16"/>
  <c r="U371" i="16"/>
  <c r="L371" i="16"/>
  <c r="S371" i="16"/>
  <c r="T371" i="16"/>
  <c r="Z371" i="16"/>
  <c r="D371" i="16"/>
  <c r="P371" i="16"/>
  <c r="R403" i="16"/>
  <c r="F27" i="16"/>
  <c r="T752" i="16"/>
  <c r="Q707" i="16"/>
  <c r="U939" i="16"/>
  <c r="F707" i="16"/>
  <c r="Z707" i="16"/>
  <c r="D55" i="16"/>
  <c r="B55" i="16"/>
  <c r="M643" i="16"/>
  <c r="G403" i="16"/>
  <c r="F403" i="16"/>
  <c r="I403" i="16"/>
  <c r="T707" i="16"/>
  <c r="T18" i="16"/>
  <c r="Z18" i="16"/>
  <c r="E18" i="16"/>
  <c r="C18" i="16"/>
  <c r="J18" i="16"/>
  <c r="N18" i="16"/>
  <c r="R18" i="16"/>
  <c r="X18" i="16"/>
  <c r="O18" i="16"/>
  <c r="V18" i="16"/>
  <c r="F18" i="16"/>
  <c r="H18" i="16"/>
  <c r="I18" i="16"/>
  <c r="Y18" i="16"/>
  <c r="W18" i="16"/>
  <c r="L18" i="16"/>
  <c r="U18" i="16"/>
  <c r="S18" i="16"/>
  <c r="G18" i="16"/>
  <c r="K18" i="16"/>
  <c r="M18" i="16"/>
  <c r="Q18" i="16"/>
  <c r="P18" i="16"/>
  <c r="B18" i="16"/>
  <c r="D18" i="16"/>
  <c r="F755" i="16"/>
  <c r="X755" i="16"/>
  <c r="Y755" i="16"/>
  <c r="O755" i="16"/>
  <c r="F578" i="16"/>
  <c r="M578" i="16"/>
  <c r="H578" i="16"/>
  <c r="U578" i="16"/>
  <c r="D578" i="16"/>
  <c r="N578" i="16"/>
  <c r="I578" i="16"/>
  <c r="R578" i="16"/>
  <c r="X578" i="16"/>
  <c r="B578" i="16"/>
  <c r="C578" i="16"/>
  <c r="W578" i="16"/>
  <c r="Q578" i="16"/>
  <c r="T578" i="16"/>
  <c r="P578" i="16"/>
  <c r="E578" i="16"/>
  <c r="G578" i="16"/>
  <c r="S578" i="16"/>
  <c r="Y578" i="16"/>
  <c r="J578" i="16"/>
  <c r="L578" i="16"/>
  <c r="O578" i="16"/>
  <c r="Z578" i="16"/>
  <c r="K578" i="16"/>
  <c r="V578" i="16"/>
  <c r="L538" i="16"/>
  <c r="P538" i="16"/>
  <c r="K538" i="16"/>
  <c r="M538" i="16"/>
  <c r="V538" i="16"/>
  <c r="K490" i="16"/>
  <c r="R490" i="16"/>
  <c r="I490" i="16"/>
  <c r="B490" i="16"/>
  <c r="O490" i="16"/>
  <c r="Z490" i="16"/>
  <c r="U490" i="16"/>
  <c r="E490" i="16"/>
  <c r="T490" i="16"/>
  <c r="Q490" i="16"/>
  <c r="W490" i="16"/>
  <c r="L490" i="16"/>
  <c r="F490" i="16"/>
  <c r="N490" i="16"/>
  <c r="V490" i="16"/>
  <c r="Y490" i="16"/>
  <c r="H490" i="16"/>
  <c r="D490" i="16"/>
  <c r="C490" i="16"/>
  <c r="J490" i="16"/>
  <c r="X490" i="16"/>
  <c r="P490" i="16"/>
  <c r="G490" i="16"/>
  <c r="M490" i="16"/>
  <c r="S490" i="16"/>
  <c r="K411" i="16"/>
  <c r="S411" i="16"/>
  <c r="M411" i="16"/>
  <c r="T411" i="16"/>
  <c r="N411" i="16"/>
  <c r="R411" i="16"/>
  <c r="L411" i="16"/>
  <c r="O411" i="16"/>
  <c r="D411" i="16"/>
  <c r="E411" i="16"/>
  <c r="V411" i="16"/>
  <c r="P411" i="16"/>
  <c r="X411" i="16"/>
  <c r="Z411" i="16"/>
  <c r="B411" i="16"/>
  <c r="W411" i="16"/>
  <c r="Q411" i="16"/>
  <c r="C411" i="16"/>
  <c r="G411" i="16"/>
  <c r="F411" i="16"/>
  <c r="J411" i="16"/>
  <c r="Y411" i="16"/>
  <c r="H411" i="16"/>
  <c r="I411" i="16"/>
  <c r="U411" i="16"/>
  <c r="I355" i="16"/>
  <c r="V355" i="16"/>
  <c r="O355" i="16"/>
  <c r="L355" i="16"/>
  <c r="G355" i="16"/>
  <c r="F355" i="16"/>
  <c r="D355" i="16"/>
  <c r="K355" i="16"/>
  <c r="Z355" i="16"/>
  <c r="C355" i="16"/>
  <c r="Q355" i="16"/>
  <c r="Y355" i="16"/>
  <c r="B355" i="16"/>
  <c r="J355" i="16"/>
  <c r="P355" i="16"/>
  <c r="E355" i="16"/>
  <c r="R355" i="16"/>
  <c r="W355" i="16"/>
  <c r="T355" i="16"/>
  <c r="S355" i="16"/>
  <c r="U355" i="16"/>
  <c r="N355" i="16"/>
  <c r="H355" i="16"/>
  <c r="M355" i="16"/>
  <c r="X355" i="16"/>
  <c r="Y707" i="16"/>
  <c r="J707" i="16"/>
  <c r="C707" i="16"/>
  <c r="S707" i="16"/>
  <c r="I707" i="16"/>
  <c r="P55" i="16"/>
  <c r="J403" i="16"/>
  <c r="P403" i="16"/>
  <c r="P707" i="16"/>
  <c r="W195" i="16"/>
  <c r="D195" i="16"/>
  <c r="X195" i="16"/>
  <c r="U195" i="16"/>
  <c r="G195" i="16"/>
  <c r="F195" i="16"/>
  <c r="R195" i="16"/>
  <c r="J195" i="16"/>
  <c r="M195" i="16"/>
  <c r="Z195" i="16"/>
  <c r="P195" i="16"/>
  <c r="O195" i="16"/>
  <c r="Q195" i="16"/>
  <c r="E195" i="16"/>
  <c r="Y195" i="16"/>
  <c r="N195" i="16"/>
  <c r="T195" i="16"/>
  <c r="C195" i="16"/>
  <c r="I195" i="16"/>
  <c r="S195" i="16"/>
  <c r="B195" i="16"/>
  <c r="V195" i="16"/>
  <c r="L195" i="16"/>
  <c r="H195" i="16"/>
  <c r="K195" i="16"/>
  <c r="H562" i="16"/>
  <c r="W562" i="16"/>
  <c r="B562" i="16"/>
  <c r="S562" i="16"/>
  <c r="E562" i="16"/>
  <c r="V562" i="16"/>
  <c r="N562" i="16"/>
  <c r="C562" i="16"/>
  <c r="Y562" i="16"/>
  <c r="F562" i="16"/>
  <c r="L562" i="16"/>
  <c r="O562" i="16"/>
  <c r="R562" i="16"/>
  <c r="D562" i="16"/>
  <c r="Z562" i="16"/>
  <c r="I562" i="16"/>
  <c r="U562" i="16"/>
  <c r="G562" i="16"/>
  <c r="X562" i="16"/>
  <c r="T562" i="16"/>
  <c r="K562" i="16"/>
  <c r="J562" i="16"/>
  <c r="P562" i="16"/>
  <c r="M562" i="16"/>
  <c r="Q562" i="16"/>
  <c r="O451" i="16"/>
  <c r="Q451" i="16"/>
  <c r="C451" i="16"/>
  <c r="P451" i="16"/>
  <c r="B451" i="16"/>
  <c r="H451" i="16"/>
  <c r="M451" i="16"/>
  <c r="Y451" i="16"/>
  <c r="J451" i="16"/>
  <c r="K451" i="16"/>
  <c r="L451" i="16"/>
  <c r="E451" i="16"/>
  <c r="R451" i="16"/>
  <c r="V451" i="16"/>
  <c r="D451" i="16"/>
  <c r="U451" i="16"/>
  <c r="Z451" i="16"/>
  <c r="F451" i="16"/>
  <c r="W451" i="16"/>
  <c r="N451" i="16"/>
  <c r="T451" i="16"/>
  <c r="I451" i="16"/>
  <c r="X451" i="16"/>
  <c r="S451" i="16"/>
  <c r="G451" i="16"/>
  <c r="W134" i="16"/>
  <c r="H134" i="16"/>
  <c r="C134" i="16"/>
  <c r="P134" i="16"/>
  <c r="F134" i="16"/>
  <c r="K134" i="16"/>
  <c r="T134" i="16"/>
  <c r="E134" i="16"/>
  <c r="R134" i="16"/>
  <c r="G134" i="16"/>
  <c r="D134" i="16"/>
  <c r="I134" i="16"/>
  <c r="N134" i="16"/>
  <c r="X134" i="16"/>
  <c r="Y134" i="16"/>
  <c r="M134" i="16"/>
  <c r="L134" i="16"/>
  <c r="U134" i="16"/>
  <c r="S134" i="16"/>
  <c r="J134" i="16"/>
  <c r="B134" i="16"/>
  <c r="Q134" i="16"/>
  <c r="Z134" i="16"/>
  <c r="V134" i="16"/>
  <c r="O134" i="16"/>
  <c r="P937" i="16"/>
  <c r="I937" i="16"/>
  <c r="N937" i="16"/>
  <c r="T937" i="16"/>
  <c r="K937" i="16"/>
  <c r="G937" i="16"/>
  <c r="Y937" i="16"/>
  <c r="C937" i="16"/>
  <c r="D937" i="16"/>
  <c r="B937" i="16"/>
  <c r="X937" i="16"/>
  <c r="H937" i="16"/>
  <c r="R937" i="16"/>
  <c r="U937" i="16"/>
  <c r="W937" i="16"/>
  <c r="E937" i="16"/>
  <c r="L937" i="16"/>
  <c r="F937" i="16"/>
  <c r="Z937" i="16"/>
  <c r="S937" i="16"/>
  <c r="O937" i="16"/>
  <c r="Q937" i="16"/>
  <c r="M937" i="16"/>
  <c r="V937" i="16"/>
  <c r="J937" i="16"/>
  <c r="F793" i="16"/>
  <c r="C793" i="16"/>
  <c r="N793" i="16"/>
  <c r="L793" i="16"/>
  <c r="J793" i="16"/>
  <c r="D793" i="16"/>
  <c r="R793" i="16"/>
  <c r="P793" i="16"/>
  <c r="E793" i="16"/>
  <c r="H793" i="16"/>
  <c r="O793" i="16"/>
  <c r="Q793" i="16"/>
  <c r="I793" i="16"/>
  <c r="G793" i="16"/>
  <c r="Z793" i="16"/>
  <c r="V793" i="16"/>
  <c r="Y793" i="16"/>
  <c r="T793" i="16"/>
  <c r="B793" i="16"/>
  <c r="U793" i="16"/>
  <c r="X793" i="16"/>
  <c r="S793" i="16"/>
  <c r="M684" i="16"/>
  <c r="Q310" i="16"/>
  <c r="R310" i="16"/>
  <c r="Y310" i="16"/>
  <c r="E310" i="16"/>
  <c r="B310" i="16"/>
  <c r="J310" i="16"/>
  <c r="N310" i="16"/>
  <c r="V310" i="16"/>
  <c r="L310" i="16"/>
  <c r="F310" i="16"/>
  <c r="M310" i="16"/>
  <c r="I310" i="16"/>
  <c r="D310" i="16"/>
  <c r="X310" i="16"/>
  <c r="G310" i="16"/>
  <c r="H310" i="16"/>
  <c r="O310" i="16"/>
  <c r="C310" i="16"/>
  <c r="Z310" i="16"/>
  <c r="T310" i="16"/>
  <c r="K310" i="16"/>
  <c r="P310" i="16"/>
  <c r="S310" i="16"/>
  <c r="U310" i="16"/>
  <c r="W310" i="16"/>
  <c r="L222" i="16"/>
  <c r="E222" i="16"/>
  <c r="T222" i="16"/>
  <c r="F222" i="16"/>
  <c r="H222" i="16"/>
  <c r="P222" i="16"/>
  <c r="I222" i="16"/>
  <c r="K222" i="16"/>
  <c r="W222" i="16"/>
  <c r="Z222" i="16"/>
  <c r="D222" i="16"/>
  <c r="M222" i="16"/>
  <c r="U222" i="16"/>
  <c r="J222" i="16"/>
  <c r="R222" i="16"/>
  <c r="V222" i="16"/>
  <c r="Q222" i="16"/>
  <c r="S222" i="16"/>
  <c r="C222" i="16"/>
  <c r="G222" i="16"/>
  <c r="N222" i="16"/>
  <c r="B222" i="16"/>
  <c r="Y222" i="16"/>
  <c r="X222" i="16"/>
  <c r="O222" i="16"/>
  <c r="Y174" i="16"/>
  <c r="R174" i="16"/>
  <c r="O174" i="16"/>
  <c r="X174" i="16"/>
  <c r="I174" i="16"/>
  <c r="S174" i="16"/>
  <c r="G174" i="16"/>
  <c r="B174" i="16"/>
  <c r="T174" i="16"/>
  <c r="E174" i="16"/>
  <c r="Q174" i="16"/>
  <c r="H174" i="16"/>
  <c r="Z174" i="16"/>
  <c r="U174" i="16"/>
  <c r="L174" i="16"/>
  <c r="F174" i="16"/>
  <c r="W174" i="16"/>
  <c r="D174" i="16"/>
  <c r="C174" i="16"/>
  <c r="V174" i="16"/>
  <c r="M174" i="16"/>
  <c r="K174" i="16"/>
  <c r="N174" i="16"/>
  <c r="P174" i="16"/>
  <c r="J174" i="16"/>
  <c r="K117" i="16"/>
  <c r="N117" i="16"/>
  <c r="G117" i="16"/>
  <c r="M117" i="16"/>
  <c r="L117" i="16"/>
  <c r="C117" i="16"/>
  <c r="U117" i="16"/>
  <c r="B117" i="16"/>
  <c r="Z117" i="16"/>
  <c r="T117" i="16"/>
  <c r="H117" i="16"/>
  <c r="X117" i="16"/>
  <c r="R117" i="16"/>
  <c r="P117" i="16"/>
  <c r="V117" i="16"/>
  <c r="S117" i="16"/>
  <c r="W117" i="16"/>
  <c r="E117" i="16"/>
  <c r="Y117" i="16"/>
  <c r="O117" i="16"/>
  <c r="F117" i="16"/>
  <c r="D117" i="16"/>
  <c r="J117" i="16"/>
  <c r="I117" i="16"/>
  <c r="Q117" i="16"/>
  <c r="S817" i="16"/>
  <c r="C817" i="16"/>
  <c r="H817" i="16"/>
  <c r="X817" i="16"/>
  <c r="K817" i="16"/>
  <c r="L817" i="16"/>
  <c r="T817" i="16"/>
  <c r="B817" i="16"/>
  <c r="N817" i="16"/>
  <c r="U817" i="16"/>
  <c r="D817" i="16"/>
  <c r="R817" i="16"/>
  <c r="O817" i="16"/>
  <c r="W817" i="16"/>
  <c r="J817" i="16"/>
  <c r="G817" i="16"/>
  <c r="P817" i="16"/>
  <c r="Z817" i="16"/>
  <c r="I817" i="16"/>
  <c r="Y817" i="16"/>
  <c r="Q817" i="16"/>
  <c r="V817" i="16"/>
  <c r="E817" i="16"/>
  <c r="F817" i="16"/>
  <c r="M817" i="16"/>
  <c r="P684" i="16"/>
  <c r="K326" i="16"/>
  <c r="O326" i="16"/>
  <c r="X326" i="16"/>
  <c r="T326" i="16"/>
  <c r="B326" i="16"/>
  <c r="N326" i="16"/>
  <c r="D326" i="16"/>
  <c r="J326" i="16"/>
  <c r="W326" i="16"/>
  <c r="I326" i="16"/>
  <c r="S326" i="16"/>
  <c r="R326" i="16"/>
  <c r="Y326" i="16"/>
  <c r="Q326" i="16"/>
  <c r="C326" i="16"/>
  <c r="P326" i="16"/>
  <c r="M326" i="16"/>
  <c r="L326" i="16"/>
  <c r="H326" i="16"/>
  <c r="U326" i="16"/>
  <c r="F326" i="16"/>
  <c r="E326" i="16"/>
  <c r="Z326" i="16"/>
  <c r="G326" i="16"/>
  <c r="V326" i="16"/>
  <c r="F708" i="16"/>
  <c r="L708" i="16"/>
  <c r="X708" i="16"/>
  <c r="J708" i="16"/>
  <c r="Y708" i="16"/>
  <c r="Z708" i="16"/>
  <c r="H708" i="16"/>
  <c r="D708" i="16"/>
  <c r="K708" i="16"/>
  <c r="E708" i="16"/>
  <c r="P708" i="16"/>
  <c r="N708" i="16"/>
  <c r="C708" i="16"/>
  <c r="V708" i="16"/>
  <c r="M708" i="16"/>
  <c r="S708" i="16"/>
  <c r="G708" i="16"/>
  <c r="R708" i="16"/>
  <c r="W708" i="16"/>
  <c r="B708" i="16"/>
  <c r="U708" i="16"/>
  <c r="Q708" i="16"/>
  <c r="I708" i="16"/>
  <c r="T708" i="16"/>
  <c r="O708" i="16"/>
  <c r="J675" i="16"/>
  <c r="I675" i="16"/>
  <c r="H675" i="16"/>
  <c r="C675" i="16"/>
  <c r="N675" i="16"/>
  <c r="T675" i="16"/>
  <c r="O675" i="16"/>
  <c r="E675" i="16"/>
  <c r="Z675" i="16"/>
  <c r="W675" i="16"/>
  <c r="L675" i="16"/>
  <c r="D675" i="16"/>
  <c r="S675" i="16"/>
  <c r="Y675" i="16"/>
  <c r="M675" i="16"/>
  <c r="P675" i="16"/>
  <c r="K675" i="16"/>
  <c r="B675" i="16"/>
  <c r="V675" i="16"/>
  <c r="X675" i="16"/>
  <c r="R675" i="16"/>
  <c r="Q675" i="16"/>
  <c r="F675" i="16"/>
  <c r="U675" i="16"/>
  <c r="G675" i="16"/>
  <c r="J929" i="16"/>
  <c r="Z929" i="16"/>
  <c r="Q929" i="16"/>
  <c r="C929" i="16"/>
  <c r="K929" i="16"/>
  <c r="Y929" i="16"/>
  <c r="H929" i="16"/>
  <c r="R929" i="16"/>
  <c r="O929" i="16"/>
  <c r="X929" i="16"/>
  <c r="T929" i="16"/>
  <c r="V929" i="16"/>
  <c r="G929" i="16"/>
  <c r="E929" i="16"/>
  <c r="N929" i="16"/>
  <c r="B929" i="16"/>
  <c r="U929" i="16"/>
  <c r="M929" i="16"/>
  <c r="S929" i="16"/>
  <c r="I929" i="16"/>
  <c r="W929" i="16"/>
  <c r="L929" i="16"/>
  <c r="D929" i="16"/>
  <c r="F929" i="16"/>
  <c r="P929" i="16"/>
  <c r="F897" i="16"/>
  <c r="K897" i="16"/>
  <c r="D897" i="16"/>
  <c r="Y897" i="16"/>
  <c r="G897" i="16"/>
  <c r="O897" i="16"/>
  <c r="R897" i="16"/>
  <c r="E897" i="16"/>
  <c r="Z897" i="16"/>
  <c r="Q897" i="16"/>
  <c r="C897" i="16"/>
  <c r="L897" i="16"/>
  <c r="O684" i="16"/>
  <c r="L206" i="16"/>
  <c r="E206" i="16"/>
  <c r="Z206" i="16"/>
  <c r="J206" i="16"/>
  <c r="D206" i="16"/>
  <c r="B206" i="16"/>
  <c r="H756" i="16"/>
  <c r="D756" i="16"/>
  <c r="T756" i="16"/>
  <c r="E756" i="16"/>
  <c r="S756" i="16"/>
  <c r="L756" i="16"/>
  <c r="U667" i="16"/>
  <c r="L667" i="16"/>
  <c r="M953" i="16"/>
  <c r="G953" i="16"/>
  <c r="Q953" i="16"/>
  <c r="K953" i="16"/>
  <c r="D953" i="16"/>
  <c r="J953" i="16"/>
  <c r="F953" i="16"/>
  <c r="L953" i="16"/>
  <c r="S953" i="16"/>
  <c r="R953" i="16"/>
  <c r="V953" i="16"/>
  <c r="N953" i="16"/>
  <c r="T953" i="16"/>
  <c r="E953" i="16"/>
  <c r="P953" i="16"/>
  <c r="U953" i="16"/>
  <c r="C953" i="16"/>
  <c r="B953" i="16"/>
  <c r="Z953" i="16"/>
  <c r="I953" i="16"/>
  <c r="X953" i="16"/>
  <c r="H953" i="16"/>
  <c r="Y953" i="16"/>
  <c r="O953" i="16"/>
  <c r="W953" i="16"/>
  <c r="I921" i="16"/>
  <c r="Z921" i="16"/>
  <c r="W921" i="16"/>
  <c r="Q921" i="16"/>
  <c r="C921" i="16"/>
  <c r="U921" i="16"/>
  <c r="K921" i="16"/>
  <c r="R921" i="16"/>
  <c r="T921" i="16"/>
  <c r="D921" i="16"/>
  <c r="S921" i="16"/>
  <c r="P921" i="16"/>
  <c r="L921" i="16"/>
  <c r="E921" i="16"/>
  <c r="M921" i="16"/>
  <c r="X921" i="16"/>
  <c r="O921" i="16"/>
  <c r="N921" i="16"/>
  <c r="G921" i="16"/>
  <c r="F921" i="16"/>
  <c r="B921" i="16"/>
  <c r="Y921" i="16"/>
  <c r="H921" i="16"/>
  <c r="J921" i="16"/>
  <c r="V921" i="16"/>
  <c r="L740" i="16"/>
  <c r="G740" i="16"/>
  <c r="O740" i="16"/>
  <c r="H740" i="16"/>
  <c r="Q740" i="16"/>
  <c r="I740" i="16"/>
  <c r="V740" i="16"/>
  <c r="S740" i="16"/>
  <c r="Z740" i="16"/>
  <c r="U740" i="16"/>
  <c r="B740" i="16"/>
  <c r="E740" i="16"/>
  <c r="K740" i="16"/>
  <c r="N740" i="16"/>
  <c r="M740" i="16"/>
  <c r="R740" i="16"/>
  <c r="C740" i="16"/>
  <c r="F740" i="16"/>
  <c r="Y740" i="16"/>
  <c r="J740" i="16"/>
  <c r="W740" i="16"/>
  <c r="W793" i="16"/>
  <c r="X740" i="16"/>
  <c r="X585" i="16"/>
  <c r="X785" i="16"/>
  <c r="W785" i="16"/>
  <c r="J785" i="16"/>
  <c r="N785" i="16"/>
  <c r="O785" i="16"/>
  <c r="M785" i="16"/>
  <c r="T785" i="16"/>
  <c r="H785" i="16"/>
  <c r="F785" i="16"/>
  <c r="Z785" i="16"/>
  <c r="C785" i="16"/>
  <c r="Y785" i="16"/>
  <c r="I785" i="16"/>
  <c r="R785" i="16"/>
  <c r="E785" i="16"/>
  <c r="V785" i="16"/>
  <c r="B785" i="16"/>
  <c r="Q785" i="16"/>
  <c r="D785" i="16"/>
  <c r="U785" i="16"/>
  <c r="S785" i="16"/>
  <c r="K785" i="16"/>
  <c r="P785" i="16"/>
  <c r="G785" i="16"/>
  <c r="Y294" i="16"/>
  <c r="N294" i="16"/>
  <c r="F294" i="16"/>
  <c r="V294" i="16"/>
  <c r="H294" i="16"/>
  <c r="B294" i="16"/>
  <c r="P294" i="16"/>
  <c r="R294" i="16"/>
  <c r="M294" i="16"/>
  <c r="H158" i="16"/>
  <c r="G158" i="16"/>
  <c r="F158" i="16"/>
  <c r="K158" i="16"/>
  <c r="Q158" i="16"/>
  <c r="Y158" i="16"/>
  <c r="D158" i="16"/>
  <c r="P158" i="16"/>
  <c r="O158" i="16"/>
  <c r="C158" i="16"/>
  <c r="I158" i="16"/>
  <c r="M158" i="16"/>
  <c r="X158" i="16"/>
  <c r="W158" i="16"/>
  <c r="E158" i="16"/>
  <c r="J158" i="16"/>
  <c r="N158" i="16"/>
  <c r="U158" i="16"/>
  <c r="B158" i="16"/>
  <c r="R158" i="16"/>
  <c r="T158" i="16"/>
  <c r="V158" i="16"/>
  <c r="L158" i="16"/>
  <c r="Z158" i="16"/>
  <c r="S158" i="16"/>
  <c r="K45" i="16"/>
  <c r="M45" i="16"/>
  <c r="W45" i="16"/>
  <c r="P45" i="16"/>
  <c r="I45" i="16"/>
  <c r="F45" i="16"/>
  <c r="G45" i="16"/>
  <c r="N45" i="16"/>
  <c r="B45" i="16"/>
  <c r="Y45" i="16"/>
  <c r="R45" i="16"/>
  <c r="S45" i="16"/>
  <c r="J45" i="16"/>
  <c r="X45" i="16"/>
  <c r="U45" i="16"/>
  <c r="Q45" i="16"/>
  <c r="V45" i="16"/>
  <c r="C45" i="16"/>
  <c r="L45" i="16"/>
  <c r="D45" i="16"/>
  <c r="O45" i="16"/>
  <c r="T45" i="16"/>
  <c r="E45" i="16"/>
  <c r="Z45" i="16"/>
  <c r="H45" i="16"/>
  <c r="N700" i="16"/>
  <c r="U700" i="16"/>
  <c r="T700" i="16"/>
  <c r="G700" i="16"/>
  <c r="X700" i="16"/>
  <c r="W700" i="16"/>
  <c r="P700" i="16"/>
  <c r="B700" i="16"/>
  <c r="M700" i="16"/>
  <c r="L700" i="16"/>
  <c r="V700" i="16"/>
  <c r="I700" i="16"/>
  <c r="O700" i="16"/>
  <c r="F700" i="16"/>
  <c r="J700" i="16"/>
  <c r="Y700" i="16"/>
  <c r="C700" i="16"/>
  <c r="E700" i="16"/>
  <c r="D700" i="16"/>
  <c r="Z700" i="16"/>
  <c r="S700" i="16"/>
  <c r="Q700" i="16"/>
  <c r="H700" i="16"/>
  <c r="R700" i="16"/>
  <c r="U873" i="16"/>
  <c r="G873" i="16"/>
  <c r="R873" i="16"/>
  <c r="Q873" i="16"/>
  <c r="X873" i="16"/>
  <c r="Y873" i="16"/>
  <c r="B873" i="16"/>
  <c r="M873" i="16"/>
  <c r="J873" i="16"/>
  <c r="H873" i="16"/>
  <c r="S873" i="16"/>
  <c r="W873" i="16"/>
  <c r="V873" i="16"/>
  <c r="O873" i="16"/>
  <c r="I873" i="16"/>
  <c r="E873" i="16"/>
  <c r="Z873" i="16"/>
  <c r="K873" i="16"/>
  <c r="N873" i="16"/>
  <c r="P873" i="16"/>
  <c r="C873" i="16"/>
  <c r="T873" i="16"/>
  <c r="D873" i="16"/>
  <c r="F873" i="16"/>
  <c r="L873" i="16"/>
  <c r="T809" i="16"/>
  <c r="J809" i="16"/>
  <c r="F809" i="16"/>
  <c r="O809" i="16"/>
  <c r="W809" i="16"/>
  <c r="X809" i="16"/>
  <c r="D809" i="16"/>
  <c r="N809" i="16"/>
  <c r="M809" i="16"/>
  <c r="L809" i="16"/>
  <c r="I809" i="16"/>
  <c r="H809" i="16"/>
  <c r="E809" i="16"/>
  <c r="B809" i="16"/>
  <c r="Z809" i="16"/>
  <c r="G809" i="16"/>
  <c r="V809" i="16"/>
  <c r="R809" i="16"/>
  <c r="S809" i="16"/>
  <c r="K809" i="16"/>
  <c r="Q809" i="16"/>
  <c r="U809" i="16"/>
  <c r="C809" i="16"/>
  <c r="Y809" i="16"/>
  <c r="P809" i="16"/>
  <c r="U318" i="16"/>
  <c r="B318" i="16"/>
  <c r="X318" i="16"/>
  <c r="W318" i="16"/>
  <c r="M318" i="16"/>
  <c r="Z318" i="16"/>
  <c r="N318" i="16"/>
  <c r="T318" i="16"/>
  <c r="E318" i="16"/>
  <c r="Q318" i="16"/>
  <c r="C318" i="16"/>
  <c r="P318" i="16"/>
  <c r="F318" i="16"/>
  <c r="D318" i="16"/>
  <c r="J318" i="16"/>
  <c r="S318" i="16"/>
  <c r="R318" i="16"/>
  <c r="V318" i="16"/>
  <c r="G318" i="16"/>
  <c r="Y318" i="16"/>
  <c r="K318" i="16"/>
  <c r="O318" i="16"/>
  <c r="H318" i="16"/>
  <c r="L318" i="16"/>
  <c r="I318" i="16"/>
  <c r="X833" i="16"/>
  <c r="J833" i="16"/>
  <c r="H833" i="16"/>
  <c r="E833" i="16"/>
  <c r="U833" i="16"/>
  <c r="P833" i="16"/>
  <c r="K833" i="16"/>
  <c r="T833" i="16"/>
  <c r="F833" i="16"/>
  <c r="D833" i="16"/>
  <c r="B833" i="16"/>
  <c r="N833" i="16"/>
  <c r="C833" i="16"/>
  <c r="G833" i="16"/>
  <c r="I833" i="16"/>
  <c r="Y833" i="16"/>
  <c r="R833" i="16"/>
  <c r="M833" i="16"/>
  <c r="S833" i="16"/>
  <c r="W833" i="16"/>
  <c r="Q833" i="16"/>
  <c r="L833" i="16"/>
  <c r="V182" i="16"/>
  <c r="X182" i="16"/>
  <c r="B182" i="16"/>
  <c r="S182" i="16"/>
  <c r="Y182" i="16"/>
  <c r="L182" i="16"/>
  <c r="E182" i="16"/>
  <c r="H182" i="16"/>
  <c r="I182" i="16"/>
  <c r="G182" i="16"/>
  <c r="O182" i="16"/>
  <c r="N182" i="16"/>
  <c r="M182" i="16"/>
  <c r="T182" i="16"/>
  <c r="C182" i="16"/>
  <c r="D182" i="16"/>
  <c r="K182" i="16"/>
  <c r="F182" i="16"/>
  <c r="Z182" i="16"/>
  <c r="J182" i="16"/>
  <c r="R182" i="16"/>
  <c r="U182" i="16"/>
  <c r="Q182" i="16"/>
  <c r="P182" i="16"/>
  <c r="W182" i="16"/>
  <c r="I684" i="16"/>
  <c r="U684" i="16"/>
  <c r="F684" i="16"/>
  <c r="T684" i="16"/>
  <c r="Y684" i="16"/>
  <c r="B684" i="16"/>
  <c r="J684" i="16"/>
  <c r="G684" i="16"/>
  <c r="N684" i="16"/>
  <c r="W684" i="16"/>
  <c r="E684" i="16"/>
  <c r="X684" i="16"/>
  <c r="V684" i="16"/>
  <c r="K684" i="16"/>
  <c r="S684" i="16"/>
  <c r="H684" i="16"/>
  <c r="R684" i="16"/>
  <c r="Q684" i="16"/>
  <c r="K793" i="16"/>
  <c r="V833" i="16"/>
  <c r="L585" i="16"/>
  <c r="D740" i="16"/>
  <c r="O833" i="16"/>
  <c r="C684" i="16"/>
  <c r="M198" i="16"/>
  <c r="Z198" i="16"/>
  <c r="U198" i="16"/>
  <c r="J198" i="16"/>
  <c r="T198" i="16"/>
  <c r="F198" i="16"/>
  <c r="K198" i="16"/>
  <c r="P198" i="16"/>
  <c r="D198" i="16"/>
  <c r="W198" i="16"/>
  <c r="L198" i="16"/>
  <c r="V198" i="16"/>
  <c r="Y198" i="16"/>
  <c r="B198" i="16"/>
  <c r="E198" i="16"/>
  <c r="Q198" i="16"/>
  <c r="N198" i="16"/>
  <c r="H198" i="16"/>
  <c r="I198" i="16"/>
  <c r="O198" i="16"/>
  <c r="C198" i="16"/>
  <c r="R198" i="16"/>
  <c r="X198" i="16"/>
  <c r="S198" i="16"/>
  <c r="G198" i="16"/>
  <c r="C748" i="16"/>
  <c r="L748" i="16"/>
  <c r="P748" i="16"/>
  <c r="Q748" i="16"/>
  <c r="R748" i="16"/>
  <c r="X748" i="16"/>
  <c r="E748" i="16"/>
  <c r="U748" i="16"/>
  <c r="K748" i="16"/>
  <c r="H748" i="16"/>
  <c r="N748" i="16"/>
  <c r="I748" i="16"/>
  <c r="Z748" i="16"/>
  <c r="T748" i="16"/>
  <c r="W748" i="16"/>
  <c r="F748" i="16"/>
  <c r="G748" i="16"/>
  <c r="O748" i="16"/>
  <c r="J748" i="16"/>
  <c r="M748" i="16"/>
  <c r="B748" i="16"/>
  <c r="Y748" i="16"/>
  <c r="D748" i="16"/>
  <c r="S748" i="16"/>
  <c r="V748" i="16"/>
  <c r="J692" i="16"/>
  <c r="V692" i="16"/>
  <c r="S692" i="16"/>
  <c r="F692" i="16"/>
  <c r="Z692" i="16"/>
  <c r="B692" i="16"/>
  <c r="T692" i="16"/>
  <c r="M692" i="16"/>
  <c r="W692" i="16"/>
  <c r="Y692" i="16"/>
  <c r="G692" i="16"/>
  <c r="I692" i="16"/>
  <c r="X692" i="16"/>
  <c r="K692" i="16"/>
  <c r="U692" i="16"/>
  <c r="E692" i="16"/>
  <c r="P692" i="16"/>
  <c r="C692" i="16"/>
  <c r="N692" i="16"/>
  <c r="Q692" i="16"/>
  <c r="H692" i="16"/>
  <c r="R692" i="16"/>
  <c r="L692" i="16"/>
  <c r="D692" i="16"/>
  <c r="O692" i="16"/>
  <c r="M913" i="16"/>
  <c r="Q913" i="16"/>
  <c r="T913" i="16"/>
  <c r="K913" i="16"/>
  <c r="C913" i="16"/>
  <c r="X913" i="16"/>
  <c r="E913" i="16"/>
  <c r="B913" i="16"/>
  <c r="G913" i="16"/>
  <c r="D913" i="16"/>
  <c r="O913" i="16"/>
  <c r="I913" i="16"/>
  <c r="F913" i="16"/>
  <c r="J913" i="16"/>
  <c r="L913" i="16"/>
  <c r="Y913" i="16"/>
  <c r="H913" i="16"/>
  <c r="S913" i="16"/>
  <c r="P913" i="16"/>
  <c r="U913" i="16"/>
  <c r="N913" i="16"/>
  <c r="R913" i="16"/>
  <c r="V913" i="16"/>
  <c r="Z913" i="16"/>
  <c r="W913" i="16"/>
  <c r="M865" i="16"/>
  <c r="H865" i="16"/>
  <c r="W865" i="16"/>
  <c r="L865" i="16"/>
  <c r="Q865" i="16"/>
  <c r="T865" i="16"/>
  <c r="Z865" i="16"/>
  <c r="Y865" i="16"/>
  <c r="B865" i="16"/>
  <c r="G865" i="16"/>
  <c r="K865" i="16"/>
  <c r="S865" i="16"/>
  <c r="M801" i="16"/>
  <c r="P801" i="16"/>
  <c r="O801" i="16"/>
  <c r="S801" i="16"/>
  <c r="C801" i="16"/>
  <c r="D801" i="16"/>
  <c r="N801" i="16"/>
  <c r="H801" i="16"/>
  <c r="T801" i="16"/>
  <c r="J801" i="16"/>
  <c r="F801" i="16"/>
  <c r="W801" i="16"/>
  <c r="Z801" i="16"/>
  <c r="E801" i="16"/>
  <c r="L801" i="16"/>
  <c r="K801" i="16"/>
  <c r="F778" i="16"/>
  <c r="K778" i="16"/>
  <c r="T778" i="16"/>
  <c r="R778" i="16"/>
  <c r="B778" i="16"/>
  <c r="G778" i="16"/>
  <c r="D778" i="16"/>
  <c r="C778" i="16"/>
  <c r="P778" i="16"/>
  <c r="V778" i="16"/>
  <c r="Z778" i="16"/>
  <c r="O778" i="16"/>
  <c r="W778" i="16"/>
  <c r="E778" i="16"/>
  <c r="S778" i="16"/>
  <c r="U778" i="16"/>
  <c r="J778" i="16"/>
  <c r="H778" i="16"/>
  <c r="M778" i="16"/>
  <c r="L778" i="16"/>
  <c r="Y778" i="16"/>
  <c r="Q778" i="16"/>
  <c r="I778" i="16"/>
  <c r="N778" i="16"/>
  <c r="X778" i="16"/>
  <c r="W905" i="16"/>
  <c r="B905" i="16"/>
  <c r="Z905" i="16"/>
  <c r="U905" i="16"/>
  <c r="I905" i="16"/>
  <c r="O905" i="16"/>
  <c r="X905" i="16"/>
  <c r="C905" i="16"/>
  <c r="F905" i="16"/>
  <c r="E905" i="16"/>
  <c r="G905" i="16"/>
  <c r="V905" i="16"/>
  <c r="P905" i="16"/>
  <c r="T905" i="16"/>
  <c r="H905" i="16"/>
  <c r="J905" i="16"/>
  <c r="Q905" i="16"/>
  <c r="R905" i="16"/>
  <c r="Y905" i="16"/>
  <c r="M905" i="16"/>
  <c r="L905" i="16"/>
  <c r="K905" i="16"/>
  <c r="N905" i="16"/>
  <c r="D905" i="16"/>
  <c r="S905" i="16"/>
  <c r="Z278" i="16"/>
  <c r="H278" i="16"/>
  <c r="S278" i="16"/>
  <c r="C278" i="16"/>
  <c r="F278" i="16"/>
  <c r="D278" i="16"/>
  <c r="M278" i="16"/>
  <c r="T278" i="16"/>
  <c r="L278" i="16"/>
  <c r="R278" i="16"/>
  <c r="W278" i="16"/>
  <c r="B278" i="16"/>
  <c r="Q278" i="16"/>
  <c r="O278" i="16"/>
  <c r="G278" i="16"/>
  <c r="N278" i="16"/>
  <c r="U278" i="16"/>
  <c r="I278" i="16"/>
  <c r="X278" i="16"/>
  <c r="V278" i="16"/>
  <c r="P278" i="16"/>
  <c r="J278" i="16"/>
  <c r="E278" i="16"/>
  <c r="Y278" i="16"/>
  <c r="K278" i="16"/>
  <c r="I603" i="16"/>
  <c r="F603" i="16"/>
  <c r="S603" i="16"/>
  <c r="C603" i="16"/>
  <c r="Y603" i="16"/>
  <c r="T603" i="16"/>
  <c r="B603" i="16"/>
  <c r="U603" i="16"/>
  <c r="J603" i="16"/>
  <c r="H603" i="16"/>
  <c r="G603" i="16"/>
  <c r="E603" i="16"/>
  <c r="O603" i="16"/>
  <c r="K603" i="16"/>
  <c r="L603" i="16"/>
  <c r="V603" i="16"/>
  <c r="Z603" i="16"/>
  <c r="R603" i="16"/>
  <c r="D603" i="16"/>
  <c r="Q603" i="16"/>
  <c r="W603" i="16"/>
  <c r="X603" i="16"/>
  <c r="N603" i="16"/>
  <c r="P603" i="16"/>
  <c r="M603" i="16"/>
  <c r="M793" i="16"/>
  <c r="U585" i="16"/>
  <c r="T740" i="16"/>
  <c r="V585" i="16"/>
  <c r="E752" i="16"/>
  <c r="R286" i="16"/>
  <c r="V286" i="16"/>
  <c r="W286" i="16"/>
  <c r="X286" i="16"/>
  <c r="S286" i="16"/>
  <c r="G286" i="16"/>
  <c r="Q286" i="16"/>
  <c r="F286" i="16"/>
  <c r="B286" i="16"/>
  <c r="Z286" i="16"/>
  <c r="I286" i="16"/>
  <c r="J286" i="16"/>
  <c r="Y286" i="16"/>
  <c r="U286" i="16"/>
  <c r="P286" i="16"/>
  <c r="D286" i="16"/>
  <c r="H286" i="16"/>
  <c r="O286" i="16"/>
  <c r="C286" i="16"/>
  <c r="E286" i="16"/>
  <c r="K286" i="16"/>
  <c r="N286" i="16"/>
  <c r="T286" i="16"/>
  <c r="M286" i="16"/>
  <c r="L286" i="16"/>
  <c r="N142" i="16"/>
  <c r="M142" i="16"/>
  <c r="X142" i="16"/>
  <c r="V142" i="16"/>
  <c r="W142" i="16"/>
  <c r="Z142" i="16"/>
  <c r="C142" i="16"/>
  <c r="S142" i="16"/>
  <c r="G142" i="16"/>
  <c r="E142" i="16"/>
  <c r="I142" i="16"/>
  <c r="L142" i="16"/>
  <c r="Y142" i="16"/>
  <c r="F142" i="16"/>
  <c r="D142" i="16"/>
  <c r="B142" i="16"/>
  <c r="O142" i="16"/>
  <c r="K142" i="16"/>
  <c r="P142" i="16"/>
  <c r="J142" i="16"/>
  <c r="T142" i="16"/>
  <c r="H142" i="16"/>
  <c r="U142" i="16"/>
  <c r="R142" i="16"/>
  <c r="Q142" i="16"/>
  <c r="O643" i="16"/>
  <c r="Z643" i="16"/>
  <c r="P643" i="16"/>
  <c r="B643" i="16"/>
  <c r="H643" i="16"/>
  <c r="E643" i="16"/>
  <c r="T643" i="16"/>
  <c r="L643" i="16"/>
  <c r="X643" i="16"/>
  <c r="I643" i="16"/>
  <c r="C643" i="16"/>
  <c r="D643" i="16"/>
  <c r="R643" i="16"/>
  <c r="W643" i="16"/>
  <c r="F643" i="16"/>
  <c r="K643" i="16"/>
  <c r="G643" i="16"/>
  <c r="N643" i="16"/>
  <c r="Q643" i="16"/>
  <c r="S643" i="16"/>
  <c r="J643" i="16"/>
  <c r="V643" i="16"/>
  <c r="D969" i="16"/>
  <c r="M969" i="16"/>
  <c r="F969" i="16"/>
  <c r="Z969" i="16"/>
  <c r="L969" i="16"/>
  <c r="X969" i="16"/>
  <c r="O969" i="16"/>
  <c r="G969" i="16"/>
  <c r="W969" i="16"/>
  <c r="B969" i="16"/>
  <c r="R969" i="16"/>
  <c r="T969" i="16"/>
  <c r="J969" i="16"/>
  <c r="S969" i="16"/>
  <c r="U969" i="16"/>
  <c r="K969" i="16"/>
  <c r="I969" i="16"/>
  <c r="H969" i="16"/>
  <c r="E969" i="16"/>
  <c r="P969" i="16"/>
  <c r="Y969" i="16"/>
  <c r="Q969" i="16"/>
  <c r="C969" i="16"/>
  <c r="N969" i="16"/>
  <c r="V969" i="16"/>
  <c r="Q945" i="16"/>
  <c r="W945" i="16"/>
  <c r="T945" i="16"/>
  <c r="R945" i="16"/>
  <c r="B945" i="16"/>
  <c r="C945" i="16"/>
  <c r="S945" i="16"/>
  <c r="V945" i="16"/>
  <c r="P945" i="16"/>
  <c r="Y945" i="16"/>
  <c r="K945" i="16"/>
  <c r="G945" i="16"/>
  <c r="O945" i="16"/>
  <c r="E945" i="16"/>
  <c r="N945" i="16"/>
  <c r="F945" i="16"/>
  <c r="J945" i="16"/>
  <c r="H945" i="16"/>
  <c r="U945" i="16"/>
  <c r="D945" i="16"/>
  <c r="L945" i="16"/>
  <c r="M945" i="16"/>
  <c r="Z945" i="16"/>
  <c r="I945" i="16"/>
  <c r="X945" i="16"/>
  <c r="L932" i="16"/>
  <c r="I932" i="16"/>
  <c r="M932" i="16"/>
  <c r="C932" i="16"/>
  <c r="O932" i="16"/>
  <c r="Z932" i="16"/>
  <c r="Y932" i="16"/>
  <c r="B932" i="16"/>
  <c r="V932" i="16"/>
  <c r="G932" i="16"/>
  <c r="K932" i="16"/>
  <c r="F932" i="16"/>
  <c r="X932" i="16"/>
  <c r="N932" i="16"/>
  <c r="P932" i="16"/>
  <c r="J932" i="16"/>
  <c r="H932" i="16"/>
  <c r="W932" i="16"/>
  <c r="S932" i="16"/>
  <c r="T932" i="16"/>
  <c r="Q932" i="16"/>
  <c r="E932" i="16"/>
  <c r="U932" i="16"/>
  <c r="D932" i="16"/>
  <c r="R932" i="16"/>
  <c r="D547" i="16"/>
  <c r="W547" i="16"/>
  <c r="N547" i="16"/>
  <c r="M547" i="16"/>
  <c r="V547" i="16"/>
  <c r="L547" i="16"/>
  <c r="Q547" i="16"/>
  <c r="S547" i="16"/>
  <c r="C547" i="16"/>
  <c r="U547" i="16"/>
  <c r="K547" i="16"/>
  <c r="O547" i="16"/>
  <c r="F547" i="16"/>
  <c r="G547" i="16"/>
  <c r="Y547" i="16"/>
  <c r="Z547" i="16"/>
  <c r="P547" i="16"/>
  <c r="J547" i="16"/>
  <c r="E547" i="16"/>
  <c r="I547" i="16"/>
  <c r="X547" i="16"/>
  <c r="H547" i="16"/>
  <c r="B547" i="16"/>
  <c r="T547" i="16"/>
  <c r="R547" i="16"/>
  <c r="C507" i="16"/>
  <c r="P507" i="16"/>
  <c r="F507" i="16"/>
  <c r="X507" i="16"/>
  <c r="S507" i="16"/>
  <c r="B507" i="16"/>
  <c r="O507" i="16"/>
  <c r="M507" i="16"/>
  <c r="K507" i="16"/>
  <c r="Y507" i="16"/>
  <c r="R507" i="16"/>
  <c r="Q507" i="16"/>
  <c r="D507" i="16"/>
  <c r="W507" i="16"/>
  <c r="Z507" i="16"/>
  <c r="E507" i="16"/>
  <c r="V507" i="16"/>
  <c r="G507" i="16"/>
  <c r="T507" i="16"/>
  <c r="I507" i="16"/>
  <c r="L507" i="16"/>
  <c r="U507" i="16"/>
  <c r="N507" i="16"/>
  <c r="J507" i="16"/>
  <c r="H507" i="16"/>
  <c r="U712" i="16"/>
  <c r="F712" i="16"/>
  <c r="G712" i="16"/>
  <c r="M712" i="16"/>
  <c r="R712" i="16"/>
  <c r="Y712" i="16"/>
  <c r="B712" i="16"/>
  <c r="Q712" i="16"/>
  <c r="J712" i="16"/>
  <c r="X712" i="16"/>
  <c r="S712" i="16"/>
  <c r="H712" i="16"/>
  <c r="P712" i="16"/>
  <c r="L712" i="16"/>
  <c r="K712" i="16"/>
  <c r="T712" i="16"/>
  <c r="W712" i="16"/>
  <c r="E712" i="16"/>
  <c r="C712" i="16"/>
  <c r="Z712" i="16"/>
  <c r="D712" i="16"/>
  <c r="I712" i="16"/>
  <c r="V712" i="16"/>
  <c r="N712" i="16"/>
  <c r="O712" i="16"/>
  <c r="O820" i="16"/>
  <c r="N820" i="16"/>
  <c r="D820" i="16"/>
  <c r="K820" i="16"/>
  <c r="X820" i="16"/>
  <c r="Y820" i="16"/>
  <c r="F820" i="16"/>
  <c r="G820" i="16"/>
  <c r="W820" i="16"/>
  <c r="V820" i="16"/>
  <c r="U820" i="16"/>
  <c r="B820" i="16"/>
  <c r="E820" i="16"/>
  <c r="J820" i="16"/>
  <c r="L820" i="16"/>
  <c r="H820" i="16"/>
  <c r="R820" i="16"/>
  <c r="C820" i="16"/>
  <c r="T820" i="16"/>
  <c r="M820" i="16"/>
  <c r="P820" i="16"/>
  <c r="Z820" i="16"/>
  <c r="S820" i="16"/>
  <c r="Q820" i="16"/>
  <c r="I820" i="16"/>
  <c r="S773" i="16"/>
  <c r="N773" i="16"/>
  <c r="X773" i="16"/>
  <c r="Q773" i="16"/>
  <c r="L773" i="16"/>
  <c r="G773" i="16"/>
  <c r="H773" i="16"/>
  <c r="U773" i="16"/>
  <c r="I773" i="16"/>
  <c r="Y773" i="16"/>
  <c r="P773" i="16"/>
  <c r="F773" i="16"/>
  <c r="J773" i="16"/>
  <c r="C773" i="16"/>
  <c r="E773" i="16"/>
  <c r="M773" i="16"/>
  <c r="R773" i="16"/>
  <c r="T773" i="16"/>
  <c r="Z773" i="16"/>
  <c r="W773" i="16"/>
  <c r="B773" i="16"/>
  <c r="D773" i="16"/>
  <c r="O773" i="16"/>
  <c r="K773" i="16"/>
  <c r="V773" i="16"/>
  <c r="K79" i="16"/>
  <c r="T79" i="16"/>
  <c r="W79" i="16"/>
  <c r="G79" i="16"/>
  <c r="P79" i="16"/>
  <c r="U79" i="16"/>
  <c r="Q79" i="16"/>
  <c r="I79" i="16"/>
  <c r="B79" i="16"/>
  <c r="X79" i="16"/>
  <c r="Y79" i="16"/>
  <c r="H79" i="16"/>
  <c r="E79" i="16"/>
  <c r="M79" i="16"/>
  <c r="L79" i="16"/>
  <c r="V79" i="16"/>
  <c r="F79" i="16"/>
  <c r="Z79" i="16"/>
  <c r="D79" i="16"/>
  <c r="N79" i="16"/>
  <c r="O79" i="16"/>
  <c r="C79" i="16"/>
  <c r="J79" i="16"/>
  <c r="S79" i="16"/>
  <c r="R79" i="16"/>
  <c r="L924" i="16"/>
  <c r="S924" i="16"/>
  <c r="V924" i="16"/>
  <c r="H924" i="16"/>
  <c r="O924" i="16"/>
  <c r="Z924" i="16"/>
  <c r="R924" i="16"/>
  <c r="J924" i="16"/>
  <c r="Y924" i="16"/>
  <c r="W924" i="16"/>
  <c r="F924" i="16"/>
  <c r="I924" i="16"/>
  <c r="X924" i="16"/>
  <c r="B924" i="16"/>
  <c r="P924" i="16"/>
  <c r="U924" i="16"/>
  <c r="E924" i="16"/>
  <c r="G924" i="16"/>
  <c r="D924" i="16"/>
  <c r="M924" i="16"/>
  <c r="K924" i="16"/>
  <c r="Q924" i="16"/>
  <c r="N924" i="16"/>
  <c r="C924" i="16"/>
  <c r="T924" i="16"/>
  <c r="T320" i="16"/>
  <c r="K320" i="16"/>
  <c r="N320" i="16"/>
  <c r="L320" i="16"/>
  <c r="R320" i="16"/>
  <c r="X320" i="16"/>
  <c r="Y320" i="16"/>
  <c r="H320" i="16"/>
  <c r="F320" i="16"/>
  <c r="P320" i="16"/>
  <c r="J320" i="16"/>
  <c r="B320" i="16"/>
  <c r="W320" i="16"/>
  <c r="D320" i="16"/>
  <c r="E320" i="16"/>
  <c r="I320" i="16"/>
  <c r="M320" i="16"/>
  <c r="Q320" i="16"/>
  <c r="U320" i="16"/>
  <c r="G320" i="16"/>
  <c r="C320" i="16"/>
  <c r="Z320" i="16"/>
  <c r="V320" i="16"/>
  <c r="S320" i="16"/>
  <c r="O320" i="16"/>
  <c r="G136" i="16"/>
  <c r="C136" i="16"/>
  <c r="V136" i="16"/>
  <c r="X136" i="16"/>
  <c r="J136" i="16"/>
  <c r="Y136" i="16"/>
  <c r="I136" i="16"/>
  <c r="Z136" i="16"/>
  <c r="L136" i="16"/>
  <c r="N136" i="16"/>
  <c r="B136" i="16"/>
  <c r="W136" i="16"/>
  <c r="E136" i="16"/>
  <c r="U136" i="16"/>
  <c r="O136" i="16"/>
  <c r="P136" i="16"/>
  <c r="F136" i="16"/>
  <c r="Q136" i="16"/>
  <c r="H136" i="16"/>
  <c r="M136" i="16"/>
  <c r="S136" i="16"/>
  <c r="T136" i="16"/>
  <c r="D136" i="16"/>
  <c r="R136" i="16"/>
  <c r="K136" i="16"/>
  <c r="X55" i="16"/>
  <c r="M55" i="16"/>
  <c r="T55" i="16"/>
  <c r="N55" i="16"/>
  <c r="T539" i="16"/>
  <c r="M539" i="16"/>
  <c r="U539" i="16"/>
  <c r="V539" i="16"/>
  <c r="F539" i="16"/>
  <c r="R539" i="16"/>
  <c r="S539" i="16"/>
  <c r="E539" i="16"/>
  <c r="J539" i="16"/>
  <c r="Y539" i="16"/>
  <c r="B539" i="16"/>
  <c r="Z539" i="16"/>
  <c r="N539" i="16"/>
  <c r="G539" i="16"/>
  <c r="Q539" i="16"/>
  <c r="I539" i="16"/>
  <c r="P539" i="16"/>
  <c r="X539" i="16"/>
  <c r="H539" i="16"/>
  <c r="K539" i="16"/>
  <c r="O539" i="16"/>
  <c r="L539" i="16"/>
  <c r="C539" i="16"/>
  <c r="W539" i="16"/>
  <c r="D539" i="16"/>
  <c r="D397" i="16"/>
  <c r="E397" i="16"/>
  <c r="T397" i="16"/>
  <c r="H397" i="16"/>
  <c r="B397" i="16"/>
  <c r="V397" i="16"/>
  <c r="S397" i="16"/>
  <c r="M397" i="16"/>
  <c r="O397" i="16"/>
  <c r="Z397" i="16"/>
  <c r="U397" i="16"/>
  <c r="F397" i="16"/>
  <c r="W397" i="16"/>
  <c r="C397" i="16"/>
  <c r="G397" i="16"/>
  <c r="P397" i="16"/>
  <c r="R397" i="16"/>
  <c r="Q397" i="16"/>
  <c r="N397" i="16"/>
  <c r="I397" i="16"/>
  <c r="J397" i="16"/>
  <c r="L397" i="16"/>
  <c r="K397" i="16"/>
  <c r="Y397" i="16"/>
  <c r="X397" i="16"/>
  <c r="D735" i="16"/>
  <c r="V610" i="16"/>
  <c r="G610" i="16"/>
  <c r="Z610" i="16"/>
  <c r="E610" i="16"/>
  <c r="R610" i="16"/>
  <c r="Q610" i="16"/>
  <c r="M610" i="16"/>
  <c r="D610" i="16"/>
  <c r="Y610" i="16"/>
  <c r="C610" i="16"/>
  <c r="T610" i="16"/>
  <c r="S610" i="16"/>
  <c r="K610" i="16"/>
  <c r="F610" i="16"/>
  <c r="O610" i="16"/>
  <c r="J610" i="16"/>
  <c r="U610" i="16"/>
  <c r="N610" i="16"/>
  <c r="X610" i="16"/>
  <c r="B610" i="16"/>
  <c r="I610" i="16"/>
  <c r="P610" i="16"/>
  <c r="W610" i="16"/>
  <c r="H610" i="16"/>
  <c r="L610" i="16"/>
  <c r="F916" i="16"/>
  <c r="G916" i="16"/>
  <c r="P916" i="16"/>
  <c r="Z916" i="16"/>
  <c r="Q916" i="16"/>
  <c r="R916" i="16"/>
  <c r="X916" i="16"/>
  <c r="Y916" i="16"/>
  <c r="J916" i="16"/>
  <c r="S916" i="16"/>
  <c r="I916" i="16"/>
  <c r="L916" i="16"/>
  <c r="V916" i="16"/>
  <c r="E916" i="16"/>
  <c r="H916" i="16"/>
  <c r="D916" i="16"/>
  <c r="U916" i="16"/>
  <c r="K916" i="16"/>
  <c r="C916" i="16"/>
  <c r="M916" i="16"/>
  <c r="W916" i="16"/>
  <c r="B916" i="16"/>
  <c r="T916" i="16"/>
  <c r="N916" i="16"/>
  <c r="O916" i="16"/>
  <c r="W804" i="16"/>
  <c r="F804" i="16"/>
  <c r="K804" i="16"/>
  <c r="S804" i="16"/>
  <c r="T804" i="16"/>
  <c r="R804" i="16"/>
  <c r="D804" i="16"/>
  <c r="B804" i="16"/>
  <c r="Y804" i="16"/>
  <c r="P804" i="16"/>
  <c r="I804" i="16"/>
  <c r="N804" i="16"/>
  <c r="H804" i="16"/>
  <c r="G804" i="16"/>
  <c r="X804" i="16"/>
  <c r="M804" i="16"/>
  <c r="Z804" i="16"/>
  <c r="U804" i="16"/>
  <c r="E804" i="16"/>
  <c r="V804" i="16"/>
  <c r="O804" i="16"/>
  <c r="L804" i="16"/>
  <c r="J804" i="16"/>
  <c r="Q804" i="16"/>
  <c r="C804" i="16"/>
  <c r="B727" i="16"/>
  <c r="S727" i="16"/>
  <c r="I727" i="16"/>
  <c r="O727" i="16"/>
  <c r="D727" i="16"/>
  <c r="T727" i="16"/>
  <c r="C727" i="16"/>
  <c r="Y727" i="16"/>
  <c r="K727" i="16"/>
  <c r="U727" i="16"/>
  <c r="J727" i="16"/>
  <c r="F727" i="16"/>
  <c r="V727" i="16"/>
  <c r="M727" i="16"/>
  <c r="W727" i="16"/>
  <c r="Z727" i="16"/>
  <c r="L727" i="16"/>
  <c r="Q727" i="16"/>
  <c r="P727" i="16"/>
  <c r="G727" i="16"/>
  <c r="R727" i="16"/>
  <c r="N727" i="16"/>
  <c r="E727" i="16"/>
  <c r="H727" i="16"/>
  <c r="X727" i="16"/>
  <c r="B304" i="16"/>
  <c r="F304" i="16"/>
  <c r="I304" i="16"/>
  <c r="E304" i="16"/>
  <c r="D304" i="16"/>
  <c r="Z304" i="16"/>
  <c r="C304" i="16"/>
  <c r="Y304" i="16"/>
  <c r="R304" i="16"/>
  <c r="X304" i="16"/>
  <c r="K304" i="16"/>
  <c r="V304" i="16"/>
  <c r="N304" i="16"/>
  <c r="Q304" i="16"/>
  <c r="L304" i="16"/>
  <c r="T304" i="16"/>
  <c r="J304" i="16"/>
  <c r="S304" i="16"/>
  <c r="G304" i="16"/>
  <c r="W304" i="16"/>
  <c r="M304" i="16"/>
  <c r="O304" i="16"/>
  <c r="H304" i="16"/>
  <c r="P304" i="16"/>
  <c r="U304" i="16"/>
  <c r="N111" i="16"/>
  <c r="S111" i="16"/>
  <c r="E111" i="16"/>
  <c r="D111" i="16"/>
  <c r="P111" i="16"/>
  <c r="C111" i="16"/>
  <c r="X111" i="16"/>
  <c r="L111" i="16"/>
  <c r="M111" i="16"/>
  <c r="Q111" i="16"/>
  <c r="W111" i="16"/>
  <c r="G111" i="16"/>
  <c r="R111" i="16"/>
  <c r="F111" i="16"/>
  <c r="H111" i="16"/>
  <c r="V111" i="16"/>
  <c r="U111" i="16"/>
  <c r="K111" i="16"/>
  <c r="B111" i="16"/>
  <c r="O111" i="16"/>
  <c r="J111" i="16"/>
  <c r="Y111" i="16"/>
  <c r="T111" i="16"/>
  <c r="Z111" i="16"/>
  <c r="I111" i="16"/>
  <c r="F658" i="16"/>
  <c r="L658" i="16"/>
  <c r="B658" i="16"/>
  <c r="Q658" i="16"/>
  <c r="W658" i="16"/>
  <c r="N658" i="16"/>
  <c r="K658" i="16"/>
  <c r="G658" i="16"/>
  <c r="U658" i="16"/>
  <c r="J658" i="16"/>
  <c r="S658" i="16"/>
  <c r="I658" i="16"/>
  <c r="V658" i="16"/>
  <c r="Y658" i="16"/>
  <c r="H658" i="16"/>
  <c r="E658" i="16"/>
  <c r="X658" i="16"/>
  <c r="M658" i="16"/>
  <c r="Z658" i="16"/>
  <c r="D658" i="16"/>
  <c r="C658" i="16"/>
  <c r="R658" i="16"/>
  <c r="T658" i="16"/>
  <c r="P658" i="16"/>
  <c r="O658" i="16"/>
  <c r="P705" i="16"/>
  <c r="V705" i="16"/>
  <c r="Y705" i="16"/>
  <c r="G705" i="16"/>
  <c r="O705" i="16"/>
  <c r="E705" i="16"/>
  <c r="B705" i="16"/>
  <c r="C705" i="16"/>
  <c r="F705" i="16"/>
  <c r="N705" i="16"/>
  <c r="L705" i="16"/>
  <c r="D705" i="16"/>
  <c r="W705" i="16"/>
  <c r="U705" i="16"/>
  <c r="R705" i="16"/>
  <c r="M705" i="16"/>
  <c r="T705" i="16"/>
  <c r="H705" i="16"/>
  <c r="I705" i="16"/>
  <c r="Z705" i="16"/>
  <c r="J705" i="16"/>
  <c r="S705" i="16"/>
  <c r="K705" i="16"/>
  <c r="X705" i="16"/>
  <c r="Q705" i="16"/>
  <c r="D39" i="16"/>
  <c r="B39" i="16"/>
  <c r="E39" i="16"/>
  <c r="R39" i="16"/>
  <c r="S39" i="16"/>
  <c r="V39" i="16"/>
  <c r="G39" i="16"/>
  <c r="C39" i="16"/>
  <c r="O39" i="16"/>
  <c r="T39" i="16"/>
  <c r="J39" i="16"/>
  <c r="N39" i="16"/>
  <c r="Q39" i="16"/>
  <c r="H39" i="16"/>
  <c r="Y39" i="16"/>
  <c r="U39" i="16"/>
  <c r="K39" i="16"/>
  <c r="W39" i="16"/>
  <c r="M39" i="16"/>
  <c r="Z39" i="16"/>
  <c r="I39" i="16"/>
  <c r="X39" i="16"/>
  <c r="F39" i="16"/>
  <c r="P39" i="16"/>
  <c r="L39" i="16"/>
  <c r="G531" i="16"/>
  <c r="R531" i="16"/>
  <c r="U531" i="16"/>
  <c r="I531" i="16"/>
  <c r="K531" i="16"/>
  <c r="Q531" i="16"/>
  <c r="O531" i="16"/>
  <c r="T531" i="16"/>
  <c r="X531" i="16"/>
  <c r="E531" i="16"/>
  <c r="N531" i="16"/>
  <c r="Z531" i="16"/>
  <c r="J531" i="16"/>
  <c r="D531" i="16"/>
  <c r="M531" i="16"/>
  <c r="F531" i="16"/>
  <c r="C531" i="16"/>
  <c r="W531" i="16"/>
  <c r="Y531" i="16"/>
  <c r="B531" i="16"/>
  <c r="S531" i="16"/>
  <c r="H531" i="16"/>
  <c r="L531" i="16"/>
  <c r="P531" i="16"/>
  <c r="V531" i="16"/>
  <c r="L381" i="16"/>
  <c r="M381" i="16"/>
  <c r="F381" i="16"/>
  <c r="H381" i="16"/>
  <c r="Q381" i="16"/>
  <c r="N381" i="16"/>
  <c r="U381" i="16"/>
  <c r="E381" i="16"/>
  <c r="Y381" i="16"/>
  <c r="B381" i="16"/>
  <c r="D381" i="16"/>
  <c r="X381" i="16"/>
  <c r="K381" i="16"/>
  <c r="S381" i="16"/>
  <c r="V381" i="16"/>
  <c r="R381" i="16"/>
  <c r="Z381" i="16"/>
  <c r="P381" i="16"/>
  <c r="J381" i="16"/>
  <c r="G381" i="16"/>
  <c r="I381" i="16"/>
  <c r="O381" i="16"/>
  <c r="W381" i="16"/>
  <c r="C381" i="16"/>
  <c r="T381" i="16"/>
  <c r="P634" i="16"/>
  <c r="C634" i="16"/>
  <c r="T634" i="16"/>
  <c r="M634" i="16"/>
  <c r="L634" i="16"/>
  <c r="U634" i="16"/>
  <c r="B634" i="16"/>
  <c r="S634" i="16"/>
  <c r="Q634" i="16"/>
  <c r="V634" i="16"/>
  <c r="G634" i="16"/>
  <c r="H634" i="16"/>
  <c r="X634" i="16"/>
  <c r="Y634" i="16"/>
  <c r="O634" i="16"/>
  <c r="D634" i="16"/>
  <c r="E634" i="16"/>
  <c r="J634" i="16"/>
  <c r="N634" i="16"/>
  <c r="Z634" i="16"/>
  <c r="W634" i="16"/>
  <c r="F634" i="16"/>
  <c r="K634" i="16"/>
  <c r="I634" i="16"/>
  <c r="R634" i="16"/>
  <c r="D683" i="16"/>
  <c r="J683" i="16"/>
  <c r="Q683" i="16"/>
  <c r="O683" i="16"/>
  <c r="Z683" i="16"/>
  <c r="S683" i="16"/>
  <c r="W683" i="16"/>
  <c r="P683" i="16"/>
  <c r="I683" i="16"/>
  <c r="G683" i="16"/>
  <c r="X683" i="16"/>
  <c r="U683" i="16"/>
  <c r="B683" i="16"/>
  <c r="M683" i="16"/>
  <c r="H683" i="16"/>
  <c r="C683" i="16"/>
  <c r="T683" i="16"/>
  <c r="E683" i="16"/>
  <c r="K683" i="16"/>
  <c r="N683" i="16"/>
  <c r="N602" i="16"/>
  <c r="Q602" i="16"/>
  <c r="T602" i="16"/>
  <c r="D602" i="16"/>
  <c r="Y602" i="16"/>
  <c r="U602" i="16"/>
  <c r="L602" i="16"/>
  <c r="G602" i="16"/>
  <c r="B602" i="16"/>
  <c r="O602" i="16"/>
  <c r="C602" i="16"/>
  <c r="V602" i="16"/>
  <c r="W602" i="16"/>
  <c r="E602" i="16"/>
  <c r="R602" i="16"/>
  <c r="M602" i="16"/>
  <c r="K602" i="16"/>
  <c r="X602" i="16"/>
  <c r="Z602" i="16"/>
  <c r="I602" i="16"/>
  <c r="S602" i="16"/>
  <c r="H602" i="16"/>
  <c r="P602" i="16"/>
  <c r="J602" i="16"/>
  <c r="F602" i="16"/>
  <c r="W788" i="16"/>
  <c r="E788" i="16"/>
  <c r="Q788" i="16"/>
  <c r="V788" i="16"/>
  <c r="F788" i="16"/>
  <c r="I788" i="16"/>
  <c r="J788" i="16"/>
  <c r="X788" i="16"/>
  <c r="U788" i="16"/>
  <c r="C788" i="16"/>
  <c r="G788" i="16"/>
  <c r="R788" i="16"/>
  <c r="Z788" i="16"/>
  <c r="M788" i="16"/>
  <c r="H788" i="16"/>
  <c r="L788" i="16"/>
  <c r="D788" i="16"/>
  <c r="P788" i="16"/>
  <c r="K788" i="16"/>
  <c r="N788" i="16"/>
  <c r="Y788" i="16"/>
  <c r="S788" i="16"/>
  <c r="T788" i="16"/>
  <c r="O788" i="16"/>
  <c r="B788" i="16"/>
  <c r="V160" i="16"/>
  <c r="D160" i="16"/>
  <c r="W160" i="16"/>
  <c r="T160" i="16"/>
  <c r="F160" i="16"/>
  <c r="E160" i="16"/>
  <c r="L160" i="16"/>
  <c r="Y160" i="16"/>
  <c r="I160" i="16"/>
  <c r="M160" i="16"/>
  <c r="G160" i="16"/>
  <c r="R160" i="16"/>
  <c r="O160" i="16"/>
  <c r="S160" i="16"/>
  <c r="K160" i="16"/>
  <c r="N160" i="16"/>
  <c r="Q160" i="16"/>
  <c r="B160" i="16"/>
  <c r="J160" i="16"/>
  <c r="P160" i="16"/>
  <c r="U160" i="16"/>
  <c r="X160" i="16"/>
  <c r="C160" i="16"/>
  <c r="X978" i="16"/>
  <c r="P978" i="16"/>
  <c r="C978" i="16"/>
  <c r="T978" i="16"/>
  <c r="K978" i="16"/>
  <c r="S978" i="16"/>
  <c r="Y978" i="16"/>
  <c r="B978" i="16"/>
  <c r="F978" i="16"/>
  <c r="M978" i="16"/>
  <c r="L978" i="16"/>
  <c r="U978" i="16"/>
  <c r="G978" i="16"/>
  <c r="D978" i="16"/>
  <c r="J978" i="16"/>
  <c r="O978" i="16"/>
  <c r="R978" i="16"/>
  <c r="E978" i="16"/>
  <c r="Z978" i="16"/>
  <c r="H978" i="16"/>
  <c r="V978" i="16"/>
  <c r="N978" i="16"/>
  <c r="Q978" i="16"/>
  <c r="I978" i="16"/>
  <c r="W978" i="16"/>
  <c r="X365" i="16"/>
  <c r="N365" i="16"/>
  <c r="S365" i="16"/>
  <c r="K365" i="16"/>
  <c r="B365" i="16"/>
  <c r="I365" i="16"/>
  <c r="G365" i="16"/>
  <c r="P365" i="16"/>
  <c r="E365" i="16"/>
  <c r="Z365" i="16"/>
  <c r="W365" i="16"/>
  <c r="Q365" i="16"/>
  <c r="M365" i="16"/>
  <c r="V365" i="16"/>
  <c r="H365" i="16"/>
  <c r="D365" i="16"/>
  <c r="Y365" i="16"/>
  <c r="L365" i="16"/>
  <c r="J365" i="16"/>
  <c r="C365" i="16"/>
  <c r="T365" i="16"/>
  <c r="O365" i="16"/>
  <c r="U365" i="16"/>
  <c r="F365" i="16"/>
  <c r="R365" i="16"/>
  <c r="P735" i="16"/>
  <c r="Y735" i="16"/>
  <c r="J674" i="16"/>
  <c r="T674" i="16"/>
  <c r="E674" i="16"/>
  <c r="D674" i="16"/>
  <c r="Y674" i="16"/>
  <c r="O674" i="16"/>
  <c r="N674" i="16"/>
  <c r="Q674" i="16"/>
  <c r="R674" i="16"/>
  <c r="F674" i="16"/>
  <c r="V674" i="16"/>
  <c r="M674" i="16"/>
  <c r="B674" i="16"/>
  <c r="G674" i="16"/>
  <c r="Z674" i="16"/>
  <c r="K674" i="16"/>
  <c r="P674" i="16"/>
  <c r="S674" i="16"/>
  <c r="I674" i="16"/>
  <c r="H674" i="16"/>
  <c r="L674" i="16"/>
  <c r="U674" i="16"/>
  <c r="W674" i="16"/>
  <c r="X674" i="16"/>
  <c r="C674" i="16"/>
  <c r="S690" i="16"/>
  <c r="M690" i="16"/>
  <c r="O690" i="16"/>
  <c r="W690" i="16"/>
  <c r="B690" i="16"/>
  <c r="X690" i="16"/>
  <c r="H690" i="16"/>
  <c r="G690" i="16"/>
  <c r="N690" i="16"/>
  <c r="E690" i="16"/>
  <c r="U690" i="16"/>
  <c r="R690" i="16"/>
  <c r="V690" i="16"/>
  <c r="Z690" i="16"/>
  <c r="C690" i="16"/>
  <c r="I690" i="16"/>
  <c r="Y690" i="16"/>
  <c r="T690" i="16"/>
  <c r="P690" i="16"/>
  <c r="K690" i="16"/>
  <c r="D690" i="16"/>
  <c r="F690" i="16"/>
  <c r="J690" i="16"/>
  <c r="Q690" i="16"/>
  <c r="L690" i="16"/>
  <c r="L908" i="16"/>
  <c r="M908" i="16"/>
  <c r="D908" i="16"/>
  <c r="B908" i="16"/>
  <c r="Q908" i="16"/>
  <c r="X908" i="16"/>
  <c r="S908" i="16"/>
  <c r="H908" i="16"/>
  <c r="C908" i="16"/>
  <c r="I908" i="16"/>
  <c r="P908" i="16"/>
  <c r="K908" i="16"/>
  <c r="N908" i="16"/>
  <c r="U908" i="16"/>
  <c r="Y908" i="16"/>
  <c r="O908" i="16"/>
  <c r="T908" i="16"/>
  <c r="E908" i="16"/>
  <c r="Z908" i="16"/>
  <c r="W908" i="16"/>
  <c r="J908" i="16"/>
  <c r="F908" i="16"/>
  <c r="R908" i="16"/>
  <c r="V908" i="16"/>
  <c r="G908" i="16"/>
  <c r="J963" i="16"/>
  <c r="S963" i="16"/>
  <c r="N963" i="16"/>
  <c r="Y963" i="16"/>
  <c r="T963" i="16"/>
  <c r="D963" i="16"/>
  <c r="U963" i="16"/>
  <c r="X963" i="16"/>
  <c r="M963" i="16"/>
  <c r="I963" i="16"/>
  <c r="O963" i="16"/>
  <c r="V963" i="16"/>
  <c r="W963" i="16"/>
  <c r="Z963" i="16"/>
  <c r="G963" i="16"/>
  <c r="R963" i="16"/>
  <c r="K963" i="16"/>
  <c r="P963" i="16"/>
  <c r="H963" i="16"/>
  <c r="F963" i="16"/>
  <c r="L963" i="16"/>
  <c r="C963" i="16"/>
  <c r="E963" i="16"/>
  <c r="B963" i="16"/>
  <c r="Q963" i="16"/>
  <c r="Q103" i="16"/>
  <c r="Z103" i="16"/>
  <c r="M103" i="16"/>
  <c r="G103" i="16"/>
  <c r="U103" i="16"/>
  <c r="D103" i="16"/>
  <c r="C103" i="16"/>
  <c r="H103" i="16"/>
  <c r="Y103" i="16"/>
  <c r="V103" i="16"/>
  <c r="P103" i="16"/>
  <c r="T103" i="16"/>
  <c r="K103" i="16"/>
  <c r="S103" i="16"/>
  <c r="X103" i="16"/>
  <c r="B103" i="16"/>
  <c r="F103" i="16"/>
  <c r="N103" i="16"/>
  <c r="J103" i="16"/>
  <c r="W103" i="16"/>
  <c r="L103" i="16"/>
  <c r="O103" i="16"/>
  <c r="I103" i="16"/>
  <c r="R103" i="16"/>
  <c r="E103" i="16"/>
  <c r="X31" i="16"/>
  <c r="C31" i="16"/>
  <c r="L31" i="16"/>
  <c r="H31" i="16"/>
  <c r="I31" i="16"/>
  <c r="E31" i="16"/>
  <c r="T31" i="16"/>
  <c r="Z31" i="16"/>
  <c r="V31" i="16"/>
  <c r="J31" i="16"/>
  <c r="D31" i="16"/>
  <c r="Q31" i="16"/>
  <c r="M31" i="16"/>
  <c r="K31" i="16"/>
  <c r="F31" i="16"/>
  <c r="U31" i="16"/>
  <c r="Y31" i="16"/>
  <c r="G31" i="16"/>
  <c r="B31" i="16"/>
  <c r="W31" i="16"/>
  <c r="O31" i="16"/>
  <c r="N31" i="16"/>
  <c r="S31" i="16"/>
  <c r="P31" i="16"/>
  <c r="R31" i="16"/>
  <c r="K523" i="16"/>
  <c r="J523" i="16"/>
  <c r="T523" i="16"/>
  <c r="F523" i="16"/>
  <c r="E523" i="16"/>
  <c r="C523" i="16"/>
  <c r="B523" i="16"/>
  <c r="P523" i="16"/>
  <c r="M523" i="16"/>
  <c r="D523" i="16"/>
  <c r="V523" i="16"/>
  <c r="Y523" i="16"/>
  <c r="Z523" i="16"/>
  <c r="O523" i="16"/>
  <c r="Q523" i="16"/>
  <c r="G523" i="16"/>
  <c r="R523" i="16"/>
  <c r="I523" i="16"/>
  <c r="X523" i="16"/>
  <c r="W523" i="16"/>
  <c r="L523" i="16"/>
  <c r="H523" i="16"/>
  <c r="S523" i="16"/>
  <c r="U523" i="16"/>
  <c r="N523" i="16"/>
  <c r="S650" i="16"/>
  <c r="T650" i="16"/>
  <c r="C650" i="16"/>
  <c r="O650" i="16"/>
  <c r="K650" i="16"/>
  <c r="W650" i="16"/>
  <c r="H650" i="16"/>
  <c r="N650" i="16"/>
  <c r="D650" i="16"/>
  <c r="L650" i="16"/>
  <c r="E650" i="16"/>
  <c r="V650" i="16"/>
  <c r="I650" i="16"/>
  <c r="F650" i="16"/>
  <c r="J650" i="16"/>
  <c r="R650" i="16"/>
  <c r="Y650" i="16"/>
  <c r="G650" i="16"/>
  <c r="P650" i="16"/>
  <c r="B650" i="16"/>
  <c r="Z650" i="16"/>
  <c r="Q650" i="16"/>
  <c r="M650" i="16"/>
  <c r="U650" i="16"/>
  <c r="X650" i="16"/>
  <c r="M860" i="16"/>
  <c r="Y860" i="16"/>
  <c r="C860" i="16"/>
  <c r="P860" i="16"/>
  <c r="N860" i="16"/>
  <c r="T860" i="16"/>
  <c r="S860" i="16"/>
  <c r="L860" i="16"/>
  <c r="X860" i="16"/>
  <c r="D860" i="16"/>
  <c r="U860" i="16"/>
  <c r="J860" i="16"/>
  <c r="Q860" i="16"/>
  <c r="H860" i="16"/>
  <c r="I860" i="16"/>
  <c r="E860" i="16"/>
  <c r="V860" i="16"/>
  <c r="G860" i="16"/>
  <c r="O860" i="16"/>
  <c r="Z860" i="16"/>
  <c r="B860" i="16"/>
  <c r="W860" i="16"/>
  <c r="F860" i="16"/>
  <c r="K860" i="16"/>
  <c r="R860" i="16"/>
  <c r="T781" i="16"/>
  <c r="Q781" i="16"/>
  <c r="D781" i="16"/>
  <c r="K781" i="16"/>
  <c r="M781" i="16"/>
  <c r="F781" i="16"/>
  <c r="X781" i="16"/>
  <c r="S781" i="16"/>
  <c r="B781" i="16"/>
  <c r="U781" i="16"/>
  <c r="N781" i="16"/>
  <c r="C939" i="16"/>
  <c r="W939" i="16"/>
  <c r="G939" i="16"/>
  <c r="D939" i="16"/>
  <c r="E939" i="16"/>
  <c r="V939" i="16"/>
  <c r="X939" i="16"/>
  <c r="F939" i="16"/>
  <c r="R939" i="16"/>
  <c r="I939" i="16"/>
  <c r="K939" i="16"/>
  <c r="Q939" i="16"/>
  <c r="S939" i="16"/>
  <c r="Y939" i="16"/>
  <c r="L939" i="16"/>
  <c r="N939" i="16"/>
  <c r="M939" i="16"/>
  <c r="Z939" i="16"/>
  <c r="P939" i="16"/>
  <c r="T939" i="16"/>
  <c r="H152" i="16"/>
  <c r="J152" i="16"/>
  <c r="D152" i="16"/>
  <c r="I152" i="16"/>
  <c r="T152" i="16"/>
  <c r="V152" i="16"/>
  <c r="R152" i="16"/>
  <c r="L152" i="16"/>
  <c r="X152" i="16"/>
  <c r="O152" i="16"/>
  <c r="M152" i="16"/>
  <c r="N152" i="16"/>
  <c r="K152" i="16"/>
  <c r="Q152" i="16"/>
  <c r="Z152" i="16"/>
  <c r="B152" i="16"/>
  <c r="Y152" i="16"/>
  <c r="W152" i="16"/>
  <c r="U152" i="16"/>
  <c r="P152" i="16"/>
  <c r="E152" i="16"/>
  <c r="S152" i="16"/>
  <c r="C152" i="16"/>
  <c r="G152" i="16"/>
  <c r="F152" i="16"/>
  <c r="Y87" i="16"/>
  <c r="I87" i="16"/>
  <c r="B87" i="16"/>
  <c r="L87" i="16"/>
  <c r="V87" i="16"/>
  <c r="X87" i="16"/>
  <c r="K87" i="16"/>
  <c r="S87" i="16"/>
  <c r="Z87" i="16"/>
  <c r="T87" i="16"/>
  <c r="H87" i="16"/>
  <c r="Q87" i="16"/>
  <c r="P87" i="16"/>
  <c r="N87" i="16"/>
  <c r="D87" i="16"/>
  <c r="J87" i="16"/>
  <c r="U87" i="16"/>
  <c r="E87" i="16"/>
  <c r="O87" i="16"/>
  <c r="R87" i="16"/>
  <c r="F87" i="16"/>
  <c r="G87" i="16"/>
  <c r="C87" i="16"/>
  <c r="W87" i="16"/>
  <c r="M87" i="16"/>
  <c r="B752" i="16"/>
  <c r="M27" i="16"/>
  <c r="J27" i="16"/>
  <c r="V27" i="16"/>
  <c r="P27" i="16"/>
  <c r="Q27" i="16"/>
  <c r="X27" i="16"/>
  <c r="L27" i="16"/>
  <c r="N27" i="16"/>
  <c r="W27" i="16"/>
  <c r="U27" i="16"/>
  <c r="K27" i="16"/>
  <c r="R27" i="16"/>
  <c r="S27" i="16"/>
  <c r="Z27" i="16"/>
  <c r="I27" i="16"/>
  <c r="B27" i="16"/>
  <c r="D27" i="16"/>
  <c r="T27" i="16"/>
  <c r="E27" i="16"/>
  <c r="O27" i="16"/>
  <c r="M551" i="16"/>
  <c r="V551" i="16"/>
  <c r="O551" i="16"/>
  <c r="Y551" i="16"/>
  <c r="I551" i="16"/>
  <c r="Q551" i="16"/>
  <c r="R551" i="16"/>
  <c r="J551" i="16"/>
  <c r="W551" i="16"/>
  <c r="P551" i="16"/>
  <c r="G551" i="16"/>
  <c r="S551" i="16"/>
  <c r="D551" i="16"/>
  <c r="U551" i="16"/>
  <c r="H551" i="16"/>
  <c r="K551" i="16"/>
  <c r="C551" i="16"/>
  <c r="L551" i="16"/>
  <c r="F551" i="16"/>
  <c r="E551" i="16"/>
  <c r="X551" i="16"/>
  <c r="N551" i="16"/>
  <c r="B551" i="16"/>
  <c r="T551" i="16"/>
  <c r="Z551" i="16"/>
  <c r="K35" i="16"/>
  <c r="D35" i="16"/>
  <c r="Q35" i="16"/>
  <c r="W35" i="16"/>
  <c r="T35" i="16"/>
  <c r="Y35" i="16"/>
  <c r="R35" i="16"/>
  <c r="U35" i="16"/>
  <c r="C35" i="16"/>
  <c r="M35" i="16"/>
  <c r="N35" i="16"/>
  <c r="P35" i="16"/>
  <c r="B35" i="16"/>
  <c r="E35" i="16"/>
  <c r="J35" i="16"/>
  <c r="V35" i="16"/>
  <c r="Z35" i="16"/>
  <c r="F35" i="16"/>
  <c r="I35" i="16"/>
  <c r="S35" i="16"/>
  <c r="X35" i="16"/>
  <c r="L35" i="16"/>
  <c r="G35" i="16"/>
  <c r="O35" i="16"/>
  <c r="H35" i="16"/>
  <c r="F721" i="16"/>
  <c r="X721" i="16"/>
  <c r="U721" i="16"/>
  <c r="T721" i="16"/>
  <c r="W721" i="16"/>
  <c r="H721" i="16"/>
  <c r="K721" i="16"/>
  <c r="S721" i="16"/>
  <c r="N721" i="16"/>
  <c r="M721" i="16"/>
  <c r="Z721" i="16"/>
  <c r="R721" i="16"/>
  <c r="L721" i="16"/>
  <c r="Y721" i="16"/>
  <c r="I721" i="16"/>
  <c r="D721" i="16"/>
  <c r="P721" i="16"/>
  <c r="B721" i="16"/>
  <c r="C721" i="16"/>
  <c r="J721" i="16"/>
  <c r="Q721" i="16"/>
  <c r="G721" i="16"/>
  <c r="O721" i="16"/>
  <c r="E721" i="16"/>
  <c r="V721" i="16"/>
  <c r="O676" i="16"/>
  <c r="W676" i="16"/>
  <c r="U676" i="16"/>
  <c r="V676" i="16"/>
  <c r="M676" i="16"/>
  <c r="D676" i="16"/>
  <c r="B676" i="16"/>
  <c r="Z676" i="16"/>
  <c r="R676" i="16"/>
  <c r="K676" i="16"/>
  <c r="H676" i="16"/>
  <c r="X676" i="16"/>
  <c r="I676" i="16"/>
  <c r="P676" i="16"/>
  <c r="Y676" i="16"/>
  <c r="T676" i="16"/>
  <c r="L676" i="16"/>
  <c r="E676" i="16"/>
  <c r="Q676" i="16"/>
  <c r="C676" i="16"/>
  <c r="F676" i="16"/>
  <c r="J676" i="16"/>
  <c r="S676" i="16"/>
  <c r="N676" i="16"/>
  <c r="G676" i="16"/>
  <c r="X735" i="16"/>
  <c r="Y27" i="16"/>
  <c r="Z752" i="16"/>
  <c r="M884" i="16"/>
  <c r="D884" i="16"/>
  <c r="J884" i="16"/>
  <c r="C884" i="16"/>
  <c r="T884" i="16"/>
  <c r="P884" i="16"/>
  <c r="E884" i="16"/>
  <c r="K884" i="16"/>
  <c r="U884" i="16"/>
  <c r="R884" i="16"/>
  <c r="Z884" i="16"/>
  <c r="F884" i="16"/>
  <c r="S884" i="16"/>
  <c r="H884" i="16"/>
  <c r="G884" i="16"/>
  <c r="L884" i="16"/>
  <c r="O884" i="16"/>
  <c r="V735" i="16"/>
  <c r="C27" i="16"/>
  <c r="B491" i="16"/>
  <c r="C491" i="16"/>
  <c r="F491" i="16"/>
  <c r="I491" i="16"/>
  <c r="M491" i="16"/>
  <c r="P491" i="16"/>
  <c r="Z491" i="16"/>
  <c r="J491" i="16"/>
  <c r="U491" i="16"/>
  <c r="K491" i="16"/>
  <c r="G491" i="16"/>
  <c r="E491" i="16"/>
  <c r="X491" i="16"/>
  <c r="O491" i="16"/>
  <c r="V491" i="16"/>
  <c r="S491" i="16"/>
  <c r="W491" i="16"/>
  <c r="D491" i="16"/>
  <c r="N491" i="16"/>
  <c r="Y491" i="16"/>
  <c r="Q491" i="16"/>
  <c r="L491" i="16"/>
  <c r="R491" i="16"/>
  <c r="H491" i="16"/>
  <c r="T491" i="16"/>
  <c r="O813" i="16"/>
  <c r="Y813" i="16"/>
  <c r="D813" i="16"/>
  <c r="T813" i="16"/>
  <c r="N813" i="16"/>
  <c r="Z813" i="16"/>
  <c r="Q813" i="16"/>
  <c r="E813" i="16"/>
  <c r="F813" i="16"/>
  <c r="W813" i="16"/>
  <c r="V813" i="16"/>
  <c r="C813" i="16"/>
  <c r="H813" i="16"/>
  <c r="S813" i="16"/>
  <c r="L813" i="16"/>
  <c r="B813" i="16"/>
  <c r="J813" i="16"/>
  <c r="X813" i="16"/>
  <c r="R813" i="16"/>
  <c r="P813" i="16"/>
  <c r="G813" i="16"/>
  <c r="K813" i="16"/>
  <c r="I813" i="16"/>
  <c r="M813" i="16"/>
  <c r="U813" i="16"/>
  <c r="K729" i="16"/>
  <c r="C729" i="16"/>
  <c r="T729" i="16"/>
  <c r="Y729" i="16"/>
  <c r="I729" i="16"/>
  <c r="E729" i="16"/>
  <c r="W729" i="16"/>
  <c r="U729" i="16"/>
  <c r="R729" i="16"/>
  <c r="X729" i="16"/>
  <c r="N729" i="16"/>
  <c r="Q729" i="16"/>
  <c r="J729" i="16"/>
  <c r="P729" i="16"/>
  <c r="L729" i="16"/>
  <c r="M729" i="16"/>
  <c r="O729" i="16"/>
  <c r="S729" i="16"/>
  <c r="G729" i="16"/>
  <c r="V729" i="16"/>
  <c r="B729" i="16"/>
  <c r="D729" i="16"/>
  <c r="Z729" i="16"/>
  <c r="F729" i="16"/>
  <c r="H729" i="16"/>
  <c r="C621" i="16"/>
  <c r="D621" i="16"/>
  <c r="X621" i="16"/>
  <c r="K621" i="16"/>
  <c r="L621" i="16"/>
  <c r="G621" i="16"/>
  <c r="Y621" i="16"/>
  <c r="F621" i="16"/>
  <c r="I621" i="16"/>
  <c r="O621" i="16"/>
  <c r="Q621" i="16"/>
  <c r="E621" i="16"/>
  <c r="H621" i="16"/>
  <c r="U621" i="16"/>
  <c r="N621" i="16"/>
  <c r="J621" i="16"/>
  <c r="Z621" i="16"/>
  <c r="V621" i="16"/>
  <c r="R621" i="16"/>
  <c r="W621" i="16"/>
  <c r="M621" i="16"/>
  <c r="T621" i="16"/>
  <c r="P621" i="16"/>
  <c r="B621" i="16"/>
  <c r="S621" i="16"/>
  <c r="S74" i="16"/>
  <c r="H74" i="16"/>
  <c r="T74" i="16"/>
  <c r="J74" i="16"/>
  <c r="M74" i="16"/>
  <c r="R74" i="16"/>
  <c r="C74" i="16"/>
  <c r="Z74" i="16"/>
  <c r="F74" i="16"/>
  <c r="Q74" i="16"/>
  <c r="E74" i="16"/>
  <c r="X74" i="16"/>
  <c r="D74" i="16"/>
  <c r="O74" i="16"/>
  <c r="K74" i="16"/>
  <c r="W74" i="16"/>
  <c r="I74" i="16"/>
  <c r="V74" i="16"/>
  <c r="B74" i="16"/>
  <c r="N74" i="16"/>
  <c r="L74" i="16"/>
  <c r="G74" i="16"/>
  <c r="P74" i="16"/>
  <c r="U74" i="16"/>
  <c r="Y74" i="16"/>
  <c r="Y752" i="16"/>
  <c r="N752" i="16"/>
  <c r="U752" i="16"/>
  <c r="I752" i="16"/>
  <c r="S752" i="16"/>
  <c r="V752" i="16"/>
  <c r="O752" i="16"/>
  <c r="P752" i="16"/>
  <c r="W752" i="16"/>
  <c r="Q752" i="16"/>
  <c r="G752" i="16"/>
  <c r="L752" i="16"/>
  <c r="M752" i="16"/>
  <c r="K752" i="16"/>
  <c r="R752" i="16"/>
  <c r="X752" i="16"/>
  <c r="G27" i="16"/>
  <c r="C752" i="16"/>
  <c r="K614" i="16"/>
  <c r="R614" i="16"/>
  <c r="B614" i="16"/>
  <c r="Z614" i="16"/>
  <c r="X614" i="16"/>
  <c r="I614" i="16"/>
  <c r="J614" i="16"/>
  <c r="M614" i="16"/>
  <c r="Q614" i="16"/>
  <c r="O614" i="16"/>
  <c r="Y614" i="16"/>
  <c r="P614" i="16"/>
  <c r="F614" i="16"/>
  <c r="H614" i="16"/>
  <c r="T614" i="16"/>
  <c r="L614" i="16"/>
  <c r="S614" i="16"/>
  <c r="U614" i="16"/>
  <c r="N614" i="16"/>
  <c r="C614" i="16"/>
  <c r="E614" i="16"/>
  <c r="G614" i="16"/>
  <c r="V614" i="16"/>
  <c r="W614" i="16"/>
  <c r="D614" i="16"/>
  <c r="X506" i="16"/>
  <c r="B506" i="16"/>
  <c r="N506" i="16"/>
  <c r="V506" i="16"/>
  <c r="T506" i="16"/>
  <c r="H506" i="16"/>
  <c r="E506" i="16"/>
  <c r="M506" i="16"/>
  <c r="L506" i="16"/>
  <c r="K506" i="16"/>
  <c r="Y506" i="16"/>
  <c r="S506" i="16"/>
  <c r="U506" i="16"/>
  <c r="C506" i="16"/>
  <c r="J506" i="16"/>
  <c r="I506" i="16"/>
  <c r="Z506" i="16"/>
  <c r="R506" i="16"/>
  <c r="Q506" i="16"/>
  <c r="G506" i="16"/>
  <c r="D506" i="16"/>
  <c r="P506" i="16"/>
  <c r="F506" i="16"/>
  <c r="O506" i="16"/>
  <c r="W506" i="16"/>
  <c r="B20" i="18"/>
  <c r="L735" i="16"/>
  <c r="D752" i="16"/>
  <c r="L774" i="16"/>
  <c r="B774" i="16"/>
  <c r="Z774" i="16"/>
  <c r="G774" i="16"/>
  <c r="M774" i="16"/>
  <c r="P774" i="16"/>
  <c r="O774" i="16"/>
  <c r="V774" i="16"/>
  <c r="I774" i="16"/>
  <c r="H774" i="16"/>
  <c r="N774" i="16"/>
  <c r="S774" i="16"/>
  <c r="J774" i="16"/>
  <c r="E774" i="16"/>
  <c r="T774" i="16"/>
  <c r="K774" i="16"/>
  <c r="W774" i="16"/>
  <c r="C774" i="16"/>
  <c r="D774" i="16"/>
  <c r="Y774" i="16"/>
  <c r="Q774" i="16"/>
  <c r="U774" i="16"/>
  <c r="X774" i="16"/>
  <c r="R774" i="16"/>
  <c r="F774" i="16"/>
  <c r="J752" i="16"/>
  <c r="Z227" i="16"/>
  <c r="T227" i="16"/>
  <c r="K227" i="16"/>
  <c r="P227" i="16"/>
  <c r="Y227" i="16"/>
  <c r="C227" i="16"/>
  <c r="N227" i="16"/>
  <c r="S227" i="16"/>
  <c r="V227" i="16"/>
  <c r="R227" i="16"/>
  <c r="D227" i="16"/>
  <c r="F227" i="16"/>
  <c r="U227" i="16"/>
  <c r="J227" i="16"/>
  <c r="H227" i="16"/>
  <c r="O227" i="16"/>
  <c r="E227" i="16"/>
  <c r="I227" i="16"/>
  <c r="W227" i="16"/>
  <c r="Q227" i="16"/>
  <c r="M227" i="16"/>
  <c r="G227" i="16"/>
  <c r="L227" i="16"/>
  <c r="X227" i="16"/>
  <c r="B227" i="16"/>
  <c r="D51" i="16"/>
  <c r="H51" i="16"/>
  <c r="X51" i="16"/>
  <c r="G51" i="16"/>
  <c r="R51" i="16"/>
  <c r="Q51" i="16"/>
  <c r="F51" i="16"/>
  <c r="N51" i="16"/>
  <c r="L51" i="16"/>
  <c r="V51" i="16"/>
  <c r="W51" i="16"/>
  <c r="B51" i="16"/>
  <c r="U51" i="16"/>
  <c r="Z51" i="16"/>
  <c r="C51" i="16"/>
  <c r="T51" i="16"/>
  <c r="J51" i="16"/>
  <c r="M51" i="16"/>
  <c r="I51" i="16"/>
  <c r="Y51" i="16"/>
  <c r="K51" i="16"/>
  <c r="S51" i="16"/>
  <c r="E51" i="16"/>
  <c r="P51" i="16"/>
  <c r="O51" i="16"/>
  <c r="K728" i="16"/>
  <c r="Y728" i="16"/>
  <c r="P728" i="16"/>
  <c r="D728" i="16"/>
  <c r="N728" i="16"/>
  <c r="U728" i="16"/>
  <c r="Q728" i="16"/>
  <c r="C728" i="16"/>
  <c r="I728" i="16"/>
  <c r="T728" i="16"/>
  <c r="Z728" i="16"/>
  <c r="L728" i="16"/>
  <c r="W728" i="16"/>
  <c r="V728" i="16"/>
  <c r="E728" i="16"/>
  <c r="M728" i="16"/>
  <c r="G728" i="16"/>
  <c r="F728" i="16"/>
  <c r="J728" i="16"/>
  <c r="B728" i="16"/>
  <c r="X728" i="16"/>
  <c r="S728" i="16"/>
  <c r="O728" i="16"/>
  <c r="H728" i="16"/>
  <c r="R728" i="16"/>
  <c r="K928" i="16"/>
  <c r="E928" i="16"/>
  <c r="V928" i="16"/>
  <c r="N928" i="16"/>
  <c r="Q928" i="16"/>
  <c r="M928" i="16"/>
  <c r="U928" i="16"/>
  <c r="R928" i="16"/>
  <c r="I928" i="16"/>
  <c r="O928" i="16"/>
  <c r="P928" i="16"/>
  <c r="L928" i="16"/>
  <c r="H928" i="16"/>
  <c r="J928" i="16"/>
  <c r="T928" i="16"/>
  <c r="Z928" i="16"/>
  <c r="X928" i="16"/>
  <c r="B928" i="16"/>
  <c r="F928" i="16"/>
  <c r="S928" i="16"/>
  <c r="W928" i="16"/>
  <c r="C928" i="16"/>
  <c r="Y928" i="16"/>
  <c r="G928" i="16"/>
  <c r="D928" i="16"/>
  <c r="M979" i="16"/>
  <c r="T979" i="16"/>
  <c r="W979" i="16"/>
  <c r="O979" i="16"/>
  <c r="H979" i="16"/>
  <c r="Q979" i="16"/>
  <c r="N979" i="16"/>
  <c r="F979" i="16"/>
  <c r="I979" i="16"/>
  <c r="L979" i="16"/>
  <c r="B979" i="16"/>
  <c r="S979" i="16"/>
  <c r="R979" i="16"/>
  <c r="Z979" i="16"/>
  <c r="U979" i="16"/>
  <c r="D979" i="16"/>
  <c r="X979" i="16"/>
  <c r="Y979" i="16"/>
  <c r="G979" i="16"/>
  <c r="C979" i="16"/>
  <c r="E979" i="16"/>
  <c r="P979" i="16"/>
  <c r="V979" i="16"/>
  <c r="J979" i="16"/>
  <c r="K979" i="16"/>
  <c r="S563" i="16"/>
  <c r="Y563" i="16"/>
  <c r="I563" i="16"/>
  <c r="Q563" i="16"/>
  <c r="Z563" i="16"/>
  <c r="B563" i="16"/>
  <c r="L563" i="16"/>
  <c r="C563" i="16"/>
  <c r="G563" i="16"/>
  <c r="M563" i="16"/>
  <c r="T563" i="16"/>
  <c r="H563" i="16"/>
  <c r="X563" i="16"/>
  <c r="R563" i="16"/>
  <c r="D563" i="16"/>
  <c r="F563" i="16"/>
  <c r="E563" i="16"/>
  <c r="O563" i="16"/>
  <c r="P563" i="16"/>
  <c r="V563" i="16"/>
  <c r="J563" i="16"/>
  <c r="K563" i="16"/>
  <c r="N563" i="16"/>
  <c r="W563" i="16"/>
  <c r="U563" i="16"/>
  <c r="L840" i="16"/>
  <c r="E840" i="16"/>
  <c r="P840" i="16"/>
  <c r="V840" i="16"/>
  <c r="F840" i="16"/>
  <c r="X840" i="16"/>
  <c r="K840" i="16"/>
  <c r="I840" i="16"/>
  <c r="H840" i="16"/>
  <c r="N840" i="16"/>
  <c r="R840" i="16"/>
  <c r="Z840" i="16"/>
  <c r="W840" i="16"/>
  <c r="J840" i="16"/>
  <c r="D840" i="16"/>
  <c r="O840" i="16"/>
  <c r="M840" i="16"/>
  <c r="Q840" i="16"/>
  <c r="S840" i="16"/>
  <c r="G840" i="16"/>
  <c r="C840" i="16"/>
  <c r="B840" i="16"/>
  <c r="T840" i="16"/>
  <c r="Y840" i="16"/>
  <c r="U840" i="16"/>
  <c r="R640" i="16"/>
  <c r="D640" i="16"/>
  <c r="S640" i="16"/>
  <c r="U640" i="16"/>
  <c r="X640" i="16"/>
  <c r="T640" i="16"/>
  <c r="B640" i="16"/>
  <c r="G640" i="16"/>
  <c r="W640" i="16"/>
  <c r="H640" i="16"/>
  <c r="Z640" i="16"/>
  <c r="I640" i="16"/>
  <c r="N640" i="16"/>
  <c r="P640" i="16"/>
  <c r="C640" i="16"/>
  <c r="V640" i="16"/>
  <c r="O640" i="16"/>
  <c r="J640" i="16"/>
  <c r="E640" i="16"/>
  <c r="Q640" i="16"/>
  <c r="F640" i="16"/>
  <c r="Y640" i="16"/>
  <c r="K640" i="16"/>
  <c r="M640" i="16"/>
  <c r="L640" i="16"/>
  <c r="B253" i="16"/>
  <c r="W253" i="16"/>
  <c r="Z253" i="16"/>
  <c r="T253" i="16"/>
  <c r="H253" i="16"/>
  <c r="U253" i="16"/>
  <c r="N253" i="16"/>
  <c r="R253" i="16"/>
  <c r="O253" i="16"/>
  <c r="P253" i="16"/>
  <c r="D253" i="16"/>
  <c r="E253" i="16"/>
  <c r="F253" i="16"/>
  <c r="J253" i="16"/>
  <c r="Y253" i="16"/>
  <c r="V253" i="16"/>
  <c r="K253" i="16"/>
  <c r="S253" i="16"/>
  <c r="L253" i="16"/>
  <c r="C253" i="16"/>
  <c r="Q253" i="16"/>
  <c r="X253" i="16"/>
  <c r="M253" i="16"/>
  <c r="G253" i="16"/>
  <c r="I253" i="16"/>
  <c r="Y657" i="16"/>
  <c r="L657" i="16"/>
  <c r="B657" i="16"/>
  <c r="D657" i="16"/>
  <c r="M657" i="16"/>
  <c r="P657" i="16"/>
  <c r="S657" i="16"/>
  <c r="T657" i="16"/>
  <c r="E657" i="16"/>
  <c r="Z657" i="16"/>
  <c r="J657" i="16"/>
  <c r="Q657" i="16"/>
  <c r="K657" i="16"/>
  <c r="O657" i="16"/>
  <c r="C657" i="16"/>
  <c r="I657" i="16"/>
  <c r="W657" i="16"/>
  <c r="R657" i="16"/>
  <c r="G657" i="16"/>
  <c r="X657" i="16"/>
  <c r="V657" i="16"/>
  <c r="N657" i="16"/>
  <c r="H657" i="16"/>
  <c r="U657" i="16"/>
  <c r="F657" i="16"/>
  <c r="S477" i="16"/>
  <c r="B477" i="16"/>
  <c r="G477" i="16"/>
  <c r="E477" i="16"/>
  <c r="U477" i="16"/>
  <c r="Z477" i="16"/>
  <c r="R477" i="16"/>
  <c r="T477" i="16"/>
  <c r="H477" i="16"/>
  <c r="L477" i="16"/>
  <c r="V477" i="16"/>
  <c r="Q477" i="16"/>
  <c r="Y477" i="16"/>
  <c r="I477" i="16"/>
  <c r="P477" i="16"/>
  <c r="C477" i="16"/>
  <c r="W477" i="16"/>
  <c r="J477" i="16"/>
  <c r="X477" i="16"/>
  <c r="F477" i="16"/>
  <c r="D477" i="16"/>
  <c r="M477" i="16"/>
  <c r="N477" i="16"/>
  <c r="O477" i="16"/>
  <c r="K477" i="16"/>
  <c r="H606" i="16"/>
  <c r="O606" i="16"/>
  <c r="E606" i="16"/>
  <c r="J606" i="16"/>
  <c r="B606" i="16"/>
  <c r="Y606" i="16"/>
  <c r="Z606" i="16"/>
  <c r="U606" i="16"/>
  <c r="S606" i="16"/>
  <c r="N606" i="16"/>
  <c r="D606" i="16"/>
  <c r="P606" i="16"/>
  <c r="F606" i="16"/>
  <c r="V606" i="16"/>
  <c r="K606" i="16"/>
  <c r="W606" i="16"/>
  <c r="X606" i="16"/>
  <c r="Q606" i="16"/>
  <c r="T606" i="16"/>
  <c r="C606" i="16"/>
  <c r="G606" i="16"/>
  <c r="I606" i="16"/>
  <c r="M606" i="16"/>
  <c r="L606" i="16"/>
  <c r="R606" i="16"/>
  <c r="R720" i="16"/>
  <c r="B720" i="16"/>
  <c r="U720" i="16"/>
  <c r="Y720" i="16"/>
  <c r="K720" i="16"/>
  <c r="N720" i="16"/>
  <c r="F720" i="16"/>
  <c r="W720" i="16"/>
  <c r="E720" i="16"/>
  <c r="Q720" i="16"/>
  <c r="I720" i="16"/>
  <c r="T720" i="16"/>
  <c r="M720" i="16"/>
  <c r="G720" i="16"/>
  <c r="X720" i="16"/>
  <c r="P720" i="16"/>
  <c r="C720" i="16"/>
  <c r="V720" i="16"/>
  <c r="S720" i="16"/>
  <c r="D720" i="16"/>
  <c r="O720" i="16"/>
  <c r="L720" i="16"/>
  <c r="H720" i="16"/>
  <c r="Z720" i="16"/>
  <c r="J720" i="16"/>
  <c r="W772" i="16"/>
  <c r="B772" i="16"/>
  <c r="I772" i="16"/>
  <c r="V772" i="16"/>
  <c r="Q772" i="16"/>
  <c r="O772" i="16"/>
  <c r="H772" i="16"/>
  <c r="Z772" i="16"/>
  <c r="X772" i="16"/>
  <c r="C772" i="16"/>
  <c r="K772" i="16"/>
  <c r="P772" i="16"/>
  <c r="E772" i="16"/>
  <c r="R772" i="16"/>
  <c r="F772" i="16"/>
  <c r="M772" i="16"/>
  <c r="J772" i="16"/>
  <c r="G772" i="16"/>
  <c r="U772" i="16"/>
  <c r="N772" i="16"/>
  <c r="Y772" i="16"/>
  <c r="S772" i="16"/>
  <c r="D772" i="16"/>
  <c r="T772" i="16"/>
  <c r="L772" i="16"/>
  <c r="J504" i="16"/>
  <c r="L504" i="16"/>
  <c r="N504" i="16"/>
  <c r="D504" i="16"/>
  <c r="F504" i="16"/>
  <c r="E504" i="16"/>
  <c r="U504" i="16"/>
  <c r="G504" i="16"/>
  <c r="C504" i="16"/>
  <c r="B504" i="16"/>
  <c r="O504" i="16"/>
  <c r="P504" i="16"/>
  <c r="W504" i="16"/>
  <c r="X504" i="16"/>
  <c r="H504" i="16"/>
  <c r="V504" i="16"/>
  <c r="M504" i="16"/>
  <c r="I504" i="16"/>
  <c r="Y504" i="16"/>
  <c r="T504" i="16"/>
  <c r="K504" i="16"/>
  <c r="Q504" i="16"/>
  <c r="S504" i="16"/>
  <c r="Z504" i="16"/>
  <c r="R504" i="16"/>
  <c r="R810" i="16"/>
  <c r="G810" i="16"/>
  <c r="J810" i="16"/>
  <c r="X810" i="16"/>
  <c r="N810" i="16"/>
  <c r="C810" i="16"/>
  <c r="S810" i="16"/>
  <c r="H810" i="16"/>
  <c r="B810" i="16"/>
  <c r="Q810" i="16"/>
  <c r="V810" i="16"/>
  <c r="U810" i="16"/>
  <c r="P810" i="16"/>
  <c r="F810" i="16"/>
  <c r="K810" i="16"/>
  <c r="Y810" i="16"/>
  <c r="M810" i="16"/>
  <c r="T810" i="16"/>
  <c r="Z810" i="16"/>
  <c r="W810" i="16"/>
  <c r="L810" i="16"/>
  <c r="O810" i="16"/>
  <c r="E810" i="16"/>
  <c r="I810" i="16"/>
  <c r="D810" i="16"/>
  <c r="Z168" i="16"/>
  <c r="T168" i="16"/>
  <c r="U168" i="16"/>
  <c r="N168" i="16"/>
  <c r="J168" i="16"/>
  <c r="H168" i="16"/>
  <c r="P168" i="16"/>
  <c r="S168" i="16"/>
  <c r="X168" i="16"/>
  <c r="B168" i="16"/>
  <c r="V168" i="16"/>
  <c r="R168" i="16"/>
  <c r="O168" i="16"/>
  <c r="F168" i="16"/>
  <c r="G168" i="16"/>
  <c r="M168" i="16"/>
  <c r="L168" i="16"/>
  <c r="Y168" i="16"/>
  <c r="W168" i="16"/>
  <c r="Q168" i="16"/>
  <c r="D168" i="16"/>
  <c r="S245" i="16"/>
  <c r="X245" i="16"/>
  <c r="R245" i="16"/>
  <c r="C245" i="16"/>
  <c r="U245" i="16"/>
  <c r="P245" i="16"/>
  <c r="G245" i="16"/>
  <c r="K245" i="16"/>
  <c r="W245" i="16"/>
  <c r="T245" i="16"/>
  <c r="B245" i="16"/>
  <c r="Q245" i="16"/>
  <c r="J245" i="16"/>
  <c r="Y245" i="16"/>
  <c r="F245" i="16"/>
  <c r="I245" i="16"/>
  <c r="D245" i="16"/>
  <c r="M245" i="16"/>
  <c r="Z245" i="16"/>
  <c r="N245" i="16"/>
  <c r="H245" i="16"/>
  <c r="V245" i="16"/>
  <c r="O245" i="16"/>
  <c r="L245" i="16"/>
  <c r="E245" i="16"/>
  <c r="Q43" i="16"/>
  <c r="K43" i="16"/>
  <c r="U43" i="16"/>
  <c r="X43" i="16"/>
  <c r="M43" i="16"/>
  <c r="F43" i="16"/>
  <c r="H43" i="16"/>
  <c r="E43" i="16"/>
  <c r="B43" i="16"/>
  <c r="I43" i="16"/>
  <c r="L43" i="16"/>
  <c r="O43" i="16"/>
  <c r="J43" i="16"/>
  <c r="W43" i="16"/>
  <c r="Y43" i="16"/>
  <c r="N43" i="16"/>
  <c r="C43" i="16"/>
  <c r="S43" i="16"/>
  <c r="R43" i="16"/>
  <c r="G43" i="16"/>
  <c r="D43" i="16"/>
  <c r="Z43" i="16"/>
  <c r="P43" i="16"/>
  <c r="T43" i="16"/>
  <c r="V43" i="16"/>
  <c r="M81" i="16"/>
  <c r="J81" i="16"/>
  <c r="K81" i="16"/>
  <c r="G81" i="16"/>
  <c r="W81" i="16"/>
  <c r="H81" i="16"/>
  <c r="P81" i="16"/>
  <c r="I81" i="16"/>
  <c r="R81" i="16"/>
  <c r="L81" i="16"/>
  <c r="B81" i="16"/>
  <c r="E81" i="16"/>
  <c r="S81" i="16"/>
  <c r="O81" i="16"/>
  <c r="T81" i="16"/>
  <c r="C81" i="16"/>
  <c r="Y81" i="16"/>
  <c r="U81" i="16"/>
  <c r="Z81" i="16"/>
  <c r="D81" i="16"/>
  <c r="F81" i="16"/>
  <c r="Q81" i="16"/>
  <c r="X81" i="16"/>
  <c r="N81" i="16"/>
  <c r="V81" i="16"/>
  <c r="S765" i="16"/>
  <c r="R765" i="16"/>
  <c r="E765" i="16"/>
  <c r="O765" i="16"/>
  <c r="Z765" i="16"/>
  <c r="D765" i="16"/>
  <c r="W765" i="16"/>
  <c r="Q765" i="16"/>
  <c r="B765" i="16"/>
  <c r="T765" i="16"/>
  <c r="N765" i="16"/>
  <c r="M765" i="16"/>
  <c r="G765" i="16"/>
  <c r="C765" i="16"/>
  <c r="K765" i="16"/>
  <c r="J765" i="16"/>
  <c r="X765" i="16"/>
  <c r="Y765" i="16"/>
  <c r="V765" i="16"/>
  <c r="H765" i="16"/>
  <c r="L765" i="16"/>
  <c r="U765" i="16"/>
  <c r="F765" i="16"/>
  <c r="P765" i="16"/>
  <c r="I765" i="16"/>
  <c r="B971" i="16"/>
  <c r="W971" i="16"/>
  <c r="K971" i="16"/>
  <c r="C971" i="16"/>
  <c r="Y971" i="16"/>
  <c r="V971" i="16"/>
  <c r="X971" i="16"/>
  <c r="R971" i="16"/>
  <c r="F971" i="16"/>
  <c r="H971" i="16"/>
  <c r="P971" i="16"/>
  <c r="M971" i="16"/>
  <c r="Z971" i="16"/>
  <c r="I971" i="16"/>
  <c r="T971" i="16"/>
  <c r="G971" i="16"/>
  <c r="S971" i="16"/>
  <c r="J971" i="16"/>
  <c r="O971" i="16"/>
  <c r="D971" i="16"/>
  <c r="L971" i="16"/>
  <c r="Q971" i="16"/>
  <c r="U971" i="16"/>
  <c r="N971" i="16"/>
  <c r="E971" i="16"/>
  <c r="M832" i="16"/>
  <c r="J832" i="16"/>
  <c r="K832" i="16"/>
  <c r="Q832" i="16"/>
  <c r="V832" i="16"/>
  <c r="O832" i="16"/>
  <c r="P832" i="16"/>
  <c r="U832" i="16"/>
  <c r="N832" i="16"/>
  <c r="G832" i="16"/>
  <c r="R832" i="16"/>
  <c r="C832" i="16"/>
  <c r="Z832" i="16"/>
  <c r="E832" i="16"/>
  <c r="S832" i="16"/>
  <c r="W832" i="16"/>
  <c r="H832" i="16"/>
  <c r="L832" i="16"/>
  <c r="I832" i="16"/>
  <c r="Y832" i="16"/>
  <c r="F832" i="16"/>
  <c r="X832" i="16"/>
  <c r="B832" i="16"/>
  <c r="T832" i="16"/>
  <c r="D832" i="16"/>
  <c r="J632" i="16"/>
  <c r="E632" i="16"/>
  <c r="F632" i="16"/>
  <c r="W632" i="16"/>
  <c r="P632" i="16"/>
  <c r="X632" i="16"/>
  <c r="M632" i="16"/>
  <c r="O632" i="16"/>
  <c r="C632" i="16"/>
  <c r="Z632" i="16"/>
  <c r="Y632" i="16"/>
  <c r="H632" i="16"/>
  <c r="N632" i="16"/>
  <c r="I632" i="16"/>
  <c r="K632" i="16"/>
  <c r="G632" i="16"/>
  <c r="U632" i="16"/>
  <c r="T632" i="16"/>
  <c r="Q632" i="16"/>
  <c r="V632" i="16"/>
  <c r="R632" i="16"/>
  <c r="B632" i="16"/>
  <c r="S632" i="16"/>
  <c r="L632" i="16"/>
  <c r="D632" i="16"/>
  <c r="H585" i="16"/>
  <c r="T585" i="16"/>
  <c r="C585" i="16"/>
  <c r="J585" i="16"/>
  <c r="P585" i="16"/>
  <c r="O585" i="16"/>
  <c r="N585" i="16"/>
  <c r="G585" i="16"/>
  <c r="W585" i="16"/>
  <c r="E585" i="16"/>
  <c r="D585" i="16"/>
  <c r="Z585" i="16"/>
  <c r="B585" i="16"/>
  <c r="M585" i="16"/>
  <c r="Q585" i="16"/>
  <c r="F585" i="16"/>
  <c r="S585" i="16"/>
  <c r="R585" i="16"/>
  <c r="D293" i="16"/>
  <c r="X293" i="16"/>
  <c r="V293" i="16"/>
  <c r="B293" i="16"/>
  <c r="F293" i="16"/>
  <c r="I293" i="16"/>
  <c r="E293" i="16"/>
  <c r="T293" i="16"/>
  <c r="P293" i="16"/>
  <c r="R293" i="16"/>
  <c r="K293" i="16"/>
  <c r="U293" i="16"/>
  <c r="Z293" i="16"/>
  <c r="O293" i="16"/>
  <c r="H293" i="16"/>
  <c r="J293" i="16"/>
  <c r="C293" i="16"/>
  <c r="G293" i="16"/>
  <c r="S293" i="16"/>
  <c r="N293" i="16"/>
  <c r="Q293" i="16"/>
  <c r="L293" i="16"/>
  <c r="Y293" i="16"/>
  <c r="M293" i="16"/>
  <c r="W293" i="16"/>
  <c r="X900" i="16"/>
  <c r="O900" i="16"/>
  <c r="K900" i="16"/>
  <c r="H900" i="16"/>
  <c r="M900" i="16"/>
  <c r="S900" i="16"/>
  <c r="Y900" i="16"/>
  <c r="D900" i="16"/>
  <c r="C900" i="16"/>
  <c r="P900" i="16"/>
  <c r="E900" i="16"/>
  <c r="Z900" i="16"/>
  <c r="G900" i="16"/>
  <c r="U900" i="16"/>
  <c r="B900" i="16"/>
  <c r="T900" i="16"/>
  <c r="R900" i="16"/>
  <c r="J900" i="16"/>
  <c r="I900" i="16"/>
  <c r="F900" i="16"/>
  <c r="L900" i="16"/>
  <c r="W900" i="16"/>
  <c r="N900" i="16"/>
  <c r="Q900" i="16"/>
  <c r="V900" i="16"/>
  <c r="G469" i="16"/>
  <c r="W469" i="16"/>
  <c r="S469" i="16"/>
  <c r="Q469" i="16"/>
  <c r="I469" i="16"/>
  <c r="J469" i="16"/>
  <c r="B469" i="16"/>
  <c r="O469" i="16"/>
  <c r="Z469" i="16"/>
  <c r="R469" i="16"/>
  <c r="C469" i="16"/>
  <c r="E469" i="16"/>
  <c r="D469" i="16"/>
  <c r="U469" i="16"/>
  <c r="N469" i="16"/>
  <c r="K469" i="16"/>
  <c r="T469" i="16"/>
  <c r="H469" i="16"/>
  <c r="F469" i="16"/>
  <c r="M469" i="16"/>
  <c r="P469" i="16"/>
  <c r="L469" i="16"/>
  <c r="X469" i="16"/>
  <c r="Y469" i="16"/>
  <c r="V469" i="16"/>
  <c r="P907" i="16"/>
  <c r="U907" i="16"/>
  <c r="J907" i="16"/>
  <c r="G907" i="16"/>
  <c r="H907" i="16"/>
  <c r="Q907" i="16"/>
  <c r="N907" i="16"/>
  <c r="Y907" i="16"/>
  <c r="C907" i="16"/>
  <c r="F907" i="16"/>
  <c r="O907" i="16"/>
  <c r="L907" i="16"/>
  <c r="K907" i="16"/>
  <c r="R907" i="16"/>
  <c r="D907" i="16"/>
  <c r="W907" i="16"/>
  <c r="T907" i="16"/>
  <c r="S907" i="16"/>
  <c r="E907" i="16"/>
  <c r="I907" i="16"/>
  <c r="M907" i="16"/>
  <c r="X907" i="16"/>
  <c r="Z907" i="16"/>
  <c r="E66" i="16"/>
  <c r="Z66" i="16"/>
  <c r="J66" i="16"/>
  <c r="R66" i="16"/>
  <c r="M66" i="16"/>
  <c r="K66" i="16"/>
  <c r="X66" i="16"/>
  <c r="N66" i="16"/>
  <c r="T66" i="16"/>
  <c r="U66" i="16"/>
  <c r="P66" i="16"/>
  <c r="C66" i="16"/>
  <c r="I66" i="16"/>
  <c r="Y66" i="16"/>
  <c r="W66" i="16"/>
  <c r="V66" i="16"/>
  <c r="O66" i="16"/>
  <c r="D66" i="16"/>
  <c r="Q66" i="16"/>
  <c r="F66" i="16"/>
  <c r="G66" i="16"/>
  <c r="S66" i="16"/>
  <c r="L66" i="16"/>
  <c r="H66" i="16"/>
  <c r="B66" i="16"/>
  <c r="Q922" i="16"/>
  <c r="X922" i="16"/>
  <c r="J922" i="16"/>
  <c r="U922" i="16"/>
  <c r="R922" i="16"/>
  <c r="S922" i="16"/>
  <c r="D922" i="16"/>
  <c r="W922" i="16"/>
  <c r="F922" i="16"/>
  <c r="I922" i="16"/>
  <c r="C922" i="16"/>
  <c r="V922" i="16"/>
  <c r="O922" i="16"/>
  <c r="P922" i="16"/>
  <c r="E922" i="16"/>
  <c r="H922" i="16"/>
  <c r="L922" i="16"/>
  <c r="K922" i="16"/>
  <c r="M922" i="16"/>
  <c r="Z922" i="16"/>
  <c r="B922" i="16"/>
  <c r="N922" i="16"/>
  <c r="T922" i="16"/>
  <c r="Y922" i="16"/>
  <c r="G922" i="16"/>
  <c r="V357" i="16"/>
  <c r="U357" i="16"/>
  <c r="R357" i="16"/>
  <c r="Q357" i="16"/>
  <c r="X357" i="16"/>
  <c r="I357" i="16"/>
  <c r="H357" i="16"/>
  <c r="T357" i="16"/>
  <c r="P357" i="16"/>
  <c r="W357" i="16"/>
  <c r="D357" i="16"/>
  <c r="F357" i="16"/>
  <c r="L357" i="16"/>
  <c r="K357" i="16"/>
  <c r="B357" i="16"/>
  <c r="G357" i="16"/>
  <c r="N357" i="16"/>
  <c r="C357" i="16"/>
  <c r="Z357" i="16"/>
  <c r="Y357" i="16"/>
  <c r="J357" i="16"/>
  <c r="M357" i="16"/>
  <c r="E357" i="16"/>
  <c r="S357" i="16"/>
  <c r="O357" i="16"/>
  <c r="E951" i="16"/>
  <c r="I951" i="16"/>
  <c r="V951" i="16"/>
  <c r="S951" i="16"/>
  <c r="N951" i="16"/>
  <c r="G951" i="16"/>
  <c r="C951" i="16"/>
  <c r="P951" i="16"/>
  <c r="X951" i="16"/>
  <c r="H951" i="16"/>
  <c r="K951" i="16"/>
  <c r="Q951" i="16"/>
  <c r="U951" i="16"/>
  <c r="T951" i="16"/>
  <c r="Y951" i="16"/>
  <c r="R951" i="16"/>
  <c r="O951" i="16"/>
  <c r="W951" i="16"/>
  <c r="F951" i="16"/>
  <c r="J951" i="16"/>
  <c r="D951" i="16"/>
  <c r="M951" i="16"/>
  <c r="L951" i="16"/>
  <c r="B951" i="16"/>
  <c r="Z951" i="16"/>
  <c r="Y527" i="16"/>
  <c r="S527" i="16"/>
  <c r="C527" i="16"/>
  <c r="G527" i="16"/>
  <c r="L527" i="16"/>
  <c r="T527" i="16"/>
  <c r="H527" i="16"/>
  <c r="P527" i="16"/>
  <c r="I527" i="16"/>
  <c r="U527" i="16"/>
  <c r="O527" i="16"/>
  <c r="N527" i="16"/>
  <c r="X527" i="16"/>
  <c r="M527" i="16"/>
  <c r="J527" i="16"/>
  <c r="V527" i="16"/>
  <c r="D527" i="16"/>
  <c r="Q527" i="16"/>
  <c r="F527" i="16"/>
  <c r="Z527" i="16"/>
  <c r="E527" i="16"/>
  <c r="R527" i="16"/>
  <c r="W527" i="16"/>
  <c r="B527" i="16"/>
  <c r="K527" i="16"/>
  <c r="J378" i="16"/>
  <c r="B378" i="16"/>
  <c r="D378" i="16"/>
  <c r="O378" i="16"/>
  <c r="L378" i="16"/>
  <c r="F378" i="16"/>
  <c r="R378" i="16"/>
  <c r="K378" i="16"/>
  <c r="N378" i="16"/>
  <c r="W378" i="16"/>
  <c r="Q378" i="16"/>
  <c r="Y378" i="16"/>
  <c r="I378" i="16"/>
  <c r="Z378" i="16"/>
  <c r="T378" i="16"/>
  <c r="S378" i="16"/>
  <c r="P378" i="16"/>
  <c r="X378" i="16"/>
  <c r="H378" i="16"/>
  <c r="G378" i="16"/>
  <c r="M378" i="16"/>
  <c r="V378" i="16"/>
  <c r="U378" i="16"/>
  <c r="C378" i="16"/>
  <c r="E378" i="16"/>
  <c r="M994" i="16"/>
  <c r="E994" i="16"/>
  <c r="I994" i="16"/>
  <c r="T994" i="16"/>
  <c r="F994" i="16"/>
  <c r="D994" i="16"/>
  <c r="O994" i="16"/>
  <c r="W994" i="16"/>
  <c r="U994" i="16"/>
  <c r="J994" i="16"/>
  <c r="Z994" i="16"/>
  <c r="L994" i="16"/>
  <c r="V994" i="16"/>
  <c r="S994" i="16"/>
  <c r="Y994" i="16"/>
  <c r="R994" i="16"/>
  <c r="K994" i="16"/>
  <c r="G994" i="16"/>
  <c r="N994" i="16"/>
  <c r="P994" i="16"/>
  <c r="X994" i="16"/>
  <c r="B994" i="16"/>
  <c r="H994" i="16"/>
  <c r="C994" i="16"/>
  <c r="Q994" i="16"/>
  <c r="U423" i="16"/>
  <c r="R423" i="16"/>
  <c r="V423" i="16"/>
  <c r="L423" i="16"/>
  <c r="I423" i="16"/>
  <c r="H423" i="16"/>
  <c r="X423" i="16"/>
  <c r="F423" i="16"/>
  <c r="J423" i="16"/>
  <c r="D423" i="16"/>
  <c r="E423" i="16"/>
  <c r="T423" i="16"/>
  <c r="Z423" i="16"/>
  <c r="N423" i="16"/>
  <c r="K423" i="16"/>
  <c r="B423" i="16"/>
  <c r="C423" i="16"/>
  <c r="W423" i="16"/>
  <c r="Q423" i="16"/>
  <c r="O423" i="16"/>
  <c r="P423" i="16"/>
  <c r="Y423" i="16"/>
  <c r="S423" i="16"/>
  <c r="M423" i="16"/>
  <c r="G423" i="16"/>
  <c r="K600" i="16"/>
  <c r="Q600" i="16"/>
  <c r="X600" i="16"/>
  <c r="I600" i="16"/>
  <c r="V600" i="16"/>
  <c r="Z600" i="16"/>
  <c r="L600" i="16"/>
  <c r="C600" i="16"/>
  <c r="O600" i="16"/>
  <c r="H600" i="16"/>
  <c r="D600" i="16"/>
  <c r="N600" i="16"/>
  <c r="F600" i="16"/>
  <c r="U600" i="16"/>
  <c r="T600" i="16"/>
  <c r="B600" i="16"/>
  <c r="E600" i="16"/>
  <c r="R600" i="16"/>
  <c r="Y600" i="16"/>
  <c r="W600" i="16"/>
  <c r="P600" i="16"/>
  <c r="M600" i="16"/>
  <c r="G600" i="16"/>
  <c r="S600" i="16"/>
  <c r="J600" i="16"/>
  <c r="C758" i="16"/>
  <c r="Y758" i="16"/>
  <c r="U758" i="16"/>
  <c r="S758" i="16"/>
  <c r="D758" i="16"/>
  <c r="I758" i="16"/>
  <c r="F758" i="16"/>
  <c r="L758" i="16"/>
  <c r="K758" i="16"/>
  <c r="W758" i="16"/>
  <c r="P758" i="16"/>
  <c r="V758" i="16"/>
  <c r="Q758" i="16"/>
  <c r="B758" i="16"/>
  <c r="T758" i="16"/>
  <c r="O758" i="16"/>
  <c r="M758" i="16"/>
  <c r="E758" i="16"/>
  <c r="R758" i="16"/>
  <c r="N758" i="16"/>
  <c r="G758" i="16"/>
  <c r="H758" i="16"/>
  <c r="X758" i="16"/>
  <c r="J758" i="16"/>
  <c r="Z758" i="16"/>
  <c r="Q825" i="16"/>
  <c r="M825" i="16"/>
  <c r="K825" i="16"/>
  <c r="W825" i="16"/>
  <c r="C825" i="16"/>
  <c r="O825" i="16"/>
  <c r="I825" i="16"/>
  <c r="G825" i="16"/>
  <c r="U825" i="16"/>
  <c r="V825" i="16"/>
  <c r="L825" i="16"/>
  <c r="T825" i="16"/>
  <c r="Y825" i="16"/>
  <c r="Z825" i="16"/>
  <c r="F825" i="16"/>
  <c r="E825" i="16"/>
  <c r="R825" i="16"/>
  <c r="X825" i="16"/>
  <c r="S825" i="16"/>
  <c r="D825" i="16"/>
  <c r="P825" i="16"/>
  <c r="B825" i="16"/>
  <c r="H825" i="16"/>
  <c r="J825" i="16"/>
  <c r="N825" i="16"/>
  <c r="B207" i="16"/>
  <c r="M207" i="16"/>
  <c r="X207" i="16"/>
  <c r="P207" i="16"/>
  <c r="T207" i="16"/>
  <c r="C207" i="16"/>
  <c r="S207" i="16"/>
  <c r="D207" i="16"/>
  <c r="I207" i="16"/>
  <c r="E207" i="16"/>
  <c r="K207" i="16"/>
  <c r="F207" i="16"/>
  <c r="N207" i="16"/>
  <c r="J207" i="16"/>
  <c r="Y207" i="16"/>
  <c r="L207" i="16"/>
  <c r="H207" i="16"/>
  <c r="R207" i="16"/>
  <c r="Z207" i="16"/>
  <c r="G207" i="16"/>
  <c r="Q207" i="16"/>
  <c r="U207" i="16"/>
  <c r="O207" i="16"/>
  <c r="V207" i="16"/>
  <c r="W207" i="16"/>
  <c r="R655" i="16"/>
  <c r="L655" i="16"/>
  <c r="F655" i="16"/>
  <c r="E655" i="16"/>
  <c r="Q655" i="16"/>
  <c r="P655" i="16"/>
  <c r="I655" i="16"/>
  <c r="U655" i="16"/>
  <c r="Z655" i="16"/>
  <c r="H655" i="16"/>
  <c r="G655" i="16"/>
  <c r="C655" i="16"/>
  <c r="T655" i="16"/>
  <c r="Y655" i="16"/>
  <c r="O655" i="16"/>
  <c r="X655" i="16"/>
  <c r="N655" i="16"/>
  <c r="S655" i="16"/>
  <c r="B655" i="16"/>
  <c r="W655" i="16"/>
  <c r="J655" i="16"/>
  <c r="K655" i="16"/>
  <c r="M655" i="16"/>
  <c r="V655" i="16"/>
  <c r="D655" i="16"/>
  <c r="V570" i="16"/>
  <c r="R570" i="16"/>
  <c r="O570" i="16"/>
  <c r="C570" i="16"/>
  <c r="E570" i="16"/>
  <c r="G570" i="16"/>
  <c r="B570" i="16"/>
  <c r="Z570" i="16"/>
  <c r="K570" i="16"/>
  <c r="D570" i="16"/>
  <c r="W570" i="16"/>
  <c r="U570" i="16"/>
  <c r="N570" i="16"/>
  <c r="F570" i="16"/>
  <c r="P570" i="16"/>
  <c r="S570" i="16"/>
  <c r="L570" i="16"/>
  <c r="M570" i="16"/>
  <c r="Y570" i="16"/>
  <c r="Q570" i="16"/>
  <c r="X570" i="16"/>
  <c r="H570" i="16"/>
  <c r="J570" i="16"/>
  <c r="I570" i="16"/>
  <c r="T570" i="16"/>
  <c r="Z285" i="16"/>
  <c r="Y285" i="16"/>
  <c r="U285" i="16"/>
  <c r="F285" i="16"/>
  <c r="W285" i="16"/>
  <c r="P285" i="16"/>
  <c r="X285" i="16"/>
  <c r="V285" i="16"/>
  <c r="N285" i="16"/>
  <c r="H285" i="16"/>
  <c r="G285" i="16"/>
  <c r="K285" i="16"/>
  <c r="J285" i="16"/>
  <c r="L285" i="16"/>
  <c r="S285" i="16"/>
  <c r="I285" i="16"/>
  <c r="R285" i="16"/>
  <c r="B285" i="16"/>
  <c r="T285" i="16"/>
  <c r="E285" i="16"/>
  <c r="D285" i="16"/>
  <c r="Q285" i="16"/>
  <c r="O285" i="16"/>
  <c r="M285" i="16"/>
  <c r="C285" i="16"/>
  <c r="J618" i="16"/>
  <c r="I618" i="16"/>
  <c r="H618" i="16"/>
  <c r="V618" i="16"/>
  <c r="Z618" i="16"/>
  <c r="R618" i="16"/>
  <c r="M618" i="16"/>
  <c r="C618" i="16"/>
  <c r="F618" i="16"/>
  <c r="S618" i="16"/>
  <c r="D618" i="16"/>
  <c r="U618" i="16"/>
  <c r="O618" i="16"/>
  <c r="Y618" i="16"/>
  <c r="G618" i="16"/>
  <c r="B618" i="16"/>
  <c r="T618" i="16"/>
  <c r="P618" i="16"/>
  <c r="E618" i="16"/>
  <c r="W618" i="16"/>
  <c r="Q618" i="16"/>
  <c r="L618" i="16"/>
  <c r="K618" i="16"/>
  <c r="N618" i="16"/>
  <c r="X618" i="16"/>
  <c r="W314" i="16"/>
  <c r="C314" i="16"/>
  <c r="Q314" i="16"/>
  <c r="M314" i="16"/>
  <c r="G314" i="16"/>
  <c r="Y314" i="16"/>
  <c r="Z314" i="16"/>
  <c r="V314" i="16"/>
  <c r="X314" i="16"/>
  <c r="S314" i="16"/>
  <c r="J314" i="16"/>
  <c r="I314" i="16"/>
  <c r="U314" i="16"/>
  <c r="N314" i="16"/>
  <c r="K314" i="16"/>
  <c r="D314" i="16"/>
  <c r="O314" i="16"/>
  <c r="E314" i="16"/>
  <c r="P314" i="16"/>
  <c r="T314" i="16"/>
  <c r="H314" i="16"/>
  <c r="B314" i="16"/>
  <c r="L314" i="16"/>
  <c r="R314" i="16"/>
  <c r="F314" i="16"/>
  <c r="U58" i="16"/>
  <c r="P58" i="16"/>
  <c r="S58" i="16"/>
  <c r="K58" i="16"/>
  <c r="T58" i="16"/>
  <c r="M58" i="16"/>
  <c r="O58" i="16"/>
  <c r="W58" i="16"/>
  <c r="R58" i="16"/>
  <c r="E58" i="16"/>
  <c r="N58" i="16"/>
  <c r="G58" i="16"/>
  <c r="F58" i="16"/>
  <c r="Z58" i="16"/>
  <c r="X58" i="16"/>
  <c r="B58" i="16"/>
  <c r="Y58" i="16"/>
  <c r="L58" i="16"/>
  <c r="J58" i="16"/>
  <c r="H58" i="16"/>
  <c r="I58" i="16"/>
  <c r="D58" i="16"/>
  <c r="Q58" i="16"/>
  <c r="C58" i="16"/>
  <c r="V58" i="16"/>
  <c r="R914" i="16"/>
  <c r="V914" i="16"/>
  <c r="X914" i="16"/>
  <c r="J914" i="16"/>
  <c r="P914" i="16"/>
  <c r="W914" i="16"/>
  <c r="T914" i="16"/>
  <c r="O914" i="16"/>
  <c r="N914" i="16"/>
  <c r="S914" i="16"/>
  <c r="I914" i="16"/>
  <c r="U914" i="16"/>
  <c r="D914" i="16"/>
  <c r="K914" i="16"/>
  <c r="Y914" i="16"/>
  <c r="H914" i="16"/>
  <c r="L914" i="16"/>
  <c r="G914" i="16"/>
  <c r="Z914" i="16"/>
  <c r="C914" i="16"/>
  <c r="B914" i="16"/>
  <c r="E914" i="16"/>
  <c r="F914" i="16"/>
  <c r="Q914" i="16"/>
  <c r="M914" i="16"/>
  <c r="N795" i="16"/>
  <c r="F795" i="16"/>
  <c r="U795" i="16"/>
  <c r="M795" i="16"/>
  <c r="Z795" i="16"/>
  <c r="G795" i="16"/>
  <c r="C795" i="16"/>
  <c r="P795" i="16"/>
  <c r="S795" i="16"/>
  <c r="L795" i="16"/>
  <c r="I795" i="16"/>
  <c r="Y795" i="16"/>
  <c r="D795" i="16"/>
  <c r="H795" i="16"/>
  <c r="Q795" i="16"/>
  <c r="V795" i="16"/>
  <c r="W795" i="16"/>
  <c r="O795" i="16"/>
  <c r="B795" i="16"/>
  <c r="X795" i="16"/>
  <c r="T795" i="16"/>
  <c r="J795" i="16"/>
  <c r="R795" i="16"/>
  <c r="E795" i="16"/>
  <c r="K795" i="16"/>
  <c r="F943" i="16"/>
  <c r="V943" i="16"/>
  <c r="P943" i="16"/>
  <c r="G943" i="16"/>
  <c r="Q943" i="16"/>
  <c r="X943" i="16"/>
  <c r="K943" i="16"/>
  <c r="J943" i="16"/>
  <c r="R943" i="16"/>
  <c r="B943" i="16"/>
  <c r="I943" i="16"/>
  <c r="M943" i="16"/>
  <c r="W943" i="16"/>
  <c r="Y943" i="16"/>
  <c r="D943" i="16"/>
  <c r="E943" i="16"/>
  <c r="U943" i="16"/>
  <c r="S943" i="16"/>
  <c r="O943" i="16"/>
  <c r="L943" i="16"/>
  <c r="T943" i="16"/>
  <c r="C943" i="16"/>
  <c r="H943" i="16"/>
  <c r="Z943" i="16"/>
  <c r="N943" i="16"/>
  <c r="T363" i="16"/>
  <c r="B363" i="16"/>
  <c r="O363" i="16"/>
  <c r="S363" i="16"/>
  <c r="Z363" i="16"/>
  <c r="Y363" i="16"/>
  <c r="U363" i="16"/>
  <c r="H363" i="16"/>
  <c r="V363" i="16"/>
  <c r="K363" i="16"/>
  <c r="D363" i="16"/>
  <c r="J363" i="16"/>
  <c r="X363" i="16"/>
  <c r="M363" i="16"/>
  <c r="F363" i="16"/>
  <c r="N363" i="16"/>
  <c r="L363" i="16"/>
  <c r="R363" i="16"/>
  <c r="G363" i="16"/>
  <c r="E363" i="16"/>
  <c r="C363" i="16"/>
  <c r="W363" i="16"/>
  <c r="I363" i="16"/>
  <c r="Q363" i="16"/>
  <c r="P363" i="16"/>
  <c r="F856" i="16"/>
  <c r="I856" i="16"/>
  <c r="U856" i="16"/>
  <c r="G856" i="16"/>
  <c r="H856" i="16"/>
  <c r="O856" i="16"/>
  <c r="L856" i="16"/>
  <c r="B856" i="16"/>
  <c r="P856" i="16"/>
  <c r="X856" i="16"/>
  <c r="E856" i="16"/>
  <c r="Z856" i="16"/>
  <c r="K856" i="16"/>
  <c r="S856" i="16"/>
  <c r="N856" i="16"/>
  <c r="M856" i="16"/>
  <c r="C856" i="16"/>
  <c r="V856" i="16"/>
  <c r="T856" i="16"/>
  <c r="R856" i="16"/>
  <c r="W856" i="16"/>
  <c r="D856" i="16"/>
  <c r="J856" i="16"/>
  <c r="Y856" i="16"/>
  <c r="Q856" i="16"/>
  <c r="B408" i="16"/>
  <c r="S408" i="16"/>
  <c r="J408" i="16"/>
  <c r="G408" i="16"/>
  <c r="K408" i="16"/>
  <c r="N408" i="16"/>
  <c r="T408" i="16"/>
  <c r="D408" i="16"/>
  <c r="X408" i="16"/>
  <c r="L408" i="16"/>
  <c r="H408" i="16"/>
  <c r="P408" i="16"/>
  <c r="V408" i="16"/>
  <c r="C408" i="16"/>
  <c r="M408" i="16"/>
  <c r="Q408" i="16"/>
  <c r="F408" i="16"/>
  <c r="Y408" i="16"/>
  <c r="W408" i="16"/>
  <c r="R408" i="16"/>
  <c r="Z408" i="16"/>
  <c r="I408" i="16"/>
  <c r="E408" i="16"/>
  <c r="O408" i="16"/>
  <c r="U408" i="16"/>
  <c r="I261" i="16"/>
  <c r="F261" i="16"/>
  <c r="P261" i="16"/>
  <c r="T261" i="16"/>
  <c r="L261" i="16"/>
  <c r="G261" i="16"/>
  <c r="V261" i="16"/>
  <c r="J261" i="16"/>
  <c r="R261" i="16"/>
  <c r="E261" i="16"/>
  <c r="Y261" i="16"/>
  <c r="X261" i="16"/>
  <c r="Z261" i="16"/>
  <c r="H261" i="16"/>
  <c r="O261" i="16"/>
  <c r="M261" i="16"/>
  <c r="U261" i="16"/>
  <c r="S261" i="16"/>
  <c r="N261" i="16"/>
  <c r="C261" i="16"/>
  <c r="Q261" i="16"/>
  <c r="K261" i="16"/>
  <c r="D261" i="16"/>
  <c r="B261" i="16"/>
  <c r="W261" i="16"/>
  <c r="W735" i="16"/>
  <c r="F735" i="16"/>
  <c r="M735" i="16"/>
  <c r="C735" i="16"/>
  <c r="T735" i="16"/>
  <c r="S735" i="16"/>
  <c r="E735" i="16"/>
  <c r="U735" i="16"/>
  <c r="I735" i="16"/>
  <c r="N735" i="16"/>
  <c r="R735" i="16"/>
  <c r="G735" i="16"/>
  <c r="J735" i="16"/>
  <c r="Z735" i="16"/>
  <c r="B735" i="16"/>
  <c r="K735" i="16"/>
  <c r="Q735" i="16"/>
  <c r="H735" i="16"/>
  <c r="E130" i="16"/>
  <c r="U130" i="16"/>
  <c r="P130" i="16"/>
  <c r="X130" i="16"/>
  <c r="I130" i="16"/>
  <c r="N130" i="16"/>
  <c r="J130" i="16"/>
  <c r="Y130" i="16"/>
  <c r="K130" i="16"/>
  <c r="Z130" i="16"/>
  <c r="F130" i="16"/>
  <c r="Q130" i="16"/>
  <c r="M130" i="16"/>
  <c r="W130" i="16"/>
  <c r="H130" i="16"/>
  <c r="V130" i="16"/>
  <c r="O130" i="16"/>
  <c r="S130" i="16"/>
  <c r="G130" i="16"/>
  <c r="T130" i="16"/>
  <c r="C130" i="16"/>
  <c r="D130" i="16"/>
  <c r="B130" i="16"/>
  <c r="L130" i="16"/>
  <c r="R130" i="16"/>
  <c r="T787" i="16"/>
  <c r="G787" i="16"/>
  <c r="K787" i="16"/>
  <c r="C787" i="16"/>
  <c r="N787" i="16"/>
  <c r="E787" i="16"/>
  <c r="Z787" i="16"/>
  <c r="I787" i="16"/>
  <c r="Y787" i="16"/>
  <c r="H787" i="16"/>
  <c r="B787" i="16"/>
  <c r="O787" i="16"/>
  <c r="S787" i="16"/>
  <c r="U787" i="16"/>
  <c r="R787" i="16"/>
  <c r="W787" i="16"/>
  <c r="X787" i="16"/>
  <c r="Q787" i="16"/>
  <c r="F787" i="16"/>
  <c r="V787" i="16"/>
  <c r="L787" i="16"/>
  <c r="P787" i="16"/>
  <c r="J787" i="16"/>
  <c r="M787" i="16"/>
  <c r="D787" i="16"/>
  <c r="Y625" i="16"/>
  <c r="I625" i="16"/>
  <c r="O625" i="16"/>
  <c r="J625" i="16"/>
  <c r="H625" i="16"/>
  <c r="N625" i="16"/>
  <c r="K625" i="16"/>
  <c r="R625" i="16"/>
  <c r="Z625" i="16"/>
  <c r="V625" i="16"/>
  <c r="M625" i="16"/>
  <c r="Q625" i="16"/>
  <c r="C625" i="16"/>
  <c r="B625" i="16"/>
  <c r="G625" i="16"/>
  <c r="E625" i="16"/>
  <c r="T625" i="16"/>
  <c r="L625" i="16"/>
  <c r="S625" i="16"/>
  <c r="X625" i="16"/>
  <c r="F625" i="16"/>
  <c r="U625" i="16"/>
  <c r="P625" i="16"/>
  <c r="D625" i="16"/>
  <c r="W625" i="16"/>
  <c r="Y848" i="16"/>
  <c r="R848" i="16"/>
  <c r="I848" i="16"/>
  <c r="C848" i="16"/>
  <c r="T848" i="16"/>
  <c r="V848" i="16"/>
  <c r="N848" i="16"/>
  <c r="F848" i="16"/>
  <c r="D848" i="16"/>
  <c r="J848" i="16"/>
  <c r="X848" i="16"/>
  <c r="Q848" i="16"/>
  <c r="E848" i="16"/>
  <c r="B848" i="16"/>
  <c r="B592" i="16"/>
  <c r="N592" i="16"/>
  <c r="J592" i="16"/>
  <c r="H592" i="16"/>
  <c r="T592" i="16"/>
  <c r="W592" i="16"/>
  <c r="O592" i="16"/>
  <c r="P592" i="16"/>
  <c r="M592" i="16"/>
  <c r="X592" i="16"/>
  <c r="V592" i="16"/>
  <c r="R592" i="16"/>
  <c r="Z592" i="16"/>
  <c r="L592" i="16"/>
  <c r="F592" i="16"/>
  <c r="Y592" i="16"/>
  <c r="K592" i="16"/>
  <c r="D592" i="16"/>
  <c r="C592" i="16"/>
  <c r="U592" i="16"/>
  <c r="I592" i="16"/>
  <c r="Q592" i="16"/>
  <c r="S592" i="16"/>
  <c r="E592" i="16"/>
  <c r="G592" i="16"/>
  <c r="F668" i="16"/>
  <c r="E668" i="16"/>
  <c r="Q668" i="16"/>
  <c r="I668" i="16"/>
  <c r="L668" i="16"/>
  <c r="S668" i="16"/>
  <c r="Z668" i="16"/>
  <c r="C668" i="16"/>
  <c r="Y668" i="16"/>
  <c r="D668" i="16"/>
  <c r="K668" i="16"/>
  <c r="J668" i="16"/>
  <c r="R668" i="16"/>
  <c r="W668" i="16"/>
  <c r="U668" i="16"/>
  <c r="T668" i="16"/>
  <c r="X668" i="16"/>
  <c r="P668" i="16"/>
  <c r="O668" i="16"/>
  <c r="H668" i="16"/>
  <c r="G668" i="16"/>
  <c r="M668" i="16"/>
  <c r="N668" i="16"/>
  <c r="B668" i="16"/>
  <c r="V668" i="16"/>
  <c r="R105" i="16"/>
  <c r="Z105" i="16"/>
  <c r="P105" i="16"/>
  <c r="F105" i="16"/>
  <c r="D105" i="16"/>
  <c r="L105" i="16"/>
  <c r="E105" i="16"/>
  <c r="X105" i="16"/>
  <c r="B105" i="16"/>
  <c r="Q105" i="16"/>
  <c r="S105" i="16"/>
  <c r="G105" i="16"/>
  <c r="M105" i="16"/>
  <c r="O105" i="16"/>
  <c r="K105" i="16"/>
  <c r="W105" i="16"/>
  <c r="C105" i="16"/>
  <c r="T105" i="16"/>
  <c r="Y105" i="16"/>
  <c r="J105" i="16"/>
  <c r="N105" i="16"/>
  <c r="V105" i="16"/>
  <c r="U105" i="16"/>
  <c r="H105" i="16"/>
  <c r="I105" i="16"/>
  <c r="I520" i="16"/>
  <c r="O520" i="16"/>
  <c r="M520" i="16"/>
  <c r="J520" i="16"/>
  <c r="Q520" i="16"/>
  <c r="V520" i="16"/>
  <c r="Z520" i="16"/>
  <c r="K520" i="16"/>
  <c r="P520" i="16"/>
  <c r="D520" i="16"/>
  <c r="R520" i="16"/>
  <c r="L520" i="16"/>
  <c r="U520" i="16"/>
  <c r="H520" i="16"/>
  <c r="G520" i="16"/>
  <c r="B520" i="16"/>
  <c r="X520" i="16"/>
  <c r="Y520" i="16"/>
  <c r="N520" i="16"/>
  <c r="C520" i="16"/>
  <c r="W520" i="16"/>
  <c r="F520" i="16"/>
  <c r="T520" i="16"/>
  <c r="S520" i="16"/>
  <c r="E520" i="16"/>
  <c r="G176" i="16"/>
  <c r="Q176" i="16"/>
  <c r="W176" i="16"/>
  <c r="O176" i="16"/>
  <c r="F176" i="16"/>
  <c r="N176" i="16"/>
  <c r="K176" i="16"/>
  <c r="C176" i="16"/>
  <c r="D176" i="16"/>
  <c r="Z176" i="16"/>
  <c r="L176" i="16"/>
  <c r="V176" i="16"/>
  <c r="Y176" i="16"/>
  <c r="H176" i="16"/>
  <c r="R176" i="16"/>
  <c r="J176" i="16"/>
  <c r="B176" i="16"/>
  <c r="P176" i="16"/>
  <c r="X176" i="16"/>
  <c r="I176" i="16"/>
  <c r="T176" i="16"/>
  <c r="S176" i="16"/>
  <c r="E176" i="16"/>
  <c r="U176" i="16"/>
  <c r="M176" i="16"/>
  <c r="L191" i="16"/>
  <c r="Y191" i="16"/>
  <c r="Z191" i="16"/>
  <c r="Q191" i="16"/>
  <c r="O191" i="16"/>
  <c r="R191" i="16"/>
  <c r="I191" i="16"/>
  <c r="J191" i="16"/>
  <c r="T191" i="16"/>
  <c r="D191" i="16"/>
  <c r="U191" i="16"/>
  <c r="P191" i="16"/>
  <c r="N191" i="16"/>
  <c r="G191" i="16"/>
  <c r="W191" i="16"/>
  <c r="H191" i="16"/>
  <c r="K191" i="16"/>
  <c r="F191" i="16"/>
  <c r="X191" i="16"/>
  <c r="C191" i="16"/>
  <c r="S191" i="16"/>
  <c r="M191" i="16"/>
  <c r="B191" i="16"/>
  <c r="E191" i="16"/>
  <c r="V191" i="16"/>
  <c r="S647" i="16"/>
  <c r="T647" i="16"/>
  <c r="L647" i="16"/>
  <c r="K647" i="16"/>
  <c r="V647" i="16"/>
  <c r="W647" i="16"/>
  <c r="D647" i="16"/>
  <c r="X647" i="16"/>
  <c r="B647" i="16"/>
  <c r="U647" i="16"/>
  <c r="J647" i="16"/>
  <c r="H647" i="16"/>
  <c r="F647" i="16"/>
  <c r="M647" i="16"/>
  <c r="Q647" i="16"/>
  <c r="G647" i="16"/>
  <c r="O647" i="16"/>
  <c r="Z647" i="16"/>
  <c r="I647" i="16"/>
  <c r="C647" i="16"/>
  <c r="Y647" i="16"/>
  <c r="E647" i="16"/>
  <c r="N647" i="16"/>
  <c r="P647" i="16"/>
  <c r="R647" i="16"/>
  <c r="X393" i="16"/>
  <c r="V393" i="16"/>
  <c r="H393" i="16"/>
  <c r="T393" i="16"/>
  <c r="Z393" i="16"/>
  <c r="I393" i="16"/>
  <c r="Q393" i="16"/>
  <c r="R393" i="16"/>
  <c r="U393" i="16"/>
  <c r="C393" i="16"/>
  <c r="B393" i="16"/>
  <c r="E393" i="16"/>
  <c r="L393" i="16"/>
  <c r="N393" i="16"/>
  <c r="K393" i="16"/>
  <c r="O393" i="16"/>
  <c r="W393" i="16"/>
  <c r="J393" i="16"/>
  <c r="Y393" i="16"/>
  <c r="M393" i="16"/>
  <c r="D393" i="16"/>
  <c r="G393" i="16"/>
  <c r="P393" i="16"/>
  <c r="S393" i="16"/>
  <c r="F393" i="16"/>
  <c r="M400" i="16"/>
  <c r="Q400" i="16"/>
  <c r="U400" i="16"/>
  <c r="R400" i="16"/>
  <c r="B400" i="16"/>
  <c r="F400" i="16"/>
  <c r="Y400" i="16"/>
  <c r="S400" i="16"/>
  <c r="T400" i="16"/>
  <c r="O400" i="16"/>
  <c r="V400" i="16"/>
  <c r="E400" i="16"/>
  <c r="L400" i="16"/>
  <c r="Z400" i="16"/>
  <c r="J400" i="16"/>
  <c r="C400" i="16"/>
  <c r="H400" i="16"/>
  <c r="W400" i="16"/>
  <c r="I400" i="16"/>
  <c r="P400" i="16"/>
  <c r="X400" i="16"/>
  <c r="K400" i="16"/>
  <c r="G400" i="16"/>
  <c r="D400" i="16"/>
  <c r="N400" i="16"/>
  <c r="Q337" i="16"/>
  <c r="K337" i="16"/>
  <c r="I337" i="16"/>
  <c r="P337" i="16"/>
  <c r="W337" i="16"/>
  <c r="G337" i="16"/>
  <c r="T337" i="16"/>
  <c r="Y337" i="16"/>
  <c r="H337" i="16"/>
  <c r="B337" i="16"/>
  <c r="R337" i="16"/>
  <c r="S337" i="16"/>
  <c r="J337" i="16"/>
  <c r="V337" i="16"/>
  <c r="O337" i="16"/>
  <c r="C337" i="16"/>
  <c r="Z337" i="16"/>
  <c r="M337" i="16"/>
  <c r="U337" i="16"/>
  <c r="E337" i="16"/>
  <c r="D337" i="16"/>
  <c r="F337" i="16"/>
  <c r="L337" i="16"/>
  <c r="X337" i="16"/>
  <c r="N337" i="16"/>
  <c r="I8" i="16"/>
  <c r="E8" i="16"/>
  <c r="L8" i="16"/>
  <c r="V8" i="16"/>
  <c r="C8" i="16"/>
  <c r="U8" i="16"/>
  <c r="B8" i="16"/>
  <c r="F8" i="16"/>
  <c r="G8" i="16"/>
  <c r="K8" i="16"/>
  <c r="S8" i="16"/>
  <c r="T8" i="16"/>
  <c r="Q8" i="16"/>
  <c r="Z8" i="16"/>
  <c r="N8" i="16"/>
  <c r="O8" i="16"/>
  <c r="M8" i="16"/>
  <c r="Y8" i="16"/>
  <c r="P8" i="16"/>
  <c r="D8" i="16"/>
  <c r="R8" i="16"/>
  <c r="X8" i="16"/>
  <c r="W8" i="16"/>
  <c r="H8" i="16"/>
  <c r="J8" i="16"/>
  <c r="H360" i="16"/>
  <c r="L360" i="16"/>
  <c r="W360" i="16"/>
  <c r="G360" i="16"/>
  <c r="X360" i="16"/>
  <c r="O360" i="16"/>
  <c r="I360" i="16"/>
  <c r="Z360" i="16"/>
  <c r="R360" i="16"/>
  <c r="J360" i="16"/>
  <c r="E360" i="16"/>
  <c r="M360" i="16"/>
  <c r="C360" i="16"/>
  <c r="V360" i="16"/>
  <c r="B360" i="16"/>
  <c r="N360" i="16"/>
  <c r="U360" i="16"/>
  <c r="F360" i="16"/>
  <c r="D360" i="16"/>
  <c r="K360" i="16"/>
  <c r="P360" i="16"/>
  <c r="T360" i="16"/>
  <c r="S360" i="16"/>
  <c r="Q360" i="16"/>
  <c r="Y360" i="16"/>
  <c r="I835" i="16"/>
  <c r="E835" i="16"/>
  <c r="N835" i="16"/>
  <c r="O835" i="16"/>
  <c r="G835" i="16"/>
  <c r="W835" i="16"/>
  <c r="B835" i="16"/>
  <c r="F835" i="16"/>
  <c r="D835" i="16"/>
  <c r="S835" i="16"/>
  <c r="M835" i="16"/>
  <c r="L835" i="16"/>
  <c r="H835" i="16"/>
  <c r="V835" i="16"/>
  <c r="Q835" i="16"/>
  <c r="J835" i="16"/>
  <c r="Z835" i="16"/>
  <c r="U835" i="16"/>
  <c r="P835" i="16"/>
  <c r="K835" i="16"/>
  <c r="R835" i="16"/>
  <c r="T835" i="16"/>
  <c r="C835" i="16"/>
  <c r="X835" i="16"/>
  <c r="Y835" i="16"/>
  <c r="L391" i="16"/>
  <c r="K391" i="16"/>
  <c r="D391" i="16"/>
  <c r="G391" i="16"/>
  <c r="M391" i="16"/>
  <c r="E391" i="16"/>
  <c r="S391" i="16"/>
  <c r="J391" i="16"/>
  <c r="R391" i="16"/>
  <c r="C391" i="16"/>
  <c r="F391" i="16"/>
  <c r="I391" i="16"/>
  <c r="B391" i="16"/>
  <c r="O391" i="16"/>
  <c r="V391" i="16"/>
  <c r="T391" i="16"/>
  <c r="U391" i="16"/>
  <c r="X391" i="16"/>
  <c r="Y391" i="16"/>
  <c r="Q391" i="16"/>
  <c r="W391" i="16"/>
  <c r="N391" i="16"/>
  <c r="H391" i="16"/>
  <c r="Z391" i="16"/>
  <c r="P391" i="16"/>
  <c r="O237" i="16"/>
  <c r="H237" i="16"/>
  <c r="J237" i="16"/>
  <c r="N237" i="16"/>
  <c r="C237" i="16"/>
  <c r="Q237" i="16"/>
  <c r="G237" i="16"/>
  <c r="Z237" i="16"/>
  <c r="V237" i="16"/>
  <c r="W237" i="16"/>
  <c r="F237" i="16"/>
  <c r="L237" i="16"/>
  <c r="B237" i="16"/>
  <c r="E237" i="16"/>
  <c r="R237" i="16"/>
  <c r="X237" i="16"/>
  <c r="P237" i="16"/>
  <c r="I237" i="16"/>
  <c r="D237" i="16"/>
  <c r="S237" i="16"/>
  <c r="U237" i="16"/>
  <c r="T237" i="16"/>
  <c r="K237" i="16"/>
  <c r="M237" i="16"/>
  <c r="Y237" i="16"/>
  <c r="K635" i="16"/>
  <c r="M635" i="16"/>
  <c r="O635" i="16"/>
  <c r="F635" i="16"/>
  <c r="E635" i="16"/>
  <c r="X635" i="16"/>
  <c r="H635" i="16"/>
  <c r="P635" i="16"/>
  <c r="T635" i="16"/>
  <c r="U635" i="16"/>
  <c r="L635" i="16"/>
  <c r="Z635" i="16"/>
  <c r="V635" i="16"/>
  <c r="D635" i="16"/>
  <c r="R635" i="16"/>
  <c r="J635" i="16"/>
  <c r="Q635" i="16"/>
  <c r="S635" i="16"/>
  <c r="I635" i="16"/>
  <c r="B635" i="16"/>
  <c r="W635" i="16"/>
  <c r="N635" i="16"/>
  <c r="C635" i="16"/>
  <c r="G635" i="16"/>
  <c r="Y635" i="16"/>
  <c r="O151" i="16"/>
  <c r="X151" i="16"/>
  <c r="Q151" i="16"/>
  <c r="N151" i="16"/>
  <c r="F151" i="16"/>
  <c r="L151" i="16"/>
  <c r="R151" i="16"/>
  <c r="H151" i="16"/>
  <c r="J151" i="16"/>
  <c r="Z151" i="16"/>
  <c r="V151" i="16"/>
  <c r="T151" i="16"/>
  <c r="M151" i="16"/>
  <c r="G151" i="16"/>
  <c r="I151" i="16"/>
  <c r="P151" i="16"/>
  <c r="U151" i="16"/>
  <c r="D151" i="16"/>
  <c r="W151" i="16"/>
  <c r="E151" i="16"/>
  <c r="K151" i="16"/>
  <c r="C151" i="16"/>
  <c r="S151" i="16"/>
  <c r="B151" i="16"/>
  <c r="Y151" i="16"/>
  <c r="R816" i="16"/>
  <c r="Q816" i="16"/>
  <c r="F816" i="16"/>
  <c r="S816" i="16"/>
  <c r="Y816" i="16"/>
  <c r="G816" i="16"/>
  <c r="M816" i="16"/>
  <c r="P816" i="16"/>
  <c r="B816" i="16"/>
  <c r="C816" i="16"/>
  <c r="V816" i="16"/>
  <c r="O816" i="16"/>
  <c r="H816" i="16"/>
  <c r="N816" i="16"/>
  <c r="Z816" i="16"/>
  <c r="D816" i="16"/>
  <c r="L816" i="16"/>
  <c r="U816" i="16"/>
  <c r="T816" i="16"/>
  <c r="X816" i="16"/>
  <c r="I816" i="16"/>
  <c r="K816" i="16"/>
  <c r="E816" i="16"/>
  <c r="J816" i="16"/>
  <c r="W816" i="16"/>
  <c r="Y751" i="16"/>
  <c r="H751" i="16"/>
  <c r="R751" i="16"/>
  <c r="P751" i="16"/>
  <c r="I751" i="16"/>
  <c r="G751" i="16"/>
  <c r="F751" i="16"/>
  <c r="Q751" i="16"/>
  <c r="U751" i="16"/>
  <c r="W751" i="16"/>
  <c r="K751" i="16"/>
  <c r="D751" i="16"/>
  <c r="L751" i="16"/>
  <c r="S751" i="16"/>
  <c r="Z751" i="16"/>
  <c r="B751" i="16"/>
  <c r="T751" i="16"/>
  <c r="J751" i="16"/>
  <c r="O751" i="16"/>
  <c r="M751" i="16"/>
  <c r="X751" i="16"/>
  <c r="C751" i="16"/>
  <c r="N751" i="16"/>
  <c r="V751" i="16"/>
  <c r="E751" i="16"/>
  <c r="R738" i="16"/>
  <c r="W738" i="16"/>
  <c r="O738" i="16"/>
  <c r="I738" i="16"/>
  <c r="Q738" i="16"/>
  <c r="L738" i="16"/>
  <c r="H738" i="16"/>
  <c r="J738" i="16"/>
  <c r="Z738" i="16"/>
  <c r="E738" i="16"/>
  <c r="U738" i="16"/>
  <c r="Y738" i="16"/>
  <c r="P738" i="16"/>
  <c r="S738" i="16"/>
  <c r="D738" i="16"/>
  <c r="M738" i="16"/>
  <c r="F738" i="16"/>
  <c r="X738" i="16"/>
  <c r="N738" i="16"/>
  <c r="G738" i="16"/>
  <c r="V738" i="16"/>
  <c r="B738" i="16"/>
  <c r="T738" i="16"/>
  <c r="C738" i="16"/>
  <c r="K738" i="16"/>
  <c r="B426" i="16"/>
  <c r="E426" i="16"/>
  <c r="S426" i="16"/>
  <c r="P426" i="16"/>
  <c r="K426" i="16"/>
  <c r="Y426" i="16"/>
  <c r="X426" i="16"/>
  <c r="Q426" i="16"/>
  <c r="G426" i="16"/>
  <c r="C426" i="16"/>
  <c r="D426" i="16"/>
  <c r="N426" i="16"/>
  <c r="T426" i="16"/>
  <c r="U426" i="16"/>
  <c r="W426" i="16"/>
  <c r="R426" i="16"/>
  <c r="V426" i="16"/>
  <c r="F426" i="16"/>
  <c r="M426" i="16"/>
  <c r="H426" i="16"/>
  <c r="Z426" i="16"/>
  <c r="J426" i="16"/>
  <c r="L426" i="16"/>
  <c r="I426" i="16"/>
  <c r="O426" i="16"/>
  <c r="P287" i="16"/>
  <c r="F287" i="16"/>
  <c r="C287" i="16"/>
  <c r="B287" i="16"/>
  <c r="G287" i="16"/>
  <c r="W287" i="16"/>
  <c r="Z287" i="16"/>
  <c r="M287" i="16"/>
  <c r="N287" i="16"/>
  <c r="Q287" i="16"/>
  <c r="K287" i="16"/>
  <c r="R287" i="16"/>
  <c r="V287" i="16"/>
  <c r="I287" i="16"/>
  <c r="T287" i="16"/>
  <c r="U287" i="16"/>
  <c r="L287" i="16"/>
  <c r="H287" i="16"/>
  <c r="D287" i="16"/>
  <c r="E287" i="16"/>
  <c r="S287" i="16"/>
  <c r="J287" i="16"/>
  <c r="Y287" i="16"/>
  <c r="X287" i="16"/>
  <c r="O287" i="16"/>
  <c r="B482" i="16"/>
  <c r="I482" i="16"/>
  <c r="T482" i="16"/>
  <c r="C482" i="16"/>
  <c r="V482" i="16"/>
  <c r="K482" i="16"/>
  <c r="R482" i="16"/>
  <c r="N482" i="16"/>
  <c r="S482" i="16"/>
  <c r="P482" i="16"/>
  <c r="U482" i="16"/>
  <c r="G482" i="16"/>
  <c r="X482" i="16"/>
  <c r="Y482" i="16"/>
  <c r="L482" i="16"/>
  <c r="J482" i="16"/>
  <c r="E482" i="16"/>
  <c r="M482" i="16"/>
  <c r="W482" i="16"/>
  <c r="Q482" i="16"/>
  <c r="H482" i="16"/>
  <c r="D482" i="16"/>
  <c r="Z482" i="16"/>
  <c r="O482" i="16"/>
  <c r="F482" i="16"/>
</calcChain>
</file>

<file path=xl/sharedStrings.xml><?xml version="1.0" encoding="utf-8"?>
<sst xmlns="http://schemas.openxmlformats.org/spreadsheetml/2006/main" count="6565" uniqueCount="6137">
  <si>
    <t>Steinsetzer/in EBA</t>
  </si>
  <si>
    <t>Steinwerker/in EFZ</t>
  </si>
  <si>
    <t>Strassenbauer/in EFZ</t>
  </si>
  <si>
    <t>Strassenbaupraktiker/in EBA</t>
  </si>
  <si>
    <t>Säger/in Holzindustrie EFZ</t>
  </si>
  <si>
    <t>Sägeschmied/in</t>
  </si>
  <si>
    <t>Telematiker/in EFZ</t>
  </si>
  <si>
    <t>Textilpfleger/in EFZ</t>
  </si>
  <si>
    <t>Textiltechnologe/-technologin EFZ - Design</t>
  </si>
  <si>
    <t>Textiltechnologe/-technologin EFZ - Mechatronik</t>
  </si>
  <si>
    <t>Textiltechnologe/-technologin EFZ - Ohne nähere Angaben</t>
  </si>
  <si>
    <t>Textiltechnologe/-technologin EFZ - Seil- und Hebetechnik</t>
  </si>
  <si>
    <t>Textiltechnologe/-technologin EFZ - Veredlung</t>
  </si>
  <si>
    <t>Theatermaler/in</t>
  </si>
  <si>
    <t>Tiermedizinische/r Praxisassistent/in EFZ</t>
  </si>
  <si>
    <t>Tierpfleger/in EFZ - Heimtiere</t>
  </si>
  <si>
    <t>Tierpfleger/in EFZ - Ohne nähere Angaben</t>
  </si>
  <si>
    <t>Tierpfleger/in EFZ - Wildtiere</t>
  </si>
  <si>
    <t>Tänzer/in</t>
  </si>
  <si>
    <t>Neuenburg</t>
  </si>
  <si>
    <t>Genf</t>
  </si>
  <si>
    <t>Gsteigwiler</t>
  </si>
  <si>
    <t>Flumenthal</t>
  </si>
  <si>
    <t>Aclens</t>
  </si>
  <si>
    <t>Acquarossa</t>
  </si>
  <si>
    <t>Adelboden</t>
  </si>
  <si>
    <t>Fribourg</t>
  </si>
  <si>
    <t>Adligenswil</t>
  </si>
  <si>
    <t>Adlikon</t>
  </si>
  <si>
    <t>Angola</t>
  </si>
  <si>
    <t>Adliswil</t>
  </si>
  <si>
    <t>Aedermannsdorf</t>
  </si>
  <si>
    <t>Aefligen</t>
  </si>
  <si>
    <t>Hägglingen</t>
  </si>
  <si>
    <t>Hagneck</t>
  </si>
  <si>
    <t>Haldenstein</t>
  </si>
  <si>
    <t>Hallau</t>
  </si>
  <si>
    <t>Hallwil</t>
  </si>
  <si>
    <t>Halten</t>
  </si>
  <si>
    <t>Härkingen</t>
  </si>
  <si>
    <t>Hasle (LU)</t>
  </si>
  <si>
    <t>Hasle bei Burgdorf</t>
  </si>
  <si>
    <t>Castaneda</t>
  </si>
  <si>
    <t>Zollikofen</t>
  </si>
  <si>
    <t>Zollikon</t>
  </si>
  <si>
    <t>Zuchwil</t>
  </si>
  <si>
    <t>Zufikon</t>
  </si>
  <si>
    <t>Zug</t>
  </si>
  <si>
    <t>Zullwil</t>
  </si>
  <si>
    <t>MAR Musik</t>
  </si>
  <si>
    <t>MAR Physik und Anwendungen der Mathematik</t>
  </si>
  <si>
    <t>### BERUFSBILDUNG (SEK II) ###</t>
  </si>
  <si>
    <t>Automobil-Fachmann/-frau EFZ - Ohne nähere Angaben</t>
  </si>
  <si>
    <t>Automobil-Mechatroniker/in EFZ - Ohne nähere Angaben</t>
  </si>
  <si>
    <t>Detailhandelsassistent/in EBA - Ohne nähere Angaben</t>
  </si>
  <si>
    <t>Detailhandelsfachmann/-frau EFZ - Beratung - Ohne nähere Angaben</t>
  </si>
  <si>
    <t>Elektroinstallateur/in EFZ</t>
  </si>
  <si>
    <t>Fachmann/-frau Gesundheit EFZ</t>
  </si>
  <si>
    <t>Konstrukteur/in EFZ</t>
  </si>
  <si>
    <t>Metallbauer/in EFZ - Ohne nähere Angaben</t>
  </si>
  <si>
    <t>Metallbaupraktiker/in EBA</t>
  </si>
  <si>
    <t>Rickenbach (SO)</t>
  </si>
  <si>
    <t>Rickenbach (TG)</t>
  </si>
  <si>
    <t>Siselen</t>
  </si>
  <si>
    <t>Sisikon</t>
  </si>
  <si>
    <t>Sissach</t>
  </si>
  <si>
    <t>Sisseln</t>
  </si>
  <si>
    <t>Siviriez</t>
  </si>
  <si>
    <t>Soazza</t>
  </si>
  <si>
    <t>Sobrio</t>
  </si>
  <si>
    <t>Soglio</t>
  </si>
  <si>
    <t>Solothurn</t>
  </si>
  <si>
    <t>Riedern</t>
  </si>
  <si>
    <t>Riedholz</t>
  </si>
  <si>
    <t>Riehen</t>
  </si>
  <si>
    <t>Riein</t>
  </si>
  <si>
    <t>Riemenstalden</t>
  </si>
  <si>
    <t>Rietheim</t>
  </si>
  <si>
    <t>Riex</t>
  </si>
  <si>
    <t>Rifferswil</t>
  </si>
  <si>
    <t>Riggisberg</t>
  </si>
  <si>
    <t>Sornetan</t>
  </si>
  <si>
    <t>Sorvilier</t>
  </si>
  <si>
    <t>Sottens</t>
  </si>
  <si>
    <t>Soubey</t>
  </si>
  <si>
    <t>Souboz</t>
  </si>
  <si>
    <t>Soulce</t>
  </si>
  <si>
    <t>Soyhières</t>
  </si>
  <si>
    <t>Speicher</t>
  </si>
  <si>
    <t>Spiez</t>
  </si>
  <si>
    <t>Spiringen</t>
  </si>
  <si>
    <t>Splügen</t>
  </si>
  <si>
    <t>Spreitenbach</t>
  </si>
  <si>
    <t>Rodersdorf</t>
  </si>
  <si>
    <t>Roggenburg</t>
  </si>
  <si>
    <t>Roggliswil</t>
  </si>
  <si>
    <t>Roggwil (BE)</t>
  </si>
  <si>
    <t>Roggwil (TG)</t>
  </si>
  <si>
    <t>Rohr (AG)</t>
  </si>
  <si>
    <t>Rohr (SO)</t>
  </si>
  <si>
    <t>Rohrbach</t>
  </si>
  <si>
    <t>Aeugst am Albis</t>
  </si>
  <si>
    <t>Genève</t>
  </si>
  <si>
    <t>Bahamas</t>
  </si>
  <si>
    <t>Affeltrangen</t>
  </si>
  <si>
    <t>Jura</t>
  </si>
  <si>
    <t>Affoltern am Albis</t>
  </si>
  <si>
    <t>Liechstenstein</t>
  </si>
  <si>
    <t>Affoltern im Emmental</t>
  </si>
  <si>
    <t>Agarn</t>
  </si>
  <si>
    <t>Baulmes</t>
  </si>
  <si>
    <t>Agiez</t>
  </si>
  <si>
    <t>Agno</t>
  </si>
  <si>
    <t>Begnins</t>
  </si>
  <si>
    <t>Belize</t>
  </si>
  <si>
    <t>Aigle</t>
  </si>
  <si>
    <t>Code</t>
  </si>
  <si>
    <t>Allmendingen</t>
  </si>
  <si>
    <t>Allschwil</t>
  </si>
  <si>
    <t>Elektroplaner/in, dipl.</t>
  </si>
  <si>
    <t>Experte/Expertin in Rechnungslegung und Controlling, dipl.</t>
  </si>
  <si>
    <t>Exportfachmann/-frau EF</t>
  </si>
  <si>
    <t>Exportleiter/in, dipl.</t>
  </si>
  <si>
    <t>Oberhallau</t>
  </si>
  <si>
    <t>Oberhelfenschwil</t>
  </si>
  <si>
    <t>Oberhof</t>
  </si>
  <si>
    <t>Oberhofen (AG)</t>
  </si>
  <si>
    <t>Oberhofen am Thunersee</t>
  </si>
  <si>
    <t>Maienfeld</t>
  </si>
  <si>
    <t>Mairengo</t>
  </si>
  <si>
    <t>Igis</t>
  </si>
  <si>
    <t>Ilanz</t>
  </si>
  <si>
    <t>Illgau</t>
  </si>
  <si>
    <t>Illnau-Effretikon</t>
  </si>
  <si>
    <t>Indemini</t>
  </si>
  <si>
    <t>Inden</t>
  </si>
  <si>
    <t>Ingenbohl</t>
  </si>
  <si>
    <t>Inkwil</t>
  </si>
  <si>
    <t>Innerthal</t>
  </si>
  <si>
    <t>Innertkirchen</t>
  </si>
  <si>
    <t>Ins</t>
  </si>
  <si>
    <t>Interlaken</t>
  </si>
  <si>
    <t>Intragna</t>
  </si>
  <si>
    <t>Inwil</t>
  </si>
  <si>
    <t>Ipsach</t>
  </si>
  <si>
    <t>Iragna</t>
  </si>
  <si>
    <t>Iseltwald</t>
  </si>
  <si>
    <t>Isenthal</t>
  </si>
  <si>
    <t>Isérables</t>
  </si>
  <si>
    <t>Islisberg</t>
  </si>
  <si>
    <t>Isone</t>
  </si>
  <si>
    <t>Isorno</t>
  </si>
  <si>
    <t>Itingen</t>
  </si>
  <si>
    <t>Ittenthal</t>
  </si>
  <si>
    <t>Ittigen</t>
  </si>
  <si>
    <t>Jaberg</t>
  </si>
  <si>
    <t>Jaun</t>
  </si>
  <si>
    <t>Jegenstorf</t>
  </si>
  <si>
    <t>Ebersecken</t>
  </si>
  <si>
    <t>Ebikon</t>
  </si>
  <si>
    <t>Ebnat-Kappel</t>
  </si>
  <si>
    <t>Ecublens (VD)</t>
  </si>
  <si>
    <t>Echarlens</t>
  </si>
  <si>
    <t>Eclagnens</t>
  </si>
  <si>
    <t>Etagnières</t>
  </si>
  <si>
    <t>Eclépens</t>
  </si>
  <si>
    <t>Etoy</t>
  </si>
  <si>
    <t>Ecoteaux</t>
  </si>
  <si>
    <t>Ecublens (FR)</t>
  </si>
  <si>
    <t>Ederswiler</t>
  </si>
  <si>
    <t>Effingen</t>
  </si>
  <si>
    <t>Ferlens (VD)</t>
  </si>
  <si>
    <t>Oberuzwil</t>
  </si>
  <si>
    <t>Oberweningen</t>
  </si>
  <si>
    <t>Oberwil (BL)</t>
  </si>
  <si>
    <t>Oberwil bei Büren</t>
  </si>
  <si>
    <t>Oberwil im Simmental</t>
  </si>
  <si>
    <t>Oberwil-Lieli</t>
  </si>
  <si>
    <t>Obfelden</t>
  </si>
  <si>
    <t>Obstalden</t>
  </si>
  <si>
    <t>Ochlenberg</t>
  </si>
  <si>
    <t>Oekingen</t>
  </si>
  <si>
    <t>Oensingen</t>
  </si>
  <si>
    <t>Saint-Aubin-Sauges</t>
  </si>
  <si>
    <t>Saint-Barthélemy (VD)</t>
  </si>
  <si>
    <t>Saint-Blaise</t>
  </si>
  <si>
    <t>Saint-Brais</t>
  </si>
  <si>
    <t>Saint-Cierges</t>
  </si>
  <si>
    <t>Sainte-Croix</t>
  </si>
  <si>
    <t>Saint-George</t>
  </si>
  <si>
    <t>Saint-Gingolph</t>
  </si>
  <si>
    <t>Saint-Imier</t>
  </si>
  <si>
    <t>Saint-Léonard</t>
  </si>
  <si>
    <t>Saint-Livres</t>
  </si>
  <si>
    <t>Organisator/in EF</t>
  </si>
  <si>
    <t>Organisator/in, dipl.</t>
  </si>
  <si>
    <t>Orthopädie-Schuhmachermeister/in</t>
  </si>
  <si>
    <t>Orthopädist/in, dipl.</t>
  </si>
  <si>
    <t>PR-Berater/in, dipl.</t>
  </si>
  <si>
    <t>PR-Fachmann/-frau EF</t>
  </si>
  <si>
    <t>Packaging Manager/in, dipl.</t>
  </si>
  <si>
    <t>Pensionskassenleiter/in, dipl.</t>
  </si>
  <si>
    <t>Pensionsversicherungsexperte/-expertin, dipl.</t>
  </si>
  <si>
    <t>Personalberater/in EF</t>
  </si>
  <si>
    <t>Personalfachmann/-frau EF</t>
  </si>
  <si>
    <t>Pflästerermeister/in</t>
  </si>
  <si>
    <t>Pharma-Betriebsassistent/in EF</t>
  </si>
  <si>
    <t>Pharmaberater/in, dipl.</t>
  </si>
  <si>
    <t>Planer/in Marketingkommunikation EF</t>
  </si>
  <si>
    <t>Plattenlegerchef/in EF</t>
  </si>
  <si>
    <t>Plattenlegermeister/in</t>
  </si>
  <si>
    <t>Polizist/in EF</t>
  </si>
  <si>
    <t>Polizist/in, dipl.</t>
  </si>
  <si>
    <t>Polybau-Meister/in</t>
  </si>
  <si>
    <t>Produktionsleiter/in Kunststofftechnik, dipl.</t>
  </si>
  <si>
    <t>Projektleiter/in Heizung EF</t>
  </si>
  <si>
    <t>Projektleiter/in Innenausbau EF</t>
  </si>
  <si>
    <t>Herisau</t>
  </si>
  <si>
    <t>Commugny</t>
  </si>
  <si>
    <t>Concise</t>
  </si>
  <si>
    <t>Confignon</t>
  </si>
  <si>
    <t>Constantine</t>
  </si>
  <si>
    <t>Conters im Prättigau</t>
  </si>
  <si>
    <t>Conthey</t>
  </si>
  <si>
    <t>Contone</t>
  </si>
  <si>
    <t>Coppet</t>
  </si>
  <si>
    <t>Bursins</t>
  </si>
  <si>
    <t>Burtigny</t>
  </si>
  <si>
    <t>Buseno</t>
  </si>
  <si>
    <t>Büsserach</t>
  </si>
  <si>
    <t>Bussigny-sur-Oron</t>
  </si>
  <si>
    <t>Bussnang</t>
  </si>
  <si>
    <t>Champoz</t>
  </si>
  <si>
    <t>Champtauroz</t>
  </si>
  <si>
    <t>Champvent</t>
  </si>
  <si>
    <t>Chancy</t>
  </si>
  <si>
    <t>Chapelle (Glâne)</t>
  </si>
  <si>
    <t>Charmey</t>
  </si>
  <si>
    <t>Büttenhardt</t>
  </si>
  <si>
    <t>Büttikon</t>
  </si>
  <si>
    <t>Buttisholz</t>
  </si>
  <si>
    <t>Buttwil</t>
  </si>
  <si>
    <t>Buus</t>
  </si>
  <si>
    <t>Cabbio</t>
  </si>
  <si>
    <t>Cottens (VD)</t>
  </si>
  <si>
    <t>Charrat</t>
  </si>
  <si>
    <t>Châtel-sur-Montsalvens</t>
  </si>
  <si>
    <t>Châtillens</t>
  </si>
  <si>
    <t>Châtillon (FR)</t>
  </si>
  <si>
    <t>Châtillon (JU)</t>
  </si>
  <si>
    <t>Châtonnaye</t>
  </si>
  <si>
    <t>Chavannes-de-Bogis</t>
  </si>
  <si>
    <t>Chavannes-des-Bois</t>
  </si>
  <si>
    <t>Chavannes-le-Veyron</t>
  </si>
  <si>
    <t>Chavannes-sur-Moudon</t>
  </si>
  <si>
    <t>Chavornay</t>
  </si>
  <si>
    <t>Cheiry</t>
  </si>
  <si>
    <t>Bubikon</t>
  </si>
  <si>
    <t>Buch (SH)</t>
  </si>
  <si>
    <t>Buch am Irchel</t>
  </si>
  <si>
    <t>Buchberg</t>
  </si>
  <si>
    <t>Buchholterberg</t>
  </si>
  <si>
    <t>Buchhalter-Assitent/in</t>
  </si>
  <si>
    <t>Flugbegleiter/in</t>
  </si>
  <si>
    <t>Kommunikation</t>
  </si>
  <si>
    <t>Reisebüroangestellte/r</t>
  </si>
  <si>
    <t>Gärtnermeister/in - Gärtner Bauführer</t>
  </si>
  <si>
    <t>Gärtnermeister/in - Gärtner Produktionsleiter</t>
  </si>
  <si>
    <t>Gärtnermeister/in - Ohne nähere Angaben</t>
  </si>
  <si>
    <t>Obergärtner/in EF - Grünpflegespezialist</t>
  </si>
  <si>
    <t>Obergärtner/in EF - Gärtner Polier</t>
  </si>
  <si>
    <t>Obergärtner/in EF - Ohne nähere Angaben</t>
  </si>
  <si>
    <t>Obergärtner/in EF - Polier und Grünpflegespezialist</t>
  </si>
  <si>
    <t>Ammannsegg</t>
  </si>
  <si>
    <t>Andhausen</t>
  </si>
  <si>
    <t>Andwil (TG)</t>
  </si>
  <si>
    <t>Anetswil</t>
  </si>
  <si>
    <t>Aquila</t>
  </si>
  <si>
    <t>Arni</t>
  </si>
  <si>
    <t>Weingarten</t>
  </si>
  <si>
    <t>Weiningen (TG)</t>
  </si>
  <si>
    <t>Wellhausen</t>
  </si>
  <si>
    <t>Wettswil</t>
  </si>
  <si>
    <t>Wetzikon (TG)</t>
  </si>
  <si>
    <t>Wiesen (GR)</t>
  </si>
  <si>
    <t>Wiezikon</t>
  </si>
  <si>
    <t>Wilen bei Neunforn</t>
  </si>
  <si>
    <t>Wilen bei Wil</t>
  </si>
  <si>
    <t>Wilihof</t>
  </si>
  <si>
    <t>Willisau Land</t>
  </si>
  <si>
    <t>Willisau Stadt</t>
  </si>
  <si>
    <t>Willisdorf</t>
  </si>
  <si>
    <t>Winikon</t>
  </si>
  <si>
    <t>Winistorf</t>
  </si>
  <si>
    <t>Wittenwil</t>
  </si>
  <si>
    <t>Wünnewil</t>
  </si>
  <si>
    <t>Yverdon</t>
  </si>
  <si>
    <t>Zénauva</t>
  </si>
  <si>
    <t>Zezikon</t>
  </si>
  <si>
    <t>Zihlschlacht</t>
  </si>
  <si>
    <t>Zimmerwald</t>
  </si>
  <si>
    <t>Zuben</t>
  </si>
  <si>
    <t>Zurzach</t>
  </si>
  <si>
    <t>Wohnort unbekannt</t>
  </si>
  <si>
    <t>HistCode</t>
  </si>
  <si>
    <t>Versam</t>
  </si>
  <si>
    <t>Verscio</t>
  </si>
  <si>
    <t>Versoix</t>
  </si>
  <si>
    <t>Vétroz</t>
  </si>
  <si>
    <t>Vex</t>
  </si>
  <si>
    <t>Pont-la-Ville</t>
  </si>
  <si>
    <t>Pontresina</t>
  </si>
  <si>
    <t>Porrentruy</t>
  </si>
  <si>
    <t>Port</t>
  </si>
  <si>
    <t>Portein</t>
  </si>
  <si>
    <t>Port-Valais</t>
  </si>
  <si>
    <t>Porza</t>
  </si>
  <si>
    <t>Poschiavo</t>
  </si>
  <si>
    <t>Prahins</t>
  </si>
  <si>
    <t>Prato (Leventina)</t>
  </si>
  <si>
    <t>Pratteln</t>
  </si>
  <si>
    <t>Pratval</t>
  </si>
  <si>
    <t>Präz</t>
  </si>
  <si>
    <t>Pregny-Chambésy</t>
  </si>
  <si>
    <t>Premier</t>
  </si>
  <si>
    <t>Abtwil</t>
  </si>
  <si>
    <t>Kleindietwil</t>
  </si>
  <si>
    <t>Kleinlützel</t>
  </si>
  <si>
    <t>Klingnau</t>
  </si>
  <si>
    <t>Klosters-Serneus</t>
  </si>
  <si>
    <t>Monible</t>
  </si>
  <si>
    <t>Monnaz</t>
  </si>
  <si>
    <t>Montagny (FR)</t>
  </si>
  <si>
    <t>Montagny-près-Yverdon</t>
  </si>
  <si>
    <t>Montalchez</t>
  </si>
  <si>
    <t>Montana</t>
  </si>
  <si>
    <t>Montaubion-Chardonney</t>
  </si>
  <si>
    <t>Montcherand</t>
  </si>
  <si>
    <t>Monte Carasso</t>
  </si>
  <si>
    <t>Monteggio</t>
  </si>
  <si>
    <t>Montet (Glâne)</t>
  </si>
  <si>
    <t>Montfaucon</t>
  </si>
  <si>
    <t>Mönthal</t>
  </si>
  <si>
    <t>Montherod</t>
  </si>
  <si>
    <t>Monthey</t>
  </si>
  <si>
    <t>Mont-la-Ville</t>
  </si>
  <si>
    <t>Montmagny</t>
  </si>
  <si>
    <t>Montmollin</t>
  </si>
  <si>
    <t>Montpreveyres</t>
  </si>
  <si>
    <t>Montricher</t>
  </si>
  <si>
    <t>Montsevelier</t>
  </si>
  <si>
    <t>Mont-sur-Rolle</t>
  </si>
  <si>
    <t>Füllinsdorf</t>
  </si>
  <si>
    <t>Prangins</t>
  </si>
  <si>
    <t>Full-Reuenthal</t>
  </si>
  <si>
    <t>Ernetschwil</t>
  </si>
  <si>
    <t>Fürstenau</t>
  </si>
  <si>
    <t>Erschwil</t>
  </si>
  <si>
    <t>Ersigen</t>
  </si>
  <si>
    <t>Erstfeld</t>
  </si>
  <si>
    <t>Lavigny</t>
  </si>
  <si>
    <t>Gachnang</t>
  </si>
  <si>
    <t>Gadmen</t>
  </si>
  <si>
    <t>Pully</t>
  </si>
  <si>
    <t>Gais</t>
  </si>
  <si>
    <t>Gaiserwald</t>
  </si>
  <si>
    <t>Galgenen</t>
  </si>
  <si>
    <t>Gallenkirch</t>
  </si>
  <si>
    <t>Galmiz</t>
  </si>
  <si>
    <t>Renens (VD)</t>
  </si>
  <si>
    <t>Gals</t>
  </si>
  <si>
    <t>Gampel-Bratsch</t>
  </si>
  <si>
    <t>Rolle</t>
  </si>
  <si>
    <t>Gampelen</t>
  </si>
  <si>
    <t>Gams</t>
  </si>
  <si>
    <t>Gänsbrunnen</t>
  </si>
  <si>
    <t>Gansingen</t>
  </si>
  <si>
    <t>Ganterschwil</t>
  </si>
  <si>
    <t>Saint-Cergue</t>
  </si>
  <si>
    <t>Gebenstorf</t>
  </si>
  <si>
    <t>Saint-Légier-La Chiésaz</t>
  </si>
  <si>
    <t>Gelterfingen</t>
  </si>
  <si>
    <t>Gelterkinden</t>
  </si>
  <si>
    <t>Saint-Prex</t>
  </si>
  <si>
    <t>Geltwil</t>
  </si>
  <si>
    <t>Gempen</t>
  </si>
  <si>
    <t>Saint-Sulpice (VD)</t>
  </si>
  <si>
    <t>Gempenach</t>
  </si>
  <si>
    <t>Etzelkofen</t>
  </si>
  <si>
    <t>Etzgen</t>
  </si>
  <si>
    <t>Etziken</t>
  </si>
  <si>
    <t>Evilard</t>
  </si>
  <si>
    <t>Lutry</t>
  </si>
  <si>
    <t>Evionnaz</t>
  </si>
  <si>
    <t>Evolène</t>
  </si>
  <si>
    <t>Eysins</t>
  </si>
  <si>
    <t>Fahrni</t>
  </si>
  <si>
    <t>Fahrwangen</t>
  </si>
  <si>
    <t>Fahy</t>
  </si>
  <si>
    <t>Faido</t>
  </si>
  <si>
    <t>Nomenklatur der Schulart (Komplett)</t>
  </si>
  <si>
    <t>Lehrplanstatus</t>
  </si>
  <si>
    <t>Unterricht für die Berufsmaturität 1</t>
  </si>
  <si>
    <t>KtBJ</t>
  </si>
  <si>
    <t>Chemietechnologe/-technologin, dipl.</t>
  </si>
  <si>
    <t>Chemisch-Reiniger/in, dipl.</t>
  </si>
  <si>
    <t>Contact Center Supervisor/in EF</t>
  </si>
  <si>
    <t>Croupier/-ière EF</t>
  </si>
  <si>
    <t>Damenschneider/in EF</t>
  </si>
  <si>
    <t>Damenschneider/in, dipl.</t>
  </si>
  <si>
    <t>Deckenmonteur/in EF</t>
  </si>
  <si>
    <t>Detailhandelsspezialist/in EF</t>
  </si>
  <si>
    <t>Detailhandelsökonom/in, dipl.</t>
  </si>
  <si>
    <t>Direktionsassistent/in EF</t>
  </si>
  <si>
    <t>Distributionslogistiker/in EF</t>
  </si>
  <si>
    <t>Drechslermeister/in</t>
  </si>
  <si>
    <t>Druckkaufmann/-frau EF</t>
  </si>
  <si>
    <t>Eichmeister/in, dipl.</t>
  </si>
  <si>
    <t>Einkaufsfachmann/-frau EF</t>
  </si>
  <si>
    <t>Einkäufer/in, dipl.</t>
  </si>
  <si>
    <t>Einrichtungsberater/in EF</t>
  </si>
  <si>
    <t>Elektro-Projektleiter/in EF</t>
  </si>
  <si>
    <t>Elektro-Sicherheitsberater/in EF</t>
  </si>
  <si>
    <t>Elektroinstallateur/in, dipl.</t>
  </si>
  <si>
    <t>Elektromechanikermeister/in</t>
  </si>
  <si>
    <t>Münster (VS)</t>
  </si>
  <si>
    <t>Müstair</t>
  </si>
  <si>
    <t>Müswangen</t>
  </si>
  <si>
    <t>Neirivue</t>
  </si>
  <si>
    <t>Nesslau</t>
  </si>
  <si>
    <t>Neuhaus</t>
  </si>
  <si>
    <t>Neukirch an der Thur</t>
  </si>
  <si>
    <t>Neuwilen</t>
  </si>
  <si>
    <t>Nidfurn</t>
  </si>
  <si>
    <t>Niedererlinsbach</t>
  </si>
  <si>
    <t>Niederneunforn</t>
  </si>
  <si>
    <t>Niedersommeri</t>
  </si>
  <si>
    <t>Niederwichtrach</t>
  </si>
  <si>
    <t>Niederwil (TG)</t>
  </si>
  <si>
    <t>Nierlet-les-Bois</t>
  </si>
  <si>
    <t>Noiraigue</t>
  </si>
  <si>
    <t>Nussbaumen</t>
  </si>
  <si>
    <t>Oberaach</t>
  </si>
  <si>
    <t>Oberbussnang</t>
  </si>
  <si>
    <t>Oberehrendingen</t>
  </si>
  <si>
    <t>Obererlinsbach</t>
  </si>
  <si>
    <t>Obergesteln</t>
  </si>
  <si>
    <t>Oberneunforn</t>
  </si>
  <si>
    <t>Oberönz</t>
  </si>
  <si>
    <t>Oberried (FR)</t>
  </si>
  <si>
    <t>Obersommeri</t>
  </si>
  <si>
    <t>Oberwald</t>
  </si>
  <si>
    <t>Oberwangen</t>
  </si>
  <si>
    <t>Yvonand</t>
  </si>
  <si>
    <t>Yvorne</t>
  </si>
  <si>
    <t>Zauggenried</t>
  </si>
  <si>
    <t>Zäziwil</t>
  </si>
  <si>
    <t>Zeglingen</t>
  </si>
  <si>
    <t>Zeihen</t>
  </si>
  <si>
    <t>Zeiningen</t>
  </si>
  <si>
    <t>Zell (LU)</t>
  </si>
  <si>
    <t>Zell (ZH)</t>
  </si>
  <si>
    <t>Zeneggen</t>
  </si>
  <si>
    <t>Zermatt</t>
  </si>
  <si>
    <t>Zernez</t>
  </si>
  <si>
    <t>Ueberstorf</t>
  </si>
  <si>
    <t>Uebeschi</t>
  </si>
  <si>
    <t>Ueken</t>
  </si>
  <si>
    <t>Uerkheim</t>
  </si>
  <si>
    <t>Uesslingen-Buch</t>
  </si>
  <si>
    <t>Uetendorf</t>
  </si>
  <si>
    <t>Uetikon am See</t>
  </si>
  <si>
    <t>Uezwil</t>
  </si>
  <si>
    <t>Ufhusen</t>
  </si>
  <si>
    <t>Chavannes-près-Renens</t>
  </si>
  <si>
    <t>Andelfingen</t>
  </si>
  <si>
    <t>Andermatt</t>
  </si>
  <si>
    <t>Andiast</t>
  </si>
  <si>
    <t>Andwil (SG)</t>
  </si>
  <si>
    <t>El Salvador</t>
  </si>
  <si>
    <t>Anières</t>
  </si>
  <si>
    <t>Cheseaux-sur-Lausanne</t>
  </si>
  <si>
    <t>Anniviers</t>
  </si>
  <si>
    <t>Chexbres</t>
  </si>
  <si>
    <t>Anwil</t>
  </si>
  <si>
    <t>Anzonico</t>
  </si>
  <si>
    <t>Appenzell</t>
  </si>
  <si>
    <t>Apples</t>
  </si>
  <si>
    <t>Aranno</t>
  </si>
  <si>
    <t>Aire-la-Ville</t>
  </si>
  <si>
    <t>Aarau</t>
  </si>
  <si>
    <t>Italien</t>
  </si>
  <si>
    <t>Aarberg</t>
  </si>
  <si>
    <t>Uri</t>
  </si>
  <si>
    <t>Afghanistan</t>
  </si>
  <si>
    <t>Aarburg</t>
  </si>
  <si>
    <t>Alle</t>
  </si>
  <si>
    <t>Allaman</t>
  </si>
  <si>
    <t>Arisdorf</t>
  </si>
  <si>
    <t>Aristau</t>
  </si>
  <si>
    <t>Almens</t>
  </si>
  <si>
    <t>Burkina Faso</t>
  </si>
  <si>
    <t>Alpnach</t>
  </si>
  <si>
    <t>Arnex-sur-Orbe</t>
  </si>
  <si>
    <t>Altbüron</t>
  </si>
  <si>
    <t>Altdorf (UR)</t>
  </si>
  <si>
    <t>Altendorf</t>
  </si>
  <si>
    <t>Alterswil</t>
  </si>
  <si>
    <t>Altikon</t>
  </si>
  <si>
    <t>Altishofen</t>
  </si>
  <si>
    <t>Aegerten</t>
  </si>
  <si>
    <t>Aeschi bei Spiez</t>
  </si>
  <si>
    <t>Tessin</t>
  </si>
  <si>
    <t>Alvaschein</t>
  </si>
  <si>
    <t>Aetigkofen</t>
  </si>
  <si>
    <t>Bussy (FR)</t>
  </si>
  <si>
    <t>Bussy-Chardonney</t>
  </si>
  <si>
    <t>Bussy-sur-Moudon</t>
  </si>
  <si>
    <t>Bütschwil</t>
  </si>
  <si>
    <t>Brissago</t>
  </si>
  <si>
    <t>Brittnau</t>
  </si>
  <si>
    <t>Broc</t>
  </si>
  <si>
    <t>Bronschhofen</t>
  </si>
  <si>
    <t>Cademario</t>
  </si>
  <si>
    <t>Cadempino</t>
  </si>
  <si>
    <t>Cadenazzo</t>
  </si>
  <si>
    <t>Brugg</t>
  </si>
  <si>
    <t>Brügg</t>
  </si>
  <si>
    <t>Calfreisen</t>
  </si>
  <si>
    <t>Calpiogna</t>
  </si>
  <si>
    <t>Cama</t>
  </si>
  <si>
    <t>Chavannes-les-Forts</t>
  </si>
  <si>
    <t>Chavannes-sous-Orsonnens</t>
  </si>
  <si>
    <t>Chésalles</t>
  </si>
  <si>
    <t>Chevenez</t>
  </si>
  <si>
    <t>Chiggiogna</t>
  </si>
  <si>
    <t>Cimo</t>
  </si>
  <si>
    <t>Clugin</t>
  </si>
  <si>
    <t>Coglio</t>
  </si>
  <si>
    <t>Comologno</t>
  </si>
  <si>
    <t>Conters im Prätigau</t>
  </si>
  <si>
    <t>Cordast</t>
  </si>
  <si>
    <t>Corjolens</t>
  </si>
  <si>
    <t>Cormagens</t>
  </si>
  <si>
    <t>Cormérod</t>
  </si>
  <si>
    <t>Corpataux</t>
  </si>
  <si>
    <t>Corsalettes</t>
  </si>
  <si>
    <t>Corticiasca</t>
  </si>
  <si>
    <t>Corzoneso</t>
  </si>
  <si>
    <t>Cournillens</t>
  </si>
  <si>
    <t>Courtaman</t>
  </si>
  <si>
    <t>Courtemaîche</t>
  </si>
  <si>
    <t>Courtion</t>
  </si>
  <si>
    <t>Coussiberlé</t>
  </si>
  <si>
    <t>Couvet</t>
  </si>
  <si>
    <t>Crana</t>
  </si>
  <si>
    <t>Croglio-Castelrotto</t>
  </si>
  <si>
    <t>Cugnasco</t>
  </si>
  <si>
    <t>Cumbels</t>
  </si>
  <si>
    <t>Cureggia</t>
  </si>
  <si>
    <t>Cutterwil</t>
  </si>
  <si>
    <t>Damvant</t>
  </si>
  <si>
    <t>Dättwil</t>
  </si>
  <si>
    <t>Davesco-Soragno</t>
  </si>
  <si>
    <t>Delley</t>
  </si>
  <si>
    <t>Dettighofen</t>
  </si>
  <si>
    <t>Diesbach (GL)</t>
  </si>
  <si>
    <t>Disentis/Mustèr</t>
  </si>
  <si>
    <t>Donath</t>
  </si>
  <si>
    <t>Donatyre</t>
  </si>
  <si>
    <t>Dongio</t>
  </si>
  <si>
    <t>Donzhausen</t>
  </si>
  <si>
    <t>Dotnacht</t>
  </si>
  <si>
    <t>Dünnershaus</t>
  </si>
  <si>
    <t>Dussnang</t>
  </si>
  <si>
    <t>Ebnat</t>
  </si>
  <si>
    <t>Ecuvillens</t>
  </si>
  <si>
    <t>Ellighausen</t>
  </si>
  <si>
    <t>Engishofen</t>
  </si>
  <si>
    <t>Englisberg</t>
  </si>
  <si>
    <t>Engwang</t>
  </si>
  <si>
    <t>Engwilen</t>
  </si>
  <si>
    <t>Ennetaach</t>
  </si>
  <si>
    <t>Enney</t>
  </si>
  <si>
    <t>Envy</t>
  </si>
  <si>
    <t>Epauvillers</t>
  </si>
  <si>
    <t>Epiquerez</t>
  </si>
  <si>
    <t>Erlinsbach</t>
  </si>
  <si>
    <t>Eschiens</t>
  </si>
  <si>
    <t>Eschikofen</t>
  </si>
  <si>
    <t>Esmonts</t>
  </si>
  <si>
    <t>Essert (FR)</t>
  </si>
  <si>
    <t>Estavannens</t>
  </si>
  <si>
    <t>Brügglen</t>
  </si>
  <si>
    <t>Brunegg</t>
  </si>
  <si>
    <t>Brünisried</t>
  </si>
  <si>
    <t>Brunnenthal</t>
  </si>
  <si>
    <t>Brusino Arsizio</t>
  </si>
  <si>
    <t>Brusio</t>
  </si>
  <si>
    <t>Brüttelen</t>
  </si>
  <si>
    <t>Brütten</t>
  </si>
  <si>
    <t>Bottighofen</t>
  </si>
  <si>
    <t>Bottmingen</t>
  </si>
  <si>
    <t>Vallon</t>
  </si>
  <si>
    <t>Vallorbe</t>
  </si>
  <si>
    <t>Vals</t>
  </si>
  <si>
    <t>Valzeina</t>
  </si>
  <si>
    <t>Vandoeuvres</t>
  </si>
  <si>
    <t>Varen</t>
  </si>
  <si>
    <t>Vauffelin</t>
  </si>
  <si>
    <t>Vaugondry</t>
  </si>
  <si>
    <t>Vaulion</t>
  </si>
  <si>
    <t>Vaulruz</t>
  </si>
  <si>
    <t>Vaumarcus</t>
  </si>
  <si>
    <t>Vaux-sur-Morges</t>
  </si>
  <si>
    <t>Vaz/Obervaz</t>
  </si>
  <si>
    <t>Vechigen</t>
  </si>
  <si>
    <t>Vella</t>
  </si>
  <si>
    <t>Vellerat</t>
  </si>
  <si>
    <t>Veltheim (AG)</t>
  </si>
  <si>
    <t>Vendlincourt</t>
  </si>
  <si>
    <t>Venthône</t>
  </si>
  <si>
    <t>Veyras</t>
  </si>
  <si>
    <t>Veyrier</t>
  </si>
  <si>
    <t>Veysonnaz</t>
  </si>
  <si>
    <t>Bourg-Saint-Pierre</t>
  </si>
  <si>
    <t>Bournens</t>
  </si>
  <si>
    <t>Bourrignon</t>
  </si>
  <si>
    <t>Boussens</t>
  </si>
  <si>
    <t>Villars-Mendraz</t>
  </si>
  <si>
    <t>Villars-sous-Champvent</t>
  </si>
  <si>
    <t>Bowil</t>
  </si>
  <si>
    <t>Anzahl Fehler in den Schülerdaten :</t>
  </si>
  <si>
    <t>Ettingen</t>
  </si>
  <si>
    <t>Ettiswil</t>
  </si>
  <si>
    <t>Dulliken</t>
  </si>
  <si>
    <t>Dully</t>
  </si>
  <si>
    <t>Dürnten</t>
  </si>
  <si>
    <t>Dürrenäsch</t>
  </si>
  <si>
    <t>Dürrenroth</t>
  </si>
  <si>
    <t>Duvin</t>
  </si>
  <si>
    <t>Cudrefin</t>
  </si>
  <si>
    <t>Denges</t>
  </si>
  <si>
    <t>Cugnasco-Gerra</t>
  </si>
  <si>
    <t>Cugy (FR)</t>
  </si>
  <si>
    <t>Duillier</t>
  </si>
  <si>
    <t>Cugy (VD)</t>
  </si>
  <si>
    <t>Echallens</t>
  </si>
  <si>
    <t>Cully</t>
  </si>
  <si>
    <t>Echandens</t>
  </si>
  <si>
    <t>Cumbel</t>
  </si>
  <si>
    <t>Echichens</t>
  </si>
  <si>
    <t>Cunter</t>
  </si>
  <si>
    <t>Cureglia</t>
  </si>
  <si>
    <t>Curio</t>
  </si>
  <si>
    <t>Curtilles</t>
  </si>
  <si>
    <t>Dachsen</t>
  </si>
  <si>
    <t>Dägerlen</t>
  </si>
  <si>
    <t>Dagmersellen</t>
  </si>
  <si>
    <t>Egerkingen</t>
  </si>
  <si>
    <t>Founex</t>
  </si>
  <si>
    <t>Egg</t>
  </si>
  <si>
    <t>Froideville</t>
  </si>
  <si>
    <t>Eggenwil</t>
  </si>
  <si>
    <t>Eggerberg</t>
  </si>
  <si>
    <t>Eggersriet</t>
  </si>
  <si>
    <t>Genolier</t>
  </si>
  <si>
    <t>Eggiwil</t>
  </si>
  <si>
    <t>Gimel</t>
  </si>
  <si>
    <t>Eglisau</t>
  </si>
  <si>
    <t>Nyon</t>
  </si>
  <si>
    <t>Ferreyres</t>
  </si>
  <si>
    <t>Fétigny</t>
  </si>
  <si>
    <t>Feuerthalen</t>
  </si>
  <si>
    <t>Ollon</t>
  </si>
  <si>
    <t>Fiesch</t>
  </si>
  <si>
    <t>Fieschertal</t>
  </si>
  <si>
    <t>Eichberg</t>
  </si>
  <si>
    <t>Grandcour</t>
  </si>
  <si>
    <t>Eiken</t>
  </si>
  <si>
    <t>Dättlikon</t>
  </si>
  <si>
    <t>Coldrerio</t>
  </si>
  <si>
    <t>Grandvaux</t>
  </si>
  <si>
    <t>Eisten</t>
  </si>
  <si>
    <t>Davos</t>
  </si>
  <si>
    <t>Elgg</t>
  </si>
  <si>
    <t>Ellikon an der Thur</t>
  </si>
  <si>
    <t>Elm</t>
  </si>
  <si>
    <t>Elsau</t>
  </si>
  <si>
    <t>Embd</t>
  </si>
  <si>
    <t>Embrach</t>
  </si>
  <si>
    <t>Emmen</t>
  </si>
  <si>
    <t>Emmetten</t>
  </si>
  <si>
    <t>Endingen</t>
  </si>
  <si>
    <t>Engelberg</t>
  </si>
  <si>
    <t>Dielsdorf</t>
  </si>
  <si>
    <t>Diemerswil</t>
  </si>
  <si>
    <t>Diemtigen</t>
  </si>
  <si>
    <t>Diepflingen</t>
  </si>
  <si>
    <t>Diepoldsau</t>
  </si>
  <si>
    <t>Dierikon</t>
  </si>
  <si>
    <t>Corcelles (BE)</t>
  </si>
  <si>
    <t>Corcelles-Cormondrèche</t>
  </si>
  <si>
    <t>Webeblattmacher/in</t>
  </si>
  <si>
    <t>Weintechnologe/-technologin EFZ</t>
  </si>
  <si>
    <t>Winzer/in EFZ</t>
  </si>
  <si>
    <t>Zahntechniker/in EFZ</t>
  </si>
  <si>
    <t>Zeichner/in EFZ - Architektur</t>
  </si>
  <si>
    <t>Wetzikon (ZH)</t>
  </si>
  <si>
    <t>Wichtrach</t>
  </si>
  <si>
    <t>Widen</t>
  </si>
  <si>
    <t>Widnau</t>
  </si>
  <si>
    <t>Wiedlisbach</t>
  </si>
  <si>
    <t>Wiesendangen</t>
  </si>
  <si>
    <t>Wiggiswil</t>
  </si>
  <si>
    <t>Wigoltingen</t>
  </si>
  <si>
    <t>Wikon</t>
  </si>
  <si>
    <t>Wil (AG)</t>
  </si>
  <si>
    <t>Wil (SG)</t>
  </si>
  <si>
    <t>Wil (ZH)</t>
  </si>
  <si>
    <t>Wila</t>
  </si>
  <si>
    <t>Wilchingen</t>
  </si>
  <si>
    <t>Brienz/Brinzauls</t>
  </si>
  <si>
    <t>Brienzwiler</t>
  </si>
  <si>
    <t>Brig-Glis</t>
  </si>
  <si>
    <t>Brione (Verzasca)</t>
  </si>
  <si>
    <t>Winznau</t>
  </si>
  <si>
    <t>Polydesigner/in 3D EFZ</t>
  </si>
  <si>
    <t>Polymechaniker/in EFZ - Erweiterte Ansprüche</t>
  </si>
  <si>
    <t>Polymechaniker/in EFZ - Grundansprüche</t>
  </si>
  <si>
    <t>Printmedienverarbeiter/in EFZ - Bindetechnologie</t>
  </si>
  <si>
    <t>Printmedienverarbeiter/in EFZ - Buchbinderei</t>
  </si>
  <si>
    <t>Printmedienverarbeiter/in EFZ - Druckausrüstung</t>
  </si>
  <si>
    <t>Printmedienverarbeiter/in EFZ - Ohne nähere Angaben</t>
  </si>
  <si>
    <t>Printmedienverarbeiter/in EFZ - Versandtechnologie</t>
  </si>
  <si>
    <t>Produktionsmechaniker/in EFZ</t>
  </si>
  <si>
    <t>Reifenpraktiker/in EBA</t>
  </si>
  <si>
    <t>Restaurationsangestellte/r EBA</t>
  </si>
  <si>
    <t>Restaurationsfachmann/-frau EFZ</t>
  </si>
  <si>
    <t>Sanitärinstallateur/in EFZ</t>
  </si>
  <si>
    <t>Grundausbildung Bauwesen (GE)</t>
  </si>
  <si>
    <t>Grundausbildung Maschinenbau/Elektrotechnik (GE)</t>
  </si>
  <si>
    <t>Grundausbildung Planung</t>
  </si>
  <si>
    <t>Grundbauer/in EFZ</t>
  </si>
  <si>
    <t>Grundbaupraktiker/in EBA</t>
  </si>
  <si>
    <t>Gärtner/in - Baumschule</t>
  </si>
  <si>
    <t>Gärtner/in - Garten- und Landschaftsbau</t>
  </si>
  <si>
    <t>Gärtner/in - Ohne nähere Angaben</t>
  </si>
  <si>
    <t>Gärtner/in - Zierpflanzen</t>
  </si>
  <si>
    <t>Gästeempfangsfachmann/-frau</t>
  </si>
  <si>
    <t xml:space="preserve"> Klasse intern</t>
  </si>
  <si>
    <t xml:space="preserve"> Id der Klasse</t>
  </si>
  <si>
    <t xml:space="preserve"> Schulart der Klasse (SchArtKla)</t>
  </si>
  <si>
    <t>Klärwerkfachmann/-frau EF</t>
  </si>
  <si>
    <t>Koch/Köchin der Spital-, Heim- und Gemeinschaftsgastronomie EF</t>
  </si>
  <si>
    <t>Kommunikationsleiter/in, dipl.</t>
  </si>
  <si>
    <t>Kommunikationsplaner/in EF</t>
  </si>
  <si>
    <t>Konditor/in-Confiseur/in, dipl.</t>
  </si>
  <si>
    <t>Korrektor/in EF</t>
  </si>
  <si>
    <t>Kosmetiker/in EF</t>
  </si>
  <si>
    <t>Kosmetiker/in, dipl.</t>
  </si>
  <si>
    <t>Krankenversicherungs-Fachmann/-frau EF</t>
  </si>
  <si>
    <t>Hagenbuch</t>
  </si>
  <si>
    <t>Hägendorf</t>
  </si>
  <si>
    <t>Häggenschwil</t>
  </si>
  <si>
    <t>Forel (Lavaux)</t>
  </si>
  <si>
    <t>Forel-sur-Lucens</t>
  </si>
  <si>
    <t>Forst-Längenbühl</t>
  </si>
  <si>
    <t>Fräschels</t>
  </si>
  <si>
    <t>Frasco</t>
  </si>
  <si>
    <t>Fraubrunnen</t>
  </si>
  <si>
    <t>Frauenfeld</t>
  </si>
  <si>
    <t>Frauenkappelen</t>
  </si>
  <si>
    <t>Hellsau</t>
  </si>
  <si>
    <t>Hemberg</t>
  </si>
  <si>
    <t>Hemishofen</t>
  </si>
  <si>
    <t>Hemmiken</t>
  </si>
  <si>
    <t>Hendschiken</t>
  </si>
  <si>
    <t>Henggart</t>
  </si>
  <si>
    <t>Henniez</t>
  </si>
  <si>
    <t>Herbetswil</t>
  </si>
  <si>
    <t>Herbligen</t>
  </si>
  <si>
    <t>Herdern</t>
  </si>
  <si>
    <t>Hérémence</t>
  </si>
  <si>
    <t>Hergiswil (NW)</t>
  </si>
  <si>
    <t>Hergiswil bei Willisau</t>
  </si>
  <si>
    <t>Agrarpraktiker/in EBA - Ohne nähere Angaben</t>
  </si>
  <si>
    <t>### SEK II Allgemein ###</t>
  </si>
  <si>
    <t>MAR Biologie und Chemie</t>
  </si>
  <si>
    <t>MAR Wirtschaft und Recht</t>
  </si>
  <si>
    <t>Manager/in Gesundheitstourismus und Bewegung, dipl.</t>
  </si>
  <si>
    <t>Assistent/in Gesundheit und Soziales EBA</t>
  </si>
  <si>
    <t>Augenoptiker/in EFZ</t>
  </si>
  <si>
    <t>Baupraktiker/in EBA</t>
  </si>
  <si>
    <t>Bäcker/in-Konditor/in-Confiseur/in EBA</t>
  </si>
  <si>
    <t>Bäcker/in-Konditor/in-Confiseur/in EFZ - Bäckerei-Konditorei</t>
  </si>
  <si>
    <t>Bäcker/in-Konditor/in-Confiseur/in EFZ - Konditorei-Confiserie</t>
  </si>
  <si>
    <t>Bäcker/in-Konditor/in-Confiseur/in EFZ - Ohne nähere Angaben</t>
  </si>
  <si>
    <t>Cadranograf/in</t>
  </si>
  <si>
    <t>Coiffeur/-euse EBA</t>
  </si>
  <si>
    <t>Dekorationsnäher/in EBA</t>
  </si>
  <si>
    <t>Detailhandelsfachmann/-frau EFZ - Ohne nähere Angaben</t>
  </si>
  <si>
    <t>Drogist/in EFZ</t>
  </si>
  <si>
    <t>Fachmann/-frau Betriebsunterhalt EFZ</t>
  </si>
  <si>
    <t>Fachmann/-frau Kundendialog EFZ</t>
  </si>
  <si>
    <t>Fachmann/-frau Leder und Textile EFZ - Fahrzeuge und Technik</t>
  </si>
  <si>
    <t>Fachmann/-frau Leder und Textile EFZ - Feinlederwaren</t>
  </si>
  <si>
    <t>Fachmann/-frau Leder und Textile EFZ - Pferdesport</t>
  </si>
  <si>
    <t>Feinwerkoptiker/in EFZ</t>
  </si>
  <si>
    <t>Gebäudereiniger/in EBA</t>
  </si>
  <si>
    <t>Gebäudereiniger/in EFZ</t>
  </si>
  <si>
    <t>Gewebegestalter/in EFZ</t>
  </si>
  <si>
    <t>Glaser/in EFZ</t>
  </si>
  <si>
    <t>Graveur/in EFZ</t>
  </si>
  <si>
    <t>Grundausbildung Metallberufe</t>
  </si>
  <si>
    <t>Grundausbildung für Pflegeberufe</t>
  </si>
  <si>
    <t>Gärtner/in EBA - Pflanzenproduktion</t>
  </si>
  <si>
    <t>Gärtner/in EFZ - Baumschule</t>
  </si>
  <si>
    <t>Gärtner/in EFZ - Ohne nähere Angaben</t>
  </si>
  <si>
    <t>Gärtner/in EFZ - Stauden</t>
  </si>
  <si>
    <t>Gärtner/in EFZ - Zierpflanzen</t>
  </si>
  <si>
    <t>Holzbearbeiter/in EBA</t>
  </si>
  <si>
    <t>Industriekeramiker/in EFZ</t>
  </si>
  <si>
    <t>Industriepolsterer/-polsterin EFZ</t>
  </si>
  <si>
    <t>Informatikpraktiker/in EBA</t>
  </si>
  <si>
    <t>Kaminfeger/in EFZ</t>
  </si>
  <si>
    <t>Kältemontage-Praktiker/in EBA</t>
  </si>
  <si>
    <t>Kältesystem-Monteur/in EFZ</t>
  </si>
  <si>
    <t>Kältesystem-Planer/in EFZ</t>
  </si>
  <si>
    <t>Matrose/Matrosin der Binnenschifffahrt EFZ</t>
  </si>
  <si>
    <t>Maurer/in EFZ</t>
  </si>
  <si>
    <t>Mediamatiker/in EFZ</t>
  </si>
  <si>
    <t>Medizinische/r Praxisassistent/in EFZ</t>
  </si>
  <si>
    <t>Medizinische/r Sekretariats-Assistent/in</t>
  </si>
  <si>
    <t>Milchtechnologe/-technologin EFZ</t>
  </si>
  <si>
    <t>Müller/in EFZ - Lebensmittel</t>
  </si>
  <si>
    <t>Müller/in EFZ - Ohne nähere Angaben</t>
  </si>
  <si>
    <t>Müller/in EFZ - Tiernahrung</t>
  </si>
  <si>
    <t>Ofenbauer/in EFZ</t>
  </si>
  <si>
    <t>Orthopädieschuhmacher/in EFZ</t>
  </si>
  <si>
    <t>Papiertechnologe/-technologin EFZ</t>
  </si>
  <si>
    <t>Plattenleger/in EFZ</t>
  </si>
  <si>
    <t>Plattenlegerpraktiker/in EBA</t>
  </si>
  <si>
    <t>Polisseur/-euse EBA</t>
  </si>
  <si>
    <t>Printmedienpraktiker/in EBA</t>
  </si>
  <si>
    <t>Recyclist/in EFZ</t>
  </si>
  <si>
    <t>Schuhmacher/in EFZ</t>
  </si>
  <si>
    <t>Schuhreparateur/in EBA</t>
  </si>
  <si>
    <t>Theatermaler/in EFZ</t>
  </si>
  <si>
    <t>Therapeut/in für Alternativmedizin (TI)</t>
  </si>
  <si>
    <t>Tierpfleger/in EFZ - Versuchstiere</t>
  </si>
  <si>
    <t>Wohntextilgestalter/in EFZ</t>
  </si>
  <si>
    <t>Detailhandelsfachmann/-frau EFZ - Bewirtschaftung - Uhren-Schmuck-Edelsteine</t>
  </si>
  <si>
    <t>Detailhandelsfachmann/-frau EFZ - Bewirtschaftung - Zoofachhandel</t>
  </si>
  <si>
    <t>Diätkoch/-köchin EFZ</t>
  </si>
  <si>
    <t>Drucktechnologe/-technologin EFZ - Bogendruck</t>
  </si>
  <si>
    <t>Drucktechnologe/-technologin EFZ - Ohne nähere Angaben</t>
  </si>
  <si>
    <t>Drucktechnologe/-technologin EFZ - Reprografie</t>
  </si>
  <si>
    <t>Drucktechnologe/-technologin EFZ - Rollendruck</t>
  </si>
  <si>
    <t>Drucktechnologe/-technologin EFZ - Siebdruck</t>
  </si>
  <si>
    <t>Elektroniker/in EFZ</t>
  </si>
  <si>
    <t>Elektroplaner/in EFZ</t>
  </si>
  <si>
    <t>Etuismacher/in</t>
  </si>
  <si>
    <t>Combremont-le-Petit</t>
  </si>
  <si>
    <t>Landmaschinenmechaniker/in EFZ</t>
  </si>
  <si>
    <t>Landwirt/in EFZ</t>
  </si>
  <si>
    <t>Lebensmittelpraktiker/in EBA</t>
  </si>
  <si>
    <t>Typografische/r Gestalter/in für visuelle Kommunikation EF</t>
  </si>
  <si>
    <t>Uhrmachermeister/in</t>
  </si>
  <si>
    <t>Umweltberater/in EF</t>
  </si>
  <si>
    <t>Veranstaltungstechniker/in EF</t>
  </si>
  <si>
    <t>Verkaufskoordinator/in EF</t>
  </si>
  <si>
    <t>Verkaufsleiter/in, dipl.</t>
  </si>
  <si>
    <t>Versicherungsfach-Experte/Expertin, dipl.</t>
  </si>
  <si>
    <t>Versicherungsfachmann/-frau EF</t>
  </si>
  <si>
    <t>Verwaltungsfachmann/-frau für Personalvorsorge EF</t>
  </si>
  <si>
    <t>Verwaltungswirtschafter/in, dipl.</t>
  </si>
  <si>
    <t>Wagnermeister/in</t>
  </si>
  <si>
    <t>Warehouselogistiker/in EF</t>
  </si>
  <si>
    <t>Warehouselogistiker/in, dipl.</t>
  </si>
  <si>
    <t>Web Projekt Manager/in, dipl.</t>
  </si>
  <si>
    <t>Weinhändler/in, dipl.</t>
  </si>
  <si>
    <t>Weintechnologe/-technologin EF</t>
  </si>
  <si>
    <t>Weintechnologe/-technologin, Meister-</t>
  </si>
  <si>
    <t>Werkstattchef/in im Schaltanlagenbau EF</t>
  </si>
  <si>
    <t>Wildhüter/in EF</t>
  </si>
  <si>
    <t>Winzer/in EF</t>
  </si>
  <si>
    <t>Winzer/in, Meister-</t>
  </si>
  <si>
    <t>Wirtschaftsprüfer/in, dipl.</t>
  </si>
  <si>
    <t>Wohntextilgestalter/in EF</t>
  </si>
  <si>
    <t>Wärmefachmann/-frau EF</t>
  </si>
  <si>
    <t>Zahntechnikermeister/in</t>
  </si>
  <si>
    <t>Zeichner/in-Konstrukteur/in (Tiefbau), dipl.</t>
  </si>
  <si>
    <t>Zivilstandsbeamter/-beamtin EF</t>
  </si>
  <si>
    <t>Zolldeklarant/in EF</t>
  </si>
  <si>
    <t>Zollfachmann/-frau EF</t>
  </si>
  <si>
    <t>Nomenclature courte des types d'enseignement</t>
  </si>
  <si>
    <t>Detailhandelsfachmann/-frau EFZ - Bewirtschaftung - Bäckerei/Konditorei/Confiserie</t>
  </si>
  <si>
    <t>Detailhandelsfachmann/-frau EFZ - Bewirtschaftung - Consumer-Electronics</t>
  </si>
  <si>
    <t>Detailhandelsfachmann/-frau EFZ - Bewirtschaftung - Do-it-yourself</t>
  </si>
  <si>
    <t>Detailhandelsfachmann/-frau EFZ - Bewirtschaftung - Eisenwaren</t>
  </si>
  <si>
    <t>Detailhandelsfachmann/-frau EFZ - Bewirtschaftung - Elektrofach</t>
  </si>
  <si>
    <t>Detailhandelsfachmann/-frau EFZ - Bewirtschaftung - Farben</t>
  </si>
  <si>
    <t>Detailhandelsfachmann/-frau EFZ - Bewirtschaftung - Fleischwirtschaft</t>
  </si>
  <si>
    <t>Detailhandelsfachmann/-frau EFZ - Bewirtschaftung - Flower</t>
  </si>
  <si>
    <t>Detailhandelsfachmann/-frau EFZ - Bewirtschaftung - Garden</t>
  </si>
  <si>
    <t>Detailhandelsfachmann/-frau EFZ - Bewirtschaftung - Haushalt</t>
  </si>
  <si>
    <t>Detailhandelsfachmann/-frau EFZ - Bewirtschaftung - Kiosk</t>
  </si>
  <si>
    <t>Detailhandelsfachmann/-frau EFZ - Bewirtschaftung - Landi</t>
  </si>
  <si>
    <t>Gemüsegärtner/in EFZ</t>
  </si>
  <si>
    <t>Gestalter/in Werbetechnik EFZ</t>
  </si>
  <si>
    <t>Fidschi</t>
  </si>
  <si>
    <t>Südsudan</t>
  </si>
  <si>
    <t>Arni-Islisberg</t>
  </si>
  <si>
    <t>Arosio</t>
  </si>
  <si>
    <t>Arrissoules</t>
  </si>
  <si>
    <t>Asuel</t>
  </si>
  <si>
    <t>Au (TG)</t>
  </si>
  <si>
    <t>Augio</t>
  </si>
  <si>
    <t>Aumont</t>
  </si>
  <si>
    <t>Auressio</t>
  </si>
  <si>
    <t>Aurigeno</t>
  </si>
  <si>
    <t>Ausserbinn</t>
  </si>
  <si>
    <t>Ausserferrera</t>
  </si>
  <si>
    <t>Autavaux</t>
  </si>
  <si>
    <t>Avegno</t>
  </si>
  <si>
    <t>### KANTONALE SCHULARTEN ###</t>
  </si>
  <si>
    <t>Bildungsinstitutionen</t>
  </si>
  <si>
    <t>Identifikatortypen</t>
  </si>
  <si>
    <t>Geschlecht</t>
  </si>
  <si>
    <t>Staatsangehörigkeiten</t>
  </si>
  <si>
    <t>Erste Sprache</t>
  </si>
  <si>
    <t>Nomenklatur der Schulart (Kurz)</t>
  </si>
  <si>
    <t>Hilterfingen</t>
  </si>
  <si>
    <t>Himmelried</t>
  </si>
  <si>
    <t>Hindelbank</t>
  </si>
  <si>
    <t>Fully</t>
  </si>
  <si>
    <t>Hittnau</t>
  </si>
  <si>
    <t>Hitzkirch</t>
  </si>
  <si>
    <t>Furna</t>
  </si>
  <si>
    <t>Hochdorf</t>
  </si>
  <si>
    <t>Hochfelden</t>
  </si>
  <si>
    <t>Préverenges</t>
  </si>
  <si>
    <t>Gächlingen</t>
  </si>
  <si>
    <t>Prilly</t>
  </si>
  <si>
    <t>Hofstetten (ZH)</t>
  </si>
  <si>
    <t>Hofstetten bei Brienz</t>
  </si>
  <si>
    <t>Hofstetten-Flüh</t>
  </si>
  <si>
    <t>Hohenrain</t>
  </si>
  <si>
    <t>Hohentannen</t>
  </si>
  <si>
    <t>Holderbank (AG)</t>
  </si>
  <si>
    <t>Holderbank (SO)</t>
  </si>
  <si>
    <t>Multimedia-Koordinator/in EF</t>
  </si>
  <si>
    <t>Multimediaelektroniker/in EF</t>
  </si>
  <si>
    <t>Natur- und Umweltfachmann/-frau EF</t>
  </si>
  <si>
    <t>Netzelektrikermeister/in</t>
  </si>
  <si>
    <t>Obstbauer/-bäuerin EF</t>
  </si>
  <si>
    <t>Obstbauer/-bäuerin, Meister-</t>
  </si>
  <si>
    <t>Bubendorf</t>
  </si>
  <si>
    <t>Böttstein</t>
  </si>
  <si>
    <t>Äquatorialguinea</t>
  </si>
  <si>
    <t>Äthiopien</t>
  </si>
  <si>
    <t>Dschibuti</t>
  </si>
  <si>
    <t>Algerien</t>
  </si>
  <si>
    <t>Botsuana</t>
  </si>
  <si>
    <t>Benin</t>
  </si>
  <si>
    <t>Gabun</t>
  </si>
  <si>
    <t>Gambia</t>
  </si>
  <si>
    <t>Guinea-Bissau</t>
  </si>
  <si>
    <t>Guinea</t>
  </si>
  <si>
    <t>Kamerun</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</si>
  <si>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</si>
  <si>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</si>
  <si>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</si>
  <si>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</si>
  <si>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</si>
  <si>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</si>
  <si>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</si>
  <si>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</si>
  <si>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</si>
  <si>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</si>
  <si>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</si>
  <si>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</si>
  <si>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</si>
  <si>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</si>
  <si>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</si>
  <si>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</si>
  <si>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</si>
  <si>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</si>
  <si>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</si>
  <si>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</si>
  <si>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</si>
  <si>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</si>
  <si>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Tansania</t>
  </si>
  <si>
    <t>Tschad</t>
  </si>
  <si>
    <t>Tunesien</t>
  </si>
  <si>
    <t>Uganda</t>
  </si>
  <si>
    <t>Ägypten</t>
  </si>
  <si>
    <t>Haslen</t>
  </si>
  <si>
    <t>Hasliberg</t>
  </si>
  <si>
    <t>Hauenstein-Ifenthal</t>
  </si>
  <si>
    <t>Hauptwil-Gottshaus</t>
  </si>
  <si>
    <t>Hausen (AG)</t>
  </si>
  <si>
    <t>Hausen am Albis</t>
  </si>
  <si>
    <t>Haute-Ajoie</t>
  </si>
  <si>
    <t>Hauterive (FR)</t>
  </si>
  <si>
    <t>Hauterive (NE)</t>
  </si>
  <si>
    <t>Hauteville</t>
  </si>
  <si>
    <t>Haut-Intyamon</t>
  </si>
  <si>
    <t>Häutligen</t>
  </si>
  <si>
    <t>Haut-Vully</t>
  </si>
  <si>
    <t>Hedingen</t>
  </si>
  <si>
    <t>Hefenhofen</t>
  </si>
  <si>
    <t>Heiden</t>
  </si>
  <si>
    <t>Heiligenschwendi</t>
  </si>
  <si>
    <t>Heimberg</t>
  </si>
  <si>
    <t>Heimenhausen</t>
  </si>
  <si>
    <t>Heimiswil</t>
  </si>
  <si>
    <t>Heinrichswil-Winistorf</t>
  </si>
  <si>
    <t>Heitenried</t>
  </si>
  <si>
    <t>Hellikon</t>
  </si>
  <si>
    <t>Aeschlen</t>
  </si>
  <si>
    <t>Hinterrhein</t>
  </si>
  <si>
    <t>Hinwil</t>
  </si>
  <si>
    <t>Hirschthal</t>
  </si>
  <si>
    <t>Hirzel</t>
  </si>
  <si>
    <t>Höchstetten</t>
  </si>
  <si>
    <t>Hochwald</t>
  </si>
  <si>
    <t>Höfen</t>
  </si>
  <si>
    <t>Zürich</t>
  </si>
  <si>
    <t>CH.AHV</t>
  </si>
  <si>
    <t>Aadorf</t>
  </si>
  <si>
    <t>Gettnau</t>
  </si>
  <si>
    <t>Geuensee</t>
  </si>
  <si>
    <t>Giebenach</t>
  </si>
  <si>
    <t>Giez</t>
  </si>
  <si>
    <t>Giffers</t>
  </si>
  <si>
    <t>Gilly</t>
  </si>
  <si>
    <t>Sullens</t>
  </si>
  <si>
    <t>Gingins</t>
  </si>
  <si>
    <t>Giornico</t>
  </si>
  <si>
    <t>Gipf-Oberfrick</t>
  </si>
  <si>
    <t>Gisikon</t>
  </si>
  <si>
    <t>Trey</t>
  </si>
  <si>
    <t>Giswil</t>
  </si>
  <si>
    <t>Giubiasco</t>
  </si>
  <si>
    <t>Aarwangen</t>
  </si>
  <si>
    <t>Gorgier</t>
  </si>
  <si>
    <t>Göschenen</t>
  </si>
  <si>
    <t>Gossau (SG)</t>
  </si>
  <si>
    <t>Gossau (ZH)</t>
  </si>
  <si>
    <t>Gossliwil</t>
  </si>
  <si>
    <t>Goumoens-la-Ville</t>
  </si>
  <si>
    <t>Goumoens-le-Jux</t>
  </si>
  <si>
    <t>Graben</t>
  </si>
  <si>
    <t>Grabs</t>
  </si>
  <si>
    <t>Grächen</t>
  </si>
  <si>
    <t>Ctrl National</t>
  </si>
  <si>
    <t>Ctrl Sex</t>
  </si>
  <si>
    <t>Ctrl Classeint</t>
  </si>
  <si>
    <t>Ctrl Schulart</t>
  </si>
  <si>
    <t>Ctrl CatID</t>
  </si>
  <si>
    <t>Ctrl Form</t>
  </si>
  <si>
    <t>Ctrl Status</t>
  </si>
  <si>
    <t>Ctrl Matu</t>
  </si>
  <si>
    <t>Eriz</t>
  </si>
  <si>
    <t>Zeichner/in EFZ - Ingenieurbau</t>
  </si>
  <si>
    <t>Zeichner/in EFZ - Innenarchitektur</t>
  </si>
  <si>
    <t>Zeichner/in EFZ - Landschaftsarchitektur</t>
  </si>
  <si>
    <t>Zeichner/in EFZ - Ohne nähere Angaben</t>
  </si>
  <si>
    <t>Zeichner/in EFZ - Raumplanung</t>
  </si>
  <si>
    <t>Krankenversicherungsexperte/-expertin, dipl.</t>
  </si>
  <si>
    <t>Kundenberater/in im Uhrenverkauf EF</t>
  </si>
  <si>
    <t>Kundendienstberater/in im Automobilgewerbe EF</t>
  </si>
  <si>
    <t>Küchenchef/in / Produktionsleiter/in, dipl.</t>
  </si>
  <si>
    <t>Kürschnermeister/in</t>
  </si>
  <si>
    <t>Laborant/in, dipl.</t>
  </si>
  <si>
    <t>Lackierfachmann/-frau Industrie EF</t>
  </si>
  <si>
    <t>Landmaschinen-Werkstattleiter/in EF</t>
  </si>
  <si>
    <t>Landmaschinenmechanikermeister/in</t>
  </si>
  <si>
    <t>Landwirt/in EF</t>
  </si>
  <si>
    <t>Landwirt/in, Meister-</t>
  </si>
  <si>
    <t>Lebensmitteltechnologe/-technologin EF</t>
  </si>
  <si>
    <t>Lebensmitteltechnologe/-technologin, dipl.</t>
  </si>
  <si>
    <t>Leiter/in Human Resources, dipl.</t>
  </si>
  <si>
    <t>Leiter/in des techn. Kundendienstes/Service, dipl.</t>
  </si>
  <si>
    <t>Leiter/in in Facility Management, dipl.</t>
  </si>
  <si>
    <t>Logistikfachmann/-frau EF</t>
  </si>
  <si>
    <t>Logistikleiter/in, dipl.</t>
  </si>
  <si>
    <t>Luftfahrzeugmechaniker/in EF</t>
  </si>
  <si>
    <t>Malermeister/in</t>
  </si>
  <si>
    <t>Manager/in öffentlicher Verkehr, dipl.</t>
  </si>
  <si>
    <t>Marketingfachmann/-frau EF</t>
  </si>
  <si>
    <t>Marketingleiter/in, dipl.</t>
  </si>
  <si>
    <t>Marketingplaner/in EF</t>
  </si>
  <si>
    <t>Mechanikermeister/in</t>
  </si>
  <si>
    <t>Medienfachmann/-frau EF</t>
  </si>
  <si>
    <t>Medienmanager/in, dipl.</t>
  </si>
  <si>
    <t>Medizinische/r Kodierer/in EF</t>
  </si>
  <si>
    <t>Medizinische/r Masseur/in EF</t>
  </si>
  <si>
    <t>Messerschmiedmeister/in</t>
  </si>
  <si>
    <t>Metallbau-Werkstatt- und Montageleiter/in EF</t>
  </si>
  <si>
    <t>Metallbaukonstrukteur/in EF</t>
  </si>
  <si>
    <t>Metallbaumeister/in</t>
  </si>
  <si>
    <t>Metallbauplaner/in EF</t>
  </si>
  <si>
    <t>Metallbauplanermeister/in</t>
  </si>
  <si>
    <t>Metzger/in EF</t>
  </si>
  <si>
    <t>Metzgermeister/in</t>
  </si>
  <si>
    <t>Migrationsfachmann/-frau EF</t>
  </si>
  <si>
    <t>Milchtechnologe/-technologin EF</t>
  </si>
  <si>
    <t>Milchtechnologe/-technologin, dipl.</t>
  </si>
  <si>
    <t>Modist/in, dipl.</t>
  </si>
  <si>
    <t>Motorgeräte-Werkstattleiter/in EF</t>
  </si>
  <si>
    <t>Motorgerätemechanikermeister/in</t>
  </si>
  <si>
    <t>Schreinerpraktiker/in EBA</t>
  </si>
  <si>
    <t>Seilbahn-Mechatroniker/in EFZ</t>
  </si>
  <si>
    <t>Seilbahner/in EBA</t>
  </si>
  <si>
    <t>Skibauer/in (LU)</t>
  </si>
  <si>
    <t>Spengler-Dachdecker/in</t>
  </si>
  <si>
    <t>Spengler/in EFZ</t>
  </si>
  <si>
    <t>Spritzlackierer/in</t>
  </si>
  <si>
    <t>Steinbildhauer/in EFZ</t>
  </si>
  <si>
    <t>Steinmetz/in EFZ</t>
  </si>
  <si>
    <t>Bosnien und Herzegowina</t>
  </si>
  <si>
    <t>Montenegro</t>
  </si>
  <si>
    <t>Estland</t>
  </si>
  <si>
    <t>Lettland</t>
  </si>
  <si>
    <t>Litauen</t>
  </si>
  <si>
    <t>Russland</t>
  </si>
  <si>
    <t>Belarus</t>
  </si>
  <si>
    <t>Fachmann/-frau der biologisch-dynamischen Landwirtschaft EF</t>
  </si>
  <si>
    <t>Fachmann/-frau für Banking Operations EF</t>
  </si>
  <si>
    <t>Fachmann/-frau für Justizvollzug EF</t>
  </si>
  <si>
    <t>Fachmann/-frau für Management in gewerkschaftlichen Organisationen EF</t>
  </si>
  <si>
    <t>Fachmann/-frau für Personen- und Objektschutz EF</t>
  </si>
  <si>
    <t>Fachmann/-frau für Sicherheit und Bewachung EF</t>
  </si>
  <si>
    <t>Fachmann/-frau für Wärme- und Feuerungstechnik, dipl.</t>
  </si>
  <si>
    <t>Fachmann/-frau im Finanz- und Rechnungswesen EF</t>
  </si>
  <si>
    <t>Fachmann/-frau im Pisten- und Rettungsdienst EF</t>
  </si>
  <si>
    <t>Fachmann/-frau im Tourismus-Management EF</t>
  </si>
  <si>
    <t>Fachpolsterer/-polsterin EF</t>
  </si>
  <si>
    <t>Fahrlehrer/in EF</t>
  </si>
  <si>
    <t>Fahrrad- und Motorradmechanikermeister/in</t>
  </si>
  <si>
    <t>Fahrradmechanikermeister/in</t>
  </si>
  <si>
    <t>Fahrzeugschlosser/in EF</t>
  </si>
  <si>
    <t>Farb- und Modestilberater/in EF</t>
  </si>
  <si>
    <t>Farbdesigner/in EF</t>
  </si>
  <si>
    <t>Fashion Spezialist/in EF</t>
  </si>
  <si>
    <t>Fashiondesigner/in, dipl.</t>
  </si>
  <si>
    <t>Fertigungsfachmann/-frau EF</t>
  </si>
  <si>
    <t>Feuerungskontrolleur/in EF</t>
  </si>
  <si>
    <t>Feuerverzinker/in EF</t>
  </si>
  <si>
    <t>Feuerverzinker/in, dipl.</t>
  </si>
  <si>
    <t>Filmschaffende/r EF</t>
  </si>
  <si>
    <t>Finanz- und Anlageexperte/-expertin, dipl.</t>
  </si>
  <si>
    <t>Finanzanalytiker/in und Vermögensverwalter/in, dipl.</t>
  </si>
  <si>
    <t>Finanzplaner/in EF</t>
  </si>
  <si>
    <t>Finanzplanungs-Experte/Expertin, dipl.</t>
  </si>
  <si>
    <t>Fischereiaufseher/in EF</t>
  </si>
  <si>
    <t>Fitnessinstruktor/in EF</t>
  </si>
  <si>
    <t>Flight Attendant EF</t>
  </si>
  <si>
    <t>Florist/in EF</t>
  </si>
  <si>
    <t>Florist/in, Meister-</t>
  </si>
  <si>
    <t>Flugdienstberater/in EF</t>
  </si>
  <si>
    <t>Forstmaschinenführer/in EF</t>
  </si>
  <si>
    <t>Forstwart/in-Vorarbeiter/in EF</t>
  </si>
  <si>
    <t>Fotofachmann/-frau EF</t>
  </si>
  <si>
    <t>Fotofachmann/-frau, dipl.</t>
  </si>
  <si>
    <t>Fotograf/in, dipl.</t>
  </si>
  <si>
    <t>Führungsfachmann/-frau EF</t>
  </si>
  <si>
    <t>Galvaniker/in EF</t>
  </si>
  <si>
    <t>Galvaniker/in, dipl.</t>
  </si>
  <si>
    <t>Gastronomiekoch/-köchin EF</t>
  </si>
  <si>
    <t>Gebäudereiniger/in, dipl.</t>
  </si>
  <si>
    <t>Gebäudereinigungsfachmann/-frau EF</t>
  </si>
  <si>
    <t>Geflügelzüchter/in, Meister-</t>
  </si>
  <si>
    <t>Geigenbaumeister/in</t>
  </si>
  <si>
    <t>Gemüsegärtnermeister/in</t>
  </si>
  <si>
    <t>Geomatiktechniker/in EF</t>
  </si>
  <si>
    <t>Geschäftsführer/in, dipl.</t>
  </si>
  <si>
    <t>Anlehre: Technische Berufe</t>
  </si>
  <si>
    <t>Anlehre: Textil und Bekleidung</t>
  </si>
  <si>
    <t>Anlehre: Verkauf</t>
  </si>
  <si>
    <t>Anlehre: Übrige Berufe</t>
  </si>
  <si>
    <t>Arzier</t>
  </si>
  <si>
    <t>Altnau</t>
  </si>
  <si>
    <t>Aesch (BL)</t>
  </si>
  <si>
    <t>Aesch (LU)</t>
  </si>
  <si>
    <t>Avenches</t>
  </si>
  <si>
    <t>Aesch (ZH)</t>
  </si>
  <si>
    <t>Bassins</t>
  </si>
  <si>
    <t>Aeschi (SO)</t>
  </si>
  <si>
    <t>Alvaneu</t>
  </si>
  <si>
    <t>Auboranges</t>
  </si>
  <si>
    <t>Amden</t>
  </si>
  <si>
    <t>Costa Rica</t>
  </si>
  <si>
    <t>Côte d'Ivoire</t>
  </si>
  <si>
    <t>Ammerswil</t>
  </si>
  <si>
    <t>Ausserberg</t>
  </si>
  <si>
    <t>Amlikon-Bissegg</t>
  </si>
  <si>
    <t>Auswil</t>
  </si>
  <si>
    <t>Aetingen</t>
  </si>
  <si>
    <t>Bregaglia</t>
  </si>
  <si>
    <t>Gambarogno</t>
  </si>
  <si>
    <t>Mettauertal</t>
  </si>
  <si>
    <t>Twann-Tüscherz</t>
  </si>
  <si>
    <t>Speditionsleiter/in, dipl.</t>
  </si>
  <si>
    <t>Spengler/in-Polier/in EF</t>
  </si>
  <si>
    <t>Spenglermeister/in</t>
  </si>
  <si>
    <t>Spitalexperte/-expertin, dipl.</t>
  </si>
  <si>
    <t>Spitalfachmann/-frau EF</t>
  </si>
  <si>
    <t>Sprengfachmann/-frau EF</t>
  </si>
  <si>
    <t>Steinbildhauermeister/in</t>
  </si>
  <si>
    <t>Steinmetzmeister/in</t>
  </si>
  <si>
    <t>Steuerexperte/-expertin, dipl.</t>
  </si>
  <si>
    <t>Strassentransport-Disponent/in EF</t>
  </si>
  <si>
    <t>Teamleiter/in in sozialen und sozialmedizinischen Institutionen EF</t>
  </si>
  <si>
    <t>Boudry</t>
  </si>
  <si>
    <t>Bougy-Villars</t>
  </si>
  <si>
    <t>Boulens</t>
  </si>
  <si>
    <t>Buchrain</t>
  </si>
  <si>
    <t>Buchs (AG)</t>
  </si>
  <si>
    <t>Buchs (SG)</t>
  </si>
  <si>
    <t>Bovernier</t>
  </si>
  <si>
    <t>Buchs (ZH)</t>
  </si>
  <si>
    <t>Büchslen</t>
  </si>
  <si>
    <t>KtBJ min</t>
  </si>
  <si>
    <t>KtBJ max</t>
  </si>
  <si>
    <t>KtBJ 99</t>
  </si>
  <si>
    <t xml:space="preserve">Unterricht für die Berufsmaturität 1 </t>
  </si>
  <si>
    <t>Ctrl KtBJ</t>
  </si>
  <si>
    <t xml:space="preserve"> KtBJ</t>
  </si>
  <si>
    <t>Ne pas effacer</t>
  </si>
  <si>
    <t>Tonga</t>
  </si>
  <si>
    <t>Bogno</t>
  </si>
  <si>
    <t>Bôle</t>
  </si>
  <si>
    <t>Billens-Hennens</t>
  </si>
  <si>
    <t>Bilten</t>
  </si>
  <si>
    <t>Binn</t>
  </si>
  <si>
    <t>Bennwil</t>
  </si>
  <si>
    <t>Benzenschwil</t>
  </si>
  <si>
    <t>Oman</t>
  </si>
  <si>
    <t>Bercher</t>
  </si>
  <si>
    <t>Berg (SG)</t>
  </si>
  <si>
    <t>Berg (TG)</t>
  </si>
  <si>
    <t>Berg am Irchel</t>
  </si>
  <si>
    <t>Bollodingen</t>
  </si>
  <si>
    <t>Boltigen</t>
  </si>
  <si>
    <t>Birmensdorf (ZH)</t>
  </si>
  <si>
    <t>Tuvalu</t>
  </si>
  <si>
    <t>Boncourt</t>
  </si>
  <si>
    <t>Ukraine</t>
  </si>
  <si>
    <t>Birmenstorf (AG)</t>
  </si>
  <si>
    <t>Berolle</t>
  </si>
  <si>
    <t>Bironico</t>
  </si>
  <si>
    <t>Birr</t>
  </si>
  <si>
    <t>Birrhard</t>
  </si>
  <si>
    <t>Birrwil</t>
  </si>
  <si>
    <t>Sri Lanka</t>
  </si>
  <si>
    <t>Birsfelden</t>
  </si>
  <si>
    <t>Birwinken</t>
  </si>
  <si>
    <t>Suriname</t>
  </si>
  <si>
    <t>Bischofszell</t>
  </si>
  <si>
    <t>Bissone</t>
  </si>
  <si>
    <t>Bettens</t>
  </si>
  <si>
    <t>Bettingen</t>
  </si>
  <si>
    <t>Bettlach</t>
  </si>
  <si>
    <t>Bedigliora</t>
  </si>
  <si>
    <t>Bedretto</t>
  </si>
  <si>
    <t>Beggingen</t>
  </si>
  <si>
    <t>Beinwil (Freiamt)</t>
  </si>
  <si>
    <t>Blitzingen</t>
  </si>
  <si>
    <t>Bévilard</t>
  </si>
  <si>
    <t>Bex</t>
  </si>
  <si>
    <t>Bellevue</t>
  </si>
  <si>
    <t>Bibern (SO)</t>
  </si>
  <si>
    <t>Biberstein</t>
  </si>
  <si>
    <t>Saas-Balen</t>
  </si>
  <si>
    <t>Saas-Fee</t>
  </si>
  <si>
    <t>Saas-Grund</t>
  </si>
  <si>
    <t>Sachseln</t>
  </si>
  <si>
    <t>Safenwil</t>
  </si>
  <si>
    <t>Safien</t>
  </si>
  <si>
    <t>Safnern</t>
  </si>
  <si>
    <t>Sagno</t>
  </si>
  <si>
    <t>Sagogn</t>
  </si>
  <si>
    <t>Saicourt</t>
  </si>
  <si>
    <t>Saignelégier</t>
  </si>
  <si>
    <t>Saillon</t>
  </si>
  <si>
    <t>Saint-Aubin (FR)</t>
  </si>
  <si>
    <t>Thunstetten</t>
  </si>
  <si>
    <t>Thürnen</t>
  </si>
  <si>
    <t>Thusis</t>
  </si>
  <si>
    <t>Tiefencastel</t>
  </si>
  <si>
    <t>Tinizong-Rona</t>
  </si>
  <si>
    <t>Titterten</t>
  </si>
  <si>
    <t>Tobel-Tägerschen</t>
  </si>
  <si>
    <t>Toffen</t>
  </si>
  <si>
    <t>Tolochenaz</t>
  </si>
  <si>
    <t>Tomils</t>
  </si>
  <si>
    <t>Törbel</t>
  </si>
  <si>
    <t>Jenaz</t>
  </si>
  <si>
    <t>Jenins</t>
  </si>
  <si>
    <t>Jens</t>
  </si>
  <si>
    <t>Jeuss</t>
  </si>
  <si>
    <t>Jonen</t>
  </si>
  <si>
    <t>Jonschwil</t>
  </si>
  <si>
    <t>Juriens</t>
  </si>
  <si>
    <t>Jussy</t>
  </si>
  <si>
    <t>Kaiseraugst</t>
  </si>
  <si>
    <t>Kaiserstuhl</t>
  </si>
  <si>
    <t>Kaisten</t>
  </si>
  <si>
    <t>Kallern</t>
  </si>
  <si>
    <t>Kallnach</t>
  </si>
  <si>
    <t>Matzendorf</t>
  </si>
  <si>
    <t>Matzingen</t>
  </si>
  <si>
    <t>Mauborget</t>
  </si>
  <si>
    <t>Mauensee</t>
  </si>
  <si>
    <t>Maur</t>
  </si>
  <si>
    <t>Mauraz</t>
  </si>
  <si>
    <t>Lokaler Identifikator</t>
  </si>
  <si>
    <t>Barberêche</t>
  </si>
  <si>
    <t>Bleiken bei Oberdiessbach</t>
  </si>
  <si>
    <t>Chavannes-le-Chêne</t>
  </si>
  <si>
    <t>Chêne-Bougeries</t>
  </si>
  <si>
    <t>Chêne-Bourg</t>
  </si>
  <si>
    <t>Chêne-Pâquier</t>
  </si>
  <si>
    <t>Deisswil bei Münchenbuchsee</t>
  </si>
  <si>
    <t>Dippishausen-Oftershausen</t>
  </si>
  <si>
    <t>Guntershausen bei Birwinken</t>
  </si>
  <si>
    <t>La Tour-de-Trême</t>
  </si>
  <si>
    <t>Le Crêt</t>
  </si>
  <si>
    <t>Les Geneveys-sur-Coffrane</t>
  </si>
  <si>
    <t>Niederried bei Interlaken</t>
  </si>
  <si>
    <t>Oberhofen bei Kreuzlingen</t>
  </si>
  <si>
    <t>Prêles</t>
  </si>
  <si>
    <t>Rudolfstetten-Friedlisberg</t>
  </si>
  <si>
    <t>Röthenbach bei Herzogenbuchsee</t>
  </si>
  <si>
    <t>Saint-Saphorin-sur-Morges</t>
  </si>
  <si>
    <t>Santa Maria im Münstertal</t>
  </si>
  <si>
    <t>Vuisternens-devant-Romont</t>
  </si>
  <si>
    <t>Fontaines (NE)</t>
  </si>
  <si>
    <t>Fontaines-sur-Grandson</t>
  </si>
  <si>
    <t>Fontanezier</t>
  </si>
  <si>
    <t>Fontenais</t>
  </si>
  <si>
    <t>Epalinges</t>
  </si>
  <si>
    <t>Ependes (FR)</t>
  </si>
  <si>
    <t>Ependes (VD)</t>
  </si>
  <si>
    <t>Epesses</t>
  </si>
  <si>
    <t>Eppenberg-Wöschnau</t>
  </si>
  <si>
    <t>Epsach</t>
  </si>
  <si>
    <t>Jongny</t>
  </si>
  <si>
    <t>Eptingen</t>
  </si>
  <si>
    <t>Jouxtens-Mézery</t>
  </si>
  <si>
    <t>Ergisch</t>
  </si>
  <si>
    <t>Eriswil</t>
  </si>
  <si>
    <t>Freienbach</t>
  </si>
  <si>
    <t>Freienstein-Teufen</t>
  </si>
  <si>
    <t>Freienwil</t>
  </si>
  <si>
    <t>Fresens</t>
  </si>
  <si>
    <t>Herrliberg</t>
  </si>
  <si>
    <t>Hersberg</t>
  </si>
  <si>
    <t>Hersiwil</t>
  </si>
  <si>
    <t>Herznach</t>
  </si>
  <si>
    <t>Herzogenbuchsee</t>
  </si>
  <si>
    <t>Hessigkofen</t>
  </si>
  <si>
    <t>Hettlingen</t>
  </si>
  <si>
    <t>Hildisrieden</t>
  </si>
  <si>
    <t>Hilfikon</t>
  </si>
  <si>
    <t>Fulenbach</t>
  </si>
  <si>
    <t>Schönenwerd</t>
  </si>
  <si>
    <t>Prez-vers-Noréaz</t>
  </si>
  <si>
    <t>Provence</t>
  </si>
  <si>
    <t>Puidoux</t>
  </si>
  <si>
    <t>Puplinge</t>
  </si>
  <si>
    <t>Pura</t>
  </si>
  <si>
    <t>Mötschwil</t>
  </si>
  <si>
    <t>Moutier</t>
  </si>
  <si>
    <t>Movelier</t>
  </si>
  <si>
    <t>Muggio</t>
  </si>
  <si>
    <t>Muhen</t>
  </si>
  <si>
    <t>Mühlau</t>
  </si>
  <si>
    <t>Mühleberg</t>
  </si>
  <si>
    <t>Mühledorf (BE)</t>
  </si>
  <si>
    <t>Mühledorf (SO)</t>
  </si>
  <si>
    <t>Mühlehorn</t>
  </si>
  <si>
    <t>Mühlethurnen</t>
  </si>
  <si>
    <t>Mülchi</t>
  </si>
  <si>
    <t>Mulegns</t>
  </si>
  <si>
    <t>Müllheim</t>
  </si>
  <si>
    <t>Mülligen</t>
  </si>
  <si>
    <t>Mümliswil-Ramiswil</t>
  </si>
  <si>
    <t>Mumpf</t>
  </si>
  <si>
    <t>Münchenbuchsee</t>
  </si>
  <si>
    <t>Münchenstein</t>
  </si>
  <si>
    <t>Münchenwiler</t>
  </si>
  <si>
    <t>Münchringen</t>
  </si>
  <si>
    <t>Münchwilen (AG)</t>
  </si>
  <si>
    <t>Münchwilen (TG)</t>
  </si>
  <si>
    <t>Mund</t>
  </si>
  <si>
    <t>Mundaun</t>
  </si>
  <si>
    <t>Münsingen</t>
  </si>
  <si>
    <t>Münster-Geschinen</t>
  </si>
  <si>
    <t>Münsterlingen</t>
  </si>
  <si>
    <t>Muntelier</t>
  </si>
  <si>
    <t>Müntschemier</t>
  </si>
  <si>
    <t>Fachmann/-frau Betreuung EFZ - Ohne nähere Angaben</t>
  </si>
  <si>
    <t>Grundbaupolier/in EF</t>
  </si>
  <si>
    <t>Gymnastikstudioleiter/in EF</t>
  </si>
  <si>
    <t>Handwerker/in in der Denkmalpflege EF</t>
  </si>
  <si>
    <t>Haushaltartikelspezialist/in EF</t>
  </si>
  <si>
    <t>Haushaltleiter/in EF</t>
  </si>
  <si>
    <t>Hausmeister/in, dipl.</t>
  </si>
  <si>
    <t>Haustechnik-Installateur/in (Heizung), dipl.</t>
  </si>
  <si>
    <t>Haustechnik-Installateur/in (Sanitär), dipl.</t>
  </si>
  <si>
    <t>Haustechnikplaner/in (Sanitär), dipl.</t>
  </si>
  <si>
    <t>Hauswart/in EF</t>
  </si>
  <si>
    <t>Hauswirtschaftliche/r Betriebsleiter/in EF</t>
  </si>
  <si>
    <t>Hauswirtschaftsleiter/in EF</t>
  </si>
  <si>
    <t>Hauswirtschaftsleiter/in, dipl.</t>
  </si>
  <si>
    <t>Heimleiter/in, dipl.</t>
  </si>
  <si>
    <t>Heizungsmeister/in</t>
  </si>
  <si>
    <t>Heizwerkführer/in EF</t>
  </si>
  <si>
    <t>Heizöl-Tankrevisor/in EF</t>
  </si>
  <si>
    <t>Holzbau-Polier/in EF</t>
  </si>
  <si>
    <t>Holzbaumeister/in</t>
  </si>
  <si>
    <t>Holzbeizer/in EF</t>
  </si>
  <si>
    <t>Holzbildhauermeister/in</t>
  </si>
  <si>
    <t>Textilmeister/in, dipl.</t>
  </si>
  <si>
    <t>Fachmann/-frau Betreuung EFZ - Generalistische Ausbildung</t>
  </si>
  <si>
    <t>Uhrenarbeiter/in EBA</t>
  </si>
  <si>
    <t>Uhrmacher/in (Rhabilleur)</t>
  </si>
  <si>
    <t>Uhrmacher/in - Ohne nähere Angaben</t>
  </si>
  <si>
    <t>Uhrmacher/in Fachgebiet Industrie</t>
  </si>
  <si>
    <t>Uhrmacher/in Fachgebiet Rhabillage</t>
  </si>
  <si>
    <t>Uhrmacher/in Praktiker/in - Erweiterte Ansprüche</t>
  </si>
  <si>
    <t>Uhrmacher/in Praktiker/in - Grundansprüche</t>
  </si>
  <si>
    <t>Uhrmacher/in Praktiker/in - Ohne nähere Angaben</t>
  </si>
  <si>
    <t>Vergolder/in-Einrahmer/in EFZ</t>
  </si>
  <si>
    <t>Verpackungstechnologe/-technologin EFZ</t>
  </si>
  <si>
    <t>Wagner/in</t>
  </si>
  <si>
    <t>Technikredaktor/in EF</t>
  </si>
  <si>
    <t>Technische/r Beschläge-Spezialist/in EF</t>
  </si>
  <si>
    <t>Technische/r Geschäftsführer/in, dipl.</t>
  </si>
  <si>
    <t>Technische/r Kaufmann/-frau EF</t>
  </si>
  <si>
    <t>Technische/r Werkzeugspezialist/in EF</t>
  </si>
  <si>
    <t>Techno-Polygraf/in EF</t>
  </si>
  <si>
    <t>Telematik-Projektleiter/in EF</t>
  </si>
  <si>
    <t>Telematiker/in, dipl.</t>
  </si>
  <si>
    <t>Wangen (ZH)</t>
  </si>
  <si>
    <t>Wanzwil</t>
  </si>
  <si>
    <t>Warth</t>
  </si>
  <si>
    <t>Weerswilen</t>
  </si>
  <si>
    <t>Textildetailhandelsspezialist/in EF</t>
  </si>
  <si>
    <t>Tierphysiotherapeut/in, dipl.</t>
  </si>
  <si>
    <t>Tontechniker/in EF</t>
  </si>
  <si>
    <t>Tourismus-Experte/Expertin, dipl.</t>
  </si>
  <si>
    <t>Tourismusassistent/in EF</t>
  </si>
  <si>
    <t>Trainer/in Leistungssport EF</t>
  </si>
  <si>
    <t>Trainer/in Spitzensport, dipl.</t>
  </si>
  <si>
    <t>Transportsanitäter/in EF</t>
  </si>
  <si>
    <t>Treuhandexperte/-expertin, dipl.</t>
  </si>
  <si>
    <t>Treuhänder/in EF</t>
  </si>
  <si>
    <t>Mastrils</t>
  </si>
  <si>
    <t>Mathod</t>
  </si>
  <si>
    <t>Mathon</t>
  </si>
  <si>
    <t>Matran</t>
  </si>
  <si>
    <t>Matt</t>
  </si>
  <si>
    <t>Matten bei Interlaken</t>
  </si>
  <si>
    <t>Mattstetten</t>
  </si>
  <si>
    <t>Oeschenbach</t>
  </si>
  <si>
    <t>Oeschgen</t>
  </si>
  <si>
    <t>Oetwil am See</t>
  </si>
  <si>
    <t>Oetwil an der Limmat</t>
  </si>
  <si>
    <t>Oftringen</t>
  </si>
  <si>
    <t>Ogens</t>
  </si>
  <si>
    <t>Ohmstal</t>
  </si>
  <si>
    <t>Oleyres</t>
  </si>
  <si>
    <t>Olsberg</t>
  </si>
  <si>
    <t>Olten</t>
  </si>
  <si>
    <t>Oltingen</t>
  </si>
  <si>
    <t>Onex</t>
  </si>
  <si>
    <t>Onnens (VD)</t>
  </si>
  <si>
    <t>Onsernone</t>
  </si>
  <si>
    <t>Opfikon</t>
  </si>
  <si>
    <t>Oppens</t>
  </si>
  <si>
    <t>Oppligen</t>
  </si>
  <si>
    <t>Orges</t>
  </si>
  <si>
    <t>Melano</t>
  </si>
  <si>
    <t>Melchnau</t>
  </si>
  <si>
    <t>Melide</t>
  </si>
  <si>
    <t>Mellikon</t>
  </si>
  <si>
    <t>Mellingen</t>
  </si>
  <si>
    <t>Ormont-Dessus</t>
  </si>
  <si>
    <t>Orny</t>
  </si>
  <si>
    <t>Oron-la-Ville</t>
  </si>
  <si>
    <t>Oron-le-Châtel</t>
  </si>
  <si>
    <t>Orpund</t>
  </si>
  <si>
    <t>Orselina</t>
  </si>
  <si>
    <t>Orsières</t>
  </si>
  <si>
    <t>Mergoscia</t>
  </si>
  <si>
    <t>Meride</t>
  </si>
  <si>
    <t>Merishausen</t>
  </si>
  <si>
    <t>Mervelier</t>
  </si>
  <si>
    <t>Merzligen</t>
  </si>
  <si>
    <t>Schauspieler/in</t>
  </si>
  <si>
    <t>Schneider/in</t>
  </si>
  <si>
    <t>Schreiner/in - Richtung Bau und Fenster</t>
  </si>
  <si>
    <t>Schreiner/in - Richtung Möbel und Innenausbau</t>
  </si>
  <si>
    <t>Gesundheits- und Lebensberater/in</t>
  </si>
  <si>
    <t>Getränketechnologe/-technologin, Meister-</t>
  </si>
  <si>
    <t>Glasbauexperte/-expertin, dipl.</t>
  </si>
  <si>
    <t>Glaser/in-Vorarbeiter/in EF</t>
  </si>
  <si>
    <t>Goldschmiedemeister/in</t>
  </si>
  <si>
    <t>Grenzwächter/in EF</t>
  </si>
  <si>
    <t>Grenzwächter/in, dipl.</t>
  </si>
  <si>
    <t>Pflästerer/Pflästerin EFZ</t>
  </si>
  <si>
    <t>Sala Capriasca</t>
  </si>
  <si>
    <t>Salen-Reutenen</t>
  </si>
  <si>
    <t>Sâles (Gruyère)</t>
  </si>
  <si>
    <t>Sales (Sarine)</t>
  </si>
  <si>
    <t>Salorino</t>
  </si>
  <si>
    <t>Santa Domenica</t>
  </si>
  <si>
    <t>Says</t>
  </si>
  <si>
    <t>Scheid</t>
  </si>
  <si>
    <t>Scherzingen</t>
  </si>
  <si>
    <t>Schinznach Bad</t>
  </si>
  <si>
    <t>Schinznach Dorf</t>
  </si>
  <si>
    <t>Schlatt</t>
  </si>
  <si>
    <t>Schlattingen</t>
  </si>
  <si>
    <t>Schleuis</t>
  </si>
  <si>
    <t>Schocherswil</t>
  </si>
  <si>
    <t>Schönenbaumgarten</t>
  </si>
  <si>
    <t>Schönenberg an der Thur</t>
  </si>
  <si>
    <t>Schwarzenbach</t>
  </si>
  <si>
    <t>Schweizersholz</t>
  </si>
  <si>
    <t>Scuol/Schuls</t>
  </si>
  <si>
    <t>Sédeilles</t>
  </si>
  <si>
    <t>Seewis im Prätigau</t>
  </si>
  <si>
    <t>Seiry</t>
  </si>
  <si>
    <t>Seleute</t>
  </si>
  <si>
    <t>Selkingen</t>
  </si>
  <si>
    <t>Siegershausen</t>
  </si>
  <si>
    <t>Sitterdorf</t>
  </si>
  <si>
    <t>Someo</t>
  </si>
  <si>
    <t>Sommentier</t>
  </si>
  <si>
    <t>Somvix</t>
  </si>
  <si>
    <t>Sonterswil</t>
  </si>
  <si>
    <t>Steg</t>
  </si>
  <si>
    <t>Stein (Toggenburg)</t>
  </si>
  <si>
    <t>Steinhaus</t>
  </si>
  <si>
    <t>Stilli</t>
  </si>
  <si>
    <t>Strada</t>
  </si>
  <si>
    <t>Strohwilen</t>
  </si>
  <si>
    <t>Studen</t>
  </si>
  <si>
    <t>Sulz (LU)</t>
  </si>
  <si>
    <t>Surcasti</t>
  </si>
  <si>
    <t>Surcuolm</t>
  </si>
  <si>
    <t>Tägerschen</t>
  </si>
  <si>
    <t>Tannegg</t>
  </si>
  <si>
    <t>Tavetsch</t>
  </si>
  <si>
    <t>Tersnaus</t>
  </si>
  <si>
    <t>Tesserete</t>
  </si>
  <si>
    <t>Thielle-Wavre</t>
  </si>
  <si>
    <t>Tinizong</t>
  </si>
  <si>
    <t>Tobel</t>
  </si>
  <si>
    <t>Toos</t>
  </si>
  <si>
    <t>Torny-le-Grand</t>
  </si>
  <si>
    <t>Torre</t>
  </si>
  <si>
    <t>Trans</t>
  </si>
  <si>
    <t>Travers</t>
  </si>
  <si>
    <t>Triboltingen</t>
  </si>
  <si>
    <t>Tschiertschen</t>
  </si>
  <si>
    <t>Tschierv</t>
  </si>
  <si>
    <t>Tumegl/Tomils</t>
  </si>
  <si>
    <t>Tuttwil</t>
  </si>
  <si>
    <t>Uerschhausen</t>
  </si>
  <si>
    <t>Uesslingen</t>
  </si>
  <si>
    <t>Uetikon</t>
  </si>
  <si>
    <t>Uffikon</t>
  </si>
  <si>
    <t>Ulrichen</t>
  </si>
  <si>
    <t>Unterehrendingen</t>
  </si>
  <si>
    <t>Unterschlatt</t>
  </si>
  <si>
    <t>Uors (Lumnezia)</t>
  </si>
  <si>
    <t>Uors-Peiden</t>
  </si>
  <si>
    <t>Urtenen</t>
  </si>
  <si>
    <t>Vaglio</t>
  </si>
  <si>
    <t>Valchava</t>
  </si>
  <si>
    <t>Vauderens</t>
  </si>
  <si>
    <t>Vaumarcus-Vernéaz</t>
  </si>
  <si>
    <t>Vesin</t>
  </si>
  <si>
    <t>Vezio</t>
  </si>
  <si>
    <t>Viganello</t>
  </si>
  <si>
    <t>Vigens</t>
  </si>
  <si>
    <t>Villa (GR)</t>
  </si>
  <si>
    <t>Villa Luganese</t>
  </si>
  <si>
    <t>Villangeaux</t>
  </si>
  <si>
    <t>Villaraboud</t>
  </si>
  <si>
    <t>Villaranon</t>
  </si>
  <si>
    <t>Villarbeney</t>
  </si>
  <si>
    <t>Villargiroud</t>
  </si>
  <si>
    <t>Villariaz</t>
  </si>
  <si>
    <t>Villarimboud</t>
  </si>
  <si>
    <t>Villarlod</t>
  </si>
  <si>
    <t>Villars-d'Avry</t>
  </si>
  <si>
    <t>Villarsel-le-Gibloux</t>
  </si>
  <si>
    <t>Villarsiviriaux</t>
  </si>
  <si>
    <t>Villars-Lussery</t>
  </si>
  <si>
    <t>Villars-sous-Mont</t>
  </si>
  <si>
    <t>Vilters</t>
  </si>
  <si>
    <t>Vissoie</t>
  </si>
  <si>
    <t>Vuippens</t>
  </si>
  <si>
    <t>Vully-le-Bas</t>
  </si>
  <si>
    <t>Vully-le-Haut</t>
  </si>
  <si>
    <t>Wallenbuch</t>
  </si>
  <si>
    <t>Wallenwil</t>
  </si>
  <si>
    <t>Lüterswil-Gächliwil</t>
  </si>
  <si>
    <t>Luthern</t>
  </si>
  <si>
    <t>Lütisburg</t>
  </si>
  <si>
    <t>Lütschental</t>
  </si>
  <si>
    <t>Lützelflüh</t>
  </si>
  <si>
    <t>Lutzenberg</t>
  </si>
  <si>
    <t>Luven</t>
  </si>
  <si>
    <t>Quarten</t>
  </si>
  <si>
    <t>Quinto</t>
  </si>
  <si>
    <t>Radelfingen</t>
  </si>
  <si>
    <t>Rafz</t>
  </si>
  <si>
    <t>Rain</t>
  </si>
  <si>
    <t>Ramlinsburg</t>
  </si>
  <si>
    <t>Ramosch</t>
  </si>
  <si>
    <t>Ramsen</t>
  </si>
  <si>
    <t>Rancate</t>
  </si>
  <si>
    <t>Rances</t>
  </si>
  <si>
    <t>Randa</t>
  </si>
  <si>
    <t>Randogne</t>
  </si>
  <si>
    <t>Raperswilen</t>
  </si>
  <si>
    <t>Rapperswil (BE)</t>
  </si>
  <si>
    <t>Rapperswil-Jona</t>
  </si>
  <si>
    <t>Raron</t>
  </si>
  <si>
    <t>Realp</t>
  </si>
  <si>
    <t>Rebeuvelier</t>
  </si>
  <si>
    <t>Rebévelier</t>
  </si>
  <si>
    <t>Rebstein</t>
  </si>
  <si>
    <t>Recherswil</t>
  </si>
  <si>
    <t>Rechthalten</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</si>
  <si>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</si>
  <si>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</si>
  <si>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</si>
  <si>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</si>
  <si>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</si>
  <si>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</si>
  <si>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</si>
  <si>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</si>
  <si>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</si>
  <si>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</si>
  <si>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</si>
  <si>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</si>
  <si>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</si>
  <si>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</si>
  <si>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Sessa</t>
  </si>
  <si>
    <t>Seuzach</t>
  </si>
  <si>
    <t>Sévaz</t>
  </si>
  <si>
    <t>Sevelen</t>
  </si>
  <si>
    <t>Sévery</t>
  </si>
  <si>
    <t>Sevgein</t>
  </si>
  <si>
    <t>Siat</t>
  </si>
  <si>
    <t>Siblingen</t>
  </si>
  <si>
    <t>Sierre</t>
  </si>
  <si>
    <t>Sigirino</t>
  </si>
  <si>
    <t>Siglistorf</t>
  </si>
  <si>
    <t>Signau</t>
  </si>
  <si>
    <t>Sigriswil</t>
  </si>
  <si>
    <t>Silenen</t>
  </si>
  <si>
    <t>Sils im Domleschg</t>
  </si>
  <si>
    <t>Sils im Engadin/Segl</t>
  </si>
  <si>
    <t>Silvaplana</t>
  </si>
  <si>
    <t>Coiffeur/-euse EFZ</t>
  </si>
  <si>
    <t>Automatiker/in EFZ</t>
  </si>
  <si>
    <t>Ried-Mörel</t>
  </si>
  <si>
    <t>Riedt</t>
  </si>
  <si>
    <t>Riom</t>
  </si>
  <si>
    <t>Ritzingen</t>
  </si>
  <si>
    <t>Robasacco</t>
  </si>
  <si>
    <t>Roche-d'Or</t>
  </si>
  <si>
    <t>Romainmôtier</t>
  </si>
  <si>
    <t>Detailhandelsfachmann/-frau EFZ - Bewirtschaftung - Schuhe</t>
  </si>
  <si>
    <t>Detailhandelsfachmann/-frau EFZ - Bewirtschaftung - Spielwaren</t>
  </si>
  <si>
    <t>Detailhandelsfachmann/-frau EFZ - Bewirtschaftung - Sportartikel</t>
  </si>
  <si>
    <t>Detailhandelsfachmann/-frau EFZ - Bewirtschaftung - Textil</t>
  </si>
  <si>
    <t>Detailhandelsfachmann/-frau EFZ - Bewirtschaftung - Ton-Bildträger und Musikalien</t>
  </si>
  <si>
    <t>Bettenhausen</t>
  </si>
  <si>
    <t>Malawi</t>
  </si>
  <si>
    <t>Bauma</t>
  </si>
  <si>
    <t>Bavois</t>
  </si>
  <si>
    <t>Mali</t>
  </si>
  <si>
    <t>Beatenberg</t>
  </si>
  <si>
    <t>Beckenried</t>
  </si>
  <si>
    <t>Bedano</t>
  </si>
  <si>
    <t>Bachenbülach</t>
  </si>
  <si>
    <t>Bachs</t>
  </si>
  <si>
    <t>Bad Ragaz</t>
  </si>
  <si>
    <t>Bad Zurzach</t>
  </si>
  <si>
    <t>Bever</t>
  </si>
  <si>
    <t>Beinwil (SO)</t>
  </si>
  <si>
    <t>Beinwil am See</t>
  </si>
  <si>
    <t>Moldova</t>
  </si>
  <si>
    <t>Biasca</t>
  </si>
  <si>
    <t>Monaco</t>
  </si>
  <si>
    <t>Bellach</t>
  </si>
  <si>
    <t>Biberist</t>
  </si>
  <si>
    <t>Bellerive (VD)</t>
  </si>
  <si>
    <t>Ballwil</t>
  </si>
  <si>
    <t>Bellikon</t>
  </si>
  <si>
    <t>Bellinzona</t>
  </si>
  <si>
    <t>Ferpicloz</t>
  </si>
  <si>
    <t>Ferrera</t>
  </si>
  <si>
    <t>Feusisberg</t>
  </si>
  <si>
    <t>Fey</t>
  </si>
  <si>
    <t>Fideris</t>
  </si>
  <si>
    <t>Goldach</t>
  </si>
  <si>
    <t>Villars-Sainte-Croix</t>
  </si>
  <si>
    <t>Goldingen</t>
  </si>
  <si>
    <t>Fiez</t>
  </si>
  <si>
    <t>Filisur</t>
  </si>
  <si>
    <t>Filzbach</t>
  </si>
  <si>
    <t>Orbe</t>
  </si>
  <si>
    <t>Finhaut</t>
  </si>
  <si>
    <t>Palézieux</t>
  </si>
  <si>
    <t>Einsiedeln</t>
  </si>
  <si>
    <t>Eischoll</t>
  </si>
  <si>
    <t>Fischbach-Göslikon</t>
  </si>
  <si>
    <t>Paudex</t>
  </si>
  <si>
    <t>Fischenthal</t>
  </si>
  <si>
    <t>Elfingen</t>
  </si>
  <si>
    <t>Fisibach</t>
  </si>
  <si>
    <t>Fislisbach</t>
  </si>
  <si>
    <t>Flaach</t>
  </si>
  <si>
    <t>Fläsch</t>
  </si>
  <si>
    <t>Flawil</t>
  </si>
  <si>
    <t>Flerden</t>
  </si>
  <si>
    <t>Flims</t>
  </si>
  <si>
    <t>Flüelen</t>
  </si>
  <si>
    <t>Flühli</t>
  </si>
  <si>
    <t>Enges</t>
  </si>
  <si>
    <t>Engi</t>
  </si>
  <si>
    <t>Engollon</t>
  </si>
  <si>
    <t>Ennenda</t>
  </si>
  <si>
    <t>Ennetbaden</t>
  </si>
  <si>
    <t>Ennetbürgen</t>
  </si>
  <si>
    <t>Ennetmoos</t>
  </si>
  <si>
    <t>Entlebuch</t>
  </si>
  <si>
    <t>Diessbach bei Büren</t>
  </si>
  <si>
    <t>Diesse</t>
  </si>
  <si>
    <t>Diessenhofen</t>
  </si>
  <si>
    <t>Dietikon</t>
  </si>
  <si>
    <t>Dietlikon</t>
  </si>
  <si>
    <t>Dietwil</t>
  </si>
  <si>
    <t>Dinhard</t>
  </si>
  <si>
    <t>Dintikon</t>
  </si>
  <si>
    <t>Disentis/Mustér</t>
  </si>
  <si>
    <t>Dittingen</t>
  </si>
  <si>
    <t>Ctrl Commune</t>
  </si>
  <si>
    <t>Courtételle</t>
  </si>
  <si>
    <t>Incomplet</t>
  </si>
  <si>
    <t>Castasegna</t>
  </si>
  <si>
    <t>Castel San Pietro</t>
  </si>
  <si>
    <t>Castiel</t>
  </si>
  <si>
    <t>Casti-Wergenstein</t>
  </si>
  <si>
    <t>Bühl</t>
  </si>
  <si>
    <t>Bühler</t>
  </si>
  <si>
    <t>Bülach</t>
  </si>
  <si>
    <t>Caviano</t>
  </si>
  <si>
    <t>Cavigliano</t>
  </si>
  <si>
    <t>Bünzen</t>
  </si>
  <si>
    <t>Buochs</t>
  </si>
  <si>
    <t>Bürchen</t>
  </si>
  <si>
    <t>Céligny</t>
  </si>
  <si>
    <t>Cerentino</t>
  </si>
  <si>
    <t>Cerniat (FR)</t>
  </si>
  <si>
    <t>Cerniaz (VD)</t>
  </si>
  <si>
    <t>Cernier</t>
  </si>
  <si>
    <t>Certara</t>
  </si>
  <si>
    <t>Cevio</t>
  </si>
  <si>
    <t>Châbles</t>
  </si>
  <si>
    <t>Bürglen (UR)</t>
  </si>
  <si>
    <t>Büron</t>
  </si>
  <si>
    <t>Bursinel</t>
  </si>
  <si>
    <t>Bretigny-sur-Morrens</t>
  </si>
  <si>
    <t>Bretonnières</t>
  </si>
  <si>
    <t>Bretzwil</t>
  </si>
  <si>
    <t>Brienz (BE)</t>
  </si>
  <si>
    <t>Busswil bei Büren</t>
  </si>
  <si>
    <t>Busswil bei Melchnau</t>
  </si>
  <si>
    <t>Rohrbachgraben</t>
  </si>
  <si>
    <t>Romainmôtier-Envy</t>
  </si>
  <si>
    <t>Romairon</t>
  </si>
  <si>
    <t>Romanel-sur-Lausanne</t>
  </si>
  <si>
    <t>Staffelbach</t>
  </si>
  <si>
    <t>Stalden (VS)</t>
  </si>
  <si>
    <t>Staldenried</t>
  </si>
  <si>
    <t>Stallikon</t>
  </si>
  <si>
    <t>Stampa</t>
  </si>
  <si>
    <t>Stans</t>
  </si>
  <si>
    <t>Stansstad</t>
  </si>
  <si>
    <t>Starrkirch-Wil</t>
  </si>
  <si>
    <t>Oberwichtrach</t>
  </si>
  <si>
    <t>Hauswirtschaftspraktiker/in EBA</t>
  </si>
  <si>
    <t>Heizungsinstallateur/in EFZ</t>
  </si>
  <si>
    <t>Holzbildhauer/in EFZ</t>
  </si>
  <si>
    <t>Holzhandwerker/in EFZ - Drechslerei</t>
  </si>
  <si>
    <t>Holzhandwerker/in EFZ - Ohne nähere Angaben</t>
  </si>
  <si>
    <t>Holzhandwerker/in EFZ - Weissküferei</t>
  </si>
  <si>
    <t>Hotelfachmann/-frau EFZ</t>
  </si>
  <si>
    <t>Hotellerieangestellte/r EBA</t>
  </si>
  <si>
    <t>Hufschmied/in EFZ</t>
  </si>
  <si>
    <t>Hundecoiffeur/-euse</t>
  </si>
  <si>
    <t>Industrie- und Unterlagsbodenbauer/in EFZ</t>
  </si>
  <si>
    <t>Industrie- und Unterlagsbodenbaupraktiker/in EBA</t>
  </si>
  <si>
    <t>Industrie-Diamantenschleifer/in</t>
  </si>
  <si>
    <t>Industrielackierer/in EFZ</t>
  </si>
  <si>
    <t>Informatiker/in EFZ - Applikationsentwicklung</t>
  </si>
  <si>
    <t>Informatiker/in EFZ - Generalistische Ausrichtung</t>
  </si>
  <si>
    <t>Informatiker/in EFZ - Ohne nähere Angaben</t>
  </si>
  <si>
    <t>Informatiker/in EFZ - Support</t>
  </si>
  <si>
    <t>Informatiker/in EFZ - Systemtechnik</t>
  </si>
  <si>
    <t>Informatiker/in EFZ - Validierungsteam Nordwestschweiz</t>
  </si>
  <si>
    <t>Innendekorateur/in - Bodenbelag</t>
  </si>
  <si>
    <t>Innendekorateur/in - Montage</t>
  </si>
  <si>
    <t>Innendekorateur/in - Ohne nähere Angaben</t>
  </si>
  <si>
    <t>Innendekorateur/in - Polstern</t>
  </si>
  <si>
    <t>Innendekorateur/in - Vorhang</t>
  </si>
  <si>
    <t>Detailhandelsassistent/in EBA - Papeterie</t>
  </si>
  <si>
    <t>Detailhandelsassistent/in EBA - Parfümerie</t>
  </si>
  <si>
    <t>Detailhandelsassistent/in EBA - Post</t>
  </si>
  <si>
    <t>Detailhandelsassistent/in EBA - Schuhe</t>
  </si>
  <si>
    <t>Detailhandelsassistent/in EBA - Spielwaren</t>
  </si>
  <si>
    <t>Detailhandelsassistent/in EBA - Sportartikel</t>
  </si>
  <si>
    <t>Detailhandelsassistent/in EBA - Teppich und Bodenbeläge</t>
  </si>
  <si>
    <t>Detailhandelsassistent/in EBA - Textil</t>
  </si>
  <si>
    <t>Detailhandelsassistent/in EBA - Uhren-Schmuck-Edelsteine</t>
  </si>
  <si>
    <t>Grangettes</t>
  </si>
  <si>
    <t>Gränichen</t>
  </si>
  <si>
    <t>Gravesano</t>
  </si>
  <si>
    <t>Greifensee</t>
  </si>
  <si>
    <t>Grellingen</t>
  </si>
  <si>
    <t>Grenchen</t>
  </si>
  <si>
    <t>Greng</t>
  </si>
  <si>
    <t>Grengiols</t>
  </si>
  <si>
    <t>Grens</t>
  </si>
  <si>
    <t>Greppen</t>
  </si>
  <si>
    <t>Gresso</t>
  </si>
  <si>
    <t>Gressy</t>
  </si>
  <si>
    <t>Gretzenbach</t>
  </si>
  <si>
    <t>Grimisuat</t>
  </si>
  <si>
    <t>Grindel</t>
  </si>
  <si>
    <t>Grindelwald</t>
  </si>
  <si>
    <t>Grolley</t>
  </si>
  <si>
    <t>Grône</t>
  </si>
  <si>
    <t>Grono</t>
  </si>
  <si>
    <t>Grossaffoltern</t>
  </si>
  <si>
    <t>Grossdietwil</t>
  </si>
  <si>
    <t>Grosshöchstetten</t>
  </si>
  <si>
    <t>Grosswangen</t>
  </si>
  <si>
    <t>Grub (AR)</t>
  </si>
  <si>
    <t>Grüningen</t>
  </si>
  <si>
    <t>Grüsch</t>
  </si>
  <si>
    <t>Gruyères</t>
  </si>
  <si>
    <t>Gryon</t>
  </si>
  <si>
    <t>Gsteig</t>
  </si>
  <si>
    <t>Uitikon</t>
  </si>
  <si>
    <t>Ulmiz</t>
  </si>
  <si>
    <t>Umiken</t>
  </si>
  <si>
    <t>Undervelier</t>
  </si>
  <si>
    <t>Unterägeri</t>
  </si>
  <si>
    <t>Zumholz</t>
  </si>
  <si>
    <t>Zumikon</t>
  </si>
  <si>
    <t>Zunzgen</t>
  </si>
  <si>
    <t>Zuoz</t>
  </si>
  <si>
    <t>Falera</t>
  </si>
  <si>
    <t>Torny</t>
  </si>
  <si>
    <t>Torricella-Taverne</t>
  </si>
  <si>
    <t>Trachselwald</t>
  </si>
  <si>
    <t>Tramelan</t>
  </si>
  <si>
    <t>Trasadingen</t>
  </si>
  <si>
    <t>Saint-Martin (VS)</t>
  </si>
  <si>
    <t>Saint-Maurice</t>
  </si>
  <si>
    <t>Treycovagnes</t>
  </si>
  <si>
    <t>Treytorrens (Payerne)</t>
  </si>
  <si>
    <t>Treyvaux</t>
  </si>
  <si>
    <t>Triengen</t>
  </si>
  <si>
    <t>Trient</t>
  </si>
  <si>
    <t>Trimbach</t>
  </si>
  <si>
    <t>Trimmis</t>
  </si>
  <si>
    <t>Trimstein</t>
  </si>
  <si>
    <t>Salgesch</t>
  </si>
  <si>
    <t>Salins</t>
  </si>
  <si>
    <t>Salmsach</t>
  </si>
  <si>
    <t>Salouf</t>
  </si>
  <si>
    <t>Salvan</t>
  </si>
  <si>
    <t>Salvenach</t>
  </si>
  <si>
    <t>Samedan</t>
  </si>
  <si>
    <t>Samnaun</t>
  </si>
  <si>
    <t>San Nazzaro</t>
  </si>
  <si>
    <t>Tscheppach</t>
  </si>
  <si>
    <t>Tschiertschen-Praden</t>
  </si>
  <si>
    <t>Tschlin</t>
  </si>
  <si>
    <t>Tschugg</t>
  </si>
  <si>
    <t>Tübach</t>
  </si>
  <si>
    <t>Tuggen</t>
  </si>
  <si>
    <t>Tujetsch</t>
  </si>
  <si>
    <t>Turbenthal</t>
  </si>
  <si>
    <t>Turgi</t>
  </si>
  <si>
    <t>Turtmann</t>
  </si>
  <si>
    <t>Tüscherz-Alfermée</t>
  </si>
  <si>
    <t>Twann</t>
  </si>
  <si>
    <t>Udligenswil</t>
  </si>
  <si>
    <t>Sattel</t>
  </si>
  <si>
    <t>Saubraz</t>
  </si>
  <si>
    <t>Saulcy</t>
  </si>
  <si>
    <t>Saules (BE)</t>
  </si>
  <si>
    <t>Savagnier</t>
  </si>
  <si>
    <t>Savièse</t>
  </si>
  <si>
    <t>Savognin</t>
  </si>
  <si>
    <t>Savosa</t>
  </si>
  <si>
    <t>Saxeten</t>
  </si>
  <si>
    <t>Saxon</t>
  </si>
  <si>
    <t>Schaffhausen</t>
  </si>
  <si>
    <t>Schafisheim</t>
  </si>
  <si>
    <t>Schalunen</t>
  </si>
  <si>
    <t>S-chanf</t>
  </si>
  <si>
    <t>Schangnau</t>
  </si>
  <si>
    <t>Schänis</t>
  </si>
  <si>
    <t>Unterbäch</t>
  </si>
  <si>
    <t>Unterbözberg</t>
  </si>
  <si>
    <t>Untereggen</t>
  </si>
  <si>
    <t>Unterems</t>
  </si>
  <si>
    <t>Unterendingen</t>
  </si>
  <si>
    <t>Unterengstringen</t>
  </si>
  <si>
    <t>Unterentfelden</t>
  </si>
  <si>
    <t>Unteriberg</t>
  </si>
  <si>
    <t>Unterkulm</t>
  </si>
  <si>
    <t>Lovens</t>
  </si>
  <si>
    <t>Lü</t>
  </si>
  <si>
    <t>Lugaggia</t>
  </si>
  <si>
    <t>Lussery</t>
  </si>
  <si>
    <t>Lussy (FR)</t>
  </si>
  <si>
    <t>Lustdorf</t>
  </si>
  <si>
    <t>Lüterkofen</t>
  </si>
  <si>
    <t>Lüterswil</t>
  </si>
  <si>
    <t>Macconnens</t>
  </si>
  <si>
    <t>Magnedens</t>
  </si>
  <si>
    <t>Malapalud</t>
  </si>
  <si>
    <t>Mannenbach</t>
  </si>
  <si>
    <t>Mannens-Grandsivaz</t>
  </si>
  <si>
    <t>Marin-Epagnier</t>
  </si>
  <si>
    <t>Marly-le-Grand</t>
  </si>
  <si>
    <t>Marly-le-Petit</t>
  </si>
  <si>
    <t>Marolta</t>
  </si>
  <si>
    <t>Martigny-Bourg</t>
  </si>
  <si>
    <t>Martigny-Ville</t>
  </si>
  <si>
    <t>Märwil</t>
  </si>
  <si>
    <t>Mattwil</t>
  </si>
  <si>
    <t>Maules</t>
  </si>
  <si>
    <t>Mauren</t>
  </si>
  <si>
    <t>Medels im Rheinwald</t>
  </si>
  <si>
    <t>Menzonio</t>
  </si>
  <si>
    <t>Mettemberg</t>
  </si>
  <si>
    <t>Mettendorf</t>
  </si>
  <si>
    <t>Mettlen</t>
  </si>
  <si>
    <t>Mett-Oberschlatt</t>
  </si>
  <si>
    <t>Metzerlen</t>
  </si>
  <si>
    <t>Mézery-près-Donneloye</t>
  </si>
  <si>
    <t>Middes</t>
  </si>
  <si>
    <t>Miécourt</t>
  </si>
  <si>
    <t>Misery</t>
  </si>
  <si>
    <t>Mogelsberg</t>
  </si>
  <si>
    <t>Moghegno</t>
  </si>
  <si>
    <t>Montagnola</t>
  </si>
  <si>
    <t>Montagny-la-Ville</t>
  </si>
  <si>
    <t>Montagny-les-Monts</t>
  </si>
  <si>
    <t>Montborget</t>
  </si>
  <si>
    <t>Montbovon</t>
  </si>
  <si>
    <t>Montbrelloz</t>
  </si>
  <si>
    <t>Monte</t>
  </si>
  <si>
    <t>Montécu</t>
  </si>
  <si>
    <t>Montenol</t>
  </si>
  <si>
    <t>Monterschu</t>
  </si>
  <si>
    <t>Montet (Broye)</t>
  </si>
  <si>
    <t>Montévraz</t>
  </si>
  <si>
    <t>Montfavergier</t>
  </si>
  <si>
    <t>Montignez</t>
  </si>
  <si>
    <t>Montmelon</t>
  </si>
  <si>
    <t>Montreux-Châtelard</t>
  </si>
  <si>
    <t>Montreux-Planches</t>
  </si>
  <si>
    <t>Mörel</t>
  </si>
  <si>
    <t>Morlens</t>
  </si>
  <si>
    <t>Mosen</t>
  </si>
  <si>
    <t>Mossel</t>
  </si>
  <si>
    <t>Môtiers (NE)</t>
  </si>
  <si>
    <t>Mugena</t>
  </si>
  <si>
    <t>Mühlebach</t>
  </si>
  <si>
    <t>Mühlethal</t>
  </si>
  <si>
    <t>Märstetten</t>
  </si>
  <si>
    <t>Marthalen</t>
  </si>
  <si>
    <t>Martherenges</t>
  </si>
  <si>
    <t>Martigny</t>
  </si>
  <si>
    <t>Martigny-Combe</t>
  </si>
  <si>
    <t>Martisberg</t>
  </si>
  <si>
    <t>Maschwanden</t>
  </si>
  <si>
    <t>Mase</t>
  </si>
  <si>
    <t>Masein</t>
  </si>
  <si>
    <t>Massagno</t>
  </si>
  <si>
    <t>Massongex</t>
  </si>
  <si>
    <t>Massonnens</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</si>
  <si>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</si>
  <si>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</si>
  <si>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</si>
  <si>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</si>
  <si>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</si>
  <si>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</si>
  <si>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</si>
  <si>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</si>
  <si>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</si>
  <si>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</si>
  <si>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</si>
  <si>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</si>
  <si>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</si>
  <si>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</si>
  <si>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</si>
  <si>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</si>
  <si>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</si>
  <si>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</si>
  <si>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</si>
  <si>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</si>
  <si>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</si>
  <si>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</si>
  <si>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</si>
  <si>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</si>
  <si>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Eschenbach (LU)</t>
  </si>
  <si>
    <t>Eschenbach (SG)</t>
  </si>
  <si>
    <t>Eschenz</t>
  </si>
  <si>
    <t>Eschert</t>
  </si>
  <si>
    <t>Le Chenit</t>
  </si>
  <si>
    <t>Eschlikon</t>
  </si>
  <si>
    <t>Escholzmatt</t>
  </si>
  <si>
    <t>Le Lieu</t>
  </si>
  <si>
    <t>Essertes</t>
  </si>
  <si>
    <t>Le Mont-sur-Lausanne</t>
  </si>
  <si>
    <t>Essertines-sur-Rolle</t>
  </si>
  <si>
    <t>Essertines-sur-Yverdon</t>
  </si>
  <si>
    <t>Essert-Pittet</t>
  </si>
  <si>
    <t>Essert-sous-Champvent</t>
  </si>
  <si>
    <t>Estavayer-le-Lac</t>
  </si>
  <si>
    <t>Le Vaud</t>
  </si>
  <si>
    <t>Deitingen</t>
  </si>
  <si>
    <t>Delémont</t>
  </si>
  <si>
    <t>Delley-Portalban</t>
  </si>
  <si>
    <t>Démoret</t>
  </si>
  <si>
    <t>Denens</t>
  </si>
  <si>
    <t>Denezy</t>
  </si>
  <si>
    <t>Densbüren</t>
  </si>
  <si>
    <t>Derendingen</t>
  </si>
  <si>
    <t>Develier</t>
  </si>
  <si>
    <t>Diegten</t>
  </si>
  <si>
    <t>Granges-de-Vesin</t>
  </si>
  <si>
    <t>Grattavache</t>
  </si>
  <si>
    <t>Greich</t>
  </si>
  <si>
    <t>Grenilles</t>
  </si>
  <si>
    <t>Griesenberg</t>
  </si>
  <si>
    <t>Grimentz</t>
  </si>
  <si>
    <t>Grod</t>
  </si>
  <si>
    <t>Grossandelfingen</t>
  </si>
  <si>
    <t>Grossbösingen</t>
  </si>
  <si>
    <t>Grossgurmels</t>
  </si>
  <si>
    <t>Grossguschelmuth</t>
  </si>
  <si>
    <t>Gumefens</t>
  </si>
  <si>
    <t>Gündelhart-Hörhausen</t>
  </si>
  <si>
    <t>Guntershausen bei Aadorf</t>
  </si>
  <si>
    <t>Gunzwil</t>
  </si>
  <si>
    <t>Guschelmuth</t>
  </si>
  <si>
    <t>Gutenburg</t>
  </si>
  <si>
    <t>Guttet</t>
  </si>
  <si>
    <t>Halden</t>
  </si>
  <si>
    <t>Hämikon</t>
  </si>
  <si>
    <t>Happerswil-Buch</t>
  </si>
  <si>
    <t>Harenwilen</t>
  </si>
  <si>
    <t>Hätzingen</t>
  </si>
  <si>
    <t>Hauptwil</t>
  </si>
  <si>
    <t>Hausen bei Brugg</t>
  </si>
  <si>
    <t>Hauterive</t>
  </si>
  <si>
    <t>Heiligkreuz</t>
  </si>
  <si>
    <t>Heinrichswil</t>
  </si>
  <si>
    <t>Heldswil</t>
  </si>
  <si>
    <t>Hemmental</t>
  </si>
  <si>
    <t>Henau</t>
  </si>
  <si>
    <t>Hennens</t>
  </si>
  <si>
    <t>Herblingen</t>
  </si>
  <si>
    <t>Herlisberg</t>
  </si>
  <si>
    <t>Herrenhof</t>
  </si>
  <si>
    <t>Hessenreuti</t>
  </si>
  <si>
    <t>Hofen</t>
  </si>
  <si>
    <t>Hofstetten (SO)</t>
  </si>
  <si>
    <t>Hofstetten bei Elgg</t>
  </si>
  <si>
    <t>Hohtenn</t>
  </si>
  <si>
    <t>Horben</t>
  </si>
  <si>
    <t>Hosenruck</t>
  </si>
  <si>
    <t>Hugelshofen</t>
  </si>
  <si>
    <t>Ichertswil</t>
  </si>
  <si>
    <t>Igels</t>
  </si>
  <si>
    <t>Illens</t>
  </si>
  <si>
    <t>Illhart</t>
  </si>
  <si>
    <t>Illighausen</t>
  </si>
  <si>
    <t>Illnau</t>
  </si>
  <si>
    <t>Innerferrera</t>
  </si>
  <si>
    <t>Isenfluh</t>
  </si>
  <si>
    <t>Iseo</t>
  </si>
  <si>
    <t>Islikon</t>
  </si>
  <si>
    <t>Istighofen</t>
  </si>
  <si>
    <t>Jona</t>
  </si>
  <si>
    <t>Kaltenbach</t>
  </si>
  <si>
    <t>Kalthäusern</t>
  </si>
  <si>
    <t>Kappel (Toggenburg)</t>
  </si>
  <si>
    <t>Kefikon</t>
  </si>
  <si>
    <t>Klarsreuti</t>
  </si>
  <si>
    <t>Kleingurmels</t>
  </si>
  <si>
    <t>Kleinguschelmuth</t>
  </si>
  <si>
    <t>Klosters</t>
  </si>
  <si>
    <t>Kottwil</t>
  </si>
  <si>
    <t>Kradolf</t>
  </si>
  <si>
    <t>Krillberg</t>
  </si>
  <si>
    <t>Krummenau</t>
  </si>
  <si>
    <t>Kulmerau</t>
  </si>
  <si>
    <t>Kümmertshausen</t>
  </si>
  <si>
    <t>Küssnacht am Rigi</t>
  </si>
  <si>
    <t>La Corbaz</t>
  </si>
  <si>
    <t>La Joux (FR)</t>
  </si>
  <si>
    <t>La Magne</t>
  </si>
  <si>
    <t>La Neirigue</t>
  </si>
  <si>
    <t>La Rogivue</t>
  </si>
  <si>
    <t>La Rougève</t>
  </si>
  <si>
    <t>La Vounaise</t>
  </si>
  <si>
    <t>Lajoux (BE)</t>
  </si>
  <si>
    <t>Landarenca</t>
  </si>
  <si>
    <t>Kunststofftechnologe/-technologin EFZ - Herstellen von Verbundteilen</t>
  </si>
  <si>
    <t>Kunststofftechnologe/-technologin EFZ - Ohne nähere Angaben</t>
  </si>
  <si>
    <t>Kunststofftechnologe/-technologin EFZ - Spritzgiessen/Pressen</t>
  </si>
  <si>
    <t>Kunststoffverarbeiter/in EBA</t>
  </si>
  <si>
    <t>Küchenangestellte/r EBA</t>
  </si>
  <si>
    <t>Küfer/in EFZ</t>
  </si>
  <si>
    <t>Laborant/in EFZ - Biologie</t>
  </si>
  <si>
    <t>Laborant/in EFZ - Chemie</t>
  </si>
  <si>
    <t>Laborant/in EFZ - Farbe und Lack</t>
  </si>
  <si>
    <t>Laborant/in EFZ - Ohne nähere Angaben</t>
  </si>
  <si>
    <t>Gebäudetechnikplaner/in Heizung EFZ</t>
  </si>
  <si>
    <t>Gebäudetechnikplaner/in Lüftung EFZ</t>
  </si>
  <si>
    <t>Gebäudetechnikplaner/in Sanitär EFZ</t>
  </si>
  <si>
    <t>Corcelles-le-Jorat</t>
  </si>
  <si>
    <t>Corcelles-près-Concise</t>
  </si>
  <si>
    <t>Corcelles-près-Payerne</t>
  </si>
  <si>
    <t>Corcelles-sur-Chavornay</t>
  </si>
  <si>
    <t>Corgémont</t>
  </si>
  <si>
    <t>Corippo</t>
  </si>
  <si>
    <t>Corminboeuf</t>
  </si>
  <si>
    <t>Cormoret</t>
  </si>
  <si>
    <t>Cornaux</t>
  </si>
  <si>
    <t>Dizy</t>
  </si>
  <si>
    <t>Domat/Ems</t>
  </si>
  <si>
    <t>Dombresson</t>
  </si>
  <si>
    <t>Domdidier</t>
  </si>
  <si>
    <t>Erlenbach im Simmental</t>
  </si>
  <si>
    <t>Dommartin</t>
  </si>
  <si>
    <t>Dompierre (FR)</t>
  </si>
  <si>
    <t>Erlinsbach (SO)</t>
  </si>
  <si>
    <t>Ermatingen</t>
  </si>
  <si>
    <t>Donat</t>
  </si>
  <si>
    <t>Donneloye</t>
  </si>
  <si>
    <t>Courchavon</t>
  </si>
  <si>
    <t>Dorf</t>
  </si>
  <si>
    <t>Dörflingen</t>
  </si>
  <si>
    <t>Dornach</t>
  </si>
  <si>
    <t>Dottikon</t>
  </si>
  <si>
    <t>Döttingen</t>
  </si>
  <si>
    <t>Dotzigen</t>
  </si>
  <si>
    <t>Dozwil</t>
  </si>
  <si>
    <t>Dübendorf</t>
  </si>
  <si>
    <t>Düdingen</t>
  </si>
  <si>
    <t>Erlenbach (ZH)</t>
  </si>
  <si>
    <t>Freimettigen</t>
  </si>
  <si>
    <t>Erlinsbach (AG)</t>
  </si>
  <si>
    <t>Payerne</t>
  </si>
  <si>
    <t>Frick</t>
  </si>
  <si>
    <t>Penthalaz</t>
  </si>
  <si>
    <t>Frutigen</t>
  </si>
  <si>
    <t>Perroy</t>
  </si>
  <si>
    <t>Ftan</t>
  </si>
  <si>
    <t>Ermensee</t>
  </si>
  <si>
    <t>Ernen</t>
  </si>
  <si>
    <t>Doppleschwand</t>
  </si>
  <si>
    <t>Courchapoix</t>
  </si>
  <si>
    <t>Erschmatt</t>
  </si>
  <si>
    <t>Lausanne</t>
  </si>
  <si>
    <t>Dorénaz</t>
  </si>
  <si>
    <t>Myanmar</t>
  </si>
  <si>
    <t>Bellmund</t>
  </si>
  <si>
    <t>Bellwald</t>
  </si>
  <si>
    <t>Nauru</t>
  </si>
  <si>
    <t>Belmont-sur-Yverdon</t>
  </si>
  <si>
    <t>Nicaragua</t>
  </si>
  <si>
    <t>Belp</t>
  </si>
  <si>
    <t>Bannwil</t>
  </si>
  <si>
    <t>Bardonnex</t>
  </si>
  <si>
    <t>Kiribati</t>
  </si>
  <si>
    <t>Bäretswil</t>
  </si>
  <si>
    <t>Attelwil</t>
  </si>
  <si>
    <t>Attinghausen</t>
  </si>
  <si>
    <t>Attiswil</t>
  </si>
  <si>
    <t>Au (SG)</t>
  </si>
  <si>
    <t>Basadingen-Schlattingen</t>
  </si>
  <si>
    <t>Bergdietikon</t>
  </si>
  <si>
    <t>oder</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</si>
  <si>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</si>
  <si>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</si>
  <si>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</si>
  <si>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</si>
  <si>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</si>
  <si>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</si>
  <si>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</si>
  <si>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</si>
  <si>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</si>
  <si>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</si>
  <si>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</si>
  <si>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</si>
  <si>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</si>
  <si>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</si>
  <si>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</si>
  <si>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Luxemburg</t>
  </si>
  <si>
    <t>Malta</t>
  </si>
  <si>
    <t>Niederlande</t>
  </si>
  <si>
    <t>Norwegen</t>
  </si>
  <si>
    <t>Österreich</t>
  </si>
  <si>
    <t>Polen</t>
  </si>
  <si>
    <t>Rumänien</t>
  </si>
  <si>
    <t>San Marino</t>
  </si>
  <si>
    <t>Schweden</t>
  </si>
  <si>
    <t>Spanien</t>
  </si>
  <si>
    <t>Türkei</t>
  </si>
  <si>
    <t>Ungarn</t>
  </si>
  <si>
    <t>Vatikanstadt</t>
  </si>
  <si>
    <t>Zypern</t>
  </si>
  <si>
    <t>Slowakei</t>
  </si>
  <si>
    <t>Serbien</t>
  </si>
  <si>
    <t>Kroatien</t>
  </si>
  <si>
    <t>Slowenien</t>
  </si>
  <si>
    <t>Villars-sur-Glâne</t>
  </si>
  <si>
    <t>Villars-Tiercelin</t>
  </si>
  <si>
    <t>Villarvolard</t>
  </si>
  <si>
    <t>Villarzel</t>
  </si>
  <si>
    <t>Villaz-Saint-Pierre</t>
  </si>
  <si>
    <t>Sommeri</t>
  </si>
  <si>
    <t>Sonceboz-Sombeval</t>
  </si>
  <si>
    <t>Sonogno</t>
  </si>
  <si>
    <t>Sonvico</t>
  </si>
  <si>
    <t>Sonvilier</t>
  </si>
  <si>
    <t>Sool</t>
  </si>
  <si>
    <t>Soral</t>
  </si>
  <si>
    <t>Sorengo</t>
  </si>
  <si>
    <t>Sorens</t>
  </si>
  <si>
    <t>Vilters-Wangs</t>
  </si>
  <si>
    <t>Vinelz</t>
  </si>
  <si>
    <t>Vinzel</t>
  </si>
  <si>
    <t>Vionnaz</t>
  </si>
  <si>
    <t>Vira (Gambarogno)</t>
  </si>
  <si>
    <t>Visp</t>
  </si>
  <si>
    <t>Visperterminen</t>
  </si>
  <si>
    <t>Vitznau</t>
  </si>
  <si>
    <t>Vogorno</t>
  </si>
  <si>
    <t>Volken</t>
  </si>
  <si>
    <t>Volketswil</t>
  </si>
  <si>
    <t>Vollèges</t>
  </si>
  <si>
    <t>Vordemwald</t>
  </si>
  <si>
    <t>St. Gallen</t>
  </si>
  <si>
    <t>Obwalden</t>
  </si>
  <si>
    <t>Nidwalden</t>
  </si>
  <si>
    <t>Freiburg</t>
  </si>
  <si>
    <t>Basel-Stadt</t>
  </si>
  <si>
    <t>Basel-Landschaft</t>
  </si>
  <si>
    <t>Appenzell A.Rh.</t>
  </si>
  <si>
    <t>Appenzell I.Rh.</t>
  </si>
  <si>
    <t>Graubünden</t>
  </si>
  <si>
    <t>Aargau</t>
  </si>
  <si>
    <t>Thurgau</t>
  </si>
  <si>
    <t>Waadt</t>
  </si>
  <si>
    <t>Wallis</t>
  </si>
  <si>
    <t>Koch/Köchin EFZ</t>
  </si>
  <si>
    <t>Korb- und Flechtwerkgestalter/in EFZ</t>
  </si>
  <si>
    <t>Kosmetiker/in EFZ</t>
  </si>
  <si>
    <t>Kunststofftechnologe/-technologin EFZ - Bearbeiten von Halbzeug/Thermoformen</t>
  </si>
  <si>
    <t>Kunststofftechnologe/-technologin EFZ - Extrudieren</t>
  </si>
  <si>
    <t>Kunststofftechnologe/-technologin EFZ - Herstellen von Flächengebilden</t>
  </si>
  <si>
    <t>Oberstammheim</t>
  </si>
  <si>
    <t>Obersteckholz</t>
  </si>
  <si>
    <t>Oberstocken</t>
  </si>
  <si>
    <t>Oberthal</t>
  </si>
  <si>
    <t>Oberurnen</t>
  </si>
  <si>
    <t>Luzein</t>
  </si>
  <si>
    <t>Luzern</t>
  </si>
  <si>
    <t>Lyss</t>
  </si>
  <si>
    <t>Lyssach</t>
  </si>
  <si>
    <t>Madiswil</t>
  </si>
  <si>
    <t>Madulain</t>
  </si>
  <si>
    <t>Magadino</t>
  </si>
  <si>
    <t>Magden</t>
  </si>
  <si>
    <t>Mägenwil</t>
  </si>
  <si>
    <t>Maggia</t>
  </si>
  <si>
    <t>Magliaso</t>
  </si>
  <si>
    <t>Nomenklatur der Identifikatortypen</t>
  </si>
  <si>
    <t>Nomenklatur des Geschlechts</t>
  </si>
  <si>
    <t>Nomenklatur der Sprachen</t>
  </si>
  <si>
    <t>Erstsprache</t>
  </si>
  <si>
    <t>Nomenklatur der Gemeinden</t>
  </si>
  <si>
    <t>Gemeinde</t>
  </si>
  <si>
    <t>Nomenklatur der Schulart</t>
  </si>
  <si>
    <t>Schulart des Kantons</t>
  </si>
  <si>
    <t>Min-Alter</t>
  </si>
  <si>
    <t>Max-Alter</t>
  </si>
  <si>
    <t>Jahr PC</t>
  </si>
  <si>
    <t>Nomenklatur der Ausbildungsform</t>
  </si>
  <si>
    <t>Ausbildungsform</t>
  </si>
  <si>
    <t>Nomenklatur des Lehrplanstatus</t>
  </si>
  <si>
    <t>des Lehrplanstatus</t>
  </si>
  <si>
    <t xml:space="preserve">Nomenklatur des Unterrichts für die Berufsmaturität 1 </t>
  </si>
  <si>
    <t>Nomenklatur der Bildungsinstitutionen</t>
  </si>
  <si>
    <t>Nomenklatur der Schulart der Klasse</t>
  </si>
  <si>
    <t>Identifikatortyp</t>
  </si>
  <si>
    <t>Sex</t>
  </si>
  <si>
    <t>Ctrl DateN</t>
  </si>
  <si>
    <t>Datensatz OK?</t>
  </si>
  <si>
    <t>Institution / Schule (via Name)</t>
  </si>
  <si>
    <t>Institution / Schule (via Nummer)</t>
  </si>
  <si>
    <t>Schulart der Klasse</t>
  </si>
  <si>
    <t>Statistische Erhebung der Schüler/innen des Kantons:</t>
  </si>
  <si>
    <t>Kestenholz</t>
  </si>
  <si>
    <t>Kienberg</t>
  </si>
  <si>
    <t>Kienersrüti</t>
  </si>
  <si>
    <t>Kiesen</t>
  </si>
  <si>
    <t>Kilchberg (BL)</t>
  </si>
  <si>
    <t>Kilchberg (ZH)</t>
  </si>
  <si>
    <t>Killwangen</t>
  </si>
  <si>
    <t>Kippel</t>
  </si>
  <si>
    <t>Kirchberg (BE)</t>
  </si>
  <si>
    <t>Kirchberg (SG)</t>
  </si>
  <si>
    <t>Kloten</t>
  </si>
  <si>
    <t>Knonau</t>
  </si>
  <si>
    <t>Knutwil</t>
  </si>
  <si>
    <t>Koblenz</t>
  </si>
  <si>
    <t>Kölliken</t>
  </si>
  <si>
    <t>Köniz</t>
  </si>
  <si>
    <t>Konolfingen</t>
  </si>
  <si>
    <t>Koppigen</t>
  </si>
  <si>
    <t>Kradolf-Schönenberg</t>
  </si>
  <si>
    <t>Krattigen</t>
  </si>
  <si>
    <t>Krauchthal</t>
  </si>
  <si>
    <t>Kreuzlingen</t>
  </si>
  <si>
    <t>Kriechenwil</t>
  </si>
  <si>
    <t>Kriegstetten</t>
  </si>
  <si>
    <t xml:space="preserve"> Klasse int. Name</t>
  </si>
  <si>
    <t xml:space="preserve"> Schülername </t>
  </si>
  <si>
    <t xml:space="preserve"> Vorname</t>
  </si>
  <si>
    <t xml:space="preserve"> Kat. Id.</t>
  </si>
  <si>
    <t xml:space="preserve"> Id Schüler/in</t>
  </si>
  <si>
    <t xml:space="preserve"> Sex</t>
  </si>
  <si>
    <t xml:space="preserve"> Geburts-Datum</t>
  </si>
  <si>
    <t xml:space="preserve"> Nationalität</t>
  </si>
  <si>
    <t xml:space="preserve"> Erstsprache</t>
  </si>
  <si>
    <t xml:space="preserve"> Wohngemeinde</t>
  </si>
  <si>
    <t xml:space="preserve"> Ausbildungsform</t>
  </si>
  <si>
    <t xml:space="preserve"> Lehrplanstatus</t>
  </si>
  <si>
    <t xml:space="preserve"> Kommentar</t>
  </si>
  <si>
    <t xml:space="preserve"> Freies Feld 1</t>
  </si>
  <si>
    <t xml:space="preserve"> Freies Feld 2</t>
  </si>
  <si>
    <t xml:space="preserve"> Freies Feld 3</t>
  </si>
  <si>
    <t xml:space="preserve"> Freies Feld 4</t>
  </si>
  <si>
    <t xml:space="preserve"> Freies Feld 5</t>
  </si>
  <si>
    <t xml:space="preserve"> Freies Feld für den Kanton &gt;&gt;&gt;</t>
  </si>
  <si>
    <t>Ctrl Langue</t>
  </si>
  <si>
    <t>Guarda</t>
  </si>
  <si>
    <t>Gudo</t>
  </si>
  <si>
    <t>Guggisberg</t>
  </si>
  <si>
    <t>Staatenlos</t>
  </si>
  <si>
    <t>Mont-Tramelan</t>
  </si>
  <si>
    <t>Moosleerau</t>
  </si>
  <si>
    <t>Moosseedorf</t>
  </si>
  <si>
    <t>Morbio Inferiore</t>
  </si>
  <si>
    <t>Morbio Superiore</t>
  </si>
  <si>
    <t>Morcote</t>
  </si>
  <si>
    <t>Mörel-Filet</t>
  </si>
  <si>
    <t>Morens (FR)</t>
  </si>
  <si>
    <t>Mörigen</t>
  </si>
  <si>
    <t>Möriken-Wildegg</t>
  </si>
  <si>
    <t>Morissen</t>
  </si>
  <si>
    <t>Morlon</t>
  </si>
  <si>
    <t>Morrens (VD)</t>
  </si>
  <si>
    <t>Morschach</t>
  </si>
  <si>
    <t>Mörschwil</t>
  </si>
  <si>
    <t>Mosnang</t>
  </si>
  <si>
    <t>Chefbodenleger/in EF</t>
  </si>
  <si>
    <t>Chefmonteur/in Heizung EF</t>
  </si>
  <si>
    <t>Chefmonteur/in Kälte EF</t>
  </si>
  <si>
    <t>Chefmonteur/in Sanitär EF</t>
  </si>
  <si>
    <t>Chefmonteur/in im Gerüstebau EF</t>
  </si>
  <si>
    <t>Projektleiter/in Sanitär EF</t>
  </si>
  <si>
    <t>Projektleiter/in in Schaltanlagenbau EF</t>
  </si>
  <si>
    <t>Prozessfachmann/-frau EF</t>
  </si>
  <si>
    <t>Präparator/in EF</t>
  </si>
  <si>
    <t>Reifenfachmann/-frau EF</t>
  </si>
  <si>
    <t>Reisefachmann/-frau EF</t>
  </si>
  <si>
    <t>Reitlehrer/in mit Meisterdiplom</t>
  </si>
  <si>
    <t>Restaurationsleiter/in EF</t>
  </si>
  <si>
    <t>Buchillon</t>
  </si>
  <si>
    <t>Caslano</t>
  </si>
  <si>
    <t>Murten</t>
  </si>
  <si>
    <t>Mutrux</t>
  </si>
  <si>
    <t>Mutten</t>
  </si>
  <si>
    <t>Muttenz</t>
  </si>
  <si>
    <t>Muzzano</t>
  </si>
  <si>
    <t>Näfels</t>
  </si>
  <si>
    <t>Naters</t>
  </si>
  <si>
    <t>Nax</t>
  </si>
  <si>
    <t>Naz</t>
  </si>
  <si>
    <t>Nebikon</t>
  </si>
  <si>
    <t>Neckertal</t>
  </si>
  <si>
    <t>Neerach</t>
  </si>
  <si>
    <t>Neftenbach</t>
  </si>
  <si>
    <t>Neggio</t>
  </si>
  <si>
    <t>Nendaz</t>
  </si>
  <si>
    <t>Nennigkofen</t>
  </si>
  <si>
    <t>Les Enfers</t>
  </si>
  <si>
    <t>Les Genevez (JU)</t>
  </si>
  <si>
    <t>Neuendorf</t>
  </si>
  <si>
    <t>Neuenegg</t>
  </si>
  <si>
    <t>Neuenhof</t>
  </si>
  <si>
    <t>Neuenkirch</t>
  </si>
  <si>
    <t>Neuhausen am Rheinfall</t>
  </si>
  <si>
    <t>Neuheim</t>
  </si>
  <si>
    <t>Neunforn</t>
  </si>
  <si>
    <t>Les Thioleyres</t>
  </si>
  <si>
    <t>Les Verrières</t>
  </si>
  <si>
    <t>Leuggern</t>
  </si>
  <si>
    <t>Leuk</t>
  </si>
  <si>
    <t>Leukerbad</t>
  </si>
  <si>
    <t>Leutwil</t>
  </si>
  <si>
    <t>Leuzigen</t>
  </si>
  <si>
    <t>Leysin</t>
  </si>
  <si>
    <t>Leytron</t>
  </si>
  <si>
    <t>Lichtensteig</t>
  </si>
  <si>
    <t>Liddes</t>
  </si>
  <si>
    <t>Liedertswil</t>
  </si>
  <si>
    <t>Niederglatt</t>
  </si>
  <si>
    <t>Niedergösgen</t>
  </si>
  <si>
    <t>Niederhasli</t>
  </si>
  <si>
    <t>Niederhelfenschwil</t>
  </si>
  <si>
    <t>Niederhünigen</t>
  </si>
  <si>
    <t>Niederlenz</t>
  </si>
  <si>
    <t>Niedermuhlern</t>
  </si>
  <si>
    <t>Niederönz</t>
  </si>
  <si>
    <t>Niederösch</t>
  </si>
  <si>
    <t>L'Isle</t>
  </si>
  <si>
    <t>Littau</t>
  </si>
  <si>
    <t>Locarno</t>
  </si>
  <si>
    <t>Lodrino</t>
  </si>
  <si>
    <t>Lohn (GR)</t>
  </si>
  <si>
    <t>Lohn (SH)</t>
  </si>
  <si>
    <t>Lohn-Ammannsegg</t>
  </si>
  <si>
    <t>Löhningen</t>
  </si>
  <si>
    <t>Lohnstorf</t>
  </si>
  <si>
    <t>Lommis</t>
  </si>
  <si>
    <t>Lommiswil</t>
  </si>
  <si>
    <t>Lonay</t>
  </si>
  <si>
    <t>Longirod</t>
  </si>
  <si>
    <t>Losone</t>
  </si>
  <si>
    <t>Noflen</t>
  </si>
  <si>
    <t>Noréaz</t>
  </si>
  <si>
    <t>Nottwil</t>
  </si>
  <si>
    <t>Novaggio</t>
  </si>
  <si>
    <t>Novalles</t>
  </si>
  <si>
    <t>Novazzano</t>
  </si>
  <si>
    <t>Noville</t>
  </si>
  <si>
    <t>Nufenen</t>
  </si>
  <si>
    <t>Nunningen</t>
  </si>
  <si>
    <t>Nürensdorf</t>
  </si>
  <si>
    <t>Nusshof</t>
  </si>
  <si>
    <t>Nuvilly</t>
  </si>
  <si>
    <t>Oberägeri</t>
  </si>
  <si>
    <t>Oberbalm</t>
  </si>
  <si>
    <t>Oberbipp</t>
  </si>
  <si>
    <t>Oberbözberg</t>
  </si>
  <si>
    <t>Oberbuchsiten</t>
  </si>
  <si>
    <t>Oberbüren</t>
  </si>
  <si>
    <t>Oberburg</t>
  </si>
  <si>
    <t>Oberdiessbach</t>
  </si>
  <si>
    <t>Oberdorf (BL)</t>
  </si>
  <si>
    <t>Oberdorf (NW)</t>
  </si>
  <si>
    <t>Oberdorf (SO)</t>
  </si>
  <si>
    <t>Oberegg</t>
  </si>
  <si>
    <t>Oberembrach</t>
  </si>
  <si>
    <t>Oberems</t>
  </si>
  <si>
    <t>Oberengstringen</t>
  </si>
  <si>
    <t>Oberentfelden</t>
  </si>
  <si>
    <t>Oberflachs</t>
  </si>
  <si>
    <t>Obergerlafingen</t>
  </si>
  <si>
    <t>Oberglatt</t>
  </si>
  <si>
    <t>Obergoms</t>
  </si>
  <si>
    <t>Obergösgen</t>
  </si>
  <si>
    <t>Goldschmied/in EFZ - Edelsteinfassen</t>
  </si>
  <si>
    <t>Goldschmied/in EFZ - Goldschmieden</t>
  </si>
  <si>
    <t>Goldschmied/in EFZ - Ohne nähere Angaben</t>
  </si>
  <si>
    <t>Goldschmied/in EFZ - Silberschmieden</t>
  </si>
  <si>
    <t>Grafiker/in EFZ</t>
  </si>
  <si>
    <t>Automatikmonteur/in EFZ</t>
  </si>
  <si>
    <t>Automobil-Assistent/in EBA</t>
  </si>
  <si>
    <t>Automobil-Fachmann/-frau EFZ - Nutzfahrzeuge</t>
  </si>
  <si>
    <t>Automobil-Fachmann/-frau EFZ - Personenwagen</t>
  </si>
  <si>
    <t>Automobil-Mechatroniker/in EFZ - Nutzfahrzeuge</t>
  </si>
  <si>
    <t>Automobil-Mechatroniker/in EFZ - Personenwagen</t>
  </si>
  <si>
    <t>Baumaschinenmechaniker/in EFZ</t>
  </si>
  <si>
    <t>Bauwerktrenner/in EFZ</t>
  </si>
  <si>
    <t>Crans-près-Céligny</t>
  </si>
  <si>
    <t>Crassier</t>
  </si>
  <si>
    <t>Cremin</t>
  </si>
  <si>
    <t>Crémines</t>
  </si>
  <si>
    <t>Cresciano</t>
  </si>
  <si>
    <t>Chénens</t>
  </si>
  <si>
    <t>Capolago</t>
  </si>
  <si>
    <t>Capriasca</t>
  </si>
  <si>
    <t>Carabietta</t>
  </si>
  <si>
    <t>Carona</t>
  </si>
  <si>
    <t>Carouge (GE)</t>
  </si>
  <si>
    <t>Carrouge (VD)</t>
  </si>
  <si>
    <t>Cartigny</t>
  </si>
  <si>
    <t>Chézard-Saint-Martin</t>
  </si>
  <si>
    <t>Chiasso</t>
  </si>
  <si>
    <t>Chigny</t>
  </si>
  <si>
    <t>Chippis</t>
  </si>
  <si>
    <t>Chironico</t>
  </si>
  <si>
    <t>Choulex</t>
  </si>
  <si>
    <t>Chur</t>
  </si>
  <si>
    <t>Cimadera</t>
  </si>
  <si>
    <t>Clarmont</t>
  </si>
  <si>
    <t>Claro</t>
  </si>
  <si>
    <t>Clavaleyres</t>
  </si>
  <si>
    <t>Castrisch</t>
  </si>
  <si>
    <t>Cauco</t>
  </si>
  <si>
    <t>Cavagnago</t>
  </si>
  <si>
    <t>Churwalden</t>
  </si>
  <si>
    <t>Däniken</t>
  </si>
  <si>
    <t>Dänikon</t>
  </si>
  <si>
    <t>Dardagny</t>
  </si>
  <si>
    <t>Cazis</t>
  </si>
  <si>
    <t>Celerina/Schlarigna</t>
  </si>
  <si>
    <t>Collonge-Bellerive</t>
  </si>
  <si>
    <t>Collonges</t>
  </si>
  <si>
    <t>Cologny</t>
  </si>
  <si>
    <t>Colombier (NE)</t>
  </si>
  <si>
    <t>Colombier (VD)</t>
  </si>
  <si>
    <t>Comano</t>
  </si>
  <si>
    <t>Combremont-le-Grand</t>
  </si>
  <si>
    <t>Villigen</t>
  </si>
  <si>
    <t>Villmergen</t>
  </si>
  <si>
    <t>Villnachern</t>
  </si>
  <si>
    <t>Villorsonnens</t>
  </si>
  <si>
    <t>Braunau</t>
  </si>
  <si>
    <t>Braunwald</t>
  </si>
  <si>
    <t>Vorderthal</t>
  </si>
  <si>
    <t>Vouvry</t>
  </si>
  <si>
    <t>Vrin</t>
  </si>
  <si>
    <t>Vuadens</t>
  </si>
  <si>
    <t>Vuarmarens</t>
  </si>
  <si>
    <t>Vuarrens</t>
  </si>
  <si>
    <t>Vucherens</t>
  </si>
  <si>
    <t>Vufflens-la-Ville</t>
  </si>
  <si>
    <t>Vufflens-le-Château</t>
  </si>
  <si>
    <t>Vugelles-La Mothe</t>
  </si>
  <si>
    <t>Vuibroye</t>
  </si>
  <si>
    <t>Vuissens</t>
  </si>
  <si>
    <t>Boswil</t>
  </si>
  <si>
    <t>Blauen</t>
  </si>
  <si>
    <t>Bleienbach</t>
  </si>
  <si>
    <t>Bolken</t>
  </si>
  <si>
    <t>Bolligen</t>
  </si>
  <si>
    <t>Binningen</t>
  </si>
  <si>
    <t>Bioggio</t>
  </si>
  <si>
    <t>Bioley-Magnoux</t>
  </si>
  <si>
    <t>Bioley-Orjulaz</t>
  </si>
  <si>
    <t>Bonaduz</t>
  </si>
  <si>
    <t>Blumenstein</t>
  </si>
  <si>
    <t>Bondo</t>
  </si>
  <si>
    <t>Bonfol</t>
  </si>
  <si>
    <t>Uruguay</t>
  </si>
  <si>
    <t>Bönigen</t>
  </si>
  <si>
    <t>Vanuatu</t>
  </si>
  <si>
    <t>Boningen</t>
  </si>
  <si>
    <t>Venezuela</t>
  </si>
  <si>
    <t>Boniswil</t>
  </si>
  <si>
    <t>Vietnam</t>
  </si>
  <si>
    <t>Bonstetten</t>
  </si>
  <si>
    <t>Bonvillars</t>
  </si>
  <si>
    <t>Boppelsen</t>
  </si>
  <si>
    <t>Borex</t>
  </si>
  <si>
    <t>Künstler/in</t>
  </si>
  <si>
    <t>Berufsbildungsfachmann/-frau EF</t>
  </si>
  <si>
    <t>Fotodesigner/in, dipl.</t>
  </si>
  <si>
    <t>Metallbauprojektleiter/in, dipl.</t>
  </si>
  <si>
    <t>Iffwil</t>
  </si>
  <si>
    <t>Genestrerio</t>
  </si>
  <si>
    <t>Genthod</t>
  </si>
  <si>
    <t>Gerlafingen</t>
  </si>
  <si>
    <t>Savigny</t>
  </si>
  <si>
    <t>Geroldswil</t>
  </si>
  <si>
    <t>Gerra (Gambarogno)</t>
  </si>
  <si>
    <t>Referenzjahr</t>
  </si>
  <si>
    <t>Bezeichnung der Lieferung :</t>
  </si>
  <si>
    <t>Senarclens</t>
  </si>
  <si>
    <t>Gersau</t>
  </si>
  <si>
    <t>Servion</t>
  </si>
  <si>
    <t>Gerzensee</t>
  </si>
  <si>
    <t>Signy-Avenex</t>
  </si>
  <si>
    <t>Fällanden</t>
  </si>
  <si>
    <t>Fanas</t>
  </si>
  <si>
    <t>Faoug</t>
  </si>
  <si>
    <t>Montreux</t>
  </si>
  <si>
    <t>Farnern</t>
  </si>
  <si>
    <t>Farvagny</t>
  </si>
  <si>
    <t>Morges</t>
  </si>
  <si>
    <t>Féchy</t>
  </si>
  <si>
    <t>Fehraltorf</t>
  </si>
  <si>
    <t>Moudon</t>
  </si>
  <si>
    <t>Fehren</t>
  </si>
  <si>
    <t>Felben-Wellhausen</t>
  </si>
  <si>
    <t>Felsberg</t>
  </si>
  <si>
    <t>Fenin-Vilars-Saules</t>
  </si>
  <si>
    <t>Ferden</t>
  </si>
  <si>
    <t>Ferenbalm</t>
  </si>
  <si>
    <t>Givisiez</t>
  </si>
  <si>
    <t>Vevey</t>
  </si>
  <si>
    <t>Glarus</t>
  </si>
  <si>
    <t>Glattfelden</t>
  </si>
  <si>
    <t>Gletterens</t>
  </si>
  <si>
    <t>Glovelier</t>
  </si>
  <si>
    <t>Gnosca</t>
  </si>
  <si>
    <t>Golaten</t>
  </si>
  <si>
    <t>Villars-le-Terroir</t>
  </si>
  <si>
    <t>Yverdon-les-Bains</t>
  </si>
  <si>
    <t>Gommiswald</t>
  </si>
  <si>
    <t>Gondiswil</t>
  </si>
  <si>
    <t>Gonten</t>
  </si>
  <si>
    <t>Gontenschwil</t>
  </si>
  <si>
    <t>Gordola</t>
  </si>
  <si>
    <t>Gorduno</t>
  </si>
  <si>
    <t>Finsterhennen</t>
  </si>
  <si>
    <t>Fischbach</t>
  </si>
  <si>
    <t>Pampigny</t>
  </si>
  <si>
    <t>Gottlieben</t>
  </si>
  <si>
    <t>Fischingen</t>
  </si>
  <si>
    <t>Grafenried</t>
  </si>
  <si>
    <t>Grafschaft</t>
  </si>
  <si>
    <t>Grancia</t>
  </si>
  <si>
    <t>Grancy</t>
  </si>
  <si>
    <t>Grandevent</t>
  </si>
  <si>
    <t>Grandfontaine</t>
  </si>
  <si>
    <t>Grandson</t>
  </si>
  <si>
    <t>Grandval</t>
  </si>
  <si>
    <t>Grandvillard</t>
  </si>
  <si>
    <t>Granges (Veveyse)</t>
  </si>
  <si>
    <t>Granges-Paccot</t>
  </si>
  <si>
    <t>Granges-près-Marnand</t>
  </si>
  <si>
    <t>Fotograf/in EFZ</t>
  </si>
  <si>
    <t>Geflügelfachmann/-frau EFZ</t>
  </si>
  <si>
    <t>Geigenbauer/in</t>
  </si>
  <si>
    <t>Camignolo</t>
  </si>
  <si>
    <t>Camorino</t>
  </si>
  <si>
    <t>Campello</t>
  </si>
  <si>
    <t>Campo (Vallemaggia)</t>
  </si>
  <si>
    <t>Caneggio</t>
  </si>
  <si>
    <t>Canobbio</t>
  </si>
  <si>
    <t>Bruzella</t>
  </si>
  <si>
    <t>Saint-Martin (FR)</t>
  </si>
  <si>
    <t>Origlio</t>
  </si>
  <si>
    <t>Ormalingen</t>
  </si>
  <si>
    <t>Ormont-Dessous</t>
  </si>
  <si>
    <t>Saint-Oyens</t>
  </si>
  <si>
    <t>Saint-Saphorin (Lavaux)</t>
  </si>
  <si>
    <t>Salenstein</t>
  </si>
  <si>
    <t>Sâles</t>
  </si>
  <si>
    <t>Orvin</t>
  </si>
  <si>
    <t>Orzens</t>
  </si>
  <si>
    <t>Osco</t>
  </si>
  <si>
    <t>Osogna</t>
  </si>
  <si>
    <t>Ossingen</t>
  </si>
  <si>
    <t>Ostermundigen</t>
  </si>
  <si>
    <t>Otelfingen</t>
  </si>
  <si>
    <t>Othmarsingen</t>
  </si>
  <si>
    <t>Ottenbach</t>
  </si>
  <si>
    <t>San Vittore</t>
  </si>
  <si>
    <t>Institution und Schulart der Klasse</t>
  </si>
  <si>
    <t>Niederbuchsiten</t>
  </si>
  <si>
    <t>Niederbüren</t>
  </si>
  <si>
    <t>Niederdorf</t>
  </si>
  <si>
    <t>Niedergesteln</t>
  </si>
  <si>
    <t>Ringgenberg (BE)</t>
  </si>
  <si>
    <t>Riniken</t>
  </si>
  <si>
    <t>Riom-Parsonz</t>
  </si>
  <si>
    <t>Risch</t>
  </si>
  <si>
    <t>Riva San Vitale</t>
  </si>
  <si>
    <t>Rivaz</t>
  </si>
  <si>
    <t>Rivera</t>
  </si>
  <si>
    <t>Roche (VD)</t>
  </si>
  <si>
    <t>Rochefort</t>
  </si>
  <si>
    <t>Roches (BE)</t>
  </si>
  <si>
    <t>Rocourt</t>
  </si>
  <si>
    <t>Rodels</t>
  </si>
  <si>
    <t>Verdabbio</t>
  </si>
  <si>
    <t>Vergeletto</t>
  </si>
  <si>
    <t>Vermes</t>
  </si>
  <si>
    <t>Vernamiège</t>
  </si>
  <si>
    <t>Vernate</t>
  </si>
  <si>
    <t>Vernay</t>
  </si>
  <si>
    <t>Vernayaz</t>
  </si>
  <si>
    <t>Vernier</t>
  </si>
  <si>
    <t>Vérossaz</t>
  </si>
  <si>
    <t>Aawangen</t>
  </si>
  <si>
    <t>Aesch bei Birmensdorf</t>
  </si>
  <si>
    <t>Aeugst</t>
  </si>
  <si>
    <t>Agettes</t>
  </si>
  <si>
    <t>Agra</t>
  </si>
  <si>
    <t>Agriswil</t>
  </si>
  <si>
    <t>Albeuve</t>
  </si>
  <si>
    <t>Altavilla</t>
  </si>
  <si>
    <t>Altdorf (SH)</t>
  </si>
  <si>
    <t>Alterswilen</t>
  </si>
  <si>
    <t>Altishausen</t>
  </si>
  <si>
    <t>Amlikon</t>
  </si>
  <si>
    <t>Bidogno</t>
  </si>
  <si>
    <t>Biel (BE)</t>
  </si>
  <si>
    <t>Biel (BL)</t>
  </si>
  <si>
    <t>Biel (VS)</t>
  </si>
  <si>
    <t>Biessenhofen</t>
  </si>
  <si>
    <t>Bignasco</t>
  </si>
  <si>
    <t>Billens</t>
  </si>
  <si>
    <t>Biogno-Beride</t>
  </si>
  <si>
    <t>Bionnens</t>
  </si>
  <si>
    <t>Bissegg</t>
  </si>
  <si>
    <t>Laborant/in EFZ - Textil</t>
  </si>
  <si>
    <t>Hermance</t>
  </si>
  <si>
    <t>Hermenches</t>
  </si>
  <si>
    <t>Frenkendorf</t>
  </si>
  <si>
    <t>Hermetschwil-Staffeln</t>
  </si>
  <si>
    <t>Hermiswil</t>
  </si>
  <si>
    <t>Hermrigen</t>
  </si>
  <si>
    <t>Bichelsee-Balterswil</t>
  </si>
  <si>
    <t>Biel/Bienne</t>
  </si>
  <si>
    <t>Biel-Benken</t>
  </si>
  <si>
    <t>Bière</t>
  </si>
  <si>
    <t>Samoa</t>
  </si>
  <si>
    <t>Biezwil</t>
  </si>
  <si>
    <t>Biglen</t>
  </si>
  <si>
    <t>Niger</t>
  </si>
  <si>
    <t>Belpberg</t>
  </si>
  <si>
    <t>Belprahon</t>
  </si>
  <si>
    <t>Benken (SG)</t>
  </si>
  <si>
    <t>Benken (ZH)</t>
  </si>
  <si>
    <t>Kosovo</t>
  </si>
  <si>
    <t>Bargen (BE)</t>
  </si>
  <si>
    <t>Bargen (SH)</t>
  </si>
  <si>
    <t>Laos</t>
  </si>
  <si>
    <t>Bäriswil</t>
  </si>
  <si>
    <t>Lesotho</t>
  </si>
  <si>
    <t>Bärschwil</t>
  </si>
  <si>
    <t>Bremblens</t>
  </si>
  <si>
    <t>Bremgarten (AG)</t>
  </si>
  <si>
    <t>Bremgarten bei Bern</t>
  </si>
  <si>
    <t>Brenles</t>
  </si>
  <si>
    <t>Brenzikofen</t>
  </si>
  <si>
    <t>Wangen-Brüttisellen</t>
  </si>
  <si>
    <t>Wangenried</t>
  </si>
  <si>
    <t>Wängi</t>
  </si>
  <si>
    <t>Wartau</t>
  </si>
  <si>
    <t>Warth-Weiningen</t>
  </si>
  <si>
    <t>Wangen an der Aare</t>
  </si>
  <si>
    <t>Wangen bei Olten</t>
  </si>
  <si>
    <t>Sursee</t>
  </si>
  <si>
    <t>Suscévaz</t>
  </si>
  <si>
    <t>Susch</t>
  </si>
  <si>
    <t>Sutz-Lattrigen</t>
  </si>
  <si>
    <t>Syens</t>
  </si>
  <si>
    <t>Tafers</t>
  </si>
  <si>
    <t>Les Ponts-de-Martel</t>
  </si>
  <si>
    <t>Les Tavernes</t>
  </si>
  <si>
    <t>Ctrl Doublons ID</t>
  </si>
  <si>
    <t>Ctrl Doublons Kl</t>
  </si>
  <si>
    <t>Zusätzliche Schularten</t>
  </si>
  <si>
    <t>Schulart der Schüler</t>
  </si>
  <si>
    <t>Zusätzliche Bildungsinstitutionen</t>
  </si>
  <si>
    <t>Bildunginstitution</t>
  </si>
  <si>
    <t>Tägerig</t>
  </si>
  <si>
    <t>Tägertschi</t>
  </si>
  <si>
    <t>Tägerwilen</t>
  </si>
  <si>
    <t>Tamins</t>
  </si>
  <si>
    <t>Tannay</t>
  </si>
  <si>
    <t>Tarasp</t>
  </si>
  <si>
    <t>Tartar</t>
  </si>
  <si>
    <t>Tartegnin</t>
  </si>
  <si>
    <t>Täsch</t>
  </si>
  <si>
    <t>Täuffelen</t>
  </si>
  <si>
    <t>Tavannes</t>
  </si>
  <si>
    <t>Tecknau</t>
  </si>
  <si>
    <t>Tegerfelden</t>
  </si>
  <si>
    <t>Tegna</t>
  </si>
  <si>
    <t>Tenero-Contra</t>
  </si>
  <si>
    <t>Tenna</t>
  </si>
  <si>
    <t>Tenniken</t>
  </si>
  <si>
    <t>Tentlingen</t>
  </si>
  <si>
    <t>Termen</t>
  </si>
  <si>
    <t>Teufen (AR)</t>
  </si>
  <si>
    <t>Teufenthal (AG)</t>
  </si>
  <si>
    <t>Teuffenthal (BE)</t>
  </si>
  <si>
    <t>Thal</t>
  </si>
  <si>
    <t>Thalheim (AG)</t>
  </si>
  <si>
    <t>Thalheim an der Thur</t>
  </si>
  <si>
    <t>Thalwil</t>
  </si>
  <si>
    <t>Thayngen</t>
  </si>
  <si>
    <t>Therwil</t>
  </si>
  <si>
    <t>Thierachern</t>
  </si>
  <si>
    <t>Thierrens</t>
  </si>
  <si>
    <t>Thônex</t>
  </si>
  <si>
    <t>Thörigen</t>
  </si>
  <si>
    <t>Thun</t>
  </si>
  <si>
    <t>Thundorf</t>
  </si>
  <si>
    <t>Wildberg</t>
  </si>
  <si>
    <t>Wilderswil</t>
  </si>
  <si>
    <t>Wildhaus</t>
  </si>
  <si>
    <t>Wilen (TG)</t>
  </si>
  <si>
    <t>Wiler (Lötschen)</t>
  </si>
  <si>
    <t>Wiler bei Utzenstorf</t>
  </si>
  <si>
    <t>Wileroltigen</t>
  </si>
  <si>
    <t>Wiliberg</t>
  </si>
  <si>
    <t>Willadingen</t>
  </si>
  <si>
    <t>Willisau</t>
  </si>
  <si>
    <t>Wimmis</t>
  </si>
  <si>
    <t>Windisch</t>
  </si>
  <si>
    <t>Winkel</t>
  </si>
  <si>
    <t>Wintersingen</t>
  </si>
  <si>
    <t>Winterthur</t>
  </si>
  <si>
    <t>Treiten</t>
  </si>
  <si>
    <t>Trélex</t>
  </si>
  <si>
    <t>Tremona</t>
  </si>
  <si>
    <t>Witterswil</t>
  </si>
  <si>
    <t>Wittinsburg</t>
  </si>
  <si>
    <t>Wittnau</t>
  </si>
  <si>
    <t>Wohlen (AG)</t>
  </si>
  <si>
    <t>Wohlen bei Bern</t>
  </si>
  <si>
    <t>Wohlenschwil</t>
  </si>
  <si>
    <t>Wolfenschiessen</t>
  </si>
  <si>
    <t>Wolfhalden</t>
  </si>
  <si>
    <t>Trin</t>
  </si>
  <si>
    <t>Trogen</t>
  </si>
  <si>
    <t>Troinex</t>
  </si>
  <si>
    <t>Troistorrents</t>
  </si>
  <si>
    <t>Trub</t>
  </si>
  <si>
    <t>Trubschachen</t>
  </si>
  <si>
    <t>Trüllikon</t>
  </si>
  <si>
    <t>Trun</t>
  </si>
  <si>
    <t>Truttikon</t>
  </si>
  <si>
    <t>Tschappina</t>
  </si>
  <si>
    <t>Wyssachen</t>
  </si>
  <si>
    <t>Yens</t>
  </si>
  <si>
    <t>Detailhandelsfachmann/-frau EFZ - Beratung - Branchenneutral</t>
  </si>
  <si>
    <t>Detailhandelsfachmann/-frau EFZ - Beratung - Bäckerei/Konditorei/Confiserie</t>
  </si>
  <si>
    <t>Detailhandelsfachmann/-frau EFZ - Beratung - Consumer-Electronics</t>
  </si>
  <si>
    <t>Detailhandelsfachmann/-frau EFZ - Beratung - Do-it-yourself</t>
  </si>
  <si>
    <t>Detailhandelsfachmann/-frau EFZ - Beratung - Eisenwaren</t>
  </si>
  <si>
    <t>Detailhandelsfachmann/-frau EFZ - Beratung - Elektrofach</t>
  </si>
  <si>
    <t>Detailhandelsfachmann/-frau EFZ - Beratung - Farben</t>
  </si>
  <si>
    <t>Detailhandelsfachmann/-frau EFZ - Beratung - Fleischwirtschaft</t>
  </si>
  <si>
    <t>Detailhandelsfachmann/-frau EFZ - Beratung - Flower</t>
  </si>
  <si>
    <t>Detailhandelsfachmann/-frau EFZ - Beratung - Garden</t>
  </si>
  <si>
    <t>Office-Supporter/in SIZ</t>
  </si>
  <si>
    <t>Projektleiter/in Gebäudetechnik EF</t>
  </si>
  <si>
    <t>Publikationsmanager/in, dipl.</t>
  </si>
  <si>
    <t>Werbetechniker/in, dipl.</t>
  </si>
  <si>
    <t>Rüdlingen</t>
  </si>
  <si>
    <t>Rüdtligen-Alchenflüh</t>
  </si>
  <si>
    <t>Rue</t>
  </si>
  <si>
    <t>Oberhünigen</t>
  </si>
  <si>
    <t>Maisprach</t>
  </si>
  <si>
    <t>Maladers</t>
  </si>
  <si>
    <t>Malans</t>
  </si>
  <si>
    <t>Malix</t>
  </si>
  <si>
    <t>Malleray</t>
  </si>
  <si>
    <t>Malters</t>
  </si>
  <si>
    <t>Malvaglia</t>
  </si>
  <si>
    <t>Mammern</t>
  </si>
  <si>
    <t>Mandach</t>
  </si>
  <si>
    <t>Männedorf</t>
  </si>
  <si>
    <t>Manno</t>
  </si>
  <si>
    <t>Maracon</t>
  </si>
  <si>
    <t>Marbach (LU)</t>
  </si>
  <si>
    <t>Marbach (SG)</t>
  </si>
  <si>
    <t>Marchissy</t>
  </si>
  <si>
    <t>Marly</t>
  </si>
  <si>
    <t>Santa Maria in Calanca</t>
  </si>
  <si>
    <t>Sant'Abbondio</t>
  </si>
  <si>
    <t>Sant'Antonino</t>
  </si>
  <si>
    <t>Sant'Antonio</t>
  </si>
  <si>
    <t>Sargans</t>
  </si>
  <si>
    <t>Sarmenstorf</t>
  </si>
  <si>
    <t>Sarn</t>
  </si>
  <si>
    <t>Sarnen</t>
  </si>
  <si>
    <t>Sarzens</t>
  </si>
  <si>
    <t>Sassel</t>
  </si>
  <si>
    <t>Satigny</t>
  </si>
  <si>
    <t>Perly-Certoux</t>
  </si>
  <si>
    <t>Perrefitte</t>
  </si>
  <si>
    <t>Personico</t>
  </si>
  <si>
    <t>Péry</t>
  </si>
  <si>
    <t>Peseux</t>
  </si>
  <si>
    <t>Peyres-Possens</t>
  </si>
  <si>
    <t>Pfäfers</t>
  </si>
  <si>
    <t>Pfäffikon</t>
  </si>
  <si>
    <t>Pfaffnau</t>
  </si>
  <si>
    <t>Pfeffikon</t>
  </si>
  <si>
    <t>Pfeffingen</t>
  </si>
  <si>
    <t>Pfungen</t>
  </si>
  <si>
    <t>Pfyn</t>
  </si>
  <si>
    <t>Pianezzo</t>
  </si>
  <si>
    <t>Piazzogna</t>
  </si>
  <si>
    <t>Scharans</t>
  </si>
  <si>
    <t>Schattdorf</t>
  </si>
  <si>
    <t>Schattenhalb</t>
  </si>
  <si>
    <t>Schelten</t>
  </si>
  <si>
    <t>Schenkon</t>
  </si>
  <si>
    <t>Scherz</t>
  </si>
  <si>
    <t>Scheunen</t>
  </si>
  <si>
    <t>Scheuren</t>
  </si>
  <si>
    <t>Schiers</t>
  </si>
  <si>
    <t>Schinznach-Bad</t>
  </si>
  <si>
    <t>Schinznach-Dorf</t>
  </si>
  <si>
    <t>Schlans</t>
  </si>
  <si>
    <t>Schlatt (TG)</t>
  </si>
  <si>
    <t>Schlatt (ZH)</t>
  </si>
  <si>
    <t>Schlatt-Haslen</t>
  </si>
  <si>
    <t>Schleinikon</t>
  </si>
  <si>
    <t>Schleitheim</t>
  </si>
  <si>
    <t>Schlierbach</t>
  </si>
  <si>
    <t>Schlieren</t>
  </si>
  <si>
    <t>Schlossrued</t>
  </si>
  <si>
    <t>Schlosswil</t>
  </si>
  <si>
    <t>Schluein</t>
  </si>
  <si>
    <t>Schmerikon</t>
  </si>
  <si>
    <t>Schmiedrued</t>
  </si>
  <si>
    <t>Schmitten (FR)</t>
  </si>
  <si>
    <t>Schmitten (GR)</t>
  </si>
  <si>
    <t>Schnaus</t>
  </si>
  <si>
    <t>Schneisingen</t>
  </si>
  <si>
    <t>Schnottwil</t>
  </si>
  <si>
    <t>Schöfflisdorf</t>
  </si>
  <si>
    <t>Schöftland</t>
  </si>
  <si>
    <t>Schönenberg (ZH)</t>
  </si>
  <si>
    <t>Schönenbuch</t>
  </si>
  <si>
    <t>Schönengrund</t>
  </si>
  <si>
    <t>Betriebswirtschafter/in des Gewerbes, dipl.</t>
  </si>
  <si>
    <t>Bodenlegermeister/in</t>
  </si>
  <si>
    <t>Bootbaumeister/in</t>
  </si>
  <si>
    <t>Branchenspezialist/in Bäckerei-Konditorei-Confiserie  EF</t>
  </si>
  <si>
    <t>Branchenspezialist/in Früchte und Gemüse EF</t>
  </si>
  <si>
    <t>Branchenspezialist/in Reformprodukte EF</t>
  </si>
  <si>
    <t>Branchenspezialist/in Sportartikel EF</t>
  </si>
  <si>
    <t>Branchenspezialist/in für Teppiche, Boden- und Wandbeläge  EF</t>
  </si>
  <si>
    <t>Brunnenmeister/in EF</t>
  </si>
  <si>
    <t>Buchbindermeister/in</t>
  </si>
  <si>
    <t>Bäuerin EF</t>
  </si>
  <si>
    <t>Bäuerin, dipl.</t>
  </si>
  <si>
    <t>Cabin Crew Member EF</t>
  </si>
  <si>
    <t>Carführer/in-Reiseleiter/in EF</t>
  </si>
  <si>
    <t>Carrosseriemeister/in</t>
  </si>
  <si>
    <t>Carrosseriesattlermeister/in</t>
  </si>
  <si>
    <t>Carrosseriespengler/in EF</t>
  </si>
  <si>
    <t>Chef/in Bäcker/in-Konditor/in EF</t>
  </si>
  <si>
    <t>Chef/in Konditor/in-Confiseur/in EF</t>
  </si>
  <si>
    <t>Duggingen</t>
  </si>
  <si>
    <t>Cressier (FR)</t>
  </si>
  <si>
    <t>Cressier (NE)</t>
  </si>
  <si>
    <t>Crésuz</t>
  </si>
  <si>
    <t>Crissier</t>
  </si>
  <si>
    <t>Croglio</t>
  </si>
  <si>
    <t>Cronay</t>
  </si>
  <si>
    <t>Croy</t>
  </si>
  <si>
    <t>Cuarnens</t>
  </si>
  <si>
    <t>Daillens</t>
  </si>
  <si>
    <t>Cuarny</t>
  </si>
  <si>
    <t>Chermignon</t>
  </si>
  <si>
    <t>Chesalles-sur-Moudon</t>
  </si>
  <si>
    <t>Chesalles-sur-Oron</t>
  </si>
  <si>
    <t>Cheseaux-Noréaz</t>
  </si>
  <si>
    <t>Chéserex</t>
  </si>
  <si>
    <t>Chésopelloz</t>
  </si>
  <si>
    <t>Chessel</t>
  </si>
  <si>
    <t>Chevilly</t>
  </si>
  <si>
    <t>Chevroux</t>
  </si>
  <si>
    <t>Cheyres</t>
  </si>
  <si>
    <t>Dallenwil</t>
  </si>
  <si>
    <t>Dällikon</t>
  </si>
  <si>
    <t>Dalpe</t>
  </si>
  <si>
    <t>Givrins</t>
  </si>
  <si>
    <t>Egliswil</t>
  </si>
  <si>
    <t>Gland</t>
  </si>
  <si>
    <t>Egnach</t>
  </si>
  <si>
    <t>Bleiken (TG)</t>
  </si>
  <si>
    <t>Blessens</t>
  </si>
  <si>
    <t>Bollion</t>
  </si>
  <si>
    <t>Bonau</t>
  </si>
  <si>
    <t>Bonnefontaine</t>
  </si>
  <si>
    <t>Bosco Luganese</t>
  </si>
  <si>
    <t>Bouloz</t>
  </si>
  <si>
    <t>Boveresse</t>
  </si>
  <si>
    <t>Bramois</t>
  </si>
  <si>
    <t>Bratsch</t>
  </si>
  <si>
    <t>Brè-Aldesago</t>
  </si>
  <si>
    <t>Breganzona</t>
  </si>
  <si>
    <t>Breggia</t>
  </si>
  <si>
    <t>Breno</t>
  </si>
  <si>
    <t>Brienz (GR)</t>
  </si>
  <si>
    <t>Brig</t>
  </si>
  <si>
    <t>Brigerbad</t>
  </si>
  <si>
    <t>Broglio</t>
  </si>
  <si>
    <t>Brontallo</t>
  </si>
  <si>
    <t>Brunnadern</t>
  </si>
  <si>
    <t>Buch bei Frauenfeld</t>
  </si>
  <si>
    <t>Buch bei Märwil</t>
  </si>
  <si>
    <t>Buchackern</t>
  </si>
  <si>
    <t>Buchs (LU)</t>
  </si>
  <si>
    <t>Buhwil</t>
  </si>
  <si>
    <t>Buix</t>
  </si>
  <si>
    <t>Burg bei Murten</t>
  </si>
  <si>
    <t>Burgäschi</t>
  </si>
  <si>
    <t>Busswil (TG)</t>
  </si>
  <si>
    <t>Bussy-sur-Morges</t>
  </si>
  <si>
    <t>Buttes</t>
  </si>
  <si>
    <t>Cagiallo</t>
  </si>
  <si>
    <t>Calonico</t>
  </si>
  <si>
    <t>Campestro</t>
  </si>
  <si>
    <t>Campo (Blenio)</t>
  </si>
  <si>
    <t>Camuns</t>
  </si>
  <si>
    <t>Carabbia</t>
  </si>
  <si>
    <t>Casaccia</t>
  </si>
  <si>
    <t>Casima</t>
  </si>
  <si>
    <t>Castagnola</t>
  </si>
  <si>
    <t>Castro</t>
  </si>
  <si>
    <t>Cavergno</t>
  </si>
  <si>
    <t>Centovalli</t>
  </si>
  <si>
    <t>Champmartin</t>
  </si>
  <si>
    <t>Chandolin</t>
  </si>
  <si>
    <t>Chandon</t>
  </si>
  <si>
    <t>Chandossel</t>
  </si>
  <si>
    <t>Chapelle (Broye)</t>
  </si>
  <si>
    <t>Chardonney-sur-Morges</t>
  </si>
  <si>
    <t>Charmoille</t>
  </si>
  <si>
    <t>Châtillon (BE)</t>
  </si>
  <si>
    <t>Bourg-en-Lavaux</t>
  </si>
  <si>
    <t>Glarus Nord</t>
  </si>
  <si>
    <t>Glarus Süd</t>
  </si>
  <si>
    <t>Goumoëns</t>
  </si>
  <si>
    <t>Jorat-Menthue</t>
  </si>
  <si>
    <t>Mont-Noble</t>
  </si>
  <si>
    <t>Monteceneri</t>
  </si>
  <si>
    <t>Montilliez</t>
  </si>
  <si>
    <t>Schwarzenburg</t>
  </si>
  <si>
    <t>Tévenon</t>
  </si>
  <si>
    <t>Valbroye</t>
  </si>
  <si>
    <t>Vully-les-Lacs</t>
  </si>
  <si>
    <t>Gemeindekrankenschwester/-pfleger</t>
  </si>
  <si>
    <t>Geomatiker/in EFZ</t>
  </si>
  <si>
    <t>Glasapparatebauer/in</t>
  </si>
  <si>
    <t>Glasmaler/in EFZ</t>
  </si>
  <si>
    <t>Gleisbauer/in EFZ</t>
  </si>
  <si>
    <t>Medeglia</t>
  </si>
  <si>
    <t>Medel (Lucmagn)</t>
  </si>
  <si>
    <t>Meggen</t>
  </si>
  <si>
    <t>Meienried</t>
  </si>
  <si>
    <t>Meierskappel</t>
  </si>
  <si>
    <t>Meikirch</t>
  </si>
  <si>
    <t>Meilen</t>
  </si>
  <si>
    <t>Meinier</t>
  </si>
  <si>
    <t>Meinisberg</t>
  </si>
  <si>
    <t>Meiringen</t>
  </si>
  <si>
    <t>Meisterschwanden</t>
  </si>
  <si>
    <t>Kaltbrunn</t>
  </si>
  <si>
    <t>Kammersrohr</t>
  </si>
  <si>
    <t>Kandergrund</t>
  </si>
  <si>
    <t>Kandersteg</t>
  </si>
  <si>
    <t>Mels</t>
  </si>
  <si>
    <t>Meltingen</t>
  </si>
  <si>
    <t>Mendrisio</t>
  </si>
  <si>
    <t>Ménières</t>
  </si>
  <si>
    <t>Menziken</t>
  </si>
  <si>
    <t>Menzingen</t>
  </si>
  <si>
    <t>Menznau</t>
  </si>
  <si>
    <t>Merenschwand</t>
  </si>
  <si>
    <t>Känerkinden</t>
  </si>
  <si>
    <t>Kappel (SO)</t>
  </si>
  <si>
    <t>Kappel am Albis</t>
  </si>
  <si>
    <t>Kappelen</t>
  </si>
  <si>
    <t>Kaufdorf</t>
  </si>
  <si>
    <t>Kehrsatz</t>
  </si>
  <si>
    <t>Kemmental</t>
  </si>
  <si>
    <t>Kernenried</t>
  </si>
  <si>
    <t>Kerns</t>
  </si>
  <si>
    <t>Kerzers</t>
  </si>
  <si>
    <t>Kesswil</t>
  </si>
  <si>
    <t>Mex (VD)</t>
  </si>
  <si>
    <t>Mex (VS)</t>
  </si>
  <si>
    <t>Meyriez</t>
  </si>
  <si>
    <t>Meyrin</t>
  </si>
  <si>
    <t>Mézières (FR)</t>
  </si>
  <si>
    <t>Mézières (VD)</t>
  </si>
  <si>
    <t>Mezzovico-Vira</t>
  </si>
  <si>
    <t>Miège</t>
  </si>
  <si>
    <t>Mies</t>
  </si>
  <si>
    <t>Miglieglia</t>
  </si>
  <si>
    <t>Minusio</t>
  </si>
  <si>
    <t>Kirchdorf (BE)</t>
  </si>
  <si>
    <t>Kirchenthurnen</t>
  </si>
  <si>
    <t>Kirchleerau</t>
  </si>
  <si>
    <t>Kirchlindach</t>
  </si>
  <si>
    <t>Kleinandelfingen</t>
  </si>
  <si>
    <t>Kleinbösingen</t>
  </si>
  <si>
    <t>Avers</t>
  </si>
  <si>
    <t>Arbaz</t>
  </si>
  <si>
    <t>Arbedo-Castione</t>
  </si>
  <si>
    <t>Arboldswil</t>
  </si>
  <si>
    <t>Belmont-sur-Lausanne</t>
  </si>
  <si>
    <t>Airolo</t>
  </si>
  <si>
    <t>Alberswil</t>
  </si>
  <si>
    <t>Blonay</t>
  </si>
  <si>
    <t>Albinen</t>
  </si>
  <si>
    <t>Albligen</t>
  </si>
  <si>
    <t>Bussigny-près-Lausanne</t>
  </si>
  <si>
    <t>Alchenstorf</t>
  </si>
  <si>
    <t>Ardez</t>
  </si>
  <si>
    <t>Ghana</t>
  </si>
  <si>
    <t>Ardon</t>
  </si>
  <si>
    <t>Arlesheim</t>
  </si>
  <si>
    <t>Balgach</t>
  </si>
  <si>
    <t>Ballaigues</t>
  </si>
  <si>
    <t>Arnex-sur-Nyon</t>
  </si>
  <si>
    <t>Burundi</t>
  </si>
  <si>
    <t>Alpthal</t>
  </si>
  <si>
    <t>Arni (AG)</t>
  </si>
  <si>
    <t>Guatemala</t>
  </si>
  <si>
    <t>Arni (BE)</t>
  </si>
  <si>
    <t>Arogno</t>
  </si>
  <si>
    <t>Arosa</t>
  </si>
  <si>
    <t>Arth</t>
  </si>
  <si>
    <t>Arvigo</t>
  </si>
  <si>
    <t>Guyana</t>
  </si>
  <si>
    <t>Nicht angegeben (Nur für Tertiär)</t>
  </si>
  <si>
    <t>Ctrl Langue 999</t>
  </si>
  <si>
    <t>Remigen</t>
  </si>
  <si>
    <t>Renan (BE)</t>
  </si>
  <si>
    <t>Rennaz</t>
  </si>
  <si>
    <t>Reute (AR)</t>
  </si>
  <si>
    <t>Reutigen</t>
  </si>
  <si>
    <t>Reverolle</t>
  </si>
  <si>
    <t>Rhäzüns</t>
  </si>
  <si>
    <t>Rheinau</t>
  </si>
  <si>
    <t>Rheineck</t>
  </si>
  <si>
    <t>Rheinfelden</t>
  </si>
  <si>
    <t>Riaz</t>
  </si>
  <si>
    <t>Richterswil</t>
  </si>
  <si>
    <t>Rickenbach (BL)</t>
  </si>
  <si>
    <t>Rickenbach (LU)</t>
  </si>
  <si>
    <t>Nenzlingen</t>
  </si>
  <si>
    <t>Nesslau-Krummenau</t>
  </si>
  <si>
    <t>Netstal</t>
  </si>
  <si>
    <t>Neudorf</t>
  </si>
  <si>
    <t>Rickenbach (ZH)</t>
  </si>
  <si>
    <t>Riddes</t>
  </si>
  <si>
    <t>Ried bei Kerzers</t>
  </si>
  <si>
    <t>Ried-Brig</t>
  </si>
  <si>
    <t>Rieden</t>
  </si>
  <si>
    <t>Riederalp</t>
  </si>
  <si>
    <t>Neunkirch</t>
  </si>
  <si>
    <t>Neyruz (FR)</t>
  </si>
  <si>
    <t>Neyruz-sur-Moudon</t>
  </si>
  <si>
    <t>Nidau</t>
  </si>
  <si>
    <t>Niederbipp</t>
  </si>
  <si>
    <t>Niederried bei Kallnach</t>
  </si>
  <si>
    <t>Niederrohrdorf</t>
  </si>
  <si>
    <t>Niederstocken</t>
  </si>
  <si>
    <t>Niederurnen</t>
  </si>
  <si>
    <t>Niederwald</t>
  </si>
  <si>
    <t>Fachmann/-frau Druckindustrie und Verpackung, dipl.</t>
  </si>
  <si>
    <t>Boudevilliers</t>
  </si>
  <si>
    <t>Damphreux</t>
  </si>
  <si>
    <t>Egolzwil</t>
  </si>
  <si>
    <t>Gollion</t>
  </si>
  <si>
    <t>Ehrendingen</t>
  </si>
  <si>
    <t>Eich</t>
  </si>
  <si>
    <t>Därligen</t>
  </si>
  <si>
    <t>Därstetten</t>
  </si>
  <si>
    <t>Clos du Doubs</t>
  </si>
  <si>
    <t>Coeuve</t>
  </si>
  <si>
    <t>Coffrane</t>
  </si>
  <si>
    <t>Coinsins</t>
  </si>
  <si>
    <t>Collex-Bossy</t>
  </si>
  <si>
    <t>Collina d'Oro</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</si>
  <si>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</si>
  <si>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</si>
  <si>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</si>
  <si>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</si>
  <si>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</si>
  <si>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</si>
  <si>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</si>
  <si>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</si>
  <si>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</si>
  <si>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</si>
  <si>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</si>
  <si>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</si>
  <si>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</si>
  <si>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</si>
  <si>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</si>
  <si>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</si>
  <si>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</si>
  <si>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</si>
  <si>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</si>
  <si>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</si>
  <si>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</si>
  <si>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</si>
  <si>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</si>
  <si>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</si>
  <si>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</si>
  <si>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</si>
  <si>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</si>
  <si>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</si>
  <si>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</si>
  <si>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</si>
  <si>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</si>
  <si>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</si>
  <si>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</si>
  <si>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</si>
  <si>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</si>
  <si>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</si>
  <si>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</si>
  <si>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</si>
  <si>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</si>
  <si>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</si>
  <si>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</si>
  <si>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</si>
  <si>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</si>
  <si>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</si>
  <si>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</si>
  <si>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Mosogno</t>
  </si>
  <si>
    <t>Kriens</t>
  </si>
  <si>
    <t>Krinau</t>
  </si>
  <si>
    <t>Küblis</t>
  </si>
  <si>
    <t>Künten</t>
  </si>
  <si>
    <t>Küsnacht (ZH)</t>
  </si>
  <si>
    <t>Küssnacht (SZ)</t>
  </si>
  <si>
    <t>Küttigen</t>
  </si>
  <si>
    <t>Küttigkofen</t>
  </si>
  <si>
    <t>Kyburg</t>
  </si>
  <si>
    <t>Kyburg-Buchegg</t>
  </si>
  <si>
    <t>La Baroche</t>
  </si>
  <si>
    <t>La Brévine</t>
  </si>
  <si>
    <t>La Brillaz</t>
  </si>
  <si>
    <t>La Chaux (Cossonay)</t>
  </si>
  <si>
    <t>Wisen (SO)</t>
  </si>
  <si>
    <t>Wislikofen</t>
  </si>
  <si>
    <t>Wittenbach</t>
  </si>
  <si>
    <t>Brione sopra Minusio</t>
  </si>
  <si>
    <t>Brislach</t>
  </si>
  <si>
    <t>Wolfisberg</t>
  </si>
  <si>
    <t>Wölflinswil</t>
  </si>
  <si>
    <t>Wolfwil</t>
  </si>
  <si>
    <t>Wolhusen</t>
  </si>
  <si>
    <t>Wollerau</t>
  </si>
  <si>
    <t>Worb</t>
  </si>
  <si>
    <t>Worben</t>
  </si>
  <si>
    <t>Wünnewil-Flamatt</t>
  </si>
  <si>
    <t>Wuppenau</t>
  </si>
  <si>
    <t>Würenlingen</t>
  </si>
  <si>
    <t>Würenlos</t>
  </si>
  <si>
    <t>Wynau</t>
  </si>
  <si>
    <t>Wynigen</t>
  </si>
  <si>
    <t>Brot-Dessous</t>
  </si>
  <si>
    <t>Brot-Plamboz</t>
  </si>
  <si>
    <t>Zetzwil</t>
  </si>
  <si>
    <t>Ziefen</t>
  </si>
  <si>
    <t>Zielebach</t>
  </si>
  <si>
    <t>Zihlschlacht-Sitterdorf</t>
  </si>
  <si>
    <t>Zillis-Reischen</t>
  </si>
  <si>
    <t>Zizers</t>
  </si>
  <si>
    <t>Zofingen</t>
  </si>
  <si>
    <t>Mesocco</t>
  </si>
  <si>
    <t>Messen</t>
  </si>
  <si>
    <t>Mettau</t>
  </si>
  <si>
    <t>Mettembert</t>
  </si>
  <si>
    <t>Mettmenstetten</t>
  </si>
  <si>
    <t>Metzerlen-Mariastein</t>
  </si>
  <si>
    <t>Oulens-sous-Echallens</t>
  </si>
  <si>
    <t>Oulens-sur-Lucens</t>
  </si>
  <si>
    <t>Pailly</t>
  </si>
  <si>
    <t>Palagnedra</t>
  </si>
  <si>
    <t>Paradiso</t>
  </si>
  <si>
    <t>Parpan</t>
  </si>
  <si>
    <t>Paspels</t>
  </si>
  <si>
    <t>Peist</t>
  </si>
  <si>
    <t>Peney-le-Jorat</t>
  </si>
  <si>
    <t>Penthaz</t>
  </si>
  <si>
    <t>Penthéréaz</t>
  </si>
  <si>
    <t>Mirchel</t>
  </si>
  <si>
    <t>Misery-Courtion</t>
  </si>
  <si>
    <t>Missy</t>
  </si>
  <si>
    <t>Mitlödi</t>
  </si>
  <si>
    <t>Möhlin</t>
  </si>
  <si>
    <t>Moiry</t>
  </si>
  <si>
    <t>Moleno</t>
  </si>
  <si>
    <t>Molinis</t>
  </si>
  <si>
    <t>Mollens (VD)</t>
  </si>
  <si>
    <t>Mollens (VS)</t>
  </si>
  <si>
    <t>Mollis</t>
  </si>
  <si>
    <t>Molondin</t>
  </si>
  <si>
    <t>Mon</t>
  </si>
  <si>
    <t>Mönchaltorf</t>
  </si>
  <si>
    <t>Pierrafortscha</t>
  </si>
  <si>
    <t>Pieterlen</t>
  </si>
  <si>
    <t>Pigniu</t>
  </si>
  <si>
    <t>Pitasch</t>
  </si>
  <si>
    <t>Pizy</t>
  </si>
  <si>
    <t>Plaffeien</t>
  </si>
  <si>
    <t>Plagne</t>
  </si>
  <si>
    <t>Plan-les-Ouates</t>
  </si>
  <si>
    <t>Plasselb</t>
  </si>
  <si>
    <t>Pleigne</t>
  </si>
  <si>
    <t>Pohlern</t>
  </si>
  <si>
    <t>Poliez-le-Grand</t>
  </si>
  <si>
    <t>Poliez-Pittet</t>
  </si>
  <si>
    <t>Pollegio</t>
  </si>
  <si>
    <t>Pompaples</t>
  </si>
  <si>
    <t>Pomy</t>
  </si>
  <si>
    <t>Ponte Capriasca</t>
  </si>
  <si>
    <t>Ponte Tresa</t>
  </si>
  <si>
    <t>Pontenet</t>
  </si>
  <si>
    <t>Pont-en-Ogoz</t>
  </si>
  <si>
    <t>Ponthaux</t>
  </si>
  <si>
    <t>Flums</t>
  </si>
  <si>
    <t>Flurlingen</t>
  </si>
  <si>
    <t>Font</t>
  </si>
  <si>
    <t>Fontainemelon</t>
  </si>
  <si>
    <t>Chemie- und Pharmatechnologe/-technologin EFZ</t>
  </si>
  <si>
    <t>Landeron-Combes</t>
  </si>
  <si>
    <t>Landschlacht</t>
  </si>
  <si>
    <t>Längenbühl</t>
  </si>
  <si>
    <t>Langenhart</t>
  </si>
  <si>
    <t>Langnau bei Reiden</t>
  </si>
  <si>
    <t>Lanterswil</t>
  </si>
  <si>
    <t>Lanzenneunforn</t>
  </si>
  <si>
    <t>Largario</t>
  </si>
  <si>
    <t>Lauffohr</t>
  </si>
  <si>
    <t>Le Bémont (BE)</t>
  </si>
  <si>
    <t>Le Bry</t>
  </si>
  <si>
    <t>Le Peuchapatte</t>
  </si>
  <si>
    <t>Le Saulgy</t>
  </si>
  <si>
    <t>Leimbach (TG)</t>
  </si>
  <si>
    <t>Lentigny</t>
  </si>
  <si>
    <t>Leontica</t>
  </si>
  <si>
    <t>Les Bayards</t>
  </si>
  <si>
    <t>Les Ecasseys</t>
  </si>
  <si>
    <t>Les Friques</t>
  </si>
  <si>
    <t>Les Genevez (BE)</t>
  </si>
  <si>
    <t>Les Glânes</t>
  </si>
  <si>
    <t>Les Pommerats</t>
  </si>
  <si>
    <t>Lessoc</t>
  </si>
  <si>
    <t>Leuggelbach</t>
  </si>
  <si>
    <t>Liebistorf</t>
  </si>
  <si>
    <t>Lieffrens</t>
  </si>
  <si>
    <t>Lieli</t>
  </si>
  <si>
    <t>Lipperswil</t>
  </si>
  <si>
    <t>Lippoldswilen</t>
  </si>
  <si>
    <t>Loco</t>
  </si>
  <si>
    <t>Lodano</t>
  </si>
  <si>
    <t>Lohn (SO)</t>
  </si>
  <si>
    <t>Lopagno</t>
  </si>
  <si>
    <t>Lossy</t>
  </si>
  <si>
    <t>Lossy-Formangueires</t>
  </si>
  <si>
    <t>Lottigna</t>
  </si>
  <si>
    <t>Berufsausbildung für Ausländer/innen</t>
  </si>
  <si>
    <t>Betonwerker/in EFZ</t>
  </si>
  <si>
    <t>Betriebssekretär/in PTT</t>
  </si>
  <si>
    <t>Bootbauer/in</t>
  </si>
  <si>
    <t>Buchhändler/in EFZ</t>
  </si>
  <si>
    <t>Büchsenmacher/in</t>
  </si>
  <si>
    <t>Bühnentänzer/in EFZ</t>
  </si>
  <si>
    <t>Bühnentänzer/in EFZ - Klassischer Tanz</t>
  </si>
  <si>
    <t>Bühnentänzer/in EFZ - Zeitgenössischer Tanz</t>
  </si>
  <si>
    <t>Büroassistent/in EBA</t>
  </si>
  <si>
    <t>Carrossier/in Lackiererei EFZ</t>
  </si>
  <si>
    <t>Carrossier/in Spenglerei EFZ</t>
  </si>
  <si>
    <t>Coiffeur/-euse (Fachschule)</t>
  </si>
  <si>
    <t>Dentalassistent/in EFZ</t>
  </si>
  <si>
    <t>Detailhandelsassistent/in EBA - Autoteile-Logistik</t>
  </si>
  <si>
    <t>Detailhandelsassistent/in EBA - Bäckerei/Konditorei/Confiserie</t>
  </si>
  <si>
    <t>Detailhandelsassistent/in EBA - Consumer-Electronics</t>
  </si>
  <si>
    <t>Detailhandelsassistent/in EBA - Do-it-yourself</t>
  </si>
  <si>
    <t>Detailhandelsassistent/in EBA - Eisenwaren</t>
  </si>
  <si>
    <t>Detailhandelsassistent/in EBA - Elektrofach</t>
  </si>
  <si>
    <t>Detailhandelsassistent/in EBA - Farben</t>
  </si>
  <si>
    <t>Detailhandelsassistent/in EBA - Fleischwirtschaft</t>
  </si>
  <si>
    <t>Detailhandelsassistent/in EBA - Flower</t>
  </si>
  <si>
    <t>Schupfart</t>
  </si>
  <si>
    <t>Schüpfen</t>
  </si>
  <si>
    <t>Marmorera</t>
  </si>
  <si>
    <t>Marnand</t>
  </si>
  <si>
    <t>Maroggia</t>
  </si>
  <si>
    <t>Marsens</t>
  </si>
  <si>
    <t>Surpierre</t>
  </si>
  <si>
    <t>Rümikon</t>
  </si>
  <si>
    <t>Rumisberg</t>
  </si>
  <si>
    <t>Rümlang</t>
  </si>
  <si>
    <t>Rümligen</t>
  </si>
  <si>
    <t>Rümlingen</t>
  </si>
  <si>
    <t>Rünenberg</t>
  </si>
  <si>
    <t>Rupperswil</t>
  </si>
  <si>
    <t>Ruppoldsried</t>
  </si>
  <si>
    <t>Rüschegg</t>
  </si>
  <si>
    <t>Ruschein</t>
  </si>
  <si>
    <t>Rüschlikon</t>
  </si>
  <si>
    <t>Russikon</t>
  </si>
  <si>
    <t>Russin</t>
  </si>
  <si>
    <t>Russy</t>
  </si>
  <si>
    <t>Ruswil</t>
  </si>
  <si>
    <t>Rüte</t>
  </si>
  <si>
    <t>Rüthi (SG)</t>
  </si>
  <si>
    <t>Rüti (GL)</t>
  </si>
  <si>
    <t>Rüti (ZH)</t>
  </si>
  <si>
    <t>Rüti bei Büren</t>
  </si>
  <si>
    <t>Rüti bei Lyssach</t>
  </si>
  <si>
    <t>Rütschelen</t>
  </si>
  <si>
    <t>Rüttenen</t>
  </si>
  <si>
    <t>Saanen</t>
  </si>
  <si>
    <t>Saas</t>
  </si>
  <si>
    <t>Saas-Almagell</t>
  </si>
  <si>
    <t>Collombey-Muraz</t>
  </si>
  <si>
    <t>Degen</t>
  </si>
  <si>
    <t>Degersheim</t>
  </si>
  <si>
    <t>Bildungsinstitution</t>
  </si>
  <si>
    <t>BI-Typ</t>
  </si>
  <si>
    <t>Nomenklatur der Staatsangehörigkeiten</t>
  </si>
  <si>
    <t>Staatsangehörigkeit</t>
  </si>
  <si>
    <t>Buckten</t>
  </si>
  <si>
    <t>Büetigen</t>
  </si>
  <si>
    <t>Bözen</t>
  </si>
  <si>
    <t>Braggio</t>
  </si>
  <si>
    <t>Bulle</t>
  </si>
  <si>
    <t>Bullet</t>
  </si>
  <si>
    <t>Breil/Brigels</t>
  </si>
  <si>
    <t>Breitenbach</t>
  </si>
  <si>
    <t>Bure</t>
  </si>
  <si>
    <t>Büren (SO)</t>
  </si>
  <si>
    <t>Büren an der Aare</t>
  </si>
  <si>
    <t>Büren zum Hof</t>
  </si>
  <si>
    <t>Burg (AG)</t>
  </si>
  <si>
    <t>Burg im Leimental</t>
  </si>
  <si>
    <t>Burgdorf</t>
  </si>
  <si>
    <t>Burgistein</t>
  </si>
  <si>
    <t>Bürglen (TG)</t>
  </si>
  <si>
    <t>Bressaucourt</t>
  </si>
  <si>
    <t>Wassen</t>
  </si>
  <si>
    <t>Wasterkingen</t>
  </si>
  <si>
    <t>Wattenwil</t>
  </si>
  <si>
    <t>Wattwil</t>
  </si>
  <si>
    <t>Wauwil</t>
  </si>
  <si>
    <t>Weesen</t>
  </si>
  <si>
    <t>Wegenstetten</t>
  </si>
  <si>
    <t>Weggis</t>
  </si>
  <si>
    <t>Weiach</t>
  </si>
  <si>
    <t>Weinfelden</t>
  </si>
  <si>
    <t>Weiningen (ZH)</t>
  </si>
  <si>
    <t>Weisslingen</t>
  </si>
  <si>
    <t>Welschenrohr</t>
  </si>
  <si>
    <t>Wengi</t>
  </si>
  <si>
    <t>Wenslingen</t>
  </si>
  <si>
    <t>Werthenstein</t>
  </si>
  <si>
    <t>Wettingen</t>
  </si>
  <si>
    <t>Wettswil am Albis</t>
  </si>
  <si>
    <t>Polymechaniker/in EFZ - Ohne nähere Angaben</t>
  </si>
  <si>
    <t>Schreiner/in - Ohne nähere Angaben</t>
  </si>
  <si>
    <t>Agrarpraktiker/in EBA - Landwirtschaft</t>
  </si>
  <si>
    <t>Agrarpraktiker/in EBA - Spezialkulturen</t>
  </si>
  <si>
    <t>Agrarpraktiker/in EBA - Weinbereitung</t>
  </si>
  <si>
    <t>Anlagenführer/in EFZ</t>
  </si>
  <si>
    <t>Architekturmodellbauer/in</t>
  </si>
  <si>
    <t>Muolen</t>
  </si>
  <si>
    <t>Muotathal</t>
  </si>
  <si>
    <t>Mur (VD)</t>
  </si>
  <si>
    <t>Muralto</t>
  </si>
  <si>
    <t>Murgenthal</t>
  </si>
  <si>
    <t>Remaufens</t>
  </si>
  <si>
    <t>Remetschwil</t>
  </si>
  <si>
    <t>Hotelempfangs- und -administrationsleiter/in EF</t>
  </si>
  <si>
    <t>Höherer Wirtschaftsausweis</t>
  </si>
  <si>
    <t>Hörgeräte-Akustiker/in EF</t>
  </si>
  <si>
    <t>Immobilien-Treuhänder/in, dipl.</t>
  </si>
  <si>
    <t>Immobilienbewerter/in EF</t>
  </si>
  <si>
    <t>Immobilienbewirtschafter/in EF</t>
  </si>
  <si>
    <t>Immobilienentwickler/in EF</t>
  </si>
  <si>
    <t>Immobilienvermarkter/in EF</t>
  </si>
  <si>
    <t>Importfachmann/-frau EF</t>
  </si>
  <si>
    <t>Importleiter/in, dipl.</t>
  </si>
  <si>
    <t>Industriemeister/in im Maschinen- und Apparatebau, dipl.</t>
  </si>
  <si>
    <t>Industriepolsterer/in EF</t>
  </si>
  <si>
    <t>Industriepolstermeister/in</t>
  </si>
  <si>
    <t>Informatiker/in EF</t>
  </si>
  <si>
    <t>Informatiker/in, dipl.</t>
  </si>
  <si>
    <t>Innendekorateur/in EF</t>
  </si>
  <si>
    <t>Innendekorateur/in, dipl.</t>
  </si>
  <si>
    <t>Innendekorationsnäher/in, dipl.</t>
  </si>
  <si>
    <t>Instandhaltungsfachmann/-frau EF</t>
  </si>
  <si>
    <t>Instandhaltungsleiter/in, dipl.</t>
  </si>
  <si>
    <t>Interkulturelle/r Übersetzer/in EF</t>
  </si>
  <si>
    <t>Juwelenfassermeister/in</t>
  </si>
  <si>
    <t>KKW-Anlagenoperateur/in EF</t>
  </si>
  <si>
    <t>KMU-Finanzexperte/-expertin, dipl.</t>
  </si>
  <si>
    <t>Kaderausbildung Heilbehandlung</t>
  </si>
  <si>
    <t>Kaminfegermeister/in</t>
  </si>
  <si>
    <t>Kaufmann/-frau in Kommunikation und Administration, dipl.</t>
  </si>
  <si>
    <t>Key account manager/in, dipl.</t>
  </si>
  <si>
    <t>Oberwil (AG)</t>
  </si>
  <si>
    <t>Oberwil (TG)</t>
  </si>
  <si>
    <t>Ocourt</t>
  </si>
  <si>
    <t>Olivone</t>
  </si>
  <si>
    <t>Onnens (FR)</t>
  </si>
  <si>
    <t>Opfershofen (TG)</t>
  </si>
  <si>
    <t>Opfertshofen (SH)</t>
  </si>
  <si>
    <t>Oppikon</t>
  </si>
  <si>
    <t>Orsonnens</t>
  </si>
  <si>
    <t>Osterfingen</t>
  </si>
  <si>
    <t>Ottoberg</t>
  </si>
  <si>
    <t>Pagig</t>
  </si>
  <si>
    <t>Pambio-Noranco</t>
  </si>
  <si>
    <t>Parsonz</t>
  </si>
  <si>
    <t>Patzen-Fardün</t>
  </si>
  <si>
    <t>Pazzallo</t>
  </si>
  <si>
    <t>Peccia</t>
  </si>
  <si>
    <t>Pedrinate</t>
  </si>
  <si>
    <t>Peiden</t>
  </si>
  <si>
    <t>Pignia</t>
  </si>
  <si>
    <t>Pigniu/Panix</t>
  </si>
  <si>
    <t>Pleujouse</t>
  </si>
  <si>
    <t>Pont (Veveyse)</t>
  </si>
  <si>
    <t>Ponto Valentino</t>
  </si>
  <si>
    <t>Porsel</t>
  </si>
  <si>
    <t>Portalban</t>
  </si>
  <si>
    <t>Posat</t>
  </si>
  <si>
    <t>Posieux</t>
  </si>
  <si>
    <t>Praden</t>
  </si>
  <si>
    <t>Praratoud</t>
  </si>
  <si>
    <t>Praroman</t>
  </si>
  <si>
    <t>Prato-Sornico</t>
  </si>
  <si>
    <t>Pregassona</t>
  </si>
  <si>
    <t>Prez-vers-Siviriez</t>
  </si>
  <si>
    <t>Progens</t>
  </si>
  <si>
    <t>Promasens</t>
  </si>
  <si>
    <t>Prugiasco</t>
  </si>
  <si>
    <t>Rapperswil (SG)</t>
  </si>
  <si>
    <t>Rasa</t>
  </si>
  <si>
    <t>Räuchlisberg</t>
  </si>
  <si>
    <t>Reckingen (VS)</t>
  </si>
  <si>
    <t>Réclère</t>
  </si>
  <si>
    <t>Retschwil</t>
  </si>
  <si>
    <t>Reuti</t>
  </si>
  <si>
    <t>Rheinklingen</t>
  </si>
  <si>
    <t>Richenthal</t>
  </si>
  <si>
    <t>Rickenbach bei Wil</t>
  </si>
  <si>
    <t>Ried bei Brig</t>
  </si>
  <si>
    <t>Ried bei Mörel</t>
  </si>
  <si>
    <t xml:space="preserve"> BM1-Unterricht
 (Betrifft nur Berufsmaturität)</t>
  </si>
  <si>
    <t>LOC.ID</t>
  </si>
  <si>
    <t>Preonzo</t>
  </si>
  <si>
    <t>Presinge</t>
  </si>
  <si>
    <t>Prévondavaux</t>
  </si>
  <si>
    <t>Prévonloup</t>
  </si>
  <si>
    <t>Langrickenbach</t>
  </si>
  <si>
    <t>Langwies</t>
  </si>
  <si>
    <t>Lantsch/Lenz</t>
  </si>
  <si>
    <t>Lauenen</t>
  </si>
  <si>
    <t>Lauerz</t>
  </si>
  <si>
    <t>Läufelfingen</t>
  </si>
  <si>
    <t>Laufen</t>
  </si>
  <si>
    <t>Laufenburg</t>
  </si>
  <si>
    <t>Laufen-Uhwiesen</t>
  </si>
  <si>
    <t>Laupen</t>
  </si>
  <si>
    <t>Laupersdorf</t>
  </si>
  <si>
    <t>Lauperswil</t>
  </si>
  <si>
    <t>Lausen</t>
  </si>
  <si>
    <t>Lauterbrunnen</t>
  </si>
  <si>
    <t>Lauwil</t>
  </si>
  <si>
    <t>Lavertezzo</t>
  </si>
  <si>
    <t>Lavey-Morcles</t>
  </si>
  <si>
    <t>Lavin</t>
  </si>
  <si>
    <t>Lavizzara</t>
  </si>
  <si>
    <t>Lax</t>
  </si>
  <si>
    <t>Le Bémont (JU)</t>
  </si>
  <si>
    <t>Le Cerneux-Péquignot</t>
  </si>
  <si>
    <t>Le Châtelard</t>
  </si>
  <si>
    <t>Le Flon</t>
  </si>
  <si>
    <t>Le Glèbe</t>
  </si>
  <si>
    <t>Le Grand-Saconnex</t>
  </si>
  <si>
    <t>Le Landeron</t>
  </si>
  <si>
    <t>Le Locle</t>
  </si>
  <si>
    <t>Le Mouret</t>
  </si>
  <si>
    <t>Le Noirmont</t>
  </si>
  <si>
    <t>Le Pâquier (FR)</t>
  </si>
  <si>
    <t>Le Pâquier (NE)</t>
  </si>
  <si>
    <t>Léchelles</t>
  </si>
  <si>
    <t>Leggia</t>
  </si>
  <si>
    <t>Muri (AG)</t>
  </si>
  <si>
    <t>Muri bei Bern</t>
  </si>
  <si>
    <t>Muriaux</t>
  </si>
  <si>
    <t>Murist</t>
  </si>
  <si>
    <t>Deutsch</t>
  </si>
  <si>
    <t>Italienisch</t>
  </si>
  <si>
    <t>Rätoromanisch</t>
  </si>
  <si>
    <t>Englisch</t>
  </si>
  <si>
    <t>Niederländisch</t>
  </si>
  <si>
    <t>Spanisch</t>
  </si>
  <si>
    <t>Portugiesisch</t>
  </si>
  <si>
    <t>Dänisch</t>
  </si>
  <si>
    <t>Norwegisch</t>
  </si>
  <si>
    <t>Schwedisch</t>
  </si>
  <si>
    <t>Finnisch</t>
  </si>
  <si>
    <t>Russisch</t>
  </si>
  <si>
    <t>Polnisch</t>
  </si>
  <si>
    <t>Tschechisch</t>
  </si>
  <si>
    <t>Slowakisch</t>
  </si>
  <si>
    <t>Slowenisch</t>
  </si>
  <si>
    <t>Bulgarisch</t>
  </si>
  <si>
    <t>Albanisch</t>
  </si>
  <si>
    <t>Türkisch</t>
  </si>
  <si>
    <t>Ungarisch</t>
  </si>
  <si>
    <t>Rumänisch</t>
  </si>
  <si>
    <t>Griechisch</t>
  </si>
  <si>
    <t>Arabisch</t>
  </si>
  <si>
    <t>10</t>
  </si>
  <si>
    <t>Vollzeit</t>
  </si>
  <si>
    <t>20</t>
  </si>
  <si>
    <t>Berufslehre</t>
  </si>
  <si>
    <t>30</t>
  </si>
  <si>
    <t>Teilzeit</t>
  </si>
  <si>
    <t>Kein BM1-Unterricht</t>
  </si>
  <si>
    <t>Neuchâtel</t>
  </si>
  <si>
    <t>Amsoldingen</t>
  </si>
  <si>
    <t>Château-d'Oex</t>
  </si>
  <si>
    <t>Andeer</t>
  </si>
  <si>
    <t>Villeneuve (FR)</t>
  </si>
  <si>
    <t>Villeneuve (VD)</t>
  </si>
  <si>
    <t>Villeret</t>
  </si>
  <si>
    <t>Villette (Lavaux)</t>
  </si>
  <si>
    <t>Villiers</t>
  </si>
  <si>
    <t>Keramiker/in EFZ</t>
  </si>
  <si>
    <t>Unterlangenegg</t>
  </si>
  <si>
    <t>Unterlunkhofen</t>
  </si>
  <si>
    <t>Unterramsern</t>
  </si>
  <si>
    <t>Unterschächen</t>
  </si>
  <si>
    <t>Unterseen</t>
  </si>
  <si>
    <t>Untersiggenthal</t>
  </si>
  <si>
    <t>Unterstammheim</t>
  </si>
  <si>
    <t>Untersteckholz</t>
  </si>
  <si>
    <t>Untervaz</t>
  </si>
  <si>
    <t>Urdorf</t>
  </si>
  <si>
    <t>Urmein</t>
  </si>
  <si>
    <t>Urnäsch</t>
  </si>
  <si>
    <t>Ursenbach</t>
  </si>
  <si>
    <t>Ursins</t>
  </si>
  <si>
    <t>Ursy</t>
  </si>
  <si>
    <t>Urtenen-Schönbühl</t>
  </si>
  <si>
    <t>Uster</t>
  </si>
  <si>
    <t>Uttigen</t>
  </si>
  <si>
    <t>Uttwil</t>
  </si>
  <si>
    <t>Utzenstorf</t>
  </si>
  <si>
    <t>Uznach</t>
  </si>
  <si>
    <t>Uzwil</t>
  </si>
  <si>
    <t>Vacallo</t>
  </si>
  <si>
    <t>Val Müstair</t>
  </si>
  <si>
    <t>Valangin</t>
  </si>
  <si>
    <t>Valcolla</t>
  </si>
  <si>
    <t>Val-de-Travers</t>
  </si>
  <si>
    <t>Schongau</t>
  </si>
  <si>
    <t>Schönholzerswilen</t>
  </si>
  <si>
    <t>Schötz</t>
  </si>
  <si>
    <t>Schübelbach</t>
  </si>
  <si>
    <t>Detailhandelsfachmann/-frau EFZ - Beratung - Haushalt</t>
  </si>
  <si>
    <t>Detailhandelsfachmann/-frau EFZ - Beratung - Kiosk</t>
  </si>
  <si>
    <t>Detailhandelsfachmann/-frau EFZ - Beratung - Landi</t>
  </si>
  <si>
    <t>Detailhandelsfachmann/-frau EFZ - Beratung - Lederwaren und Reiseartikel</t>
  </si>
  <si>
    <t>Detailhandelsfachmann/-frau EFZ - Beratung - Musikinstrumente</t>
  </si>
  <si>
    <t>Detailhandelsfachmann/-frau EFZ - Beratung - Möbel</t>
  </si>
  <si>
    <t>Detailhandelsfachmann/-frau EFZ - Beratung - Nahrungs- und Genussmittel</t>
  </si>
  <si>
    <t>Detailhandelsfachmann/-frau EFZ - Beratung - Papeterie</t>
  </si>
  <si>
    <t>Detailhandelsfachmann/-frau EFZ - Beratung - Parfümerie</t>
  </si>
  <si>
    <t>Detailhandelsfachmann/-frau EFZ - Beratung - Post</t>
  </si>
  <si>
    <t>Detailhandelsfachmann/-frau EFZ - Beratung - Schuhe</t>
  </si>
  <si>
    <t>Detailhandelsfachmann/-frau EFZ - Beratung - Spielwaren</t>
  </si>
  <si>
    <t>Detailhandelsfachmann/-frau EFZ - Beratung - Sportartikel</t>
  </si>
  <si>
    <t>Detailhandelsfachmann/-frau EFZ - Beratung - Teppich und Bodenbeläge</t>
  </si>
  <si>
    <t>Detailhandelsfachmann/-frau EFZ - Beratung - Textil</t>
  </si>
  <si>
    <t>Detailhandelsfachmann/-frau EFZ - Beratung - Ton-Bildträger und Musikalien</t>
  </si>
  <si>
    <t>Detailhandelsfachmann/-frau EFZ - Beratung - Uhren-Schmuck-Edelsteine</t>
  </si>
  <si>
    <t>Detailhandelsfachmann/-frau EFZ - Beratung - Zoofachhandel</t>
  </si>
  <si>
    <t>Detailhandelsfachmann/-frau EFZ - Bewirtschaftung - Autoteile-Logistik</t>
  </si>
  <si>
    <t>Avry-devant-Pont</t>
  </si>
  <si>
    <t>Avry-sur-Matran</t>
  </si>
  <si>
    <t>Ayer</t>
  </si>
  <si>
    <t>Balterswil</t>
  </si>
  <si>
    <t>Barbengo</t>
  </si>
  <si>
    <t>Barzheim</t>
  </si>
  <si>
    <t>Basadingen</t>
  </si>
  <si>
    <t>Benken (BL)</t>
  </si>
  <si>
    <t>Berlens</t>
  </si>
  <si>
    <t>Berzona</t>
  </si>
  <si>
    <t>Besencens</t>
  </si>
  <si>
    <t>Bibern (SH)</t>
  </si>
  <si>
    <t>Bichelsee</t>
  </si>
  <si>
    <t>Hölstein</t>
  </si>
  <si>
    <t>Holziken</t>
  </si>
  <si>
    <t>Homberg</t>
  </si>
  <si>
    <t>Hombrechtikon</t>
  </si>
  <si>
    <t>Homburg</t>
  </si>
  <si>
    <t>Honau</t>
  </si>
  <si>
    <t>Horgen</t>
  </si>
  <si>
    <t>Höri</t>
  </si>
  <si>
    <t>Horn</t>
  </si>
  <si>
    <t>Hornussen</t>
  </si>
  <si>
    <t>Horrenbach-Buchen</t>
  </si>
  <si>
    <t>Horriwil</t>
  </si>
  <si>
    <t>Horw</t>
  </si>
  <si>
    <t>Hospental</t>
  </si>
  <si>
    <t>Hottwil</t>
  </si>
  <si>
    <t>Hubersdorf</t>
  </si>
  <si>
    <t>Humlikon</t>
  </si>
  <si>
    <t>Hundwil</t>
  </si>
  <si>
    <t>Hünenberg</t>
  </si>
  <si>
    <t>Hüniken</t>
  </si>
  <si>
    <t>Hüntwangen</t>
  </si>
  <si>
    <t>Hunzenschwil</t>
  </si>
  <si>
    <t>Hütten</t>
  </si>
  <si>
    <t>Hüttikon</t>
  </si>
  <si>
    <t>Hüttlingen</t>
  </si>
  <si>
    <t>Huttwil</t>
  </si>
  <si>
    <t>Hüttwilen</t>
  </si>
  <si>
    <t>Icogne</t>
  </si>
  <si>
    <t>Fachmann/-frau Hauswirtschaft EFZ</t>
  </si>
  <si>
    <t>Fachmann/-frau Information und Dokumentation EFZ</t>
  </si>
  <si>
    <t>Fahnenzeichner/in</t>
  </si>
  <si>
    <t>Fahrzeugschlosser/in EFZ</t>
  </si>
  <si>
    <t>Fleischfachmann/-frau EFZ</t>
  </si>
  <si>
    <t>Flexodrucker/in EFZ</t>
  </si>
  <si>
    <t>Florist/in EBA</t>
  </si>
  <si>
    <t>Florist/in EFZ</t>
  </si>
  <si>
    <t>Formenbauer/in EFZ</t>
  </si>
  <si>
    <t>Formenpraktiker/in EBA</t>
  </si>
  <si>
    <t>Forstarbeiter/in</t>
  </si>
  <si>
    <t>Forstwart/in EFZ</t>
  </si>
  <si>
    <t>Fotofachmann/-frau EFZ - Beratung und Verkauf</t>
  </si>
  <si>
    <t>Fotofachmann/-frau EFZ - Finishing</t>
  </si>
  <si>
    <t>Fotofachmann/-frau EFZ - Fotografie</t>
  </si>
  <si>
    <t>Fotofachmann/-frau EFZ - Ohne nähere Angaben</t>
  </si>
  <si>
    <t>Französisch</t>
  </si>
  <si>
    <t>Amharisch</t>
  </si>
  <si>
    <t>Aramäisch</t>
  </si>
  <si>
    <t>Armenisch</t>
  </si>
  <si>
    <t>Baskisch</t>
  </si>
  <si>
    <t>Bengalisch</t>
  </si>
  <si>
    <t>Bosnisch</t>
  </si>
  <si>
    <t>Bretonisch</t>
  </si>
  <si>
    <t>Chinesisch</t>
  </si>
  <si>
    <t>Estnisch</t>
  </si>
  <si>
    <t>Farsi</t>
  </si>
  <si>
    <t>Friesisch</t>
  </si>
  <si>
    <t>Galizisch</t>
  </si>
  <si>
    <t>Hebräisch</t>
  </si>
  <si>
    <t>Hindi</t>
  </si>
  <si>
    <t>Indonesisch</t>
  </si>
  <si>
    <t>Isländisch</t>
  </si>
  <si>
    <t>Japanisch</t>
  </si>
  <si>
    <t>Karelisch</t>
  </si>
  <si>
    <t>Katalanisch</t>
  </si>
  <si>
    <t>Khmer</t>
  </si>
  <si>
    <t>Koreanisch</t>
  </si>
  <si>
    <t>Korsisch</t>
  </si>
  <si>
    <t>Kroatisch</t>
  </si>
  <si>
    <t>Kurdisch</t>
  </si>
  <si>
    <t>Laotisch</t>
  </si>
  <si>
    <t>Lappisch</t>
  </si>
  <si>
    <t>Lettisch</t>
  </si>
  <si>
    <t>Lingala</t>
  </si>
  <si>
    <t>Litauisch</t>
  </si>
  <si>
    <t>Malayalam</t>
  </si>
  <si>
    <t>Mazedonisch</t>
  </si>
  <si>
    <t>Montenegrinisch</t>
  </si>
  <si>
    <t>Nepali</t>
  </si>
  <si>
    <t>Pandschabi</t>
  </si>
  <si>
    <t>Paschto</t>
  </si>
  <si>
    <t>Romani</t>
  </si>
  <si>
    <t>Sardisch</t>
  </si>
  <si>
    <t>Serbisch</t>
  </si>
  <si>
    <t>Singhalesisch</t>
  </si>
  <si>
    <t>Somali</t>
  </si>
  <si>
    <t>Sorbisch</t>
  </si>
  <si>
    <t>Suaheli</t>
  </si>
  <si>
    <t>Tagalog</t>
  </si>
  <si>
    <t>Tamil</t>
  </si>
  <si>
    <t>Thai</t>
  </si>
  <si>
    <t>Tibetisch</t>
  </si>
  <si>
    <t>Tigrinya</t>
  </si>
  <si>
    <t>Urdu</t>
  </si>
  <si>
    <t>Vietnamesisch</t>
  </si>
  <si>
    <t>Walisisch</t>
  </si>
  <si>
    <t>Andere europäische Sprachen</t>
  </si>
  <si>
    <t>Andere afrikanische Sprachen</t>
  </si>
  <si>
    <t>Andere ostasiatische Sprachen</t>
  </si>
  <si>
    <t>Andere westasiatische Sprachen</t>
  </si>
  <si>
    <t>Andere indoarische und drawidische Sprachen</t>
  </si>
  <si>
    <t>Andere Sprachen (Pidginsprachen, Kreolsprachen, Gebärdensprachen …)</t>
  </si>
  <si>
    <t xml:space="preserve"> Schulart der Schüler</t>
  </si>
  <si>
    <t>Detailhandelsassistent/in EBA - Zoofachhandel</t>
  </si>
  <si>
    <t>Detailhandelsfachmann/-frau EFZ - Beratung - Autoteile-Logistik</t>
  </si>
  <si>
    <t>Erlach</t>
  </si>
  <si>
    <t>Erlen</t>
  </si>
  <si>
    <t>Niederweningen</t>
  </si>
  <si>
    <t>Niederwil (AG)</t>
  </si>
  <si>
    <t>Niederwil (SO)</t>
  </si>
  <si>
    <t>Nods</t>
  </si>
  <si>
    <t>Romanel-sur-Morges</t>
  </si>
  <si>
    <t>Romanshorn</t>
  </si>
  <si>
    <t>Römerswil</t>
  </si>
  <si>
    <t>Romont (BE)</t>
  </si>
  <si>
    <t>Romont (FR)</t>
  </si>
  <si>
    <t>Romoos</t>
  </si>
  <si>
    <t>Ronco sopra Ascona</t>
  </si>
  <si>
    <t>Rongellen</t>
  </si>
  <si>
    <t>Root</t>
  </si>
  <si>
    <t>Ropraz</t>
  </si>
  <si>
    <t>Rorbas</t>
  </si>
  <si>
    <t>Rorschach</t>
  </si>
  <si>
    <t>Rorschacherberg</t>
  </si>
  <si>
    <t>Röschenz</t>
  </si>
  <si>
    <t>Rossa</t>
  </si>
  <si>
    <t>Rossemaison</t>
  </si>
  <si>
    <t>Rossenges</t>
  </si>
  <si>
    <t>Rossens (FR)</t>
  </si>
  <si>
    <t>Rossinière</t>
  </si>
  <si>
    <t>Röthenbach im Emmental</t>
  </si>
  <si>
    <t>Rothenbrunnen</t>
  </si>
  <si>
    <t>Rothenburg</t>
  </si>
  <si>
    <t>Rothenfluh</t>
  </si>
  <si>
    <t>Rothenthurm</t>
  </si>
  <si>
    <t>Rothrist</t>
  </si>
  <si>
    <t>Rottenschwil</t>
  </si>
  <si>
    <t>Rougemont</t>
  </si>
  <si>
    <t>Roveredo (GR)</t>
  </si>
  <si>
    <t>Rovio</t>
  </si>
  <si>
    <t>Rovray</t>
  </si>
  <si>
    <t>Rubigen</t>
  </si>
  <si>
    <t>Rüderswil</t>
  </si>
  <si>
    <t>Restaurationsleiter/in, dipl.</t>
  </si>
  <si>
    <t>Rohrnetzmonteur/in EF</t>
  </si>
  <si>
    <t>Sanitärmeister/in</t>
  </si>
  <si>
    <t>Sanitärplaner/in, dipl.</t>
  </si>
  <si>
    <t>Sattler/in, dipl.</t>
  </si>
  <si>
    <t>Schaltanlagen, Meister/in für</t>
  </si>
  <si>
    <t>Schmied-Hufschmiedmeister/in</t>
  </si>
  <si>
    <t>Schmiedmeister/in</t>
  </si>
  <si>
    <t>Schneesportlehrer/in EF</t>
  </si>
  <si>
    <t>Schneidermeister/in</t>
  </si>
  <si>
    <t>Schreiner/in-Werkmeister/in EF</t>
  </si>
  <si>
    <t>Schuhmachermeister/in</t>
  </si>
  <si>
    <t>Schweissfachmann/-frau EF</t>
  </si>
  <si>
    <t>Screen Communicator EF</t>
  </si>
  <si>
    <t>Seilbahnfachmann/-frau EF</t>
  </si>
  <si>
    <t>Seilkran-Einsatzleiter/in EF</t>
  </si>
  <si>
    <t>Sicherheitsbeauftragte/r im Spital und Heim EF</t>
  </si>
  <si>
    <t>Siebdruckermeister/in</t>
  </si>
  <si>
    <t>Silberschmiedemeister/in</t>
  </si>
  <si>
    <t>Sozialversicherungs-Fachmann/-frau EF</t>
  </si>
  <si>
    <t>Sozialversicherungsexperte/-expertin, dipl.</t>
  </si>
  <si>
    <t>Speditionsfachmann/-frau EF</t>
  </si>
  <si>
    <t>Pakistan</t>
  </si>
  <si>
    <t>Basel</t>
  </si>
  <si>
    <t>Bas-Intyamon</t>
  </si>
  <si>
    <t>Bassecourt</t>
  </si>
  <si>
    <t>Autafond</t>
  </si>
  <si>
    <t>Bas-Vully</t>
  </si>
  <si>
    <t>Bätterkinden</t>
  </si>
  <si>
    <t>Bättwil</t>
  </si>
  <si>
    <t>Bauen</t>
  </si>
  <si>
    <t>Avry</t>
  </si>
  <si>
    <t>Avully</t>
  </si>
  <si>
    <t>Avusy</t>
  </si>
  <si>
    <t>Ayent</t>
  </si>
  <si>
    <t>Baar</t>
  </si>
  <si>
    <t>Arbon</t>
  </si>
  <si>
    <t>Arch</t>
  </si>
  <si>
    <t>Arconciel</t>
  </si>
  <si>
    <t>Baden</t>
  </si>
  <si>
    <t>Bagnes</t>
  </si>
  <si>
    <t>Irak</t>
  </si>
  <si>
    <t>Baldingen</t>
  </si>
  <si>
    <t>Iran</t>
  </si>
  <si>
    <t>Balerna</t>
  </si>
  <si>
    <t>Belfaux</t>
  </si>
  <si>
    <t>Ballens</t>
  </si>
  <si>
    <t>Ballmoos</t>
  </si>
  <si>
    <t>Balm bei Günsberg</t>
  </si>
  <si>
    <t>Balm bei Messen</t>
  </si>
  <si>
    <t>Balsthal</t>
  </si>
  <si>
    <t>Baltschieder</t>
  </si>
  <si>
    <t>Bangerten</t>
  </si>
  <si>
    <t>Arzo</t>
  </si>
  <si>
    <t>Ascona</t>
  </si>
  <si>
    <t>Assens</t>
  </si>
  <si>
    <t>Honduras</t>
  </si>
  <si>
    <t>Astano</t>
  </si>
  <si>
    <t>Attalens</t>
  </si>
  <si>
    <t>Alto Malcantone</t>
  </si>
  <si>
    <t>Altstätten</t>
  </si>
  <si>
    <t>Altwis</t>
  </si>
  <si>
    <t>Aubonne</t>
  </si>
  <si>
    <t>Auenstein</t>
  </si>
  <si>
    <t>Augst</t>
  </si>
  <si>
    <t>Basse-Allaine</t>
  </si>
  <si>
    <t>Liechtenstein</t>
  </si>
  <si>
    <t>Chapelle-sur-Moudon</t>
  </si>
  <si>
    <t>Amriswil</t>
  </si>
  <si>
    <t>Chardonne</t>
  </si>
  <si>
    <t>Autigny</t>
  </si>
  <si>
    <t>Auvernier</t>
  </si>
  <si>
    <t>Auw</t>
  </si>
  <si>
    <t>Avegno Gordevio</t>
  </si>
  <si>
    <t>Obersiggenthal</t>
  </si>
  <si>
    <t>Estavayer-le-Gibloux</t>
  </si>
  <si>
    <t>Estévenens</t>
  </si>
  <si>
    <t>Ettenhausen</t>
  </si>
  <si>
    <t>Eyholz</t>
  </si>
  <si>
    <t>Farvagny-le-Grand</t>
  </si>
  <si>
    <t>Farvagny-le-Petit</t>
  </si>
  <si>
    <t>Felben</t>
  </si>
  <si>
    <t>Feldis/Veulden</t>
  </si>
  <si>
    <t>Fellers</t>
  </si>
  <si>
    <t>Feschel</t>
  </si>
  <si>
    <t>Fescoggia</t>
  </si>
  <si>
    <t>Fiaugères</t>
  </si>
  <si>
    <t>Filet</t>
  </si>
  <si>
    <t>Fleurier</t>
  </si>
  <si>
    <t>Flond</t>
  </si>
  <si>
    <t>Forel (FR)</t>
  </si>
  <si>
    <t>Formangueires</t>
  </si>
  <si>
    <t>Forst</t>
  </si>
  <si>
    <t>Franex</t>
  </si>
  <si>
    <t>Frasnacht</t>
  </si>
  <si>
    <t>Frasses</t>
  </si>
  <si>
    <t>Fregiécourt</t>
  </si>
  <si>
    <t>Friltschen</t>
  </si>
  <si>
    <t>Fruthwilen</t>
  </si>
  <si>
    <t>Fuldera</t>
  </si>
  <si>
    <t>Fusio</t>
  </si>
  <si>
    <t>Fuyens</t>
  </si>
  <si>
    <t>Gächliwil</t>
  </si>
  <si>
    <t>Gampel</t>
  </si>
  <si>
    <t>Gandria</t>
  </si>
  <si>
    <t>Gelfingen</t>
  </si>
  <si>
    <t>Gentilino</t>
  </si>
  <si>
    <t>Gerlikon</t>
  </si>
  <si>
    <t>Gerra (Verzasca)</t>
  </si>
  <si>
    <t>Geschinen</t>
  </si>
  <si>
    <t>Ghirone</t>
  </si>
  <si>
    <t>Gillarens</t>
  </si>
  <si>
    <t>Giumaglio</t>
  </si>
  <si>
    <t>Glis</t>
  </si>
  <si>
    <t>Gluringen</t>
  </si>
  <si>
    <t>Goppisberg</t>
  </si>
  <si>
    <t>Gordevio</t>
  </si>
  <si>
    <t>Gossens</t>
  </si>
  <si>
    <t>Götighofen</t>
  </si>
  <si>
    <t>Gottshaus</t>
  </si>
  <si>
    <t>Goumois</t>
  </si>
  <si>
    <t>Graltshausen</t>
  </si>
  <si>
    <t>Granges (VS)</t>
  </si>
  <si>
    <t>Berater/in für Atembehinderungen und Tuberkulose EF</t>
  </si>
  <si>
    <t>Berater/in im ländlichen Raum, dipl.</t>
  </si>
  <si>
    <t>Bereiter/in EF</t>
  </si>
  <si>
    <t>Bergführer/in EF</t>
  </si>
  <si>
    <t>Berufsfeuerwehrmann/-frau EF</t>
  </si>
  <si>
    <t>Berufsfischer/in EF</t>
  </si>
  <si>
    <t>Bestatter/in EF</t>
  </si>
  <si>
    <t>Betontrennfachmann/-frau EF</t>
  </si>
  <si>
    <t>Betriebsfachmann/-frau Druckweiterverarbeitung EF</t>
  </si>
  <si>
    <t>Betriebsleiter/in der Gemeinschaftsgastronomie, dipl.</t>
  </si>
  <si>
    <t>Betriebsleiter/in im Strassentransport, dipl.</t>
  </si>
  <si>
    <t>Romanens</t>
  </si>
  <si>
    <t>Rona</t>
  </si>
  <si>
    <t>Rossens (VD)</t>
  </si>
  <si>
    <t>Rossura</t>
  </si>
  <si>
    <t>Rothenhausen</t>
  </si>
  <si>
    <t>Roveredo-Capriasca</t>
  </si>
  <si>
    <t>Rueyres-Saint-Laurent</t>
  </si>
  <si>
    <t>Rueyres-Treyfayes</t>
  </si>
  <si>
    <t>Russo</t>
  </si>
  <si>
    <t>Rüthi (Rheintal)</t>
  </si>
  <si>
    <t>Rüti bei Riggisberg</t>
  </si>
  <si>
    <t>Saas Almagell</t>
  </si>
  <si>
    <t>Saas Balen</t>
  </si>
  <si>
    <t>Saas Fee</t>
  </si>
  <si>
    <t>Saas Grund</t>
  </si>
  <si>
    <t>Saint-Jean</t>
  </si>
  <si>
    <t>Saint-Luc</t>
  </si>
  <si>
    <t>Saint-Sulpice (NE)</t>
  </si>
  <si>
    <t>Saint-Ursanne</t>
  </si>
  <si>
    <t>Pferdefachmann/-frau EFZ - Westernreiten</t>
  </si>
  <si>
    <t>Pferdewart/in EBA</t>
  </si>
  <si>
    <t>Pharma-Assistent/in EFZ</t>
  </si>
  <si>
    <t>Podologe/Podologin EFZ</t>
  </si>
  <si>
    <t>Polybauer/in EFZ - Abdichten</t>
  </si>
  <si>
    <t>Polybauer/in EFZ - Dachdecken</t>
  </si>
  <si>
    <t>Polybauer/in EFZ - Fassadenbau</t>
  </si>
  <si>
    <t>Polybauer/in EFZ - Gerüstbau</t>
  </si>
  <si>
    <t>Polybauer/in EFZ - Ohne nähere Angaben</t>
  </si>
  <si>
    <t>Polybauer/in EFZ - Sonnenschutz-Systeme</t>
  </si>
  <si>
    <t>Polybaupraktiker/in EBA</t>
  </si>
  <si>
    <t>La Chaux-de-Fonds</t>
  </si>
  <si>
    <t>La Chaux-des-Breuleux</t>
  </si>
  <si>
    <t>La Chaux-du-Milieu</t>
  </si>
  <si>
    <t>La Côte-aux-Fées</t>
  </si>
  <si>
    <t>La Ferrière</t>
  </si>
  <si>
    <t>La Folliaz</t>
  </si>
  <si>
    <t>La Heutte</t>
  </si>
  <si>
    <t>La Neuveville</t>
  </si>
  <si>
    <t>La Praz</t>
  </si>
  <si>
    <t>La Punt-Chamues-ch</t>
  </si>
  <si>
    <t>La Rippe</t>
  </si>
  <si>
    <t>La Roche</t>
  </si>
  <si>
    <t>La Sagne</t>
  </si>
  <si>
    <t>La Sarraz</t>
  </si>
  <si>
    <t>La Sonnaz</t>
  </si>
  <si>
    <t>La Tène</t>
  </si>
  <si>
    <t>La Tour-de-Peilz</t>
  </si>
  <si>
    <t>La Verrerie</t>
  </si>
  <si>
    <t>Laax</t>
  </si>
  <si>
    <t>L'Abbaye</t>
  </si>
  <si>
    <t>L'Abergement</t>
  </si>
  <si>
    <t>Lachen</t>
  </si>
  <si>
    <t>Laconnex</t>
  </si>
  <si>
    <t>Ladir</t>
  </si>
  <si>
    <t>Lajoux (JU)</t>
  </si>
  <si>
    <t>Lalden</t>
  </si>
  <si>
    <t>Lamboing</t>
  </si>
  <si>
    <t>Lamone</t>
  </si>
  <si>
    <t>Lampenberg</t>
  </si>
  <si>
    <t>Lancy</t>
  </si>
  <si>
    <t>Landiswil</t>
  </si>
  <si>
    <t>Langenbruck</t>
  </si>
  <si>
    <t>Langendorf</t>
  </si>
  <si>
    <t>Langenthal</t>
  </si>
  <si>
    <t>Langnau am Albis</t>
  </si>
  <si>
    <t>Langnau im Emmental</t>
  </si>
  <si>
    <t>Kanton</t>
  </si>
  <si>
    <t>M</t>
  </si>
  <si>
    <t>F</t>
  </si>
  <si>
    <t>Leibstadt</t>
  </si>
  <si>
    <t>Leimbach (AG)</t>
  </si>
  <si>
    <t>Leimiswil</t>
  </si>
  <si>
    <t>Leissigen</t>
  </si>
  <si>
    <t>Lengnau (AG)</t>
  </si>
  <si>
    <t>Lengnau (BE)</t>
  </si>
  <si>
    <t>Lengwil</t>
  </si>
  <si>
    <t>Lenk</t>
  </si>
  <si>
    <t>Lens</t>
  </si>
  <si>
    <t>Lenzburg</t>
  </si>
  <si>
    <t>Les Agettes</t>
  </si>
  <si>
    <t>Les Bois</t>
  </si>
  <si>
    <t>Les Brenets</t>
  </si>
  <si>
    <t>Les Breuleux</t>
  </si>
  <si>
    <t>Les Clées</t>
  </si>
  <si>
    <t>Les Cullayes</t>
  </si>
  <si>
    <t>Les Hauts-Geneveys</t>
  </si>
  <si>
    <t>Cat. Id inst.</t>
  </si>
  <si>
    <t>Id instit.</t>
  </si>
  <si>
    <t>Liesberg</t>
  </si>
  <si>
    <t>Liestal</t>
  </si>
  <si>
    <t>Ligerz</t>
  </si>
  <si>
    <t>Lignerolle</t>
  </si>
  <si>
    <t>Lignières</t>
  </si>
  <si>
    <t>Ligornetto</t>
  </si>
  <si>
    <t>Limpach</t>
  </si>
  <si>
    <t>Lindau</t>
  </si>
  <si>
    <t>Linden</t>
  </si>
  <si>
    <t>Linescio</t>
  </si>
  <si>
    <t>Linn</t>
  </si>
  <si>
    <t>Linthal</t>
  </si>
  <si>
    <t>Avs ok</t>
  </si>
  <si>
    <t>Doublons AVS</t>
  </si>
  <si>
    <t>Ctrl Age</t>
  </si>
  <si>
    <t>Ctrl APC</t>
  </si>
  <si>
    <t>Lostallo</t>
  </si>
  <si>
    <t>Lostorf</t>
  </si>
  <si>
    <t>Lotzwil</t>
  </si>
  <si>
    <t>Lovatens</t>
  </si>
  <si>
    <t>Loveresse</t>
  </si>
  <si>
    <t>Lucens</t>
  </si>
  <si>
    <t>Luchsingen</t>
  </si>
  <si>
    <t>Ludiano</t>
  </si>
  <si>
    <t>Lüen</t>
  </si>
  <si>
    <t>Lufingen</t>
  </si>
  <si>
    <t>Lugano</t>
  </si>
  <si>
    <t>Lugnez</t>
  </si>
  <si>
    <t>Luins</t>
  </si>
  <si>
    <t>Lully (FR)</t>
  </si>
  <si>
    <t>Lully (VD)</t>
  </si>
  <si>
    <t>Lumbrein</t>
  </si>
  <si>
    <t>Lumino</t>
  </si>
  <si>
    <t>Lungern</t>
  </si>
  <si>
    <t>Lupfig</t>
  </si>
  <si>
    <t>Lupsingen</t>
  </si>
  <si>
    <t>Lurtigen</t>
  </si>
  <si>
    <t>Lüscherz</t>
  </si>
  <si>
    <t>Lussery-Villars</t>
  </si>
  <si>
    <t>Lüsslingen</t>
  </si>
  <si>
    <t>Lussy-sur-Morges</t>
  </si>
  <si>
    <t>Luterbach</t>
  </si>
  <si>
    <t>Lüterkofen-Ichertswil</t>
  </si>
  <si>
    <t>Logistiker/in EBA</t>
  </si>
  <si>
    <t>Logistiker/in EFZ</t>
  </si>
  <si>
    <t>Lüftungsanlagenbauer/in EFZ</t>
  </si>
  <si>
    <t>Marmorist/in EFZ</t>
  </si>
  <si>
    <t>Maschinenführer/in</t>
  </si>
  <si>
    <t>Maschinenoperateur/in (FR)</t>
  </si>
  <si>
    <t>Mechanikpraktiker/in EBA</t>
  </si>
  <si>
    <t>Medizinische/r Masseur/in</t>
  </si>
  <si>
    <t>Medizinische/r Sekretär/in</t>
  </si>
  <si>
    <t>Metallbauer/in EFZ - Metallbau</t>
  </si>
  <si>
    <t>Metallbauer/in EFZ - Schmiedearbeiten</t>
  </si>
  <si>
    <t>Metallbauer/in EFZ - Stahlbau</t>
  </si>
  <si>
    <t>Metallbaukonstrukteur/in EFZ</t>
  </si>
  <si>
    <t>Metalldrücker/in</t>
  </si>
  <si>
    <t>Milchpraktiker/in EBA</t>
  </si>
  <si>
    <t>Montage-Elektriker/in EFZ</t>
  </si>
  <si>
    <t>Motorgerätemechaniker/in EFZ</t>
  </si>
  <si>
    <t>Multimediagestalter/in</t>
  </si>
  <si>
    <t>Musiker/in</t>
  </si>
  <si>
    <t>Musikinstrumentenbauer/in EFZ - Blasinstrumentenbau</t>
  </si>
  <si>
    <t>Musikinstrumentenbauer/in EFZ - Blasinstrumentenreparatur</t>
  </si>
  <si>
    <t>Musikinstrumentenbauer/in EFZ - Klavierbau</t>
  </si>
  <si>
    <t>Musikinstrumentenbauer/in EFZ - Ohne nähere Angaben</t>
  </si>
  <si>
    <t>Musikinstrumentenbauer/in EFZ - Orgelbau</t>
  </si>
  <si>
    <t>Musikinstrumentenbauer/in EFZ - Orgelpfeifenbau</t>
  </si>
  <si>
    <t>Oberflächenbeschichter/in EFZ</t>
  </si>
  <si>
    <t>Oberflächenpraktiker/in EBA</t>
  </si>
  <si>
    <t>Obstfachmann/-frau EFZ</t>
  </si>
  <si>
    <t>Orthoptist/in</t>
  </si>
  <si>
    <t>Orthopädist/in EFZ</t>
  </si>
  <si>
    <t>Pferdefachmann/-frau EFZ - Gangpferdereiten</t>
  </si>
  <si>
    <t>Pferdefachmann/-frau EFZ - Klassisches Reiten</t>
  </si>
  <si>
    <t>Pferdefachmann/-frau EFZ - Ohne nähere Angaben</t>
  </si>
  <si>
    <t>Pferdefachmann/-frau EFZ - Pferdepflege</t>
  </si>
  <si>
    <t>Pferdefachmann/-frau EFZ - Pferderennsport</t>
  </si>
  <si>
    <t>Detailhandelsfachmann/-frau EFZ - Bewirtschaftung - Lederwaren und Reiseartikel</t>
  </si>
  <si>
    <t>Detailhandelsfachmann/-frau EFZ - Bewirtschaftung - Möbel</t>
  </si>
  <si>
    <t>Detailhandelsfachmann/-frau EFZ - Bewirtschaftung - Nahrungs- und Genussmittel</t>
  </si>
  <si>
    <t>Detailhandelsfachmann/-frau EFZ - Bewirtschaftung - Ohne nähere Angaben</t>
  </si>
  <si>
    <t>Detailhandelsfachmann/-frau EFZ - Bewirtschaftung - Papeterie</t>
  </si>
  <si>
    <t>Detailhandelsfachmann/-frau EFZ - Bewirtschaftung - Parfümerie</t>
  </si>
  <si>
    <t>Detailhandelsfachmann/-frau EFZ - Bewirtschaftung - Post</t>
  </si>
  <si>
    <t>Borgnone</t>
  </si>
  <si>
    <t>Bosco/Gurin</t>
  </si>
  <si>
    <t>Bösingen</t>
  </si>
  <si>
    <t>Bossonnens</t>
  </si>
  <si>
    <t>Bister</t>
  </si>
  <si>
    <t>Bitsch</t>
  </si>
  <si>
    <t>Bivio</t>
  </si>
  <si>
    <t>Blatten</t>
  </si>
  <si>
    <t>Bettwiesen</t>
  </si>
  <si>
    <t>Bettwil</t>
  </si>
  <si>
    <t>Beurnevésin</t>
  </si>
  <si>
    <t>Bevaix</t>
  </si>
  <si>
    <t>Blenio</t>
  </si>
  <si>
    <t>Böbikon</t>
  </si>
  <si>
    <t>Böckten</t>
  </si>
  <si>
    <t>Bodio</t>
  </si>
  <si>
    <t>Timor-Leste</t>
  </si>
  <si>
    <t>Boécourt</t>
  </si>
  <si>
    <t>Togo</t>
  </si>
  <si>
    <t>Bofflens</t>
  </si>
  <si>
    <t>Bogis-Bossey</t>
  </si>
  <si>
    <t>Stabio</t>
  </si>
  <si>
    <t>Stadel</t>
  </si>
  <si>
    <t>Stäfa</t>
  </si>
  <si>
    <t>Vuisternens-en-Ogoz</t>
  </si>
  <si>
    <t>Vuiteboeuf</t>
  </si>
  <si>
    <t>Vulliens</t>
  </si>
  <si>
    <t>Vullierens</t>
  </si>
  <si>
    <t>Wachseldorn</t>
  </si>
  <si>
    <t>Wädenswil</t>
  </si>
  <si>
    <t>Wagenhausen</t>
  </si>
  <si>
    <t>Wahlen</t>
  </si>
  <si>
    <t>Wahlern</t>
  </si>
  <si>
    <t>Walchwil</t>
  </si>
  <si>
    <t>Wald (AR)</t>
  </si>
  <si>
    <t>Wald (BE)</t>
  </si>
  <si>
    <t>Wald (ZH)</t>
  </si>
  <si>
    <t>Waldenburg</t>
  </si>
  <si>
    <t>Wäldi</t>
  </si>
  <si>
    <t>Waldkirch</t>
  </si>
  <si>
    <t>Waldstatt</t>
  </si>
  <si>
    <t>Walenstadt</t>
  </si>
  <si>
    <t>Walkringen</t>
  </si>
  <si>
    <t>Wallbach</t>
  </si>
  <si>
    <t>Wallenried</t>
  </si>
  <si>
    <t>Wallisellen</t>
  </si>
  <si>
    <t>Walliswil bei Niederbipp</t>
  </si>
  <si>
    <t>Walliswil bei Wangen</t>
  </si>
  <si>
    <t>Walperswil</t>
  </si>
  <si>
    <t>Waltalingen</t>
  </si>
  <si>
    <t>Waltensburg/Vuorz</t>
  </si>
  <si>
    <t>Waltenschwil</t>
  </si>
  <si>
    <t>Walterswil (BE)</t>
  </si>
  <si>
    <t>Walterswil (SO)</t>
  </si>
  <si>
    <t>Walzenhausen</t>
  </si>
  <si>
    <t>Wangen (SZ)</t>
  </si>
  <si>
    <t>Sumiswald</t>
  </si>
  <si>
    <t>Sumvitg</t>
  </si>
  <si>
    <t>Sur</t>
  </si>
  <si>
    <t>Suraua</t>
  </si>
  <si>
    <t>Surava</t>
  </si>
  <si>
    <t>Staufen</t>
  </si>
  <si>
    <t>Steckborn</t>
  </si>
  <si>
    <t>Steffisburg</t>
  </si>
  <si>
    <t>Steg-Hohtenn</t>
  </si>
  <si>
    <t>Stein (AG)</t>
  </si>
  <si>
    <t>Stein (AR)</t>
  </si>
  <si>
    <t>Stein (SG)</t>
  </si>
  <si>
    <t>Stein am Rhein</t>
  </si>
  <si>
    <t>Steinach</t>
  </si>
  <si>
    <t>Steinen</t>
  </si>
  <si>
    <t>Steinerberg</t>
  </si>
  <si>
    <t>Steinhausen</t>
  </si>
  <si>
    <t>Steinhof</t>
  </si>
  <si>
    <t>Steinmaur</t>
  </si>
  <si>
    <t>Sternenberg</t>
  </si>
  <si>
    <t>Stetten (AG)</t>
  </si>
  <si>
    <t>Stetten (SH)</t>
  </si>
  <si>
    <t>Stettfurt</t>
  </si>
  <si>
    <t>Stettlen</t>
  </si>
  <si>
    <t>Stierva</t>
  </si>
  <si>
    <t>Strengelbach</t>
  </si>
  <si>
    <t>Studen (BE)</t>
  </si>
  <si>
    <t>Stüsslingen</t>
  </si>
  <si>
    <t>Subingen</t>
  </si>
  <si>
    <t>Suchy</t>
  </si>
  <si>
    <t>Sufers</t>
  </si>
  <si>
    <t>Sugnens</t>
  </si>
  <si>
    <t>Suhr</t>
  </si>
  <si>
    <t>Sulgen</t>
  </si>
  <si>
    <t>Sulz (AG)</t>
  </si>
  <si>
    <t>Rüeggisberg</t>
  </si>
  <si>
    <t>Rüegsau</t>
  </si>
  <si>
    <t>Rueun</t>
  </si>
  <si>
    <t>Rueyres</t>
  </si>
  <si>
    <t>Rueyres-les-Prés</t>
  </si>
  <si>
    <t>Rüfenach</t>
  </si>
  <si>
    <t>Rumendingen</t>
  </si>
  <si>
    <t>Oberiberg</t>
  </si>
  <si>
    <t>Oberkirch</t>
  </si>
  <si>
    <t>Oberkulm</t>
  </si>
  <si>
    <t>Oberlangenegg</t>
  </si>
  <si>
    <t>Oberlunkhofen</t>
  </si>
  <si>
    <t>Obermumpf</t>
  </si>
  <si>
    <t>Oberösch</t>
  </si>
  <si>
    <t>Oberramsern</t>
  </si>
  <si>
    <t>Oberried am Brienzersee</t>
  </si>
  <si>
    <t>Oberrieden</t>
  </si>
  <si>
    <t>Oberriet (SG)</t>
  </si>
  <si>
    <t>Oberrohrdorf</t>
  </si>
  <si>
    <t>Oberrüti</t>
  </si>
  <si>
    <t>Obersaxen</t>
  </si>
  <si>
    <t>Oberschrot</t>
  </si>
  <si>
    <t>Sierra Leone</t>
  </si>
  <si>
    <t>Birgisch</t>
  </si>
  <si>
    <t>Bergün/Bravuogn</t>
  </si>
  <si>
    <t>Berikon</t>
  </si>
  <si>
    <t>Beringen</t>
  </si>
  <si>
    <t>Panama</t>
  </si>
  <si>
    <t>Berken</t>
  </si>
  <si>
    <t>Berlingen</t>
  </si>
  <si>
    <t>Paraguay</t>
  </si>
  <si>
    <t>Bern</t>
  </si>
  <si>
    <t>Berneck</t>
  </si>
  <si>
    <t>Bernex</t>
  </si>
  <si>
    <t>Bassersdorf</t>
  </si>
  <si>
    <t>Beromünster</t>
  </si>
  <si>
    <t>Bertschikon</t>
  </si>
  <si>
    <t>Besazio</t>
  </si>
  <si>
    <t>Portugal</t>
  </si>
  <si>
    <t>Besenbüren</t>
  </si>
  <si>
    <t>Betschwanden</t>
  </si>
  <si>
    <t>Betten</t>
  </si>
  <si>
    <t>### BERUFSBILDUNG (TERT) ###</t>
  </si>
  <si>
    <t>Arbeitsagoge/-agogin, dipl.</t>
  </si>
  <si>
    <t>Archäologische/r Grabungstechniker/in EF</t>
  </si>
  <si>
    <t>Audiovisions-Assistent/in EF</t>
  </si>
  <si>
    <t>Augenoptiker/in, dipl.</t>
  </si>
  <si>
    <t>Ausbilder/in EF</t>
  </si>
  <si>
    <t>Ausbildungsleiter/in, dipl.</t>
  </si>
  <si>
    <t>Aussenwirtschaftsfachmann/-frau EF</t>
  </si>
  <si>
    <t>Autoelektriker/in, dipl.</t>
  </si>
  <si>
    <t>Autolackierer/in EF</t>
  </si>
  <si>
    <t>Automatikfachmann/-frau EF</t>
  </si>
  <si>
    <t>Automechaniker/in, dipl.</t>
  </si>
  <si>
    <t>Automobil-Verkaufsberater/in EF</t>
  </si>
  <si>
    <t>Automobilkaufmann/-frau, dipl.</t>
  </si>
  <si>
    <t>Badmeister/in EF</t>
  </si>
  <si>
    <t>Bankfach-Experte/Expertin, dipl.</t>
  </si>
  <si>
    <t>Bankfachmann/-frau EF</t>
  </si>
  <si>
    <t>Bauleiter/in Hochbau, dipl.</t>
  </si>
  <si>
    <t>Bauleiter/in Tiefbau, dipl.</t>
  </si>
  <si>
    <t>Baumaschinen-Werkstattleiter/in EF</t>
  </si>
  <si>
    <t>Baumaschinenmechanikermeister/in</t>
  </si>
  <si>
    <t>Baumaterialhandelsfachmann/-frau EF</t>
  </si>
  <si>
    <t>Baumeister/in, dipl.</t>
  </si>
  <si>
    <t>Baumpflegespezialist/in EF</t>
  </si>
  <si>
    <t>Baupolier/in (Hochbau) EF</t>
  </si>
  <si>
    <t>Baupolier/in (Tiefbau) EF</t>
  </si>
  <si>
    <t>Baustoffprüfer/in EF</t>
  </si>
  <si>
    <t>Bautenschutz-Fachmann/-frau EF</t>
  </si>
  <si>
    <t>Corban</t>
  </si>
  <si>
    <t>Corbeyrier</t>
  </si>
  <si>
    <t>Corbières</t>
  </si>
  <si>
    <t>Chabrey</t>
  </si>
  <si>
    <t>Chalais</t>
  </si>
  <si>
    <t>Cham</t>
  </si>
  <si>
    <t>Chamblon</t>
  </si>
  <si>
    <t>Chamoson</t>
  </si>
  <si>
    <t>Champagne</t>
  </si>
  <si>
    <t>Champéry</t>
  </si>
  <si>
    <t>Cornol</t>
  </si>
  <si>
    <t>Corpataux-Magnedens</t>
  </si>
  <si>
    <t>Correvon</t>
  </si>
  <si>
    <t>Corseaux</t>
  </si>
  <si>
    <t>Corserey</t>
  </si>
  <si>
    <t>Chanéaz</t>
  </si>
  <si>
    <t>Cortaillod</t>
  </si>
  <si>
    <t>Cortébert</t>
  </si>
  <si>
    <t>Cossonay</t>
  </si>
  <si>
    <t>Cottens (FR)</t>
  </si>
  <si>
    <t>Corsier (GE)</t>
  </si>
  <si>
    <t>Corsier-sur-Vevey</t>
  </si>
  <si>
    <t>Dompierre (VD)</t>
  </si>
  <si>
    <t>Châtelat</t>
  </si>
  <si>
    <t>Cadro</t>
  </si>
  <si>
    <t>Châtel-Saint-Denis</t>
  </si>
  <si>
    <t>Courfaivre</t>
  </si>
  <si>
    <t>Courgenay</t>
  </si>
  <si>
    <t>Courgevaux</t>
  </si>
  <si>
    <t>Courlevon</t>
  </si>
  <si>
    <t>Courrendlin</t>
  </si>
  <si>
    <t>Courroux</t>
  </si>
  <si>
    <t>Court</t>
  </si>
  <si>
    <t>Courtedoux</t>
  </si>
  <si>
    <t>Courtelary</t>
  </si>
  <si>
    <t>Courtepin</t>
  </si>
  <si>
    <t>Anzahl Schüler:</t>
  </si>
  <si>
    <t>Nomenklatur der Kanton</t>
  </si>
  <si>
    <t>Copie Klasseint</t>
  </si>
  <si>
    <t>CH.BUR</t>
  </si>
  <si>
    <t>Les Montets</t>
  </si>
  <si>
    <t>Les Planchettes</t>
  </si>
  <si>
    <t>Zuzgen</t>
  </si>
  <si>
    <t>Zuzwil (BE)</t>
  </si>
  <si>
    <t>Zuzwil (SG)</t>
  </si>
  <si>
    <t>Zweisimmen</t>
  </si>
  <si>
    <t>Zwieselberg</t>
  </si>
  <si>
    <t>Zwingen</t>
  </si>
  <si>
    <t>Zwischbergen</t>
  </si>
  <si>
    <t>Bottens</t>
  </si>
  <si>
    <t>Bottenwil</t>
  </si>
  <si>
    <t>Botterens</t>
  </si>
  <si>
    <t>Valeyres-sous-Rances</t>
  </si>
  <si>
    <t>Valeyres-sous-Ursins</t>
  </si>
  <si>
    <t>Vallamand</t>
  </si>
  <si>
    <t>Val-d'Illiez</t>
  </si>
  <si>
    <t>Valendas</t>
  </si>
  <si>
    <t>Valeyres-sous-Montagny</t>
  </si>
  <si>
    <t>Schüpfheim</t>
  </si>
  <si>
    <t>Schwaderloch</t>
  </si>
  <si>
    <t>Schwadernau</t>
  </si>
  <si>
    <t>Schwanden (GL)</t>
  </si>
  <si>
    <t>Schwanden bei Brienz</t>
  </si>
  <si>
    <t>Schwändi</t>
  </si>
  <si>
    <t>Schwarzenberg</t>
  </si>
  <si>
    <t>Schwarzhäusern</t>
  </si>
  <si>
    <t>Schwellbrunn</t>
  </si>
  <si>
    <t>Schwende</t>
  </si>
  <si>
    <t>Statistik über den eingetragenen Daten</t>
  </si>
  <si>
    <t>Anzahl Klassen :</t>
  </si>
  <si>
    <t>Anzahl Schüler/innen :</t>
  </si>
  <si>
    <t>Nb</t>
  </si>
  <si>
    <t>Schwendibach</t>
  </si>
  <si>
    <t>Schwerzenbach</t>
  </si>
  <si>
    <t>Schwyz</t>
  </si>
  <si>
    <t>Scuol</t>
  </si>
  <si>
    <t>Seeberg</t>
  </si>
  <si>
    <t>Seedorf (BE)</t>
  </si>
  <si>
    <t>Seedorf (UR)</t>
  </si>
  <si>
    <t>Seegräben</t>
  </si>
  <si>
    <t>Seehof</t>
  </si>
  <si>
    <t>Seelisberg</t>
  </si>
  <si>
    <t>Seengen</t>
  </si>
  <si>
    <t>Seewen</t>
  </si>
  <si>
    <t>Seewis im Prättigau</t>
  </si>
  <si>
    <t>Seftigen</t>
  </si>
  <si>
    <t>Seigneux</t>
  </si>
  <si>
    <t>Selma</t>
  </si>
  <si>
    <t>Seltisberg</t>
  </si>
  <si>
    <t>Selzach</t>
  </si>
  <si>
    <t>Sembrancher</t>
  </si>
  <si>
    <t>Sementina</t>
  </si>
  <si>
    <t>Semione</t>
  </si>
  <si>
    <t>Sempach</t>
  </si>
  <si>
    <t>Semsales</t>
  </si>
  <si>
    <t>Senèdes</t>
  </si>
  <si>
    <t>Sennwald</t>
  </si>
  <si>
    <t>Sent</t>
  </si>
  <si>
    <t>Seon</t>
  </si>
  <si>
    <t>Sergey</t>
  </si>
  <si>
    <t>Veytaux</t>
  </si>
  <si>
    <t>Vezia</t>
  </si>
  <si>
    <t>Vich</t>
  </si>
  <si>
    <t>Vico Morcote</t>
  </si>
  <si>
    <t>Vicosoprano</t>
  </si>
  <si>
    <t>Vicques</t>
  </si>
  <si>
    <t>Vignogn</t>
  </si>
  <si>
    <t>Villarepos</t>
  </si>
  <si>
    <t>Villars-Bramard</t>
  </si>
  <si>
    <t>Villars-Burquin</t>
  </si>
  <si>
    <t>Villarsel-sur-Marly</t>
  </si>
  <si>
    <t>Villars-Epeney</t>
  </si>
  <si>
    <t>Villars-le-Comte</t>
  </si>
  <si>
    <t>Villars-le-Grand</t>
  </si>
  <si>
    <t>Simplon</t>
  </si>
  <si>
    <t>Sins</t>
  </si>
  <si>
    <t>Sion</t>
  </si>
  <si>
    <t>Sirnach</t>
  </si>
  <si>
    <t>Villars-sous-Yens</t>
  </si>
  <si>
    <t>Gündlischwand</t>
  </si>
  <si>
    <t>Günsberg</t>
  </si>
  <si>
    <t>Guntmadingen</t>
  </si>
  <si>
    <t>Gunzgen</t>
  </si>
  <si>
    <t>Gurbrü</t>
  </si>
  <si>
    <t>Gurmels</t>
  </si>
  <si>
    <t>Gurtnellen</t>
  </si>
  <si>
    <t>Gurzelen</t>
  </si>
  <si>
    <t>Guttannen</t>
  </si>
  <si>
    <t>Guttet-Feschel</t>
  </si>
  <si>
    <t>Güttingen</t>
  </si>
  <si>
    <t>Gy</t>
  </si>
  <si>
    <t>Habkern</t>
  </si>
  <si>
    <t>Habsburg</t>
  </si>
  <si>
    <t>Häfelfingen</t>
  </si>
  <si>
    <t>### ANLEHRE ###</t>
  </si>
  <si>
    <t>Anlehre: Baugewerbe, Malerei</t>
  </si>
  <si>
    <t>Anlehre: Erde, Steine, Glas</t>
  </si>
  <si>
    <t>Anlehre: Gastgewerbe, Hauswirtschaft</t>
  </si>
  <si>
    <t>Anlehre: Körperpflege</t>
  </si>
  <si>
    <t>Anlehre: Landwirtschaft, Gartenbau, Forstwirtschaft</t>
  </si>
  <si>
    <t>Anlehre: Leder</t>
  </si>
  <si>
    <t>Anlehre: Metallherstellung und -bearbeitung, Maschinenbau</t>
  </si>
  <si>
    <t>Anlehre: Papier</t>
  </si>
  <si>
    <t>Detailhandelsassistent/in EBA - Garden</t>
  </si>
  <si>
    <t>Detailhandelsassistent/in EBA - Haushalt</t>
  </si>
  <si>
    <t>Detailhandelsassistent/in EBA - Kiosk</t>
  </si>
  <si>
    <t>Detailhandelsassistent/in EBA - Landi</t>
  </si>
  <si>
    <t>Detailhandelsassistent/in EBA - Lederwaren und Reiseartikel</t>
  </si>
  <si>
    <t>Detailhandelsassistent/in EBA - Musikinstrumente</t>
  </si>
  <si>
    <t>Detailhandelsassistent/in EBA - Möbel</t>
  </si>
  <si>
    <t>Detailhandelsassistent/in EBA - Nahrungs- und Genussmittel</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</si>
  <si>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</si>
  <si>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</si>
  <si>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</si>
  <si>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</si>
  <si>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</si>
  <si>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</si>
  <si>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</si>
  <si>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</si>
  <si>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</si>
  <si>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</si>
  <si>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</si>
  <si>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</si>
  <si>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</si>
  <si>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</si>
  <si>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</si>
  <si>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</si>
  <si>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</si>
  <si>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</si>
  <si>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</si>
  <si>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</si>
  <si>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</si>
  <si>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</si>
  <si>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</si>
  <si>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</si>
  <si>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</si>
  <si>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</si>
  <si>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</si>
  <si>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</si>
  <si>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</si>
  <si>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</si>
  <si>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</si>
  <si>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</si>
  <si>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</si>
  <si>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</si>
  <si>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</si>
  <si>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</si>
  <si>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</si>
  <si>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</si>
  <si>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</si>
  <si>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</si>
  <si>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</si>
  <si>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</si>
  <si>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</si>
  <si>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</si>
  <si>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</si>
  <si>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</si>
  <si>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</si>
  <si>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Wohnort im Ausland</t>
  </si>
  <si>
    <t>Übergangsausbildung Sek. I - Sek. II</t>
  </si>
  <si>
    <t>Andere Übergangsausbildungen Sek. II - Tertiärstufe</t>
  </si>
  <si>
    <t>Schulart der Klasse nicht geliefert (SdL)</t>
  </si>
  <si>
    <t>Arzier-Le Muids</t>
  </si>
  <si>
    <t>Bettmeralp</t>
  </si>
  <si>
    <t>Buchegg</t>
  </si>
  <si>
    <t>Bussigny</t>
  </si>
  <si>
    <t>Ilanz/Glion</t>
  </si>
  <si>
    <t>Plateau de Diesse</t>
  </si>
  <si>
    <t>Sauge</t>
  </si>
  <si>
    <t>Schinznach</t>
  </si>
  <si>
    <t>Stocken-Höfen</t>
  </si>
  <si>
    <t>Val-de-Charmey</t>
  </si>
  <si>
    <t>Schulart im Vorjahr nicht geliefert</t>
  </si>
  <si>
    <t>Andere allgemeinbildende Ausbildungen</t>
  </si>
  <si>
    <t>Baccalauréat français</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</si>
  <si>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</si>
  <si>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</si>
  <si>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</si>
  <si>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</si>
  <si>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</si>
  <si>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</si>
  <si>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</si>
  <si>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</si>
  <si>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</si>
  <si>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</si>
  <si>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</si>
  <si>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</si>
  <si>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</si>
  <si>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</si>
  <si>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Basisjahr</t>
  </si>
  <si>
    <t>FMS Gestaltung und Kunst</t>
  </si>
  <si>
    <t>FMS Gesundheit</t>
  </si>
  <si>
    <t>FMS Gesundheit/Naturwissenschaften</t>
  </si>
  <si>
    <t>FMS Gesundheit/Pädagogik</t>
  </si>
  <si>
    <t>FMS Kommunikation und Information</t>
  </si>
  <si>
    <t>FMS Musik und Theater</t>
  </si>
  <si>
    <t>FMS Naturwissenschaften</t>
  </si>
  <si>
    <t>FMS Ohne nähere Angaben</t>
  </si>
  <si>
    <t>FMS Pädagogik</t>
  </si>
  <si>
    <t>FMS Soziale Arbeit</t>
  </si>
  <si>
    <t>FMS Soziale Arbeit/Gesundheit</t>
  </si>
  <si>
    <t>FMS Soziale Arbeit/Information und Kommunikation</t>
  </si>
  <si>
    <t>FMS Soziale Arbeit/Pädagogik</t>
  </si>
  <si>
    <t>FMS Sport</t>
  </si>
  <si>
    <t>FMS Wirtschaft</t>
  </si>
  <si>
    <t>Gymnasiale Maturität - eidg. nicht anerkannt</t>
  </si>
  <si>
    <t>International Baccalaureate</t>
  </si>
  <si>
    <t>MAR Alte Sprachen</t>
  </si>
  <si>
    <t>MAR Bildnerisches Gestalten</t>
  </si>
  <si>
    <t>MAR Eine moderne Sprache</t>
  </si>
  <si>
    <t>MAR Ohne nähere Angaben</t>
  </si>
  <si>
    <t>MAR Philosophie, Pädagogik, Psychologie</t>
  </si>
  <si>
    <t>Programm Hörbehinderung (Sekundarstufe I)</t>
  </si>
  <si>
    <t>Programm Körperbehinderung (Sekundarstufe I)</t>
  </si>
  <si>
    <t>Programm Lernbehinderung (Sekundarstufe I)</t>
  </si>
  <si>
    <t>Programm Mehrfachbehinderung (Sekundarstufe I)</t>
  </si>
  <si>
    <t>Programm Sehbehinderung (Sekundarstufe I)</t>
  </si>
  <si>
    <t>Programm Sinnesbehinderung (Sekundarstufe I)</t>
  </si>
  <si>
    <t>Programm Verhaltensbehinderung (Sekundarstufe I)</t>
  </si>
  <si>
    <t>Programm geistige Behinderung oder Autismus (Sekundarstufe I)</t>
  </si>
  <si>
    <t>Sek. II: MAR nachoblig + ausländ. Bac</t>
  </si>
  <si>
    <t>Sonderschulprogramme ohne Differenzierung nach Programm (Sekundarstufe I)</t>
  </si>
  <si>
    <t>Übrige Sonderschulprogramme (Sekundarstufe I)</t>
  </si>
  <si>
    <t>Anlagen- und Apparatebauer/in EFZ</t>
  </si>
  <si>
    <t>Gärtner/in EBA - Garten- und Landschaftsbau</t>
  </si>
  <si>
    <t>Haustechnikpraktiker/in EBA</t>
  </si>
  <si>
    <t>Informatiker/in (Privatschule, nicht anerkannt)</t>
  </si>
  <si>
    <t>Kaufmann/-frau EFZ B - Bauen und Wohnen</t>
  </si>
  <si>
    <t>Kaufmann/-frau EFZ B - Dienstleistung &amp; Administration</t>
  </si>
  <si>
    <t>Kaufmann/-frau EFZ E - Bank</t>
  </si>
  <si>
    <t>Kaufmann/-frau EFZ E - Bauen und Wohnen</t>
  </si>
  <si>
    <t>Kaufmann/-frau EFZ E - Chemie</t>
  </si>
  <si>
    <t>Kaufmann/-frau EFZ E - Dienstleistung &amp; Administration</t>
  </si>
  <si>
    <t>Kaufmann/-frau EFZ E - Handel</t>
  </si>
  <si>
    <t>Kaufmann/-frau EFZ E - Hotel-Gastro-Tourismus</t>
  </si>
  <si>
    <t>Kaufmann/-frau EFZ E - Internationale Speditionslogistik</t>
  </si>
  <si>
    <t>Kaufmann/-frau EFZ E - Maschinen-, Elektro- und Metallindustrie</t>
  </si>
  <si>
    <t>Kaufmann/-frau EFZ E - Ohne nähere Angaben</t>
  </si>
  <si>
    <t>Kaufmann/-frau EFZ E - Privatversicherung</t>
  </si>
  <si>
    <t>Kaufmann/-frau EFZ E - Reisebüro</t>
  </si>
  <si>
    <t>Kaufmann/-frau EFZ E - Santésuisse</t>
  </si>
  <si>
    <t>Kaufmann/-frau EFZ E - Spitäler/Kliniken/Heime</t>
  </si>
  <si>
    <t>Kaufmann/-frau EFZ E - Transport</t>
  </si>
  <si>
    <t>Kaufmann/-frau EFZ E - Treuhand/Immobilien</t>
  </si>
  <si>
    <t>Kaufmann/-frau EFZ E - Öffentliche Verwaltung</t>
  </si>
  <si>
    <t>Lackierassistent/in EBA</t>
  </si>
  <si>
    <t>Strassentransportfachmann/-frau EFZ</t>
  </si>
  <si>
    <t>Systemgastronomiefachmann/-frau EFZ</t>
  </si>
  <si>
    <t>### SEK II ANDERE ZUSATZAUSBILDUNGEN ###</t>
  </si>
  <si>
    <t>Handelsschule (1-3 Jahre, nicht anerkannt)</t>
  </si>
  <si>
    <t>Sachbearbeiter/in Fertigung/Planung</t>
  </si>
  <si>
    <t>Sachbearbeiter/in Marketing und Verkauf</t>
  </si>
  <si>
    <t>Sachbearbeiter/in Personalwesen</t>
  </si>
  <si>
    <t>Sachbearbeiter/in Sozialversicherungen SVS</t>
  </si>
  <si>
    <t>Sachbearbeiter/in im Rechnungswesen</t>
  </si>
  <si>
    <t>Sachbearbeiter/in in Treuhand</t>
  </si>
  <si>
    <t>Wirtschaftsfachmann/-frau</t>
  </si>
  <si>
    <t>Automobildiagnostiker/in EF - Ohne nähere Angaben</t>
  </si>
  <si>
    <t>Betriebsökonom/in (Tertiär - nicht reglementiert)</t>
  </si>
  <si>
    <t>Ernährungsberater/in (Tertiär - nicht reglementiert)</t>
  </si>
  <si>
    <t>Gastro-Betriebsleiter/in EF</t>
  </si>
  <si>
    <t>HR-Fachmann/-frau EF - Ohne nähere Angaben</t>
  </si>
  <si>
    <t>Journalist/in (Tertiär - nicht reglementiert)</t>
  </si>
  <si>
    <t>Pressefotograf/in (Tertiär - nicht reglementiert)</t>
  </si>
  <si>
    <t>Schulleiter/in (Tertiär - nicht reglementiert)</t>
  </si>
  <si>
    <t>Strassenbaupolier/in EF - Ohne nähere Angaben</t>
  </si>
  <si>
    <t>Technische/r Kaufmann/-frau (Tertiär - nicht reglementiert)</t>
  </si>
  <si>
    <t>Verkaufsfachmann/-frau EF - Ohne nähere Angaben</t>
  </si>
  <si>
    <t>Verkaufsfachmann/-frau EF - Vertiefungsrichtung Innendienst</t>
  </si>
  <si>
    <t>Verwaltungsmanager/in (Tertiär - nicht reglementiert)</t>
  </si>
  <si>
    <t>Vorarbeiter/in (Hoch- und Tiefbau) (Tertiär - nicht reglementiert)</t>
  </si>
  <si>
    <t>Vorarbeiter/in Holzbau (Tertiär - nicht reglementiert)</t>
  </si>
  <si>
    <t>Wirtschaftsinformatiker/in (Tertiär - nicht reglementiert)</t>
  </si>
  <si>
    <t>Wirtschaftsinformatiker/in EF</t>
  </si>
  <si>
    <t>KtBJ 90</t>
  </si>
  <si>
    <t>Bekleidungsgestalter/in (Sekundarstufe II - nicht reglementiert)</t>
  </si>
  <si>
    <t>Büchsenmacher/in EFZ - Ohne nähere Angaben</t>
  </si>
  <si>
    <t>Büchsenmacher/in EFZ - Profil E</t>
  </si>
  <si>
    <t>Büchsenmacher/in EFZ - Profil G</t>
  </si>
  <si>
    <t>Entwässerungspraktiker/in EBA</t>
  </si>
  <si>
    <t>Fachmann/-frau Bewegungs- und Gesundheitsförderung EFZ</t>
  </si>
  <si>
    <t>Fahrradmechaniker/in EFZ</t>
  </si>
  <si>
    <t>Florist/in (Lullier)</t>
  </si>
  <si>
    <t>Forstpraktiker/in EBA</t>
  </si>
  <si>
    <t>Fotograf/in (Sek. II - nicht reglementiert)</t>
  </si>
  <si>
    <t>Gestalter/in/Designer/in (Sek. II - nicht reglementiert)</t>
  </si>
  <si>
    <t>Grafiker/in (Sek. II - nicht reglementiert)</t>
  </si>
  <si>
    <t>Gussformer/in EFZ - Dauerformen</t>
  </si>
  <si>
    <t>Gussformer/in EFZ - Ohne nähere Angaben</t>
  </si>
  <si>
    <t>Gussformer/in EFZ - Verlorene Formen</t>
  </si>
  <si>
    <t>Gusstechnologe/-technologin EFZ - Dauerformen - Profil E</t>
  </si>
  <si>
    <t>Gusstechnologe/-technologin EFZ - Dauerformen - Profil G</t>
  </si>
  <si>
    <t>Gusstechnologe/-technologin EFZ - Giessereimodellbau - Profil E</t>
  </si>
  <si>
    <t>Gusstechnologe/-technologin EFZ - Giessereimodellbau - Profil G</t>
  </si>
  <si>
    <t>Gusstechnologe/-technologin EFZ - Verlorene Formen - Profil E</t>
  </si>
  <si>
    <t>Gusstechnologe/-technologin EFZ - Verlorene Formen - Profil G</t>
  </si>
  <si>
    <t>Gärtner/in EBA - Ohne nähere Angaben</t>
  </si>
  <si>
    <t>Informatikfachmann/-frau (Sek. II - nicht reglementiert)</t>
  </si>
  <si>
    <t>Isolierspengler/in EFZ</t>
  </si>
  <si>
    <t>Kaufmann/-frau EFZ B - Automobil-Gewerbe</t>
  </si>
  <si>
    <t>Kaufmann/-frau EFZ B - Bank</t>
  </si>
  <si>
    <t>Kaufmann/-frau EFZ B - Bundesverwaltung</t>
  </si>
  <si>
    <t>Kaufmann/-frau EFZ B - Chemie</t>
  </si>
  <si>
    <t>Kaufmann/-frau EFZ B - Handel</t>
  </si>
  <si>
    <t>Kaufmann/-frau EFZ B - Hotel-Gastro-Tourismus</t>
  </si>
  <si>
    <t>Kaufmann/-frau EFZ B - Internationale Speditionslogistik</t>
  </si>
  <si>
    <t>Kaufmann/-frau EFZ B - Kommunikation</t>
  </si>
  <si>
    <t>Kaufmann/-frau EFZ B - Maschinen-, Elektro- und Metallindustrie</t>
  </si>
  <si>
    <t>Kaufmann/-frau EFZ B - Nahrungsmittel-Industrie</t>
  </si>
  <si>
    <t>Kaufmann/-frau EFZ B - Notariate Schweiz</t>
  </si>
  <si>
    <t>Kaufmann/-frau EFZ B - Ohne nähere Angaben</t>
  </si>
  <si>
    <t>Kaufmann/-frau EFZ B - Privatversicherung</t>
  </si>
  <si>
    <t>Kaufmann/-frau EFZ B - Reisebüro</t>
  </si>
  <si>
    <t>Kaufmann/-frau EFZ B - Santésuisse</t>
  </si>
  <si>
    <t>Kaufmann/-frau EFZ B - Spitäler/Kliniken/Heime</t>
  </si>
  <si>
    <t>Kaufmann/-frau EFZ B - Transport</t>
  </si>
  <si>
    <t>Kaufmann/-frau EFZ B - Treuhand/Immobilien</t>
  </si>
  <si>
    <t>Kaufmann/-frau EFZ B - Öffentliche Verwaltung</t>
  </si>
  <si>
    <t>Kaufmann/-frau EFZ B - Öffentlicher Verkehr</t>
  </si>
  <si>
    <t>Kaufmann/-frau EFZ E - Automobil-Gewerbe</t>
  </si>
  <si>
    <t>Kaufmann/-frau EFZ E - Bundesverwaltung</t>
  </si>
  <si>
    <t>Kaufmann/-frau EFZ E - Kommunikation</t>
  </si>
  <si>
    <t>Kaufmann/-frau EFZ E - Nahrungsmittel-Industrie</t>
  </si>
  <si>
    <t>Kaufmann/-frau EFZ E - Notariate Schweiz</t>
  </si>
  <si>
    <t>Kaufmann/-frau EFZ E - Öffentlicher Verkehr</t>
  </si>
  <si>
    <t>Kleinmotorrad- und Fahrradmechaniker/in EFZ</t>
  </si>
  <si>
    <t>Kosmetiker/in (Sek II - nicht reglementiert)</t>
  </si>
  <si>
    <t>Lebensmitteltechnologe/-technologin EFZ</t>
  </si>
  <si>
    <t>Messerschmied/in EFZ - Ohne nähere Angaben</t>
  </si>
  <si>
    <t>Messerschmied/in EFZ - Profil E</t>
  </si>
  <si>
    <t>Messerschmied/in EFZ - Profil G</t>
  </si>
  <si>
    <t>Mikromechaniker/in EFZ - Décolletage</t>
  </si>
  <si>
    <t>Mikromechaniker/in EFZ - Herstellung von Werkstücken auf CNC-Maschinen</t>
  </si>
  <si>
    <t>Mikromechaniker/in EFZ - Ohne nähere Angaben</t>
  </si>
  <si>
    <t>Mikromechaniker/in EFZ - Prototypen</t>
  </si>
  <si>
    <t>Mikromechaniker/in EFZ - Stanzwerkzeuge/Giessformen</t>
  </si>
  <si>
    <t>Motorradmechaniker/in EFZ</t>
  </si>
  <si>
    <t>Netzelektriker/in EFZ</t>
  </si>
  <si>
    <t>Schreiner/in EFZ - Bau/Fenster</t>
  </si>
  <si>
    <t>Schreiner/in EFZ - Möbel/Innenausbau</t>
  </si>
  <si>
    <t>Schreiner/in EFZ - Ohne nähere Angaben</t>
  </si>
  <si>
    <t>Schreiner/in EFZ - Skibau</t>
  </si>
  <si>
    <t>Schreiner/in EFZ - Wagner</t>
  </si>
  <si>
    <t>Sekretariatsangestellte/r - Büroangestellte/r</t>
  </si>
  <si>
    <t>Sekretariatsangestellte/r - Direktionsassistent/in</t>
  </si>
  <si>
    <t>Zimmermann/Zimmerin EFZ</t>
  </si>
  <si>
    <t>Andere Zusatzausbildungen der Sek. II</t>
  </si>
  <si>
    <t>Geschäftsführungsassistent/in</t>
  </si>
  <si>
    <t>Hostess - Reiseleiter/in</t>
  </si>
  <si>
    <t>Kaufmännisches Kader</t>
  </si>
  <si>
    <t>Medizinische/r Praxisleiter/in</t>
  </si>
  <si>
    <t>PC Power-User/in SIZ</t>
  </si>
  <si>
    <t>PC-Supporter/in</t>
  </si>
  <si>
    <t>Postmaturitäre Wirtschaftsausbildung</t>
  </si>
  <si>
    <t>Sachbearbeiter/in Steuern</t>
  </si>
  <si>
    <t>Sprechstundenassistent/in</t>
  </si>
  <si>
    <t>Verkaufsassistent/in</t>
  </si>
  <si>
    <t>Akupunkteur/in (Tertiär - nicht reglementiert)</t>
  </si>
  <si>
    <t>Akupunkteur/in/Herbalist/in (Tertiär - nicht reglementiert)</t>
  </si>
  <si>
    <t>Atem- und Bewegungstherapeut/in (Tertiär - nicht reglementiert)</t>
  </si>
  <si>
    <t>Audio Engineer SAE (Tertiär - nicht reglementiert)</t>
  </si>
  <si>
    <t>Ausbilder/in für Blindenführhunde (Tertiär - nicht reglementiert)</t>
  </si>
  <si>
    <t>Automobil-Werkstattkoordinator/in EF</t>
  </si>
  <si>
    <t>Automobildiagnostiker/in EF - Leichte Motorfahrzeuge</t>
  </si>
  <si>
    <t>Automobildiagnostiker/in EF - Nutzfahrzeuge</t>
  </si>
  <si>
    <t>Bau-Polier/in EF</t>
  </si>
  <si>
    <t>Bauverwalter/in (Tertiär - nicht reglementiert)</t>
  </si>
  <si>
    <t>Behindertenbetreuer/in (Tertiär - nicht reglementiert)</t>
  </si>
  <si>
    <t>Bereichsleiter/in Restauration EF</t>
  </si>
  <si>
    <t>Berufsschullehrer/in (Tertiär - nicht reglementiert)</t>
  </si>
  <si>
    <t>Betriebswirt/in Automobilgewerbe, dipl.</t>
  </si>
  <si>
    <t>Betriebsökonom/in NDS (Tertiär - nicht reglementiert)</t>
  </si>
  <si>
    <t>Bewegungsanalytiker/in (Tertiär - nicht reglementiert)</t>
  </si>
  <si>
    <t>Bewegungspädagoge/-pädagogin (Tertiär - nicht reglementiert)</t>
  </si>
  <si>
    <t>Buchhändler/in EF</t>
  </si>
  <si>
    <t>Business Management Assistant NSH (Tertiär - nicht reglementiert)</t>
  </si>
  <si>
    <t>Businessplaner/in (Tertiär - nicht reglementiert)</t>
  </si>
  <si>
    <t>Businessplaner/in SBS (Tertiär - nicht reglementiert)</t>
  </si>
  <si>
    <t>Bäuerlicher Haushaltleiter/in EF</t>
  </si>
  <si>
    <t>Chef de Réception EF</t>
  </si>
  <si>
    <t>Chefkoch/Chefköchin EF</t>
  </si>
  <si>
    <t>Coiffeur/-euse EF - Damen</t>
  </si>
  <si>
    <t>Coiffeur/-euse EF - Herren</t>
  </si>
  <si>
    <t>Coiffeur/-euse EF - Ohne nähere Angaben</t>
  </si>
  <si>
    <t>Coiffeur/-euse, dipl. - Damen</t>
  </si>
  <si>
    <t>Coiffeur/-euse, dipl. - Herren</t>
  </si>
  <si>
    <t>Coiffeur/-euse, dipl. - Ohne nähere Angaben</t>
  </si>
  <si>
    <t>Dachdeckermeister/in, dipl.</t>
  </si>
  <si>
    <t>Detailhandelsmanager/in, dipl.</t>
  </si>
  <si>
    <t>Diakon/in (Tertiär - nicht reglementiert)</t>
  </si>
  <si>
    <t>Drehbuchautor/in (Tertiär - nicht reglementiert)</t>
  </si>
  <si>
    <t>Einkaufsleiter/in, dipl.</t>
  </si>
  <si>
    <t>Einrichtungsgestalter/in (Tertiär - nicht reglementiert)</t>
  </si>
  <si>
    <t>Elektromonteur/in-Vorarbeiter/in (Tertiär - nicht reglementiert)</t>
  </si>
  <si>
    <t>Elektroniker/in (Tertiär - nicht reglementiert)</t>
  </si>
  <si>
    <t>Eventmanager/in (Tertiär - nicht reglementiert)</t>
  </si>
  <si>
    <t>Experte/Expertin in Finanzmarktoperationen, dipl.</t>
  </si>
  <si>
    <t>Fachmann/-frau Badeanlagen EF</t>
  </si>
  <si>
    <t>Fachmann/-frau Unternehmensführung KMU EF</t>
  </si>
  <si>
    <t>Fachmann/-frau für Personalvorsorge EF</t>
  </si>
  <si>
    <t>Fachmann/-frau für Rehatechnik EF</t>
  </si>
  <si>
    <t>Fachmann/-frau für Wärmesysteme EF - Feuerungstechnik Holz</t>
  </si>
  <si>
    <t>Fachmann/-frau für Wärmesysteme EF - Feuerungstechnik Öl und Gas</t>
  </si>
  <si>
    <t>Fachmann/-frau für Wärmesysteme EF - Ohne nähere Angaben</t>
  </si>
  <si>
    <t>Fachmann/-frau für Wärmesysteme EF - Wärmepumpen</t>
  </si>
  <si>
    <t>Fachmann/-frau für neurophysiologische Diagnostik EF</t>
  </si>
  <si>
    <t>Fashion assistant (Tertiär - nicht reglementiert)</t>
  </si>
  <si>
    <t>Feuerungsfachmann/-frau EF - Gas</t>
  </si>
  <si>
    <t>Feuerungsfachmann/-frau EF - Holz</t>
  </si>
  <si>
    <t>Feuerungsfachmann/-frau EF - Oel</t>
  </si>
  <si>
    <t>Feuerungsfachmann/-frau EF - Ohne nähere Angaben</t>
  </si>
  <si>
    <t>Finanzberater/in (Tertiär - nicht reglementiert)</t>
  </si>
  <si>
    <t>Finanzverwalter/in (Tertiär - nicht reglementiert)</t>
  </si>
  <si>
    <t>Futtermitteltechniker/in (Tertiär - nicht reglementiert)</t>
  </si>
  <si>
    <t>Führungsexperte/-expertin, dipl.</t>
  </si>
  <si>
    <t>Gastro-Unternehmer/in, dipl.</t>
  </si>
  <si>
    <t>Gemeindeschreiber/in, Gemeindepersonal (Tertiär - nicht reglementiert)</t>
  </si>
  <si>
    <t>Gestalter/in im Handwerk EF</t>
  </si>
  <si>
    <t>Gesundheitsberater/in (Tertiär - nicht reglementiert)</t>
  </si>
  <si>
    <t>Gipsermeister/in, dipl. (alt. Verordnung)</t>
  </si>
  <si>
    <t>Gleisbaupolier/in EF</t>
  </si>
  <si>
    <t>Grafiker/in (Tertiär - nicht reglementiert)</t>
  </si>
  <si>
    <t>Grundausbildung für Sozialberufe (Tertiär - nicht reglementiert)</t>
  </si>
  <si>
    <t>HR-Fachmann/-frau EF - Fachrichtung HR-Beratung</t>
  </si>
  <si>
    <t>HR-Fachmann/-frau EF - Fachrichtung HR-Management</t>
  </si>
  <si>
    <t>Handelsspezialist/in Früchte und Gemüse EF</t>
  </si>
  <si>
    <t>Hebamme/Geburtshelfer (Tertiär - nicht reglementiert)</t>
  </si>
  <si>
    <t>Heimleiter/in in Altersarbeit (Tertiär - nicht reglementiert)</t>
  </si>
  <si>
    <t>Heimpädagoge/-pädagogin (Tertiär - nicht reglementiert)</t>
  </si>
  <si>
    <t>Holzfachmann/-frau EF - Holzkaufmann/-frau</t>
  </si>
  <si>
    <t>Holzfachmann/-frau EF - Ohne nähere Angaben</t>
  </si>
  <si>
    <t>Holzfachmann/-frau EF - Produktionsleiter/-in Holzindustrie</t>
  </si>
  <si>
    <t>Homöopath/in (Tertiär - nicht reglementiert)</t>
  </si>
  <si>
    <t>Hotelier/-ère-Verwaltung (Tertiär - nicht reglementiert)</t>
  </si>
  <si>
    <t>Human Präparator/in EF</t>
  </si>
  <si>
    <t>Hypnosetherapeut/in (Tertiär - nicht reglementiert)</t>
  </si>
  <si>
    <t>ICT-System- und Netzwerktechniker/in EF</t>
  </si>
  <si>
    <t>Industriemeister/in, dipl.</t>
  </si>
  <si>
    <t>Informatiktechniker/in (Tertiär - nicht reglementiert)</t>
  </si>
  <si>
    <t>Institutionsleiter/in im sozialen und sozialmedizinischen Bereich, dipl.</t>
  </si>
  <si>
    <t>Interdisziplinäre Führung für Heime und Spitex (IFHS) (Tertiär - nicht reglementiert)</t>
  </si>
  <si>
    <t>International Diploma in Business Management ESA (Tertiär - nicht reglementiert)</t>
  </si>
  <si>
    <t>International Hospitaly Management (Tertiär - nicht reglementiert)</t>
  </si>
  <si>
    <t>Internationales Management (Tertiär - nicht reglementiert)</t>
  </si>
  <si>
    <t>Interprof. Führungslehrgang für Gesunheitsorganisationen (IPF) (Tertiär - nicht reglementiert)</t>
  </si>
  <si>
    <t>Jazzgymnastiklehrer/in (Tertiär - nicht reglementiert)</t>
  </si>
  <si>
    <t>Kaderausbildung Gesundheit (Tertiär - nicht reglementiert) - Alter(n) und Generationen</t>
  </si>
  <si>
    <t>Kaderausbildung Gesundheit (Tertiär - nicht reglementiert) - Beratung und Kommunikation</t>
  </si>
  <si>
    <t>Kaderausbildung Gesundheit (Tertiär - nicht reglementiert) - Führung und Management</t>
  </si>
  <si>
    <t>Kaderausbildung Gesundheit (Tertiär - nicht reglementiert) - Lehren und Lernen</t>
  </si>
  <si>
    <t>Kaderausbildung Gesundheit (Tertiär - nicht reglementiert) - Ohne nähere Angaben</t>
  </si>
  <si>
    <t>Katechet/in (Tertiär - nicht reglementiert)</t>
  </si>
  <si>
    <t>Kulturmanager/in (Tertiär - nicht reglementiert)</t>
  </si>
  <si>
    <t>Küchenchef/in, dipl.</t>
  </si>
  <si>
    <t>Landwirtschaftliche/r Berater/in (Tertiär - nicht reglementiert)</t>
  </si>
  <si>
    <t>Lehrer/in für Schulen mit besonderem Lehrplan (Tertiär - nicht reglementiert)</t>
  </si>
  <si>
    <t>Lehrer/in in Montessori-Schulen (Tertiär - nicht reglementiert)</t>
  </si>
  <si>
    <t>Leiter/in Technische Dokumentation, dipl.</t>
  </si>
  <si>
    <t>Lerntherapeut/in (Tertiär - nicht reglementiert)</t>
  </si>
  <si>
    <t>Literaturpublizist/in (Tertiär - nicht reglementiert)</t>
  </si>
  <si>
    <t>Lokomotivführer/in (Tertiär - nicht reglementiert)</t>
  </si>
  <si>
    <t>Low Vision-Trainer/in (Tertiär - nicht reglementiert)</t>
  </si>
  <si>
    <t>Maltherapeut/in (Tertiär - nicht reglementiert)</t>
  </si>
  <si>
    <t>Marketing-Kommunikator/in (Tertiär - nicht reglementiert)</t>
  </si>
  <si>
    <t>Medizinische/r Assistent/in (Tertiär - nicht reglementiert)</t>
  </si>
  <si>
    <t>Medizinische/r Chefarztsekretär/in (Tertiär - nicht reglementiert)</t>
  </si>
  <si>
    <t>Medizinische/r Sekretär/in H+ (Tertiär - nicht reglementiert)</t>
  </si>
  <si>
    <t>Meteorologische/r Assistent/in (Tertiär - nicht reglementiert)</t>
  </si>
  <si>
    <t>Mode-Designer/in (Tertiär - nicht reglementiert)</t>
  </si>
  <si>
    <t>Multimedia Designer/in (Tertiär - nicht reglementiert)</t>
  </si>
  <si>
    <t>Musiktherapeut/in (Tertiär - nicht reglementiert)</t>
  </si>
  <si>
    <t>Müllereitechnologe/-technologin (Tertiär - nicht reglementiert)</t>
  </si>
  <si>
    <t>Mütter- und Vaterberatung (Tertiär - nicht reglementiert)</t>
  </si>
  <si>
    <t>Naturheilpraktiker/in (Tertiär - nicht reglementiert)</t>
  </si>
  <si>
    <t>Naturwissenschaftliche/r Labortechniker/in, dipl.</t>
  </si>
  <si>
    <t>Netzfachmann/-frau EF - Ausführung</t>
  </si>
  <si>
    <t>Netzfachmann/-frau EF - Ohne nähere Angaben</t>
  </si>
  <si>
    <t>Netzfachmann/-frau EF - Projektierung und Betrieb</t>
  </si>
  <si>
    <t>Obergärtner/in EF - Friedhofspezialist/in</t>
  </si>
  <si>
    <t>Obergärtner/in EF - Gehölzekultivateur/in</t>
  </si>
  <si>
    <t>Obergärtner/in EF - Kundenberater</t>
  </si>
  <si>
    <t>Obergärtner/in EF - Naturgartenspezialist</t>
  </si>
  <si>
    <t>Obergärtner/in EF - Staudenkultivateur</t>
  </si>
  <si>
    <t>Obergärtner/in EF - Zierpflanzenkultivateur</t>
  </si>
  <si>
    <t>Orthopädie-Schuhmacher/in, dipl.</t>
  </si>
  <si>
    <t>Paar- und Familientherapeut/in (Tertiär - nicht reglementiert)</t>
  </si>
  <si>
    <t>Personal-Manager/in (Tertiär - nicht reglementiert)</t>
  </si>
  <si>
    <t>Personzentrierte/r Psychotherapeut/in (Tertiär - nicht reglementiert)</t>
  </si>
  <si>
    <t>Pharma-Spezialist/in EF</t>
  </si>
  <si>
    <t>Pharmaberater/in (Tertiär - nicht reglementiert)</t>
  </si>
  <si>
    <t>Polarity Therapeut/in (Tertiär - nicht reglementiert)</t>
  </si>
  <si>
    <t>Polier/-in Stuckateur-Trockenbauer/in EF</t>
  </si>
  <si>
    <t>Prediger/in, Missionar/in (Tertiär - nicht reglementiert)</t>
  </si>
  <si>
    <t>Product Management Fashion and Textile NDS (Tertiär - nicht reglementiert)</t>
  </si>
  <si>
    <t>Produktionsmanager/in, -planer/in (Tertiär - nicht reglementiert)</t>
  </si>
  <si>
    <t>Projekt- und Werkstattleiter/in im Schaltanlagenbau EF</t>
  </si>
  <si>
    <t>Projektleiter/in Farbe EF - Betriebsleitung</t>
  </si>
  <si>
    <t>Projektleiter/in Farbe EF - Dekoration und Gestaltung</t>
  </si>
  <si>
    <t>Projektleiter/in Farbe EF - Ohne nähere Angaben</t>
  </si>
  <si>
    <t>Psychologe/Psychologin (Tertiär - nicht reglementiert)</t>
  </si>
  <si>
    <t>Psychomotorik-Therapeut/in (Tertiär - nicht reglementiert)</t>
  </si>
  <si>
    <t>Psychotherapeut/in-körperzentrierte Psychotherapie</t>
  </si>
  <si>
    <t>Rehabilitationslehrer/in (Tertiär - nicht reglementiert)</t>
  </si>
  <si>
    <t>Reiki-Lehrer/in (Tertiär - nicht reglementiert)</t>
  </si>
  <si>
    <t>Schaltanlagen und Automatik, Meister/in</t>
  </si>
  <si>
    <t>Schreinermeister/in, dipl. - Bau</t>
  </si>
  <si>
    <t>Schreinermeister/in, dipl. - Möbel und Innenausbau</t>
  </si>
  <si>
    <t>Schreinermeister/in, dipl. - Ohne nähere Angaben</t>
  </si>
  <si>
    <t>Shiatsu-Therapeut/in (Tertiär - nicht reglementiert)</t>
  </si>
  <si>
    <t>Sozialbegleiter/in (Tertiär - nicht reglementiert)</t>
  </si>
  <si>
    <t>Sozialbegleiter/in EF</t>
  </si>
  <si>
    <t>Spezialist/-in Zahntechnik EF - Festsitzende Prothetik</t>
  </si>
  <si>
    <t>Spezialist/-in Zahntechnik EF - Hybrid-Prothetik</t>
  </si>
  <si>
    <t>Spezialist/-in Zahntechnik EF - Kieferorthopädie</t>
  </si>
  <si>
    <t>Spezialist/-in Zahntechnik EF - Ohne nähere Angaben</t>
  </si>
  <si>
    <t>Spezialist/in für Tanksicherheit EF</t>
  </si>
  <si>
    <t>Spezialist/in für die Rehabilitation von sehbehinderten und blinden Menschen, dipl.</t>
  </si>
  <si>
    <t>Spezialist/in in Unternehmensorganisation EF</t>
  </si>
  <si>
    <t>Spielgruppenleiter/in (Tertiär - nicht reglementiert)</t>
  </si>
  <si>
    <t>Sponsoring-Manager/in SAWI (Tertiär - nicht reglementiert)</t>
  </si>
  <si>
    <t>Sprachlehrer/in (Tertiär - nicht reglementiert)</t>
  </si>
  <si>
    <t>Strassenbaupolier/in EF - Verkehrswegbau</t>
  </si>
  <si>
    <t>Stuckateurmeister/in, dipl.</t>
  </si>
  <si>
    <t>Styliste modeliste (Tertiär - nicht reglementiert)</t>
  </si>
  <si>
    <t>Supervisor/in (Tertiär - nicht reglementiert)</t>
  </si>
  <si>
    <t>Supply Chain Manager/in, dipl.</t>
  </si>
  <si>
    <t>Systemtherapeut/in (Tertiär - nicht reglementiert)</t>
  </si>
  <si>
    <t>Tanzpädagoge/-pädagogin (Tertiär - nicht reglementiert)</t>
  </si>
  <si>
    <t>Tanztherapeut/in (Tertiär - nicht reglementiert)</t>
  </si>
  <si>
    <t>Techniker/in Druckindustrie (Tertiär - nicht reglementiert)</t>
  </si>
  <si>
    <t>Texter/in EF</t>
  </si>
  <si>
    <t>Textilkaufmann/-frau, -disponent/in (Tertiär - nicht reglementiert)</t>
  </si>
  <si>
    <t>Theaterschneider/in (Tertiär - nicht reglementiert)</t>
  </si>
  <si>
    <t>Tuina/ An Mo - Therapeut/in (Tertiär - nicht reglementiert)</t>
  </si>
  <si>
    <t>Umweltberater/in (Tertiär - nicht reglementiert)</t>
  </si>
  <si>
    <t>Verkaufsfachmann/-frau EF - Vertiefungsrichtung Aussendienst</t>
  </si>
  <si>
    <t>Visiteur/in SBB (Tertiär - nicht reglementiert)</t>
  </si>
  <si>
    <t>Wanderleiter/in EF</t>
  </si>
  <si>
    <t>Web Master/in (Tertiär - nicht reglementiert)</t>
  </si>
  <si>
    <t>Wellnessberater/in (Tertiär - nicht reglementiert)</t>
  </si>
  <si>
    <t>Wohnberater/in (Tertiär - nicht reglementiert)</t>
  </si>
  <si>
    <t>Yoga-Lehrer/in (Tertiär - nicht reglementiert)</t>
  </si>
  <si>
    <t>Zollfahnder/in, dipl.</t>
  </si>
  <si>
    <t>Zytotechnische/r Assistent/in (Tertiär - nicht reglementiert)</t>
  </si>
  <si>
    <t>Übersetzer/in, Dolmetscher/in (Tertiär - nicht reglementiert)</t>
  </si>
  <si>
    <t>Regellehrplan / Keine sonderpädagogischen Massnahmen</t>
  </si>
  <si>
    <t>Teilweise (in 1 - 2 Fächern) individuelle Lernziele / Keine sonderpädagogischen Massnahmen</t>
  </si>
  <si>
    <t>Mehrheitlich (in 3 und mehr Fächern) individuelle Lernziele / Keine sonderpädagogischen Massnahmen</t>
  </si>
  <si>
    <t>Regellehrplan / Niederschwellige sonderpädagogische Massnahmen</t>
  </si>
  <si>
    <t>Teilweise (in 1 - 2 Fächern) individuelle Lernziele / Niederschwellige sonderpädagogische Massnahmen</t>
  </si>
  <si>
    <t>Mehrheitlich (in 3 und mehr Fächern) individuelle Lernziele / Niederschwellige sonderpädagogische Massnahmen</t>
  </si>
  <si>
    <t>Regellehrplan / Hochschwellige sonderpädagogische Massnahmen</t>
  </si>
  <si>
    <t>Teilweise (in 1 - 2 Fächern) individuelle Lernziele / Hochschwellige sonderpädagogische Massnahmen</t>
  </si>
  <si>
    <t>Mehrheitlich (in 3 und mehr Fächern) individuelle Lernziele / Hochschwellige sonderpädagogische Massnahmen</t>
  </si>
  <si>
    <t>Albula/Alvra</t>
  </si>
  <si>
    <t>Calanca</t>
  </si>
  <si>
    <t>Domleschg</t>
  </si>
  <si>
    <t>Petit-Val</t>
  </si>
  <si>
    <t>Péry-La Heutte</t>
  </si>
  <si>
    <t>Valbirse</t>
  </si>
  <si>
    <t>### SCHULISCHE HEILPÄDAGOGIK ###</t>
  </si>
  <si>
    <t>### SEN SONDERKLASSEN ###</t>
  </si>
  <si>
    <t>### SEN MODELL 1 ###</t>
  </si>
  <si>
    <t>Programm Sprachbehinderung (Sekundarstufe I)</t>
  </si>
  <si>
    <t>Bekleidungsgestalter/in EFZ</t>
  </si>
  <si>
    <t>Gleisbaupraktiker/in EBA</t>
  </si>
  <si>
    <t>Multimediaelektroniker/in EFZ</t>
  </si>
  <si>
    <t>Polygraf/in EFZ</t>
  </si>
  <si>
    <t>Vorbereitung auf den Berufsabschluss für Erwachsene</t>
  </si>
  <si>
    <t>Produktionsfachmann/-frau EF</t>
  </si>
  <si>
    <t>### SEN MODELL 2 ###</t>
  </si>
  <si>
    <t>Sonderschulprogramme ohne Differenzierung nach Programm (Sekundarstufe I) (Mdl 2)</t>
  </si>
  <si>
    <t>Bekleidungsnäher/in EBA</t>
  </si>
  <si>
    <t>Fachmann/-frau öffentlicher Verkehr EFZ</t>
  </si>
  <si>
    <t>Gipser/in-Trockenbauer/in EFZ</t>
  </si>
  <si>
    <t>Gipserpraktiker/in EBA</t>
  </si>
  <si>
    <t>Informatiker/in EFZ - Betriebsinformatik</t>
  </si>
  <si>
    <t>Interactive Media Designer EFZ</t>
  </si>
  <si>
    <t>Logistikpraktiker/in EBA</t>
  </si>
  <si>
    <t>Maler/in EFZ</t>
  </si>
  <si>
    <t>Malerpraktiker/in EBA</t>
  </si>
  <si>
    <t>Mikrozeichner/in EFZ</t>
  </si>
  <si>
    <t>Pferdefachmann/-frau EFZ - Gespannfahren</t>
  </si>
  <si>
    <t>Physiklaborant/in EFZ</t>
  </si>
  <si>
    <t>Strassentransportpraktiker/in EBA</t>
  </si>
  <si>
    <t>Textilpraktiker/in EBA</t>
  </si>
  <si>
    <t>Uhrmacher/in EFZ</t>
  </si>
  <si>
    <t>Uhrmacher/in Produktion EFZ</t>
  </si>
  <si>
    <t>Unterhaltspraktiker/in EBA</t>
  </si>
  <si>
    <t>Technische/r Sachbearbeiter/in VSK</t>
  </si>
  <si>
    <t>Aussenhandelsfachmann/-frau EF</t>
  </si>
  <si>
    <t>Berater/-in im psychosozialen Bereich, dipl.</t>
  </si>
  <si>
    <t>Betriebsleiter/in Fleischwirtschaft EF</t>
  </si>
  <si>
    <t>Betriebsleiter/in Transport und Logistik, dipl.</t>
  </si>
  <si>
    <t>Bodenbelagsberater/in EF</t>
  </si>
  <si>
    <t>Bootsfahrlehrer/in EF</t>
  </si>
  <si>
    <t>Brandschutzfachmann/-frau EF</t>
  </si>
  <si>
    <t>Chefmonteur/in Lüftung EF</t>
  </si>
  <si>
    <t>Digitalfilmgestalter/in (Tertiär - nicht reglementiert)</t>
  </si>
  <si>
    <t>Eichmeister/in, dipl. (alt)</t>
  </si>
  <si>
    <t>Fachmann/-frau Betreibung und Konkurs EF - Betreibung</t>
  </si>
  <si>
    <t>Fachmann/-frau Betreibung und Konkurs EF - Konkurs</t>
  </si>
  <si>
    <t>Fachmann/-frau Betreibung und Konkurs EF - Ohne nähere Angaben (alt)</t>
  </si>
  <si>
    <t>Fachmann/-frau Betreibung und Konkurs EF - Vertiefungsrichtung Konkurs (alt)</t>
  </si>
  <si>
    <t>Fachmann/-frau Betreibung und Konkurs EF - Vertiefungsrichtung Schuldbetreibung (alt)</t>
  </si>
  <si>
    <t>Fachmann/-frau Langzeitpflege und Betreuung EF</t>
  </si>
  <si>
    <t>Fachmann/-frau für interkulturelles Dolmetschen und Vermitteln EF</t>
  </si>
  <si>
    <t>Golflehrer/in EF</t>
  </si>
  <si>
    <t>Grafik-Designer/in, dipl.</t>
  </si>
  <si>
    <t>Handwerker/in in der Denkmalpflege EF - Gartenbau</t>
  </si>
  <si>
    <t>Handwerker/in in der Denkmalpflege EF - Holzbau</t>
  </si>
  <si>
    <t>Handwerker/in in der Denkmalpflege EF - Malerei</t>
  </si>
  <si>
    <t>Handwerker/in in der Denkmalpflege EF - Mauerwerk / Verputz</t>
  </si>
  <si>
    <t>Handwerker/in in der Denkmalpflege EF - Möbel und Innenausbau</t>
  </si>
  <si>
    <t>Handwerker/in in der Denkmalpflege EF - Naturstein</t>
  </si>
  <si>
    <t>Handwerker/in in der Denkmalpflege EF - Pflästerung und Trockenmauerwerk</t>
  </si>
  <si>
    <t>Handwerker/in in der Denkmalpflege EF - Stuck</t>
  </si>
  <si>
    <t>Ju-Jitsu-Lehrer/in EF</t>
  </si>
  <si>
    <t>Judo-Lehrer/in EF</t>
  </si>
  <si>
    <t>Justizvollzugsexperte/-in, dipl.</t>
  </si>
  <si>
    <t>Karatelehrer/in EF</t>
  </si>
  <si>
    <t>Kletterlehrer/in EF</t>
  </si>
  <si>
    <t>Knitwear Spezialist/in STF (Tertiär - nicht reglementiert)</t>
  </si>
  <si>
    <t>Leiter/-in Gemeinschaftsgastronomie, dipl.</t>
  </si>
  <si>
    <t>Leiter/-in Hotellerie-Hauswirtschaft, dipl.</t>
  </si>
  <si>
    <t>Luftfahrzeugtechniker/in EF - Avionik</t>
  </si>
  <si>
    <t>Luftfahrzeugtechniker/in EF - Mechanik</t>
  </si>
  <si>
    <t>Naturheilpraktiker/in, dipl. - Ayurveda-Medizin</t>
  </si>
  <si>
    <t>Naturheilpraktiker/in, dipl. - Homöopathie</t>
  </si>
  <si>
    <t>Naturheilpraktiker/in, dipl. - Ohne nähere Angaben</t>
  </si>
  <si>
    <t>Naturheilpraktiker/in, dipl. - Traditionelle Chinesische Medizin TCM</t>
  </si>
  <si>
    <t>Naturheilpraktiker/in, dipl. - Traditionelle Europäische Naturheilkunde TEN</t>
  </si>
  <si>
    <t>Organisationsberater/in, dipl.</t>
  </si>
  <si>
    <t>Produktionsleiter/in Schreinerei EF</t>
  </si>
  <si>
    <t>Projektleiter/in Schreinerei EF</t>
  </si>
  <si>
    <t>Projektleiter/in Solarmontage EF</t>
  </si>
  <si>
    <t>Rohstoffaufbereiter/in EF</t>
  </si>
  <si>
    <t>Schwimmsportlehrer/in EF</t>
  </si>
  <si>
    <t>Segellehrer/in EF</t>
  </si>
  <si>
    <t>Spezialist/in für Tanksicherheit EF - Gewässerschutz</t>
  </si>
  <si>
    <t>Spezialist/in für Tanksicherheit EF - Tankkontrolle</t>
  </si>
  <si>
    <t>Strassenhelfer/in EF</t>
  </si>
  <si>
    <t>Supervisor-Coach, dipl.</t>
  </si>
  <si>
    <t>Tennislehrer/in EF</t>
  </si>
  <si>
    <t>Windsurflehrer/in EF</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</si>
  <si>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</si>
  <si>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</si>
  <si>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</si>
  <si>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</si>
  <si>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</si>
  <si>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</si>
  <si>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</si>
  <si>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</si>
  <si>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BM1 Technik, Architektur, Life Sciences - ohne Variante</t>
  </si>
  <si>
    <t>BM1 Technik, Architektur, Life Sciences - Variante Chemie oder Biologie</t>
  </si>
  <si>
    <t>BM1 Wirtschaft und Dienstleistungen – Typ Wirtschaft</t>
  </si>
  <si>
    <t>BM1 Wirtschaft und Dienstleistungen – Typ Dienstleistungen</t>
  </si>
  <si>
    <t>BM1 Gestaltung und Kunst</t>
  </si>
  <si>
    <t>BM1 Natur, Landschaft und Lebensmittel</t>
  </si>
  <si>
    <t>BM1 Gesundheit und Soziales - Variante Naturwissenschaften</t>
  </si>
  <si>
    <t>BM1 Gesundheit und Soziales - Variante Wirtschaft und Recht</t>
  </si>
  <si>
    <t>Belmont-Broye</t>
  </si>
  <si>
    <t>Gibloux</t>
  </si>
  <si>
    <t>Mont-Vully</t>
  </si>
  <si>
    <t>Obersaxen Mundaun</t>
  </si>
  <si>
    <t>Surses</t>
  </si>
  <si>
    <t>Regellehrplan / Sonderschulprogramm</t>
  </si>
  <si>
    <t>Teilweise (in 1 - 2 Fächern) individuelle Lernziele / Sonderschulprogramm</t>
  </si>
  <si>
    <t>Mehrheitlich (in 3 und mehr Fächern) individuelle Lernziele / Sonderschulprogramm</t>
  </si>
  <si>
    <t>Cheyres-Châbles</t>
  </si>
  <si>
    <t>Crans-Montana</t>
  </si>
  <si>
    <t>Estavayer</t>
  </si>
  <si>
    <t>Goms</t>
  </si>
  <si>
    <t>Jorat-Mézières</t>
  </si>
  <si>
    <t>Riviera</t>
  </si>
  <si>
    <t>Bergün Filisur</t>
  </si>
  <si>
    <t>La Grande Béroche</t>
  </si>
  <si>
    <t>La Grande-Béroche</t>
  </si>
  <si>
    <t>Rheinwald</t>
  </si>
  <si>
    <t>Stammheim</t>
  </si>
  <si>
    <t>Nordmazedonien</t>
  </si>
  <si>
    <t>Tschechien</t>
  </si>
  <si>
    <t>Alt St. Johann</t>
  </si>
  <si>
    <t>Feldbrunnen-St. Niklaus</t>
  </si>
  <si>
    <t>Nuglar-St. Pantaleon</t>
  </si>
  <si>
    <t>Prez</t>
  </si>
  <si>
    <t>St. Antoni</t>
  </si>
  <si>
    <t>St. Antönien</t>
  </si>
  <si>
    <t>St. Antönien Ascharina</t>
  </si>
  <si>
    <t>St. Antönien Castels</t>
  </si>
  <si>
    <t>St. Antönien Rüti</t>
  </si>
  <si>
    <t>St. Gallenkappel</t>
  </si>
  <si>
    <t>St. Margrethen</t>
  </si>
  <si>
    <t>St. Martin</t>
  </si>
  <si>
    <t>St. Moritz</t>
  </si>
  <si>
    <t>St. Niklaus</t>
  </si>
  <si>
    <t>St. Peter</t>
  </si>
  <si>
    <t>St. Peter-Pagig</t>
  </si>
  <si>
    <t>St. Peterzell</t>
  </si>
  <si>
    <t>St. Silvester</t>
  </si>
  <si>
    <t>St. Stephan</t>
  </si>
  <si>
    <t>St. Ursen</t>
  </si>
  <si>
    <t>Sta. Maria Val Müstair</t>
  </si>
  <si>
    <t>Thurnen</t>
  </si>
  <si>
    <t>Villaz</t>
  </si>
  <si>
    <t>Wildhaus-Alt St. Johann</t>
  </si>
  <si>
    <t>Cabo Verde</t>
  </si>
  <si>
    <t>Cookinseln</t>
  </si>
  <si>
    <t>Eswatini</t>
  </si>
  <si>
    <t>Unbekannt oder nicht angegebener Staat</t>
  </si>
  <si>
    <t>Aarmühle</t>
  </si>
  <si>
    <t>Affoltern</t>
  </si>
  <si>
    <t>Affoltern bei Zürich</t>
  </si>
  <si>
    <t>Albisrieden</t>
  </si>
  <si>
    <t>Alliswil</t>
  </si>
  <si>
    <t>Altenburg</t>
  </si>
  <si>
    <t>Altstetten</t>
  </si>
  <si>
    <t>Andest</t>
  </si>
  <si>
    <t>Anglikon</t>
  </si>
  <si>
    <t>Areuse</t>
  </si>
  <si>
    <t>Arrufens</t>
  </si>
  <si>
    <t>Ascharina</t>
  </si>
  <si>
    <t>Ausserbirrmoos</t>
  </si>
  <si>
    <t>Aussersihl</t>
  </si>
  <si>
    <t>Balzenwil</t>
  </si>
  <si>
    <t>Barschwand</t>
  </si>
  <si>
    <t>Beinwil bei Muri</t>
  </si>
  <si>
    <t>Bergün</t>
  </si>
  <si>
    <t>Bernex-Onex-Confignon</t>
  </si>
  <si>
    <t>Bevers</t>
  </si>
  <si>
    <t>Bickigen-Schwanden</t>
  </si>
  <si>
    <t>Biogno</t>
  </si>
  <si>
    <t>Birrenlauf</t>
  </si>
  <si>
    <t>Bois-d'Amont</t>
  </si>
  <si>
    <t>Bosco</t>
  </si>
  <si>
    <t>Bosco (Vallemaggia)</t>
  </si>
  <si>
    <t>Bougy</t>
  </si>
  <si>
    <t>Brechershäusern</t>
  </si>
  <si>
    <t>Bremgarten Herrschaft</t>
  </si>
  <si>
    <t>Bremgarten Stadtgericht</t>
  </si>
  <si>
    <t>Brienz-Surava</t>
  </si>
  <si>
    <t>Brigels</t>
  </si>
  <si>
    <t>Brot-Dessus</t>
  </si>
  <si>
    <t>Brè</t>
  </si>
  <si>
    <t>Brétigny-Saint-Barthélemy</t>
  </si>
  <si>
    <t>Buch bei Affeltrangen</t>
  </si>
  <si>
    <t>Buch bei Uesslingen</t>
  </si>
  <si>
    <t>Buchen</t>
  </si>
  <si>
    <t>Buchthalen</t>
  </si>
  <si>
    <t>Busen</t>
  </si>
  <si>
    <t>Bussigny-sur-Morges</t>
  </si>
  <si>
    <t>Bözingen</t>
  </si>
  <si>
    <t>Büblikon</t>
  </si>
  <si>
    <t>Bümpliz</t>
  </si>
  <si>
    <t>Calprino</t>
  </si>
  <si>
    <t>Carabbietta</t>
  </si>
  <si>
    <t>Carasso</t>
  </si>
  <si>
    <t>Casenzano</t>
  </si>
  <si>
    <t>Castels</t>
  </si>
  <si>
    <t>Casti</t>
  </si>
  <si>
    <t>Cavadura</t>
  </si>
  <si>
    <t>Celerina</t>
  </si>
  <si>
    <t>Chapelle (VD)</t>
  </si>
  <si>
    <t>Chapelle-près-Surpierre</t>
  </si>
  <si>
    <t>Chapelle-sur-Gillarens</t>
  </si>
  <si>
    <t>Chêne-Paquier</t>
  </si>
  <si>
    <t>Chêne-Thônex</t>
  </si>
  <si>
    <t>Cierfs</t>
  </si>
  <si>
    <t>Colla</t>
  </si>
  <si>
    <t>Combes</t>
  </si>
  <si>
    <t>Compesières</t>
  </si>
  <si>
    <t>Conters im Oberhalbstein</t>
  </si>
  <si>
    <t>Contra</t>
  </si>
  <si>
    <t>Corsier (VD)</t>
  </si>
  <si>
    <t>Crans (VD)</t>
  </si>
  <si>
    <t>Daro</t>
  </si>
  <si>
    <t>Dicki</t>
  </si>
  <si>
    <t>Diessbach</t>
  </si>
  <si>
    <t>Dippishausen</t>
  </si>
  <si>
    <t>Disentis</t>
  </si>
  <si>
    <t>Dorlikon</t>
  </si>
  <si>
    <t>Eaux-Vives</t>
  </si>
  <si>
    <t>Ebligen</t>
  </si>
  <si>
    <t>Egelshofen</t>
  </si>
  <si>
    <t>Emmishofen</t>
  </si>
  <si>
    <t>Ems</t>
  </si>
  <si>
    <t>Enge</t>
  </si>
  <si>
    <t>Epagnier</t>
  </si>
  <si>
    <t>Fahrhof</t>
  </si>
  <si>
    <t>Feldis</t>
  </si>
  <si>
    <t>Fenin</t>
  </si>
  <si>
    <t>Fetan</t>
  </si>
  <si>
    <t>Fluntern</t>
  </si>
  <si>
    <t>Freienstein</t>
  </si>
  <si>
    <t>Furth</t>
  </si>
  <si>
    <t>Gasenried</t>
  </si>
  <si>
    <t>Goldiwil</t>
  </si>
  <si>
    <t>Goldswil</t>
  </si>
  <si>
    <t>Grange-la-Battiaz</t>
  </si>
  <si>
    <t>Granges (VD)</t>
  </si>
  <si>
    <t>Grumo</t>
  </si>
  <si>
    <t>Gründen</t>
  </si>
  <si>
    <t>Gysenstein</t>
  </si>
  <si>
    <t>Gäserz</t>
  </si>
  <si>
    <t>Gündelhart</t>
  </si>
  <si>
    <t>Hauben</t>
  </si>
  <si>
    <t>Hausen</t>
  </si>
  <si>
    <t>Hemmerswil</t>
  </si>
  <si>
    <t>Hermetschwil</t>
  </si>
  <si>
    <t>Herten</t>
  </si>
  <si>
    <t>Hirslanden</t>
  </si>
  <si>
    <t>Hof Chur</t>
  </si>
  <si>
    <t>Holzmannshaus</t>
  </si>
  <si>
    <t>Horgenbach</t>
  </si>
  <si>
    <t>Hottingen</t>
  </si>
  <si>
    <t>Huben</t>
  </si>
  <si>
    <t>Höchstetten (Konolfingen)</t>
  </si>
  <si>
    <t>Höngg</t>
  </si>
  <si>
    <t>Iberg</t>
  </si>
  <si>
    <t>Innerbirrmoos</t>
  </si>
  <si>
    <t>Insone</t>
  </si>
  <si>
    <t>Kappel</t>
  </si>
  <si>
    <t>Kempfhof</t>
  </si>
  <si>
    <t>Kerenzen-Mühlehorn</t>
  </si>
  <si>
    <t>Kleinhüningen</t>
  </si>
  <si>
    <t>Kurzdorf</t>
  </si>
  <si>
    <t>Kurzrickenbach</t>
  </si>
  <si>
    <t>Kästris</t>
  </si>
  <si>
    <t>La Bâtiaz</t>
  </si>
  <si>
    <t>La Chaux (VD)</t>
  </si>
  <si>
    <t>La Coudre</t>
  </si>
  <si>
    <t>La Punt Chamues-ch</t>
  </si>
  <si>
    <t>La Scheulte</t>
  </si>
  <si>
    <t>Langdorf</t>
  </si>
  <si>
    <t>Latsch</t>
  </si>
  <si>
    <t>Laufen Stadt</t>
  </si>
  <si>
    <t>Laufen Vorstadt</t>
  </si>
  <si>
    <t>Lauperswil Viertel</t>
  </si>
  <si>
    <t>Lavey</t>
  </si>
  <si>
    <t>Le Châtelard-Montreux</t>
  </si>
  <si>
    <t>Le Petit-Saconnex</t>
  </si>
  <si>
    <t>Lenz</t>
  </si>
  <si>
    <t>Les Eplatures</t>
  </si>
  <si>
    <t>Les Planches</t>
  </si>
  <si>
    <t>Lussy (VD)</t>
  </si>
  <si>
    <t>Luvis</t>
  </si>
  <si>
    <t>Lüsai</t>
  </si>
  <si>
    <t>Madretsch</t>
  </si>
  <si>
    <t>Madulein</t>
  </si>
  <si>
    <t>Mage</t>
  </si>
  <si>
    <t>Mannens</t>
  </si>
  <si>
    <t>Marin</t>
  </si>
  <si>
    <t>Marmels</t>
  </si>
  <si>
    <t>Medels im Oberland</t>
  </si>
  <si>
    <t>Meienberg</t>
  </si>
  <si>
    <t>Mellstorf</t>
  </si>
  <si>
    <t>Messen-Scheunen</t>
  </si>
  <si>
    <t>Mett</t>
  </si>
  <si>
    <t>Mons</t>
  </si>
  <si>
    <t>Montvoie</t>
  </si>
  <si>
    <t>Morcles</t>
  </si>
  <si>
    <t>Mullen</t>
  </si>
  <si>
    <t>Muntogna da Schons</t>
  </si>
  <si>
    <t>Möriken</t>
  </si>
  <si>
    <t>Mötschwil-Schleumen</t>
  </si>
  <si>
    <t>Mühlebach bei Amriswil</t>
  </si>
  <si>
    <t>Mühlen</t>
  </si>
  <si>
    <t>Münster (GR)</t>
  </si>
  <si>
    <t>Münster (LU)</t>
  </si>
  <si>
    <t>Nesselnbach</t>
  </si>
  <si>
    <t>Neuhausen</t>
  </si>
  <si>
    <t>Neukirch bei Ilanz</t>
  </si>
  <si>
    <t>Neuveville</t>
  </si>
  <si>
    <t>Neyruz (VD)</t>
  </si>
  <si>
    <t>Niederernen</t>
  </si>
  <si>
    <t>Niedergerlafingen</t>
  </si>
  <si>
    <t>Niederhallwil</t>
  </si>
  <si>
    <t>Niederurdorf</t>
  </si>
  <si>
    <t>Niederwil (Zofingen)</t>
  </si>
  <si>
    <t>Niederzeihen</t>
  </si>
  <si>
    <t>Noble-Contrée</t>
  </si>
  <si>
    <t>Noranco</t>
  </si>
  <si>
    <t>Obercastels</t>
  </si>
  <si>
    <t>Oberendingen</t>
  </si>
  <si>
    <t>Oberhofen bei Münchwilen</t>
  </si>
  <si>
    <t>Oberleibstadt</t>
  </si>
  <si>
    <t>Obermuhleren-Zimmerwald</t>
  </si>
  <si>
    <t>Oberried (See)</t>
  </si>
  <si>
    <t>Oberscheunen</t>
  </si>
  <si>
    <t>Oberstrass</t>
  </si>
  <si>
    <t>Oberurdorf</t>
  </si>
  <si>
    <t>Obervaz</t>
  </si>
  <si>
    <t>Oberwinterthur</t>
  </si>
  <si>
    <t>Oerlikon</t>
  </si>
  <si>
    <t>Oetlikon</t>
  </si>
  <si>
    <t>Oftershausen</t>
  </si>
  <si>
    <t>Olsberg (BL)</t>
  </si>
  <si>
    <t>Onex-Confignon</t>
  </si>
  <si>
    <t>Otterbach</t>
  </si>
  <si>
    <t>Pambio</t>
  </si>
  <si>
    <t>Panix</t>
  </si>
  <si>
    <t>Pany</t>
  </si>
  <si>
    <t>Piandera</t>
  </si>
  <si>
    <t>Pignieu</t>
  </si>
  <si>
    <t>Plainpalais</t>
  </si>
  <si>
    <t>Plamboz</t>
  </si>
  <si>
    <t>Ponte-Campovasto</t>
  </si>
  <si>
    <t>Prato (Vallemaggia)</t>
  </si>
  <si>
    <t>Prato-Fiesso</t>
  </si>
  <si>
    <t>Pregny</t>
  </si>
  <si>
    <t>Präsanz</t>
  </si>
  <si>
    <t>Putz</t>
  </si>
  <si>
    <t>Raat-Schüpfheim</t>
  </si>
  <si>
    <t>Ragaz</t>
  </si>
  <si>
    <t>Ravecchia</t>
  </si>
  <si>
    <t>Reams</t>
  </si>
  <si>
    <t>Reiben</t>
  </si>
  <si>
    <t>Reichenbach bei Frutigen</t>
  </si>
  <si>
    <t>Rein</t>
  </si>
  <si>
    <t>Reischen</t>
  </si>
  <si>
    <t>Remüs</t>
  </si>
  <si>
    <t>Retterswil</t>
  </si>
  <si>
    <t>Richensee</t>
  </si>
  <si>
    <t>Ried</t>
  </si>
  <si>
    <t>Rieden (ZH)</t>
  </si>
  <si>
    <t>Riesbach</t>
  </si>
  <si>
    <t>Riken (AG)</t>
  </si>
  <si>
    <t>Rinkenbach</t>
  </si>
  <si>
    <t>Roffna</t>
  </si>
  <si>
    <t>Rohrdorf</t>
  </si>
  <si>
    <t>Rudolfstetten</t>
  </si>
  <si>
    <t>Ruis</t>
  </si>
  <si>
    <t>Rüdtligen</t>
  </si>
  <si>
    <t>Rüti im Prätigau</t>
  </si>
  <si>
    <t>Sagens</t>
  </si>
  <si>
    <t>Saint-Aubin (NE)</t>
  </si>
  <si>
    <t>Salux</t>
  </si>
  <si>
    <t>Samaden</t>
  </si>
  <si>
    <t>Sauges</t>
  </si>
  <si>
    <t>Saules</t>
  </si>
  <si>
    <t>Scanfs</t>
  </si>
  <si>
    <t>Scareglia</t>
  </si>
  <si>
    <t>Schachen</t>
  </si>
  <si>
    <t>Schlarigna/Celerina</t>
  </si>
  <si>
    <t>Schleins</t>
  </si>
  <si>
    <t>Schoren</t>
  </si>
  <si>
    <t>Schottikon</t>
  </si>
  <si>
    <t>Schrickschrot</t>
  </si>
  <si>
    <t>Schuders</t>
  </si>
  <si>
    <t>Schuls</t>
  </si>
  <si>
    <t>Schwamendingen</t>
  </si>
  <si>
    <t>Schwanden</t>
  </si>
  <si>
    <t>Schweiningen</t>
  </si>
  <si>
    <t>Schönthal</t>
  </si>
  <si>
    <t>Seebach</t>
  </si>
  <si>
    <t>Seen</t>
  </si>
  <si>
    <t>Seewis im Oberland</t>
  </si>
  <si>
    <t>Serneus</t>
  </si>
  <si>
    <t>Seth</t>
  </si>
  <si>
    <t>Signôra</t>
  </si>
  <si>
    <t>Sils im Engadin</t>
  </si>
  <si>
    <t>Solduno</t>
  </si>
  <si>
    <t>Sornico</t>
  </si>
  <si>
    <t>St. Margarethen</t>
  </si>
  <si>
    <t>St. Niklaus Dorf</t>
  </si>
  <si>
    <t>St. Niklaus Matt</t>
  </si>
  <si>
    <t>Stalden im Emmental</t>
  </si>
  <si>
    <t>Stalla</t>
  </si>
  <si>
    <t>Stechlenegg</t>
  </si>
  <si>
    <t>Straubenzell</t>
  </si>
  <si>
    <t>Strättligen</t>
  </si>
  <si>
    <t>Stuls</t>
  </si>
  <si>
    <t>Stürvis</t>
  </si>
  <si>
    <t>Süs</t>
  </si>
  <si>
    <t>Tablat</t>
  </si>
  <si>
    <t>Tannenbühl</t>
  </si>
  <si>
    <t>Tennwil</t>
  </si>
  <si>
    <t>Thielle</t>
  </si>
  <si>
    <t>Thungschneit</t>
  </si>
  <si>
    <t>Tinizun</t>
  </si>
  <si>
    <t>Tinzen</t>
  </si>
  <si>
    <t>Tramelan-Dessous</t>
  </si>
  <si>
    <t>Tramelan-Dessus</t>
  </si>
  <si>
    <t>Trins</t>
  </si>
  <si>
    <t>Truns</t>
  </si>
  <si>
    <t>Töss</t>
  </si>
  <si>
    <t>Unterembrach</t>
  </si>
  <si>
    <t>Unterhallau</t>
  </si>
  <si>
    <t>Unterleibstadt</t>
  </si>
  <si>
    <t>Unterstrass</t>
  </si>
  <si>
    <t>Vairano</t>
  </si>
  <si>
    <t>Val de Bagnes</t>
  </si>
  <si>
    <t>Valcava</t>
  </si>
  <si>
    <t>Valle Morobbia in Piano</t>
  </si>
  <si>
    <t>Valpaschun</t>
  </si>
  <si>
    <t>Veltheim (ZH)</t>
  </si>
  <si>
    <t>Vernéaz</t>
  </si>
  <si>
    <t>Verzasca</t>
  </si>
  <si>
    <t>Vilars</t>
  </si>
  <si>
    <t>Vingelz</t>
  </si>
  <si>
    <t>Voëns-Maley</t>
  </si>
  <si>
    <t>Waldhäusern</t>
  </si>
  <si>
    <t>Wallenstadt</t>
  </si>
  <si>
    <t>Waltensburg</t>
  </si>
  <si>
    <t>Wavre</t>
  </si>
  <si>
    <t>Welschenrohr-Gänsbrunnen</t>
  </si>
  <si>
    <t>Werd</t>
  </si>
  <si>
    <t>Wergenstein</t>
  </si>
  <si>
    <t>Wiedikon</t>
  </si>
  <si>
    <t>Wil (BE)</t>
  </si>
  <si>
    <t>Wil bei Koppigen</t>
  </si>
  <si>
    <t>Windlach</t>
  </si>
  <si>
    <t>Wipkingen</t>
  </si>
  <si>
    <t>Witikon</t>
  </si>
  <si>
    <t>Wittwil</t>
  </si>
  <si>
    <t>Wolhusen Markt</t>
  </si>
  <si>
    <t>Wollishofen</t>
  </si>
  <si>
    <t>Wyssachengraben</t>
  </si>
  <si>
    <t>Wülflingen</t>
  </si>
  <si>
    <t>Zillis</t>
  </si>
  <si>
    <t>v1.22</t>
  </si>
  <si>
    <t>Klasse für Fremdsprachige (Kindergartenstufe, Primarstufe 1-2)</t>
  </si>
  <si>
    <t>Andere Sonderklassen (Kindergartenstufe, Primarstufe 1-2)</t>
  </si>
  <si>
    <t>Einführungsklasse (Primarstufe 3-8)</t>
  </si>
  <si>
    <t>Klasse für Fremdsprachige (Primarstufe 3-8)</t>
  </si>
  <si>
    <t>Andere Sonderklassen (Primarstufe 3-8)</t>
  </si>
  <si>
    <t>Klasse für Fremdsprachige (Sekundarstufe I)</t>
  </si>
  <si>
    <t>Andere Sonderklassen (Sekundarstufe I)</t>
  </si>
  <si>
    <t>Programm Lernbehinderung (Kindergartenstufe, Primarstufe 1-2)</t>
  </si>
  <si>
    <t>Programm geistige Behinderung oder Autismus (Kindergartenstufe, Primarstufe 1-2)</t>
  </si>
  <si>
    <t>Programm Verhaltensbehinderung (Kindergartenstufe, Primarstufe 1-2)</t>
  </si>
  <si>
    <t>Programm Sprachbehinderung (Kindergartenstufe, Primarstufe 1-2)</t>
  </si>
  <si>
    <t>Programm für Sinnesbehinderung (Kindergartenstufe, Primarstufe 1-2)</t>
  </si>
  <si>
    <t>Programm Sehbehinderung (Kindergartenstufe, Primarstufe 1-2)</t>
  </si>
  <si>
    <t>Programm Hörbehinderung (Kindergartenstufe, Primarstufe 1-2)</t>
  </si>
  <si>
    <t>Programm Körperbehinderung (Kindergartenstufe, Primarstufe 1-2)</t>
  </si>
  <si>
    <t>Programm Mehrfachbehinderung (Kindergartenstufe, Primarstufe 1-2)</t>
  </si>
  <si>
    <t>Übrige Sonderschulprogramme (Kindergartenstufe, Primarstufe 1-2)</t>
  </si>
  <si>
    <t>Sonderschulprogramme ohne Differenzierung nach Programm (Kindergartenstufe, Primarstufe 1-2)</t>
  </si>
  <si>
    <t>Programm Lernbehinderung (Primarstufe 3-8)</t>
  </si>
  <si>
    <t>Programm geistige Behinderung oder Autismus (Primarstufe 3-8)</t>
  </si>
  <si>
    <t>Programm Verhaltensbehinderung (Primarstufe 3-8)</t>
  </si>
  <si>
    <t>Programm Sprachbehinderung (Primarstufe 3-8)</t>
  </si>
  <si>
    <t>Programm Sinnesbehinderung (Primarstufe 3-8)</t>
  </si>
  <si>
    <t>Programm Sehbehinderung (Primarstufe 3-8)</t>
  </si>
  <si>
    <t>Programm Hörbehinderung (Primarstufe 3-8)</t>
  </si>
  <si>
    <t>Programm Körperbehinderung (Primarstufe 3-8)</t>
  </si>
  <si>
    <t>Programm Mehrfachbehinderung (Primarstufe 3-8)</t>
  </si>
  <si>
    <t>Übrige Sonderschulprogramme (Primarstufe 3-8)</t>
  </si>
  <si>
    <t>Sonderschulprogramme ohne Differenzierung nach Programm (Primarstufe 3-8)</t>
  </si>
  <si>
    <t>BM2 Gesundheit und Soziales - ohne Variante</t>
  </si>
  <si>
    <t>MAR Mathematik und Naturwissenschaften</t>
  </si>
  <si>
    <t>Passerelle Berufsmaturität - UH</t>
  </si>
  <si>
    <t>Passerelle Fachmaturität - UH</t>
  </si>
  <si>
    <t>Boden-Parkettleger/in EFZ - Ohne nähere Angaben</t>
  </si>
  <si>
    <t>Boden-Parkettleger/in EFZ - Parkett</t>
  </si>
  <si>
    <t>Boden-Parkettleger/in EFZ - Textile und elastische Beläge</t>
  </si>
  <si>
    <t>Carrosserielackierer/in EFZ</t>
  </si>
  <si>
    <t>Carrosseriespengler/in EFZ</t>
  </si>
  <si>
    <t>Fachmann/-frau Betreuung EFZ - Kinder</t>
  </si>
  <si>
    <t>Fachmann/-frau Betreuung EFZ - Menschen im Alter</t>
  </si>
  <si>
    <t>Fachmann/-frau Betreuung EFZ - Menschen mit Beeinträchtigung</t>
  </si>
  <si>
    <t>Fleischfachassistent/in EBA (ab 2017)</t>
  </si>
  <si>
    <t>Fleischfachmann/-frau EFZ - Feinkost und Veredelung</t>
  </si>
  <si>
    <t>Fleischfachmann/-frau EFZ - Gewinnung</t>
  </si>
  <si>
    <t>Fleischfachmann/-frau EFZ - Verarbeitung</t>
  </si>
  <si>
    <t>Gärtner/in EFZ - Garten- und Landschaftsbau</t>
  </si>
  <si>
    <t>Hotel-Kommunikationsfachmann/-frau EFZ</t>
  </si>
  <si>
    <t>ICT-Fachmann/-frau EFZ</t>
  </si>
  <si>
    <t>Medientechnologe/-technologin EFZ - Print</t>
  </si>
  <si>
    <t>Restaurantangestellte/r EBA (ab 2019)</t>
  </si>
  <si>
    <t>Restaurantfachmann/-frau EFZ (ab 2019)</t>
  </si>
  <si>
    <t>Höheres Wirtschaftsdiplom HWD</t>
  </si>
  <si>
    <t>Bauführung HF - Hochbau (MiVo 2005)</t>
  </si>
  <si>
    <t>Bauführung HF - Verkehrswegbau (MiVo 2005)</t>
  </si>
  <si>
    <t>Bauplanung HF - Architektur (MiVo 2005)</t>
  </si>
  <si>
    <t>Bereichsleiter/in Hotellerie - Hauswirtschaft EF</t>
  </si>
  <si>
    <t>Betriebliche/r Mentor/in EF</t>
  </si>
  <si>
    <t>Betriebswirtschaft HF (MiVo 2005)</t>
  </si>
  <si>
    <t>Betriebswirtschaft HF - Vertiefung Bankwirtschaft (MiVo 2005)</t>
  </si>
  <si>
    <t>Betriebswirtschaft HF - Vertiefung General Management (MiVo 2005)</t>
  </si>
  <si>
    <t>Biomedizinische Analytik HF (MiVo 2005)</t>
  </si>
  <si>
    <t>Elektroinstallations- und Sicherheitsexperte/-expertin, dipl.</t>
  </si>
  <si>
    <t>Elektroprojektleiter/in Installation und Sicherheit EF</t>
  </si>
  <si>
    <t>Elektrotechnik HF (MiVo 2005)</t>
  </si>
  <si>
    <t>Energie und Umwelt HF (MiVo 2005)</t>
  </si>
  <si>
    <t>Fachmann/-frau Systemdecken EF</t>
  </si>
  <si>
    <t>Gemeindeanimation HF (MiVo 2005)</t>
  </si>
  <si>
    <t>Gärtner/in EF - Ohne nähere Angaben</t>
  </si>
  <si>
    <t>Hotellerie und Gastronomie HF (MiVo 2005)</t>
  </si>
  <si>
    <t>Hotellerie und Gastronomie HF (in englischer Sprache) (MiVo 2005)</t>
  </si>
  <si>
    <t>ICT-Manager/in, dipl.</t>
  </si>
  <si>
    <t>Informatik HF (MiVo 2005)</t>
  </si>
  <si>
    <t>Informatik HF - Systemtechnik (MiVo 2005)</t>
  </si>
  <si>
    <t>Komplementärtherapeut/in, dipl. - Methode KT Ayurveda</t>
  </si>
  <si>
    <t>Komplementärtherapeut/in, dipl. - Methode KT Craniosacral</t>
  </si>
  <si>
    <t>Komplementärtherapeut/in, dipl. - Methode KT Kinesiologie</t>
  </si>
  <si>
    <t>Komplementärtherapeut/in, dipl. - Methode KT Shiatsu</t>
  </si>
  <si>
    <t>Komplementärtherapeut/in, dipl. - Ohne nähere Angaben</t>
  </si>
  <si>
    <t>Kunsttherapeut/in, dipl. - Gestaltungs- und Maltherapie</t>
  </si>
  <si>
    <t>Lehrer/in für Fachunterricht - Religion (Tertiär - nicht reglementiert)</t>
  </si>
  <si>
    <t>Marketingmanagement HF (MiVo 2005)</t>
  </si>
  <si>
    <t>Maschinenbau HF (MiVo 2005)</t>
  </si>
  <si>
    <t>Maschinenbau HF - Flugzeugtechnik (MiVo 2005)</t>
  </si>
  <si>
    <t>Maschinenbau HF - Konstruktionstechnik (MiVo 2005)</t>
  </si>
  <si>
    <t>Mediamatiker/in EF</t>
  </si>
  <si>
    <t>NDS HF Anästhesie-, Intensiv- und Notfallpflege (MiVo 2005)</t>
  </si>
  <si>
    <t>NDS HF Betriebswirtschaft (MiVo 2005+2017)</t>
  </si>
  <si>
    <t>NDS HF Energie und Umwelt (MiVo 2005+2017)</t>
  </si>
  <si>
    <t>NDS HF Erlebnispädagogik (MiVo 2005)</t>
  </si>
  <si>
    <t>NDS HF Finanzmanagement und Rechnungslegung (MiVo 2005)</t>
  </si>
  <si>
    <t>NDS HF Geschäftsführung Bau (MiVo 2005)</t>
  </si>
  <si>
    <t>NDS HF Leadership and Management (MiVo 2005)</t>
  </si>
  <si>
    <t>NDS HF Personalleitung (MiVo 2005)</t>
  </si>
  <si>
    <t>Pflege HF (MiVo 2005)</t>
  </si>
  <si>
    <t>Rettungssanität HF (MiVo 2005)</t>
  </si>
  <si>
    <t>Sozialpädagogik HF (MiVo 2005)</t>
  </si>
  <si>
    <t>Spezialist/in für Arbeitssicherheit und Gesundheitsschutz (ASGS) EF</t>
  </si>
  <si>
    <t>Systemtechnik HF (MiVo 2005)</t>
  </si>
  <si>
    <t>Systemtechnik HF - Vertiefung Automation (MiVo 2005)</t>
  </si>
  <si>
    <t>Telekommunikation HF (MiVo 2005)</t>
  </si>
  <si>
    <t>Tourismus HF (MiVo 2005)</t>
  </si>
  <si>
    <t>Unternehmensprozesse HF (MiVo 2005)</t>
  </si>
  <si>
    <t>Verwaltungsfachmann/-frau (Tertiär - nicht reglementiert)</t>
  </si>
  <si>
    <t>Wirtschaftsinformatik HF (MiVo 2005)</t>
  </si>
  <si>
    <t>Yoga-Therapeut/in (Tertiär - nicht reglementiert)</t>
  </si>
  <si>
    <t>Sonderschulprogramme ohne Differenzierung nach Programm (Kindergartenstufe, Primarstufe 1-2) (Mdl 2)</t>
  </si>
  <si>
    <t>Sonderschulprogramme ohne Differenzierung nach Programm (Primarstufe 3-8) (Mdl 2)</t>
  </si>
  <si>
    <t>Abdichter/in EFZ</t>
  </si>
  <si>
    <t>Abdichtungspraktiker/in EBA</t>
  </si>
  <si>
    <t>Apparateglasbläser/in EFZ</t>
  </si>
  <si>
    <t>Architekturmodellbauer/in EFZ</t>
  </si>
  <si>
    <t>Blasinstrumentenbauer/in EFZ</t>
  </si>
  <si>
    <t>Bootbauer/in EFZ</t>
  </si>
  <si>
    <t>Bootfachwart/in EFZ</t>
  </si>
  <si>
    <t>Bühnentänzer/in EFZ (ab Lehrbeginn 2021)</t>
  </si>
  <si>
    <t>Bühnentänzer/in EFZ -  Zeitgenössischer Tanz (ab Lehrbeginn 2021)</t>
  </si>
  <si>
    <t>Bühnentänzer/in EFZ - Klassicher Tanz (ab Lehrbeginn 2021)</t>
  </si>
  <si>
    <t>Bühnentänzer/in EFZ - Musical (ab Lehrbeginn 2021)</t>
  </si>
  <si>
    <t>Carrosseriereparateur/in EFZ</t>
  </si>
  <si>
    <t>Chemie- und Pharmapraktiker/in EBA</t>
  </si>
  <si>
    <t>Dachdecker/in EFZ</t>
  </si>
  <si>
    <t>Dachdeckerpraktiker/in EBA</t>
  </si>
  <si>
    <t>Detailhandelsassistent/in EBA - Öffentlicher Verkehr</t>
  </si>
  <si>
    <t>Detailhandelsfachmann/-frau EFZ - Beratung - Öffentlicher Verkehr</t>
  </si>
  <si>
    <t>Elektroniker/in (Privatschule, nicht anerkannt)</t>
  </si>
  <si>
    <t>Entwässerungstechnologe/-technologin EFZ</t>
  </si>
  <si>
    <t>Fachmann/-frau Textilpflege EFZ</t>
  </si>
  <si>
    <t>Fassadenbauer/in EFZ</t>
  </si>
  <si>
    <t>Fassadenbaupraktiker/in EBA</t>
  </si>
  <si>
    <t>Gebäudeinformatiker/in EFZ - Gebäudeautomation</t>
  </si>
  <si>
    <t>Gebäudeinformatiker/in EFZ - Kommunikation und Multimedia</t>
  </si>
  <si>
    <t>Gebäudeinformatiker/in EFZ - Ohne nähere Angaben</t>
  </si>
  <si>
    <t>Gebäudeinformatiker/in EFZ - Planung</t>
  </si>
  <si>
    <t>Geigenbauer/in EFZ</t>
  </si>
  <si>
    <t>Gerüstbauer/in EFZ</t>
  </si>
  <si>
    <t>Gerüstbaupraktiker/in EBA</t>
  </si>
  <si>
    <t>Glasmaler/in (andere)</t>
  </si>
  <si>
    <t>Heizungsinstallateur/in EFZ (ab Lehrbeginn 2020)</t>
  </si>
  <si>
    <t>Hörsystemakustiker/in EFZ</t>
  </si>
  <si>
    <t>Informatiker/in EFZ - Plattformentwicklung</t>
  </si>
  <si>
    <t>Kaufmann/-frau EFZ (ohne Profil) - Dienstleistung &amp; Administration</t>
  </si>
  <si>
    <t>Klavierbauer/in EFZ</t>
  </si>
  <si>
    <t>Logistiker/in EFZ - Distribution</t>
  </si>
  <si>
    <t>Logistiker/in EFZ - Lager</t>
  </si>
  <si>
    <t>Logistiker/in EFZ - Verkehr</t>
  </si>
  <si>
    <t>Lüftungsanlagenbauer/in EFZ - Montage</t>
  </si>
  <si>
    <t>Lüftungsanlagenbauer/in EFZ - Produktion</t>
  </si>
  <si>
    <t>Mechanikpraktiker/in EFZ</t>
  </si>
  <si>
    <t>Medientechnologe/-technologin EFZ - Ohne nähere Angaben</t>
  </si>
  <si>
    <t>Medientechnologe/-technologin EFZ - Printmediatechnik</t>
  </si>
  <si>
    <t>Medientechnologe/-technologin EFZ - Siebdruck</t>
  </si>
  <si>
    <t>Medizinproduktetechnolog/in EFZ</t>
  </si>
  <si>
    <t>Mikromechaniker/in EFZ (ab Lehrbeginn 2020)</t>
  </si>
  <si>
    <t>Mikrozeichner/in EFZ (ab Lehrbeginn 2020)</t>
  </si>
  <si>
    <t>Mikrozeichner/in EFZ - Prototypen</t>
  </si>
  <si>
    <t>Mikrozeichner/in EFZ - Stanzwerkzeuge/Giessformen</t>
  </si>
  <si>
    <t>Oberflächenveredler/in Uhren und Schmuck EFZ</t>
  </si>
  <si>
    <t>Orgelbauer/in EFZ</t>
  </si>
  <si>
    <t>Polygraf/in EFZ - Mediengestaltung</t>
  </si>
  <si>
    <t>Polygraf/in EFZ - Medienproduktion</t>
  </si>
  <si>
    <t>Qualitätsfachmann/-frau in Mikrotechnik EFZ</t>
  </si>
  <si>
    <t>Raumausstatter/in EFZ</t>
  </si>
  <si>
    <t>Sanitärinstallateur/in EFZ (ab Lehrbeginn 2020)</t>
  </si>
  <si>
    <t>Spengler/in EFZ (ab Lehrbeginn 2020)</t>
  </si>
  <si>
    <t>Steinmetz/in EFZ -  Gestaltung und Marmorverarbeitung</t>
  </si>
  <si>
    <t>Steinmetz/in EFZ - Bau und Renovation</t>
  </si>
  <si>
    <t>Steinmetz/in EFZ - Bildhauerei</t>
  </si>
  <si>
    <t>Steinmetz/in EFZ - Industrie</t>
  </si>
  <si>
    <t>Storenmontagepraktiker/in EBA</t>
  </si>
  <si>
    <t>Storenmonteur/in EFZ</t>
  </si>
  <si>
    <t>Textiltechnologe/-technologin EFZ - Herstellung (bisher Verarbeitung)</t>
  </si>
  <si>
    <t>Veranstaltungsfachmann/-frau EFZ</t>
  </si>
  <si>
    <t>Zinnpfeifenmacher/in EFZ</t>
  </si>
  <si>
    <t>Fitness- und Bewegungstrainer/-in</t>
  </si>
  <si>
    <t>Medizinische/r Sekretär/in H+</t>
  </si>
  <si>
    <t>Sachbearbeiter/in Immobilien-Bewirtschaftung</t>
  </si>
  <si>
    <t>Sachbearbeiter/in Logistik</t>
  </si>
  <si>
    <t>Sekretariatsangestellte/r - Ohne nähere Angaben</t>
  </si>
  <si>
    <t>Werkstattkoordinator/in VSCI</t>
  </si>
  <si>
    <t>(Certificat cantonal de gestionnaire PME) (Tertiär - nicht reglementiert)</t>
  </si>
  <si>
    <t>(Opérateur en fabrication mécanique) (Tertiär - nicht reglementiert)</t>
  </si>
  <si>
    <t>Agrotechnik HF (MiVo 2005)</t>
  </si>
  <si>
    <t>Agrowirtschaft (Agrokaufmann/-frau) HF (MiVo 2005)</t>
  </si>
  <si>
    <t>Aktivierung HF (MiVo 2005)</t>
  </si>
  <si>
    <t>Audioagoge/-agogin (Tertiär - nicht reglementiert)</t>
  </si>
  <si>
    <t>Aussenhandelsleiter/in, dipl.</t>
  </si>
  <si>
    <t>Bankwirtschaft HF (MiVo 2005)</t>
  </si>
  <si>
    <t>Baubiologe/-biologin / Bauökologe/-ökologin, dipl.</t>
  </si>
  <si>
    <t>Baubiologe/-biologin EF</t>
  </si>
  <si>
    <t>Bauführer/in Gebäudehülle EF - Abdichten</t>
  </si>
  <si>
    <t>Bauführer/in Gebäudehülle EF - Administration</t>
  </si>
  <si>
    <t>Bauführer/in Gebäudehülle EF - Dachdecken</t>
  </si>
  <si>
    <t>Bauführer/in Gebäudehülle EF - Fassadenbau</t>
  </si>
  <si>
    <t>Bauführer/in Gebäudehülle EF - Gerüstbau</t>
  </si>
  <si>
    <t>Bauführer/in Gebäudehülle EF - Ohne nähere Angaben</t>
  </si>
  <si>
    <t>Bauführung HF (MiVo 2005)</t>
  </si>
  <si>
    <t>Bauführung HF - Garten- und Landschaftsbau (MiVo 2005)</t>
  </si>
  <si>
    <t>Bauführung HF - Hochbau/Tiefbau (MiVo 2005)</t>
  </si>
  <si>
    <t>Bauführung HF - Holzbau (MiVo 2005)</t>
  </si>
  <si>
    <t>Bauführung HF - Tiefbau (MiVo 2005)</t>
  </si>
  <si>
    <t>Bauplanung HF (MiVo 2005)</t>
  </si>
  <si>
    <t>Bauplanung HF - Architektur, Ingenieurbau und Innenarchitektur (MiVo 2005)</t>
  </si>
  <si>
    <t>Bauplanung HF - Garten- und Landschaftsbau (MiVo 2005)</t>
  </si>
  <si>
    <t>Bauplanung HF - Ingenieurbau (MiVo 2005)</t>
  </si>
  <si>
    <t>Bauplanung HF - Innenarchitektur (MiVo 2005)</t>
  </si>
  <si>
    <t>Bauwerktrenn-Polier/in EF</t>
  </si>
  <si>
    <t>Bekleidungsgestalter/in EF</t>
  </si>
  <si>
    <t>Bekleidungsgestalter/in, dipl.</t>
  </si>
  <si>
    <t>Berater/in für respiratorische Erkrankungen EF</t>
  </si>
  <si>
    <t>Bestatter/in EF (dès 2017)</t>
  </si>
  <si>
    <t>Betriebsfachmann/-frau Druck- und Verpackungstechnologie EF</t>
  </si>
  <si>
    <t>Betriebsleiter/in Geflügelwirtschaft EF</t>
  </si>
  <si>
    <t>Betriebsleiter/in Gemüsebau EF</t>
  </si>
  <si>
    <t>Betriebsleiter/in Landwirtschaft EF</t>
  </si>
  <si>
    <t>Betriebsleiter/in Obstbau EF</t>
  </si>
  <si>
    <t>Betriebsleiter/in Weinbau EF</t>
  </si>
  <si>
    <t>Betriebsleiter/in Weintechnologe EF</t>
  </si>
  <si>
    <t>Betriebsleiter/in Zweiradbranche, dipl. - Fachrichtung Fahrrad</t>
  </si>
  <si>
    <t>Betriebsleiter/in Zweiradbranche, dipl. - Fachrichtung Motorrad</t>
  </si>
  <si>
    <t>Betriebsleitung in Facility Management HF (MiVo 2005)</t>
  </si>
  <si>
    <t>Betriebswirtschaft HF - Vertiefung Finance (MiVo 2005)</t>
  </si>
  <si>
    <t>Betriebswirtschaft HF - Vertiefung SAP (MiVo 2005)</t>
  </si>
  <si>
    <t>Betriebswirtschafter/in KMU, dipl.</t>
  </si>
  <si>
    <t>Bewegungslehrer/in / -therapeut/in (Tertiär - nicht reglementiert)</t>
  </si>
  <si>
    <t>Bildende Kunst HF (MiVo 2005)</t>
  </si>
  <si>
    <t>Bildredaktor/in NDS (Tertiär - nicht reglementiert)</t>
  </si>
  <si>
    <t>Blindenführhundeinstruktor/in, dipl.</t>
  </si>
  <si>
    <t>Bodenlegermeister/in - Beratung</t>
  </si>
  <si>
    <t>Bodenlegermeister/in - Verlegung</t>
  </si>
  <si>
    <t>Brandschutzexperte/-in, dipl.</t>
  </si>
  <si>
    <t>Buchrestaurator/in, dipl.</t>
  </si>
  <si>
    <t>Bäcker/in-Konditor/in, dipl.</t>
  </si>
  <si>
    <t>Bäuerlicher Haushaltleiter/in, dipl.</t>
  </si>
  <si>
    <t>Bühnentanz HF (MiVo 2005)</t>
  </si>
  <si>
    <t>Carrosseriewerkstattleiter/in EF - Fahrzeugbau</t>
  </si>
  <si>
    <t>Carrosseriewerkstattleiter/in EF - Fahrzeugbau (alt)</t>
  </si>
  <si>
    <t>Carrosseriewerkstattleiter/in EF - Lackiererei</t>
  </si>
  <si>
    <t>Carrosseriewerkstattleiter/in EF - Lackiererei (alt)</t>
  </si>
  <si>
    <t>Carrosseriewerkstattleiter/in EF - Ohne nähere Angaben</t>
  </si>
  <si>
    <t>Carrosseriewerkstattleiter/in EF - Spenglerei</t>
  </si>
  <si>
    <t>Case Management in Gesundheitswesen NDS (Tertiär - nicht reglementiert)</t>
  </si>
  <si>
    <t>Chef de chantier peintre (tertiaire - non réglementé)</t>
  </si>
  <si>
    <t>Chef de chantier électricien (tertiaire - non réglementé)</t>
  </si>
  <si>
    <t>Chef/in Bäcker-Konditor-Confiseur EF - Bäckerei</t>
  </si>
  <si>
    <t>Chef/in Bäcker-Konditor-Confiseur EF - Bäckerei-Konditorei</t>
  </si>
  <si>
    <t>Chef/in Bäcker-Konditor-Confiseur EF - Konditorei-Confiserie</t>
  </si>
  <si>
    <t>Cyber Security Specialist EF</t>
  </si>
  <si>
    <t>Dentalhygiene HF (MiVo 2005)</t>
  </si>
  <si>
    <t>Derma-Pigmentologe/in EF</t>
  </si>
  <si>
    <t>Diagnosetechniker/in Baumaschinen EF</t>
  </si>
  <si>
    <t>Diagnosetechniker/in Landmaschinen EF</t>
  </si>
  <si>
    <t>Diagnosetechniker/in Motorgeräte EF</t>
  </si>
  <si>
    <t>Disponent/in Transport und Logistik EF</t>
  </si>
  <si>
    <t>Drogist/in HF (MiVo 2017)</t>
  </si>
  <si>
    <t>Einrichtungsplaner/in EF</t>
  </si>
  <si>
    <t>Eislauflehrer/in EF</t>
  </si>
  <si>
    <t>Elektroprojektleiter/in Planung EF</t>
  </si>
  <si>
    <t>Elektrotechnik HF - Vertiefung Elektronik (MiVo 2005)</t>
  </si>
  <si>
    <t>Elektrotechnik HF - Vertiefung Energietechnik (MiVo 2005)</t>
  </si>
  <si>
    <t>Elektrotechnik HF - Vertiefung Grossanlagenbetrieb (MiVo 2005)</t>
  </si>
  <si>
    <t>Energie- und Effizienzberater/in, dipl.</t>
  </si>
  <si>
    <t>Energieberater/in Gebäude EF</t>
  </si>
  <si>
    <t>Energieplaner/in NDS (Tertiär - nicht reglementiert)</t>
  </si>
  <si>
    <t>Erwachsenenbildung HF (MiVo 2005)</t>
  </si>
  <si>
    <t>Experte für Zytodiagnostik, dipl.</t>
  </si>
  <si>
    <t>Experte/-in in biomedizinischer Analytik und Labormanagement, dipl.</t>
  </si>
  <si>
    <t>Experte/Expertin der Pferdebranche, dipl.</t>
  </si>
  <si>
    <t>Experte/Expertin für gesundes und nachhaltiges Bauen, dipl.</t>
  </si>
  <si>
    <t>Experte/Expertin in Organisationsmanagement, dipl.</t>
  </si>
  <si>
    <t>Experte/Expertin in Personal- und Sozialversicherungsmanagement NDK (Tertiär - nicht reglementiert)</t>
  </si>
  <si>
    <t>Fachexperte/-expertin Operationsbereich, dipl.</t>
  </si>
  <si>
    <t>Fachexperte/-expertin für Infektionsprävention im Gesundheitswesen, dipl.</t>
  </si>
  <si>
    <t>Fachexperte/-in in Onkologiepflege, dipl.</t>
  </si>
  <si>
    <t>Fachmann/-frau Internationale Spedition und Logistik EF</t>
  </si>
  <si>
    <t>Fachmann/-frau Komfortlüftung EF</t>
  </si>
  <si>
    <t>Fachmann/-frau Technischer Kundendienst/Service EF</t>
  </si>
  <si>
    <t>Fachmann/-frau für Entsorgungsanlagen EF</t>
  </si>
  <si>
    <t>Fachmann/-frau für Wärmesysteme EF - Feuerungstechnik Gas</t>
  </si>
  <si>
    <t>Fachmann/-frau für Wärmesysteme EF - Feuerungstechnik Öl</t>
  </si>
  <si>
    <t>Fachmann/-frau öffentliche Verwaltung EF</t>
  </si>
  <si>
    <t>Fachspezialist/in Werbetechnik EF</t>
  </si>
  <si>
    <t>Fachzahntechniker/in Kieferorthopädie EF</t>
  </si>
  <si>
    <t>Fahrzeugrestaurator/in EF - Automobiltechnik</t>
  </si>
  <si>
    <t>Fahrzeugrestaurator/in EF - Carosseriespenglerei</t>
  </si>
  <si>
    <t>Fahrzeugrestaurator/in EF - Carrosserielackiererei</t>
  </si>
  <si>
    <t>Fitness- und Bewegungstrainer/-in (Tertiär - nicht reglementiert)</t>
  </si>
  <si>
    <t>Flugsicherung HF (MiVo 2005)</t>
  </si>
  <si>
    <t>Flugverkehrsleitung HF (MiVo 2005)</t>
  </si>
  <si>
    <t>Führungsperson in Rettungsorganisationen, dipl.</t>
  </si>
  <si>
    <t>Gebäudetechnik HF (MiVo 2005)</t>
  </si>
  <si>
    <t>Gebäudetechnik HF - Gebäudeautomation (MiVo 2005)</t>
  </si>
  <si>
    <t>Gebäudetechnik HF - Vertiefung Haustechnik (MiVo 2005)</t>
  </si>
  <si>
    <t>Gebäudetechnik HF - Vertiefung Heizung, Lüftung, Klima HLK (MiVo 2005)</t>
  </si>
  <si>
    <t>Gebäudetechnik HF - Vertiefung Heizung, Lüftung, Klima, Kälte, Sanitär HLKKS (MiVo 2005)</t>
  </si>
  <si>
    <t>Geflügelwirtschaftsmeister/in</t>
  </si>
  <si>
    <t>Geriatrie-Gerontologie NDS (Tertiär - nicht reglementiert)</t>
  </si>
  <si>
    <t>Gestaltungsexperte/-in im Handwerk, dipl.</t>
  </si>
  <si>
    <t>Gestaltungspädagogik NDS (Tertiär - nicht reglementiert)</t>
  </si>
  <si>
    <t>Gesundheitsmasseur/in (Tertiär - nicht reglementiert)</t>
  </si>
  <si>
    <t>Gewerkschaftssekretär/in EF</t>
  </si>
  <si>
    <t>Gärtner/in EF - Garten- und Landschaftsbau</t>
  </si>
  <si>
    <t>Gärtner/in EF - Produktion</t>
  </si>
  <si>
    <t>Gästebetreuer/in im Tourismus EF</t>
  </si>
  <si>
    <t>HR-Fachmann/-frau EF - Betriebliches Human Resource Management</t>
  </si>
  <si>
    <t>HR-Fachmann/-frau EF - Private Personalvermittlung und -verleih</t>
  </si>
  <si>
    <t>HR-Fachmann/-frau EF - Öffentliche Personalvermittlung und -beratung</t>
  </si>
  <si>
    <t>Hafnermeister/in (alt)</t>
  </si>
  <si>
    <t>Holzbau-Vorarbeiter/in EF</t>
  </si>
  <si>
    <t>Holztechnik HF - Holzbau (MiVo 2005)</t>
  </si>
  <si>
    <t>Holztechnik HF - Holzindustrie (MiVo 2005)</t>
  </si>
  <si>
    <t>Holztechnik HF - Schreinerei (MiVo 2005)</t>
  </si>
  <si>
    <t>Hotelier/in, Restaurateur/in NDS (Tertiär - nicht reglementiert)</t>
  </si>
  <si>
    <t>Hotellerie und Gastronomie HF (in französischer Sprache) (MiVo 2005)</t>
  </si>
  <si>
    <t>IBP Life Coaching NDS (Tertiär - nicht reglementiert)</t>
  </si>
  <si>
    <t>ICT Security Expert, dipl.</t>
  </si>
  <si>
    <t>ICT-Applikationsentwickler/in EF</t>
  </si>
  <si>
    <t>Imker/in EF</t>
  </si>
  <si>
    <t>Informatik HF - Vertiefung Applikationsentwicklung (MiVo 2005)</t>
  </si>
  <si>
    <t>Isolierspengler/in-Meister/in</t>
  </si>
  <si>
    <t>Jazztanzpädagoge/-pädagogin (Tertiär - nicht reglementiert)</t>
  </si>
  <si>
    <t>Kaderausbildung Gesundheit (Tertiär - nicht reglementiert) - Pflege und Betreuung</t>
  </si>
  <si>
    <t>Kaminfeger-Vorarbeiter EF</t>
  </si>
  <si>
    <t>Kanulehrer/in EF</t>
  </si>
  <si>
    <t>Kernkraftwerk-Anlagenoperateur/in EF</t>
  </si>
  <si>
    <t>Kindererziehung HF (MiVo 2005)</t>
  </si>
  <si>
    <t>Kirchenmusiker/in (Tertiär - nicht reglementiert)</t>
  </si>
  <si>
    <t>Klientenzentrierte Körperarbeit und Gesprächsführung NDS (Tertiär - nicht reglementiert)</t>
  </si>
  <si>
    <t>Kommunikationsdesign HF - Computeranimation (MiVo 2005)</t>
  </si>
  <si>
    <t>Kommunikationsdesign HF - Fotografie (MiVo 2005)</t>
  </si>
  <si>
    <t>Kommunikationsdesign HF - Industrial Design (MiVo 2005)</t>
  </si>
  <si>
    <t>Kommunikationsdesign HF - Interaction Design/Interactive Media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</si>
  <si>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</si>
  <si>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</si>
  <si>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</si>
  <si>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</si>
  <si>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Kommunikationsdesing HF - Film (MiVo 2005)</t>
  </si>
  <si>
    <t>Kommunikationsfachmann/-frau EF</t>
  </si>
  <si>
    <t>Kosmetiker/in EF - Medizinische Kosmetik</t>
  </si>
  <si>
    <t>Kosmetiker/in EF - Vitalkosmetik</t>
  </si>
  <si>
    <t>Krippenleiter/in NDS (Tertiär - nicht reglementiert)</t>
  </si>
  <si>
    <t>Kunsttherapeut/in, dipl. - Bewegungs- und Tanztherapie</t>
  </si>
  <si>
    <t>Kunsttherapeut/in, dipl. - Drama- und Sprachtherapie</t>
  </si>
  <si>
    <t>Kunsttherapeut/in, dipl. - Intermediale Therapie</t>
  </si>
  <si>
    <t>Kunsttherapeut/in, dipl. - Musiktherapie</t>
  </si>
  <si>
    <t>Kunsttherapeut/in, dipl. - Ohne nähere Angaben</t>
  </si>
  <si>
    <t>Landwirtschaftliche Handelsschule (Tertiär - nicht reglementiert)</t>
  </si>
  <si>
    <t>Lebensmitteltechnologie HF (MiVo 2005)</t>
  </si>
  <si>
    <t>Lehrer/in für Fachunterricht - Heilpädagoge (Tertiär - nicht reglementiert)</t>
  </si>
  <si>
    <t>Lehrer/in für Fachunterricht - Ohne nähere Angaben (Tertiär - nicht reglementiert)</t>
  </si>
  <si>
    <t>Leiter/in Hotellerie-Hauswirtschaft EF</t>
  </si>
  <si>
    <t>Leiter/in Internationale Spedition und Logistik, dipl.</t>
  </si>
  <si>
    <t>Lichtplaner/in EF</t>
  </si>
  <si>
    <t>Logistiker/-in, dipl.</t>
  </si>
  <si>
    <t>Logistiker/in EF - Distribution</t>
  </si>
  <si>
    <t>Logistiker/in EF - Lager</t>
  </si>
  <si>
    <t>Logistiker/in EF - Ohne nähere Angaben</t>
  </si>
  <si>
    <t>Logistiker/in EF - Produktion</t>
  </si>
  <si>
    <t>Logopäde/Logopädin (Tertiär - nicht reglementiert)</t>
  </si>
  <si>
    <t>Logotherapie und Existenzanalyse (Berater/in) NDS (Tertiär - nicht reglementiert)</t>
  </si>
  <si>
    <t>Logotherapie und Existenzanalyse (Psychotherapie) NDS (Tertiär - nicht reglementiert)</t>
  </si>
  <si>
    <t>Lokomotivführer/in EF</t>
  </si>
  <si>
    <t>Marketingassistent/in (Tertiär - nicht reglementiert)</t>
  </si>
  <si>
    <t>Maschinenbau HF - Produktionstechnik (MiVo 2005)</t>
  </si>
  <si>
    <t>Medien HF (MiVo 2005)</t>
  </si>
  <si>
    <t>Medizinisch-technische Radiologie HF (MiVo 2005)</t>
  </si>
  <si>
    <t>Medizinische Sophrologie NDS (Tertiär - nicht reglementiert)</t>
  </si>
  <si>
    <t>Medizinische/r Praxiskoordinator/in EF - Klinischer Richtung</t>
  </si>
  <si>
    <t>Medizinische/r Praxiskoordinator/in EF - Praxisleitender Richtung</t>
  </si>
  <si>
    <t>Meister/in Leder und Textil - Fahrzeuge und Technik</t>
  </si>
  <si>
    <t>Meister/in Leder und Textil - Feinlederwaren</t>
  </si>
  <si>
    <t>Meister/in Leder und Textil - Pferdesport</t>
  </si>
  <si>
    <t>Metallbau HF (MiVo 2005)</t>
  </si>
  <si>
    <t>Mikrotechnik HF (MiVo 2005)</t>
  </si>
  <si>
    <t>Mountainbikelehrer/in EF</t>
  </si>
  <si>
    <t>NDS HF (Cineasta cine-televisivo) (MiVo 2005)</t>
  </si>
  <si>
    <t>NDS HF Abteilungsleitung Gesundheitswesen (MiVo 2005)</t>
  </si>
  <si>
    <t>NDS HF Agile Projektmanagement (MiVo 2017)</t>
  </si>
  <si>
    <t>NDS HF Anästhesiepflege (MiVo 2005)</t>
  </si>
  <si>
    <t>NDS HF Applikationsentwicklung (MiVo 2005)</t>
  </si>
  <si>
    <t>NDS HF Bau-Energie-Umwelt (MiVo 2005)</t>
  </si>
  <si>
    <t>NDS HF Baubetriebsmanagement (MiVo 2005)</t>
  </si>
  <si>
    <t>NDS HF Bauprojekt und Immobilienmanagement (MiVo 2005)</t>
  </si>
  <si>
    <t>NDS HF Beratung in Veränderungsprozessen (MiVo 2005)</t>
  </si>
  <si>
    <t>NDS HF Business Administration (MiVo 2017)</t>
  </si>
  <si>
    <t>NDS HF Business Analyst (MiVo 2005)</t>
  </si>
  <si>
    <t>NDS HF Business Banker (MiVo 2005)</t>
  </si>
  <si>
    <t>NDS HF Business Coaching (MiVo 2005)</t>
  </si>
  <si>
    <t>NDS HF Business Engineering (MiVo 2005)</t>
  </si>
  <si>
    <t>NDS HF Chief Digital Officier (MiVo 2005)</t>
  </si>
  <si>
    <t>NDS HF Coaching and Leadership (MiVo 2005)</t>
  </si>
  <si>
    <t>NDS HF Controlling (MiVo 2005)</t>
  </si>
  <si>
    <t>NDS HF Controlling mit Standardsoftware (MiVo 2005)</t>
  </si>
  <si>
    <t>NDS HF Digital Business Management (MiVo 2017)</t>
  </si>
  <si>
    <t>NDS HF Digital Innovation Manager (MiVo 2005+2017)</t>
  </si>
  <si>
    <t>NDS HF Digital Marketing Manager (MiVo 2017)</t>
  </si>
  <si>
    <t>NDS HF Digital Transformation (MiVo 2017)</t>
  </si>
  <si>
    <t>NDS HF Energiemanagement (MiVo 2005)</t>
  </si>
  <si>
    <t>NDS HF Entwicklung von mobilen Lösungen in Unternehmen (MiVo 2005)</t>
  </si>
  <si>
    <t>NDS HF Event- und Promotionsmanagement (MiVo 2005)</t>
  </si>
  <si>
    <t>NDS HF Finanzchef/in (MiVo 2005)</t>
  </si>
  <si>
    <t>NDS HF Finanzplanung (MiVo 2005)</t>
  </si>
  <si>
    <t>NDS HF Gebäudeinformatik (MiVo 2005+2017)</t>
  </si>
  <si>
    <t>NDS HF General Management (MiVo 2017)</t>
  </si>
  <si>
    <t>NDS HF Hotelmanagement (MiVo 2005)</t>
  </si>
  <si>
    <t>NDS HF Human Resources (MiVo 2005)</t>
  </si>
  <si>
    <t>NDS HF Human Resources und Coaching (MiVo 2005)</t>
  </si>
  <si>
    <t>NDS HF IT Security &amp; Risk Management (MiVo 2017)</t>
  </si>
  <si>
    <t>NDS HF IT-Service-Management (MiVo 2005+2017)</t>
  </si>
  <si>
    <t>NDS HF Industrial Management (MiVo 2005)</t>
  </si>
  <si>
    <t>NDS HF Intensivpflege (MiVo 2005)</t>
  </si>
  <si>
    <t>NDS HF Intercultural Management (MiVo 2005)</t>
  </si>
  <si>
    <t>NDS HF Interne Kommunikation und Management Support (MiVo 2005)</t>
  </si>
  <si>
    <t>NDS HF Kommunikationstrainer/-in (MiVo 2005)</t>
  </si>
  <si>
    <t>NDS HF Leadership (MiVo 2017)</t>
  </si>
  <si>
    <t>NDS HF Leadership and Change Management (MiVo 2005)</t>
  </si>
  <si>
    <t>NDS HF Leiter/in HR (MiVo 2017)</t>
  </si>
  <si>
    <t>NDS HF Leitung Finanzen und Dienste (MiVo 2005)</t>
  </si>
  <si>
    <t>NDS HF Leitung Institution für Kindererziehung (MiVo 2005)</t>
  </si>
  <si>
    <t>NDS HF Logistikleitung (MiVo 2005)</t>
  </si>
  <si>
    <t>NDS HF Logotherapeutische Beratung (MiVo 2005)</t>
  </si>
  <si>
    <t>NDS HF Marketing Excellence (MiVo 2005)</t>
  </si>
  <si>
    <t>NDS HF Marketing und Verkaufsleitung (MiVo 2005)</t>
  </si>
  <si>
    <t>NDS HF Marketing- und Verkaufsmanagement (MiVo 2005)</t>
  </si>
  <si>
    <t>NDS HF Media &amp; Event Management (MiVo 2017)</t>
  </si>
  <si>
    <t>NDS HF Medien (MiVo 2017)</t>
  </si>
  <si>
    <t>NDS HF Network Engineering (MiVo 2005)</t>
  </si>
  <si>
    <t>NDS HF Network Security Engineering (MiVo 2017)</t>
  </si>
  <si>
    <t>NDS HF Notfallpflege (MiVo 2005)</t>
  </si>
  <si>
    <t>NDS HF Notfallregulation (MiVo 2005)</t>
  </si>
  <si>
    <t>NDS HF Online Marketing Manager (MiVo 2005)</t>
  </si>
  <si>
    <t>NDS HF Pflegeberatung (ar)</t>
  </si>
  <si>
    <t>NDS HF Produktemanager/in Textil (MiVo 2005)</t>
  </si>
  <si>
    <t>NDS HF Projekt- und Prozessmanagement (MiVo 2005)</t>
  </si>
  <si>
    <t>NDS HF Projektmanagement (MiVo 2005)</t>
  </si>
  <si>
    <t>NDS HF Qualitäts- und Prozessmanagement (MiVo 2005)</t>
  </si>
  <si>
    <t>NDS HF Qualitätsmanagement (MiVo 2005)</t>
  </si>
  <si>
    <t>NDS HF Qualitätsmanagement (MiVo 2017)</t>
  </si>
  <si>
    <t>NDS HF Sales Management (MiVo 2017)</t>
  </si>
  <si>
    <t>NDS HF Software Engineering (MiVo 2005+2017)</t>
  </si>
  <si>
    <t>NDS HF Software Entwicklung (MiVo 2017)</t>
  </si>
  <si>
    <t>NDS HF Steuerberatung (MiVo 2005)</t>
  </si>
  <si>
    <t>NDS HF Strategisches Management (MiVo 2005)</t>
  </si>
  <si>
    <t>NDS HF Supply Chain Management (MiVo 2017)</t>
  </si>
  <si>
    <t>NDS HF Telekommunikation (MiVo 2005)</t>
  </si>
  <si>
    <t>NDS HF Umfassendes Controlling (MiVo 2005)</t>
  </si>
  <si>
    <t>NDS HF Umfassendes Leadership (MiVo 2005)</t>
  </si>
  <si>
    <t>NDS HF Unternehmensführung (MiVo 2005)</t>
  </si>
  <si>
    <t>NDS HF Unternehmensführung (MiVo 2017)</t>
  </si>
  <si>
    <t>NLP Neurolinguistisches Programmieren (Master) NDS (Tertiär - nicht reglementiert)</t>
  </si>
  <si>
    <t>Nachdiplomstudium (NDS) Patientenedukation (Tertiär - nicht reglementiert)</t>
  </si>
  <si>
    <t>Naildesigner/in EF</t>
  </si>
  <si>
    <t>Natur- und Umweltfachmann/-frau EF (ab 2018)</t>
  </si>
  <si>
    <t>Oberflächenbeschichter/in EF</t>
  </si>
  <si>
    <t>Obergärtner/in EF - Golf und Sportrasenspezialist</t>
  </si>
  <si>
    <t>Ofenbauer-Meister/in</t>
  </si>
  <si>
    <t>Operationstechnik HF (MiVo 2005)</t>
  </si>
  <si>
    <t>Orthoptik HF (MiVo 2005)</t>
  </si>
  <si>
    <t>Paartanzlehrer/in EF</t>
  </si>
  <si>
    <t>Pflege, Gesundheitsförderung und Prävention NDS (Tertiär - nicht reglementiert)</t>
  </si>
  <si>
    <t>Pflegeberatung NDS (Tertiär - nicht reglementiert)</t>
  </si>
  <si>
    <t>Podologie HF (MiVo 2005)</t>
  </si>
  <si>
    <t>Produktdesign HF (MiVo 2005)</t>
  </si>
  <si>
    <t>Produktdesign HF - Vertiefung Industriedesign (MiVo 2005)</t>
  </si>
  <si>
    <t>Produktdesign HF - Vertiefung Keramik (MiVo 2005)</t>
  </si>
  <si>
    <t>Produktdesign HF - Vertiefung Modedesign (MiVo 2005)</t>
  </si>
  <si>
    <t>Produktdesign HF - Vertiefung Textildesign (MiVo 2005)</t>
  </si>
  <si>
    <t>Produktdesign HF - Vertiefung Uhrendesign (MiVo 2005)</t>
  </si>
  <si>
    <t>Projektleiter/in Gebäudeautomation EF</t>
  </si>
  <si>
    <t>Projektleiter/in Glas EF</t>
  </si>
  <si>
    <t>Projektleiter/in Sicherheitssysteme EF</t>
  </si>
  <si>
    <t>Psych.-Päd. Berater/in (Tertiär - nicht reglementiert)</t>
  </si>
  <si>
    <t>Psychotherapeut/in (Tertiär - nicht reglementiert)</t>
  </si>
  <si>
    <t>Pädagogische Sophrologie NDS (Tertiär - nicht reglementiert)</t>
  </si>
  <si>
    <t>Recht HF (MiVo 2005)</t>
  </si>
  <si>
    <t>Rehabilitationsexperte/-in für sehbehinderte und blinde Menschen, dipl. - Lebenspraktische Fähigkeiten</t>
  </si>
  <si>
    <t>Rehabilitationsexperte/-in für sehbehinderte und blinde Menschen, dipl. - Low Vision</t>
  </si>
  <si>
    <t>Rehabilitationsexperte/-in für sehbehinderte und blinde Menschen, dipl. - Orientierung und Mobilität</t>
  </si>
  <si>
    <t>Reiseleiter/in EF</t>
  </si>
  <si>
    <t>Schreinermeister/in, dipl.</t>
  </si>
  <si>
    <t>Seilbahnmanager/in, dipl.</t>
  </si>
  <si>
    <t>Sicherheitsfachmann/-frau Anlässe EF</t>
  </si>
  <si>
    <t>Sicherheitsfachmann/-frau Bewachung EF</t>
  </si>
  <si>
    <t>Sicherheitsfachmann/-frau Personenschutz EF</t>
  </si>
  <si>
    <t>Sicherheitsfachmann/-frau Zentralendienste EF</t>
  </si>
  <si>
    <t>Sicherheitsspezialist/in in Institutionen des Gesundheits- und Sozialwesens EF</t>
  </si>
  <si>
    <t>Sommelier/-ère EF</t>
  </si>
  <si>
    <t>Sozialdiakonie mit Gemeindeanimation HF (MiVo 2005)</t>
  </si>
  <si>
    <t>Sozialpädagogische Werkstattleitung HF (MiVo 2005)</t>
  </si>
  <si>
    <t>Spezialist/in Bewegungs- und Gesundheitsförderung EF</t>
  </si>
  <si>
    <t>Spezialist/in Bewegungs- und Gesundheitsförderung EF (ab 2018) - Fachrichtung Körper- und Bewegungsschulung</t>
  </si>
  <si>
    <t>Spezialist/in der Pferdebranche EF - Betreuung und Dienstleistungen</t>
  </si>
  <si>
    <t>Spezialist/in der Pferdebranche EF - Gangpferdereiten</t>
  </si>
  <si>
    <t>Spezialist/in der Pferdebranche EF - Gespannfahren</t>
  </si>
  <si>
    <t>Spezialist/in der Pferdebranche EF - Klassisches Reiten</t>
  </si>
  <si>
    <t>Spezialist/in der Pferdebranche EF - Pferderennsport</t>
  </si>
  <si>
    <t>Spezialist/in der Pferdebranche EF - Westernreiten</t>
  </si>
  <si>
    <t>Spezialist/in für Printmedienverarbeitung EF</t>
  </si>
  <si>
    <t>Spezialist/in für angewandte Kinästhetik EF</t>
  </si>
  <si>
    <t>Spezialist/in für die Begleitung von Menschen mit Beeinträchtigungen EF</t>
  </si>
  <si>
    <t>Spezialist/in öffentlicher Verkehr EF</t>
  </si>
  <si>
    <t>Spielpädagogik NDS (Tertiär - nicht reglementiert)</t>
  </si>
  <si>
    <t>Sport Administration (Tertiär - nicht reglementiert)</t>
  </si>
  <si>
    <t>Sport Management (Tertiär - nicht reglementiert)</t>
  </si>
  <si>
    <t>Sportartenschulleiter/in, dipl.</t>
  </si>
  <si>
    <t>Steuerberatung HF (MiVo 2005)</t>
  </si>
  <si>
    <t>Stillberater/in / Laktationsberater/in (Tertiär - nicht reglementiert)</t>
  </si>
  <si>
    <t>Strassenunterhalts-Polier/in EF</t>
  </si>
  <si>
    <t>Supervision, Coaching, Organisationsberatung NDS (Tertiär - nicht reglementiert)</t>
  </si>
  <si>
    <t>Systemtechnik HF - Mechatronik (MiVo 2005)</t>
  </si>
  <si>
    <t>Systemtechnik HF - Pharmazeutische und chemische Technik (MiVo 2005)</t>
  </si>
  <si>
    <t>Systemtechnik HF - Vertiefung Medizinaltechnik (MiVo 2005)</t>
  </si>
  <si>
    <t>Systemtechnik HF - Vertiefung Umwelt (MiVo 2005)</t>
  </si>
  <si>
    <t>Techniker/in Audio Video EF</t>
  </si>
  <si>
    <t>Techniker/in in Finanzmarktoperationen EF</t>
  </si>
  <si>
    <t>Technische/r Kaufmann/-frau EF (ab 2019)</t>
  </si>
  <si>
    <t>Textil HF - Fashion Design &amp; Technology Schwerpunkt Design (MiVo 2005)</t>
  </si>
  <si>
    <t>Textil HF - Fashion Design und Technologie (MiVo 2005)</t>
  </si>
  <si>
    <t>Textil HF - Fashiondesign (MiVo 2005)</t>
  </si>
  <si>
    <t>Textil HF - Textile Design und Technologie (MiVo 2005)</t>
  </si>
  <si>
    <t>Textildesigner/in (Tertiär - nicht reglementiert)</t>
  </si>
  <si>
    <t>Textilwirtschaft HF (MiVo 2005)</t>
  </si>
  <si>
    <t>Tourismus HF (MiVo 2017)</t>
  </si>
  <si>
    <t>Unternehmensprozesse HF - Betriebstechnik (MiVo 2005)</t>
  </si>
  <si>
    <t>Unternehmensprozesse HF - Vertiefung Logistik (MiVo 2005)</t>
  </si>
  <si>
    <t>Verkaufsleiter/in, dipl. (ab 2019) - Vertiefungsrichtung Key-Account-Management</t>
  </si>
  <si>
    <t>Verkaufsleiter/in, dipl. (ab 2019) - Vertiefungsrichtung Verkaufsleitung</t>
  </si>
  <si>
    <t>Verkehrspilot/in HF (MiVo 2005)</t>
  </si>
  <si>
    <t>Vermögensberater/in EF</t>
  </si>
  <si>
    <t>Versicherungswirtschaft HF (MiVo 2005)</t>
  </si>
  <si>
    <t>Visagist/in EF</t>
  </si>
  <si>
    <t>Vitaltrainer/in NDS (Tertiär - nicht reglementiert)</t>
  </si>
  <si>
    <t>Waldwirtschaft HF (MiVo 2005)</t>
  </si>
  <si>
    <t>Weinbautechnik HF (MiVo 2005)</t>
  </si>
  <si>
    <t>Werkstatt- und Montageleiter/in Glas EF</t>
  </si>
  <si>
    <t>Zivilschutzinstruktor/in EF</t>
  </si>
  <si>
    <t>Big Bear House</t>
  </si>
  <si>
    <t>Curaviva hfk Höhere Fachschule für Kindererziehung</t>
  </si>
  <si>
    <t>Fachmittelschule Kanton Zug</t>
  </si>
  <si>
    <t>Four-Forest Bilingual International School, Zug</t>
  </si>
  <si>
    <t>futura Montessori Tagesschule Baar</t>
  </si>
  <si>
    <t>futura Montessori Toddler Community &amp; Kinderhaus</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</si>
  <si>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</si>
  <si>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</si>
  <si>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</si>
  <si>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</si>
  <si>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</si>
  <si>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</si>
  <si>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</si>
  <si>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</si>
  <si>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</si>
  <si>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</si>
  <si>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</si>
  <si>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</si>
  <si>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</si>
  <si>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</si>
  <si>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</si>
  <si>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</si>
  <si>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</si>
  <si>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</si>
  <si>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Pavillon Röhrliberg (Kirchbühl III)</t>
  </si>
  <si>
    <t>Gemeinde Cham Primarschule Schulhaus Niederwil</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</si>
  <si>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</si>
  <si>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</si>
  <si>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</si>
  <si>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</si>
  <si>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</si>
  <si>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</si>
  <si>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</si>
  <si>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</si>
  <si>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</si>
  <si>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</si>
  <si>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</si>
  <si>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</si>
  <si>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</si>
  <si>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Neuheim Schulhaus Chilematt</t>
  </si>
  <si>
    <t>Gemeinde Neuheim Schulhaus Dorf I</t>
  </si>
  <si>
    <t>Gemeinde Neuheim Schulhaus Dorf II</t>
  </si>
  <si>
    <t>Gemeinde Oberägeri Grundstufe Fischmatt</t>
  </si>
  <si>
    <t>Gemeinde Oberägeri Grundstufe Kirchmatt</t>
  </si>
  <si>
    <t>Gemeinde Oberägeri Oberstufe Schulhaus Hofmatt 2</t>
  </si>
  <si>
    <t>Gemeinde Oberägeri Primarschule Schulhaus Hofmatt 1</t>
  </si>
  <si>
    <t>Gemeinde Oberägeri Primarschule Schulhaus Hofmatt 3</t>
  </si>
  <si>
    <t>Gemeinde Oberägeri Primarschule Schulhaus Morgarten</t>
  </si>
  <si>
    <t>Gemeinde Risch Kindergarten Binzmühle</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</si>
  <si>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</si>
  <si>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</si>
  <si>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</si>
  <si>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</si>
  <si>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</si>
  <si>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</si>
  <si>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Steinhausen Kindergarten Birkenhalde</t>
  </si>
  <si>
    <t>Gemeinde Steinhausen Kindergarten Eschen</t>
  </si>
  <si>
    <t>Gemeinde Steinhausen Kindergarten Feldheim</t>
  </si>
  <si>
    <t>Gemeinde Steinhausen Kindergarten Goldermatten</t>
  </si>
  <si>
    <t>Gemeinde Steinhausen Kindergarten Hasenberg</t>
  </si>
  <si>
    <t>Gemeinde Steinhausen Oberstufe Schulanlage Feldheim</t>
  </si>
  <si>
    <t>Gemeinde Steinhausen Primarschule Schulanlage Sunnegrund</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</si>
  <si>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</si>
  <si>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</si>
  <si>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</si>
  <si>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</si>
  <si>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</si>
  <si>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</si>
  <si>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</si>
  <si>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</si>
  <si>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</si>
  <si>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</si>
  <si>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</si>
  <si>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</si>
  <si>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</si>
  <si>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GET Marketing- und Kaderschule, Zug</t>
  </si>
  <si>
    <t>Gewerblich-industrielles Bildungszentrum Zug (GIBZ)</t>
  </si>
  <si>
    <t>globegarden zug (Industriestr. 13a)</t>
  </si>
  <si>
    <t>globegarden zug (Industriestr. 6)</t>
  </si>
  <si>
    <t>Heilpädagogisches Zentrum Hagendorn</t>
  </si>
  <si>
    <t>Horbach, Schule für spezifisch Begabte</t>
  </si>
  <si>
    <t>HSO Wirtschaftsschule Schweiz AG, Zweigniederlassung Baar</t>
  </si>
  <si>
    <t>I-B-A Integrations-Brücken-Angebot</t>
  </si>
  <si>
    <t>IBZ Schulen AG</t>
  </si>
  <si>
    <t>Institut Montana Zugerberg</t>
  </si>
  <si>
    <t>International School of Central Switzerland (ISCS)</t>
  </si>
  <si>
    <t>International School of Zug and Luzern, Baar</t>
  </si>
  <si>
    <t>International School of Zug and Luzern, Hünenberg</t>
  </si>
  <si>
    <t>Island4Kids</t>
  </si>
  <si>
    <t>Kantonsschule Menzingen</t>
  </si>
  <si>
    <t>Kantonsschule Zug</t>
  </si>
  <si>
    <t>Kaufmännisches Bildungszentrum Zug (KBZ)</t>
  </si>
  <si>
    <t>K-B-A Kombiniertes Brücken-Angebot</t>
  </si>
  <si>
    <t>Kidsworld Zug</t>
  </si>
  <si>
    <t>Kollegium St. Michael Zug</t>
  </si>
  <si>
    <t>Landwirtschaftliches Bildungs- u. Beratungszentrum des Kantons Zug</t>
  </si>
  <si>
    <t>Lernort Moosbachhof</t>
  </si>
  <si>
    <t>Little Star Day School</t>
  </si>
  <si>
    <t>Montessori Kindergarten of Zug</t>
  </si>
  <si>
    <t>OYM College</t>
  </si>
  <si>
    <t>Paramed AG</t>
  </si>
  <si>
    <t>Privatschule Dr. Bossard</t>
  </si>
  <si>
    <t>S-B-A Schulisches Brücken-Angebot</t>
  </si>
  <si>
    <t>Schule Kunterbunt</t>
  </si>
  <si>
    <t>Schule Talentia Zug</t>
  </si>
  <si>
    <t>schuLpLus</t>
  </si>
  <si>
    <t>SHI Homöopathie Schule AG</t>
  </si>
  <si>
    <t>SIS Swiss International School Rotkreuz-Zug</t>
  </si>
  <si>
    <t>Sonnenberg Heilpädagogisches Schul- und Beratungszentrum</t>
  </si>
  <si>
    <t>Stadtschulen Zug Kindergarten Angelgasse</t>
  </si>
  <si>
    <t>Stadtschulen Zug Kindergarten Daheim</t>
  </si>
  <si>
    <t>Stadtschulen Zug Kindergarten Fuchsloch</t>
  </si>
  <si>
    <t>Stadtschulen Zug Kindergarten Grünring</t>
  </si>
  <si>
    <t>Stadtschulen Zug Kindergarten St. Johannes</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</si>
  <si>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</si>
  <si>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</si>
  <si>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</si>
  <si>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</si>
  <si>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</si>
  <si>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</si>
  <si>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</si>
  <si>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</si>
  <si>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</si>
  <si>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</si>
  <si>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</si>
  <si>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</si>
  <si>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Stepping Stones</t>
  </si>
  <si>
    <t>Stiftung Zürcher Sprachheilschule, Unterägeri</t>
  </si>
  <si>
    <t>Tagesschule Elementa</t>
  </si>
  <si>
    <t>Anglo-American School</t>
  </si>
  <si>
    <t>Basisstufe</t>
  </si>
  <si>
    <t>Early Years (Preschool/Kindergarten)</t>
  </si>
  <si>
    <t>Grundstufe</t>
  </si>
  <si>
    <t>Gymnasium MAR Eine moderne Sprache</t>
  </si>
  <si>
    <t>Gymnasium MAR Orientierung</t>
  </si>
  <si>
    <t>Gymnasium MAR Schwerpunktfach Bildnerisches Gestalten</t>
  </si>
  <si>
    <t>Gymnasium MAR Schwerpunktfach Biologie-Chemie</t>
  </si>
  <si>
    <t>Gymnasium MAR Schwerpunktfach Biologie-Chemie (d/e)</t>
  </si>
  <si>
    <t>Gymnasium MAR Schwerpunktfach Französisch</t>
  </si>
  <si>
    <t>Gymnasium MAR Schwerpunktfach Italienisch</t>
  </si>
  <si>
    <t>Gymnasium MAR Schwerpunktfach Italienisch (d/e)</t>
  </si>
  <si>
    <t>Gymnasium MAR Schwerpunktfach Latein</t>
  </si>
  <si>
    <t>Gymnasium MAR Schwerpunktfach Latein (d/e)</t>
  </si>
  <si>
    <t>Gymnasium MAR Schwerpunktfach Musik</t>
  </si>
  <si>
    <t>Gymnasium MAR Schwerpunktfach Physik und Mathematik</t>
  </si>
  <si>
    <t>Gymnasium MAR Schwerpunktfach Physik und Mathematik (d/e)</t>
  </si>
  <si>
    <t>Gymnasium MAR Schwerpunktfach Wirtschaft und Recht</t>
  </si>
  <si>
    <t>Gymnasium MAR Schwerpunktfach Wirtschaft und Recht (d/e)</t>
  </si>
  <si>
    <t>Gymnasium MAR alte Sprachen</t>
  </si>
  <si>
    <t>Gymnasium Orientierung mit Latein</t>
  </si>
  <si>
    <t>Gymnasium Orientierung ohne Latein</t>
  </si>
  <si>
    <t>Gymnasium Profilfach Englisch (EN)</t>
  </si>
  <si>
    <t>Gymnasium Profilfach Geometrisches Praktikum und Naturwissenschaftliche Propädeutukum (GN)</t>
  </si>
  <si>
    <t>Gymnasium Profilfach Italienisch (IT)</t>
  </si>
  <si>
    <t>Gymnasium Profilfach Latein (LA)</t>
  </si>
  <si>
    <t>Gymnasium Profilfach Spanisch (SP)</t>
  </si>
  <si>
    <t>Highschool</t>
  </si>
  <si>
    <t>Integrations-Brückenangebot (I-B-A)</t>
  </si>
  <si>
    <t>Kindergarten</t>
  </si>
  <si>
    <t>Kombiniertes Brückenangebot (K-B-A)</t>
  </si>
  <si>
    <t>Middle School</t>
  </si>
  <si>
    <t>Primarschule</t>
  </si>
  <si>
    <t>Primary School</t>
  </si>
  <si>
    <t>Primary School and Middle School</t>
  </si>
  <si>
    <t>Realschule</t>
  </si>
  <si>
    <t>Schulisches Brückenangebot (S-B-A)</t>
  </si>
  <si>
    <t>Sekundarschule</t>
  </si>
  <si>
    <t>Augenoptiker/in EFZ (ab Lehrbeginn 2022)</t>
  </si>
  <si>
    <t>Betriebsinformatiker/in EFZ</t>
  </si>
  <si>
    <t>Bindetechnologe/-technologin EFZ</t>
  </si>
  <si>
    <t>Detailhandelsfachmann/-frau (Privatschule, nicht anerkannt)</t>
  </si>
  <si>
    <t>Druckausrüster/in EFZ</t>
  </si>
  <si>
    <t>Fachmann/-frau Betreuung (Privatschule, nicht anerkannt)</t>
  </si>
  <si>
    <t>Fotomedienfachmann/-frau EFZ</t>
  </si>
  <si>
    <t>Grafiker/in (Privatschule, nicht anerkannt)</t>
  </si>
  <si>
    <t>Holzindustriefachmann/-frau EFZ</t>
  </si>
  <si>
    <t>Mediamatiker/in (Privatschule, nicht anerkannt)</t>
  </si>
  <si>
    <t>Medizinische/r Praxisassistent/in (Privatschule, nicht anerkannt)</t>
  </si>
  <si>
    <t>Verpackungsdrucker/in EFZ</t>
  </si>
  <si>
    <t>Arbeitsagoge/-agogin (Tertiär - nicht reglementiert)</t>
  </si>
  <si>
    <t>Business Analyst NDS (Tertiär - nicht reglementiert)</t>
  </si>
  <si>
    <t>Digital Business Solution Designer NDS (Tertiär - nicht reglementiert)</t>
  </si>
  <si>
    <t>Digital Collaboration Specialist EF</t>
  </si>
  <si>
    <t>Digital Innovation Engineer NDS (Tertiär - nicht reglementiert)</t>
  </si>
  <si>
    <t>Disponent/in Notrufzentrale EF</t>
  </si>
  <si>
    <t>Experte/-in in Gesundheitsinstitutionen, dipl.</t>
  </si>
  <si>
    <t>Fachmann/-frau in Gesundheitsinstitutionen EF</t>
  </si>
  <si>
    <t>Gebärdensprachlehrer/in EF</t>
  </si>
  <si>
    <t>Gebäudehüllen-Meister/in</t>
  </si>
  <si>
    <t>Informatik (Tertiär - nicht reglementiert)</t>
  </si>
  <si>
    <t>Informatik HF - Vertiefung Elektronik/Digitalisierung (MiVo 2005)</t>
  </si>
  <si>
    <t>Job Coach Arbeitsintegration EF</t>
  </si>
  <si>
    <t>NDS HF Tourismusmanagement (MiVo 2017)</t>
  </si>
  <si>
    <t>Projektleiter/in Sonnenschutz EF</t>
  </si>
  <si>
    <t>Seilkraneinsatzleiter/in EF</t>
  </si>
  <si>
    <t>Technologiespezialist/in Textil EF</t>
  </si>
  <si>
    <t>Wirtschaftsinformatik HF (MiVo 2017)</t>
  </si>
  <si>
    <t>Zollverwaltung HF (MiVo 2005)</t>
  </si>
  <si>
    <t>Big Bear House (89071290)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</si>
</sst>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Elèves&quot;\ General"/>
    <numFmt numFmtId="165" formatCode="dd/mm/yy"/>
    <numFmt numFmtId="166" formatCode="yyyy\-mm\-dd"/>
    <numFmt numFmtId="167" formatCode="&quot;Anz. Schüler: &quot;General"/>
  </numFmts>
  <fonts count="27" x14ac:knownFonts="1">
    <font>
      <sz val="10"/>
      <name val="Arial"/>
    </font>
    <font>
      <sz val="10"/>
      <name val="Arial"/>
    </font>
    <font>
      <sz val="12"/>
      <name val="Arial"/>
      <family val="2"/>
    </font>
    <font>
      <b/>
      <sz val="20"/>
      <name val="Arial"/>
      <family val="2"/>
    </font>
    <font>
      <sz val="18"/>
      <name val="Arial"/>
      <family val="2"/>
    </font>
    <font>
      <b/>
      <sz val="14"/>
      <name val="Arial"/>
      <family val="2"/>
    </font>
    <font>
      <sz val="12"/>
      <color indexed="9"/>
      <name val="Arial"/>
      <family val="2"/>
    </font>
    <font>
      <sz val="10"/>
      <name val="Arial"/>
    </font>
    <font>
      <sz val="12"/>
      <color indexed="22"/>
      <name val="Arial"/>
      <family val="2"/>
    </font>
    <font>
      <b/>
      <sz val="12"/>
      <name val="Arial"/>
      <family val="2"/>
    </font>
    <font>
      <sz val="10"/>
      <color indexed="9"/>
      <name val="Arial"/>
      <family val="2"/>
    </font>
    <font>
      <b/>
      <sz val="10"/>
      <color indexed="9"/>
      <name val="Arial"/>
      <family val="2"/>
    </font>
    <font>
      <sz val="10"/>
      <color indexed="8"/>
      <name val="Arial"/>
    </font>
    <font>
      <sz val="10"/>
      <color indexed="8"/>
      <name val="Arial"/>
    </font>
    <font>
      <sz val="9"/>
      <name val="Arial"/>
    </font>
    <font>
      <b/>
      <sz val="10"/>
      <name val="Arial"/>
      <family val="2"/>
    </font>
    <font>
      <sz val="8"/>
      <name val="Arial"/>
    </font>
    <font>
      <sz val="8"/>
      <name val="Arial"/>
    </font>
    <font>
      <b/>
      <i/>
      <sz val="10"/>
      <name val="Arial"/>
      <family val="2"/>
    </font>
    <font>
      <b/>
      <sz val="8"/>
      <name val="Arial"/>
      <family val="2"/>
    </font>
    <font>
      <b/>
      <sz val="10"/>
      <color indexed="9"/>
      <name val="Arial"/>
      <family val="2"/>
    </font>
    <font>
      <b/>
      <sz val="10"/>
      <name val="Arial"/>
      <family val="2"/>
    </font>
    <font>
      <b/>
      <sz val="12"/>
      <color indexed="9"/>
      <name val="Arial"/>
    </font>
    <font>
      <b/>
      <sz val="8"/>
      <color indexed="22"/>
      <name val="Arial"/>
      <family val="2"/>
    </font>
    <font>
      <sz val="12"/>
      <name val="Arial"/>
      <family val="2"/>
    </font>
    <font>
      <sz val="10"/>
      <name val="Arial"/>
      <family val="2"/>
    </font>
    <font>
      <sz val="12"/>
      <color theme="0"/>
      <name val="Arial"/>
      <family val="2"/>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8"/>
        <bgColor indexed="64"/>
      </patternFill>
    </fill>
    <fill>
      <patternFill patternType="solid">
        <fgColor indexed="8"/>
        <bgColor indexed="0"/>
      </patternFill>
    </fill>
    <fill>
      <patternFill patternType="solid">
        <fgColor indexed="43"/>
        <bgColor indexed="8"/>
      </patternFill>
    </fill>
    <fill>
      <patternFill patternType="solid">
        <fgColor indexed="42"/>
        <bgColor indexed="8"/>
      </patternFill>
    </fill>
    <fill>
      <patternFill patternType="solid">
        <fgColor indexed="22"/>
        <bgColor indexed="64"/>
      </patternFill>
    </fill>
    <fill>
      <patternFill patternType="solid">
        <fgColor indexed="55"/>
        <bgColor indexed="64"/>
      </patternFill>
    </fill>
    <fill>
      <patternFill patternType="solid">
        <fgColor indexed="51"/>
        <bgColor indexed="64"/>
      </patternFill>
    </fill>
    <fill>
      <patternFill patternType="solid">
        <fgColor indexed="58"/>
        <bgColor indexed="64"/>
      </patternFill>
    </fill>
    <fill>
      <patternFill patternType="solid">
        <fgColor indexed="26"/>
        <bgColor indexed="64"/>
      </patternFill>
    </fill>
    <fill>
      <patternFill patternType="solid">
        <fgColor indexed="41"/>
        <bgColor indexed="64"/>
      </patternFill>
    </fill>
    <fill>
      <patternFill patternType="solid">
        <fgColor theme="0" tint="-0.24994659260841701"/>
        <bgColor indexed="64"/>
      </patternFill>
    </fill>
  </fills>
  <borders count="38">
    <border>
      <left/>
      <right/>
      <top/>
      <bottom/>
      <diagonal/>
    </border>
    <border>
      <left/>
      <right/>
      <top/>
      <bottom style="thin">
        <color indexed="47"/>
      </bottom>
      <diagonal/>
    </border>
    <border>
      <left/>
      <right/>
      <top style="thin">
        <color indexed="47"/>
      </top>
      <bottom style="thin">
        <color indexed="47"/>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55"/>
      </right>
      <top/>
      <bottom style="medium">
        <color indexed="64"/>
      </bottom>
      <diagonal/>
    </border>
    <border>
      <left/>
      <right style="thin">
        <color indexed="55"/>
      </right>
      <top/>
      <bottom/>
      <diagonal/>
    </border>
    <border>
      <left style="thin">
        <color indexed="55"/>
      </left>
      <right/>
      <top/>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style="thin">
        <color indexed="55"/>
      </left>
      <right style="thin">
        <color indexed="55"/>
      </right>
      <top/>
      <bottom/>
      <diagonal/>
    </border>
    <border>
      <left/>
      <right style="thin">
        <color indexed="55"/>
      </right>
      <top style="medium">
        <color indexed="64"/>
      </top>
      <bottom/>
      <diagonal/>
    </border>
    <border>
      <left style="thin">
        <color indexed="55"/>
      </left>
      <right/>
      <top style="medium">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diagonal/>
    </border>
  </borders>
  <cellStyleXfs count="4">
    <xf numFmtId="0" fontId="0" fillId="0" borderId="0"/>
    <xf numFmtId="0" fontId="14" fillId="0" borderId="0"/>
    <xf numFmtId="0" fontId="12" fillId="0" borderId="0"/>
    <xf numFmtId="0" fontId="12" fillId="0" borderId="0"/>
  </cellStyleXfs>
  <cellXfs count="239">
    <xf numFmtId="0" fontId="0" fillId="0" borderId="0" xfId="0"/>
    <xf numFmtId="0" fontId="2" fillId="0" borderId="0" xfId="0" applyFont="1" applyAlignment="1" applyProtection="1">
      <alignment horizontal="center"/>
      <protection hidden="1"/>
    </xf>
    <xf numFmtId="0" fontId="10" fillId="0" borderId="0" xfId="0" applyFont="1" applyProtection="1">
      <protection hidden="1"/>
    </xf>
    <xf numFmtId="0" fontId="7" fillId="2" borderId="1" xfId="0" applyFont="1" applyFill="1" applyBorder="1"/>
    <xf numFmtId="0" fontId="7" fillId="3" borderId="1" xfId="0" applyFont="1" applyFill="1" applyBorder="1"/>
    <xf numFmtId="0" fontId="7" fillId="0" borderId="0" xfId="0" applyFont="1" applyBorder="1"/>
    <xf numFmtId="0" fontId="7" fillId="2" borderId="2" xfId="0" applyFont="1" applyFill="1" applyBorder="1"/>
    <xf numFmtId="0" fontId="7" fillId="3" borderId="2" xfId="0" applyFont="1" applyFill="1" applyBorder="1"/>
    <xf numFmtId="0" fontId="11" fillId="4" borderId="2" xfId="0" applyFont="1" applyFill="1" applyBorder="1" applyAlignment="1"/>
    <xf numFmtId="0" fontId="11" fillId="4" borderId="2" xfId="0" applyFont="1" applyFill="1" applyBorder="1" applyAlignment="1">
      <alignment horizontal="left"/>
    </xf>
    <xf numFmtId="0" fontId="11" fillId="4" borderId="2" xfId="0" applyFont="1" applyFill="1" applyBorder="1" applyAlignment="1">
      <alignment horizontal="center"/>
    </xf>
    <xf numFmtId="0" fontId="11" fillId="5" borderId="2" xfId="2" applyFont="1" applyFill="1" applyBorder="1" applyAlignment="1">
      <alignment horizontal="left"/>
    </xf>
    <xf numFmtId="0" fontId="11" fillId="5" borderId="2" xfId="2" applyFont="1" applyFill="1" applyBorder="1" applyAlignment="1">
      <alignment horizontal="center"/>
    </xf>
    <xf numFmtId="0" fontId="11" fillId="4" borderId="2" xfId="0" applyFont="1" applyFill="1" applyBorder="1"/>
    <xf numFmtId="0" fontId="7" fillId="2" borderId="2" xfId="0" applyFont="1" applyFill="1" applyBorder="1" applyAlignment="1"/>
    <xf numFmtId="0" fontId="7" fillId="3" borderId="2" xfId="0" applyFont="1" applyFill="1" applyBorder="1" applyAlignment="1"/>
    <xf numFmtId="0" fontId="13" fillId="6" borderId="2" xfId="2" applyFont="1" applyFill="1" applyBorder="1" applyAlignment="1"/>
    <xf numFmtId="0" fontId="13" fillId="7" borderId="2" xfId="3" applyFont="1" applyFill="1" applyBorder="1" applyAlignment="1"/>
    <xf numFmtId="0" fontId="13" fillId="6" borderId="2" xfId="2" applyFont="1" applyFill="1" applyBorder="1" applyAlignment="1">
      <alignment horizontal="right"/>
    </xf>
    <xf numFmtId="0" fontId="7" fillId="2" borderId="2" xfId="1" applyFont="1" applyFill="1" applyBorder="1" applyAlignment="1"/>
    <xf numFmtId="0" fontId="15" fillId="0" borderId="0" xfId="0" applyFont="1" applyProtection="1">
      <protection hidden="1"/>
    </xf>
    <xf numFmtId="0" fontId="7" fillId="0" borderId="0" xfId="0" applyFont="1" applyProtection="1">
      <protection hidden="1"/>
    </xf>
    <xf numFmtId="0" fontId="17" fillId="0" borderId="0" xfId="0" applyFont="1" applyAlignment="1" applyProtection="1">
      <alignment horizontal="justify"/>
      <protection hidden="1"/>
    </xf>
    <xf numFmtId="0" fontId="7" fillId="0" borderId="0" xfId="0" applyFont="1" applyAlignment="1" applyProtection="1">
      <alignment horizontal="justify"/>
      <protection hidden="1"/>
    </xf>
    <xf numFmtId="0" fontId="15" fillId="0" borderId="0" xfId="0" applyFont="1" applyAlignment="1" applyProtection="1">
      <alignment horizontal="justify"/>
      <protection hidden="1"/>
    </xf>
    <xf numFmtId="0" fontId="15" fillId="0" borderId="0" xfId="0" applyFont="1" applyAlignment="1" applyProtection="1">
      <alignment horizontal="left" indent="2"/>
      <protection hidden="1"/>
    </xf>
    <xf numFmtId="0" fontId="7" fillId="0" borderId="0" xfId="0" applyFont="1" applyAlignment="1" applyProtection="1">
      <alignment horizontal="left" indent="2"/>
      <protection hidden="1"/>
    </xf>
    <xf numFmtId="0" fontId="9" fillId="0" borderId="0" xfId="0" applyFont="1" applyAlignment="1" applyProtection="1">
      <alignment vertical="center" wrapText="1"/>
      <protection hidden="1"/>
    </xf>
    <xf numFmtId="0" fontId="9" fillId="0" borderId="0" xfId="0" applyFont="1" applyFill="1" applyAlignment="1" applyProtection="1">
      <alignment vertical="center" wrapText="1"/>
      <protection hidden="1"/>
    </xf>
    <xf numFmtId="0" fontId="9" fillId="0" borderId="0" xfId="0" applyFont="1" applyFill="1" applyBorder="1" applyAlignment="1" applyProtection="1">
      <alignment horizontal="center" vertical="center" wrapText="1"/>
      <protection hidden="1"/>
    </xf>
    <xf numFmtId="1" fontId="5" fillId="8" borderId="3" xfId="0" applyNumberFormat="1" applyFont="1" applyFill="1" applyBorder="1" applyAlignment="1" applyProtection="1">
      <alignment horizontal="center" vertical="center" wrapText="1"/>
      <protection hidden="1"/>
    </xf>
    <xf numFmtId="0" fontId="7" fillId="0" borderId="0" xfId="0" applyFont="1" applyFill="1" applyProtection="1">
      <protection hidden="1"/>
    </xf>
    <xf numFmtId="0" fontId="7" fillId="0" borderId="0" xfId="0" applyFont="1" applyAlignment="1" applyProtection="1">
      <alignment vertical="center"/>
      <protection hidden="1"/>
    </xf>
    <xf numFmtId="0" fontId="1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49" fontId="7" fillId="0" borderId="0" xfId="0" applyNumberFormat="1" applyFont="1" applyAlignment="1" applyProtection="1">
      <alignment vertical="center"/>
      <protection hidden="1"/>
    </xf>
    <xf numFmtId="49" fontId="7" fillId="0" borderId="0" xfId="0" applyNumberFormat="1" applyFont="1" applyAlignment="1" applyProtection="1">
      <alignment horizontal="center"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vertical="center" wrapText="1"/>
      <protection hidden="1"/>
    </xf>
    <xf numFmtId="0" fontId="7" fillId="0" borderId="0" xfId="0" applyFont="1" applyAlignment="1" applyProtection="1">
      <protection hidden="1"/>
    </xf>
    <xf numFmtId="0" fontId="17" fillId="0" borderId="0" xfId="0" applyFont="1" applyAlignment="1" applyProtection="1">
      <protection hidden="1"/>
    </xf>
    <xf numFmtId="0" fontId="7" fillId="0" borderId="0" xfId="0" applyFont="1" applyAlignment="1" applyProtection="1">
      <alignment horizontal="center"/>
      <protection hidden="1"/>
    </xf>
    <xf numFmtId="164" fontId="15" fillId="8" borderId="4" xfId="0" applyNumberFormat="1" applyFont="1" applyFill="1" applyBorder="1" applyAlignment="1" applyProtection="1">
      <alignment horizontal="center"/>
      <protection hidden="1"/>
    </xf>
    <xf numFmtId="0" fontId="11" fillId="4" borderId="3" xfId="0" applyFont="1" applyFill="1" applyBorder="1" applyAlignment="1" applyProtection="1">
      <alignment horizontal="left" vertical="center" wrapText="1"/>
      <protection hidden="1"/>
    </xf>
    <xf numFmtId="0" fontId="19" fillId="9" borderId="3" xfId="0" applyFont="1" applyFill="1" applyBorder="1" applyAlignment="1" applyProtection="1">
      <alignment horizontal="left" vertical="center" wrapText="1"/>
      <protection hidden="1"/>
    </xf>
    <xf numFmtId="49" fontId="15" fillId="9" borderId="3" xfId="0" applyNumberFormat="1" applyFont="1" applyFill="1" applyBorder="1" applyAlignment="1" applyProtection="1">
      <alignment horizontal="left" vertical="center" wrapText="1"/>
      <protection hidden="1"/>
    </xf>
    <xf numFmtId="49" fontId="15" fillId="9" borderId="5" xfId="0" applyNumberFormat="1" applyFont="1" applyFill="1" applyBorder="1" applyAlignment="1" applyProtection="1">
      <alignment horizontal="left" vertical="center" wrapText="1"/>
      <protection hidden="1"/>
    </xf>
    <xf numFmtId="0" fontId="15" fillId="9" borderId="6"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8" borderId="7" xfId="0" applyNumberFormat="1" applyFont="1" applyFill="1" applyBorder="1" applyAlignment="1" applyProtection="1">
      <alignment vertical="center"/>
      <protection hidden="1"/>
    </xf>
    <xf numFmtId="0" fontId="17" fillId="8" borderId="8" xfId="0" applyFont="1" applyFill="1" applyBorder="1" applyAlignment="1" applyProtection="1">
      <alignment horizontal="center" vertical="center"/>
      <protection hidden="1"/>
    </xf>
    <xf numFmtId="0" fontId="7" fillId="8" borderId="7" xfId="0" applyFont="1" applyFill="1" applyBorder="1" applyAlignment="1" applyProtection="1">
      <alignment horizontal="center" vertical="center"/>
      <protection hidden="1"/>
    </xf>
    <xf numFmtId="0" fontId="7" fillId="8" borderId="8" xfId="0" applyNumberFormat="1" applyFont="1" applyFill="1" applyBorder="1" applyAlignment="1" applyProtection="1">
      <alignment vertical="center"/>
      <protection hidden="1"/>
    </xf>
    <xf numFmtId="0" fontId="7" fillId="8" borderId="8" xfId="0" applyFont="1" applyFill="1" applyBorder="1" applyAlignment="1" applyProtection="1">
      <alignment horizontal="center" vertical="center"/>
      <protection hidden="1"/>
    </xf>
    <xf numFmtId="0" fontId="7" fillId="0" borderId="0" xfId="0" applyNumberFormat="1" applyFont="1" applyAlignment="1" applyProtection="1">
      <alignment vertical="center"/>
      <protection hidden="1"/>
    </xf>
    <xf numFmtId="0" fontId="17" fillId="0" borderId="0" xfId="0" applyFont="1" applyAlignment="1" applyProtection="1">
      <alignment horizontal="center" vertical="center"/>
      <protection hidden="1"/>
    </xf>
    <xf numFmtId="0" fontId="20" fillId="0" borderId="0" xfId="0" applyFont="1" applyAlignment="1" applyProtection="1">
      <alignment horizontal="center" vertical="center" wrapText="1"/>
      <protection hidden="1"/>
    </xf>
    <xf numFmtId="0" fontId="21" fillId="0" borderId="0" xfId="0" applyFont="1" applyFill="1" applyProtection="1">
      <protection hidden="1"/>
    </xf>
    <xf numFmtId="0" fontId="21" fillId="0" borderId="0" xfId="0" applyFont="1" applyFill="1" applyAlignment="1" applyProtection="1">
      <protection hidden="1"/>
    </xf>
    <xf numFmtId="0" fontId="21" fillId="0" borderId="0" xfId="0" applyFont="1" applyFill="1" applyAlignment="1" applyProtection="1">
      <alignment horizontal="left"/>
      <protection hidden="1"/>
    </xf>
    <xf numFmtId="0" fontId="9" fillId="0" borderId="0" xfId="0" applyFont="1" applyAlignment="1" applyProtection="1">
      <alignment horizontal="right"/>
      <protection hidden="1"/>
    </xf>
    <xf numFmtId="0" fontId="6" fillId="0" borderId="0" xfId="0" applyFont="1" applyProtection="1">
      <protection hidden="1"/>
    </xf>
    <xf numFmtId="0" fontId="2" fillId="0" borderId="0" xfId="0" applyNumberFormat="1" applyFont="1" applyAlignment="1" applyProtection="1">
      <alignment horizontal="center" vertical="center"/>
      <protection hidden="1"/>
    </xf>
    <xf numFmtId="0" fontId="11" fillId="4" borderId="3" xfId="0" applyFont="1" applyFill="1" applyBorder="1" applyAlignment="1" applyProtection="1">
      <alignment horizontal="center" vertical="center" wrapText="1"/>
      <protection hidden="1"/>
    </xf>
    <xf numFmtId="167" fontId="15" fillId="0" borderId="0" xfId="0" applyNumberFormat="1" applyFont="1" applyAlignment="1" applyProtection="1">
      <alignment horizontal="center"/>
      <protection hidden="1"/>
    </xf>
    <xf numFmtId="0" fontId="15" fillId="10" borderId="3" xfId="0" applyFont="1" applyFill="1" applyBorder="1" applyAlignment="1" applyProtection="1">
      <alignment horizontal="left" vertical="center" wrapText="1"/>
      <protection hidden="1"/>
    </xf>
    <xf numFmtId="0" fontId="7" fillId="0" borderId="0" xfId="0" applyFont="1" applyAlignment="1" applyProtection="1">
      <alignment horizontal="left"/>
      <protection hidden="1"/>
    </xf>
    <xf numFmtId="0" fontId="2" fillId="0" borderId="0" xfId="0" applyFont="1" applyAlignment="1" applyProtection="1">
      <alignment horizontal="left"/>
      <protection hidden="1"/>
    </xf>
    <xf numFmtId="0" fontId="2" fillId="0" borderId="0" xfId="0" applyNumberFormat="1" applyFont="1" applyAlignment="1" applyProtection="1">
      <alignment horizontal="left"/>
      <protection hidden="1"/>
    </xf>
    <xf numFmtId="0" fontId="21" fillId="0" borderId="9" xfId="0" applyFont="1" applyFill="1" applyBorder="1" applyAlignment="1" applyProtection="1">
      <protection hidden="1"/>
    </xf>
    <xf numFmtId="0" fontId="15" fillId="0" borderId="0" xfId="0" applyFont="1" applyFill="1" applyBorder="1" applyProtection="1">
      <protection hidden="1"/>
    </xf>
    <xf numFmtId="0" fontId="7" fillId="0" borderId="0" xfId="0" applyFont="1" applyFill="1" applyBorder="1" applyProtection="1">
      <protection hidden="1"/>
    </xf>
    <xf numFmtId="0" fontId="21" fillId="0" borderId="0" xfId="0" applyFont="1" applyFill="1" applyAlignment="1" applyProtection="1">
      <alignment horizontal="right"/>
      <protection hidden="1"/>
    </xf>
    <xf numFmtId="0" fontId="5" fillId="0" borderId="0" xfId="0" applyFont="1" applyBorder="1" applyAlignment="1" applyProtection="1">
      <alignment horizontal="center"/>
      <protection hidden="1"/>
    </xf>
    <xf numFmtId="0" fontId="21" fillId="0" borderId="0" xfId="0" applyFont="1" applyProtection="1">
      <protection hidden="1"/>
    </xf>
    <xf numFmtId="0" fontId="0" fillId="0" borderId="0" xfId="0" applyProtection="1">
      <protection hidden="1"/>
    </xf>
    <xf numFmtId="0" fontId="0" fillId="0" borderId="0" xfId="0" applyAlignment="1" applyProtection="1">
      <alignment horizontal="right"/>
      <protection hidden="1"/>
    </xf>
    <xf numFmtId="0" fontId="21" fillId="0" borderId="0" xfId="0" applyFont="1" applyBorder="1" applyProtection="1">
      <protection hidden="1"/>
    </xf>
    <xf numFmtId="0" fontId="0" fillId="0" borderId="0" xfId="0" applyBorder="1" applyProtection="1">
      <protection hidden="1"/>
    </xf>
    <xf numFmtId="0" fontId="21" fillId="0" borderId="0" xfId="0" applyFont="1" applyAlignment="1" applyProtection="1">
      <alignment horizontal="right"/>
      <protection hidden="1"/>
    </xf>
    <xf numFmtId="0" fontId="15" fillId="0" borderId="0" xfId="0" applyFont="1" applyFill="1" applyAlignment="1" applyProtection="1">
      <alignment horizontal="left"/>
      <protection hidden="1"/>
    </xf>
    <xf numFmtId="0" fontId="0" fillId="0" borderId="0" xfId="0" applyAlignment="1" applyProtection="1">
      <alignment horizontal="left"/>
      <protection hidden="1"/>
    </xf>
    <xf numFmtId="0" fontId="0" fillId="0" borderId="0" xfId="0" applyFill="1" applyProtection="1">
      <protection hidden="1"/>
    </xf>
    <xf numFmtId="0" fontId="21" fillId="0" borderId="0" xfId="0" applyFont="1" applyAlignment="1" applyProtection="1">
      <alignment horizontal="center"/>
      <protection hidden="1"/>
    </xf>
    <xf numFmtId="0" fontId="0" fillId="0" borderId="0" xfId="0" applyAlignment="1" applyProtection="1">
      <alignment horizontal="center"/>
      <protection hidden="1"/>
    </xf>
    <xf numFmtId="0" fontId="2" fillId="0" borderId="0" xfId="0" applyFont="1" applyProtection="1">
      <protection hidden="1"/>
    </xf>
    <xf numFmtId="0" fontId="3" fillId="0" borderId="0" xfId="0" applyFont="1" applyProtection="1">
      <protection hidden="1"/>
    </xf>
    <xf numFmtId="0" fontId="4" fillId="0" borderId="0" xfId="0" applyFont="1" applyProtection="1">
      <protection hidden="1"/>
    </xf>
    <xf numFmtId="49" fontId="0" fillId="0" borderId="0" xfId="0" applyNumberFormat="1" applyProtection="1">
      <protection hidden="1"/>
    </xf>
    <xf numFmtId="0" fontId="5" fillId="0" borderId="0" xfId="0" applyFont="1" applyBorder="1" applyAlignment="1" applyProtection="1">
      <protection hidden="1"/>
    </xf>
    <xf numFmtId="0" fontId="9" fillId="0" borderId="10" xfId="0" applyFont="1" applyBorder="1" applyAlignment="1" applyProtection="1">
      <protection hidden="1"/>
    </xf>
    <xf numFmtId="0" fontId="11" fillId="11" borderId="0" xfId="0" applyFont="1" applyFill="1" applyAlignment="1" applyProtection="1">
      <alignment horizontal="center"/>
      <protection hidden="1"/>
    </xf>
    <xf numFmtId="0" fontId="2" fillId="0" borderId="0" xfId="0" applyFont="1" applyAlignment="1" applyProtection="1">
      <alignment horizontal="right"/>
      <protection hidden="1"/>
    </xf>
    <xf numFmtId="0" fontId="11" fillId="11" borderId="0" xfId="0" applyFont="1" applyFill="1" applyProtection="1">
      <protection hidden="1"/>
    </xf>
    <xf numFmtId="0" fontId="9" fillId="0" borderId="0" xfId="0" applyFont="1" applyAlignment="1" applyProtection="1">
      <alignment horizontal="right" vertical="center"/>
      <protection hidden="1"/>
    </xf>
    <xf numFmtId="0" fontId="9" fillId="0" borderId="0" xfId="0" applyFont="1" applyAlignment="1" applyProtection="1">
      <protection hidden="1"/>
    </xf>
    <xf numFmtId="49" fontId="7" fillId="0" borderId="0" xfId="0" applyNumberFormat="1" applyFont="1" applyAlignment="1" applyProtection="1">
      <protection hidden="1"/>
    </xf>
    <xf numFmtId="49" fontId="7" fillId="0" borderId="0" xfId="0" applyNumberFormat="1" applyFont="1" applyFill="1" applyBorder="1" applyAlignment="1" applyProtection="1">
      <alignment vertical="center"/>
      <protection hidden="1"/>
    </xf>
    <xf numFmtId="0" fontId="7" fillId="0" borderId="0" xfId="0" applyFont="1" applyAlignment="1" applyProtection="1">
      <alignment wrapText="1"/>
      <protection hidden="1"/>
    </xf>
    <xf numFmtId="49" fontId="7" fillId="0" borderId="0" xfId="0" applyNumberFormat="1" applyFont="1" applyAlignment="1" applyProtection="1">
      <alignment vertical="center"/>
      <protection locked="0" hidden="1"/>
    </xf>
    <xf numFmtId="49" fontId="7" fillId="0" borderId="0" xfId="0" applyNumberFormat="1" applyFont="1" applyAlignment="1" applyProtection="1">
      <alignment horizontal="center" vertical="center"/>
      <protection locked="0" hidden="1"/>
    </xf>
    <xf numFmtId="165" fontId="7" fillId="0" borderId="0" xfId="0" applyNumberFormat="1" applyFont="1" applyAlignment="1" applyProtection="1">
      <alignment horizontal="center" vertical="center"/>
      <protection locked="0" hidden="1"/>
    </xf>
    <xf numFmtId="0" fontId="7" fillId="0" borderId="0" xfId="0" applyFont="1" applyAlignment="1" applyProtection="1">
      <alignment horizontal="left" vertical="center"/>
      <protection locked="0" hidden="1"/>
    </xf>
    <xf numFmtId="0" fontId="7" fillId="0" borderId="0" xfId="0" applyFont="1" applyAlignment="1" applyProtection="1">
      <alignment vertical="center"/>
      <protection locked="0" hidden="1"/>
    </xf>
    <xf numFmtId="0" fontId="7" fillId="0" borderId="0" xfId="0" applyFont="1" applyAlignment="1" applyProtection="1">
      <alignment horizontal="center" vertical="center"/>
      <protection locked="0" hidden="1"/>
    </xf>
    <xf numFmtId="0" fontId="7" fillId="0" borderId="0" xfId="0" applyFont="1" applyAlignment="1" applyProtection="1">
      <alignment vertical="center" wrapText="1"/>
      <protection locked="0" hidden="1"/>
    </xf>
    <xf numFmtId="0" fontId="7" fillId="0" borderId="0" xfId="0" applyNumberFormat="1" applyFont="1" applyAlignment="1" applyProtection="1">
      <alignment vertical="center" wrapText="1"/>
      <protection locked="0" hidden="1"/>
    </xf>
    <xf numFmtId="0" fontId="10" fillId="4" borderId="2" xfId="0" applyFont="1" applyFill="1" applyBorder="1" applyAlignment="1">
      <alignment horizontal="right"/>
    </xf>
    <xf numFmtId="0" fontId="22" fillId="0" borderId="0" xfId="0" applyFont="1" applyFill="1" applyAlignment="1" applyProtection="1">
      <alignment horizontal="center" vertical="center" wrapText="1"/>
      <protection hidden="1"/>
    </xf>
    <xf numFmtId="0" fontId="12" fillId="0" borderId="0" xfId="0" applyFont="1" applyProtection="1">
      <protection hidden="1"/>
    </xf>
    <xf numFmtId="0" fontId="12" fillId="8" borderId="8" xfId="0" applyFont="1" applyFill="1" applyBorder="1" applyProtection="1">
      <protection hidden="1"/>
    </xf>
    <xf numFmtId="0" fontId="12" fillId="0" borderId="8" xfId="0" applyFont="1" applyBorder="1" applyProtection="1">
      <protection hidden="1"/>
    </xf>
    <xf numFmtId="0" fontId="0" fillId="0" borderId="8" xfId="0" applyBorder="1" applyProtection="1">
      <protection hidden="1"/>
    </xf>
    <xf numFmtId="0" fontId="7" fillId="0" borderId="11" xfId="0" applyFont="1" applyBorder="1" applyAlignment="1" applyProtection="1">
      <alignment horizontal="center"/>
      <protection hidden="1"/>
    </xf>
    <xf numFmtId="0" fontId="6" fillId="0" borderId="0" xfId="0" applyFont="1" applyFill="1" applyBorder="1" applyAlignment="1" applyProtection="1">
      <alignment horizontal="center" vertical="center" wrapText="1"/>
      <protection hidden="1"/>
    </xf>
    <xf numFmtId="0" fontId="8" fillId="0" borderId="0" xfId="0" applyFont="1" applyFill="1" applyBorder="1" applyAlignment="1" applyProtection="1">
      <protection hidden="1"/>
    </xf>
    <xf numFmtId="49" fontId="7" fillId="0" borderId="8" xfId="0" applyNumberFormat="1" applyFont="1" applyFill="1" applyBorder="1" applyAlignment="1" applyProtection="1">
      <alignment horizontal="center"/>
      <protection locked="0"/>
    </xf>
    <xf numFmtId="0" fontId="7" fillId="0" borderId="12" xfId="0" applyFont="1" applyFill="1" applyBorder="1" applyProtection="1">
      <protection locked="0"/>
    </xf>
    <xf numFmtId="0" fontId="7" fillId="0" borderId="13" xfId="0" applyFont="1" applyFill="1" applyBorder="1" applyProtection="1">
      <protection locked="0"/>
    </xf>
    <xf numFmtId="0" fontId="7" fillId="0" borderId="14" xfId="0" applyFont="1" applyFill="1" applyBorder="1" applyProtection="1">
      <protection locked="0"/>
    </xf>
    <xf numFmtId="0" fontId="7" fillId="0" borderId="15" xfId="0" applyFont="1" applyFill="1" applyBorder="1" applyProtection="1">
      <protection locked="0"/>
    </xf>
    <xf numFmtId="0" fontId="7" fillId="0" borderId="16" xfId="0" applyFont="1" applyFill="1" applyBorder="1" applyProtection="1">
      <protection locked="0"/>
    </xf>
    <xf numFmtId="0" fontId="7" fillId="0" borderId="0" xfId="0" applyFont="1" applyFill="1" applyAlignment="1" applyProtection="1">
      <alignment horizontal="center"/>
      <protection hidden="1"/>
    </xf>
    <xf numFmtId="0" fontId="7" fillId="0" borderId="0" xfId="0" applyFont="1" applyFill="1" applyAlignment="1" applyProtection="1">
      <alignment horizontal="left"/>
      <protection hidden="1"/>
    </xf>
    <xf numFmtId="0" fontId="11" fillId="4" borderId="17" xfId="0" applyFont="1" applyFill="1" applyBorder="1" applyAlignment="1" applyProtection="1">
      <alignment horizontal="right"/>
      <protection hidden="1"/>
    </xf>
    <xf numFmtId="0" fontId="11" fillId="4" borderId="18" xfId="2" applyFont="1" applyFill="1" applyBorder="1" applyAlignment="1" applyProtection="1">
      <alignment horizontal="left"/>
      <protection hidden="1"/>
    </xf>
    <xf numFmtId="0" fontId="11" fillId="4" borderId="19" xfId="0" applyFont="1" applyFill="1" applyBorder="1" applyAlignment="1" applyProtection="1">
      <alignment horizontal="right"/>
      <protection hidden="1"/>
    </xf>
    <xf numFmtId="0" fontId="11" fillId="4" borderId="17" xfId="0" applyFont="1" applyFill="1" applyBorder="1" applyAlignment="1" applyProtection="1">
      <alignment horizontal="left"/>
      <protection hidden="1"/>
    </xf>
    <xf numFmtId="0" fontId="7" fillId="0" borderId="16" xfId="0" applyFont="1" applyFill="1" applyBorder="1" applyAlignment="1" applyProtection="1">
      <alignment horizontal="left"/>
      <protection locked="0"/>
    </xf>
    <xf numFmtId="0" fontId="7" fillId="0" borderId="12" xfId="0" applyFont="1" applyFill="1" applyBorder="1" applyAlignment="1" applyProtection="1">
      <alignment horizontal="left"/>
      <protection locked="0"/>
    </xf>
    <xf numFmtId="0" fontId="7" fillId="0" borderId="14" xfId="0" applyFont="1" applyFill="1" applyBorder="1" applyAlignment="1" applyProtection="1">
      <alignment horizontal="left"/>
      <protection locked="0"/>
    </xf>
    <xf numFmtId="0" fontId="7" fillId="0" borderId="20" xfId="0" applyFont="1" applyFill="1" applyBorder="1" applyAlignment="1" applyProtection="1">
      <alignment horizontal="right"/>
      <protection locked="0"/>
    </xf>
    <xf numFmtId="0" fontId="7" fillId="0" borderId="21" xfId="0" applyFont="1" applyFill="1" applyBorder="1" applyAlignment="1" applyProtection="1">
      <alignment horizontal="right"/>
      <protection locked="0"/>
    </xf>
    <xf numFmtId="0" fontId="7" fillId="0" borderId="22" xfId="0" applyFont="1" applyFill="1" applyBorder="1" applyAlignment="1" applyProtection="1">
      <alignment horizontal="right"/>
      <protection locked="0"/>
    </xf>
    <xf numFmtId="0" fontId="7" fillId="0" borderId="23" xfId="0" applyFont="1" applyFill="1" applyBorder="1" applyAlignment="1" applyProtection="1">
      <alignment horizontal="left"/>
      <protection locked="0"/>
    </xf>
    <xf numFmtId="0" fontId="7" fillId="0" borderId="13" xfId="0" applyFont="1" applyFill="1" applyBorder="1" applyAlignment="1" applyProtection="1">
      <alignment horizontal="left"/>
      <protection locked="0"/>
    </xf>
    <xf numFmtId="0" fontId="7" fillId="0" borderId="15" xfId="0" applyFont="1" applyFill="1" applyBorder="1" applyAlignment="1" applyProtection="1">
      <alignment horizontal="left"/>
      <protection locked="0"/>
    </xf>
    <xf numFmtId="49" fontId="7" fillId="0" borderId="7" xfId="0" applyNumberFormat="1" applyFont="1" applyBorder="1" applyAlignment="1" applyProtection="1">
      <alignment horizontal="center" vertical="center"/>
      <protection locked="0"/>
    </xf>
    <xf numFmtId="49" fontId="7" fillId="0" borderId="7" xfId="0" applyNumberFormat="1" applyFont="1" applyBorder="1" applyAlignment="1" applyProtection="1">
      <alignment vertical="center"/>
      <protection locked="0"/>
    </xf>
    <xf numFmtId="165" fontId="7" fillId="0" borderId="7" xfId="0" applyNumberFormat="1" applyFont="1" applyBorder="1" applyAlignment="1" applyProtection="1">
      <alignment horizontal="center" vertical="center"/>
      <protection locked="0"/>
    </xf>
    <xf numFmtId="0" fontId="7" fillId="0" borderId="7" xfId="0" applyFont="1" applyBorder="1" applyAlignment="1" applyProtection="1">
      <alignment horizontal="left" vertical="center"/>
      <protection locked="0"/>
    </xf>
    <xf numFmtId="0" fontId="7" fillId="0" borderId="7" xfId="0" applyFont="1" applyBorder="1" applyAlignment="1" applyProtection="1">
      <alignment vertical="center"/>
      <protection locked="0"/>
    </xf>
    <xf numFmtId="0" fontId="7" fillId="0" borderId="7" xfId="0" applyFont="1" applyBorder="1" applyAlignment="1" applyProtection="1">
      <alignment horizontal="center" vertical="center"/>
      <protection locked="0"/>
    </xf>
    <xf numFmtId="49" fontId="7" fillId="0" borderId="8" xfId="0" applyNumberFormat="1" applyFont="1" applyBorder="1" applyAlignment="1" applyProtection="1">
      <alignment vertical="center"/>
      <protection locked="0"/>
    </xf>
    <xf numFmtId="0" fontId="9" fillId="12" borderId="3" xfId="0" applyFont="1" applyFill="1" applyBorder="1" applyAlignment="1" applyProtection="1">
      <alignment horizontal="center"/>
      <protection locked="0"/>
    </xf>
    <xf numFmtId="0" fontId="0" fillId="9" borderId="0" xfId="0" applyFill="1" applyProtection="1">
      <protection hidden="1"/>
    </xf>
    <xf numFmtId="0" fontId="7" fillId="0" borderId="8" xfId="0" applyFont="1" applyBorder="1" applyAlignment="1" applyProtection="1">
      <alignment horizontal="left"/>
      <protection hidden="1"/>
    </xf>
    <xf numFmtId="166" fontId="7" fillId="0" borderId="8" xfId="0" applyNumberFormat="1" applyFont="1" applyBorder="1" applyAlignment="1" applyProtection="1">
      <alignment horizontal="left"/>
      <protection hidden="1"/>
    </xf>
    <xf numFmtId="0" fontId="7" fillId="0" borderId="8" xfId="0" applyNumberFormat="1" applyFont="1" applyBorder="1" applyAlignment="1" applyProtection="1">
      <alignment horizontal="left"/>
      <protection hidden="1"/>
    </xf>
    <xf numFmtId="0" fontId="15" fillId="0" borderId="8" xfId="0" applyFont="1" applyBorder="1" applyAlignment="1" applyProtection="1">
      <alignment horizontal="left"/>
      <protection hidden="1"/>
    </xf>
    <xf numFmtId="166" fontId="15" fillId="0" borderId="8" xfId="0" applyNumberFormat="1" applyFont="1" applyBorder="1" applyAlignment="1" applyProtection="1">
      <alignment horizontal="left"/>
      <protection hidden="1"/>
    </xf>
    <xf numFmtId="0" fontId="23" fillId="0" borderId="0" xfId="0" applyNumberFormat="1" applyFont="1" applyAlignment="1" applyProtection="1">
      <alignment horizontal="left" vertical="center" wrapText="1"/>
      <protection hidden="1"/>
    </xf>
    <xf numFmtId="0" fontId="9" fillId="12" borderId="24" xfId="0" applyFont="1" applyFill="1" applyBorder="1" applyAlignment="1" applyProtection="1">
      <alignment horizontal="center" vertical="center" wrapText="1"/>
      <protection locked="0"/>
    </xf>
    <xf numFmtId="0" fontId="9" fillId="12" borderId="25" xfId="0" applyFont="1" applyFill="1" applyBorder="1" applyAlignment="1" applyProtection="1">
      <alignment horizontal="center" vertical="center" wrapText="1"/>
      <protection locked="0"/>
    </xf>
    <xf numFmtId="0" fontId="17" fillId="8" borderId="7" xfId="0" applyFont="1" applyFill="1" applyBorder="1" applyAlignment="1" applyProtection="1">
      <alignment horizontal="center" vertical="center"/>
      <protection hidden="1"/>
    </xf>
    <xf numFmtId="49" fontId="7" fillId="0" borderId="7" xfId="0" applyNumberFormat="1" applyFont="1" applyBorder="1" applyAlignment="1" applyProtection="1">
      <alignment vertical="center" wrapText="1"/>
      <protection locked="0"/>
    </xf>
    <xf numFmtId="49" fontId="11" fillId="4" borderId="26" xfId="0" applyNumberFormat="1" applyFont="1" applyFill="1" applyBorder="1" applyAlignment="1" applyProtection="1">
      <alignment horizontal="left" vertical="center" wrapText="1"/>
      <protection hidden="1"/>
    </xf>
    <xf numFmtId="0" fontId="11" fillId="4" borderId="26" xfId="0" applyFont="1" applyFill="1" applyBorder="1" applyAlignment="1" applyProtection="1">
      <alignment horizontal="center" vertical="center" wrapText="1"/>
      <protection hidden="1"/>
    </xf>
    <xf numFmtId="0" fontId="11" fillId="4" borderId="26" xfId="0" applyFont="1" applyFill="1" applyBorder="1" applyAlignment="1" applyProtection="1">
      <alignment horizontal="left" vertical="center" wrapText="1"/>
      <protection hidden="1"/>
    </xf>
    <xf numFmtId="0" fontId="11" fillId="4" borderId="27" xfId="0" applyFont="1" applyFill="1" applyBorder="1" applyAlignment="1" applyProtection="1">
      <alignment horizontal="left" vertical="center" wrapText="1"/>
      <protection hidden="1"/>
    </xf>
    <xf numFmtId="0" fontId="21" fillId="0" borderId="28" xfId="0" applyFont="1" applyBorder="1" applyAlignment="1" applyProtection="1">
      <alignment horizontal="right"/>
      <protection hidden="1"/>
    </xf>
    <xf numFmtId="0" fontId="0" fillId="0" borderId="29" xfId="0" applyBorder="1" applyAlignment="1" applyProtection="1">
      <alignment horizontal="right"/>
      <protection hidden="1"/>
    </xf>
    <xf numFmtId="0" fontId="0" fillId="0" borderId="30" xfId="0" applyBorder="1" applyProtection="1">
      <protection hidden="1"/>
    </xf>
    <xf numFmtId="0" fontId="21" fillId="0" borderId="28" xfId="0" applyFont="1" applyFill="1" applyBorder="1" applyProtection="1">
      <protection hidden="1"/>
    </xf>
    <xf numFmtId="0" fontId="21" fillId="0" borderId="31" xfId="0" applyFont="1" applyFill="1" applyBorder="1" applyAlignment="1" applyProtection="1">
      <alignment horizontal="right"/>
      <protection hidden="1"/>
    </xf>
    <xf numFmtId="0" fontId="21" fillId="0" borderId="32" xfId="0" applyFont="1" applyFill="1" applyBorder="1" applyAlignment="1" applyProtection="1">
      <protection hidden="1"/>
    </xf>
    <xf numFmtId="0" fontId="0" fillId="0" borderId="29" xfId="0" applyBorder="1" applyProtection="1">
      <protection hidden="1"/>
    </xf>
    <xf numFmtId="0" fontId="0" fillId="0" borderId="33" xfId="0" applyBorder="1" applyAlignment="1" applyProtection="1">
      <alignment horizontal="right"/>
      <protection hidden="1"/>
    </xf>
    <xf numFmtId="0" fontId="0" fillId="13" borderId="29" xfId="0" applyFill="1" applyBorder="1" applyAlignment="1" applyProtection="1">
      <alignment horizontal="left"/>
      <protection hidden="1"/>
    </xf>
    <xf numFmtId="0" fontId="0" fillId="13" borderId="33" xfId="0" applyFill="1" applyBorder="1" applyAlignment="1" applyProtection="1">
      <alignment horizontal="right"/>
      <protection hidden="1"/>
    </xf>
    <xf numFmtId="0" fontId="0" fillId="13" borderId="30" xfId="0" applyFill="1" applyBorder="1" applyAlignment="1" applyProtection="1">
      <alignment horizontal="left"/>
      <protection hidden="1"/>
    </xf>
    <xf numFmtId="0" fontId="15" fillId="0" borderId="28" xfId="0" applyFont="1" applyFill="1" applyBorder="1" applyAlignment="1" applyProtection="1">
      <alignment horizontal="right"/>
      <protection hidden="1"/>
    </xf>
    <xf numFmtId="0" fontId="15" fillId="0" borderId="32" xfId="2" applyFont="1" applyFill="1" applyBorder="1" applyAlignment="1" applyProtection="1">
      <alignment horizontal="left"/>
      <protection hidden="1"/>
    </xf>
    <xf numFmtId="0" fontId="0" fillId="0" borderId="34" xfId="0" applyBorder="1" applyAlignment="1" applyProtection="1">
      <alignment horizontal="right"/>
      <protection hidden="1"/>
    </xf>
    <xf numFmtId="0" fontId="0" fillId="0" borderId="35" xfId="0" applyBorder="1" applyProtection="1">
      <protection hidden="1"/>
    </xf>
    <xf numFmtId="0" fontId="0" fillId="13" borderId="29" xfId="0" applyFill="1" applyBorder="1" applyAlignment="1" applyProtection="1">
      <alignment horizontal="right"/>
      <protection hidden="1"/>
    </xf>
    <xf numFmtId="0" fontId="21" fillId="0" borderId="28" xfId="0" applyFont="1" applyFill="1" applyBorder="1" applyAlignment="1" applyProtection="1">
      <protection hidden="1"/>
    </xf>
    <xf numFmtId="0" fontId="7" fillId="0" borderId="29" xfId="0" applyFont="1" applyFill="1" applyBorder="1" applyAlignment="1" applyProtection="1">
      <protection hidden="1"/>
    </xf>
    <xf numFmtId="0" fontId="7" fillId="0" borderId="30" xfId="0" applyFont="1" applyFill="1" applyBorder="1" applyAlignment="1" applyProtection="1">
      <protection hidden="1"/>
    </xf>
    <xf numFmtId="0" fontId="21" fillId="0" borderId="28" xfId="0" applyFont="1" applyFill="1" applyBorder="1" applyAlignment="1" applyProtection="1">
      <alignment horizontal="right"/>
      <protection hidden="1"/>
    </xf>
    <xf numFmtId="0" fontId="21" fillId="0" borderId="29" xfId="0" applyFont="1" applyBorder="1" applyAlignment="1" applyProtection="1">
      <alignment horizontal="right"/>
      <protection hidden="1"/>
    </xf>
    <xf numFmtId="0" fontId="21" fillId="0" borderId="30" xfId="0" applyFont="1" applyBorder="1" applyProtection="1">
      <protection hidden="1"/>
    </xf>
    <xf numFmtId="0" fontId="7" fillId="0" borderId="29" xfId="0" applyFont="1" applyFill="1" applyBorder="1" applyAlignment="1" applyProtection="1">
      <alignment horizontal="right"/>
      <protection hidden="1"/>
    </xf>
    <xf numFmtId="0" fontId="15" fillId="0" borderId="32" xfId="0" applyFont="1" applyFill="1" applyBorder="1" applyAlignment="1" applyProtection="1">
      <protection hidden="1"/>
    </xf>
    <xf numFmtId="0" fontId="21" fillId="0" borderId="28" xfId="2" applyFont="1" applyFill="1" applyBorder="1" applyAlignment="1" applyProtection="1">
      <alignment horizontal="right"/>
      <protection hidden="1"/>
    </xf>
    <xf numFmtId="0" fontId="21" fillId="0" borderId="31" xfId="2" applyFont="1" applyFill="1" applyBorder="1" applyAlignment="1" applyProtection="1">
      <protection hidden="1"/>
    </xf>
    <xf numFmtId="0" fontId="21" fillId="0" borderId="31" xfId="0" applyFont="1" applyFill="1" applyBorder="1" applyAlignment="1" applyProtection="1">
      <alignment horizontal="left"/>
      <protection hidden="1"/>
    </xf>
    <xf numFmtId="0" fontId="21" fillId="0" borderId="32" xfId="0" applyFont="1" applyFill="1" applyBorder="1" applyAlignment="1" applyProtection="1">
      <alignment horizontal="left"/>
      <protection hidden="1"/>
    </xf>
    <xf numFmtId="0" fontId="0" fillId="0" borderId="33" xfId="0" applyBorder="1" applyProtection="1">
      <protection hidden="1"/>
    </xf>
    <xf numFmtId="0" fontId="0" fillId="0" borderId="33" xfId="0" applyBorder="1" applyAlignment="1" applyProtection="1">
      <alignment horizontal="left"/>
      <protection hidden="1"/>
    </xf>
    <xf numFmtId="0" fontId="0" fillId="0" borderId="30" xfId="0" applyBorder="1" applyAlignment="1" applyProtection="1">
      <alignment horizontal="left"/>
      <protection hidden="1"/>
    </xf>
    <xf numFmtId="0" fontId="24" fillId="0" borderId="0" xfId="0" applyFont="1" applyAlignment="1" applyProtection="1">
      <alignment horizontal="right"/>
      <protection hidden="1"/>
    </xf>
    <xf numFmtId="2" fontId="24" fillId="0" borderId="0" xfId="0" applyNumberFormat="1" applyFont="1" applyAlignment="1" applyProtection="1">
      <alignment horizontal="right"/>
      <protection hidden="1"/>
    </xf>
    <xf numFmtId="0" fontId="0" fillId="12" borderId="24" xfId="0" applyFill="1" applyBorder="1" applyAlignment="1" applyProtection="1">
      <alignment horizontal="center"/>
      <protection hidden="1"/>
    </xf>
    <xf numFmtId="0" fontId="0" fillId="0" borderId="8" xfId="0" applyBorder="1" applyAlignment="1" applyProtection="1">
      <alignment horizontal="center"/>
      <protection hidden="1"/>
    </xf>
    <xf numFmtId="0" fontId="7" fillId="12" borderId="3" xfId="0" applyFont="1" applyFill="1" applyBorder="1" applyAlignment="1" applyProtection="1">
      <alignment horizontal="center" vertical="center" wrapText="1"/>
      <protection hidden="1"/>
    </xf>
    <xf numFmtId="0" fontId="7" fillId="8" borderId="36" xfId="0" applyFont="1" applyFill="1" applyBorder="1" applyAlignment="1" applyProtection="1">
      <alignment horizontal="center"/>
      <protection hidden="1"/>
    </xf>
    <xf numFmtId="0" fontId="7" fillId="8" borderId="8" xfId="0" applyFont="1" applyFill="1" applyBorder="1" applyAlignment="1" applyProtection="1">
      <alignment horizontal="center"/>
      <protection hidden="1"/>
    </xf>
    <xf numFmtId="0" fontId="21" fillId="0" borderId="9" xfId="0" applyFont="1" applyBorder="1" applyAlignment="1" applyProtection="1">
      <alignment horizontal="right"/>
      <protection hidden="1"/>
    </xf>
    <xf numFmtId="0" fontId="19" fillId="9" borderId="3" xfId="0" applyFont="1" applyFill="1" applyBorder="1" applyAlignment="1" applyProtection="1">
      <alignment horizontal="left" wrapText="1"/>
      <protection hidden="1"/>
    </xf>
    <xf numFmtId="0" fontId="7" fillId="3" borderId="1" xfId="0" applyFont="1" applyFill="1" applyBorder="1" applyAlignment="1">
      <alignment horizontal="right"/>
    </xf>
    <xf numFmtId="0" fontId="7" fillId="3" borderId="2" xfId="0" applyFont="1" applyFill="1" applyBorder="1" applyAlignment="1">
      <alignment horizontal="right"/>
    </xf>
    <xf numFmtId="0" fontId="13" fillId="7" borderId="2" xfId="2" applyFont="1" applyFill="1" applyBorder="1" applyAlignment="1">
      <alignment horizontal="right"/>
    </xf>
    <xf numFmtId="0" fontId="15" fillId="0" borderId="0" xfId="0" applyFont="1" applyFill="1" applyAlignment="1" applyProtection="1">
      <protection hidden="1"/>
    </xf>
    <xf numFmtId="0" fontId="15" fillId="0" borderId="0" xfId="0" applyFont="1" applyFill="1" applyAlignment="1" applyProtection="1">
      <alignment horizontal="right"/>
      <protection hidden="1"/>
    </xf>
    <xf numFmtId="0" fontId="15" fillId="0" borderId="28" xfId="2" applyFont="1" applyFill="1" applyBorder="1" applyAlignment="1" applyProtection="1">
      <alignment horizontal="right"/>
      <protection hidden="1"/>
    </xf>
    <xf numFmtId="0" fontId="15" fillId="0" borderId="32" xfId="2" applyFont="1" applyFill="1" applyBorder="1" applyAlignment="1" applyProtection="1">
      <protection hidden="1"/>
    </xf>
    <xf numFmtId="0" fontId="0" fillId="13" borderId="30" xfId="0" applyFill="1" applyBorder="1" applyProtection="1">
      <protection hidden="1"/>
    </xf>
    <xf numFmtId="0" fontId="0" fillId="13" borderId="33" xfId="0" applyFill="1" applyBorder="1" applyProtection="1">
      <protection hidden="1"/>
    </xf>
    <xf numFmtId="0" fontId="0" fillId="0" borderId="33" xfId="0" applyFill="1" applyBorder="1" applyAlignment="1" applyProtection="1">
      <alignment horizontal="left"/>
      <protection hidden="1"/>
    </xf>
    <xf numFmtId="0" fontId="0" fillId="0" borderId="30" xfId="0" applyFill="1" applyBorder="1" applyAlignment="1" applyProtection="1">
      <alignment horizontal="left"/>
      <protection hidden="1"/>
    </xf>
    <xf numFmtId="0" fontId="1" fillId="0" borderId="0" xfId="0" applyFont="1" applyProtection="1">
      <protection hidden="1"/>
    </xf>
    <xf numFmtId="0" fontId="1" fillId="0" borderId="0" xfId="0" applyFont="1" applyAlignment="1" applyProtection="1">
      <protection hidden="1"/>
    </xf>
    <xf numFmtId="0" fontId="15" fillId="9" borderId="37" xfId="0" applyFont="1" applyFill="1" applyBorder="1" applyAlignment="1" applyProtection="1">
      <alignment horizontal="left" vertical="center" wrapText="1"/>
      <protection hidden="1"/>
    </xf>
    <xf numFmtId="0" fontId="0" fillId="2" borderId="2" xfId="0" applyFill="1" applyBorder="1" applyAlignment="1"/>
    <xf numFmtId="0" fontId="0" fillId="2" borderId="2" xfId="1" applyFont="1" applyFill="1" applyBorder="1" applyAlignment="1"/>
    <xf numFmtId="0" fontId="26" fillId="0" borderId="0" xfId="0" applyFont="1" applyAlignment="1" applyProtection="1">
      <alignment vertical="center" wrapText="1"/>
      <protection hidden="1"/>
    </xf>
    <xf numFmtId="0" fontId="25" fillId="3" borderId="2" xfId="0" applyFont="1" applyFill="1" applyBorder="1" applyAlignment="1"/>
    <xf numFmtId="0" fontId="21" fillId="0" borderId="9" xfId="0" applyFont="1" applyBorder="1" applyProtection="1">
      <protection hidden="1"/>
    </xf>
    <xf numFmtId="0" fontId="0" fillId="0" borderId="29" xfId="0" applyBorder="1" applyAlignment="1" applyProtection="1">
      <alignment horizontal="left"/>
      <protection hidden="1"/>
    </xf>
    <xf numFmtId="0" fontId="21" fillId="0" borderId="32" xfId="0" applyFont="1" applyBorder="1" applyAlignment="1" applyProtection="1">
      <alignment horizontal="left"/>
      <protection hidden="1"/>
    </xf>
    <xf numFmtId="0" fontId="0" fillId="3" borderId="2" xfId="0" applyFill="1" applyBorder="1"/>
    <xf numFmtId="0" fontId="12" fillId="7" borderId="2" xfId="3" applyFont="1" applyFill="1" applyBorder="1" applyAlignment="1"/>
    <xf numFmtId="49" fontId="0" fillId="0" borderId="8" xfId="0" applyNumberFormat="1" applyFill="1" applyBorder="1" applyAlignment="1" applyProtection="1">
      <alignment horizontal="center"/>
      <protection locked="0"/>
    </xf>
    <xf numFmtId="0" fontId="15" fillId="0" borderId="32" xfId="0" applyFont="1" applyFill="1" applyBorder="1" applyAlignment="1" applyProtection="1">
      <alignment horizontal="left"/>
      <protection hidden="1"/>
    </xf>
    <xf numFmtId="49" fontId="0" fillId="0" borderId="7" xfId="0" applyNumberFormat="1" applyBorder="1" applyAlignment="1" applyProtection="1">
      <alignment horizontal="center" vertical="center"/>
      <protection locked="0"/>
    </xf>
    <xf numFmtId="0" fontId="0" fillId="0" borderId="7" xfId="0" applyBorder="1" applyAlignment="1" applyProtection="1">
      <alignment vertical="center"/>
      <protection locked="0"/>
    </xf>
    <xf numFmtId="49" fontId="7" fillId="0" borderId="7" xfId="0" applyNumberFormat="1" applyFont="1" applyBorder="1" applyAlignment="1" applyProtection="1">
      <alignment horizontal="left" vertical="center"/>
      <protection locked="0"/>
    </xf>
    <xf numFmtId="49" fontId="0" fillId="0" borderId="7" xfId="0" applyNumberFormat="1" applyFont="1" applyBorder="1" applyAlignment="1" applyProtection="1">
      <alignment horizontal="center" vertical="center"/>
      <protection locked="0"/>
    </xf>
    <xf numFmtId="0" fontId="7" fillId="14" borderId="8" xfId="0" applyFont="1" applyFill="1" applyBorder="1" applyProtection="1"/>
    <xf numFmtId="49" fontId="25" fillId="0" borderId="8" xfId="0" applyNumberFormat="1" applyFont="1" applyFill="1" applyBorder="1" applyAlignment="1" applyProtection="1">
      <alignment horizontal="center"/>
      <protection locked="0"/>
    </xf>
    <xf numFmtId="49" fontId="0" fillId="0" borderId="8" xfId="0" applyNumberFormat="1" applyFont="1" applyFill="1" applyBorder="1" applyAlignment="1" applyProtection="1">
      <alignment horizontal="center"/>
      <protection locked="0"/>
    </xf>
    <xf numFmtId="0" fontId="0" fillId="0" borderId="23" xfId="0" applyFont="1" applyFill="1" applyBorder="1" applyProtection="1">
      <protection locked="0"/>
    </xf>
    <xf numFmtId="0" fontId="5" fillId="0" borderId="3" xfId="0" applyFont="1" applyBorder="1" applyAlignment="1" applyProtection="1">
      <alignment horizontal="center" vertical="center" wrapText="1"/>
      <protection hidden="1"/>
    </xf>
    <xf numFmtId="0" fontId="9" fillId="12" borderId="5" xfId="0" applyFont="1" applyFill="1" applyBorder="1" applyAlignment="1" applyProtection="1">
      <alignment horizontal="center" vertical="center" wrapText="1"/>
      <protection locked="0"/>
    </xf>
    <xf numFmtId="0" fontId="9" fillId="12" borderId="11" xfId="0" applyFont="1" applyFill="1" applyBorder="1" applyAlignment="1" applyProtection="1">
      <alignment horizontal="center" vertical="center" wrapText="1"/>
      <protection locked="0"/>
    </xf>
    <xf numFmtId="0" fontId="9" fillId="12" borderId="6" xfId="0" applyFont="1" applyFill="1" applyBorder="1" applyAlignment="1" applyProtection="1">
      <alignment horizontal="center" vertical="center" wrapText="1"/>
      <protection locked="0"/>
    </xf>
    <xf numFmtId="0" fontId="15" fillId="0" borderId="0" xfId="0" applyFont="1" applyAlignment="1" applyProtection="1">
      <alignment horizontal="left" vertical="center" wrapText="1"/>
      <protection hidden="1"/>
    </xf>
    <xf numFmtId="0" fontId="18" fillId="0" borderId="0" xfId="0" applyFont="1" applyBorder="1" applyAlignment="1" applyProtection="1">
      <alignment vertical="center" wrapText="1"/>
      <protection hidden="1"/>
    </xf>
  </cellXfs>
  <cellStyles count="4">
    <cellStyle name="Normal" xfId="0" builtinId="0"/>
    <cellStyle name="Normal_Feuil1" xfId="1"/>
    <cellStyle name="Normal_SArt" xfId="2"/>
    <cellStyle name="Normal_Staat" xfId="3"/>
  </cellStyles>
  <dxfs count="41">
    <dxf>
      <font>
        <condense val="0"/>
        <extend val="0"/>
        <color indexed="9"/>
      </font>
    </dxf>
    <dxf>
      <font>
        <condense val="0"/>
        <extend val="0"/>
        <color indexed="9"/>
      </font>
    </dxf>
    <dxf>
      <font>
        <condense val="0"/>
        <extend val="0"/>
        <color indexed="9"/>
      </font>
    </dxf>
    <dxf>
      <fill>
        <patternFill>
          <bgColor indexed="10"/>
        </patternFill>
      </fill>
    </dxf>
    <dxf>
      <fill>
        <patternFill>
          <bgColor indexed="52"/>
        </patternFill>
      </fill>
    </dxf>
    <dxf>
      <fill>
        <patternFill>
          <bgColor indexed="10"/>
        </patternFill>
      </fill>
    </dxf>
    <dxf>
      <font>
        <condense val="0"/>
        <extend val="0"/>
        <color auto="1"/>
      </font>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font>
      <fill>
        <patternFill>
          <bgColor indexed="48"/>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auto="1"/>
      </font>
      <fill>
        <patternFill>
          <bgColor indexed="10"/>
        </patternFill>
      </fill>
    </dxf>
    <dxf>
      <font>
        <b val="0"/>
        <i val="0"/>
        <condense val="0"/>
        <extend val="0"/>
      </font>
      <fill>
        <patternFill>
          <bgColor indexed="48"/>
        </patternFill>
      </fill>
    </dxf>
    <dxf>
      <font>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
      <font>
        <condense val="0"/>
        <extend val="0"/>
        <color indexed="9"/>
      </font>
      <fill>
        <patternFill>
          <bgColor indexed="48"/>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indexed="9"/>
      </font>
      <fill>
        <patternFill>
          <bgColor indexed="48"/>
        </patternFill>
      </fill>
    </dxf>
    <dxf>
      <font>
        <b/>
        <i val="0"/>
        <condense val="0"/>
        <extend val="0"/>
      </font>
      <fill>
        <patternFill>
          <bgColor indexed="48"/>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auto="1"/>
      </font>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85725</xdr:rowOff>
    </xdr:to>
    <xdr:pic>
      <xdr:nvPicPr>
        <xdr:cNvPr id="2254"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104775</xdr:rowOff>
    </xdr:from>
    <xdr:to>
      <xdr:col>12</xdr:col>
      <xdr:colOff>314325</xdr:colOff>
      <xdr:row>79</xdr:row>
      <xdr:rowOff>133350</xdr:rowOff>
    </xdr:to>
    <xdr:sp macro="" textlink="">
      <xdr:nvSpPr>
        <xdr:cNvPr id="2051" name="Text Box 3"/>
        <xdr:cNvSpPr txBox="1">
          <a:spLocks noChangeArrowheads="1"/>
        </xdr:cNvSpPr>
      </xdr:nvSpPr>
      <xdr:spPr bwMode="auto">
        <a:xfrm>
          <a:off x="314325" y="1238250"/>
          <a:ext cx="9144000" cy="116871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der Schülerinnen.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"Info Lieferung", "Institution - Klassen", und "Schülerdaten". In diesen Datenblättern müssen ALLE Felder ausgefüllt werden, damit die Exportdatei (für den Kanton) für die Lieferung in Ordnung ist, ausser gewissen freiwilligen Feldern (siehe Datenblatt «Schülerdaten»).</a:t>
          </a:r>
        </a:p>
        <a:p>
          <a:pPr algn="l" rtl="0">
            <a:defRPr sz="1000"/>
          </a:pPr>
          <a:r>
            <a:rPr lang="fr-CH" sz="1000" b="0" i="0" u="none" strike="noStrike" baseline="0">
              <a:solidFill>
                <a:srgbClr val="000000"/>
              </a:solidFill>
              <a:latin typeface="Arial"/>
              <a:cs typeface="Arial"/>
            </a:rPr>
            <a:t>• Das Datenblatt "Exportdatei" ist das Ergebnis Ihrer Datenerfassung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Auswahl-Menu,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Schüler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Info Lieferung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Schülerdaten"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Klassen und Schüler/innen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Institution - Klassen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Sie können Ihre Schule entweder mit ihrem Namen mit ihrer Nummer im Auswahl-Menu auswählen.</a:t>
          </a:r>
        </a:p>
        <a:p>
          <a:pPr algn="l" rtl="0">
            <a:defRPr sz="1000"/>
          </a:pPr>
          <a:r>
            <a:rPr lang="fr-CH" sz="1000" b="0" i="0" u="none" strike="noStrike" baseline="0">
              <a:solidFill>
                <a:srgbClr val="000000"/>
              </a:solidFill>
              <a:latin typeface="Arial"/>
              <a:cs typeface="Arial"/>
            </a:rPr>
            <a:t>- Erfassen Sie danach die Anzahl Schüler Ihrer Schule. </a:t>
          </a:r>
        </a:p>
        <a:p>
          <a:pPr algn="l" rtl="0">
            <a:defRPr sz="1000"/>
          </a:pPr>
          <a:r>
            <a:rPr lang="fr-CH" sz="1000" b="0" i="0" u="none" strike="noStrike" baseline="0">
              <a:solidFill>
                <a:srgbClr val="000000"/>
              </a:solidFill>
              <a:latin typeface="Arial"/>
              <a:cs typeface="Arial"/>
            </a:rPr>
            <a:t>- Anschliessend erfassen Sie die Identifikatoren der Klasse (ID), einen nach dem anderen, (Sie sind völlig frei in dieser Wahl),  die entsprechende kantonale Nummern der Klassen </a:t>
          </a:r>
          <a:r>
            <a:rPr lang="fr-CH" sz="1000" b="0" i="0" u="none" strike="sngStrike" baseline="0">
              <a:solidFill>
                <a:srgbClr val="000000"/>
              </a:solidFill>
              <a:latin typeface="Arial"/>
              <a:cs typeface="Arial"/>
            </a:rPr>
            <a:t>sowie die Schulart der Klasse aus dem Auswahlmenu</a:t>
          </a:r>
          <a:r>
            <a:rPr lang="fr-CH" sz="1000" b="0" i="0" u="none" strike="noStrike" baseline="0">
              <a:solidFill>
                <a:srgbClr val="000000"/>
              </a:solidFill>
              <a:latin typeface="Arial"/>
              <a:cs typeface="Arial"/>
            </a:rPr>
            <a:t>. Der entsprechende Code correspondant erscheint automatisch in der grauen Zone.</a:t>
          </a:r>
        </a:p>
        <a:p>
          <a:pPr algn="l" rtl="0">
            <a:defRPr sz="1000"/>
          </a:pPr>
          <a:r>
            <a:rPr lang="fr-CH" sz="1000" b="0" i="0" u="none" strike="noStrike" baseline="0">
              <a:solidFill>
                <a:srgbClr val="000000"/>
              </a:solidFill>
              <a:latin typeface="Arial"/>
              <a:cs typeface="Arial"/>
            </a:rPr>
            <a:t>- Die Identifikatoren der Klasse und die entsprechende kantonale Nummern müssen eindeutig sein. Die Doubletten werden blau angezeigt und müssen korrigiert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Schülerdaten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Wenn Sie auf die Titel der Kolonnen drücken, können Sie auch hier eine Information über deren Inhalt in einem Kommentarfeld sehen.</a:t>
          </a:r>
        </a:p>
        <a:p>
          <a:pPr algn="l" rtl="0">
            <a:defRPr sz="1000"/>
          </a:pPr>
          <a:r>
            <a:rPr lang="fr-CH" sz="1000" b="0" i="0" u="none" strike="noStrike" baseline="0">
              <a:solidFill>
                <a:srgbClr val="000000"/>
              </a:solidFill>
              <a:latin typeface="Arial"/>
              <a:cs typeface="Arial"/>
            </a:rPr>
            <a:t>- Die Namen und Vornamen sind fakultativ, sowie die Spalte Kommentar. Die freien Felder am Schluss der Tabelle stehen den Kantonen zur freien Verfügung.</a:t>
          </a:r>
        </a:p>
        <a:p>
          <a:pPr algn="l" rtl="0">
            <a:defRPr sz="1000"/>
          </a:pPr>
          <a:r>
            <a:rPr lang="fr-CH" sz="1000" b="0" i="0" u="none" strike="noStrike" baseline="0">
              <a:solidFill>
                <a:srgbClr val="000000"/>
              </a:solidFill>
              <a:latin typeface="Arial"/>
              <a:cs typeface="Arial"/>
            </a:rPr>
            <a:t>- Wenn eine falsche Information erfasst wurde, stellen Sie eine Fehlermeldung fest und die Zelle wird automatisch rot.</a:t>
          </a:r>
        </a:p>
        <a:p>
          <a:pPr algn="l" rtl="0">
            <a:defRPr sz="1000"/>
          </a:pPr>
          <a:r>
            <a:rPr lang="fr-CH" sz="1000" b="0" i="0" u="none" strike="noStrike" baseline="0">
              <a:solidFill>
                <a:srgbClr val="000000"/>
              </a:solidFill>
              <a:latin typeface="Arial"/>
              <a:cs typeface="Arial"/>
            </a:rPr>
            <a:t>- Wenn eine eventuelle Inkohärenz zwischen der Schulart des Schülers, seinem Alter oder des kantonalen Programmjahres entdeckt wird, sehen Sie die Zellen in oranger Farbe: Deshalb müssen Sie Ihre Dateneingabe kontrollieren. Schliesslich werden die eingegebenen Werte in den orangen Feldern als richtig betrachtet.</a:t>
          </a:r>
        </a:p>
        <a:p>
          <a:pPr algn="l" rtl="0">
            <a:defRPr sz="1000"/>
          </a:pPr>
          <a:r>
            <a:rPr lang="fr-CH" sz="1000" b="0" i="0" u="none" strike="noStrike" baseline="0">
              <a:solidFill>
                <a:srgbClr val="000000"/>
              </a:solidFill>
              <a:latin typeface="Arial"/>
              <a:cs typeface="Arial"/>
            </a:rPr>
            <a:t>- Wenn die Datenfelder korrekt eingegeben sind, zeigt die Spalte "Datensatz. Ok" ein "OK". Im Falle von Problemen, erscheinen die Meldungen "Unvollständig", "Fehler" oder "Achtung".</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a:t>
          </a:r>
        </a:p>
        <a:p>
          <a:pPr algn="l" rtl="0">
            <a:defRPr sz="1000"/>
          </a:pPr>
          <a:r>
            <a:rPr lang="fr-CH" sz="1000" b="0" i="0" u="none" strike="noStrike" baseline="0">
              <a:solidFill>
                <a:srgbClr val="000000"/>
              </a:solidFill>
              <a:latin typeface="Arial"/>
              <a:cs typeface="Arial"/>
            </a:rPr>
            <a:t>- Das Datenblatt «SchArtZus» ermöglicht Ihnen, die Schulart des Schülers zu erfassen, welche nicht in der Liste des Auswahlmenus figuriert. Der entsprechende Code wird Ihnen vom Kanton oder vom BFS mitgeteilt. Wenn diese Eingabe parametrisiert ist, finden Sie diese neue Schulart des Schülers im entsprechenden Auswahlmenu.</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Info Lieferung » der Kommentar "Datei bereit für den Export" geschrieben und Sie können die CSV-Datei erstellen, welche die Daten in Form von Codes enthält. Diese CSV-Datei ist nun sehr klein und nur diese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257175</xdr:colOff>
      <xdr:row>0</xdr:row>
      <xdr:rowOff>9525</xdr:rowOff>
    </xdr:from>
    <xdr:to>
      <xdr:col>13</xdr:col>
      <xdr:colOff>133350</xdr:colOff>
      <xdr:row>6</xdr:row>
      <xdr:rowOff>104775</xdr:rowOff>
    </xdr:to>
    <xdr:pic>
      <xdr:nvPicPr>
        <xdr:cNvPr id="2256" name="Picture 4"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9525"/>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2</xdr:row>
      <xdr:rowOff>190500</xdr:rowOff>
    </xdr:to>
    <xdr:pic>
      <xdr:nvPicPr>
        <xdr:cNvPr id="3231" name="Picture 4"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2609850</xdr:colOff>
      <xdr:row>0</xdr:row>
      <xdr:rowOff>28575</xdr:rowOff>
    </xdr:from>
    <xdr:to>
      <xdr:col>6</xdr:col>
      <xdr:colOff>1666875</xdr:colOff>
      <xdr:row>3</xdr:row>
      <xdr:rowOff>257175</xdr:rowOff>
    </xdr:to>
    <xdr:pic>
      <xdr:nvPicPr>
        <xdr:cNvPr id="3232" name="Picture 18"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9850" y="28575"/>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209550</xdr:colOff>
      <xdr:row>0</xdr:row>
      <xdr:rowOff>638175</xdr:rowOff>
    </xdr:to>
    <xdr:pic>
      <xdr:nvPicPr>
        <xdr:cNvPr id="1220" name="Picture 19"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0288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9525</xdr:rowOff>
    </xdr:from>
    <xdr:to>
      <xdr:col>10</xdr:col>
      <xdr:colOff>390525</xdr:colOff>
      <xdr:row>0</xdr:row>
      <xdr:rowOff>933450</xdr:rowOff>
    </xdr:to>
    <xdr:pic>
      <xdr:nvPicPr>
        <xdr:cNvPr id="1221" name="Picture 3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90875" y="9525"/>
          <a:ext cx="61531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0</xdr:row>
      <xdr:rowOff>28575</xdr:rowOff>
    </xdr:from>
    <xdr:to>
      <xdr:col>4</xdr:col>
      <xdr:colOff>752475</xdr:colOff>
      <xdr:row>0</xdr:row>
      <xdr:rowOff>733425</xdr:rowOff>
    </xdr:to>
    <xdr:pic>
      <xdr:nvPicPr>
        <xdr:cNvPr id="5360" name="Picture 2"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8575"/>
          <a:ext cx="23526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xdr:colOff>
      <xdr:row>0</xdr:row>
      <xdr:rowOff>28575</xdr:rowOff>
    </xdr:from>
    <xdr:to>
      <xdr:col>12</xdr:col>
      <xdr:colOff>0</xdr:colOff>
      <xdr:row>0</xdr:row>
      <xdr:rowOff>1076325</xdr:rowOff>
    </xdr:to>
    <xdr:pic>
      <xdr:nvPicPr>
        <xdr:cNvPr id="5361" name="Picture 69"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48050" y="28575"/>
          <a:ext cx="7296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1:A50"/>
  <sheetViews>
    <sheetView showGridLines="0" showRowColHeaders="0" tabSelected="1" workbookViewId="0">
      <selection activeCell="B3" sqref="B3"/>
    </sheetView>
  </sheetViews>
  <sheetFormatPr baseColWidth="10" defaultRowHeight="12.75" x14ac:dyDescent="0.2"/>
  <cols>
    <col min="1" max="16384" width="11.42578125" style="21"/>
  </cols>
  <sheetData>
    <row r="11" spans="1:1" x14ac:dyDescent="0.2">
      <c r="A11" s="20"/>
    </row>
    <row r="12" spans="1:1" x14ac:dyDescent="0.2">
      <c r="A12" s="20"/>
    </row>
    <row r="18" spans="1:1" x14ac:dyDescent="0.2">
      <c r="A18" s="22"/>
    </row>
    <row r="19" spans="1:1" x14ac:dyDescent="0.2">
      <c r="A19" s="22"/>
    </row>
    <row r="20" spans="1:1" x14ac:dyDescent="0.2">
      <c r="A20" s="22"/>
    </row>
    <row r="21" spans="1:1" x14ac:dyDescent="0.2">
      <c r="A21" s="22"/>
    </row>
    <row r="22" spans="1:1" x14ac:dyDescent="0.2">
      <c r="A22" s="23"/>
    </row>
    <row r="23" spans="1:1" x14ac:dyDescent="0.2">
      <c r="A23" s="24"/>
    </row>
    <row r="24" spans="1:1" x14ac:dyDescent="0.2">
      <c r="A24" s="23"/>
    </row>
    <row r="25" spans="1:1" x14ac:dyDescent="0.2">
      <c r="A25" s="25"/>
    </row>
    <row r="26" spans="1:1" x14ac:dyDescent="0.2">
      <c r="A26" s="26"/>
    </row>
    <row r="27" spans="1:1" x14ac:dyDescent="0.2">
      <c r="A27" s="26"/>
    </row>
    <row r="28" spans="1:1" x14ac:dyDescent="0.2">
      <c r="A28" s="26"/>
    </row>
    <row r="29" spans="1:1" x14ac:dyDescent="0.2">
      <c r="A29" s="26"/>
    </row>
    <row r="30" spans="1:1" x14ac:dyDescent="0.2">
      <c r="A30" s="26"/>
    </row>
    <row r="31" spans="1:1" x14ac:dyDescent="0.2">
      <c r="A31" s="26"/>
    </row>
    <row r="32" spans="1:1" x14ac:dyDescent="0.2">
      <c r="A32" s="25"/>
    </row>
    <row r="33" spans="1:1" x14ac:dyDescent="0.2">
      <c r="A33" s="25"/>
    </row>
    <row r="34" spans="1:1" x14ac:dyDescent="0.2">
      <c r="A34" s="26"/>
    </row>
    <row r="35" spans="1:1" x14ac:dyDescent="0.2">
      <c r="A35" s="26"/>
    </row>
    <row r="36" spans="1:1" x14ac:dyDescent="0.2">
      <c r="A36" s="26"/>
    </row>
    <row r="37" spans="1:1" x14ac:dyDescent="0.2">
      <c r="A37" s="26"/>
    </row>
    <row r="38" spans="1:1" x14ac:dyDescent="0.2">
      <c r="A38" s="20"/>
    </row>
    <row r="39" spans="1:1" x14ac:dyDescent="0.2">
      <c r="A39" s="25"/>
    </row>
    <row r="41" spans="1:1" x14ac:dyDescent="0.2">
      <c r="A41" s="23"/>
    </row>
    <row r="42" spans="1:1" x14ac:dyDescent="0.2">
      <c r="A42" s="23"/>
    </row>
    <row r="43" spans="1:1" x14ac:dyDescent="0.2">
      <c r="A43" s="23"/>
    </row>
    <row r="44" spans="1:1" x14ac:dyDescent="0.2">
      <c r="A44" s="23"/>
    </row>
    <row r="45" spans="1:1" x14ac:dyDescent="0.2">
      <c r="A45" s="23"/>
    </row>
    <row r="46" spans="1:1" x14ac:dyDescent="0.2">
      <c r="A46" s="23"/>
    </row>
    <row r="47" spans="1:1" x14ac:dyDescent="0.2">
      <c r="A47" s="23"/>
    </row>
    <row r="48" spans="1:1" x14ac:dyDescent="0.2">
      <c r="A48" s="23"/>
    </row>
    <row r="49" spans="1:1" x14ac:dyDescent="0.2">
      <c r="A49" s="26"/>
    </row>
    <row r="50" spans="1:1" x14ac:dyDescent="0.2">
      <c r="A50" s="26"/>
    </row>
  </sheetData>
  <sheetProtection sheet="1" objects="1" scenarios="1"/>
  <phoneticPr fontId="16"/>
  <pageMargins left="0.78740157499999996" right="0.78740157499999996" top="0.984251969" bottom="0.984251969" header="0.4921259845" footer="0.4921259845"/>
  <pageSetup paperSize="9" scale="8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19.42578125" style="31" customWidth="1"/>
    <col min="2" max="2" width="78.7109375" style="31" customWidth="1"/>
    <col min="3" max="16384" width="11.42578125" style="31"/>
  </cols>
  <sheetData>
    <row r="1" spans="1:2" s="57" customFormat="1" x14ac:dyDescent="0.2">
      <c r="A1" s="57" t="s">
        <v>2315</v>
      </c>
    </row>
    <row r="2" spans="1:2" s="57" customFormat="1" x14ac:dyDescent="0.2"/>
    <row r="3" spans="1:2" s="57" customFormat="1" ht="13.5" thickBot="1" x14ac:dyDescent="0.25">
      <c r="A3" s="176" t="s">
        <v>116</v>
      </c>
      <c r="B3" s="165" t="s">
        <v>2333</v>
      </c>
    </row>
    <row r="4" spans="1:2" x14ac:dyDescent="0.2">
      <c r="A4" s="177" t="str">
        <f>IF(ISBLANK('Nomenklatur komplett'!I4),"-",SUBSTITUTE('Nomenklatur komplett'!I4,"#kt#",INDEX(libktabb,'Info Lieferung'!$F$8)))</f>
        <v>CH.AHV</v>
      </c>
      <c r="B4" s="178" t="str">
        <f>IF(ISBLANK('Nomenklatur komplett'!J4),"-",'Nomenklatur komplett'!J4)</f>
        <v>AHV Nummer</v>
      </c>
    </row>
    <row r="5" spans="1:2" x14ac:dyDescent="0.2">
      <c r="A5" s="177" t="str">
        <f>IF(ISBLANK('Nomenklatur komplett'!I5),"-",SUBSTITUTE('Nomenklatur komplett'!I5,"#kt#",INDEX(libktabb,'Info Lieferung'!$F$8)))</f>
        <v>CT.ZG</v>
      </c>
      <c r="B5" s="178" t="str">
        <f>IF(ISBLANK('Nomenklatur komplett'!J5),"-",'Nomenklatur komplett'!J5)</f>
        <v>Kantonale Nummer</v>
      </c>
    </row>
    <row r="6" spans="1:2" x14ac:dyDescent="0.2">
      <c r="A6" s="177" t="str">
        <f>IF(ISBLANK('Nomenklatur komplett'!I6),"-",SUBSTITUTE('Nomenklatur komplett'!I6,"#kt#",INDEX(libktabb,'Info Lieferung'!$F$8)))</f>
        <v>LOC.ID</v>
      </c>
      <c r="B6" s="178" t="str">
        <f>IF(ISBLANK('Nomenklatur komplett'!J6),"-",'Nomenklatur komplett'!J6)</f>
        <v>Lokaler Identifikator</v>
      </c>
    </row>
    <row r="7" spans="1:2" x14ac:dyDescent="0.2">
      <c r="A7" s="177" t="str">
        <f>IF(ISBLANK('Nomenklatur komplett'!I7),"-",SUBSTITUTE('Nomenklatur komplett'!I7,"#kt#",INDEX(libktabb,'Info Lieferung'!$F$8)))</f>
        <v>-</v>
      </c>
      <c r="B7" s="178" t="str">
        <f>IF(ISBLANK('Nomenklatur komplett'!J7),"-",'Nomenklatur komplett'!J7)</f>
        <v>-</v>
      </c>
    </row>
    <row r="8" spans="1:2" x14ac:dyDescent="0.2">
      <c r="A8" s="177" t="str">
        <f>IF(ISBLANK('Nomenklatur komplett'!I8),"-",SUBSTITUTE('Nomenklatur komplett'!I8,"#kt#",INDEX(libktabb,'Info Lieferung'!$F$8)))</f>
        <v>-</v>
      </c>
      <c r="B8" s="178" t="str">
        <f>IF(ISBLANK('Nomenklatur komplett'!J8),"-",'Nomenklatur komplett'!J8)</f>
        <v>-</v>
      </c>
    </row>
    <row r="9" spans="1:2" x14ac:dyDescent="0.2">
      <c r="A9" s="177" t="str">
        <f>IF(ISBLANK('Nomenklatur komplett'!I9),"-",SUBSTITUTE('Nomenklatur komplett'!I9,"#kt#",INDEX(libktabb,'Info Lieferung'!$F$8)))</f>
        <v>-</v>
      </c>
      <c r="B9" s="178" t="str">
        <f>IF(ISBLANK('Nomenklatur komplett'!J9),"-",'Nomenklatur komplett'!J9)</f>
        <v>-</v>
      </c>
    </row>
    <row r="10" spans="1:2" x14ac:dyDescent="0.2">
      <c r="A10" s="177" t="str">
        <f>IF(ISBLANK('Nomenklatur komplett'!I10),"-",SUBSTITUTE('Nomenklatur komplett'!I10,"#kt#",INDEX(libktabb,'Info Lieferung'!$F$8)))</f>
        <v>-</v>
      </c>
      <c r="B10" s="178" t="str">
        <f>IF(ISBLANK('Nomenklatur komplett'!J10),"-",'Nomenklatur komplett'!J10)</f>
        <v>-</v>
      </c>
    </row>
    <row r="11" spans="1:2" x14ac:dyDescent="0.2">
      <c r="A11" s="177" t="str">
        <f>IF(ISBLANK('Nomenklatur komplett'!I11),"-",SUBSTITUTE('Nomenklatur komplett'!I11,"#kt#",INDEX(libktabb,'Info Lieferung'!$F$8)))</f>
        <v>-</v>
      </c>
      <c r="B11" s="178" t="str">
        <f>IF(ISBLANK('Nomenklatur komplett'!J11),"-",'Nomenklatur komplett'!J11)</f>
        <v>-</v>
      </c>
    </row>
    <row r="12" spans="1:2" x14ac:dyDescent="0.2">
      <c r="A12" s="177" t="str">
        <f>IF(ISBLANK('Nomenklatur komplett'!I12),"-",SUBSTITUTE('Nomenklatur komplett'!I12,"#kt#",INDEX(libktabb,'Info Lieferung'!$F$8)))</f>
        <v>-</v>
      </c>
      <c r="B12" s="178" t="str">
        <f>IF(ISBLANK('Nomenklatur komplett'!J12),"-",'Nomenklatur komplett'!J12)</f>
        <v>-</v>
      </c>
    </row>
    <row r="13" spans="1:2" x14ac:dyDescent="0.2">
      <c r="A13" s="177" t="str">
        <f>IF(ISBLANK('Nomenklatur komplett'!I13),"-",SUBSTITUTE('Nomenklatur komplett'!I13,"#kt#",INDEX(libktabb,'Info Lieferung'!$F$8)))</f>
        <v>-</v>
      </c>
      <c r="B13" s="178" t="str">
        <f>IF(ISBLANK('Nomenklatur komplett'!J13),"-",'Nomenklatur komplett'!J13)</f>
        <v>-</v>
      </c>
    </row>
    <row r="14" spans="1:2" x14ac:dyDescent="0.2">
      <c r="A14" s="177" t="str">
        <f>IF(ISBLANK('Nomenklatur komplett'!I14),"-",SUBSTITUTE('Nomenklatur komplett'!I14,"#kt#",INDEX(libktabb,'Info Lieferung'!$F$8)))</f>
        <v>-</v>
      </c>
      <c r="B14" s="178" t="str">
        <f>IF(ISBLANK('Nomenklatur komplett'!J14),"-",'Nomenklatur komplett'!J14)</f>
        <v>-</v>
      </c>
    </row>
    <row r="15" spans="1:2" x14ac:dyDescent="0.2">
      <c r="A15" s="177" t="str">
        <f>IF(ISBLANK('Nomenklatur komplett'!I15),"-",SUBSTITUTE('Nomenklatur komplett'!I15,"#kt#",INDEX(libktabb,'Info Lieferung'!$F$8)))</f>
        <v>-</v>
      </c>
      <c r="B15" s="178" t="str">
        <f>IF(ISBLANK('Nomenklatur komplett'!J15),"-",'Nomenklatur komplett'!J15)</f>
        <v>-</v>
      </c>
    </row>
    <row r="16" spans="1:2" x14ac:dyDescent="0.2">
      <c r="A16" s="177" t="str">
        <f>IF(ISBLANK('Nomenklatur komplett'!I16),"-",SUBSTITUTE('Nomenklatur komplett'!I16,"#kt#",INDEX(libktabb,'Info Lieferung'!$F$8)))</f>
        <v>-</v>
      </c>
      <c r="B16" s="178" t="str">
        <f>IF(ISBLANK('Nomenklatur komplett'!J16),"-",'Nomenklatur komplett'!J16)</f>
        <v>-</v>
      </c>
    </row>
    <row r="17" spans="1:2" x14ac:dyDescent="0.2">
      <c r="A17" s="177" t="str">
        <f>IF(ISBLANK('Nomenklatur komplett'!I17),"-",SUBSTITUTE('Nomenklatur komplett'!I17,"#kt#",INDEX(libktabb,'Info Lieferung'!$F$8)))</f>
        <v>-</v>
      </c>
      <c r="B17" s="178" t="str">
        <f>IF(ISBLANK('Nomenklatur komplett'!J17),"-",'Nomenklatur komplett'!J17)</f>
        <v>-</v>
      </c>
    </row>
    <row r="18" spans="1:2" x14ac:dyDescent="0.2">
      <c r="A18" s="177" t="str">
        <f>IF(ISBLANK('Nomenklatur komplett'!I18),"-",SUBSTITUTE('Nomenklatur komplett'!I18,"#kt#",INDEX(libktabb,'Info Lieferung'!$F$8)))</f>
        <v>-</v>
      </c>
      <c r="B18" s="178" t="str">
        <f>IF(ISBLANK('Nomenklatur komplett'!J18),"-",'Nomenklatur komplett'!J18)</f>
        <v>-</v>
      </c>
    </row>
    <row r="19" spans="1:2" x14ac:dyDescent="0.2">
      <c r="A19" s="177" t="str">
        <f>IF(ISBLANK('Nomenklatur komplett'!I19),"-",SUBSTITUTE('Nomenklatur komplett'!I19,"#kt#",INDEX(libktabb,'Info Lieferung'!$F$8)))</f>
        <v>-</v>
      </c>
      <c r="B19" s="178" t="str">
        <f>IF(ISBLANK('Nomenklatur komplett'!J19),"-",'Nomenklatur komplett'!J19)</f>
        <v>-</v>
      </c>
    </row>
    <row r="20" spans="1:2" x14ac:dyDescent="0.2">
      <c r="A20" s="177" t="str">
        <f>IF(ISBLANK('Nomenklatur komplett'!I20),"-",SUBSTITUTE('Nomenklatur komplett'!I20,"#kt#",INDEX(libktabb,'Info Lieferung'!$F$8)))</f>
        <v>-</v>
      </c>
      <c r="B20" s="178" t="str">
        <f>IF(ISBLANK('Nomenklatur komplett'!J20),"-",'Nomenklatur komplett'!J20)</f>
        <v>-</v>
      </c>
    </row>
    <row r="488" spans="2:2" x14ac:dyDescent="0.2">
      <c r="B488" s="31" t="str">
        <f>IF(ISBLANK(SchArtZus!B4),"zz",SchArtZus!B4)</f>
        <v>zz</v>
      </c>
    </row>
    <row r="489" spans="2:2" x14ac:dyDescent="0.2">
      <c r="B489" s="31" t="str">
        <f>IF(ISBLANK(SchArtZus!B5),"zz",SchArtZus!B5)</f>
        <v>zz</v>
      </c>
    </row>
    <row r="490" spans="2:2" x14ac:dyDescent="0.2">
      <c r="B490" s="31" t="str">
        <f>IF(ISBLANK(SchArtZus!B6),"zz",SchArtZus!B6)</f>
        <v>zz</v>
      </c>
    </row>
    <row r="491" spans="2:2" x14ac:dyDescent="0.2">
      <c r="B491" s="31" t="str">
        <f>IF(ISBLANK(SchArtZus!B7),"zz",SchArtZus!B7)</f>
        <v>zz</v>
      </c>
    </row>
    <row r="492" spans="2:2" x14ac:dyDescent="0.2">
      <c r="B492" s="31" t="str">
        <f>IF(ISBLANK(SchArtZus!B8),"zz",SchArtZus!B8)</f>
        <v>zz</v>
      </c>
    </row>
    <row r="493" spans="2:2" x14ac:dyDescent="0.2">
      <c r="B493" s="31" t="str">
        <f>IF(ISBLANK(SchArtZus!B9),"zz",SchArtZus!B9)</f>
        <v>zz</v>
      </c>
    </row>
    <row r="494" spans="2:2" x14ac:dyDescent="0.2">
      <c r="B494" s="31" t="str">
        <f>IF(ISBLANK(SchArtZus!B10),"zz",SchArtZus!B10)</f>
        <v>zz</v>
      </c>
    </row>
    <row r="495" spans="2:2" x14ac:dyDescent="0.2">
      <c r="B495" s="31" t="str">
        <f>IF(ISBLANK(SchArtZus!B11),"zz",SchArtZus!B11)</f>
        <v>zz</v>
      </c>
    </row>
    <row r="496" spans="2:2" x14ac:dyDescent="0.2">
      <c r="B496" s="31" t="str">
        <f>IF(ISBLANK(SchArtZus!B12),"zz",SchArtZus!B12)</f>
        <v>zz</v>
      </c>
    </row>
    <row r="497" spans="2:2" x14ac:dyDescent="0.2">
      <c r="B497" s="31" t="str">
        <f>IF(ISBLANK(SchArtZus!B13),"zz",SchArtZus!B13)</f>
        <v>zz</v>
      </c>
    </row>
    <row r="498" spans="2:2" x14ac:dyDescent="0.2">
      <c r="B498" s="31" t="str">
        <f>IF(ISBLANK(SchArtZus!B14),"zz",SchArtZus!B14)</f>
        <v>zz</v>
      </c>
    </row>
    <row r="499" spans="2:2" x14ac:dyDescent="0.2">
      <c r="B499" s="31" t="str">
        <f>IF(ISBLANK(SchArtZus!B15),"zz",SchArtZus!B15)</f>
        <v>zz</v>
      </c>
    </row>
    <row r="500" spans="2:2" x14ac:dyDescent="0.2">
      <c r="B500" s="31" t="str">
        <f>IF(ISBLANK(SchArtZus!B16),"zz",SchArtZus!B16)</f>
        <v>zz</v>
      </c>
    </row>
    <row r="501" spans="2:2" x14ac:dyDescent="0.2">
      <c r="B501" s="31" t="str">
        <f>IF(ISBLANK(SchArtZus!B17),"zz",SchArtZus!B17)</f>
        <v>zz</v>
      </c>
    </row>
    <row r="502" spans="2:2" x14ac:dyDescent="0.2">
      <c r="B502" s="31" t="str">
        <f>IF(ISBLANK(SchArtZus!B18),"zz",SchArtZus!B18)</f>
        <v>zz</v>
      </c>
    </row>
    <row r="503" spans="2:2" x14ac:dyDescent="0.2">
      <c r="B503" s="31" t="str">
        <f>IF(ISBLANK(SchArtZus!B19),"zz",SchArtZus!B19)</f>
        <v>zz</v>
      </c>
    </row>
    <row r="504" spans="2:2" x14ac:dyDescent="0.2">
      <c r="B504" s="31" t="str">
        <f>IF(ISBLANK(SchArtZus!B20),"zz",SchArtZus!B20)</f>
        <v>zz</v>
      </c>
    </row>
    <row r="505" spans="2:2" x14ac:dyDescent="0.2">
      <c r="B505" s="31" t="str">
        <f>IF(ISBLANK(SchArtZus!B21),"zz",SchArtZus!B21)</f>
        <v>zz</v>
      </c>
    </row>
    <row r="506" spans="2:2" x14ac:dyDescent="0.2">
      <c r="B506" s="31" t="str">
        <f>IF(ISBLANK(SchArtZus!B22),"zz",SchArtZus!B22)</f>
        <v>zz</v>
      </c>
    </row>
    <row r="507" spans="2:2" x14ac:dyDescent="0.2">
      <c r="B507" s="31" t="str">
        <f>IF(ISBLANK(SchArtZus!B23),"zz",SchArtZus!B23)</f>
        <v>zz</v>
      </c>
    </row>
  </sheetData>
  <sheetProtection sheet="1"/>
  <phoneticPr fontId="16"/>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5.42578125" style="31" customWidth="1"/>
    <col min="2" max="2" width="23.7109375" style="31" customWidth="1"/>
    <col min="3" max="16384" width="11.42578125" style="31"/>
  </cols>
  <sheetData>
    <row r="1" spans="1:2" s="57" customFormat="1" x14ac:dyDescent="0.2">
      <c r="A1" s="57" t="s">
        <v>2316</v>
      </c>
    </row>
    <row r="2" spans="1:2" s="57" customFormat="1" x14ac:dyDescent="0.2"/>
    <row r="3" spans="1:2" s="57" customFormat="1" ht="13.5" thickBot="1" x14ac:dyDescent="0.25">
      <c r="A3" s="179" t="s">
        <v>116</v>
      </c>
      <c r="B3" s="165" t="s">
        <v>2334</v>
      </c>
    </row>
    <row r="4" spans="1:2" x14ac:dyDescent="0.2">
      <c r="A4" s="177">
        <f>IF(ISBLANK('Nomenklatur komplett'!K4),"-",'Nomenklatur komplett'!K4)</f>
        <v>1</v>
      </c>
      <c r="B4" s="178" t="str">
        <f>IF(ISBLANK('Nomenklatur komplett'!L4),"-",'Nomenklatur komplett'!L4)</f>
        <v>M</v>
      </c>
    </row>
    <row r="5" spans="1:2" x14ac:dyDescent="0.2">
      <c r="A5" s="177">
        <f>IF(ISBLANK('Nomenklatur komplett'!K5),"-",'Nomenklatur komplett'!K5)</f>
        <v>2</v>
      </c>
      <c r="B5" s="178" t="str">
        <f>IF(ISBLANK('Nomenklatur komplett'!L5),"-",'Nomenklatur komplett'!L5)</f>
        <v>F</v>
      </c>
    </row>
    <row r="488" spans="1:1" x14ac:dyDescent="0.2">
      <c r="A488" s="31" t="str">
        <f>IF(ISBLANK(SchArtZus!B4),"zz",SchArtZus!B4)</f>
        <v>zz</v>
      </c>
    </row>
    <row r="489" spans="1:1" x14ac:dyDescent="0.2">
      <c r="A489" s="31" t="str">
        <f>IF(ISBLANK(SchArtZus!B5),"zz",SchArtZus!B5)</f>
        <v>zz</v>
      </c>
    </row>
    <row r="490" spans="1:1" x14ac:dyDescent="0.2">
      <c r="A490" s="31" t="str">
        <f>IF(ISBLANK(SchArtZus!B6),"zz",SchArtZus!B6)</f>
        <v>zz</v>
      </c>
    </row>
    <row r="491" spans="1:1" x14ac:dyDescent="0.2">
      <c r="A491" s="31" t="str">
        <f>IF(ISBLANK(SchArtZus!B7),"zz",SchArtZus!B7)</f>
        <v>zz</v>
      </c>
    </row>
    <row r="492" spans="1:1" x14ac:dyDescent="0.2">
      <c r="A492" s="31" t="str">
        <f>IF(ISBLANK(SchArtZus!B8),"zz",SchArtZus!B8)</f>
        <v>zz</v>
      </c>
    </row>
    <row r="493" spans="1:1" x14ac:dyDescent="0.2">
      <c r="A493" s="31" t="str">
        <f>IF(ISBLANK(SchArtZus!B9),"zz",SchArtZus!B9)</f>
        <v>zz</v>
      </c>
    </row>
    <row r="494" spans="1:1" x14ac:dyDescent="0.2">
      <c r="A494" s="31" t="str">
        <f>IF(ISBLANK(SchArtZus!B10),"zz",SchArtZus!B10)</f>
        <v>zz</v>
      </c>
    </row>
    <row r="495" spans="1:1" x14ac:dyDescent="0.2">
      <c r="A495" s="31" t="str">
        <f>IF(ISBLANK(SchArtZus!B11),"zz",SchArtZus!B11)</f>
        <v>zz</v>
      </c>
    </row>
    <row r="496" spans="1:1" x14ac:dyDescent="0.2">
      <c r="A496" s="31" t="str">
        <f>IF(ISBLANK(SchArtZus!B12),"zz",SchArtZus!B12)</f>
        <v>zz</v>
      </c>
    </row>
    <row r="497" spans="1:1" x14ac:dyDescent="0.2">
      <c r="A497" s="31" t="str">
        <f>IF(ISBLANK(SchArtZus!B13),"zz",SchArtZus!B13)</f>
        <v>zz</v>
      </c>
    </row>
    <row r="498" spans="1:1" x14ac:dyDescent="0.2">
      <c r="A498" s="31" t="str">
        <f>IF(ISBLANK(SchArtZus!B14),"zz",SchArtZus!B14)</f>
        <v>zz</v>
      </c>
    </row>
    <row r="499" spans="1:1" x14ac:dyDescent="0.2">
      <c r="A499" s="31" t="str">
        <f>IF(ISBLANK(SchArtZus!B15),"zz",SchArtZus!B15)</f>
        <v>zz</v>
      </c>
    </row>
    <row r="500" spans="1:1" x14ac:dyDescent="0.2">
      <c r="A500" s="31" t="str">
        <f>IF(ISBLANK(SchArtZus!B16),"zz",SchArtZus!B16)</f>
        <v>zz</v>
      </c>
    </row>
    <row r="501" spans="1:1" x14ac:dyDescent="0.2">
      <c r="A501" s="31" t="str">
        <f>IF(ISBLANK(SchArtZus!B17),"zz",SchArtZus!B17)</f>
        <v>zz</v>
      </c>
    </row>
    <row r="502" spans="1:1" x14ac:dyDescent="0.2">
      <c r="A502" s="31" t="str">
        <f>IF(ISBLANK(SchArtZus!B18),"zz",SchArtZus!B18)</f>
        <v>zz</v>
      </c>
    </row>
    <row r="503" spans="1:1" x14ac:dyDescent="0.2">
      <c r="A503" s="31" t="str">
        <f>IF(ISBLANK(SchArtZus!B19),"zz",SchArtZus!B19)</f>
        <v>zz</v>
      </c>
    </row>
    <row r="504" spans="1:1" x14ac:dyDescent="0.2">
      <c r="A504" s="31" t="str">
        <f>IF(ISBLANK(SchArtZus!B20),"zz",SchArtZus!B20)</f>
        <v>zz</v>
      </c>
    </row>
    <row r="505" spans="1:1" x14ac:dyDescent="0.2">
      <c r="A505" s="31" t="str">
        <f>IF(ISBLANK(SchArtZus!B21),"zz",SchArtZus!B21)</f>
        <v>zz</v>
      </c>
    </row>
    <row r="506" spans="1:1" x14ac:dyDescent="0.2">
      <c r="A506" s="31" t="str">
        <f>IF(ISBLANK(SchArtZus!B22),"zz",SchArtZus!B22)</f>
        <v>zz</v>
      </c>
    </row>
    <row r="507" spans="1:1" x14ac:dyDescent="0.2">
      <c r="A507" s="3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indexed="42"/>
  </sheetPr>
  <dimension ref="A1:B319"/>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7.42578125" style="75" customWidth="1"/>
    <col min="2" max="2" width="54.85546875" style="75" customWidth="1"/>
    <col min="3" max="16384" width="11.42578125" style="75"/>
  </cols>
  <sheetData>
    <row r="1" spans="1:2" s="74" customFormat="1" x14ac:dyDescent="0.2">
      <c r="A1" s="74" t="s">
        <v>3456</v>
      </c>
    </row>
    <row r="2" spans="1:2" s="74" customFormat="1" x14ac:dyDescent="0.2"/>
    <row r="3" spans="1:2" s="74" customFormat="1" x14ac:dyDescent="0.2">
      <c r="A3" s="180" t="s">
        <v>116</v>
      </c>
      <c r="B3" s="181" t="s">
        <v>3457</v>
      </c>
    </row>
    <row r="4" spans="1:2" x14ac:dyDescent="0.2">
      <c r="A4" s="161">
        <f>IF(ISBLANK('Nomenklatur komplett'!M4),"-",'Nomenklatur komplett'!M4)</f>
        <v>8100</v>
      </c>
      <c r="B4" s="162" t="str">
        <f>IF(ISBLANK('Nomenklatur komplett'!N4),"-",'Nomenklatur komplett'!N4)</f>
        <v>Schweiz</v>
      </c>
    </row>
    <row r="5" spans="1:2" x14ac:dyDescent="0.2">
      <c r="A5" s="161">
        <f>IF(ISBLANK('Nomenklatur komplett'!M5),"-",'Nomenklatur komplett'!M5)</f>
        <v>8501</v>
      </c>
      <c r="B5" s="162" t="str">
        <f>IF(ISBLANK('Nomenklatur komplett'!N5),"-",'Nomenklatur komplett'!N5)</f>
        <v>Afghanistan</v>
      </c>
    </row>
    <row r="6" spans="1:2" x14ac:dyDescent="0.2">
      <c r="A6" s="161">
        <f>IF(ISBLANK('Nomenklatur komplett'!M6),"-",'Nomenklatur komplett'!M6)</f>
        <v>8359</v>
      </c>
      <c r="B6" s="162" t="str">
        <f>IF(ISBLANK('Nomenklatur komplett'!N6),"-",'Nomenklatur komplett'!N6)</f>
        <v>Ägypten</v>
      </c>
    </row>
    <row r="7" spans="1:2" x14ac:dyDescent="0.2">
      <c r="A7" s="161">
        <f>IF(ISBLANK('Nomenklatur komplett'!M7),"-",'Nomenklatur komplett'!M7)</f>
        <v>8201</v>
      </c>
      <c r="B7" s="162" t="str">
        <f>IF(ISBLANK('Nomenklatur komplett'!N7),"-",'Nomenklatur komplett'!N7)</f>
        <v>Albanien</v>
      </c>
    </row>
    <row r="8" spans="1:2" x14ac:dyDescent="0.2">
      <c r="A8" s="161">
        <f>IF(ISBLANK('Nomenklatur komplett'!M8),"-",'Nomenklatur komplett'!M8)</f>
        <v>8304</v>
      </c>
      <c r="B8" s="162" t="str">
        <f>IF(ISBLANK('Nomenklatur komplett'!N8),"-",'Nomenklatur komplett'!N8)</f>
        <v>Algerien</v>
      </c>
    </row>
    <row r="9" spans="1:2" x14ac:dyDescent="0.2">
      <c r="A9" s="161">
        <f>IF(ISBLANK('Nomenklatur komplett'!M9),"-",'Nomenklatur komplett'!M9)</f>
        <v>8202</v>
      </c>
      <c r="B9" s="162" t="str">
        <f>IF(ISBLANK('Nomenklatur komplett'!N9),"-",'Nomenklatur komplett'!N9)</f>
        <v>Andorra</v>
      </c>
    </row>
    <row r="10" spans="1:2" x14ac:dyDescent="0.2">
      <c r="A10" s="161">
        <f>IF(ISBLANK('Nomenklatur komplett'!M10),"-",'Nomenklatur komplett'!M10)</f>
        <v>8305</v>
      </c>
      <c r="B10" s="162" t="str">
        <f>IF(ISBLANK('Nomenklatur komplett'!N10),"-",'Nomenklatur komplett'!N10)</f>
        <v>Angola</v>
      </c>
    </row>
    <row r="11" spans="1:2" x14ac:dyDescent="0.2">
      <c r="A11" s="161">
        <f>IF(ISBLANK('Nomenklatur komplett'!M11),"-",'Nomenklatur komplett'!M11)</f>
        <v>8442</v>
      </c>
      <c r="B11" s="162" t="str">
        <f>IF(ISBLANK('Nomenklatur komplett'!N11),"-",'Nomenklatur komplett'!N11)</f>
        <v>Antigua und Barbuda</v>
      </c>
    </row>
    <row r="12" spans="1:2" x14ac:dyDescent="0.2">
      <c r="A12" s="161">
        <f>IF(ISBLANK('Nomenklatur komplett'!M12),"-",'Nomenklatur komplett'!M12)</f>
        <v>8301</v>
      </c>
      <c r="B12" s="162" t="str">
        <f>IF(ISBLANK('Nomenklatur komplett'!N12),"-",'Nomenklatur komplett'!N12)</f>
        <v>Äquatorialguinea</v>
      </c>
    </row>
    <row r="13" spans="1:2" x14ac:dyDescent="0.2">
      <c r="A13" s="161">
        <f>IF(ISBLANK('Nomenklatur komplett'!M13),"-",'Nomenklatur komplett'!M13)</f>
        <v>8401</v>
      </c>
      <c r="B13" s="162" t="str">
        <f>IF(ISBLANK('Nomenklatur komplett'!N13),"-",'Nomenklatur komplett'!N13)</f>
        <v>Argentinien</v>
      </c>
    </row>
    <row r="14" spans="1:2" x14ac:dyDescent="0.2">
      <c r="A14" s="161">
        <f>IF(ISBLANK('Nomenklatur komplett'!M14),"-",'Nomenklatur komplett'!M14)</f>
        <v>8560</v>
      </c>
      <c r="B14" s="162" t="str">
        <f>IF(ISBLANK('Nomenklatur komplett'!N14),"-",'Nomenklatur komplett'!N14)</f>
        <v>Armenien</v>
      </c>
    </row>
    <row r="15" spans="1:2" x14ac:dyDescent="0.2">
      <c r="A15" s="161">
        <f>IF(ISBLANK('Nomenklatur komplett'!M15),"-",'Nomenklatur komplett'!M15)</f>
        <v>8561</v>
      </c>
      <c r="B15" s="162" t="str">
        <f>IF(ISBLANK('Nomenklatur komplett'!N15),"-",'Nomenklatur komplett'!N15)</f>
        <v>Aserbaidschan</v>
      </c>
    </row>
    <row r="16" spans="1:2" x14ac:dyDescent="0.2">
      <c r="A16" s="161">
        <f>IF(ISBLANK('Nomenklatur komplett'!M16),"-",'Nomenklatur komplett'!M16)</f>
        <v>8302</v>
      </c>
      <c r="B16" s="162" t="str">
        <f>IF(ISBLANK('Nomenklatur komplett'!N16),"-",'Nomenklatur komplett'!N16)</f>
        <v>Äthiopien</v>
      </c>
    </row>
    <row r="17" spans="1:2" x14ac:dyDescent="0.2">
      <c r="A17" s="161">
        <f>IF(ISBLANK('Nomenklatur komplett'!M17),"-",'Nomenklatur komplett'!M17)</f>
        <v>8601</v>
      </c>
      <c r="B17" s="162" t="str">
        <f>IF(ISBLANK('Nomenklatur komplett'!N17),"-",'Nomenklatur komplett'!N17)</f>
        <v>Australien</v>
      </c>
    </row>
    <row r="18" spans="1:2" x14ac:dyDescent="0.2">
      <c r="A18" s="161">
        <f>IF(ISBLANK('Nomenklatur komplett'!M18),"-",'Nomenklatur komplett'!M18)</f>
        <v>8402</v>
      </c>
      <c r="B18" s="162" t="str">
        <f>IF(ISBLANK('Nomenklatur komplett'!N18),"-",'Nomenklatur komplett'!N18)</f>
        <v>Bahamas</v>
      </c>
    </row>
    <row r="19" spans="1:2" x14ac:dyDescent="0.2">
      <c r="A19" s="161">
        <f>IF(ISBLANK('Nomenklatur komplett'!M19),"-",'Nomenklatur komplett'!M19)</f>
        <v>8502</v>
      </c>
      <c r="B19" s="162" t="str">
        <f>IF(ISBLANK('Nomenklatur komplett'!N19),"-",'Nomenklatur komplett'!N19)</f>
        <v>Bahrain</v>
      </c>
    </row>
    <row r="20" spans="1:2" x14ac:dyDescent="0.2">
      <c r="A20" s="161">
        <f>IF(ISBLANK('Nomenklatur komplett'!M20),"-",'Nomenklatur komplett'!M20)</f>
        <v>8546</v>
      </c>
      <c r="B20" s="162" t="str">
        <f>IF(ISBLANK('Nomenklatur komplett'!N20),"-",'Nomenklatur komplett'!N20)</f>
        <v>Bangladesch</v>
      </c>
    </row>
    <row r="21" spans="1:2" x14ac:dyDescent="0.2">
      <c r="A21" s="161">
        <f>IF(ISBLANK('Nomenklatur komplett'!M21),"-",'Nomenklatur komplett'!M21)</f>
        <v>8403</v>
      </c>
      <c r="B21" s="162" t="str">
        <f>IF(ISBLANK('Nomenklatur komplett'!N21),"-",'Nomenklatur komplett'!N21)</f>
        <v>Barbados</v>
      </c>
    </row>
    <row r="22" spans="1:2" x14ac:dyDescent="0.2">
      <c r="A22" s="161">
        <f>IF(ISBLANK('Nomenklatur komplett'!M22),"-",'Nomenklatur komplett'!M22)</f>
        <v>8266</v>
      </c>
      <c r="B22" s="162" t="str">
        <f>IF(ISBLANK('Nomenklatur komplett'!N22),"-",'Nomenklatur komplett'!N22)</f>
        <v>Belarus</v>
      </c>
    </row>
    <row r="23" spans="1:2" x14ac:dyDescent="0.2">
      <c r="A23" s="161">
        <f>IF(ISBLANK('Nomenklatur komplett'!M23),"-",'Nomenklatur komplett'!M23)</f>
        <v>8204</v>
      </c>
      <c r="B23" s="162" t="str">
        <f>IF(ISBLANK('Nomenklatur komplett'!N23),"-",'Nomenklatur komplett'!N23)</f>
        <v>Belgien</v>
      </c>
    </row>
    <row r="24" spans="1:2" x14ac:dyDescent="0.2">
      <c r="A24" s="161">
        <f>IF(ISBLANK('Nomenklatur komplett'!M24),"-",'Nomenklatur komplett'!M24)</f>
        <v>8419</v>
      </c>
      <c r="B24" s="162" t="str">
        <f>IF(ISBLANK('Nomenklatur komplett'!N24),"-",'Nomenklatur komplett'!N24)</f>
        <v>Belize</v>
      </c>
    </row>
    <row r="25" spans="1:2" x14ac:dyDescent="0.2">
      <c r="A25" s="161">
        <f>IF(ISBLANK('Nomenklatur komplett'!M25),"-",'Nomenklatur komplett'!M25)</f>
        <v>8309</v>
      </c>
      <c r="B25" s="162" t="str">
        <f>IF(ISBLANK('Nomenklatur komplett'!N25),"-",'Nomenklatur komplett'!N25)</f>
        <v>Benin</v>
      </c>
    </row>
    <row r="26" spans="1:2" x14ac:dyDescent="0.2">
      <c r="A26" s="161">
        <f>IF(ISBLANK('Nomenklatur komplett'!M26),"-",'Nomenklatur komplett'!M26)</f>
        <v>8503</v>
      </c>
      <c r="B26" s="162" t="str">
        <f>IF(ISBLANK('Nomenklatur komplett'!N26),"-",'Nomenklatur komplett'!N26)</f>
        <v>Bhutan</v>
      </c>
    </row>
    <row r="27" spans="1:2" x14ac:dyDescent="0.2">
      <c r="A27" s="161">
        <f>IF(ISBLANK('Nomenklatur komplett'!M27),"-",'Nomenklatur komplett'!M27)</f>
        <v>8405</v>
      </c>
      <c r="B27" s="162" t="str">
        <f>IF(ISBLANK('Nomenklatur komplett'!N27),"-",'Nomenklatur komplett'!N27)</f>
        <v>Bolivien</v>
      </c>
    </row>
    <row r="28" spans="1:2" x14ac:dyDescent="0.2">
      <c r="A28" s="161">
        <f>IF(ISBLANK('Nomenklatur komplett'!M28),"-",'Nomenklatur komplett'!M28)</f>
        <v>8252</v>
      </c>
      <c r="B28" s="162" t="str">
        <f>IF(ISBLANK('Nomenklatur komplett'!N28),"-",'Nomenklatur komplett'!N28)</f>
        <v>Bosnien und Herzegowina</v>
      </c>
    </row>
    <row r="29" spans="1:2" x14ac:dyDescent="0.2">
      <c r="A29" s="161">
        <f>IF(ISBLANK('Nomenklatur komplett'!M29),"-",'Nomenklatur komplett'!M29)</f>
        <v>8307</v>
      </c>
      <c r="B29" s="162" t="str">
        <f>IF(ISBLANK('Nomenklatur komplett'!N29),"-",'Nomenklatur komplett'!N29)</f>
        <v>Botsuana</v>
      </c>
    </row>
    <row r="30" spans="1:2" x14ac:dyDescent="0.2">
      <c r="A30" s="161">
        <f>IF(ISBLANK('Nomenklatur komplett'!M30),"-",'Nomenklatur komplett'!M30)</f>
        <v>8406</v>
      </c>
      <c r="B30" s="162" t="str">
        <f>IF(ISBLANK('Nomenklatur komplett'!N30),"-",'Nomenklatur komplett'!N30)</f>
        <v>Brasilien</v>
      </c>
    </row>
    <row r="31" spans="1:2" x14ac:dyDescent="0.2">
      <c r="A31" s="161">
        <f>IF(ISBLANK('Nomenklatur komplett'!M31),"-",'Nomenklatur komplett'!M31)</f>
        <v>8504</v>
      </c>
      <c r="B31" s="162" t="str">
        <f>IF(ISBLANK('Nomenklatur komplett'!N31),"-",'Nomenklatur komplett'!N31)</f>
        <v>Brunei Darussalam</v>
      </c>
    </row>
    <row r="32" spans="1:2" x14ac:dyDescent="0.2">
      <c r="A32" s="161">
        <f>IF(ISBLANK('Nomenklatur komplett'!M32),"-",'Nomenklatur komplett'!M32)</f>
        <v>8205</v>
      </c>
      <c r="B32" s="162" t="str">
        <f>IF(ISBLANK('Nomenklatur komplett'!N32),"-",'Nomenklatur komplett'!N32)</f>
        <v>Bulgarien</v>
      </c>
    </row>
    <row r="33" spans="1:2" x14ac:dyDescent="0.2">
      <c r="A33" s="161">
        <f>IF(ISBLANK('Nomenklatur komplett'!M33),"-",'Nomenklatur komplett'!M33)</f>
        <v>8337</v>
      </c>
      <c r="B33" s="162" t="str">
        <f>IF(ISBLANK('Nomenklatur komplett'!N33),"-",'Nomenklatur komplett'!N33)</f>
        <v>Burkina Faso</v>
      </c>
    </row>
    <row r="34" spans="1:2" x14ac:dyDescent="0.2">
      <c r="A34" s="161">
        <f>IF(ISBLANK('Nomenklatur komplett'!M34),"-",'Nomenklatur komplett'!M34)</f>
        <v>8308</v>
      </c>
      <c r="B34" s="162" t="str">
        <f>IF(ISBLANK('Nomenklatur komplett'!N34),"-",'Nomenklatur komplett'!N34)</f>
        <v>Burundi</v>
      </c>
    </row>
    <row r="35" spans="1:2" x14ac:dyDescent="0.2">
      <c r="A35" s="161">
        <f>IF(ISBLANK('Nomenklatur komplett'!M35),"-",'Nomenklatur komplett'!M35)</f>
        <v>8319</v>
      </c>
      <c r="B35" s="162" t="str">
        <f>IF(ISBLANK('Nomenklatur komplett'!N35),"-",'Nomenklatur komplett'!N35)</f>
        <v>Cabo Verde</v>
      </c>
    </row>
    <row r="36" spans="1:2" x14ac:dyDescent="0.2">
      <c r="A36" s="161">
        <f>IF(ISBLANK('Nomenklatur komplett'!M36),"-",'Nomenklatur komplett'!M36)</f>
        <v>8407</v>
      </c>
      <c r="B36" s="162" t="str">
        <f>IF(ISBLANK('Nomenklatur komplett'!N36),"-",'Nomenklatur komplett'!N36)</f>
        <v>Chile</v>
      </c>
    </row>
    <row r="37" spans="1:2" x14ac:dyDescent="0.2">
      <c r="A37" s="161">
        <f>IF(ISBLANK('Nomenklatur komplett'!M37),"-",'Nomenklatur komplett'!M37)</f>
        <v>8508</v>
      </c>
      <c r="B37" s="162" t="str">
        <f>IF(ISBLANK('Nomenklatur komplett'!N37),"-",'Nomenklatur komplett'!N37)</f>
        <v>China</v>
      </c>
    </row>
    <row r="38" spans="1:2" x14ac:dyDescent="0.2">
      <c r="A38" s="161">
        <f>IF(ISBLANK('Nomenklatur komplett'!M38),"-",'Nomenklatur komplett'!M38)</f>
        <v>8682</v>
      </c>
      <c r="B38" s="162" t="str">
        <f>IF(ISBLANK('Nomenklatur komplett'!N38),"-",'Nomenklatur komplett'!N38)</f>
        <v>Cookinseln</v>
      </c>
    </row>
    <row r="39" spans="1:2" x14ac:dyDescent="0.2">
      <c r="A39" s="161">
        <f>IF(ISBLANK('Nomenklatur komplett'!M39),"-",'Nomenklatur komplett'!M39)</f>
        <v>8408</v>
      </c>
      <c r="B39" s="162" t="str">
        <f>IF(ISBLANK('Nomenklatur komplett'!N39),"-",'Nomenklatur komplett'!N39)</f>
        <v>Costa Rica</v>
      </c>
    </row>
    <row r="40" spans="1:2" x14ac:dyDescent="0.2">
      <c r="A40" s="161">
        <f>IF(ISBLANK('Nomenklatur komplett'!M40),"-",'Nomenklatur komplett'!M40)</f>
        <v>8310</v>
      </c>
      <c r="B40" s="162" t="str">
        <f>IF(ISBLANK('Nomenklatur komplett'!N40),"-",'Nomenklatur komplett'!N40)</f>
        <v>Côte d'Ivoire</v>
      </c>
    </row>
    <row r="41" spans="1:2" x14ac:dyDescent="0.2">
      <c r="A41" s="161">
        <f>IF(ISBLANK('Nomenklatur komplett'!M41),"-",'Nomenklatur komplett'!M41)</f>
        <v>8206</v>
      </c>
      <c r="B41" s="162" t="str">
        <f>IF(ISBLANK('Nomenklatur komplett'!N41),"-",'Nomenklatur komplett'!N41)</f>
        <v>Dänemark</v>
      </c>
    </row>
    <row r="42" spans="1:2" x14ac:dyDescent="0.2">
      <c r="A42" s="161">
        <f>IF(ISBLANK('Nomenklatur komplett'!M42),"-",'Nomenklatur komplett'!M42)</f>
        <v>8207</v>
      </c>
      <c r="B42" s="162" t="str">
        <f>IF(ISBLANK('Nomenklatur komplett'!N42),"-",'Nomenklatur komplett'!N42)</f>
        <v>Deutschland</v>
      </c>
    </row>
    <row r="43" spans="1:2" x14ac:dyDescent="0.2">
      <c r="A43" s="161">
        <f>IF(ISBLANK('Nomenklatur komplett'!M43),"-",'Nomenklatur komplett'!M43)</f>
        <v>8440</v>
      </c>
      <c r="B43" s="162" t="str">
        <f>IF(ISBLANK('Nomenklatur komplett'!N43),"-",'Nomenklatur komplett'!N43)</f>
        <v>Dominica</v>
      </c>
    </row>
    <row r="44" spans="1:2" x14ac:dyDescent="0.2">
      <c r="A44" s="161">
        <f>IF(ISBLANK('Nomenklatur komplett'!M44),"-",'Nomenklatur komplett'!M44)</f>
        <v>8409</v>
      </c>
      <c r="B44" s="162" t="str">
        <f>IF(ISBLANK('Nomenklatur komplett'!N44),"-",'Nomenklatur komplett'!N44)</f>
        <v>Dominikanische Republik</v>
      </c>
    </row>
    <row r="45" spans="1:2" x14ac:dyDescent="0.2">
      <c r="A45" s="161">
        <f>IF(ISBLANK('Nomenklatur komplett'!M45),"-",'Nomenklatur komplett'!M45)</f>
        <v>8303</v>
      </c>
      <c r="B45" s="162" t="str">
        <f>IF(ISBLANK('Nomenklatur komplett'!N45),"-",'Nomenklatur komplett'!N45)</f>
        <v>Dschibuti</v>
      </c>
    </row>
    <row r="46" spans="1:2" x14ac:dyDescent="0.2">
      <c r="A46" s="161">
        <f>IF(ISBLANK('Nomenklatur komplett'!M46),"-",'Nomenklatur komplett'!M46)</f>
        <v>8410</v>
      </c>
      <c r="B46" s="162" t="str">
        <f>IF(ISBLANK('Nomenklatur komplett'!N46),"-",'Nomenklatur komplett'!N46)</f>
        <v>Ecuador</v>
      </c>
    </row>
    <row r="47" spans="1:2" x14ac:dyDescent="0.2">
      <c r="A47" s="161">
        <f>IF(ISBLANK('Nomenklatur komplett'!M47),"-",'Nomenklatur komplett'!M47)</f>
        <v>8411</v>
      </c>
      <c r="B47" s="162" t="str">
        <f>IF(ISBLANK('Nomenklatur komplett'!N47),"-",'Nomenklatur komplett'!N47)</f>
        <v>El Salvador</v>
      </c>
    </row>
    <row r="48" spans="1:2" x14ac:dyDescent="0.2">
      <c r="A48" s="161">
        <f>IF(ISBLANK('Nomenklatur komplett'!M48),"-",'Nomenklatur komplett'!M48)</f>
        <v>8362</v>
      </c>
      <c r="B48" s="162" t="str">
        <f>IF(ISBLANK('Nomenklatur komplett'!N48),"-",'Nomenklatur komplett'!N48)</f>
        <v>Eritrea</v>
      </c>
    </row>
    <row r="49" spans="1:2" x14ac:dyDescent="0.2">
      <c r="A49" s="161">
        <f>IF(ISBLANK('Nomenklatur komplett'!M49),"-",'Nomenklatur komplett'!M49)</f>
        <v>8260</v>
      </c>
      <c r="B49" s="162" t="str">
        <f>IF(ISBLANK('Nomenklatur komplett'!N49),"-",'Nomenklatur komplett'!N49)</f>
        <v>Estland</v>
      </c>
    </row>
    <row r="50" spans="1:2" x14ac:dyDescent="0.2">
      <c r="A50" s="161">
        <f>IF(ISBLANK('Nomenklatur komplett'!M50),"-",'Nomenklatur komplett'!M50)</f>
        <v>8352</v>
      </c>
      <c r="B50" s="162" t="str">
        <f>IF(ISBLANK('Nomenklatur komplett'!N50),"-",'Nomenklatur komplett'!N50)</f>
        <v>Eswatini</v>
      </c>
    </row>
    <row r="51" spans="1:2" x14ac:dyDescent="0.2">
      <c r="A51" s="161">
        <f>IF(ISBLANK('Nomenklatur komplett'!M51),"-",'Nomenklatur komplett'!M51)</f>
        <v>8602</v>
      </c>
      <c r="B51" s="162" t="str">
        <f>IF(ISBLANK('Nomenklatur komplett'!N51),"-",'Nomenklatur komplett'!N51)</f>
        <v>Fidschi</v>
      </c>
    </row>
    <row r="52" spans="1:2" x14ac:dyDescent="0.2">
      <c r="A52" s="161">
        <f>IF(ISBLANK('Nomenklatur komplett'!M52),"-",'Nomenklatur komplett'!M52)</f>
        <v>8211</v>
      </c>
      <c r="B52" s="162" t="str">
        <f>IF(ISBLANK('Nomenklatur komplett'!N52),"-",'Nomenklatur komplett'!N52)</f>
        <v>Finnland</v>
      </c>
    </row>
    <row r="53" spans="1:2" x14ac:dyDescent="0.2">
      <c r="A53" s="161">
        <f>IF(ISBLANK('Nomenklatur komplett'!M53),"-",'Nomenklatur komplett'!M53)</f>
        <v>8212</v>
      </c>
      <c r="B53" s="162" t="str">
        <f>IF(ISBLANK('Nomenklatur komplett'!N53),"-",'Nomenklatur komplett'!N53)</f>
        <v>Frankreich</v>
      </c>
    </row>
    <row r="54" spans="1:2" x14ac:dyDescent="0.2">
      <c r="A54" s="161">
        <f>IF(ISBLANK('Nomenklatur komplett'!M54),"-",'Nomenklatur komplett'!M54)</f>
        <v>8311</v>
      </c>
      <c r="B54" s="162" t="str">
        <f>IF(ISBLANK('Nomenklatur komplett'!N54),"-",'Nomenklatur komplett'!N54)</f>
        <v>Gabun</v>
      </c>
    </row>
    <row r="55" spans="1:2" x14ac:dyDescent="0.2">
      <c r="A55" s="161">
        <f>IF(ISBLANK('Nomenklatur komplett'!M55),"-",'Nomenklatur komplett'!M55)</f>
        <v>8312</v>
      </c>
      <c r="B55" s="162" t="str">
        <f>IF(ISBLANK('Nomenklatur komplett'!N55),"-",'Nomenklatur komplett'!N55)</f>
        <v>Gambia</v>
      </c>
    </row>
    <row r="56" spans="1:2" x14ac:dyDescent="0.2">
      <c r="A56" s="161">
        <f>IF(ISBLANK('Nomenklatur komplett'!M56),"-",'Nomenklatur komplett'!M56)</f>
        <v>8562</v>
      </c>
      <c r="B56" s="162" t="str">
        <f>IF(ISBLANK('Nomenklatur komplett'!N56),"-",'Nomenklatur komplett'!N56)</f>
        <v>Georgien</v>
      </c>
    </row>
    <row r="57" spans="1:2" x14ac:dyDescent="0.2">
      <c r="A57" s="161">
        <f>IF(ISBLANK('Nomenklatur komplett'!M57),"-",'Nomenklatur komplett'!M57)</f>
        <v>8313</v>
      </c>
      <c r="B57" s="162" t="str">
        <f>IF(ISBLANK('Nomenklatur komplett'!N57),"-",'Nomenklatur komplett'!N57)</f>
        <v>Ghana</v>
      </c>
    </row>
    <row r="58" spans="1:2" x14ac:dyDescent="0.2">
      <c r="A58" s="161">
        <f>IF(ISBLANK('Nomenklatur komplett'!M58),"-",'Nomenklatur komplett'!M58)</f>
        <v>8441</v>
      </c>
      <c r="B58" s="162" t="str">
        <f>IF(ISBLANK('Nomenklatur komplett'!N58),"-",'Nomenklatur komplett'!N58)</f>
        <v>Grenada</v>
      </c>
    </row>
    <row r="59" spans="1:2" x14ac:dyDescent="0.2">
      <c r="A59" s="161">
        <f>IF(ISBLANK('Nomenklatur komplett'!M59),"-",'Nomenklatur komplett'!M59)</f>
        <v>8214</v>
      </c>
      <c r="B59" s="162" t="str">
        <f>IF(ISBLANK('Nomenklatur komplett'!N59),"-",'Nomenklatur komplett'!N59)</f>
        <v>Griechenland</v>
      </c>
    </row>
    <row r="60" spans="1:2" x14ac:dyDescent="0.2">
      <c r="A60" s="161">
        <f>IF(ISBLANK('Nomenklatur komplett'!M60),"-",'Nomenklatur komplett'!M60)</f>
        <v>8415</v>
      </c>
      <c r="B60" s="162" t="str">
        <f>IF(ISBLANK('Nomenklatur komplett'!N60),"-",'Nomenklatur komplett'!N60)</f>
        <v>Guatemala</v>
      </c>
    </row>
    <row r="61" spans="1:2" x14ac:dyDescent="0.2">
      <c r="A61" s="161">
        <f>IF(ISBLANK('Nomenklatur komplett'!M61),"-",'Nomenklatur komplett'!M61)</f>
        <v>8315</v>
      </c>
      <c r="B61" s="162" t="str">
        <f>IF(ISBLANK('Nomenklatur komplett'!N61),"-",'Nomenklatur komplett'!N61)</f>
        <v>Guinea</v>
      </c>
    </row>
    <row r="62" spans="1:2" x14ac:dyDescent="0.2">
      <c r="A62" s="161">
        <f>IF(ISBLANK('Nomenklatur komplett'!M62),"-",'Nomenklatur komplett'!M62)</f>
        <v>8314</v>
      </c>
      <c r="B62" s="162" t="str">
        <f>IF(ISBLANK('Nomenklatur komplett'!N62),"-",'Nomenklatur komplett'!N62)</f>
        <v>Guinea-Bissau</v>
      </c>
    </row>
    <row r="63" spans="1:2" x14ac:dyDescent="0.2">
      <c r="A63" s="161">
        <f>IF(ISBLANK('Nomenklatur komplett'!M63),"-",'Nomenklatur komplett'!M63)</f>
        <v>8417</v>
      </c>
      <c r="B63" s="162" t="str">
        <f>IF(ISBLANK('Nomenklatur komplett'!N63),"-",'Nomenklatur komplett'!N63)</f>
        <v>Guyana</v>
      </c>
    </row>
    <row r="64" spans="1:2" x14ac:dyDescent="0.2">
      <c r="A64" s="161">
        <f>IF(ISBLANK('Nomenklatur komplett'!M64),"-",'Nomenklatur komplett'!M64)</f>
        <v>8418</v>
      </c>
      <c r="B64" s="162" t="str">
        <f>IF(ISBLANK('Nomenklatur komplett'!N64),"-",'Nomenklatur komplett'!N64)</f>
        <v>Haiti</v>
      </c>
    </row>
    <row r="65" spans="1:2" x14ac:dyDescent="0.2">
      <c r="A65" s="161">
        <f>IF(ISBLANK('Nomenklatur komplett'!M65),"-",'Nomenklatur komplett'!M65)</f>
        <v>8420</v>
      </c>
      <c r="B65" s="162" t="str">
        <f>IF(ISBLANK('Nomenklatur komplett'!N65),"-",'Nomenklatur komplett'!N65)</f>
        <v>Honduras</v>
      </c>
    </row>
    <row r="66" spans="1:2" x14ac:dyDescent="0.2">
      <c r="A66" s="161">
        <f>IF(ISBLANK('Nomenklatur komplett'!M66),"-",'Nomenklatur komplett'!M66)</f>
        <v>8510</v>
      </c>
      <c r="B66" s="162" t="str">
        <f>IF(ISBLANK('Nomenklatur komplett'!N66),"-",'Nomenklatur komplett'!N66)</f>
        <v>Indien</v>
      </c>
    </row>
    <row r="67" spans="1:2" x14ac:dyDescent="0.2">
      <c r="A67" s="161">
        <f>IF(ISBLANK('Nomenklatur komplett'!M67),"-",'Nomenklatur komplett'!M67)</f>
        <v>8511</v>
      </c>
      <c r="B67" s="162" t="str">
        <f>IF(ISBLANK('Nomenklatur komplett'!N67),"-",'Nomenklatur komplett'!N67)</f>
        <v>Indonesien</v>
      </c>
    </row>
    <row r="68" spans="1:2" x14ac:dyDescent="0.2">
      <c r="A68" s="161">
        <f>IF(ISBLANK('Nomenklatur komplett'!M68),"-",'Nomenklatur komplett'!M68)</f>
        <v>8512</v>
      </c>
      <c r="B68" s="162" t="str">
        <f>IF(ISBLANK('Nomenklatur komplett'!N68),"-",'Nomenklatur komplett'!N68)</f>
        <v>Irak</v>
      </c>
    </row>
    <row r="69" spans="1:2" x14ac:dyDescent="0.2">
      <c r="A69" s="161">
        <f>IF(ISBLANK('Nomenklatur komplett'!M69),"-",'Nomenklatur komplett'!M69)</f>
        <v>8513</v>
      </c>
      <c r="B69" s="162" t="str">
        <f>IF(ISBLANK('Nomenklatur komplett'!N69),"-",'Nomenklatur komplett'!N69)</f>
        <v>Iran</v>
      </c>
    </row>
    <row r="70" spans="1:2" x14ac:dyDescent="0.2">
      <c r="A70" s="161">
        <f>IF(ISBLANK('Nomenklatur komplett'!M70),"-",'Nomenklatur komplett'!M70)</f>
        <v>8216</v>
      </c>
      <c r="B70" s="162" t="str">
        <f>IF(ISBLANK('Nomenklatur komplett'!N70),"-",'Nomenklatur komplett'!N70)</f>
        <v>Irland</v>
      </c>
    </row>
    <row r="71" spans="1:2" x14ac:dyDescent="0.2">
      <c r="A71" s="161">
        <f>IF(ISBLANK('Nomenklatur komplett'!M71),"-",'Nomenklatur komplett'!M71)</f>
        <v>8217</v>
      </c>
      <c r="B71" s="162" t="str">
        <f>IF(ISBLANK('Nomenklatur komplett'!N71),"-",'Nomenklatur komplett'!N71)</f>
        <v>Island</v>
      </c>
    </row>
    <row r="72" spans="1:2" x14ac:dyDescent="0.2">
      <c r="A72" s="161">
        <f>IF(ISBLANK('Nomenklatur komplett'!M72),"-",'Nomenklatur komplett'!M72)</f>
        <v>8514</v>
      </c>
      <c r="B72" s="162" t="str">
        <f>IF(ISBLANK('Nomenklatur komplett'!N72),"-",'Nomenklatur komplett'!N72)</f>
        <v>Israel</v>
      </c>
    </row>
    <row r="73" spans="1:2" x14ac:dyDescent="0.2">
      <c r="A73" s="161">
        <f>IF(ISBLANK('Nomenklatur komplett'!M73),"-",'Nomenklatur komplett'!M73)</f>
        <v>8218</v>
      </c>
      <c r="B73" s="162" t="str">
        <f>IF(ISBLANK('Nomenklatur komplett'!N73),"-",'Nomenklatur komplett'!N73)</f>
        <v>Italien</v>
      </c>
    </row>
    <row r="74" spans="1:2" x14ac:dyDescent="0.2">
      <c r="A74" s="161">
        <f>IF(ISBLANK('Nomenklatur komplett'!M74),"-",'Nomenklatur komplett'!M74)</f>
        <v>8421</v>
      </c>
      <c r="B74" s="162" t="str">
        <f>IF(ISBLANK('Nomenklatur komplett'!N74),"-",'Nomenklatur komplett'!N74)</f>
        <v>Jamaika</v>
      </c>
    </row>
    <row r="75" spans="1:2" x14ac:dyDescent="0.2">
      <c r="A75" s="161">
        <f>IF(ISBLANK('Nomenklatur komplett'!M75),"-",'Nomenklatur komplett'!M75)</f>
        <v>8515</v>
      </c>
      <c r="B75" s="162" t="str">
        <f>IF(ISBLANK('Nomenklatur komplett'!N75),"-",'Nomenklatur komplett'!N75)</f>
        <v>Japan</v>
      </c>
    </row>
    <row r="76" spans="1:2" x14ac:dyDescent="0.2">
      <c r="A76" s="161">
        <f>IF(ISBLANK('Nomenklatur komplett'!M76),"-",'Nomenklatur komplett'!M76)</f>
        <v>8516</v>
      </c>
      <c r="B76" s="162" t="str">
        <f>IF(ISBLANK('Nomenklatur komplett'!N76),"-",'Nomenklatur komplett'!N76)</f>
        <v>Jemen</v>
      </c>
    </row>
    <row r="77" spans="1:2" x14ac:dyDescent="0.2">
      <c r="A77" s="161">
        <f>IF(ISBLANK('Nomenklatur komplett'!M77),"-",'Nomenklatur komplett'!M77)</f>
        <v>8517</v>
      </c>
      <c r="B77" s="162" t="str">
        <f>IF(ISBLANK('Nomenklatur komplett'!N77),"-",'Nomenklatur komplett'!N77)</f>
        <v>Jordanien</v>
      </c>
    </row>
    <row r="78" spans="1:2" x14ac:dyDescent="0.2">
      <c r="A78" s="161">
        <f>IF(ISBLANK('Nomenklatur komplett'!M78),"-",'Nomenklatur komplett'!M78)</f>
        <v>8518</v>
      </c>
      <c r="B78" s="162" t="str">
        <f>IF(ISBLANK('Nomenklatur komplett'!N78),"-",'Nomenklatur komplett'!N78)</f>
        <v>Kambodscha</v>
      </c>
    </row>
    <row r="79" spans="1:2" x14ac:dyDescent="0.2">
      <c r="A79" s="161">
        <f>IF(ISBLANK('Nomenklatur komplett'!M79),"-",'Nomenklatur komplett'!M79)</f>
        <v>8317</v>
      </c>
      <c r="B79" s="162" t="str">
        <f>IF(ISBLANK('Nomenklatur komplett'!N79),"-",'Nomenklatur komplett'!N79)</f>
        <v>Kamerun</v>
      </c>
    </row>
    <row r="80" spans="1:2" x14ac:dyDescent="0.2">
      <c r="A80" s="161">
        <f>IF(ISBLANK('Nomenklatur komplett'!M80),"-",'Nomenklatur komplett'!M80)</f>
        <v>8423</v>
      </c>
      <c r="B80" s="162" t="str">
        <f>IF(ISBLANK('Nomenklatur komplett'!N80),"-",'Nomenklatur komplett'!N80)</f>
        <v>Kanada</v>
      </c>
    </row>
    <row r="81" spans="1:2" x14ac:dyDescent="0.2">
      <c r="A81" s="161">
        <f>IF(ISBLANK('Nomenklatur komplett'!M81),"-",'Nomenklatur komplett'!M81)</f>
        <v>8563</v>
      </c>
      <c r="B81" s="162" t="str">
        <f>IF(ISBLANK('Nomenklatur komplett'!N81),"-",'Nomenklatur komplett'!N81)</f>
        <v>Kasachstan</v>
      </c>
    </row>
    <row r="82" spans="1:2" x14ac:dyDescent="0.2">
      <c r="A82" s="161">
        <f>IF(ISBLANK('Nomenklatur komplett'!M82),"-",'Nomenklatur komplett'!M82)</f>
        <v>8519</v>
      </c>
      <c r="B82" s="162" t="str">
        <f>IF(ISBLANK('Nomenklatur komplett'!N82),"-",'Nomenklatur komplett'!N82)</f>
        <v>Katar</v>
      </c>
    </row>
    <row r="83" spans="1:2" x14ac:dyDescent="0.2">
      <c r="A83" s="161">
        <f>IF(ISBLANK('Nomenklatur komplett'!M83),"-",'Nomenklatur komplett'!M83)</f>
        <v>8320</v>
      </c>
      <c r="B83" s="162" t="str">
        <f>IF(ISBLANK('Nomenklatur komplett'!N83),"-",'Nomenklatur komplett'!N83)</f>
        <v>Kenia</v>
      </c>
    </row>
    <row r="84" spans="1:2" x14ac:dyDescent="0.2">
      <c r="A84" s="161">
        <f>IF(ISBLANK('Nomenklatur komplett'!M84),"-",'Nomenklatur komplett'!M84)</f>
        <v>8564</v>
      </c>
      <c r="B84" s="162" t="str">
        <f>IF(ISBLANK('Nomenklatur komplett'!N84),"-",'Nomenklatur komplett'!N84)</f>
        <v>Kirgisistan</v>
      </c>
    </row>
    <row r="85" spans="1:2" x14ac:dyDescent="0.2">
      <c r="A85" s="161">
        <f>IF(ISBLANK('Nomenklatur komplett'!M85),"-",'Nomenklatur komplett'!M85)</f>
        <v>8616</v>
      </c>
      <c r="B85" s="162" t="str">
        <f>IF(ISBLANK('Nomenklatur komplett'!N85),"-",'Nomenklatur komplett'!N85)</f>
        <v>Kiribati</v>
      </c>
    </row>
    <row r="86" spans="1:2" x14ac:dyDescent="0.2">
      <c r="A86" s="161">
        <f>IF(ISBLANK('Nomenklatur komplett'!M86),"-",'Nomenklatur komplett'!M86)</f>
        <v>8424</v>
      </c>
      <c r="B86" s="162" t="str">
        <f>IF(ISBLANK('Nomenklatur komplett'!N86),"-",'Nomenklatur komplett'!N86)</f>
        <v>Kolumbien</v>
      </c>
    </row>
    <row r="87" spans="1:2" x14ac:dyDescent="0.2">
      <c r="A87" s="161">
        <f>IF(ISBLANK('Nomenklatur komplett'!M87),"-",'Nomenklatur komplett'!M87)</f>
        <v>8321</v>
      </c>
      <c r="B87" s="162" t="str">
        <f>IF(ISBLANK('Nomenklatur komplett'!N87),"-",'Nomenklatur komplett'!N87)</f>
        <v>Komoren</v>
      </c>
    </row>
    <row r="88" spans="1:2" x14ac:dyDescent="0.2">
      <c r="A88" s="161">
        <f>IF(ISBLANK('Nomenklatur komplett'!M88),"-",'Nomenklatur komplett'!M88)</f>
        <v>8322</v>
      </c>
      <c r="B88" s="162" t="str">
        <f>IF(ISBLANK('Nomenklatur komplett'!N88),"-",'Nomenklatur komplett'!N88)</f>
        <v>Kongo (Brazzaville)</v>
      </c>
    </row>
    <row r="89" spans="1:2" x14ac:dyDescent="0.2">
      <c r="A89" s="161">
        <f>IF(ISBLANK('Nomenklatur komplett'!M89),"-",'Nomenklatur komplett'!M89)</f>
        <v>8323</v>
      </c>
      <c r="B89" s="162" t="str">
        <f>IF(ISBLANK('Nomenklatur komplett'!N89),"-",'Nomenklatur komplett'!N89)</f>
        <v>Kongo (Kinshasa)</v>
      </c>
    </row>
    <row r="90" spans="1:2" x14ac:dyDescent="0.2">
      <c r="A90" s="161">
        <f>IF(ISBLANK('Nomenklatur komplett'!M90),"-",'Nomenklatur komplett'!M90)</f>
        <v>8530</v>
      </c>
      <c r="B90" s="162" t="str">
        <f>IF(ISBLANK('Nomenklatur komplett'!N90),"-",'Nomenklatur komplett'!N90)</f>
        <v>Korea (Nord-)</v>
      </c>
    </row>
    <row r="91" spans="1:2" x14ac:dyDescent="0.2">
      <c r="A91" s="161">
        <f>IF(ISBLANK('Nomenklatur komplett'!M91),"-",'Nomenklatur komplett'!M91)</f>
        <v>8539</v>
      </c>
      <c r="B91" s="162" t="str">
        <f>IF(ISBLANK('Nomenklatur komplett'!N91),"-",'Nomenklatur komplett'!N91)</f>
        <v>Korea (Süd-)</v>
      </c>
    </row>
    <row r="92" spans="1:2" x14ac:dyDescent="0.2">
      <c r="A92" s="161">
        <f>IF(ISBLANK('Nomenklatur komplett'!M92),"-",'Nomenklatur komplett'!M92)</f>
        <v>8256</v>
      </c>
      <c r="B92" s="162" t="str">
        <f>IF(ISBLANK('Nomenklatur komplett'!N92),"-",'Nomenklatur komplett'!N92)</f>
        <v>Kosovo</v>
      </c>
    </row>
    <row r="93" spans="1:2" x14ac:dyDescent="0.2">
      <c r="A93" s="161">
        <f>IF(ISBLANK('Nomenklatur komplett'!M93),"-",'Nomenklatur komplett'!M93)</f>
        <v>8250</v>
      </c>
      <c r="B93" s="162" t="str">
        <f>IF(ISBLANK('Nomenklatur komplett'!N93),"-",'Nomenklatur komplett'!N93)</f>
        <v>Kroatien</v>
      </c>
    </row>
    <row r="94" spans="1:2" x14ac:dyDescent="0.2">
      <c r="A94" s="161">
        <f>IF(ISBLANK('Nomenklatur komplett'!M94),"-",'Nomenklatur komplett'!M94)</f>
        <v>8425</v>
      </c>
      <c r="B94" s="162" t="str">
        <f>IF(ISBLANK('Nomenklatur komplett'!N94),"-",'Nomenklatur komplett'!N94)</f>
        <v>Kuba</v>
      </c>
    </row>
    <row r="95" spans="1:2" x14ac:dyDescent="0.2">
      <c r="A95" s="161">
        <f>IF(ISBLANK('Nomenklatur komplett'!M95),"-",'Nomenklatur komplett'!M95)</f>
        <v>8521</v>
      </c>
      <c r="B95" s="162" t="str">
        <f>IF(ISBLANK('Nomenklatur komplett'!N95),"-",'Nomenklatur komplett'!N95)</f>
        <v>Kuwait</v>
      </c>
    </row>
    <row r="96" spans="1:2" x14ac:dyDescent="0.2">
      <c r="A96" s="161">
        <f>IF(ISBLANK('Nomenklatur komplett'!M96),"-",'Nomenklatur komplett'!M96)</f>
        <v>8522</v>
      </c>
      <c r="B96" s="162" t="str">
        <f>IF(ISBLANK('Nomenklatur komplett'!N96),"-",'Nomenklatur komplett'!N96)</f>
        <v>Laos</v>
      </c>
    </row>
    <row r="97" spans="1:2" x14ac:dyDescent="0.2">
      <c r="A97" s="161">
        <f>IF(ISBLANK('Nomenklatur komplett'!M97),"-",'Nomenklatur komplett'!M97)</f>
        <v>8324</v>
      </c>
      <c r="B97" s="162" t="str">
        <f>IF(ISBLANK('Nomenklatur komplett'!N97),"-",'Nomenklatur komplett'!N97)</f>
        <v>Lesotho</v>
      </c>
    </row>
    <row r="98" spans="1:2" x14ac:dyDescent="0.2">
      <c r="A98" s="161">
        <f>IF(ISBLANK('Nomenklatur komplett'!M98),"-",'Nomenklatur komplett'!M98)</f>
        <v>8261</v>
      </c>
      <c r="B98" s="162" t="str">
        <f>IF(ISBLANK('Nomenklatur komplett'!N98),"-",'Nomenklatur komplett'!N98)</f>
        <v>Lettland</v>
      </c>
    </row>
    <row r="99" spans="1:2" x14ac:dyDescent="0.2">
      <c r="A99" s="161">
        <f>IF(ISBLANK('Nomenklatur komplett'!M99),"-",'Nomenklatur komplett'!M99)</f>
        <v>8523</v>
      </c>
      <c r="B99" s="162" t="str">
        <f>IF(ISBLANK('Nomenklatur komplett'!N99),"-",'Nomenklatur komplett'!N99)</f>
        <v>Libanon</v>
      </c>
    </row>
    <row r="100" spans="1:2" x14ac:dyDescent="0.2">
      <c r="A100" s="161">
        <f>IF(ISBLANK('Nomenklatur komplett'!M100),"-",'Nomenklatur komplett'!M100)</f>
        <v>8325</v>
      </c>
      <c r="B100" s="162" t="str">
        <f>IF(ISBLANK('Nomenklatur komplett'!N100),"-",'Nomenklatur komplett'!N100)</f>
        <v>Liberia</v>
      </c>
    </row>
    <row r="101" spans="1:2" x14ac:dyDescent="0.2">
      <c r="A101" s="161">
        <f>IF(ISBLANK('Nomenklatur komplett'!M101),"-",'Nomenklatur komplett'!M101)</f>
        <v>8326</v>
      </c>
      <c r="B101" s="162" t="str">
        <f>IF(ISBLANK('Nomenklatur komplett'!N101),"-",'Nomenklatur komplett'!N101)</f>
        <v>Libyen</v>
      </c>
    </row>
    <row r="102" spans="1:2" x14ac:dyDescent="0.2">
      <c r="A102" s="161">
        <f>IF(ISBLANK('Nomenklatur komplett'!M102),"-",'Nomenklatur komplett'!M102)</f>
        <v>8222</v>
      </c>
      <c r="B102" s="162" t="str">
        <f>IF(ISBLANK('Nomenklatur komplett'!N102),"-",'Nomenklatur komplett'!N102)</f>
        <v>Liechtenstein</v>
      </c>
    </row>
    <row r="103" spans="1:2" x14ac:dyDescent="0.2">
      <c r="A103" s="161">
        <f>IF(ISBLANK('Nomenklatur komplett'!M103),"-",'Nomenklatur komplett'!M103)</f>
        <v>8262</v>
      </c>
      <c r="B103" s="162" t="str">
        <f>IF(ISBLANK('Nomenklatur komplett'!N103),"-",'Nomenklatur komplett'!N103)</f>
        <v>Litauen</v>
      </c>
    </row>
    <row r="104" spans="1:2" x14ac:dyDescent="0.2">
      <c r="A104" s="161">
        <f>IF(ISBLANK('Nomenklatur komplett'!M104),"-",'Nomenklatur komplett'!M104)</f>
        <v>8223</v>
      </c>
      <c r="B104" s="162" t="str">
        <f>IF(ISBLANK('Nomenklatur komplett'!N104),"-",'Nomenklatur komplett'!N104)</f>
        <v>Luxemburg</v>
      </c>
    </row>
    <row r="105" spans="1:2" x14ac:dyDescent="0.2">
      <c r="A105" s="161">
        <f>IF(ISBLANK('Nomenklatur komplett'!M105),"-",'Nomenklatur komplett'!M105)</f>
        <v>8327</v>
      </c>
      <c r="B105" s="162" t="str">
        <f>IF(ISBLANK('Nomenklatur komplett'!N105),"-",'Nomenklatur komplett'!N105)</f>
        <v>Madagaskar</v>
      </c>
    </row>
    <row r="106" spans="1:2" x14ac:dyDescent="0.2">
      <c r="A106" s="161">
        <f>IF(ISBLANK('Nomenklatur komplett'!M106),"-",'Nomenklatur komplett'!M106)</f>
        <v>8329</v>
      </c>
      <c r="B106" s="162" t="str">
        <f>IF(ISBLANK('Nomenklatur komplett'!N106),"-",'Nomenklatur komplett'!N106)</f>
        <v>Malawi</v>
      </c>
    </row>
    <row r="107" spans="1:2" x14ac:dyDescent="0.2">
      <c r="A107" s="161">
        <f>IF(ISBLANK('Nomenklatur komplett'!M107),"-",'Nomenklatur komplett'!M107)</f>
        <v>8525</v>
      </c>
      <c r="B107" s="162" t="str">
        <f>IF(ISBLANK('Nomenklatur komplett'!N107),"-",'Nomenklatur komplett'!N107)</f>
        <v>Malaysia</v>
      </c>
    </row>
    <row r="108" spans="1:2" x14ac:dyDescent="0.2">
      <c r="A108" s="161">
        <f>IF(ISBLANK('Nomenklatur komplett'!M108),"-",'Nomenklatur komplett'!M108)</f>
        <v>8526</v>
      </c>
      <c r="B108" s="162" t="str">
        <f>IF(ISBLANK('Nomenklatur komplett'!N108),"-",'Nomenklatur komplett'!N108)</f>
        <v>Malediven</v>
      </c>
    </row>
    <row r="109" spans="1:2" x14ac:dyDescent="0.2">
      <c r="A109" s="161">
        <f>IF(ISBLANK('Nomenklatur komplett'!M109),"-",'Nomenklatur komplett'!M109)</f>
        <v>8330</v>
      </c>
      <c r="B109" s="162" t="str">
        <f>IF(ISBLANK('Nomenklatur komplett'!N109),"-",'Nomenklatur komplett'!N109)</f>
        <v>Mali</v>
      </c>
    </row>
    <row r="110" spans="1:2" x14ac:dyDescent="0.2">
      <c r="A110" s="161">
        <f>IF(ISBLANK('Nomenklatur komplett'!M110),"-",'Nomenklatur komplett'!M110)</f>
        <v>8224</v>
      </c>
      <c r="B110" s="162" t="str">
        <f>IF(ISBLANK('Nomenklatur komplett'!N110),"-",'Nomenklatur komplett'!N110)</f>
        <v>Malta</v>
      </c>
    </row>
    <row r="111" spans="1:2" x14ac:dyDescent="0.2">
      <c r="A111" s="161">
        <f>IF(ISBLANK('Nomenklatur komplett'!M111),"-",'Nomenklatur komplett'!M111)</f>
        <v>8331</v>
      </c>
      <c r="B111" s="162" t="str">
        <f>IF(ISBLANK('Nomenklatur komplett'!N111),"-",'Nomenklatur komplett'!N111)</f>
        <v>Marokko</v>
      </c>
    </row>
    <row r="112" spans="1:2" x14ac:dyDescent="0.2">
      <c r="A112" s="161">
        <f>IF(ISBLANK('Nomenklatur komplett'!M112),"-",'Nomenklatur komplett'!M112)</f>
        <v>8617</v>
      </c>
      <c r="B112" s="162" t="str">
        <f>IF(ISBLANK('Nomenklatur komplett'!N112),"-",'Nomenklatur komplett'!N112)</f>
        <v>Marshallinseln</v>
      </c>
    </row>
    <row r="113" spans="1:2" x14ac:dyDescent="0.2">
      <c r="A113" s="161">
        <f>IF(ISBLANK('Nomenklatur komplett'!M113),"-",'Nomenklatur komplett'!M113)</f>
        <v>8332</v>
      </c>
      <c r="B113" s="162" t="str">
        <f>IF(ISBLANK('Nomenklatur komplett'!N113),"-",'Nomenklatur komplett'!N113)</f>
        <v>Mauretanien</v>
      </c>
    </row>
    <row r="114" spans="1:2" x14ac:dyDescent="0.2">
      <c r="A114" s="161">
        <f>IF(ISBLANK('Nomenklatur komplett'!M114),"-",'Nomenklatur komplett'!M114)</f>
        <v>8333</v>
      </c>
      <c r="B114" s="162" t="str">
        <f>IF(ISBLANK('Nomenklatur komplett'!N114),"-",'Nomenklatur komplett'!N114)</f>
        <v>Mauritius</v>
      </c>
    </row>
    <row r="115" spans="1:2" x14ac:dyDescent="0.2">
      <c r="A115" s="161">
        <f>IF(ISBLANK('Nomenklatur komplett'!M115),"-",'Nomenklatur komplett'!M115)</f>
        <v>8427</v>
      </c>
      <c r="B115" s="162" t="str">
        <f>IF(ISBLANK('Nomenklatur komplett'!N115),"-",'Nomenklatur komplett'!N115)</f>
        <v>Mexiko</v>
      </c>
    </row>
    <row r="116" spans="1:2" x14ac:dyDescent="0.2">
      <c r="A116" s="161">
        <f>IF(ISBLANK('Nomenklatur komplett'!M116),"-",'Nomenklatur komplett'!M116)</f>
        <v>8618</v>
      </c>
      <c r="B116" s="162" t="str">
        <f>IF(ISBLANK('Nomenklatur komplett'!N116),"-",'Nomenklatur komplett'!N116)</f>
        <v>Mikronesien</v>
      </c>
    </row>
    <row r="117" spans="1:2" x14ac:dyDescent="0.2">
      <c r="A117" s="161">
        <f>IF(ISBLANK('Nomenklatur komplett'!M117),"-",'Nomenklatur komplett'!M117)</f>
        <v>8263</v>
      </c>
      <c r="B117" s="162" t="str">
        <f>IF(ISBLANK('Nomenklatur komplett'!N117),"-",'Nomenklatur komplett'!N117)</f>
        <v>Moldova</v>
      </c>
    </row>
    <row r="118" spans="1:2" x14ac:dyDescent="0.2">
      <c r="A118" s="161">
        <f>IF(ISBLANK('Nomenklatur komplett'!M118),"-",'Nomenklatur komplett'!M118)</f>
        <v>8226</v>
      </c>
      <c r="B118" s="162" t="str">
        <f>IF(ISBLANK('Nomenklatur komplett'!N118),"-",'Nomenklatur komplett'!N118)</f>
        <v>Monaco</v>
      </c>
    </row>
    <row r="119" spans="1:2" x14ac:dyDescent="0.2">
      <c r="A119" s="161">
        <f>IF(ISBLANK('Nomenklatur komplett'!M119),"-",'Nomenklatur komplett'!M119)</f>
        <v>8528</v>
      </c>
      <c r="B119" s="162" t="str">
        <f>IF(ISBLANK('Nomenklatur komplett'!N119),"-",'Nomenklatur komplett'!N119)</f>
        <v>Mongolei</v>
      </c>
    </row>
    <row r="120" spans="1:2" x14ac:dyDescent="0.2">
      <c r="A120" s="161">
        <f>IF(ISBLANK('Nomenklatur komplett'!M120),"-",'Nomenklatur komplett'!M120)</f>
        <v>8254</v>
      </c>
      <c r="B120" s="162" t="str">
        <f>IF(ISBLANK('Nomenklatur komplett'!N120),"-",'Nomenklatur komplett'!N120)</f>
        <v>Montenegro</v>
      </c>
    </row>
    <row r="121" spans="1:2" x14ac:dyDescent="0.2">
      <c r="A121" s="161">
        <f>IF(ISBLANK('Nomenklatur komplett'!M121),"-",'Nomenklatur komplett'!M121)</f>
        <v>8334</v>
      </c>
      <c r="B121" s="162" t="str">
        <f>IF(ISBLANK('Nomenklatur komplett'!N121),"-",'Nomenklatur komplett'!N121)</f>
        <v>Mosambik</v>
      </c>
    </row>
    <row r="122" spans="1:2" x14ac:dyDescent="0.2">
      <c r="A122" s="161">
        <f>IF(ISBLANK('Nomenklatur komplett'!M122),"-",'Nomenklatur komplett'!M122)</f>
        <v>8505</v>
      </c>
      <c r="B122" s="162" t="str">
        <f>IF(ISBLANK('Nomenklatur komplett'!N122),"-",'Nomenklatur komplett'!N122)</f>
        <v>Myanmar</v>
      </c>
    </row>
    <row r="123" spans="1:2" x14ac:dyDescent="0.2">
      <c r="A123" s="161">
        <f>IF(ISBLANK('Nomenklatur komplett'!M123),"-",'Nomenklatur komplett'!M123)</f>
        <v>8351</v>
      </c>
      <c r="B123" s="162" t="str">
        <f>IF(ISBLANK('Nomenklatur komplett'!N123),"-",'Nomenklatur komplett'!N123)</f>
        <v>Namibia</v>
      </c>
    </row>
    <row r="124" spans="1:2" x14ac:dyDescent="0.2">
      <c r="A124" s="161">
        <f>IF(ISBLANK('Nomenklatur komplett'!M124),"-",'Nomenklatur komplett'!M124)</f>
        <v>8604</v>
      </c>
      <c r="B124" s="162" t="str">
        <f>IF(ISBLANK('Nomenklatur komplett'!N124),"-",'Nomenklatur komplett'!N124)</f>
        <v>Nauru</v>
      </c>
    </row>
    <row r="125" spans="1:2" x14ac:dyDescent="0.2">
      <c r="A125" s="161">
        <f>IF(ISBLANK('Nomenklatur komplett'!M125),"-",'Nomenklatur komplett'!M125)</f>
        <v>8529</v>
      </c>
      <c r="B125" s="162" t="str">
        <f>IF(ISBLANK('Nomenklatur komplett'!N125),"-",'Nomenklatur komplett'!N125)</f>
        <v>Nepal</v>
      </c>
    </row>
    <row r="126" spans="1:2" x14ac:dyDescent="0.2">
      <c r="A126" s="161">
        <f>IF(ISBLANK('Nomenklatur komplett'!M126),"-",'Nomenklatur komplett'!M126)</f>
        <v>8607</v>
      </c>
      <c r="B126" s="162" t="str">
        <f>IF(ISBLANK('Nomenklatur komplett'!N126),"-",'Nomenklatur komplett'!N126)</f>
        <v>Neuseeland</v>
      </c>
    </row>
    <row r="127" spans="1:2" x14ac:dyDescent="0.2">
      <c r="A127" s="161">
        <f>IF(ISBLANK('Nomenklatur komplett'!M127),"-",'Nomenklatur komplett'!M127)</f>
        <v>8429</v>
      </c>
      <c r="B127" s="162" t="str">
        <f>IF(ISBLANK('Nomenklatur komplett'!N127),"-",'Nomenklatur komplett'!N127)</f>
        <v>Nicaragua</v>
      </c>
    </row>
    <row r="128" spans="1:2" x14ac:dyDescent="0.2">
      <c r="A128" s="161">
        <f>IF(ISBLANK('Nomenklatur komplett'!M128),"-",'Nomenklatur komplett'!M128)</f>
        <v>8227</v>
      </c>
      <c r="B128" s="162" t="str">
        <f>IF(ISBLANK('Nomenklatur komplett'!N128),"-",'Nomenklatur komplett'!N128)</f>
        <v>Niederlande</v>
      </c>
    </row>
    <row r="129" spans="1:2" x14ac:dyDescent="0.2">
      <c r="A129" s="161">
        <f>IF(ISBLANK('Nomenklatur komplett'!M129),"-",'Nomenklatur komplett'!M129)</f>
        <v>8335</v>
      </c>
      <c r="B129" s="162" t="str">
        <f>IF(ISBLANK('Nomenklatur komplett'!N129),"-",'Nomenklatur komplett'!N129)</f>
        <v>Niger</v>
      </c>
    </row>
    <row r="130" spans="1:2" x14ac:dyDescent="0.2">
      <c r="A130" s="161">
        <f>IF(ISBLANK('Nomenklatur komplett'!M130),"-",'Nomenklatur komplett'!M130)</f>
        <v>8336</v>
      </c>
      <c r="B130" s="162" t="str">
        <f>IF(ISBLANK('Nomenklatur komplett'!N130),"-",'Nomenklatur komplett'!N130)</f>
        <v>Nigeria</v>
      </c>
    </row>
    <row r="131" spans="1:2" x14ac:dyDescent="0.2">
      <c r="A131" s="161">
        <f>IF(ISBLANK('Nomenklatur komplett'!M131),"-",'Nomenklatur komplett'!M131)</f>
        <v>8255</v>
      </c>
      <c r="B131" s="162" t="str">
        <f>IF(ISBLANK('Nomenklatur komplett'!N131),"-",'Nomenklatur komplett'!N131)</f>
        <v>Nordmazedonien</v>
      </c>
    </row>
    <row r="132" spans="1:2" x14ac:dyDescent="0.2">
      <c r="A132" s="161">
        <f>IF(ISBLANK('Nomenklatur komplett'!M132),"-",'Nomenklatur komplett'!M132)</f>
        <v>8228</v>
      </c>
      <c r="B132" s="162" t="str">
        <f>IF(ISBLANK('Nomenklatur komplett'!N132),"-",'Nomenklatur komplett'!N132)</f>
        <v>Norwegen</v>
      </c>
    </row>
    <row r="133" spans="1:2" x14ac:dyDescent="0.2">
      <c r="A133" s="161">
        <f>IF(ISBLANK('Nomenklatur komplett'!M133),"-",'Nomenklatur komplett'!M133)</f>
        <v>8527</v>
      </c>
      <c r="B133" s="162" t="str">
        <f>IF(ISBLANK('Nomenklatur komplett'!N133),"-",'Nomenklatur komplett'!N133)</f>
        <v>Oman</v>
      </c>
    </row>
    <row r="134" spans="1:2" x14ac:dyDescent="0.2">
      <c r="A134" s="161">
        <f>IF(ISBLANK('Nomenklatur komplett'!M134),"-",'Nomenklatur komplett'!M134)</f>
        <v>8229</v>
      </c>
      <c r="B134" s="162" t="str">
        <f>IF(ISBLANK('Nomenklatur komplett'!N134),"-",'Nomenklatur komplett'!N134)</f>
        <v>Österreich</v>
      </c>
    </row>
    <row r="135" spans="1:2" x14ac:dyDescent="0.2">
      <c r="A135" s="161">
        <f>IF(ISBLANK('Nomenklatur komplett'!M135),"-",'Nomenklatur komplett'!M135)</f>
        <v>8533</v>
      </c>
      <c r="B135" s="162" t="str">
        <f>IF(ISBLANK('Nomenklatur komplett'!N135),"-",'Nomenklatur komplett'!N135)</f>
        <v>Pakistan</v>
      </c>
    </row>
    <row r="136" spans="1:2" x14ac:dyDescent="0.2">
      <c r="A136" s="161">
        <f>IF(ISBLANK('Nomenklatur komplett'!M136),"-",'Nomenklatur komplett'!M136)</f>
        <v>8550</v>
      </c>
      <c r="B136" s="162" t="str">
        <f>IF(ISBLANK('Nomenklatur komplett'!N136),"-",'Nomenklatur komplett'!N136)</f>
        <v>Palästina</v>
      </c>
    </row>
    <row r="137" spans="1:2" x14ac:dyDescent="0.2">
      <c r="A137" s="161">
        <f>IF(ISBLANK('Nomenklatur komplett'!M137),"-",'Nomenklatur komplett'!M137)</f>
        <v>8619</v>
      </c>
      <c r="B137" s="162" t="str">
        <f>IF(ISBLANK('Nomenklatur komplett'!N137),"-",'Nomenklatur komplett'!N137)</f>
        <v>Palau</v>
      </c>
    </row>
    <row r="138" spans="1:2" x14ac:dyDescent="0.2">
      <c r="A138" s="161">
        <f>IF(ISBLANK('Nomenklatur komplett'!M138),"-",'Nomenklatur komplett'!M138)</f>
        <v>8430</v>
      </c>
      <c r="B138" s="162" t="str">
        <f>IF(ISBLANK('Nomenklatur komplett'!N138),"-",'Nomenklatur komplett'!N138)</f>
        <v>Panama</v>
      </c>
    </row>
    <row r="139" spans="1:2" x14ac:dyDescent="0.2">
      <c r="A139" s="161">
        <f>IF(ISBLANK('Nomenklatur komplett'!M139),"-",'Nomenklatur komplett'!M139)</f>
        <v>8608</v>
      </c>
      <c r="B139" s="162" t="str">
        <f>IF(ISBLANK('Nomenklatur komplett'!N139),"-",'Nomenklatur komplett'!N139)</f>
        <v>Papua-Neuguinea</v>
      </c>
    </row>
    <row r="140" spans="1:2" x14ac:dyDescent="0.2">
      <c r="A140" s="161">
        <f>IF(ISBLANK('Nomenklatur komplett'!M140),"-",'Nomenklatur komplett'!M140)</f>
        <v>8431</v>
      </c>
      <c r="B140" s="162" t="str">
        <f>IF(ISBLANK('Nomenklatur komplett'!N140),"-",'Nomenklatur komplett'!N140)</f>
        <v>Paraguay</v>
      </c>
    </row>
    <row r="141" spans="1:2" x14ac:dyDescent="0.2">
      <c r="A141" s="161">
        <f>IF(ISBLANK('Nomenklatur komplett'!M141),"-",'Nomenklatur komplett'!M141)</f>
        <v>8432</v>
      </c>
      <c r="B141" s="162" t="str">
        <f>IF(ISBLANK('Nomenklatur komplett'!N141),"-",'Nomenklatur komplett'!N141)</f>
        <v>Peru</v>
      </c>
    </row>
    <row r="142" spans="1:2" x14ac:dyDescent="0.2">
      <c r="A142" s="161">
        <f>IF(ISBLANK('Nomenklatur komplett'!M142),"-",'Nomenklatur komplett'!M142)</f>
        <v>8534</v>
      </c>
      <c r="B142" s="162" t="str">
        <f>IF(ISBLANK('Nomenklatur komplett'!N142),"-",'Nomenklatur komplett'!N142)</f>
        <v>Philippinen</v>
      </c>
    </row>
    <row r="143" spans="1:2" x14ac:dyDescent="0.2">
      <c r="A143" s="161">
        <f>IF(ISBLANK('Nomenklatur komplett'!M143),"-",'Nomenklatur komplett'!M143)</f>
        <v>8230</v>
      </c>
      <c r="B143" s="162" t="str">
        <f>IF(ISBLANK('Nomenklatur komplett'!N143),"-",'Nomenklatur komplett'!N143)</f>
        <v>Polen</v>
      </c>
    </row>
    <row r="144" spans="1:2" x14ac:dyDescent="0.2">
      <c r="A144" s="161">
        <f>IF(ISBLANK('Nomenklatur komplett'!M144),"-",'Nomenklatur komplett'!M144)</f>
        <v>8231</v>
      </c>
      <c r="B144" s="162" t="str">
        <f>IF(ISBLANK('Nomenklatur komplett'!N144),"-",'Nomenklatur komplett'!N144)</f>
        <v>Portugal</v>
      </c>
    </row>
    <row r="145" spans="1:2" x14ac:dyDescent="0.2">
      <c r="A145" s="161">
        <f>IF(ISBLANK('Nomenklatur komplett'!M145),"-",'Nomenklatur komplett'!M145)</f>
        <v>8341</v>
      </c>
      <c r="B145" s="162" t="str">
        <f>IF(ISBLANK('Nomenklatur komplett'!N145),"-",'Nomenklatur komplett'!N145)</f>
        <v>Ruanda</v>
      </c>
    </row>
    <row r="146" spans="1:2" x14ac:dyDescent="0.2">
      <c r="A146" s="161">
        <f>IF(ISBLANK('Nomenklatur komplett'!M146),"-",'Nomenklatur komplett'!M146)</f>
        <v>8232</v>
      </c>
      <c r="B146" s="162" t="str">
        <f>IF(ISBLANK('Nomenklatur komplett'!N146),"-",'Nomenklatur komplett'!N146)</f>
        <v>Rumänien</v>
      </c>
    </row>
    <row r="147" spans="1:2" x14ac:dyDescent="0.2">
      <c r="A147" s="161">
        <f>IF(ISBLANK('Nomenklatur komplett'!M147),"-",'Nomenklatur komplett'!M147)</f>
        <v>8264</v>
      </c>
      <c r="B147" s="162" t="str">
        <f>IF(ISBLANK('Nomenklatur komplett'!N147),"-",'Nomenklatur komplett'!N147)</f>
        <v>Russland</v>
      </c>
    </row>
    <row r="148" spans="1:2" x14ac:dyDescent="0.2">
      <c r="A148" s="161">
        <f>IF(ISBLANK('Nomenklatur komplett'!M148),"-",'Nomenklatur komplett'!M148)</f>
        <v>8614</v>
      </c>
      <c r="B148" s="162" t="str">
        <f>IF(ISBLANK('Nomenklatur komplett'!N148),"-",'Nomenklatur komplett'!N148)</f>
        <v>Salomoninseln</v>
      </c>
    </row>
    <row r="149" spans="1:2" x14ac:dyDescent="0.2">
      <c r="A149" s="161">
        <f>IF(ISBLANK('Nomenklatur komplett'!M149),"-",'Nomenklatur komplett'!M149)</f>
        <v>8343</v>
      </c>
      <c r="B149" s="162" t="str">
        <f>IF(ISBLANK('Nomenklatur komplett'!N149),"-",'Nomenklatur komplett'!N149)</f>
        <v>Sambia</v>
      </c>
    </row>
    <row r="150" spans="1:2" x14ac:dyDescent="0.2">
      <c r="A150" s="161">
        <f>IF(ISBLANK('Nomenklatur komplett'!M150),"-",'Nomenklatur komplett'!M150)</f>
        <v>8612</v>
      </c>
      <c r="B150" s="162" t="str">
        <f>IF(ISBLANK('Nomenklatur komplett'!N150),"-",'Nomenklatur komplett'!N150)</f>
        <v>Samoa</v>
      </c>
    </row>
    <row r="151" spans="1:2" x14ac:dyDescent="0.2">
      <c r="A151" s="161">
        <f>IF(ISBLANK('Nomenklatur komplett'!M151),"-",'Nomenklatur komplett'!M151)</f>
        <v>8233</v>
      </c>
      <c r="B151" s="162" t="str">
        <f>IF(ISBLANK('Nomenklatur komplett'!N151),"-",'Nomenklatur komplett'!N151)</f>
        <v>San Marino</v>
      </c>
    </row>
    <row r="152" spans="1:2" x14ac:dyDescent="0.2">
      <c r="A152" s="161">
        <f>IF(ISBLANK('Nomenklatur komplett'!M152),"-",'Nomenklatur komplett'!M152)</f>
        <v>8344</v>
      </c>
      <c r="B152" s="162" t="str">
        <f>IF(ISBLANK('Nomenklatur komplett'!N152),"-",'Nomenklatur komplett'!N152)</f>
        <v>São Tomé und Príncipe</v>
      </c>
    </row>
    <row r="153" spans="1:2" x14ac:dyDescent="0.2">
      <c r="A153" s="161">
        <f>IF(ISBLANK('Nomenklatur komplett'!M153),"-",'Nomenklatur komplett'!M153)</f>
        <v>8535</v>
      </c>
      <c r="B153" s="162" t="str">
        <f>IF(ISBLANK('Nomenklatur komplett'!N153),"-",'Nomenklatur komplett'!N153)</f>
        <v>Saudi-Arabien</v>
      </c>
    </row>
    <row r="154" spans="1:2" x14ac:dyDescent="0.2">
      <c r="A154" s="161">
        <f>IF(ISBLANK('Nomenklatur komplett'!M154),"-",'Nomenklatur komplett'!M154)</f>
        <v>8234</v>
      </c>
      <c r="B154" s="162" t="str">
        <f>IF(ISBLANK('Nomenklatur komplett'!N154),"-",'Nomenklatur komplett'!N154)</f>
        <v>Schweden</v>
      </c>
    </row>
    <row r="155" spans="1:2" x14ac:dyDescent="0.2">
      <c r="A155" s="161">
        <f>IF(ISBLANK('Nomenklatur komplett'!M155),"-",'Nomenklatur komplett'!M155)</f>
        <v>8345</v>
      </c>
      <c r="B155" s="162" t="str">
        <f>IF(ISBLANK('Nomenklatur komplett'!N155),"-",'Nomenklatur komplett'!N155)</f>
        <v>Senegal</v>
      </c>
    </row>
    <row r="156" spans="1:2" x14ac:dyDescent="0.2">
      <c r="A156" s="161">
        <f>IF(ISBLANK('Nomenklatur komplett'!M156),"-",'Nomenklatur komplett'!M156)</f>
        <v>8248</v>
      </c>
      <c r="B156" s="162" t="str">
        <f>IF(ISBLANK('Nomenklatur komplett'!N156),"-",'Nomenklatur komplett'!N156)</f>
        <v>Serbien</v>
      </c>
    </row>
    <row r="157" spans="1:2" x14ac:dyDescent="0.2">
      <c r="A157" s="161">
        <f>IF(ISBLANK('Nomenklatur komplett'!M157),"-",'Nomenklatur komplett'!M157)</f>
        <v>8346</v>
      </c>
      <c r="B157" s="162" t="str">
        <f>IF(ISBLANK('Nomenklatur komplett'!N157),"-",'Nomenklatur komplett'!N157)</f>
        <v>Seychellen</v>
      </c>
    </row>
    <row r="158" spans="1:2" x14ac:dyDescent="0.2">
      <c r="A158" s="161">
        <f>IF(ISBLANK('Nomenklatur komplett'!M158),"-",'Nomenklatur komplett'!M158)</f>
        <v>8347</v>
      </c>
      <c r="B158" s="162" t="str">
        <f>IF(ISBLANK('Nomenklatur komplett'!N158),"-",'Nomenklatur komplett'!N158)</f>
        <v>Sierra Leone</v>
      </c>
    </row>
    <row r="159" spans="1:2" x14ac:dyDescent="0.2">
      <c r="A159" s="161">
        <f>IF(ISBLANK('Nomenklatur komplett'!M159),"-",'Nomenklatur komplett'!M159)</f>
        <v>8340</v>
      </c>
      <c r="B159" s="162" t="str">
        <f>IF(ISBLANK('Nomenklatur komplett'!N159),"-",'Nomenklatur komplett'!N159)</f>
        <v>Simbabwe</v>
      </c>
    </row>
    <row r="160" spans="1:2" x14ac:dyDescent="0.2">
      <c r="A160" s="161">
        <f>IF(ISBLANK('Nomenklatur komplett'!M160),"-",'Nomenklatur komplett'!M160)</f>
        <v>8537</v>
      </c>
      <c r="B160" s="162" t="str">
        <f>IF(ISBLANK('Nomenklatur komplett'!N160),"-",'Nomenklatur komplett'!N160)</f>
        <v>Singapur</v>
      </c>
    </row>
    <row r="161" spans="1:2" x14ac:dyDescent="0.2">
      <c r="A161" s="161">
        <f>IF(ISBLANK('Nomenklatur komplett'!M161),"-",'Nomenklatur komplett'!M161)</f>
        <v>8243</v>
      </c>
      <c r="B161" s="162" t="str">
        <f>IF(ISBLANK('Nomenklatur komplett'!N161),"-",'Nomenklatur komplett'!N161)</f>
        <v>Slowakei</v>
      </c>
    </row>
    <row r="162" spans="1:2" x14ac:dyDescent="0.2">
      <c r="A162" s="161">
        <f>IF(ISBLANK('Nomenklatur komplett'!M162),"-",'Nomenklatur komplett'!M162)</f>
        <v>8251</v>
      </c>
      <c r="B162" s="162" t="str">
        <f>IF(ISBLANK('Nomenklatur komplett'!N162),"-",'Nomenklatur komplett'!N162)</f>
        <v>Slowenien</v>
      </c>
    </row>
    <row r="163" spans="1:2" x14ac:dyDescent="0.2">
      <c r="A163" s="161">
        <f>IF(ISBLANK('Nomenklatur komplett'!M163),"-",'Nomenklatur komplett'!M163)</f>
        <v>8348</v>
      </c>
      <c r="B163" s="162" t="str">
        <f>IF(ISBLANK('Nomenklatur komplett'!N163),"-",'Nomenklatur komplett'!N163)</f>
        <v>Somalia</v>
      </c>
    </row>
    <row r="164" spans="1:2" x14ac:dyDescent="0.2">
      <c r="A164" s="161">
        <f>IF(ISBLANK('Nomenklatur komplett'!M164),"-",'Nomenklatur komplett'!M164)</f>
        <v>8236</v>
      </c>
      <c r="B164" s="162" t="str">
        <f>IF(ISBLANK('Nomenklatur komplett'!N164),"-",'Nomenklatur komplett'!N164)</f>
        <v>Spanien</v>
      </c>
    </row>
    <row r="165" spans="1:2" x14ac:dyDescent="0.2">
      <c r="A165" s="161">
        <f>IF(ISBLANK('Nomenklatur komplett'!M165),"-",'Nomenklatur komplett'!M165)</f>
        <v>8506</v>
      </c>
      <c r="B165" s="162" t="str">
        <f>IF(ISBLANK('Nomenklatur komplett'!N165),"-",'Nomenklatur komplett'!N165)</f>
        <v>Sri Lanka</v>
      </c>
    </row>
    <row r="166" spans="1:2" x14ac:dyDescent="0.2">
      <c r="A166" s="161">
        <f>IF(ISBLANK('Nomenklatur komplett'!M166),"-",'Nomenklatur komplett'!M166)</f>
        <v>8445</v>
      </c>
      <c r="B166" s="162" t="str">
        <f>IF(ISBLANK('Nomenklatur komplett'!N166),"-",'Nomenklatur komplett'!N166)</f>
        <v>St. Kitts und Nevis</v>
      </c>
    </row>
    <row r="167" spans="1:2" x14ac:dyDescent="0.2">
      <c r="A167" s="161">
        <f>IF(ISBLANK('Nomenklatur komplett'!M167),"-",'Nomenklatur komplett'!M167)</f>
        <v>8443</v>
      </c>
      <c r="B167" s="162" t="str">
        <f>IF(ISBLANK('Nomenklatur komplett'!N167),"-",'Nomenklatur komplett'!N167)</f>
        <v>St. Lucia</v>
      </c>
    </row>
    <row r="168" spans="1:2" x14ac:dyDescent="0.2">
      <c r="A168" s="161">
        <f>IF(ISBLANK('Nomenklatur komplett'!M168),"-",'Nomenklatur komplett'!M168)</f>
        <v>8444</v>
      </c>
      <c r="B168" s="162" t="str">
        <f>IF(ISBLANK('Nomenklatur komplett'!N168),"-",'Nomenklatur komplett'!N168)</f>
        <v>St. Vincent und die Grenadinen</v>
      </c>
    </row>
    <row r="169" spans="1:2" x14ac:dyDescent="0.2">
      <c r="A169" s="161">
        <f>IF(ISBLANK('Nomenklatur komplett'!M169),"-",'Nomenklatur komplett'!M169)</f>
        <v>8349</v>
      </c>
      <c r="B169" s="162" t="str">
        <f>IF(ISBLANK('Nomenklatur komplett'!N169),"-",'Nomenklatur komplett'!N169)</f>
        <v>Südafrika</v>
      </c>
    </row>
    <row r="170" spans="1:2" x14ac:dyDescent="0.2">
      <c r="A170" s="161">
        <f>IF(ISBLANK('Nomenklatur komplett'!M170),"-",'Nomenklatur komplett'!M170)</f>
        <v>8350</v>
      </c>
      <c r="B170" s="162" t="str">
        <f>IF(ISBLANK('Nomenklatur komplett'!N170),"-",'Nomenklatur komplett'!N170)</f>
        <v>Sudan</v>
      </c>
    </row>
    <row r="171" spans="1:2" x14ac:dyDescent="0.2">
      <c r="A171" s="161">
        <f>IF(ISBLANK('Nomenklatur komplett'!M171),"-",'Nomenklatur komplett'!M171)</f>
        <v>8363</v>
      </c>
      <c r="B171" s="162" t="str">
        <f>IF(ISBLANK('Nomenklatur komplett'!N171),"-",'Nomenklatur komplett'!N171)</f>
        <v>Südsudan</v>
      </c>
    </row>
    <row r="172" spans="1:2" x14ac:dyDescent="0.2">
      <c r="A172" s="161">
        <f>IF(ISBLANK('Nomenklatur komplett'!M172),"-",'Nomenklatur komplett'!M172)</f>
        <v>8435</v>
      </c>
      <c r="B172" s="162" t="str">
        <f>IF(ISBLANK('Nomenklatur komplett'!N172),"-",'Nomenklatur komplett'!N172)</f>
        <v>Suriname</v>
      </c>
    </row>
    <row r="173" spans="1:2" x14ac:dyDescent="0.2">
      <c r="A173" s="161">
        <f>IF(ISBLANK('Nomenklatur komplett'!M173),"-",'Nomenklatur komplett'!M173)</f>
        <v>8541</v>
      </c>
      <c r="B173" s="162" t="str">
        <f>IF(ISBLANK('Nomenklatur komplett'!N173),"-",'Nomenklatur komplett'!N173)</f>
        <v>Syrien</v>
      </c>
    </row>
    <row r="174" spans="1:2" x14ac:dyDescent="0.2">
      <c r="A174" s="161">
        <f>IF(ISBLANK('Nomenklatur komplett'!M174),"-",'Nomenklatur komplett'!M174)</f>
        <v>8565</v>
      </c>
      <c r="B174" s="162" t="str">
        <f>IF(ISBLANK('Nomenklatur komplett'!N174),"-",'Nomenklatur komplett'!N174)</f>
        <v>Tadschikistan</v>
      </c>
    </row>
    <row r="175" spans="1:2" x14ac:dyDescent="0.2">
      <c r="A175" s="161">
        <f>IF(ISBLANK('Nomenklatur komplett'!M175),"-",'Nomenklatur komplett'!M175)</f>
        <v>8507</v>
      </c>
      <c r="B175" s="162" t="str">
        <f>IF(ISBLANK('Nomenklatur komplett'!N175),"-",'Nomenklatur komplett'!N175)</f>
        <v>Taiwan (Chinesisches Taipei)</v>
      </c>
    </row>
    <row r="176" spans="1:2" x14ac:dyDescent="0.2">
      <c r="A176" s="161">
        <f>IF(ISBLANK('Nomenklatur komplett'!M176),"-",'Nomenklatur komplett'!M176)</f>
        <v>8353</v>
      </c>
      <c r="B176" s="162" t="str">
        <f>IF(ISBLANK('Nomenklatur komplett'!N176),"-",'Nomenklatur komplett'!N176)</f>
        <v>Tansania</v>
      </c>
    </row>
    <row r="177" spans="1:2" x14ac:dyDescent="0.2">
      <c r="A177" s="161">
        <f>IF(ISBLANK('Nomenklatur komplett'!M177),"-",'Nomenklatur komplett'!M177)</f>
        <v>8542</v>
      </c>
      <c r="B177" s="162" t="str">
        <f>IF(ISBLANK('Nomenklatur komplett'!N177),"-",'Nomenklatur komplett'!N177)</f>
        <v>Thailand</v>
      </c>
    </row>
    <row r="178" spans="1:2" x14ac:dyDescent="0.2">
      <c r="A178" s="161">
        <f>IF(ISBLANK('Nomenklatur komplett'!M178),"-",'Nomenklatur komplett'!M178)</f>
        <v>8547</v>
      </c>
      <c r="B178" s="162" t="str">
        <f>IF(ISBLANK('Nomenklatur komplett'!N178),"-",'Nomenklatur komplett'!N178)</f>
        <v>Timor-Leste</v>
      </c>
    </row>
    <row r="179" spans="1:2" x14ac:dyDescent="0.2">
      <c r="A179" s="161">
        <f>IF(ISBLANK('Nomenklatur komplett'!M179),"-",'Nomenklatur komplett'!M179)</f>
        <v>8354</v>
      </c>
      <c r="B179" s="162" t="str">
        <f>IF(ISBLANK('Nomenklatur komplett'!N179),"-",'Nomenklatur komplett'!N179)</f>
        <v>Togo</v>
      </c>
    </row>
    <row r="180" spans="1:2" x14ac:dyDescent="0.2">
      <c r="A180" s="161">
        <f>IF(ISBLANK('Nomenklatur komplett'!M180),"-",'Nomenklatur komplett'!M180)</f>
        <v>8610</v>
      </c>
      <c r="B180" s="162" t="str">
        <f>IF(ISBLANK('Nomenklatur komplett'!N180),"-",'Nomenklatur komplett'!N180)</f>
        <v>Tonga</v>
      </c>
    </row>
    <row r="181" spans="1:2" x14ac:dyDescent="0.2">
      <c r="A181" s="161">
        <f>IF(ISBLANK('Nomenklatur komplett'!M181),"-",'Nomenklatur komplett'!M181)</f>
        <v>8436</v>
      </c>
      <c r="B181" s="162" t="str">
        <f>IF(ISBLANK('Nomenklatur komplett'!N181),"-",'Nomenklatur komplett'!N181)</f>
        <v>Trinidad und Tobago</v>
      </c>
    </row>
    <row r="182" spans="1:2" x14ac:dyDescent="0.2">
      <c r="A182" s="161">
        <f>IF(ISBLANK('Nomenklatur komplett'!M182),"-",'Nomenklatur komplett'!M182)</f>
        <v>8356</v>
      </c>
      <c r="B182" s="162" t="str">
        <f>IF(ISBLANK('Nomenklatur komplett'!N182),"-",'Nomenklatur komplett'!N182)</f>
        <v>Tschad</v>
      </c>
    </row>
    <row r="183" spans="1:2" x14ac:dyDescent="0.2">
      <c r="A183" s="161">
        <f>IF(ISBLANK('Nomenklatur komplett'!M183),"-",'Nomenklatur komplett'!M183)</f>
        <v>8244</v>
      </c>
      <c r="B183" s="162" t="str">
        <f>IF(ISBLANK('Nomenklatur komplett'!N183),"-",'Nomenklatur komplett'!N183)</f>
        <v>Tschechien</v>
      </c>
    </row>
    <row r="184" spans="1:2" x14ac:dyDescent="0.2">
      <c r="A184" s="161">
        <f>IF(ISBLANK('Nomenklatur komplett'!M184),"-",'Nomenklatur komplett'!M184)</f>
        <v>8357</v>
      </c>
      <c r="B184" s="162" t="str">
        <f>IF(ISBLANK('Nomenklatur komplett'!N184),"-",'Nomenklatur komplett'!N184)</f>
        <v>Tunesien</v>
      </c>
    </row>
    <row r="185" spans="1:2" x14ac:dyDescent="0.2">
      <c r="A185" s="161">
        <f>IF(ISBLANK('Nomenklatur komplett'!M185),"-",'Nomenklatur komplett'!M185)</f>
        <v>8239</v>
      </c>
      <c r="B185" s="162" t="str">
        <f>IF(ISBLANK('Nomenklatur komplett'!N185),"-",'Nomenklatur komplett'!N185)</f>
        <v>Türkei</v>
      </c>
    </row>
    <row r="186" spans="1:2" x14ac:dyDescent="0.2">
      <c r="A186" s="161">
        <f>IF(ISBLANK('Nomenklatur komplett'!M186),"-",'Nomenklatur komplett'!M186)</f>
        <v>8566</v>
      </c>
      <c r="B186" s="162" t="str">
        <f>IF(ISBLANK('Nomenklatur komplett'!N186),"-",'Nomenklatur komplett'!N186)</f>
        <v>Turkmenistan</v>
      </c>
    </row>
    <row r="187" spans="1:2" x14ac:dyDescent="0.2">
      <c r="A187" s="161">
        <f>IF(ISBLANK('Nomenklatur komplett'!M187),"-",'Nomenklatur komplett'!M187)</f>
        <v>8615</v>
      </c>
      <c r="B187" s="162" t="str">
        <f>IF(ISBLANK('Nomenklatur komplett'!N187),"-",'Nomenklatur komplett'!N187)</f>
        <v>Tuvalu</v>
      </c>
    </row>
    <row r="188" spans="1:2" x14ac:dyDescent="0.2">
      <c r="A188" s="161">
        <f>IF(ISBLANK('Nomenklatur komplett'!M188),"-",'Nomenklatur komplett'!M188)</f>
        <v>8358</v>
      </c>
      <c r="B188" s="162" t="str">
        <f>IF(ISBLANK('Nomenklatur komplett'!N188),"-",'Nomenklatur komplett'!N188)</f>
        <v>Uganda</v>
      </c>
    </row>
    <row r="189" spans="1:2" x14ac:dyDescent="0.2">
      <c r="A189" s="161">
        <f>IF(ISBLANK('Nomenklatur komplett'!M189),"-",'Nomenklatur komplett'!M189)</f>
        <v>8265</v>
      </c>
      <c r="B189" s="162" t="str">
        <f>IF(ISBLANK('Nomenklatur komplett'!N189),"-",'Nomenklatur komplett'!N189)</f>
        <v>Ukraine</v>
      </c>
    </row>
    <row r="190" spans="1:2" x14ac:dyDescent="0.2">
      <c r="A190" s="161">
        <f>IF(ISBLANK('Nomenklatur komplett'!M190),"-",'Nomenklatur komplett'!M190)</f>
        <v>8240</v>
      </c>
      <c r="B190" s="162" t="str">
        <f>IF(ISBLANK('Nomenklatur komplett'!N190),"-",'Nomenklatur komplett'!N190)</f>
        <v>Ungarn</v>
      </c>
    </row>
    <row r="191" spans="1:2" x14ac:dyDescent="0.2">
      <c r="A191" s="161">
        <f>IF(ISBLANK('Nomenklatur komplett'!M191),"-",'Nomenklatur komplett'!M191)</f>
        <v>8437</v>
      </c>
      <c r="B191" s="162" t="str">
        <f>IF(ISBLANK('Nomenklatur komplett'!N191),"-",'Nomenklatur komplett'!N191)</f>
        <v>Uruguay</v>
      </c>
    </row>
    <row r="192" spans="1:2" x14ac:dyDescent="0.2">
      <c r="A192" s="161">
        <f>IF(ISBLANK('Nomenklatur komplett'!M192),"-",'Nomenklatur komplett'!M192)</f>
        <v>8567</v>
      </c>
      <c r="B192" s="162" t="str">
        <f>IF(ISBLANK('Nomenklatur komplett'!N192),"-",'Nomenklatur komplett'!N192)</f>
        <v>Usbekistan</v>
      </c>
    </row>
    <row r="193" spans="1:2" x14ac:dyDescent="0.2">
      <c r="A193" s="161">
        <f>IF(ISBLANK('Nomenklatur komplett'!M193),"-",'Nomenklatur komplett'!M193)</f>
        <v>8605</v>
      </c>
      <c r="B193" s="162" t="str">
        <f>IF(ISBLANK('Nomenklatur komplett'!N193),"-",'Nomenklatur komplett'!N193)</f>
        <v>Vanuatu</v>
      </c>
    </row>
    <row r="194" spans="1:2" x14ac:dyDescent="0.2">
      <c r="A194" s="161">
        <f>IF(ISBLANK('Nomenklatur komplett'!M194),"-",'Nomenklatur komplett'!M194)</f>
        <v>8241</v>
      </c>
      <c r="B194" s="162" t="str">
        <f>IF(ISBLANK('Nomenklatur komplett'!N194),"-",'Nomenklatur komplett'!N194)</f>
        <v>Vatikanstadt</v>
      </c>
    </row>
    <row r="195" spans="1:2" x14ac:dyDescent="0.2">
      <c r="A195" s="161">
        <f>IF(ISBLANK('Nomenklatur komplett'!M195),"-",'Nomenklatur komplett'!M195)</f>
        <v>8438</v>
      </c>
      <c r="B195" s="162" t="str">
        <f>IF(ISBLANK('Nomenklatur komplett'!N195),"-",'Nomenklatur komplett'!N195)</f>
        <v>Venezuela</v>
      </c>
    </row>
    <row r="196" spans="1:2" x14ac:dyDescent="0.2">
      <c r="A196" s="161">
        <f>IF(ISBLANK('Nomenklatur komplett'!M196),"-",'Nomenklatur komplett'!M196)</f>
        <v>8532</v>
      </c>
      <c r="B196" s="162" t="str">
        <f>IF(ISBLANK('Nomenklatur komplett'!N196),"-",'Nomenklatur komplett'!N196)</f>
        <v>Vereinigte Arabische Emirate</v>
      </c>
    </row>
    <row r="197" spans="1:2" x14ac:dyDescent="0.2">
      <c r="A197" s="161">
        <f>IF(ISBLANK('Nomenklatur komplett'!M197),"-",'Nomenklatur komplett'!M197)</f>
        <v>8439</v>
      </c>
      <c r="B197" s="162" t="str">
        <f>IF(ISBLANK('Nomenklatur komplett'!N197),"-",'Nomenklatur komplett'!N197)</f>
        <v>Vereinigte Staaten</v>
      </c>
    </row>
    <row r="198" spans="1:2" x14ac:dyDescent="0.2">
      <c r="A198" s="161">
        <f>IF(ISBLANK('Nomenklatur komplett'!M198),"-",'Nomenklatur komplett'!M198)</f>
        <v>8215</v>
      </c>
      <c r="B198" s="162" t="str">
        <f>IF(ISBLANK('Nomenklatur komplett'!N198),"-",'Nomenklatur komplett'!N198)</f>
        <v>Vereinigtes Königreich</v>
      </c>
    </row>
    <row r="199" spans="1:2" x14ac:dyDescent="0.2">
      <c r="A199" s="161">
        <f>IF(ISBLANK('Nomenklatur komplett'!M199),"-",'Nomenklatur komplett'!M199)</f>
        <v>8545</v>
      </c>
      <c r="B199" s="162" t="str">
        <f>IF(ISBLANK('Nomenklatur komplett'!N199),"-",'Nomenklatur komplett'!N199)</f>
        <v>Vietnam</v>
      </c>
    </row>
    <row r="200" spans="1:2" x14ac:dyDescent="0.2">
      <c r="A200" s="161">
        <f>IF(ISBLANK('Nomenklatur komplett'!M200),"-",'Nomenklatur komplett'!M200)</f>
        <v>8372</v>
      </c>
      <c r="B200" s="162" t="str">
        <f>IF(ISBLANK('Nomenklatur komplett'!N200),"-",'Nomenklatur komplett'!N200)</f>
        <v>Westsahara</v>
      </c>
    </row>
    <row r="201" spans="1:2" x14ac:dyDescent="0.2">
      <c r="A201" s="161">
        <f>IF(ISBLANK('Nomenklatur komplett'!M201),"-",'Nomenklatur komplett'!M201)</f>
        <v>8360</v>
      </c>
      <c r="B201" s="162" t="str">
        <f>IF(ISBLANK('Nomenklatur komplett'!N201),"-",'Nomenklatur komplett'!N201)</f>
        <v>Zentralafrikanische Republik</v>
      </c>
    </row>
    <row r="202" spans="1:2" x14ac:dyDescent="0.2">
      <c r="A202" s="161">
        <f>IF(ISBLANK('Nomenklatur komplett'!M202),"-",'Nomenklatur komplett'!M202)</f>
        <v>8242</v>
      </c>
      <c r="B202" s="162" t="str">
        <f>IF(ISBLANK('Nomenklatur komplett'!N202),"-",'Nomenklatur komplett'!N202)</f>
        <v>Zypern</v>
      </c>
    </row>
    <row r="203" spans="1:2" x14ac:dyDescent="0.2">
      <c r="A203" s="161">
        <f>IF(ISBLANK('Nomenklatur komplett'!M203),"-",'Nomenklatur komplett'!M203)</f>
        <v>8998</v>
      </c>
      <c r="B203" s="162" t="str">
        <f>IF(ISBLANK('Nomenklatur komplett'!N203),"-",'Nomenklatur komplett'!N203)</f>
        <v>Staatenlos</v>
      </c>
    </row>
    <row r="204" spans="1:2" x14ac:dyDescent="0.2">
      <c r="A204" s="161">
        <f>IF(ISBLANK('Nomenklatur komplett'!M204),"-",'Nomenklatur komplett'!M204)</f>
        <v>8999</v>
      </c>
      <c r="B204" s="162" t="str">
        <f>IF(ISBLANK('Nomenklatur komplett'!N204),"-",'Nomenklatur komplett'!N204)</f>
        <v>Unbekannt oder nicht angegebener Staat</v>
      </c>
    </row>
    <row r="205" spans="1:2" x14ac:dyDescent="0.2">
      <c r="A205" s="161" t="str">
        <f>IF(ISBLANK('Nomenklatur komplett'!M205),"-",'Nomenklatur komplett'!M205)</f>
        <v>-</v>
      </c>
      <c r="B205" s="162" t="str">
        <f>IF(ISBLANK('Nomenklatur komplett'!N205),"-",'Nomenklatur komplett'!N205)</f>
        <v>-</v>
      </c>
    </row>
    <row r="206" spans="1:2" x14ac:dyDescent="0.2">
      <c r="A206" s="161" t="str">
        <f>IF(ISBLANK('Nomenklatur komplett'!M206),"-",'Nomenklatur komplett'!M206)</f>
        <v>-</v>
      </c>
      <c r="B206" s="162" t="str">
        <f>IF(ISBLANK('Nomenklatur komplett'!N206),"-",'Nomenklatur komplett'!N206)</f>
        <v>-</v>
      </c>
    </row>
    <row r="207" spans="1:2" x14ac:dyDescent="0.2">
      <c r="A207" s="161" t="str">
        <f>IF(ISBLANK('Nomenklatur komplett'!M207),"-",'Nomenklatur komplett'!M207)</f>
        <v>-</v>
      </c>
      <c r="B207" s="162" t="str">
        <f>IF(ISBLANK('Nomenklatur komplett'!N207),"-",'Nomenklatur komplett'!N207)</f>
        <v>-</v>
      </c>
    </row>
    <row r="208" spans="1:2" x14ac:dyDescent="0.2">
      <c r="A208" s="161" t="str">
        <f>IF(ISBLANK('Nomenklatur komplett'!M208),"-",'Nomenklatur komplett'!M208)</f>
        <v>-</v>
      </c>
      <c r="B208" s="162" t="str">
        <f>IF(ISBLANK('Nomenklatur komplett'!N208),"-",'Nomenklatur komplett'!N208)</f>
        <v>-</v>
      </c>
    </row>
    <row r="209" spans="1:2" x14ac:dyDescent="0.2">
      <c r="A209" s="161" t="str">
        <f>IF(ISBLANK('Nomenklatur komplett'!M209),"-",'Nomenklatur komplett'!M209)</f>
        <v>-</v>
      </c>
      <c r="B209" s="162" t="str">
        <f>IF(ISBLANK('Nomenklatur komplett'!N209),"-",'Nomenklatur komplett'!N209)</f>
        <v>-</v>
      </c>
    </row>
    <row r="210" spans="1:2" x14ac:dyDescent="0.2">
      <c r="A210" s="161" t="str">
        <f>IF(ISBLANK('Nomenklatur komplett'!M210),"-",'Nomenklatur komplett'!M210)</f>
        <v>-</v>
      </c>
      <c r="B210" s="162" t="str">
        <f>IF(ISBLANK('Nomenklatur komplett'!N210),"-",'Nomenklatur komplett'!N210)</f>
        <v>-</v>
      </c>
    </row>
    <row r="211" spans="1:2" x14ac:dyDescent="0.2">
      <c r="A211" s="161" t="str">
        <f>IF(ISBLANK('Nomenklatur komplett'!M211),"-",'Nomenklatur komplett'!M211)</f>
        <v>-</v>
      </c>
      <c r="B211" s="162" t="str">
        <f>IF(ISBLANK('Nomenklatur komplett'!N211),"-",'Nomenklatur komplett'!N211)</f>
        <v>-</v>
      </c>
    </row>
    <row r="212" spans="1:2" x14ac:dyDescent="0.2">
      <c r="A212" s="161" t="str">
        <f>IF(ISBLANK('Nomenklatur komplett'!M212),"-",'Nomenklatur komplett'!M212)</f>
        <v>-</v>
      </c>
      <c r="B212" s="162" t="str">
        <f>IF(ISBLANK('Nomenklatur komplett'!N212),"-",'Nomenklatur komplett'!N212)</f>
        <v>-</v>
      </c>
    </row>
    <row r="213" spans="1:2" x14ac:dyDescent="0.2">
      <c r="A213" s="161" t="str">
        <f>IF(ISBLANK('Nomenklatur komplett'!M213),"-",'Nomenklatur komplett'!M213)</f>
        <v>-</v>
      </c>
      <c r="B213" s="162" t="str">
        <f>IF(ISBLANK('Nomenklatur komplett'!N213),"-",'Nomenklatur komplett'!N213)</f>
        <v>-</v>
      </c>
    </row>
    <row r="214" spans="1:2" x14ac:dyDescent="0.2">
      <c r="A214" s="161" t="str">
        <f>IF(ISBLANK('Nomenklatur komplett'!M214),"-",'Nomenklatur komplett'!M214)</f>
        <v>-</v>
      </c>
      <c r="B214" s="162" t="str">
        <f>IF(ISBLANK('Nomenklatur komplett'!N214),"-",'Nomenklatur komplett'!N214)</f>
        <v>-</v>
      </c>
    </row>
    <row r="215" spans="1:2" x14ac:dyDescent="0.2">
      <c r="A215" s="161" t="str">
        <f>IF(ISBLANK('Nomenklatur komplett'!M215),"-",'Nomenklatur komplett'!M215)</f>
        <v>-</v>
      </c>
      <c r="B215" s="162" t="str">
        <f>IF(ISBLANK('Nomenklatur komplett'!N215),"-",'Nomenklatur komplett'!N215)</f>
        <v>-</v>
      </c>
    </row>
    <row r="216" spans="1:2" x14ac:dyDescent="0.2">
      <c r="A216" s="161" t="str">
        <f>IF(ISBLANK('Nomenklatur komplett'!M216),"-",'Nomenklatur komplett'!M216)</f>
        <v>-</v>
      </c>
      <c r="B216" s="162" t="str">
        <f>IF(ISBLANK('Nomenklatur komplett'!N216),"-",'Nomenklatur komplett'!N216)</f>
        <v>-</v>
      </c>
    </row>
    <row r="217" spans="1:2" x14ac:dyDescent="0.2">
      <c r="A217" s="161" t="str">
        <f>IF(ISBLANK('Nomenklatur komplett'!M217),"-",'Nomenklatur komplett'!M217)</f>
        <v>-</v>
      </c>
      <c r="B217" s="162" t="str">
        <f>IF(ISBLANK('Nomenklatur komplett'!N217),"-",'Nomenklatur komplett'!N217)</f>
        <v>-</v>
      </c>
    </row>
    <row r="218" spans="1:2" x14ac:dyDescent="0.2">
      <c r="A218" s="161" t="str">
        <f>IF(ISBLANK('Nomenklatur komplett'!M218),"-",'Nomenklatur komplett'!M218)</f>
        <v>-</v>
      </c>
      <c r="B218" s="162" t="str">
        <f>IF(ISBLANK('Nomenklatur komplett'!N218),"-",'Nomenklatur komplett'!N218)</f>
        <v>-</v>
      </c>
    </row>
    <row r="219" spans="1:2" x14ac:dyDescent="0.2">
      <c r="A219" s="161" t="str">
        <f>IF(ISBLANK('Nomenklatur komplett'!M219),"-",'Nomenklatur komplett'!M219)</f>
        <v>-</v>
      </c>
      <c r="B219" s="162" t="str">
        <f>IF(ISBLANK('Nomenklatur komplett'!N219),"-",'Nomenklatur komplett'!N219)</f>
        <v>-</v>
      </c>
    </row>
    <row r="220" spans="1:2" x14ac:dyDescent="0.2">
      <c r="A220" s="161" t="str">
        <f>IF(ISBLANK('Nomenklatur komplett'!M220),"-",'Nomenklatur komplett'!M220)</f>
        <v>-</v>
      </c>
      <c r="B220" s="162" t="str">
        <f>IF(ISBLANK('Nomenklatur komplett'!N220),"-",'Nomenklatur komplett'!N220)</f>
        <v>-</v>
      </c>
    </row>
    <row r="221" spans="1:2" x14ac:dyDescent="0.2">
      <c r="A221" s="161" t="str">
        <f>IF(ISBLANK('Nomenklatur komplett'!M221),"-",'Nomenklatur komplett'!M221)</f>
        <v>-</v>
      </c>
      <c r="B221" s="162" t="str">
        <f>IF(ISBLANK('Nomenklatur komplett'!N221),"-",'Nomenklatur komplett'!N221)</f>
        <v>-</v>
      </c>
    </row>
    <row r="222" spans="1:2" x14ac:dyDescent="0.2">
      <c r="A222" s="161" t="str">
        <f>IF(ISBLANK('Nomenklatur komplett'!M222),"-",'Nomenklatur komplett'!M222)</f>
        <v>-</v>
      </c>
      <c r="B222" s="162" t="str">
        <f>IF(ISBLANK('Nomenklatur komplett'!N222),"-",'Nomenklatur komplett'!N222)</f>
        <v>-</v>
      </c>
    </row>
    <row r="223" spans="1:2" x14ac:dyDescent="0.2">
      <c r="A223" s="161" t="str">
        <f>IF(ISBLANK('Nomenklatur komplett'!M223),"-",'Nomenklatur komplett'!M223)</f>
        <v>-</v>
      </c>
      <c r="B223" s="162" t="str">
        <f>IF(ISBLANK('Nomenklatur komplett'!N223),"-",'Nomenklatur komplett'!N223)</f>
        <v>-</v>
      </c>
    </row>
    <row r="224" spans="1:2" x14ac:dyDescent="0.2">
      <c r="A224" s="161" t="str">
        <f>IF(ISBLANK('Nomenklatur komplett'!M224),"-",'Nomenklatur komplett'!M224)</f>
        <v>-</v>
      </c>
      <c r="B224" s="162" t="str">
        <f>IF(ISBLANK('Nomenklatur komplett'!N224),"-",'Nomenklatur komplett'!N224)</f>
        <v>-</v>
      </c>
    </row>
    <row r="225" spans="1:2" x14ac:dyDescent="0.2">
      <c r="A225" s="161" t="str">
        <f>IF(ISBLANK('Nomenklatur komplett'!M225),"-",'Nomenklatur komplett'!M225)</f>
        <v>-</v>
      </c>
      <c r="B225" s="162" t="str">
        <f>IF(ISBLANK('Nomenklatur komplett'!N225),"-",'Nomenklatur komplett'!N225)</f>
        <v>-</v>
      </c>
    </row>
    <row r="226" spans="1:2" x14ac:dyDescent="0.2">
      <c r="A226" s="161" t="str">
        <f>IF(ISBLANK('Nomenklatur komplett'!M226),"-",'Nomenklatur komplett'!M226)</f>
        <v>-</v>
      </c>
      <c r="B226" s="162" t="str">
        <f>IF(ISBLANK('Nomenklatur komplett'!N226),"-",'Nomenklatur komplett'!N226)</f>
        <v>-</v>
      </c>
    </row>
    <row r="227" spans="1:2" x14ac:dyDescent="0.2">
      <c r="A227" s="161" t="str">
        <f>IF(ISBLANK('Nomenklatur komplett'!M227),"-",'Nomenklatur komplett'!M227)</f>
        <v>-</v>
      </c>
      <c r="B227" s="162" t="str">
        <f>IF(ISBLANK('Nomenklatur komplett'!N227),"-",'Nomenklatur komplett'!N227)</f>
        <v>-</v>
      </c>
    </row>
    <row r="228" spans="1:2" x14ac:dyDescent="0.2">
      <c r="A228" s="161" t="str">
        <f>IF(ISBLANK('Nomenklatur komplett'!M228),"-",'Nomenklatur komplett'!M228)</f>
        <v>-</v>
      </c>
      <c r="B228" s="162" t="str">
        <f>IF(ISBLANK('Nomenklatur komplett'!N228),"-",'Nomenklatur komplett'!N228)</f>
        <v>-</v>
      </c>
    </row>
    <row r="229" spans="1:2" x14ac:dyDescent="0.2">
      <c r="A229" s="161" t="str">
        <f>IF(ISBLANK('Nomenklatur komplett'!M229),"-",'Nomenklatur komplett'!M229)</f>
        <v>-</v>
      </c>
      <c r="B229" s="162" t="str">
        <f>IF(ISBLANK('Nomenklatur komplett'!N229),"-",'Nomenklatur komplett'!N229)</f>
        <v>-</v>
      </c>
    </row>
    <row r="230" spans="1:2" x14ac:dyDescent="0.2">
      <c r="A230" s="161" t="str">
        <f>IF(ISBLANK('Nomenklatur komplett'!M230),"-",'Nomenklatur komplett'!M230)</f>
        <v>-</v>
      </c>
      <c r="B230" s="162" t="str">
        <f>IF(ISBLANK('Nomenklatur komplett'!N230),"-",'Nomenklatur komplett'!N230)</f>
        <v>-</v>
      </c>
    </row>
    <row r="231" spans="1:2" x14ac:dyDescent="0.2">
      <c r="A231" s="161" t="str">
        <f>IF(ISBLANK('Nomenklatur komplett'!M231),"-",'Nomenklatur komplett'!M231)</f>
        <v>-</v>
      </c>
      <c r="B231" s="162" t="str">
        <f>IF(ISBLANK('Nomenklatur komplett'!N231),"-",'Nomenklatur komplett'!N231)</f>
        <v>-</v>
      </c>
    </row>
    <row r="232" spans="1:2" x14ac:dyDescent="0.2">
      <c r="A232" s="161" t="str">
        <f>IF(ISBLANK('Nomenklatur komplett'!M232),"-",'Nomenklatur komplett'!M232)</f>
        <v>-</v>
      </c>
      <c r="B232" s="162" t="str">
        <f>IF(ISBLANK('Nomenklatur komplett'!N232),"-",'Nomenklatur komplett'!N232)</f>
        <v>-</v>
      </c>
    </row>
    <row r="233" spans="1:2" x14ac:dyDescent="0.2">
      <c r="A233" s="161" t="str">
        <f>IF(ISBLANK('Nomenklatur komplett'!M233),"-",'Nomenklatur komplett'!M233)</f>
        <v>-</v>
      </c>
      <c r="B233" s="162" t="str">
        <f>IF(ISBLANK('Nomenklatur komplett'!N233),"-",'Nomenklatur komplett'!N233)</f>
        <v>-</v>
      </c>
    </row>
    <row r="234" spans="1:2" x14ac:dyDescent="0.2">
      <c r="A234" s="161" t="str">
        <f>IF(ISBLANK('Nomenklatur komplett'!M234),"-",'Nomenklatur komplett'!M234)</f>
        <v>-</v>
      </c>
      <c r="B234" s="162" t="str">
        <f>IF(ISBLANK('Nomenklatur komplett'!N234),"-",'Nomenklatur komplett'!N234)</f>
        <v>-</v>
      </c>
    </row>
    <row r="235" spans="1:2" x14ac:dyDescent="0.2">
      <c r="A235" s="161" t="str">
        <f>IF(ISBLANK('Nomenklatur komplett'!M235),"-",'Nomenklatur komplett'!M235)</f>
        <v>-</v>
      </c>
      <c r="B235" s="162" t="str">
        <f>IF(ISBLANK('Nomenklatur komplett'!N235),"-",'Nomenklatur komplett'!N235)</f>
        <v>-</v>
      </c>
    </row>
    <row r="236" spans="1:2" x14ac:dyDescent="0.2">
      <c r="A236" s="161" t="str">
        <f>IF(ISBLANK('Nomenklatur komplett'!M236),"-",'Nomenklatur komplett'!M236)</f>
        <v>-</v>
      </c>
      <c r="B236" s="162" t="str">
        <f>IF(ISBLANK('Nomenklatur komplett'!N236),"-",'Nomenklatur komplett'!N236)</f>
        <v>-</v>
      </c>
    </row>
    <row r="237" spans="1:2" x14ac:dyDescent="0.2">
      <c r="A237" s="161" t="str">
        <f>IF(ISBLANK('Nomenklatur komplett'!M237),"-",'Nomenklatur komplett'!M237)</f>
        <v>-</v>
      </c>
      <c r="B237" s="162" t="str">
        <f>IF(ISBLANK('Nomenklatur komplett'!N237),"-",'Nomenklatur komplett'!N237)</f>
        <v>-</v>
      </c>
    </row>
    <row r="238" spans="1:2" x14ac:dyDescent="0.2">
      <c r="A238" s="161" t="str">
        <f>IF(ISBLANK('Nomenklatur komplett'!M238),"-",'Nomenklatur komplett'!M238)</f>
        <v>-</v>
      </c>
      <c r="B238" s="162" t="str">
        <f>IF(ISBLANK('Nomenklatur komplett'!N238),"-",'Nomenklatur komplett'!N238)</f>
        <v>-</v>
      </c>
    </row>
    <row r="239" spans="1:2" x14ac:dyDescent="0.2">
      <c r="A239" s="161" t="str">
        <f>IF(ISBLANK('Nomenklatur komplett'!M239),"-",'Nomenklatur komplett'!M239)</f>
        <v>-</v>
      </c>
      <c r="B239" s="162" t="str">
        <f>IF(ISBLANK('Nomenklatur komplett'!N239),"-",'Nomenklatur komplett'!N239)</f>
        <v>-</v>
      </c>
    </row>
    <row r="240" spans="1:2" x14ac:dyDescent="0.2">
      <c r="A240" s="161" t="str">
        <f>IF(ISBLANK('Nomenklatur komplett'!M240),"-",'Nomenklatur komplett'!M240)</f>
        <v>-</v>
      </c>
      <c r="B240" s="162" t="str">
        <f>IF(ISBLANK('Nomenklatur komplett'!N240),"-",'Nomenklatur komplett'!N240)</f>
        <v>-</v>
      </c>
    </row>
    <row r="241" spans="1:2" x14ac:dyDescent="0.2">
      <c r="A241" s="161" t="str">
        <f>IF(ISBLANK('Nomenklatur komplett'!M241),"-",'Nomenklatur komplett'!M241)</f>
        <v>-</v>
      </c>
      <c r="B241" s="162" t="str">
        <f>IF(ISBLANK('Nomenklatur komplett'!N241),"-",'Nomenklatur komplett'!N241)</f>
        <v>-</v>
      </c>
    </row>
    <row r="242" spans="1:2" x14ac:dyDescent="0.2">
      <c r="A242" s="161" t="str">
        <f>IF(ISBLANK('Nomenklatur komplett'!M242),"-",'Nomenklatur komplett'!M242)</f>
        <v>-</v>
      </c>
      <c r="B242" s="162" t="str">
        <f>IF(ISBLANK('Nomenklatur komplett'!N242),"-",'Nomenklatur komplett'!N242)</f>
        <v>-</v>
      </c>
    </row>
    <row r="243" spans="1:2" x14ac:dyDescent="0.2">
      <c r="A243" s="161" t="str">
        <f>IF(ISBLANK('Nomenklatur komplett'!M243),"-",'Nomenklatur komplett'!M243)</f>
        <v>-</v>
      </c>
      <c r="B243" s="162" t="str">
        <f>IF(ISBLANK('Nomenklatur komplett'!N243),"-",'Nomenklatur komplett'!N243)</f>
        <v>-</v>
      </c>
    </row>
    <row r="244" spans="1:2" x14ac:dyDescent="0.2">
      <c r="A244" s="161" t="str">
        <f>IF(ISBLANK('Nomenklatur komplett'!M244),"-",'Nomenklatur komplett'!M244)</f>
        <v>-</v>
      </c>
      <c r="B244" s="162" t="str">
        <f>IF(ISBLANK('Nomenklatur komplett'!N244),"-",'Nomenklatur komplett'!N244)</f>
        <v>-</v>
      </c>
    </row>
    <row r="245" spans="1:2" x14ac:dyDescent="0.2">
      <c r="A245" s="161" t="str">
        <f>IF(ISBLANK('Nomenklatur komplett'!M245),"-",'Nomenklatur komplett'!M245)</f>
        <v>-</v>
      </c>
      <c r="B245" s="162" t="str">
        <f>IF(ISBLANK('Nomenklatur komplett'!N245),"-",'Nomenklatur komplett'!N245)</f>
        <v>-</v>
      </c>
    </row>
    <row r="246" spans="1:2" x14ac:dyDescent="0.2">
      <c r="A246" s="161" t="str">
        <f>IF(ISBLANK('Nomenklatur komplett'!M246),"-",'Nomenklatur komplett'!M246)</f>
        <v>-</v>
      </c>
      <c r="B246" s="162" t="str">
        <f>IF(ISBLANK('Nomenklatur komplett'!N246),"-",'Nomenklatur komplett'!N246)</f>
        <v>-</v>
      </c>
    </row>
    <row r="247" spans="1:2" x14ac:dyDescent="0.2">
      <c r="A247" s="161" t="str">
        <f>IF(ISBLANK('Nomenklatur komplett'!M247),"-",'Nomenklatur komplett'!M247)</f>
        <v>-</v>
      </c>
      <c r="B247" s="162" t="str">
        <f>IF(ISBLANK('Nomenklatur komplett'!N247),"-",'Nomenklatur komplett'!N247)</f>
        <v>-</v>
      </c>
    </row>
    <row r="248" spans="1:2" x14ac:dyDescent="0.2">
      <c r="A248" s="161" t="str">
        <f>IF(ISBLANK('Nomenklatur komplett'!M248),"-",'Nomenklatur komplett'!M248)</f>
        <v>-</v>
      </c>
      <c r="B248" s="162" t="str">
        <f>IF(ISBLANK('Nomenklatur komplett'!N248),"-",'Nomenklatur komplett'!N248)</f>
        <v>-</v>
      </c>
    </row>
    <row r="249" spans="1:2" x14ac:dyDescent="0.2">
      <c r="A249" s="161" t="str">
        <f>IF(ISBLANK('Nomenklatur komplett'!M249),"-",'Nomenklatur komplett'!M249)</f>
        <v>-</v>
      </c>
      <c r="B249" s="162" t="str">
        <f>IF(ISBLANK('Nomenklatur komplett'!N249),"-",'Nomenklatur komplett'!N249)</f>
        <v>-</v>
      </c>
    </row>
    <row r="250" spans="1:2" x14ac:dyDescent="0.2">
      <c r="A250" s="161" t="str">
        <f>IF(ISBLANK('Nomenklatur komplett'!M250),"-",'Nomenklatur komplett'!M250)</f>
        <v>-</v>
      </c>
      <c r="B250" s="162" t="str">
        <f>IF(ISBLANK('Nomenklatur komplett'!N250),"-",'Nomenklatur komplett'!N250)</f>
        <v>-</v>
      </c>
    </row>
    <row r="251" spans="1:2" x14ac:dyDescent="0.2">
      <c r="A251" s="161" t="str">
        <f>IF(ISBLANK('Nomenklatur komplett'!M251),"-",'Nomenklatur komplett'!M251)</f>
        <v>-</v>
      </c>
      <c r="B251" s="162" t="str">
        <f>IF(ISBLANK('Nomenklatur komplett'!N251),"-",'Nomenklatur komplett'!N251)</f>
        <v>-</v>
      </c>
    </row>
    <row r="252" spans="1:2" x14ac:dyDescent="0.2">
      <c r="A252" s="161" t="str">
        <f>IF(ISBLANK('Nomenklatur komplett'!M252),"-",'Nomenklatur komplett'!M252)</f>
        <v>-</v>
      </c>
      <c r="B252" s="162" t="str">
        <f>IF(ISBLANK('Nomenklatur komplett'!N252),"-",'Nomenklatur komplett'!N252)</f>
        <v>-</v>
      </c>
    </row>
    <row r="253" spans="1:2" x14ac:dyDescent="0.2">
      <c r="A253" s="161" t="str">
        <f>IF(ISBLANK('Nomenklatur komplett'!M253),"-",'Nomenklatur komplett'!M253)</f>
        <v>-</v>
      </c>
      <c r="B253" s="162" t="str">
        <f>IF(ISBLANK('Nomenklatur komplett'!N253),"-",'Nomenklatur komplett'!N253)</f>
        <v>-</v>
      </c>
    </row>
    <row r="254" spans="1:2" x14ac:dyDescent="0.2">
      <c r="A254" s="161" t="str">
        <f>IF(ISBLANK('Nomenklatur komplett'!M254),"-",'Nomenklatur komplett'!M254)</f>
        <v>-</v>
      </c>
      <c r="B254" s="162" t="str">
        <f>IF(ISBLANK('Nomenklatur komplett'!N254),"-",'Nomenklatur komplett'!N254)</f>
        <v>-</v>
      </c>
    </row>
    <row r="255" spans="1:2" x14ac:dyDescent="0.2">
      <c r="A255" s="161" t="str">
        <f>IF(ISBLANK('Nomenklatur komplett'!M255),"-",'Nomenklatur komplett'!M255)</f>
        <v>-</v>
      </c>
      <c r="B255" s="162" t="str">
        <f>IF(ISBLANK('Nomenklatur komplett'!N255),"-",'Nomenklatur komplett'!N255)</f>
        <v>-</v>
      </c>
    </row>
    <row r="256" spans="1:2" x14ac:dyDescent="0.2">
      <c r="A256" s="161" t="str">
        <f>IF(ISBLANK('Nomenklatur komplett'!M256),"-",'Nomenklatur komplett'!M256)</f>
        <v>-</v>
      </c>
      <c r="B256" s="162" t="str">
        <f>IF(ISBLANK('Nomenklatur komplett'!N256),"-",'Nomenklatur komplett'!N256)</f>
        <v>-</v>
      </c>
    </row>
    <row r="257" spans="1:2" x14ac:dyDescent="0.2">
      <c r="A257" s="161" t="str">
        <f>IF(ISBLANK('Nomenklatur komplett'!M257),"-",'Nomenklatur komplett'!M257)</f>
        <v>-</v>
      </c>
      <c r="B257" s="162" t="str">
        <f>IF(ISBLANK('Nomenklatur komplett'!N257),"-",'Nomenklatur komplett'!N257)</f>
        <v>-</v>
      </c>
    </row>
    <row r="258" spans="1:2" x14ac:dyDescent="0.2">
      <c r="A258" s="161" t="str">
        <f>IF(ISBLANK('Nomenklatur komplett'!M258),"-",'Nomenklatur komplett'!M258)</f>
        <v>-</v>
      </c>
      <c r="B258" s="162" t="str">
        <f>IF(ISBLANK('Nomenklatur komplett'!N258),"-",'Nomenklatur komplett'!N258)</f>
        <v>-</v>
      </c>
    </row>
    <row r="259" spans="1:2" x14ac:dyDescent="0.2">
      <c r="A259" s="161" t="str">
        <f>IF(ISBLANK('Nomenklatur komplett'!M259),"-",'Nomenklatur komplett'!M259)</f>
        <v>-</v>
      </c>
      <c r="B259" s="162" t="str">
        <f>IF(ISBLANK('Nomenklatur komplett'!N259),"-",'Nomenklatur komplett'!N259)</f>
        <v>-</v>
      </c>
    </row>
    <row r="260" spans="1:2" x14ac:dyDescent="0.2">
      <c r="A260" s="161" t="str">
        <f>IF(ISBLANK('Nomenklatur komplett'!M260),"-",'Nomenklatur komplett'!M260)</f>
        <v>-</v>
      </c>
      <c r="B260" s="162" t="str">
        <f>IF(ISBLANK('Nomenklatur komplett'!N260),"-",'Nomenklatur komplett'!N260)</f>
        <v>-</v>
      </c>
    </row>
    <row r="261" spans="1:2" x14ac:dyDescent="0.2">
      <c r="A261" s="161" t="str">
        <f>IF(ISBLANK('Nomenklatur komplett'!M261),"-",'Nomenklatur komplett'!M261)</f>
        <v>-</v>
      </c>
      <c r="B261" s="162" t="str">
        <f>IF(ISBLANK('Nomenklatur komplett'!N261),"-",'Nomenklatur komplett'!N261)</f>
        <v>-</v>
      </c>
    </row>
    <row r="262" spans="1:2" x14ac:dyDescent="0.2">
      <c r="A262" s="161" t="str">
        <f>IF(ISBLANK('Nomenklatur komplett'!M262),"-",'Nomenklatur komplett'!M262)</f>
        <v>-</v>
      </c>
      <c r="B262" s="162" t="str">
        <f>IF(ISBLANK('Nomenklatur komplett'!N262),"-",'Nomenklatur komplett'!N262)</f>
        <v>-</v>
      </c>
    </row>
    <row r="263" spans="1:2" x14ac:dyDescent="0.2">
      <c r="A263" s="161" t="str">
        <f>IF(ISBLANK('Nomenklatur komplett'!M263),"-",'Nomenklatur komplett'!M263)</f>
        <v>-</v>
      </c>
      <c r="B263" s="162" t="str">
        <f>IF(ISBLANK('Nomenklatur komplett'!N263),"-",'Nomenklatur komplett'!N263)</f>
        <v>-</v>
      </c>
    </row>
    <row r="264" spans="1:2" x14ac:dyDescent="0.2">
      <c r="A264" s="161" t="str">
        <f>IF(ISBLANK('Nomenklatur komplett'!M264),"-",'Nomenklatur komplett'!M264)</f>
        <v>-</v>
      </c>
      <c r="B264" s="162" t="str">
        <f>IF(ISBLANK('Nomenklatur komplett'!N264),"-",'Nomenklatur komplett'!N264)</f>
        <v>-</v>
      </c>
    </row>
    <row r="265" spans="1:2" x14ac:dyDescent="0.2">
      <c r="A265" s="161" t="str">
        <f>IF(ISBLANK('Nomenklatur komplett'!M265),"-",'Nomenklatur komplett'!M265)</f>
        <v>-</v>
      </c>
      <c r="B265" s="162" t="str">
        <f>IF(ISBLANK('Nomenklatur komplett'!N265),"-",'Nomenklatur komplett'!N265)</f>
        <v>-</v>
      </c>
    </row>
    <row r="266" spans="1:2" x14ac:dyDescent="0.2">
      <c r="A266" s="161" t="str">
        <f>IF(ISBLANK('Nomenklatur komplett'!M266),"-",'Nomenklatur komplett'!M266)</f>
        <v>-</v>
      </c>
      <c r="B266" s="162" t="str">
        <f>IF(ISBLANK('Nomenklatur komplett'!N266),"-",'Nomenklatur komplett'!N266)</f>
        <v>-</v>
      </c>
    </row>
    <row r="267" spans="1:2" x14ac:dyDescent="0.2">
      <c r="A267" s="161" t="str">
        <f>IF(ISBLANK('Nomenklatur komplett'!M267),"-",'Nomenklatur komplett'!M267)</f>
        <v>-</v>
      </c>
      <c r="B267" s="162" t="str">
        <f>IF(ISBLANK('Nomenklatur komplett'!N267),"-",'Nomenklatur komplett'!N267)</f>
        <v>-</v>
      </c>
    </row>
    <row r="268" spans="1:2" x14ac:dyDescent="0.2">
      <c r="A268" s="161" t="str">
        <f>IF(ISBLANK('Nomenklatur komplett'!M268),"-",'Nomenklatur komplett'!M268)</f>
        <v>-</v>
      </c>
      <c r="B268" s="162" t="str">
        <f>IF(ISBLANK('Nomenklatur komplett'!N268),"-",'Nomenklatur komplett'!N268)</f>
        <v>-</v>
      </c>
    </row>
    <row r="269" spans="1:2" x14ac:dyDescent="0.2">
      <c r="A269" s="161" t="str">
        <f>IF(ISBLANK('Nomenklatur komplett'!M269),"-",'Nomenklatur komplett'!M269)</f>
        <v>-</v>
      </c>
      <c r="B269" s="162" t="str">
        <f>IF(ISBLANK('Nomenklatur komplett'!N269),"-",'Nomenklatur komplett'!N269)</f>
        <v>-</v>
      </c>
    </row>
    <row r="270" spans="1:2" x14ac:dyDescent="0.2">
      <c r="A270" s="161" t="str">
        <f>IF(ISBLANK('Nomenklatur komplett'!M270),"-",'Nomenklatur komplett'!M270)</f>
        <v>-</v>
      </c>
      <c r="B270" s="162" t="str">
        <f>IF(ISBLANK('Nomenklatur komplett'!N270),"-",'Nomenklatur komplett'!N270)</f>
        <v>-</v>
      </c>
    </row>
    <row r="271" spans="1:2" x14ac:dyDescent="0.2">
      <c r="A271" s="161" t="str">
        <f>IF(ISBLANK('Nomenklatur komplett'!M271),"-",'Nomenklatur komplett'!M271)</f>
        <v>-</v>
      </c>
      <c r="B271" s="162" t="str">
        <f>IF(ISBLANK('Nomenklatur komplett'!N271),"-",'Nomenklatur komplett'!N271)</f>
        <v>-</v>
      </c>
    </row>
    <row r="272" spans="1:2" x14ac:dyDescent="0.2">
      <c r="A272" s="161" t="str">
        <f>IF(ISBLANK('Nomenklatur komplett'!M272),"-",'Nomenklatur komplett'!M272)</f>
        <v>-</v>
      </c>
      <c r="B272" s="162" t="str">
        <f>IF(ISBLANK('Nomenklatur komplett'!N272),"-",'Nomenklatur komplett'!N272)</f>
        <v>-</v>
      </c>
    </row>
    <row r="273" spans="1:2" x14ac:dyDescent="0.2">
      <c r="A273" s="161" t="str">
        <f>IF(ISBLANK('Nomenklatur komplett'!M273),"-",'Nomenklatur komplett'!M273)</f>
        <v>-</v>
      </c>
      <c r="B273" s="162" t="str">
        <f>IF(ISBLANK('Nomenklatur komplett'!N273),"-",'Nomenklatur komplett'!N273)</f>
        <v>-</v>
      </c>
    </row>
    <row r="274" spans="1:2" x14ac:dyDescent="0.2">
      <c r="A274" s="161" t="str">
        <f>IF(ISBLANK('Nomenklatur komplett'!M274),"-",'Nomenklatur komplett'!M274)</f>
        <v>-</v>
      </c>
      <c r="B274" s="162" t="str">
        <f>IF(ISBLANK('Nomenklatur komplett'!N274),"-",'Nomenklatur komplett'!N274)</f>
        <v>-</v>
      </c>
    </row>
    <row r="275" spans="1:2" x14ac:dyDescent="0.2">
      <c r="A275" s="161" t="str">
        <f>IF(ISBLANK('Nomenklatur komplett'!M275),"-",'Nomenklatur komplett'!M275)</f>
        <v>-</v>
      </c>
      <c r="B275" s="162" t="str">
        <f>IF(ISBLANK('Nomenklatur komplett'!N275),"-",'Nomenklatur komplett'!N275)</f>
        <v>-</v>
      </c>
    </row>
    <row r="276" spans="1:2" x14ac:dyDescent="0.2">
      <c r="A276" s="161" t="str">
        <f>IF(ISBLANK('Nomenklatur komplett'!M276),"-",'Nomenklatur komplett'!M276)</f>
        <v>-</v>
      </c>
      <c r="B276" s="162" t="str">
        <f>IF(ISBLANK('Nomenklatur komplett'!N276),"-",'Nomenklatur komplett'!N276)</f>
        <v>-</v>
      </c>
    </row>
    <row r="277" spans="1:2" x14ac:dyDescent="0.2">
      <c r="A277" s="161" t="str">
        <f>IF(ISBLANK('Nomenklatur komplett'!M277),"-",'Nomenklatur komplett'!M277)</f>
        <v>-</v>
      </c>
      <c r="B277" s="162" t="str">
        <f>IF(ISBLANK('Nomenklatur komplett'!N277),"-",'Nomenklatur komplett'!N277)</f>
        <v>-</v>
      </c>
    </row>
    <row r="278" spans="1:2" x14ac:dyDescent="0.2">
      <c r="A278" s="161" t="str">
        <f>IF(ISBLANK('Nomenklatur komplett'!M278),"-",'Nomenklatur komplett'!M278)</f>
        <v>-</v>
      </c>
      <c r="B278" s="162" t="str">
        <f>IF(ISBLANK('Nomenklatur komplett'!N278),"-",'Nomenklatur komplett'!N278)</f>
        <v>-</v>
      </c>
    </row>
    <row r="279" spans="1:2" x14ac:dyDescent="0.2">
      <c r="A279" s="161" t="str">
        <f>IF(ISBLANK('Nomenklatur komplett'!M279),"-",'Nomenklatur komplett'!M279)</f>
        <v>-</v>
      </c>
      <c r="B279" s="162" t="str">
        <f>IF(ISBLANK('Nomenklatur komplett'!N279),"-",'Nomenklatur komplett'!N279)</f>
        <v>-</v>
      </c>
    </row>
    <row r="280" spans="1:2" x14ac:dyDescent="0.2">
      <c r="A280" s="161" t="str">
        <f>IF(ISBLANK('Nomenklatur komplett'!M280),"-",'Nomenklatur komplett'!M280)</f>
        <v>-</v>
      </c>
      <c r="B280" s="162" t="str">
        <f>IF(ISBLANK('Nomenklatur komplett'!N280),"-",'Nomenklatur komplett'!N280)</f>
        <v>-</v>
      </c>
    </row>
    <row r="281" spans="1:2" x14ac:dyDescent="0.2">
      <c r="A281" s="161" t="str">
        <f>IF(ISBLANK('Nomenklatur komplett'!M281),"-",'Nomenklatur komplett'!M281)</f>
        <v>-</v>
      </c>
      <c r="B281" s="162" t="str">
        <f>IF(ISBLANK('Nomenklatur komplett'!N281),"-",'Nomenklatur komplett'!N281)</f>
        <v>-</v>
      </c>
    </row>
    <row r="282" spans="1:2" x14ac:dyDescent="0.2">
      <c r="A282" s="161" t="str">
        <f>IF(ISBLANK('Nomenklatur komplett'!M282),"-",'Nomenklatur komplett'!M282)</f>
        <v>-</v>
      </c>
      <c r="B282" s="162" t="str">
        <f>IF(ISBLANK('Nomenklatur komplett'!N282),"-",'Nomenklatur komplett'!N282)</f>
        <v>-</v>
      </c>
    </row>
    <row r="283" spans="1:2" x14ac:dyDescent="0.2">
      <c r="A283" s="161" t="str">
        <f>IF(ISBLANK('Nomenklatur komplett'!M283),"-",'Nomenklatur komplett'!M283)</f>
        <v>-</v>
      </c>
      <c r="B283" s="162" t="str">
        <f>IF(ISBLANK('Nomenklatur komplett'!N283),"-",'Nomenklatur komplett'!N283)</f>
        <v>-</v>
      </c>
    </row>
    <row r="284" spans="1:2" x14ac:dyDescent="0.2">
      <c r="A284" s="161" t="str">
        <f>IF(ISBLANK('Nomenklatur komplett'!M284),"-",'Nomenklatur komplett'!M284)</f>
        <v>-</v>
      </c>
      <c r="B284" s="162" t="str">
        <f>IF(ISBLANK('Nomenklatur komplett'!N284),"-",'Nomenklatur komplett'!N284)</f>
        <v>-</v>
      </c>
    </row>
    <row r="285" spans="1:2" x14ac:dyDescent="0.2">
      <c r="A285" s="161" t="str">
        <f>IF(ISBLANK('Nomenklatur komplett'!M285),"-",'Nomenklatur komplett'!M285)</f>
        <v>-</v>
      </c>
      <c r="B285" s="162" t="str">
        <f>IF(ISBLANK('Nomenklatur komplett'!N285),"-",'Nomenklatur komplett'!N285)</f>
        <v>-</v>
      </c>
    </row>
    <row r="286" spans="1:2" x14ac:dyDescent="0.2">
      <c r="A286" s="161" t="str">
        <f>IF(ISBLANK('Nomenklatur komplett'!M286),"-",'Nomenklatur komplett'!M286)</f>
        <v>-</v>
      </c>
      <c r="B286" s="162" t="str">
        <f>IF(ISBLANK('Nomenklatur komplett'!N286),"-",'Nomenklatur komplett'!N286)</f>
        <v>-</v>
      </c>
    </row>
    <row r="287" spans="1:2" x14ac:dyDescent="0.2">
      <c r="A287" s="161" t="str">
        <f>IF(ISBLANK('Nomenklatur komplett'!M287),"-",'Nomenklatur komplett'!M287)</f>
        <v>-</v>
      </c>
      <c r="B287" s="162" t="str">
        <f>IF(ISBLANK('Nomenklatur komplett'!N287),"-",'Nomenklatur komplett'!N287)</f>
        <v>-</v>
      </c>
    </row>
    <row r="288" spans="1:2" x14ac:dyDescent="0.2">
      <c r="A288" s="161" t="str">
        <f>IF(ISBLANK('Nomenklatur komplett'!M288),"-",'Nomenklatur komplett'!M288)</f>
        <v>-</v>
      </c>
      <c r="B288" s="162" t="str">
        <f>IF(ISBLANK('Nomenklatur komplett'!N288),"-",'Nomenklatur komplett'!N288)</f>
        <v>-</v>
      </c>
    </row>
    <row r="289" spans="1:2" x14ac:dyDescent="0.2">
      <c r="A289" s="161" t="str">
        <f>IF(ISBLANK('Nomenklatur komplett'!M289),"-",'Nomenklatur komplett'!M289)</f>
        <v>-</v>
      </c>
      <c r="B289" s="162" t="str">
        <f>IF(ISBLANK('Nomenklatur komplett'!N289),"-",'Nomenklatur komplett'!N289)</f>
        <v>-</v>
      </c>
    </row>
    <row r="290" spans="1:2" x14ac:dyDescent="0.2">
      <c r="A290" s="161" t="str">
        <f>IF(ISBLANK('Nomenklatur komplett'!M290),"-",'Nomenklatur komplett'!M290)</f>
        <v>-</v>
      </c>
      <c r="B290" s="162" t="str">
        <f>IF(ISBLANK('Nomenklatur komplett'!N290),"-",'Nomenklatur komplett'!N290)</f>
        <v>-</v>
      </c>
    </row>
    <row r="291" spans="1:2" x14ac:dyDescent="0.2">
      <c r="A291" s="161" t="str">
        <f>IF(ISBLANK('Nomenklatur komplett'!M291),"-",'Nomenklatur komplett'!M291)</f>
        <v>-</v>
      </c>
      <c r="B291" s="162" t="str">
        <f>IF(ISBLANK('Nomenklatur komplett'!N291),"-",'Nomenklatur komplett'!N291)</f>
        <v>-</v>
      </c>
    </row>
    <row r="292" spans="1:2" x14ac:dyDescent="0.2">
      <c r="A292" s="161" t="str">
        <f>IF(ISBLANK('Nomenklatur komplett'!M292),"-",'Nomenklatur komplett'!M292)</f>
        <v>-</v>
      </c>
      <c r="B292" s="162" t="str">
        <f>IF(ISBLANK('Nomenklatur komplett'!N292),"-",'Nomenklatur komplett'!N292)</f>
        <v>-</v>
      </c>
    </row>
    <row r="293" spans="1:2" x14ac:dyDescent="0.2">
      <c r="A293" s="161" t="str">
        <f>IF(ISBLANK('Nomenklatur komplett'!M293),"-",'Nomenklatur komplett'!M293)</f>
        <v>-</v>
      </c>
      <c r="B293" s="162" t="str">
        <f>IF(ISBLANK('Nomenklatur komplett'!N293),"-",'Nomenklatur komplett'!N293)</f>
        <v>-</v>
      </c>
    </row>
    <row r="294" spans="1:2" x14ac:dyDescent="0.2">
      <c r="A294" s="161" t="str">
        <f>IF(ISBLANK('Nomenklatur komplett'!M294),"-",'Nomenklatur komplett'!M294)</f>
        <v>-</v>
      </c>
      <c r="B294" s="162" t="str">
        <f>IF(ISBLANK('Nomenklatur komplett'!N294),"-",'Nomenklatur komplett'!N294)</f>
        <v>-</v>
      </c>
    </row>
    <row r="295" spans="1:2" x14ac:dyDescent="0.2">
      <c r="A295" s="161" t="str">
        <f>IF(ISBLANK('Nomenklatur komplett'!M295),"-",'Nomenklatur komplett'!M295)</f>
        <v>-</v>
      </c>
      <c r="B295" s="162" t="str">
        <f>IF(ISBLANK('Nomenklatur komplett'!N295),"-",'Nomenklatur komplett'!N295)</f>
        <v>-</v>
      </c>
    </row>
    <row r="296" spans="1:2" x14ac:dyDescent="0.2">
      <c r="A296" s="161" t="str">
        <f>IF(ISBLANK('Nomenklatur komplett'!M296),"-",'Nomenklatur komplett'!M296)</f>
        <v>-</v>
      </c>
      <c r="B296" s="162" t="str">
        <f>IF(ISBLANK('Nomenklatur komplett'!N296),"-",'Nomenklatur komplett'!N296)</f>
        <v>-</v>
      </c>
    </row>
    <row r="297" spans="1:2" x14ac:dyDescent="0.2">
      <c r="A297" s="161" t="str">
        <f>IF(ISBLANK('Nomenklatur komplett'!M297),"-",'Nomenklatur komplett'!M297)</f>
        <v>-</v>
      </c>
      <c r="B297" s="162" t="str">
        <f>IF(ISBLANK('Nomenklatur komplett'!N297),"-",'Nomenklatur komplett'!N297)</f>
        <v>-</v>
      </c>
    </row>
    <row r="298" spans="1:2" x14ac:dyDescent="0.2">
      <c r="A298" s="161" t="str">
        <f>IF(ISBLANK('Nomenklatur komplett'!M298),"-",'Nomenklatur komplett'!M298)</f>
        <v>-</v>
      </c>
      <c r="B298" s="162" t="str">
        <f>IF(ISBLANK('Nomenklatur komplett'!N298),"-",'Nomenklatur komplett'!N298)</f>
        <v>-</v>
      </c>
    </row>
    <row r="299" spans="1:2" x14ac:dyDescent="0.2">
      <c r="A299" s="161" t="str">
        <f>IF(ISBLANK('Nomenklatur komplett'!M299),"-",'Nomenklatur komplett'!M299)</f>
        <v>-</v>
      </c>
      <c r="B299" s="162" t="str">
        <f>IF(ISBLANK('Nomenklatur komplett'!N299),"-",'Nomenklatur komplett'!N299)</f>
        <v>-</v>
      </c>
    </row>
    <row r="300" spans="1:2" x14ac:dyDescent="0.2">
      <c r="A300" s="161" t="str">
        <f>IF(ISBLANK('Nomenklatur komplett'!M300),"-",'Nomenklatur komplett'!M300)</f>
        <v>-</v>
      </c>
      <c r="B300" s="162" t="str">
        <f>IF(ISBLANK('Nomenklatur komplett'!N300),"-",'Nomenklatur komplett'!N300)</f>
        <v>-</v>
      </c>
    </row>
    <row r="301" spans="1:2" x14ac:dyDescent="0.2">
      <c r="A301" s="161" t="str">
        <f>IF(ISBLANK('Nomenklatur komplett'!M301),"-",'Nomenklatur komplett'!M301)</f>
        <v>-</v>
      </c>
      <c r="B301" s="162" t="str">
        <f>IF(ISBLANK('Nomenklatur komplett'!N301),"-",'Nomenklatur komplett'!N301)</f>
        <v>-</v>
      </c>
    </row>
    <row r="302" spans="1:2" x14ac:dyDescent="0.2">
      <c r="A302" s="161" t="str">
        <f>IF(ISBLANK('Nomenklatur komplett'!M302),"-",'Nomenklatur komplett'!M302)</f>
        <v>-</v>
      </c>
      <c r="B302" s="162" t="str">
        <f>IF(ISBLANK('Nomenklatur komplett'!N302),"-",'Nomenklatur komplett'!N302)</f>
        <v>-</v>
      </c>
    </row>
    <row r="303" spans="1:2" x14ac:dyDescent="0.2">
      <c r="A303" s="161" t="str">
        <f>IF(ISBLANK('Nomenklatur komplett'!M303),"-",'Nomenklatur komplett'!M303)</f>
        <v>-</v>
      </c>
      <c r="B303" s="162" t="str">
        <f>IF(ISBLANK('Nomenklatur komplett'!N303),"-",'Nomenklatur komplett'!N303)</f>
        <v>-</v>
      </c>
    </row>
    <row r="304" spans="1:2" x14ac:dyDescent="0.2">
      <c r="A304" s="161" t="str">
        <f>IF(ISBLANK('Nomenklatur komplett'!M304),"-",'Nomenklatur komplett'!M304)</f>
        <v>-</v>
      </c>
      <c r="B304" s="162" t="str">
        <f>IF(ISBLANK('Nomenklatur komplett'!N304),"-",'Nomenklatur komplett'!N304)</f>
        <v>-</v>
      </c>
    </row>
    <row r="305" spans="1:2" x14ac:dyDescent="0.2">
      <c r="A305" s="161" t="str">
        <f>IF(ISBLANK('Nomenklatur komplett'!M305),"-",'Nomenklatur komplett'!M305)</f>
        <v>-</v>
      </c>
      <c r="B305" s="162" t="str">
        <f>IF(ISBLANK('Nomenklatur komplett'!N305),"-",'Nomenklatur komplett'!N305)</f>
        <v>-</v>
      </c>
    </row>
    <row r="306" spans="1:2" x14ac:dyDescent="0.2">
      <c r="A306" s="161" t="str">
        <f>IF(ISBLANK('Nomenklatur komplett'!M306),"-",'Nomenklatur komplett'!M306)</f>
        <v>-</v>
      </c>
      <c r="B306" s="162" t="str">
        <f>IF(ISBLANK('Nomenklatur komplett'!N306),"-",'Nomenklatur komplett'!N306)</f>
        <v>-</v>
      </c>
    </row>
    <row r="307" spans="1:2" x14ac:dyDescent="0.2">
      <c r="A307" s="161" t="str">
        <f>IF(ISBLANK('Nomenklatur komplett'!M307),"-",'Nomenklatur komplett'!M307)</f>
        <v>-</v>
      </c>
      <c r="B307" s="162" t="str">
        <f>IF(ISBLANK('Nomenklatur komplett'!N307),"-",'Nomenklatur komplett'!N307)</f>
        <v>-</v>
      </c>
    </row>
    <row r="308" spans="1:2" x14ac:dyDescent="0.2">
      <c r="A308" s="161" t="str">
        <f>IF(ISBLANK('Nomenklatur komplett'!M308),"-",'Nomenklatur komplett'!M308)</f>
        <v>-</v>
      </c>
      <c r="B308" s="162" t="str">
        <f>IF(ISBLANK('Nomenklatur komplett'!N308),"-",'Nomenklatur komplett'!N308)</f>
        <v>-</v>
      </c>
    </row>
    <row r="309" spans="1:2" x14ac:dyDescent="0.2">
      <c r="A309" s="161" t="str">
        <f>IF(ISBLANK('Nomenklatur komplett'!M309),"-",'Nomenklatur komplett'!M309)</f>
        <v>-</v>
      </c>
      <c r="B309" s="162" t="str">
        <f>IF(ISBLANK('Nomenklatur komplett'!N309),"-",'Nomenklatur komplett'!N309)</f>
        <v>-</v>
      </c>
    </row>
    <row r="310" spans="1:2" x14ac:dyDescent="0.2">
      <c r="A310" s="161" t="str">
        <f>IF(ISBLANK('Nomenklatur komplett'!M310),"-",'Nomenklatur komplett'!M310)</f>
        <v>-</v>
      </c>
      <c r="B310" s="162" t="str">
        <f>IF(ISBLANK('Nomenklatur komplett'!N310),"-",'Nomenklatur komplett'!N310)</f>
        <v>-</v>
      </c>
    </row>
    <row r="311" spans="1:2" x14ac:dyDescent="0.2">
      <c r="A311" s="161" t="str">
        <f>IF(ISBLANK('Nomenklatur komplett'!M311),"-",'Nomenklatur komplett'!M311)</f>
        <v>-</v>
      </c>
      <c r="B311" s="162" t="str">
        <f>IF(ISBLANK('Nomenklatur komplett'!N311),"-",'Nomenklatur komplett'!N311)</f>
        <v>-</v>
      </c>
    </row>
    <row r="312" spans="1:2" x14ac:dyDescent="0.2">
      <c r="A312" s="161" t="str">
        <f>IF(ISBLANK('Nomenklatur komplett'!M312),"-",'Nomenklatur komplett'!M312)</f>
        <v>-</v>
      </c>
      <c r="B312" s="162" t="str">
        <f>IF(ISBLANK('Nomenklatur komplett'!N312),"-",'Nomenklatur komplett'!N312)</f>
        <v>-</v>
      </c>
    </row>
    <row r="313" spans="1:2" x14ac:dyDescent="0.2">
      <c r="A313" s="161" t="str">
        <f>IF(ISBLANK('Nomenklatur komplett'!M313),"-",'Nomenklatur komplett'!M313)</f>
        <v>-</v>
      </c>
      <c r="B313" s="162" t="str">
        <f>IF(ISBLANK('Nomenklatur komplett'!N313),"-",'Nomenklatur komplett'!N313)</f>
        <v>-</v>
      </c>
    </row>
    <row r="314" spans="1:2" x14ac:dyDescent="0.2">
      <c r="A314" s="161" t="str">
        <f>IF(ISBLANK('Nomenklatur komplett'!M314),"-",'Nomenklatur komplett'!M314)</f>
        <v>-</v>
      </c>
      <c r="B314" s="162" t="str">
        <f>IF(ISBLANK('Nomenklatur komplett'!N314),"-",'Nomenklatur komplett'!N314)</f>
        <v>-</v>
      </c>
    </row>
    <row r="315" spans="1:2" x14ac:dyDescent="0.2">
      <c r="A315" s="161" t="str">
        <f>IF(ISBLANK('Nomenklatur komplett'!M315),"-",'Nomenklatur komplett'!M315)</f>
        <v>-</v>
      </c>
      <c r="B315" s="162" t="str">
        <f>IF(ISBLANK('Nomenklatur komplett'!N315),"-",'Nomenklatur komplett'!N315)</f>
        <v>-</v>
      </c>
    </row>
    <row r="316" spans="1:2" x14ac:dyDescent="0.2">
      <c r="A316" s="161" t="str">
        <f>IF(ISBLANK('Nomenklatur komplett'!M316),"-",'Nomenklatur komplett'!M316)</f>
        <v>-</v>
      </c>
      <c r="B316" s="162" t="str">
        <f>IF(ISBLANK('Nomenklatur komplett'!N316),"-",'Nomenklatur komplett'!N316)</f>
        <v>-</v>
      </c>
    </row>
    <row r="317" spans="1:2" x14ac:dyDescent="0.2">
      <c r="A317" s="161" t="str">
        <f>IF(ISBLANK('Nomenklatur komplett'!M317),"-",'Nomenklatur komplett'!M317)</f>
        <v>-</v>
      </c>
      <c r="B317" s="162" t="str">
        <f>IF(ISBLANK('Nomenklatur komplett'!N317),"-",'Nomenklatur komplett'!N317)</f>
        <v>-</v>
      </c>
    </row>
    <row r="318" spans="1:2" x14ac:dyDescent="0.2">
      <c r="A318" s="161" t="str">
        <f>IF(ISBLANK('Nomenklatur komplett'!M318),"-",'Nomenklatur komplett'!M318)</f>
        <v>-</v>
      </c>
      <c r="B318" s="162" t="str">
        <f>IF(ISBLANK('Nomenklatur komplett'!N318),"-",'Nomenklatur komplett'!N318)</f>
        <v>-</v>
      </c>
    </row>
    <row r="319" spans="1:2" x14ac:dyDescent="0.2">
      <c r="A319" s="161" t="str">
        <f>IF(ISBLANK('Nomenklatur komplett'!M319),"-",'Nomenklatur komplett'!M319)</f>
        <v>-</v>
      </c>
      <c r="B319" s="162" t="str">
        <f>IF(ISBLANK('Nomenklatur komplett'!N319),"-",'Nomenklatur komplett'!N319)</f>
        <v>-</v>
      </c>
    </row>
  </sheetData>
  <sheetProtection sheet="1" objects="1" scenarios="1"/>
  <phoneticPr fontId="16"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indexed="42"/>
  </sheetPr>
  <dimension ref="A1:B1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7.28515625" style="76" customWidth="1"/>
    <col min="2" max="2" width="66.42578125" style="75" customWidth="1"/>
    <col min="3" max="16384" width="11.42578125" style="75"/>
  </cols>
  <sheetData>
    <row r="1" spans="1:2" s="74" customFormat="1" x14ac:dyDescent="0.2">
      <c r="A1" s="57" t="s">
        <v>2317</v>
      </c>
    </row>
    <row r="2" spans="1:2" s="74" customFormat="1" x14ac:dyDescent="0.2">
      <c r="A2" s="72"/>
      <c r="B2" s="57"/>
    </row>
    <row r="3" spans="1:2" s="74" customFormat="1" ht="13.5" thickBot="1" x14ac:dyDescent="0.25">
      <c r="A3" s="179" t="s">
        <v>116</v>
      </c>
      <c r="B3" s="165" t="s">
        <v>2318</v>
      </c>
    </row>
    <row r="4" spans="1:2" x14ac:dyDescent="0.2">
      <c r="A4" s="182">
        <f>IF(ISBLANK('Nomenklatur komplett'!O4),"-",'Nomenklatur komplett'!O4)</f>
        <v>110</v>
      </c>
      <c r="B4" s="178" t="str">
        <f>IF(ISBLANK('Nomenklatur komplett'!P4),"-",'Nomenklatur komplett'!P4)</f>
        <v>Deutsch</v>
      </c>
    </row>
    <row r="5" spans="1:2" x14ac:dyDescent="0.2">
      <c r="A5" s="182">
        <f>IF(ISBLANK('Nomenklatur komplett'!O5),"-",'Nomenklatur komplett'!O5)</f>
        <v>120</v>
      </c>
      <c r="B5" s="178" t="str">
        <f>IF(ISBLANK('Nomenklatur komplett'!P5),"-",'Nomenklatur komplett'!P5)</f>
        <v>Französisch</v>
      </c>
    </row>
    <row r="6" spans="1:2" x14ac:dyDescent="0.2">
      <c r="A6" s="182">
        <f>IF(ISBLANK('Nomenklatur komplett'!O6),"-",'Nomenklatur komplett'!O6)</f>
        <v>130</v>
      </c>
      <c r="B6" s="178" t="str">
        <f>IF(ISBLANK('Nomenklatur komplett'!P6),"-",'Nomenklatur komplett'!P6)</f>
        <v>Italienisch</v>
      </c>
    </row>
    <row r="7" spans="1:2" x14ac:dyDescent="0.2">
      <c r="A7" s="182">
        <f>IF(ISBLANK('Nomenklatur komplett'!O7),"-",'Nomenklatur komplett'!O7)</f>
        <v>140</v>
      </c>
      <c r="B7" s="178" t="str">
        <f>IF(ISBLANK('Nomenklatur komplett'!P7),"-",'Nomenklatur komplett'!P7)</f>
        <v>Rätoromanisch</v>
      </c>
    </row>
    <row r="8" spans="1:2" x14ac:dyDescent="0.2">
      <c r="A8" s="182">
        <f>IF(ISBLANK('Nomenklatur komplett'!O8),"-",'Nomenklatur komplett'!O8)</f>
        <v>330</v>
      </c>
      <c r="B8" s="178" t="str">
        <f>IF(ISBLANK('Nomenklatur komplett'!P8),"-",'Nomenklatur komplett'!P8)</f>
        <v>Albanisch</v>
      </c>
    </row>
    <row r="9" spans="1:2" x14ac:dyDescent="0.2">
      <c r="A9" s="182">
        <f>IF(ISBLANK('Nomenklatur komplett'!O9),"-",'Nomenklatur komplett'!O9)</f>
        <v>410</v>
      </c>
      <c r="B9" s="178" t="str">
        <f>IF(ISBLANK('Nomenklatur komplett'!P9),"-",'Nomenklatur komplett'!P9)</f>
        <v>Amharisch</v>
      </c>
    </row>
    <row r="10" spans="1:2" x14ac:dyDescent="0.2">
      <c r="A10" s="182">
        <f>IF(ISBLANK('Nomenklatur komplett'!O10),"-",'Nomenklatur komplett'!O10)</f>
        <v>420</v>
      </c>
      <c r="B10" s="178" t="str">
        <f>IF(ISBLANK('Nomenklatur komplett'!P10),"-",'Nomenklatur komplett'!P10)</f>
        <v>Arabisch</v>
      </c>
    </row>
    <row r="11" spans="1:2" x14ac:dyDescent="0.2">
      <c r="A11" s="182">
        <f>IF(ISBLANK('Nomenklatur komplett'!O11),"-",'Nomenklatur komplett'!O11)</f>
        <v>431</v>
      </c>
      <c r="B11" s="178" t="str">
        <f>IF(ISBLANK('Nomenklatur komplett'!P11),"-",'Nomenklatur komplett'!P11)</f>
        <v>Aramäisch</v>
      </c>
    </row>
    <row r="12" spans="1:2" x14ac:dyDescent="0.2">
      <c r="A12" s="182">
        <f>IF(ISBLANK('Nomenklatur komplett'!O12),"-",'Nomenklatur komplett'!O12)</f>
        <v>431</v>
      </c>
      <c r="B12" s="178" t="str">
        <f>IF(ISBLANK('Nomenklatur komplett'!P12),"-",'Nomenklatur komplett'!P12)</f>
        <v>Armenisch</v>
      </c>
    </row>
    <row r="13" spans="1:2" x14ac:dyDescent="0.2">
      <c r="A13" s="182">
        <f>IF(ISBLANK('Nomenklatur komplett'!O13),"-",'Nomenklatur komplett'!O13)</f>
        <v>250</v>
      </c>
      <c r="B13" s="178" t="str">
        <f>IF(ISBLANK('Nomenklatur komplett'!P13),"-",'Nomenklatur komplett'!P13)</f>
        <v>Baskisch</v>
      </c>
    </row>
    <row r="14" spans="1:2" x14ac:dyDescent="0.2">
      <c r="A14" s="182">
        <f>IF(ISBLANK('Nomenklatur komplett'!O14),"-",'Nomenklatur komplett'!O14)</f>
        <v>432</v>
      </c>
      <c r="B14" s="178" t="str">
        <f>IF(ISBLANK('Nomenklatur komplett'!P14),"-",'Nomenklatur komplett'!P14)</f>
        <v>Bengalisch</v>
      </c>
    </row>
    <row r="15" spans="1:2" x14ac:dyDescent="0.2">
      <c r="A15" s="182">
        <f>IF(ISBLANK('Nomenklatur komplett'!O15),"-",'Nomenklatur komplett'!O15)</f>
        <v>310</v>
      </c>
      <c r="B15" s="178" t="str">
        <f>IF(ISBLANK('Nomenklatur komplett'!P15),"-",'Nomenklatur komplett'!P15)</f>
        <v>Bosnisch</v>
      </c>
    </row>
    <row r="16" spans="1:2" x14ac:dyDescent="0.2">
      <c r="A16" s="182">
        <f>IF(ISBLANK('Nomenklatur komplett'!O16),"-",'Nomenklatur komplett'!O16)</f>
        <v>250</v>
      </c>
      <c r="B16" s="178" t="str">
        <f>IF(ISBLANK('Nomenklatur komplett'!P16),"-",'Nomenklatur komplett'!P16)</f>
        <v>Bretonisch</v>
      </c>
    </row>
    <row r="17" spans="1:2" x14ac:dyDescent="0.2">
      <c r="A17" s="182">
        <f>IF(ISBLANK('Nomenklatur komplett'!O17),"-",'Nomenklatur komplett'!O17)</f>
        <v>327</v>
      </c>
      <c r="B17" s="178" t="str">
        <f>IF(ISBLANK('Nomenklatur komplett'!P17),"-",'Nomenklatur komplett'!P17)</f>
        <v>Bulgarisch</v>
      </c>
    </row>
    <row r="18" spans="1:2" x14ac:dyDescent="0.2">
      <c r="A18" s="182">
        <f>IF(ISBLANK('Nomenklatur komplett'!O18),"-",'Nomenklatur komplett'!O18)</f>
        <v>433</v>
      </c>
      <c r="B18" s="178" t="str">
        <f>IF(ISBLANK('Nomenklatur komplett'!P18),"-",'Nomenklatur komplett'!P18)</f>
        <v>Chinesisch</v>
      </c>
    </row>
    <row r="19" spans="1:2" x14ac:dyDescent="0.2">
      <c r="A19" s="182">
        <f>IF(ISBLANK('Nomenklatur komplett'!O19),"-",'Nomenklatur komplett'!O19)</f>
        <v>261</v>
      </c>
      <c r="B19" s="178" t="str">
        <f>IF(ISBLANK('Nomenklatur komplett'!P19),"-",'Nomenklatur komplett'!P19)</f>
        <v>Dänisch</v>
      </c>
    </row>
    <row r="20" spans="1:2" x14ac:dyDescent="0.2">
      <c r="A20" s="182">
        <f>IF(ISBLANK('Nomenklatur komplett'!O20),"-",'Nomenklatur komplett'!O20)</f>
        <v>210</v>
      </c>
      <c r="B20" s="178" t="str">
        <f>IF(ISBLANK('Nomenklatur komplett'!P20),"-",'Nomenklatur komplett'!P20)</f>
        <v>Englisch</v>
      </c>
    </row>
    <row r="21" spans="1:2" x14ac:dyDescent="0.2">
      <c r="A21" s="182">
        <f>IF(ISBLANK('Nomenklatur komplett'!O21),"-",'Nomenklatur komplett'!O21)</f>
        <v>350</v>
      </c>
      <c r="B21" s="178" t="str">
        <f>IF(ISBLANK('Nomenklatur komplett'!P21),"-",'Nomenklatur komplett'!P21)</f>
        <v>Estnisch</v>
      </c>
    </row>
    <row r="22" spans="1:2" x14ac:dyDescent="0.2">
      <c r="A22" s="182">
        <f>IF(ISBLANK('Nomenklatur komplett'!O22),"-",'Nomenklatur komplett'!O22)</f>
        <v>431</v>
      </c>
      <c r="B22" s="178" t="str">
        <f>IF(ISBLANK('Nomenklatur komplett'!P22),"-",'Nomenklatur komplett'!P22)</f>
        <v>Farsi</v>
      </c>
    </row>
    <row r="23" spans="1:2" x14ac:dyDescent="0.2">
      <c r="A23" s="182">
        <f>IF(ISBLANK('Nomenklatur komplett'!O23),"-",'Nomenklatur komplett'!O23)</f>
        <v>264</v>
      </c>
      <c r="B23" s="178" t="str">
        <f>IF(ISBLANK('Nomenklatur komplett'!P23),"-",'Nomenklatur komplett'!P23)</f>
        <v>Finnisch</v>
      </c>
    </row>
    <row r="24" spans="1:2" x14ac:dyDescent="0.2">
      <c r="A24" s="182">
        <f>IF(ISBLANK('Nomenklatur komplett'!O24),"-",'Nomenklatur komplett'!O24)</f>
        <v>250</v>
      </c>
      <c r="B24" s="178" t="str">
        <f>IF(ISBLANK('Nomenklatur komplett'!P24),"-",'Nomenklatur komplett'!P24)</f>
        <v>Friesisch</v>
      </c>
    </row>
    <row r="25" spans="1:2" x14ac:dyDescent="0.2">
      <c r="A25" s="182">
        <f>IF(ISBLANK('Nomenklatur komplett'!O25),"-",'Nomenklatur komplett'!O25)</f>
        <v>230</v>
      </c>
      <c r="B25" s="178" t="str">
        <f>IF(ISBLANK('Nomenklatur komplett'!P25),"-",'Nomenklatur komplett'!P25)</f>
        <v>Galizisch</v>
      </c>
    </row>
    <row r="26" spans="1:2" x14ac:dyDescent="0.2">
      <c r="A26" s="182">
        <f>IF(ISBLANK('Nomenklatur komplett'!O26),"-",'Nomenklatur komplett'!O26)</f>
        <v>353</v>
      </c>
      <c r="B26" s="178" t="str">
        <f>IF(ISBLANK('Nomenklatur komplett'!P26),"-",'Nomenklatur komplett'!P26)</f>
        <v>Griechisch</v>
      </c>
    </row>
    <row r="27" spans="1:2" x14ac:dyDescent="0.2">
      <c r="A27" s="182">
        <f>IF(ISBLANK('Nomenklatur komplett'!O27),"-",'Nomenklatur komplett'!O27)</f>
        <v>431</v>
      </c>
      <c r="B27" s="178" t="str">
        <f>IF(ISBLANK('Nomenklatur komplett'!P27),"-",'Nomenklatur komplett'!P27)</f>
        <v>Hebräisch</v>
      </c>
    </row>
    <row r="28" spans="1:2" x14ac:dyDescent="0.2">
      <c r="A28" s="182">
        <f>IF(ISBLANK('Nomenklatur komplett'!O28),"-",'Nomenklatur komplett'!O28)</f>
        <v>432</v>
      </c>
      <c r="B28" s="178" t="str">
        <f>IF(ISBLANK('Nomenklatur komplett'!P28),"-",'Nomenklatur komplett'!P28)</f>
        <v>Hindi</v>
      </c>
    </row>
    <row r="29" spans="1:2" x14ac:dyDescent="0.2">
      <c r="A29" s="182">
        <f>IF(ISBLANK('Nomenklatur komplett'!O29),"-",'Nomenklatur komplett'!O29)</f>
        <v>433</v>
      </c>
      <c r="B29" s="178" t="str">
        <f>IF(ISBLANK('Nomenklatur komplett'!P29),"-",'Nomenklatur komplett'!P29)</f>
        <v>Indonesisch</v>
      </c>
    </row>
    <row r="30" spans="1:2" x14ac:dyDescent="0.2">
      <c r="A30" s="182">
        <f>IF(ISBLANK('Nomenklatur komplett'!O30),"-",'Nomenklatur komplett'!O30)</f>
        <v>265</v>
      </c>
      <c r="B30" s="178" t="str">
        <f>IF(ISBLANK('Nomenklatur komplett'!P30),"-",'Nomenklatur komplett'!P30)</f>
        <v>Isländisch</v>
      </c>
    </row>
    <row r="31" spans="1:2" x14ac:dyDescent="0.2">
      <c r="A31" s="182">
        <f>IF(ISBLANK('Nomenklatur komplett'!O31),"-",'Nomenklatur komplett'!O31)</f>
        <v>433</v>
      </c>
      <c r="B31" s="178" t="str">
        <f>IF(ISBLANK('Nomenklatur komplett'!P31),"-",'Nomenklatur komplett'!P31)</f>
        <v>Japanisch</v>
      </c>
    </row>
    <row r="32" spans="1:2" x14ac:dyDescent="0.2">
      <c r="A32" s="182">
        <f>IF(ISBLANK('Nomenklatur komplett'!O32),"-",'Nomenklatur komplett'!O32)</f>
        <v>350</v>
      </c>
      <c r="B32" s="178" t="str">
        <f>IF(ISBLANK('Nomenklatur komplett'!P32),"-",'Nomenklatur komplett'!P32)</f>
        <v>Karelisch</v>
      </c>
    </row>
    <row r="33" spans="1:2" x14ac:dyDescent="0.2">
      <c r="A33" s="182">
        <f>IF(ISBLANK('Nomenklatur komplett'!O33),"-",'Nomenklatur komplett'!O33)</f>
        <v>230</v>
      </c>
      <c r="B33" s="178" t="str">
        <f>IF(ISBLANK('Nomenklatur komplett'!P33),"-",'Nomenklatur komplett'!P33)</f>
        <v>Katalanisch</v>
      </c>
    </row>
    <row r="34" spans="1:2" x14ac:dyDescent="0.2">
      <c r="A34" s="182">
        <f>IF(ISBLANK('Nomenklatur komplett'!O34),"-",'Nomenklatur komplett'!O34)</f>
        <v>433</v>
      </c>
      <c r="B34" s="178" t="str">
        <f>IF(ISBLANK('Nomenklatur komplett'!P34),"-",'Nomenklatur komplett'!P34)</f>
        <v>Khmer</v>
      </c>
    </row>
    <row r="35" spans="1:2" x14ac:dyDescent="0.2">
      <c r="A35" s="182">
        <f>IF(ISBLANK('Nomenklatur komplett'!O35),"-",'Nomenklatur komplett'!O35)</f>
        <v>433</v>
      </c>
      <c r="B35" s="178" t="str">
        <f>IF(ISBLANK('Nomenklatur komplett'!P35),"-",'Nomenklatur komplett'!P35)</f>
        <v>Koreanisch</v>
      </c>
    </row>
    <row r="36" spans="1:2" x14ac:dyDescent="0.2">
      <c r="A36" s="182">
        <f>IF(ISBLANK('Nomenklatur komplett'!O36),"-",'Nomenklatur komplett'!O36)</f>
        <v>250</v>
      </c>
      <c r="B36" s="178" t="str">
        <f>IF(ISBLANK('Nomenklatur komplett'!P36),"-",'Nomenklatur komplett'!P36)</f>
        <v>Korsisch</v>
      </c>
    </row>
    <row r="37" spans="1:2" x14ac:dyDescent="0.2">
      <c r="A37" s="182">
        <f>IF(ISBLANK('Nomenklatur komplett'!O37),"-",'Nomenklatur komplett'!O37)</f>
        <v>310</v>
      </c>
      <c r="B37" s="178" t="str">
        <f>IF(ISBLANK('Nomenklatur komplett'!P37),"-",'Nomenklatur komplett'!P37)</f>
        <v>Kroatisch</v>
      </c>
    </row>
    <row r="38" spans="1:2" x14ac:dyDescent="0.2">
      <c r="A38" s="182">
        <f>IF(ISBLANK('Nomenklatur komplett'!O38),"-",'Nomenklatur komplett'!O38)</f>
        <v>431</v>
      </c>
      <c r="B38" s="178" t="str">
        <f>IF(ISBLANK('Nomenklatur komplett'!P38),"-",'Nomenklatur komplett'!P38)</f>
        <v>Kurdisch</v>
      </c>
    </row>
    <row r="39" spans="1:2" x14ac:dyDescent="0.2">
      <c r="A39" s="182">
        <f>IF(ISBLANK('Nomenklatur komplett'!O39),"-",'Nomenklatur komplett'!O39)</f>
        <v>433</v>
      </c>
      <c r="B39" s="178" t="str">
        <f>IF(ISBLANK('Nomenklatur komplett'!P39),"-",'Nomenklatur komplett'!P39)</f>
        <v>Laotisch</v>
      </c>
    </row>
    <row r="40" spans="1:2" x14ac:dyDescent="0.2">
      <c r="A40" s="182">
        <f>IF(ISBLANK('Nomenklatur komplett'!O40),"-",'Nomenklatur komplett'!O40)</f>
        <v>265</v>
      </c>
      <c r="B40" s="178" t="str">
        <f>IF(ISBLANK('Nomenklatur komplett'!P40),"-",'Nomenklatur komplett'!P40)</f>
        <v>Lappisch</v>
      </c>
    </row>
    <row r="41" spans="1:2" x14ac:dyDescent="0.2">
      <c r="A41" s="182">
        <f>IF(ISBLANK('Nomenklatur komplett'!O41),"-",'Nomenklatur komplett'!O41)</f>
        <v>350</v>
      </c>
      <c r="B41" s="178" t="str">
        <f>IF(ISBLANK('Nomenklatur komplett'!P41),"-",'Nomenklatur komplett'!P41)</f>
        <v>Lettisch</v>
      </c>
    </row>
    <row r="42" spans="1:2" x14ac:dyDescent="0.2">
      <c r="A42" s="182">
        <f>IF(ISBLANK('Nomenklatur komplett'!O42),"-",'Nomenklatur komplett'!O42)</f>
        <v>410</v>
      </c>
      <c r="B42" s="178" t="str">
        <f>IF(ISBLANK('Nomenklatur komplett'!P42),"-",'Nomenklatur komplett'!P42)</f>
        <v>Lingala</v>
      </c>
    </row>
    <row r="43" spans="1:2" x14ac:dyDescent="0.2">
      <c r="A43" s="182">
        <f>IF(ISBLANK('Nomenklatur komplett'!O43),"-",'Nomenklatur komplett'!O43)</f>
        <v>350</v>
      </c>
      <c r="B43" s="178" t="str">
        <f>IF(ISBLANK('Nomenklatur komplett'!P43),"-",'Nomenklatur komplett'!P43)</f>
        <v>Litauisch</v>
      </c>
    </row>
    <row r="44" spans="1:2" x14ac:dyDescent="0.2">
      <c r="A44" s="182">
        <f>IF(ISBLANK('Nomenklatur komplett'!O44),"-",'Nomenklatur komplett'!O44)</f>
        <v>432</v>
      </c>
      <c r="B44" s="178" t="str">
        <f>IF(ISBLANK('Nomenklatur komplett'!P44),"-",'Nomenklatur komplett'!P44)</f>
        <v>Malayalam</v>
      </c>
    </row>
    <row r="45" spans="1:2" x14ac:dyDescent="0.2">
      <c r="A45" s="182">
        <f>IF(ISBLANK('Nomenklatur komplett'!O45),"-",'Nomenklatur komplett'!O45)</f>
        <v>325</v>
      </c>
      <c r="B45" s="178" t="str">
        <f>IF(ISBLANK('Nomenklatur komplett'!P45),"-",'Nomenklatur komplett'!P45)</f>
        <v>Mazedonisch</v>
      </c>
    </row>
    <row r="46" spans="1:2" x14ac:dyDescent="0.2">
      <c r="A46" s="182">
        <f>IF(ISBLANK('Nomenklatur komplett'!O46),"-",'Nomenklatur komplett'!O46)</f>
        <v>310</v>
      </c>
      <c r="B46" s="178" t="str">
        <f>IF(ISBLANK('Nomenklatur komplett'!P46),"-",'Nomenklatur komplett'!P46)</f>
        <v>Montenegrinisch</v>
      </c>
    </row>
    <row r="47" spans="1:2" x14ac:dyDescent="0.2">
      <c r="A47" s="182">
        <f>IF(ISBLANK('Nomenklatur komplett'!O47),"-",'Nomenklatur komplett'!O47)</f>
        <v>432</v>
      </c>
      <c r="B47" s="178" t="str">
        <f>IF(ISBLANK('Nomenklatur komplett'!P47),"-",'Nomenklatur komplett'!P47)</f>
        <v>Nepali</v>
      </c>
    </row>
    <row r="48" spans="1:2" x14ac:dyDescent="0.2">
      <c r="A48" s="182">
        <f>IF(ISBLANK('Nomenklatur komplett'!O48),"-",'Nomenklatur komplett'!O48)</f>
        <v>220</v>
      </c>
      <c r="B48" s="178" t="str">
        <f>IF(ISBLANK('Nomenklatur komplett'!P48),"-",'Nomenklatur komplett'!P48)</f>
        <v>Niederländisch</v>
      </c>
    </row>
    <row r="49" spans="1:2" x14ac:dyDescent="0.2">
      <c r="A49" s="182">
        <f>IF(ISBLANK('Nomenklatur komplett'!O49),"-",'Nomenklatur komplett'!O49)</f>
        <v>262</v>
      </c>
      <c r="B49" s="178" t="str">
        <f>IF(ISBLANK('Nomenklatur komplett'!P49),"-",'Nomenklatur komplett'!P49)</f>
        <v>Norwegisch</v>
      </c>
    </row>
    <row r="50" spans="1:2" x14ac:dyDescent="0.2">
      <c r="A50" s="182">
        <f>IF(ISBLANK('Nomenklatur komplett'!O50),"-",'Nomenklatur komplett'!O50)</f>
        <v>432</v>
      </c>
      <c r="B50" s="178" t="str">
        <f>IF(ISBLANK('Nomenklatur komplett'!P50),"-",'Nomenklatur komplett'!P50)</f>
        <v>Pandschabi</v>
      </c>
    </row>
    <row r="51" spans="1:2" x14ac:dyDescent="0.2">
      <c r="A51" s="182">
        <f>IF(ISBLANK('Nomenklatur komplett'!O51),"-",'Nomenklatur komplett'!O51)</f>
        <v>431</v>
      </c>
      <c r="B51" s="178" t="str">
        <f>IF(ISBLANK('Nomenklatur komplett'!P51),"-",'Nomenklatur komplett'!P51)</f>
        <v>Paschto</v>
      </c>
    </row>
    <row r="52" spans="1:2" x14ac:dyDescent="0.2">
      <c r="A52" s="182">
        <f>IF(ISBLANK('Nomenklatur komplett'!O52),"-",'Nomenklatur komplett'!O52)</f>
        <v>322</v>
      </c>
      <c r="B52" s="178" t="str">
        <f>IF(ISBLANK('Nomenklatur komplett'!P52),"-",'Nomenklatur komplett'!P52)</f>
        <v>Polnisch</v>
      </c>
    </row>
    <row r="53" spans="1:2" x14ac:dyDescent="0.2">
      <c r="A53" s="182">
        <f>IF(ISBLANK('Nomenklatur komplett'!O53),"-",'Nomenklatur komplett'!O53)</f>
        <v>240</v>
      </c>
      <c r="B53" s="178" t="str">
        <f>IF(ISBLANK('Nomenklatur komplett'!P53),"-",'Nomenklatur komplett'!P53)</f>
        <v>Portugiesisch</v>
      </c>
    </row>
    <row r="54" spans="1:2" x14ac:dyDescent="0.2">
      <c r="A54" s="182">
        <f>IF(ISBLANK('Nomenklatur komplett'!O54),"-",'Nomenklatur komplett'!O54)</f>
        <v>432</v>
      </c>
      <c r="B54" s="178" t="str">
        <f>IF(ISBLANK('Nomenklatur komplett'!P54),"-",'Nomenklatur komplett'!P54)</f>
        <v>Romani</v>
      </c>
    </row>
    <row r="55" spans="1:2" x14ac:dyDescent="0.2">
      <c r="A55" s="182">
        <f>IF(ISBLANK('Nomenklatur komplett'!O55),"-",'Nomenklatur komplett'!O55)</f>
        <v>352</v>
      </c>
      <c r="B55" s="178" t="str">
        <f>IF(ISBLANK('Nomenklatur komplett'!P55),"-",'Nomenklatur komplett'!P55)</f>
        <v>Rumänisch</v>
      </c>
    </row>
    <row r="56" spans="1:2" x14ac:dyDescent="0.2">
      <c r="A56" s="182">
        <f>IF(ISBLANK('Nomenklatur komplett'!O56),"-",'Nomenklatur komplett'!O56)</f>
        <v>321</v>
      </c>
      <c r="B56" s="178" t="str">
        <f>IF(ISBLANK('Nomenklatur komplett'!P56),"-",'Nomenklatur komplett'!P56)</f>
        <v>Russisch</v>
      </c>
    </row>
    <row r="57" spans="1:2" x14ac:dyDescent="0.2">
      <c r="A57" s="182">
        <f>IF(ISBLANK('Nomenklatur komplett'!O57),"-",'Nomenklatur komplett'!O57)</f>
        <v>250</v>
      </c>
      <c r="B57" s="178" t="str">
        <f>IF(ISBLANK('Nomenklatur komplett'!P57),"-",'Nomenklatur komplett'!P57)</f>
        <v>Sardisch</v>
      </c>
    </row>
    <row r="58" spans="1:2" x14ac:dyDescent="0.2">
      <c r="A58" s="182">
        <f>IF(ISBLANK('Nomenklatur komplett'!O58),"-",'Nomenklatur komplett'!O58)</f>
        <v>263</v>
      </c>
      <c r="B58" s="178" t="str">
        <f>IF(ISBLANK('Nomenklatur komplett'!P58),"-",'Nomenklatur komplett'!P58)</f>
        <v>Schwedisch</v>
      </c>
    </row>
    <row r="59" spans="1:2" x14ac:dyDescent="0.2">
      <c r="A59" s="182">
        <f>IF(ISBLANK('Nomenklatur komplett'!O59),"-",'Nomenklatur komplett'!O59)</f>
        <v>310</v>
      </c>
      <c r="B59" s="178" t="str">
        <f>IF(ISBLANK('Nomenklatur komplett'!P59),"-",'Nomenklatur komplett'!P59)</f>
        <v>Serbisch</v>
      </c>
    </row>
    <row r="60" spans="1:2" x14ac:dyDescent="0.2">
      <c r="A60" s="182">
        <f>IF(ISBLANK('Nomenklatur komplett'!O60),"-",'Nomenklatur komplett'!O60)</f>
        <v>432</v>
      </c>
      <c r="B60" s="178" t="str">
        <f>IF(ISBLANK('Nomenklatur komplett'!P60),"-",'Nomenklatur komplett'!P60)</f>
        <v>Singhalesisch</v>
      </c>
    </row>
    <row r="61" spans="1:2" x14ac:dyDescent="0.2">
      <c r="A61" s="182">
        <f>IF(ISBLANK('Nomenklatur komplett'!O61),"-",'Nomenklatur komplett'!O61)</f>
        <v>324</v>
      </c>
      <c r="B61" s="178" t="str">
        <f>IF(ISBLANK('Nomenklatur komplett'!P61),"-",'Nomenklatur komplett'!P61)</f>
        <v>Slowakisch</v>
      </c>
    </row>
    <row r="62" spans="1:2" x14ac:dyDescent="0.2">
      <c r="A62" s="182">
        <f>IF(ISBLANK('Nomenklatur komplett'!O62),"-",'Nomenklatur komplett'!O62)</f>
        <v>326</v>
      </c>
      <c r="B62" s="178" t="str">
        <f>IF(ISBLANK('Nomenklatur komplett'!P62),"-",'Nomenklatur komplett'!P62)</f>
        <v>Slowenisch</v>
      </c>
    </row>
    <row r="63" spans="1:2" x14ac:dyDescent="0.2">
      <c r="A63" s="182">
        <f>IF(ISBLANK('Nomenklatur komplett'!O63),"-",'Nomenklatur komplett'!O63)</f>
        <v>410</v>
      </c>
      <c r="B63" s="178" t="str">
        <f>IF(ISBLANK('Nomenklatur komplett'!P63),"-",'Nomenklatur komplett'!P63)</f>
        <v>Somali</v>
      </c>
    </row>
    <row r="64" spans="1:2" x14ac:dyDescent="0.2">
      <c r="A64" s="182">
        <f>IF(ISBLANK('Nomenklatur komplett'!O64),"-",'Nomenklatur komplett'!O64)</f>
        <v>328</v>
      </c>
      <c r="B64" s="178" t="str">
        <f>IF(ISBLANK('Nomenklatur komplett'!P64),"-",'Nomenklatur komplett'!P64)</f>
        <v>Sorbisch</v>
      </c>
    </row>
    <row r="65" spans="1:2" x14ac:dyDescent="0.2">
      <c r="A65" s="182">
        <f>IF(ISBLANK('Nomenklatur komplett'!O65),"-",'Nomenklatur komplett'!O65)</f>
        <v>230</v>
      </c>
      <c r="B65" s="178" t="str">
        <f>IF(ISBLANK('Nomenklatur komplett'!P65),"-",'Nomenklatur komplett'!P65)</f>
        <v>Spanisch</v>
      </c>
    </row>
    <row r="66" spans="1:2" x14ac:dyDescent="0.2">
      <c r="A66" s="182">
        <f>IF(ISBLANK('Nomenklatur komplett'!O66),"-",'Nomenklatur komplett'!O66)</f>
        <v>410</v>
      </c>
      <c r="B66" s="178" t="str">
        <f>IF(ISBLANK('Nomenklatur komplett'!P66),"-",'Nomenklatur komplett'!P66)</f>
        <v>Suaheli</v>
      </c>
    </row>
    <row r="67" spans="1:2" x14ac:dyDescent="0.2">
      <c r="A67" s="182">
        <f>IF(ISBLANK('Nomenklatur komplett'!O67),"-",'Nomenklatur komplett'!O67)</f>
        <v>433</v>
      </c>
      <c r="B67" s="178" t="str">
        <f>IF(ISBLANK('Nomenklatur komplett'!P67),"-",'Nomenklatur komplett'!P67)</f>
        <v>Tagalog</v>
      </c>
    </row>
    <row r="68" spans="1:2" x14ac:dyDescent="0.2">
      <c r="A68" s="182">
        <f>IF(ISBLANK('Nomenklatur komplett'!O68),"-",'Nomenklatur komplett'!O68)</f>
        <v>432</v>
      </c>
      <c r="B68" s="178" t="str">
        <f>IF(ISBLANK('Nomenklatur komplett'!P68),"-",'Nomenklatur komplett'!P68)</f>
        <v>Tamil</v>
      </c>
    </row>
    <row r="69" spans="1:2" x14ac:dyDescent="0.2">
      <c r="A69" s="182">
        <f>IF(ISBLANK('Nomenklatur komplett'!O69),"-",'Nomenklatur komplett'!O69)</f>
        <v>433</v>
      </c>
      <c r="B69" s="178" t="str">
        <f>IF(ISBLANK('Nomenklatur komplett'!P69),"-",'Nomenklatur komplett'!P69)</f>
        <v>Thai</v>
      </c>
    </row>
    <row r="70" spans="1:2" x14ac:dyDescent="0.2">
      <c r="A70" s="182">
        <f>IF(ISBLANK('Nomenklatur komplett'!O70),"-",'Nomenklatur komplett'!O70)</f>
        <v>433</v>
      </c>
      <c r="B70" s="178" t="str">
        <f>IF(ISBLANK('Nomenklatur komplett'!P70),"-",'Nomenklatur komplett'!P70)</f>
        <v>Tibetisch</v>
      </c>
    </row>
    <row r="71" spans="1:2" x14ac:dyDescent="0.2">
      <c r="A71" s="182">
        <f>IF(ISBLANK('Nomenklatur komplett'!O71),"-",'Nomenklatur komplett'!O71)</f>
        <v>410</v>
      </c>
      <c r="B71" s="178" t="str">
        <f>IF(ISBLANK('Nomenklatur komplett'!P71),"-",'Nomenklatur komplett'!P71)</f>
        <v>Tigrinya</v>
      </c>
    </row>
    <row r="72" spans="1:2" x14ac:dyDescent="0.2">
      <c r="A72" s="182">
        <f>IF(ISBLANK('Nomenklatur komplett'!O72),"-",'Nomenklatur komplett'!O72)</f>
        <v>323</v>
      </c>
      <c r="B72" s="178" t="str">
        <f>IF(ISBLANK('Nomenklatur komplett'!P72),"-",'Nomenklatur komplett'!P72)</f>
        <v>Tschechisch</v>
      </c>
    </row>
    <row r="73" spans="1:2" x14ac:dyDescent="0.2">
      <c r="A73" s="182">
        <f>IF(ISBLANK('Nomenklatur komplett'!O73),"-",'Nomenklatur komplett'!O73)</f>
        <v>340</v>
      </c>
      <c r="B73" s="178" t="str">
        <f>IF(ISBLANK('Nomenklatur komplett'!P73),"-",'Nomenklatur komplett'!P73)</f>
        <v>Türkisch</v>
      </c>
    </row>
    <row r="74" spans="1:2" x14ac:dyDescent="0.2">
      <c r="A74" s="182">
        <f>IF(ISBLANK('Nomenklatur komplett'!O74),"-",'Nomenklatur komplett'!O74)</f>
        <v>351</v>
      </c>
      <c r="B74" s="178" t="str">
        <f>IF(ISBLANK('Nomenklatur komplett'!P74),"-",'Nomenklatur komplett'!P74)</f>
        <v>Ungarisch</v>
      </c>
    </row>
    <row r="75" spans="1:2" x14ac:dyDescent="0.2">
      <c r="A75" s="182">
        <f>IF(ISBLANK('Nomenklatur komplett'!O75),"-",'Nomenklatur komplett'!O75)</f>
        <v>432</v>
      </c>
      <c r="B75" s="178" t="str">
        <f>IF(ISBLANK('Nomenklatur komplett'!P75),"-",'Nomenklatur komplett'!P75)</f>
        <v>Urdu</v>
      </c>
    </row>
    <row r="76" spans="1:2" x14ac:dyDescent="0.2">
      <c r="A76" s="182">
        <f>IF(ISBLANK('Nomenklatur komplett'!O76),"-",'Nomenklatur komplett'!O76)</f>
        <v>433</v>
      </c>
      <c r="B76" s="178" t="str">
        <f>IF(ISBLANK('Nomenklatur komplett'!P76),"-",'Nomenklatur komplett'!P76)</f>
        <v>Vietnamesisch</v>
      </c>
    </row>
    <row r="77" spans="1:2" x14ac:dyDescent="0.2">
      <c r="A77" s="182">
        <f>IF(ISBLANK('Nomenklatur komplett'!O77),"-",'Nomenklatur komplett'!O77)</f>
        <v>250</v>
      </c>
      <c r="B77" s="178" t="str">
        <f>IF(ISBLANK('Nomenklatur komplett'!P77),"-",'Nomenklatur komplett'!P77)</f>
        <v>Walisisch</v>
      </c>
    </row>
    <row r="78" spans="1:2" x14ac:dyDescent="0.2">
      <c r="A78" s="182">
        <f>IF(ISBLANK('Nomenklatur komplett'!O78),"-",'Nomenklatur komplett'!O78)</f>
        <v>360</v>
      </c>
      <c r="B78" s="178" t="str">
        <f>IF(ISBLANK('Nomenklatur komplett'!P78),"-",'Nomenklatur komplett'!P78)</f>
        <v>Andere europäische Sprachen</v>
      </c>
    </row>
    <row r="79" spans="1:2" x14ac:dyDescent="0.2">
      <c r="A79" s="182">
        <f>IF(ISBLANK('Nomenklatur komplett'!O79),"-",'Nomenklatur komplett'!O79)</f>
        <v>410</v>
      </c>
      <c r="B79" s="178" t="str">
        <f>IF(ISBLANK('Nomenklatur komplett'!P79),"-",'Nomenklatur komplett'!P79)</f>
        <v>Andere afrikanische Sprachen</v>
      </c>
    </row>
    <row r="80" spans="1:2" x14ac:dyDescent="0.2">
      <c r="A80" s="182">
        <f>IF(ISBLANK('Nomenklatur komplett'!O80),"-",'Nomenklatur komplett'!O80)</f>
        <v>433</v>
      </c>
      <c r="B80" s="178" t="str">
        <f>IF(ISBLANK('Nomenklatur komplett'!P80),"-",'Nomenklatur komplett'!P80)</f>
        <v>Andere ostasiatische Sprachen</v>
      </c>
    </row>
    <row r="81" spans="1:2" x14ac:dyDescent="0.2">
      <c r="A81" s="182">
        <f>IF(ISBLANK('Nomenklatur komplett'!O81),"-",'Nomenklatur komplett'!O81)</f>
        <v>431</v>
      </c>
      <c r="B81" s="178" t="str">
        <f>IF(ISBLANK('Nomenklatur komplett'!P81),"-",'Nomenklatur komplett'!P81)</f>
        <v>Andere westasiatische Sprachen</v>
      </c>
    </row>
    <row r="82" spans="1:2" x14ac:dyDescent="0.2">
      <c r="A82" s="182">
        <f>IF(ISBLANK('Nomenklatur komplett'!O82),"-",'Nomenklatur komplett'!O82)</f>
        <v>432</v>
      </c>
      <c r="B82" s="178" t="str">
        <f>IF(ISBLANK('Nomenklatur komplett'!P82),"-",'Nomenklatur komplett'!P82)</f>
        <v>Andere indoarische und drawidische Sprachen</v>
      </c>
    </row>
    <row r="83" spans="1:2" x14ac:dyDescent="0.2">
      <c r="A83" s="182">
        <f>IF(ISBLANK('Nomenklatur komplett'!O83),"-",'Nomenklatur komplett'!O83)</f>
        <v>440</v>
      </c>
      <c r="B83" s="178" t="str">
        <f>IF(ISBLANK('Nomenklatur komplett'!P83),"-",'Nomenklatur komplett'!P83)</f>
        <v>Andere Sprachen (Pidginsprachen, Kreolsprachen, Gebärdensprachen …)</v>
      </c>
    </row>
    <row r="84" spans="1:2" x14ac:dyDescent="0.2">
      <c r="A84" s="182">
        <f>IF(ISBLANK('Nomenklatur komplett'!O84),"-",'Nomenklatur komplett'!O84)</f>
        <v>999</v>
      </c>
      <c r="B84" s="178" t="str">
        <f>IF(ISBLANK('Nomenklatur komplett'!P84),"-",'Nomenklatur komplett'!P84)</f>
        <v>Nicht angegeben (Nur für Tertiär)</v>
      </c>
    </row>
    <row r="85" spans="1:2" x14ac:dyDescent="0.2">
      <c r="A85" s="182" t="str">
        <f>IF(ISBLANK('Nomenklatur komplett'!O85),"-",'Nomenklatur komplett'!O85)</f>
        <v>-</v>
      </c>
      <c r="B85" s="178" t="str">
        <f>IF(ISBLANK('Nomenklatur komplett'!P85),"-",'Nomenklatur komplett'!P85)</f>
        <v>-</v>
      </c>
    </row>
    <row r="86" spans="1:2" x14ac:dyDescent="0.2">
      <c r="A86" s="182" t="str">
        <f>IF(ISBLANK('Nomenklatur komplett'!O86),"-",'Nomenklatur komplett'!O86)</f>
        <v>-</v>
      </c>
      <c r="B86" s="178" t="str">
        <f>IF(ISBLANK('Nomenklatur komplett'!P86),"-",'Nomenklatur komplett'!P86)</f>
        <v>-</v>
      </c>
    </row>
    <row r="87" spans="1:2" x14ac:dyDescent="0.2">
      <c r="A87" s="182" t="str">
        <f>IF(ISBLANK('Nomenklatur komplett'!O87),"-",'Nomenklatur komplett'!O87)</f>
        <v>-</v>
      </c>
      <c r="B87" s="178" t="str">
        <f>IF(ISBLANK('Nomenklatur komplett'!P87),"-",'Nomenklatur komplett'!P87)</f>
        <v>-</v>
      </c>
    </row>
    <row r="88" spans="1:2" x14ac:dyDescent="0.2">
      <c r="A88" s="182" t="str">
        <f>IF(ISBLANK('Nomenklatur komplett'!O88),"-",'Nomenklatur komplett'!O88)</f>
        <v>-</v>
      </c>
      <c r="B88" s="178" t="str">
        <f>IF(ISBLANK('Nomenklatur komplett'!P88),"-",'Nomenklatur komplett'!P88)</f>
        <v>-</v>
      </c>
    </row>
    <row r="89" spans="1:2" x14ac:dyDescent="0.2">
      <c r="A89" s="182" t="str">
        <f>IF(ISBLANK('Nomenklatur komplett'!O89),"-",'Nomenklatur komplett'!O89)</f>
        <v>-</v>
      </c>
      <c r="B89" s="178" t="str">
        <f>IF(ISBLANK('Nomenklatur komplett'!P89),"-",'Nomenklatur komplett'!P89)</f>
        <v>-</v>
      </c>
    </row>
    <row r="90" spans="1:2" x14ac:dyDescent="0.2">
      <c r="A90" s="182" t="str">
        <f>IF(ISBLANK('Nomenklatur komplett'!O90),"-",'Nomenklatur komplett'!O90)</f>
        <v>-</v>
      </c>
      <c r="B90" s="178" t="str">
        <f>IF(ISBLANK('Nomenklatur komplett'!P90),"-",'Nomenklatur komplett'!P90)</f>
        <v>-</v>
      </c>
    </row>
    <row r="91" spans="1:2" x14ac:dyDescent="0.2">
      <c r="A91" s="182" t="str">
        <f>IF(ISBLANK('Nomenklatur komplett'!O91),"-",'Nomenklatur komplett'!O91)</f>
        <v>-</v>
      </c>
      <c r="B91" s="178" t="str">
        <f>IF(ISBLANK('Nomenklatur komplett'!P91),"-",'Nomenklatur komplett'!P91)</f>
        <v>-</v>
      </c>
    </row>
    <row r="92" spans="1:2" x14ac:dyDescent="0.2">
      <c r="A92" s="182" t="str">
        <f>IF(ISBLANK('Nomenklatur komplett'!O92),"-",'Nomenklatur komplett'!O92)</f>
        <v>-</v>
      </c>
      <c r="B92" s="178" t="str">
        <f>IF(ISBLANK('Nomenklatur komplett'!P92),"-",'Nomenklatur komplett'!P92)</f>
        <v>-</v>
      </c>
    </row>
    <row r="93" spans="1:2" x14ac:dyDescent="0.2">
      <c r="A93" s="182" t="str">
        <f>IF(ISBLANK('Nomenklatur komplett'!O93),"-",'Nomenklatur komplett'!O93)</f>
        <v>-</v>
      </c>
      <c r="B93" s="178" t="str">
        <f>IF(ISBLANK('Nomenklatur komplett'!P93),"-",'Nomenklatur komplett'!P93)</f>
        <v>-</v>
      </c>
    </row>
    <row r="94" spans="1:2" x14ac:dyDescent="0.2">
      <c r="A94" s="182" t="str">
        <f>IF(ISBLANK('Nomenklatur komplett'!O94),"-",'Nomenklatur komplett'!O94)</f>
        <v>-</v>
      </c>
      <c r="B94" s="178" t="str">
        <f>IF(ISBLANK('Nomenklatur komplett'!P94),"-",'Nomenklatur komplett'!P94)</f>
        <v>-</v>
      </c>
    </row>
    <row r="95" spans="1:2" x14ac:dyDescent="0.2">
      <c r="A95" s="182" t="str">
        <f>IF(ISBLANK('Nomenklatur komplett'!O95),"-",'Nomenklatur komplett'!O95)</f>
        <v>-</v>
      </c>
      <c r="B95" s="178" t="str">
        <f>IF(ISBLANK('Nomenklatur komplett'!P95),"-",'Nomenklatur komplett'!P95)</f>
        <v>-</v>
      </c>
    </row>
    <row r="96" spans="1:2" x14ac:dyDescent="0.2">
      <c r="A96" s="182" t="str">
        <f>IF(ISBLANK('Nomenklatur komplett'!O96),"-",'Nomenklatur komplett'!O96)</f>
        <v>-</v>
      </c>
      <c r="B96" s="178" t="str">
        <f>IF(ISBLANK('Nomenklatur komplett'!P96),"-",'Nomenklatur komplett'!P96)</f>
        <v>-</v>
      </c>
    </row>
    <row r="97" spans="1:2" x14ac:dyDescent="0.2">
      <c r="A97" s="182" t="str">
        <f>IF(ISBLANK('Nomenklatur komplett'!O97),"-",'Nomenklatur komplett'!O97)</f>
        <v>-</v>
      </c>
      <c r="B97" s="178" t="str">
        <f>IF(ISBLANK('Nomenklatur komplett'!P97),"-",'Nomenklatur komplett'!P97)</f>
        <v>-</v>
      </c>
    </row>
    <row r="98" spans="1:2" x14ac:dyDescent="0.2">
      <c r="A98" s="182" t="str">
        <f>IF(ISBLANK('Nomenklatur komplett'!O98),"-",'Nomenklatur komplett'!O98)</f>
        <v>-</v>
      </c>
      <c r="B98" s="178" t="str">
        <f>IF(ISBLANK('Nomenklatur komplett'!P98),"-",'Nomenklatur komplett'!P98)</f>
        <v>-</v>
      </c>
    </row>
    <row r="99" spans="1:2" x14ac:dyDescent="0.2">
      <c r="A99" s="182" t="str">
        <f>IF(ISBLANK('Nomenklatur komplett'!O99),"-",'Nomenklatur komplett'!O99)</f>
        <v>-</v>
      </c>
      <c r="B99" s="178" t="str">
        <f>IF(ISBLANK('Nomenklatur komplett'!P99),"-",'Nomenklatur komplett'!P99)</f>
        <v>-</v>
      </c>
    </row>
    <row r="100" spans="1:2" x14ac:dyDescent="0.2">
      <c r="A100" s="182" t="str">
        <f>IF(ISBLANK('Nomenklatur komplett'!O100),"-",'Nomenklatur komplett'!O100)</f>
        <v>-</v>
      </c>
      <c r="B100" s="178" t="str">
        <f>IF(ISBLANK('Nomenklatur komplett'!P100),"-",'Nomenklatur komplett'!P100)</f>
        <v>-</v>
      </c>
    </row>
    <row r="101" spans="1:2" x14ac:dyDescent="0.2">
      <c r="A101" s="182" t="str">
        <f>IF(ISBLANK('Nomenklatur komplett'!O101),"-",'Nomenklatur komplett'!O101)</f>
        <v>-</v>
      </c>
      <c r="B101" s="178" t="str">
        <f>IF(ISBLANK('Nomenklatur komplett'!P101),"-",'Nomenklatur komplett'!P101)</f>
        <v>-</v>
      </c>
    </row>
    <row r="102" spans="1:2" x14ac:dyDescent="0.2">
      <c r="A102" s="182" t="str">
        <f>IF(ISBLANK('Nomenklatur komplett'!O102),"-",'Nomenklatur komplett'!O102)</f>
        <v>-</v>
      </c>
      <c r="B102" s="178" t="str">
        <f>IF(ISBLANK('Nomenklatur komplett'!P102),"-",'Nomenklatur komplett'!P102)</f>
        <v>-</v>
      </c>
    </row>
    <row r="103" spans="1:2" x14ac:dyDescent="0.2">
      <c r="A103" s="182" t="str">
        <f>IF(ISBLANK('Nomenklatur komplett'!O103),"-",'Nomenklatur komplett'!O103)</f>
        <v>-</v>
      </c>
      <c r="B103" s="178" t="str">
        <f>IF(ISBLANK('Nomenklatur komplett'!P103),"-",'Nomenklatur komplett'!P103)</f>
        <v>-</v>
      </c>
    </row>
  </sheetData>
  <sheetProtection sheet="1" objects="1" scenarios="1"/>
  <phoneticPr fontId="16"/>
  <conditionalFormatting sqref="B2:B103 A1:A103">
    <cfRule type="cellIs" dxfId="1"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indexed="42"/>
  </sheetPr>
  <dimension ref="A1:C3803"/>
  <sheetViews>
    <sheetView showGridLines="0" workbookViewId="0">
      <pane ySplit="3" topLeftCell="A4" activePane="bottomLeft" state="frozenSplit"/>
      <selection activeCell="A2" sqref="A2"/>
      <selection pane="bottomLeft" activeCell="A2" sqref="A2"/>
    </sheetView>
  </sheetViews>
  <sheetFormatPr baseColWidth="10" defaultRowHeight="12.75" x14ac:dyDescent="0.2"/>
  <cols>
    <col min="1" max="1" width="6.85546875" style="76" customWidth="1"/>
    <col min="2" max="2" width="9.28515625" style="76" customWidth="1"/>
    <col min="3" max="3" width="33.42578125" style="75" customWidth="1"/>
    <col min="4" max="16384" width="11.42578125" style="75"/>
  </cols>
  <sheetData>
    <row r="1" spans="1:3" s="74" customFormat="1" x14ac:dyDescent="0.2">
      <c r="A1" s="80" t="s">
        <v>2319</v>
      </c>
      <c r="B1" s="80"/>
    </row>
    <row r="2" spans="1:3" s="74" customFormat="1" x14ac:dyDescent="0.2">
      <c r="A2" s="79"/>
      <c r="B2" s="79"/>
      <c r="C2" s="31"/>
    </row>
    <row r="3" spans="1:3" s="74" customFormat="1" ht="13.5" thickBot="1" x14ac:dyDescent="0.25">
      <c r="A3" s="160" t="s">
        <v>116</v>
      </c>
      <c r="B3" s="198" t="s">
        <v>304</v>
      </c>
      <c r="C3" s="183" t="s">
        <v>2320</v>
      </c>
    </row>
    <row r="4" spans="1:3" x14ac:dyDescent="0.2">
      <c r="A4" s="161">
        <f>IF(ISBLANK('Nomenklatur komplett'!Q4),"",'Nomenklatur komplett'!Q4)</f>
        <v>8207</v>
      </c>
      <c r="B4" s="161" t="str">
        <f>IF(ISBLANK('Nomenklatur komplett'!R4),"",'Nomenklatur komplett'!R4)</f>
        <v/>
      </c>
      <c r="C4" s="162" t="str">
        <f>IF(ISBLANK('Nomenklatur komplett'!S4),"-",'Nomenklatur komplett'!S4)</f>
        <v>Deutschland</v>
      </c>
    </row>
    <row r="5" spans="1:3" x14ac:dyDescent="0.2">
      <c r="A5" s="161">
        <f>IF(ISBLANK('Nomenklatur komplett'!Q5),"",'Nomenklatur komplett'!Q5)</f>
        <v>8212</v>
      </c>
      <c r="B5" s="161" t="str">
        <f>IF(ISBLANK('Nomenklatur komplett'!R5),"",'Nomenklatur komplett'!R5)</f>
        <v/>
      </c>
      <c r="C5" s="162" t="str">
        <f>IF(ISBLANK('Nomenklatur komplett'!S5),"-",'Nomenklatur komplett'!S5)</f>
        <v>Frankreich</v>
      </c>
    </row>
    <row r="6" spans="1:3" x14ac:dyDescent="0.2">
      <c r="A6" s="161">
        <f>IF(ISBLANK('Nomenklatur komplett'!Q6),"",'Nomenklatur komplett'!Q6)</f>
        <v>8218</v>
      </c>
      <c r="B6" s="161" t="str">
        <f>IF(ISBLANK('Nomenklatur komplett'!R6),"",'Nomenklatur komplett'!R6)</f>
        <v/>
      </c>
      <c r="C6" s="162" t="str">
        <f>IF(ISBLANK('Nomenklatur komplett'!S6),"-",'Nomenklatur komplett'!S6)</f>
        <v>Italien</v>
      </c>
    </row>
    <row r="7" spans="1:3" x14ac:dyDescent="0.2">
      <c r="A7" s="161">
        <f>IF(ISBLANK('Nomenklatur komplett'!Q7),"",'Nomenklatur komplett'!Q7)</f>
        <v>8222</v>
      </c>
      <c r="B7" s="161" t="str">
        <f>IF(ISBLANK('Nomenklatur komplett'!R7),"",'Nomenklatur komplett'!R7)</f>
        <v/>
      </c>
      <c r="C7" s="162" t="str">
        <f>IF(ISBLANK('Nomenklatur komplett'!S7),"-",'Nomenklatur komplett'!S7)</f>
        <v>Liechtenstein</v>
      </c>
    </row>
    <row r="8" spans="1:3" x14ac:dyDescent="0.2">
      <c r="A8" s="161">
        <f>IF(ISBLANK('Nomenklatur komplett'!Q8),"",'Nomenklatur komplett'!Q8)</f>
        <v>8229</v>
      </c>
      <c r="B8" s="161" t="str">
        <f>IF(ISBLANK('Nomenklatur komplett'!R8),"",'Nomenklatur komplett'!R8)</f>
        <v/>
      </c>
      <c r="C8" s="162" t="str">
        <f>IF(ISBLANK('Nomenklatur komplett'!S8),"-",'Nomenklatur komplett'!S8)</f>
        <v>Österreich</v>
      </c>
    </row>
    <row r="9" spans="1:3" x14ac:dyDescent="0.2">
      <c r="A9" s="161">
        <f>IF(ISBLANK('Nomenklatur komplett'!Q9),"",'Nomenklatur komplett'!Q9)</f>
        <v>4551</v>
      </c>
      <c r="B9" s="161">
        <f>IF(ISBLANK('Nomenklatur komplett'!R9),"",'Nomenklatur komplett'!R9)</f>
        <v>15442</v>
      </c>
      <c r="C9" s="162" t="str">
        <f>IF(ISBLANK('Nomenklatur komplett'!S9),"-",'Nomenklatur komplett'!S9)</f>
        <v>Aadorf</v>
      </c>
    </row>
    <row r="10" spans="1:3" x14ac:dyDescent="0.2">
      <c r="A10" s="161">
        <f>IF(ISBLANK('Nomenklatur komplett'!Q10),"",'Nomenklatur komplett'!Q10)</f>
        <v>4001</v>
      </c>
      <c r="B10" s="161">
        <f>IF(ISBLANK('Nomenklatur komplett'!R10),"",'Nomenklatur komplett'!R10)</f>
        <v>15385</v>
      </c>
      <c r="C10" s="162" t="str">
        <f>IF(ISBLANK('Nomenklatur komplett'!S10),"-",'Nomenklatur komplett'!S10)</f>
        <v>Aarau</v>
      </c>
    </row>
    <row r="11" spans="1:3" x14ac:dyDescent="0.2">
      <c r="A11" s="161">
        <f>IF(ISBLANK('Nomenklatur komplett'!Q11),"",'Nomenklatur komplett'!Q11)</f>
        <v>301</v>
      </c>
      <c r="B11" s="161">
        <f>IF(ISBLANK('Nomenklatur komplett'!R11),"",'Nomenklatur komplett'!R11)</f>
        <v>14995</v>
      </c>
      <c r="C11" s="162" t="str">
        <f>IF(ISBLANK('Nomenklatur komplett'!S11),"-",'Nomenklatur komplett'!S11)</f>
        <v>Aarberg</v>
      </c>
    </row>
    <row r="12" spans="1:3" x14ac:dyDescent="0.2">
      <c r="A12" s="161">
        <f>IF(ISBLANK('Nomenklatur komplett'!Q12),"",'Nomenklatur komplett'!Q12)</f>
        <v>4271</v>
      </c>
      <c r="B12" s="161">
        <f>IF(ISBLANK('Nomenklatur komplett'!R12),"",'Nomenklatur komplett'!R12)</f>
        <v>11738</v>
      </c>
      <c r="C12" s="162" t="str">
        <f>IF(ISBLANK('Nomenklatur komplett'!S12),"-",'Nomenklatur komplett'!S12)</f>
        <v>Aarburg</v>
      </c>
    </row>
    <row r="13" spans="1:3" x14ac:dyDescent="0.2">
      <c r="A13" s="161" t="str">
        <f>IF(ISBLANK('Nomenklatur komplett'!Q13),"",'Nomenklatur komplett'!Q13)</f>
        <v/>
      </c>
      <c r="B13" s="161">
        <f>IF(ISBLANK('Nomenklatur komplett'!R13),"",'Nomenklatur komplett'!R13)</f>
        <v>16284</v>
      </c>
      <c r="C13" s="162" t="str">
        <f>IF(ISBLANK('Nomenklatur komplett'!S13),"-",'Nomenklatur komplett'!S13)</f>
        <v>Aarmühle</v>
      </c>
    </row>
    <row r="14" spans="1:3" x14ac:dyDescent="0.2">
      <c r="A14" s="161">
        <f>IF(ISBLANK('Nomenklatur komplett'!Q14),"",'Nomenklatur komplett'!Q14)</f>
        <v>321</v>
      </c>
      <c r="B14" s="161">
        <f>IF(ISBLANK('Nomenklatur komplett'!R14),"",'Nomenklatur komplett'!R14)</f>
        <v>15007</v>
      </c>
      <c r="C14" s="162" t="str">
        <f>IF(ISBLANK('Nomenklatur komplett'!S14),"-",'Nomenklatur komplett'!S14)</f>
        <v>Aarwangen</v>
      </c>
    </row>
    <row r="15" spans="1:3" x14ac:dyDescent="0.2">
      <c r="A15" s="161" t="str">
        <f>IF(ISBLANK('Nomenklatur komplett'!Q15),"",'Nomenklatur komplett'!Q15)</f>
        <v/>
      </c>
      <c r="B15" s="161">
        <f>IF(ISBLANK('Nomenklatur komplett'!R15),"",'Nomenklatur komplett'!R15)</f>
        <v>11740</v>
      </c>
      <c r="C15" s="162" t="str">
        <f>IF(ISBLANK('Nomenklatur komplett'!S15),"-",'Nomenklatur komplett'!S15)</f>
        <v>Aawangen</v>
      </c>
    </row>
    <row r="16" spans="1:3" x14ac:dyDescent="0.2">
      <c r="A16" s="161">
        <f>IF(ISBLANK('Nomenklatur komplett'!Q16),"",'Nomenklatur komplett'!Q16)</f>
        <v>4221</v>
      </c>
      <c r="B16" s="161">
        <f>IF(ISBLANK('Nomenklatur komplett'!R16),"",'Nomenklatur komplett'!R16)</f>
        <v>11741</v>
      </c>
      <c r="C16" s="162" t="str">
        <f>IF(ISBLANK('Nomenklatur komplett'!S16),"-",'Nomenklatur komplett'!S16)</f>
        <v>Abtwil</v>
      </c>
    </row>
    <row r="17" spans="1:3" x14ac:dyDescent="0.2">
      <c r="A17" s="161">
        <f>IF(ISBLANK('Nomenklatur komplett'!Q17),"",'Nomenklatur komplett'!Q17)</f>
        <v>5621</v>
      </c>
      <c r="B17" s="161">
        <f>IF(ISBLANK('Nomenklatur komplett'!R17),"",'Nomenklatur komplett'!R17)</f>
        <v>14781</v>
      </c>
      <c r="C17" s="162" t="str">
        <f>IF(ISBLANK('Nomenklatur komplett'!S17),"-",'Nomenklatur komplett'!S17)</f>
        <v>Aclens</v>
      </c>
    </row>
    <row r="18" spans="1:3" x14ac:dyDescent="0.2">
      <c r="A18" s="161">
        <f>IF(ISBLANK('Nomenklatur komplett'!Q18),"",'Nomenklatur komplett'!Q18)</f>
        <v>5048</v>
      </c>
      <c r="B18" s="161">
        <f>IF(ISBLANK('Nomenklatur komplett'!R18),"",'Nomenklatur komplett'!R18)</f>
        <v>14492</v>
      </c>
      <c r="C18" s="162" t="str">
        <f>IF(ISBLANK('Nomenklatur komplett'!S18),"-",'Nomenklatur komplett'!S18)</f>
        <v>Acquarossa</v>
      </c>
    </row>
    <row r="19" spans="1:3" x14ac:dyDescent="0.2">
      <c r="A19" s="161">
        <f>IF(ISBLANK('Nomenklatur komplett'!Q19),"",'Nomenklatur komplett'!Q19)</f>
        <v>561</v>
      </c>
      <c r="B19" s="161">
        <f>IF(ISBLANK('Nomenklatur komplett'!R19),"",'Nomenklatur komplett'!R19)</f>
        <v>15137</v>
      </c>
      <c r="C19" s="162" t="str">
        <f>IF(ISBLANK('Nomenklatur komplett'!S19),"-",'Nomenklatur komplett'!S19)</f>
        <v>Adelboden</v>
      </c>
    </row>
    <row r="20" spans="1:3" x14ac:dyDescent="0.2">
      <c r="A20" s="161">
        <f>IF(ISBLANK('Nomenklatur komplett'!Q20),"",'Nomenklatur komplett'!Q20)</f>
        <v>1051</v>
      </c>
      <c r="B20" s="161">
        <f>IF(ISBLANK('Nomenklatur komplett'!R20),"",'Nomenklatur komplett'!R20)</f>
        <v>15538</v>
      </c>
      <c r="C20" s="162" t="str">
        <f>IF(ISBLANK('Nomenklatur komplett'!S20),"-",'Nomenklatur komplett'!S20)</f>
        <v>Adligenswil</v>
      </c>
    </row>
    <row r="21" spans="1:3" x14ac:dyDescent="0.2">
      <c r="A21" s="161">
        <f>IF(ISBLANK('Nomenklatur komplett'!Q21),"",'Nomenklatur komplett'!Q21)</f>
        <v>21</v>
      </c>
      <c r="B21" s="161">
        <f>IF(ISBLANK('Nomenklatur komplett'!R21),"",'Nomenklatur komplett'!R21)</f>
        <v>11735</v>
      </c>
      <c r="C21" s="162" t="str">
        <f>IF(ISBLANK('Nomenklatur komplett'!S21),"-",'Nomenklatur komplett'!S21)</f>
        <v>Adlikon</v>
      </c>
    </row>
    <row r="22" spans="1:3" x14ac:dyDescent="0.2">
      <c r="A22" s="161">
        <f>IF(ISBLANK('Nomenklatur komplett'!Q22),"",'Nomenklatur komplett'!Q22)</f>
        <v>131</v>
      </c>
      <c r="B22" s="161">
        <f>IF(ISBLANK('Nomenklatur komplett'!R22),"",'Nomenklatur komplett'!R22)</f>
        <v>11745</v>
      </c>
      <c r="C22" s="162" t="str">
        <f>IF(ISBLANK('Nomenklatur komplett'!S22),"-",'Nomenklatur komplett'!S22)</f>
        <v>Adliswil</v>
      </c>
    </row>
    <row r="23" spans="1:3" x14ac:dyDescent="0.2">
      <c r="A23" s="161">
        <f>IF(ISBLANK('Nomenklatur komplett'!Q23),"",'Nomenklatur komplett'!Q23)</f>
        <v>2421</v>
      </c>
      <c r="B23" s="161">
        <f>IF(ISBLANK('Nomenklatur komplett'!R23),"",'Nomenklatur komplett'!R23)</f>
        <v>13711</v>
      </c>
      <c r="C23" s="162" t="str">
        <f>IF(ISBLANK('Nomenklatur komplett'!S23),"-",'Nomenklatur komplett'!S23)</f>
        <v>Aedermannsdorf</v>
      </c>
    </row>
    <row r="24" spans="1:3" x14ac:dyDescent="0.2">
      <c r="A24" s="161">
        <f>IF(ISBLANK('Nomenklatur komplett'!Q24),"",'Nomenklatur komplett'!Q24)</f>
        <v>401</v>
      </c>
      <c r="B24" s="161">
        <f>IF(ISBLANK('Nomenklatur komplett'!R24),"",'Nomenklatur komplett'!R24)</f>
        <v>15058</v>
      </c>
      <c r="C24" s="162" t="str">
        <f>IF(ISBLANK('Nomenklatur komplett'!S24),"-",'Nomenklatur komplett'!S24)</f>
        <v>Aefligen</v>
      </c>
    </row>
    <row r="25" spans="1:3" x14ac:dyDescent="0.2">
      <c r="A25" s="161">
        <f>IF(ISBLANK('Nomenklatur komplett'!Q25),"",'Nomenklatur komplett'!Q25)</f>
        <v>731</v>
      </c>
      <c r="B25" s="161">
        <f>IF(ISBLANK('Nomenklatur komplett'!R25),"",'Nomenklatur komplett'!R25)</f>
        <v>15237</v>
      </c>
      <c r="C25" s="162" t="str">
        <f>IF(ISBLANK('Nomenklatur komplett'!S25),"-",'Nomenklatur komplett'!S25)</f>
        <v>Aegerten</v>
      </c>
    </row>
    <row r="26" spans="1:3" x14ac:dyDescent="0.2">
      <c r="A26" s="161">
        <f>IF(ISBLANK('Nomenklatur komplett'!Q26),"",'Nomenklatur komplett'!Q26)</f>
        <v>2761</v>
      </c>
      <c r="B26" s="161">
        <f>IF(ISBLANK('Nomenklatur komplett'!R26),"",'Nomenklatur komplett'!R26)</f>
        <v>13824</v>
      </c>
      <c r="C26" s="162" t="str">
        <f>IF(ISBLANK('Nomenklatur komplett'!S26),"-",'Nomenklatur komplett'!S26)</f>
        <v>Aesch (BL)</v>
      </c>
    </row>
    <row r="27" spans="1:3" x14ac:dyDescent="0.2">
      <c r="A27" s="161">
        <f>IF(ISBLANK('Nomenklatur komplett'!Q27),"",'Nomenklatur komplett'!Q27)</f>
        <v>1021</v>
      </c>
      <c r="B27" s="161">
        <f>IF(ISBLANK('Nomenklatur komplett'!R27),"",'Nomenklatur komplett'!R27)</f>
        <v>15539</v>
      </c>
      <c r="C27" s="162" t="str">
        <f>IF(ISBLANK('Nomenklatur komplett'!S27),"-",'Nomenklatur komplett'!S27)</f>
        <v>Aesch (LU)</v>
      </c>
    </row>
    <row r="28" spans="1:3" x14ac:dyDescent="0.2">
      <c r="A28" s="161">
        <f>IF(ISBLANK('Nomenklatur komplett'!Q28),"",'Nomenklatur komplett'!Q28)</f>
        <v>241</v>
      </c>
      <c r="B28" s="161">
        <f>IF(ISBLANK('Nomenklatur komplett'!R28),"",'Nomenklatur komplett'!R28)</f>
        <v>14365</v>
      </c>
      <c r="C28" s="162" t="str">
        <f>IF(ISBLANK('Nomenklatur komplett'!S28),"-",'Nomenklatur komplett'!S28)</f>
        <v>Aesch (ZH)</v>
      </c>
    </row>
    <row r="29" spans="1:3" x14ac:dyDescent="0.2">
      <c r="A29" s="161" t="str">
        <f>IF(ISBLANK('Nomenklatur komplett'!Q29),"",'Nomenklatur komplett'!Q29)</f>
        <v/>
      </c>
      <c r="B29" s="161">
        <f>IF(ISBLANK('Nomenklatur komplett'!R29),"",'Nomenklatur komplett'!R29)</f>
        <v>11327</v>
      </c>
      <c r="C29" s="162" t="str">
        <f>IF(ISBLANK('Nomenklatur komplett'!S29),"-",'Nomenklatur komplett'!S29)</f>
        <v>Aesch bei Birmensdorf</v>
      </c>
    </row>
    <row r="30" spans="1:3" x14ac:dyDescent="0.2">
      <c r="A30" s="161">
        <f>IF(ISBLANK('Nomenklatur komplett'!Q30),"",'Nomenklatur komplett'!Q30)</f>
        <v>2511</v>
      </c>
      <c r="B30" s="161">
        <f>IF(ISBLANK('Nomenklatur komplett'!R30),"",'Nomenklatur komplett'!R30)</f>
        <v>15508</v>
      </c>
      <c r="C30" s="162" t="str">
        <f>IF(ISBLANK('Nomenklatur komplett'!S30),"-",'Nomenklatur komplett'!S30)</f>
        <v>Aeschi (SO)</v>
      </c>
    </row>
    <row r="31" spans="1:3" x14ac:dyDescent="0.2">
      <c r="A31" s="161">
        <f>IF(ISBLANK('Nomenklatur komplett'!Q31),"",'Nomenklatur komplett'!Q31)</f>
        <v>562</v>
      </c>
      <c r="B31" s="161">
        <f>IF(ISBLANK('Nomenklatur komplett'!R31),"",'Nomenklatur komplett'!R31)</f>
        <v>15138</v>
      </c>
      <c r="C31" s="162" t="str">
        <f>IF(ISBLANK('Nomenklatur komplett'!S31),"-",'Nomenklatur komplett'!S31)</f>
        <v>Aeschi bei Spiez</v>
      </c>
    </row>
    <row r="32" spans="1:3" x14ac:dyDescent="0.2">
      <c r="A32" s="161" t="str">
        <f>IF(ISBLANK('Nomenklatur komplett'!Q32),"",'Nomenklatur komplett'!Q32)</f>
        <v/>
      </c>
      <c r="B32" s="161">
        <f>IF(ISBLANK('Nomenklatur komplett'!R32),"",'Nomenklatur komplett'!R32)</f>
        <v>10686</v>
      </c>
      <c r="C32" s="162" t="str">
        <f>IF(ISBLANK('Nomenklatur komplett'!S32),"-",'Nomenklatur komplett'!S32)</f>
        <v>Aeschlen</v>
      </c>
    </row>
    <row r="33" spans="1:3" x14ac:dyDescent="0.2">
      <c r="A33" s="161" t="str">
        <f>IF(ISBLANK('Nomenklatur komplett'!Q33),"",'Nomenklatur komplett'!Q33)</f>
        <v/>
      </c>
      <c r="B33" s="161">
        <f>IF(ISBLANK('Nomenklatur komplett'!R33),"",'Nomenklatur komplett'!R33)</f>
        <v>11749</v>
      </c>
      <c r="C33" s="162" t="str">
        <f>IF(ISBLANK('Nomenklatur komplett'!S33),"-",'Nomenklatur komplett'!S33)</f>
        <v>Aetigkofen</v>
      </c>
    </row>
    <row r="34" spans="1:3" x14ac:dyDescent="0.2">
      <c r="A34" s="161" t="str">
        <f>IF(ISBLANK('Nomenklatur komplett'!Q34),"",'Nomenklatur komplett'!Q34)</f>
        <v/>
      </c>
      <c r="B34" s="161">
        <f>IF(ISBLANK('Nomenklatur komplett'!R34),"",'Nomenklatur komplett'!R34)</f>
        <v>11727</v>
      </c>
      <c r="C34" s="162" t="str">
        <f>IF(ISBLANK('Nomenklatur komplett'!S34),"-",'Nomenklatur komplett'!S34)</f>
        <v>Aetingen</v>
      </c>
    </row>
    <row r="35" spans="1:3" x14ac:dyDescent="0.2">
      <c r="A35" s="161" t="str">
        <f>IF(ISBLANK('Nomenklatur komplett'!Q35),"",'Nomenklatur komplett'!Q35)</f>
        <v/>
      </c>
      <c r="B35" s="161">
        <f>IF(ISBLANK('Nomenklatur komplett'!R35),"",'Nomenklatur komplett'!R35)</f>
        <v>11348</v>
      </c>
      <c r="C35" s="162" t="str">
        <f>IF(ISBLANK('Nomenklatur komplett'!S35),"-",'Nomenklatur komplett'!S35)</f>
        <v>Aeugst</v>
      </c>
    </row>
    <row r="36" spans="1:3" x14ac:dyDescent="0.2">
      <c r="A36" s="161">
        <f>IF(ISBLANK('Nomenklatur komplett'!Q36),"",'Nomenklatur komplett'!Q36)</f>
        <v>1</v>
      </c>
      <c r="B36" s="161">
        <f>IF(ISBLANK('Nomenklatur komplett'!R36),"",'Nomenklatur komplett'!R36)</f>
        <v>13256</v>
      </c>
      <c r="C36" s="162" t="str">
        <f>IF(ISBLANK('Nomenklatur komplett'!S36),"-",'Nomenklatur komplett'!S36)</f>
        <v>Aeugst am Albis</v>
      </c>
    </row>
    <row r="37" spans="1:3" x14ac:dyDescent="0.2">
      <c r="A37" s="161">
        <f>IF(ISBLANK('Nomenklatur komplett'!Q37),"",'Nomenklatur komplett'!Q37)</f>
        <v>4711</v>
      </c>
      <c r="B37" s="161">
        <f>IF(ISBLANK('Nomenklatur komplett'!R37),"",'Nomenklatur komplett'!R37)</f>
        <v>15433</v>
      </c>
      <c r="C37" s="162" t="str">
        <f>IF(ISBLANK('Nomenklatur komplett'!S37),"-",'Nomenklatur komplett'!S37)</f>
        <v>Affeltrangen</v>
      </c>
    </row>
    <row r="38" spans="1:3" x14ac:dyDescent="0.2">
      <c r="A38" s="161" t="str">
        <f>IF(ISBLANK('Nomenklatur komplett'!Q38),"",'Nomenklatur komplett'!Q38)</f>
        <v/>
      </c>
      <c r="B38" s="161">
        <f>IF(ISBLANK('Nomenklatur komplett'!R38),"",'Nomenklatur komplett'!R38)</f>
        <v>16169</v>
      </c>
      <c r="C38" s="162" t="str">
        <f>IF(ISBLANK('Nomenklatur komplett'!S38),"-",'Nomenklatur komplett'!S38)</f>
        <v>Affoltern</v>
      </c>
    </row>
    <row r="39" spans="1:3" x14ac:dyDescent="0.2">
      <c r="A39" s="161">
        <f>IF(ISBLANK('Nomenklatur komplett'!Q39),"",'Nomenklatur komplett'!Q39)</f>
        <v>2</v>
      </c>
      <c r="B39" s="161">
        <f>IF(ISBLANK('Nomenklatur komplett'!R39),"",'Nomenklatur komplett'!R39)</f>
        <v>11742</v>
      </c>
      <c r="C39" s="162" t="str">
        <f>IF(ISBLANK('Nomenklatur komplett'!S39),"-",'Nomenklatur komplett'!S39)</f>
        <v>Affoltern am Albis</v>
      </c>
    </row>
    <row r="40" spans="1:3" x14ac:dyDescent="0.2">
      <c r="A40" s="161" t="str">
        <f>IF(ISBLANK('Nomenklatur komplett'!Q40),"",'Nomenklatur komplett'!Q40)</f>
        <v/>
      </c>
      <c r="B40" s="161">
        <f>IF(ISBLANK('Nomenklatur komplett'!R40),"",'Nomenklatur komplett'!R40)</f>
        <v>16454</v>
      </c>
      <c r="C40" s="162" t="str">
        <f>IF(ISBLANK('Nomenklatur komplett'!S40),"-",'Nomenklatur komplett'!S40)</f>
        <v>Affoltern bei Zürich</v>
      </c>
    </row>
    <row r="41" spans="1:3" x14ac:dyDescent="0.2">
      <c r="A41" s="161">
        <f>IF(ISBLANK('Nomenklatur komplett'!Q41),"",'Nomenklatur komplett'!Q41)</f>
        <v>951</v>
      </c>
      <c r="B41" s="161">
        <f>IF(ISBLANK('Nomenklatur komplett'!R41),"",'Nomenklatur komplett'!R41)</f>
        <v>15346</v>
      </c>
      <c r="C41" s="162" t="str">
        <f>IF(ISBLANK('Nomenklatur komplett'!S41),"-",'Nomenklatur komplett'!S41)</f>
        <v>Affoltern im Emmental</v>
      </c>
    </row>
    <row r="42" spans="1:3" x14ac:dyDescent="0.2">
      <c r="A42" s="161">
        <f>IF(ISBLANK('Nomenklatur komplett'!Q42),"",'Nomenklatur komplett'!Q42)</f>
        <v>6101</v>
      </c>
      <c r="B42" s="161">
        <f>IF(ISBLANK('Nomenklatur komplett'!R42),"",'Nomenklatur komplett'!R42)</f>
        <v>11720</v>
      </c>
      <c r="C42" s="162" t="str">
        <f>IF(ISBLANK('Nomenklatur komplett'!S42),"-",'Nomenklatur komplett'!S42)</f>
        <v>Agarn</v>
      </c>
    </row>
    <row r="43" spans="1:3" x14ac:dyDescent="0.2">
      <c r="A43" s="161" t="str">
        <f>IF(ISBLANK('Nomenklatur komplett'!Q43),"",'Nomenklatur komplett'!Q43)</f>
        <v/>
      </c>
      <c r="B43" s="161">
        <f>IF(ISBLANK('Nomenklatur komplett'!R43),"",'Nomenklatur komplett'!R43)</f>
        <v>11274</v>
      </c>
      <c r="C43" s="162" t="str">
        <f>IF(ISBLANK('Nomenklatur komplett'!S43),"-",'Nomenklatur komplett'!S43)</f>
        <v>Agettes</v>
      </c>
    </row>
    <row r="44" spans="1:3" x14ac:dyDescent="0.2">
      <c r="A44" s="161">
        <f>IF(ISBLANK('Nomenklatur komplett'!Q44),"",'Nomenklatur komplett'!Q44)</f>
        <v>5742</v>
      </c>
      <c r="B44" s="161">
        <f>IF(ISBLANK('Nomenklatur komplett'!R44),"",'Nomenklatur komplett'!R44)</f>
        <v>14783</v>
      </c>
      <c r="C44" s="162" t="str">
        <f>IF(ISBLANK('Nomenklatur komplett'!S44),"-",'Nomenklatur komplett'!S44)</f>
        <v>Agiez</v>
      </c>
    </row>
    <row r="45" spans="1:3" x14ac:dyDescent="0.2">
      <c r="A45" s="161">
        <f>IF(ISBLANK('Nomenklatur komplett'!Q45),"",'Nomenklatur komplett'!Q45)</f>
        <v>5141</v>
      </c>
      <c r="B45" s="161">
        <f>IF(ISBLANK('Nomenklatur komplett'!R45),"",'Nomenklatur komplett'!R45)</f>
        <v>11722</v>
      </c>
      <c r="C45" s="162" t="str">
        <f>IF(ISBLANK('Nomenklatur komplett'!S45),"-",'Nomenklatur komplett'!S45)</f>
        <v>Agno</v>
      </c>
    </row>
    <row r="46" spans="1:3" x14ac:dyDescent="0.2">
      <c r="A46" s="161" t="str">
        <f>IF(ISBLANK('Nomenklatur komplett'!Q46),"",'Nomenklatur komplett'!Q46)</f>
        <v/>
      </c>
      <c r="B46" s="161">
        <f>IF(ISBLANK('Nomenklatur komplett'!R46),"",'Nomenklatur komplett'!R46)</f>
        <v>11723</v>
      </c>
      <c r="C46" s="162" t="str">
        <f>IF(ISBLANK('Nomenklatur komplett'!S46),"-",'Nomenklatur komplett'!S46)</f>
        <v>Agra</v>
      </c>
    </row>
    <row r="47" spans="1:3" x14ac:dyDescent="0.2">
      <c r="A47" s="161" t="str">
        <f>IF(ISBLANK('Nomenklatur komplett'!Q47),"",'Nomenklatur komplett'!Q47)</f>
        <v/>
      </c>
      <c r="B47" s="161">
        <f>IF(ISBLANK('Nomenklatur komplett'!R47),"",'Nomenklatur komplett'!R47)</f>
        <v>11724</v>
      </c>
      <c r="C47" s="162" t="str">
        <f>IF(ISBLANK('Nomenklatur komplett'!S47),"-",'Nomenklatur komplett'!S47)</f>
        <v>Agriswil</v>
      </c>
    </row>
    <row r="48" spans="1:3" x14ac:dyDescent="0.2">
      <c r="A48" s="161">
        <f>IF(ISBLANK('Nomenklatur komplett'!Q48),"",'Nomenklatur komplett'!Q48)</f>
        <v>5401</v>
      </c>
      <c r="B48" s="161">
        <f>IF(ISBLANK('Nomenklatur komplett'!R48),"",'Nomenklatur komplett'!R48)</f>
        <v>14540</v>
      </c>
      <c r="C48" s="162" t="str">
        <f>IF(ISBLANK('Nomenklatur komplett'!S48),"-",'Nomenklatur komplett'!S48)</f>
        <v>Aigle</v>
      </c>
    </row>
    <row r="49" spans="1:3" x14ac:dyDescent="0.2">
      <c r="A49" s="161">
        <f>IF(ISBLANK('Nomenklatur komplett'!Q49),"",'Nomenklatur komplett'!Q49)</f>
        <v>6601</v>
      </c>
      <c r="B49" s="161">
        <f>IF(ISBLANK('Nomenklatur komplett'!R49),"",'Nomenklatur komplett'!R49)</f>
        <v>11726</v>
      </c>
      <c r="C49" s="162" t="str">
        <f>IF(ISBLANK('Nomenklatur komplett'!S49),"-",'Nomenklatur komplett'!S49)</f>
        <v>Aire-la-Ville</v>
      </c>
    </row>
    <row r="50" spans="1:3" x14ac:dyDescent="0.2">
      <c r="A50" s="161">
        <f>IF(ISBLANK('Nomenklatur komplett'!Q50),"",'Nomenklatur komplett'!Q50)</f>
        <v>5061</v>
      </c>
      <c r="B50" s="161">
        <f>IF(ISBLANK('Nomenklatur komplett'!R50),"",'Nomenklatur komplett'!R50)</f>
        <v>11719</v>
      </c>
      <c r="C50" s="162" t="str">
        <f>IF(ISBLANK('Nomenklatur komplett'!S50),"-",'Nomenklatur komplett'!S50)</f>
        <v>Airolo</v>
      </c>
    </row>
    <row r="51" spans="1:3" x14ac:dyDescent="0.2">
      <c r="A51" s="161">
        <f>IF(ISBLANK('Nomenklatur komplett'!Q51),"",'Nomenklatur komplett'!Q51)</f>
        <v>1121</v>
      </c>
      <c r="B51" s="161">
        <f>IF(ISBLANK('Nomenklatur komplett'!R51),"",'Nomenklatur komplett'!R51)</f>
        <v>15537</v>
      </c>
      <c r="C51" s="162" t="str">
        <f>IF(ISBLANK('Nomenklatur komplett'!S51),"-",'Nomenklatur komplett'!S51)</f>
        <v>Alberswil</v>
      </c>
    </row>
    <row r="52" spans="1:3" x14ac:dyDescent="0.2">
      <c r="A52" s="161" t="str">
        <f>IF(ISBLANK('Nomenklatur komplett'!Q52),"",'Nomenklatur komplett'!Q52)</f>
        <v/>
      </c>
      <c r="B52" s="161">
        <f>IF(ISBLANK('Nomenklatur komplett'!R52),"",'Nomenklatur komplett'!R52)</f>
        <v>11729</v>
      </c>
      <c r="C52" s="162" t="str">
        <f>IF(ISBLANK('Nomenklatur komplett'!S52),"-",'Nomenklatur komplett'!S52)</f>
        <v>Albeuve</v>
      </c>
    </row>
    <row r="53" spans="1:3" x14ac:dyDescent="0.2">
      <c r="A53" s="161">
        <f>IF(ISBLANK('Nomenklatur komplett'!Q53),"",'Nomenklatur komplett'!Q53)</f>
        <v>6102</v>
      </c>
      <c r="B53" s="161">
        <f>IF(ISBLANK('Nomenklatur komplett'!R53),"",'Nomenklatur komplett'!R53)</f>
        <v>11730</v>
      </c>
      <c r="C53" s="162" t="str">
        <f>IF(ISBLANK('Nomenklatur komplett'!S53),"-",'Nomenklatur komplett'!S53)</f>
        <v>Albinen</v>
      </c>
    </row>
    <row r="54" spans="1:3" x14ac:dyDescent="0.2">
      <c r="A54" s="161" t="str">
        <f>IF(ISBLANK('Nomenklatur komplett'!Q54),"",'Nomenklatur komplett'!Q54)</f>
        <v/>
      </c>
      <c r="B54" s="161">
        <f>IF(ISBLANK('Nomenklatur komplett'!R54),"",'Nomenklatur komplett'!R54)</f>
        <v>16455</v>
      </c>
      <c r="C54" s="162" t="str">
        <f>IF(ISBLANK('Nomenklatur komplett'!S54),"-",'Nomenklatur komplett'!S54)</f>
        <v>Albisrieden</v>
      </c>
    </row>
    <row r="55" spans="1:3" x14ac:dyDescent="0.2">
      <c r="A55" s="161" t="str">
        <f>IF(ISBLANK('Nomenklatur komplett'!Q55),"",'Nomenklatur komplett'!Q55)</f>
        <v/>
      </c>
      <c r="B55" s="161">
        <f>IF(ISBLANK('Nomenklatur komplett'!R55),"",'Nomenklatur komplett'!R55)</f>
        <v>11103</v>
      </c>
      <c r="C55" s="162" t="str">
        <f>IF(ISBLANK('Nomenklatur komplett'!S55),"-",'Nomenklatur komplett'!S55)</f>
        <v>Albligen</v>
      </c>
    </row>
    <row r="56" spans="1:3" x14ac:dyDescent="0.2">
      <c r="A56" s="161">
        <f>IF(ISBLANK('Nomenklatur komplett'!Q56),"",'Nomenklatur komplett'!Q56)</f>
        <v>3542</v>
      </c>
      <c r="B56" s="161">
        <f>IF(ISBLANK('Nomenklatur komplett'!R56),"",'Nomenklatur komplett'!R56)</f>
        <v>16062</v>
      </c>
      <c r="C56" s="162" t="str">
        <f>IF(ISBLANK('Nomenklatur komplett'!S56),"-",'Nomenklatur komplett'!S56)</f>
        <v>Albula/Alvra</v>
      </c>
    </row>
    <row r="57" spans="1:3" x14ac:dyDescent="0.2">
      <c r="A57" s="161">
        <f>IF(ISBLANK('Nomenklatur komplett'!Q57),"",'Nomenklatur komplett'!Q57)</f>
        <v>402</v>
      </c>
      <c r="B57" s="161">
        <f>IF(ISBLANK('Nomenklatur komplett'!R57),"",'Nomenklatur komplett'!R57)</f>
        <v>15059</v>
      </c>
      <c r="C57" s="162" t="str">
        <f>IF(ISBLANK('Nomenklatur komplett'!S57),"-",'Nomenklatur komplett'!S57)</f>
        <v>Alchenstorf</v>
      </c>
    </row>
    <row r="58" spans="1:3" x14ac:dyDescent="0.2">
      <c r="A58" s="161">
        <f>IF(ISBLANK('Nomenklatur komplett'!Q58),"",'Nomenklatur komplett'!Q58)</f>
        <v>5851</v>
      </c>
      <c r="B58" s="161">
        <f>IF(ISBLANK('Nomenklatur komplett'!R58),"",'Nomenklatur komplett'!R58)</f>
        <v>14782</v>
      </c>
      <c r="C58" s="162" t="str">
        <f>IF(ISBLANK('Nomenklatur komplett'!S58),"-",'Nomenklatur komplett'!S58)</f>
        <v>Allaman</v>
      </c>
    </row>
    <row r="59" spans="1:3" x14ac:dyDescent="0.2">
      <c r="A59" s="161">
        <f>IF(ISBLANK('Nomenklatur komplett'!Q59),"",'Nomenklatur komplett'!Q59)</f>
        <v>6771</v>
      </c>
      <c r="B59" s="161">
        <f>IF(ISBLANK('Nomenklatur komplett'!R59),"",'Nomenklatur komplett'!R59)</f>
        <v>13318</v>
      </c>
      <c r="C59" s="162" t="str">
        <f>IF(ISBLANK('Nomenklatur komplett'!S59),"-",'Nomenklatur komplett'!S59)</f>
        <v>Alle</v>
      </c>
    </row>
    <row r="60" spans="1:3" x14ac:dyDescent="0.2">
      <c r="A60" s="161" t="str">
        <f>IF(ISBLANK('Nomenklatur komplett'!Q60),"",'Nomenklatur komplett'!Q60)</f>
        <v/>
      </c>
      <c r="B60" s="161">
        <f>IF(ISBLANK('Nomenklatur komplett'!R60),"",'Nomenklatur komplett'!R60)</f>
        <v>16312</v>
      </c>
      <c r="C60" s="162" t="str">
        <f>IF(ISBLANK('Nomenklatur komplett'!S60),"-",'Nomenklatur komplett'!S60)</f>
        <v>Alliswil</v>
      </c>
    </row>
    <row r="61" spans="1:3" x14ac:dyDescent="0.2">
      <c r="A61" s="161">
        <f>IF(ISBLANK('Nomenklatur komplett'!Q61),"",'Nomenklatur komplett'!Q61)</f>
        <v>630</v>
      </c>
      <c r="B61" s="161">
        <f>IF(ISBLANK('Nomenklatur komplett'!R61),"",'Nomenklatur komplett'!R61)</f>
        <v>15192</v>
      </c>
      <c r="C61" s="162" t="str">
        <f>IF(ISBLANK('Nomenklatur komplett'!S61),"-",'Nomenklatur komplett'!S61)</f>
        <v>Allmendingen</v>
      </c>
    </row>
    <row r="62" spans="1:3" x14ac:dyDescent="0.2">
      <c r="A62" s="161">
        <f>IF(ISBLANK('Nomenklatur komplett'!Q62),"",'Nomenklatur komplett'!Q62)</f>
        <v>2762</v>
      </c>
      <c r="B62" s="161">
        <f>IF(ISBLANK('Nomenklatur komplett'!R62),"",'Nomenklatur komplett'!R62)</f>
        <v>13825</v>
      </c>
      <c r="C62" s="162" t="str">
        <f>IF(ISBLANK('Nomenklatur komplett'!S62),"-",'Nomenklatur komplett'!S62)</f>
        <v>Allschwil</v>
      </c>
    </row>
    <row r="63" spans="1:3" x14ac:dyDescent="0.2">
      <c r="A63" s="161" t="str">
        <f>IF(ISBLANK('Nomenklatur komplett'!Q63),"",'Nomenklatur komplett'!Q63)</f>
        <v/>
      </c>
      <c r="B63" s="161">
        <f>IF(ISBLANK('Nomenklatur komplett'!R63),"",'Nomenklatur komplett'!R63)</f>
        <v>10198</v>
      </c>
      <c r="C63" s="162" t="str">
        <f>IF(ISBLANK('Nomenklatur komplett'!S63),"-",'Nomenklatur komplett'!S63)</f>
        <v>Almens</v>
      </c>
    </row>
    <row r="64" spans="1:3" x14ac:dyDescent="0.2">
      <c r="A64" s="161">
        <f>IF(ISBLANK('Nomenklatur komplett'!Q64),"",'Nomenklatur komplett'!Q64)</f>
        <v>1401</v>
      </c>
      <c r="B64" s="161">
        <f>IF(ISBLANK('Nomenklatur komplett'!R64),"",'Nomenklatur komplett'!R64)</f>
        <v>11753</v>
      </c>
      <c r="C64" s="162" t="str">
        <f>IF(ISBLANK('Nomenklatur komplett'!S64),"-",'Nomenklatur komplett'!S64)</f>
        <v>Alpnach</v>
      </c>
    </row>
    <row r="65" spans="1:3" x14ac:dyDescent="0.2">
      <c r="A65" s="161">
        <f>IF(ISBLANK('Nomenklatur komplett'!Q65),"",'Nomenklatur komplett'!Q65)</f>
        <v>1361</v>
      </c>
      <c r="B65" s="161">
        <f>IF(ISBLANK('Nomenklatur komplett'!R65),"",'Nomenklatur komplett'!R65)</f>
        <v>11778</v>
      </c>
      <c r="C65" s="162" t="str">
        <f>IF(ISBLANK('Nomenklatur komplett'!S65),"-",'Nomenklatur komplett'!S65)</f>
        <v>Alpthal</v>
      </c>
    </row>
    <row r="66" spans="1:3" x14ac:dyDescent="0.2">
      <c r="A66" s="161" t="str">
        <f>IF(ISBLANK('Nomenklatur komplett'!Q66),"",'Nomenklatur komplett'!Q66)</f>
        <v/>
      </c>
      <c r="B66" s="161">
        <f>IF(ISBLANK('Nomenklatur komplett'!R66),"",'Nomenklatur komplett'!R66)</f>
        <v>10108</v>
      </c>
      <c r="C66" s="162" t="str">
        <f>IF(ISBLANK('Nomenklatur komplett'!S66),"-",'Nomenklatur komplett'!S66)</f>
        <v>Alt St. Johann</v>
      </c>
    </row>
    <row r="67" spans="1:3" x14ac:dyDescent="0.2">
      <c r="A67" s="161" t="str">
        <f>IF(ISBLANK('Nomenklatur komplett'!Q67),"",'Nomenklatur komplett'!Q67)</f>
        <v/>
      </c>
      <c r="B67" s="161">
        <f>IF(ISBLANK('Nomenklatur komplett'!R67),"",'Nomenklatur komplett'!R67)</f>
        <v>11750</v>
      </c>
      <c r="C67" s="162" t="str">
        <f>IF(ISBLANK('Nomenklatur komplett'!S67),"-",'Nomenklatur komplett'!S67)</f>
        <v>Altavilla</v>
      </c>
    </row>
    <row r="68" spans="1:3" x14ac:dyDescent="0.2">
      <c r="A68" s="161">
        <f>IF(ISBLANK('Nomenklatur komplett'!Q68),"",'Nomenklatur komplett'!Q68)</f>
        <v>1122</v>
      </c>
      <c r="B68" s="161">
        <f>IF(ISBLANK('Nomenklatur komplett'!R68),"",'Nomenklatur komplett'!R68)</f>
        <v>15540</v>
      </c>
      <c r="C68" s="162" t="str">
        <f>IF(ISBLANK('Nomenklatur komplett'!S68),"-",'Nomenklatur komplett'!S68)</f>
        <v>Altbüron</v>
      </c>
    </row>
    <row r="69" spans="1:3" x14ac:dyDescent="0.2">
      <c r="A69" s="161" t="str">
        <f>IF(ISBLANK('Nomenklatur komplett'!Q69),"",'Nomenklatur komplett'!Q69)</f>
        <v/>
      </c>
      <c r="B69" s="161">
        <f>IF(ISBLANK('Nomenklatur komplett'!R69),"",'Nomenklatur komplett'!R69)</f>
        <v>11772</v>
      </c>
      <c r="C69" s="162" t="str">
        <f>IF(ISBLANK('Nomenklatur komplett'!S69),"-",'Nomenklatur komplett'!S69)</f>
        <v>Altdorf (SH)</v>
      </c>
    </row>
    <row r="70" spans="1:3" x14ac:dyDescent="0.2">
      <c r="A70" s="161">
        <f>IF(ISBLANK('Nomenklatur komplett'!Q70),"",'Nomenklatur komplett'!Q70)</f>
        <v>1201</v>
      </c>
      <c r="B70" s="161">
        <f>IF(ISBLANK('Nomenklatur komplett'!R70),"",'Nomenklatur komplett'!R70)</f>
        <v>11773</v>
      </c>
      <c r="C70" s="162" t="str">
        <f>IF(ISBLANK('Nomenklatur komplett'!S70),"-",'Nomenklatur komplett'!S70)</f>
        <v>Altdorf (UR)</v>
      </c>
    </row>
    <row r="71" spans="1:3" x14ac:dyDescent="0.2">
      <c r="A71" s="161" t="str">
        <f>IF(ISBLANK('Nomenklatur komplett'!Q71),"",'Nomenklatur komplett'!Q71)</f>
        <v/>
      </c>
      <c r="B71" s="161">
        <f>IF(ISBLANK('Nomenklatur komplett'!R71),"",'Nomenklatur komplett'!R71)</f>
        <v>16329</v>
      </c>
      <c r="C71" s="162" t="str">
        <f>IF(ISBLANK('Nomenklatur komplett'!S71),"-",'Nomenklatur komplett'!S71)</f>
        <v>Altenburg</v>
      </c>
    </row>
    <row r="72" spans="1:3" x14ac:dyDescent="0.2">
      <c r="A72" s="161">
        <f>IF(ISBLANK('Nomenklatur komplett'!Q72),"",'Nomenklatur komplett'!Q72)</f>
        <v>1341</v>
      </c>
      <c r="B72" s="161">
        <f>IF(ISBLANK('Nomenklatur komplett'!R72),"",'Nomenklatur komplett'!R72)</f>
        <v>11774</v>
      </c>
      <c r="C72" s="162" t="str">
        <f>IF(ISBLANK('Nomenklatur komplett'!S72),"-",'Nomenklatur komplett'!S72)</f>
        <v>Altendorf</v>
      </c>
    </row>
    <row r="73" spans="1:3" x14ac:dyDescent="0.2">
      <c r="A73" s="161" t="str">
        <f>IF(ISBLANK('Nomenklatur komplett'!Q73),"",'Nomenklatur komplett'!Q73)</f>
        <v/>
      </c>
      <c r="B73" s="161">
        <f>IF(ISBLANK('Nomenklatur komplett'!R73),"",'Nomenklatur komplett'!R73)</f>
        <v>11775</v>
      </c>
      <c r="C73" s="162" t="str">
        <f>IF(ISBLANK('Nomenklatur komplett'!S73),"-",'Nomenklatur komplett'!S73)</f>
        <v>Alterswil</v>
      </c>
    </row>
    <row r="74" spans="1:3" x14ac:dyDescent="0.2">
      <c r="A74" s="161" t="str">
        <f>IF(ISBLANK('Nomenklatur komplett'!Q74),"",'Nomenklatur komplett'!Q74)</f>
        <v/>
      </c>
      <c r="B74" s="161">
        <f>IF(ISBLANK('Nomenklatur komplett'!R74),"",'Nomenklatur komplett'!R74)</f>
        <v>11785</v>
      </c>
      <c r="C74" s="162" t="str">
        <f>IF(ISBLANK('Nomenklatur komplett'!S74),"-",'Nomenklatur komplett'!S74)</f>
        <v>Alterswilen</v>
      </c>
    </row>
    <row r="75" spans="1:3" x14ac:dyDescent="0.2">
      <c r="A75" s="161">
        <f>IF(ISBLANK('Nomenklatur komplett'!Q75),"",'Nomenklatur komplett'!Q75)</f>
        <v>211</v>
      </c>
      <c r="B75" s="161">
        <f>IF(ISBLANK('Nomenklatur komplett'!R75),"",'Nomenklatur komplett'!R75)</f>
        <v>11777</v>
      </c>
      <c r="C75" s="162" t="str">
        <f>IF(ISBLANK('Nomenklatur komplett'!S75),"-",'Nomenklatur komplett'!S75)</f>
        <v>Altikon</v>
      </c>
    </row>
    <row r="76" spans="1:3" x14ac:dyDescent="0.2">
      <c r="A76" s="161" t="str">
        <f>IF(ISBLANK('Nomenklatur komplett'!Q76),"",'Nomenklatur komplett'!Q76)</f>
        <v/>
      </c>
      <c r="B76" s="161">
        <f>IF(ISBLANK('Nomenklatur komplett'!R76),"",'Nomenklatur komplett'!R76)</f>
        <v>11769</v>
      </c>
      <c r="C76" s="162" t="str">
        <f>IF(ISBLANK('Nomenklatur komplett'!S76),"-",'Nomenklatur komplett'!S76)</f>
        <v>Altishausen</v>
      </c>
    </row>
    <row r="77" spans="1:3" x14ac:dyDescent="0.2">
      <c r="A77" s="161">
        <f>IF(ISBLANK('Nomenklatur komplett'!Q77),"",'Nomenklatur komplett'!Q77)</f>
        <v>1123</v>
      </c>
      <c r="B77" s="161">
        <f>IF(ISBLANK('Nomenklatur komplett'!R77),"",'Nomenklatur komplett'!R77)</f>
        <v>16131</v>
      </c>
      <c r="C77" s="162" t="str">
        <f>IF(ISBLANK('Nomenklatur komplett'!S77),"-",'Nomenklatur komplett'!S77)</f>
        <v>Altishofen</v>
      </c>
    </row>
    <row r="78" spans="1:3" x14ac:dyDescent="0.2">
      <c r="A78" s="161">
        <f>IF(ISBLANK('Nomenklatur komplett'!Q78),"",'Nomenklatur komplett'!Q78)</f>
        <v>4641</v>
      </c>
      <c r="B78" s="161">
        <f>IF(ISBLANK('Nomenklatur komplett'!R78),"",'Nomenklatur komplett'!R78)</f>
        <v>15398</v>
      </c>
      <c r="C78" s="162" t="str">
        <f>IF(ISBLANK('Nomenklatur komplett'!S78),"-",'Nomenklatur komplett'!S78)</f>
        <v>Altnau</v>
      </c>
    </row>
    <row r="79" spans="1:3" x14ac:dyDescent="0.2">
      <c r="A79" s="161">
        <f>IF(ISBLANK('Nomenklatur komplett'!Q79),"",'Nomenklatur komplett'!Q79)</f>
        <v>5237</v>
      </c>
      <c r="B79" s="161">
        <f>IF(ISBLANK('Nomenklatur komplett'!R79),"",'Nomenklatur komplett'!R79)</f>
        <v>14519</v>
      </c>
      <c r="C79" s="162" t="str">
        <f>IF(ISBLANK('Nomenklatur komplett'!S79),"-",'Nomenklatur komplett'!S79)</f>
        <v>Alto Malcantone</v>
      </c>
    </row>
    <row r="80" spans="1:3" x14ac:dyDescent="0.2">
      <c r="A80" s="161" t="str">
        <f>IF(ISBLANK('Nomenklatur komplett'!Q80),"",'Nomenklatur komplett'!Q80)</f>
        <v/>
      </c>
      <c r="B80" s="161">
        <f>IF(ISBLANK('Nomenklatur komplett'!R80),"",'Nomenklatur komplett'!R80)</f>
        <v>16456</v>
      </c>
      <c r="C80" s="162" t="str">
        <f>IF(ISBLANK('Nomenklatur komplett'!S80),"-",'Nomenklatur komplett'!S80)</f>
        <v>Altstetten</v>
      </c>
    </row>
    <row r="81" spans="1:3" x14ac:dyDescent="0.2">
      <c r="A81" s="161">
        <f>IF(ISBLANK('Nomenklatur komplett'!Q81),"",'Nomenklatur komplett'!Q81)</f>
        <v>3251</v>
      </c>
      <c r="B81" s="161">
        <f>IF(ISBLANK('Nomenklatur komplett'!R81),"",'Nomenklatur komplett'!R81)</f>
        <v>14399</v>
      </c>
      <c r="C81" s="162" t="str">
        <f>IF(ISBLANK('Nomenklatur komplett'!S81),"-",'Nomenklatur komplett'!S81)</f>
        <v>Altstätten</v>
      </c>
    </row>
    <row r="82" spans="1:3" x14ac:dyDescent="0.2">
      <c r="A82" s="161" t="str">
        <f>IF(ISBLANK('Nomenklatur komplett'!Q82),"",'Nomenklatur komplett'!Q82)</f>
        <v/>
      </c>
      <c r="B82" s="161">
        <f>IF(ISBLANK('Nomenklatur komplett'!R82),"",'Nomenklatur komplett'!R82)</f>
        <v>11781</v>
      </c>
      <c r="C82" s="162" t="str">
        <f>IF(ISBLANK('Nomenklatur komplett'!S82),"-",'Nomenklatur komplett'!S82)</f>
        <v>Altwis</v>
      </c>
    </row>
    <row r="83" spans="1:3" x14ac:dyDescent="0.2">
      <c r="A83" s="161" t="str">
        <f>IF(ISBLANK('Nomenklatur komplett'!Q83),"",'Nomenklatur komplett'!Q83)</f>
        <v/>
      </c>
      <c r="B83" s="161">
        <f>IF(ISBLANK('Nomenklatur komplett'!R83),"",'Nomenklatur komplett'!R83)</f>
        <v>10010</v>
      </c>
      <c r="C83" s="162" t="str">
        <f>IF(ISBLANK('Nomenklatur komplett'!S83),"-",'Nomenklatur komplett'!S83)</f>
        <v>Alvaneu</v>
      </c>
    </row>
    <row r="84" spans="1:3" x14ac:dyDescent="0.2">
      <c r="A84" s="161" t="str">
        <f>IF(ISBLANK('Nomenklatur komplett'!Q84),"",'Nomenklatur komplett'!Q84)</f>
        <v/>
      </c>
      <c r="B84" s="161">
        <f>IF(ISBLANK('Nomenklatur komplett'!R84),"",'Nomenklatur komplett'!R84)</f>
        <v>10001</v>
      </c>
      <c r="C84" s="162" t="str">
        <f>IF(ISBLANK('Nomenklatur komplett'!S84),"-",'Nomenklatur komplett'!S84)</f>
        <v>Alvaschein</v>
      </c>
    </row>
    <row r="85" spans="1:3" x14ac:dyDescent="0.2">
      <c r="A85" s="161">
        <f>IF(ISBLANK('Nomenklatur komplett'!Q85),"",'Nomenklatur komplett'!Q85)</f>
        <v>3311</v>
      </c>
      <c r="B85" s="161">
        <f>IF(ISBLANK('Nomenklatur komplett'!R85),"",'Nomenklatur komplett'!R85)</f>
        <v>14419</v>
      </c>
      <c r="C85" s="162" t="str">
        <f>IF(ISBLANK('Nomenklatur komplett'!S85),"-",'Nomenklatur komplett'!S85)</f>
        <v>Amden</v>
      </c>
    </row>
    <row r="86" spans="1:3" x14ac:dyDescent="0.2">
      <c r="A86" s="161" t="str">
        <f>IF(ISBLANK('Nomenklatur komplett'!Q86),"",'Nomenklatur komplett'!Q86)</f>
        <v/>
      </c>
      <c r="B86" s="161">
        <f>IF(ISBLANK('Nomenklatur komplett'!R86),"",'Nomenklatur komplett'!R86)</f>
        <v>11782</v>
      </c>
      <c r="C86" s="162" t="str">
        <f>IF(ISBLANK('Nomenklatur komplett'!S86),"-",'Nomenklatur komplett'!S86)</f>
        <v>Amlikon</v>
      </c>
    </row>
    <row r="87" spans="1:3" x14ac:dyDescent="0.2">
      <c r="A87" s="161">
        <f>IF(ISBLANK('Nomenklatur komplett'!Q87),"",'Nomenklatur komplett'!Q87)</f>
        <v>4881</v>
      </c>
      <c r="B87" s="161">
        <f>IF(ISBLANK('Nomenklatur komplett'!R87),"",'Nomenklatur komplett'!R87)</f>
        <v>15436</v>
      </c>
      <c r="C87" s="162" t="str">
        <f>IF(ISBLANK('Nomenklatur komplett'!S87),"-",'Nomenklatur komplett'!S87)</f>
        <v>Amlikon-Bissegg</v>
      </c>
    </row>
    <row r="88" spans="1:3" x14ac:dyDescent="0.2">
      <c r="A88" s="161" t="str">
        <f>IF(ISBLANK('Nomenklatur komplett'!Q88),"",'Nomenklatur komplett'!Q88)</f>
        <v/>
      </c>
      <c r="B88" s="161">
        <f>IF(ISBLANK('Nomenklatur komplett'!R88),"",'Nomenklatur komplett'!R88)</f>
        <v>11026</v>
      </c>
      <c r="C88" s="162" t="str">
        <f>IF(ISBLANK('Nomenklatur komplett'!S88),"-",'Nomenklatur komplett'!S88)</f>
        <v>Ammannsegg</v>
      </c>
    </row>
    <row r="89" spans="1:3" x14ac:dyDescent="0.2">
      <c r="A89" s="161">
        <f>IF(ISBLANK('Nomenklatur komplett'!Q89),"",'Nomenklatur komplett'!Q89)</f>
        <v>4191</v>
      </c>
      <c r="B89" s="161">
        <f>IF(ISBLANK('Nomenklatur komplett'!R89),"",'Nomenklatur komplett'!R89)</f>
        <v>11783</v>
      </c>
      <c r="C89" s="162" t="str">
        <f>IF(ISBLANK('Nomenklatur komplett'!S89),"-",'Nomenklatur komplett'!S89)</f>
        <v>Ammerswil</v>
      </c>
    </row>
    <row r="90" spans="1:3" x14ac:dyDescent="0.2">
      <c r="A90" s="161">
        <f>IF(ISBLANK('Nomenklatur komplett'!Q90),"",'Nomenklatur komplett'!Q90)</f>
        <v>4461</v>
      </c>
      <c r="B90" s="161">
        <f>IF(ISBLANK('Nomenklatur komplett'!R90),"",'Nomenklatur komplett'!R90)</f>
        <v>15451</v>
      </c>
      <c r="C90" s="162" t="str">
        <f>IF(ISBLANK('Nomenklatur komplett'!S90),"-",'Nomenklatur komplett'!S90)</f>
        <v>Amriswil</v>
      </c>
    </row>
    <row r="91" spans="1:3" x14ac:dyDescent="0.2">
      <c r="A91" s="161">
        <f>IF(ISBLANK('Nomenklatur komplett'!Q91),"",'Nomenklatur komplett'!Q91)</f>
        <v>921</v>
      </c>
      <c r="B91" s="161">
        <f>IF(ISBLANK('Nomenklatur komplett'!R91),"",'Nomenklatur komplett'!R91)</f>
        <v>15320</v>
      </c>
      <c r="C91" s="162" t="str">
        <f>IF(ISBLANK('Nomenklatur komplett'!S91),"-",'Nomenklatur komplett'!S91)</f>
        <v>Amsoldingen</v>
      </c>
    </row>
    <row r="92" spans="1:3" x14ac:dyDescent="0.2">
      <c r="A92" s="161">
        <f>IF(ISBLANK('Nomenklatur komplett'!Q92),"",'Nomenklatur komplett'!Q92)</f>
        <v>3701</v>
      </c>
      <c r="B92" s="161">
        <f>IF(ISBLANK('Nomenklatur komplett'!R92),"",'Nomenklatur komplett'!R92)</f>
        <v>16048</v>
      </c>
      <c r="C92" s="162" t="str">
        <f>IF(ISBLANK('Nomenklatur komplett'!S92),"-",'Nomenklatur komplett'!S92)</f>
        <v>Andeer</v>
      </c>
    </row>
    <row r="93" spans="1:3" x14ac:dyDescent="0.2">
      <c r="A93" s="161">
        <f>IF(ISBLANK('Nomenklatur komplett'!Q93),"",'Nomenklatur komplett'!Q93)</f>
        <v>30</v>
      </c>
      <c r="B93" s="161">
        <f>IF(ISBLANK('Nomenklatur komplett'!R93),"",'Nomenklatur komplett'!R93)</f>
        <v>13214</v>
      </c>
      <c r="C93" s="162" t="str">
        <f>IF(ISBLANK('Nomenklatur komplett'!S93),"-",'Nomenklatur komplett'!S93)</f>
        <v>Andelfingen</v>
      </c>
    </row>
    <row r="94" spans="1:3" x14ac:dyDescent="0.2">
      <c r="A94" s="161">
        <f>IF(ISBLANK('Nomenklatur komplett'!Q94),"",'Nomenklatur komplett'!Q94)</f>
        <v>1202</v>
      </c>
      <c r="B94" s="161">
        <f>IF(ISBLANK('Nomenklatur komplett'!R94),"",'Nomenklatur komplett'!R94)</f>
        <v>11784</v>
      </c>
      <c r="C94" s="162" t="str">
        <f>IF(ISBLANK('Nomenklatur komplett'!S94),"-",'Nomenklatur komplett'!S94)</f>
        <v>Andermatt</v>
      </c>
    </row>
    <row r="95" spans="1:3" x14ac:dyDescent="0.2">
      <c r="A95" s="161" t="str">
        <f>IF(ISBLANK('Nomenklatur komplett'!Q95),"",'Nomenklatur komplett'!Q95)</f>
        <v/>
      </c>
      <c r="B95" s="161">
        <f>IF(ISBLANK('Nomenklatur komplett'!R95),"",'Nomenklatur komplett'!R95)</f>
        <v>16523</v>
      </c>
      <c r="C95" s="162" t="str">
        <f>IF(ISBLANK('Nomenklatur komplett'!S95),"-",'Nomenklatur komplett'!S95)</f>
        <v>Andest</v>
      </c>
    </row>
    <row r="96" spans="1:3" x14ac:dyDescent="0.2">
      <c r="A96" s="161" t="str">
        <f>IF(ISBLANK('Nomenklatur komplett'!Q96),"",'Nomenklatur komplett'!Q96)</f>
        <v/>
      </c>
      <c r="B96" s="161">
        <f>IF(ISBLANK('Nomenklatur komplett'!R96),"",'Nomenklatur komplett'!R96)</f>
        <v>11761</v>
      </c>
      <c r="C96" s="162" t="str">
        <f>IF(ISBLANK('Nomenklatur komplett'!S96),"-",'Nomenklatur komplett'!S96)</f>
        <v>Andhausen</v>
      </c>
    </row>
    <row r="97" spans="1:3" x14ac:dyDescent="0.2">
      <c r="A97" s="161" t="str">
        <f>IF(ISBLANK('Nomenklatur komplett'!Q97),"",'Nomenklatur komplett'!Q97)</f>
        <v/>
      </c>
      <c r="B97" s="161">
        <f>IF(ISBLANK('Nomenklatur komplett'!R97),"",'Nomenklatur komplett'!R97)</f>
        <v>10204</v>
      </c>
      <c r="C97" s="162" t="str">
        <f>IF(ISBLANK('Nomenklatur komplett'!S97),"-",'Nomenklatur komplett'!S97)</f>
        <v>Andiast</v>
      </c>
    </row>
    <row r="98" spans="1:3" x14ac:dyDescent="0.2">
      <c r="A98" s="161">
        <f>IF(ISBLANK('Nomenklatur komplett'!Q98),"",'Nomenklatur komplett'!Q98)</f>
        <v>3441</v>
      </c>
      <c r="B98" s="161">
        <f>IF(ISBLANK('Nomenklatur komplett'!R98),"",'Nomenklatur komplett'!R98)</f>
        <v>14464</v>
      </c>
      <c r="C98" s="162" t="str">
        <f>IF(ISBLANK('Nomenklatur komplett'!S98),"-",'Nomenklatur komplett'!S98)</f>
        <v>Andwil (SG)</v>
      </c>
    </row>
    <row r="99" spans="1:3" x14ac:dyDescent="0.2">
      <c r="A99" s="161" t="str">
        <f>IF(ISBLANK('Nomenklatur komplett'!Q99),"",'Nomenklatur komplett'!Q99)</f>
        <v/>
      </c>
      <c r="B99" s="161">
        <f>IF(ISBLANK('Nomenklatur komplett'!R99),"",'Nomenklatur komplett'!R99)</f>
        <v>11759</v>
      </c>
      <c r="C99" s="162" t="str">
        <f>IF(ISBLANK('Nomenklatur komplett'!S99),"-",'Nomenklatur komplett'!S99)</f>
        <v>Andwil (TG)</v>
      </c>
    </row>
    <row r="100" spans="1:3" x14ac:dyDescent="0.2">
      <c r="A100" s="161" t="str">
        <f>IF(ISBLANK('Nomenklatur komplett'!Q100),"",'Nomenklatur komplett'!Q100)</f>
        <v/>
      </c>
      <c r="B100" s="161">
        <f>IF(ISBLANK('Nomenklatur komplett'!R100),"",'Nomenklatur komplett'!R100)</f>
        <v>11261</v>
      </c>
      <c r="C100" s="162" t="str">
        <f>IF(ISBLANK('Nomenklatur komplett'!S100),"-",'Nomenklatur komplett'!S100)</f>
        <v>Anetswil</v>
      </c>
    </row>
    <row r="101" spans="1:3" x14ac:dyDescent="0.2">
      <c r="A101" s="161" t="str">
        <f>IF(ISBLANK('Nomenklatur komplett'!Q101),"",'Nomenklatur komplett'!Q101)</f>
        <v/>
      </c>
      <c r="B101" s="161">
        <f>IF(ISBLANK('Nomenklatur komplett'!R101),"",'Nomenklatur komplett'!R101)</f>
        <v>16383</v>
      </c>
      <c r="C101" s="162" t="str">
        <f>IF(ISBLANK('Nomenklatur komplett'!S101),"-",'Nomenklatur komplett'!S101)</f>
        <v>Anglikon</v>
      </c>
    </row>
    <row r="102" spans="1:3" x14ac:dyDescent="0.2">
      <c r="A102" s="161">
        <f>IF(ISBLANK('Nomenklatur komplett'!Q102),"",'Nomenklatur komplett'!Q102)</f>
        <v>6602</v>
      </c>
      <c r="B102" s="161">
        <f>IF(ISBLANK('Nomenklatur komplett'!R102),"",'Nomenklatur komplett'!R102)</f>
        <v>11776</v>
      </c>
      <c r="C102" s="162" t="str">
        <f>IF(ISBLANK('Nomenklatur komplett'!S102),"-",'Nomenklatur komplett'!S102)</f>
        <v>Anières</v>
      </c>
    </row>
    <row r="103" spans="1:3" x14ac:dyDescent="0.2">
      <c r="A103" s="161">
        <f>IF(ISBLANK('Nomenklatur komplett'!Q103),"",'Nomenklatur komplett'!Q103)</f>
        <v>6252</v>
      </c>
      <c r="B103" s="161">
        <f>IF(ISBLANK('Nomenklatur komplett'!R103),"",'Nomenklatur komplett'!R103)</f>
        <v>14962</v>
      </c>
      <c r="C103" s="162" t="str">
        <f>IF(ISBLANK('Nomenklatur komplett'!S103),"-",'Nomenklatur komplett'!S103)</f>
        <v>Anniviers</v>
      </c>
    </row>
    <row r="104" spans="1:3" x14ac:dyDescent="0.2">
      <c r="A104" s="161">
        <f>IF(ISBLANK('Nomenklatur komplett'!Q104),"",'Nomenklatur komplett'!Q104)</f>
        <v>2841</v>
      </c>
      <c r="B104" s="161">
        <f>IF(ISBLANK('Nomenklatur komplett'!R104),"",'Nomenklatur komplett'!R104)</f>
        <v>13780</v>
      </c>
      <c r="C104" s="162" t="str">
        <f>IF(ISBLANK('Nomenklatur komplett'!S104),"-",'Nomenklatur komplett'!S104)</f>
        <v>Anwil</v>
      </c>
    </row>
    <row r="105" spans="1:3" x14ac:dyDescent="0.2">
      <c r="A105" s="161" t="str">
        <f>IF(ISBLANK('Nomenklatur komplett'!Q105),"",'Nomenklatur komplett'!Q105)</f>
        <v/>
      </c>
      <c r="B105" s="161">
        <f>IF(ISBLANK('Nomenklatur komplett'!R105),"",'Nomenklatur komplett'!R105)</f>
        <v>11754</v>
      </c>
      <c r="C105" s="162" t="str">
        <f>IF(ISBLANK('Nomenklatur komplett'!S105),"-",'Nomenklatur komplett'!S105)</f>
        <v>Anzonico</v>
      </c>
    </row>
    <row r="106" spans="1:3" x14ac:dyDescent="0.2">
      <c r="A106" s="161">
        <f>IF(ISBLANK('Nomenklatur komplett'!Q106),"",'Nomenklatur komplett'!Q106)</f>
        <v>3101</v>
      </c>
      <c r="B106" s="161">
        <f>IF(ISBLANK('Nomenklatur komplett'!R106),"",'Nomenklatur komplett'!R106)</f>
        <v>14097</v>
      </c>
      <c r="C106" s="162" t="str">
        <f>IF(ISBLANK('Nomenklatur komplett'!S106),"-",'Nomenklatur komplett'!S106)</f>
        <v>Appenzell</v>
      </c>
    </row>
    <row r="107" spans="1:3" x14ac:dyDescent="0.2">
      <c r="A107" s="161">
        <f>IF(ISBLANK('Nomenklatur komplett'!Q107),"",'Nomenklatur komplett'!Q107)</f>
        <v>5421</v>
      </c>
      <c r="B107" s="161">
        <f>IF(ISBLANK('Nomenklatur komplett'!R107),"",'Nomenklatur komplett'!R107)</f>
        <v>14780</v>
      </c>
      <c r="C107" s="162" t="str">
        <f>IF(ISBLANK('Nomenklatur komplett'!S107),"-",'Nomenklatur komplett'!S107)</f>
        <v>Apples</v>
      </c>
    </row>
    <row r="108" spans="1:3" x14ac:dyDescent="0.2">
      <c r="A108" s="161" t="str">
        <f>IF(ISBLANK('Nomenklatur komplett'!Q108),"",'Nomenklatur komplett'!Q108)</f>
        <v/>
      </c>
      <c r="B108" s="161">
        <f>IF(ISBLANK('Nomenklatur komplett'!R108),"",'Nomenklatur komplett'!R108)</f>
        <v>11756</v>
      </c>
      <c r="C108" s="162" t="str">
        <f>IF(ISBLANK('Nomenklatur komplett'!S108),"-",'Nomenklatur komplett'!S108)</f>
        <v>Aquila</v>
      </c>
    </row>
    <row r="109" spans="1:3" x14ac:dyDescent="0.2">
      <c r="A109" s="161">
        <f>IF(ISBLANK('Nomenklatur komplett'!Q109),"",'Nomenklatur komplett'!Q109)</f>
        <v>5143</v>
      </c>
      <c r="B109" s="161">
        <f>IF(ISBLANK('Nomenklatur komplett'!R109),"",'Nomenklatur komplett'!R109)</f>
        <v>11757</v>
      </c>
      <c r="C109" s="162" t="str">
        <f>IF(ISBLANK('Nomenklatur komplett'!S109),"-",'Nomenklatur komplett'!S109)</f>
        <v>Aranno</v>
      </c>
    </row>
    <row r="110" spans="1:3" x14ac:dyDescent="0.2">
      <c r="A110" s="161">
        <f>IF(ISBLANK('Nomenklatur komplett'!Q110),"",'Nomenklatur komplett'!Q110)</f>
        <v>6261</v>
      </c>
      <c r="B110" s="161">
        <f>IF(ISBLANK('Nomenklatur komplett'!R110),"",'Nomenklatur komplett'!R110)</f>
        <v>11758</v>
      </c>
      <c r="C110" s="162" t="str">
        <f>IF(ISBLANK('Nomenklatur komplett'!S110),"-",'Nomenklatur komplett'!S110)</f>
        <v>Arbaz</v>
      </c>
    </row>
    <row r="111" spans="1:3" x14ac:dyDescent="0.2">
      <c r="A111" s="161">
        <f>IF(ISBLANK('Nomenklatur komplett'!Q111),"",'Nomenklatur komplett'!Q111)</f>
        <v>5001</v>
      </c>
      <c r="B111" s="161">
        <f>IF(ISBLANK('Nomenklatur komplett'!R111),"",'Nomenklatur komplett'!R111)</f>
        <v>11768</v>
      </c>
      <c r="C111" s="162" t="str">
        <f>IF(ISBLANK('Nomenklatur komplett'!S111),"-",'Nomenklatur komplett'!S111)</f>
        <v>Arbedo-Castione</v>
      </c>
    </row>
    <row r="112" spans="1:3" x14ac:dyDescent="0.2">
      <c r="A112" s="161">
        <f>IF(ISBLANK('Nomenklatur komplett'!Q112),"",'Nomenklatur komplett'!Q112)</f>
        <v>2881</v>
      </c>
      <c r="B112" s="161">
        <f>IF(ISBLANK('Nomenklatur komplett'!R112),"",'Nomenklatur komplett'!R112)</f>
        <v>13809</v>
      </c>
      <c r="C112" s="162" t="str">
        <f>IF(ISBLANK('Nomenklatur komplett'!S112),"-",'Nomenklatur komplett'!S112)</f>
        <v>Arboldswil</v>
      </c>
    </row>
    <row r="113" spans="1:3" x14ac:dyDescent="0.2">
      <c r="A113" s="161">
        <f>IF(ISBLANK('Nomenklatur komplett'!Q113),"",'Nomenklatur komplett'!Q113)</f>
        <v>4401</v>
      </c>
      <c r="B113" s="161">
        <f>IF(ISBLANK('Nomenklatur komplett'!R113),"",'Nomenklatur komplett'!R113)</f>
        <v>15456</v>
      </c>
      <c r="C113" s="162" t="str">
        <f>IF(ISBLANK('Nomenklatur komplett'!S113),"-",'Nomenklatur komplett'!S113)</f>
        <v>Arbon</v>
      </c>
    </row>
    <row r="114" spans="1:3" x14ac:dyDescent="0.2">
      <c r="A114" s="161">
        <f>IF(ISBLANK('Nomenklatur komplett'!Q114),"",'Nomenklatur komplett'!Q114)</f>
        <v>381</v>
      </c>
      <c r="B114" s="161">
        <f>IF(ISBLANK('Nomenklatur komplett'!R114),"",'Nomenklatur komplett'!R114)</f>
        <v>15044</v>
      </c>
      <c r="C114" s="162" t="str">
        <f>IF(ISBLANK('Nomenklatur komplett'!S114),"-",'Nomenklatur komplett'!S114)</f>
        <v>Arch</v>
      </c>
    </row>
    <row r="115" spans="1:3" x14ac:dyDescent="0.2">
      <c r="A115" s="161" t="str">
        <f>IF(ISBLANK('Nomenklatur komplett'!Q115),"",'Nomenklatur komplett'!Q115)</f>
        <v/>
      </c>
      <c r="B115" s="161">
        <f>IF(ISBLANK('Nomenklatur komplett'!R115),"",'Nomenklatur komplett'!R115)</f>
        <v>11762</v>
      </c>
      <c r="C115" s="162" t="str">
        <f>IF(ISBLANK('Nomenklatur komplett'!S115),"-",'Nomenklatur komplett'!S115)</f>
        <v>Arconciel</v>
      </c>
    </row>
    <row r="116" spans="1:3" x14ac:dyDescent="0.2">
      <c r="A116" s="161" t="str">
        <f>IF(ISBLANK('Nomenklatur komplett'!Q116),"",'Nomenklatur komplett'!Q116)</f>
        <v/>
      </c>
      <c r="B116" s="161">
        <f>IF(ISBLANK('Nomenklatur komplett'!R116),"",'Nomenklatur komplett'!R116)</f>
        <v>10182</v>
      </c>
      <c r="C116" s="162" t="str">
        <f>IF(ISBLANK('Nomenklatur komplett'!S116),"-",'Nomenklatur komplett'!S116)</f>
        <v>Ardez</v>
      </c>
    </row>
    <row r="117" spans="1:3" x14ac:dyDescent="0.2">
      <c r="A117" s="161">
        <f>IF(ISBLANK('Nomenklatur komplett'!Q117),"",'Nomenklatur komplett'!Q117)</f>
        <v>6021</v>
      </c>
      <c r="B117" s="161">
        <f>IF(ISBLANK('Nomenklatur komplett'!R117),"",'Nomenklatur komplett'!R117)</f>
        <v>11763</v>
      </c>
      <c r="C117" s="162" t="str">
        <f>IF(ISBLANK('Nomenklatur komplett'!S117),"-",'Nomenklatur komplett'!S117)</f>
        <v>Ardon</v>
      </c>
    </row>
    <row r="118" spans="1:3" x14ac:dyDescent="0.2">
      <c r="A118" s="161" t="str">
        <f>IF(ISBLANK('Nomenklatur komplett'!Q118),"",'Nomenklatur komplett'!Q118)</f>
        <v/>
      </c>
      <c r="B118" s="161">
        <f>IF(ISBLANK('Nomenklatur komplett'!R118),"",'Nomenklatur komplett'!R118)</f>
        <v>16198</v>
      </c>
      <c r="C118" s="162" t="str">
        <f>IF(ISBLANK('Nomenklatur komplett'!S118),"-",'Nomenklatur komplett'!S118)</f>
        <v>Areuse</v>
      </c>
    </row>
    <row r="119" spans="1:3" x14ac:dyDescent="0.2">
      <c r="A119" s="161">
        <f>IF(ISBLANK('Nomenklatur komplett'!Q119),"",'Nomenklatur komplett'!Q119)</f>
        <v>2821</v>
      </c>
      <c r="B119" s="161">
        <f>IF(ISBLANK('Nomenklatur komplett'!R119),"",'Nomenklatur komplett'!R119)</f>
        <v>13766</v>
      </c>
      <c r="C119" s="162" t="str">
        <f>IF(ISBLANK('Nomenklatur komplett'!S119),"-",'Nomenklatur komplett'!S119)</f>
        <v>Arisdorf</v>
      </c>
    </row>
    <row r="120" spans="1:3" x14ac:dyDescent="0.2">
      <c r="A120" s="161">
        <f>IF(ISBLANK('Nomenklatur komplett'!Q120),"",'Nomenklatur komplett'!Q120)</f>
        <v>4222</v>
      </c>
      <c r="B120" s="161">
        <f>IF(ISBLANK('Nomenklatur komplett'!R120),"",'Nomenklatur komplett'!R120)</f>
        <v>11764</v>
      </c>
      <c r="C120" s="162" t="str">
        <f>IF(ISBLANK('Nomenklatur komplett'!S120),"-",'Nomenklatur komplett'!S120)</f>
        <v>Aristau</v>
      </c>
    </row>
    <row r="121" spans="1:3" x14ac:dyDescent="0.2">
      <c r="A121" s="161">
        <f>IF(ISBLANK('Nomenklatur komplett'!Q121),"",'Nomenklatur komplett'!Q121)</f>
        <v>2763</v>
      </c>
      <c r="B121" s="161">
        <f>IF(ISBLANK('Nomenklatur komplett'!R121),"",'Nomenklatur komplett'!R121)</f>
        <v>13826</v>
      </c>
      <c r="C121" s="162" t="str">
        <f>IF(ISBLANK('Nomenklatur komplett'!S121),"-",'Nomenklatur komplett'!S121)</f>
        <v>Arlesheim</v>
      </c>
    </row>
    <row r="122" spans="1:3" x14ac:dyDescent="0.2">
      <c r="A122" s="161">
        <f>IF(ISBLANK('Nomenklatur komplett'!Q122),"",'Nomenklatur komplett'!Q122)</f>
        <v>5701</v>
      </c>
      <c r="B122" s="161">
        <f>IF(ISBLANK('Nomenklatur komplett'!R122),"",'Nomenklatur komplett'!R122)</f>
        <v>14779</v>
      </c>
      <c r="C122" s="162" t="str">
        <f>IF(ISBLANK('Nomenklatur komplett'!S122),"-",'Nomenklatur komplett'!S122)</f>
        <v>Arnex-sur-Nyon</v>
      </c>
    </row>
    <row r="123" spans="1:3" x14ac:dyDescent="0.2">
      <c r="A123" s="161">
        <f>IF(ISBLANK('Nomenklatur komplett'!Q123),"",'Nomenklatur komplett'!Q123)</f>
        <v>5743</v>
      </c>
      <c r="B123" s="161">
        <f>IF(ISBLANK('Nomenklatur komplett'!R123),"",'Nomenklatur komplett'!R123)</f>
        <v>14778</v>
      </c>
      <c r="C123" s="162" t="str">
        <f>IF(ISBLANK('Nomenklatur komplett'!S123),"-",'Nomenklatur komplett'!S123)</f>
        <v>Arnex-sur-Orbe</v>
      </c>
    </row>
    <row r="124" spans="1:3" x14ac:dyDescent="0.2">
      <c r="A124" s="161" t="str">
        <f>IF(ISBLANK('Nomenklatur komplett'!Q124),"",'Nomenklatur komplett'!Q124)</f>
        <v/>
      </c>
      <c r="B124" s="161">
        <f>IF(ISBLANK('Nomenklatur komplett'!R124),"",'Nomenklatur komplett'!R124)</f>
        <v>10685</v>
      </c>
      <c r="C124" s="162" t="str">
        <f>IF(ISBLANK('Nomenklatur komplett'!S124),"-",'Nomenklatur komplett'!S124)</f>
        <v>Arni</v>
      </c>
    </row>
    <row r="125" spans="1:3" x14ac:dyDescent="0.2">
      <c r="A125" s="161">
        <f>IF(ISBLANK('Nomenklatur komplett'!Q125),"",'Nomenklatur komplett'!Q125)</f>
        <v>4061</v>
      </c>
      <c r="B125" s="161">
        <f>IF(ISBLANK('Nomenklatur komplett'!R125),"",'Nomenklatur komplett'!R125)</f>
        <v>13668</v>
      </c>
      <c r="C125" s="162" t="str">
        <f>IF(ISBLANK('Nomenklatur komplett'!S125),"-",'Nomenklatur komplett'!S125)</f>
        <v>Arni (AG)</v>
      </c>
    </row>
    <row r="126" spans="1:3" x14ac:dyDescent="0.2">
      <c r="A126" s="161">
        <f>IF(ISBLANK('Nomenklatur komplett'!Q126),"",'Nomenklatur komplett'!Q126)</f>
        <v>602</v>
      </c>
      <c r="B126" s="161">
        <f>IF(ISBLANK('Nomenklatur komplett'!R126),"",'Nomenklatur komplett'!R126)</f>
        <v>15167</v>
      </c>
      <c r="C126" s="162" t="str">
        <f>IF(ISBLANK('Nomenklatur komplett'!S126),"-",'Nomenklatur komplett'!S126)</f>
        <v>Arni (BE)</v>
      </c>
    </row>
    <row r="127" spans="1:3" x14ac:dyDescent="0.2">
      <c r="A127" s="161" t="str">
        <f>IF(ISBLANK('Nomenklatur komplett'!Q127),"",'Nomenklatur komplett'!Q127)</f>
        <v/>
      </c>
      <c r="B127" s="161">
        <f>IF(ISBLANK('Nomenklatur komplett'!R127),"",'Nomenklatur komplett'!R127)</f>
        <v>11320</v>
      </c>
      <c r="C127" s="162" t="str">
        <f>IF(ISBLANK('Nomenklatur komplett'!S127),"-",'Nomenklatur komplett'!S127)</f>
        <v>Arni-Islisberg</v>
      </c>
    </row>
    <row r="128" spans="1:3" x14ac:dyDescent="0.2">
      <c r="A128" s="161">
        <f>IF(ISBLANK('Nomenklatur komplett'!Q128),"",'Nomenklatur komplett'!Q128)</f>
        <v>5144</v>
      </c>
      <c r="B128" s="161">
        <f>IF(ISBLANK('Nomenklatur komplett'!R128),"",'Nomenklatur komplett'!R128)</f>
        <v>11703</v>
      </c>
      <c r="C128" s="162" t="str">
        <f>IF(ISBLANK('Nomenklatur komplett'!S128),"-",'Nomenklatur komplett'!S128)</f>
        <v>Arogno</v>
      </c>
    </row>
    <row r="129" spans="1:3" x14ac:dyDescent="0.2">
      <c r="A129" s="161">
        <f>IF(ISBLANK('Nomenklatur komplett'!Q129),"",'Nomenklatur komplett'!Q129)</f>
        <v>3921</v>
      </c>
      <c r="B129" s="161">
        <f>IF(ISBLANK('Nomenklatur komplett'!R129),"",'Nomenklatur komplett'!R129)</f>
        <v>16060</v>
      </c>
      <c r="C129" s="162" t="str">
        <f>IF(ISBLANK('Nomenklatur komplett'!S129),"-",'Nomenklatur komplett'!S129)</f>
        <v>Arosa</v>
      </c>
    </row>
    <row r="130" spans="1:3" x14ac:dyDescent="0.2">
      <c r="A130" s="161" t="str">
        <f>IF(ISBLANK('Nomenklatur komplett'!Q130),"",'Nomenklatur komplett'!Q130)</f>
        <v/>
      </c>
      <c r="B130" s="161">
        <f>IF(ISBLANK('Nomenklatur komplett'!R130),"",'Nomenklatur komplett'!R130)</f>
        <v>11658</v>
      </c>
      <c r="C130" s="162" t="str">
        <f>IF(ISBLANK('Nomenklatur komplett'!S130),"-",'Nomenklatur komplett'!S130)</f>
        <v>Arosio</v>
      </c>
    </row>
    <row r="131" spans="1:3" x14ac:dyDescent="0.2">
      <c r="A131" s="161" t="str">
        <f>IF(ISBLANK('Nomenklatur komplett'!Q131),"",'Nomenklatur komplett'!Q131)</f>
        <v/>
      </c>
      <c r="B131" s="161">
        <f>IF(ISBLANK('Nomenklatur komplett'!R131),"",'Nomenklatur komplett'!R131)</f>
        <v>11725</v>
      </c>
      <c r="C131" s="162" t="str">
        <f>IF(ISBLANK('Nomenklatur komplett'!S131),"-",'Nomenklatur komplett'!S131)</f>
        <v>Arrissoules</v>
      </c>
    </row>
    <row r="132" spans="1:3" x14ac:dyDescent="0.2">
      <c r="A132" s="161" t="str">
        <f>IF(ISBLANK('Nomenklatur komplett'!Q132),"",'Nomenklatur komplett'!Q132)</f>
        <v/>
      </c>
      <c r="B132" s="161">
        <f>IF(ISBLANK('Nomenklatur komplett'!R132),"",'Nomenklatur komplett'!R132)</f>
        <v>16185</v>
      </c>
      <c r="C132" s="162" t="str">
        <f>IF(ISBLANK('Nomenklatur komplett'!S132),"-",'Nomenklatur komplett'!S132)</f>
        <v>Arrufens</v>
      </c>
    </row>
    <row r="133" spans="1:3" x14ac:dyDescent="0.2">
      <c r="A133" s="161">
        <f>IF(ISBLANK('Nomenklatur komplett'!Q133),"",'Nomenklatur komplett'!Q133)</f>
        <v>1362</v>
      </c>
      <c r="B133" s="161">
        <f>IF(ISBLANK('Nomenklatur komplett'!R133),"",'Nomenklatur komplett'!R133)</f>
        <v>11670</v>
      </c>
      <c r="C133" s="162" t="str">
        <f>IF(ISBLANK('Nomenklatur komplett'!S133),"-",'Nomenklatur komplett'!S133)</f>
        <v>Arth</v>
      </c>
    </row>
    <row r="134" spans="1:3" x14ac:dyDescent="0.2">
      <c r="A134" s="161" t="str">
        <f>IF(ISBLANK('Nomenklatur komplett'!Q134),"",'Nomenklatur komplett'!Q134)</f>
        <v/>
      </c>
      <c r="B134" s="161">
        <f>IF(ISBLANK('Nomenklatur komplett'!R134),"",'Nomenklatur komplett'!R134)</f>
        <v>11368</v>
      </c>
      <c r="C134" s="162" t="str">
        <f>IF(ISBLANK('Nomenklatur komplett'!S134),"-",'Nomenklatur komplett'!S134)</f>
        <v>Arvigo</v>
      </c>
    </row>
    <row r="135" spans="1:3" x14ac:dyDescent="0.2">
      <c r="A135" s="161" t="str">
        <f>IF(ISBLANK('Nomenklatur komplett'!Q135),"",'Nomenklatur komplett'!Q135)</f>
        <v/>
      </c>
      <c r="B135" s="161">
        <f>IF(ISBLANK('Nomenklatur komplett'!R135),"",'Nomenklatur komplett'!R135)</f>
        <v>11671</v>
      </c>
      <c r="C135" s="162" t="str">
        <f>IF(ISBLANK('Nomenklatur komplett'!S135),"-",'Nomenklatur komplett'!S135)</f>
        <v>Arzier</v>
      </c>
    </row>
    <row r="136" spans="1:3" x14ac:dyDescent="0.2">
      <c r="A136" s="161">
        <f>IF(ISBLANK('Nomenklatur komplett'!Q136),"",'Nomenklatur komplett'!Q136)</f>
        <v>5702</v>
      </c>
      <c r="B136" s="161">
        <f>IF(ISBLANK('Nomenklatur komplett'!R136),"",'Nomenklatur komplett'!R136)</f>
        <v>15652</v>
      </c>
      <c r="C136" s="162" t="str">
        <f>IF(ISBLANK('Nomenklatur komplett'!S136),"-",'Nomenklatur komplett'!S136)</f>
        <v>Arzier-Le Muids</v>
      </c>
    </row>
    <row r="137" spans="1:3" x14ac:dyDescent="0.2">
      <c r="A137" s="161" t="str">
        <f>IF(ISBLANK('Nomenklatur komplett'!Q137),"",'Nomenklatur komplett'!Q137)</f>
        <v/>
      </c>
      <c r="B137" s="161">
        <f>IF(ISBLANK('Nomenklatur komplett'!R137),"",'Nomenklatur komplett'!R137)</f>
        <v>11672</v>
      </c>
      <c r="C137" s="162" t="str">
        <f>IF(ISBLANK('Nomenklatur komplett'!S137),"-",'Nomenklatur komplett'!S137)</f>
        <v>Arzo</v>
      </c>
    </row>
    <row r="138" spans="1:3" x14ac:dyDescent="0.2">
      <c r="A138" s="161" t="str">
        <f>IF(ISBLANK('Nomenklatur komplett'!Q138),"",'Nomenklatur komplett'!Q138)</f>
        <v/>
      </c>
      <c r="B138" s="161">
        <f>IF(ISBLANK('Nomenklatur komplett'!R138),"",'Nomenklatur komplett'!R138)</f>
        <v>16570</v>
      </c>
      <c r="C138" s="162" t="str">
        <f>IF(ISBLANK('Nomenklatur komplett'!S138),"-",'Nomenklatur komplett'!S138)</f>
        <v>Ascharina</v>
      </c>
    </row>
    <row r="139" spans="1:3" x14ac:dyDescent="0.2">
      <c r="A139" s="161">
        <f>IF(ISBLANK('Nomenklatur komplett'!Q139),"",'Nomenklatur komplett'!Q139)</f>
        <v>5091</v>
      </c>
      <c r="B139" s="161">
        <f>IF(ISBLANK('Nomenklatur komplett'!R139),"",'Nomenklatur komplett'!R139)</f>
        <v>11673</v>
      </c>
      <c r="C139" s="162" t="str">
        <f>IF(ISBLANK('Nomenklatur komplett'!S139),"-",'Nomenklatur komplett'!S139)</f>
        <v>Ascona</v>
      </c>
    </row>
    <row r="140" spans="1:3" x14ac:dyDescent="0.2">
      <c r="A140" s="161">
        <f>IF(ISBLANK('Nomenklatur komplett'!Q140),"",'Nomenklatur komplett'!Q140)</f>
        <v>5511</v>
      </c>
      <c r="B140" s="161">
        <f>IF(ISBLANK('Nomenklatur komplett'!R140),"",'Nomenklatur komplett'!R140)</f>
        <v>14957</v>
      </c>
      <c r="C140" s="162" t="str">
        <f>IF(ISBLANK('Nomenklatur komplett'!S140),"-",'Nomenklatur komplett'!S140)</f>
        <v>Assens</v>
      </c>
    </row>
    <row r="141" spans="1:3" x14ac:dyDescent="0.2">
      <c r="A141" s="161">
        <f>IF(ISBLANK('Nomenklatur komplett'!Q141),"",'Nomenklatur komplett'!Q141)</f>
        <v>5146</v>
      </c>
      <c r="B141" s="161">
        <f>IF(ISBLANK('Nomenklatur komplett'!R141),"",'Nomenklatur komplett'!R141)</f>
        <v>11684</v>
      </c>
      <c r="C141" s="162" t="str">
        <f>IF(ISBLANK('Nomenklatur komplett'!S141),"-",'Nomenklatur komplett'!S141)</f>
        <v>Astano</v>
      </c>
    </row>
    <row r="142" spans="1:3" x14ac:dyDescent="0.2">
      <c r="A142" s="161" t="str">
        <f>IF(ISBLANK('Nomenklatur komplett'!Q142),"",'Nomenklatur komplett'!Q142)</f>
        <v/>
      </c>
      <c r="B142" s="161">
        <f>IF(ISBLANK('Nomenklatur komplett'!R142),"",'Nomenklatur komplett'!R142)</f>
        <v>10973</v>
      </c>
      <c r="C142" s="162" t="str">
        <f>IF(ISBLANK('Nomenklatur komplett'!S142),"-",'Nomenklatur komplett'!S142)</f>
        <v>Asuel</v>
      </c>
    </row>
    <row r="143" spans="1:3" x14ac:dyDescent="0.2">
      <c r="A143" s="161">
        <f>IF(ISBLANK('Nomenklatur komplett'!Q143),"",'Nomenklatur komplett'!Q143)</f>
        <v>2321</v>
      </c>
      <c r="B143" s="161">
        <f>IF(ISBLANK('Nomenklatur komplett'!R143),"",'Nomenklatur komplett'!R143)</f>
        <v>11676</v>
      </c>
      <c r="C143" s="162" t="str">
        <f>IF(ISBLANK('Nomenklatur komplett'!S143),"-",'Nomenklatur komplett'!S143)</f>
        <v>Attalens</v>
      </c>
    </row>
    <row r="144" spans="1:3" x14ac:dyDescent="0.2">
      <c r="A144" s="161" t="str">
        <f>IF(ISBLANK('Nomenklatur komplett'!Q144),"",'Nomenklatur komplett'!Q144)</f>
        <v/>
      </c>
      <c r="B144" s="161">
        <f>IF(ISBLANK('Nomenklatur komplett'!R144),"",'Nomenklatur komplett'!R144)</f>
        <v>11668</v>
      </c>
      <c r="C144" s="162" t="str">
        <f>IF(ISBLANK('Nomenklatur komplett'!S144),"-",'Nomenklatur komplett'!S144)</f>
        <v>Attelwil</v>
      </c>
    </row>
    <row r="145" spans="1:3" x14ac:dyDescent="0.2">
      <c r="A145" s="161">
        <f>IF(ISBLANK('Nomenklatur komplett'!Q145),"",'Nomenklatur komplett'!Q145)</f>
        <v>1203</v>
      </c>
      <c r="B145" s="161">
        <f>IF(ISBLANK('Nomenklatur komplett'!R145),"",'Nomenklatur komplett'!R145)</f>
        <v>11678</v>
      </c>
      <c r="C145" s="162" t="str">
        <f>IF(ISBLANK('Nomenklatur komplett'!S145),"-",'Nomenklatur komplett'!S145)</f>
        <v>Attinghausen</v>
      </c>
    </row>
    <row r="146" spans="1:3" x14ac:dyDescent="0.2">
      <c r="A146" s="161">
        <f>IF(ISBLANK('Nomenklatur komplett'!Q146),"",'Nomenklatur komplett'!Q146)</f>
        <v>971</v>
      </c>
      <c r="B146" s="161">
        <f>IF(ISBLANK('Nomenklatur komplett'!R146),"",'Nomenklatur komplett'!R146)</f>
        <v>15356</v>
      </c>
      <c r="C146" s="162" t="str">
        <f>IF(ISBLANK('Nomenklatur komplett'!S146),"-",'Nomenklatur komplett'!S146)</f>
        <v>Attiswil</v>
      </c>
    </row>
    <row r="147" spans="1:3" x14ac:dyDescent="0.2">
      <c r="A147" s="161">
        <f>IF(ISBLANK('Nomenklatur komplett'!Q147),"",'Nomenklatur komplett'!Q147)</f>
        <v>3231</v>
      </c>
      <c r="B147" s="161">
        <f>IF(ISBLANK('Nomenklatur komplett'!R147),"",'Nomenklatur komplett'!R147)</f>
        <v>14391</v>
      </c>
      <c r="C147" s="162" t="str">
        <f>IF(ISBLANK('Nomenklatur komplett'!S147),"-",'Nomenklatur komplett'!S147)</f>
        <v>Au (SG)</v>
      </c>
    </row>
    <row r="148" spans="1:3" x14ac:dyDescent="0.2">
      <c r="A148" s="161" t="str">
        <f>IF(ISBLANK('Nomenklatur komplett'!Q148),"",'Nomenklatur komplett'!Q148)</f>
        <v/>
      </c>
      <c r="B148" s="161">
        <f>IF(ISBLANK('Nomenklatur komplett'!R148),"",'Nomenklatur komplett'!R148)</f>
        <v>11179</v>
      </c>
      <c r="C148" s="162" t="str">
        <f>IF(ISBLANK('Nomenklatur komplett'!S148),"-",'Nomenklatur komplett'!S148)</f>
        <v>Au (TG)</v>
      </c>
    </row>
    <row r="149" spans="1:3" x14ac:dyDescent="0.2">
      <c r="A149" s="161">
        <f>IF(ISBLANK('Nomenklatur komplett'!Q149),"",'Nomenklatur komplett'!Q149)</f>
        <v>5422</v>
      </c>
      <c r="B149" s="161">
        <f>IF(ISBLANK('Nomenklatur komplett'!R149),"",'Nomenklatur komplett'!R149)</f>
        <v>16600</v>
      </c>
      <c r="C149" s="162" t="str">
        <f>IF(ISBLANK('Nomenklatur komplett'!S149),"-",'Nomenklatur komplett'!S149)</f>
        <v>Aubonne</v>
      </c>
    </row>
    <row r="150" spans="1:3" x14ac:dyDescent="0.2">
      <c r="A150" s="161">
        <f>IF(ISBLANK('Nomenklatur komplett'!Q150),"",'Nomenklatur komplett'!Q150)</f>
        <v>2061</v>
      </c>
      <c r="B150" s="161">
        <f>IF(ISBLANK('Nomenklatur komplett'!R150),"",'Nomenklatur komplett'!R150)</f>
        <v>11680</v>
      </c>
      <c r="C150" s="162" t="str">
        <f>IF(ISBLANK('Nomenklatur komplett'!S150),"-",'Nomenklatur komplett'!S150)</f>
        <v>Auboranges</v>
      </c>
    </row>
    <row r="151" spans="1:3" x14ac:dyDescent="0.2">
      <c r="A151" s="161">
        <f>IF(ISBLANK('Nomenklatur komplett'!Q151),"",'Nomenklatur komplett'!Q151)</f>
        <v>4091</v>
      </c>
      <c r="B151" s="161">
        <f>IF(ISBLANK('Nomenklatur komplett'!R151),"",'Nomenklatur komplett'!R151)</f>
        <v>11681</v>
      </c>
      <c r="C151" s="162" t="str">
        <f>IF(ISBLANK('Nomenklatur komplett'!S151),"-",'Nomenklatur komplett'!S151)</f>
        <v>Auenstein</v>
      </c>
    </row>
    <row r="152" spans="1:3" x14ac:dyDescent="0.2">
      <c r="A152" s="161" t="str">
        <f>IF(ISBLANK('Nomenklatur komplett'!Q152),"",'Nomenklatur komplett'!Q152)</f>
        <v/>
      </c>
      <c r="B152" s="161">
        <f>IF(ISBLANK('Nomenklatur komplett'!R152),"",'Nomenklatur komplett'!R152)</f>
        <v>11305</v>
      </c>
      <c r="C152" s="162" t="str">
        <f>IF(ISBLANK('Nomenklatur komplett'!S152),"-",'Nomenklatur komplett'!S152)</f>
        <v>Augio</v>
      </c>
    </row>
    <row r="153" spans="1:3" x14ac:dyDescent="0.2">
      <c r="A153" s="161">
        <f>IF(ISBLANK('Nomenklatur komplett'!Q153),"",'Nomenklatur komplett'!Q153)</f>
        <v>2822</v>
      </c>
      <c r="B153" s="161">
        <f>IF(ISBLANK('Nomenklatur komplett'!R153),"",'Nomenklatur komplett'!R153)</f>
        <v>13767</v>
      </c>
      <c r="C153" s="162" t="str">
        <f>IF(ISBLANK('Nomenklatur komplett'!S153),"-",'Nomenklatur komplett'!S153)</f>
        <v>Augst</v>
      </c>
    </row>
    <row r="154" spans="1:3" x14ac:dyDescent="0.2">
      <c r="A154" s="161" t="str">
        <f>IF(ISBLANK('Nomenklatur komplett'!Q154),"",'Nomenklatur komplett'!Q154)</f>
        <v/>
      </c>
      <c r="B154" s="161">
        <f>IF(ISBLANK('Nomenklatur komplett'!R154),"",'Nomenklatur komplett'!R154)</f>
        <v>11682</v>
      </c>
      <c r="C154" s="162" t="str">
        <f>IF(ISBLANK('Nomenklatur komplett'!S154),"-",'Nomenklatur komplett'!S154)</f>
        <v>Aumont</v>
      </c>
    </row>
    <row r="155" spans="1:3" x14ac:dyDescent="0.2">
      <c r="A155" s="161" t="str">
        <f>IF(ISBLANK('Nomenklatur komplett'!Q155),"",'Nomenklatur komplett'!Q155)</f>
        <v/>
      </c>
      <c r="B155" s="161">
        <f>IF(ISBLANK('Nomenklatur komplett'!R155),"",'Nomenklatur komplett'!R155)</f>
        <v>11660</v>
      </c>
      <c r="C155" s="162" t="str">
        <f>IF(ISBLANK('Nomenklatur komplett'!S155),"-",'Nomenklatur komplett'!S155)</f>
        <v>Auressio</v>
      </c>
    </row>
    <row r="156" spans="1:3" x14ac:dyDescent="0.2">
      <c r="A156" s="161" t="str">
        <f>IF(ISBLANK('Nomenklatur komplett'!Q156),"",'Nomenklatur komplett'!Q156)</f>
        <v/>
      </c>
      <c r="B156" s="161">
        <f>IF(ISBLANK('Nomenklatur komplett'!R156),"",'Nomenklatur komplett'!R156)</f>
        <v>11677</v>
      </c>
      <c r="C156" s="162" t="str">
        <f>IF(ISBLANK('Nomenklatur komplett'!S156),"-",'Nomenklatur komplett'!S156)</f>
        <v>Aurigeno</v>
      </c>
    </row>
    <row r="157" spans="1:3" x14ac:dyDescent="0.2">
      <c r="A157" s="161">
        <f>IF(ISBLANK('Nomenklatur komplett'!Q157),"",'Nomenklatur komplett'!Q157)</f>
        <v>6191</v>
      </c>
      <c r="B157" s="161">
        <f>IF(ISBLANK('Nomenklatur komplett'!R157),"",'Nomenklatur komplett'!R157)</f>
        <v>11675</v>
      </c>
      <c r="C157" s="162" t="str">
        <f>IF(ISBLANK('Nomenklatur komplett'!S157),"-",'Nomenklatur komplett'!S157)</f>
        <v>Ausserberg</v>
      </c>
    </row>
    <row r="158" spans="1:3" x14ac:dyDescent="0.2">
      <c r="A158" s="161" t="str">
        <f>IF(ISBLANK('Nomenklatur komplett'!Q158),"",'Nomenklatur komplett'!Q158)</f>
        <v/>
      </c>
      <c r="B158" s="161">
        <f>IF(ISBLANK('Nomenklatur komplett'!R158),"",'Nomenklatur komplett'!R158)</f>
        <v>11653</v>
      </c>
      <c r="C158" s="162" t="str">
        <f>IF(ISBLANK('Nomenklatur komplett'!S158),"-",'Nomenklatur komplett'!S158)</f>
        <v>Ausserbinn</v>
      </c>
    </row>
    <row r="159" spans="1:3" x14ac:dyDescent="0.2">
      <c r="A159" s="161" t="str">
        <f>IF(ISBLANK('Nomenklatur komplett'!Q159),"",'Nomenklatur komplett'!Q159)</f>
        <v/>
      </c>
      <c r="B159" s="161">
        <f>IF(ISBLANK('Nomenklatur komplett'!R159),"",'Nomenklatur komplett'!R159)</f>
        <v>16269</v>
      </c>
      <c r="C159" s="162" t="str">
        <f>IF(ISBLANK('Nomenklatur komplett'!S159),"-",'Nomenklatur komplett'!S159)</f>
        <v>Ausserbirrmoos</v>
      </c>
    </row>
    <row r="160" spans="1:3" x14ac:dyDescent="0.2">
      <c r="A160" s="161" t="str">
        <f>IF(ISBLANK('Nomenklatur komplett'!Q160),"",'Nomenklatur komplett'!Q160)</f>
        <v/>
      </c>
      <c r="B160" s="161">
        <f>IF(ISBLANK('Nomenklatur komplett'!R160),"",'Nomenklatur komplett'!R160)</f>
        <v>10227</v>
      </c>
      <c r="C160" s="162" t="str">
        <f>IF(ISBLANK('Nomenklatur komplett'!S160),"-",'Nomenklatur komplett'!S160)</f>
        <v>Ausserferrera</v>
      </c>
    </row>
    <row r="161" spans="1:3" x14ac:dyDescent="0.2">
      <c r="A161" s="161" t="str">
        <f>IF(ISBLANK('Nomenklatur komplett'!Q161),"",'Nomenklatur komplett'!Q161)</f>
        <v/>
      </c>
      <c r="B161" s="161">
        <f>IF(ISBLANK('Nomenklatur komplett'!R161),"",'Nomenklatur komplett'!R161)</f>
        <v>16298</v>
      </c>
      <c r="C161" s="162" t="str">
        <f>IF(ISBLANK('Nomenklatur komplett'!S161),"-",'Nomenklatur komplett'!S161)</f>
        <v>Aussersihl</v>
      </c>
    </row>
    <row r="162" spans="1:3" x14ac:dyDescent="0.2">
      <c r="A162" s="161">
        <f>IF(ISBLANK('Nomenklatur komplett'!Q162),"",'Nomenklatur komplett'!Q162)</f>
        <v>322</v>
      </c>
      <c r="B162" s="161">
        <f>IF(ISBLANK('Nomenklatur komplett'!R162),"",'Nomenklatur komplett'!R162)</f>
        <v>15008</v>
      </c>
      <c r="C162" s="162" t="str">
        <f>IF(ISBLANK('Nomenklatur komplett'!S162),"-",'Nomenklatur komplett'!S162)</f>
        <v>Auswil</v>
      </c>
    </row>
    <row r="163" spans="1:3" x14ac:dyDescent="0.2">
      <c r="A163" s="161" t="str">
        <f>IF(ISBLANK('Nomenklatur komplett'!Q163),"",'Nomenklatur komplett'!Q163)</f>
        <v/>
      </c>
      <c r="B163" s="161">
        <f>IF(ISBLANK('Nomenklatur komplett'!R163),"",'Nomenklatur komplett'!R163)</f>
        <v>11655</v>
      </c>
      <c r="C163" s="162" t="str">
        <f>IF(ISBLANK('Nomenklatur komplett'!S163),"-",'Nomenklatur komplett'!S163)</f>
        <v>Autafond</v>
      </c>
    </row>
    <row r="164" spans="1:3" x14ac:dyDescent="0.2">
      <c r="A164" s="161" t="str">
        <f>IF(ISBLANK('Nomenklatur komplett'!Q164),"",'Nomenklatur komplett'!Q164)</f>
        <v/>
      </c>
      <c r="B164" s="161">
        <f>IF(ISBLANK('Nomenklatur komplett'!R164),"",'Nomenklatur komplett'!R164)</f>
        <v>11656</v>
      </c>
      <c r="C164" s="162" t="str">
        <f>IF(ISBLANK('Nomenklatur komplett'!S164),"-",'Nomenklatur komplett'!S164)</f>
        <v>Autavaux</v>
      </c>
    </row>
    <row r="165" spans="1:3" x14ac:dyDescent="0.2">
      <c r="A165" s="161">
        <f>IF(ISBLANK('Nomenklatur komplett'!Q165),"",'Nomenklatur komplett'!Q165)</f>
        <v>2173</v>
      </c>
      <c r="B165" s="161">
        <f>IF(ISBLANK('Nomenklatur komplett'!R165),"",'Nomenklatur komplett'!R165)</f>
        <v>11657</v>
      </c>
      <c r="C165" s="162" t="str">
        <f>IF(ISBLANK('Nomenklatur komplett'!S165),"-",'Nomenklatur komplett'!S165)</f>
        <v>Autigny</v>
      </c>
    </row>
    <row r="166" spans="1:3" x14ac:dyDescent="0.2">
      <c r="A166" s="161" t="str">
        <f>IF(ISBLANK('Nomenklatur komplett'!Q166),"",'Nomenklatur komplett'!Q166)</f>
        <v/>
      </c>
      <c r="B166" s="161">
        <f>IF(ISBLANK('Nomenklatur komplett'!R166),"",'Nomenklatur komplett'!R166)</f>
        <v>11667</v>
      </c>
      <c r="C166" s="162" t="str">
        <f>IF(ISBLANK('Nomenklatur komplett'!S166),"-",'Nomenklatur komplett'!S166)</f>
        <v>Auvernier</v>
      </c>
    </row>
    <row r="167" spans="1:3" x14ac:dyDescent="0.2">
      <c r="A167" s="161">
        <f>IF(ISBLANK('Nomenklatur komplett'!Q167),"",'Nomenklatur komplett'!Q167)</f>
        <v>4223</v>
      </c>
      <c r="B167" s="161">
        <f>IF(ISBLANK('Nomenklatur komplett'!R167),"",'Nomenklatur komplett'!R167)</f>
        <v>11659</v>
      </c>
      <c r="C167" s="162" t="str">
        <f>IF(ISBLANK('Nomenklatur komplett'!S167),"-",'Nomenklatur komplett'!S167)</f>
        <v>Auw</v>
      </c>
    </row>
    <row r="168" spans="1:3" x14ac:dyDescent="0.2">
      <c r="A168" s="161" t="str">
        <f>IF(ISBLANK('Nomenklatur komplett'!Q168),"",'Nomenklatur komplett'!Q168)</f>
        <v/>
      </c>
      <c r="B168" s="161">
        <f>IF(ISBLANK('Nomenklatur komplett'!R168),"",'Nomenklatur komplett'!R168)</f>
        <v>11652</v>
      </c>
      <c r="C168" s="162" t="str">
        <f>IF(ISBLANK('Nomenklatur komplett'!S168),"-",'Nomenklatur komplett'!S168)</f>
        <v>Avegno</v>
      </c>
    </row>
    <row r="169" spans="1:3" x14ac:dyDescent="0.2">
      <c r="A169" s="161">
        <f>IF(ISBLANK('Nomenklatur komplett'!Q169),"",'Nomenklatur komplett'!Q169)</f>
        <v>5324</v>
      </c>
      <c r="B169" s="161">
        <f>IF(ISBLANK('Nomenklatur komplett'!R169),"",'Nomenklatur komplett'!R169)</f>
        <v>14940</v>
      </c>
      <c r="C169" s="162" t="str">
        <f>IF(ISBLANK('Nomenklatur komplett'!S169),"-",'Nomenklatur komplett'!S169)</f>
        <v>Avegno Gordevio</v>
      </c>
    </row>
    <row r="170" spans="1:3" x14ac:dyDescent="0.2">
      <c r="A170" s="161">
        <f>IF(ISBLANK('Nomenklatur komplett'!Q170),"",'Nomenklatur komplett'!Q170)</f>
        <v>5451</v>
      </c>
      <c r="B170" s="161">
        <f>IF(ISBLANK('Nomenklatur komplett'!R170),"",'Nomenklatur komplett'!R170)</f>
        <v>15487</v>
      </c>
      <c r="C170" s="162" t="str">
        <f>IF(ISBLANK('Nomenklatur komplett'!S170),"-",'Nomenklatur komplett'!S170)</f>
        <v>Avenches</v>
      </c>
    </row>
    <row r="171" spans="1:3" x14ac:dyDescent="0.2">
      <c r="A171" s="161">
        <f>IF(ISBLANK('Nomenklatur komplett'!Q171),"",'Nomenklatur komplett'!Q171)</f>
        <v>3681</v>
      </c>
      <c r="B171" s="161">
        <f>IF(ISBLANK('Nomenklatur komplett'!R171),"",'Nomenklatur komplett'!R171)</f>
        <v>15984</v>
      </c>
      <c r="C171" s="162" t="str">
        <f>IF(ISBLANK('Nomenklatur komplett'!S171),"-",'Nomenklatur komplett'!S171)</f>
        <v>Avers</v>
      </c>
    </row>
    <row r="172" spans="1:3" x14ac:dyDescent="0.2">
      <c r="A172" s="161">
        <f>IF(ISBLANK('Nomenklatur komplett'!Q172),"",'Nomenklatur komplett'!Q172)</f>
        <v>2174</v>
      </c>
      <c r="B172" s="161">
        <f>IF(ISBLANK('Nomenklatur komplett'!R172),"",'Nomenklatur komplett'!R172)</f>
        <v>14143</v>
      </c>
      <c r="C172" s="162" t="str">
        <f>IF(ISBLANK('Nomenklatur komplett'!S172),"-",'Nomenklatur komplett'!S172)</f>
        <v>Avry</v>
      </c>
    </row>
    <row r="173" spans="1:3" x14ac:dyDescent="0.2">
      <c r="A173" s="161" t="str">
        <f>IF(ISBLANK('Nomenklatur komplett'!Q173),"",'Nomenklatur komplett'!Q173)</f>
        <v/>
      </c>
      <c r="B173" s="161">
        <f>IF(ISBLANK('Nomenklatur komplett'!R173),"",'Nomenklatur komplett'!R173)</f>
        <v>11662</v>
      </c>
      <c r="C173" s="162" t="str">
        <f>IF(ISBLANK('Nomenklatur komplett'!S173),"-",'Nomenklatur komplett'!S173)</f>
        <v>Avry-devant-Pont</v>
      </c>
    </row>
    <row r="174" spans="1:3" x14ac:dyDescent="0.2">
      <c r="A174" s="161" t="str">
        <f>IF(ISBLANK('Nomenklatur komplett'!Q174),"",'Nomenklatur komplett'!Q174)</f>
        <v/>
      </c>
      <c r="B174" s="161">
        <f>IF(ISBLANK('Nomenklatur komplett'!R174),"",'Nomenklatur komplett'!R174)</f>
        <v>11663</v>
      </c>
      <c r="C174" s="162" t="str">
        <f>IF(ISBLANK('Nomenklatur komplett'!S174),"-",'Nomenklatur komplett'!S174)</f>
        <v>Avry-sur-Matran</v>
      </c>
    </row>
    <row r="175" spans="1:3" x14ac:dyDescent="0.2">
      <c r="A175" s="161">
        <f>IF(ISBLANK('Nomenklatur komplett'!Q175),"",'Nomenklatur komplett'!Q175)</f>
        <v>6603</v>
      </c>
      <c r="B175" s="161">
        <f>IF(ISBLANK('Nomenklatur komplett'!R175),"",'Nomenklatur komplett'!R175)</f>
        <v>11664</v>
      </c>
      <c r="C175" s="162" t="str">
        <f>IF(ISBLANK('Nomenklatur komplett'!S175),"-",'Nomenklatur komplett'!S175)</f>
        <v>Avully</v>
      </c>
    </row>
    <row r="176" spans="1:3" x14ac:dyDescent="0.2">
      <c r="A176" s="161">
        <f>IF(ISBLANK('Nomenklatur komplett'!Q176),"",'Nomenklatur komplett'!Q176)</f>
        <v>6604</v>
      </c>
      <c r="B176" s="161">
        <f>IF(ISBLANK('Nomenklatur komplett'!R176),"",'Nomenklatur komplett'!R176)</f>
        <v>11665</v>
      </c>
      <c r="C176" s="162" t="str">
        <f>IF(ISBLANK('Nomenklatur komplett'!S176),"-",'Nomenklatur komplett'!S176)</f>
        <v>Avusy</v>
      </c>
    </row>
    <row r="177" spans="1:3" x14ac:dyDescent="0.2">
      <c r="A177" s="161">
        <f>IF(ISBLANK('Nomenklatur komplett'!Q177),"",'Nomenklatur komplett'!Q177)</f>
        <v>6082</v>
      </c>
      <c r="B177" s="161">
        <f>IF(ISBLANK('Nomenklatur komplett'!R177),"",'Nomenklatur komplett'!R177)</f>
        <v>11666</v>
      </c>
      <c r="C177" s="162" t="str">
        <f>IF(ISBLANK('Nomenklatur komplett'!S177),"-",'Nomenklatur komplett'!S177)</f>
        <v>Ayent</v>
      </c>
    </row>
    <row r="178" spans="1:3" x14ac:dyDescent="0.2">
      <c r="A178" s="161" t="str">
        <f>IF(ISBLANK('Nomenklatur komplett'!Q178),"",'Nomenklatur komplett'!Q178)</f>
        <v/>
      </c>
      <c r="B178" s="161">
        <f>IF(ISBLANK('Nomenklatur komplett'!R178),"",'Nomenklatur komplett'!R178)</f>
        <v>11686</v>
      </c>
      <c r="C178" s="162" t="str">
        <f>IF(ISBLANK('Nomenklatur komplett'!S178),"-",'Nomenklatur komplett'!S178)</f>
        <v>Ayer</v>
      </c>
    </row>
    <row r="179" spans="1:3" x14ac:dyDescent="0.2">
      <c r="A179" s="161">
        <f>IF(ISBLANK('Nomenklatur komplett'!Q179),"",'Nomenklatur komplett'!Q179)</f>
        <v>1701</v>
      </c>
      <c r="B179" s="161">
        <f>IF(ISBLANK('Nomenklatur komplett'!R179),"",'Nomenklatur komplett'!R179)</f>
        <v>11711</v>
      </c>
      <c r="C179" s="162" t="str">
        <f>IF(ISBLANK('Nomenklatur komplett'!S179),"-",'Nomenklatur komplett'!S179)</f>
        <v>Baar</v>
      </c>
    </row>
    <row r="180" spans="1:3" x14ac:dyDescent="0.2">
      <c r="A180" s="161">
        <f>IF(ISBLANK('Nomenklatur komplett'!Q180),"",'Nomenklatur komplett'!Q180)</f>
        <v>51</v>
      </c>
      <c r="B180" s="161">
        <f>IF(ISBLANK('Nomenklatur komplett'!R180),"",'Nomenklatur komplett'!R180)</f>
        <v>11683</v>
      </c>
      <c r="C180" s="162" t="str">
        <f>IF(ISBLANK('Nomenklatur komplett'!S180),"-",'Nomenklatur komplett'!S180)</f>
        <v>Bachenbülach</v>
      </c>
    </row>
    <row r="181" spans="1:3" x14ac:dyDescent="0.2">
      <c r="A181" s="161">
        <f>IF(ISBLANK('Nomenklatur komplett'!Q181),"",'Nomenklatur komplett'!Q181)</f>
        <v>81</v>
      </c>
      <c r="B181" s="161">
        <f>IF(ISBLANK('Nomenklatur komplett'!R181),"",'Nomenklatur komplett'!R181)</f>
        <v>11704</v>
      </c>
      <c r="C181" s="162" t="str">
        <f>IF(ISBLANK('Nomenklatur komplett'!S181),"-",'Nomenklatur komplett'!S181)</f>
        <v>Bachs</v>
      </c>
    </row>
    <row r="182" spans="1:3" x14ac:dyDescent="0.2">
      <c r="A182" s="161">
        <f>IF(ISBLANK('Nomenklatur komplett'!Q182),"",'Nomenklatur komplett'!Q182)</f>
        <v>3291</v>
      </c>
      <c r="B182" s="161">
        <f>IF(ISBLANK('Nomenklatur komplett'!R182),"",'Nomenklatur komplett'!R182)</f>
        <v>14411</v>
      </c>
      <c r="C182" s="162" t="str">
        <f>IF(ISBLANK('Nomenklatur komplett'!S182),"-",'Nomenklatur komplett'!S182)</f>
        <v>Bad Ragaz</v>
      </c>
    </row>
    <row r="183" spans="1:3" x14ac:dyDescent="0.2">
      <c r="A183" s="161">
        <f>IF(ISBLANK('Nomenklatur komplett'!Q183),"",'Nomenklatur komplett'!Q183)</f>
        <v>4323</v>
      </c>
      <c r="B183" s="161">
        <f>IF(ISBLANK('Nomenklatur komplett'!R183),"",'Nomenklatur komplett'!R183)</f>
        <v>14920</v>
      </c>
      <c r="C183" s="162" t="str">
        <f>IF(ISBLANK('Nomenklatur komplett'!S183),"-",'Nomenklatur komplett'!S183)</f>
        <v>Bad Zurzach</v>
      </c>
    </row>
    <row r="184" spans="1:3" x14ac:dyDescent="0.2">
      <c r="A184" s="161">
        <f>IF(ISBLANK('Nomenklatur komplett'!Q184),"",'Nomenklatur komplett'!Q184)</f>
        <v>4021</v>
      </c>
      <c r="B184" s="161">
        <f>IF(ISBLANK('Nomenklatur komplett'!R184),"",'Nomenklatur komplett'!R184)</f>
        <v>13189</v>
      </c>
      <c r="C184" s="162" t="str">
        <f>IF(ISBLANK('Nomenklatur komplett'!S184),"-",'Nomenklatur komplett'!S184)</f>
        <v>Baden</v>
      </c>
    </row>
    <row r="185" spans="1:3" x14ac:dyDescent="0.2">
      <c r="A185" s="161" t="str">
        <f>IF(ISBLANK('Nomenklatur komplett'!Q185),"",'Nomenklatur komplett'!Q185)</f>
        <v/>
      </c>
      <c r="B185" s="161">
        <f>IF(ISBLANK('Nomenklatur komplett'!R185),"",'Nomenklatur komplett'!R185)</f>
        <v>11705</v>
      </c>
      <c r="C185" s="162" t="str">
        <f>IF(ISBLANK('Nomenklatur komplett'!S185),"-",'Nomenklatur komplett'!S185)</f>
        <v>Bagnes</v>
      </c>
    </row>
    <row r="186" spans="1:3" x14ac:dyDescent="0.2">
      <c r="A186" s="161">
        <f>IF(ISBLANK('Nomenklatur komplett'!Q186),"",'Nomenklatur komplett'!Q186)</f>
        <v>4301</v>
      </c>
      <c r="B186" s="161">
        <f>IF(ISBLANK('Nomenklatur komplett'!R186),"",'Nomenklatur komplett'!R186)</f>
        <v>11706</v>
      </c>
      <c r="C186" s="162" t="str">
        <f>IF(ISBLANK('Nomenklatur komplett'!S186),"-",'Nomenklatur komplett'!S186)</f>
        <v>Baldingen</v>
      </c>
    </row>
    <row r="187" spans="1:3" x14ac:dyDescent="0.2">
      <c r="A187" s="161">
        <f>IF(ISBLANK('Nomenklatur komplett'!Q187),"",'Nomenklatur komplett'!Q187)</f>
        <v>5242</v>
      </c>
      <c r="B187" s="161">
        <f>IF(ISBLANK('Nomenklatur komplett'!R187),"",'Nomenklatur komplett'!R187)</f>
        <v>11707</v>
      </c>
      <c r="C187" s="162" t="str">
        <f>IF(ISBLANK('Nomenklatur komplett'!S187),"-",'Nomenklatur komplett'!S187)</f>
        <v>Balerna</v>
      </c>
    </row>
    <row r="188" spans="1:3" x14ac:dyDescent="0.2">
      <c r="A188" s="161">
        <f>IF(ISBLANK('Nomenklatur komplett'!Q188),"",'Nomenklatur komplett'!Q188)</f>
        <v>3232</v>
      </c>
      <c r="B188" s="161">
        <f>IF(ISBLANK('Nomenklatur komplett'!R188),"",'Nomenklatur komplett'!R188)</f>
        <v>14392</v>
      </c>
      <c r="C188" s="162" t="str">
        <f>IF(ISBLANK('Nomenklatur komplett'!S188),"-",'Nomenklatur komplett'!S188)</f>
        <v>Balgach</v>
      </c>
    </row>
    <row r="189" spans="1:3" x14ac:dyDescent="0.2">
      <c r="A189" s="161">
        <f>IF(ISBLANK('Nomenklatur komplett'!Q189),"",'Nomenklatur komplett'!Q189)</f>
        <v>5744</v>
      </c>
      <c r="B189" s="161">
        <f>IF(ISBLANK('Nomenklatur komplett'!R189),"",'Nomenklatur komplett'!R189)</f>
        <v>14785</v>
      </c>
      <c r="C189" s="162" t="str">
        <f>IF(ISBLANK('Nomenklatur komplett'!S189),"-",'Nomenklatur komplett'!S189)</f>
        <v>Ballaigues</v>
      </c>
    </row>
    <row r="190" spans="1:3" x14ac:dyDescent="0.2">
      <c r="A190" s="161">
        <f>IF(ISBLANK('Nomenklatur komplett'!Q190),"",'Nomenklatur komplett'!Q190)</f>
        <v>5423</v>
      </c>
      <c r="B190" s="161">
        <f>IF(ISBLANK('Nomenklatur komplett'!R190),"",'Nomenklatur komplett'!R190)</f>
        <v>14784</v>
      </c>
      <c r="C190" s="162" t="str">
        <f>IF(ISBLANK('Nomenklatur komplett'!S190),"-",'Nomenklatur komplett'!S190)</f>
        <v>Ballens</v>
      </c>
    </row>
    <row r="191" spans="1:3" x14ac:dyDescent="0.2">
      <c r="A191" s="161" t="str">
        <f>IF(ISBLANK('Nomenklatur komplett'!Q191),"",'Nomenklatur komplett'!Q191)</f>
        <v/>
      </c>
      <c r="B191" s="161">
        <f>IF(ISBLANK('Nomenklatur komplett'!R191),"",'Nomenklatur komplett'!R191)</f>
        <v>10500</v>
      </c>
      <c r="C191" s="162" t="str">
        <f>IF(ISBLANK('Nomenklatur komplett'!S191),"-",'Nomenklatur komplett'!S191)</f>
        <v>Ballmoos</v>
      </c>
    </row>
    <row r="192" spans="1:3" x14ac:dyDescent="0.2">
      <c r="A192" s="161">
        <f>IF(ISBLANK('Nomenklatur komplett'!Q192),"",'Nomenklatur komplett'!Q192)</f>
        <v>1023</v>
      </c>
      <c r="B192" s="161">
        <f>IF(ISBLANK('Nomenklatur komplett'!R192),"",'Nomenklatur komplett'!R192)</f>
        <v>15536</v>
      </c>
      <c r="C192" s="162" t="str">
        <f>IF(ISBLANK('Nomenklatur komplett'!S192),"-",'Nomenklatur komplett'!S192)</f>
        <v>Ballwil</v>
      </c>
    </row>
    <row r="193" spans="1:3" x14ac:dyDescent="0.2">
      <c r="A193" s="161">
        <f>IF(ISBLANK('Nomenklatur komplett'!Q193),"",'Nomenklatur komplett'!Q193)</f>
        <v>2541</v>
      </c>
      <c r="B193" s="161">
        <f>IF(ISBLANK('Nomenklatur komplett'!R193),"",'Nomenklatur komplett'!R193)</f>
        <v>11702</v>
      </c>
      <c r="C193" s="162" t="str">
        <f>IF(ISBLANK('Nomenklatur komplett'!S193),"-",'Nomenklatur komplett'!S193)</f>
        <v>Balm bei Günsberg</v>
      </c>
    </row>
    <row r="194" spans="1:3" x14ac:dyDescent="0.2">
      <c r="A194" s="161" t="str">
        <f>IF(ISBLANK('Nomenklatur komplett'!Q194),"",'Nomenklatur komplett'!Q194)</f>
        <v/>
      </c>
      <c r="B194" s="161">
        <f>IF(ISBLANK('Nomenklatur komplett'!R194),"",'Nomenklatur komplett'!R194)</f>
        <v>11712</v>
      </c>
      <c r="C194" s="162" t="str">
        <f>IF(ISBLANK('Nomenklatur komplett'!S194),"-",'Nomenklatur komplett'!S194)</f>
        <v>Balm bei Messen</v>
      </c>
    </row>
    <row r="195" spans="1:3" x14ac:dyDescent="0.2">
      <c r="A195" s="161">
        <f>IF(ISBLANK('Nomenklatur komplett'!Q195),"",'Nomenklatur komplett'!Q195)</f>
        <v>2422</v>
      </c>
      <c r="B195" s="161">
        <f>IF(ISBLANK('Nomenklatur komplett'!R195),"",'Nomenklatur komplett'!R195)</f>
        <v>13712</v>
      </c>
      <c r="C195" s="162" t="str">
        <f>IF(ISBLANK('Nomenklatur komplett'!S195),"-",'Nomenklatur komplett'!S195)</f>
        <v>Balsthal</v>
      </c>
    </row>
    <row r="196" spans="1:3" x14ac:dyDescent="0.2">
      <c r="A196" s="161" t="str">
        <f>IF(ISBLANK('Nomenklatur komplett'!Q196),"",'Nomenklatur komplett'!Q196)</f>
        <v/>
      </c>
      <c r="B196" s="161">
        <f>IF(ISBLANK('Nomenklatur komplett'!R196),"",'Nomenklatur komplett'!R196)</f>
        <v>11713</v>
      </c>
      <c r="C196" s="162" t="str">
        <f>IF(ISBLANK('Nomenklatur komplett'!S196),"-",'Nomenklatur komplett'!S196)</f>
        <v>Balterswil</v>
      </c>
    </row>
    <row r="197" spans="1:3" x14ac:dyDescent="0.2">
      <c r="A197" s="161">
        <f>IF(ISBLANK('Nomenklatur komplett'!Q197),"",'Nomenklatur komplett'!Q197)</f>
        <v>6281</v>
      </c>
      <c r="B197" s="161">
        <f>IF(ISBLANK('Nomenklatur komplett'!R197),"",'Nomenklatur komplett'!R197)</f>
        <v>11714</v>
      </c>
      <c r="C197" s="162" t="str">
        <f>IF(ISBLANK('Nomenklatur komplett'!S197),"-",'Nomenklatur komplett'!S197)</f>
        <v>Baltschieder</v>
      </c>
    </row>
    <row r="198" spans="1:3" x14ac:dyDescent="0.2">
      <c r="A198" s="161" t="str">
        <f>IF(ISBLANK('Nomenklatur komplett'!Q198),"",'Nomenklatur komplett'!Q198)</f>
        <v/>
      </c>
      <c r="B198" s="161">
        <f>IF(ISBLANK('Nomenklatur komplett'!R198),"",'Nomenklatur komplett'!R198)</f>
        <v>16330</v>
      </c>
      <c r="C198" s="162" t="str">
        <f>IF(ISBLANK('Nomenklatur komplett'!S198),"-",'Nomenklatur komplett'!S198)</f>
        <v>Balzenwil</v>
      </c>
    </row>
    <row r="199" spans="1:3" x14ac:dyDescent="0.2">
      <c r="A199" s="161" t="str">
        <f>IF(ISBLANK('Nomenklatur komplett'!Q199),"",'Nomenklatur komplett'!Q199)</f>
        <v/>
      </c>
      <c r="B199" s="161">
        <f>IF(ISBLANK('Nomenklatur komplett'!R199),"",'Nomenklatur komplett'!R199)</f>
        <v>10499</v>
      </c>
      <c r="C199" s="162" t="str">
        <f>IF(ISBLANK('Nomenklatur komplett'!S199),"-",'Nomenklatur komplett'!S199)</f>
        <v>Bangerten</v>
      </c>
    </row>
    <row r="200" spans="1:3" x14ac:dyDescent="0.2">
      <c r="A200" s="161">
        <f>IF(ISBLANK('Nomenklatur komplett'!Q200),"",'Nomenklatur komplett'!Q200)</f>
        <v>323</v>
      </c>
      <c r="B200" s="161">
        <f>IF(ISBLANK('Nomenklatur komplett'!R200),"",'Nomenklatur komplett'!R200)</f>
        <v>15009</v>
      </c>
      <c r="C200" s="162" t="str">
        <f>IF(ISBLANK('Nomenklatur komplett'!S200),"-",'Nomenklatur komplett'!S200)</f>
        <v>Bannwil</v>
      </c>
    </row>
    <row r="201" spans="1:3" x14ac:dyDescent="0.2">
      <c r="A201" s="161" t="str">
        <f>IF(ISBLANK('Nomenklatur komplett'!Q201),"",'Nomenklatur komplett'!Q201)</f>
        <v/>
      </c>
      <c r="B201" s="161">
        <f>IF(ISBLANK('Nomenklatur komplett'!R201),"",'Nomenklatur komplett'!R201)</f>
        <v>11717</v>
      </c>
      <c r="C201" s="162" t="str">
        <f>IF(ISBLANK('Nomenklatur komplett'!S201),"-",'Nomenklatur komplett'!S201)</f>
        <v>Barbengo</v>
      </c>
    </row>
    <row r="202" spans="1:3" x14ac:dyDescent="0.2">
      <c r="A202" s="161" t="str">
        <f>IF(ISBLANK('Nomenklatur komplett'!Q202),"",'Nomenklatur komplett'!Q202)</f>
        <v/>
      </c>
      <c r="B202" s="161">
        <f>IF(ISBLANK('Nomenklatur komplett'!R202),"",'Nomenklatur komplett'!R202)</f>
        <v>11694</v>
      </c>
      <c r="C202" s="162" t="str">
        <f>IF(ISBLANK('Nomenklatur komplett'!S202),"-",'Nomenklatur komplett'!S202)</f>
        <v>Barberêche</v>
      </c>
    </row>
    <row r="203" spans="1:3" x14ac:dyDescent="0.2">
      <c r="A203" s="161">
        <f>IF(ISBLANK('Nomenklatur komplett'!Q203),"",'Nomenklatur komplett'!Q203)</f>
        <v>6605</v>
      </c>
      <c r="B203" s="161">
        <f>IF(ISBLANK('Nomenklatur komplett'!R203),"",'Nomenklatur komplett'!R203)</f>
        <v>11692</v>
      </c>
      <c r="C203" s="162" t="str">
        <f>IF(ISBLANK('Nomenklatur komplett'!S203),"-",'Nomenklatur komplett'!S203)</f>
        <v>Bardonnex</v>
      </c>
    </row>
    <row r="204" spans="1:3" x14ac:dyDescent="0.2">
      <c r="A204" s="161">
        <f>IF(ISBLANK('Nomenklatur komplett'!Q204),"",'Nomenklatur komplett'!Q204)</f>
        <v>302</v>
      </c>
      <c r="B204" s="161">
        <f>IF(ISBLANK('Nomenklatur komplett'!R204),"",'Nomenklatur komplett'!R204)</f>
        <v>14996</v>
      </c>
      <c r="C204" s="162" t="str">
        <f>IF(ISBLANK('Nomenklatur komplett'!S204),"-",'Nomenklatur komplett'!S204)</f>
        <v>Bargen (BE)</v>
      </c>
    </row>
    <row r="205" spans="1:3" x14ac:dyDescent="0.2">
      <c r="A205" s="161">
        <f>IF(ISBLANK('Nomenklatur komplett'!Q205),"",'Nomenklatur komplett'!Q205)</f>
        <v>2931</v>
      </c>
      <c r="B205" s="161">
        <f>IF(ISBLANK('Nomenklatur komplett'!R205),"",'Nomenklatur komplett'!R205)</f>
        <v>11688</v>
      </c>
      <c r="C205" s="162" t="str">
        <f>IF(ISBLANK('Nomenklatur komplett'!S205),"-",'Nomenklatur komplett'!S205)</f>
        <v>Bargen (SH)</v>
      </c>
    </row>
    <row r="206" spans="1:3" x14ac:dyDescent="0.2">
      <c r="A206" s="161" t="str">
        <f>IF(ISBLANK('Nomenklatur komplett'!Q206),"",'Nomenklatur komplett'!Q206)</f>
        <v/>
      </c>
      <c r="B206" s="161">
        <f>IF(ISBLANK('Nomenklatur komplett'!R206),"",'Nomenklatur komplett'!R206)</f>
        <v>16271</v>
      </c>
      <c r="C206" s="162" t="str">
        <f>IF(ISBLANK('Nomenklatur komplett'!S206),"-",'Nomenklatur komplett'!S206)</f>
        <v>Barschwand</v>
      </c>
    </row>
    <row r="207" spans="1:3" x14ac:dyDescent="0.2">
      <c r="A207" s="161" t="str">
        <f>IF(ISBLANK('Nomenklatur komplett'!Q207),"",'Nomenklatur komplett'!Q207)</f>
        <v/>
      </c>
      <c r="B207" s="161">
        <f>IF(ISBLANK('Nomenklatur komplett'!R207),"",'Nomenklatur komplett'!R207)</f>
        <v>11691</v>
      </c>
      <c r="C207" s="162" t="str">
        <f>IF(ISBLANK('Nomenklatur komplett'!S207),"-",'Nomenklatur komplett'!S207)</f>
        <v>Barzheim</v>
      </c>
    </row>
    <row r="208" spans="1:3" x14ac:dyDescent="0.2">
      <c r="A208" s="161">
        <f>IF(ISBLANK('Nomenklatur komplett'!Q208),"",'Nomenklatur komplett'!Q208)</f>
        <v>2162</v>
      </c>
      <c r="B208" s="161">
        <f>IF(ISBLANK('Nomenklatur komplett'!R208),"",'Nomenklatur komplett'!R208)</f>
        <v>14479</v>
      </c>
      <c r="C208" s="162" t="str">
        <f>IF(ISBLANK('Nomenklatur komplett'!S208),"-",'Nomenklatur komplett'!S208)</f>
        <v>Bas-Intyamon</v>
      </c>
    </row>
    <row r="209" spans="1:3" x14ac:dyDescent="0.2">
      <c r="A209" s="161" t="str">
        <f>IF(ISBLANK('Nomenklatur komplett'!Q209),"",'Nomenklatur komplett'!Q209)</f>
        <v/>
      </c>
      <c r="B209" s="161">
        <f>IF(ISBLANK('Nomenklatur komplett'!R209),"",'Nomenklatur komplett'!R209)</f>
        <v>13261</v>
      </c>
      <c r="C209" s="162" t="str">
        <f>IF(ISBLANK('Nomenklatur komplett'!S209),"-",'Nomenklatur komplett'!S209)</f>
        <v>Bas-Vully</v>
      </c>
    </row>
    <row r="210" spans="1:3" x14ac:dyDescent="0.2">
      <c r="A210" s="161" t="str">
        <f>IF(ISBLANK('Nomenklatur komplett'!Q210),"",'Nomenklatur komplett'!Q210)</f>
        <v/>
      </c>
      <c r="B210" s="161">
        <f>IF(ISBLANK('Nomenklatur komplett'!R210),"",'Nomenklatur komplett'!R210)</f>
        <v>11701</v>
      </c>
      <c r="C210" s="162" t="str">
        <f>IF(ISBLANK('Nomenklatur komplett'!S210),"-",'Nomenklatur komplett'!S210)</f>
        <v>Basadingen</v>
      </c>
    </row>
    <row r="211" spans="1:3" x14ac:dyDescent="0.2">
      <c r="A211" s="161">
        <f>IF(ISBLANK('Nomenklatur komplett'!Q211),"",'Nomenklatur komplett'!Q211)</f>
        <v>4536</v>
      </c>
      <c r="B211" s="161">
        <f>IF(ISBLANK('Nomenklatur komplett'!R211),"",'Nomenklatur komplett'!R211)</f>
        <v>15468</v>
      </c>
      <c r="C211" s="162" t="str">
        <f>IF(ISBLANK('Nomenklatur komplett'!S211),"-",'Nomenklatur komplett'!S211)</f>
        <v>Basadingen-Schlattingen</v>
      </c>
    </row>
    <row r="212" spans="1:3" x14ac:dyDescent="0.2">
      <c r="A212" s="161">
        <f>IF(ISBLANK('Nomenklatur komplett'!Q212),"",'Nomenklatur komplett'!Q212)</f>
        <v>2701</v>
      </c>
      <c r="B212" s="161">
        <f>IF(ISBLANK('Nomenklatur komplett'!R212),"",'Nomenklatur komplett'!R212)</f>
        <v>11693</v>
      </c>
      <c r="C212" s="162" t="str">
        <f>IF(ISBLANK('Nomenklatur komplett'!S212),"-",'Nomenklatur komplett'!S212)</f>
        <v>Basel</v>
      </c>
    </row>
    <row r="213" spans="1:3" x14ac:dyDescent="0.2">
      <c r="A213" s="161">
        <f>IF(ISBLANK('Nomenklatur komplett'!Q213),"",'Nomenklatur komplett'!Q213)</f>
        <v>6807</v>
      </c>
      <c r="B213" s="161">
        <f>IF(ISBLANK('Nomenklatur komplett'!R213),"",'Nomenklatur komplett'!R213)</f>
        <v>14970</v>
      </c>
      <c r="C213" s="162" t="str">
        <f>IF(ISBLANK('Nomenklatur komplett'!S213),"-",'Nomenklatur komplett'!S213)</f>
        <v>Basse-Allaine</v>
      </c>
    </row>
    <row r="214" spans="1:3" x14ac:dyDescent="0.2">
      <c r="A214" s="161" t="str">
        <f>IF(ISBLANK('Nomenklatur komplett'!Q214),"",'Nomenklatur komplett'!Q214)</f>
        <v/>
      </c>
      <c r="B214" s="161">
        <f>IF(ISBLANK('Nomenklatur komplett'!R214),"",'Nomenklatur komplett'!R214)</f>
        <v>10982</v>
      </c>
      <c r="C214" s="162" t="str">
        <f>IF(ISBLANK('Nomenklatur komplett'!S214),"-",'Nomenklatur komplett'!S214)</f>
        <v>Bassecourt</v>
      </c>
    </row>
    <row r="215" spans="1:3" x14ac:dyDescent="0.2">
      <c r="A215" s="161">
        <f>IF(ISBLANK('Nomenklatur komplett'!Q215),"",'Nomenklatur komplett'!Q215)</f>
        <v>52</v>
      </c>
      <c r="B215" s="161">
        <f>IF(ISBLANK('Nomenklatur komplett'!R215),"",'Nomenklatur komplett'!R215)</f>
        <v>11685</v>
      </c>
      <c r="C215" s="162" t="str">
        <f>IF(ISBLANK('Nomenklatur komplett'!S215),"-",'Nomenklatur komplett'!S215)</f>
        <v>Bassersdorf</v>
      </c>
    </row>
    <row r="216" spans="1:3" x14ac:dyDescent="0.2">
      <c r="A216" s="161">
        <f>IF(ISBLANK('Nomenklatur komplett'!Q216),"",'Nomenklatur komplett'!Q216)</f>
        <v>5703</v>
      </c>
      <c r="B216" s="161">
        <f>IF(ISBLANK('Nomenklatur komplett'!R216),"",'Nomenklatur komplett'!R216)</f>
        <v>14788</v>
      </c>
      <c r="C216" s="162" t="str">
        <f>IF(ISBLANK('Nomenklatur komplett'!S216),"-",'Nomenklatur komplett'!S216)</f>
        <v>Bassins</v>
      </c>
    </row>
    <row r="217" spans="1:3" x14ac:dyDescent="0.2">
      <c r="A217" s="161" t="str">
        <f>IF(ISBLANK('Nomenklatur komplett'!Q217),"",'Nomenklatur komplett'!Q217)</f>
        <v/>
      </c>
      <c r="B217" s="161">
        <f>IF(ISBLANK('Nomenklatur komplett'!R217),"",'Nomenklatur komplett'!R217)</f>
        <v>11697</v>
      </c>
      <c r="C217" s="162" t="str">
        <f>IF(ISBLANK('Nomenklatur komplett'!S217),"-",'Nomenklatur komplett'!S217)</f>
        <v>Bauen</v>
      </c>
    </row>
    <row r="218" spans="1:3" x14ac:dyDescent="0.2">
      <c r="A218" s="161">
        <f>IF(ISBLANK('Nomenklatur komplett'!Q218),"",'Nomenklatur komplett'!Q218)</f>
        <v>5745</v>
      </c>
      <c r="B218" s="161">
        <f>IF(ISBLANK('Nomenklatur komplett'!R218),"",'Nomenklatur komplett'!R218)</f>
        <v>14787</v>
      </c>
      <c r="C218" s="162" t="str">
        <f>IF(ISBLANK('Nomenklatur komplett'!S218),"-",'Nomenklatur komplett'!S218)</f>
        <v>Baulmes</v>
      </c>
    </row>
    <row r="219" spans="1:3" x14ac:dyDescent="0.2">
      <c r="A219" s="161">
        <f>IF(ISBLANK('Nomenklatur komplett'!Q219),"",'Nomenklatur komplett'!Q219)</f>
        <v>297</v>
      </c>
      <c r="B219" s="161">
        <f>IF(ISBLANK('Nomenklatur komplett'!R219),"",'Nomenklatur komplett'!R219)</f>
        <v>15653</v>
      </c>
      <c r="C219" s="162" t="str">
        <f>IF(ISBLANK('Nomenklatur komplett'!S219),"-",'Nomenklatur komplett'!S219)</f>
        <v>Bauma</v>
      </c>
    </row>
    <row r="220" spans="1:3" x14ac:dyDescent="0.2">
      <c r="A220" s="161">
        <f>IF(ISBLANK('Nomenklatur komplett'!Q220),"",'Nomenklatur komplett'!Q220)</f>
        <v>5746</v>
      </c>
      <c r="B220" s="161">
        <f>IF(ISBLANK('Nomenklatur komplett'!R220),"",'Nomenklatur komplett'!R220)</f>
        <v>14786</v>
      </c>
      <c r="C220" s="162" t="str">
        <f>IF(ISBLANK('Nomenklatur komplett'!S220),"-",'Nomenklatur komplett'!S220)</f>
        <v>Bavois</v>
      </c>
    </row>
    <row r="221" spans="1:3" x14ac:dyDescent="0.2">
      <c r="A221" s="161">
        <f>IF(ISBLANK('Nomenklatur komplett'!Q221),"",'Nomenklatur komplett'!Q221)</f>
        <v>571</v>
      </c>
      <c r="B221" s="161">
        <f>IF(ISBLANK('Nomenklatur komplett'!R221),"",'Nomenklatur komplett'!R221)</f>
        <v>15144</v>
      </c>
      <c r="C221" s="162" t="str">
        <f>IF(ISBLANK('Nomenklatur komplett'!S221),"-",'Nomenklatur komplett'!S221)</f>
        <v>Beatenberg</v>
      </c>
    </row>
    <row r="222" spans="1:3" x14ac:dyDescent="0.2">
      <c r="A222" s="161">
        <f>IF(ISBLANK('Nomenklatur komplett'!Q222),"",'Nomenklatur komplett'!Q222)</f>
        <v>1501</v>
      </c>
      <c r="B222" s="161">
        <f>IF(ISBLANK('Nomenklatur komplett'!R222),"",'Nomenklatur komplett'!R222)</f>
        <v>11792</v>
      </c>
      <c r="C222" s="162" t="str">
        <f>IF(ISBLANK('Nomenklatur komplett'!S222),"-",'Nomenklatur komplett'!S222)</f>
        <v>Beckenried</v>
      </c>
    </row>
    <row r="223" spans="1:3" x14ac:dyDescent="0.2">
      <c r="A223" s="161">
        <f>IF(ISBLANK('Nomenklatur komplett'!Q223),"",'Nomenklatur komplett'!Q223)</f>
        <v>5148</v>
      </c>
      <c r="B223" s="161">
        <f>IF(ISBLANK('Nomenklatur komplett'!R223),"",'Nomenklatur komplett'!R223)</f>
        <v>11902</v>
      </c>
      <c r="C223" s="162" t="str">
        <f>IF(ISBLANK('Nomenklatur komplett'!S223),"-",'Nomenklatur komplett'!S223)</f>
        <v>Bedano</v>
      </c>
    </row>
    <row r="224" spans="1:3" x14ac:dyDescent="0.2">
      <c r="A224" s="161">
        <f>IF(ISBLANK('Nomenklatur komplett'!Q224),"",'Nomenklatur komplett'!Q224)</f>
        <v>5149</v>
      </c>
      <c r="B224" s="161">
        <f>IF(ISBLANK('Nomenklatur komplett'!R224),"",'Nomenklatur komplett'!R224)</f>
        <v>11770</v>
      </c>
      <c r="C224" s="162" t="str">
        <f>IF(ISBLANK('Nomenklatur komplett'!S224),"-",'Nomenklatur komplett'!S224)</f>
        <v>Bedigliora</v>
      </c>
    </row>
    <row r="225" spans="1:3" x14ac:dyDescent="0.2">
      <c r="A225" s="161">
        <f>IF(ISBLANK('Nomenklatur komplett'!Q225),"",'Nomenklatur komplett'!Q225)</f>
        <v>5063</v>
      </c>
      <c r="B225" s="161">
        <f>IF(ISBLANK('Nomenklatur komplett'!R225),"",'Nomenklatur komplett'!R225)</f>
        <v>11872</v>
      </c>
      <c r="C225" s="162" t="str">
        <f>IF(ISBLANK('Nomenklatur komplett'!S225),"-",'Nomenklatur komplett'!S225)</f>
        <v>Bedretto</v>
      </c>
    </row>
    <row r="226" spans="1:3" x14ac:dyDescent="0.2">
      <c r="A226" s="161">
        <f>IF(ISBLANK('Nomenklatur komplett'!Q226),"",'Nomenklatur komplett'!Q226)</f>
        <v>2951</v>
      </c>
      <c r="B226" s="161">
        <f>IF(ISBLANK('Nomenklatur komplett'!R226),"",'Nomenklatur komplett'!R226)</f>
        <v>11873</v>
      </c>
      <c r="C226" s="162" t="str">
        <f>IF(ISBLANK('Nomenklatur komplett'!S226),"-",'Nomenklatur komplett'!S226)</f>
        <v>Beggingen</v>
      </c>
    </row>
    <row r="227" spans="1:3" x14ac:dyDescent="0.2">
      <c r="A227" s="161">
        <f>IF(ISBLANK('Nomenklatur komplett'!Q227),"",'Nomenklatur komplett'!Q227)</f>
        <v>5704</v>
      </c>
      <c r="B227" s="161">
        <f>IF(ISBLANK('Nomenklatur komplett'!R227),"",'Nomenklatur komplett'!R227)</f>
        <v>14761</v>
      </c>
      <c r="C227" s="162" t="str">
        <f>IF(ISBLANK('Nomenklatur komplett'!S227),"-",'Nomenklatur komplett'!S227)</f>
        <v>Begnins</v>
      </c>
    </row>
    <row r="228" spans="1:3" x14ac:dyDescent="0.2">
      <c r="A228" s="161">
        <f>IF(ISBLANK('Nomenklatur komplett'!Q228),"",'Nomenklatur komplett'!Q228)</f>
        <v>4224</v>
      </c>
      <c r="B228" s="161">
        <f>IF(ISBLANK('Nomenklatur komplett'!R228),"",'Nomenklatur komplett'!R228)</f>
        <v>11875</v>
      </c>
      <c r="C228" s="162" t="str">
        <f>IF(ISBLANK('Nomenklatur komplett'!S228),"-",'Nomenklatur komplett'!S228)</f>
        <v>Beinwil (Freiamt)</v>
      </c>
    </row>
    <row r="229" spans="1:3" x14ac:dyDescent="0.2">
      <c r="A229" s="161">
        <f>IF(ISBLANK('Nomenklatur komplett'!Q229),"",'Nomenklatur komplett'!Q229)</f>
        <v>2612</v>
      </c>
      <c r="B229" s="161">
        <f>IF(ISBLANK('Nomenklatur komplett'!R229),"",'Nomenklatur komplett'!R229)</f>
        <v>11876</v>
      </c>
      <c r="C229" s="162" t="str">
        <f>IF(ISBLANK('Nomenklatur komplett'!S229),"-",'Nomenklatur komplett'!S229)</f>
        <v>Beinwil (SO)</v>
      </c>
    </row>
    <row r="230" spans="1:3" x14ac:dyDescent="0.2">
      <c r="A230" s="161">
        <f>IF(ISBLANK('Nomenklatur komplett'!Q230),"",'Nomenklatur komplett'!Q230)</f>
        <v>4131</v>
      </c>
      <c r="B230" s="161">
        <f>IF(ISBLANK('Nomenklatur komplett'!R230),"",'Nomenklatur komplett'!R230)</f>
        <v>11886</v>
      </c>
      <c r="C230" s="162" t="str">
        <f>IF(ISBLANK('Nomenklatur komplett'!S230),"-",'Nomenklatur komplett'!S230)</f>
        <v>Beinwil am See</v>
      </c>
    </row>
    <row r="231" spans="1:3" x14ac:dyDescent="0.2">
      <c r="A231" s="161" t="str">
        <f>IF(ISBLANK('Nomenklatur komplett'!Q231),"",'Nomenklatur komplett'!Q231)</f>
        <v/>
      </c>
      <c r="B231" s="161">
        <f>IF(ISBLANK('Nomenklatur komplett'!R231),"",'Nomenklatur komplett'!R231)</f>
        <v>16541</v>
      </c>
      <c r="C231" s="162" t="str">
        <f>IF(ISBLANK('Nomenklatur komplett'!S231),"-",'Nomenklatur komplett'!S231)</f>
        <v>Beinwil bei Muri</v>
      </c>
    </row>
    <row r="232" spans="1:3" x14ac:dyDescent="0.2">
      <c r="A232" s="161">
        <f>IF(ISBLANK('Nomenklatur komplett'!Q232),"",'Nomenklatur komplett'!Q232)</f>
        <v>2175</v>
      </c>
      <c r="B232" s="161">
        <f>IF(ISBLANK('Nomenklatur komplett'!R232),"",'Nomenklatur komplett'!R232)</f>
        <v>15676</v>
      </c>
      <c r="C232" s="162" t="str">
        <f>IF(ISBLANK('Nomenklatur komplett'!S232),"-",'Nomenklatur komplett'!S232)</f>
        <v>Belfaux</v>
      </c>
    </row>
    <row r="233" spans="1:3" x14ac:dyDescent="0.2">
      <c r="A233" s="161">
        <f>IF(ISBLANK('Nomenklatur komplett'!Q233),"",'Nomenklatur komplett'!Q233)</f>
        <v>2542</v>
      </c>
      <c r="B233" s="161">
        <f>IF(ISBLANK('Nomenklatur komplett'!R233),"",'Nomenklatur komplett'!R233)</f>
        <v>11878</v>
      </c>
      <c r="C233" s="162" t="str">
        <f>IF(ISBLANK('Nomenklatur komplett'!S233),"-",'Nomenklatur komplett'!S233)</f>
        <v>Bellach</v>
      </c>
    </row>
    <row r="234" spans="1:3" x14ac:dyDescent="0.2">
      <c r="A234" s="161" t="str">
        <f>IF(ISBLANK('Nomenklatur komplett'!Q234),"",'Nomenklatur komplett'!Q234)</f>
        <v/>
      </c>
      <c r="B234" s="161">
        <f>IF(ISBLANK('Nomenklatur komplett'!R234),"",'Nomenklatur komplett'!R234)</f>
        <v>11870</v>
      </c>
      <c r="C234" s="162" t="str">
        <f>IF(ISBLANK('Nomenklatur komplett'!S234),"-",'Nomenklatur komplett'!S234)</f>
        <v>Bellerive (VD)</v>
      </c>
    </row>
    <row r="235" spans="1:3" x14ac:dyDescent="0.2">
      <c r="A235" s="161">
        <f>IF(ISBLANK('Nomenklatur komplett'!Q235),"",'Nomenklatur komplett'!Q235)</f>
        <v>6606</v>
      </c>
      <c r="B235" s="161">
        <f>IF(ISBLANK('Nomenklatur komplett'!R235),"",'Nomenklatur komplett'!R235)</f>
        <v>11880</v>
      </c>
      <c r="C235" s="162" t="str">
        <f>IF(ISBLANK('Nomenklatur komplett'!S235),"-",'Nomenklatur komplett'!S235)</f>
        <v>Bellevue</v>
      </c>
    </row>
    <row r="236" spans="1:3" x14ac:dyDescent="0.2">
      <c r="A236" s="161">
        <f>IF(ISBLANK('Nomenklatur komplett'!Q236),"",'Nomenklatur komplett'!Q236)</f>
        <v>4022</v>
      </c>
      <c r="B236" s="161">
        <f>IF(ISBLANK('Nomenklatur komplett'!R236),"",'Nomenklatur komplett'!R236)</f>
        <v>11881</v>
      </c>
      <c r="C236" s="162" t="str">
        <f>IF(ISBLANK('Nomenklatur komplett'!S236),"-",'Nomenklatur komplett'!S236)</f>
        <v>Bellikon</v>
      </c>
    </row>
    <row r="237" spans="1:3" x14ac:dyDescent="0.2">
      <c r="A237" s="161">
        <f>IF(ISBLANK('Nomenklatur komplett'!Q237),"",'Nomenklatur komplett'!Q237)</f>
        <v>5002</v>
      </c>
      <c r="B237" s="161">
        <f>IF(ISBLANK('Nomenklatur komplett'!R237),"",'Nomenklatur komplett'!R237)</f>
        <v>16078</v>
      </c>
      <c r="C237" s="162" t="str">
        <f>IF(ISBLANK('Nomenklatur komplett'!S237),"-",'Nomenklatur komplett'!S237)</f>
        <v>Bellinzona</v>
      </c>
    </row>
    <row r="238" spans="1:3" x14ac:dyDescent="0.2">
      <c r="A238" s="161">
        <f>IF(ISBLANK('Nomenklatur komplett'!Q238),"",'Nomenklatur komplett'!Q238)</f>
        <v>732</v>
      </c>
      <c r="B238" s="161">
        <f>IF(ISBLANK('Nomenklatur komplett'!R238),"",'Nomenklatur komplett'!R238)</f>
        <v>15238</v>
      </c>
      <c r="C238" s="162" t="str">
        <f>IF(ISBLANK('Nomenklatur komplett'!S238),"-",'Nomenklatur komplett'!S238)</f>
        <v>Bellmund</v>
      </c>
    </row>
    <row r="239" spans="1:3" x14ac:dyDescent="0.2">
      <c r="A239" s="161">
        <f>IF(ISBLANK('Nomenklatur komplett'!Q239),"",'Nomenklatur komplett'!Q239)</f>
        <v>6052</v>
      </c>
      <c r="B239" s="161">
        <f>IF(ISBLANK('Nomenklatur komplett'!R239),"",'Nomenklatur komplett'!R239)</f>
        <v>11883</v>
      </c>
      <c r="C239" s="162" t="str">
        <f>IF(ISBLANK('Nomenklatur komplett'!S239),"-",'Nomenklatur komplett'!S239)</f>
        <v>Bellwald</v>
      </c>
    </row>
    <row r="240" spans="1:3" x14ac:dyDescent="0.2">
      <c r="A240" s="161">
        <f>IF(ISBLANK('Nomenklatur komplett'!Q240),"",'Nomenklatur komplett'!Q240)</f>
        <v>2053</v>
      </c>
      <c r="B240" s="161">
        <f>IF(ISBLANK('Nomenklatur komplett'!R240),"",'Nomenklatur komplett'!R240)</f>
        <v>15675</v>
      </c>
      <c r="C240" s="162" t="str">
        <f>IF(ISBLANK('Nomenklatur komplett'!S240),"-",'Nomenklatur komplett'!S240)</f>
        <v>Belmont-Broye</v>
      </c>
    </row>
    <row r="241" spans="1:3" x14ac:dyDescent="0.2">
      <c r="A241" s="161">
        <f>IF(ISBLANK('Nomenklatur komplett'!Q241),"",'Nomenklatur komplett'!Q241)</f>
        <v>5581</v>
      </c>
      <c r="B241" s="161">
        <f>IF(ISBLANK('Nomenklatur komplett'!R241),"",'Nomenklatur komplett'!R241)</f>
        <v>14760</v>
      </c>
      <c r="C241" s="162" t="str">
        <f>IF(ISBLANK('Nomenklatur komplett'!S241),"-",'Nomenklatur komplett'!S241)</f>
        <v>Belmont-sur-Lausanne</v>
      </c>
    </row>
    <row r="242" spans="1:3" x14ac:dyDescent="0.2">
      <c r="A242" s="161">
        <f>IF(ISBLANK('Nomenklatur komplett'!Q242),"",'Nomenklatur komplett'!Q242)</f>
        <v>5902</v>
      </c>
      <c r="B242" s="161">
        <f>IF(ISBLANK('Nomenklatur komplett'!R242),"",'Nomenklatur komplett'!R242)</f>
        <v>14759</v>
      </c>
      <c r="C242" s="162" t="str">
        <f>IF(ISBLANK('Nomenklatur komplett'!S242),"-",'Nomenklatur komplett'!S242)</f>
        <v>Belmont-sur-Yverdon</v>
      </c>
    </row>
    <row r="243" spans="1:3" x14ac:dyDescent="0.2">
      <c r="A243" s="161">
        <f>IF(ISBLANK('Nomenklatur komplett'!Q243),"",'Nomenklatur komplett'!Q243)</f>
        <v>861</v>
      </c>
      <c r="B243" s="161">
        <f>IF(ISBLANK('Nomenklatur komplett'!R243),"",'Nomenklatur komplett'!R243)</f>
        <v>15498</v>
      </c>
      <c r="C243" s="162" t="str">
        <f>IF(ISBLANK('Nomenklatur komplett'!S243),"-",'Nomenklatur komplett'!S243)</f>
        <v>Belp</v>
      </c>
    </row>
    <row r="244" spans="1:3" x14ac:dyDescent="0.2">
      <c r="A244" s="161" t="str">
        <f>IF(ISBLANK('Nomenklatur komplett'!Q244),"",'Nomenklatur komplett'!Q244)</f>
        <v/>
      </c>
      <c r="B244" s="161">
        <f>IF(ISBLANK('Nomenklatur komplett'!R244),"",'Nomenklatur komplett'!R244)</f>
        <v>11108</v>
      </c>
      <c r="C244" s="162" t="str">
        <f>IF(ISBLANK('Nomenklatur komplett'!S244),"-",'Nomenklatur komplett'!S244)</f>
        <v>Belpberg</v>
      </c>
    </row>
    <row r="245" spans="1:3" x14ac:dyDescent="0.2">
      <c r="A245" s="161">
        <f>IF(ISBLANK('Nomenklatur komplett'!Q245),"",'Nomenklatur komplett'!Q245)</f>
        <v>681</v>
      </c>
      <c r="B245" s="161">
        <f>IF(ISBLANK('Nomenklatur komplett'!R245),"",'Nomenklatur komplett'!R245)</f>
        <v>15206</v>
      </c>
      <c r="C245" s="162" t="str">
        <f>IF(ISBLANK('Nomenklatur komplett'!S245),"-",'Nomenklatur komplett'!S245)</f>
        <v>Belprahon</v>
      </c>
    </row>
    <row r="246" spans="1:3" x14ac:dyDescent="0.2">
      <c r="A246" s="161" t="str">
        <f>IF(ISBLANK('Nomenklatur komplett'!Q246),"",'Nomenklatur komplett'!Q246)</f>
        <v/>
      </c>
      <c r="B246" s="161">
        <f>IF(ISBLANK('Nomenklatur komplett'!R246),"",'Nomenklatur komplett'!R246)</f>
        <v>11184</v>
      </c>
      <c r="C246" s="162" t="str">
        <f>IF(ISBLANK('Nomenklatur komplett'!S246),"-",'Nomenklatur komplett'!S246)</f>
        <v>Benken (BL)</v>
      </c>
    </row>
    <row r="247" spans="1:3" x14ac:dyDescent="0.2">
      <c r="A247" s="161">
        <f>IF(ISBLANK('Nomenklatur komplett'!Q247),"",'Nomenklatur komplett'!Q247)</f>
        <v>3312</v>
      </c>
      <c r="B247" s="161">
        <f>IF(ISBLANK('Nomenklatur komplett'!R247),"",'Nomenklatur komplett'!R247)</f>
        <v>14420</v>
      </c>
      <c r="C247" s="162" t="str">
        <f>IF(ISBLANK('Nomenklatur komplett'!S247),"-",'Nomenklatur komplett'!S247)</f>
        <v>Benken (SG)</v>
      </c>
    </row>
    <row r="248" spans="1:3" x14ac:dyDescent="0.2">
      <c r="A248" s="161">
        <f>IF(ISBLANK('Nomenklatur komplett'!Q248),"",'Nomenklatur komplett'!Q248)</f>
        <v>22</v>
      </c>
      <c r="B248" s="161">
        <f>IF(ISBLANK('Nomenklatur komplett'!R248),"",'Nomenklatur komplett'!R248)</f>
        <v>11862</v>
      </c>
      <c r="C248" s="162" t="str">
        <f>IF(ISBLANK('Nomenklatur komplett'!S248),"-",'Nomenklatur komplett'!S248)</f>
        <v>Benken (ZH)</v>
      </c>
    </row>
    <row r="249" spans="1:3" x14ac:dyDescent="0.2">
      <c r="A249" s="161">
        <f>IF(ISBLANK('Nomenklatur komplett'!Q249),"",'Nomenklatur komplett'!Q249)</f>
        <v>2882</v>
      </c>
      <c r="B249" s="161">
        <f>IF(ISBLANK('Nomenklatur komplett'!R249),"",'Nomenklatur komplett'!R249)</f>
        <v>13810</v>
      </c>
      <c r="C249" s="162" t="str">
        <f>IF(ISBLANK('Nomenklatur komplett'!S249),"-",'Nomenklatur komplett'!S249)</f>
        <v>Bennwil</v>
      </c>
    </row>
    <row r="250" spans="1:3" x14ac:dyDescent="0.2">
      <c r="A250" s="161" t="str">
        <f>IF(ISBLANK('Nomenklatur komplett'!Q250),"",'Nomenklatur komplett'!Q250)</f>
        <v/>
      </c>
      <c r="B250" s="161">
        <f>IF(ISBLANK('Nomenklatur komplett'!R250),"",'Nomenklatur komplett'!R250)</f>
        <v>11860</v>
      </c>
      <c r="C250" s="162" t="str">
        <f>IF(ISBLANK('Nomenklatur komplett'!S250),"-",'Nomenklatur komplett'!S250)</f>
        <v>Benzenschwil</v>
      </c>
    </row>
    <row r="251" spans="1:3" x14ac:dyDescent="0.2">
      <c r="A251" s="161">
        <f>IF(ISBLANK('Nomenklatur komplett'!Q251),"",'Nomenklatur komplett'!Q251)</f>
        <v>5512</v>
      </c>
      <c r="B251" s="161">
        <f>IF(ISBLANK('Nomenklatur komplett'!R251),"",'Nomenklatur komplett'!R251)</f>
        <v>14552</v>
      </c>
      <c r="C251" s="162" t="str">
        <f>IF(ISBLANK('Nomenklatur komplett'!S251),"-",'Nomenklatur komplett'!S251)</f>
        <v>Bercher</v>
      </c>
    </row>
    <row r="252" spans="1:3" x14ac:dyDescent="0.2">
      <c r="A252" s="161">
        <f>IF(ISBLANK('Nomenklatur komplett'!Q252),"",'Nomenklatur komplett'!Q252)</f>
        <v>3211</v>
      </c>
      <c r="B252" s="161">
        <f>IF(ISBLANK('Nomenklatur komplett'!R252),"",'Nomenklatur komplett'!R252)</f>
        <v>14382</v>
      </c>
      <c r="C252" s="162" t="str">
        <f>IF(ISBLANK('Nomenklatur komplett'!S252),"-",'Nomenklatur komplett'!S252)</f>
        <v>Berg (SG)</v>
      </c>
    </row>
    <row r="253" spans="1:3" x14ac:dyDescent="0.2">
      <c r="A253" s="161">
        <f>IF(ISBLANK('Nomenklatur komplett'!Q253),"",'Nomenklatur komplett'!Q253)</f>
        <v>4891</v>
      </c>
      <c r="B253" s="161">
        <f>IF(ISBLANK('Nomenklatur komplett'!R253),"",'Nomenklatur komplett'!R253)</f>
        <v>15461</v>
      </c>
      <c r="C253" s="162" t="str">
        <f>IF(ISBLANK('Nomenklatur komplett'!S253),"-",'Nomenklatur komplett'!S253)</f>
        <v>Berg (TG)</v>
      </c>
    </row>
    <row r="254" spans="1:3" x14ac:dyDescent="0.2">
      <c r="A254" s="161">
        <f>IF(ISBLANK('Nomenklatur komplett'!Q254),"",'Nomenklatur komplett'!Q254)</f>
        <v>23</v>
      </c>
      <c r="B254" s="161">
        <f>IF(ISBLANK('Nomenklatur komplett'!R254),"",'Nomenklatur komplett'!R254)</f>
        <v>11855</v>
      </c>
      <c r="C254" s="162" t="str">
        <f>IF(ISBLANK('Nomenklatur komplett'!S254),"-",'Nomenklatur komplett'!S254)</f>
        <v>Berg am Irchel</v>
      </c>
    </row>
    <row r="255" spans="1:3" x14ac:dyDescent="0.2">
      <c r="A255" s="161">
        <f>IF(ISBLANK('Nomenklatur komplett'!Q255),"",'Nomenklatur komplett'!Q255)</f>
        <v>4023</v>
      </c>
      <c r="B255" s="161">
        <f>IF(ISBLANK('Nomenklatur komplett'!R255),"",'Nomenklatur komplett'!R255)</f>
        <v>11856</v>
      </c>
      <c r="C255" s="162" t="str">
        <f>IF(ISBLANK('Nomenklatur komplett'!S255),"-",'Nomenklatur komplett'!S255)</f>
        <v>Bergdietikon</v>
      </c>
    </row>
    <row r="256" spans="1:3" x14ac:dyDescent="0.2">
      <c r="A256" s="161" t="str">
        <f>IF(ISBLANK('Nomenklatur komplett'!Q256),"",'Nomenklatur komplett'!Q256)</f>
        <v/>
      </c>
      <c r="B256" s="161">
        <f>IF(ISBLANK('Nomenklatur komplett'!R256),"",'Nomenklatur komplett'!R256)</f>
        <v>16375</v>
      </c>
      <c r="C256" s="162" t="str">
        <f>IF(ISBLANK('Nomenklatur komplett'!S256),"-",'Nomenklatur komplett'!S256)</f>
        <v>Bergün</v>
      </c>
    </row>
    <row r="257" spans="1:3" x14ac:dyDescent="0.2">
      <c r="A257" s="161">
        <f>IF(ISBLANK('Nomenklatur komplett'!Q257),"",'Nomenklatur komplett'!Q257)</f>
        <v>3544</v>
      </c>
      <c r="B257" s="161">
        <f>IF(ISBLANK('Nomenklatur komplett'!R257),"",'Nomenklatur komplett'!R257)</f>
        <v>16085</v>
      </c>
      <c r="C257" s="162" t="str">
        <f>IF(ISBLANK('Nomenklatur komplett'!S257),"-",'Nomenklatur komplett'!S257)</f>
        <v>Bergün Filisur</v>
      </c>
    </row>
    <row r="258" spans="1:3" x14ac:dyDescent="0.2">
      <c r="A258" s="161" t="str">
        <f>IF(ISBLANK('Nomenklatur komplett'!Q258),"",'Nomenklatur komplett'!Q258)</f>
        <v/>
      </c>
      <c r="B258" s="161">
        <f>IF(ISBLANK('Nomenklatur komplett'!R258),"",'Nomenklatur komplett'!R258)</f>
        <v>10005</v>
      </c>
      <c r="C258" s="162" t="str">
        <f>IF(ISBLANK('Nomenklatur komplett'!S258),"-",'Nomenklatur komplett'!S258)</f>
        <v>Bergün/Bravuogn</v>
      </c>
    </row>
    <row r="259" spans="1:3" x14ac:dyDescent="0.2">
      <c r="A259" s="161">
        <f>IF(ISBLANK('Nomenklatur komplett'!Q259),"",'Nomenklatur komplett'!Q259)</f>
        <v>4062</v>
      </c>
      <c r="B259" s="161">
        <f>IF(ISBLANK('Nomenklatur komplett'!R259),"",'Nomenklatur komplett'!R259)</f>
        <v>11857</v>
      </c>
      <c r="C259" s="162" t="str">
        <f>IF(ISBLANK('Nomenklatur komplett'!S259),"-",'Nomenklatur komplett'!S259)</f>
        <v>Berikon</v>
      </c>
    </row>
    <row r="260" spans="1:3" x14ac:dyDescent="0.2">
      <c r="A260" s="161">
        <f>IF(ISBLANK('Nomenklatur komplett'!Q260),"",'Nomenklatur komplett'!Q260)</f>
        <v>2932</v>
      </c>
      <c r="B260" s="161">
        <f>IF(ISBLANK('Nomenklatur komplett'!R260),"",'Nomenklatur komplett'!R260)</f>
        <v>15604</v>
      </c>
      <c r="C260" s="162" t="str">
        <f>IF(ISBLANK('Nomenklatur komplett'!S260),"-",'Nomenklatur komplett'!S260)</f>
        <v>Beringen</v>
      </c>
    </row>
    <row r="261" spans="1:3" x14ac:dyDescent="0.2">
      <c r="A261" s="161">
        <f>IF(ISBLANK('Nomenklatur komplett'!Q261),"",'Nomenklatur komplett'!Q261)</f>
        <v>972</v>
      </c>
      <c r="B261" s="161">
        <f>IF(ISBLANK('Nomenklatur komplett'!R261),"",'Nomenklatur komplett'!R261)</f>
        <v>15357</v>
      </c>
      <c r="C261" s="162" t="str">
        <f>IF(ISBLANK('Nomenklatur komplett'!S261),"-",'Nomenklatur komplett'!S261)</f>
        <v>Berken</v>
      </c>
    </row>
    <row r="262" spans="1:3" x14ac:dyDescent="0.2">
      <c r="A262" s="161" t="str">
        <f>IF(ISBLANK('Nomenklatur komplett'!Q262),"",'Nomenklatur komplett'!Q262)</f>
        <v/>
      </c>
      <c r="B262" s="161">
        <f>IF(ISBLANK('Nomenklatur komplett'!R262),"",'Nomenklatur komplett'!R262)</f>
        <v>11859</v>
      </c>
      <c r="C262" s="162" t="str">
        <f>IF(ISBLANK('Nomenklatur komplett'!S262),"-",'Nomenklatur komplett'!S262)</f>
        <v>Berlens</v>
      </c>
    </row>
    <row r="263" spans="1:3" x14ac:dyDescent="0.2">
      <c r="A263" s="161">
        <f>IF(ISBLANK('Nomenklatur komplett'!Q263),"",'Nomenklatur komplett'!Q263)</f>
        <v>4801</v>
      </c>
      <c r="B263" s="161">
        <f>IF(ISBLANK('Nomenklatur komplett'!R263),"",'Nomenklatur komplett'!R263)</f>
        <v>15399</v>
      </c>
      <c r="C263" s="162" t="str">
        <f>IF(ISBLANK('Nomenklatur komplett'!S263),"-",'Nomenklatur komplett'!S263)</f>
        <v>Berlingen</v>
      </c>
    </row>
    <row r="264" spans="1:3" x14ac:dyDescent="0.2">
      <c r="A264" s="161">
        <f>IF(ISBLANK('Nomenklatur komplett'!Q264),"",'Nomenklatur komplett'!Q264)</f>
        <v>351</v>
      </c>
      <c r="B264" s="161">
        <f>IF(ISBLANK('Nomenklatur komplett'!R264),"",'Nomenklatur komplett'!R264)</f>
        <v>15029</v>
      </c>
      <c r="C264" s="162" t="str">
        <f>IF(ISBLANK('Nomenklatur komplett'!S264),"-",'Nomenklatur komplett'!S264)</f>
        <v>Bern</v>
      </c>
    </row>
    <row r="265" spans="1:3" x14ac:dyDescent="0.2">
      <c r="A265" s="161">
        <f>IF(ISBLANK('Nomenklatur komplett'!Q265),"",'Nomenklatur komplett'!Q265)</f>
        <v>3233</v>
      </c>
      <c r="B265" s="161">
        <f>IF(ISBLANK('Nomenklatur komplett'!R265),"",'Nomenklatur komplett'!R265)</f>
        <v>14393</v>
      </c>
      <c r="C265" s="162" t="str">
        <f>IF(ISBLANK('Nomenklatur komplett'!S265),"-",'Nomenklatur komplett'!S265)</f>
        <v>Berneck</v>
      </c>
    </row>
    <row r="266" spans="1:3" x14ac:dyDescent="0.2">
      <c r="A266" s="161">
        <f>IF(ISBLANK('Nomenklatur komplett'!Q266),"",'Nomenklatur komplett'!Q266)</f>
        <v>6607</v>
      </c>
      <c r="B266" s="161">
        <f>IF(ISBLANK('Nomenklatur komplett'!R266),"",'Nomenklatur komplett'!R266)</f>
        <v>11853</v>
      </c>
      <c r="C266" s="162" t="str">
        <f>IF(ISBLANK('Nomenklatur komplett'!S266),"-",'Nomenklatur komplett'!S266)</f>
        <v>Bernex</v>
      </c>
    </row>
    <row r="267" spans="1:3" x14ac:dyDescent="0.2">
      <c r="A267" s="161" t="str">
        <f>IF(ISBLANK('Nomenklatur komplett'!Q267),"",'Nomenklatur komplett'!Q267)</f>
        <v/>
      </c>
      <c r="B267" s="161">
        <f>IF(ISBLANK('Nomenklatur komplett'!R267),"",'Nomenklatur komplett'!R267)</f>
        <v>16137</v>
      </c>
      <c r="C267" s="162" t="str">
        <f>IF(ISBLANK('Nomenklatur komplett'!S267),"-",'Nomenklatur komplett'!S267)</f>
        <v>Bernex-Onex-Confignon</v>
      </c>
    </row>
    <row r="268" spans="1:3" x14ac:dyDescent="0.2">
      <c r="A268" s="161">
        <f>IF(ISBLANK('Nomenklatur komplett'!Q268),"",'Nomenklatur komplett'!Q268)</f>
        <v>5424</v>
      </c>
      <c r="B268" s="161">
        <f>IF(ISBLANK('Nomenklatur komplett'!R268),"",'Nomenklatur komplett'!R268)</f>
        <v>14763</v>
      </c>
      <c r="C268" s="162" t="str">
        <f>IF(ISBLANK('Nomenklatur komplett'!S268),"-",'Nomenklatur komplett'!S268)</f>
        <v>Berolle</v>
      </c>
    </row>
    <row r="269" spans="1:3" x14ac:dyDescent="0.2">
      <c r="A269" s="161">
        <f>IF(ISBLANK('Nomenklatur komplett'!Q269),"",'Nomenklatur komplett'!Q269)</f>
        <v>1081</v>
      </c>
      <c r="B269" s="161">
        <f>IF(ISBLANK('Nomenklatur komplett'!R269),"",'Nomenklatur komplett'!R269)</f>
        <v>15663</v>
      </c>
      <c r="C269" s="162" t="str">
        <f>IF(ISBLANK('Nomenklatur komplett'!S269),"-",'Nomenklatur komplett'!S269)</f>
        <v>Beromünster</v>
      </c>
    </row>
    <row r="270" spans="1:3" x14ac:dyDescent="0.2">
      <c r="A270" s="161" t="str">
        <f>IF(ISBLANK('Nomenklatur komplett'!Q270),"",'Nomenklatur komplett'!Q270)</f>
        <v/>
      </c>
      <c r="B270" s="161">
        <f>IF(ISBLANK('Nomenklatur komplett'!R270),"",'Nomenklatur komplett'!R270)</f>
        <v>11865</v>
      </c>
      <c r="C270" s="162" t="str">
        <f>IF(ISBLANK('Nomenklatur komplett'!S270),"-",'Nomenklatur komplett'!S270)</f>
        <v>Bertschikon</v>
      </c>
    </row>
    <row r="271" spans="1:3" x14ac:dyDescent="0.2">
      <c r="A271" s="161" t="str">
        <f>IF(ISBLANK('Nomenklatur komplett'!Q271),"",'Nomenklatur komplett'!Q271)</f>
        <v/>
      </c>
      <c r="B271" s="161">
        <f>IF(ISBLANK('Nomenklatur komplett'!R271),"",'Nomenklatur komplett'!R271)</f>
        <v>11866</v>
      </c>
      <c r="C271" s="162" t="str">
        <f>IF(ISBLANK('Nomenklatur komplett'!S271),"-",'Nomenklatur komplett'!S271)</f>
        <v>Berzona</v>
      </c>
    </row>
    <row r="272" spans="1:3" x14ac:dyDescent="0.2">
      <c r="A272" s="161" t="str">
        <f>IF(ISBLANK('Nomenklatur komplett'!Q272),"",'Nomenklatur komplett'!Q272)</f>
        <v/>
      </c>
      <c r="B272" s="161">
        <f>IF(ISBLANK('Nomenklatur komplett'!R272),"",'Nomenklatur komplett'!R272)</f>
        <v>11867</v>
      </c>
      <c r="C272" s="162" t="str">
        <f>IF(ISBLANK('Nomenklatur komplett'!S272),"-",'Nomenklatur komplett'!S272)</f>
        <v>Besazio</v>
      </c>
    </row>
    <row r="273" spans="1:3" x14ac:dyDescent="0.2">
      <c r="A273" s="161">
        <f>IF(ISBLANK('Nomenklatur komplett'!Q273),"",'Nomenklatur komplett'!Q273)</f>
        <v>4226</v>
      </c>
      <c r="B273" s="161">
        <f>IF(ISBLANK('Nomenklatur komplett'!R273),"",'Nomenklatur komplett'!R273)</f>
        <v>11888</v>
      </c>
      <c r="C273" s="162" t="str">
        <f>IF(ISBLANK('Nomenklatur komplett'!S273),"-",'Nomenklatur komplett'!S273)</f>
        <v>Besenbüren</v>
      </c>
    </row>
    <row r="274" spans="1:3" x14ac:dyDescent="0.2">
      <c r="A274" s="161" t="str">
        <f>IF(ISBLANK('Nomenklatur komplett'!Q274),"",'Nomenklatur komplett'!Q274)</f>
        <v/>
      </c>
      <c r="B274" s="161">
        <f>IF(ISBLANK('Nomenklatur komplett'!R274),"",'Nomenklatur komplett'!R274)</f>
        <v>11854</v>
      </c>
      <c r="C274" s="162" t="str">
        <f>IF(ISBLANK('Nomenklatur komplett'!S274),"-",'Nomenklatur komplett'!S274)</f>
        <v>Besencens</v>
      </c>
    </row>
    <row r="275" spans="1:3" x14ac:dyDescent="0.2">
      <c r="A275" s="161" t="str">
        <f>IF(ISBLANK('Nomenklatur komplett'!Q275),"",'Nomenklatur komplett'!Q275)</f>
        <v/>
      </c>
      <c r="B275" s="161">
        <f>IF(ISBLANK('Nomenklatur komplett'!R275),"",'Nomenklatur komplett'!R275)</f>
        <v>11879</v>
      </c>
      <c r="C275" s="162" t="str">
        <f>IF(ISBLANK('Nomenklatur komplett'!S275),"-",'Nomenklatur komplett'!S275)</f>
        <v>Betschwanden</v>
      </c>
    </row>
    <row r="276" spans="1:3" x14ac:dyDescent="0.2">
      <c r="A276" s="161" t="str">
        <f>IF(ISBLANK('Nomenklatur komplett'!Q276),"",'Nomenklatur komplett'!Q276)</f>
        <v/>
      </c>
      <c r="B276" s="161">
        <f>IF(ISBLANK('Nomenklatur komplett'!R276),"",'Nomenklatur komplett'!R276)</f>
        <v>11905</v>
      </c>
      <c r="C276" s="162" t="str">
        <f>IF(ISBLANK('Nomenklatur komplett'!S276),"-",'Nomenklatur komplett'!S276)</f>
        <v>Betten</v>
      </c>
    </row>
    <row r="277" spans="1:3" x14ac:dyDescent="0.2">
      <c r="A277" s="161">
        <f>IF(ISBLANK('Nomenklatur komplett'!Q277),"",'Nomenklatur komplett'!Q277)</f>
        <v>973</v>
      </c>
      <c r="B277" s="161">
        <f>IF(ISBLANK('Nomenklatur komplett'!R277),"",'Nomenklatur komplett'!R277)</f>
        <v>15477</v>
      </c>
      <c r="C277" s="162" t="str">
        <f>IF(ISBLANK('Nomenklatur komplett'!S277),"-",'Nomenklatur komplett'!S277)</f>
        <v>Bettenhausen</v>
      </c>
    </row>
    <row r="278" spans="1:3" x14ac:dyDescent="0.2">
      <c r="A278" s="161">
        <f>IF(ISBLANK('Nomenklatur komplett'!Q278),"",'Nomenklatur komplett'!Q278)</f>
        <v>5471</v>
      </c>
      <c r="B278" s="161">
        <f>IF(ISBLANK('Nomenklatur komplett'!R278),"",'Nomenklatur komplett'!R278)</f>
        <v>14755</v>
      </c>
      <c r="C278" s="162" t="str">
        <f>IF(ISBLANK('Nomenklatur komplett'!S278),"-",'Nomenklatur komplett'!S278)</f>
        <v>Bettens</v>
      </c>
    </row>
    <row r="279" spans="1:3" x14ac:dyDescent="0.2">
      <c r="A279" s="161">
        <f>IF(ISBLANK('Nomenklatur komplett'!Q279),"",'Nomenklatur komplett'!Q279)</f>
        <v>2702</v>
      </c>
      <c r="B279" s="161">
        <f>IF(ISBLANK('Nomenklatur komplett'!R279),"",'Nomenklatur komplett'!R279)</f>
        <v>11907</v>
      </c>
      <c r="C279" s="162" t="str">
        <f>IF(ISBLANK('Nomenklatur komplett'!S279),"-",'Nomenklatur komplett'!S279)</f>
        <v>Bettingen</v>
      </c>
    </row>
    <row r="280" spans="1:3" x14ac:dyDescent="0.2">
      <c r="A280" s="161">
        <f>IF(ISBLANK('Nomenklatur komplett'!Q280),"",'Nomenklatur komplett'!Q280)</f>
        <v>2543</v>
      </c>
      <c r="B280" s="161">
        <f>IF(ISBLANK('Nomenklatur komplett'!R280),"",'Nomenklatur komplett'!R280)</f>
        <v>11908</v>
      </c>
      <c r="C280" s="162" t="str">
        <f>IF(ISBLANK('Nomenklatur komplett'!S280),"-",'Nomenklatur komplett'!S280)</f>
        <v>Bettlach</v>
      </c>
    </row>
    <row r="281" spans="1:3" x14ac:dyDescent="0.2">
      <c r="A281" s="161">
        <f>IF(ISBLANK('Nomenklatur komplett'!Q281),"",'Nomenklatur komplett'!Q281)</f>
        <v>6205</v>
      </c>
      <c r="B281" s="161">
        <f>IF(ISBLANK('Nomenklatur komplett'!R281),"",'Nomenklatur komplett'!R281)</f>
        <v>15649</v>
      </c>
      <c r="C281" s="162" t="str">
        <f>IF(ISBLANK('Nomenklatur komplett'!S281),"-",'Nomenklatur komplett'!S281)</f>
        <v>Bettmeralp</v>
      </c>
    </row>
    <row r="282" spans="1:3" x14ac:dyDescent="0.2">
      <c r="A282" s="161">
        <f>IF(ISBLANK('Nomenklatur komplett'!Q282),"",'Nomenklatur komplett'!Q282)</f>
        <v>4716</v>
      </c>
      <c r="B282" s="161">
        <f>IF(ISBLANK('Nomenklatur komplett'!R282),"",'Nomenklatur komplett'!R282)</f>
        <v>15434</v>
      </c>
      <c r="C282" s="162" t="str">
        <f>IF(ISBLANK('Nomenklatur komplett'!S282),"-",'Nomenklatur komplett'!S282)</f>
        <v>Bettwiesen</v>
      </c>
    </row>
    <row r="283" spans="1:3" x14ac:dyDescent="0.2">
      <c r="A283" s="161">
        <f>IF(ISBLANK('Nomenklatur komplett'!Q283),"",'Nomenklatur komplett'!Q283)</f>
        <v>4227</v>
      </c>
      <c r="B283" s="161">
        <f>IF(ISBLANK('Nomenklatur komplett'!R283),"",'Nomenklatur komplett'!R283)</f>
        <v>11910</v>
      </c>
      <c r="C283" s="162" t="str">
        <f>IF(ISBLANK('Nomenklatur komplett'!S283),"-",'Nomenklatur komplett'!S283)</f>
        <v>Bettwil</v>
      </c>
    </row>
    <row r="284" spans="1:3" x14ac:dyDescent="0.2">
      <c r="A284" s="161">
        <f>IF(ISBLANK('Nomenklatur komplett'!Q284),"",'Nomenklatur komplett'!Q284)</f>
        <v>6773</v>
      </c>
      <c r="B284" s="161">
        <f>IF(ISBLANK('Nomenklatur komplett'!R284),"",'Nomenklatur komplett'!R284)</f>
        <v>13320</v>
      </c>
      <c r="C284" s="162" t="str">
        <f>IF(ISBLANK('Nomenklatur komplett'!S284),"-",'Nomenklatur komplett'!S284)</f>
        <v>Beurnevésin</v>
      </c>
    </row>
    <row r="285" spans="1:3" x14ac:dyDescent="0.2">
      <c r="A285" s="161" t="str">
        <f>IF(ISBLANK('Nomenklatur komplett'!Q285),"",'Nomenklatur komplett'!Q285)</f>
        <v/>
      </c>
      <c r="B285" s="161">
        <f>IF(ISBLANK('Nomenklatur komplett'!R285),"",'Nomenklatur komplett'!R285)</f>
        <v>11920</v>
      </c>
      <c r="C285" s="162" t="str">
        <f>IF(ISBLANK('Nomenklatur komplett'!S285),"-",'Nomenklatur komplett'!S285)</f>
        <v>Bevaix</v>
      </c>
    </row>
    <row r="286" spans="1:3" x14ac:dyDescent="0.2">
      <c r="A286" s="161">
        <f>IF(ISBLANK('Nomenklatur komplett'!Q286),"",'Nomenklatur komplett'!Q286)</f>
        <v>3781</v>
      </c>
      <c r="B286" s="161">
        <f>IF(ISBLANK('Nomenklatur komplett'!R286),"",'Nomenklatur komplett'!R286)</f>
        <v>16001</v>
      </c>
      <c r="C286" s="162" t="str">
        <f>IF(ISBLANK('Nomenklatur komplett'!S286),"-",'Nomenklatur komplett'!S286)</f>
        <v>Bever</v>
      </c>
    </row>
    <row r="287" spans="1:3" x14ac:dyDescent="0.2">
      <c r="A287" s="161" t="str">
        <f>IF(ISBLANK('Nomenklatur komplett'!Q287),"",'Nomenklatur komplett'!Q287)</f>
        <v/>
      </c>
      <c r="B287" s="161">
        <f>IF(ISBLANK('Nomenklatur komplett'!R287),"",'Nomenklatur komplett'!R287)</f>
        <v>16521</v>
      </c>
      <c r="C287" s="162" t="str">
        <f>IF(ISBLANK('Nomenklatur komplett'!S287),"-",'Nomenklatur komplett'!S287)</f>
        <v>Bevers</v>
      </c>
    </row>
    <row r="288" spans="1:3" x14ac:dyDescent="0.2">
      <c r="A288" s="161">
        <f>IF(ISBLANK('Nomenklatur komplett'!Q288),"",'Nomenklatur komplett'!Q288)</f>
        <v>5402</v>
      </c>
      <c r="B288" s="161">
        <f>IF(ISBLANK('Nomenklatur komplett'!R288),"",'Nomenklatur komplett'!R288)</f>
        <v>14541</v>
      </c>
      <c r="C288" s="162" t="str">
        <f>IF(ISBLANK('Nomenklatur komplett'!S288),"-",'Nomenklatur komplett'!S288)</f>
        <v>Bex</v>
      </c>
    </row>
    <row r="289" spans="1:3" x14ac:dyDescent="0.2">
      <c r="A289" s="161">
        <f>IF(ISBLANK('Nomenklatur komplett'!Q289),"",'Nomenklatur komplett'!Q289)</f>
        <v>5281</v>
      </c>
      <c r="B289" s="161">
        <f>IF(ISBLANK('Nomenklatur komplett'!R289),"",'Nomenklatur komplett'!R289)</f>
        <v>11904</v>
      </c>
      <c r="C289" s="162" t="str">
        <f>IF(ISBLANK('Nomenklatur komplett'!S289),"-",'Nomenklatur komplett'!S289)</f>
        <v>Biasca</v>
      </c>
    </row>
    <row r="290" spans="1:3" x14ac:dyDescent="0.2">
      <c r="A290" s="161">
        <f>IF(ISBLANK('Nomenklatur komplett'!Q290),"",'Nomenklatur komplett'!Q290)</f>
        <v>2513</v>
      </c>
      <c r="B290" s="161">
        <f>IF(ISBLANK('Nomenklatur komplett'!R290),"",'Nomenklatur komplett'!R290)</f>
        <v>13722</v>
      </c>
      <c r="C290" s="162" t="str">
        <f>IF(ISBLANK('Nomenklatur komplett'!S290),"-",'Nomenklatur komplett'!S290)</f>
        <v>Biberist</v>
      </c>
    </row>
    <row r="291" spans="1:3" x14ac:dyDescent="0.2">
      <c r="A291" s="161" t="str">
        <f>IF(ISBLANK('Nomenklatur komplett'!Q291),"",'Nomenklatur komplett'!Q291)</f>
        <v/>
      </c>
      <c r="B291" s="161">
        <f>IF(ISBLANK('Nomenklatur komplett'!R291),"",'Nomenklatur komplett'!R291)</f>
        <v>11914</v>
      </c>
      <c r="C291" s="162" t="str">
        <f>IF(ISBLANK('Nomenklatur komplett'!S291),"-",'Nomenklatur komplett'!S291)</f>
        <v>Bibern (SH)</v>
      </c>
    </row>
    <row r="292" spans="1:3" x14ac:dyDescent="0.2">
      <c r="A292" s="161" t="str">
        <f>IF(ISBLANK('Nomenklatur komplett'!Q292),"",'Nomenklatur komplett'!Q292)</f>
        <v/>
      </c>
      <c r="B292" s="161">
        <f>IF(ISBLANK('Nomenklatur komplett'!R292),"",'Nomenklatur komplett'!R292)</f>
        <v>11915</v>
      </c>
      <c r="C292" s="162" t="str">
        <f>IF(ISBLANK('Nomenklatur komplett'!S292),"-",'Nomenklatur komplett'!S292)</f>
        <v>Bibern (SO)</v>
      </c>
    </row>
    <row r="293" spans="1:3" x14ac:dyDescent="0.2">
      <c r="A293" s="161">
        <f>IF(ISBLANK('Nomenklatur komplett'!Q293),"",'Nomenklatur komplett'!Q293)</f>
        <v>4002</v>
      </c>
      <c r="B293" s="161">
        <f>IF(ISBLANK('Nomenklatur komplett'!R293),"",'Nomenklatur komplett'!R293)</f>
        <v>11916</v>
      </c>
      <c r="C293" s="162" t="str">
        <f>IF(ISBLANK('Nomenklatur komplett'!S293),"-",'Nomenklatur komplett'!S293)</f>
        <v>Biberstein</v>
      </c>
    </row>
    <row r="294" spans="1:3" x14ac:dyDescent="0.2">
      <c r="A294" s="161" t="str">
        <f>IF(ISBLANK('Nomenklatur komplett'!Q294),"",'Nomenklatur komplett'!Q294)</f>
        <v/>
      </c>
      <c r="B294" s="161">
        <f>IF(ISBLANK('Nomenklatur komplett'!R294),"",'Nomenklatur komplett'!R294)</f>
        <v>11917</v>
      </c>
      <c r="C294" s="162" t="str">
        <f>IF(ISBLANK('Nomenklatur komplett'!S294),"-",'Nomenklatur komplett'!S294)</f>
        <v>Bichelsee</v>
      </c>
    </row>
    <row r="295" spans="1:3" x14ac:dyDescent="0.2">
      <c r="A295" s="161">
        <f>IF(ISBLANK('Nomenklatur komplett'!Q295),"",'Nomenklatur komplett'!Q295)</f>
        <v>4721</v>
      </c>
      <c r="B295" s="161">
        <f>IF(ISBLANK('Nomenklatur komplett'!R295),"",'Nomenklatur komplett'!R295)</f>
        <v>15443</v>
      </c>
      <c r="C295" s="162" t="str">
        <f>IF(ISBLANK('Nomenklatur komplett'!S295),"-",'Nomenklatur komplett'!S295)</f>
        <v>Bichelsee-Balterswil</v>
      </c>
    </row>
    <row r="296" spans="1:3" x14ac:dyDescent="0.2">
      <c r="A296" s="161" t="str">
        <f>IF(ISBLANK('Nomenklatur komplett'!Q296),"",'Nomenklatur komplett'!Q296)</f>
        <v/>
      </c>
      <c r="B296" s="161">
        <f>IF(ISBLANK('Nomenklatur komplett'!R296),"",'Nomenklatur komplett'!R296)</f>
        <v>16364</v>
      </c>
      <c r="C296" s="162" t="str">
        <f>IF(ISBLANK('Nomenklatur komplett'!S296),"-",'Nomenklatur komplett'!S296)</f>
        <v>Bickigen-Schwanden</v>
      </c>
    </row>
    <row r="297" spans="1:3" x14ac:dyDescent="0.2">
      <c r="A297" s="161" t="str">
        <f>IF(ISBLANK('Nomenklatur komplett'!Q297),"",'Nomenklatur komplett'!Q297)</f>
        <v/>
      </c>
      <c r="B297" s="161">
        <f>IF(ISBLANK('Nomenklatur komplett'!R297),"",'Nomenklatur komplett'!R297)</f>
        <v>11918</v>
      </c>
      <c r="C297" s="162" t="str">
        <f>IF(ISBLANK('Nomenklatur komplett'!S297),"-",'Nomenklatur komplett'!S297)</f>
        <v>Bidogno</v>
      </c>
    </row>
    <row r="298" spans="1:3" x14ac:dyDescent="0.2">
      <c r="A298" s="161" t="str">
        <f>IF(ISBLANK('Nomenklatur komplett'!Q298),"",'Nomenklatur komplett'!Q298)</f>
        <v/>
      </c>
      <c r="B298" s="161">
        <f>IF(ISBLANK('Nomenklatur komplett'!R298),"",'Nomenklatur komplett'!R298)</f>
        <v>11919</v>
      </c>
      <c r="C298" s="162" t="str">
        <f>IF(ISBLANK('Nomenklatur komplett'!S298),"-",'Nomenklatur komplett'!S298)</f>
        <v>Biel (BE)</v>
      </c>
    </row>
    <row r="299" spans="1:3" x14ac:dyDescent="0.2">
      <c r="A299" s="161" t="str">
        <f>IF(ISBLANK('Nomenklatur komplett'!Q299),"",'Nomenklatur komplett'!Q299)</f>
        <v/>
      </c>
      <c r="B299" s="161">
        <f>IF(ISBLANK('Nomenklatur komplett'!R299),"",'Nomenklatur komplett'!R299)</f>
        <v>11183</v>
      </c>
      <c r="C299" s="162" t="str">
        <f>IF(ISBLANK('Nomenklatur komplett'!S299),"-",'Nomenklatur komplett'!S299)</f>
        <v>Biel (BL)</v>
      </c>
    </row>
    <row r="300" spans="1:3" x14ac:dyDescent="0.2">
      <c r="A300" s="161" t="str">
        <f>IF(ISBLANK('Nomenklatur komplett'!Q300),"",'Nomenklatur komplett'!Q300)</f>
        <v/>
      </c>
      <c r="B300" s="161">
        <f>IF(ISBLANK('Nomenklatur komplett'!R300),"",'Nomenklatur komplett'!R300)</f>
        <v>11896</v>
      </c>
      <c r="C300" s="162" t="str">
        <f>IF(ISBLANK('Nomenklatur komplett'!S300),"-",'Nomenklatur komplett'!S300)</f>
        <v>Biel (VS)</v>
      </c>
    </row>
    <row r="301" spans="1:3" x14ac:dyDescent="0.2">
      <c r="A301" s="161">
        <f>IF(ISBLANK('Nomenklatur komplett'!Q301),"",'Nomenklatur komplett'!Q301)</f>
        <v>2764</v>
      </c>
      <c r="B301" s="161">
        <f>IF(ISBLANK('Nomenklatur komplett'!R301),"",'Nomenklatur komplett'!R301)</f>
        <v>13827</v>
      </c>
      <c r="C301" s="162" t="str">
        <f>IF(ISBLANK('Nomenklatur komplett'!S301),"-",'Nomenklatur komplett'!S301)</f>
        <v>Biel-Benken</v>
      </c>
    </row>
    <row r="302" spans="1:3" x14ac:dyDescent="0.2">
      <c r="A302" s="161">
        <f>IF(ISBLANK('Nomenklatur komplett'!Q302),"",'Nomenklatur komplett'!Q302)</f>
        <v>371</v>
      </c>
      <c r="B302" s="161">
        <f>IF(ISBLANK('Nomenklatur komplett'!R302),"",'Nomenklatur komplett'!R302)</f>
        <v>15042</v>
      </c>
      <c r="C302" s="162" t="str">
        <f>IF(ISBLANK('Nomenklatur komplett'!S302),"-",'Nomenklatur komplett'!S302)</f>
        <v>Biel/Bienne</v>
      </c>
    </row>
    <row r="303" spans="1:3" x14ac:dyDescent="0.2">
      <c r="A303" s="161" t="str">
        <f>IF(ISBLANK('Nomenklatur komplett'!Q303),"",'Nomenklatur komplett'!Q303)</f>
        <v/>
      </c>
      <c r="B303" s="161">
        <f>IF(ISBLANK('Nomenklatur komplett'!R303),"",'Nomenklatur komplett'!R303)</f>
        <v>11382</v>
      </c>
      <c r="C303" s="162" t="str">
        <f>IF(ISBLANK('Nomenklatur komplett'!S303),"-",'Nomenklatur komplett'!S303)</f>
        <v>Biessenhofen</v>
      </c>
    </row>
    <row r="304" spans="1:3" x14ac:dyDescent="0.2">
      <c r="A304" s="161">
        <f>IF(ISBLANK('Nomenklatur komplett'!Q304),"",'Nomenklatur komplett'!Q304)</f>
        <v>2445</v>
      </c>
      <c r="B304" s="161">
        <f>IF(ISBLANK('Nomenklatur komplett'!R304),"",'Nomenklatur komplett'!R304)</f>
        <v>11911</v>
      </c>
      <c r="C304" s="162" t="str">
        <f>IF(ISBLANK('Nomenklatur komplett'!S304),"-",'Nomenklatur komplett'!S304)</f>
        <v>Biezwil</v>
      </c>
    </row>
    <row r="305" spans="1:3" x14ac:dyDescent="0.2">
      <c r="A305" s="161">
        <f>IF(ISBLANK('Nomenklatur komplett'!Q305),"",'Nomenklatur komplett'!Q305)</f>
        <v>603</v>
      </c>
      <c r="B305" s="161">
        <f>IF(ISBLANK('Nomenklatur komplett'!R305),"",'Nomenklatur komplett'!R305)</f>
        <v>15168</v>
      </c>
      <c r="C305" s="162" t="str">
        <f>IF(ISBLANK('Nomenklatur komplett'!S305),"-",'Nomenklatur komplett'!S305)</f>
        <v>Biglen</v>
      </c>
    </row>
    <row r="306" spans="1:3" x14ac:dyDescent="0.2">
      <c r="A306" s="161" t="str">
        <f>IF(ISBLANK('Nomenklatur komplett'!Q306),"",'Nomenklatur komplett'!Q306)</f>
        <v/>
      </c>
      <c r="B306" s="161">
        <f>IF(ISBLANK('Nomenklatur komplett'!R306),"",'Nomenklatur komplett'!R306)</f>
        <v>11889</v>
      </c>
      <c r="C306" s="162" t="str">
        <f>IF(ISBLANK('Nomenklatur komplett'!S306),"-",'Nomenklatur komplett'!S306)</f>
        <v>Bignasco</v>
      </c>
    </row>
    <row r="307" spans="1:3" x14ac:dyDescent="0.2">
      <c r="A307" s="161" t="str">
        <f>IF(ISBLANK('Nomenklatur komplett'!Q307),"",'Nomenklatur komplett'!Q307)</f>
        <v/>
      </c>
      <c r="B307" s="161">
        <f>IF(ISBLANK('Nomenklatur komplett'!R307),"",'Nomenklatur komplett'!R307)</f>
        <v>11890</v>
      </c>
      <c r="C307" s="162" t="str">
        <f>IF(ISBLANK('Nomenklatur komplett'!S307),"-",'Nomenklatur komplett'!S307)</f>
        <v>Billens</v>
      </c>
    </row>
    <row r="308" spans="1:3" x14ac:dyDescent="0.2">
      <c r="A308" s="161">
        <f>IF(ISBLANK('Nomenklatur komplett'!Q308),"",'Nomenklatur komplett'!Q308)</f>
        <v>2063</v>
      </c>
      <c r="B308" s="161">
        <f>IF(ISBLANK('Nomenklatur komplett'!R308),"",'Nomenklatur komplett'!R308)</f>
        <v>14103</v>
      </c>
      <c r="C308" s="162" t="str">
        <f>IF(ISBLANK('Nomenklatur komplett'!S308),"-",'Nomenklatur komplett'!S308)</f>
        <v>Billens-Hennens</v>
      </c>
    </row>
    <row r="309" spans="1:3" x14ac:dyDescent="0.2">
      <c r="A309" s="161" t="str">
        <f>IF(ISBLANK('Nomenklatur komplett'!Q309),"",'Nomenklatur komplett'!Q309)</f>
        <v/>
      </c>
      <c r="B309" s="161">
        <f>IF(ISBLANK('Nomenklatur komplett'!R309),"",'Nomenklatur komplett'!R309)</f>
        <v>11891</v>
      </c>
      <c r="C309" s="162" t="str">
        <f>IF(ISBLANK('Nomenklatur komplett'!S309),"-",'Nomenklatur komplett'!S309)</f>
        <v>Bilten</v>
      </c>
    </row>
    <row r="310" spans="1:3" x14ac:dyDescent="0.2">
      <c r="A310" s="161">
        <f>IF(ISBLANK('Nomenklatur komplett'!Q310),"",'Nomenklatur komplett'!Q310)</f>
        <v>6054</v>
      </c>
      <c r="B310" s="161">
        <f>IF(ISBLANK('Nomenklatur komplett'!R310),"",'Nomenklatur komplett'!R310)</f>
        <v>11892</v>
      </c>
      <c r="C310" s="162" t="str">
        <f>IF(ISBLANK('Nomenklatur komplett'!S310),"-",'Nomenklatur komplett'!S310)</f>
        <v>Binn</v>
      </c>
    </row>
    <row r="311" spans="1:3" x14ac:dyDescent="0.2">
      <c r="A311" s="161">
        <f>IF(ISBLANK('Nomenklatur komplett'!Q311),"",'Nomenklatur komplett'!Q311)</f>
        <v>2765</v>
      </c>
      <c r="B311" s="161">
        <f>IF(ISBLANK('Nomenklatur komplett'!R311),"",'Nomenklatur komplett'!R311)</f>
        <v>13828</v>
      </c>
      <c r="C311" s="162" t="str">
        <f>IF(ISBLANK('Nomenklatur komplett'!S311),"-",'Nomenklatur komplett'!S311)</f>
        <v>Binningen</v>
      </c>
    </row>
    <row r="312" spans="1:3" x14ac:dyDescent="0.2">
      <c r="A312" s="161">
        <f>IF(ISBLANK('Nomenklatur komplett'!Q312),"",'Nomenklatur komplett'!Q312)</f>
        <v>5151</v>
      </c>
      <c r="B312" s="161">
        <f>IF(ISBLANK('Nomenklatur komplett'!R312),"",'Nomenklatur komplett'!R312)</f>
        <v>14939</v>
      </c>
      <c r="C312" s="162" t="str">
        <f>IF(ISBLANK('Nomenklatur komplett'!S312),"-",'Nomenklatur komplett'!S312)</f>
        <v>Bioggio</v>
      </c>
    </row>
    <row r="313" spans="1:3" x14ac:dyDescent="0.2">
      <c r="A313" s="161" t="str">
        <f>IF(ISBLANK('Nomenklatur komplett'!Q313),"",'Nomenklatur komplett'!Q313)</f>
        <v/>
      </c>
      <c r="B313" s="161">
        <f>IF(ISBLANK('Nomenklatur komplett'!R313),"",'Nomenklatur komplett'!R313)</f>
        <v>16425</v>
      </c>
      <c r="C313" s="162" t="str">
        <f>IF(ISBLANK('Nomenklatur komplett'!S313),"-",'Nomenklatur komplett'!S313)</f>
        <v>Biogno</v>
      </c>
    </row>
    <row r="314" spans="1:3" x14ac:dyDescent="0.2">
      <c r="A314" s="161" t="str">
        <f>IF(ISBLANK('Nomenklatur komplett'!Q314),"",'Nomenklatur komplett'!Q314)</f>
        <v/>
      </c>
      <c r="B314" s="161">
        <f>IF(ISBLANK('Nomenklatur komplett'!R314),"",'Nomenklatur komplett'!R314)</f>
        <v>11353</v>
      </c>
      <c r="C314" s="162" t="str">
        <f>IF(ISBLANK('Nomenklatur komplett'!S314),"-",'Nomenklatur komplett'!S314)</f>
        <v>Biogno-Beride</v>
      </c>
    </row>
    <row r="315" spans="1:3" x14ac:dyDescent="0.2">
      <c r="A315" s="161">
        <f>IF(ISBLANK('Nomenklatur komplett'!Q315),"",'Nomenklatur komplett'!Q315)</f>
        <v>5903</v>
      </c>
      <c r="B315" s="161">
        <f>IF(ISBLANK('Nomenklatur komplett'!R315),"",'Nomenklatur komplett'!R315)</f>
        <v>14756</v>
      </c>
      <c r="C315" s="162" t="str">
        <f>IF(ISBLANK('Nomenklatur komplett'!S315),"-",'Nomenklatur komplett'!S315)</f>
        <v>Bioley-Magnoux</v>
      </c>
    </row>
    <row r="316" spans="1:3" x14ac:dyDescent="0.2">
      <c r="A316" s="161">
        <f>IF(ISBLANK('Nomenklatur komplett'!Q316),"",'Nomenklatur komplett'!Q316)</f>
        <v>5513</v>
      </c>
      <c r="B316" s="161">
        <f>IF(ISBLANK('Nomenklatur komplett'!R316),"",'Nomenklatur komplett'!R316)</f>
        <v>14758</v>
      </c>
      <c r="C316" s="162" t="str">
        <f>IF(ISBLANK('Nomenklatur komplett'!S316),"-",'Nomenklatur komplett'!S316)</f>
        <v>Bioley-Orjulaz</v>
      </c>
    </row>
    <row r="317" spans="1:3" x14ac:dyDescent="0.2">
      <c r="A317" s="161" t="str">
        <f>IF(ISBLANK('Nomenklatur komplett'!Q317),"",'Nomenklatur komplett'!Q317)</f>
        <v/>
      </c>
      <c r="B317" s="161">
        <f>IF(ISBLANK('Nomenklatur komplett'!R317),"",'Nomenklatur komplett'!R317)</f>
        <v>11897</v>
      </c>
      <c r="C317" s="162" t="str">
        <f>IF(ISBLANK('Nomenklatur komplett'!S317),"-",'Nomenklatur komplett'!S317)</f>
        <v>Bionnens</v>
      </c>
    </row>
    <row r="318" spans="1:3" x14ac:dyDescent="0.2">
      <c r="A318" s="161" t="str">
        <f>IF(ISBLANK('Nomenklatur komplett'!Q318),"",'Nomenklatur komplett'!Q318)</f>
        <v/>
      </c>
      <c r="B318" s="161">
        <f>IF(ISBLANK('Nomenklatur komplett'!R318),"",'Nomenklatur komplett'!R318)</f>
        <v>11898</v>
      </c>
      <c r="C318" s="162" t="str">
        <f>IF(ISBLANK('Nomenklatur komplett'!S318),"-",'Nomenklatur komplett'!S318)</f>
        <v>Birgisch</v>
      </c>
    </row>
    <row r="319" spans="1:3" x14ac:dyDescent="0.2">
      <c r="A319" s="161">
        <f>IF(ISBLANK('Nomenklatur komplett'!Q319),"",'Nomenklatur komplett'!Q319)</f>
        <v>242</v>
      </c>
      <c r="B319" s="161">
        <f>IF(ISBLANK('Nomenklatur komplett'!R319),"",'Nomenklatur komplett'!R319)</f>
        <v>13690</v>
      </c>
      <c r="C319" s="162" t="str">
        <f>IF(ISBLANK('Nomenklatur komplett'!S319),"-",'Nomenklatur komplett'!S319)</f>
        <v>Birmensdorf (ZH)</v>
      </c>
    </row>
    <row r="320" spans="1:3" x14ac:dyDescent="0.2">
      <c r="A320" s="161">
        <f>IF(ISBLANK('Nomenklatur komplett'!Q320),"",'Nomenklatur komplett'!Q320)</f>
        <v>4024</v>
      </c>
      <c r="B320" s="161">
        <f>IF(ISBLANK('Nomenklatur komplett'!R320),"",'Nomenklatur komplett'!R320)</f>
        <v>11899</v>
      </c>
      <c r="C320" s="162" t="str">
        <f>IF(ISBLANK('Nomenklatur komplett'!S320),"-",'Nomenklatur komplett'!S320)</f>
        <v>Birmenstorf (AG)</v>
      </c>
    </row>
    <row r="321" spans="1:3" x14ac:dyDescent="0.2">
      <c r="A321" s="161" t="str">
        <f>IF(ISBLANK('Nomenklatur komplett'!Q321),"",'Nomenklatur komplett'!Q321)</f>
        <v/>
      </c>
      <c r="B321" s="161">
        <f>IF(ISBLANK('Nomenklatur komplett'!R321),"",'Nomenklatur komplett'!R321)</f>
        <v>11900</v>
      </c>
      <c r="C321" s="162" t="str">
        <f>IF(ISBLANK('Nomenklatur komplett'!S321),"-",'Nomenklatur komplett'!S321)</f>
        <v>Bironico</v>
      </c>
    </row>
    <row r="322" spans="1:3" x14ac:dyDescent="0.2">
      <c r="A322" s="161">
        <f>IF(ISBLANK('Nomenklatur komplett'!Q322),"",'Nomenklatur komplett'!Q322)</f>
        <v>4092</v>
      </c>
      <c r="B322" s="161">
        <f>IF(ISBLANK('Nomenklatur komplett'!R322),"",'Nomenklatur komplett'!R322)</f>
        <v>11901</v>
      </c>
      <c r="C322" s="162" t="str">
        <f>IF(ISBLANK('Nomenklatur komplett'!S322),"-",'Nomenklatur komplett'!S322)</f>
        <v>Birr</v>
      </c>
    </row>
    <row r="323" spans="1:3" x14ac:dyDescent="0.2">
      <c r="A323" s="161" t="str">
        <f>IF(ISBLANK('Nomenklatur komplett'!Q323),"",'Nomenklatur komplett'!Q323)</f>
        <v/>
      </c>
      <c r="B323" s="161">
        <f>IF(ISBLANK('Nomenklatur komplett'!R323),"",'Nomenklatur komplett'!R323)</f>
        <v>16468</v>
      </c>
      <c r="C323" s="162" t="str">
        <f>IF(ISBLANK('Nomenklatur komplett'!S323),"-",'Nomenklatur komplett'!S323)</f>
        <v>Birrenlauf</v>
      </c>
    </row>
    <row r="324" spans="1:3" x14ac:dyDescent="0.2">
      <c r="A324" s="161">
        <f>IF(ISBLANK('Nomenklatur komplett'!Q324),"",'Nomenklatur komplett'!Q324)</f>
        <v>4093</v>
      </c>
      <c r="B324" s="161">
        <f>IF(ISBLANK('Nomenklatur komplett'!R324),"",'Nomenklatur komplett'!R324)</f>
        <v>11837</v>
      </c>
      <c r="C324" s="162" t="str">
        <f>IF(ISBLANK('Nomenklatur komplett'!S324),"-",'Nomenklatur komplett'!S324)</f>
        <v>Birrhard</v>
      </c>
    </row>
    <row r="325" spans="1:3" x14ac:dyDescent="0.2">
      <c r="A325" s="161">
        <f>IF(ISBLANK('Nomenklatur komplett'!Q325),"",'Nomenklatur komplett'!Q325)</f>
        <v>4132</v>
      </c>
      <c r="B325" s="161">
        <f>IF(ISBLANK('Nomenklatur komplett'!R325),"",'Nomenklatur komplett'!R325)</f>
        <v>11913</v>
      </c>
      <c r="C325" s="162" t="str">
        <f>IF(ISBLANK('Nomenklatur komplett'!S325),"-",'Nomenklatur komplett'!S325)</f>
        <v>Birrwil</v>
      </c>
    </row>
    <row r="326" spans="1:3" x14ac:dyDescent="0.2">
      <c r="A326" s="161">
        <f>IF(ISBLANK('Nomenklatur komplett'!Q326),"",'Nomenklatur komplett'!Q326)</f>
        <v>2766</v>
      </c>
      <c r="B326" s="161">
        <f>IF(ISBLANK('Nomenklatur komplett'!R326),"",'Nomenklatur komplett'!R326)</f>
        <v>13829</v>
      </c>
      <c r="C326" s="162" t="str">
        <f>IF(ISBLANK('Nomenklatur komplett'!S326),"-",'Nomenklatur komplett'!S326)</f>
        <v>Birsfelden</v>
      </c>
    </row>
    <row r="327" spans="1:3" x14ac:dyDescent="0.2">
      <c r="A327" s="161">
        <f>IF(ISBLANK('Nomenklatur komplett'!Q327),"",'Nomenklatur komplett'!Q327)</f>
        <v>4901</v>
      </c>
      <c r="B327" s="161">
        <f>IF(ISBLANK('Nomenklatur komplett'!R327),"",'Nomenklatur komplett'!R327)</f>
        <v>15438</v>
      </c>
      <c r="C327" s="162" t="str">
        <f>IF(ISBLANK('Nomenklatur komplett'!S327),"-",'Nomenklatur komplett'!S327)</f>
        <v>Birwinken</v>
      </c>
    </row>
    <row r="328" spans="1:3" x14ac:dyDescent="0.2">
      <c r="A328" s="161">
        <f>IF(ISBLANK('Nomenklatur komplett'!Q328),"",'Nomenklatur komplett'!Q328)</f>
        <v>4471</v>
      </c>
      <c r="B328" s="161">
        <f>IF(ISBLANK('Nomenklatur komplett'!R328),"",'Nomenklatur komplett'!R328)</f>
        <v>15449</v>
      </c>
      <c r="C328" s="162" t="str">
        <f>IF(ISBLANK('Nomenklatur komplett'!S328),"-",'Nomenklatur komplett'!S328)</f>
        <v>Bischofszell</v>
      </c>
    </row>
    <row r="329" spans="1:3" x14ac:dyDescent="0.2">
      <c r="A329" s="161" t="str">
        <f>IF(ISBLANK('Nomenklatur komplett'!Q329),"",'Nomenklatur komplett'!Q329)</f>
        <v/>
      </c>
      <c r="B329" s="161">
        <f>IF(ISBLANK('Nomenklatur komplett'!R329),"",'Nomenklatur komplett'!R329)</f>
        <v>11805</v>
      </c>
      <c r="C329" s="162" t="str">
        <f>IF(ISBLANK('Nomenklatur komplett'!S329),"-",'Nomenklatur komplett'!S329)</f>
        <v>Bissegg</v>
      </c>
    </row>
    <row r="330" spans="1:3" x14ac:dyDescent="0.2">
      <c r="A330" s="161">
        <f>IF(ISBLANK('Nomenklatur komplett'!Q330),"",'Nomenklatur komplett'!Q330)</f>
        <v>5154</v>
      </c>
      <c r="B330" s="161">
        <f>IF(ISBLANK('Nomenklatur komplett'!R330),"",'Nomenklatur komplett'!R330)</f>
        <v>11806</v>
      </c>
      <c r="C330" s="162" t="str">
        <f>IF(ISBLANK('Nomenklatur komplett'!S330),"-",'Nomenklatur komplett'!S330)</f>
        <v>Bissone</v>
      </c>
    </row>
    <row r="331" spans="1:3" x14ac:dyDescent="0.2">
      <c r="A331" s="161">
        <f>IF(ISBLANK('Nomenklatur komplett'!Q331),"",'Nomenklatur komplett'!Q331)</f>
        <v>6172</v>
      </c>
      <c r="B331" s="161">
        <f>IF(ISBLANK('Nomenklatur komplett'!R331),"",'Nomenklatur komplett'!R331)</f>
        <v>11807</v>
      </c>
      <c r="C331" s="162" t="str">
        <f>IF(ISBLANK('Nomenklatur komplett'!S331),"-",'Nomenklatur komplett'!S331)</f>
        <v>Bister</v>
      </c>
    </row>
    <row r="332" spans="1:3" x14ac:dyDescent="0.2">
      <c r="A332" s="161">
        <f>IF(ISBLANK('Nomenklatur komplett'!Q332),"",'Nomenklatur komplett'!Q332)</f>
        <v>6173</v>
      </c>
      <c r="B332" s="161">
        <f>IF(ISBLANK('Nomenklatur komplett'!R332),"",'Nomenklatur komplett'!R332)</f>
        <v>11808</v>
      </c>
      <c r="C332" s="162" t="str">
        <f>IF(ISBLANK('Nomenklatur komplett'!S332),"-",'Nomenklatur komplett'!S332)</f>
        <v>Bitsch</v>
      </c>
    </row>
    <row r="333" spans="1:3" x14ac:dyDescent="0.2">
      <c r="A333" s="161" t="str">
        <f>IF(ISBLANK('Nomenklatur komplett'!Q333),"",'Nomenklatur komplett'!Q333)</f>
        <v/>
      </c>
      <c r="B333" s="161">
        <f>IF(ISBLANK('Nomenklatur komplett'!R333),"",'Nomenklatur komplett'!R333)</f>
        <v>10044</v>
      </c>
      <c r="C333" s="162" t="str">
        <f>IF(ISBLANK('Nomenklatur komplett'!S333),"-",'Nomenklatur komplett'!S333)</f>
        <v>Bivio</v>
      </c>
    </row>
    <row r="334" spans="1:3" x14ac:dyDescent="0.2">
      <c r="A334" s="161">
        <f>IF(ISBLANK('Nomenklatur komplett'!Q334),"",'Nomenklatur komplett'!Q334)</f>
        <v>5425</v>
      </c>
      <c r="B334" s="161">
        <f>IF(ISBLANK('Nomenklatur komplett'!R334),"",'Nomenklatur komplett'!R334)</f>
        <v>14757</v>
      </c>
      <c r="C334" s="162" t="str">
        <f>IF(ISBLANK('Nomenklatur komplett'!S334),"-",'Nomenklatur komplett'!S334)</f>
        <v>Bière</v>
      </c>
    </row>
    <row r="335" spans="1:3" x14ac:dyDescent="0.2">
      <c r="A335" s="161">
        <f>IF(ISBLANK('Nomenklatur komplett'!Q335),"",'Nomenklatur komplett'!Q335)</f>
        <v>6192</v>
      </c>
      <c r="B335" s="161">
        <f>IF(ISBLANK('Nomenklatur komplett'!R335),"",'Nomenklatur komplett'!R335)</f>
        <v>11818</v>
      </c>
      <c r="C335" s="162" t="str">
        <f>IF(ISBLANK('Nomenklatur komplett'!S335),"-",'Nomenklatur komplett'!S335)</f>
        <v>Blatten</v>
      </c>
    </row>
    <row r="336" spans="1:3" x14ac:dyDescent="0.2">
      <c r="A336" s="161">
        <f>IF(ISBLANK('Nomenklatur komplett'!Q336),"",'Nomenklatur komplett'!Q336)</f>
        <v>2781</v>
      </c>
      <c r="B336" s="161">
        <f>IF(ISBLANK('Nomenklatur komplett'!R336),"",'Nomenklatur komplett'!R336)</f>
        <v>13839</v>
      </c>
      <c r="C336" s="162" t="str">
        <f>IF(ISBLANK('Nomenklatur komplett'!S336),"-",'Nomenklatur komplett'!S336)</f>
        <v>Blauen</v>
      </c>
    </row>
    <row r="337" spans="1:3" x14ac:dyDescent="0.2">
      <c r="A337" s="161">
        <f>IF(ISBLANK('Nomenklatur komplett'!Q337),"",'Nomenklatur komplett'!Q337)</f>
        <v>324</v>
      </c>
      <c r="B337" s="161">
        <f>IF(ISBLANK('Nomenklatur komplett'!R337),"",'Nomenklatur komplett'!R337)</f>
        <v>15010</v>
      </c>
      <c r="C337" s="162" t="str">
        <f>IF(ISBLANK('Nomenklatur komplett'!S337),"-",'Nomenklatur komplett'!S337)</f>
        <v>Bleienbach</v>
      </c>
    </row>
    <row r="338" spans="1:3" x14ac:dyDescent="0.2">
      <c r="A338" s="161" t="str">
        <f>IF(ISBLANK('Nomenklatur komplett'!Q338),"",'Nomenklatur komplett'!Q338)</f>
        <v/>
      </c>
      <c r="B338" s="161">
        <f>IF(ISBLANK('Nomenklatur komplett'!R338),"",'Nomenklatur komplett'!R338)</f>
        <v>11241</v>
      </c>
      <c r="C338" s="162" t="str">
        <f>IF(ISBLANK('Nomenklatur komplett'!S338),"-",'Nomenklatur komplett'!S338)</f>
        <v>Bleiken (TG)</v>
      </c>
    </row>
    <row r="339" spans="1:3" x14ac:dyDescent="0.2">
      <c r="A339" s="161" t="str">
        <f>IF(ISBLANK('Nomenklatur komplett'!Q339),"",'Nomenklatur komplett'!Q339)</f>
        <v/>
      </c>
      <c r="B339" s="161">
        <f>IF(ISBLANK('Nomenklatur komplett'!R339),"",'Nomenklatur komplett'!R339)</f>
        <v>10683</v>
      </c>
      <c r="C339" s="162" t="str">
        <f>IF(ISBLANK('Nomenklatur komplett'!S339),"-",'Nomenklatur komplett'!S339)</f>
        <v>Bleiken bei Oberdiessbach</v>
      </c>
    </row>
    <row r="340" spans="1:3" x14ac:dyDescent="0.2">
      <c r="A340" s="161">
        <f>IF(ISBLANK('Nomenklatur komplett'!Q340),"",'Nomenklatur komplett'!Q340)</f>
        <v>5049</v>
      </c>
      <c r="B340" s="161">
        <f>IF(ISBLANK('Nomenklatur komplett'!R340),"",'Nomenklatur komplett'!R340)</f>
        <v>14918</v>
      </c>
      <c r="C340" s="162" t="str">
        <f>IF(ISBLANK('Nomenklatur komplett'!S340),"-",'Nomenklatur komplett'!S340)</f>
        <v>Blenio</v>
      </c>
    </row>
    <row r="341" spans="1:3" x14ac:dyDescent="0.2">
      <c r="A341" s="161" t="str">
        <f>IF(ISBLANK('Nomenklatur komplett'!Q341),"",'Nomenklatur komplett'!Q341)</f>
        <v/>
      </c>
      <c r="B341" s="161">
        <f>IF(ISBLANK('Nomenklatur komplett'!R341),"",'Nomenklatur komplett'!R341)</f>
        <v>11802</v>
      </c>
      <c r="C341" s="162" t="str">
        <f>IF(ISBLANK('Nomenklatur komplett'!S341),"-",'Nomenklatur komplett'!S341)</f>
        <v>Blessens</v>
      </c>
    </row>
    <row r="342" spans="1:3" x14ac:dyDescent="0.2">
      <c r="A342" s="161" t="str">
        <f>IF(ISBLANK('Nomenklatur komplett'!Q342),"",'Nomenklatur komplett'!Q342)</f>
        <v/>
      </c>
      <c r="B342" s="161">
        <f>IF(ISBLANK('Nomenklatur komplett'!R342),"",'Nomenklatur komplett'!R342)</f>
        <v>11812</v>
      </c>
      <c r="C342" s="162" t="str">
        <f>IF(ISBLANK('Nomenklatur komplett'!S342),"-",'Nomenklatur komplett'!S342)</f>
        <v>Blitzingen</v>
      </c>
    </row>
    <row r="343" spans="1:3" x14ac:dyDescent="0.2">
      <c r="A343" s="161">
        <f>IF(ISBLANK('Nomenklatur komplett'!Q343),"",'Nomenklatur komplett'!Q343)</f>
        <v>5881</v>
      </c>
      <c r="B343" s="161">
        <f>IF(ISBLANK('Nomenklatur komplett'!R343),"",'Nomenklatur komplett'!R343)</f>
        <v>14774</v>
      </c>
      <c r="C343" s="162" t="str">
        <f>IF(ISBLANK('Nomenklatur komplett'!S343),"-",'Nomenklatur komplett'!S343)</f>
        <v>Blonay</v>
      </c>
    </row>
    <row r="344" spans="1:3" x14ac:dyDescent="0.2">
      <c r="A344" s="161">
        <f>IF(ISBLANK('Nomenklatur komplett'!Q344),"",'Nomenklatur komplett'!Q344)</f>
        <v>922</v>
      </c>
      <c r="B344" s="161">
        <f>IF(ISBLANK('Nomenklatur komplett'!R344),"",'Nomenklatur komplett'!R344)</f>
        <v>15321</v>
      </c>
      <c r="C344" s="162" t="str">
        <f>IF(ISBLANK('Nomenklatur komplett'!S344),"-",'Nomenklatur komplett'!S344)</f>
        <v>Blumenstein</v>
      </c>
    </row>
    <row r="345" spans="1:3" x14ac:dyDescent="0.2">
      <c r="A345" s="161">
        <f>IF(ISBLANK('Nomenklatur komplett'!Q345),"",'Nomenklatur komplett'!Q345)</f>
        <v>5064</v>
      </c>
      <c r="B345" s="161">
        <f>IF(ISBLANK('Nomenklatur komplett'!R345),"",'Nomenklatur komplett'!R345)</f>
        <v>11815</v>
      </c>
      <c r="C345" s="162" t="str">
        <f>IF(ISBLANK('Nomenklatur komplett'!S345),"-",'Nomenklatur komplett'!S345)</f>
        <v>Bodio</v>
      </c>
    </row>
    <row r="346" spans="1:3" x14ac:dyDescent="0.2">
      <c r="A346" s="161">
        <f>IF(ISBLANK('Nomenklatur komplett'!Q346),"",'Nomenklatur komplett'!Q346)</f>
        <v>5747</v>
      </c>
      <c r="B346" s="161">
        <f>IF(ISBLANK('Nomenklatur komplett'!R346),"",'Nomenklatur komplett'!R346)</f>
        <v>14773</v>
      </c>
      <c r="C346" s="162" t="str">
        <f>IF(ISBLANK('Nomenklatur komplett'!S346),"-",'Nomenklatur komplett'!S346)</f>
        <v>Bofflens</v>
      </c>
    </row>
    <row r="347" spans="1:3" x14ac:dyDescent="0.2">
      <c r="A347" s="161">
        <f>IF(ISBLANK('Nomenklatur komplett'!Q347),"",'Nomenklatur komplett'!Q347)</f>
        <v>5705</v>
      </c>
      <c r="B347" s="161">
        <f>IF(ISBLANK('Nomenklatur komplett'!R347),"",'Nomenklatur komplett'!R347)</f>
        <v>14776</v>
      </c>
      <c r="C347" s="162" t="str">
        <f>IF(ISBLANK('Nomenklatur komplett'!S347),"-",'Nomenklatur komplett'!S347)</f>
        <v>Bogis-Bossey</v>
      </c>
    </row>
    <row r="348" spans="1:3" x14ac:dyDescent="0.2">
      <c r="A348" s="161" t="str">
        <f>IF(ISBLANK('Nomenklatur komplett'!Q348),"",'Nomenklatur komplett'!Q348)</f>
        <v/>
      </c>
      <c r="B348" s="161">
        <f>IF(ISBLANK('Nomenklatur komplett'!R348),"",'Nomenklatur komplett'!R348)</f>
        <v>11811</v>
      </c>
      <c r="C348" s="162" t="str">
        <f>IF(ISBLANK('Nomenklatur komplett'!S348),"-",'Nomenklatur komplett'!S348)</f>
        <v>Bogno</v>
      </c>
    </row>
    <row r="349" spans="1:3" x14ac:dyDescent="0.2">
      <c r="A349" s="161">
        <f>IF(ISBLANK('Nomenklatur komplett'!Q349),"",'Nomenklatur komplett'!Q349)</f>
        <v>2238</v>
      </c>
      <c r="B349" s="161">
        <f>IF(ISBLANK('Nomenklatur komplett'!R349),"",'Nomenklatur komplett'!R349)</f>
        <v>16594</v>
      </c>
      <c r="C349" s="162" t="str">
        <f>IF(ISBLANK('Nomenklatur komplett'!S349),"-",'Nomenklatur komplett'!S349)</f>
        <v>Bois-d'Amont</v>
      </c>
    </row>
    <row r="350" spans="1:3" x14ac:dyDescent="0.2">
      <c r="A350" s="161">
        <f>IF(ISBLANK('Nomenklatur komplett'!Q350),"",'Nomenklatur komplett'!Q350)</f>
        <v>2514</v>
      </c>
      <c r="B350" s="161">
        <f>IF(ISBLANK('Nomenklatur komplett'!R350),"",'Nomenklatur komplett'!R350)</f>
        <v>13723</v>
      </c>
      <c r="C350" s="162" t="str">
        <f>IF(ISBLANK('Nomenklatur komplett'!S350),"-",'Nomenklatur komplett'!S350)</f>
        <v>Bolken</v>
      </c>
    </row>
    <row r="351" spans="1:3" x14ac:dyDescent="0.2">
      <c r="A351" s="161">
        <f>IF(ISBLANK('Nomenklatur komplett'!Q351),"",'Nomenklatur komplett'!Q351)</f>
        <v>352</v>
      </c>
      <c r="B351" s="161">
        <f>IF(ISBLANK('Nomenklatur komplett'!R351),"",'Nomenklatur komplett'!R351)</f>
        <v>15030</v>
      </c>
      <c r="C351" s="162" t="str">
        <f>IF(ISBLANK('Nomenklatur komplett'!S351),"-",'Nomenklatur komplett'!S351)</f>
        <v>Bolligen</v>
      </c>
    </row>
    <row r="352" spans="1:3" x14ac:dyDescent="0.2">
      <c r="A352" s="161" t="str">
        <f>IF(ISBLANK('Nomenklatur komplett'!Q352),"",'Nomenklatur komplett'!Q352)</f>
        <v/>
      </c>
      <c r="B352" s="161">
        <f>IF(ISBLANK('Nomenklatur komplett'!R352),"",'Nomenklatur komplett'!R352)</f>
        <v>11787</v>
      </c>
      <c r="C352" s="162" t="str">
        <f>IF(ISBLANK('Nomenklatur komplett'!S352),"-",'Nomenklatur komplett'!S352)</f>
        <v>Bollion</v>
      </c>
    </row>
    <row r="353" spans="1:3" x14ac:dyDescent="0.2">
      <c r="A353" s="161" t="str">
        <f>IF(ISBLANK('Nomenklatur komplett'!Q353),"",'Nomenklatur komplett'!Q353)</f>
        <v/>
      </c>
      <c r="B353" s="161">
        <f>IF(ISBLANK('Nomenklatur komplett'!R353),"",'Nomenklatur komplett'!R353)</f>
        <v>11127</v>
      </c>
      <c r="C353" s="162" t="str">
        <f>IF(ISBLANK('Nomenklatur komplett'!S353),"-",'Nomenklatur komplett'!S353)</f>
        <v>Bollodingen</v>
      </c>
    </row>
    <row r="354" spans="1:3" x14ac:dyDescent="0.2">
      <c r="A354" s="161">
        <f>IF(ISBLANK('Nomenklatur komplett'!Q354),"",'Nomenklatur komplett'!Q354)</f>
        <v>791</v>
      </c>
      <c r="B354" s="161">
        <f>IF(ISBLANK('Nomenklatur komplett'!R354),"",'Nomenklatur komplett'!R354)</f>
        <v>15275</v>
      </c>
      <c r="C354" s="162" t="str">
        <f>IF(ISBLANK('Nomenklatur komplett'!S354),"-",'Nomenklatur komplett'!S354)</f>
        <v>Boltigen</v>
      </c>
    </row>
    <row r="355" spans="1:3" x14ac:dyDescent="0.2">
      <c r="A355" s="161">
        <f>IF(ISBLANK('Nomenklatur komplett'!Q355),"",'Nomenklatur komplett'!Q355)</f>
        <v>3721</v>
      </c>
      <c r="B355" s="161">
        <f>IF(ISBLANK('Nomenklatur komplett'!R355),"",'Nomenklatur komplett'!R355)</f>
        <v>15993</v>
      </c>
      <c r="C355" s="162" t="str">
        <f>IF(ISBLANK('Nomenklatur komplett'!S355),"-",'Nomenklatur komplett'!S355)</f>
        <v>Bonaduz</v>
      </c>
    </row>
    <row r="356" spans="1:3" x14ac:dyDescent="0.2">
      <c r="A356" s="161" t="str">
        <f>IF(ISBLANK('Nomenklatur komplett'!Q356),"",'Nomenklatur komplett'!Q356)</f>
        <v/>
      </c>
      <c r="B356" s="161">
        <f>IF(ISBLANK('Nomenklatur komplett'!R356),"",'Nomenklatur komplett'!R356)</f>
        <v>11788</v>
      </c>
      <c r="C356" s="162" t="str">
        <f>IF(ISBLANK('Nomenklatur komplett'!S356),"-",'Nomenklatur komplett'!S356)</f>
        <v>Bonau</v>
      </c>
    </row>
    <row r="357" spans="1:3" x14ac:dyDescent="0.2">
      <c r="A357" s="161">
        <f>IF(ISBLANK('Nomenklatur komplett'!Q357),"",'Nomenklatur komplett'!Q357)</f>
        <v>6774</v>
      </c>
      <c r="B357" s="161">
        <f>IF(ISBLANK('Nomenklatur komplett'!R357),"",'Nomenklatur komplett'!R357)</f>
        <v>13321</v>
      </c>
      <c r="C357" s="162" t="str">
        <f>IF(ISBLANK('Nomenklatur komplett'!S357),"-",'Nomenklatur komplett'!S357)</f>
        <v>Boncourt</v>
      </c>
    </row>
    <row r="358" spans="1:3" x14ac:dyDescent="0.2">
      <c r="A358" s="161" t="str">
        <f>IF(ISBLANK('Nomenklatur komplett'!Q358),"",'Nomenklatur komplett'!Q358)</f>
        <v/>
      </c>
      <c r="B358" s="161">
        <f>IF(ISBLANK('Nomenklatur komplett'!R358),"",'Nomenklatur komplett'!R358)</f>
        <v>10138</v>
      </c>
      <c r="C358" s="162" t="str">
        <f>IF(ISBLANK('Nomenklatur komplett'!S358),"-",'Nomenklatur komplett'!S358)</f>
        <v>Bondo</v>
      </c>
    </row>
    <row r="359" spans="1:3" x14ac:dyDescent="0.2">
      <c r="A359" s="161">
        <f>IF(ISBLANK('Nomenklatur komplett'!Q359),"",'Nomenklatur komplett'!Q359)</f>
        <v>6775</v>
      </c>
      <c r="B359" s="161">
        <f>IF(ISBLANK('Nomenklatur komplett'!R359),"",'Nomenklatur komplett'!R359)</f>
        <v>13322</v>
      </c>
      <c r="C359" s="162" t="str">
        <f>IF(ISBLANK('Nomenklatur komplett'!S359),"-",'Nomenklatur komplett'!S359)</f>
        <v>Bonfol</v>
      </c>
    </row>
    <row r="360" spans="1:3" x14ac:dyDescent="0.2">
      <c r="A360" s="161">
        <f>IF(ISBLANK('Nomenklatur komplett'!Q360),"",'Nomenklatur komplett'!Q360)</f>
        <v>2571</v>
      </c>
      <c r="B360" s="161">
        <f>IF(ISBLANK('Nomenklatur komplett'!R360),"",'Nomenklatur komplett'!R360)</f>
        <v>11789</v>
      </c>
      <c r="C360" s="162" t="str">
        <f>IF(ISBLANK('Nomenklatur komplett'!S360),"-",'Nomenklatur komplett'!S360)</f>
        <v>Boningen</v>
      </c>
    </row>
    <row r="361" spans="1:3" x14ac:dyDescent="0.2">
      <c r="A361" s="161">
        <f>IF(ISBLANK('Nomenklatur komplett'!Q361),"",'Nomenklatur komplett'!Q361)</f>
        <v>4192</v>
      </c>
      <c r="B361" s="161">
        <f>IF(ISBLANK('Nomenklatur komplett'!R361),"",'Nomenklatur komplett'!R361)</f>
        <v>11790</v>
      </c>
      <c r="C361" s="162" t="str">
        <f>IF(ISBLANK('Nomenklatur komplett'!S361),"-",'Nomenklatur komplett'!S361)</f>
        <v>Boniswil</v>
      </c>
    </row>
    <row r="362" spans="1:3" x14ac:dyDescent="0.2">
      <c r="A362" s="161" t="str">
        <f>IF(ISBLANK('Nomenklatur komplett'!Q362),"",'Nomenklatur komplett'!Q362)</f>
        <v/>
      </c>
      <c r="B362" s="161">
        <f>IF(ISBLANK('Nomenklatur komplett'!R362),"",'Nomenklatur komplett'!R362)</f>
        <v>11791</v>
      </c>
      <c r="C362" s="162" t="str">
        <f>IF(ISBLANK('Nomenklatur komplett'!S362),"-",'Nomenklatur komplett'!S362)</f>
        <v>Bonnefontaine</v>
      </c>
    </row>
    <row r="363" spans="1:3" x14ac:dyDescent="0.2">
      <c r="A363" s="161">
        <f>IF(ISBLANK('Nomenklatur komplett'!Q363),"",'Nomenklatur komplett'!Q363)</f>
        <v>3</v>
      </c>
      <c r="B363" s="161">
        <f>IF(ISBLANK('Nomenklatur komplett'!R363),"",'Nomenklatur komplett'!R363)</f>
        <v>11801</v>
      </c>
      <c r="C363" s="162" t="str">
        <f>IF(ISBLANK('Nomenklatur komplett'!S363),"-",'Nomenklatur komplett'!S363)</f>
        <v>Bonstetten</v>
      </c>
    </row>
    <row r="364" spans="1:3" x14ac:dyDescent="0.2">
      <c r="A364" s="161">
        <f>IF(ISBLANK('Nomenklatur komplett'!Q364),"",'Nomenklatur komplett'!Q364)</f>
        <v>5551</v>
      </c>
      <c r="B364" s="161">
        <f>IF(ISBLANK('Nomenklatur komplett'!R364),"",'Nomenklatur komplett'!R364)</f>
        <v>14777</v>
      </c>
      <c r="C364" s="162" t="str">
        <f>IF(ISBLANK('Nomenklatur komplett'!S364),"-",'Nomenklatur komplett'!S364)</f>
        <v>Bonvillars</v>
      </c>
    </row>
    <row r="365" spans="1:3" x14ac:dyDescent="0.2">
      <c r="A365" s="161">
        <f>IF(ISBLANK('Nomenklatur komplett'!Q365),"",'Nomenklatur komplett'!Q365)</f>
        <v>82</v>
      </c>
      <c r="B365" s="161">
        <f>IF(ISBLANK('Nomenklatur komplett'!R365),"",'Nomenklatur komplett'!R365)</f>
        <v>11786</v>
      </c>
      <c r="C365" s="162" t="str">
        <f>IF(ISBLANK('Nomenklatur komplett'!S365),"-",'Nomenklatur komplett'!S365)</f>
        <v>Boppelsen</v>
      </c>
    </row>
    <row r="366" spans="1:3" x14ac:dyDescent="0.2">
      <c r="A366" s="161">
        <f>IF(ISBLANK('Nomenklatur komplett'!Q366),"",'Nomenklatur komplett'!Q366)</f>
        <v>5706</v>
      </c>
      <c r="B366" s="161">
        <f>IF(ISBLANK('Nomenklatur komplett'!R366),"",'Nomenklatur komplett'!R366)</f>
        <v>14775</v>
      </c>
      <c r="C366" s="162" t="str">
        <f>IF(ISBLANK('Nomenklatur komplett'!S366),"-",'Nomenklatur komplett'!S366)</f>
        <v>Borex</v>
      </c>
    </row>
    <row r="367" spans="1:3" x14ac:dyDescent="0.2">
      <c r="A367" s="161" t="str">
        <f>IF(ISBLANK('Nomenklatur komplett'!Q367),"",'Nomenklatur komplett'!Q367)</f>
        <v/>
      </c>
      <c r="B367" s="161">
        <f>IF(ISBLANK('Nomenklatur komplett'!R367),"",'Nomenklatur komplett'!R367)</f>
        <v>11796</v>
      </c>
      <c r="C367" s="162" t="str">
        <f>IF(ISBLANK('Nomenklatur komplett'!S367),"-",'Nomenklatur komplett'!S367)</f>
        <v>Borgnone</v>
      </c>
    </row>
    <row r="368" spans="1:3" x14ac:dyDescent="0.2">
      <c r="A368" s="161" t="str">
        <f>IF(ISBLANK('Nomenklatur komplett'!Q368),"",'Nomenklatur komplett'!Q368)</f>
        <v/>
      </c>
      <c r="B368" s="161">
        <f>IF(ISBLANK('Nomenklatur komplett'!R368),"",'Nomenklatur komplett'!R368)</f>
        <v>16372</v>
      </c>
      <c r="C368" s="162" t="str">
        <f>IF(ISBLANK('Nomenklatur komplett'!S368),"-",'Nomenklatur komplett'!S368)</f>
        <v>Bosco</v>
      </c>
    </row>
    <row r="369" spans="1:3" x14ac:dyDescent="0.2">
      <c r="A369" s="161" t="str">
        <f>IF(ISBLANK('Nomenklatur komplett'!Q369),"",'Nomenklatur komplett'!Q369)</f>
        <v/>
      </c>
      <c r="B369" s="161">
        <f>IF(ISBLANK('Nomenklatur komplett'!R369),"",'Nomenklatur komplett'!R369)</f>
        <v>16464</v>
      </c>
      <c r="C369" s="162" t="str">
        <f>IF(ISBLANK('Nomenklatur komplett'!S369),"-",'Nomenklatur komplett'!S369)</f>
        <v>Bosco (Vallemaggia)</v>
      </c>
    </row>
    <row r="370" spans="1:3" x14ac:dyDescent="0.2">
      <c r="A370" s="161" t="str">
        <f>IF(ISBLANK('Nomenklatur komplett'!Q370),"",'Nomenklatur komplett'!Q370)</f>
        <v/>
      </c>
      <c r="B370" s="161">
        <f>IF(ISBLANK('Nomenklatur komplett'!R370),"",'Nomenklatur komplett'!R370)</f>
        <v>11797</v>
      </c>
      <c r="C370" s="162" t="str">
        <f>IF(ISBLANK('Nomenklatur komplett'!S370),"-",'Nomenklatur komplett'!S370)</f>
        <v>Bosco Luganese</v>
      </c>
    </row>
    <row r="371" spans="1:3" x14ac:dyDescent="0.2">
      <c r="A371" s="161">
        <f>IF(ISBLANK('Nomenklatur komplett'!Q371),"",'Nomenklatur komplett'!Q371)</f>
        <v>5304</v>
      </c>
      <c r="B371" s="161">
        <f>IF(ISBLANK('Nomenklatur komplett'!R371),"",'Nomenklatur komplett'!R371)</f>
        <v>11798</v>
      </c>
      <c r="C371" s="162" t="str">
        <f>IF(ISBLANK('Nomenklatur komplett'!S371),"-",'Nomenklatur komplett'!S371)</f>
        <v>Bosco/Gurin</v>
      </c>
    </row>
    <row r="372" spans="1:3" x14ac:dyDescent="0.2">
      <c r="A372" s="161">
        <f>IF(ISBLANK('Nomenklatur komplett'!Q372),"",'Nomenklatur komplett'!Q372)</f>
        <v>2323</v>
      </c>
      <c r="B372" s="161">
        <f>IF(ISBLANK('Nomenklatur komplett'!R372),"",'Nomenklatur komplett'!R372)</f>
        <v>11799</v>
      </c>
      <c r="C372" s="162" t="str">
        <f>IF(ISBLANK('Nomenklatur komplett'!S372),"-",'Nomenklatur komplett'!S372)</f>
        <v>Bossonnens</v>
      </c>
    </row>
    <row r="373" spans="1:3" x14ac:dyDescent="0.2">
      <c r="A373" s="161">
        <f>IF(ISBLANK('Nomenklatur komplett'!Q373),"",'Nomenklatur komplett'!Q373)</f>
        <v>4228</v>
      </c>
      <c r="B373" s="161">
        <f>IF(ISBLANK('Nomenklatur komplett'!R373),"",'Nomenklatur komplett'!R373)</f>
        <v>11800</v>
      </c>
      <c r="C373" s="162" t="str">
        <f>IF(ISBLANK('Nomenklatur komplett'!S373),"-",'Nomenklatur komplett'!S373)</f>
        <v>Boswil</v>
      </c>
    </row>
    <row r="374" spans="1:3" x14ac:dyDescent="0.2">
      <c r="A374" s="161">
        <f>IF(ISBLANK('Nomenklatur komplett'!Q374),"",'Nomenklatur komplett'!Q374)</f>
        <v>5514</v>
      </c>
      <c r="B374" s="161">
        <f>IF(ISBLANK('Nomenklatur komplett'!R374),"",'Nomenklatur komplett'!R374)</f>
        <v>14771</v>
      </c>
      <c r="C374" s="162" t="str">
        <f>IF(ISBLANK('Nomenklatur komplett'!S374),"-",'Nomenklatur komplett'!S374)</f>
        <v>Bottens</v>
      </c>
    </row>
    <row r="375" spans="1:3" x14ac:dyDescent="0.2">
      <c r="A375" s="161">
        <f>IF(ISBLANK('Nomenklatur komplett'!Q375),"",'Nomenklatur komplett'!Q375)</f>
        <v>4273</v>
      </c>
      <c r="B375" s="161">
        <f>IF(ISBLANK('Nomenklatur komplett'!R375),"",'Nomenklatur komplett'!R375)</f>
        <v>11845</v>
      </c>
      <c r="C375" s="162" t="str">
        <f>IF(ISBLANK('Nomenklatur komplett'!S375),"-",'Nomenklatur komplett'!S375)</f>
        <v>Bottenwil</v>
      </c>
    </row>
    <row r="376" spans="1:3" x14ac:dyDescent="0.2">
      <c r="A376" s="161">
        <f>IF(ISBLANK('Nomenklatur komplett'!Q376),"",'Nomenklatur komplett'!Q376)</f>
        <v>2123</v>
      </c>
      <c r="B376" s="161">
        <f>IF(ISBLANK('Nomenklatur komplett'!R376),"",'Nomenklatur komplett'!R376)</f>
        <v>14530</v>
      </c>
      <c r="C376" s="162" t="str">
        <f>IF(ISBLANK('Nomenklatur komplett'!S376),"-",'Nomenklatur komplett'!S376)</f>
        <v>Botterens</v>
      </c>
    </row>
    <row r="377" spans="1:3" x14ac:dyDescent="0.2">
      <c r="A377" s="161">
        <f>IF(ISBLANK('Nomenklatur komplett'!Q377),"",'Nomenklatur komplett'!Q377)</f>
        <v>4643</v>
      </c>
      <c r="B377" s="161">
        <f>IF(ISBLANK('Nomenklatur komplett'!R377),"",'Nomenklatur komplett'!R377)</f>
        <v>15425</v>
      </c>
      <c r="C377" s="162" t="str">
        <f>IF(ISBLANK('Nomenklatur komplett'!S377),"-",'Nomenklatur komplett'!S377)</f>
        <v>Bottighofen</v>
      </c>
    </row>
    <row r="378" spans="1:3" x14ac:dyDescent="0.2">
      <c r="A378" s="161">
        <f>IF(ISBLANK('Nomenklatur komplett'!Q378),"",'Nomenklatur komplett'!Q378)</f>
        <v>2767</v>
      </c>
      <c r="B378" s="161">
        <f>IF(ISBLANK('Nomenklatur komplett'!R378),"",'Nomenklatur komplett'!R378)</f>
        <v>13830</v>
      </c>
      <c r="C378" s="162" t="str">
        <f>IF(ISBLANK('Nomenklatur komplett'!S378),"-",'Nomenklatur komplett'!S378)</f>
        <v>Bottmingen</v>
      </c>
    </row>
    <row r="379" spans="1:3" x14ac:dyDescent="0.2">
      <c r="A379" s="161" t="str">
        <f>IF(ISBLANK('Nomenklatur komplett'!Q379),"",'Nomenklatur komplett'!Q379)</f>
        <v/>
      </c>
      <c r="B379" s="161">
        <f>IF(ISBLANK('Nomenklatur komplett'!R379),"",'Nomenklatur komplett'!R379)</f>
        <v>11841</v>
      </c>
      <c r="C379" s="162" t="str">
        <f>IF(ISBLANK('Nomenklatur komplett'!S379),"-",'Nomenklatur komplett'!S379)</f>
        <v>Boudevilliers</v>
      </c>
    </row>
    <row r="380" spans="1:3" x14ac:dyDescent="0.2">
      <c r="A380" s="161">
        <f>IF(ISBLANK('Nomenklatur komplett'!Q380),"",'Nomenklatur komplett'!Q380)</f>
        <v>6404</v>
      </c>
      <c r="B380" s="161">
        <f>IF(ISBLANK('Nomenklatur komplett'!R380),"",'Nomenklatur komplett'!R380)</f>
        <v>16089</v>
      </c>
      <c r="C380" s="162" t="str">
        <f>IF(ISBLANK('Nomenklatur komplett'!S380),"-",'Nomenklatur komplett'!S380)</f>
        <v>Boudry</v>
      </c>
    </row>
    <row r="381" spans="1:3" x14ac:dyDescent="0.2">
      <c r="A381" s="161" t="str">
        <f>IF(ISBLANK('Nomenklatur komplett'!Q381),"",'Nomenklatur komplett'!Q381)</f>
        <v/>
      </c>
      <c r="B381" s="161">
        <f>IF(ISBLANK('Nomenklatur komplett'!R381),"",'Nomenklatur komplett'!R381)</f>
        <v>16568</v>
      </c>
      <c r="C381" s="162" t="str">
        <f>IF(ISBLANK('Nomenklatur komplett'!S381),"-",'Nomenklatur komplett'!S381)</f>
        <v>Bougy</v>
      </c>
    </row>
    <row r="382" spans="1:3" x14ac:dyDescent="0.2">
      <c r="A382" s="161">
        <f>IF(ISBLANK('Nomenklatur komplett'!Q382),"",'Nomenklatur komplett'!Q382)</f>
        <v>5426</v>
      </c>
      <c r="B382" s="161">
        <f>IF(ISBLANK('Nomenklatur komplett'!R382),"",'Nomenklatur komplett'!R382)</f>
        <v>14764</v>
      </c>
      <c r="C382" s="162" t="str">
        <f>IF(ISBLANK('Nomenklatur komplett'!S382),"-",'Nomenklatur komplett'!S382)</f>
        <v>Bougy-Villars</v>
      </c>
    </row>
    <row r="383" spans="1:3" x14ac:dyDescent="0.2">
      <c r="A383" s="161">
        <f>IF(ISBLANK('Nomenklatur komplett'!Q383),"",'Nomenklatur komplett'!Q383)</f>
        <v>5661</v>
      </c>
      <c r="B383" s="161">
        <f>IF(ISBLANK('Nomenklatur komplett'!R383),"",'Nomenklatur komplett'!R383)</f>
        <v>14767</v>
      </c>
      <c r="C383" s="162" t="str">
        <f>IF(ISBLANK('Nomenklatur komplett'!S383),"-",'Nomenklatur komplett'!S383)</f>
        <v>Boulens</v>
      </c>
    </row>
    <row r="384" spans="1:3" x14ac:dyDescent="0.2">
      <c r="A384" s="161" t="str">
        <f>IF(ISBLANK('Nomenklatur komplett'!Q384),"",'Nomenklatur komplett'!Q384)</f>
        <v/>
      </c>
      <c r="B384" s="161">
        <f>IF(ISBLANK('Nomenklatur komplett'!R384),"",'Nomenklatur komplett'!R384)</f>
        <v>11836</v>
      </c>
      <c r="C384" s="162" t="str">
        <f>IF(ISBLANK('Nomenklatur komplett'!S384),"-",'Nomenklatur komplett'!S384)</f>
        <v>Bouloz</v>
      </c>
    </row>
    <row r="385" spans="1:3" x14ac:dyDescent="0.2">
      <c r="A385" s="161">
        <f>IF(ISBLANK('Nomenklatur komplett'!Q385),"",'Nomenklatur komplett'!Q385)</f>
        <v>6032</v>
      </c>
      <c r="B385" s="161">
        <f>IF(ISBLANK('Nomenklatur komplett'!R385),"",'Nomenklatur komplett'!R385)</f>
        <v>11846</v>
      </c>
      <c r="C385" s="162" t="str">
        <f>IF(ISBLANK('Nomenklatur komplett'!S385),"-",'Nomenklatur komplett'!S385)</f>
        <v>Bourg-Saint-Pierre</v>
      </c>
    </row>
    <row r="386" spans="1:3" x14ac:dyDescent="0.2">
      <c r="A386" s="161">
        <f>IF(ISBLANK('Nomenklatur komplett'!Q386),"",'Nomenklatur komplett'!Q386)</f>
        <v>5613</v>
      </c>
      <c r="B386" s="161">
        <f>IF(ISBLANK('Nomenklatur komplett'!R386),"",'Nomenklatur komplett'!R386)</f>
        <v>15493</v>
      </c>
      <c r="C386" s="162" t="str">
        <f>IF(ISBLANK('Nomenklatur komplett'!S386),"-",'Nomenklatur komplett'!S386)</f>
        <v>Bourg-en-Lavaux</v>
      </c>
    </row>
    <row r="387" spans="1:3" x14ac:dyDescent="0.2">
      <c r="A387" s="161">
        <f>IF(ISBLANK('Nomenklatur komplett'!Q387),"",'Nomenklatur komplett'!Q387)</f>
        <v>5472</v>
      </c>
      <c r="B387" s="161">
        <f>IF(ISBLANK('Nomenklatur komplett'!R387),"",'Nomenklatur komplett'!R387)</f>
        <v>14766</v>
      </c>
      <c r="C387" s="162" t="str">
        <f>IF(ISBLANK('Nomenklatur komplett'!S387),"-",'Nomenklatur komplett'!S387)</f>
        <v>Bournens</v>
      </c>
    </row>
    <row r="388" spans="1:3" x14ac:dyDescent="0.2">
      <c r="A388" s="161">
        <f>IF(ISBLANK('Nomenklatur komplett'!Q388),"",'Nomenklatur komplett'!Q388)</f>
        <v>6703</v>
      </c>
      <c r="B388" s="161">
        <f>IF(ISBLANK('Nomenklatur komplett'!R388),"",'Nomenklatur komplett'!R388)</f>
        <v>13274</v>
      </c>
      <c r="C388" s="162" t="str">
        <f>IF(ISBLANK('Nomenklatur komplett'!S388),"-",'Nomenklatur komplett'!S388)</f>
        <v>Bourrignon</v>
      </c>
    </row>
    <row r="389" spans="1:3" x14ac:dyDescent="0.2">
      <c r="A389" s="161">
        <f>IF(ISBLANK('Nomenklatur komplett'!Q389),"",'Nomenklatur komplett'!Q389)</f>
        <v>5473</v>
      </c>
      <c r="B389" s="161">
        <f>IF(ISBLANK('Nomenklatur komplett'!R389),"",'Nomenklatur komplett'!R389)</f>
        <v>14765</v>
      </c>
      <c r="C389" s="162" t="str">
        <f>IF(ISBLANK('Nomenklatur komplett'!S389),"-",'Nomenklatur komplett'!S389)</f>
        <v>Boussens</v>
      </c>
    </row>
    <row r="390" spans="1:3" x14ac:dyDescent="0.2">
      <c r="A390" s="161" t="str">
        <f>IF(ISBLANK('Nomenklatur komplett'!Q390),"",'Nomenklatur komplett'!Q390)</f>
        <v/>
      </c>
      <c r="B390" s="161">
        <f>IF(ISBLANK('Nomenklatur komplett'!R390),"",'Nomenklatur komplett'!R390)</f>
        <v>11849</v>
      </c>
      <c r="C390" s="162" t="str">
        <f>IF(ISBLANK('Nomenklatur komplett'!S390),"-",'Nomenklatur komplett'!S390)</f>
        <v>Boveresse</v>
      </c>
    </row>
    <row r="391" spans="1:3" x14ac:dyDescent="0.2">
      <c r="A391" s="161">
        <f>IF(ISBLANK('Nomenklatur komplett'!Q391),"",'Nomenklatur komplett'!Q391)</f>
        <v>6131</v>
      </c>
      <c r="B391" s="161">
        <f>IF(ISBLANK('Nomenklatur komplett'!R391),"",'Nomenklatur komplett'!R391)</f>
        <v>11850</v>
      </c>
      <c r="C391" s="162" t="str">
        <f>IF(ISBLANK('Nomenklatur komplett'!S391),"-",'Nomenklatur komplett'!S391)</f>
        <v>Bovernier</v>
      </c>
    </row>
    <row r="392" spans="1:3" x14ac:dyDescent="0.2">
      <c r="A392" s="161">
        <f>IF(ISBLANK('Nomenklatur komplett'!Q392),"",'Nomenklatur komplett'!Q392)</f>
        <v>605</v>
      </c>
      <c r="B392" s="161">
        <f>IF(ISBLANK('Nomenklatur komplett'!R392),"",'Nomenklatur komplett'!R392)</f>
        <v>15170</v>
      </c>
      <c r="C392" s="162" t="str">
        <f>IF(ISBLANK('Nomenklatur komplett'!S392),"-",'Nomenklatur komplett'!S392)</f>
        <v>Bowil</v>
      </c>
    </row>
    <row r="393" spans="1:3" x14ac:dyDescent="0.2">
      <c r="A393" s="161">
        <f>IF(ISBLANK('Nomenklatur komplett'!Q393),"",'Nomenklatur komplett'!Q393)</f>
        <v>6702</v>
      </c>
      <c r="B393" s="161">
        <f>IF(ISBLANK('Nomenklatur komplett'!R393),"",'Nomenklatur komplett'!R393)</f>
        <v>13273</v>
      </c>
      <c r="C393" s="162" t="str">
        <f>IF(ISBLANK('Nomenklatur komplett'!S393),"-",'Nomenklatur komplett'!S393)</f>
        <v>Boécourt</v>
      </c>
    </row>
    <row r="394" spans="1:3" x14ac:dyDescent="0.2">
      <c r="A394" s="161" t="str">
        <f>IF(ISBLANK('Nomenklatur komplett'!Q394),"",'Nomenklatur komplett'!Q394)</f>
        <v/>
      </c>
      <c r="B394" s="161">
        <f>IF(ISBLANK('Nomenklatur komplett'!R394),"",'Nomenklatur komplett'!R394)</f>
        <v>10123</v>
      </c>
      <c r="C394" s="162" t="str">
        <f>IF(ISBLANK('Nomenklatur komplett'!S394),"-",'Nomenklatur komplett'!S394)</f>
        <v>Braggio</v>
      </c>
    </row>
    <row r="395" spans="1:3" x14ac:dyDescent="0.2">
      <c r="A395" s="161" t="str">
        <f>IF(ISBLANK('Nomenklatur komplett'!Q395),"",'Nomenklatur komplett'!Q395)</f>
        <v/>
      </c>
      <c r="B395" s="161">
        <f>IF(ISBLANK('Nomenklatur komplett'!R395),"",'Nomenklatur komplett'!R395)</f>
        <v>11265</v>
      </c>
      <c r="C395" s="162" t="str">
        <f>IF(ISBLANK('Nomenklatur komplett'!S395),"-",'Nomenklatur komplett'!S395)</f>
        <v>Bramois</v>
      </c>
    </row>
    <row r="396" spans="1:3" x14ac:dyDescent="0.2">
      <c r="A396" s="161" t="str">
        <f>IF(ISBLANK('Nomenklatur komplett'!Q396),"",'Nomenklatur komplett'!Q396)</f>
        <v/>
      </c>
      <c r="B396" s="161">
        <f>IF(ISBLANK('Nomenklatur komplett'!R396),"",'Nomenklatur komplett'!R396)</f>
        <v>11828</v>
      </c>
      <c r="C396" s="162" t="str">
        <f>IF(ISBLANK('Nomenklatur komplett'!S396),"-",'Nomenklatur komplett'!S396)</f>
        <v>Bratsch</v>
      </c>
    </row>
    <row r="397" spans="1:3" x14ac:dyDescent="0.2">
      <c r="A397" s="161">
        <f>IF(ISBLANK('Nomenklatur komplett'!Q397),"",'Nomenklatur komplett'!Q397)</f>
        <v>4723</v>
      </c>
      <c r="B397" s="161">
        <f>IF(ISBLANK('Nomenklatur komplett'!R397),"",'Nomenklatur komplett'!R397)</f>
        <v>15470</v>
      </c>
      <c r="C397" s="162" t="str">
        <f>IF(ISBLANK('Nomenklatur komplett'!S397),"-",'Nomenklatur komplett'!S397)</f>
        <v>Braunau</v>
      </c>
    </row>
    <row r="398" spans="1:3" x14ac:dyDescent="0.2">
      <c r="A398" s="161" t="str">
        <f>IF(ISBLANK('Nomenklatur komplett'!Q398),"",'Nomenklatur komplett'!Q398)</f>
        <v/>
      </c>
      <c r="B398" s="161">
        <f>IF(ISBLANK('Nomenklatur komplett'!R398),"",'Nomenklatur komplett'!R398)</f>
        <v>11843</v>
      </c>
      <c r="C398" s="162" t="str">
        <f>IF(ISBLANK('Nomenklatur komplett'!S398),"-",'Nomenklatur komplett'!S398)</f>
        <v>Braunwald</v>
      </c>
    </row>
    <row r="399" spans="1:3" x14ac:dyDescent="0.2">
      <c r="A399" s="161" t="str">
        <f>IF(ISBLANK('Nomenklatur komplett'!Q399),"",'Nomenklatur komplett'!Q399)</f>
        <v/>
      </c>
      <c r="B399" s="161">
        <f>IF(ISBLANK('Nomenklatur komplett'!R399),"",'Nomenklatur komplett'!R399)</f>
        <v>16265</v>
      </c>
      <c r="C399" s="162" t="str">
        <f>IF(ISBLANK('Nomenklatur komplett'!S399),"-",'Nomenklatur komplett'!S399)</f>
        <v>Brechershäusern</v>
      </c>
    </row>
    <row r="400" spans="1:3" x14ac:dyDescent="0.2">
      <c r="A400" s="161">
        <f>IF(ISBLANK('Nomenklatur komplett'!Q400),"",'Nomenklatur komplett'!Q400)</f>
        <v>3792</v>
      </c>
      <c r="B400" s="161">
        <f>IF(ISBLANK('Nomenklatur komplett'!R400),"",'Nomenklatur komplett'!R400)</f>
        <v>16052</v>
      </c>
      <c r="C400" s="162" t="str">
        <f>IF(ISBLANK('Nomenklatur komplett'!S400),"-",'Nomenklatur komplett'!S400)</f>
        <v>Bregaglia</v>
      </c>
    </row>
    <row r="401" spans="1:3" x14ac:dyDescent="0.2">
      <c r="A401" s="161" t="str">
        <f>IF(ISBLANK('Nomenklatur komplett'!Q401),"",'Nomenklatur komplett'!Q401)</f>
        <v/>
      </c>
      <c r="B401" s="161">
        <f>IF(ISBLANK('Nomenklatur komplett'!R401),"",'Nomenklatur komplett'!R401)</f>
        <v>11821</v>
      </c>
      <c r="C401" s="162" t="str">
        <f>IF(ISBLANK('Nomenklatur komplett'!S401),"-",'Nomenklatur komplett'!S401)</f>
        <v>Breganzona</v>
      </c>
    </row>
    <row r="402" spans="1:3" x14ac:dyDescent="0.2">
      <c r="A402" s="161">
        <f>IF(ISBLANK('Nomenklatur komplett'!Q402),"",'Nomenklatur komplett'!Q402)</f>
        <v>5269</v>
      </c>
      <c r="B402" s="161">
        <f>IF(ISBLANK('Nomenklatur komplett'!R402),"",'Nomenklatur komplett'!R402)</f>
        <v>14974</v>
      </c>
      <c r="C402" s="162" t="str">
        <f>IF(ISBLANK('Nomenklatur komplett'!S402),"-",'Nomenklatur komplett'!S402)</f>
        <v>Breggia</v>
      </c>
    </row>
    <row r="403" spans="1:3" x14ac:dyDescent="0.2">
      <c r="A403" s="161">
        <f>IF(ISBLANK('Nomenklatur komplett'!Q403),"",'Nomenklatur komplett'!Q403)</f>
        <v>3981</v>
      </c>
      <c r="B403" s="161">
        <f>IF(ISBLANK('Nomenklatur komplett'!R403),"",'Nomenklatur komplett'!R403)</f>
        <v>16086</v>
      </c>
      <c r="C403" s="162" t="str">
        <f>IF(ISBLANK('Nomenklatur komplett'!S403),"-",'Nomenklatur komplett'!S403)</f>
        <v>Breil/Brigels</v>
      </c>
    </row>
    <row r="404" spans="1:3" x14ac:dyDescent="0.2">
      <c r="A404" s="161">
        <f>IF(ISBLANK('Nomenklatur komplett'!Q404),"",'Nomenklatur komplett'!Q404)</f>
        <v>2613</v>
      </c>
      <c r="B404" s="161">
        <f>IF(ISBLANK('Nomenklatur komplett'!R404),"",'Nomenklatur komplett'!R404)</f>
        <v>11822</v>
      </c>
      <c r="C404" s="162" t="str">
        <f>IF(ISBLANK('Nomenklatur komplett'!S404),"-",'Nomenklatur komplett'!S404)</f>
        <v>Breitenbach</v>
      </c>
    </row>
    <row r="405" spans="1:3" x14ac:dyDescent="0.2">
      <c r="A405" s="161">
        <f>IF(ISBLANK('Nomenklatur komplett'!Q405),"",'Nomenklatur komplett'!Q405)</f>
        <v>5622</v>
      </c>
      <c r="B405" s="161">
        <f>IF(ISBLANK('Nomenklatur komplett'!R405),"",'Nomenklatur komplett'!R405)</f>
        <v>14770</v>
      </c>
      <c r="C405" s="162" t="str">
        <f>IF(ISBLANK('Nomenklatur komplett'!S405),"-",'Nomenklatur komplett'!S405)</f>
        <v>Bremblens</v>
      </c>
    </row>
    <row r="406" spans="1:3" x14ac:dyDescent="0.2">
      <c r="A406" s="161">
        <f>IF(ISBLANK('Nomenklatur komplett'!Q406),"",'Nomenklatur komplett'!Q406)</f>
        <v>4063</v>
      </c>
      <c r="B406" s="161">
        <f>IF(ISBLANK('Nomenklatur komplett'!R406),"",'Nomenklatur komplett'!R406)</f>
        <v>15644</v>
      </c>
      <c r="C406" s="162" t="str">
        <f>IF(ISBLANK('Nomenklatur komplett'!S406),"-",'Nomenklatur komplett'!S406)</f>
        <v>Bremgarten (AG)</v>
      </c>
    </row>
    <row r="407" spans="1:3" x14ac:dyDescent="0.2">
      <c r="A407" s="161" t="str">
        <f>IF(ISBLANK('Nomenklatur komplett'!Q407),"",'Nomenklatur komplett'!Q407)</f>
        <v/>
      </c>
      <c r="B407" s="161">
        <f>IF(ISBLANK('Nomenklatur komplett'!R407),"",'Nomenklatur komplett'!R407)</f>
        <v>16249</v>
      </c>
      <c r="C407" s="162" t="str">
        <f>IF(ISBLANK('Nomenklatur komplett'!S407),"-",'Nomenklatur komplett'!S407)</f>
        <v>Bremgarten Herrschaft</v>
      </c>
    </row>
    <row r="408" spans="1:3" x14ac:dyDescent="0.2">
      <c r="A408" s="161" t="str">
        <f>IF(ISBLANK('Nomenklatur komplett'!Q408),"",'Nomenklatur komplett'!Q408)</f>
        <v/>
      </c>
      <c r="B408" s="161">
        <f>IF(ISBLANK('Nomenklatur komplett'!R408),"",'Nomenklatur komplett'!R408)</f>
        <v>16251</v>
      </c>
      <c r="C408" s="162" t="str">
        <f>IF(ISBLANK('Nomenklatur komplett'!S408),"-",'Nomenklatur komplett'!S408)</f>
        <v>Bremgarten Stadtgericht</v>
      </c>
    </row>
    <row r="409" spans="1:3" x14ac:dyDescent="0.2">
      <c r="A409" s="161">
        <f>IF(ISBLANK('Nomenklatur komplett'!Q409),"",'Nomenklatur komplett'!Q409)</f>
        <v>353</v>
      </c>
      <c r="B409" s="161">
        <f>IF(ISBLANK('Nomenklatur komplett'!R409),"",'Nomenklatur komplett'!R409)</f>
        <v>15031</v>
      </c>
      <c r="C409" s="162" t="str">
        <f>IF(ISBLANK('Nomenklatur komplett'!S409),"-",'Nomenklatur komplett'!S409)</f>
        <v>Bremgarten bei Bern</v>
      </c>
    </row>
    <row r="410" spans="1:3" x14ac:dyDescent="0.2">
      <c r="A410" s="161" t="str">
        <f>IF(ISBLANK('Nomenklatur komplett'!Q410),"",'Nomenklatur komplett'!Q410)</f>
        <v/>
      </c>
      <c r="B410" s="161">
        <f>IF(ISBLANK('Nomenklatur komplett'!R410),"",'Nomenklatur komplett'!R410)</f>
        <v>11835</v>
      </c>
      <c r="C410" s="162" t="str">
        <f>IF(ISBLANK('Nomenklatur komplett'!S410),"-",'Nomenklatur komplett'!S410)</f>
        <v>Brenles</v>
      </c>
    </row>
    <row r="411" spans="1:3" x14ac:dyDescent="0.2">
      <c r="A411" s="161" t="str">
        <f>IF(ISBLANK('Nomenklatur komplett'!Q411),"",'Nomenklatur komplett'!Q411)</f>
        <v/>
      </c>
      <c r="B411" s="161">
        <f>IF(ISBLANK('Nomenklatur komplett'!R411),"",'Nomenklatur komplett'!R411)</f>
        <v>11827</v>
      </c>
      <c r="C411" s="162" t="str">
        <f>IF(ISBLANK('Nomenklatur komplett'!S411),"-",'Nomenklatur komplett'!S411)</f>
        <v>Breno</v>
      </c>
    </row>
    <row r="412" spans="1:3" x14ac:dyDescent="0.2">
      <c r="A412" s="161">
        <f>IF(ISBLANK('Nomenklatur komplett'!Q412),"",'Nomenklatur komplett'!Q412)</f>
        <v>606</v>
      </c>
      <c r="B412" s="161">
        <f>IF(ISBLANK('Nomenklatur komplett'!R412),"",'Nomenklatur komplett'!R412)</f>
        <v>15171</v>
      </c>
      <c r="C412" s="162" t="str">
        <f>IF(ISBLANK('Nomenklatur komplett'!S412),"-",'Nomenklatur komplett'!S412)</f>
        <v>Brenzikofen</v>
      </c>
    </row>
    <row r="413" spans="1:3" x14ac:dyDescent="0.2">
      <c r="A413" s="161" t="str">
        <f>IF(ISBLANK('Nomenklatur komplett'!Q413),"",'Nomenklatur komplett'!Q413)</f>
        <v/>
      </c>
      <c r="B413" s="161">
        <f>IF(ISBLANK('Nomenklatur komplett'!R413),"",'Nomenklatur komplett'!R413)</f>
        <v>10951</v>
      </c>
      <c r="C413" s="162" t="str">
        <f>IF(ISBLANK('Nomenklatur komplett'!S413),"-",'Nomenklatur komplett'!S413)</f>
        <v>Bressaucourt</v>
      </c>
    </row>
    <row r="414" spans="1:3" x14ac:dyDescent="0.2">
      <c r="A414" s="161">
        <f>IF(ISBLANK('Nomenklatur komplett'!Q414),"",'Nomenklatur komplett'!Q414)</f>
        <v>5515</v>
      </c>
      <c r="B414" s="161">
        <f>IF(ISBLANK('Nomenklatur komplett'!R414),"",'Nomenklatur komplett'!R414)</f>
        <v>14772</v>
      </c>
      <c r="C414" s="162" t="str">
        <f>IF(ISBLANK('Nomenklatur komplett'!S414),"-",'Nomenklatur komplett'!S414)</f>
        <v>Bretigny-sur-Morrens</v>
      </c>
    </row>
    <row r="415" spans="1:3" x14ac:dyDescent="0.2">
      <c r="A415" s="161">
        <f>IF(ISBLANK('Nomenklatur komplett'!Q415),"",'Nomenklatur komplett'!Q415)</f>
        <v>5748</v>
      </c>
      <c r="B415" s="161">
        <f>IF(ISBLANK('Nomenklatur komplett'!R415),"",'Nomenklatur komplett'!R415)</f>
        <v>14769</v>
      </c>
      <c r="C415" s="162" t="str">
        <f>IF(ISBLANK('Nomenklatur komplett'!S415),"-",'Nomenklatur komplett'!S415)</f>
        <v>Bretonnières</v>
      </c>
    </row>
    <row r="416" spans="1:3" x14ac:dyDescent="0.2">
      <c r="A416" s="161">
        <f>IF(ISBLANK('Nomenklatur komplett'!Q416),"",'Nomenklatur komplett'!Q416)</f>
        <v>2883</v>
      </c>
      <c r="B416" s="161">
        <f>IF(ISBLANK('Nomenklatur komplett'!R416),"",'Nomenklatur komplett'!R416)</f>
        <v>13811</v>
      </c>
      <c r="C416" s="162" t="str">
        <f>IF(ISBLANK('Nomenklatur komplett'!S416),"-",'Nomenklatur komplett'!S416)</f>
        <v>Bretzwil</v>
      </c>
    </row>
    <row r="417" spans="1:3" x14ac:dyDescent="0.2">
      <c r="A417" s="161">
        <f>IF(ISBLANK('Nomenklatur komplett'!Q417),"",'Nomenklatur komplett'!Q417)</f>
        <v>573</v>
      </c>
      <c r="B417" s="161">
        <f>IF(ISBLANK('Nomenklatur komplett'!R417),"",'Nomenklatur komplett'!R417)</f>
        <v>15146</v>
      </c>
      <c r="C417" s="162" t="str">
        <f>IF(ISBLANK('Nomenklatur komplett'!S417),"-",'Nomenklatur komplett'!S417)</f>
        <v>Brienz (BE)</v>
      </c>
    </row>
    <row r="418" spans="1:3" x14ac:dyDescent="0.2">
      <c r="A418" s="161" t="str">
        <f>IF(ISBLANK('Nomenklatur komplett'!Q418),"",'Nomenklatur komplett'!Q418)</f>
        <v/>
      </c>
      <c r="B418" s="161">
        <f>IF(ISBLANK('Nomenklatur komplett'!R418),"",'Nomenklatur komplett'!R418)</f>
        <v>11830</v>
      </c>
      <c r="C418" s="162" t="str">
        <f>IF(ISBLANK('Nomenklatur komplett'!S418),"-",'Nomenklatur komplett'!S418)</f>
        <v>Brienz (GR)</v>
      </c>
    </row>
    <row r="419" spans="1:3" x14ac:dyDescent="0.2">
      <c r="A419" s="161" t="str">
        <f>IF(ISBLANK('Nomenklatur komplett'!Q419),"",'Nomenklatur komplett'!Q419)</f>
        <v/>
      </c>
      <c r="B419" s="161">
        <f>IF(ISBLANK('Nomenklatur komplett'!R419),"",'Nomenklatur komplett'!R419)</f>
        <v>16262</v>
      </c>
      <c r="C419" s="162" t="str">
        <f>IF(ISBLANK('Nomenklatur komplett'!S419),"-",'Nomenklatur komplett'!S419)</f>
        <v>Brienz-Surava</v>
      </c>
    </row>
    <row r="420" spans="1:3" x14ac:dyDescent="0.2">
      <c r="A420" s="161" t="str">
        <f>IF(ISBLANK('Nomenklatur komplett'!Q420),"",'Nomenklatur komplett'!Q420)</f>
        <v/>
      </c>
      <c r="B420" s="161">
        <f>IF(ISBLANK('Nomenklatur komplett'!R420),"",'Nomenklatur komplett'!R420)</f>
        <v>14088</v>
      </c>
      <c r="C420" s="162" t="str">
        <f>IF(ISBLANK('Nomenklatur komplett'!S420),"-",'Nomenklatur komplett'!S420)</f>
        <v>Brienz/Brinzauls</v>
      </c>
    </row>
    <row r="421" spans="1:3" x14ac:dyDescent="0.2">
      <c r="A421" s="161">
        <f>IF(ISBLANK('Nomenklatur komplett'!Q421),"",'Nomenklatur komplett'!Q421)</f>
        <v>574</v>
      </c>
      <c r="B421" s="161">
        <f>IF(ISBLANK('Nomenklatur komplett'!R421),"",'Nomenklatur komplett'!R421)</f>
        <v>15147</v>
      </c>
      <c r="C421" s="162" t="str">
        <f>IF(ISBLANK('Nomenklatur komplett'!S421),"-",'Nomenklatur komplett'!S421)</f>
        <v>Brienzwiler</v>
      </c>
    </row>
    <row r="422" spans="1:3" x14ac:dyDescent="0.2">
      <c r="A422" s="161" t="str">
        <f>IF(ISBLANK('Nomenklatur komplett'!Q422),"",'Nomenklatur komplett'!Q422)</f>
        <v/>
      </c>
      <c r="B422" s="161">
        <f>IF(ISBLANK('Nomenklatur komplett'!R422),"",'Nomenklatur komplett'!R422)</f>
        <v>11217</v>
      </c>
      <c r="C422" s="162" t="str">
        <f>IF(ISBLANK('Nomenklatur komplett'!S422),"-",'Nomenklatur komplett'!S422)</f>
        <v>Brig</v>
      </c>
    </row>
    <row r="423" spans="1:3" x14ac:dyDescent="0.2">
      <c r="A423" s="161">
        <f>IF(ISBLANK('Nomenklatur komplett'!Q423),"",'Nomenklatur komplett'!Q423)</f>
        <v>6002</v>
      </c>
      <c r="B423" s="161">
        <f>IF(ISBLANK('Nomenklatur komplett'!R423),"",'Nomenklatur komplett'!R423)</f>
        <v>13228</v>
      </c>
      <c r="C423" s="162" t="str">
        <f>IF(ISBLANK('Nomenklatur komplett'!S423),"-",'Nomenklatur komplett'!S423)</f>
        <v>Brig-Glis</v>
      </c>
    </row>
    <row r="424" spans="1:3" x14ac:dyDescent="0.2">
      <c r="A424" s="161" t="str">
        <f>IF(ISBLANK('Nomenklatur komplett'!Q424),"",'Nomenklatur komplett'!Q424)</f>
        <v/>
      </c>
      <c r="B424" s="161">
        <f>IF(ISBLANK('Nomenklatur komplett'!R424),"",'Nomenklatur komplett'!R424)</f>
        <v>16520</v>
      </c>
      <c r="C424" s="162" t="str">
        <f>IF(ISBLANK('Nomenklatur komplett'!S424),"-",'Nomenklatur komplett'!S424)</f>
        <v>Brigels</v>
      </c>
    </row>
    <row r="425" spans="1:3" x14ac:dyDescent="0.2">
      <c r="A425" s="161" t="str">
        <f>IF(ISBLANK('Nomenklatur komplett'!Q425),"",'Nomenklatur komplett'!Q425)</f>
        <v/>
      </c>
      <c r="B425" s="161">
        <f>IF(ISBLANK('Nomenklatur komplett'!R425),"",'Nomenklatur komplett'!R425)</f>
        <v>11218</v>
      </c>
      <c r="C425" s="162" t="str">
        <f>IF(ISBLANK('Nomenklatur komplett'!S425),"-",'Nomenklatur komplett'!S425)</f>
        <v>Brigerbad</v>
      </c>
    </row>
    <row r="426" spans="1:3" x14ac:dyDescent="0.2">
      <c r="A426" s="161" t="str">
        <f>IF(ISBLANK('Nomenklatur komplett'!Q426),"",'Nomenklatur komplett'!Q426)</f>
        <v/>
      </c>
      <c r="B426" s="161">
        <f>IF(ISBLANK('Nomenklatur komplett'!R426),"",'Nomenklatur komplett'!R426)</f>
        <v>16145</v>
      </c>
      <c r="C426" s="162" t="str">
        <f>IF(ISBLANK('Nomenklatur komplett'!S426),"-",'Nomenklatur komplett'!S426)</f>
        <v>Brione (Verzasca)</v>
      </c>
    </row>
    <row r="427" spans="1:3" x14ac:dyDescent="0.2">
      <c r="A427" s="161">
        <f>IF(ISBLANK('Nomenklatur komplett'!Q427),"",'Nomenklatur komplett'!Q427)</f>
        <v>5096</v>
      </c>
      <c r="B427" s="161">
        <f>IF(ISBLANK('Nomenklatur komplett'!R427),"",'Nomenklatur komplett'!R427)</f>
        <v>11832</v>
      </c>
      <c r="C427" s="162" t="str">
        <f>IF(ISBLANK('Nomenklatur komplett'!S427),"-",'Nomenklatur komplett'!S427)</f>
        <v>Brione sopra Minusio</v>
      </c>
    </row>
    <row r="428" spans="1:3" x14ac:dyDescent="0.2">
      <c r="A428" s="161">
        <f>IF(ISBLANK('Nomenklatur komplett'!Q428),"",'Nomenklatur komplett'!Q428)</f>
        <v>2782</v>
      </c>
      <c r="B428" s="161">
        <f>IF(ISBLANK('Nomenklatur komplett'!R428),"",'Nomenklatur komplett'!R428)</f>
        <v>13840</v>
      </c>
      <c r="C428" s="162" t="str">
        <f>IF(ISBLANK('Nomenklatur komplett'!S428),"-",'Nomenklatur komplett'!S428)</f>
        <v>Brislach</v>
      </c>
    </row>
    <row r="429" spans="1:3" x14ac:dyDescent="0.2">
      <c r="A429" s="161">
        <f>IF(ISBLANK('Nomenklatur komplett'!Q429),"",'Nomenklatur komplett'!Q429)</f>
        <v>5097</v>
      </c>
      <c r="B429" s="161">
        <f>IF(ISBLANK('Nomenklatur komplett'!R429),"",'Nomenklatur komplett'!R429)</f>
        <v>11833</v>
      </c>
      <c r="C429" s="162" t="str">
        <f>IF(ISBLANK('Nomenklatur komplett'!S429),"-",'Nomenklatur komplett'!S429)</f>
        <v>Brissago</v>
      </c>
    </row>
    <row r="430" spans="1:3" x14ac:dyDescent="0.2">
      <c r="A430" s="161">
        <f>IF(ISBLANK('Nomenklatur komplett'!Q430),"",'Nomenklatur komplett'!Q430)</f>
        <v>4274</v>
      </c>
      <c r="B430" s="161">
        <f>IF(ISBLANK('Nomenklatur komplett'!R430),"",'Nomenklatur komplett'!R430)</f>
        <v>11636</v>
      </c>
      <c r="C430" s="162" t="str">
        <f>IF(ISBLANK('Nomenklatur komplett'!S430),"-",'Nomenklatur komplett'!S430)</f>
        <v>Brittnau</v>
      </c>
    </row>
    <row r="431" spans="1:3" x14ac:dyDescent="0.2">
      <c r="A431" s="161">
        <f>IF(ISBLANK('Nomenklatur komplett'!Q431),"",'Nomenklatur komplett'!Q431)</f>
        <v>2124</v>
      </c>
      <c r="B431" s="161">
        <f>IF(ISBLANK('Nomenklatur komplett'!R431),"",'Nomenklatur komplett'!R431)</f>
        <v>11871</v>
      </c>
      <c r="C431" s="162" t="str">
        <f>IF(ISBLANK('Nomenklatur komplett'!S431),"-",'Nomenklatur komplett'!S431)</f>
        <v>Broc</v>
      </c>
    </row>
    <row r="432" spans="1:3" x14ac:dyDescent="0.2">
      <c r="A432" s="161" t="str">
        <f>IF(ISBLANK('Nomenklatur komplett'!Q432),"",'Nomenklatur komplett'!Q432)</f>
        <v/>
      </c>
      <c r="B432" s="161">
        <f>IF(ISBLANK('Nomenklatur komplett'!R432),"",'Nomenklatur komplett'!R432)</f>
        <v>11669</v>
      </c>
      <c r="C432" s="162" t="str">
        <f>IF(ISBLANK('Nomenklatur komplett'!S432),"-",'Nomenklatur komplett'!S432)</f>
        <v>Broglio</v>
      </c>
    </row>
    <row r="433" spans="1:3" x14ac:dyDescent="0.2">
      <c r="A433" s="161" t="str">
        <f>IF(ISBLANK('Nomenklatur komplett'!Q433),"",'Nomenklatur komplett'!Q433)</f>
        <v/>
      </c>
      <c r="B433" s="161">
        <f>IF(ISBLANK('Nomenklatur komplett'!R433),"",'Nomenklatur komplett'!R433)</f>
        <v>10026</v>
      </c>
      <c r="C433" s="162" t="str">
        <f>IF(ISBLANK('Nomenklatur komplett'!S433),"-",'Nomenklatur komplett'!S433)</f>
        <v>Bronschhofen</v>
      </c>
    </row>
    <row r="434" spans="1:3" x14ac:dyDescent="0.2">
      <c r="A434" s="161" t="str">
        <f>IF(ISBLANK('Nomenklatur komplett'!Q434),"",'Nomenklatur komplett'!Q434)</f>
        <v/>
      </c>
      <c r="B434" s="161">
        <f>IF(ISBLANK('Nomenklatur komplett'!R434),"",'Nomenklatur komplett'!R434)</f>
        <v>11468</v>
      </c>
      <c r="C434" s="162" t="str">
        <f>IF(ISBLANK('Nomenklatur komplett'!S434),"-",'Nomenklatur komplett'!S434)</f>
        <v>Brontallo</v>
      </c>
    </row>
    <row r="435" spans="1:3" x14ac:dyDescent="0.2">
      <c r="A435" s="161" t="str">
        <f>IF(ISBLANK('Nomenklatur komplett'!Q435),"",'Nomenklatur komplett'!Q435)</f>
        <v/>
      </c>
      <c r="B435" s="161">
        <f>IF(ISBLANK('Nomenklatur komplett'!R435),"",'Nomenklatur komplett'!R435)</f>
        <v>11469</v>
      </c>
      <c r="C435" s="162" t="str">
        <f>IF(ISBLANK('Nomenklatur komplett'!S435),"-",'Nomenklatur komplett'!S435)</f>
        <v>Brot-Dessous</v>
      </c>
    </row>
    <row r="436" spans="1:3" x14ac:dyDescent="0.2">
      <c r="A436" s="161" t="str">
        <f>IF(ISBLANK('Nomenklatur komplett'!Q436),"",'Nomenklatur komplett'!Q436)</f>
        <v/>
      </c>
      <c r="B436" s="161">
        <f>IF(ISBLANK('Nomenklatur komplett'!R436),"",'Nomenklatur komplett'!R436)</f>
        <v>16239</v>
      </c>
      <c r="C436" s="162" t="str">
        <f>IF(ISBLANK('Nomenklatur komplett'!S436),"-",'Nomenklatur komplett'!S436)</f>
        <v>Brot-Dessus</v>
      </c>
    </row>
    <row r="437" spans="1:3" x14ac:dyDescent="0.2">
      <c r="A437" s="161">
        <f>IF(ISBLANK('Nomenklatur komplett'!Q437),"",'Nomenklatur komplett'!Q437)</f>
        <v>6433</v>
      </c>
      <c r="B437" s="161">
        <f>IF(ISBLANK('Nomenklatur komplett'!R437),"",'Nomenklatur komplett'!R437)</f>
        <v>16100</v>
      </c>
      <c r="C437" s="162" t="str">
        <f>IF(ISBLANK('Nomenklatur komplett'!S437),"-",'Nomenklatur komplett'!S437)</f>
        <v>Brot-Plamboz</v>
      </c>
    </row>
    <row r="438" spans="1:3" x14ac:dyDescent="0.2">
      <c r="A438" s="161">
        <f>IF(ISBLANK('Nomenklatur komplett'!Q438),"",'Nomenklatur komplett'!Q438)</f>
        <v>4095</v>
      </c>
      <c r="B438" s="161">
        <f>IF(ISBLANK('Nomenklatur komplett'!R438),"",'Nomenklatur komplett'!R438)</f>
        <v>16135</v>
      </c>
      <c r="C438" s="162" t="str">
        <f>IF(ISBLANK('Nomenklatur komplett'!S438),"-",'Nomenklatur komplett'!S438)</f>
        <v>Brugg</v>
      </c>
    </row>
    <row r="439" spans="1:3" x14ac:dyDescent="0.2">
      <c r="A439" s="161">
        <f>IF(ISBLANK('Nomenklatur komplett'!Q439),"",'Nomenklatur komplett'!Q439)</f>
        <v>4193</v>
      </c>
      <c r="B439" s="161">
        <f>IF(ISBLANK('Nomenklatur komplett'!R439),"",'Nomenklatur komplett'!R439)</f>
        <v>11472</v>
      </c>
      <c r="C439" s="162" t="str">
        <f>IF(ISBLANK('Nomenklatur komplett'!S439),"-",'Nomenklatur komplett'!S439)</f>
        <v>Brunegg</v>
      </c>
    </row>
    <row r="440" spans="1:3" x14ac:dyDescent="0.2">
      <c r="A440" s="161" t="str">
        <f>IF(ISBLANK('Nomenklatur komplett'!Q440),"",'Nomenklatur komplett'!Q440)</f>
        <v/>
      </c>
      <c r="B440" s="161">
        <f>IF(ISBLANK('Nomenklatur komplett'!R440),"",'Nomenklatur komplett'!R440)</f>
        <v>10103</v>
      </c>
      <c r="C440" s="162" t="str">
        <f>IF(ISBLANK('Nomenklatur komplett'!S440),"-",'Nomenklatur komplett'!S440)</f>
        <v>Brunnadern</v>
      </c>
    </row>
    <row r="441" spans="1:3" x14ac:dyDescent="0.2">
      <c r="A441" s="161" t="str">
        <f>IF(ISBLANK('Nomenklatur komplett'!Q441),"",'Nomenklatur komplett'!Q441)</f>
        <v/>
      </c>
      <c r="B441" s="161">
        <f>IF(ISBLANK('Nomenklatur komplett'!R441),"",'Nomenklatur komplett'!R441)</f>
        <v>11483</v>
      </c>
      <c r="C441" s="162" t="str">
        <f>IF(ISBLANK('Nomenklatur komplett'!S441),"-",'Nomenklatur komplett'!S441)</f>
        <v>Brunnenthal</v>
      </c>
    </row>
    <row r="442" spans="1:3" x14ac:dyDescent="0.2">
      <c r="A442" s="161">
        <f>IF(ISBLANK('Nomenklatur komplett'!Q442),"",'Nomenklatur komplett'!Q442)</f>
        <v>5160</v>
      </c>
      <c r="B442" s="161">
        <f>IF(ISBLANK('Nomenklatur komplett'!R442),"",'Nomenklatur komplett'!R442)</f>
        <v>11475</v>
      </c>
      <c r="C442" s="162" t="str">
        <f>IF(ISBLANK('Nomenklatur komplett'!S442),"-",'Nomenklatur komplett'!S442)</f>
        <v>Brusino Arsizio</v>
      </c>
    </row>
    <row r="443" spans="1:3" x14ac:dyDescent="0.2">
      <c r="A443" s="161">
        <f>IF(ISBLANK('Nomenklatur komplett'!Q443),"",'Nomenklatur komplett'!Q443)</f>
        <v>3551</v>
      </c>
      <c r="B443" s="161">
        <f>IF(ISBLANK('Nomenklatur komplett'!R443),"",'Nomenklatur komplett'!R443)</f>
        <v>15967</v>
      </c>
      <c r="C443" s="162" t="str">
        <f>IF(ISBLANK('Nomenklatur komplett'!S443),"-",'Nomenklatur komplett'!S443)</f>
        <v>Brusio</v>
      </c>
    </row>
    <row r="444" spans="1:3" x14ac:dyDescent="0.2">
      <c r="A444" s="161" t="str">
        <f>IF(ISBLANK('Nomenklatur komplett'!Q444),"",'Nomenklatur komplett'!Q444)</f>
        <v/>
      </c>
      <c r="B444" s="161">
        <f>IF(ISBLANK('Nomenklatur komplett'!R444),"",'Nomenklatur komplett'!R444)</f>
        <v>11477</v>
      </c>
      <c r="C444" s="162" t="str">
        <f>IF(ISBLANK('Nomenklatur komplett'!S444),"-",'Nomenklatur komplett'!S444)</f>
        <v>Bruzella</v>
      </c>
    </row>
    <row r="445" spans="1:3" x14ac:dyDescent="0.2">
      <c r="A445" s="161" t="str">
        <f>IF(ISBLANK('Nomenklatur komplett'!Q445),"",'Nomenklatur komplett'!Q445)</f>
        <v/>
      </c>
      <c r="B445" s="161">
        <f>IF(ISBLANK('Nomenklatur komplett'!R445),"",'Nomenklatur komplett'!R445)</f>
        <v>16567</v>
      </c>
      <c r="C445" s="162" t="str">
        <f>IF(ISBLANK('Nomenklatur komplett'!S445),"-",'Nomenklatur komplett'!S445)</f>
        <v>Brè</v>
      </c>
    </row>
    <row r="446" spans="1:3" x14ac:dyDescent="0.2">
      <c r="A446" s="161" t="str">
        <f>IF(ISBLANK('Nomenklatur komplett'!Q446),"",'Nomenklatur komplett'!Q446)</f>
        <v/>
      </c>
      <c r="B446" s="161">
        <f>IF(ISBLANK('Nomenklatur komplett'!R446),"",'Nomenklatur komplett'!R446)</f>
        <v>11176</v>
      </c>
      <c r="C446" s="162" t="str">
        <f>IF(ISBLANK('Nomenklatur komplett'!S446),"-",'Nomenklatur komplett'!S446)</f>
        <v>Brè-Aldesago</v>
      </c>
    </row>
    <row r="447" spans="1:3" x14ac:dyDescent="0.2">
      <c r="A447" s="161" t="str">
        <f>IF(ISBLANK('Nomenklatur komplett'!Q447),"",'Nomenklatur komplett'!Q447)</f>
        <v/>
      </c>
      <c r="B447" s="161">
        <f>IF(ISBLANK('Nomenklatur komplett'!R447),"",'Nomenklatur komplett'!R447)</f>
        <v>16192</v>
      </c>
      <c r="C447" s="162" t="str">
        <f>IF(ISBLANK('Nomenklatur komplett'!S447),"-",'Nomenklatur komplett'!S447)</f>
        <v>Brétigny-Saint-Barthélemy</v>
      </c>
    </row>
    <row r="448" spans="1:3" x14ac:dyDescent="0.2">
      <c r="A448" s="161">
        <f>IF(ISBLANK('Nomenklatur komplett'!Q448),"",'Nomenklatur komplett'!Q448)</f>
        <v>733</v>
      </c>
      <c r="B448" s="161">
        <f>IF(ISBLANK('Nomenklatur komplett'!R448),"",'Nomenklatur komplett'!R448)</f>
        <v>15239</v>
      </c>
      <c r="C448" s="162" t="str">
        <f>IF(ISBLANK('Nomenklatur komplett'!S448),"-",'Nomenklatur komplett'!S448)</f>
        <v>Brügg</v>
      </c>
    </row>
    <row r="449" spans="1:3" x14ac:dyDescent="0.2">
      <c r="A449" s="161" t="str">
        <f>IF(ISBLANK('Nomenklatur komplett'!Q449),"",'Nomenklatur komplett'!Q449)</f>
        <v/>
      </c>
      <c r="B449" s="161">
        <f>IF(ISBLANK('Nomenklatur komplett'!R449),"",'Nomenklatur komplett'!R449)</f>
        <v>11471</v>
      </c>
      <c r="C449" s="162" t="str">
        <f>IF(ISBLANK('Nomenklatur komplett'!S449),"-",'Nomenklatur komplett'!S449)</f>
        <v>Brügglen</v>
      </c>
    </row>
    <row r="450" spans="1:3" x14ac:dyDescent="0.2">
      <c r="A450" s="161">
        <f>IF(ISBLANK('Nomenklatur komplett'!Q450),"",'Nomenklatur komplett'!Q450)</f>
        <v>2292</v>
      </c>
      <c r="B450" s="161">
        <f>IF(ISBLANK('Nomenklatur komplett'!R450),"",'Nomenklatur komplett'!R450)</f>
        <v>11473</v>
      </c>
      <c r="C450" s="162" t="str">
        <f>IF(ISBLANK('Nomenklatur komplett'!S450),"-",'Nomenklatur komplett'!S450)</f>
        <v>Brünisried</v>
      </c>
    </row>
    <row r="451" spans="1:3" x14ac:dyDescent="0.2">
      <c r="A451" s="161">
        <f>IF(ISBLANK('Nomenklatur komplett'!Q451),"",'Nomenklatur komplett'!Q451)</f>
        <v>491</v>
      </c>
      <c r="B451" s="161">
        <f>IF(ISBLANK('Nomenklatur komplett'!R451),"",'Nomenklatur komplett'!R451)</f>
        <v>15100</v>
      </c>
      <c r="C451" s="162" t="str">
        <f>IF(ISBLANK('Nomenklatur komplett'!S451),"-",'Nomenklatur komplett'!S451)</f>
        <v>Brüttelen</v>
      </c>
    </row>
    <row r="452" spans="1:3" x14ac:dyDescent="0.2">
      <c r="A452" s="161">
        <f>IF(ISBLANK('Nomenklatur komplett'!Q452),"",'Nomenklatur komplett'!Q452)</f>
        <v>213</v>
      </c>
      <c r="B452" s="161">
        <f>IF(ISBLANK('Nomenklatur komplett'!R452),"",'Nomenklatur komplett'!R452)</f>
        <v>11467</v>
      </c>
      <c r="C452" s="162" t="str">
        <f>IF(ISBLANK('Nomenklatur komplett'!S452),"-",'Nomenklatur komplett'!S452)</f>
        <v>Brütten</v>
      </c>
    </row>
    <row r="453" spans="1:3" x14ac:dyDescent="0.2">
      <c r="A453" s="161">
        <f>IF(ISBLANK('Nomenklatur komplett'!Q453),"",'Nomenklatur komplett'!Q453)</f>
        <v>2823</v>
      </c>
      <c r="B453" s="161">
        <f>IF(ISBLANK('Nomenklatur komplett'!R453),"",'Nomenklatur komplett'!R453)</f>
        <v>13768</v>
      </c>
      <c r="C453" s="162" t="str">
        <f>IF(ISBLANK('Nomenklatur komplett'!S453),"-",'Nomenklatur komplett'!S453)</f>
        <v>Bubendorf</v>
      </c>
    </row>
    <row r="454" spans="1:3" x14ac:dyDescent="0.2">
      <c r="A454" s="161">
        <f>IF(ISBLANK('Nomenklatur komplett'!Q454),"",'Nomenklatur komplett'!Q454)</f>
        <v>112</v>
      </c>
      <c r="B454" s="161">
        <f>IF(ISBLANK('Nomenklatur komplett'!R454),"",'Nomenklatur komplett'!R454)</f>
        <v>11478</v>
      </c>
      <c r="C454" s="162" t="str">
        <f>IF(ISBLANK('Nomenklatur komplett'!S454),"-",'Nomenklatur komplett'!S454)</f>
        <v>Bubikon</v>
      </c>
    </row>
    <row r="455" spans="1:3" x14ac:dyDescent="0.2">
      <c r="A455" s="161">
        <f>IF(ISBLANK('Nomenklatur komplett'!Q455),"",'Nomenklatur komplett'!Q455)</f>
        <v>2961</v>
      </c>
      <c r="B455" s="161">
        <f>IF(ISBLANK('Nomenklatur komplett'!R455),"",'Nomenklatur komplett'!R455)</f>
        <v>11479</v>
      </c>
      <c r="C455" s="162" t="str">
        <f>IF(ISBLANK('Nomenklatur komplett'!S455),"-",'Nomenklatur komplett'!S455)</f>
        <v>Buch (SH)</v>
      </c>
    </row>
    <row r="456" spans="1:3" x14ac:dyDescent="0.2">
      <c r="A456" s="161">
        <f>IF(ISBLANK('Nomenklatur komplett'!Q456),"",'Nomenklatur komplett'!Q456)</f>
        <v>24</v>
      </c>
      <c r="B456" s="161">
        <f>IF(ISBLANK('Nomenklatur komplett'!R456),"",'Nomenklatur komplett'!R456)</f>
        <v>15513</v>
      </c>
      <c r="C456" s="162" t="str">
        <f>IF(ISBLANK('Nomenklatur komplett'!S456),"-",'Nomenklatur komplett'!S456)</f>
        <v>Buch am Irchel</v>
      </c>
    </row>
    <row r="457" spans="1:3" x14ac:dyDescent="0.2">
      <c r="A457" s="161" t="str">
        <f>IF(ISBLANK('Nomenklatur komplett'!Q457),"",'Nomenklatur komplett'!Q457)</f>
        <v/>
      </c>
      <c r="B457" s="161">
        <f>IF(ISBLANK('Nomenklatur komplett'!R457),"",'Nomenklatur komplett'!R457)</f>
        <v>16566</v>
      </c>
      <c r="C457" s="162" t="str">
        <f>IF(ISBLANK('Nomenklatur komplett'!S457),"-",'Nomenklatur komplett'!S457)</f>
        <v>Buch bei Affeltrangen</v>
      </c>
    </row>
    <row r="458" spans="1:3" x14ac:dyDescent="0.2">
      <c r="A458" s="161" t="str">
        <f>IF(ISBLANK('Nomenklatur komplett'!Q458),"",'Nomenklatur komplett'!Q458)</f>
        <v/>
      </c>
      <c r="B458" s="161">
        <f>IF(ISBLANK('Nomenklatur komplett'!R458),"",'Nomenklatur komplett'!R458)</f>
        <v>11481</v>
      </c>
      <c r="C458" s="162" t="str">
        <f>IF(ISBLANK('Nomenklatur komplett'!S458),"-",'Nomenklatur komplett'!S458)</f>
        <v>Buch bei Frauenfeld</v>
      </c>
    </row>
    <row r="459" spans="1:3" x14ac:dyDescent="0.2">
      <c r="A459" s="161" t="str">
        <f>IF(ISBLANK('Nomenklatur komplett'!Q459),"",'Nomenklatur komplett'!Q459)</f>
        <v/>
      </c>
      <c r="B459" s="161">
        <f>IF(ISBLANK('Nomenklatur komplett'!R459),"",'Nomenklatur komplett'!R459)</f>
        <v>11459</v>
      </c>
      <c r="C459" s="162" t="str">
        <f>IF(ISBLANK('Nomenklatur komplett'!S459),"-",'Nomenklatur komplett'!S459)</f>
        <v>Buch bei Märwil</v>
      </c>
    </row>
    <row r="460" spans="1:3" x14ac:dyDescent="0.2">
      <c r="A460" s="161" t="str">
        <f>IF(ISBLANK('Nomenklatur komplett'!Q460),"",'Nomenklatur komplett'!Q460)</f>
        <v/>
      </c>
      <c r="B460" s="161">
        <f>IF(ISBLANK('Nomenklatur komplett'!R460),"",'Nomenklatur komplett'!R460)</f>
        <v>16565</v>
      </c>
      <c r="C460" s="162" t="str">
        <f>IF(ISBLANK('Nomenklatur komplett'!S460),"-",'Nomenklatur komplett'!S460)</f>
        <v>Buch bei Uesslingen</v>
      </c>
    </row>
    <row r="461" spans="1:3" x14ac:dyDescent="0.2">
      <c r="A461" s="161" t="str">
        <f>IF(ISBLANK('Nomenklatur komplett'!Q461),"",'Nomenklatur komplett'!Q461)</f>
        <v/>
      </c>
      <c r="B461" s="161">
        <f>IF(ISBLANK('Nomenklatur komplett'!R461),"",'Nomenklatur komplett'!R461)</f>
        <v>11476</v>
      </c>
      <c r="C461" s="162" t="str">
        <f>IF(ISBLANK('Nomenklatur komplett'!S461),"-",'Nomenklatur komplett'!S461)</f>
        <v>Buchackern</v>
      </c>
    </row>
    <row r="462" spans="1:3" x14ac:dyDescent="0.2">
      <c r="A462" s="161">
        <f>IF(ISBLANK('Nomenklatur komplett'!Q462),"",'Nomenklatur komplett'!Q462)</f>
        <v>2933</v>
      </c>
      <c r="B462" s="161">
        <f>IF(ISBLANK('Nomenklatur komplett'!R462),"",'Nomenklatur komplett'!R462)</f>
        <v>11474</v>
      </c>
      <c r="C462" s="162" t="str">
        <f>IF(ISBLANK('Nomenklatur komplett'!S462),"-",'Nomenklatur komplett'!S462)</f>
        <v>Buchberg</v>
      </c>
    </row>
    <row r="463" spans="1:3" x14ac:dyDescent="0.2">
      <c r="A463" s="161">
        <f>IF(ISBLANK('Nomenklatur komplett'!Q463),"",'Nomenklatur komplett'!Q463)</f>
        <v>2465</v>
      </c>
      <c r="B463" s="161">
        <f>IF(ISBLANK('Nomenklatur komplett'!R463),"",'Nomenklatur komplett'!R463)</f>
        <v>15642</v>
      </c>
      <c r="C463" s="162" t="str">
        <f>IF(ISBLANK('Nomenklatur komplett'!S463),"-",'Nomenklatur komplett'!S463)</f>
        <v>Buchegg</v>
      </c>
    </row>
    <row r="464" spans="1:3" x14ac:dyDescent="0.2">
      <c r="A464" s="161" t="str">
        <f>IF(ISBLANK('Nomenklatur komplett'!Q464),"",'Nomenklatur komplett'!Q464)</f>
        <v/>
      </c>
      <c r="B464" s="161">
        <f>IF(ISBLANK('Nomenklatur komplett'!R464),"",'Nomenklatur komplett'!R464)</f>
        <v>16207</v>
      </c>
      <c r="C464" s="162" t="str">
        <f>IF(ISBLANK('Nomenklatur komplett'!S464),"-",'Nomenklatur komplett'!S464)</f>
        <v>Buchen</v>
      </c>
    </row>
    <row r="465" spans="1:3" x14ac:dyDescent="0.2">
      <c r="A465" s="161">
        <f>IF(ISBLANK('Nomenklatur komplett'!Q465),"",'Nomenklatur komplett'!Q465)</f>
        <v>923</v>
      </c>
      <c r="B465" s="161">
        <f>IF(ISBLANK('Nomenklatur komplett'!R465),"",'Nomenklatur komplett'!R465)</f>
        <v>15322</v>
      </c>
      <c r="C465" s="162" t="str">
        <f>IF(ISBLANK('Nomenklatur komplett'!S465),"-",'Nomenklatur komplett'!S465)</f>
        <v>Buchholterberg</v>
      </c>
    </row>
    <row r="466" spans="1:3" x14ac:dyDescent="0.2">
      <c r="A466" s="161">
        <f>IF(ISBLANK('Nomenklatur komplett'!Q466),"",'Nomenklatur komplett'!Q466)</f>
        <v>5623</v>
      </c>
      <c r="B466" s="161">
        <f>IF(ISBLANK('Nomenklatur komplett'!R466),"",'Nomenklatur komplett'!R466)</f>
        <v>14844</v>
      </c>
      <c r="C466" s="162" t="str">
        <f>IF(ISBLANK('Nomenklatur komplett'!S466),"-",'Nomenklatur komplett'!S466)</f>
        <v>Buchillon</v>
      </c>
    </row>
    <row r="467" spans="1:3" x14ac:dyDescent="0.2">
      <c r="A467" s="161">
        <f>IF(ISBLANK('Nomenklatur komplett'!Q467),"",'Nomenklatur komplett'!Q467)</f>
        <v>1052</v>
      </c>
      <c r="B467" s="161">
        <f>IF(ISBLANK('Nomenklatur komplett'!R467),"",'Nomenklatur komplett'!R467)</f>
        <v>15532</v>
      </c>
      <c r="C467" s="162" t="str">
        <f>IF(ISBLANK('Nomenklatur komplett'!S467),"-",'Nomenklatur komplett'!S467)</f>
        <v>Buchrain</v>
      </c>
    </row>
    <row r="468" spans="1:3" x14ac:dyDescent="0.2">
      <c r="A468" s="161">
        <f>IF(ISBLANK('Nomenklatur komplett'!Q468),"",'Nomenklatur komplett'!Q468)</f>
        <v>4003</v>
      </c>
      <c r="B468" s="161">
        <f>IF(ISBLANK('Nomenklatur komplett'!R468),"",'Nomenklatur komplett'!R468)</f>
        <v>11454</v>
      </c>
      <c r="C468" s="162" t="str">
        <f>IF(ISBLANK('Nomenklatur komplett'!S468),"-",'Nomenklatur komplett'!S468)</f>
        <v>Buchs (AG)</v>
      </c>
    </row>
    <row r="469" spans="1:3" x14ac:dyDescent="0.2">
      <c r="A469" s="161" t="str">
        <f>IF(ISBLANK('Nomenklatur komplett'!Q469),"",'Nomenklatur komplett'!Q469)</f>
        <v/>
      </c>
      <c r="B469" s="161">
        <f>IF(ISBLANK('Nomenklatur komplett'!R469),"",'Nomenklatur komplett'!R469)</f>
        <v>11455</v>
      </c>
      <c r="C469" s="162" t="str">
        <f>IF(ISBLANK('Nomenklatur komplett'!S469),"-",'Nomenklatur komplett'!S469)</f>
        <v>Buchs (LU)</v>
      </c>
    </row>
    <row r="470" spans="1:3" x14ac:dyDescent="0.2">
      <c r="A470" s="161">
        <f>IF(ISBLANK('Nomenklatur komplett'!Q470),"",'Nomenklatur komplett'!Q470)</f>
        <v>3271</v>
      </c>
      <c r="B470" s="161">
        <f>IF(ISBLANK('Nomenklatur komplett'!R470),"",'Nomenklatur komplett'!R470)</f>
        <v>14405</v>
      </c>
      <c r="C470" s="162" t="str">
        <f>IF(ISBLANK('Nomenklatur komplett'!S470),"-",'Nomenklatur komplett'!S470)</f>
        <v>Buchs (SG)</v>
      </c>
    </row>
    <row r="471" spans="1:3" x14ac:dyDescent="0.2">
      <c r="A471" s="161">
        <f>IF(ISBLANK('Nomenklatur komplett'!Q471),"",'Nomenklatur komplett'!Q471)</f>
        <v>83</v>
      </c>
      <c r="B471" s="161">
        <f>IF(ISBLANK('Nomenklatur komplett'!R471),"",'Nomenklatur komplett'!R471)</f>
        <v>11456</v>
      </c>
      <c r="C471" s="162" t="str">
        <f>IF(ISBLANK('Nomenklatur komplett'!S471),"-",'Nomenklatur komplett'!S471)</f>
        <v>Buchs (ZH)</v>
      </c>
    </row>
    <row r="472" spans="1:3" x14ac:dyDescent="0.2">
      <c r="A472" s="161" t="str">
        <f>IF(ISBLANK('Nomenklatur komplett'!Q472),"",'Nomenklatur komplett'!Q472)</f>
        <v/>
      </c>
      <c r="B472" s="161">
        <f>IF(ISBLANK('Nomenklatur komplett'!R472),"",'Nomenklatur komplett'!R472)</f>
        <v>16531</v>
      </c>
      <c r="C472" s="162" t="str">
        <f>IF(ISBLANK('Nomenklatur komplett'!S472),"-",'Nomenklatur komplett'!S472)</f>
        <v>Buchthalen</v>
      </c>
    </row>
    <row r="473" spans="1:3" x14ac:dyDescent="0.2">
      <c r="A473" s="161">
        <f>IF(ISBLANK('Nomenklatur komplett'!Q473),"",'Nomenklatur komplett'!Q473)</f>
        <v>2843</v>
      </c>
      <c r="B473" s="161">
        <f>IF(ISBLANK('Nomenklatur komplett'!R473),"",'Nomenklatur komplett'!R473)</f>
        <v>13782</v>
      </c>
      <c r="C473" s="162" t="str">
        <f>IF(ISBLANK('Nomenklatur komplett'!S473),"-",'Nomenklatur komplett'!S473)</f>
        <v>Buckten</v>
      </c>
    </row>
    <row r="474" spans="1:3" x14ac:dyDescent="0.2">
      <c r="A474" s="161" t="str">
        <f>IF(ISBLANK('Nomenklatur komplett'!Q474),"",'Nomenklatur komplett'!Q474)</f>
        <v/>
      </c>
      <c r="B474" s="161">
        <f>IF(ISBLANK('Nomenklatur komplett'!R474),"",'Nomenklatur komplett'!R474)</f>
        <v>11460</v>
      </c>
      <c r="C474" s="162" t="str">
        <f>IF(ISBLANK('Nomenklatur komplett'!S474),"-",'Nomenklatur komplett'!S474)</f>
        <v>Buhwil</v>
      </c>
    </row>
    <row r="475" spans="1:3" x14ac:dyDescent="0.2">
      <c r="A475" s="161" t="str">
        <f>IF(ISBLANK('Nomenklatur komplett'!Q475),"",'Nomenklatur komplett'!Q475)</f>
        <v/>
      </c>
      <c r="B475" s="161">
        <f>IF(ISBLANK('Nomenklatur komplett'!R475),"",'Nomenklatur komplett'!R475)</f>
        <v>10992</v>
      </c>
      <c r="C475" s="162" t="str">
        <f>IF(ISBLANK('Nomenklatur komplett'!S475),"-",'Nomenklatur komplett'!S475)</f>
        <v>Buix</v>
      </c>
    </row>
    <row r="476" spans="1:3" x14ac:dyDescent="0.2">
      <c r="A476" s="161">
        <f>IF(ISBLANK('Nomenklatur komplett'!Q476),"",'Nomenklatur komplett'!Q476)</f>
        <v>2125</v>
      </c>
      <c r="B476" s="161">
        <f>IF(ISBLANK('Nomenklatur komplett'!R476),"",'Nomenklatur komplett'!R476)</f>
        <v>14528</v>
      </c>
      <c r="C476" s="162" t="str">
        <f>IF(ISBLANK('Nomenklatur komplett'!S476),"-",'Nomenklatur komplett'!S476)</f>
        <v>Bulle</v>
      </c>
    </row>
    <row r="477" spans="1:3" x14ac:dyDescent="0.2">
      <c r="A477" s="161">
        <f>IF(ISBLANK('Nomenklatur komplett'!Q477),"",'Nomenklatur komplett'!Q477)</f>
        <v>5552</v>
      </c>
      <c r="B477" s="161">
        <f>IF(ISBLANK('Nomenklatur komplett'!R477),"",'Nomenklatur komplett'!R477)</f>
        <v>14843</v>
      </c>
      <c r="C477" s="162" t="str">
        <f>IF(ISBLANK('Nomenklatur komplett'!S477),"-",'Nomenklatur komplett'!S477)</f>
        <v>Bullet</v>
      </c>
    </row>
    <row r="478" spans="1:3" x14ac:dyDescent="0.2">
      <c r="A478" s="161">
        <f>IF(ISBLANK('Nomenklatur komplett'!Q478),"",'Nomenklatur komplett'!Q478)</f>
        <v>1502</v>
      </c>
      <c r="B478" s="161">
        <f>IF(ISBLANK('Nomenklatur komplett'!R478),"",'Nomenklatur komplett'!R478)</f>
        <v>11465</v>
      </c>
      <c r="C478" s="162" t="str">
        <f>IF(ISBLANK('Nomenklatur komplett'!S478),"-",'Nomenklatur komplett'!S478)</f>
        <v>Buochs</v>
      </c>
    </row>
    <row r="479" spans="1:3" x14ac:dyDescent="0.2">
      <c r="A479" s="161">
        <f>IF(ISBLANK('Nomenklatur komplett'!Q479),"",'Nomenklatur komplett'!Q479)</f>
        <v>6778</v>
      </c>
      <c r="B479" s="161">
        <f>IF(ISBLANK('Nomenklatur komplett'!R479),"",'Nomenklatur komplett'!R479)</f>
        <v>13325</v>
      </c>
      <c r="C479" s="162" t="str">
        <f>IF(ISBLANK('Nomenklatur komplett'!S479),"-",'Nomenklatur komplett'!S479)</f>
        <v>Bure</v>
      </c>
    </row>
    <row r="480" spans="1:3" x14ac:dyDescent="0.2">
      <c r="A480" s="161">
        <f>IF(ISBLANK('Nomenklatur komplett'!Q480),"",'Nomenklatur komplett'!Q480)</f>
        <v>4133</v>
      </c>
      <c r="B480" s="161">
        <f>IF(ISBLANK('Nomenklatur komplett'!R480),"",'Nomenklatur komplett'!R480)</f>
        <v>11503</v>
      </c>
      <c r="C480" s="162" t="str">
        <f>IF(ISBLANK('Nomenklatur komplett'!S480),"-",'Nomenklatur komplett'!S480)</f>
        <v>Burg (AG)</v>
      </c>
    </row>
    <row r="481" spans="1:3" x14ac:dyDescent="0.2">
      <c r="A481" s="161" t="str">
        <f>IF(ISBLANK('Nomenklatur komplett'!Q481),"",'Nomenklatur komplett'!Q481)</f>
        <v/>
      </c>
      <c r="B481" s="161">
        <f>IF(ISBLANK('Nomenklatur komplett'!R481),"",'Nomenklatur komplett'!R481)</f>
        <v>11205</v>
      </c>
      <c r="C481" s="162" t="str">
        <f>IF(ISBLANK('Nomenklatur komplett'!S481),"-",'Nomenklatur komplett'!S481)</f>
        <v>Burg bei Murten</v>
      </c>
    </row>
    <row r="482" spans="1:3" x14ac:dyDescent="0.2">
      <c r="A482" s="161">
        <f>IF(ISBLANK('Nomenklatur komplett'!Q482),"",'Nomenklatur komplett'!Q482)</f>
        <v>2783</v>
      </c>
      <c r="B482" s="161">
        <f>IF(ISBLANK('Nomenklatur komplett'!R482),"",'Nomenklatur komplett'!R482)</f>
        <v>13841</v>
      </c>
      <c r="C482" s="162" t="str">
        <f>IF(ISBLANK('Nomenklatur komplett'!S482),"-",'Nomenklatur komplett'!S482)</f>
        <v>Burg im Leimental</v>
      </c>
    </row>
    <row r="483" spans="1:3" x14ac:dyDescent="0.2">
      <c r="A483" s="161">
        <f>IF(ISBLANK('Nomenklatur komplett'!Q483),"",'Nomenklatur komplett'!Q483)</f>
        <v>404</v>
      </c>
      <c r="B483" s="161">
        <f>IF(ISBLANK('Nomenklatur komplett'!R483),"",'Nomenklatur komplett'!R483)</f>
        <v>15061</v>
      </c>
      <c r="C483" s="162" t="str">
        <f>IF(ISBLANK('Nomenklatur komplett'!S483),"-",'Nomenklatur komplett'!S483)</f>
        <v>Burgdorf</v>
      </c>
    </row>
    <row r="484" spans="1:3" x14ac:dyDescent="0.2">
      <c r="A484" s="161">
        <f>IF(ISBLANK('Nomenklatur komplett'!Q484),"",'Nomenklatur komplett'!Q484)</f>
        <v>863</v>
      </c>
      <c r="B484" s="161">
        <f>IF(ISBLANK('Nomenklatur komplett'!R484),"",'Nomenklatur komplett'!R484)</f>
        <v>15288</v>
      </c>
      <c r="C484" s="162" t="str">
        <f>IF(ISBLANK('Nomenklatur komplett'!S484),"-",'Nomenklatur komplett'!S484)</f>
        <v>Burgistein</v>
      </c>
    </row>
    <row r="485" spans="1:3" x14ac:dyDescent="0.2">
      <c r="A485" s="161" t="str">
        <f>IF(ISBLANK('Nomenklatur komplett'!Q485),"",'Nomenklatur komplett'!Q485)</f>
        <v/>
      </c>
      <c r="B485" s="161">
        <f>IF(ISBLANK('Nomenklatur komplett'!R485),"",'Nomenklatur komplett'!R485)</f>
        <v>11029</v>
      </c>
      <c r="C485" s="162" t="str">
        <f>IF(ISBLANK('Nomenklatur komplett'!S485),"-",'Nomenklatur komplett'!S485)</f>
        <v>Burgäschi</v>
      </c>
    </row>
    <row r="486" spans="1:3" x14ac:dyDescent="0.2">
      <c r="A486" s="161">
        <f>IF(ISBLANK('Nomenklatur komplett'!Q486),"",'Nomenklatur komplett'!Q486)</f>
        <v>5852</v>
      </c>
      <c r="B486" s="161">
        <f>IF(ISBLANK('Nomenklatur komplett'!R486),"",'Nomenklatur komplett'!R486)</f>
        <v>14837</v>
      </c>
      <c r="C486" s="162" t="str">
        <f>IF(ISBLANK('Nomenklatur komplett'!S486),"-",'Nomenklatur komplett'!S486)</f>
        <v>Bursinel</v>
      </c>
    </row>
    <row r="487" spans="1:3" x14ac:dyDescent="0.2">
      <c r="A487" s="161">
        <f>IF(ISBLANK('Nomenklatur komplett'!Q487),"",'Nomenklatur komplett'!Q487)</f>
        <v>5853</v>
      </c>
      <c r="B487" s="161">
        <f>IF(ISBLANK('Nomenklatur komplett'!R487),"",'Nomenklatur komplett'!R487)</f>
        <v>14840</v>
      </c>
      <c r="C487" s="162" t="str">
        <f>IF(ISBLANK('Nomenklatur komplett'!S487),"-",'Nomenklatur komplett'!S487)</f>
        <v>Bursins</v>
      </c>
    </row>
    <row r="488" spans="1:3" x14ac:dyDescent="0.2">
      <c r="A488" s="161">
        <f>IF(ISBLANK('Nomenklatur komplett'!Q488),"",'Nomenklatur komplett'!Q488)</f>
        <v>5854</v>
      </c>
      <c r="B488" s="161">
        <f>IF(ISBLANK('Nomenklatur komplett'!R488),"",'Nomenklatur komplett'!R488)</f>
        <v>14842</v>
      </c>
      <c r="C488" s="162" t="str">
        <f>IF(ISBLANK('Nomenklatur komplett'!S488),"-",'Nomenklatur komplett'!S488)</f>
        <v>Burtigny</v>
      </c>
    </row>
    <row r="489" spans="1:3" x14ac:dyDescent="0.2">
      <c r="A489" s="161" t="str">
        <f>IF(ISBLANK('Nomenklatur komplett'!Q489),"",'Nomenklatur komplett'!Q489)</f>
        <v/>
      </c>
      <c r="B489" s="161">
        <f>IF(ISBLANK('Nomenklatur komplett'!R489),"",'Nomenklatur komplett'!R489)</f>
        <v>16519</v>
      </c>
      <c r="C489" s="162" t="str">
        <f>IF(ISBLANK('Nomenklatur komplett'!S489),"-",'Nomenklatur komplett'!S489)</f>
        <v>Busen</v>
      </c>
    </row>
    <row r="490" spans="1:3" x14ac:dyDescent="0.2">
      <c r="A490" s="161">
        <f>IF(ISBLANK('Nomenklatur komplett'!Q490),"",'Nomenklatur komplett'!Q490)</f>
        <v>3804</v>
      </c>
      <c r="B490" s="161">
        <f>IF(ISBLANK('Nomenklatur komplett'!R490),"",'Nomenklatur komplett'!R490)</f>
        <v>16012</v>
      </c>
      <c r="C490" s="162" t="str">
        <f>IF(ISBLANK('Nomenklatur komplett'!S490),"-",'Nomenklatur komplett'!S490)</f>
        <v>Buseno</v>
      </c>
    </row>
    <row r="491" spans="1:3" x14ac:dyDescent="0.2">
      <c r="A491" s="161">
        <f>IF(ISBLANK('Nomenklatur komplett'!Q491),"",'Nomenklatur komplett'!Q491)</f>
        <v>5624</v>
      </c>
      <c r="B491" s="161">
        <f>IF(ISBLANK('Nomenklatur komplett'!R491),"",'Nomenklatur komplett'!R491)</f>
        <v>15651</v>
      </c>
      <c r="C491" s="162" t="str">
        <f>IF(ISBLANK('Nomenklatur komplett'!S491),"-",'Nomenklatur komplett'!S491)</f>
        <v>Bussigny</v>
      </c>
    </row>
    <row r="492" spans="1:3" x14ac:dyDescent="0.2">
      <c r="A492" s="161" t="str">
        <f>IF(ISBLANK('Nomenklatur komplett'!Q492),"",'Nomenklatur komplett'!Q492)</f>
        <v/>
      </c>
      <c r="B492" s="161">
        <f>IF(ISBLANK('Nomenklatur komplett'!R492),"",'Nomenklatur komplett'!R492)</f>
        <v>11512</v>
      </c>
      <c r="C492" s="162" t="str">
        <f>IF(ISBLANK('Nomenklatur komplett'!S492),"-",'Nomenklatur komplett'!S492)</f>
        <v>Bussigny-près-Lausanne</v>
      </c>
    </row>
    <row r="493" spans="1:3" x14ac:dyDescent="0.2">
      <c r="A493" s="161" t="str">
        <f>IF(ISBLANK('Nomenklatur komplett'!Q493),"",'Nomenklatur komplett'!Q493)</f>
        <v/>
      </c>
      <c r="B493" s="161">
        <f>IF(ISBLANK('Nomenklatur komplett'!R493),"",'Nomenklatur komplett'!R493)</f>
        <v>16582</v>
      </c>
      <c r="C493" s="162" t="str">
        <f>IF(ISBLANK('Nomenklatur komplett'!S493),"-",'Nomenklatur komplett'!S493)</f>
        <v>Bussigny-sur-Morges</v>
      </c>
    </row>
    <row r="494" spans="1:3" x14ac:dyDescent="0.2">
      <c r="A494" s="161" t="str">
        <f>IF(ISBLANK('Nomenklatur komplett'!Q494),"",'Nomenklatur komplett'!Q494)</f>
        <v/>
      </c>
      <c r="B494" s="161">
        <f>IF(ISBLANK('Nomenklatur komplett'!R494),"",'Nomenklatur komplett'!R494)</f>
        <v>11513</v>
      </c>
      <c r="C494" s="162" t="str">
        <f>IF(ISBLANK('Nomenklatur komplett'!S494),"-",'Nomenklatur komplett'!S494)</f>
        <v>Bussigny-sur-Oron</v>
      </c>
    </row>
    <row r="495" spans="1:3" x14ac:dyDescent="0.2">
      <c r="A495" s="161">
        <f>IF(ISBLANK('Nomenklatur komplett'!Q495),"",'Nomenklatur komplett'!Q495)</f>
        <v>4921</v>
      </c>
      <c r="B495" s="161">
        <f>IF(ISBLANK('Nomenklatur komplett'!R495),"",'Nomenklatur komplett'!R495)</f>
        <v>15444</v>
      </c>
      <c r="C495" s="162" t="str">
        <f>IF(ISBLANK('Nomenklatur komplett'!S495),"-",'Nomenklatur komplett'!S495)</f>
        <v>Bussnang</v>
      </c>
    </row>
    <row r="496" spans="1:3" x14ac:dyDescent="0.2">
      <c r="A496" s="161" t="str">
        <f>IF(ISBLANK('Nomenklatur komplett'!Q496),"",'Nomenklatur komplett'!Q496)</f>
        <v/>
      </c>
      <c r="B496" s="161">
        <f>IF(ISBLANK('Nomenklatur komplett'!R496),"",'Nomenklatur komplett'!R496)</f>
        <v>11515</v>
      </c>
      <c r="C496" s="162" t="str">
        <f>IF(ISBLANK('Nomenklatur komplett'!S496),"-",'Nomenklatur komplett'!S496)</f>
        <v>Busswil (TG)</v>
      </c>
    </row>
    <row r="497" spans="1:3" x14ac:dyDescent="0.2">
      <c r="A497" s="161" t="str">
        <f>IF(ISBLANK('Nomenklatur komplett'!Q497),"",'Nomenklatur komplett'!Q497)</f>
        <v/>
      </c>
      <c r="B497" s="161">
        <f>IF(ISBLANK('Nomenklatur komplett'!R497),"",'Nomenklatur komplett'!R497)</f>
        <v>11516</v>
      </c>
      <c r="C497" s="162" t="str">
        <f>IF(ISBLANK('Nomenklatur komplett'!S497),"-",'Nomenklatur komplett'!S497)</f>
        <v>Busswil bei Büren</v>
      </c>
    </row>
    <row r="498" spans="1:3" x14ac:dyDescent="0.2">
      <c r="A498" s="161">
        <f>IF(ISBLANK('Nomenklatur komplett'!Q498),"",'Nomenklatur komplett'!Q498)</f>
        <v>325</v>
      </c>
      <c r="B498" s="161">
        <f>IF(ISBLANK('Nomenklatur komplett'!R498),"",'Nomenklatur komplett'!R498)</f>
        <v>15011</v>
      </c>
      <c r="C498" s="162" t="str">
        <f>IF(ISBLANK('Nomenklatur komplett'!S498),"-",'Nomenklatur komplett'!S498)</f>
        <v>Busswil bei Melchnau</v>
      </c>
    </row>
    <row r="499" spans="1:3" x14ac:dyDescent="0.2">
      <c r="A499" s="161" t="str">
        <f>IF(ISBLANK('Nomenklatur komplett'!Q499),"",'Nomenklatur komplett'!Q499)</f>
        <v/>
      </c>
      <c r="B499" s="161">
        <f>IF(ISBLANK('Nomenklatur komplett'!R499),"",'Nomenklatur komplett'!R499)</f>
        <v>11491</v>
      </c>
      <c r="C499" s="162" t="str">
        <f>IF(ISBLANK('Nomenklatur komplett'!S499),"-",'Nomenklatur komplett'!S499)</f>
        <v>Bussy (FR)</v>
      </c>
    </row>
    <row r="500" spans="1:3" x14ac:dyDescent="0.2">
      <c r="A500" s="161">
        <f>IF(ISBLANK('Nomenklatur komplett'!Q500),"",'Nomenklatur komplett'!Q500)</f>
        <v>5625</v>
      </c>
      <c r="B500" s="161">
        <f>IF(ISBLANK('Nomenklatur komplett'!R500),"",'Nomenklatur komplett'!R500)</f>
        <v>14551</v>
      </c>
      <c r="C500" s="162" t="str">
        <f>IF(ISBLANK('Nomenklatur komplett'!S500),"-",'Nomenklatur komplett'!S500)</f>
        <v>Bussy-Chardonney</v>
      </c>
    </row>
    <row r="501" spans="1:3" x14ac:dyDescent="0.2">
      <c r="A501" s="161" t="str">
        <f>IF(ISBLANK('Nomenklatur komplett'!Q501),"",'Nomenklatur komplett'!Q501)</f>
        <v/>
      </c>
      <c r="B501" s="161">
        <f>IF(ISBLANK('Nomenklatur komplett'!R501),"",'Nomenklatur komplett'!R501)</f>
        <v>11242</v>
      </c>
      <c r="C501" s="162" t="str">
        <f>IF(ISBLANK('Nomenklatur komplett'!S501),"-",'Nomenklatur komplett'!S501)</f>
        <v>Bussy-sur-Morges</v>
      </c>
    </row>
    <row r="502" spans="1:3" x14ac:dyDescent="0.2">
      <c r="A502" s="161">
        <f>IF(ISBLANK('Nomenklatur komplett'!Q502),"",'Nomenklatur komplett'!Q502)</f>
        <v>5663</v>
      </c>
      <c r="B502" s="161">
        <f>IF(ISBLANK('Nomenklatur komplett'!R502),"",'Nomenklatur komplett'!R502)</f>
        <v>14841</v>
      </c>
      <c r="C502" s="162" t="str">
        <f>IF(ISBLANK('Nomenklatur komplett'!S502),"-",'Nomenklatur komplett'!S502)</f>
        <v>Bussy-sur-Moudon</v>
      </c>
    </row>
    <row r="503" spans="1:3" x14ac:dyDescent="0.2">
      <c r="A503" s="161" t="str">
        <f>IF(ISBLANK('Nomenklatur komplett'!Q503),"",'Nomenklatur komplett'!Q503)</f>
        <v/>
      </c>
      <c r="B503" s="161">
        <f>IF(ISBLANK('Nomenklatur komplett'!R503),"",'Nomenklatur komplett'!R503)</f>
        <v>11487</v>
      </c>
      <c r="C503" s="162" t="str">
        <f>IF(ISBLANK('Nomenklatur komplett'!S503),"-",'Nomenklatur komplett'!S503)</f>
        <v>Buttes</v>
      </c>
    </row>
    <row r="504" spans="1:3" x14ac:dyDescent="0.2">
      <c r="A504" s="161">
        <f>IF(ISBLANK('Nomenklatur komplett'!Q504),"",'Nomenklatur komplett'!Q504)</f>
        <v>1083</v>
      </c>
      <c r="B504" s="161">
        <f>IF(ISBLANK('Nomenklatur komplett'!R504),"",'Nomenklatur komplett'!R504)</f>
        <v>15533</v>
      </c>
      <c r="C504" s="162" t="str">
        <f>IF(ISBLANK('Nomenklatur komplett'!S504),"-",'Nomenklatur komplett'!S504)</f>
        <v>Buttisholz</v>
      </c>
    </row>
    <row r="505" spans="1:3" x14ac:dyDescent="0.2">
      <c r="A505" s="161">
        <f>IF(ISBLANK('Nomenklatur komplett'!Q505),"",'Nomenklatur komplett'!Q505)</f>
        <v>4230</v>
      </c>
      <c r="B505" s="161">
        <f>IF(ISBLANK('Nomenklatur komplett'!R505),"",'Nomenklatur komplett'!R505)</f>
        <v>11490</v>
      </c>
      <c r="C505" s="162" t="str">
        <f>IF(ISBLANK('Nomenklatur komplett'!S505),"-",'Nomenklatur komplett'!S505)</f>
        <v>Buttwil</v>
      </c>
    </row>
    <row r="506" spans="1:3" x14ac:dyDescent="0.2">
      <c r="A506" s="161">
        <f>IF(ISBLANK('Nomenklatur komplett'!Q506),"",'Nomenklatur komplett'!Q506)</f>
        <v>2844</v>
      </c>
      <c r="B506" s="161">
        <f>IF(ISBLANK('Nomenklatur komplett'!R506),"",'Nomenklatur komplett'!R506)</f>
        <v>13783</v>
      </c>
      <c r="C506" s="162" t="str">
        <f>IF(ISBLANK('Nomenklatur komplett'!S506),"-",'Nomenklatur komplett'!S506)</f>
        <v>Buus</v>
      </c>
    </row>
    <row r="507" spans="1:3" x14ac:dyDescent="0.2">
      <c r="A507" s="161">
        <f>IF(ISBLANK('Nomenklatur komplett'!Q507),"",'Nomenklatur komplett'!Q507)</f>
        <v>111</v>
      </c>
      <c r="B507" s="161">
        <f>IF(ISBLANK('Nomenklatur komplett'!R507),"",'Nomenklatur komplett'!R507)</f>
        <v>11709</v>
      </c>
      <c r="C507" s="162" t="str">
        <f>IF(ISBLANK('Nomenklatur komplett'!S507),"-",'Nomenklatur komplett'!S507)</f>
        <v>Bäretswil</v>
      </c>
    </row>
    <row r="508" spans="1:3" x14ac:dyDescent="0.2">
      <c r="A508" s="161">
        <f>IF(ISBLANK('Nomenklatur komplett'!Q508),"",'Nomenklatur komplett'!Q508)</f>
        <v>403</v>
      </c>
      <c r="B508" s="161">
        <f>IF(ISBLANK('Nomenklatur komplett'!R508),"",'Nomenklatur komplett'!R508)</f>
        <v>15060</v>
      </c>
      <c r="C508" s="162" t="str">
        <f>IF(ISBLANK('Nomenklatur komplett'!S508),"-",'Nomenklatur komplett'!S508)</f>
        <v>Bäriswil</v>
      </c>
    </row>
    <row r="509" spans="1:3" x14ac:dyDescent="0.2">
      <c r="A509" s="161">
        <f>IF(ISBLANK('Nomenklatur komplett'!Q509),"",'Nomenklatur komplett'!Q509)</f>
        <v>2611</v>
      </c>
      <c r="B509" s="161">
        <f>IF(ISBLANK('Nomenklatur komplett'!R509),"",'Nomenklatur komplett'!R509)</f>
        <v>11690</v>
      </c>
      <c r="C509" s="162" t="str">
        <f>IF(ISBLANK('Nomenklatur komplett'!S509),"-",'Nomenklatur komplett'!S509)</f>
        <v>Bärschwil</v>
      </c>
    </row>
    <row r="510" spans="1:3" x14ac:dyDescent="0.2">
      <c r="A510" s="161">
        <f>IF(ISBLANK('Nomenklatur komplett'!Q510),"",'Nomenklatur komplett'!Q510)</f>
        <v>533</v>
      </c>
      <c r="B510" s="161">
        <f>IF(ISBLANK('Nomenklatur komplett'!R510),"",'Nomenklatur komplett'!R510)</f>
        <v>15113</v>
      </c>
      <c r="C510" s="162" t="str">
        <f>IF(ISBLANK('Nomenklatur komplett'!S510),"-",'Nomenklatur komplett'!S510)</f>
        <v>Bätterkinden</v>
      </c>
    </row>
    <row r="511" spans="1:3" x14ac:dyDescent="0.2">
      <c r="A511" s="161">
        <f>IF(ISBLANK('Nomenklatur komplett'!Q511),"",'Nomenklatur komplett'!Q511)</f>
        <v>2471</v>
      </c>
      <c r="B511" s="161">
        <f>IF(ISBLANK('Nomenklatur komplett'!R511),"",'Nomenklatur komplett'!R511)</f>
        <v>11696</v>
      </c>
      <c r="C511" s="162" t="str">
        <f>IF(ISBLANK('Nomenklatur komplett'!S511),"-",'Nomenklatur komplett'!S511)</f>
        <v>Bättwil</v>
      </c>
    </row>
    <row r="512" spans="1:3" x14ac:dyDescent="0.2">
      <c r="A512" s="161" t="str">
        <f>IF(ISBLANK('Nomenklatur komplett'!Q512),"",'Nomenklatur komplett'!Q512)</f>
        <v/>
      </c>
      <c r="B512" s="161">
        <f>IF(ISBLANK('Nomenklatur komplett'!R512),"",'Nomenklatur komplett'!R512)</f>
        <v>10695</v>
      </c>
      <c r="C512" s="162" t="str">
        <f>IF(ISBLANK('Nomenklatur komplett'!S512),"-",'Nomenklatur komplett'!S512)</f>
        <v>Bévilard</v>
      </c>
    </row>
    <row r="513" spans="1:3" x14ac:dyDescent="0.2">
      <c r="A513" s="161" t="str">
        <f>IF(ISBLANK('Nomenklatur komplett'!Q513),"",'Nomenklatur komplett'!Q513)</f>
        <v/>
      </c>
      <c r="B513" s="161">
        <f>IF(ISBLANK('Nomenklatur komplett'!R513),"",'Nomenklatur komplett'!R513)</f>
        <v>11809</v>
      </c>
      <c r="C513" s="162" t="str">
        <f>IF(ISBLANK('Nomenklatur komplett'!S513),"-",'Nomenklatur komplett'!S513)</f>
        <v>Bôle</v>
      </c>
    </row>
    <row r="514" spans="1:3" x14ac:dyDescent="0.2">
      <c r="A514" s="161">
        <f>IF(ISBLANK('Nomenklatur komplett'!Q514),"",'Nomenklatur komplett'!Q514)</f>
        <v>4302</v>
      </c>
      <c r="B514" s="161">
        <f>IF(ISBLANK('Nomenklatur komplett'!R514),"",'Nomenklatur komplett'!R514)</f>
        <v>11814</v>
      </c>
      <c r="C514" s="162" t="str">
        <f>IF(ISBLANK('Nomenklatur komplett'!S514),"-",'Nomenklatur komplett'!S514)</f>
        <v>Böbikon</v>
      </c>
    </row>
    <row r="515" spans="1:3" x14ac:dyDescent="0.2">
      <c r="A515" s="161">
        <f>IF(ISBLANK('Nomenklatur komplett'!Q515),"",'Nomenklatur komplett'!Q515)</f>
        <v>2842</v>
      </c>
      <c r="B515" s="161">
        <f>IF(ISBLANK('Nomenklatur komplett'!R515),"",'Nomenklatur komplett'!R515)</f>
        <v>13781</v>
      </c>
      <c r="C515" s="162" t="str">
        <f>IF(ISBLANK('Nomenklatur komplett'!S515),"-",'Nomenklatur komplett'!S515)</f>
        <v>Böckten</v>
      </c>
    </row>
    <row r="516" spans="1:3" x14ac:dyDescent="0.2">
      <c r="A516" s="161">
        <f>IF(ISBLANK('Nomenklatur komplett'!Q516),"",'Nomenklatur komplett'!Q516)</f>
        <v>572</v>
      </c>
      <c r="B516" s="161">
        <f>IF(ISBLANK('Nomenklatur komplett'!R516),"",'Nomenklatur komplett'!R516)</f>
        <v>15145</v>
      </c>
      <c r="C516" s="162" t="str">
        <f>IF(ISBLANK('Nomenklatur komplett'!S516),"-",'Nomenklatur komplett'!S516)</f>
        <v>Bönigen</v>
      </c>
    </row>
    <row r="517" spans="1:3" x14ac:dyDescent="0.2">
      <c r="A517" s="161">
        <f>IF(ISBLANK('Nomenklatur komplett'!Q517),"",'Nomenklatur komplett'!Q517)</f>
        <v>2295</v>
      </c>
      <c r="B517" s="161">
        <f>IF(ISBLANK('Nomenklatur komplett'!R517),"",'Nomenklatur komplett'!R517)</f>
        <v>13193</v>
      </c>
      <c r="C517" s="162" t="str">
        <f>IF(ISBLANK('Nomenklatur komplett'!S517),"-",'Nomenklatur komplett'!S517)</f>
        <v>Bösingen</v>
      </c>
    </row>
    <row r="518" spans="1:3" x14ac:dyDescent="0.2">
      <c r="A518" s="161">
        <f>IF(ISBLANK('Nomenklatur komplett'!Q518),"",'Nomenklatur komplett'!Q518)</f>
        <v>4303</v>
      </c>
      <c r="B518" s="161">
        <f>IF(ISBLANK('Nomenklatur komplett'!R518),"",'Nomenklatur komplett'!R518)</f>
        <v>11840</v>
      </c>
      <c r="C518" s="162" t="str">
        <f>IF(ISBLANK('Nomenklatur komplett'!S518),"-",'Nomenklatur komplett'!S518)</f>
        <v>Böttstein</v>
      </c>
    </row>
    <row r="519" spans="1:3" x14ac:dyDescent="0.2">
      <c r="A519" s="161">
        <f>IF(ISBLANK('Nomenklatur komplett'!Q519),"",'Nomenklatur komplett'!Q519)</f>
        <v>4124</v>
      </c>
      <c r="B519" s="161">
        <f>IF(ISBLANK('Nomenklatur komplett'!R519),"",'Nomenklatur komplett'!R519)</f>
        <v>15615</v>
      </c>
      <c r="C519" s="162" t="str">
        <f>IF(ISBLANK('Nomenklatur komplett'!S519),"-",'Nomenklatur komplett'!S519)</f>
        <v>Bözberg</v>
      </c>
    </row>
    <row r="520" spans="1:3" x14ac:dyDescent="0.2">
      <c r="A520" s="161">
        <f>IF(ISBLANK('Nomenklatur komplett'!Q520),"",'Nomenklatur komplett'!Q520)</f>
        <v>4094</v>
      </c>
      <c r="B520" s="161">
        <f>IF(ISBLANK('Nomenklatur komplett'!R520),"",'Nomenklatur komplett'!R520)</f>
        <v>11851</v>
      </c>
      <c r="C520" s="162" t="str">
        <f>IF(ISBLANK('Nomenklatur komplett'!S520),"-",'Nomenklatur komplett'!S520)</f>
        <v>Bözen</v>
      </c>
    </row>
    <row r="521" spans="1:3" x14ac:dyDescent="0.2">
      <c r="A521" s="161" t="str">
        <f>IF(ISBLANK('Nomenklatur komplett'!Q521),"",'Nomenklatur komplett'!Q521)</f>
        <v/>
      </c>
      <c r="B521" s="161">
        <f>IF(ISBLANK('Nomenklatur komplett'!R521),"",'Nomenklatur komplett'!R521)</f>
        <v>16391</v>
      </c>
      <c r="C521" s="162" t="str">
        <f>IF(ISBLANK('Nomenklatur komplett'!S521),"-",'Nomenklatur komplett'!S521)</f>
        <v>Bözingen</v>
      </c>
    </row>
    <row r="522" spans="1:3" x14ac:dyDescent="0.2">
      <c r="A522" s="161" t="str">
        <f>IF(ISBLANK('Nomenklatur komplett'!Q522),"",'Nomenklatur komplett'!Q522)</f>
        <v/>
      </c>
      <c r="B522" s="161">
        <f>IF(ISBLANK('Nomenklatur komplett'!R522),"",'Nomenklatur komplett'!R522)</f>
        <v>16349</v>
      </c>
      <c r="C522" s="162" t="str">
        <f>IF(ISBLANK('Nomenklatur komplett'!S522),"-",'Nomenklatur komplett'!S522)</f>
        <v>Büblikon</v>
      </c>
    </row>
    <row r="523" spans="1:3" x14ac:dyDescent="0.2">
      <c r="A523" s="161" t="str">
        <f>IF(ISBLANK('Nomenklatur komplett'!Q523),"",'Nomenklatur komplett'!Q523)</f>
        <v/>
      </c>
      <c r="B523" s="161">
        <f>IF(ISBLANK('Nomenklatur komplett'!R523),"",'Nomenklatur komplett'!R523)</f>
        <v>11466</v>
      </c>
      <c r="C523" s="162" t="str">
        <f>IF(ISBLANK('Nomenklatur komplett'!S523),"-",'Nomenklatur komplett'!S523)</f>
        <v>Büchslen</v>
      </c>
    </row>
    <row r="524" spans="1:3" x14ac:dyDescent="0.2">
      <c r="A524" s="161">
        <f>IF(ISBLANK('Nomenklatur komplett'!Q524),"",'Nomenklatur komplett'!Q524)</f>
        <v>382</v>
      </c>
      <c r="B524" s="161">
        <f>IF(ISBLANK('Nomenklatur komplett'!R524),"",'Nomenklatur komplett'!R524)</f>
        <v>15045</v>
      </c>
      <c r="C524" s="162" t="str">
        <f>IF(ISBLANK('Nomenklatur komplett'!S524),"-",'Nomenklatur komplett'!S524)</f>
        <v>Büetigen</v>
      </c>
    </row>
    <row r="525" spans="1:3" x14ac:dyDescent="0.2">
      <c r="A525" s="161">
        <f>IF(ISBLANK('Nomenklatur komplett'!Q525),"",'Nomenklatur komplett'!Q525)</f>
        <v>734</v>
      </c>
      <c r="B525" s="161">
        <f>IF(ISBLANK('Nomenklatur komplett'!R525),"",'Nomenklatur komplett'!R525)</f>
        <v>15240</v>
      </c>
      <c r="C525" s="162" t="str">
        <f>IF(ISBLANK('Nomenklatur komplett'!S525),"-",'Nomenklatur komplett'!S525)</f>
        <v>Bühl</v>
      </c>
    </row>
    <row r="526" spans="1:3" x14ac:dyDescent="0.2">
      <c r="A526" s="161">
        <f>IF(ISBLANK('Nomenklatur komplett'!Q526),"",'Nomenklatur komplett'!Q526)</f>
        <v>3021</v>
      </c>
      <c r="B526" s="161">
        <f>IF(ISBLANK('Nomenklatur komplett'!R526),"",'Nomenklatur komplett'!R526)</f>
        <v>11451</v>
      </c>
      <c r="C526" s="162" t="str">
        <f>IF(ISBLANK('Nomenklatur komplett'!S526),"-",'Nomenklatur komplett'!S526)</f>
        <v>Bühler</v>
      </c>
    </row>
    <row r="527" spans="1:3" x14ac:dyDescent="0.2">
      <c r="A527" s="161">
        <f>IF(ISBLANK('Nomenklatur komplett'!Q527),"",'Nomenklatur komplett'!Q527)</f>
        <v>53</v>
      </c>
      <c r="B527" s="161">
        <f>IF(ISBLANK('Nomenklatur komplett'!R527),"",'Nomenklatur komplett'!R527)</f>
        <v>11461</v>
      </c>
      <c r="C527" s="162" t="str">
        <f>IF(ISBLANK('Nomenklatur komplett'!S527),"-",'Nomenklatur komplett'!S527)</f>
        <v>Bülach</v>
      </c>
    </row>
    <row r="528" spans="1:3" x14ac:dyDescent="0.2">
      <c r="A528" s="161" t="str">
        <f>IF(ISBLANK('Nomenklatur komplett'!Q528),"",'Nomenklatur komplett'!Q528)</f>
        <v/>
      </c>
      <c r="B528" s="161">
        <f>IF(ISBLANK('Nomenklatur komplett'!R528),"",'Nomenklatur komplett'!R528)</f>
        <v>16402</v>
      </c>
      <c r="C528" s="162" t="str">
        <f>IF(ISBLANK('Nomenklatur komplett'!S528),"-",'Nomenklatur komplett'!S528)</f>
        <v>Bümpliz</v>
      </c>
    </row>
    <row r="529" spans="1:3" x14ac:dyDescent="0.2">
      <c r="A529" s="161">
        <f>IF(ISBLANK('Nomenklatur komplett'!Q529),"",'Nomenklatur komplett'!Q529)</f>
        <v>4229</v>
      </c>
      <c r="B529" s="161">
        <f>IF(ISBLANK('Nomenklatur komplett'!R529),"",'Nomenklatur komplett'!R529)</f>
        <v>11464</v>
      </c>
      <c r="C529" s="162" t="str">
        <f>IF(ISBLANK('Nomenklatur komplett'!S529),"-",'Nomenklatur komplett'!S529)</f>
        <v>Bünzen</v>
      </c>
    </row>
    <row r="530" spans="1:3" x14ac:dyDescent="0.2">
      <c r="A530" s="161">
        <f>IF(ISBLANK('Nomenklatur komplett'!Q530),"",'Nomenklatur komplett'!Q530)</f>
        <v>6193</v>
      </c>
      <c r="B530" s="161">
        <f>IF(ISBLANK('Nomenklatur komplett'!R530),"",'Nomenklatur komplett'!R530)</f>
        <v>11485</v>
      </c>
      <c r="C530" s="162" t="str">
        <f>IF(ISBLANK('Nomenklatur komplett'!S530),"-",'Nomenklatur komplett'!S530)</f>
        <v>Bürchen</v>
      </c>
    </row>
    <row r="531" spans="1:3" x14ac:dyDescent="0.2">
      <c r="A531" s="161">
        <f>IF(ISBLANK('Nomenklatur komplett'!Q531),"",'Nomenklatur komplett'!Q531)</f>
        <v>2472</v>
      </c>
      <c r="B531" s="161">
        <f>IF(ISBLANK('Nomenklatur komplett'!R531),"",'Nomenklatur komplett'!R531)</f>
        <v>11510</v>
      </c>
      <c r="C531" s="162" t="str">
        <f>IF(ISBLANK('Nomenklatur komplett'!S531),"-",'Nomenklatur komplett'!S531)</f>
        <v>Büren (SO)</v>
      </c>
    </row>
    <row r="532" spans="1:3" x14ac:dyDescent="0.2">
      <c r="A532" s="161">
        <f>IF(ISBLANK('Nomenklatur komplett'!Q532),"",'Nomenklatur komplett'!Q532)</f>
        <v>383</v>
      </c>
      <c r="B532" s="161">
        <f>IF(ISBLANK('Nomenklatur komplett'!R532),"",'Nomenklatur komplett'!R532)</f>
        <v>15046</v>
      </c>
      <c r="C532" s="162" t="str">
        <f>IF(ISBLANK('Nomenklatur komplett'!S532),"-",'Nomenklatur komplett'!S532)</f>
        <v>Büren an der Aare</v>
      </c>
    </row>
    <row r="533" spans="1:3" x14ac:dyDescent="0.2">
      <c r="A533" s="161" t="str">
        <f>IF(ISBLANK('Nomenklatur komplett'!Q533),"",'Nomenklatur komplett'!Q533)</f>
        <v/>
      </c>
      <c r="B533" s="161">
        <f>IF(ISBLANK('Nomenklatur komplett'!R533),"",'Nomenklatur komplett'!R533)</f>
        <v>10497</v>
      </c>
      <c r="C533" s="162" t="str">
        <f>IF(ISBLANK('Nomenklatur komplett'!S533),"-",'Nomenklatur komplett'!S533)</f>
        <v>Büren zum Hof</v>
      </c>
    </row>
    <row r="534" spans="1:3" x14ac:dyDescent="0.2">
      <c r="A534" s="161">
        <f>IF(ISBLANK('Nomenklatur komplett'!Q534),"",'Nomenklatur komplett'!Q534)</f>
        <v>4911</v>
      </c>
      <c r="B534" s="161">
        <f>IF(ISBLANK('Nomenklatur komplett'!R534),"",'Nomenklatur komplett'!R534)</f>
        <v>15428</v>
      </c>
      <c r="C534" s="162" t="str">
        <f>IF(ISBLANK('Nomenklatur komplett'!S534),"-",'Nomenklatur komplett'!S534)</f>
        <v>Bürglen (TG)</v>
      </c>
    </row>
    <row r="535" spans="1:3" x14ac:dyDescent="0.2">
      <c r="A535" s="161">
        <f>IF(ISBLANK('Nomenklatur komplett'!Q535),"",'Nomenklatur komplett'!Q535)</f>
        <v>1205</v>
      </c>
      <c r="B535" s="161">
        <f>IF(ISBLANK('Nomenklatur komplett'!R535),"",'Nomenklatur komplett'!R535)</f>
        <v>11506</v>
      </c>
      <c r="C535" s="162" t="str">
        <f>IF(ISBLANK('Nomenklatur komplett'!S535),"-",'Nomenklatur komplett'!S535)</f>
        <v>Bürglen (UR)</v>
      </c>
    </row>
    <row r="536" spans="1:3" x14ac:dyDescent="0.2">
      <c r="A536" s="161">
        <f>IF(ISBLANK('Nomenklatur komplett'!Q536),"",'Nomenklatur komplett'!Q536)</f>
        <v>1082</v>
      </c>
      <c r="B536" s="161">
        <f>IF(ISBLANK('Nomenklatur komplett'!R536),"",'Nomenklatur komplett'!R536)</f>
        <v>15534</v>
      </c>
      <c r="C536" s="162" t="str">
        <f>IF(ISBLANK('Nomenklatur komplett'!S536),"-",'Nomenklatur komplett'!S536)</f>
        <v>Büron</v>
      </c>
    </row>
    <row r="537" spans="1:3" x14ac:dyDescent="0.2">
      <c r="A537" s="161">
        <f>IF(ISBLANK('Nomenklatur komplett'!Q537),"",'Nomenklatur komplett'!Q537)</f>
        <v>2614</v>
      </c>
      <c r="B537" s="161">
        <f>IF(ISBLANK('Nomenklatur komplett'!R537),"",'Nomenklatur komplett'!R537)</f>
        <v>11511</v>
      </c>
      <c r="C537" s="162" t="str">
        <f>IF(ISBLANK('Nomenklatur komplett'!S537),"-",'Nomenklatur komplett'!S537)</f>
        <v>Büsserach</v>
      </c>
    </row>
    <row r="538" spans="1:3" x14ac:dyDescent="0.2">
      <c r="A538" s="161" t="str">
        <f>IF(ISBLANK('Nomenklatur komplett'!Q538),"",'Nomenklatur komplett'!Q538)</f>
        <v/>
      </c>
      <c r="B538" s="161">
        <f>IF(ISBLANK('Nomenklatur komplett'!R538),"",'Nomenklatur komplett'!R538)</f>
        <v>10096</v>
      </c>
      <c r="C538" s="162" t="str">
        <f>IF(ISBLANK('Nomenklatur komplett'!S538),"-",'Nomenklatur komplett'!S538)</f>
        <v>Bütschwil</v>
      </c>
    </row>
    <row r="539" spans="1:3" x14ac:dyDescent="0.2">
      <c r="A539" s="161">
        <f>IF(ISBLANK('Nomenklatur komplett'!Q539),"",'Nomenklatur komplett'!Q539)</f>
        <v>3395</v>
      </c>
      <c r="B539" s="161">
        <f>IF(ISBLANK('Nomenklatur komplett'!R539),"",'Nomenklatur komplett'!R539)</f>
        <v>15609</v>
      </c>
      <c r="C539" s="162" t="str">
        <f>IF(ISBLANK('Nomenklatur komplett'!S539),"-",'Nomenklatur komplett'!S539)</f>
        <v>Bütschwil-Ganterschwil</v>
      </c>
    </row>
    <row r="540" spans="1:3" x14ac:dyDescent="0.2">
      <c r="A540" s="161">
        <f>IF(ISBLANK('Nomenklatur komplett'!Q540),"",'Nomenklatur komplett'!Q540)</f>
        <v>2914</v>
      </c>
      <c r="B540" s="161">
        <f>IF(ISBLANK('Nomenklatur komplett'!R540),"",'Nomenklatur komplett'!R540)</f>
        <v>11486</v>
      </c>
      <c r="C540" s="162" t="str">
        <f>IF(ISBLANK('Nomenklatur komplett'!S540),"-",'Nomenklatur komplett'!S540)</f>
        <v>Büttenhardt</v>
      </c>
    </row>
    <row r="541" spans="1:3" x14ac:dyDescent="0.2">
      <c r="A541" s="161">
        <f>IF(ISBLANK('Nomenklatur komplett'!Q541),"",'Nomenklatur komplett'!Q541)</f>
        <v>4064</v>
      </c>
      <c r="B541" s="161">
        <f>IF(ISBLANK('Nomenklatur komplett'!R541),"",'Nomenklatur komplett'!R541)</f>
        <v>11488</v>
      </c>
      <c r="C541" s="162" t="str">
        <f>IF(ISBLANK('Nomenklatur komplett'!S541),"-",'Nomenklatur komplett'!S541)</f>
        <v>Büttikon</v>
      </c>
    </row>
    <row r="542" spans="1:3" x14ac:dyDescent="0.2">
      <c r="A542" s="161" t="str">
        <f>IF(ISBLANK('Nomenklatur komplett'!Q542),"",'Nomenklatur komplett'!Q542)</f>
        <v/>
      </c>
      <c r="B542" s="161">
        <f>IF(ISBLANK('Nomenklatur komplett'!R542),"",'Nomenklatur komplett'!R542)</f>
        <v>11500</v>
      </c>
      <c r="C542" s="162" t="str">
        <f>IF(ISBLANK('Nomenklatur komplett'!S542),"-",'Nomenklatur komplett'!S542)</f>
        <v>Cabbio</v>
      </c>
    </row>
    <row r="543" spans="1:3" x14ac:dyDescent="0.2">
      <c r="A543" s="161">
        <f>IF(ISBLANK('Nomenklatur komplett'!Q543),"",'Nomenklatur komplett'!Q543)</f>
        <v>5161</v>
      </c>
      <c r="B543" s="161">
        <f>IF(ISBLANK('Nomenklatur komplett'!R543),"",'Nomenklatur komplett'!R543)</f>
        <v>11492</v>
      </c>
      <c r="C543" s="162" t="str">
        <f>IF(ISBLANK('Nomenklatur komplett'!S543),"-",'Nomenklatur komplett'!S543)</f>
        <v>Cademario</v>
      </c>
    </row>
    <row r="544" spans="1:3" x14ac:dyDescent="0.2">
      <c r="A544" s="161">
        <f>IF(ISBLANK('Nomenklatur komplett'!Q544),"",'Nomenklatur komplett'!Q544)</f>
        <v>5162</v>
      </c>
      <c r="B544" s="161">
        <f>IF(ISBLANK('Nomenklatur komplett'!R544),"",'Nomenklatur komplett'!R544)</f>
        <v>11484</v>
      </c>
      <c r="C544" s="162" t="str">
        <f>IF(ISBLANK('Nomenklatur komplett'!S544),"-",'Nomenklatur komplett'!S544)</f>
        <v>Cadempino</v>
      </c>
    </row>
    <row r="545" spans="1:3" x14ac:dyDescent="0.2">
      <c r="A545" s="161">
        <f>IF(ISBLANK('Nomenklatur komplett'!Q545),"",'Nomenklatur komplett'!Q545)</f>
        <v>5003</v>
      </c>
      <c r="B545" s="161">
        <f>IF(ISBLANK('Nomenklatur komplett'!R545),"",'Nomenklatur komplett'!R545)</f>
        <v>14518</v>
      </c>
      <c r="C545" s="162" t="str">
        <f>IF(ISBLANK('Nomenklatur komplett'!S545),"-",'Nomenklatur komplett'!S545)</f>
        <v>Cadenazzo</v>
      </c>
    </row>
    <row r="546" spans="1:3" x14ac:dyDescent="0.2">
      <c r="A546" s="161" t="str">
        <f>IF(ISBLANK('Nomenklatur komplett'!Q546),"",'Nomenklatur komplett'!Q546)</f>
        <v/>
      </c>
      <c r="B546" s="161">
        <f>IF(ISBLANK('Nomenklatur komplett'!R546),"",'Nomenklatur komplett'!R546)</f>
        <v>11495</v>
      </c>
      <c r="C546" s="162" t="str">
        <f>IF(ISBLANK('Nomenklatur komplett'!S546),"-",'Nomenklatur komplett'!S546)</f>
        <v>Cadro</v>
      </c>
    </row>
    <row r="547" spans="1:3" x14ac:dyDescent="0.2">
      <c r="A547" s="161" t="str">
        <f>IF(ISBLANK('Nomenklatur komplett'!Q547),"",'Nomenklatur komplett'!Q547)</f>
        <v/>
      </c>
      <c r="B547" s="161">
        <f>IF(ISBLANK('Nomenklatur komplett'!R547),"",'Nomenklatur komplett'!R547)</f>
        <v>11496</v>
      </c>
      <c r="C547" s="162" t="str">
        <f>IF(ISBLANK('Nomenklatur komplett'!S547),"-",'Nomenklatur komplett'!S547)</f>
        <v>Cagiallo</v>
      </c>
    </row>
    <row r="548" spans="1:3" x14ac:dyDescent="0.2">
      <c r="A548" s="161">
        <f>IF(ISBLANK('Nomenklatur komplett'!Q548),"",'Nomenklatur komplett'!Q548)</f>
        <v>3837</v>
      </c>
      <c r="B548" s="161">
        <f>IF(ISBLANK('Nomenklatur komplett'!R548),"",'Nomenklatur komplett'!R548)</f>
        <v>16067</v>
      </c>
      <c r="C548" s="162" t="str">
        <f>IF(ISBLANK('Nomenklatur komplett'!S548),"-",'Nomenklatur komplett'!S548)</f>
        <v>Calanca</v>
      </c>
    </row>
    <row r="549" spans="1:3" x14ac:dyDescent="0.2">
      <c r="A549" s="161" t="str">
        <f>IF(ISBLANK('Nomenklatur komplett'!Q549),"",'Nomenklatur komplett'!Q549)</f>
        <v/>
      </c>
      <c r="B549" s="161">
        <f>IF(ISBLANK('Nomenklatur komplett'!R549),"",'Nomenklatur komplett'!R549)</f>
        <v>10808</v>
      </c>
      <c r="C549" s="162" t="str">
        <f>IF(ISBLANK('Nomenklatur komplett'!S549),"-",'Nomenklatur komplett'!S549)</f>
        <v>Calfreisen</v>
      </c>
    </row>
    <row r="550" spans="1:3" x14ac:dyDescent="0.2">
      <c r="A550" s="161" t="str">
        <f>IF(ISBLANK('Nomenklatur komplett'!Q550),"",'Nomenklatur komplett'!Q550)</f>
        <v/>
      </c>
      <c r="B550" s="161">
        <f>IF(ISBLANK('Nomenklatur komplett'!R550),"",'Nomenklatur komplett'!R550)</f>
        <v>11497</v>
      </c>
      <c r="C550" s="162" t="str">
        <f>IF(ISBLANK('Nomenklatur komplett'!S550),"-",'Nomenklatur komplett'!S550)</f>
        <v>Calonico</v>
      </c>
    </row>
    <row r="551" spans="1:3" x14ac:dyDescent="0.2">
      <c r="A551" s="161" t="str">
        <f>IF(ISBLANK('Nomenklatur komplett'!Q551),"",'Nomenklatur komplett'!Q551)</f>
        <v/>
      </c>
      <c r="B551" s="161">
        <f>IF(ISBLANK('Nomenklatur komplett'!R551),"",'Nomenklatur komplett'!R551)</f>
        <v>11498</v>
      </c>
      <c r="C551" s="162" t="str">
        <f>IF(ISBLANK('Nomenklatur komplett'!S551),"-",'Nomenklatur komplett'!S551)</f>
        <v>Calpiogna</v>
      </c>
    </row>
    <row r="552" spans="1:3" x14ac:dyDescent="0.2">
      <c r="A552" s="161" t="str">
        <f>IF(ISBLANK('Nomenklatur komplett'!Q552),"",'Nomenklatur komplett'!Q552)</f>
        <v/>
      </c>
      <c r="B552" s="161">
        <f>IF(ISBLANK('Nomenklatur komplett'!R552),"",'Nomenklatur komplett'!R552)</f>
        <v>16437</v>
      </c>
      <c r="C552" s="162" t="str">
        <f>IF(ISBLANK('Nomenklatur komplett'!S552),"-",'Nomenklatur komplett'!S552)</f>
        <v>Calprino</v>
      </c>
    </row>
    <row r="553" spans="1:3" x14ac:dyDescent="0.2">
      <c r="A553" s="161">
        <f>IF(ISBLANK('Nomenklatur komplett'!Q553),"",'Nomenklatur komplett'!Q553)</f>
        <v>3831</v>
      </c>
      <c r="B553" s="161">
        <f>IF(ISBLANK('Nomenklatur komplett'!R553),"",'Nomenklatur komplett'!R553)</f>
        <v>16019</v>
      </c>
      <c r="C553" s="162" t="str">
        <f>IF(ISBLANK('Nomenklatur komplett'!S553),"-",'Nomenklatur komplett'!S553)</f>
        <v>Cama</v>
      </c>
    </row>
    <row r="554" spans="1:3" x14ac:dyDescent="0.2">
      <c r="A554" s="161" t="str">
        <f>IF(ISBLANK('Nomenklatur komplett'!Q554),"",'Nomenklatur komplett'!Q554)</f>
        <v/>
      </c>
      <c r="B554" s="161">
        <f>IF(ISBLANK('Nomenklatur komplett'!R554),"",'Nomenklatur komplett'!R554)</f>
        <v>11499</v>
      </c>
      <c r="C554" s="162" t="str">
        <f>IF(ISBLANK('Nomenklatur komplett'!S554),"-",'Nomenklatur komplett'!S554)</f>
        <v>Camignolo</v>
      </c>
    </row>
    <row r="555" spans="1:3" x14ac:dyDescent="0.2">
      <c r="A555" s="161" t="str">
        <f>IF(ISBLANK('Nomenklatur komplett'!Q555),"",'Nomenklatur komplett'!Q555)</f>
        <v/>
      </c>
      <c r="B555" s="161">
        <f>IF(ISBLANK('Nomenklatur komplett'!R555),"",'Nomenklatur komplett'!R555)</f>
        <v>11435</v>
      </c>
      <c r="C555" s="162" t="str">
        <f>IF(ISBLANK('Nomenklatur komplett'!S555),"-",'Nomenklatur komplett'!S555)</f>
        <v>Camorino</v>
      </c>
    </row>
    <row r="556" spans="1:3" x14ac:dyDescent="0.2">
      <c r="A556" s="161" t="str">
        <f>IF(ISBLANK('Nomenklatur komplett'!Q556),"",'Nomenklatur komplett'!Q556)</f>
        <v/>
      </c>
      <c r="B556" s="161">
        <f>IF(ISBLANK('Nomenklatur komplett'!R556),"",'Nomenklatur komplett'!R556)</f>
        <v>11390</v>
      </c>
      <c r="C556" s="162" t="str">
        <f>IF(ISBLANK('Nomenklatur komplett'!S556),"-",'Nomenklatur komplett'!S556)</f>
        <v>Campello</v>
      </c>
    </row>
    <row r="557" spans="1:3" x14ac:dyDescent="0.2">
      <c r="A557" s="161" t="str">
        <f>IF(ISBLANK('Nomenklatur komplett'!Q557),"",'Nomenklatur komplett'!Q557)</f>
        <v/>
      </c>
      <c r="B557" s="161">
        <f>IF(ISBLANK('Nomenklatur komplett'!R557),"",'Nomenklatur komplett'!R557)</f>
        <v>11356</v>
      </c>
      <c r="C557" s="162" t="str">
        <f>IF(ISBLANK('Nomenklatur komplett'!S557),"-",'Nomenklatur komplett'!S557)</f>
        <v>Campestro</v>
      </c>
    </row>
    <row r="558" spans="1:3" x14ac:dyDescent="0.2">
      <c r="A558" s="161" t="str">
        <f>IF(ISBLANK('Nomenklatur komplett'!Q558),"",'Nomenklatur komplett'!Q558)</f>
        <v/>
      </c>
      <c r="B558" s="161">
        <f>IF(ISBLANK('Nomenklatur komplett'!R558),"",'Nomenklatur komplett'!R558)</f>
        <v>11457</v>
      </c>
      <c r="C558" s="162" t="str">
        <f>IF(ISBLANK('Nomenklatur komplett'!S558),"-",'Nomenklatur komplett'!S558)</f>
        <v>Campo (Blenio)</v>
      </c>
    </row>
    <row r="559" spans="1:3" x14ac:dyDescent="0.2">
      <c r="A559" s="161">
        <f>IF(ISBLANK('Nomenklatur komplett'!Q559),"",'Nomenklatur komplett'!Q559)</f>
        <v>5307</v>
      </c>
      <c r="B559" s="161">
        <f>IF(ISBLANK('Nomenklatur komplett'!R559),"",'Nomenklatur komplett'!R559)</f>
        <v>11402</v>
      </c>
      <c r="C559" s="162" t="str">
        <f>IF(ISBLANK('Nomenklatur komplett'!S559),"-",'Nomenklatur komplett'!S559)</f>
        <v>Campo (Vallemaggia)</v>
      </c>
    </row>
    <row r="560" spans="1:3" x14ac:dyDescent="0.2">
      <c r="A560" s="161" t="str">
        <f>IF(ISBLANK('Nomenklatur komplett'!Q560),"",'Nomenklatur komplett'!Q560)</f>
        <v/>
      </c>
      <c r="B560" s="161">
        <f>IF(ISBLANK('Nomenklatur komplett'!R560),"",'Nomenklatur komplett'!R560)</f>
        <v>10038</v>
      </c>
      <c r="C560" s="162" t="str">
        <f>IF(ISBLANK('Nomenklatur komplett'!S560),"-",'Nomenklatur komplett'!S560)</f>
        <v>Camuns</v>
      </c>
    </row>
    <row r="561" spans="1:3" x14ac:dyDescent="0.2">
      <c r="A561" s="161" t="str">
        <f>IF(ISBLANK('Nomenklatur komplett'!Q561),"",'Nomenklatur komplett'!Q561)</f>
        <v/>
      </c>
      <c r="B561" s="161">
        <f>IF(ISBLANK('Nomenklatur komplett'!R561),"",'Nomenklatur komplett'!R561)</f>
        <v>11403</v>
      </c>
      <c r="C561" s="162" t="str">
        <f>IF(ISBLANK('Nomenklatur komplett'!S561),"-",'Nomenklatur komplett'!S561)</f>
        <v>Caneggio</v>
      </c>
    </row>
    <row r="562" spans="1:3" x14ac:dyDescent="0.2">
      <c r="A562" s="161">
        <f>IF(ISBLANK('Nomenklatur komplett'!Q562),"",'Nomenklatur komplett'!Q562)</f>
        <v>5167</v>
      </c>
      <c r="B562" s="161">
        <f>IF(ISBLANK('Nomenklatur komplett'!R562),"",'Nomenklatur komplett'!R562)</f>
        <v>11404</v>
      </c>
      <c r="C562" s="162" t="str">
        <f>IF(ISBLANK('Nomenklatur komplett'!S562),"-",'Nomenklatur komplett'!S562)</f>
        <v>Canobbio</v>
      </c>
    </row>
    <row r="563" spans="1:3" x14ac:dyDescent="0.2">
      <c r="A563" s="161" t="str">
        <f>IF(ISBLANK('Nomenklatur komplett'!Q563),"",'Nomenklatur komplett'!Q563)</f>
        <v/>
      </c>
      <c r="B563" s="161">
        <f>IF(ISBLANK('Nomenklatur komplett'!R563),"",'Nomenklatur komplett'!R563)</f>
        <v>11405</v>
      </c>
      <c r="C563" s="162" t="str">
        <f>IF(ISBLANK('Nomenklatur komplett'!S563),"-",'Nomenklatur komplett'!S563)</f>
        <v>Capolago</v>
      </c>
    </row>
    <row r="564" spans="1:3" x14ac:dyDescent="0.2">
      <c r="A564" s="161">
        <f>IF(ISBLANK('Nomenklatur komplett'!Q564),"",'Nomenklatur komplett'!Q564)</f>
        <v>5226</v>
      </c>
      <c r="B564" s="161">
        <f>IF(ISBLANK('Nomenklatur komplett'!R564),"",'Nomenklatur komplett'!R564)</f>
        <v>14938</v>
      </c>
      <c r="C564" s="162" t="str">
        <f>IF(ISBLANK('Nomenklatur komplett'!S564),"-",'Nomenklatur komplett'!S564)</f>
        <v>Capriasca</v>
      </c>
    </row>
    <row r="565" spans="1:3" x14ac:dyDescent="0.2">
      <c r="A565" s="161" t="str">
        <f>IF(ISBLANK('Nomenklatur komplett'!Q565),"",'Nomenklatur komplett'!Q565)</f>
        <v/>
      </c>
      <c r="B565" s="161">
        <f>IF(ISBLANK('Nomenklatur komplett'!R565),"",'Nomenklatur komplett'!R565)</f>
        <v>11406</v>
      </c>
      <c r="C565" s="162" t="str">
        <f>IF(ISBLANK('Nomenklatur komplett'!S565),"-",'Nomenklatur komplett'!S565)</f>
        <v>Carabbia</v>
      </c>
    </row>
    <row r="566" spans="1:3" x14ac:dyDescent="0.2">
      <c r="A566" s="161" t="str">
        <f>IF(ISBLANK('Nomenklatur komplett'!Q566),"",'Nomenklatur komplett'!Q566)</f>
        <v/>
      </c>
      <c r="B566" s="161">
        <f>IF(ISBLANK('Nomenklatur komplett'!R566),"",'Nomenklatur komplett'!R566)</f>
        <v>16581</v>
      </c>
      <c r="C566" s="162" t="str">
        <f>IF(ISBLANK('Nomenklatur komplett'!S566),"-",'Nomenklatur komplett'!S566)</f>
        <v>Carabbietta</v>
      </c>
    </row>
    <row r="567" spans="1:3" x14ac:dyDescent="0.2">
      <c r="A567" s="161" t="str">
        <f>IF(ISBLANK('Nomenklatur komplett'!Q567),"",'Nomenklatur komplett'!Q567)</f>
        <v/>
      </c>
      <c r="B567" s="161">
        <f>IF(ISBLANK('Nomenklatur komplett'!R567),"",'Nomenklatur komplett'!R567)</f>
        <v>11416</v>
      </c>
      <c r="C567" s="162" t="str">
        <f>IF(ISBLANK('Nomenklatur komplett'!S567),"-",'Nomenklatur komplett'!S567)</f>
        <v>Carabietta</v>
      </c>
    </row>
    <row r="568" spans="1:3" x14ac:dyDescent="0.2">
      <c r="A568" s="161" t="str">
        <f>IF(ISBLANK('Nomenklatur komplett'!Q568),"",'Nomenklatur komplett'!Q568)</f>
        <v/>
      </c>
      <c r="B568" s="161">
        <f>IF(ISBLANK('Nomenklatur komplett'!R568),"",'Nomenklatur komplett'!R568)</f>
        <v>16355</v>
      </c>
      <c r="C568" s="162" t="str">
        <f>IF(ISBLANK('Nomenklatur komplett'!S568),"-",'Nomenklatur komplett'!S568)</f>
        <v>Carasso</v>
      </c>
    </row>
    <row r="569" spans="1:3" x14ac:dyDescent="0.2">
      <c r="A569" s="161" t="str">
        <f>IF(ISBLANK('Nomenklatur komplett'!Q569),"",'Nomenklatur komplett'!Q569)</f>
        <v/>
      </c>
      <c r="B569" s="161">
        <f>IF(ISBLANK('Nomenklatur komplett'!R569),"",'Nomenklatur komplett'!R569)</f>
        <v>11408</v>
      </c>
      <c r="C569" s="162" t="str">
        <f>IF(ISBLANK('Nomenklatur komplett'!S569),"-",'Nomenklatur komplett'!S569)</f>
        <v>Carona</v>
      </c>
    </row>
    <row r="570" spans="1:3" x14ac:dyDescent="0.2">
      <c r="A570" s="161">
        <f>IF(ISBLANK('Nomenklatur komplett'!Q570),"",'Nomenklatur komplett'!Q570)</f>
        <v>6608</v>
      </c>
      <c r="B570" s="161">
        <f>IF(ISBLANK('Nomenklatur komplett'!R570),"",'Nomenklatur komplett'!R570)</f>
        <v>11400</v>
      </c>
      <c r="C570" s="162" t="str">
        <f>IF(ISBLANK('Nomenklatur komplett'!S570),"-",'Nomenklatur komplett'!S570)</f>
        <v>Carouge (GE)</v>
      </c>
    </row>
    <row r="571" spans="1:3" x14ac:dyDescent="0.2">
      <c r="A571" s="161" t="str">
        <f>IF(ISBLANK('Nomenklatur komplett'!Q571),"",'Nomenklatur komplett'!Q571)</f>
        <v/>
      </c>
      <c r="B571" s="161">
        <f>IF(ISBLANK('Nomenklatur komplett'!R571),"",'Nomenklatur komplett'!R571)</f>
        <v>11410</v>
      </c>
      <c r="C571" s="162" t="str">
        <f>IF(ISBLANK('Nomenklatur komplett'!S571),"-",'Nomenklatur komplett'!S571)</f>
        <v>Carrouge (VD)</v>
      </c>
    </row>
    <row r="572" spans="1:3" x14ac:dyDescent="0.2">
      <c r="A572" s="161">
        <f>IF(ISBLANK('Nomenklatur komplett'!Q572),"",'Nomenklatur komplett'!Q572)</f>
        <v>6609</v>
      </c>
      <c r="B572" s="161">
        <f>IF(ISBLANK('Nomenklatur komplett'!R572),"",'Nomenklatur komplett'!R572)</f>
        <v>11411</v>
      </c>
      <c r="C572" s="162" t="str">
        <f>IF(ISBLANK('Nomenklatur komplett'!S572),"-",'Nomenklatur komplett'!S572)</f>
        <v>Cartigny</v>
      </c>
    </row>
    <row r="573" spans="1:3" x14ac:dyDescent="0.2">
      <c r="A573" s="161" t="str">
        <f>IF(ISBLANK('Nomenklatur komplett'!Q573),"",'Nomenklatur komplett'!Q573)</f>
        <v/>
      </c>
      <c r="B573" s="161">
        <f>IF(ISBLANK('Nomenklatur komplett'!R573),"",'Nomenklatur komplett'!R573)</f>
        <v>11188</v>
      </c>
      <c r="C573" s="162" t="str">
        <f>IF(ISBLANK('Nomenklatur komplett'!S573),"-",'Nomenklatur komplett'!S573)</f>
        <v>Casaccia</v>
      </c>
    </row>
    <row r="574" spans="1:3" x14ac:dyDescent="0.2">
      <c r="A574" s="161" t="str">
        <f>IF(ISBLANK('Nomenklatur komplett'!Q574),"",'Nomenklatur komplett'!Q574)</f>
        <v/>
      </c>
      <c r="B574" s="161">
        <f>IF(ISBLANK('Nomenklatur komplett'!R574),"",'Nomenklatur komplett'!R574)</f>
        <v>16438</v>
      </c>
      <c r="C574" s="162" t="str">
        <f>IF(ISBLANK('Nomenklatur komplett'!S574),"-",'Nomenklatur komplett'!S574)</f>
        <v>Casenzano</v>
      </c>
    </row>
    <row r="575" spans="1:3" x14ac:dyDescent="0.2">
      <c r="A575" s="161" t="str">
        <f>IF(ISBLANK('Nomenklatur komplett'!Q575),"",'Nomenklatur komplett'!Q575)</f>
        <v/>
      </c>
      <c r="B575" s="161">
        <f>IF(ISBLANK('Nomenklatur komplett'!R575),"",'Nomenklatur komplett'!R575)</f>
        <v>11412</v>
      </c>
      <c r="C575" s="162" t="str">
        <f>IF(ISBLANK('Nomenklatur komplett'!S575),"-",'Nomenklatur komplett'!S575)</f>
        <v>Casima</v>
      </c>
    </row>
    <row r="576" spans="1:3" x14ac:dyDescent="0.2">
      <c r="A576" s="161">
        <f>IF(ISBLANK('Nomenklatur komplett'!Q576),"",'Nomenklatur komplett'!Q576)</f>
        <v>5171</v>
      </c>
      <c r="B576" s="161">
        <f>IF(ISBLANK('Nomenklatur komplett'!R576),"",'Nomenklatur komplett'!R576)</f>
        <v>11413</v>
      </c>
      <c r="C576" s="162" t="str">
        <f>IF(ISBLANK('Nomenklatur komplett'!S576),"-",'Nomenklatur komplett'!S576)</f>
        <v>Caslano</v>
      </c>
    </row>
    <row r="577" spans="1:3" x14ac:dyDescent="0.2">
      <c r="A577" s="161" t="str">
        <f>IF(ISBLANK('Nomenklatur komplett'!Q577),"",'Nomenklatur komplett'!Q577)</f>
        <v/>
      </c>
      <c r="B577" s="161">
        <f>IF(ISBLANK('Nomenklatur komplett'!R577),"",'Nomenklatur komplett'!R577)</f>
        <v>11177</v>
      </c>
      <c r="C577" s="162" t="str">
        <f>IF(ISBLANK('Nomenklatur komplett'!S577),"-",'Nomenklatur komplett'!S577)</f>
        <v>Castagnola</v>
      </c>
    </row>
    <row r="578" spans="1:3" x14ac:dyDescent="0.2">
      <c r="A578" s="161">
        <f>IF(ISBLANK('Nomenklatur komplett'!Q578),"",'Nomenklatur komplett'!Q578)</f>
        <v>3805</v>
      </c>
      <c r="B578" s="161">
        <f>IF(ISBLANK('Nomenklatur komplett'!R578),"",'Nomenklatur komplett'!R578)</f>
        <v>16013</v>
      </c>
      <c r="C578" s="162" t="str">
        <f>IF(ISBLANK('Nomenklatur komplett'!S578),"-",'Nomenklatur komplett'!S578)</f>
        <v>Castaneda</v>
      </c>
    </row>
    <row r="579" spans="1:3" x14ac:dyDescent="0.2">
      <c r="A579" s="161" t="str">
        <f>IF(ISBLANK('Nomenklatur komplett'!Q579),"",'Nomenklatur komplett'!Q579)</f>
        <v/>
      </c>
      <c r="B579" s="161">
        <f>IF(ISBLANK('Nomenklatur komplett'!R579),"",'Nomenklatur komplett'!R579)</f>
        <v>10137</v>
      </c>
      <c r="C579" s="162" t="str">
        <f>IF(ISBLANK('Nomenklatur komplett'!S579),"-",'Nomenklatur komplett'!S579)</f>
        <v>Castasegna</v>
      </c>
    </row>
    <row r="580" spans="1:3" x14ac:dyDescent="0.2">
      <c r="A580" s="161">
        <f>IF(ISBLANK('Nomenklatur komplett'!Q580),"",'Nomenklatur komplett'!Q580)</f>
        <v>5249</v>
      </c>
      <c r="B580" s="161">
        <f>IF(ISBLANK('Nomenklatur komplett'!R580),"",'Nomenklatur komplett'!R580)</f>
        <v>14499</v>
      </c>
      <c r="C580" s="162" t="str">
        <f>IF(ISBLANK('Nomenklatur komplett'!S580),"-",'Nomenklatur komplett'!S580)</f>
        <v>Castel San Pietro</v>
      </c>
    </row>
    <row r="581" spans="1:3" x14ac:dyDescent="0.2">
      <c r="A581" s="161" t="str">
        <f>IF(ISBLANK('Nomenklatur komplett'!Q581),"",'Nomenklatur komplett'!Q581)</f>
        <v/>
      </c>
      <c r="B581" s="161">
        <f>IF(ISBLANK('Nomenklatur komplett'!R581),"",'Nomenklatur komplett'!R581)</f>
        <v>16564</v>
      </c>
      <c r="C581" s="162" t="str">
        <f>IF(ISBLANK('Nomenklatur komplett'!S581),"-",'Nomenklatur komplett'!S581)</f>
        <v>Castels</v>
      </c>
    </row>
    <row r="582" spans="1:3" x14ac:dyDescent="0.2">
      <c r="A582" s="161" t="str">
        <f>IF(ISBLANK('Nomenklatur komplett'!Q582),"",'Nomenklatur komplett'!Q582)</f>
        <v/>
      </c>
      <c r="B582" s="161">
        <f>IF(ISBLANK('Nomenklatur komplett'!R582),"",'Nomenklatur komplett'!R582)</f>
        <v>16419</v>
      </c>
      <c r="C582" s="162" t="str">
        <f>IF(ISBLANK('Nomenklatur komplett'!S582),"-",'Nomenklatur komplett'!S582)</f>
        <v>Casti</v>
      </c>
    </row>
    <row r="583" spans="1:3" x14ac:dyDescent="0.2">
      <c r="A583" s="161" t="str">
        <f>IF(ISBLANK('Nomenklatur komplett'!Q583),"",'Nomenklatur komplett'!Q583)</f>
        <v/>
      </c>
      <c r="B583" s="161">
        <f>IF(ISBLANK('Nomenklatur komplett'!R583),"",'Nomenklatur komplett'!R583)</f>
        <v>10211</v>
      </c>
      <c r="C583" s="162" t="str">
        <f>IF(ISBLANK('Nomenklatur komplett'!S583),"-",'Nomenklatur komplett'!S583)</f>
        <v>Casti-Wergenstein</v>
      </c>
    </row>
    <row r="584" spans="1:3" x14ac:dyDescent="0.2">
      <c r="A584" s="161" t="str">
        <f>IF(ISBLANK('Nomenklatur komplett'!Q584),"",'Nomenklatur komplett'!Q584)</f>
        <v/>
      </c>
      <c r="B584" s="161">
        <f>IF(ISBLANK('Nomenklatur komplett'!R584),"",'Nomenklatur komplett'!R584)</f>
        <v>10807</v>
      </c>
      <c r="C584" s="162" t="str">
        <f>IF(ISBLANK('Nomenklatur komplett'!S584),"-",'Nomenklatur komplett'!S584)</f>
        <v>Castiel</v>
      </c>
    </row>
    <row r="585" spans="1:3" x14ac:dyDescent="0.2">
      <c r="A585" s="161" t="str">
        <f>IF(ISBLANK('Nomenklatur komplett'!Q585),"",'Nomenklatur komplett'!Q585)</f>
        <v/>
      </c>
      <c r="B585" s="161">
        <f>IF(ISBLANK('Nomenklatur komplett'!R585),"",'Nomenklatur komplett'!R585)</f>
        <v>10052</v>
      </c>
      <c r="C585" s="162" t="str">
        <f>IF(ISBLANK('Nomenklatur komplett'!S585),"-",'Nomenklatur komplett'!S585)</f>
        <v>Castrisch</v>
      </c>
    </row>
    <row r="586" spans="1:3" x14ac:dyDescent="0.2">
      <c r="A586" s="161" t="str">
        <f>IF(ISBLANK('Nomenklatur komplett'!Q586),"",'Nomenklatur komplett'!Q586)</f>
        <v/>
      </c>
      <c r="B586" s="161">
        <f>IF(ISBLANK('Nomenklatur komplett'!R586),"",'Nomenklatur komplett'!R586)</f>
        <v>11392</v>
      </c>
      <c r="C586" s="162" t="str">
        <f>IF(ISBLANK('Nomenklatur komplett'!S586),"-",'Nomenklatur komplett'!S586)</f>
        <v>Castro</v>
      </c>
    </row>
    <row r="587" spans="1:3" x14ac:dyDescent="0.2">
      <c r="A587" s="161" t="str">
        <f>IF(ISBLANK('Nomenklatur komplett'!Q587),"",'Nomenklatur komplett'!Q587)</f>
        <v/>
      </c>
      <c r="B587" s="161">
        <f>IF(ISBLANK('Nomenklatur komplett'!R587),"",'Nomenklatur komplett'!R587)</f>
        <v>10136</v>
      </c>
      <c r="C587" s="162" t="str">
        <f>IF(ISBLANK('Nomenklatur komplett'!S587),"-",'Nomenklatur komplett'!S587)</f>
        <v>Cauco</v>
      </c>
    </row>
    <row r="588" spans="1:3" x14ac:dyDescent="0.2">
      <c r="A588" s="161" t="str">
        <f>IF(ISBLANK('Nomenklatur komplett'!Q588),"",'Nomenklatur komplett'!Q588)</f>
        <v/>
      </c>
      <c r="B588" s="161">
        <f>IF(ISBLANK('Nomenklatur komplett'!R588),"",'Nomenklatur komplett'!R588)</f>
        <v>16228</v>
      </c>
      <c r="C588" s="162" t="str">
        <f>IF(ISBLANK('Nomenklatur komplett'!S588),"-",'Nomenklatur komplett'!S588)</f>
        <v>Cavadura</v>
      </c>
    </row>
    <row r="589" spans="1:3" x14ac:dyDescent="0.2">
      <c r="A589" s="161" t="str">
        <f>IF(ISBLANK('Nomenklatur komplett'!Q589),"",'Nomenklatur komplett'!Q589)</f>
        <v/>
      </c>
      <c r="B589" s="161">
        <f>IF(ISBLANK('Nomenklatur komplett'!R589),"",'Nomenklatur komplett'!R589)</f>
        <v>11409</v>
      </c>
      <c r="C589" s="162" t="str">
        <f>IF(ISBLANK('Nomenklatur komplett'!S589),"-",'Nomenklatur komplett'!S589)</f>
        <v>Cavagnago</v>
      </c>
    </row>
    <row r="590" spans="1:3" x14ac:dyDescent="0.2">
      <c r="A590" s="161" t="str">
        <f>IF(ISBLANK('Nomenklatur komplett'!Q590),"",'Nomenklatur komplett'!Q590)</f>
        <v/>
      </c>
      <c r="B590" s="161">
        <f>IF(ISBLANK('Nomenklatur komplett'!R590),"",'Nomenklatur komplett'!R590)</f>
        <v>11407</v>
      </c>
      <c r="C590" s="162" t="str">
        <f>IF(ISBLANK('Nomenklatur komplett'!S590),"-",'Nomenklatur komplett'!S590)</f>
        <v>Cavergno</v>
      </c>
    </row>
    <row r="591" spans="1:3" x14ac:dyDescent="0.2">
      <c r="A591" s="161" t="str">
        <f>IF(ISBLANK('Nomenklatur komplett'!Q591),"",'Nomenklatur komplett'!Q591)</f>
        <v/>
      </c>
      <c r="B591" s="161">
        <f>IF(ISBLANK('Nomenklatur komplett'!R591),"",'Nomenklatur komplett'!R591)</f>
        <v>11385</v>
      </c>
      <c r="C591" s="162" t="str">
        <f>IF(ISBLANK('Nomenklatur komplett'!S591),"-",'Nomenklatur komplett'!S591)</f>
        <v>Caviano</v>
      </c>
    </row>
    <row r="592" spans="1:3" x14ac:dyDescent="0.2">
      <c r="A592" s="161" t="str">
        <f>IF(ISBLANK('Nomenklatur komplett'!Q592),"",'Nomenklatur komplett'!Q592)</f>
        <v/>
      </c>
      <c r="B592" s="161">
        <f>IF(ISBLANK('Nomenklatur komplett'!R592),"",'Nomenklatur komplett'!R592)</f>
        <v>11386</v>
      </c>
      <c r="C592" s="162" t="str">
        <f>IF(ISBLANK('Nomenklatur komplett'!S592),"-",'Nomenklatur komplett'!S592)</f>
        <v>Cavigliano</v>
      </c>
    </row>
    <row r="593" spans="1:3" x14ac:dyDescent="0.2">
      <c r="A593" s="161">
        <f>IF(ISBLANK('Nomenklatur komplett'!Q593),"",'Nomenklatur komplett'!Q593)</f>
        <v>3661</v>
      </c>
      <c r="B593" s="161">
        <f>IF(ISBLANK('Nomenklatur komplett'!R593),"",'Nomenklatur komplett'!R593)</f>
        <v>16051</v>
      </c>
      <c r="C593" s="162" t="str">
        <f>IF(ISBLANK('Nomenklatur komplett'!S593),"-",'Nomenklatur komplett'!S593)</f>
        <v>Cazis</v>
      </c>
    </row>
    <row r="594" spans="1:3" x14ac:dyDescent="0.2">
      <c r="A594" s="161" t="str">
        <f>IF(ISBLANK('Nomenklatur komplett'!Q594),"",'Nomenklatur komplett'!Q594)</f>
        <v/>
      </c>
      <c r="B594" s="161">
        <f>IF(ISBLANK('Nomenklatur komplett'!R594),"",'Nomenklatur komplett'!R594)</f>
        <v>16518</v>
      </c>
      <c r="C594" s="162" t="str">
        <f>IF(ISBLANK('Nomenklatur komplett'!S594),"-",'Nomenklatur komplett'!S594)</f>
        <v>Celerina</v>
      </c>
    </row>
    <row r="595" spans="1:3" x14ac:dyDescent="0.2">
      <c r="A595" s="161">
        <f>IF(ISBLANK('Nomenklatur komplett'!Q595),"",'Nomenklatur komplett'!Q595)</f>
        <v>3782</v>
      </c>
      <c r="B595" s="161">
        <f>IF(ISBLANK('Nomenklatur komplett'!R595),"",'Nomenklatur komplett'!R595)</f>
        <v>16002</v>
      </c>
      <c r="C595" s="162" t="str">
        <f>IF(ISBLANK('Nomenklatur komplett'!S595),"-",'Nomenklatur komplett'!S595)</f>
        <v>Celerina/Schlarigna</v>
      </c>
    </row>
    <row r="596" spans="1:3" x14ac:dyDescent="0.2">
      <c r="A596" s="161">
        <f>IF(ISBLANK('Nomenklatur komplett'!Q596),"",'Nomenklatur komplett'!Q596)</f>
        <v>5397</v>
      </c>
      <c r="B596" s="161">
        <f>IF(ISBLANK('Nomenklatur komplett'!R596),"",'Nomenklatur komplett'!R596)</f>
        <v>14973</v>
      </c>
      <c r="C596" s="162" t="str">
        <f>IF(ISBLANK('Nomenklatur komplett'!S596),"-",'Nomenklatur komplett'!S596)</f>
        <v>Centovalli</v>
      </c>
    </row>
    <row r="597" spans="1:3" x14ac:dyDescent="0.2">
      <c r="A597" s="161">
        <f>IF(ISBLANK('Nomenklatur komplett'!Q597),"",'Nomenklatur komplett'!Q597)</f>
        <v>5309</v>
      </c>
      <c r="B597" s="161">
        <f>IF(ISBLANK('Nomenklatur komplett'!R597),"",'Nomenklatur komplett'!R597)</f>
        <v>11388</v>
      </c>
      <c r="C597" s="162" t="str">
        <f>IF(ISBLANK('Nomenklatur komplett'!S597),"-",'Nomenklatur komplett'!S597)</f>
        <v>Cerentino</v>
      </c>
    </row>
    <row r="598" spans="1:3" x14ac:dyDescent="0.2">
      <c r="A598" s="161" t="str">
        <f>IF(ISBLANK('Nomenklatur komplett'!Q598),"",'Nomenklatur komplett'!Q598)</f>
        <v/>
      </c>
      <c r="B598" s="161">
        <f>IF(ISBLANK('Nomenklatur komplett'!R598),"",'Nomenklatur komplett'!R598)</f>
        <v>11389</v>
      </c>
      <c r="C598" s="162" t="str">
        <f>IF(ISBLANK('Nomenklatur komplett'!S598),"-",'Nomenklatur komplett'!S598)</f>
        <v>Cerniat (FR)</v>
      </c>
    </row>
    <row r="599" spans="1:3" x14ac:dyDescent="0.2">
      <c r="A599" s="161" t="str">
        <f>IF(ISBLANK('Nomenklatur komplett'!Q599),"",'Nomenklatur komplett'!Q599)</f>
        <v/>
      </c>
      <c r="B599" s="161">
        <f>IF(ISBLANK('Nomenklatur komplett'!R599),"",'Nomenklatur komplett'!R599)</f>
        <v>11399</v>
      </c>
      <c r="C599" s="162" t="str">
        <f>IF(ISBLANK('Nomenklatur komplett'!S599),"-",'Nomenklatur komplett'!S599)</f>
        <v>Cerniaz (VD)</v>
      </c>
    </row>
    <row r="600" spans="1:3" x14ac:dyDescent="0.2">
      <c r="A600" s="161" t="str">
        <f>IF(ISBLANK('Nomenklatur komplett'!Q600),"",'Nomenklatur komplett'!Q600)</f>
        <v/>
      </c>
      <c r="B600" s="161">
        <f>IF(ISBLANK('Nomenklatur komplett'!R600),"",'Nomenklatur komplett'!R600)</f>
        <v>11391</v>
      </c>
      <c r="C600" s="162" t="str">
        <f>IF(ISBLANK('Nomenklatur komplett'!S600),"-",'Nomenklatur komplett'!S600)</f>
        <v>Cernier</v>
      </c>
    </row>
    <row r="601" spans="1:3" x14ac:dyDescent="0.2">
      <c r="A601" s="161" t="str">
        <f>IF(ISBLANK('Nomenklatur komplett'!Q601),"",'Nomenklatur komplett'!Q601)</f>
        <v/>
      </c>
      <c r="B601" s="161">
        <f>IF(ISBLANK('Nomenklatur komplett'!R601),"",'Nomenklatur komplett'!R601)</f>
        <v>11384</v>
      </c>
      <c r="C601" s="162" t="str">
        <f>IF(ISBLANK('Nomenklatur komplett'!S601),"-",'Nomenklatur komplett'!S601)</f>
        <v>Certara</v>
      </c>
    </row>
    <row r="602" spans="1:3" x14ac:dyDescent="0.2">
      <c r="A602" s="161">
        <f>IF(ISBLANK('Nomenklatur komplett'!Q602),"",'Nomenklatur komplett'!Q602)</f>
        <v>5310</v>
      </c>
      <c r="B602" s="161">
        <f>IF(ISBLANK('Nomenklatur komplett'!R602),"",'Nomenklatur komplett'!R602)</f>
        <v>14919</v>
      </c>
      <c r="C602" s="162" t="str">
        <f>IF(ISBLANK('Nomenklatur komplett'!S602),"-",'Nomenklatur komplett'!S602)</f>
        <v>Cevio</v>
      </c>
    </row>
    <row r="603" spans="1:3" x14ac:dyDescent="0.2">
      <c r="A603" s="161" t="str">
        <f>IF(ISBLANK('Nomenklatur komplett'!Q603),"",'Nomenklatur komplett'!Q603)</f>
        <v/>
      </c>
      <c r="B603" s="161">
        <f>IF(ISBLANK('Nomenklatur komplett'!R603),"",'Nomenklatur komplett'!R603)</f>
        <v>11395</v>
      </c>
      <c r="C603" s="162" t="str">
        <f>IF(ISBLANK('Nomenklatur komplett'!S603),"-",'Nomenklatur komplett'!S603)</f>
        <v>Chabrey</v>
      </c>
    </row>
    <row r="604" spans="1:3" x14ac:dyDescent="0.2">
      <c r="A604" s="161">
        <f>IF(ISBLANK('Nomenklatur komplett'!Q604),"",'Nomenklatur komplett'!Q604)</f>
        <v>6232</v>
      </c>
      <c r="B604" s="161">
        <f>IF(ISBLANK('Nomenklatur komplett'!R604),"",'Nomenklatur komplett'!R604)</f>
        <v>11396</v>
      </c>
      <c r="C604" s="162" t="str">
        <f>IF(ISBLANK('Nomenklatur komplett'!S604),"-",'Nomenklatur komplett'!S604)</f>
        <v>Chalais</v>
      </c>
    </row>
    <row r="605" spans="1:3" x14ac:dyDescent="0.2">
      <c r="A605" s="161">
        <f>IF(ISBLANK('Nomenklatur komplett'!Q605),"",'Nomenklatur komplett'!Q605)</f>
        <v>1702</v>
      </c>
      <c r="B605" s="161">
        <f>IF(ISBLANK('Nomenklatur komplett'!R605),"",'Nomenklatur komplett'!R605)</f>
        <v>11397</v>
      </c>
      <c r="C605" s="162" t="str">
        <f>IF(ISBLANK('Nomenklatur komplett'!S605),"-",'Nomenklatur komplett'!S605)</f>
        <v>Cham</v>
      </c>
    </row>
    <row r="606" spans="1:3" x14ac:dyDescent="0.2">
      <c r="A606" s="161">
        <f>IF(ISBLANK('Nomenklatur komplett'!Q606),"",'Nomenklatur komplett'!Q606)</f>
        <v>5904</v>
      </c>
      <c r="B606" s="161">
        <f>IF(ISBLANK('Nomenklatur komplett'!R606),"",'Nomenklatur komplett'!R606)</f>
        <v>14864</v>
      </c>
      <c r="C606" s="162" t="str">
        <f>IF(ISBLANK('Nomenklatur komplett'!S606),"-",'Nomenklatur komplett'!S606)</f>
        <v>Chamblon</v>
      </c>
    </row>
    <row r="607" spans="1:3" x14ac:dyDescent="0.2">
      <c r="A607" s="161">
        <f>IF(ISBLANK('Nomenklatur komplett'!Q607),"",'Nomenklatur komplett'!Q607)</f>
        <v>6022</v>
      </c>
      <c r="B607" s="161">
        <f>IF(ISBLANK('Nomenklatur komplett'!R607),"",'Nomenklatur komplett'!R607)</f>
        <v>11418</v>
      </c>
      <c r="C607" s="162" t="str">
        <f>IF(ISBLANK('Nomenklatur komplett'!S607),"-",'Nomenklatur komplett'!S607)</f>
        <v>Chamoson</v>
      </c>
    </row>
    <row r="608" spans="1:3" x14ac:dyDescent="0.2">
      <c r="A608" s="161">
        <f>IF(ISBLANK('Nomenklatur komplett'!Q608),"",'Nomenklatur komplett'!Q608)</f>
        <v>5553</v>
      </c>
      <c r="B608" s="161">
        <f>IF(ISBLANK('Nomenklatur komplett'!R608),"",'Nomenklatur komplett'!R608)</f>
        <v>14848</v>
      </c>
      <c r="C608" s="162" t="str">
        <f>IF(ISBLANK('Nomenklatur komplett'!S608),"-",'Nomenklatur komplett'!S608)</f>
        <v>Champagne</v>
      </c>
    </row>
    <row r="609" spans="1:3" x14ac:dyDescent="0.2">
      <c r="A609" s="161" t="str">
        <f>IF(ISBLANK('Nomenklatur komplett'!Q609),"",'Nomenklatur komplett'!Q609)</f>
        <v/>
      </c>
      <c r="B609" s="161">
        <f>IF(ISBLANK('Nomenklatur komplett'!R609),"",'Nomenklatur komplett'!R609)</f>
        <v>11436</v>
      </c>
      <c r="C609" s="162" t="str">
        <f>IF(ISBLANK('Nomenklatur komplett'!S609),"-",'Nomenklatur komplett'!S609)</f>
        <v>Champmartin</v>
      </c>
    </row>
    <row r="610" spans="1:3" x14ac:dyDescent="0.2">
      <c r="A610" s="161">
        <f>IF(ISBLANK('Nomenklatur komplett'!Q610),"",'Nomenklatur komplett'!Q610)</f>
        <v>683</v>
      </c>
      <c r="B610" s="161">
        <f>IF(ISBLANK('Nomenklatur komplett'!R610),"",'Nomenklatur komplett'!R610)</f>
        <v>15208</v>
      </c>
      <c r="C610" s="162" t="str">
        <f>IF(ISBLANK('Nomenklatur komplett'!S610),"-",'Nomenklatur komplett'!S610)</f>
        <v>Champoz</v>
      </c>
    </row>
    <row r="611" spans="1:3" x14ac:dyDescent="0.2">
      <c r="A611" s="161">
        <f>IF(ISBLANK('Nomenklatur komplett'!Q611),"",'Nomenklatur komplett'!Q611)</f>
        <v>5812</v>
      </c>
      <c r="B611" s="161">
        <f>IF(ISBLANK('Nomenklatur komplett'!R611),"",'Nomenklatur komplett'!R611)</f>
        <v>14852</v>
      </c>
      <c r="C611" s="162" t="str">
        <f>IF(ISBLANK('Nomenklatur komplett'!S611),"-",'Nomenklatur komplett'!S611)</f>
        <v>Champtauroz</v>
      </c>
    </row>
    <row r="612" spans="1:3" x14ac:dyDescent="0.2">
      <c r="A612" s="161">
        <f>IF(ISBLANK('Nomenklatur komplett'!Q612),"",'Nomenklatur komplett'!Q612)</f>
        <v>5905</v>
      </c>
      <c r="B612" s="161">
        <f>IF(ISBLANK('Nomenklatur komplett'!R612),"",'Nomenklatur komplett'!R612)</f>
        <v>15506</v>
      </c>
      <c r="C612" s="162" t="str">
        <f>IF(ISBLANK('Nomenklatur komplett'!S612),"-",'Nomenklatur komplett'!S612)</f>
        <v>Champvent</v>
      </c>
    </row>
    <row r="613" spans="1:3" x14ac:dyDescent="0.2">
      <c r="A613" s="161">
        <f>IF(ISBLANK('Nomenklatur komplett'!Q613),"",'Nomenklatur komplett'!Q613)</f>
        <v>6151</v>
      </c>
      <c r="B613" s="161">
        <f>IF(ISBLANK('Nomenklatur komplett'!R613),"",'Nomenklatur komplett'!R613)</f>
        <v>11415</v>
      </c>
      <c r="C613" s="162" t="str">
        <f>IF(ISBLANK('Nomenklatur komplett'!S613),"-",'Nomenklatur komplett'!S613)</f>
        <v>Champéry</v>
      </c>
    </row>
    <row r="614" spans="1:3" x14ac:dyDescent="0.2">
      <c r="A614" s="161">
        <f>IF(ISBLANK('Nomenklatur komplett'!Q614),"",'Nomenklatur komplett'!Q614)</f>
        <v>6611</v>
      </c>
      <c r="B614" s="161">
        <f>IF(ISBLANK('Nomenklatur komplett'!R614),"",'Nomenklatur komplett'!R614)</f>
        <v>11439</v>
      </c>
      <c r="C614" s="162" t="str">
        <f>IF(ISBLANK('Nomenklatur komplett'!S614),"-",'Nomenklatur komplett'!S614)</f>
        <v>Chancy</v>
      </c>
    </row>
    <row r="615" spans="1:3" x14ac:dyDescent="0.2">
      <c r="A615" s="161" t="str">
        <f>IF(ISBLANK('Nomenklatur komplett'!Q615),"",'Nomenklatur komplett'!Q615)</f>
        <v/>
      </c>
      <c r="B615" s="161">
        <f>IF(ISBLANK('Nomenklatur komplett'!R615),"",'Nomenklatur komplett'!R615)</f>
        <v>11440</v>
      </c>
      <c r="C615" s="162" t="str">
        <f>IF(ISBLANK('Nomenklatur komplett'!S615),"-",'Nomenklatur komplett'!S615)</f>
        <v>Chandolin</v>
      </c>
    </row>
    <row r="616" spans="1:3" x14ac:dyDescent="0.2">
      <c r="A616" s="161" t="str">
        <f>IF(ISBLANK('Nomenklatur komplett'!Q616),"",'Nomenklatur komplett'!Q616)</f>
        <v/>
      </c>
      <c r="B616" s="161">
        <f>IF(ISBLANK('Nomenklatur komplett'!R616),"",'Nomenklatur komplett'!R616)</f>
        <v>11450</v>
      </c>
      <c r="C616" s="162" t="str">
        <f>IF(ISBLANK('Nomenklatur komplett'!S616),"-",'Nomenklatur komplett'!S616)</f>
        <v>Chandon</v>
      </c>
    </row>
    <row r="617" spans="1:3" x14ac:dyDescent="0.2">
      <c r="A617" s="161" t="str">
        <f>IF(ISBLANK('Nomenklatur komplett'!Q617),"",'Nomenklatur komplett'!Q617)</f>
        <v/>
      </c>
      <c r="B617" s="161">
        <f>IF(ISBLANK('Nomenklatur komplett'!R617),"",'Nomenklatur komplett'!R617)</f>
        <v>11297</v>
      </c>
      <c r="C617" s="162" t="str">
        <f>IF(ISBLANK('Nomenklatur komplett'!S617),"-",'Nomenklatur komplett'!S617)</f>
        <v>Chandossel</v>
      </c>
    </row>
    <row r="618" spans="1:3" x14ac:dyDescent="0.2">
      <c r="A618" s="161" t="str">
        <f>IF(ISBLANK('Nomenklatur komplett'!Q618),"",'Nomenklatur komplett'!Q618)</f>
        <v/>
      </c>
      <c r="B618" s="161">
        <f>IF(ISBLANK('Nomenklatur komplett'!R618),"",'Nomenklatur komplett'!R618)</f>
        <v>11442</v>
      </c>
      <c r="C618" s="162" t="str">
        <f>IF(ISBLANK('Nomenklatur komplett'!S618),"-",'Nomenklatur komplett'!S618)</f>
        <v>Chanéaz</v>
      </c>
    </row>
    <row r="619" spans="1:3" x14ac:dyDescent="0.2">
      <c r="A619" s="161" t="str">
        <f>IF(ISBLANK('Nomenklatur komplett'!Q619),"",'Nomenklatur komplett'!Q619)</f>
        <v/>
      </c>
      <c r="B619" s="161">
        <f>IF(ISBLANK('Nomenklatur komplett'!R619),"",'Nomenklatur komplett'!R619)</f>
        <v>11434</v>
      </c>
      <c r="C619" s="162" t="str">
        <f>IF(ISBLANK('Nomenklatur komplett'!S619),"-",'Nomenklatur komplett'!S619)</f>
        <v>Chapelle (Broye)</v>
      </c>
    </row>
    <row r="620" spans="1:3" x14ac:dyDescent="0.2">
      <c r="A620" s="161">
        <f>IF(ISBLANK('Nomenklatur komplett'!Q620),"",'Nomenklatur komplett'!Q620)</f>
        <v>2066</v>
      </c>
      <c r="B620" s="161">
        <f>IF(ISBLANK('Nomenklatur komplett'!R620),"",'Nomenklatur komplett'!R620)</f>
        <v>11444</v>
      </c>
      <c r="C620" s="162" t="str">
        <f>IF(ISBLANK('Nomenklatur komplett'!S620),"-",'Nomenklatur komplett'!S620)</f>
        <v>Chapelle (Glâne)</v>
      </c>
    </row>
    <row r="621" spans="1:3" x14ac:dyDescent="0.2">
      <c r="A621" s="161" t="str">
        <f>IF(ISBLANK('Nomenklatur komplett'!Q621),"",'Nomenklatur komplett'!Q621)</f>
        <v/>
      </c>
      <c r="B621" s="161">
        <f>IF(ISBLANK('Nomenklatur komplett'!R621),"",'Nomenklatur komplett'!R621)</f>
        <v>16563</v>
      </c>
      <c r="C621" s="162" t="str">
        <f>IF(ISBLANK('Nomenklatur komplett'!S621),"-",'Nomenklatur komplett'!S621)</f>
        <v>Chapelle (VD)</v>
      </c>
    </row>
    <row r="622" spans="1:3" x14ac:dyDescent="0.2">
      <c r="A622" s="161" t="str">
        <f>IF(ISBLANK('Nomenklatur komplett'!Q622),"",'Nomenklatur komplett'!Q622)</f>
        <v/>
      </c>
      <c r="B622" s="161">
        <f>IF(ISBLANK('Nomenklatur komplett'!R622),"",'Nomenklatur komplett'!R622)</f>
        <v>16562</v>
      </c>
      <c r="C622" s="162" t="str">
        <f>IF(ISBLANK('Nomenklatur komplett'!S622),"-",'Nomenklatur komplett'!S622)</f>
        <v>Chapelle-près-Surpierre</v>
      </c>
    </row>
    <row r="623" spans="1:3" x14ac:dyDescent="0.2">
      <c r="A623" s="161" t="str">
        <f>IF(ISBLANK('Nomenklatur komplett'!Q623),"",'Nomenklatur komplett'!Q623)</f>
        <v/>
      </c>
      <c r="B623" s="161">
        <f>IF(ISBLANK('Nomenklatur komplett'!R623),"",'Nomenklatur komplett'!R623)</f>
        <v>16561</v>
      </c>
      <c r="C623" s="162" t="str">
        <f>IF(ISBLANK('Nomenklatur komplett'!S623),"-",'Nomenklatur komplett'!S623)</f>
        <v>Chapelle-sur-Gillarens</v>
      </c>
    </row>
    <row r="624" spans="1:3" x14ac:dyDescent="0.2">
      <c r="A624" s="161" t="str">
        <f>IF(ISBLANK('Nomenklatur komplett'!Q624),"",'Nomenklatur komplett'!Q624)</f>
        <v/>
      </c>
      <c r="B624" s="161">
        <f>IF(ISBLANK('Nomenklatur komplett'!R624),"",'Nomenklatur komplett'!R624)</f>
        <v>11445</v>
      </c>
      <c r="C624" s="162" t="str">
        <f>IF(ISBLANK('Nomenklatur komplett'!S624),"-",'Nomenklatur komplett'!S624)</f>
        <v>Chapelle-sur-Moudon</v>
      </c>
    </row>
    <row r="625" spans="1:3" x14ac:dyDescent="0.2">
      <c r="A625" s="161">
        <f>IF(ISBLANK('Nomenklatur komplett'!Q625),"",'Nomenklatur komplett'!Q625)</f>
        <v>5882</v>
      </c>
      <c r="B625" s="161">
        <f>IF(ISBLANK('Nomenklatur komplett'!R625),"",'Nomenklatur komplett'!R625)</f>
        <v>14846</v>
      </c>
      <c r="C625" s="162" t="str">
        <f>IF(ISBLANK('Nomenklatur komplett'!S625),"-",'Nomenklatur komplett'!S625)</f>
        <v>Chardonne</v>
      </c>
    </row>
    <row r="626" spans="1:3" x14ac:dyDescent="0.2">
      <c r="A626" s="161" t="str">
        <f>IF(ISBLANK('Nomenklatur komplett'!Q626),"",'Nomenklatur komplett'!Q626)</f>
        <v/>
      </c>
      <c r="B626" s="161">
        <f>IF(ISBLANK('Nomenklatur komplett'!R626),"",'Nomenklatur komplett'!R626)</f>
        <v>11243</v>
      </c>
      <c r="C626" s="162" t="str">
        <f>IF(ISBLANK('Nomenklatur komplett'!S626),"-",'Nomenklatur komplett'!S626)</f>
        <v>Chardonney-sur-Morges</v>
      </c>
    </row>
    <row r="627" spans="1:3" x14ac:dyDescent="0.2">
      <c r="A627" s="161" t="str">
        <f>IF(ISBLANK('Nomenklatur komplett'!Q627),"",'Nomenklatur komplett'!Q627)</f>
        <v/>
      </c>
      <c r="B627" s="161">
        <f>IF(ISBLANK('Nomenklatur komplett'!R627),"",'Nomenklatur komplett'!R627)</f>
        <v>11447</v>
      </c>
      <c r="C627" s="162" t="str">
        <f>IF(ISBLANK('Nomenklatur komplett'!S627),"-",'Nomenklatur komplett'!S627)</f>
        <v>Charmey</v>
      </c>
    </row>
    <row r="628" spans="1:3" x14ac:dyDescent="0.2">
      <c r="A628" s="161" t="str">
        <f>IF(ISBLANK('Nomenklatur komplett'!Q628),"",'Nomenklatur komplett'!Q628)</f>
        <v/>
      </c>
      <c r="B628" s="161">
        <f>IF(ISBLANK('Nomenklatur komplett'!R628),"",'Nomenklatur komplett'!R628)</f>
        <v>11036</v>
      </c>
      <c r="C628" s="162" t="str">
        <f>IF(ISBLANK('Nomenklatur komplett'!S628),"-",'Nomenklatur komplett'!S628)</f>
        <v>Charmoille</v>
      </c>
    </row>
    <row r="629" spans="1:3" x14ac:dyDescent="0.2">
      <c r="A629" s="161" t="str">
        <f>IF(ISBLANK('Nomenklatur komplett'!Q629),"",'Nomenklatur komplett'!Q629)</f>
        <v/>
      </c>
      <c r="B629" s="161">
        <f>IF(ISBLANK('Nomenklatur komplett'!R629),"",'Nomenklatur komplett'!R629)</f>
        <v>11448</v>
      </c>
      <c r="C629" s="162" t="str">
        <f>IF(ISBLANK('Nomenklatur komplett'!S629),"-",'Nomenklatur komplett'!S629)</f>
        <v>Charrat</v>
      </c>
    </row>
    <row r="630" spans="1:3" x14ac:dyDescent="0.2">
      <c r="A630" s="161">
        <f>IF(ISBLANK('Nomenklatur komplett'!Q630),"",'Nomenklatur komplett'!Q630)</f>
        <v>5707</v>
      </c>
      <c r="B630" s="161">
        <f>IF(ISBLANK('Nomenklatur komplett'!R630),"",'Nomenklatur komplett'!R630)</f>
        <v>14859</v>
      </c>
      <c r="C630" s="162" t="str">
        <f>IF(ISBLANK('Nomenklatur komplett'!S630),"-",'Nomenklatur komplett'!S630)</f>
        <v>Chavannes-de-Bogis</v>
      </c>
    </row>
    <row r="631" spans="1:3" x14ac:dyDescent="0.2">
      <c r="A631" s="161">
        <f>IF(ISBLANK('Nomenklatur komplett'!Q631),"",'Nomenklatur komplett'!Q631)</f>
        <v>5708</v>
      </c>
      <c r="B631" s="161">
        <f>IF(ISBLANK('Nomenklatur komplett'!R631),"",'Nomenklatur komplett'!R631)</f>
        <v>14858</v>
      </c>
      <c r="C631" s="162" t="str">
        <f>IF(ISBLANK('Nomenklatur komplett'!S631),"-",'Nomenklatur komplett'!S631)</f>
        <v>Chavannes-des-Bois</v>
      </c>
    </row>
    <row r="632" spans="1:3" x14ac:dyDescent="0.2">
      <c r="A632" s="161">
        <f>IF(ISBLANK('Nomenklatur komplett'!Q632),"",'Nomenklatur komplett'!Q632)</f>
        <v>5907</v>
      </c>
      <c r="B632" s="161">
        <f>IF(ISBLANK('Nomenklatur komplett'!R632),"",'Nomenklatur komplett'!R632)</f>
        <v>14857</v>
      </c>
      <c r="C632" s="162" t="str">
        <f>IF(ISBLANK('Nomenklatur komplett'!S632),"-",'Nomenklatur komplett'!S632)</f>
        <v>Chavannes-le-Chêne</v>
      </c>
    </row>
    <row r="633" spans="1:3" x14ac:dyDescent="0.2">
      <c r="A633" s="161">
        <f>IF(ISBLANK('Nomenklatur komplett'!Q633),"",'Nomenklatur komplett'!Q633)</f>
        <v>5475</v>
      </c>
      <c r="B633" s="161">
        <f>IF(ISBLANK('Nomenklatur komplett'!R633),"",'Nomenklatur komplett'!R633)</f>
        <v>14853</v>
      </c>
      <c r="C633" s="162" t="str">
        <f>IF(ISBLANK('Nomenklatur komplett'!S633),"-",'Nomenklatur komplett'!S633)</f>
        <v>Chavannes-le-Veyron</v>
      </c>
    </row>
    <row r="634" spans="1:3" x14ac:dyDescent="0.2">
      <c r="A634" s="161" t="str">
        <f>IF(ISBLANK('Nomenklatur komplett'!Q634),"",'Nomenklatur komplett'!Q634)</f>
        <v/>
      </c>
      <c r="B634" s="161">
        <f>IF(ISBLANK('Nomenklatur komplett'!R634),"",'Nomenklatur komplett'!R634)</f>
        <v>11425</v>
      </c>
      <c r="C634" s="162" t="str">
        <f>IF(ISBLANK('Nomenklatur komplett'!S634),"-",'Nomenklatur komplett'!S634)</f>
        <v>Chavannes-les-Forts</v>
      </c>
    </row>
    <row r="635" spans="1:3" x14ac:dyDescent="0.2">
      <c r="A635" s="161">
        <f>IF(ISBLANK('Nomenklatur komplett'!Q635),"",'Nomenklatur komplett'!Q635)</f>
        <v>5627</v>
      </c>
      <c r="B635" s="161">
        <f>IF(ISBLANK('Nomenklatur komplett'!R635),"",'Nomenklatur komplett'!R635)</f>
        <v>14860</v>
      </c>
      <c r="C635" s="162" t="str">
        <f>IF(ISBLANK('Nomenklatur komplett'!S635),"-",'Nomenklatur komplett'!S635)</f>
        <v>Chavannes-près-Renens</v>
      </c>
    </row>
    <row r="636" spans="1:3" x14ac:dyDescent="0.2">
      <c r="A636" s="161" t="str">
        <f>IF(ISBLANK('Nomenklatur komplett'!Q636),"",'Nomenklatur komplett'!Q636)</f>
        <v/>
      </c>
      <c r="B636" s="161">
        <f>IF(ISBLANK('Nomenklatur komplett'!R636),"",'Nomenklatur komplett'!R636)</f>
        <v>11427</v>
      </c>
      <c r="C636" s="162" t="str">
        <f>IF(ISBLANK('Nomenklatur komplett'!S636),"-",'Nomenklatur komplett'!S636)</f>
        <v>Chavannes-sous-Orsonnens</v>
      </c>
    </row>
    <row r="637" spans="1:3" x14ac:dyDescent="0.2">
      <c r="A637" s="161">
        <f>IF(ISBLANK('Nomenklatur komplett'!Q637),"",'Nomenklatur komplett'!Q637)</f>
        <v>5665</v>
      </c>
      <c r="B637" s="161">
        <f>IF(ISBLANK('Nomenklatur komplett'!R637),"",'Nomenklatur komplett'!R637)</f>
        <v>14856</v>
      </c>
      <c r="C637" s="162" t="str">
        <f>IF(ISBLANK('Nomenklatur komplett'!S637),"-",'Nomenklatur komplett'!S637)</f>
        <v>Chavannes-sur-Moudon</v>
      </c>
    </row>
    <row r="638" spans="1:3" x14ac:dyDescent="0.2">
      <c r="A638" s="161">
        <f>IF(ISBLANK('Nomenklatur komplett'!Q638),"",'Nomenklatur komplett'!Q638)</f>
        <v>5749</v>
      </c>
      <c r="B638" s="161">
        <f>IF(ISBLANK('Nomenklatur komplett'!R638),"",'Nomenklatur komplett'!R638)</f>
        <v>16074</v>
      </c>
      <c r="C638" s="162" t="str">
        <f>IF(ISBLANK('Nomenklatur komplett'!S638),"-",'Nomenklatur komplett'!S638)</f>
        <v>Chavornay</v>
      </c>
    </row>
    <row r="639" spans="1:3" x14ac:dyDescent="0.2">
      <c r="A639" s="161" t="str">
        <f>IF(ISBLANK('Nomenklatur komplett'!Q639),"",'Nomenklatur komplett'!Q639)</f>
        <v/>
      </c>
      <c r="B639" s="161">
        <f>IF(ISBLANK('Nomenklatur komplett'!R639),"",'Nomenklatur komplett'!R639)</f>
        <v>11430</v>
      </c>
      <c r="C639" s="162" t="str">
        <f>IF(ISBLANK('Nomenklatur komplett'!S639),"-",'Nomenklatur komplett'!S639)</f>
        <v>Cheiry</v>
      </c>
    </row>
    <row r="640" spans="1:3" x14ac:dyDescent="0.2">
      <c r="A640" s="161" t="str">
        <f>IF(ISBLANK('Nomenklatur komplett'!Q640),"",'Nomenklatur komplett'!Q640)</f>
        <v/>
      </c>
      <c r="B640" s="161">
        <f>IF(ISBLANK('Nomenklatur komplett'!R640),"",'Nomenklatur komplett'!R640)</f>
        <v>11602</v>
      </c>
      <c r="C640" s="162" t="str">
        <f>IF(ISBLANK('Nomenklatur komplett'!S640),"-",'Nomenklatur komplett'!S640)</f>
        <v>Chermignon</v>
      </c>
    </row>
    <row r="641" spans="1:3" x14ac:dyDescent="0.2">
      <c r="A641" s="161" t="str">
        <f>IF(ISBLANK('Nomenklatur komplett'!Q641),"",'Nomenklatur komplett'!Q641)</f>
        <v/>
      </c>
      <c r="B641" s="161">
        <f>IF(ISBLANK('Nomenklatur komplett'!R641),"",'Nomenklatur komplett'!R641)</f>
        <v>11603</v>
      </c>
      <c r="C641" s="162" t="str">
        <f>IF(ISBLANK('Nomenklatur komplett'!S641),"-",'Nomenklatur komplett'!S641)</f>
        <v>Chesalles-sur-Moudon</v>
      </c>
    </row>
    <row r="642" spans="1:3" x14ac:dyDescent="0.2">
      <c r="A642" s="161" t="str">
        <f>IF(ISBLANK('Nomenklatur komplett'!Q642),"",'Nomenklatur komplett'!Q642)</f>
        <v/>
      </c>
      <c r="B642" s="161">
        <f>IF(ISBLANK('Nomenklatur komplett'!R642),"",'Nomenklatur komplett'!R642)</f>
        <v>11604</v>
      </c>
      <c r="C642" s="162" t="str">
        <f>IF(ISBLANK('Nomenklatur komplett'!S642),"-",'Nomenklatur komplett'!S642)</f>
        <v>Chesalles-sur-Oron</v>
      </c>
    </row>
    <row r="643" spans="1:3" x14ac:dyDescent="0.2">
      <c r="A643" s="161">
        <f>IF(ISBLANK('Nomenklatur komplett'!Q643),"",'Nomenklatur komplett'!Q643)</f>
        <v>5909</v>
      </c>
      <c r="B643" s="161">
        <f>IF(ISBLANK('Nomenklatur komplett'!R643),"",'Nomenklatur komplett'!R643)</f>
        <v>14811</v>
      </c>
      <c r="C643" s="162" t="str">
        <f>IF(ISBLANK('Nomenklatur komplett'!S643),"-",'Nomenklatur komplett'!S643)</f>
        <v>Cheseaux-Noréaz</v>
      </c>
    </row>
    <row r="644" spans="1:3" x14ac:dyDescent="0.2">
      <c r="A644" s="161">
        <f>IF(ISBLANK('Nomenklatur komplett'!Q644),"",'Nomenklatur komplett'!Q644)</f>
        <v>5582</v>
      </c>
      <c r="B644" s="161">
        <f>IF(ISBLANK('Nomenklatur komplett'!R644),"",'Nomenklatur komplett'!R644)</f>
        <v>14810</v>
      </c>
      <c r="C644" s="162" t="str">
        <f>IF(ISBLANK('Nomenklatur komplett'!S644),"-",'Nomenklatur komplett'!S644)</f>
        <v>Cheseaux-sur-Lausanne</v>
      </c>
    </row>
    <row r="645" spans="1:3" x14ac:dyDescent="0.2">
      <c r="A645" s="161">
        <f>IF(ISBLANK('Nomenklatur komplett'!Q645),"",'Nomenklatur komplett'!Q645)</f>
        <v>5403</v>
      </c>
      <c r="B645" s="161">
        <f>IF(ISBLANK('Nomenklatur komplett'!R645),"",'Nomenklatur komplett'!R645)</f>
        <v>14808</v>
      </c>
      <c r="C645" s="162" t="str">
        <f>IF(ISBLANK('Nomenklatur komplett'!S645),"-",'Nomenklatur komplett'!S645)</f>
        <v>Chessel</v>
      </c>
    </row>
    <row r="646" spans="1:3" x14ac:dyDescent="0.2">
      <c r="A646" s="161" t="str">
        <f>IF(ISBLANK('Nomenklatur komplett'!Q646),"",'Nomenklatur komplett'!Q646)</f>
        <v/>
      </c>
      <c r="B646" s="161">
        <f>IF(ISBLANK('Nomenklatur komplett'!R646),"",'Nomenklatur komplett'!R646)</f>
        <v>11037</v>
      </c>
      <c r="C646" s="162" t="str">
        <f>IF(ISBLANK('Nomenklatur komplett'!S646),"-",'Nomenklatur komplett'!S646)</f>
        <v>Chevenez</v>
      </c>
    </row>
    <row r="647" spans="1:3" x14ac:dyDescent="0.2">
      <c r="A647" s="161">
        <f>IF(ISBLANK('Nomenklatur komplett'!Q647),"",'Nomenklatur komplett'!Q647)</f>
        <v>5476</v>
      </c>
      <c r="B647" s="161">
        <f>IF(ISBLANK('Nomenklatur komplett'!R647),"",'Nomenklatur komplett'!R647)</f>
        <v>14814</v>
      </c>
      <c r="C647" s="162" t="str">
        <f>IF(ISBLANK('Nomenklatur komplett'!S647),"-",'Nomenklatur komplett'!S647)</f>
        <v>Chevilly</v>
      </c>
    </row>
    <row r="648" spans="1:3" x14ac:dyDescent="0.2">
      <c r="A648" s="161">
        <f>IF(ISBLANK('Nomenklatur komplett'!Q648),"",'Nomenklatur komplett'!Q648)</f>
        <v>5813</v>
      </c>
      <c r="B648" s="161">
        <f>IF(ISBLANK('Nomenklatur komplett'!R648),"",'Nomenklatur komplett'!R648)</f>
        <v>14807</v>
      </c>
      <c r="C648" s="162" t="str">
        <f>IF(ISBLANK('Nomenklatur komplett'!S648),"-",'Nomenklatur komplett'!S648)</f>
        <v>Chevroux</v>
      </c>
    </row>
    <row r="649" spans="1:3" x14ac:dyDescent="0.2">
      <c r="A649" s="161">
        <f>IF(ISBLANK('Nomenklatur komplett'!Q649),"",'Nomenklatur komplett'!Q649)</f>
        <v>5601</v>
      </c>
      <c r="B649" s="161">
        <f>IF(ISBLANK('Nomenklatur komplett'!R649),"",'Nomenklatur komplett'!R649)</f>
        <v>14806</v>
      </c>
      <c r="C649" s="162" t="str">
        <f>IF(ISBLANK('Nomenklatur komplett'!S649),"-",'Nomenklatur komplett'!S649)</f>
        <v>Chexbres</v>
      </c>
    </row>
    <row r="650" spans="1:3" x14ac:dyDescent="0.2">
      <c r="A650" s="161" t="str">
        <f>IF(ISBLANK('Nomenklatur komplett'!Q650),"",'Nomenklatur komplett'!Q650)</f>
        <v/>
      </c>
      <c r="B650" s="161">
        <f>IF(ISBLANK('Nomenklatur komplett'!R650),"",'Nomenklatur komplett'!R650)</f>
        <v>11613</v>
      </c>
      <c r="C650" s="162" t="str">
        <f>IF(ISBLANK('Nomenklatur komplett'!S650),"-",'Nomenklatur komplett'!S650)</f>
        <v>Cheyres</v>
      </c>
    </row>
    <row r="651" spans="1:3" x14ac:dyDescent="0.2">
      <c r="A651" s="161">
        <f>IF(ISBLANK('Nomenklatur komplett'!Q651),"",'Nomenklatur komplett'!Q651)</f>
        <v>2055</v>
      </c>
      <c r="B651" s="161">
        <f>IF(ISBLANK('Nomenklatur komplett'!R651),"",'Nomenklatur komplett'!R651)</f>
        <v>15690</v>
      </c>
      <c r="C651" s="162" t="str">
        <f>IF(ISBLANK('Nomenklatur komplett'!S651),"-",'Nomenklatur komplett'!S651)</f>
        <v>Cheyres-Châbles</v>
      </c>
    </row>
    <row r="652" spans="1:3" x14ac:dyDescent="0.2">
      <c r="A652" s="161">
        <f>IF(ISBLANK('Nomenklatur komplett'!Q652),"",'Nomenklatur komplett'!Q652)</f>
        <v>5250</v>
      </c>
      <c r="B652" s="161">
        <f>IF(ISBLANK('Nomenklatur komplett'!R652),"",'Nomenklatur komplett'!R652)</f>
        <v>13251</v>
      </c>
      <c r="C652" s="162" t="str">
        <f>IF(ISBLANK('Nomenklatur komplett'!S652),"-",'Nomenklatur komplett'!S652)</f>
        <v>Chiasso</v>
      </c>
    </row>
    <row r="653" spans="1:3" x14ac:dyDescent="0.2">
      <c r="A653" s="161" t="str">
        <f>IF(ISBLANK('Nomenklatur komplett'!Q653),"",'Nomenklatur komplett'!Q653)</f>
        <v/>
      </c>
      <c r="B653" s="161">
        <f>IF(ISBLANK('Nomenklatur komplett'!R653),"",'Nomenklatur komplett'!R653)</f>
        <v>11615</v>
      </c>
      <c r="C653" s="162" t="str">
        <f>IF(ISBLANK('Nomenklatur komplett'!S653),"-",'Nomenklatur komplett'!S653)</f>
        <v>Chiggiogna</v>
      </c>
    </row>
    <row r="654" spans="1:3" x14ac:dyDescent="0.2">
      <c r="A654" s="161">
        <f>IF(ISBLANK('Nomenklatur komplett'!Q654),"",'Nomenklatur komplett'!Q654)</f>
        <v>5628</v>
      </c>
      <c r="B654" s="161">
        <f>IF(ISBLANK('Nomenklatur komplett'!R654),"",'Nomenklatur komplett'!R654)</f>
        <v>14815</v>
      </c>
      <c r="C654" s="162" t="str">
        <f>IF(ISBLANK('Nomenklatur komplett'!S654),"-",'Nomenklatur komplett'!S654)</f>
        <v>Chigny</v>
      </c>
    </row>
    <row r="655" spans="1:3" x14ac:dyDescent="0.2">
      <c r="A655" s="161">
        <f>IF(ISBLANK('Nomenklatur komplett'!Q655),"",'Nomenklatur komplett'!Q655)</f>
        <v>6235</v>
      </c>
      <c r="B655" s="161">
        <f>IF(ISBLANK('Nomenklatur komplett'!R655),"",'Nomenklatur komplett'!R655)</f>
        <v>11610</v>
      </c>
      <c r="C655" s="162" t="str">
        <f>IF(ISBLANK('Nomenklatur komplett'!S655),"-",'Nomenklatur komplett'!S655)</f>
        <v>Chippis</v>
      </c>
    </row>
    <row r="656" spans="1:3" x14ac:dyDescent="0.2">
      <c r="A656" s="161" t="str">
        <f>IF(ISBLANK('Nomenklatur komplett'!Q656),"",'Nomenklatur komplett'!Q656)</f>
        <v/>
      </c>
      <c r="B656" s="161">
        <f>IF(ISBLANK('Nomenklatur komplett'!R656),"",'Nomenklatur komplett'!R656)</f>
        <v>11608</v>
      </c>
      <c r="C656" s="162" t="str">
        <f>IF(ISBLANK('Nomenklatur komplett'!S656),"-",'Nomenklatur komplett'!S656)</f>
        <v>Chironico</v>
      </c>
    </row>
    <row r="657" spans="1:3" x14ac:dyDescent="0.2">
      <c r="A657" s="161">
        <f>IF(ISBLANK('Nomenklatur komplett'!Q657),"",'Nomenklatur komplett'!Q657)</f>
        <v>6614</v>
      </c>
      <c r="B657" s="161">
        <f>IF(ISBLANK('Nomenklatur komplett'!R657),"",'Nomenklatur komplett'!R657)</f>
        <v>11586</v>
      </c>
      <c r="C657" s="162" t="str">
        <f>IF(ISBLANK('Nomenklatur komplett'!S657),"-",'Nomenklatur komplett'!S657)</f>
        <v>Choulex</v>
      </c>
    </row>
    <row r="658" spans="1:3" x14ac:dyDescent="0.2">
      <c r="A658" s="161">
        <f>IF(ISBLANK('Nomenklatur komplett'!Q658),"",'Nomenklatur komplett'!Q658)</f>
        <v>3901</v>
      </c>
      <c r="B658" s="161">
        <f>IF(ISBLANK('Nomenklatur komplett'!R658),"",'Nomenklatur komplett'!R658)</f>
        <v>16599</v>
      </c>
      <c r="C658" s="162" t="str">
        <f>IF(ISBLANK('Nomenklatur komplett'!S658),"-",'Nomenklatur komplett'!S658)</f>
        <v>Chur</v>
      </c>
    </row>
    <row r="659" spans="1:3" x14ac:dyDescent="0.2">
      <c r="A659" s="161">
        <f>IF(ISBLANK('Nomenklatur komplett'!Q659),"",'Nomenklatur komplett'!Q659)</f>
        <v>3911</v>
      </c>
      <c r="B659" s="161">
        <f>IF(ISBLANK('Nomenklatur komplett'!R659),"",'Nomenklatur komplett'!R659)</f>
        <v>16053</v>
      </c>
      <c r="C659" s="162" t="str">
        <f>IF(ISBLANK('Nomenklatur komplett'!S659),"-",'Nomenklatur komplett'!S659)</f>
        <v>Churwalden</v>
      </c>
    </row>
    <row r="660" spans="1:3" x14ac:dyDescent="0.2">
      <c r="A660" s="161" t="str">
        <f>IF(ISBLANK('Nomenklatur komplett'!Q660),"",'Nomenklatur komplett'!Q660)</f>
        <v/>
      </c>
      <c r="B660" s="161">
        <f>IF(ISBLANK('Nomenklatur komplett'!R660),"",'Nomenklatur komplett'!R660)</f>
        <v>11394</v>
      </c>
      <c r="C660" s="162" t="str">
        <f>IF(ISBLANK('Nomenklatur komplett'!S660),"-",'Nomenklatur komplett'!S660)</f>
        <v>Châbles</v>
      </c>
    </row>
    <row r="661" spans="1:3" x14ac:dyDescent="0.2">
      <c r="A661" s="161">
        <f>IF(ISBLANK('Nomenklatur komplett'!Q661),"",'Nomenklatur komplett'!Q661)</f>
        <v>5841</v>
      </c>
      <c r="B661" s="161">
        <f>IF(ISBLANK('Nomenklatur komplett'!R661),"",'Nomenklatur komplett'!R661)</f>
        <v>14845</v>
      </c>
      <c r="C661" s="162" t="str">
        <f>IF(ISBLANK('Nomenklatur komplett'!S661),"-",'Nomenklatur komplett'!S661)</f>
        <v>Château-d'Oex</v>
      </c>
    </row>
    <row r="662" spans="1:3" x14ac:dyDescent="0.2">
      <c r="A662" s="161">
        <f>IF(ISBLANK('Nomenklatur komplett'!Q662),"",'Nomenklatur komplett'!Q662)</f>
        <v>2325</v>
      </c>
      <c r="B662" s="161">
        <f>IF(ISBLANK('Nomenklatur komplett'!R662),"",'Nomenklatur komplett'!R662)</f>
        <v>11426</v>
      </c>
      <c r="C662" s="162" t="str">
        <f>IF(ISBLANK('Nomenklatur komplett'!S662),"-",'Nomenklatur komplett'!S662)</f>
        <v>Châtel-Saint-Denis</v>
      </c>
    </row>
    <row r="663" spans="1:3" x14ac:dyDescent="0.2">
      <c r="A663" s="161">
        <f>IF(ISBLANK('Nomenklatur komplett'!Q663),"",'Nomenklatur komplett'!Q663)</f>
        <v>2128</v>
      </c>
      <c r="B663" s="161">
        <f>IF(ISBLANK('Nomenklatur komplett'!R663),"",'Nomenklatur komplett'!R663)</f>
        <v>11424</v>
      </c>
      <c r="C663" s="162" t="str">
        <f>IF(ISBLANK('Nomenklatur komplett'!S663),"-",'Nomenklatur komplett'!S663)</f>
        <v>Châtel-sur-Montsalvens</v>
      </c>
    </row>
    <row r="664" spans="1:3" x14ac:dyDescent="0.2">
      <c r="A664" s="161" t="str">
        <f>IF(ISBLANK('Nomenklatur komplett'!Q664),"",'Nomenklatur komplett'!Q664)</f>
        <v/>
      </c>
      <c r="B664" s="161">
        <f>IF(ISBLANK('Nomenklatur komplett'!R664),"",'Nomenklatur komplett'!R664)</f>
        <v>10648</v>
      </c>
      <c r="C664" s="162" t="str">
        <f>IF(ISBLANK('Nomenklatur komplett'!S664),"-",'Nomenklatur komplett'!S664)</f>
        <v>Châtelat</v>
      </c>
    </row>
    <row r="665" spans="1:3" x14ac:dyDescent="0.2">
      <c r="A665" s="161" t="str">
        <f>IF(ISBLANK('Nomenklatur komplett'!Q665),"",'Nomenklatur komplett'!Q665)</f>
        <v/>
      </c>
      <c r="B665" s="161">
        <f>IF(ISBLANK('Nomenklatur komplett'!R665),"",'Nomenklatur komplett'!R665)</f>
        <v>11441</v>
      </c>
      <c r="C665" s="162" t="str">
        <f>IF(ISBLANK('Nomenklatur komplett'!S665),"-",'Nomenklatur komplett'!S665)</f>
        <v>Châtillens</v>
      </c>
    </row>
    <row r="666" spans="1:3" x14ac:dyDescent="0.2">
      <c r="A666" s="161" t="str">
        <f>IF(ISBLANK('Nomenklatur komplett'!Q666),"",'Nomenklatur komplett'!Q666)</f>
        <v/>
      </c>
      <c r="B666" s="161">
        <f>IF(ISBLANK('Nomenklatur komplett'!R666),"",'Nomenklatur komplett'!R666)</f>
        <v>10985</v>
      </c>
      <c r="C666" s="162" t="str">
        <f>IF(ISBLANK('Nomenklatur komplett'!S666),"-",'Nomenklatur komplett'!S666)</f>
        <v>Châtillon (BE)</v>
      </c>
    </row>
    <row r="667" spans="1:3" x14ac:dyDescent="0.2">
      <c r="A667" s="161">
        <f>IF(ISBLANK('Nomenklatur komplett'!Q667),"",'Nomenklatur komplett'!Q667)</f>
        <v>2008</v>
      </c>
      <c r="B667" s="161">
        <f>IF(ISBLANK('Nomenklatur komplett'!R667),"",'Nomenklatur komplett'!R667)</f>
        <v>11419</v>
      </c>
      <c r="C667" s="162" t="str">
        <f>IF(ISBLANK('Nomenklatur komplett'!S667),"-",'Nomenklatur komplett'!S667)</f>
        <v>Châtillon (FR)</v>
      </c>
    </row>
    <row r="668" spans="1:3" x14ac:dyDescent="0.2">
      <c r="A668" s="161">
        <f>IF(ISBLANK('Nomenklatur komplett'!Q668),"",'Nomenklatur komplett'!Q668)</f>
        <v>6704</v>
      </c>
      <c r="B668" s="161">
        <f>IF(ISBLANK('Nomenklatur komplett'!R668),"",'Nomenklatur komplett'!R668)</f>
        <v>13275</v>
      </c>
      <c r="C668" s="162" t="str">
        <f>IF(ISBLANK('Nomenklatur komplett'!S668),"-",'Nomenklatur komplett'!S668)</f>
        <v>Châtillon (JU)</v>
      </c>
    </row>
    <row r="669" spans="1:3" x14ac:dyDescent="0.2">
      <c r="A669" s="161">
        <f>IF(ISBLANK('Nomenklatur komplett'!Q669),"",'Nomenklatur komplett'!Q669)</f>
        <v>2068</v>
      </c>
      <c r="B669" s="161">
        <f>IF(ISBLANK('Nomenklatur komplett'!R669),"",'Nomenklatur komplett'!R669)</f>
        <v>11420</v>
      </c>
      <c r="C669" s="162" t="str">
        <f>IF(ISBLANK('Nomenklatur komplett'!S669),"-",'Nomenklatur komplett'!S669)</f>
        <v>Châtonnaye</v>
      </c>
    </row>
    <row r="670" spans="1:3" x14ac:dyDescent="0.2">
      <c r="A670" s="161">
        <f>IF(ISBLANK('Nomenklatur komplett'!Q670),"",'Nomenklatur komplett'!Q670)</f>
        <v>2177</v>
      </c>
      <c r="B670" s="161">
        <f>IF(ISBLANK('Nomenklatur komplett'!R670),"",'Nomenklatur komplett'!R670)</f>
        <v>11502</v>
      </c>
      <c r="C670" s="162" t="str">
        <f>IF(ISBLANK('Nomenklatur komplett'!S670),"-",'Nomenklatur komplett'!S670)</f>
        <v>Chénens</v>
      </c>
    </row>
    <row r="671" spans="1:3" x14ac:dyDescent="0.2">
      <c r="A671" s="161" t="str">
        <f>IF(ISBLANK('Nomenklatur komplett'!Q671),"",'Nomenklatur komplett'!Q671)</f>
        <v/>
      </c>
      <c r="B671" s="161">
        <f>IF(ISBLANK('Nomenklatur komplett'!R671),"",'Nomenklatur komplett'!R671)</f>
        <v>11354</v>
      </c>
      <c r="C671" s="162" t="str">
        <f>IF(ISBLANK('Nomenklatur komplett'!S671),"-",'Nomenklatur komplett'!S671)</f>
        <v>Chésalles</v>
      </c>
    </row>
    <row r="672" spans="1:3" x14ac:dyDescent="0.2">
      <c r="A672" s="161">
        <f>IF(ISBLANK('Nomenklatur komplett'!Q672),"",'Nomenklatur komplett'!Q672)</f>
        <v>5709</v>
      </c>
      <c r="B672" s="161">
        <f>IF(ISBLANK('Nomenklatur komplett'!R672),"",'Nomenklatur komplett'!R672)</f>
        <v>14809</v>
      </c>
      <c r="C672" s="162" t="str">
        <f>IF(ISBLANK('Nomenklatur komplett'!S672),"-",'Nomenklatur komplett'!S672)</f>
        <v>Chéserex</v>
      </c>
    </row>
    <row r="673" spans="1:3" x14ac:dyDescent="0.2">
      <c r="A673" s="161" t="str">
        <f>IF(ISBLANK('Nomenklatur komplett'!Q673),"",'Nomenklatur komplett'!Q673)</f>
        <v/>
      </c>
      <c r="B673" s="161">
        <f>IF(ISBLANK('Nomenklatur komplett'!R673),"",'Nomenklatur komplett'!R673)</f>
        <v>11617</v>
      </c>
      <c r="C673" s="162" t="str">
        <f>IF(ISBLANK('Nomenklatur komplett'!S673),"-",'Nomenklatur komplett'!S673)</f>
        <v>Chésopelloz</v>
      </c>
    </row>
    <row r="674" spans="1:3" x14ac:dyDescent="0.2">
      <c r="A674" s="161" t="str">
        <f>IF(ISBLANK('Nomenklatur komplett'!Q674),"",'Nomenklatur komplett'!Q674)</f>
        <v/>
      </c>
      <c r="B674" s="161">
        <f>IF(ISBLANK('Nomenklatur komplett'!R674),"",'Nomenklatur komplett'!R674)</f>
        <v>11614</v>
      </c>
      <c r="C674" s="162" t="str">
        <f>IF(ISBLANK('Nomenklatur komplett'!S674),"-",'Nomenklatur komplett'!S674)</f>
        <v>Chézard-Saint-Martin</v>
      </c>
    </row>
    <row r="675" spans="1:3" x14ac:dyDescent="0.2">
      <c r="A675" s="161">
        <f>IF(ISBLANK('Nomenklatur komplett'!Q675),"",'Nomenklatur komplett'!Q675)</f>
        <v>6612</v>
      </c>
      <c r="B675" s="161">
        <f>IF(ISBLANK('Nomenklatur komplett'!R675),"",'Nomenklatur komplett'!R675)</f>
        <v>11431</v>
      </c>
      <c r="C675" s="162" t="str">
        <f>IF(ISBLANK('Nomenklatur komplett'!S675),"-",'Nomenklatur komplett'!S675)</f>
        <v>Chêne-Bougeries</v>
      </c>
    </row>
    <row r="676" spans="1:3" x14ac:dyDescent="0.2">
      <c r="A676" s="161">
        <f>IF(ISBLANK('Nomenklatur komplett'!Q676),"",'Nomenklatur komplett'!Q676)</f>
        <v>6613</v>
      </c>
      <c r="B676" s="161">
        <f>IF(ISBLANK('Nomenklatur komplett'!R676),"",'Nomenklatur komplett'!R676)</f>
        <v>11535</v>
      </c>
      <c r="C676" s="162" t="str">
        <f>IF(ISBLANK('Nomenklatur komplett'!S676),"-",'Nomenklatur komplett'!S676)</f>
        <v>Chêne-Bourg</v>
      </c>
    </row>
    <row r="677" spans="1:3" x14ac:dyDescent="0.2">
      <c r="A677" s="161" t="str">
        <f>IF(ISBLANK('Nomenklatur komplett'!Q677),"",'Nomenklatur komplett'!Q677)</f>
        <v/>
      </c>
      <c r="B677" s="161">
        <f>IF(ISBLANK('Nomenklatur komplett'!R677),"",'Nomenklatur komplett'!R677)</f>
        <v>16560</v>
      </c>
      <c r="C677" s="162" t="str">
        <f>IF(ISBLANK('Nomenklatur komplett'!S677),"-",'Nomenklatur komplett'!S677)</f>
        <v>Chêne-Paquier</v>
      </c>
    </row>
    <row r="678" spans="1:3" x14ac:dyDescent="0.2">
      <c r="A678" s="161">
        <f>IF(ISBLANK('Nomenklatur komplett'!Q678),"",'Nomenklatur komplett'!Q678)</f>
        <v>5908</v>
      </c>
      <c r="B678" s="161">
        <f>IF(ISBLANK('Nomenklatur komplett'!R678),"",'Nomenklatur komplett'!R678)</f>
        <v>14862</v>
      </c>
      <c r="C678" s="162" t="str">
        <f>IF(ISBLANK('Nomenklatur komplett'!S678),"-",'Nomenklatur komplett'!S678)</f>
        <v>Chêne-Pâquier</v>
      </c>
    </row>
    <row r="679" spans="1:3" x14ac:dyDescent="0.2">
      <c r="A679" s="161" t="str">
        <f>IF(ISBLANK('Nomenklatur komplett'!Q679),"",'Nomenklatur komplett'!Q679)</f>
        <v/>
      </c>
      <c r="B679" s="161">
        <f>IF(ISBLANK('Nomenklatur komplett'!R679),"",'Nomenklatur komplett'!R679)</f>
        <v>16190</v>
      </c>
      <c r="C679" s="162" t="str">
        <f>IF(ISBLANK('Nomenklatur komplett'!S679),"-",'Nomenklatur komplett'!S679)</f>
        <v>Chêne-Thônex</v>
      </c>
    </row>
    <row r="680" spans="1:3" x14ac:dyDescent="0.2">
      <c r="A680" s="161" t="str">
        <f>IF(ISBLANK('Nomenklatur komplett'!Q680),"",'Nomenklatur komplett'!Q680)</f>
        <v/>
      </c>
      <c r="B680" s="161">
        <f>IF(ISBLANK('Nomenklatur komplett'!R680),"",'Nomenklatur komplett'!R680)</f>
        <v>16517</v>
      </c>
      <c r="C680" s="162" t="str">
        <f>IF(ISBLANK('Nomenklatur komplett'!S680),"-",'Nomenklatur komplett'!S680)</f>
        <v>Cierfs</v>
      </c>
    </row>
    <row r="681" spans="1:3" x14ac:dyDescent="0.2">
      <c r="A681" s="161" t="str">
        <f>IF(ISBLANK('Nomenklatur komplett'!Q681),"",'Nomenklatur komplett'!Q681)</f>
        <v/>
      </c>
      <c r="B681" s="161">
        <f>IF(ISBLANK('Nomenklatur komplett'!R681),"",'Nomenklatur komplett'!R681)</f>
        <v>11587</v>
      </c>
      <c r="C681" s="162" t="str">
        <f>IF(ISBLANK('Nomenklatur komplett'!S681),"-",'Nomenklatur komplett'!S681)</f>
        <v>Cimadera</v>
      </c>
    </row>
    <row r="682" spans="1:3" x14ac:dyDescent="0.2">
      <c r="A682" s="161" t="str">
        <f>IF(ISBLANK('Nomenklatur komplett'!Q682),"",'Nomenklatur komplett'!Q682)</f>
        <v/>
      </c>
      <c r="B682" s="161">
        <f>IF(ISBLANK('Nomenklatur komplett'!R682),"",'Nomenklatur komplett'!R682)</f>
        <v>11588</v>
      </c>
      <c r="C682" s="162" t="str">
        <f>IF(ISBLANK('Nomenklatur komplett'!S682),"-",'Nomenklatur komplett'!S682)</f>
        <v>Cimo</v>
      </c>
    </row>
    <row r="683" spans="1:3" x14ac:dyDescent="0.2">
      <c r="A683" s="161">
        <f>IF(ISBLANK('Nomenklatur komplett'!Q683),"",'Nomenklatur komplett'!Q683)</f>
        <v>5629</v>
      </c>
      <c r="B683" s="161">
        <f>IF(ISBLANK('Nomenklatur komplett'!R683),"",'Nomenklatur komplett'!R683)</f>
        <v>14816</v>
      </c>
      <c r="C683" s="162" t="str">
        <f>IF(ISBLANK('Nomenklatur komplett'!S683),"-",'Nomenklatur komplett'!S683)</f>
        <v>Clarmont</v>
      </c>
    </row>
    <row r="684" spans="1:3" x14ac:dyDescent="0.2">
      <c r="A684" s="161" t="str">
        <f>IF(ISBLANK('Nomenklatur komplett'!Q684),"",'Nomenklatur komplett'!Q684)</f>
        <v/>
      </c>
      <c r="B684" s="161">
        <f>IF(ISBLANK('Nomenklatur komplett'!R684),"",'Nomenklatur komplett'!R684)</f>
        <v>11590</v>
      </c>
      <c r="C684" s="162" t="str">
        <f>IF(ISBLANK('Nomenklatur komplett'!S684),"-",'Nomenklatur komplett'!S684)</f>
        <v>Claro</v>
      </c>
    </row>
    <row r="685" spans="1:3" x14ac:dyDescent="0.2">
      <c r="A685" s="161">
        <f>IF(ISBLANK('Nomenklatur komplett'!Q685),"",'Nomenklatur komplett'!Q685)</f>
        <v>661</v>
      </c>
      <c r="B685" s="161">
        <f>IF(ISBLANK('Nomenklatur komplett'!R685),"",'Nomenklatur komplett'!R685)</f>
        <v>15195</v>
      </c>
      <c r="C685" s="162" t="str">
        <f>IF(ISBLANK('Nomenklatur komplett'!S685),"-",'Nomenklatur komplett'!S685)</f>
        <v>Clavaleyres</v>
      </c>
    </row>
    <row r="686" spans="1:3" x14ac:dyDescent="0.2">
      <c r="A686" s="161">
        <f>IF(ISBLANK('Nomenklatur komplett'!Q686),"",'Nomenklatur komplett'!Q686)</f>
        <v>6808</v>
      </c>
      <c r="B686" s="161">
        <f>IF(ISBLANK('Nomenklatur komplett'!R686),"",'Nomenklatur komplett'!R686)</f>
        <v>14965</v>
      </c>
      <c r="C686" s="162" t="str">
        <f>IF(ISBLANK('Nomenklatur komplett'!S686),"-",'Nomenklatur komplett'!S686)</f>
        <v>Clos du Doubs</v>
      </c>
    </row>
    <row r="687" spans="1:3" x14ac:dyDescent="0.2">
      <c r="A687" s="161" t="str">
        <f>IF(ISBLANK('Nomenklatur komplett'!Q687),"",'Nomenklatur komplett'!Q687)</f>
        <v/>
      </c>
      <c r="B687" s="161">
        <f>IF(ISBLANK('Nomenklatur komplett'!R687),"",'Nomenklatur komplett'!R687)</f>
        <v>10225</v>
      </c>
      <c r="C687" s="162" t="str">
        <f>IF(ISBLANK('Nomenklatur komplett'!S687),"-",'Nomenklatur komplett'!S687)</f>
        <v>Clugin</v>
      </c>
    </row>
    <row r="688" spans="1:3" x14ac:dyDescent="0.2">
      <c r="A688" s="161">
        <f>IF(ISBLANK('Nomenklatur komplett'!Q688),"",'Nomenklatur komplett'!Q688)</f>
        <v>6781</v>
      </c>
      <c r="B688" s="161">
        <f>IF(ISBLANK('Nomenklatur komplett'!R688),"",'Nomenklatur komplett'!R688)</f>
        <v>13328</v>
      </c>
      <c r="C688" s="162" t="str">
        <f>IF(ISBLANK('Nomenklatur komplett'!S688),"-",'Nomenklatur komplett'!S688)</f>
        <v>Coeuve</v>
      </c>
    </row>
    <row r="689" spans="1:3" x14ac:dyDescent="0.2">
      <c r="A689" s="161" t="str">
        <f>IF(ISBLANK('Nomenklatur komplett'!Q689),"",'Nomenklatur komplett'!Q689)</f>
        <v/>
      </c>
      <c r="B689" s="161">
        <f>IF(ISBLANK('Nomenklatur komplett'!R689),"",'Nomenklatur komplett'!R689)</f>
        <v>11600</v>
      </c>
      <c r="C689" s="162" t="str">
        <f>IF(ISBLANK('Nomenklatur komplett'!S689),"-",'Nomenklatur komplett'!S689)</f>
        <v>Coffrane</v>
      </c>
    </row>
    <row r="690" spans="1:3" x14ac:dyDescent="0.2">
      <c r="A690" s="161" t="str">
        <f>IF(ISBLANK('Nomenklatur komplett'!Q690),"",'Nomenklatur komplett'!Q690)</f>
        <v/>
      </c>
      <c r="B690" s="161">
        <f>IF(ISBLANK('Nomenklatur komplett'!R690),"",'Nomenklatur komplett'!R690)</f>
        <v>11592</v>
      </c>
      <c r="C690" s="162" t="str">
        <f>IF(ISBLANK('Nomenklatur komplett'!S690),"-",'Nomenklatur komplett'!S690)</f>
        <v>Coglio</v>
      </c>
    </row>
    <row r="691" spans="1:3" x14ac:dyDescent="0.2">
      <c r="A691" s="161">
        <f>IF(ISBLANK('Nomenklatur komplett'!Q691),"",'Nomenklatur komplett'!Q691)</f>
        <v>5710</v>
      </c>
      <c r="B691" s="161">
        <f>IF(ISBLANK('Nomenklatur komplett'!R691),"",'Nomenklatur komplett'!R691)</f>
        <v>14817</v>
      </c>
      <c r="C691" s="162" t="str">
        <f>IF(ISBLANK('Nomenklatur komplett'!S691),"-",'Nomenklatur komplett'!S691)</f>
        <v>Coinsins</v>
      </c>
    </row>
    <row r="692" spans="1:3" x14ac:dyDescent="0.2">
      <c r="A692" s="161">
        <f>IF(ISBLANK('Nomenklatur komplett'!Q692),"",'Nomenklatur komplett'!Q692)</f>
        <v>5251</v>
      </c>
      <c r="B692" s="161">
        <f>IF(ISBLANK('Nomenklatur komplett'!R692),"",'Nomenklatur komplett'!R692)</f>
        <v>11594</v>
      </c>
      <c r="C692" s="162" t="str">
        <f>IF(ISBLANK('Nomenklatur komplett'!S692),"-",'Nomenklatur komplett'!S692)</f>
        <v>Coldrerio</v>
      </c>
    </row>
    <row r="693" spans="1:3" x14ac:dyDescent="0.2">
      <c r="A693" s="161" t="str">
        <f>IF(ISBLANK('Nomenklatur komplett'!Q693),"",'Nomenklatur komplett'!Q693)</f>
        <v/>
      </c>
      <c r="B693" s="161">
        <f>IF(ISBLANK('Nomenklatur komplett'!R693),"",'Nomenklatur komplett'!R693)</f>
        <v>16571</v>
      </c>
      <c r="C693" s="162" t="str">
        <f>IF(ISBLANK('Nomenklatur komplett'!S693),"-",'Nomenklatur komplett'!S693)</f>
        <v>Colla</v>
      </c>
    </row>
    <row r="694" spans="1:3" x14ac:dyDescent="0.2">
      <c r="A694" s="161">
        <f>IF(ISBLANK('Nomenklatur komplett'!Q694),"",'Nomenklatur komplett'!Q694)</f>
        <v>6615</v>
      </c>
      <c r="B694" s="161">
        <f>IF(ISBLANK('Nomenklatur komplett'!R694),"",'Nomenklatur komplett'!R694)</f>
        <v>11595</v>
      </c>
      <c r="C694" s="162" t="str">
        <f>IF(ISBLANK('Nomenklatur komplett'!S694),"-",'Nomenklatur komplett'!S694)</f>
        <v>Collex-Bossy</v>
      </c>
    </row>
    <row r="695" spans="1:3" x14ac:dyDescent="0.2">
      <c r="A695" s="161">
        <f>IF(ISBLANK('Nomenklatur komplett'!Q695),"",'Nomenklatur komplett'!Q695)</f>
        <v>5236</v>
      </c>
      <c r="B695" s="161">
        <f>IF(ISBLANK('Nomenklatur komplett'!R695),"",'Nomenklatur komplett'!R695)</f>
        <v>15512</v>
      </c>
      <c r="C695" s="162" t="str">
        <f>IF(ISBLANK('Nomenklatur komplett'!S695),"-",'Nomenklatur komplett'!S695)</f>
        <v>Collina d'Oro</v>
      </c>
    </row>
    <row r="696" spans="1:3" x14ac:dyDescent="0.2">
      <c r="A696" s="161">
        <f>IF(ISBLANK('Nomenklatur komplett'!Q696),"",'Nomenklatur komplett'!Q696)</f>
        <v>6152</v>
      </c>
      <c r="B696" s="161">
        <f>IF(ISBLANK('Nomenklatur komplett'!R696),"",'Nomenklatur komplett'!R696)</f>
        <v>11596</v>
      </c>
      <c r="C696" s="162" t="str">
        <f>IF(ISBLANK('Nomenklatur komplett'!S696),"-",'Nomenklatur komplett'!S696)</f>
        <v>Collombey-Muraz</v>
      </c>
    </row>
    <row r="697" spans="1:3" x14ac:dyDescent="0.2">
      <c r="A697" s="161">
        <f>IF(ISBLANK('Nomenklatur komplett'!Q697),"",'Nomenklatur komplett'!Q697)</f>
        <v>6616</v>
      </c>
      <c r="B697" s="161">
        <f>IF(ISBLANK('Nomenklatur komplett'!R697),"",'Nomenklatur komplett'!R697)</f>
        <v>11597</v>
      </c>
      <c r="C697" s="162" t="str">
        <f>IF(ISBLANK('Nomenklatur komplett'!S697),"-",'Nomenklatur komplett'!S697)</f>
        <v>Collonge-Bellerive</v>
      </c>
    </row>
    <row r="698" spans="1:3" x14ac:dyDescent="0.2">
      <c r="A698" s="161">
        <f>IF(ISBLANK('Nomenklatur komplett'!Q698),"",'Nomenklatur komplett'!Q698)</f>
        <v>6211</v>
      </c>
      <c r="B698" s="161">
        <f>IF(ISBLANK('Nomenklatur komplett'!R698),"",'Nomenklatur komplett'!R698)</f>
        <v>11598</v>
      </c>
      <c r="C698" s="162" t="str">
        <f>IF(ISBLANK('Nomenklatur komplett'!S698),"-",'Nomenklatur komplett'!S698)</f>
        <v>Collonges</v>
      </c>
    </row>
    <row r="699" spans="1:3" x14ac:dyDescent="0.2">
      <c r="A699" s="161">
        <f>IF(ISBLANK('Nomenklatur komplett'!Q699),"",'Nomenklatur komplett'!Q699)</f>
        <v>6617</v>
      </c>
      <c r="B699" s="161">
        <f>IF(ISBLANK('Nomenklatur komplett'!R699),"",'Nomenklatur komplett'!R699)</f>
        <v>11599</v>
      </c>
      <c r="C699" s="162" t="str">
        <f>IF(ISBLANK('Nomenklatur komplett'!S699),"-",'Nomenklatur komplett'!S699)</f>
        <v>Cologny</v>
      </c>
    </row>
    <row r="700" spans="1:3" x14ac:dyDescent="0.2">
      <c r="A700" s="161" t="str">
        <f>IF(ISBLANK('Nomenklatur komplett'!Q700),"",'Nomenklatur komplett'!Q700)</f>
        <v/>
      </c>
      <c r="B700" s="161">
        <f>IF(ISBLANK('Nomenklatur komplett'!R700),"",'Nomenklatur komplett'!R700)</f>
        <v>11619</v>
      </c>
      <c r="C700" s="162" t="str">
        <f>IF(ISBLANK('Nomenklatur komplett'!S700),"-",'Nomenklatur komplett'!S700)</f>
        <v>Colombier (NE)</v>
      </c>
    </row>
    <row r="701" spans="1:3" x14ac:dyDescent="0.2">
      <c r="A701" s="161" t="str">
        <f>IF(ISBLANK('Nomenklatur komplett'!Q701),"",'Nomenklatur komplett'!Q701)</f>
        <v/>
      </c>
      <c r="B701" s="161">
        <f>IF(ISBLANK('Nomenklatur komplett'!R701),"",'Nomenklatur komplett'!R701)</f>
        <v>11644</v>
      </c>
      <c r="C701" s="162" t="str">
        <f>IF(ISBLANK('Nomenklatur komplett'!S701),"-",'Nomenklatur komplett'!S701)</f>
        <v>Colombier (VD)</v>
      </c>
    </row>
    <row r="702" spans="1:3" x14ac:dyDescent="0.2">
      <c r="A702" s="161">
        <f>IF(ISBLANK('Nomenklatur komplett'!Q702),"",'Nomenklatur komplett'!Q702)</f>
        <v>5176</v>
      </c>
      <c r="B702" s="161">
        <f>IF(ISBLANK('Nomenklatur komplett'!R702),"",'Nomenklatur komplett'!R702)</f>
        <v>11616</v>
      </c>
      <c r="C702" s="162" t="str">
        <f>IF(ISBLANK('Nomenklatur komplett'!S702),"-",'Nomenklatur komplett'!S702)</f>
        <v>Comano</v>
      </c>
    </row>
    <row r="703" spans="1:3" x14ac:dyDescent="0.2">
      <c r="A703" s="161" t="str">
        <f>IF(ISBLANK('Nomenklatur komplett'!Q703),"",'Nomenklatur komplett'!Q703)</f>
        <v/>
      </c>
      <c r="B703" s="161">
        <f>IF(ISBLANK('Nomenklatur komplett'!R703),"",'Nomenklatur komplett'!R703)</f>
        <v>16237</v>
      </c>
      <c r="C703" s="162" t="str">
        <f>IF(ISBLANK('Nomenklatur komplett'!S703),"-",'Nomenklatur komplett'!S703)</f>
        <v>Combes</v>
      </c>
    </row>
    <row r="704" spans="1:3" x14ac:dyDescent="0.2">
      <c r="A704" s="161" t="str">
        <f>IF(ISBLANK('Nomenklatur komplett'!Q704),"",'Nomenklatur komplett'!Q704)</f>
        <v/>
      </c>
      <c r="B704" s="161">
        <f>IF(ISBLANK('Nomenklatur komplett'!R704),"",'Nomenklatur komplett'!R704)</f>
        <v>11637</v>
      </c>
      <c r="C704" s="162" t="str">
        <f>IF(ISBLANK('Nomenklatur komplett'!S704),"-",'Nomenklatur komplett'!S704)</f>
        <v>Combremont-le-Grand</v>
      </c>
    </row>
    <row r="705" spans="1:3" x14ac:dyDescent="0.2">
      <c r="A705" s="161" t="str">
        <f>IF(ISBLANK('Nomenklatur komplett'!Q705),"",'Nomenklatur komplett'!Q705)</f>
        <v/>
      </c>
      <c r="B705" s="161">
        <f>IF(ISBLANK('Nomenklatur komplett'!R705),"",'Nomenklatur komplett'!R705)</f>
        <v>11638</v>
      </c>
      <c r="C705" s="162" t="str">
        <f>IF(ISBLANK('Nomenklatur komplett'!S705),"-",'Nomenklatur komplett'!S705)</f>
        <v>Combremont-le-Petit</v>
      </c>
    </row>
    <row r="706" spans="1:3" x14ac:dyDescent="0.2">
      <c r="A706" s="161">
        <f>IF(ISBLANK('Nomenklatur komplett'!Q706),"",'Nomenklatur komplett'!Q706)</f>
        <v>5711</v>
      </c>
      <c r="B706" s="161">
        <f>IF(ISBLANK('Nomenklatur komplett'!R706),"",'Nomenklatur komplett'!R706)</f>
        <v>14799</v>
      </c>
      <c r="C706" s="162" t="str">
        <f>IF(ISBLANK('Nomenklatur komplett'!S706),"-",'Nomenklatur komplett'!S706)</f>
        <v>Commugny</v>
      </c>
    </row>
    <row r="707" spans="1:3" x14ac:dyDescent="0.2">
      <c r="A707" s="161" t="str">
        <f>IF(ISBLANK('Nomenklatur komplett'!Q707),"",'Nomenklatur komplett'!Q707)</f>
        <v/>
      </c>
      <c r="B707" s="161">
        <f>IF(ISBLANK('Nomenklatur komplett'!R707),"",'Nomenklatur komplett'!R707)</f>
        <v>11640</v>
      </c>
      <c r="C707" s="162" t="str">
        <f>IF(ISBLANK('Nomenklatur komplett'!S707),"-",'Nomenklatur komplett'!S707)</f>
        <v>Comologno</v>
      </c>
    </row>
    <row r="708" spans="1:3" x14ac:dyDescent="0.2">
      <c r="A708" s="161" t="str">
        <f>IF(ISBLANK('Nomenklatur komplett'!Q708),"",'Nomenklatur komplett'!Q708)</f>
        <v/>
      </c>
      <c r="B708" s="161">
        <f>IF(ISBLANK('Nomenklatur komplett'!R708),"",'Nomenklatur komplett'!R708)</f>
        <v>16144</v>
      </c>
      <c r="C708" s="162" t="str">
        <f>IF(ISBLANK('Nomenklatur komplett'!S708),"-",'Nomenklatur komplett'!S708)</f>
        <v>Compesières</v>
      </c>
    </row>
    <row r="709" spans="1:3" x14ac:dyDescent="0.2">
      <c r="A709" s="161">
        <f>IF(ISBLANK('Nomenklatur komplett'!Q709),"",'Nomenklatur komplett'!Q709)</f>
        <v>5554</v>
      </c>
      <c r="B709" s="161">
        <f>IF(ISBLANK('Nomenklatur komplett'!R709),"",'Nomenklatur komplett'!R709)</f>
        <v>14798</v>
      </c>
      <c r="C709" s="162" t="str">
        <f>IF(ISBLANK('Nomenklatur komplett'!S709),"-",'Nomenklatur komplett'!S709)</f>
        <v>Concise</v>
      </c>
    </row>
    <row r="710" spans="1:3" x14ac:dyDescent="0.2">
      <c r="A710" s="161">
        <f>IF(ISBLANK('Nomenklatur komplett'!Q710),"",'Nomenklatur komplett'!Q710)</f>
        <v>6618</v>
      </c>
      <c r="B710" s="161">
        <f>IF(ISBLANK('Nomenklatur komplett'!R710),"",'Nomenklatur komplett'!R710)</f>
        <v>11651</v>
      </c>
      <c r="C710" s="162" t="str">
        <f>IF(ISBLANK('Nomenklatur komplett'!S710),"-",'Nomenklatur komplett'!S710)</f>
        <v>Confignon</v>
      </c>
    </row>
    <row r="711" spans="1:3" x14ac:dyDescent="0.2">
      <c r="A711" s="161" t="str">
        <f>IF(ISBLANK('Nomenklatur komplett'!Q711),"",'Nomenklatur komplett'!Q711)</f>
        <v/>
      </c>
      <c r="B711" s="161">
        <f>IF(ISBLANK('Nomenklatur komplett'!R711),"",'Nomenklatur komplett'!R711)</f>
        <v>11643</v>
      </c>
      <c r="C711" s="162" t="str">
        <f>IF(ISBLANK('Nomenklatur komplett'!S711),"-",'Nomenklatur komplett'!S711)</f>
        <v>Constantine</v>
      </c>
    </row>
    <row r="712" spans="1:3" x14ac:dyDescent="0.2">
      <c r="A712" s="161" t="str">
        <f>IF(ISBLANK('Nomenklatur komplett'!Q712),"",'Nomenklatur komplett'!Q712)</f>
        <v/>
      </c>
      <c r="B712" s="161">
        <f>IF(ISBLANK('Nomenklatur komplett'!R712),"",'Nomenklatur komplett'!R712)</f>
        <v>16516</v>
      </c>
      <c r="C712" s="162" t="str">
        <f>IF(ISBLANK('Nomenklatur komplett'!S712),"-",'Nomenklatur komplett'!S712)</f>
        <v>Conters im Oberhalbstein</v>
      </c>
    </row>
    <row r="713" spans="1:3" x14ac:dyDescent="0.2">
      <c r="A713" s="161" t="str">
        <f>IF(ISBLANK('Nomenklatur komplett'!Q713),"",'Nomenklatur komplett'!Q713)</f>
        <v/>
      </c>
      <c r="B713" s="161">
        <f>IF(ISBLANK('Nomenklatur komplett'!R713),"",'Nomenklatur komplett'!R713)</f>
        <v>11236</v>
      </c>
      <c r="C713" s="162" t="str">
        <f>IF(ISBLANK('Nomenklatur komplett'!S713),"-",'Nomenklatur komplett'!S713)</f>
        <v>Conters im Prätigau</v>
      </c>
    </row>
    <row r="714" spans="1:3" x14ac:dyDescent="0.2">
      <c r="A714" s="161">
        <f>IF(ISBLANK('Nomenklatur komplett'!Q714),"",'Nomenklatur komplett'!Q714)</f>
        <v>3881</v>
      </c>
      <c r="B714" s="161">
        <f>IF(ISBLANK('Nomenklatur komplett'!R714),"",'Nomenklatur komplett'!R714)</f>
        <v>16025</v>
      </c>
      <c r="C714" s="162" t="str">
        <f>IF(ISBLANK('Nomenklatur komplett'!S714),"-",'Nomenklatur komplett'!S714)</f>
        <v>Conters im Prättigau</v>
      </c>
    </row>
    <row r="715" spans="1:3" x14ac:dyDescent="0.2">
      <c r="A715" s="161">
        <f>IF(ISBLANK('Nomenklatur komplett'!Q715),"",'Nomenklatur komplett'!Q715)</f>
        <v>6023</v>
      </c>
      <c r="B715" s="161">
        <f>IF(ISBLANK('Nomenklatur komplett'!R715),"",'Nomenklatur komplett'!R715)</f>
        <v>11635</v>
      </c>
      <c r="C715" s="162" t="str">
        <f>IF(ISBLANK('Nomenklatur komplett'!S715),"-",'Nomenklatur komplett'!S715)</f>
        <v>Conthey</v>
      </c>
    </row>
    <row r="716" spans="1:3" x14ac:dyDescent="0.2">
      <c r="A716" s="161" t="str">
        <f>IF(ISBLANK('Nomenklatur komplett'!Q716),"",'Nomenklatur komplett'!Q716)</f>
        <v/>
      </c>
      <c r="B716" s="161">
        <f>IF(ISBLANK('Nomenklatur komplett'!R716),"",'Nomenklatur komplett'!R716)</f>
        <v>11645</v>
      </c>
      <c r="C716" s="162" t="str">
        <f>IF(ISBLANK('Nomenklatur komplett'!S716),"-",'Nomenklatur komplett'!S716)</f>
        <v>Contone</v>
      </c>
    </row>
    <row r="717" spans="1:3" x14ac:dyDescent="0.2">
      <c r="A717" s="161" t="str">
        <f>IF(ISBLANK('Nomenklatur komplett'!Q717),"",'Nomenklatur komplett'!Q717)</f>
        <v/>
      </c>
      <c r="B717" s="161">
        <f>IF(ISBLANK('Nomenklatur komplett'!R717),"",'Nomenklatur komplett'!R717)</f>
        <v>16381</v>
      </c>
      <c r="C717" s="162" t="str">
        <f>IF(ISBLANK('Nomenklatur komplett'!S717),"-",'Nomenklatur komplett'!S717)</f>
        <v>Contra</v>
      </c>
    </row>
    <row r="718" spans="1:3" x14ac:dyDescent="0.2">
      <c r="A718" s="161">
        <f>IF(ISBLANK('Nomenklatur komplett'!Q718),"",'Nomenklatur komplett'!Q718)</f>
        <v>5712</v>
      </c>
      <c r="B718" s="161">
        <f>IF(ISBLANK('Nomenklatur komplett'!R718),"",'Nomenklatur komplett'!R718)</f>
        <v>14794</v>
      </c>
      <c r="C718" s="162" t="str">
        <f>IF(ISBLANK('Nomenklatur komplett'!S718),"-",'Nomenklatur komplett'!S718)</f>
        <v>Coppet</v>
      </c>
    </row>
    <row r="719" spans="1:3" x14ac:dyDescent="0.2">
      <c r="A719" s="161" t="str">
        <f>IF(ISBLANK('Nomenklatur komplett'!Q719),"",'Nomenklatur komplett'!Q719)</f>
        <v/>
      </c>
      <c r="B719" s="161">
        <f>IF(ISBLANK('Nomenklatur komplett'!R719),"",'Nomenklatur komplett'!R719)</f>
        <v>10986</v>
      </c>
      <c r="C719" s="162" t="str">
        <f>IF(ISBLANK('Nomenklatur komplett'!S719),"-",'Nomenklatur komplett'!S719)</f>
        <v>Corban</v>
      </c>
    </row>
    <row r="720" spans="1:3" x14ac:dyDescent="0.2">
      <c r="A720" s="161">
        <f>IF(ISBLANK('Nomenklatur komplett'!Q720),"",'Nomenklatur komplett'!Q720)</f>
        <v>5404</v>
      </c>
      <c r="B720" s="161">
        <f>IF(ISBLANK('Nomenklatur komplett'!R720),"",'Nomenklatur komplett'!R720)</f>
        <v>14793</v>
      </c>
      <c r="C720" s="162" t="str">
        <f>IF(ISBLANK('Nomenklatur komplett'!S720),"-",'Nomenklatur komplett'!S720)</f>
        <v>Corbeyrier</v>
      </c>
    </row>
    <row r="721" spans="1:3" x14ac:dyDescent="0.2">
      <c r="A721" s="161">
        <f>IF(ISBLANK('Nomenklatur komplett'!Q721),"",'Nomenklatur komplett'!Q721)</f>
        <v>2129</v>
      </c>
      <c r="B721" s="161">
        <f>IF(ISBLANK('Nomenklatur komplett'!R721),"",'Nomenklatur komplett'!R721)</f>
        <v>15481</v>
      </c>
      <c r="C721" s="162" t="str">
        <f>IF(ISBLANK('Nomenklatur komplett'!S721),"-",'Nomenklatur komplett'!S721)</f>
        <v>Corbières</v>
      </c>
    </row>
    <row r="722" spans="1:3" x14ac:dyDescent="0.2">
      <c r="A722" s="161">
        <f>IF(ISBLANK('Nomenklatur komplett'!Q722),"",'Nomenklatur komplett'!Q722)</f>
        <v>687</v>
      </c>
      <c r="B722" s="161">
        <f>IF(ISBLANK('Nomenklatur komplett'!R722),"",'Nomenklatur komplett'!R722)</f>
        <v>15210</v>
      </c>
      <c r="C722" s="162" t="str">
        <f>IF(ISBLANK('Nomenklatur komplett'!S722),"-",'Nomenklatur komplett'!S722)</f>
        <v>Corcelles (BE)</v>
      </c>
    </row>
    <row r="723" spans="1:3" x14ac:dyDescent="0.2">
      <c r="A723" s="161" t="str">
        <f>IF(ISBLANK('Nomenklatur komplett'!Q723),"",'Nomenklatur komplett'!Q723)</f>
        <v/>
      </c>
      <c r="B723" s="161">
        <f>IF(ISBLANK('Nomenklatur komplett'!R723),"",'Nomenklatur komplett'!R723)</f>
        <v>11649</v>
      </c>
      <c r="C723" s="162" t="str">
        <f>IF(ISBLANK('Nomenklatur komplett'!S723),"-",'Nomenklatur komplett'!S723)</f>
        <v>Corcelles-Cormondrèche</v>
      </c>
    </row>
    <row r="724" spans="1:3" x14ac:dyDescent="0.2">
      <c r="A724" s="161">
        <f>IF(ISBLANK('Nomenklatur komplett'!Q724),"",'Nomenklatur komplett'!Q724)</f>
        <v>5785</v>
      </c>
      <c r="B724" s="161">
        <f>IF(ISBLANK('Nomenklatur komplett'!R724),"",'Nomenklatur komplett'!R724)</f>
        <v>14792</v>
      </c>
      <c r="C724" s="162" t="str">
        <f>IF(ISBLANK('Nomenklatur komplett'!S724),"-",'Nomenklatur komplett'!S724)</f>
        <v>Corcelles-le-Jorat</v>
      </c>
    </row>
    <row r="725" spans="1:3" x14ac:dyDescent="0.2">
      <c r="A725" s="161">
        <f>IF(ISBLANK('Nomenklatur komplett'!Q725),"",'Nomenklatur komplett'!Q725)</f>
        <v>5555</v>
      </c>
      <c r="B725" s="161">
        <f>IF(ISBLANK('Nomenklatur komplett'!R725),"",'Nomenklatur komplett'!R725)</f>
        <v>14804</v>
      </c>
      <c r="C725" s="162" t="str">
        <f>IF(ISBLANK('Nomenklatur komplett'!S725),"-",'Nomenklatur komplett'!S725)</f>
        <v>Corcelles-près-Concise</v>
      </c>
    </row>
    <row r="726" spans="1:3" x14ac:dyDescent="0.2">
      <c r="A726" s="161">
        <f>IF(ISBLANK('Nomenklatur komplett'!Q726),"",'Nomenklatur komplett'!Q726)</f>
        <v>5816</v>
      </c>
      <c r="B726" s="161">
        <f>IF(ISBLANK('Nomenklatur komplett'!R726),"",'Nomenklatur komplett'!R726)</f>
        <v>14805</v>
      </c>
      <c r="C726" s="162" t="str">
        <f>IF(ISBLANK('Nomenklatur komplett'!S726),"-",'Nomenklatur komplett'!S726)</f>
        <v>Corcelles-près-Payerne</v>
      </c>
    </row>
    <row r="727" spans="1:3" x14ac:dyDescent="0.2">
      <c r="A727" s="161" t="str">
        <f>IF(ISBLANK('Nomenklatur komplett'!Q727),"",'Nomenklatur komplett'!Q727)</f>
        <v/>
      </c>
      <c r="B727" s="161">
        <f>IF(ISBLANK('Nomenklatur komplett'!R727),"",'Nomenklatur komplett'!R727)</f>
        <v>11642</v>
      </c>
      <c r="C727" s="162" t="str">
        <f>IF(ISBLANK('Nomenklatur komplett'!S727),"-",'Nomenklatur komplett'!S727)</f>
        <v>Corcelles-sur-Chavornay</v>
      </c>
    </row>
    <row r="728" spans="1:3" x14ac:dyDescent="0.2">
      <c r="A728" s="161" t="str">
        <f>IF(ISBLANK('Nomenklatur komplett'!Q728),"",'Nomenklatur komplett'!Q728)</f>
        <v/>
      </c>
      <c r="B728" s="161">
        <f>IF(ISBLANK('Nomenklatur komplett'!R728),"",'Nomenklatur komplett'!R728)</f>
        <v>11620</v>
      </c>
      <c r="C728" s="162" t="str">
        <f>IF(ISBLANK('Nomenklatur komplett'!S728),"-",'Nomenklatur komplett'!S728)</f>
        <v>Cordast</v>
      </c>
    </row>
    <row r="729" spans="1:3" x14ac:dyDescent="0.2">
      <c r="A729" s="161">
        <f>IF(ISBLANK('Nomenklatur komplett'!Q729),"",'Nomenklatur komplett'!Q729)</f>
        <v>431</v>
      </c>
      <c r="B729" s="161">
        <f>IF(ISBLANK('Nomenklatur komplett'!R729),"",'Nomenklatur komplett'!R729)</f>
        <v>15082</v>
      </c>
      <c r="C729" s="162" t="str">
        <f>IF(ISBLANK('Nomenklatur komplett'!S729),"-",'Nomenklatur komplett'!S729)</f>
        <v>Corgémont</v>
      </c>
    </row>
    <row r="730" spans="1:3" x14ac:dyDescent="0.2">
      <c r="A730" s="161" t="str">
        <f>IF(ISBLANK('Nomenklatur komplett'!Q730),"",'Nomenklatur komplett'!Q730)</f>
        <v/>
      </c>
      <c r="B730" s="161">
        <f>IF(ISBLANK('Nomenklatur komplett'!R730),"",'Nomenklatur komplett'!R730)</f>
        <v>11622</v>
      </c>
      <c r="C730" s="162" t="str">
        <f>IF(ISBLANK('Nomenklatur komplett'!S730),"-",'Nomenklatur komplett'!S730)</f>
        <v>Corippo</v>
      </c>
    </row>
    <row r="731" spans="1:3" x14ac:dyDescent="0.2">
      <c r="A731" s="161" t="str">
        <f>IF(ISBLANK('Nomenklatur komplett'!Q731),"",'Nomenklatur komplett'!Q731)</f>
        <v/>
      </c>
      <c r="B731" s="161">
        <f>IF(ISBLANK('Nomenklatur komplett'!R731),"",'Nomenklatur komplett'!R731)</f>
        <v>11623</v>
      </c>
      <c r="C731" s="162" t="str">
        <f>IF(ISBLANK('Nomenklatur komplett'!S731),"-",'Nomenklatur komplett'!S731)</f>
        <v>Corjolens</v>
      </c>
    </row>
    <row r="732" spans="1:3" x14ac:dyDescent="0.2">
      <c r="A732" s="161" t="str">
        <f>IF(ISBLANK('Nomenklatur komplett'!Q732),"",'Nomenklatur komplett'!Q732)</f>
        <v/>
      </c>
      <c r="B732" s="161">
        <f>IF(ISBLANK('Nomenklatur komplett'!R732),"",'Nomenklatur komplett'!R732)</f>
        <v>11624</v>
      </c>
      <c r="C732" s="162" t="str">
        <f>IF(ISBLANK('Nomenklatur komplett'!S732),"-",'Nomenklatur komplett'!S732)</f>
        <v>Cormagens</v>
      </c>
    </row>
    <row r="733" spans="1:3" x14ac:dyDescent="0.2">
      <c r="A733" s="161">
        <f>IF(ISBLANK('Nomenklatur komplett'!Q733),"",'Nomenklatur komplett'!Q733)</f>
        <v>2183</v>
      </c>
      <c r="B733" s="161">
        <f>IF(ISBLANK('Nomenklatur komplett'!R733),"",'Nomenklatur komplett'!R733)</f>
        <v>15692</v>
      </c>
      <c r="C733" s="162" t="str">
        <f>IF(ISBLANK('Nomenklatur komplett'!S733),"-",'Nomenklatur komplett'!S733)</f>
        <v>Corminboeuf</v>
      </c>
    </row>
    <row r="734" spans="1:3" x14ac:dyDescent="0.2">
      <c r="A734" s="161">
        <f>IF(ISBLANK('Nomenklatur komplett'!Q734),"",'Nomenklatur komplett'!Q734)</f>
        <v>432</v>
      </c>
      <c r="B734" s="161">
        <f>IF(ISBLANK('Nomenklatur komplett'!R734),"",'Nomenklatur komplett'!R734)</f>
        <v>15083</v>
      </c>
      <c r="C734" s="162" t="str">
        <f>IF(ISBLANK('Nomenklatur komplett'!S734),"-",'Nomenklatur komplett'!S734)</f>
        <v>Cormoret</v>
      </c>
    </row>
    <row r="735" spans="1:3" x14ac:dyDescent="0.2">
      <c r="A735" s="161" t="str">
        <f>IF(ISBLANK('Nomenklatur komplett'!Q735),"",'Nomenklatur komplett'!Q735)</f>
        <v/>
      </c>
      <c r="B735" s="161">
        <f>IF(ISBLANK('Nomenklatur komplett'!R735),"",'Nomenklatur komplett'!R735)</f>
        <v>11634</v>
      </c>
      <c r="C735" s="162" t="str">
        <f>IF(ISBLANK('Nomenklatur komplett'!S735),"-",'Nomenklatur komplett'!S735)</f>
        <v>Cormérod</v>
      </c>
    </row>
    <row r="736" spans="1:3" x14ac:dyDescent="0.2">
      <c r="A736" s="161">
        <f>IF(ISBLANK('Nomenklatur komplett'!Q736),"",'Nomenklatur komplett'!Q736)</f>
        <v>6451</v>
      </c>
      <c r="B736" s="161">
        <f>IF(ISBLANK('Nomenklatur komplett'!R736),"",'Nomenklatur komplett'!R736)</f>
        <v>16105</v>
      </c>
      <c r="C736" s="162" t="str">
        <f>IF(ISBLANK('Nomenklatur komplett'!S736),"-",'Nomenklatur komplett'!S736)</f>
        <v>Cornaux</v>
      </c>
    </row>
    <row r="737" spans="1:3" x14ac:dyDescent="0.2">
      <c r="A737" s="161">
        <f>IF(ISBLANK('Nomenklatur komplett'!Q737),"",'Nomenklatur komplett'!Q737)</f>
        <v>6782</v>
      </c>
      <c r="B737" s="161">
        <f>IF(ISBLANK('Nomenklatur komplett'!R737),"",'Nomenklatur komplett'!R737)</f>
        <v>13329</v>
      </c>
      <c r="C737" s="162" t="str">
        <f>IF(ISBLANK('Nomenklatur komplett'!S737),"-",'Nomenklatur komplett'!S737)</f>
        <v>Cornol</v>
      </c>
    </row>
    <row r="738" spans="1:3" x14ac:dyDescent="0.2">
      <c r="A738" s="161" t="str">
        <f>IF(ISBLANK('Nomenklatur komplett'!Q738),"",'Nomenklatur komplett'!Q738)</f>
        <v/>
      </c>
      <c r="B738" s="161">
        <f>IF(ISBLANK('Nomenklatur komplett'!R738),"",'Nomenklatur komplett'!R738)</f>
        <v>11629</v>
      </c>
      <c r="C738" s="162" t="str">
        <f>IF(ISBLANK('Nomenklatur komplett'!S738),"-",'Nomenklatur komplett'!S738)</f>
        <v>Corpataux</v>
      </c>
    </row>
    <row r="739" spans="1:3" x14ac:dyDescent="0.2">
      <c r="A739" s="161" t="str">
        <f>IF(ISBLANK('Nomenklatur komplett'!Q739),"",'Nomenklatur komplett'!Q739)</f>
        <v/>
      </c>
      <c r="B739" s="161">
        <f>IF(ISBLANK('Nomenklatur komplett'!R739),"",'Nomenklatur komplett'!R739)</f>
        <v>14127</v>
      </c>
      <c r="C739" s="162" t="str">
        <f>IF(ISBLANK('Nomenklatur komplett'!S739),"-",'Nomenklatur komplett'!S739)</f>
        <v>Corpataux-Magnedens</v>
      </c>
    </row>
    <row r="740" spans="1:3" x14ac:dyDescent="0.2">
      <c r="A740" s="161" t="str">
        <f>IF(ISBLANK('Nomenklatur komplett'!Q740),"",'Nomenklatur komplett'!Q740)</f>
        <v/>
      </c>
      <c r="B740" s="161">
        <f>IF(ISBLANK('Nomenklatur komplett'!R740),"",'Nomenklatur komplett'!R740)</f>
        <v>11630</v>
      </c>
      <c r="C740" s="162" t="str">
        <f>IF(ISBLANK('Nomenklatur komplett'!S740),"-",'Nomenklatur komplett'!S740)</f>
        <v>Correvon</v>
      </c>
    </row>
    <row r="741" spans="1:3" x14ac:dyDescent="0.2">
      <c r="A741" s="161" t="str">
        <f>IF(ISBLANK('Nomenklatur komplett'!Q741),"",'Nomenklatur komplett'!Q741)</f>
        <v/>
      </c>
      <c r="B741" s="161">
        <f>IF(ISBLANK('Nomenklatur komplett'!R741),"",'Nomenklatur komplett'!R741)</f>
        <v>11631</v>
      </c>
      <c r="C741" s="162" t="str">
        <f>IF(ISBLANK('Nomenklatur komplett'!S741),"-",'Nomenklatur komplett'!S741)</f>
        <v>Corsalettes</v>
      </c>
    </row>
    <row r="742" spans="1:3" x14ac:dyDescent="0.2">
      <c r="A742" s="161">
        <f>IF(ISBLANK('Nomenklatur komplett'!Q742),"",'Nomenklatur komplett'!Q742)</f>
        <v>5883</v>
      </c>
      <c r="B742" s="161">
        <f>IF(ISBLANK('Nomenklatur komplett'!R742),"",'Nomenklatur komplett'!R742)</f>
        <v>14802</v>
      </c>
      <c r="C742" s="162" t="str">
        <f>IF(ISBLANK('Nomenklatur komplett'!S742),"-",'Nomenklatur komplett'!S742)</f>
        <v>Corseaux</v>
      </c>
    </row>
    <row r="743" spans="1:3" x14ac:dyDescent="0.2">
      <c r="A743" s="161" t="str">
        <f>IF(ISBLANK('Nomenklatur komplett'!Q743),"",'Nomenklatur komplett'!Q743)</f>
        <v/>
      </c>
      <c r="B743" s="161">
        <f>IF(ISBLANK('Nomenklatur komplett'!R743),"",'Nomenklatur komplett'!R743)</f>
        <v>11633</v>
      </c>
      <c r="C743" s="162" t="str">
        <f>IF(ISBLANK('Nomenklatur komplett'!S743),"-",'Nomenklatur komplett'!S743)</f>
        <v>Corserey</v>
      </c>
    </row>
    <row r="744" spans="1:3" x14ac:dyDescent="0.2">
      <c r="A744" s="161">
        <f>IF(ISBLANK('Nomenklatur komplett'!Q744),"",'Nomenklatur komplett'!Q744)</f>
        <v>6619</v>
      </c>
      <c r="B744" s="161">
        <f>IF(ISBLANK('Nomenklatur komplett'!R744),"",'Nomenklatur komplett'!R744)</f>
        <v>11569</v>
      </c>
      <c r="C744" s="162" t="str">
        <f>IF(ISBLANK('Nomenklatur komplett'!S744),"-",'Nomenklatur komplett'!S744)</f>
        <v>Corsier (GE)</v>
      </c>
    </row>
    <row r="745" spans="1:3" x14ac:dyDescent="0.2">
      <c r="A745" s="161" t="str">
        <f>IF(ISBLANK('Nomenklatur komplett'!Q745),"",'Nomenklatur komplett'!Q745)</f>
        <v/>
      </c>
      <c r="B745" s="161">
        <f>IF(ISBLANK('Nomenklatur komplett'!R745),"",'Nomenklatur komplett'!R745)</f>
        <v>16559</v>
      </c>
      <c r="C745" s="162" t="str">
        <f>IF(ISBLANK('Nomenklatur komplett'!S745),"-",'Nomenklatur komplett'!S745)</f>
        <v>Corsier (VD)</v>
      </c>
    </row>
    <row r="746" spans="1:3" x14ac:dyDescent="0.2">
      <c r="A746" s="161">
        <f>IF(ISBLANK('Nomenklatur komplett'!Q746),"",'Nomenklatur komplett'!Q746)</f>
        <v>5884</v>
      </c>
      <c r="B746" s="161">
        <f>IF(ISBLANK('Nomenklatur komplett'!R746),"",'Nomenklatur komplett'!R746)</f>
        <v>14833</v>
      </c>
      <c r="C746" s="162" t="str">
        <f>IF(ISBLANK('Nomenklatur komplett'!S746),"-",'Nomenklatur komplett'!S746)</f>
        <v>Corsier-sur-Vevey</v>
      </c>
    </row>
    <row r="747" spans="1:3" x14ac:dyDescent="0.2">
      <c r="A747" s="161">
        <f>IF(ISBLANK('Nomenklatur komplett'!Q747),"",'Nomenklatur komplett'!Q747)</f>
        <v>6408</v>
      </c>
      <c r="B747" s="161">
        <f>IF(ISBLANK('Nomenklatur komplett'!R747),"",'Nomenklatur komplett'!R747)</f>
        <v>16091</v>
      </c>
      <c r="C747" s="162" t="str">
        <f>IF(ISBLANK('Nomenklatur komplett'!S747),"-",'Nomenklatur komplett'!S747)</f>
        <v>Cortaillod</v>
      </c>
    </row>
    <row r="748" spans="1:3" x14ac:dyDescent="0.2">
      <c r="A748" s="161" t="str">
        <f>IF(ISBLANK('Nomenklatur komplett'!Q748),"",'Nomenklatur komplett'!Q748)</f>
        <v/>
      </c>
      <c r="B748" s="161">
        <f>IF(ISBLANK('Nomenklatur komplett'!R748),"",'Nomenklatur komplett'!R748)</f>
        <v>11537</v>
      </c>
      <c r="C748" s="162" t="str">
        <f>IF(ISBLANK('Nomenklatur komplett'!S748),"-",'Nomenklatur komplett'!S748)</f>
        <v>Corticiasca</v>
      </c>
    </row>
    <row r="749" spans="1:3" x14ac:dyDescent="0.2">
      <c r="A749" s="161">
        <f>IF(ISBLANK('Nomenklatur komplett'!Q749),"",'Nomenklatur komplett'!Q749)</f>
        <v>433</v>
      </c>
      <c r="B749" s="161">
        <f>IF(ISBLANK('Nomenklatur komplett'!R749),"",'Nomenklatur komplett'!R749)</f>
        <v>15084</v>
      </c>
      <c r="C749" s="162" t="str">
        <f>IF(ISBLANK('Nomenklatur komplett'!S749),"-",'Nomenklatur komplett'!S749)</f>
        <v>Cortébert</v>
      </c>
    </row>
    <row r="750" spans="1:3" x14ac:dyDescent="0.2">
      <c r="A750" s="161" t="str">
        <f>IF(ISBLANK('Nomenklatur komplett'!Q750),"",'Nomenklatur komplett'!Q750)</f>
        <v/>
      </c>
      <c r="B750" s="161">
        <f>IF(ISBLANK('Nomenklatur komplett'!R750),"",'Nomenklatur komplett'!R750)</f>
        <v>11538</v>
      </c>
      <c r="C750" s="162" t="str">
        <f>IF(ISBLANK('Nomenklatur komplett'!S750),"-",'Nomenklatur komplett'!S750)</f>
        <v>Corzoneso</v>
      </c>
    </row>
    <row r="751" spans="1:3" x14ac:dyDescent="0.2">
      <c r="A751" s="161">
        <f>IF(ISBLANK('Nomenklatur komplett'!Q751),"",'Nomenklatur komplett'!Q751)</f>
        <v>5477</v>
      </c>
      <c r="B751" s="161">
        <f>IF(ISBLANK('Nomenklatur komplett'!R751),"",'Nomenklatur komplett'!R751)</f>
        <v>14828</v>
      </c>
      <c r="C751" s="162" t="str">
        <f>IF(ISBLANK('Nomenklatur komplett'!S751),"-",'Nomenklatur komplett'!S751)</f>
        <v>Cossonay</v>
      </c>
    </row>
    <row r="752" spans="1:3" x14ac:dyDescent="0.2">
      <c r="A752" s="161">
        <f>IF(ISBLANK('Nomenklatur komplett'!Q752),"",'Nomenklatur komplett'!Q752)</f>
        <v>2186</v>
      </c>
      <c r="B752" s="161">
        <f>IF(ISBLANK('Nomenklatur komplett'!R752),"",'Nomenklatur komplett'!R752)</f>
        <v>11540</v>
      </c>
      <c r="C752" s="162" t="str">
        <f>IF(ISBLANK('Nomenklatur komplett'!S752),"-",'Nomenklatur komplett'!S752)</f>
        <v>Cottens (FR)</v>
      </c>
    </row>
    <row r="753" spans="1:3" x14ac:dyDescent="0.2">
      <c r="A753" s="161">
        <f>IF(ISBLANK('Nomenklatur komplett'!Q753),"",'Nomenklatur komplett'!Q753)</f>
        <v>5478</v>
      </c>
      <c r="B753" s="161">
        <f>IF(ISBLANK('Nomenklatur komplett'!R753),"",'Nomenklatur komplett'!R753)</f>
        <v>14826</v>
      </c>
      <c r="C753" s="162" t="str">
        <f>IF(ISBLANK('Nomenklatur komplett'!S753),"-",'Nomenklatur komplett'!S753)</f>
        <v>Cottens (VD)</v>
      </c>
    </row>
    <row r="754" spans="1:3" x14ac:dyDescent="0.2">
      <c r="A754" s="161">
        <f>IF(ISBLANK('Nomenklatur komplett'!Q754),"",'Nomenklatur komplett'!Q754)</f>
        <v>6706</v>
      </c>
      <c r="B754" s="161">
        <f>IF(ISBLANK('Nomenklatur komplett'!R754),"",'Nomenklatur komplett'!R754)</f>
        <v>13277</v>
      </c>
      <c r="C754" s="162" t="str">
        <f>IF(ISBLANK('Nomenklatur komplett'!S754),"-",'Nomenklatur komplett'!S754)</f>
        <v>Courchapoix</v>
      </c>
    </row>
    <row r="755" spans="1:3" x14ac:dyDescent="0.2">
      <c r="A755" s="161">
        <f>IF(ISBLANK('Nomenklatur komplett'!Q755),"",'Nomenklatur komplett'!Q755)</f>
        <v>6783</v>
      </c>
      <c r="B755" s="161">
        <f>IF(ISBLANK('Nomenklatur komplett'!R755),"",'Nomenklatur komplett'!R755)</f>
        <v>13330</v>
      </c>
      <c r="C755" s="162" t="str">
        <f>IF(ISBLANK('Nomenklatur komplett'!S755),"-",'Nomenklatur komplett'!S755)</f>
        <v>Courchavon</v>
      </c>
    </row>
    <row r="756" spans="1:3" x14ac:dyDescent="0.2">
      <c r="A756" s="161" t="str">
        <f>IF(ISBLANK('Nomenklatur komplett'!Q756),"",'Nomenklatur komplett'!Q756)</f>
        <v/>
      </c>
      <c r="B756" s="161">
        <f>IF(ISBLANK('Nomenklatur komplett'!R756),"",'Nomenklatur komplett'!R756)</f>
        <v>10988</v>
      </c>
      <c r="C756" s="162" t="str">
        <f>IF(ISBLANK('Nomenklatur komplett'!S756),"-",'Nomenklatur komplett'!S756)</f>
        <v>Courfaivre</v>
      </c>
    </row>
    <row r="757" spans="1:3" x14ac:dyDescent="0.2">
      <c r="A757" s="161">
        <f>IF(ISBLANK('Nomenklatur komplett'!Q757),"",'Nomenklatur komplett'!Q757)</f>
        <v>6784</v>
      </c>
      <c r="B757" s="161">
        <f>IF(ISBLANK('Nomenklatur komplett'!R757),"",'Nomenklatur komplett'!R757)</f>
        <v>13331</v>
      </c>
      <c r="C757" s="162" t="str">
        <f>IF(ISBLANK('Nomenklatur komplett'!S757),"-",'Nomenklatur komplett'!S757)</f>
        <v>Courgenay</v>
      </c>
    </row>
    <row r="758" spans="1:3" x14ac:dyDescent="0.2">
      <c r="A758" s="161">
        <f>IF(ISBLANK('Nomenklatur komplett'!Q758),"",'Nomenklatur komplett'!Q758)</f>
        <v>2250</v>
      </c>
      <c r="B758" s="161">
        <f>IF(ISBLANK('Nomenklatur komplett'!R758),"",'Nomenklatur komplett'!R758)</f>
        <v>11534</v>
      </c>
      <c r="C758" s="162" t="str">
        <f>IF(ISBLANK('Nomenklatur komplett'!S758),"-",'Nomenklatur komplett'!S758)</f>
        <v>Courgevaux</v>
      </c>
    </row>
    <row r="759" spans="1:3" x14ac:dyDescent="0.2">
      <c r="A759" s="161" t="str">
        <f>IF(ISBLANK('Nomenklatur komplett'!Q759),"",'Nomenklatur komplett'!Q759)</f>
        <v/>
      </c>
      <c r="B759" s="161">
        <f>IF(ISBLANK('Nomenklatur komplett'!R759),"",'Nomenklatur komplett'!R759)</f>
        <v>11210</v>
      </c>
      <c r="C759" s="162" t="str">
        <f>IF(ISBLANK('Nomenklatur komplett'!S759),"-",'Nomenklatur komplett'!S759)</f>
        <v>Courlevon</v>
      </c>
    </row>
    <row r="760" spans="1:3" x14ac:dyDescent="0.2">
      <c r="A760" s="161" t="str">
        <f>IF(ISBLANK('Nomenklatur komplett'!Q760),"",'Nomenklatur komplett'!Q760)</f>
        <v/>
      </c>
      <c r="B760" s="161">
        <f>IF(ISBLANK('Nomenklatur komplett'!R760),"",'Nomenklatur komplett'!R760)</f>
        <v>11834</v>
      </c>
      <c r="C760" s="162" t="str">
        <f>IF(ISBLANK('Nomenklatur komplett'!S760),"-",'Nomenklatur komplett'!S760)</f>
        <v>Cournillens</v>
      </c>
    </row>
    <row r="761" spans="1:3" x14ac:dyDescent="0.2">
      <c r="A761" s="161">
        <f>IF(ISBLANK('Nomenklatur komplett'!Q761),"",'Nomenklatur komplett'!Q761)</f>
        <v>6708</v>
      </c>
      <c r="B761" s="161">
        <f>IF(ISBLANK('Nomenklatur komplett'!R761),"",'Nomenklatur komplett'!R761)</f>
        <v>16127</v>
      </c>
      <c r="C761" s="162" t="str">
        <f>IF(ISBLANK('Nomenklatur komplett'!S761),"-",'Nomenklatur komplett'!S761)</f>
        <v>Courrendlin</v>
      </c>
    </row>
    <row r="762" spans="1:3" x14ac:dyDescent="0.2">
      <c r="A762" s="161">
        <f>IF(ISBLANK('Nomenklatur komplett'!Q762),"",'Nomenklatur komplett'!Q762)</f>
        <v>6709</v>
      </c>
      <c r="B762" s="161">
        <f>IF(ISBLANK('Nomenklatur komplett'!R762),"",'Nomenklatur komplett'!R762)</f>
        <v>13280</v>
      </c>
      <c r="C762" s="162" t="str">
        <f>IF(ISBLANK('Nomenklatur komplett'!S762),"-",'Nomenklatur komplett'!S762)</f>
        <v>Courroux</v>
      </c>
    </row>
    <row r="763" spans="1:3" x14ac:dyDescent="0.2">
      <c r="A763" s="161">
        <f>IF(ISBLANK('Nomenklatur komplett'!Q763),"",'Nomenklatur komplett'!Q763)</f>
        <v>690</v>
      </c>
      <c r="B763" s="161">
        <f>IF(ISBLANK('Nomenklatur komplett'!R763),"",'Nomenklatur komplett'!R763)</f>
        <v>15211</v>
      </c>
      <c r="C763" s="162" t="str">
        <f>IF(ISBLANK('Nomenklatur komplett'!S763),"-",'Nomenklatur komplett'!S763)</f>
        <v>Court</v>
      </c>
    </row>
    <row r="764" spans="1:3" x14ac:dyDescent="0.2">
      <c r="A764" s="161" t="str">
        <f>IF(ISBLANK('Nomenklatur komplett'!Q764),"",'Nomenklatur komplett'!Q764)</f>
        <v/>
      </c>
      <c r="B764" s="161">
        <f>IF(ISBLANK('Nomenklatur komplett'!R764),"",'Nomenklatur komplett'!R764)</f>
        <v>11545</v>
      </c>
      <c r="C764" s="162" t="str">
        <f>IF(ISBLANK('Nomenklatur komplett'!S764),"-",'Nomenklatur komplett'!S764)</f>
        <v>Courtaman</v>
      </c>
    </row>
    <row r="765" spans="1:3" x14ac:dyDescent="0.2">
      <c r="A765" s="161">
        <f>IF(ISBLANK('Nomenklatur komplett'!Q765),"",'Nomenklatur komplett'!Q765)</f>
        <v>6785</v>
      </c>
      <c r="B765" s="161">
        <f>IF(ISBLANK('Nomenklatur komplett'!R765),"",'Nomenklatur komplett'!R765)</f>
        <v>13332</v>
      </c>
      <c r="C765" s="162" t="str">
        <f>IF(ISBLANK('Nomenklatur komplett'!S765),"-",'Nomenklatur komplett'!S765)</f>
        <v>Courtedoux</v>
      </c>
    </row>
    <row r="766" spans="1:3" x14ac:dyDescent="0.2">
      <c r="A766" s="161">
        <f>IF(ISBLANK('Nomenklatur komplett'!Q766),"",'Nomenklatur komplett'!Q766)</f>
        <v>434</v>
      </c>
      <c r="B766" s="161">
        <f>IF(ISBLANK('Nomenklatur komplett'!R766),"",'Nomenklatur komplett'!R766)</f>
        <v>15085</v>
      </c>
      <c r="C766" s="162" t="str">
        <f>IF(ISBLANK('Nomenklatur komplett'!S766),"-",'Nomenklatur komplett'!S766)</f>
        <v>Courtelary</v>
      </c>
    </row>
    <row r="767" spans="1:3" x14ac:dyDescent="0.2">
      <c r="A767" s="161" t="str">
        <f>IF(ISBLANK('Nomenklatur komplett'!Q767),"",'Nomenklatur komplett'!Q767)</f>
        <v/>
      </c>
      <c r="B767" s="161">
        <f>IF(ISBLANK('Nomenklatur komplett'!R767),"",'Nomenklatur komplett'!R767)</f>
        <v>11043</v>
      </c>
      <c r="C767" s="162" t="str">
        <f>IF(ISBLANK('Nomenklatur komplett'!S767),"-",'Nomenklatur komplett'!S767)</f>
        <v>Courtemaîche</v>
      </c>
    </row>
    <row r="768" spans="1:3" x14ac:dyDescent="0.2">
      <c r="A768" s="161">
        <f>IF(ISBLANK('Nomenklatur komplett'!Q768),"",'Nomenklatur komplett'!Q768)</f>
        <v>2254</v>
      </c>
      <c r="B768" s="161">
        <f>IF(ISBLANK('Nomenklatur komplett'!R768),"",'Nomenklatur komplett'!R768)</f>
        <v>15693</v>
      </c>
      <c r="C768" s="162" t="str">
        <f>IF(ISBLANK('Nomenklatur komplett'!S768),"-",'Nomenklatur komplett'!S768)</f>
        <v>Courtepin</v>
      </c>
    </row>
    <row r="769" spans="1:3" x14ac:dyDescent="0.2">
      <c r="A769" s="161" t="str">
        <f>IF(ISBLANK('Nomenklatur komplett'!Q769),"",'Nomenklatur komplett'!Q769)</f>
        <v/>
      </c>
      <c r="B769" s="161">
        <f>IF(ISBLANK('Nomenklatur komplett'!R769),"",'Nomenklatur komplett'!R769)</f>
        <v>11548</v>
      </c>
      <c r="C769" s="162" t="str">
        <f>IF(ISBLANK('Nomenklatur komplett'!S769),"-",'Nomenklatur komplett'!S769)</f>
        <v>Courtion</v>
      </c>
    </row>
    <row r="770" spans="1:3" x14ac:dyDescent="0.2">
      <c r="A770" s="161">
        <f>IF(ISBLANK('Nomenklatur komplett'!Q770),"",'Nomenklatur komplett'!Q770)</f>
        <v>6710</v>
      </c>
      <c r="B770" s="161">
        <f>IF(ISBLANK('Nomenklatur komplett'!R770),"",'Nomenklatur komplett'!R770)</f>
        <v>13281</v>
      </c>
      <c r="C770" s="162" t="str">
        <f>IF(ISBLANK('Nomenklatur komplett'!S770),"-",'Nomenklatur komplett'!S770)</f>
        <v>Courtételle</v>
      </c>
    </row>
    <row r="771" spans="1:3" x14ac:dyDescent="0.2">
      <c r="A771" s="161" t="str">
        <f>IF(ISBLANK('Nomenklatur komplett'!Q771),"",'Nomenklatur komplett'!Q771)</f>
        <v/>
      </c>
      <c r="B771" s="161">
        <f>IF(ISBLANK('Nomenklatur komplett'!R771),"",'Nomenklatur komplett'!R771)</f>
        <v>11209</v>
      </c>
      <c r="C771" s="162" t="str">
        <f>IF(ISBLANK('Nomenklatur komplett'!S771),"-",'Nomenklatur komplett'!S771)</f>
        <v>Coussiberlé</v>
      </c>
    </row>
    <row r="772" spans="1:3" x14ac:dyDescent="0.2">
      <c r="A772" s="161" t="str">
        <f>IF(ISBLANK('Nomenklatur komplett'!Q772),"",'Nomenklatur komplett'!Q772)</f>
        <v/>
      </c>
      <c r="B772" s="161">
        <f>IF(ISBLANK('Nomenklatur komplett'!R772),"",'Nomenklatur komplett'!R772)</f>
        <v>11526</v>
      </c>
      <c r="C772" s="162" t="str">
        <f>IF(ISBLANK('Nomenklatur komplett'!S772),"-",'Nomenklatur komplett'!S772)</f>
        <v>Couvet</v>
      </c>
    </row>
    <row r="773" spans="1:3" x14ac:dyDescent="0.2">
      <c r="A773" s="161" t="str">
        <f>IF(ISBLANK('Nomenklatur komplett'!Q773),"",'Nomenklatur komplett'!Q773)</f>
        <v/>
      </c>
      <c r="B773" s="161">
        <f>IF(ISBLANK('Nomenklatur komplett'!R773),"",'Nomenklatur komplett'!R773)</f>
        <v>11543</v>
      </c>
      <c r="C773" s="162" t="str">
        <f>IF(ISBLANK('Nomenklatur komplett'!S773),"-",'Nomenklatur komplett'!S773)</f>
        <v>Crana</v>
      </c>
    </row>
    <row r="774" spans="1:3" x14ac:dyDescent="0.2">
      <c r="A774" s="161">
        <f>IF(ISBLANK('Nomenklatur komplett'!Q774),"",'Nomenklatur komplett'!Q774)</f>
        <v>5713</v>
      </c>
      <c r="B774" s="161">
        <f>IF(ISBLANK('Nomenklatur komplett'!R774),"",'Nomenklatur komplett'!R774)</f>
        <v>16609</v>
      </c>
      <c r="C774" s="162" t="str">
        <f>IF(ISBLANK('Nomenklatur komplett'!S774),"-",'Nomenklatur komplett'!S774)</f>
        <v>Crans (VD)</v>
      </c>
    </row>
    <row r="775" spans="1:3" x14ac:dyDescent="0.2">
      <c r="A775" s="161">
        <f>IF(ISBLANK('Nomenklatur komplett'!Q775),"",'Nomenklatur komplett'!Q775)</f>
        <v>6253</v>
      </c>
      <c r="B775" s="161">
        <f>IF(ISBLANK('Nomenklatur komplett'!R775),"",'Nomenklatur komplett'!R775)</f>
        <v>16077</v>
      </c>
      <c r="C775" s="162" t="str">
        <f>IF(ISBLANK('Nomenklatur komplett'!S775),"-",'Nomenklatur komplett'!S775)</f>
        <v>Crans-Montana</v>
      </c>
    </row>
    <row r="776" spans="1:3" x14ac:dyDescent="0.2">
      <c r="A776" s="161" t="str">
        <f>IF(ISBLANK('Nomenklatur komplett'!Q776),"",'Nomenklatur komplett'!Q776)</f>
        <v/>
      </c>
      <c r="B776" s="161">
        <f>IF(ISBLANK('Nomenklatur komplett'!R776),"",'Nomenklatur komplett'!R776)</f>
        <v>11541</v>
      </c>
      <c r="C776" s="162" t="str">
        <f>IF(ISBLANK('Nomenklatur komplett'!S776),"-",'Nomenklatur komplett'!S776)</f>
        <v>Crans-près-Céligny</v>
      </c>
    </row>
    <row r="777" spans="1:3" x14ac:dyDescent="0.2">
      <c r="A777" s="161">
        <f>IF(ISBLANK('Nomenklatur komplett'!Q777),"",'Nomenklatur komplett'!Q777)</f>
        <v>5714</v>
      </c>
      <c r="B777" s="161">
        <f>IF(ISBLANK('Nomenklatur komplett'!R777),"",'Nomenklatur komplett'!R777)</f>
        <v>14835</v>
      </c>
      <c r="C777" s="162" t="str">
        <f>IF(ISBLANK('Nomenklatur komplett'!S777),"-",'Nomenklatur komplett'!S777)</f>
        <v>Crassier</v>
      </c>
    </row>
    <row r="778" spans="1:3" x14ac:dyDescent="0.2">
      <c r="A778" s="161" t="str">
        <f>IF(ISBLANK('Nomenklatur komplett'!Q778),"",'Nomenklatur komplett'!Q778)</f>
        <v/>
      </c>
      <c r="B778" s="161">
        <f>IF(ISBLANK('Nomenklatur komplett'!R778),"",'Nomenklatur komplett'!R778)</f>
        <v>11520</v>
      </c>
      <c r="C778" s="162" t="str">
        <f>IF(ISBLANK('Nomenklatur komplett'!S778),"-",'Nomenklatur komplett'!S778)</f>
        <v>Cremin</v>
      </c>
    </row>
    <row r="779" spans="1:3" x14ac:dyDescent="0.2">
      <c r="A779" s="161" t="str">
        <f>IF(ISBLANK('Nomenklatur komplett'!Q779),"",'Nomenklatur komplett'!Q779)</f>
        <v/>
      </c>
      <c r="B779" s="161">
        <f>IF(ISBLANK('Nomenklatur komplett'!R779),"",'Nomenklatur komplett'!R779)</f>
        <v>11521</v>
      </c>
      <c r="C779" s="162" t="str">
        <f>IF(ISBLANK('Nomenklatur komplett'!S779),"-",'Nomenklatur komplett'!S779)</f>
        <v>Cresciano</v>
      </c>
    </row>
    <row r="780" spans="1:3" x14ac:dyDescent="0.2">
      <c r="A780" s="161">
        <f>IF(ISBLANK('Nomenklatur komplett'!Q780),"",'Nomenklatur komplett'!Q780)</f>
        <v>2257</v>
      </c>
      <c r="B780" s="161">
        <f>IF(ISBLANK('Nomenklatur komplett'!R780),"",'Nomenklatur komplett'!R780)</f>
        <v>11522</v>
      </c>
      <c r="C780" s="162" t="str">
        <f>IF(ISBLANK('Nomenklatur komplett'!S780),"-",'Nomenklatur komplett'!S780)</f>
        <v>Cressier (FR)</v>
      </c>
    </row>
    <row r="781" spans="1:3" x14ac:dyDescent="0.2">
      <c r="A781" s="161">
        <f>IF(ISBLANK('Nomenklatur komplett'!Q781),"",'Nomenklatur komplett'!Q781)</f>
        <v>6452</v>
      </c>
      <c r="B781" s="161">
        <f>IF(ISBLANK('Nomenklatur komplett'!R781),"",'Nomenklatur komplett'!R781)</f>
        <v>16106</v>
      </c>
      <c r="C781" s="162" t="str">
        <f>IF(ISBLANK('Nomenklatur komplett'!S781),"-",'Nomenklatur komplett'!S781)</f>
        <v>Cressier (NE)</v>
      </c>
    </row>
    <row r="782" spans="1:3" x14ac:dyDescent="0.2">
      <c r="A782" s="161">
        <f>IF(ISBLANK('Nomenklatur komplett'!Q782),"",'Nomenklatur komplett'!Q782)</f>
        <v>5583</v>
      </c>
      <c r="B782" s="161">
        <f>IF(ISBLANK('Nomenklatur komplett'!R782),"",'Nomenklatur komplett'!R782)</f>
        <v>14832</v>
      </c>
      <c r="C782" s="162" t="str">
        <f>IF(ISBLANK('Nomenklatur komplett'!S782),"-",'Nomenklatur komplett'!S782)</f>
        <v>Crissier</v>
      </c>
    </row>
    <row r="783" spans="1:3" x14ac:dyDescent="0.2">
      <c r="A783" s="161">
        <f>IF(ISBLANK('Nomenklatur komplett'!Q783),"",'Nomenklatur komplett'!Q783)</f>
        <v>5178</v>
      </c>
      <c r="B783" s="161">
        <f>IF(ISBLANK('Nomenklatur komplett'!R783),"",'Nomenklatur komplett'!R783)</f>
        <v>13252</v>
      </c>
      <c r="C783" s="162" t="str">
        <f>IF(ISBLANK('Nomenklatur komplett'!S783),"-",'Nomenklatur komplett'!S783)</f>
        <v>Croglio</v>
      </c>
    </row>
    <row r="784" spans="1:3" x14ac:dyDescent="0.2">
      <c r="A784" s="161" t="str">
        <f>IF(ISBLANK('Nomenklatur komplett'!Q784),"",'Nomenklatur komplett'!Q784)</f>
        <v/>
      </c>
      <c r="B784" s="161">
        <f>IF(ISBLANK('Nomenklatur komplett'!R784),"",'Nomenklatur komplett'!R784)</f>
        <v>11352</v>
      </c>
      <c r="C784" s="162" t="str">
        <f>IF(ISBLANK('Nomenklatur komplett'!S784),"-",'Nomenklatur komplett'!S784)</f>
        <v>Croglio-Castelrotto</v>
      </c>
    </row>
    <row r="785" spans="1:3" x14ac:dyDescent="0.2">
      <c r="A785" s="161">
        <f>IF(ISBLANK('Nomenklatur komplett'!Q785),"",'Nomenklatur komplett'!Q785)</f>
        <v>5910</v>
      </c>
      <c r="B785" s="161">
        <f>IF(ISBLANK('Nomenklatur komplett'!R785),"",'Nomenklatur komplett'!R785)</f>
        <v>14836</v>
      </c>
      <c r="C785" s="162" t="str">
        <f>IF(ISBLANK('Nomenklatur komplett'!S785),"-",'Nomenklatur komplett'!S785)</f>
        <v>Cronay</v>
      </c>
    </row>
    <row r="786" spans="1:3" x14ac:dyDescent="0.2">
      <c r="A786" s="161">
        <f>IF(ISBLANK('Nomenklatur komplett'!Q786),"",'Nomenklatur komplett'!Q786)</f>
        <v>5752</v>
      </c>
      <c r="B786" s="161">
        <f>IF(ISBLANK('Nomenklatur komplett'!R786),"",'Nomenklatur komplett'!R786)</f>
        <v>14831</v>
      </c>
      <c r="C786" s="162" t="str">
        <f>IF(ISBLANK('Nomenklatur komplett'!S786),"-",'Nomenklatur komplett'!S786)</f>
        <v>Croy</v>
      </c>
    </row>
    <row r="787" spans="1:3" x14ac:dyDescent="0.2">
      <c r="A787" s="161">
        <f>IF(ISBLANK('Nomenklatur komplett'!Q787),"",'Nomenklatur komplett'!Q787)</f>
        <v>691</v>
      </c>
      <c r="B787" s="161">
        <f>IF(ISBLANK('Nomenklatur komplett'!R787),"",'Nomenklatur komplett'!R787)</f>
        <v>15212</v>
      </c>
      <c r="C787" s="162" t="str">
        <f>IF(ISBLANK('Nomenklatur komplett'!S787),"-",'Nomenklatur komplett'!S787)</f>
        <v>Crémines</v>
      </c>
    </row>
    <row r="788" spans="1:3" x14ac:dyDescent="0.2">
      <c r="A788" s="161">
        <f>IF(ISBLANK('Nomenklatur komplett'!Q788),"",'Nomenklatur komplett'!Q788)</f>
        <v>2130</v>
      </c>
      <c r="B788" s="161">
        <f>IF(ISBLANK('Nomenklatur komplett'!R788),"",'Nomenklatur komplett'!R788)</f>
        <v>11533</v>
      </c>
      <c r="C788" s="162" t="str">
        <f>IF(ISBLANK('Nomenklatur komplett'!S788),"-",'Nomenklatur komplett'!S788)</f>
        <v>Crésuz</v>
      </c>
    </row>
    <row r="789" spans="1:3" x14ac:dyDescent="0.2">
      <c r="A789" s="161">
        <f>IF(ISBLANK('Nomenklatur komplett'!Q789),"",'Nomenklatur komplett'!Q789)</f>
        <v>5479</v>
      </c>
      <c r="B789" s="161">
        <f>IF(ISBLANK('Nomenklatur komplett'!R789),"",'Nomenklatur komplett'!R789)</f>
        <v>14830</v>
      </c>
      <c r="C789" s="162" t="str">
        <f>IF(ISBLANK('Nomenklatur komplett'!S789),"-",'Nomenklatur komplett'!S789)</f>
        <v>Cuarnens</v>
      </c>
    </row>
    <row r="790" spans="1:3" x14ac:dyDescent="0.2">
      <c r="A790" s="161">
        <f>IF(ISBLANK('Nomenklatur komplett'!Q790),"",'Nomenklatur komplett'!Q790)</f>
        <v>5911</v>
      </c>
      <c r="B790" s="161">
        <f>IF(ISBLANK('Nomenklatur komplett'!R790),"",'Nomenklatur komplett'!R790)</f>
        <v>14829</v>
      </c>
      <c r="C790" s="162" t="str">
        <f>IF(ISBLANK('Nomenklatur komplett'!S790),"-",'Nomenklatur komplett'!S790)</f>
        <v>Cuarny</v>
      </c>
    </row>
    <row r="791" spans="1:3" x14ac:dyDescent="0.2">
      <c r="A791" s="161">
        <f>IF(ISBLANK('Nomenklatur komplett'!Q791),"",'Nomenklatur komplett'!Q791)</f>
        <v>5456</v>
      </c>
      <c r="B791" s="161">
        <f>IF(ISBLANK('Nomenklatur komplett'!R791),"",'Nomenklatur komplett'!R791)</f>
        <v>14546</v>
      </c>
      <c r="C791" s="162" t="str">
        <f>IF(ISBLANK('Nomenklatur komplett'!S791),"-",'Nomenklatur komplett'!S791)</f>
        <v>Cudrefin</v>
      </c>
    </row>
    <row r="792" spans="1:3" x14ac:dyDescent="0.2">
      <c r="A792" s="161" t="str">
        <f>IF(ISBLANK('Nomenklatur komplett'!Q792),"",'Nomenklatur komplett'!Q792)</f>
        <v/>
      </c>
      <c r="B792" s="161">
        <f>IF(ISBLANK('Nomenklatur komplett'!R792),"",'Nomenklatur komplett'!R792)</f>
        <v>11531</v>
      </c>
      <c r="C792" s="162" t="str">
        <f>IF(ISBLANK('Nomenklatur komplett'!S792),"-",'Nomenklatur komplett'!S792)</f>
        <v>Cugnasco</v>
      </c>
    </row>
    <row r="793" spans="1:3" x14ac:dyDescent="0.2">
      <c r="A793" s="161">
        <f>IF(ISBLANK('Nomenklatur komplett'!Q793),"",'Nomenklatur komplett'!Q793)</f>
        <v>5138</v>
      </c>
      <c r="B793" s="161">
        <f>IF(ISBLANK('Nomenklatur komplett'!R793),"",'Nomenklatur komplett'!R793)</f>
        <v>16587</v>
      </c>
      <c r="C793" s="162" t="str">
        <f>IF(ISBLANK('Nomenklatur komplett'!S793),"-",'Nomenklatur komplett'!S793)</f>
        <v>Cugnasco-Gerra</v>
      </c>
    </row>
    <row r="794" spans="1:3" x14ac:dyDescent="0.2">
      <c r="A794" s="161">
        <f>IF(ISBLANK('Nomenklatur komplett'!Q794),"",'Nomenklatur komplett'!Q794)</f>
        <v>2011</v>
      </c>
      <c r="B794" s="161">
        <f>IF(ISBLANK('Nomenklatur komplett'!R794),"",'Nomenklatur komplett'!R794)</f>
        <v>14510</v>
      </c>
      <c r="C794" s="162" t="str">
        <f>IF(ISBLANK('Nomenklatur komplett'!S794),"-",'Nomenklatur komplett'!S794)</f>
        <v>Cugy (FR)</v>
      </c>
    </row>
    <row r="795" spans="1:3" x14ac:dyDescent="0.2">
      <c r="A795" s="161">
        <f>IF(ISBLANK('Nomenklatur komplett'!Q795),"",'Nomenklatur komplett'!Q795)</f>
        <v>5516</v>
      </c>
      <c r="B795" s="161">
        <f>IF(ISBLANK('Nomenklatur komplett'!R795),"",'Nomenklatur komplett'!R795)</f>
        <v>14825</v>
      </c>
      <c r="C795" s="162" t="str">
        <f>IF(ISBLANK('Nomenklatur komplett'!S795),"-",'Nomenklatur komplett'!S795)</f>
        <v>Cugy (VD)</v>
      </c>
    </row>
    <row r="796" spans="1:3" x14ac:dyDescent="0.2">
      <c r="A796" s="161" t="str">
        <f>IF(ISBLANK('Nomenklatur komplett'!Q796),"",'Nomenklatur komplett'!Q796)</f>
        <v/>
      </c>
      <c r="B796" s="161">
        <f>IF(ISBLANK('Nomenklatur komplett'!R796),"",'Nomenklatur komplett'!R796)</f>
        <v>11577</v>
      </c>
      <c r="C796" s="162" t="str">
        <f>IF(ISBLANK('Nomenklatur komplett'!S796),"-",'Nomenklatur komplett'!S796)</f>
        <v>Cully</v>
      </c>
    </row>
    <row r="797" spans="1:3" x14ac:dyDescent="0.2">
      <c r="A797" s="161" t="str">
        <f>IF(ISBLANK('Nomenklatur komplett'!Q797),"",'Nomenklatur komplett'!Q797)</f>
        <v/>
      </c>
      <c r="B797" s="161">
        <f>IF(ISBLANK('Nomenklatur komplett'!R797),"",'Nomenklatur komplett'!R797)</f>
        <v>13677</v>
      </c>
      <c r="C797" s="162" t="str">
        <f>IF(ISBLANK('Nomenklatur komplett'!S797),"-",'Nomenklatur komplett'!S797)</f>
        <v>Cumbel</v>
      </c>
    </row>
    <row r="798" spans="1:3" x14ac:dyDescent="0.2">
      <c r="A798" s="161" t="str">
        <f>IF(ISBLANK('Nomenklatur komplett'!Q798),"",'Nomenklatur komplett'!Q798)</f>
        <v/>
      </c>
      <c r="B798" s="161">
        <f>IF(ISBLANK('Nomenklatur komplett'!R798),"",'Nomenklatur komplett'!R798)</f>
        <v>11290</v>
      </c>
      <c r="C798" s="162" t="str">
        <f>IF(ISBLANK('Nomenklatur komplett'!S798),"-",'Nomenklatur komplett'!S798)</f>
        <v>Cumbels</v>
      </c>
    </row>
    <row r="799" spans="1:3" x14ac:dyDescent="0.2">
      <c r="A799" s="161" t="str">
        <f>IF(ISBLANK('Nomenklatur komplett'!Q799),"",'Nomenklatur komplett'!Q799)</f>
        <v/>
      </c>
      <c r="B799" s="161">
        <f>IF(ISBLANK('Nomenklatur komplett'!R799),"",'Nomenklatur komplett'!R799)</f>
        <v>10014</v>
      </c>
      <c r="C799" s="162" t="str">
        <f>IF(ISBLANK('Nomenklatur komplett'!S799),"-",'Nomenklatur komplett'!S799)</f>
        <v>Cunter</v>
      </c>
    </row>
    <row r="800" spans="1:3" x14ac:dyDescent="0.2">
      <c r="A800" s="161" t="str">
        <f>IF(ISBLANK('Nomenklatur komplett'!Q800),"",'Nomenklatur komplett'!Q800)</f>
        <v/>
      </c>
      <c r="B800" s="161">
        <f>IF(ISBLANK('Nomenklatur komplett'!R800),"",'Nomenklatur komplett'!R800)</f>
        <v>11549</v>
      </c>
      <c r="C800" s="162" t="str">
        <f>IF(ISBLANK('Nomenklatur komplett'!S800),"-",'Nomenklatur komplett'!S800)</f>
        <v>Cureggia</v>
      </c>
    </row>
    <row r="801" spans="1:3" x14ac:dyDescent="0.2">
      <c r="A801" s="161">
        <f>IF(ISBLANK('Nomenklatur komplett'!Q801),"",'Nomenklatur komplett'!Q801)</f>
        <v>5180</v>
      </c>
      <c r="B801" s="161">
        <f>IF(ISBLANK('Nomenklatur komplett'!R801),"",'Nomenklatur komplett'!R801)</f>
        <v>11570</v>
      </c>
      <c r="C801" s="162" t="str">
        <f>IF(ISBLANK('Nomenklatur komplett'!S801),"-",'Nomenklatur komplett'!S801)</f>
        <v>Cureglia</v>
      </c>
    </row>
    <row r="802" spans="1:3" x14ac:dyDescent="0.2">
      <c r="A802" s="161">
        <f>IF(ISBLANK('Nomenklatur komplett'!Q802),"",'Nomenklatur komplett'!Q802)</f>
        <v>5181</v>
      </c>
      <c r="B802" s="161">
        <f>IF(ISBLANK('Nomenklatur komplett'!R802),"",'Nomenklatur komplett'!R802)</f>
        <v>11571</v>
      </c>
      <c r="C802" s="162" t="str">
        <f>IF(ISBLANK('Nomenklatur komplett'!S802),"-",'Nomenklatur komplett'!S802)</f>
        <v>Curio</v>
      </c>
    </row>
    <row r="803" spans="1:3" x14ac:dyDescent="0.2">
      <c r="A803" s="161">
        <f>IF(ISBLANK('Nomenklatur komplett'!Q803),"",'Nomenklatur komplett'!Q803)</f>
        <v>5669</v>
      </c>
      <c r="B803" s="161">
        <f>IF(ISBLANK('Nomenklatur komplett'!R803),"",'Nomenklatur komplett'!R803)</f>
        <v>14821</v>
      </c>
      <c r="C803" s="162" t="str">
        <f>IF(ISBLANK('Nomenklatur komplett'!S803),"-",'Nomenklatur komplett'!S803)</f>
        <v>Curtilles</v>
      </c>
    </row>
    <row r="804" spans="1:3" x14ac:dyDescent="0.2">
      <c r="A804" s="161" t="str">
        <f>IF(ISBLANK('Nomenklatur komplett'!Q804),"",'Nomenklatur komplett'!Q804)</f>
        <v/>
      </c>
      <c r="B804" s="161">
        <f>IF(ISBLANK('Nomenklatur komplett'!R804),"",'Nomenklatur komplett'!R804)</f>
        <v>11358</v>
      </c>
      <c r="C804" s="162" t="str">
        <f>IF(ISBLANK('Nomenklatur komplett'!S804),"-",'Nomenklatur komplett'!S804)</f>
        <v>Cutterwil</v>
      </c>
    </row>
    <row r="805" spans="1:3" x14ac:dyDescent="0.2">
      <c r="A805" s="161">
        <f>IF(ISBLANK('Nomenklatur komplett'!Q805),"",'Nomenklatur komplett'!Q805)</f>
        <v>6610</v>
      </c>
      <c r="B805" s="161">
        <f>IF(ISBLANK('Nomenklatur komplett'!R805),"",'Nomenklatur komplett'!R805)</f>
        <v>11387</v>
      </c>
      <c r="C805" s="162" t="str">
        <f>IF(ISBLANK('Nomenklatur komplett'!S805),"-",'Nomenklatur komplett'!S805)</f>
        <v>Céligny</v>
      </c>
    </row>
    <row r="806" spans="1:3" x14ac:dyDescent="0.2">
      <c r="A806" s="161">
        <f>IF(ISBLANK('Nomenklatur komplett'!Q806),"",'Nomenklatur komplett'!Q806)</f>
        <v>25</v>
      </c>
      <c r="B806" s="161">
        <f>IF(ISBLANK('Nomenklatur komplett'!R806),"",'Nomenklatur komplett'!R806)</f>
        <v>11573</v>
      </c>
      <c r="C806" s="162" t="str">
        <f>IF(ISBLANK('Nomenklatur komplett'!S806),"-",'Nomenklatur komplett'!S806)</f>
        <v>Dachsen</v>
      </c>
    </row>
    <row r="807" spans="1:3" x14ac:dyDescent="0.2">
      <c r="A807" s="161">
        <f>IF(ISBLANK('Nomenklatur komplett'!Q807),"",'Nomenklatur komplett'!Q807)</f>
        <v>1125</v>
      </c>
      <c r="B807" s="161">
        <f>IF(ISBLANK('Nomenklatur komplett'!R807),"",'Nomenklatur komplett'!R807)</f>
        <v>15593</v>
      </c>
      <c r="C807" s="162" t="str">
        <f>IF(ISBLANK('Nomenklatur komplett'!S807),"-",'Nomenklatur komplett'!S807)</f>
        <v>Dagmersellen</v>
      </c>
    </row>
    <row r="808" spans="1:3" x14ac:dyDescent="0.2">
      <c r="A808" s="161">
        <f>IF(ISBLANK('Nomenklatur komplett'!Q808),"",'Nomenklatur komplett'!Q808)</f>
        <v>5480</v>
      </c>
      <c r="B808" s="161">
        <f>IF(ISBLANK('Nomenklatur komplett'!R808),"",'Nomenklatur komplett'!R808)</f>
        <v>14819</v>
      </c>
      <c r="C808" s="162" t="str">
        <f>IF(ISBLANK('Nomenklatur komplett'!S808),"-",'Nomenklatur komplett'!S808)</f>
        <v>Daillens</v>
      </c>
    </row>
    <row r="809" spans="1:3" x14ac:dyDescent="0.2">
      <c r="A809" s="161">
        <f>IF(ISBLANK('Nomenklatur komplett'!Q809),"",'Nomenklatur komplett'!Q809)</f>
        <v>1503</v>
      </c>
      <c r="B809" s="161">
        <f>IF(ISBLANK('Nomenklatur komplett'!R809),"",'Nomenklatur komplett'!R809)</f>
        <v>11568</v>
      </c>
      <c r="C809" s="162" t="str">
        <f>IF(ISBLANK('Nomenklatur komplett'!S809),"-",'Nomenklatur komplett'!S809)</f>
        <v>Dallenwil</v>
      </c>
    </row>
    <row r="810" spans="1:3" x14ac:dyDescent="0.2">
      <c r="A810" s="161">
        <f>IF(ISBLANK('Nomenklatur komplett'!Q810),"",'Nomenklatur komplett'!Q810)</f>
        <v>5071</v>
      </c>
      <c r="B810" s="161">
        <f>IF(ISBLANK('Nomenklatur komplett'!R810),"",'Nomenklatur komplett'!R810)</f>
        <v>11579</v>
      </c>
      <c r="C810" s="162" t="str">
        <f>IF(ISBLANK('Nomenklatur komplett'!S810),"-",'Nomenklatur komplett'!S810)</f>
        <v>Dalpe</v>
      </c>
    </row>
    <row r="811" spans="1:3" x14ac:dyDescent="0.2">
      <c r="A811" s="161">
        <f>IF(ISBLANK('Nomenklatur komplett'!Q811),"",'Nomenklatur komplett'!Q811)</f>
        <v>6787</v>
      </c>
      <c r="B811" s="161">
        <f>IF(ISBLANK('Nomenklatur komplett'!R811),"",'Nomenklatur komplett'!R811)</f>
        <v>13334</v>
      </c>
      <c r="C811" s="162" t="str">
        <f>IF(ISBLANK('Nomenklatur komplett'!S811),"-",'Nomenklatur komplett'!S811)</f>
        <v>Damphreux</v>
      </c>
    </row>
    <row r="812" spans="1:3" x14ac:dyDescent="0.2">
      <c r="A812" s="161" t="str">
        <f>IF(ISBLANK('Nomenklatur komplett'!Q812),"",'Nomenklatur komplett'!Q812)</f>
        <v/>
      </c>
      <c r="B812" s="161">
        <f>IF(ISBLANK('Nomenklatur komplett'!R812),"",'Nomenklatur komplett'!R812)</f>
        <v>11045</v>
      </c>
      <c r="C812" s="162" t="str">
        <f>IF(ISBLANK('Nomenklatur komplett'!S812),"-",'Nomenklatur komplett'!S812)</f>
        <v>Damvant</v>
      </c>
    </row>
    <row r="813" spans="1:3" x14ac:dyDescent="0.2">
      <c r="A813" s="161">
        <f>IF(ISBLANK('Nomenklatur komplett'!Q813),"",'Nomenklatur komplett'!Q813)</f>
        <v>6620</v>
      </c>
      <c r="B813" s="161">
        <f>IF(ISBLANK('Nomenklatur komplett'!R813),"",'Nomenklatur komplett'!R813)</f>
        <v>11582</v>
      </c>
      <c r="C813" s="162" t="str">
        <f>IF(ISBLANK('Nomenklatur komplett'!S813),"-",'Nomenklatur komplett'!S813)</f>
        <v>Dardagny</v>
      </c>
    </row>
    <row r="814" spans="1:3" x14ac:dyDescent="0.2">
      <c r="A814" s="161" t="str">
        <f>IF(ISBLANK('Nomenklatur komplett'!Q814),"",'Nomenklatur komplett'!Q814)</f>
        <v/>
      </c>
      <c r="B814" s="161">
        <f>IF(ISBLANK('Nomenklatur komplett'!R814),"",'Nomenklatur komplett'!R814)</f>
        <v>16356</v>
      </c>
      <c r="C814" s="162" t="str">
        <f>IF(ISBLANK('Nomenklatur komplett'!S814),"-",'Nomenklatur komplett'!S814)</f>
        <v>Daro</v>
      </c>
    </row>
    <row r="815" spans="1:3" x14ac:dyDescent="0.2">
      <c r="A815" s="161" t="str">
        <f>IF(ISBLANK('Nomenklatur komplett'!Q815),"",'Nomenklatur komplett'!Q815)</f>
        <v/>
      </c>
      <c r="B815" s="161">
        <f>IF(ISBLANK('Nomenklatur komplett'!R815),"",'Nomenklatur komplett'!R815)</f>
        <v>11560</v>
      </c>
      <c r="C815" s="162" t="str">
        <f>IF(ISBLANK('Nomenklatur komplett'!S815),"-",'Nomenklatur komplett'!S815)</f>
        <v>Davesco-Soragno</v>
      </c>
    </row>
    <row r="816" spans="1:3" x14ac:dyDescent="0.2">
      <c r="A816" s="161">
        <f>IF(ISBLANK('Nomenklatur komplett'!Q816),"",'Nomenklatur komplett'!Q816)</f>
        <v>3851</v>
      </c>
      <c r="B816" s="161">
        <f>IF(ISBLANK('Nomenklatur komplett'!R816),"",'Nomenklatur komplett'!R816)</f>
        <v>16047</v>
      </c>
      <c r="C816" s="162" t="str">
        <f>IF(ISBLANK('Nomenklatur komplett'!S816),"-",'Nomenklatur komplett'!S816)</f>
        <v>Davos</v>
      </c>
    </row>
    <row r="817" spans="1:3" x14ac:dyDescent="0.2">
      <c r="A817" s="161" t="str">
        <f>IF(ISBLANK('Nomenklatur komplett'!Q817),"",'Nomenklatur komplett'!Q817)</f>
        <v/>
      </c>
      <c r="B817" s="161">
        <f>IF(ISBLANK('Nomenklatur komplett'!R817),"",'Nomenklatur komplett'!R817)</f>
        <v>13676</v>
      </c>
      <c r="C817" s="162" t="str">
        <f>IF(ISBLANK('Nomenklatur komplett'!S817),"-",'Nomenklatur komplett'!S817)</f>
        <v>Degen</v>
      </c>
    </row>
    <row r="818" spans="1:3" x14ac:dyDescent="0.2">
      <c r="A818" s="161">
        <f>IF(ISBLANK('Nomenklatur komplett'!Q818),"",'Nomenklatur komplett'!Q818)</f>
        <v>3401</v>
      </c>
      <c r="B818" s="161">
        <f>IF(ISBLANK('Nomenklatur komplett'!R818),"",'Nomenklatur komplett'!R818)</f>
        <v>14451</v>
      </c>
      <c r="C818" s="162" t="str">
        <f>IF(ISBLANK('Nomenklatur komplett'!S818),"-",'Nomenklatur komplett'!S818)</f>
        <v>Degersheim</v>
      </c>
    </row>
    <row r="819" spans="1:3" x14ac:dyDescent="0.2">
      <c r="A819" s="161">
        <f>IF(ISBLANK('Nomenklatur komplett'!Q819),"",'Nomenklatur komplett'!Q819)</f>
        <v>535</v>
      </c>
      <c r="B819" s="161">
        <f>IF(ISBLANK('Nomenklatur komplett'!R819),"",'Nomenklatur komplett'!R819)</f>
        <v>15115</v>
      </c>
      <c r="C819" s="162" t="str">
        <f>IF(ISBLANK('Nomenklatur komplett'!S819),"-",'Nomenklatur komplett'!S819)</f>
        <v>Deisswil bei Münchenbuchsee</v>
      </c>
    </row>
    <row r="820" spans="1:3" x14ac:dyDescent="0.2">
      <c r="A820" s="161">
        <f>IF(ISBLANK('Nomenklatur komplett'!Q820),"",'Nomenklatur komplett'!Q820)</f>
        <v>2516</v>
      </c>
      <c r="B820" s="161">
        <f>IF(ISBLANK('Nomenklatur komplett'!R820),"",'Nomenklatur komplett'!R820)</f>
        <v>13725</v>
      </c>
      <c r="C820" s="162" t="str">
        <f>IF(ISBLANK('Nomenklatur komplett'!S820),"-",'Nomenklatur komplett'!S820)</f>
        <v>Deitingen</v>
      </c>
    </row>
    <row r="821" spans="1:3" x14ac:dyDescent="0.2">
      <c r="A821" s="161" t="str">
        <f>IF(ISBLANK('Nomenklatur komplett'!Q821),"",'Nomenklatur komplett'!Q821)</f>
        <v/>
      </c>
      <c r="B821" s="161">
        <f>IF(ISBLANK('Nomenklatur komplett'!R821),"",'Nomenklatur komplett'!R821)</f>
        <v>11558</v>
      </c>
      <c r="C821" s="162" t="str">
        <f>IF(ISBLANK('Nomenklatur komplett'!S821),"-",'Nomenklatur komplett'!S821)</f>
        <v>Delley</v>
      </c>
    </row>
    <row r="822" spans="1:3" x14ac:dyDescent="0.2">
      <c r="A822" s="161">
        <f>IF(ISBLANK('Nomenklatur komplett'!Q822),"",'Nomenklatur komplett'!Q822)</f>
        <v>2051</v>
      </c>
      <c r="B822" s="161">
        <f>IF(ISBLANK('Nomenklatur komplett'!R822),"",'Nomenklatur komplett'!R822)</f>
        <v>14511</v>
      </c>
      <c r="C822" s="162" t="str">
        <f>IF(ISBLANK('Nomenklatur komplett'!S822),"-",'Nomenklatur komplett'!S822)</f>
        <v>Delley-Portalban</v>
      </c>
    </row>
    <row r="823" spans="1:3" x14ac:dyDescent="0.2">
      <c r="A823" s="161">
        <f>IF(ISBLANK('Nomenklatur komplett'!Q823),"",'Nomenklatur komplett'!Q823)</f>
        <v>6711</v>
      </c>
      <c r="B823" s="161">
        <f>IF(ISBLANK('Nomenklatur komplett'!R823),"",'Nomenklatur komplett'!R823)</f>
        <v>13282</v>
      </c>
      <c r="C823" s="162" t="str">
        <f>IF(ISBLANK('Nomenklatur komplett'!S823),"-",'Nomenklatur komplett'!S823)</f>
        <v>Delémont</v>
      </c>
    </row>
    <row r="824" spans="1:3" x14ac:dyDescent="0.2">
      <c r="A824" s="161">
        <f>IF(ISBLANK('Nomenklatur komplett'!Q824),"",'Nomenklatur komplett'!Q824)</f>
        <v>5631</v>
      </c>
      <c r="B824" s="161">
        <f>IF(ISBLANK('Nomenklatur komplett'!R824),"",'Nomenklatur komplett'!R824)</f>
        <v>14824</v>
      </c>
      <c r="C824" s="162" t="str">
        <f>IF(ISBLANK('Nomenklatur komplett'!S824),"-",'Nomenklatur komplett'!S824)</f>
        <v>Denens</v>
      </c>
    </row>
    <row r="825" spans="1:3" x14ac:dyDescent="0.2">
      <c r="A825" s="161" t="str">
        <f>IF(ISBLANK('Nomenklatur komplett'!Q825),"",'Nomenklatur komplett'!Q825)</f>
        <v/>
      </c>
      <c r="B825" s="161">
        <f>IF(ISBLANK('Nomenklatur komplett'!R825),"",'Nomenklatur komplett'!R825)</f>
        <v>11554</v>
      </c>
      <c r="C825" s="162" t="str">
        <f>IF(ISBLANK('Nomenklatur komplett'!S825),"-",'Nomenklatur komplett'!S825)</f>
        <v>Denezy</v>
      </c>
    </row>
    <row r="826" spans="1:3" x14ac:dyDescent="0.2">
      <c r="A826" s="161">
        <f>IF(ISBLANK('Nomenklatur komplett'!Q826),"",'Nomenklatur komplett'!Q826)</f>
        <v>5632</v>
      </c>
      <c r="B826" s="161">
        <f>IF(ISBLANK('Nomenklatur komplett'!R826),"",'Nomenklatur komplett'!R826)</f>
        <v>14822</v>
      </c>
      <c r="C826" s="162" t="str">
        <f>IF(ISBLANK('Nomenklatur komplett'!S826),"-",'Nomenklatur komplett'!S826)</f>
        <v>Denges</v>
      </c>
    </row>
    <row r="827" spans="1:3" x14ac:dyDescent="0.2">
      <c r="A827" s="161">
        <f>IF(ISBLANK('Nomenklatur komplett'!Q827),"",'Nomenklatur komplett'!Q827)</f>
        <v>4004</v>
      </c>
      <c r="B827" s="161">
        <f>IF(ISBLANK('Nomenklatur komplett'!R827),"",'Nomenklatur komplett'!R827)</f>
        <v>11556</v>
      </c>
      <c r="C827" s="162" t="str">
        <f>IF(ISBLANK('Nomenklatur komplett'!S827),"-",'Nomenklatur komplett'!S827)</f>
        <v>Densbüren</v>
      </c>
    </row>
    <row r="828" spans="1:3" x14ac:dyDescent="0.2">
      <c r="A828" s="161">
        <f>IF(ISBLANK('Nomenklatur komplett'!Q828),"",'Nomenklatur komplett'!Q828)</f>
        <v>2517</v>
      </c>
      <c r="B828" s="161">
        <f>IF(ISBLANK('Nomenklatur komplett'!R828),"",'Nomenklatur komplett'!R828)</f>
        <v>13726</v>
      </c>
      <c r="C828" s="162" t="str">
        <f>IF(ISBLANK('Nomenklatur komplett'!S828),"-",'Nomenklatur komplett'!S828)</f>
        <v>Derendingen</v>
      </c>
    </row>
    <row r="829" spans="1:3" x14ac:dyDescent="0.2">
      <c r="A829" s="161" t="str">
        <f>IF(ISBLANK('Nomenklatur komplett'!Q829),"",'Nomenklatur komplett'!Q829)</f>
        <v/>
      </c>
      <c r="B829" s="161">
        <f>IF(ISBLANK('Nomenklatur komplett'!R829),"",'Nomenklatur komplett'!R829)</f>
        <v>11557</v>
      </c>
      <c r="C829" s="162" t="str">
        <f>IF(ISBLANK('Nomenklatur komplett'!S829),"-",'Nomenklatur komplett'!S829)</f>
        <v>Dettighofen</v>
      </c>
    </row>
    <row r="830" spans="1:3" x14ac:dyDescent="0.2">
      <c r="A830" s="161">
        <f>IF(ISBLANK('Nomenklatur komplett'!Q830),"",'Nomenklatur komplett'!Q830)</f>
        <v>6712</v>
      </c>
      <c r="B830" s="161">
        <f>IF(ISBLANK('Nomenklatur komplett'!R830),"",'Nomenklatur komplett'!R830)</f>
        <v>13283</v>
      </c>
      <c r="C830" s="162" t="str">
        <f>IF(ISBLANK('Nomenklatur komplett'!S830),"-",'Nomenklatur komplett'!S830)</f>
        <v>Develier</v>
      </c>
    </row>
    <row r="831" spans="1:3" x14ac:dyDescent="0.2">
      <c r="A831" s="161" t="str">
        <f>IF(ISBLANK('Nomenklatur komplett'!Q831),"",'Nomenklatur komplett'!Q831)</f>
        <v/>
      </c>
      <c r="B831" s="161">
        <f>IF(ISBLANK('Nomenklatur komplett'!R831),"",'Nomenklatur komplett'!R831)</f>
        <v>16580</v>
      </c>
      <c r="C831" s="162" t="str">
        <f>IF(ISBLANK('Nomenklatur komplett'!S831),"-",'Nomenklatur komplett'!S831)</f>
        <v>Dicki</v>
      </c>
    </row>
    <row r="832" spans="1:3" x14ac:dyDescent="0.2">
      <c r="A832" s="161">
        <f>IF(ISBLANK('Nomenklatur komplett'!Q832),"",'Nomenklatur komplett'!Q832)</f>
        <v>2884</v>
      </c>
      <c r="B832" s="161">
        <f>IF(ISBLANK('Nomenklatur komplett'!R832),"",'Nomenklatur komplett'!R832)</f>
        <v>13812</v>
      </c>
      <c r="C832" s="162" t="str">
        <f>IF(ISBLANK('Nomenklatur komplett'!S832),"-",'Nomenklatur komplett'!S832)</f>
        <v>Diegten</v>
      </c>
    </row>
    <row r="833" spans="1:3" x14ac:dyDescent="0.2">
      <c r="A833" s="161">
        <f>IF(ISBLANK('Nomenklatur komplett'!Q833),"",'Nomenklatur komplett'!Q833)</f>
        <v>86</v>
      </c>
      <c r="B833" s="161">
        <f>IF(ISBLANK('Nomenklatur komplett'!R833),"",'Nomenklatur komplett'!R833)</f>
        <v>11567</v>
      </c>
      <c r="C833" s="162" t="str">
        <f>IF(ISBLANK('Nomenklatur komplett'!S833),"-",'Nomenklatur komplett'!S833)</f>
        <v>Dielsdorf</v>
      </c>
    </row>
    <row r="834" spans="1:3" x14ac:dyDescent="0.2">
      <c r="A834" s="161">
        <f>IF(ISBLANK('Nomenklatur komplett'!Q834),"",'Nomenklatur komplett'!Q834)</f>
        <v>536</v>
      </c>
      <c r="B834" s="161">
        <f>IF(ISBLANK('Nomenklatur komplett'!R834),"",'Nomenklatur komplett'!R834)</f>
        <v>15116</v>
      </c>
      <c r="C834" s="162" t="str">
        <f>IF(ISBLANK('Nomenklatur komplett'!S834),"-",'Nomenklatur komplett'!S834)</f>
        <v>Diemerswil</v>
      </c>
    </row>
    <row r="835" spans="1:3" x14ac:dyDescent="0.2">
      <c r="A835" s="161">
        <f>IF(ISBLANK('Nomenklatur komplett'!Q835),"",'Nomenklatur komplett'!Q835)</f>
        <v>762</v>
      </c>
      <c r="B835" s="161">
        <f>IF(ISBLANK('Nomenklatur komplett'!R835),"",'Nomenklatur komplett'!R835)</f>
        <v>15261</v>
      </c>
      <c r="C835" s="162" t="str">
        <f>IF(ISBLANK('Nomenklatur komplett'!S835),"-",'Nomenklatur komplett'!S835)</f>
        <v>Diemtigen</v>
      </c>
    </row>
    <row r="836" spans="1:3" x14ac:dyDescent="0.2">
      <c r="A836" s="161">
        <f>IF(ISBLANK('Nomenklatur komplett'!Q836),"",'Nomenklatur komplett'!Q836)</f>
        <v>2845</v>
      </c>
      <c r="B836" s="161">
        <f>IF(ISBLANK('Nomenklatur komplett'!R836),"",'Nomenklatur komplett'!R836)</f>
        <v>13784</v>
      </c>
      <c r="C836" s="162" t="str">
        <f>IF(ISBLANK('Nomenklatur komplett'!S836),"-",'Nomenklatur komplett'!S836)</f>
        <v>Diepflingen</v>
      </c>
    </row>
    <row r="837" spans="1:3" x14ac:dyDescent="0.2">
      <c r="A837" s="161">
        <f>IF(ISBLANK('Nomenklatur komplett'!Q837),"",'Nomenklatur komplett'!Q837)</f>
        <v>3234</v>
      </c>
      <c r="B837" s="161">
        <f>IF(ISBLANK('Nomenklatur komplett'!R837),"",'Nomenklatur komplett'!R837)</f>
        <v>14394</v>
      </c>
      <c r="C837" s="162" t="str">
        <f>IF(ISBLANK('Nomenklatur komplett'!S837),"-",'Nomenklatur komplett'!S837)</f>
        <v>Diepoldsau</v>
      </c>
    </row>
    <row r="838" spans="1:3" x14ac:dyDescent="0.2">
      <c r="A838" s="161">
        <f>IF(ISBLANK('Nomenklatur komplett'!Q838),"",'Nomenklatur komplett'!Q838)</f>
        <v>1053</v>
      </c>
      <c r="B838" s="161">
        <f>IF(ISBLANK('Nomenklatur komplett'!R838),"",'Nomenklatur komplett'!R838)</f>
        <v>15535</v>
      </c>
      <c r="C838" s="162" t="str">
        <f>IF(ISBLANK('Nomenklatur komplett'!S838),"-",'Nomenklatur komplett'!S838)</f>
        <v>Dierikon</v>
      </c>
    </row>
    <row r="839" spans="1:3" x14ac:dyDescent="0.2">
      <c r="A839" s="161" t="str">
        <f>IF(ISBLANK('Nomenklatur komplett'!Q839),"",'Nomenklatur komplett'!Q839)</f>
        <v/>
      </c>
      <c r="B839" s="161">
        <f>IF(ISBLANK('Nomenklatur komplett'!R839),"",'Nomenklatur komplett'!R839)</f>
        <v>11551</v>
      </c>
      <c r="C839" s="162" t="str">
        <f>IF(ISBLANK('Nomenklatur komplett'!S839),"-",'Nomenklatur komplett'!S839)</f>
        <v>Diesbach (GL)</v>
      </c>
    </row>
    <row r="840" spans="1:3" x14ac:dyDescent="0.2">
      <c r="A840" s="161" t="str">
        <f>IF(ISBLANK('Nomenklatur komplett'!Q840),"",'Nomenklatur komplett'!Q840)</f>
        <v/>
      </c>
      <c r="B840" s="161">
        <f>IF(ISBLANK('Nomenklatur komplett'!R840),"",'Nomenklatur komplett'!R840)</f>
        <v>16191</v>
      </c>
      <c r="C840" s="162" t="str">
        <f>IF(ISBLANK('Nomenklatur komplett'!S840),"-",'Nomenklatur komplett'!S840)</f>
        <v>Diessbach</v>
      </c>
    </row>
    <row r="841" spans="1:3" x14ac:dyDescent="0.2">
      <c r="A841" s="161">
        <f>IF(ISBLANK('Nomenklatur komplett'!Q841),"",'Nomenklatur komplett'!Q841)</f>
        <v>385</v>
      </c>
      <c r="B841" s="161">
        <f>IF(ISBLANK('Nomenklatur komplett'!R841),"",'Nomenklatur komplett'!R841)</f>
        <v>15048</v>
      </c>
      <c r="C841" s="162" t="str">
        <f>IF(ISBLANK('Nomenklatur komplett'!S841),"-",'Nomenklatur komplett'!S841)</f>
        <v>Diessbach bei Büren</v>
      </c>
    </row>
    <row r="842" spans="1:3" x14ac:dyDescent="0.2">
      <c r="A842" s="161" t="str">
        <f>IF(ISBLANK('Nomenklatur komplett'!Q842),"",'Nomenklatur komplett'!Q842)</f>
        <v/>
      </c>
      <c r="B842" s="161">
        <f>IF(ISBLANK('Nomenklatur komplett'!R842),"",'Nomenklatur komplett'!R842)</f>
        <v>10609</v>
      </c>
      <c r="C842" s="162" t="str">
        <f>IF(ISBLANK('Nomenklatur komplett'!S842),"-",'Nomenklatur komplett'!S842)</f>
        <v>Diesse</v>
      </c>
    </row>
    <row r="843" spans="1:3" x14ac:dyDescent="0.2">
      <c r="A843" s="161">
        <f>IF(ISBLANK('Nomenklatur komplett'!Q843),"",'Nomenklatur komplett'!Q843)</f>
        <v>4545</v>
      </c>
      <c r="B843" s="161">
        <f>IF(ISBLANK('Nomenklatur komplett'!R843),"",'Nomenklatur komplett'!R843)</f>
        <v>15473</v>
      </c>
      <c r="C843" s="162" t="str">
        <f>IF(ISBLANK('Nomenklatur komplett'!S843),"-",'Nomenklatur komplett'!S843)</f>
        <v>Diessenhofen</v>
      </c>
    </row>
    <row r="844" spans="1:3" x14ac:dyDescent="0.2">
      <c r="A844" s="161">
        <f>IF(ISBLANK('Nomenklatur komplett'!Q844),"",'Nomenklatur komplett'!Q844)</f>
        <v>243</v>
      </c>
      <c r="B844" s="161">
        <f>IF(ISBLANK('Nomenklatur komplett'!R844),"",'Nomenklatur komplett'!R844)</f>
        <v>13691</v>
      </c>
      <c r="C844" s="162" t="str">
        <f>IF(ISBLANK('Nomenklatur komplett'!S844),"-",'Nomenklatur komplett'!S844)</f>
        <v>Dietikon</v>
      </c>
    </row>
    <row r="845" spans="1:3" x14ac:dyDescent="0.2">
      <c r="A845" s="161">
        <f>IF(ISBLANK('Nomenklatur komplett'!Q845),"",'Nomenklatur komplett'!Q845)</f>
        <v>54</v>
      </c>
      <c r="B845" s="161">
        <f>IF(ISBLANK('Nomenklatur komplett'!R845),"",'Nomenklatur komplett'!R845)</f>
        <v>11563</v>
      </c>
      <c r="C845" s="162" t="str">
        <f>IF(ISBLANK('Nomenklatur komplett'!S845),"-",'Nomenklatur komplett'!S845)</f>
        <v>Dietlikon</v>
      </c>
    </row>
    <row r="846" spans="1:3" x14ac:dyDescent="0.2">
      <c r="A846" s="161">
        <f>IF(ISBLANK('Nomenklatur komplett'!Q846),"",'Nomenklatur komplett'!Q846)</f>
        <v>4231</v>
      </c>
      <c r="B846" s="161">
        <f>IF(ISBLANK('Nomenklatur komplett'!R846),"",'Nomenklatur komplett'!R846)</f>
        <v>11564</v>
      </c>
      <c r="C846" s="162" t="str">
        <f>IF(ISBLANK('Nomenklatur komplett'!S846),"-",'Nomenklatur komplett'!S846)</f>
        <v>Dietwil</v>
      </c>
    </row>
    <row r="847" spans="1:3" x14ac:dyDescent="0.2">
      <c r="A847" s="161">
        <f>IF(ISBLANK('Nomenklatur komplett'!Q847),"",'Nomenklatur komplett'!Q847)</f>
        <v>216</v>
      </c>
      <c r="B847" s="161">
        <f>IF(ISBLANK('Nomenklatur komplett'!R847),"",'Nomenklatur komplett'!R847)</f>
        <v>11565</v>
      </c>
      <c r="C847" s="162" t="str">
        <f>IF(ISBLANK('Nomenklatur komplett'!S847),"-",'Nomenklatur komplett'!S847)</f>
        <v>Dinhard</v>
      </c>
    </row>
    <row r="848" spans="1:3" x14ac:dyDescent="0.2">
      <c r="A848" s="161">
        <f>IF(ISBLANK('Nomenklatur komplett'!Q848),"",'Nomenklatur komplett'!Q848)</f>
        <v>4194</v>
      </c>
      <c r="B848" s="161">
        <f>IF(ISBLANK('Nomenklatur komplett'!R848),"",'Nomenklatur komplett'!R848)</f>
        <v>11566</v>
      </c>
      <c r="C848" s="162" t="str">
        <f>IF(ISBLANK('Nomenklatur komplett'!S848),"-",'Nomenklatur komplett'!S848)</f>
        <v>Dintikon</v>
      </c>
    </row>
    <row r="849" spans="1:3" x14ac:dyDescent="0.2">
      <c r="A849" s="161" t="str">
        <f>IF(ISBLANK('Nomenklatur komplett'!Q849),"",'Nomenklatur komplett'!Q849)</f>
        <v/>
      </c>
      <c r="B849" s="161">
        <f>IF(ISBLANK('Nomenklatur komplett'!R849),"",'Nomenklatur komplett'!R849)</f>
        <v>16557</v>
      </c>
      <c r="C849" s="162" t="str">
        <f>IF(ISBLANK('Nomenklatur komplett'!S849),"-",'Nomenklatur komplett'!S849)</f>
        <v>Dippishausen</v>
      </c>
    </row>
    <row r="850" spans="1:3" x14ac:dyDescent="0.2">
      <c r="A850" s="161" t="str">
        <f>IF(ISBLANK('Nomenklatur komplett'!Q850),"",'Nomenklatur komplett'!Q850)</f>
        <v/>
      </c>
      <c r="B850" s="161">
        <f>IF(ISBLANK('Nomenklatur komplett'!R850),"",'Nomenklatur komplett'!R850)</f>
        <v>11289</v>
      </c>
      <c r="C850" s="162" t="str">
        <f>IF(ISBLANK('Nomenklatur komplett'!S850),"-",'Nomenklatur komplett'!S850)</f>
        <v>Dippishausen-Oftershausen</v>
      </c>
    </row>
    <row r="851" spans="1:3" x14ac:dyDescent="0.2">
      <c r="A851" s="161" t="str">
        <f>IF(ISBLANK('Nomenklatur komplett'!Q851),"",'Nomenklatur komplett'!Q851)</f>
        <v/>
      </c>
      <c r="B851" s="161">
        <f>IF(ISBLANK('Nomenklatur komplett'!R851),"",'Nomenklatur komplett'!R851)</f>
        <v>16515</v>
      </c>
      <c r="C851" s="162" t="str">
        <f>IF(ISBLANK('Nomenklatur komplett'!S851),"-",'Nomenklatur komplett'!S851)</f>
        <v>Disentis</v>
      </c>
    </row>
    <row r="852" spans="1:3" x14ac:dyDescent="0.2">
      <c r="A852" s="161" t="str">
        <f>IF(ISBLANK('Nomenklatur komplett'!Q852),"",'Nomenklatur komplett'!Q852)</f>
        <v/>
      </c>
      <c r="B852" s="161">
        <f>IF(ISBLANK('Nomenklatur komplett'!R852),"",'Nomenklatur komplett'!R852)</f>
        <v>11234</v>
      </c>
      <c r="C852" s="162" t="str">
        <f>IF(ISBLANK('Nomenklatur komplett'!S852),"-",'Nomenklatur komplett'!S852)</f>
        <v>Disentis/Mustèr</v>
      </c>
    </row>
    <row r="853" spans="1:3" x14ac:dyDescent="0.2">
      <c r="A853" s="161">
        <f>IF(ISBLANK('Nomenklatur komplett'!Q853),"",'Nomenklatur komplett'!Q853)</f>
        <v>3982</v>
      </c>
      <c r="B853" s="161">
        <f>IF(ISBLANK('Nomenklatur komplett'!R853),"",'Nomenklatur komplett'!R853)</f>
        <v>16039</v>
      </c>
      <c r="C853" s="162" t="str">
        <f>IF(ISBLANK('Nomenklatur komplett'!S853),"-",'Nomenklatur komplett'!S853)</f>
        <v>Disentis/Mustér</v>
      </c>
    </row>
    <row r="854" spans="1:3" x14ac:dyDescent="0.2">
      <c r="A854" s="161">
        <f>IF(ISBLANK('Nomenklatur komplett'!Q854),"",'Nomenklatur komplett'!Q854)</f>
        <v>2784</v>
      </c>
      <c r="B854" s="161">
        <f>IF(ISBLANK('Nomenklatur komplett'!R854),"",'Nomenklatur komplett'!R854)</f>
        <v>13842</v>
      </c>
      <c r="C854" s="162" t="str">
        <f>IF(ISBLANK('Nomenklatur komplett'!S854),"-",'Nomenklatur komplett'!S854)</f>
        <v>Dittingen</v>
      </c>
    </row>
    <row r="855" spans="1:3" x14ac:dyDescent="0.2">
      <c r="A855" s="161">
        <f>IF(ISBLANK('Nomenklatur komplett'!Q855),"",'Nomenklatur komplett'!Q855)</f>
        <v>5481</v>
      </c>
      <c r="B855" s="161">
        <f>IF(ISBLANK('Nomenklatur komplett'!R855),"",'Nomenklatur komplett'!R855)</f>
        <v>14854</v>
      </c>
      <c r="C855" s="162" t="str">
        <f>IF(ISBLANK('Nomenklatur komplett'!S855),"-",'Nomenklatur komplett'!S855)</f>
        <v>Dizy</v>
      </c>
    </row>
    <row r="856" spans="1:3" x14ac:dyDescent="0.2">
      <c r="A856" s="161">
        <f>IF(ISBLANK('Nomenklatur komplett'!Q856),"",'Nomenklatur komplett'!Q856)</f>
        <v>3722</v>
      </c>
      <c r="B856" s="161">
        <f>IF(ISBLANK('Nomenklatur komplett'!R856),"",'Nomenklatur komplett'!R856)</f>
        <v>15994</v>
      </c>
      <c r="C856" s="162" t="str">
        <f>IF(ISBLANK('Nomenklatur komplett'!S856),"-",'Nomenklatur komplett'!S856)</f>
        <v>Domat/Ems</v>
      </c>
    </row>
    <row r="857" spans="1:3" x14ac:dyDescent="0.2">
      <c r="A857" s="161" t="str">
        <f>IF(ISBLANK('Nomenklatur komplett'!Q857),"",'Nomenklatur komplett'!Q857)</f>
        <v/>
      </c>
      <c r="B857" s="161">
        <f>IF(ISBLANK('Nomenklatur komplett'!R857),"",'Nomenklatur komplett'!R857)</f>
        <v>12194</v>
      </c>
      <c r="C857" s="162" t="str">
        <f>IF(ISBLANK('Nomenklatur komplett'!S857),"-",'Nomenklatur komplett'!S857)</f>
        <v>Dombresson</v>
      </c>
    </row>
    <row r="858" spans="1:3" x14ac:dyDescent="0.2">
      <c r="A858" s="161" t="str">
        <f>IF(ISBLANK('Nomenklatur komplett'!Q858),"",'Nomenklatur komplett'!Q858)</f>
        <v/>
      </c>
      <c r="B858" s="161">
        <f>IF(ISBLANK('Nomenklatur komplett'!R858),"",'Nomenklatur komplett'!R858)</f>
        <v>12191</v>
      </c>
      <c r="C858" s="162" t="str">
        <f>IF(ISBLANK('Nomenklatur komplett'!S858),"-",'Nomenklatur komplett'!S858)</f>
        <v>Domdidier</v>
      </c>
    </row>
    <row r="859" spans="1:3" x14ac:dyDescent="0.2">
      <c r="A859" s="161">
        <f>IF(ISBLANK('Nomenklatur komplett'!Q859),"",'Nomenklatur komplett'!Q859)</f>
        <v>3673</v>
      </c>
      <c r="B859" s="161">
        <f>IF(ISBLANK('Nomenklatur komplett'!R859),"",'Nomenklatur komplett'!R859)</f>
        <v>16064</v>
      </c>
      <c r="C859" s="162" t="str">
        <f>IF(ISBLANK('Nomenklatur komplett'!S859),"-",'Nomenklatur komplett'!S859)</f>
        <v>Domleschg</v>
      </c>
    </row>
    <row r="860" spans="1:3" x14ac:dyDescent="0.2">
      <c r="A860" s="161" t="str">
        <f>IF(ISBLANK('Nomenklatur komplett'!Q860),"",'Nomenklatur komplett'!Q860)</f>
        <v/>
      </c>
      <c r="B860" s="161">
        <f>IF(ISBLANK('Nomenklatur komplett'!R860),"",'Nomenklatur komplett'!R860)</f>
        <v>12190</v>
      </c>
      <c r="C860" s="162" t="str">
        <f>IF(ISBLANK('Nomenklatur komplett'!S860),"-",'Nomenklatur komplett'!S860)</f>
        <v>Dommartin</v>
      </c>
    </row>
    <row r="861" spans="1:3" x14ac:dyDescent="0.2">
      <c r="A861" s="161" t="str">
        <f>IF(ISBLANK('Nomenklatur komplett'!Q861),"",'Nomenklatur komplett'!Q861)</f>
        <v/>
      </c>
      <c r="B861" s="161">
        <f>IF(ISBLANK('Nomenklatur komplett'!R861),"",'Nomenklatur komplett'!R861)</f>
        <v>12189</v>
      </c>
      <c r="C861" s="162" t="str">
        <f>IF(ISBLANK('Nomenklatur komplett'!S861),"-",'Nomenklatur komplett'!S861)</f>
        <v>Dompierre (FR)</v>
      </c>
    </row>
    <row r="862" spans="1:3" x14ac:dyDescent="0.2">
      <c r="A862" s="161">
        <f>IF(ISBLANK('Nomenklatur komplett'!Q862),"",'Nomenklatur komplett'!Q862)</f>
        <v>5671</v>
      </c>
      <c r="B862" s="161">
        <f>IF(ISBLANK('Nomenklatur komplett'!R862),"",'Nomenklatur komplett'!R862)</f>
        <v>14715</v>
      </c>
      <c r="C862" s="162" t="str">
        <f>IF(ISBLANK('Nomenklatur komplett'!S862),"-",'Nomenklatur komplett'!S862)</f>
        <v>Dompierre (VD)</v>
      </c>
    </row>
    <row r="863" spans="1:3" x14ac:dyDescent="0.2">
      <c r="A863" s="161" t="str">
        <f>IF(ISBLANK('Nomenklatur komplett'!Q863),"",'Nomenklatur komplett'!Q863)</f>
        <v/>
      </c>
      <c r="B863" s="161">
        <f>IF(ISBLANK('Nomenklatur komplett'!R863),"",'Nomenklatur komplett'!R863)</f>
        <v>14374</v>
      </c>
      <c r="C863" s="162" t="str">
        <f>IF(ISBLANK('Nomenklatur komplett'!S863),"-",'Nomenklatur komplett'!S863)</f>
        <v>Donat</v>
      </c>
    </row>
    <row r="864" spans="1:3" x14ac:dyDescent="0.2">
      <c r="A864" s="161" t="str">
        <f>IF(ISBLANK('Nomenklatur komplett'!Q864),"",'Nomenklatur komplett'!Q864)</f>
        <v/>
      </c>
      <c r="B864" s="161">
        <f>IF(ISBLANK('Nomenklatur komplett'!R864),"",'Nomenklatur komplett'!R864)</f>
        <v>10240</v>
      </c>
      <c r="C864" s="162" t="str">
        <f>IF(ISBLANK('Nomenklatur komplett'!S864),"-",'Nomenklatur komplett'!S864)</f>
        <v>Donath</v>
      </c>
    </row>
    <row r="865" spans="1:3" x14ac:dyDescent="0.2">
      <c r="A865" s="161" t="str">
        <f>IF(ISBLANK('Nomenklatur komplett'!Q865),"",'Nomenklatur komplett'!Q865)</f>
        <v/>
      </c>
      <c r="B865" s="161">
        <f>IF(ISBLANK('Nomenklatur komplett'!R865),"",'Nomenklatur komplett'!R865)</f>
        <v>12171</v>
      </c>
      <c r="C865" s="162" t="str">
        <f>IF(ISBLANK('Nomenklatur komplett'!S865),"-",'Nomenklatur komplett'!S865)</f>
        <v>Donatyre</v>
      </c>
    </row>
    <row r="866" spans="1:3" x14ac:dyDescent="0.2">
      <c r="A866" s="161" t="str">
        <f>IF(ISBLANK('Nomenklatur komplett'!Q866),"",'Nomenklatur komplett'!Q866)</f>
        <v/>
      </c>
      <c r="B866" s="161">
        <f>IF(ISBLANK('Nomenklatur komplett'!R866),"",'Nomenklatur komplett'!R866)</f>
        <v>12183</v>
      </c>
      <c r="C866" s="162" t="str">
        <f>IF(ISBLANK('Nomenklatur komplett'!S866),"-",'Nomenklatur komplett'!S866)</f>
        <v>Dongio</v>
      </c>
    </row>
    <row r="867" spans="1:3" x14ac:dyDescent="0.2">
      <c r="A867" s="161">
        <f>IF(ISBLANK('Nomenklatur komplett'!Q867),"",'Nomenklatur komplett'!Q867)</f>
        <v>5913</v>
      </c>
      <c r="B867" s="161">
        <f>IF(ISBLANK('Nomenklatur komplett'!R867),"",'Nomenklatur komplett'!R867)</f>
        <v>15507</v>
      </c>
      <c r="C867" s="162" t="str">
        <f>IF(ISBLANK('Nomenklatur komplett'!S867),"-",'Nomenklatur komplett'!S867)</f>
        <v>Donneloye</v>
      </c>
    </row>
    <row r="868" spans="1:3" x14ac:dyDescent="0.2">
      <c r="A868" s="161" t="str">
        <f>IF(ISBLANK('Nomenklatur komplett'!Q868),"",'Nomenklatur komplett'!Q868)</f>
        <v/>
      </c>
      <c r="B868" s="161">
        <f>IF(ISBLANK('Nomenklatur komplett'!R868),"",'Nomenklatur komplett'!R868)</f>
        <v>12177</v>
      </c>
      <c r="C868" s="162" t="str">
        <f>IF(ISBLANK('Nomenklatur komplett'!S868),"-",'Nomenklatur komplett'!S868)</f>
        <v>Donzhausen</v>
      </c>
    </row>
    <row r="869" spans="1:3" x14ac:dyDescent="0.2">
      <c r="A869" s="161">
        <f>IF(ISBLANK('Nomenklatur komplett'!Q869),"",'Nomenklatur komplett'!Q869)</f>
        <v>1001</v>
      </c>
      <c r="B869" s="161">
        <f>IF(ISBLANK('Nomenklatur komplett'!R869),"",'Nomenklatur komplett'!R869)</f>
        <v>15557</v>
      </c>
      <c r="C869" s="162" t="str">
        <f>IF(ISBLANK('Nomenklatur komplett'!S869),"-",'Nomenklatur komplett'!S869)</f>
        <v>Doppleschwand</v>
      </c>
    </row>
    <row r="870" spans="1:3" x14ac:dyDescent="0.2">
      <c r="A870" s="161">
        <f>IF(ISBLANK('Nomenklatur komplett'!Q870),"",'Nomenklatur komplett'!Q870)</f>
        <v>26</v>
      </c>
      <c r="B870" s="161">
        <f>IF(ISBLANK('Nomenklatur komplett'!R870),"",'Nomenklatur komplett'!R870)</f>
        <v>12182</v>
      </c>
      <c r="C870" s="162" t="str">
        <f>IF(ISBLANK('Nomenklatur komplett'!S870),"-",'Nomenklatur komplett'!S870)</f>
        <v>Dorf</v>
      </c>
    </row>
    <row r="871" spans="1:3" x14ac:dyDescent="0.2">
      <c r="A871" s="161" t="str">
        <f>IF(ISBLANK('Nomenklatur komplett'!Q871),"",'Nomenklatur komplett'!Q871)</f>
        <v/>
      </c>
      <c r="B871" s="161">
        <f>IF(ISBLANK('Nomenklatur komplett'!R871),"",'Nomenklatur komplett'!R871)</f>
        <v>16241</v>
      </c>
      <c r="C871" s="162" t="str">
        <f>IF(ISBLANK('Nomenklatur komplett'!S871),"-",'Nomenklatur komplett'!S871)</f>
        <v>Dorlikon</v>
      </c>
    </row>
    <row r="872" spans="1:3" x14ac:dyDescent="0.2">
      <c r="A872" s="161">
        <f>IF(ISBLANK('Nomenklatur komplett'!Q872),"",'Nomenklatur komplett'!Q872)</f>
        <v>2473</v>
      </c>
      <c r="B872" s="161">
        <f>IF(ISBLANK('Nomenklatur komplett'!R872),"",'Nomenklatur komplett'!R872)</f>
        <v>12219</v>
      </c>
      <c r="C872" s="162" t="str">
        <f>IF(ISBLANK('Nomenklatur komplett'!S872),"-",'Nomenklatur komplett'!S872)</f>
        <v>Dornach</v>
      </c>
    </row>
    <row r="873" spans="1:3" x14ac:dyDescent="0.2">
      <c r="A873" s="161">
        <f>IF(ISBLANK('Nomenklatur komplett'!Q873),"",'Nomenklatur komplett'!Q873)</f>
        <v>6212</v>
      </c>
      <c r="B873" s="161">
        <f>IF(ISBLANK('Nomenklatur komplett'!R873),"",'Nomenklatur komplett'!R873)</f>
        <v>12207</v>
      </c>
      <c r="C873" s="162" t="str">
        <f>IF(ISBLANK('Nomenklatur komplett'!S873),"-",'Nomenklatur komplett'!S873)</f>
        <v>Dorénaz</v>
      </c>
    </row>
    <row r="874" spans="1:3" x14ac:dyDescent="0.2">
      <c r="A874" s="161" t="str">
        <f>IF(ISBLANK('Nomenklatur komplett'!Q874),"",'Nomenklatur komplett'!Q874)</f>
        <v/>
      </c>
      <c r="B874" s="161">
        <f>IF(ISBLANK('Nomenklatur komplett'!R874),"",'Nomenklatur komplett'!R874)</f>
        <v>12218</v>
      </c>
      <c r="C874" s="162" t="str">
        <f>IF(ISBLANK('Nomenklatur komplett'!S874),"-",'Nomenklatur komplett'!S874)</f>
        <v>Dotnacht</v>
      </c>
    </row>
    <row r="875" spans="1:3" x14ac:dyDescent="0.2">
      <c r="A875" s="161">
        <f>IF(ISBLANK('Nomenklatur komplett'!Q875),"",'Nomenklatur komplett'!Q875)</f>
        <v>4065</v>
      </c>
      <c r="B875" s="161">
        <f>IF(ISBLANK('Nomenklatur komplett'!R875),"",'Nomenklatur komplett'!R875)</f>
        <v>12217</v>
      </c>
      <c r="C875" s="162" t="str">
        <f>IF(ISBLANK('Nomenklatur komplett'!S875),"-",'Nomenklatur komplett'!S875)</f>
        <v>Dottikon</v>
      </c>
    </row>
    <row r="876" spans="1:3" x14ac:dyDescent="0.2">
      <c r="A876" s="161">
        <f>IF(ISBLANK('Nomenklatur komplett'!Q876),"",'Nomenklatur komplett'!Q876)</f>
        <v>386</v>
      </c>
      <c r="B876" s="161">
        <f>IF(ISBLANK('Nomenklatur komplett'!R876),"",'Nomenklatur komplett'!R876)</f>
        <v>15049</v>
      </c>
      <c r="C876" s="162" t="str">
        <f>IF(ISBLANK('Nomenklatur komplett'!S876),"-",'Nomenklatur komplett'!S876)</f>
        <v>Dotzigen</v>
      </c>
    </row>
    <row r="877" spans="1:3" x14ac:dyDescent="0.2">
      <c r="A877" s="161">
        <f>IF(ISBLANK('Nomenklatur komplett'!Q877),"",'Nomenklatur komplett'!Q877)</f>
        <v>4406</v>
      </c>
      <c r="B877" s="161">
        <f>IF(ISBLANK('Nomenklatur komplett'!R877),"",'Nomenklatur komplett'!R877)</f>
        <v>15403</v>
      </c>
      <c r="C877" s="162" t="str">
        <f>IF(ISBLANK('Nomenklatur komplett'!S877),"-",'Nomenklatur komplett'!S877)</f>
        <v>Dozwil</v>
      </c>
    </row>
    <row r="878" spans="1:3" x14ac:dyDescent="0.2">
      <c r="A878" s="161">
        <f>IF(ISBLANK('Nomenklatur komplett'!Q878),"",'Nomenklatur komplett'!Q878)</f>
        <v>2535</v>
      </c>
      <c r="B878" s="161">
        <f>IF(ISBLANK('Nomenklatur komplett'!R878),"",'Nomenklatur komplett'!R878)</f>
        <v>15603</v>
      </c>
      <c r="C878" s="162" t="str">
        <f>IF(ISBLANK('Nomenklatur komplett'!S878),"-",'Nomenklatur komplett'!S878)</f>
        <v>Drei Höfe</v>
      </c>
    </row>
    <row r="879" spans="1:3" x14ac:dyDescent="0.2">
      <c r="A879" s="161">
        <f>IF(ISBLANK('Nomenklatur komplett'!Q879),"",'Nomenklatur komplett'!Q879)</f>
        <v>2785</v>
      </c>
      <c r="B879" s="161">
        <f>IF(ISBLANK('Nomenklatur komplett'!R879),"",'Nomenklatur komplett'!R879)</f>
        <v>13843</v>
      </c>
      <c r="C879" s="162" t="str">
        <f>IF(ISBLANK('Nomenklatur komplett'!S879),"-",'Nomenklatur komplett'!S879)</f>
        <v>Duggingen</v>
      </c>
    </row>
    <row r="880" spans="1:3" x14ac:dyDescent="0.2">
      <c r="A880" s="161">
        <f>IF(ISBLANK('Nomenklatur komplett'!Q880),"",'Nomenklatur komplett'!Q880)</f>
        <v>5715</v>
      </c>
      <c r="B880" s="161">
        <f>IF(ISBLANK('Nomenklatur komplett'!R880),"",'Nomenklatur komplett'!R880)</f>
        <v>14711</v>
      </c>
      <c r="C880" s="162" t="str">
        <f>IF(ISBLANK('Nomenklatur komplett'!S880),"-",'Nomenklatur komplett'!S880)</f>
        <v>Duillier</v>
      </c>
    </row>
    <row r="881" spans="1:3" x14ac:dyDescent="0.2">
      <c r="A881" s="161">
        <f>IF(ISBLANK('Nomenklatur komplett'!Q881),"",'Nomenklatur komplett'!Q881)</f>
        <v>2573</v>
      </c>
      <c r="B881" s="161">
        <f>IF(ISBLANK('Nomenklatur komplett'!R881),"",'Nomenklatur komplett'!R881)</f>
        <v>12199</v>
      </c>
      <c r="C881" s="162" t="str">
        <f>IF(ISBLANK('Nomenklatur komplett'!S881),"-",'Nomenklatur komplett'!S881)</f>
        <v>Dulliken</v>
      </c>
    </row>
    <row r="882" spans="1:3" x14ac:dyDescent="0.2">
      <c r="A882" s="161">
        <f>IF(ISBLANK('Nomenklatur komplett'!Q882),"",'Nomenklatur komplett'!Q882)</f>
        <v>5855</v>
      </c>
      <c r="B882" s="161">
        <f>IF(ISBLANK('Nomenklatur komplett'!R882),"",'Nomenklatur komplett'!R882)</f>
        <v>14712</v>
      </c>
      <c r="C882" s="162" t="str">
        <f>IF(ISBLANK('Nomenklatur komplett'!S882),"-",'Nomenklatur komplett'!S882)</f>
        <v>Dully</v>
      </c>
    </row>
    <row r="883" spans="1:3" x14ac:dyDescent="0.2">
      <c r="A883" s="161" t="str">
        <f>IF(ISBLANK('Nomenklatur komplett'!Q883),"",'Nomenklatur komplett'!Q883)</f>
        <v/>
      </c>
      <c r="B883" s="161">
        <f>IF(ISBLANK('Nomenklatur komplett'!R883),"",'Nomenklatur komplett'!R883)</f>
        <v>11180</v>
      </c>
      <c r="C883" s="162" t="str">
        <f>IF(ISBLANK('Nomenklatur komplett'!S883),"-",'Nomenklatur komplett'!S883)</f>
        <v>Dussnang</v>
      </c>
    </row>
    <row r="884" spans="1:3" x14ac:dyDescent="0.2">
      <c r="A884" s="161" t="str">
        <f>IF(ISBLANK('Nomenklatur komplett'!Q884),"",'Nomenklatur komplett'!Q884)</f>
        <v/>
      </c>
      <c r="B884" s="161">
        <f>IF(ISBLANK('Nomenklatur komplett'!R884),"",'Nomenklatur komplett'!R884)</f>
        <v>10036</v>
      </c>
      <c r="C884" s="162" t="str">
        <f>IF(ISBLANK('Nomenklatur komplett'!S884),"-",'Nomenklatur komplett'!S884)</f>
        <v>Duvin</v>
      </c>
    </row>
    <row r="885" spans="1:3" x14ac:dyDescent="0.2">
      <c r="A885" s="161">
        <f>IF(ISBLANK('Nomenklatur komplett'!Q885),"",'Nomenklatur komplett'!Q885)</f>
        <v>214</v>
      </c>
      <c r="B885" s="161">
        <f>IF(ISBLANK('Nomenklatur komplett'!R885),"",'Nomenklatur komplett'!R885)</f>
        <v>11574</v>
      </c>
      <c r="C885" s="162" t="str">
        <f>IF(ISBLANK('Nomenklatur komplett'!S885),"-",'Nomenklatur komplett'!S885)</f>
        <v>Dägerlen</v>
      </c>
    </row>
    <row r="886" spans="1:3" x14ac:dyDescent="0.2">
      <c r="A886" s="161">
        <f>IF(ISBLANK('Nomenklatur komplett'!Q886),"",'Nomenklatur komplett'!Q886)</f>
        <v>84</v>
      </c>
      <c r="B886" s="161">
        <f>IF(ISBLANK('Nomenklatur komplett'!R886),"",'Nomenklatur komplett'!R886)</f>
        <v>11578</v>
      </c>
      <c r="C886" s="162" t="str">
        <f>IF(ISBLANK('Nomenklatur komplett'!S886),"-",'Nomenklatur komplett'!S886)</f>
        <v>Dällikon</v>
      </c>
    </row>
    <row r="887" spans="1:3" x14ac:dyDescent="0.2">
      <c r="A887" s="161">
        <f>IF(ISBLANK('Nomenklatur komplett'!Q887),"",'Nomenklatur komplett'!Q887)</f>
        <v>2572</v>
      </c>
      <c r="B887" s="161">
        <f>IF(ISBLANK('Nomenklatur komplett'!R887),"",'Nomenklatur komplett'!R887)</f>
        <v>11580</v>
      </c>
      <c r="C887" s="162" t="str">
        <f>IF(ISBLANK('Nomenklatur komplett'!S887),"-",'Nomenklatur komplett'!S887)</f>
        <v>Däniken</v>
      </c>
    </row>
    <row r="888" spans="1:3" x14ac:dyDescent="0.2">
      <c r="A888" s="161">
        <f>IF(ISBLANK('Nomenklatur komplett'!Q888),"",'Nomenklatur komplett'!Q888)</f>
        <v>85</v>
      </c>
      <c r="B888" s="161">
        <f>IF(ISBLANK('Nomenklatur komplett'!R888),"",'Nomenklatur komplett'!R888)</f>
        <v>11581</v>
      </c>
      <c r="C888" s="162" t="str">
        <f>IF(ISBLANK('Nomenklatur komplett'!S888),"-",'Nomenklatur komplett'!S888)</f>
        <v>Dänikon</v>
      </c>
    </row>
    <row r="889" spans="1:3" x14ac:dyDescent="0.2">
      <c r="A889" s="161">
        <f>IF(ISBLANK('Nomenklatur komplett'!Q889),"",'Nomenklatur komplett'!Q889)</f>
        <v>575</v>
      </c>
      <c r="B889" s="161">
        <f>IF(ISBLANK('Nomenklatur komplett'!R889),"",'Nomenklatur komplett'!R889)</f>
        <v>15148</v>
      </c>
      <c r="C889" s="162" t="str">
        <f>IF(ISBLANK('Nomenklatur komplett'!S889),"-",'Nomenklatur komplett'!S889)</f>
        <v>Därligen</v>
      </c>
    </row>
    <row r="890" spans="1:3" x14ac:dyDescent="0.2">
      <c r="A890" s="161">
        <f>IF(ISBLANK('Nomenklatur komplett'!Q890),"",'Nomenklatur komplett'!Q890)</f>
        <v>761</v>
      </c>
      <c r="B890" s="161">
        <f>IF(ISBLANK('Nomenklatur komplett'!R890),"",'Nomenklatur komplett'!R890)</f>
        <v>15260</v>
      </c>
      <c r="C890" s="162" t="str">
        <f>IF(ISBLANK('Nomenklatur komplett'!S890),"-",'Nomenklatur komplett'!S890)</f>
        <v>Därstetten</v>
      </c>
    </row>
    <row r="891" spans="1:3" x14ac:dyDescent="0.2">
      <c r="A891" s="161">
        <f>IF(ISBLANK('Nomenklatur komplett'!Q891),"",'Nomenklatur komplett'!Q891)</f>
        <v>215</v>
      </c>
      <c r="B891" s="161">
        <f>IF(ISBLANK('Nomenklatur komplett'!R891),"",'Nomenklatur komplett'!R891)</f>
        <v>11583</v>
      </c>
      <c r="C891" s="162" t="str">
        <f>IF(ISBLANK('Nomenklatur komplett'!S891),"-",'Nomenklatur komplett'!S891)</f>
        <v>Dättlikon</v>
      </c>
    </row>
    <row r="892" spans="1:3" x14ac:dyDescent="0.2">
      <c r="A892" s="161" t="str">
        <f>IF(ISBLANK('Nomenklatur komplett'!Q892),"",'Nomenklatur komplett'!Q892)</f>
        <v/>
      </c>
      <c r="B892" s="161">
        <f>IF(ISBLANK('Nomenklatur komplett'!R892),"",'Nomenklatur komplett'!R892)</f>
        <v>11227</v>
      </c>
      <c r="C892" s="162" t="str">
        <f>IF(ISBLANK('Nomenklatur komplett'!S892),"-",'Nomenklatur komplett'!S892)</f>
        <v>Dättwil</v>
      </c>
    </row>
    <row r="893" spans="1:3" x14ac:dyDescent="0.2">
      <c r="A893" s="161">
        <f>IF(ISBLANK('Nomenklatur komplett'!Q893),"",'Nomenklatur komplett'!Q893)</f>
        <v>5912</v>
      </c>
      <c r="B893" s="161">
        <f>IF(ISBLANK('Nomenklatur komplett'!R893),"",'Nomenklatur komplett'!R893)</f>
        <v>14820</v>
      </c>
      <c r="C893" s="162" t="str">
        <f>IF(ISBLANK('Nomenklatur komplett'!S893),"-",'Nomenklatur komplett'!S893)</f>
        <v>Démoret</v>
      </c>
    </row>
    <row r="894" spans="1:3" x14ac:dyDescent="0.2">
      <c r="A894" s="161">
        <f>IF(ISBLANK('Nomenklatur komplett'!Q894),"",'Nomenklatur komplett'!Q894)</f>
        <v>2915</v>
      </c>
      <c r="B894" s="161">
        <f>IF(ISBLANK('Nomenklatur komplett'!R894),"",'Nomenklatur komplett'!R894)</f>
        <v>12184</v>
      </c>
      <c r="C894" s="162" t="str">
        <f>IF(ISBLANK('Nomenklatur komplett'!S894),"-",'Nomenklatur komplett'!S894)</f>
        <v>Dörflingen</v>
      </c>
    </row>
    <row r="895" spans="1:3" x14ac:dyDescent="0.2">
      <c r="A895" s="161">
        <f>IF(ISBLANK('Nomenklatur komplett'!Q895),"",'Nomenklatur komplett'!Q895)</f>
        <v>4304</v>
      </c>
      <c r="B895" s="161">
        <f>IF(ISBLANK('Nomenklatur komplett'!R895),"",'Nomenklatur komplett'!R895)</f>
        <v>12210</v>
      </c>
      <c r="C895" s="162" t="str">
        <f>IF(ISBLANK('Nomenklatur komplett'!S895),"-",'Nomenklatur komplett'!S895)</f>
        <v>Döttingen</v>
      </c>
    </row>
    <row r="896" spans="1:3" x14ac:dyDescent="0.2">
      <c r="A896" s="161">
        <f>IF(ISBLANK('Nomenklatur komplett'!Q896),"",'Nomenklatur komplett'!Q896)</f>
        <v>191</v>
      </c>
      <c r="B896" s="161">
        <f>IF(ISBLANK('Nomenklatur komplett'!R896),"",'Nomenklatur komplett'!R896)</f>
        <v>12205</v>
      </c>
      <c r="C896" s="162" t="str">
        <f>IF(ISBLANK('Nomenklatur komplett'!S896),"-",'Nomenklatur komplett'!S896)</f>
        <v>Dübendorf</v>
      </c>
    </row>
    <row r="897" spans="1:3" x14ac:dyDescent="0.2">
      <c r="A897" s="161">
        <f>IF(ISBLANK('Nomenklatur komplett'!Q897),"",'Nomenklatur komplett'!Q897)</f>
        <v>2293</v>
      </c>
      <c r="B897" s="161">
        <f>IF(ISBLANK('Nomenklatur komplett'!R897),"",'Nomenklatur komplett'!R897)</f>
        <v>12204</v>
      </c>
      <c r="C897" s="162" t="str">
        <f>IF(ISBLANK('Nomenklatur komplett'!S897),"-",'Nomenklatur komplett'!S897)</f>
        <v>Düdingen</v>
      </c>
    </row>
    <row r="898" spans="1:3" x14ac:dyDescent="0.2">
      <c r="A898" s="161" t="str">
        <f>IF(ISBLANK('Nomenklatur komplett'!Q898),"",'Nomenklatur komplett'!Q898)</f>
        <v/>
      </c>
      <c r="B898" s="161">
        <f>IF(ISBLANK('Nomenklatur komplett'!R898),"",'Nomenklatur komplett'!R898)</f>
        <v>12197</v>
      </c>
      <c r="C898" s="162" t="str">
        <f>IF(ISBLANK('Nomenklatur komplett'!S898),"-",'Nomenklatur komplett'!S898)</f>
        <v>Dünnershaus</v>
      </c>
    </row>
    <row r="899" spans="1:3" x14ac:dyDescent="0.2">
      <c r="A899" s="161">
        <f>IF(ISBLANK('Nomenklatur komplett'!Q899),"",'Nomenklatur komplett'!Q899)</f>
        <v>113</v>
      </c>
      <c r="B899" s="161">
        <f>IF(ISBLANK('Nomenklatur komplett'!R899),"",'Nomenklatur komplett'!R899)</f>
        <v>12159</v>
      </c>
      <c r="C899" s="162" t="str">
        <f>IF(ISBLANK('Nomenklatur komplett'!S899),"-",'Nomenklatur komplett'!S899)</f>
        <v>Dürnten</v>
      </c>
    </row>
    <row r="900" spans="1:3" x14ac:dyDescent="0.2">
      <c r="A900" s="161">
        <f>IF(ISBLANK('Nomenklatur komplett'!Q900),"",'Nomenklatur komplett'!Q900)</f>
        <v>952</v>
      </c>
      <c r="B900" s="161">
        <f>IF(ISBLANK('Nomenklatur komplett'!R900),"",'Nomenklatur komplett'!R900)</f>
        <v>15347</v>
      </c>
      <c r="C900" s="162" t="str">
        <f>IF(ISBLANK('Nomenklatur komplett'!S900),"-",'Nomenklatur komplett'!S900)</f>
        <v>Dürrenroth</v>
      </c>
    </row>
    <row r="901" spans="1:3" x14ac:dyDescent="0.2">
      <c r="A901" s="161">
        <f>IF(ISBLANK('Nomenklatur komplett'!Q901),"",'Nomenklatur komplett'!Q901)</f>
        <v>4134</v>
      </c>
      <c r="B901" s="161">
        <f>IF(ISBLANK('Nomenklatur komplett'!R901),"",'Nomenklatur komplett'!R901)</f>
        <v>12122</v>
      </c>
      <c r="C901" s="162" t="str">
        <f>IF(ISBLANK('Nomenklatur komplett'!S901),"-",'Nomenklatur komplett'!S901)</f>
        <v>Dürrenäsch</v>
      </c>
    </row>
    <row r="902" spans="1:3" x14ac:dyDescent="0.2">
      <c r="A902" s="161" t="str">
        <f>IF(ISBLANK('Nomenklatur komplett'!Q902),"",'Nomenklatur komplett'!Q902)</f>
        <v/>
      </c>
      <c r="B902" s="161">
        <f>IF(ISBLANK('Nomenklatur komplett'!R902),"",'Nomenklatur komplett'!R902)</f>
        <v>16446</v>
      </c>
      <c r="C902" s="162" t="str">
        <f>IF(ISBLANK('Nomenklatur komplett'!S902),"-",'Nomenklatur komplett'!S902)</f>
        <v>Eaux-Vives</v>
      </c>
    </row>
    <row r="903" spans="1:3" x14ac:dyDescent="0.2">
      <c r="A903" s="161" t="str">
        <f>IF(ISBLANK('Nomenklatur komplett'!Q903),"",'Nomenklatur komplett'!Q903)</f>
        <v/>
      </c>
      <c r="B903" s="161">
        <f>IF(ISBLANK('Nomenklatur komplett'!R903),"",'Nomenklatur komplett'!R903)</f>
        <v>12142</v>
      </c>
      <c r="C903" s="162" t="str">
        <f>IF(ISBLANK('Nomenklatur komplett'!S903),"-",'Nomenklatur komplett'!S903)</f>
        <v>Ebersecken</v>
      </c>
    </row>
    <row r="904" spans="1:3" x14ac:dyDescent="0.2">
      <c r="A904" s="161">
        <f>IF(ISBLANK('Nomenklatur komplett'!Q904),"",'Nomenklatur komplett'!Q904)</f>
        <v>1054</v>
      </c>
      <c r="B904" s="161">
        <f>IF(ISBLANK('Nomenklatur komplett'!R904),"",'Nomenklatur komplett'!R904)</f>
        <v>15552</v>
      </c>
      <c r="C904" s="162" t="str">
        <f>IF(ISBLANK('Nomenklatur komplett'!S904),"-",'Nomenklatur komplett'!S904)</f>
        <v>Ebikon</v>
      </c>
    </row>
    <row r="905" spans="1:3" x14ac:dyDescent="0.2">
      <c r="A905" s="161" t="str">
        <f>IF(ISBLANK('Nomenklatur komplett'!Q905),"",'Nomenklatur komplett'!Q905)</f>
        <v/>
      </c>
      <c r="B905" s="161">
        <f>IF(ISBLANK('Nomenklatur komplett'!R905),"",'Nomenklatur komplett'!R905)</f>
        <v>16385</v>
      </c>
      <c r="C905" s="162" t="str">
        <f>IF(ISBLANK('Nomenklatur komplett'!S905),"-",'Nomenklatur komplett'!S905)</f>
        <v>Ebligen</v>
      </c>
    </row>
    <row r="906" spans="1:3" x14ac:dyDescent="0.2">
      <c r="A906" s="161" t="str">
        <f>IF(ISBLANK('Nomenklatur komplett'!Q906),"",'Nomenklatur komplett'!Q906)</f>
        <v/>
      </c>
      <c r="B906" s="161">
        <f>IF(ISBLANK('Nomenklatur komplett'!R906),"",'Nomenklatur komplett'!R906)</f>
        <v>11275</v>
      </c>
      <c r="C906" s="162" t="str">
        <f>IF(ISBLANK('Nomenklatur komplett'!S906),"-",'Nomenklatur komplett'!S906)</f>
        <v>Ebnat</v>
      </c>
    </row>
    <row r="907" spans="1:3" x14ac:dyDescent="0.2">
      <c r="A907" s="161">
        <f>IF(ISBLANK('Nomenklatur komplett'!Q907),"",'Nomenklatur komplett'!Q907)</f>
        <v>3352</v>
      </c>
      <c r="B907" s="161">
        <f>IF(ISBLANK('Nomenklatur komplett'!R907),"",'Nomenklatur komplett'!R907)</f>
        <v>14435</v>
      </c>
      <c r="C907" s="162" t="str">
        <f>IF(ISBLANK('Nomenklatur komplett'!S907),"-",'Nomenklatur komplett'!S907)</f>
        <v>Ebnat-Kappel</v>
      </c>
    </row>
    <row r="908" spans="1:3" x14ac:dyDescent="0.2">
      <c r="A908" s="161">
        <f>IF(ISBLANK('Nomenklatur komplett'!Q908),"",'Nomenklatur komplett'!Q908)</f>
        <v>5518</v>
      </c>
      <c r="B908" s="161">
        <f>IF(ISBLANK('Nomenklatur komplett'!R908),"",'Nomenklatur komplett'!R908)</f>
        <v>14717</v>
      </c>
      <c r="C908" s="162" t="str">
        <f>IF(ISBLANK('Nomenklatur komplett'!S908),"-",'Nomenklatur komplett'!S908)</f>
        <v>Echallens</v>
      </c>
    </row>
    <row r="909" spans="1:3" x14ac:dyDescent="0.2">
      <c r="A909" s="161">
        <f>IF(ISBLANK('Nomenklatur komplett'!Q909),"",'Nomenklatur komplett'!Q909)</f>
        <v>5633</v>
      </c>
      <c r="B909" s="161">
        <f>IF(ISBLANK('Nomenklatur komplett'!R909),"",'Nomenklatur komplett'!R909)</f>
        <v>14718</v>
      </c>
      <c r="C909" s="162" t="str">
        <f>IF(ISBLANK('Nomenklatur komplett'!S909),"-",'Nomenklatur komplett'!S909)</f>
        <v>Echandens</v>
      </c>
    </row>
    <row r="910" spans="1:3" x14ac:dyDescent="0.2">
      <c r="A910" s="161">
        <f>IF(ISBLANK('Nomenklatur komplett'!Q910),"",'Nomenklatur komplett'!Q910)</f>
        <v>2131</v>
      </c>
      <c r="B910" s="161">
        <f>IF(ISBLANK('Nomenklatur komplett'!R910),"",'Nomenklatur komplett'!R910)</f>
        <v>12135</v>
      </c>
      <c r="C910" s="162" t="str">
        <f>IF(ISBLANK('Nomenklatur komplett'!S910),"-",'Nomenklatur komplett'!S910)</f>
        <v>Echarlens</v>
      </c>
    </row>
    <row r="911" spans="1:3" x14ac:dyDescent="0.2">
      <c r="A911" s="161">
        <f>IF(ISBLANK('Nomenklatur komplett'!Q911),"",'Nomenklatur komplett'!Q911)</f>
        <v>5634</v>
      </c>
      <c r="B911" s="161">
        <f>IF(ISBLANK('Nomenklatur komplett'!R911),"",'Nomenklatur komplett'!R911)</f>
        <v>15494</v>
      </c>
      <c r="C911" s="162" t="str">
        <f>IF(ISBLANK('Nomenklatur komplett'!S911),"-",'Nomenklatur komplett'!S911)</f>
        <v>Echichens</v>
      </c>
    </row>
    <row r="912" spans="1:3" x14ac:dyDescent="0.2">
      <c r="A912" s="161" t="str">
        <f>IF(ISBLANK('Nomenklatur komplett'!Q912),"",'Nomenklatur komplett'!Q912)</f>
        <v/>
      </c>
      <c r="B912" s="161">
        <f>IF(ISBLANK('Nomenklatur komplett'!R912),"",'Nomenklatur komplett'!R912)</f>
        <v>12133</v>
      </c>
      <c r="C912" s="162" t="str">
        <f>IF(ISBLANK('Nomenklatur komplett'!S912),"-",'Nomenklatur komplett'!S912)</f>
        <v>Eclagnens</v>
      </c>
    </row>
    <row r="913" spans="1:3" x14ac:dyDescent="0.2">
      <c r="A913" s="161">
        <f>IF(ISBLANK('Nomenklatur komplett'!Q913),"",'Nomenklatur komplett'!Q913)</f>
        <v>5482</v>
      </c>
      <c r="B913" s="161">
        <f>IF(ISBLANK('Nomenklatur komplett'!R913),"",'Nomenklatur komplett'!R913)</f>
        <v>14716</v>
      </c>
      <c r="C913" s="162" t="str">
        <f>IF(ISBLANK('Nomenklatur komplett'!S913),"-",'Nomenklatur komplett'!S913)</f>
        <v>Eclépens</v>
      </c>
    </row>
    <row r="914" spans="1:3" x14ac:dyDescent="0.2">
      <c r="A914" s="161" t="str">
        <f>IF(ISBLANK('Nomenklatur komplett'!Q914),"",'Nomenklatur komplett'!Q914)</f>
        <v/>
      </c>
      <c r="B914" s="161">
        <f>IF(ISBLANK('Nomenklatur komplett'!R914),"",'Nomenklatur komplett'!R914)</f>
        <v>12131</v>
      </c>
      <c r="C914" s="162" t="str">
        <f>IF(ISBLANK('Nomenklatur komplett'!S914),"-",'Nomenklatur komplett'!S914)</f>
        <v>Ecoteaux</v>
      </c>
    </row>
    <row r="915" spans="1:3" x14ac:dyDescent="0.2">
      <c r="A915" s="161">
        <f>IF(ISBLANK('Nomenklatur komplett'!Q915),"",'Nomenklatur komplett'!Q915)</f>
        <v>2072</v>
      </c>
      <c r="B915" s="161">
        <f>IF(ISBLANK('Nomenklatur komplett'!R915),"",'Nomenklatur komplett'!R915)</f>
        <v>13211</v>
      </c>
      <c r="C915" s="162" t="str">
        <f>IF(ISBLANK('Nomenklatur komplett'!S915),"-",'Nomenklatur komplett'!S915)</f>
        <v>Ecublens (FR)</v>
      </c>
    </row>
    <row r="916" spans="1:3" x14ac:dyDescent="0.2">
      <c r="A916" s="161">
        <f>IF(ISBLANK('Nomenklatur komplett'!Q916),"",'Nomenklatur komplett'!Q916)</f>
        <v>5635</v>
      </c>
      <c r="B916" s="161">
        <f>IF(ISBLANK('Nomenklatur komplett'!R916),"",'Nomenklatur komplett'!R916)</f>
        <v>14721</v>
      </c>
      <c r="C916" s="162" t="str">
        <f>IF(ISBLANK('Nomenklatur komplett'!S916),"-",'Nomenklatur komplett'!S916)</f>
        <v>Ecublens (VD)</v>
      </c>
    </row>
    <row r="917" spans="1:3" x14ac:dyDescent="0.2">
      <c r="A917" s="161" t="str">
        <f>IF(ISBLANK('Nomenklatur komplett'!Q917),"",'Nomenklatur komplett'!Q917)</f>
        <v/>
      </c>
      <c r="B917" s="161">
        <f>IF(ISBLANK('Nomenklatur komplett'!R917),"",'Nomenklatur komplett'!R917)</f>
        <v>12128</v>
      </c>
      <c r="C917" s="162" t="str">
        <f>IF(ISBLANK('Nomenklatur komplett'!S917),"-",'Nomenklatur komplett'!S917)</f>
        <v>Ecuvillens</v>
      </c>
    </row>
    <row r="918" spans="1:3" x14ac:dyDescent="0.2">
      <c r="A918" s="161">
        <f>IF(ISBLANK('Nomenklatur komplett'!Q918),"",'Nomenklatur komplett'!Q918)</f>
        <v>6713</v>
      </c>
      <c r="B918" s="161">
        <f>IF(ISBLANK('Nomenklatur komplett'!R918),"",'Nomenklatur komplett'!R918)</f>
        <v>13284</v>
      </c>
      <c r="C918" s="162" t="str">
        <f>IF(ISBLANK('Nomenklatur komplett'!S918),"-",'Nomenklatur komplett'!S918)</f>
        <v>Ederswiler</v>
      </c>
    </row>
    <row r="919" spans="1:3" x14ac:dyDescent="0.2">
      <c r="A919" s="161">
        <f>IF(ISBLANK('Nomenklatur komplett'!Q919),"",'Nomenklatur komplett'!Q919)</f>
        <v>4096</v>
      </c>
      <c r="B919" s="161">
        <f>IF(ISBLANK('Nomenklatur komplett'!R919),"",'Nomenklatur komplett'!R919)</f>
        <v>12126</v>
      </c>
      <c r="C919" s="162" t="str">
        <f>IF(ISBLANK('Nomenklatur komplett'!S919),"-",'Nomenklatur komplett'!S919)</f>
        <v>Effingen</v>
      </c>
    </row>
    <row r="920" spans="1:3" x14ac:dyDescent="0.2">
      <c r="A920" s="161" t="str">
        <f>IF(ISBLANK('Nomenklatur komplett'!Q920),"",'Nomenklatur komplett'!Q920)</f>
        <v/>
      </c>
      <c r="B920" s="161">
        <f>IF(ISBLANK('Nomenklatur komplett'!R920),"",'Nomenklatur komplett'!R920)</f>
        <v>16223</v>
      </c>
      <c r="C920" s="162" t="str">
        <f>IF(ISBLANK('Nomenklatur komplett'!S920),"-",'Nomenklatur komplett'!S920)</f>
        <v>Egelshofen</v>
      </c>
    </row>
    <row r="921" spans="1:3" x14ac:dyDescent="0.2">
      <c r="A921" s="161">
        <f>IF(ISBLANK('Nomenklatur komplett'!Q921),"",'Nomenklatur komplett'!Q921)</f>
        <v>2401</v>
      </c>
      <c r="B921" s="161">
        <f>IF(ISBLANK('Nomenklatur komplett'!R921),"",'Nomenklatur komplett'!R921)</f>
        <v>13703</v>
      </c>
      <c r="C921" s="162" t="str">
        <f>IF(ISBLANK('Nomenklatur komplett'!S921),"-",'Nomenklatur komplett'!S921)</f>
        <v>Egerkingen</v>
      </c>
    </row>
    <row r="922" spans="1:3" x14ac:dyDescent="0.2">
      <c r="A922" s="161">
        <f>IF(ISBLANK('Nomenklatur komplett'!Q922),"",'Nomenklatur komplett'!Q922)</f>
        <v>192</v>
      </c>
      <c r="B922" s="161">
        <f>IF(ISBLANK('Nomenklatur komplett'!R922),"",'Nomenklatur komplett'!R922)</f>
        <v>12123</v>
      </c>
      <c r="C922" s="162" t="str">
        <f>IF(ISBLANK('Nomenklatur komplett'!S922),"-",'Nomenklatur komplett'!S922)</f>
        <v>Egg</v>
      </c>
    </row>
    <row r="923" spans="1:3" x14ac:dyDescent="0.2">
      <c r="A923" s="161">
        <f>IF(ISBLANK('Nomenklatur komplett'!Q923),"",'Nomenklatur komplett'!Q923)</f>
        <v>4066</v>
      </c>
      <c r="B923" s="161">
        <f>IF(ISBLANK('Nomenklatur komplett'!R923),"",'Nomenklatur komplett'!R923)</f>
        <v>12157</v>
      </c>
      <c r="C923" s="162" t="str">
        <f>IF(ISBLANK('Nomenklatur komplett'!S923),"-",'Nomenklatur komplett'!S923)</f>
        <v>Eggenwil</v>
      </c>
    </row>
    <row r="924" spans="1:3" x14ac:dyDescent="0.2">
      <c r="A924" s="161">
        <f>IF(ISBLANK('Nomenklatur komplett'!Q924),"",'Nomenklatur komplett'!Q924)</f>
        <v>6004</v>
      </c>
      <c r="B924" s="161">
        <f>IF(ISBLANK('Nomenklatur komplett'!R924),"",'Nomenklatur komplett'!R924)</f>
        <v>12132</v>
      </c>
      <c r="C924" s="162" t="str">
        <f>IF(ISBLANK('Nomenklatur komplett'!S924),"-",'Nomenklatur komplett'!S924)</f>
        <v>Eggerberg</v>
      </c>
    </row>
    <row r="925" spans="1:3" x14ac:dyDescent="0.2">
      <c r="A925" s="161">
        <f>IF(ISBLANK('Nomenklatur komplett'!Q925),"",'Nomenklatur komplett'!Q925)</f>
        <v>3212</v>
      </c>
      <c r="B925" s="161">
        <f>IF(ISBLANK('Nomenklatur komplett'!R925),"",'Nomenklatur komplett'!R925)</f>
        <v>14383</v>
      </c>
      <c r="C925" s="162" t="str">
        <f>IF(ISBLANK('Nomenklatur komplett'!S925),"-",'Nomenklatur komplett'!S925)</f>
        <v>Eggersriet</v>
      </c>
    </row>
    <row r="926" spans="1:3" x14ac:dyDescent="0.2">
      <c r="A926" s="161">
        <f>IF(ISBLANK('Nomenklatur komplett'!Q926),"",'Nomenklatur komplett'!Q926)</f>
        <v>901</v>
      </c>
      <c r="B926" s="161">
        <f>IF(ISBLANK('Nomenklatur komplett'!R926),"",'Nomenklatur komplett'!R926)</f>
        <v>15311</v>
      </c>
      <c r="C926" s="162" t="str">
        <f>IF(ISBLANK('Nomenklatur komplett'!S926),"-",'Nomenklatur komplett'!S926)</f>
        <v>Eggiwil</v>
      </c>
    </row>
    <row r="927" spans="1:3" x14ac:dyDescent="0.2">
      <c r="A927" s="161">
        <f>IF(ISBLANK('Nomenklatur komplett'!Q927),"",'Nomenklatur komplett'!Q927)</f>
        <v>55</v>
      </c>
      <c r="B927" s="161">
        <f>IF(ISBLANK('Nomenklatur komplett'!R927),"",'Nomenklatur komplett'!R927)</f>
        <v>12168</v>
      </c>
      <c r="C927" s="162" t="str">
        <f>IF(ISBLANK('Nomenklatur komplett'!S927),"-",'Nomenklatur komplett'!S927)</f>
        <v>Eglisau</v>
      </c>
    </row>
    <row r="928" spans="1:3" x14ac:dyDescent="0.2">
      <c r="A928" s="161">
        <f>IF(ISBLANK('Nomenklatur komplett'!Q928),"",'Nomenklatur komplett'!Q928)</f>
        <v>4195</v>
      </c>
      <c r="B928" s="161">
        <f>IF(ISBLANK('Nomenklatur komplett'!R928),"",'Nomenklatur komplett'!R928)</f>
        <v>12167</v>
      </c>
      <c r="C928" s="162" t="str">
        <f>IF(ISBLANK('Nomenklatur komplett'!S928),"-",'Nomenklatur komplett'!S928)</f>
        <v>Egliswil</v>
      </c>
    </row>
    <row r="929" spans="1:3" x14ac:dyDescent="0.2">
      <c r="A929" s="161">
        <f>IF(ISBLANK('Nomenklatur komplett'!Q929),"",'Nomenklatur komplett'!Q929)</f>
        <v>4411</v>
      </c>
      <c r="B929" s="161">
        <f>IF(ISBLANK('Nomenklatur komplett'!R929),"",'Nomenklatur komplett'!R929)</f>
        <v>15402</v>
      </c>
      <c r="C929" s="162" t="str">
        <f>IF(ISBLANK('Nomenklatur komplett'!S929),"-",'Nomenklatur komplett'!S929)</f>
        <v>Egnach</v>
      </c>
    </row>
    <row r="930" spans="1:3" x14ac:dyDescent="0.2">
      <c r="A930" s="161">
        <f>IF(ISBLANK('Nomenklatur komplett'!Q930),"",'Nomenklatur komplett'!Q930)</f>
        <v>1127</v>
      </c>
      <c r="B930" s="161">
        <f>IF(ISBLANK('Nomenklatur komplett'!R930),"",'Nomenklatur komplett'!R930)</f>
        <v>15555</v>
      </c>
      <c r="C930" s="162" t="str">
        <f>IF(ISBLANK('Nomenklatur komplett'!S930),"-",'Nomenklatur komplett'!S930)</f>
        <v>Egolzwil</v>
      </c>
    </row>
    <row r="931" spans="1:3" x14ac:dyDescent="0.2">
      <c r="A931" s="161">
        <f>IF(ISBLANK('Nomenklatur komplett'!Q931),"",'Nomenklatur komplett'!Q931)</f>
        <v>4049</v>
      </c>
      <c r="B931" s="161">
        <f>IF(ISBLANK('Nomenklatur komplett'!R931),"",'Nomenklatur komplett'!R931)</f>
        <v>14534</v>
      </c>
      <c r="C931" s="162" t="str">
        <f>IF(ISBLANK('Nomenklatur komplett'!S931),"-",'Nomenklatur komplett'!S931)</f>
        <v>Ehrendingen</v>
      </c>
    </row>
    <row r="932" spans="1:3" x14ac:dyDescent="0.2">
      <c r="A932" s="161">
        <f>IF(ISBLANK('Nomenklatur komplett'!Q932),"",'Nomenklatur komplett'!Q932)</f>
        <v>1084</v>
      </c>
      <c r="B932" s="161">
        <f>IF(ISBLANK('Nomenklatur komplett'!R932),"",'Nomenklatur komplett'!R932)</f>
        <v>15554</v>
      </c>
      <c r="C932" s="162" t="str">
        <f>IF(ISBLANK('Nomenklatur komplett'!S932),"-",'Nomenklatur komplett'!S932)</f>
        <v>Eich</v>
      </c>
    </row>
    <row r="933" spans="1:3" x14ac:dyDescent="0.2">
      <c r="A933" s="161">
        <f>IF(ISBLANK('Nomenklatur komplett'!Q933),"",'Nomenklatur komplett'!Q933)</f>
        <v>3252</v>
      </c>
      <c r="B933" s="161">
        <f>IF(ISBLANK('Nomenklatur komplett'!R933),"",'Nomenklatur komplett'!R933)</f>
        <v>14400</v>
      </c>
      <c r="C933" s="162" t="str">
        <f>IF(ISBLANK('Nomenklatur komplett'!S933),"-",'Nomenklatur komplett'!S933)</f>
        <v>Eichberg</v>
      </c>
    </row>
    <row r="934" spans="1:3" x14ac:dyDescent="0.2">
      <c r="A934" s="161">
        <f>IF(ISBLANK('Nomenklatur komplett'!Q934),"",'Nomenklatur komplett'!Q934)</f>
        <v>4161</v>
      </c>
      <c r="B934" s="161">
        <f>IF(ISBLANK('Nomenklatur komplett'!R934),"",'Nomenklatur komplett'!R934)</f>
        <v>12170</v>
      </c>
      <c r="C934" s="162" t="str">
        <f>IF(ISBLANK('Nomenklatur komplett'!S934),"-",'Nomenklatur komplett'!S934)</f>
        <v>Eiken</v>
      </c>
    </row>
    <row r="935" spans="1:3" x14ac:dyDescent="0.2">
      <c r="A935" s="161">
        <f>IF(ISBLANK('Nomenklatur komplett'!Q935),"",'Nomenklatur komplett'!Q935)</f>
        <v>1301</v>
      </c>
      <c r="B935" s="161">
        <f>IF(ISBLANK('Nomenklatur komplett'!R935),"",'Nomenklatur komplett'!R935)</f>
        <v>12152</v>
      </c>
      <c r="C935" s="162" t="str">
        <f>IF(ISBLANK('Nomenklatur komplett'!S935),"-",'Nomenklatur komplett'!S935)</f>
        <v>Einsiedeln</v>
      </c>
    </row>
    <row r="936" spans="1:3" x14ac:dyDescent="0.2">
      <c r="A936" s="161">
        <f>IF(ISBLANK('Nomenklatur komplett'!Q936),"",'Nomenklatur komplett'!Q936)</f>
        <v>6194</v>
      </c>
      <c r="B936" s="161">
        <f>IF(ISBLANK('Nomenklatur komplett'!R936),"",'Nomenklatur komplett'!R936)</f>
        <v>12151</v>
      </c>
      <c r="C936" s="162" t="str">
        <f>IF(ISBLANK('Nomenklatur komplett'!S936),"-",'Nomenklatur komplett'!S936)</f>
        <v>Eischoll</v>
      </c>
    </row>
    <row r="937" spans="1:3" x14ac:dyDescent="0.2">
      <c r="A937" s="161">
        <f>IF(ISBLANK('Nomenklatur komplett'!Q937),"",'Nomenklatur komplett'!Q937)</f>
        <v>6282</v>
      </c>
      <c r="B937" s="161">
        <f>IF(ISBLANK('Nomenklatur komplett'!R937),"",'Nomenklatur komplett'!R937)</f>
        <v>12150</v>
      </c>
      <c r="C937" s="162" t="str">
        <f>IF(ISBLANK('Nomenklatur komplett'!S937),"-",'Nomenklatur komplett'!S937)</f>
        <v>Eisten</v>
      </c>
    </row>
    <row r="938" spans="1:3" x14ac:dyDescent="0.2">
      <c r="A938" s="161">
        <f>IF(ISBLANK('Nomenklatur komplett'!Q938),"",'Nomenklatur komplett'!Q938)</f>
        <v>4097</v>
      </c>
      <c r="B938" s="161">
        <f>IF(ISBLANK('Nomenklatur komplett'!R938),"",'Nomenklatur komplett'!R938)</f>
        <v>12243</v>
      </c>
      <c r="C938" s="162" t="str">
        <f>IF(ISBLANK('Nomenklatur komplett'!S938),"-",'Nomenklatur komplett'!S938)</f>
        <v>Elfingen</v>
      </c>
    </row>
    <row r="939" spans="1:3" x14ac:dyDescent="0.2">
      <c r="A939" s="161">
        <f>IF(ISBLANK('Nomenklatur komplett'!Q939),"",'Nomenklatur komplett'!Q939)</f>
        <v>294</v>
      </c>
      <c r="B939" s="161">
        <f>IF(ISBLANK('Nomenklatur komplett'!R939),"",'Nomenklatur komplett'!R939)</f>
        <v>16081</v>
      </c>
      <c r="C939" s="162" t="str">
        <f>IF(ISBLANK('Nomenklatur komplett'!S939),"-",'Nomenklatur komplett'!S939)</f>
        <v>Elgg</v>
      </c>
    </row>
    <row r="940" spans="1:3" x14ac:dyDescent="0.2">
      <c r="A940" s="161" t="str">
        <f>IF(ISBLANK('Nomenklatur komplett'!Q940),"",'Nomenklatur komplett'!Q940)</f>
        <v/>
      </c>
      <c r="B940" s="161">
        <f>IF(ISBLANK('Nomenklatur komplett'!R940),"",'Nomenklatur komplett'!R940)</f>
        <v>12209</v>
      </c>
      <c r="C940" s="162" t="str">
        <f>IF(ISBLANK('Nomenklatur komplett'!S940),"-",'Nomenklatur komplett'!S940)</f>
        <v>Ellighausen</v>
      </c>
    </row>
    <row r="941" spans="1:3" x14ac:dyDescent="0.2">
      <c r="A941" s="161">
        <f>IF(ISBLANK('Nomenklatur komplett'!Q941),"",'Nomenklatur komplett'!Q941)</f>
        <v>218</v>
      </c>
      <c r="B941" s="161">
        <f>IF(ISBLANK('Nomenklatur komplett'!R941),"",'Nomenklatur komplett'!R941)</f>
        <v>12144</v>
      </c>
      <c r="C941" s="162" t="str">
        <f>IF(ISBLANK('Nomenklatur komplett'!S941),"-",'Nomenklatur komplett'!S941)</f>
        <v>Ellikon an der Thur</v>
      </c>
    </row>
    <row r="942" spans="1:3" x14ac:dyDescent="0.2">
      <c r="A942" s="161" t="str">
        <f>IF(ISBLANK('Nomenklatur komplett'!Q942),"",'Nomenklatur komplett'!Q942)</f>
        <v/>
      </c>
      <c r="B942" s="161">
        <f>IF(ISBLANK('Nomenklatur komplett'!R942),"",'Nomenklatur komplett'!R942)</f>
        <v>12232</v>
      </c>
      <c r="C942" s="162" t="str">
        <f>IF(ISBLANK('Nomenklatur komplett'!S942),"-",'Nomenklatur komplett'!S942)</f>
        <v>Elm</v>
      </c>
    </row>
    <row r="943" spans="1:3" x14ac:dyDescent="0.2">
      <c r="A943" s="161">
        <f>IF(ISBLANK('Nomenklatur komplett'!Q943),"",'Nomenklatur komplett'!Q943)</f>
        <v>219</v>
      </c>
      <c r="B943" s="161">
        <f>IF(ISBLANK('Nomenklatur komplett'!R943),"",'Nomenklatur komplett'!R943)</f>
        <v>12294</v>
      </c>
      <c r="C943" s="162" t="str">
        <f>IF(ISBLANK('Nomenklatur komplett'!S943),"-",'Nomenklatur komplett'!S943)</f>
        <v>Elsau</v>
      </c>
    </row>
    <row r="944" spans="1:3" x14ac:dyDescent="0.2">
      <c r="A944" s="161">
        <f>IF(ISBLANK('Nomenklatur komplett'!Q944),"",'Nomenklatur komplett'!Q944)</f>
        <v>6283</v>
      </c>
      <c r="B944" s="161">
        <f>IF(ISBLANK('Nomenklatur komplett'!R944),"",'Nomenklatur komplett'!R944)</f>
        <v>12293</v>
      </c>
      <c r="C944" s="162" t="str">
        <f>IF(ISBLANK('Nomenklatur komplett'!S944),"-",'Nomenklatur komplett'!S944)</f>
        <v>Embd</v>
      </c>
    </row>
    <row r="945" spans="1:3" x14ac:dyDescent="0.2">
      <c r="A945" s="161">
        <f>IF(ISBLANK('Nomenklatur komplett'!Q945),"",'Nomenklatur komplett'!Q945)</f>
        <v>56</v>
      </c>
      <c r="B945" s="161">
        <f>IF(ISBLANK('Nomenklatur komplett'!R945),"",'Nomenklatur komplett'!R945)</f>
        <v>12292</v>
      </c>
      <c r="C945" s="162" t="str">
        <f>IF(ISBLANK('Nomenklatur komplett'!S945),"-",'Nomenklatur komplett'!S945)</f>
        <v>Embrach</v>
      </c>
    </row>
    <row r="946" spans="1:3" x14ac:dyDescent="0.2">
      <c r="A946" s="161">
        <f>IF(ISBLANK('Nomenklatur komplett'!Q946),"",'Nomenklatur komplett'!Q946)</f>
        <v>1024</v>
      </c>
      <c r="B946" s="161">
        <f>IF(ISBLANK('Nomenklatur komplett'!R946),"",'Nomenklatur komplett'!R946)</f>
        <v>15563</v>
      </c>
      <c r="C946" s="162" t="str">
        <f>IF(ISBLANK('Nomenklatur komplett'!S946),"-",'Nomenklatur komplett'!S946)</f>
        <v>Emmen</v>
      </c>
    </row>
    <row r="947" spans="1:3" x14ac:dyDescent="0.2">
      <c r="A947" s="161">
        <f>IF(ISBLANK('Nomenklatur komplett'!Q947),"",'Nomenklatur komplett'!Q947)</f>
        <v>1504</v>
      </c>
      <c r="B947" s="161">
        <f>IF(ISBLANK('Nomenklatur komplett'!R947),"",'Nomenklatur komplett'!R947)</f>
        <v>12290</v>
      </c>
      <c r="C947" s="162" t="str">
        <f>IF(ISBLANK('Nomenklatur komplett'!S947),"-",'Nomenklatur komplett'!S947)</f>
        <v>Emmetten</v>
      </c>
    </row>
    <row r="948" spans="1:3" x14ac:dyDescent="0.2">
      <c r="A948" s="161" t="str">
        <f>IF(ISBLANK('Nomenklatur komplett'!Q948),"",'Nomenklatur komplett'!Q948)</f>
        <v/>
      </c>
      <c r="B948" s="161">
        <f>IF(ISBLANK('Nomenklatur komplett'!R948),"",'Nomenklatur komplett'!R948)</f>
        <v>16432</v>
      </c>
      <c r="C948" s="162" t="str">
        <f>IF(ISBLANK('Nomenklatur komplett'!S948),"-",'Nomenklatur komplett'!S948)</f>
        <v>Emmishofen</v>
      </c>
    </row>
    <row r="949" spans="1:3" x14ac:dyDescent="0.2">
      <c r="A949" s="161" t="str">
        <f>IF(ISBLANK('Nomenklatur komplett'!Q949),"",'Nomenklatur komplett'!Q949)</f>
        <v/>
      </c>
      <c r="B949" s="161">
        <f>IF(ISBLANK('Nomenklatur komplett'!R949),"",'Nomenklatur komplett'!R949)</f>
        <v>16514</v>
      </c>
      <c r="C949" s="162" t="str">
        <f>IF(ISBLANK('Nomenklatur komplett'!S949),"-",'Nomenklatur komplett'!S949)</f>
        <v>Ems</v>
      </c>
    </row>
    <row r="950" spans="1:3" x14ac:dyDescent="0.2">
      <c r="A950" s="161">
        <f>IF(ISBLANK('Nomenklatur komplett'!Q950),"",'Nomenklatur komplett'!Q950)</f>
        <v>4305</v>
      </c>
      <c r="B950" s="161">
        <f>IF(ISBLANK('Nomenklatur komplett'!R950),"",'Nomenklatur komplett'!R950)</f>
        <v>15646</v>
      </c>
      <c r="C950" s="162" t="str">
        <f>IF(ISBLANK('Nomenklatur komplett'!S950),"-",'Nomenklatur komplett'!S950)</f>
        <v>Endingen</v>
      </c>
    </row>
    <row r="951" spans="1:3" x14ac:dyDescent="0.2">
      <c r="A951" s="161" t="str">
        <f>IF(ISBLANK('Nomenklatur komplett'!Q951),"",'Nomenklatur komplett'!Q951)</f>
        <v/>
      </c>
      <c r="B951" s="161">
        <f>IF(ISBLANK('Nomenklatur komplett'!R951),"",'Nomenklatur komplett'!R951)</f>
        <v>16297</v>
      </c>
      <c r="C951" s="162" t="str">
        <f>IF(ISBLANK('Nomenklatur komplett'!S951),"-",'Nomenklatur komplett'!S951)</f>
        <v>Enge</v>
      </c>
    </row>
    <row r="952" spans="1:3" x14ac:dyDescent="0.2">
      <c r="A952" s="161">
        <f>IF(ISBLANK('Nomenklatur komplett'!Q952),"",'Nomenklatur komplett'!Q952)</f>
        <v>1402</v>
      </c>
      <c r="B952" s="161">
        <f>IF(ISBLANK('Nomenklatur komplett'!R952),"",'Nomenklatur komplett'!R952)</f>
        <v>12287</v>
      </c>
      <c r="C952" s="162" t="str">
        <f>IF(ISBLANK('Nomenklatur komplett'!S952),"-",'Nomenklatur komplett'!S952)</f>
        <v>Engelberg</v>
      </c>
    </row>
    <row r="953" spans="1:3" x14ac:dyDescent="0.2">
      <c r="A953" s="161">
        <f>IF(ISBLANK('Nomenklatur komplett'!Q953),"",'Nomenklatur komplett'!Q953)</f>
        <v>6453</v>
      </c>
      <c r="B953" s="161">
        <f>IF(ISBLANK('Nomenklatur komplett'!R953),"",'Nomenklatur komplett'!R953)</f>
        <v>16107</v>
      </c>
      <c r="C953" s="162" t="str">
        <f>IF(ISBLANK('Nomenklatur komplett'!S953),"-",'Nomenklatur komplett'!S953)</f>
        <v>Enges</v>
      </c>
    </row>
    <row r="954" spans="1:3" x14ac:dyDescent="0.2">
      <c r="A954" s="161" t="str">
        <f>IF(ISBLANK('Nomenklatur komplett'!Q954),"",'Nomenklatur komplett'!Q954)</f>
        <v/>
      </c>
      <c r="B954" s="161">
        <f>IF(ISBLANK('Nomenklatur komplett'!R954),"",'Nomenklatur komplett'!R954)</f>
        <v>12285</v>
      </c>
      <c r="C954" s="162" t="str">
        <f>IF(ISBLANK('Nomenklatur komplett'!S954),"-",'Nomenklatur komplett'!S954)</f>
        <v>Engi</v>
      </c>
    </row>
    <row r="955" spans="1:3" x14ac:dyDescent="0.2">
      <c r="A955" s="161" t="str">
        <f>IF(ISBLANK('Nomenklatur komplett'!Q955),"",'Nomenklatur komplett'!Q955)</f>
        <v/>
      </c>
      <c r="B955" s="161">
        <f>IF(ISBLANK('Nomenklatur komplett'!R955),"",'Nomenklatur komplett'!R955)</f>
        <v>12272</v>
      </c>
      <c r="C955" s="162" t="str">
        <f>IF(ISBLANK('Nomenklatur komplett'!S955),"-",'Nomenklatur komplett'!S955)</f>
        <v>Engishofen</v>
      </c>
    </row>
    <row r="956" spans="1:3" x14ac:dyDescent="0.2">
      <c r="A956" s="161" t="str">
        <f>IF(ISBLANK('Nomenklatur komplett'!Q956),"",'Nomenklatur komplett'!Q956)</f>
        <v/>
      </c>
      <c r="B956" s="161">
        <f>IF(ISBLANK('Nomenklatur komplett'!R956),"",'Nomenklatur komplett'!R956)</f>
        <v>11110</v>
      </c>
      <c r="C956" s="162" t="str">
        <f>IF(ISBLANK('Nomenklatur komplett'!S956),"-",'Nomenklatur komplett'!S956)</f>
        <v>Englisberg</v>
      </c>
    </row>
    <row r="957" spans="1:3" x14ac:dyDescent="0.2">
      <c r="A957" s="161" t="str">
        <f>IF(ISBLANK('Nomenklatur komplett'!Q957),"",'Nomenklatur komplett'!Q957)</f>
        <v/>
      </c>
      <c r="B957" s="161">
        <f>IF(ISBLANK('Nomenklatur komplett'!R957),"",'Nomenklatur komplett'!R957)</f>
        <v>12295</v>
      </c>
      <c r="C957" s="162" t="str">
        <f>IF(ISBLANK('Nomenklatur komplett'!S957),"-",'Nomenklatur komplett'!S957)</f>
        <v>Engollon</v>
      </c>
    </row>
    <row r="958" spans="1:3" x14ac:dyDescent="0.2">
      <c r="A958" s="161" t="str">
        <f>IF(ISBLANK('Nomenklatur komplett'!Q958),"",'Nomenklatur komplett'!Q958)</f>
        <v/>
      </c>
      <c r="B958" s="161">
        <f>IF(ISBLANK('Nomenklatur komplett'!R958),"",'Nomenklatur komplett'!R958)</f>
        <v>12281</v>
      </c>
      <c r="C958" s="162" t="str">
        <f>IF(ISBLANK('Nomenklatur komplett'!S958),"-",'Nomenklatur komplett'!S958)</f>
        <v>Engwang</v>
      </c>
    </row>
    <row r="959" spans="1:3" x14ac:dyDescent="0.2">
      <c r="A959" s="161" t="str">
        <f>IF(ISBLANK('Nomenklatur komplett'!Q959),"",'Nomenklatur komplett'!Q959)</f>
        <v/>
      </c>
      <c r="B959" s="161">
        <f>IF(ISBLANK('Nomenklatur komplett'!R959),"",'Nomenklatur komplett'!R959)</f>
        <v>12280</v>
      </c>
      <c r="C959" s="162" t="str">
        <f>IF(ISBLANK('Nomenklatur komplett'!S959),"-",'Nomenklatur komplett'!S959)</f>
        <v>Engwilen</v>
      </c>
    </row>
    <row r="960" spans="1:3" x14ac:dyDescent="0.2">
      <c r="A960" s="161" t="str">
        <f>IF(ISBLANK('Nomenklatur komplett'!Q960),"",'Nomenklatur komplett'!Q960)</f>
        <v/>
      </c>
      <c r="B960" s="161">
        <f>IF(ISBLANK('Nomenklatur komplett'!R960),"",'Nomenklatur komplett'!R960)</f>
        <v>12279</v>
      </c>
      <c r="C960" s="162" t="str">
        <f>IF(ISBLANK('Nomenklatur komplett'!S960),"-",'Nomenklatur komplett'!S960)</f>
        <v>Ennenda</v>
      </c>
    </row>
    <row r="961" spans="1:3" x14ac:dyDescent="0.2">
      <c r="A961" s="161" t="str">
        <f>IF(ISBLANK('Nomenklatur komplett'!Q961),"",'Nomenklatur komplett'!Q961)</f>
        <v/>
      </c>
      <c r="B961" s="161">
        <f>IF(ISBLANK('Nomenklatur komplett'!R961),"",'Nomenklatur komplett'!R961)</f>
        <v>12278</v>
      </c>
      <c r="C961" s="162" t="str">
        <f>IF(ISBLANK('Nomenklatur komplett'!S961),"-",'Nomenklatur komplett'!S961)</f>
        <v>Ennetaach</v>
      </c>
    </row>
    <row r="962" spans="1:3" x14ac:dyDescent="0.2">
      <c r="A962" s="161">
        <f>IF(ISBLANK('Nomenklatur komplett'!Q962),"",'Nomenklatur komplett'!Q962)</f>
        <v>4026</v>
      </c>
      <c r="B962" s="161">
        <f>IF(ISBLANK('Nomenklatur komplett'!R962),"",'Nomenklatur komplett'!R962)</f>
        <v>12277</v>
      </c>
      <c r="C962" s="162" t="str">
        <f>IF(ISBLANK('Nomenklatur komplett'!S962),"-",'Nomenklatur komplett'!S962)</f>
        <v>Ennetbaden</v>
      </c>
    </row>
    <row r="963" spans="1:3" x14ac:dyDescent="0.2">
      <c r="A963" s="161">
        <f>IF(ISBLANK('Nomenklatur komplett'!Q963),"",'Nomenklatur komplett'!Q963)</f>
        <v>1505</v>
      </c>
      <c r="B963" s="161">
        <f>IF(ISBLANK('Nomenklatur komplett'!R963),"",'Nomenklatur komplett'!R963)</f>
        <v>12276</v>
      </c>
      <c r="C963" s="162" t="str">
        <f>IF(ISBLANK('Nomenklatur komplett'!S963),"-",'Nomenklatur komplett'!S963)</f>
        <v>Ennetbürgen</v>
      </c>
    </row>
    <row r="964" spans="1:3" x14ac:dyDescent="0.2">
      <c r="A964" s="161">
        <f>IF(ISBLANK('Nomenklatur komplett'!Q964),"",'Nomenklatur komplett'!Q964)</f>
        <v>1506</v>
      </c>
      <c r="B964" s="161">
        <f>IF(ISBLANK('Nomenklatur komplett'!R964),"",'Nomenklatur komplett'!R964)</f>
        <v>12275</v>
      </c>
      <c r="C964" s="162" t="str">
        <f>IF(ISBLANK('Nomenklatur komplett'!S964),"-",'Nomenklatur komplett'!S964)</f>
        <v>Ennetmoos</v>
      </c>
    </row>
    <row r="965" spans="1:3" x14ac:dyDescent="0.2">
      <c r="A965" s="161" t="str">
        <f>IF(ISBLANK('Nomenklatur komplett'!Q965),"",'Nomenklatur komplett'!Q965)</f>
        <v/>
      </c>
      <c r="B965" s="161">
        <f>IF(ISBLANK('Nomenklatur komplett'!R965),"",'Nomenklatur komplett'!R965)</f>
        <v>12306</v>
      </c>
      <c r="C965" s="162" t="str">
        <f>IF(ISBLANK('Nomenklatur komplett'!S965),"-",'Nomenklatur komplett'!S965)</f>
        <v>Enney</v>
      </c>
    </row>
    <row r="966" spans="1:3" x14ac:dyDescent="0.2">
      <c r="A966" s="161">
        <f>IF(ISBLANK('Nomenklatur komplett'!Q966),"",'Nomenklatur komplett'!Q966)</f>
        <v>1002</v>
      </c>
      <c r="B966" s="161">
        <f>IF(ISBLANK('Nomenklatur komplett'!R966),"",'Nomenklatur komplett'!R966)</f>
        <v>15561</v>
      </c>
      <c r="C966" s="162" t="str">
        <f>IF(ISBLANK('Nomenklatur komplett'!S966),"-",'Nomenklatur komplett'!S966)</f>
        <v>Entlebuch</v>
      </c>
    </row>
    <row r="967" spans="1:3" x14ac:dyDescent="0.2">
      <c r="A967" s="161" t="str">
        <f>IF(ISBLANK('Nomenklatur komplett'!Q967),"",'Nomenklatur komplett'!Q967)</f>
        <v/>
      </c>
      <c r="B967" s="161">
        <f>IF(ISBLANK('Nomenklatur komplett'!R967),"",'Nomenklatur komplett'!R967)</f>
        <v>11225</v>
      </c>
      <c r="C967" s="162" t="str">
        <f>IF(ISBLANK('Nomenklatur komplett'!S967),"-",'Nomenklatur komplett'!S967)</f>
        <v>Envy</v>
      </c>
    </row>
    <row r="968" spans="1:3" x14ac:dyDescent="0.2">
      <c r="A968" s="161" t="str">
        <f>IF(ISBLANK('Nomenklatur komplett'!Q968),"",'Nomenklatur komplett'!Q968)</f>
        <v/>
      </c>
      <c r="B968" s="161">
        <f>IF(ISBLANK('Nomenklatur komplett'!R968),"",'Nomenklatur komplett'!R968)</f>
        <v>16278</v>
      </c>
      <c r="C968" s="162" t="str">
        <f>IF(ISBLANK('Nomenklatur komplett'!S968),"-",'Nomenklatur komplett'!S968)</f>
        <v>Epagnier</v>
      </c>
    </row>
    <row r="969" spans="1:3" x14ac:dyDescent="0.2">
      <c r="A969" s="161">
        <f>IF(ISBLANK('Nomenklatur komplett'!Q969),"",'Nomenklatur komplett'!Q969)</f>
        <v>5584</v>
      </c>
      <c r="B969" s="161">
        <f>IF(ISBLANK('Nomenklatur komplett'!R969),"",'Nomenklatur komplett'!R969)</f>
        <v>14701</v>
      </c>
      <c r="C969" s="162" t="str">
        <f>IF(ISBLANK('Nomenklatur komplett'!S969),"-",'Nomenklatur komplett'!S969)</f>
        <v>Epalinges</v>
      </c>
    </row>
    <row r="970" spans="1:3" x14ac:dyDescent="0.2">
      <c r="A970" s="161" t="str">
        <f>IF(ISBLANK('Nomenklatur komplett'!Q970),"",'Nomenklatur komplett'!Q970)</f>
        <v/>
      </c>
      <c r="B970" s="161">
        <f>IF(ISBLANK('Nomenklatur komplett'!R970),"",'Nomenklatur komplett'!R970)</f>
        <v>10958</v>
      </c>
      <c r="C970" s="162" t="str">
        <f>IF(ISBLANK('Nomenklatur komplett'!S970),"-",'Nomenklatur komplett'!S970)</f>
        <v>Epauvillers</v>
      </c>
    </row>
    <row r="971" spans="1:3" x14ac:dyDescent="0.2">
      <c r="A971" s="161" t="str">
        <f>IF(ISBLANK('Nomenklatur komplett'!Q971),"",'Nomenklatur komplett'!Q971)</f>
        <v/>
      </c>
      <c r="B971" s="161">
        <f>IF(ISBLANK('Nomenklatur komplett'!R971),"",'Nomenklatur komplett'!R971)</f>
        <v>11345</v>
      </c>
      <c r="C971" s="162" t="str">
        <f>IF(ISBLANK('Nomenklatur komplett'!S971),"-",'Nomenklatur komplett'!S971)</f>
        <v>Ependes (FR)</v>
      </c>
    </row>
    <row r="972" spans="1:3" x14ac:dyDescent="0.2">
      <c r="A972" s="161">
        <f>IF(ISBLANK('Nomenklatur komplett'!Q972),"",'Nomenklatur komplett'!Q972)</f>
        <v>5914</v>
      </c>
      <c r="B972" s="161">
        <f>IF(ISBLANK('Nomenklatur komplett'!R972),"",'Nomenklatur komplett'!R972)</f>
        <v>14699</v>
      </c>
      <c r="C972" s="162" t="str">
        <f>IF(ISBLANK('Nomenklatur komplett'!S972),"-",'Nomenklatur komplett'!S972)</f>
        <v>Ependes (VD)</v>
      </c>
    </row>
    <row r="973" spans="1:3" x14ac:dyDescent="0.2">
      <c r="A973" s="161" t="str">
        <f>IF(ISBLANK('Nomenklatur komplett'!Q973),"",'Nomenklatur komplett'!Q973)</f>
        <v/>
      </c>
      <c r="B973" s="161">
        <f>IF(ISBLANK('Nomenklatur komplett'!R973),"",'Nomenklatur komplett'!R973)</f>
        <v>12311</v>
      </c>
      <c r="C973" s="162" t="str">
        <f>IF(ISBLANK('Nomenklatur komplett'!S973),"-",'Nomenklatur komplett'!S973)</f>
        <v>Epesses</v>
      </c>
    </row>
    <row r="974" spans="1:3" x14ac:dyDescent="0.2">
      <c r="A974" s="161" t="str">
        <f>IF(ISBLANK('Nomenklatur komplett'!Q974),"",'Nomenklatur komplett'!Q974)</f>
        <v/>
      </c>
      <c r="B974" s="161">
        <f>IF(ISBLANK('Nomenklatur komplett'!R974),"",'Nomenklatur komplett'!R974)</f>
        <v>10959</v>
      </c>
      <c r="C974" s="162" t="str">
        <f>IF(ISBLANK('Nomenklatur komplett'!S974),"-",'Nomenklatur komplett'!S974)</f>
        <v>Epiquerez</v>
      </c>
    </row>
    <row r="975" spans="1:3" x14ac:dyDescent="0.2">
      <c r="A975" s="161">
        <f>IF(ISBLANK('Nomenklatur komplett'!Q975),"",'Nomenklatur komplett'!Q975)</f>
        <v>2574</v>
      </c>
      <c r="B975" s="161">
        <f>IF(ISBLANK('Nomenklatur komplett'!R975),"",'Nomenklatur komplett'!R975)</f>
        <v>12309</v>
      </c>
      <c r="C975" s="162" t="str">
        <f>IF(ISBLANK('Nomenklatur komplett'!S975),"-",'Nomenklatur komplett'!S975)</f>
        <v>Eppenberg-Wöschnau</v>
      </c>
    </row>
    <row r="976" spans="1:3" x14ac:dyDescent="0.2">
      <c r="A976" s="161">
        <f>IF(ISBLANK('Nomenklatur komplett'!Q976),"",'Nomenklatur komplett'!Q976)</f>
        <v>735</v>
      </c>
      <c r="B976" s="161">
        <f>IF(ISBLANK('Nomenklatur komplett'!R976),"",'Nomenklatur komplett'!R976)</f>
        <v>15241</v>
      </c>
      <c r="C976" s="162" t="str">
        <f>IF(ISBLANK('Nomenklatur komplett'!S976),"-",'Nomenklatur komplett'!S976)</f>
        <v>Epsach</v>
      </c>
    </row>
    <row r="977" spans="1:3" x14ac:dyDescent="0.2">
      <c r="A977" s="161">
        <f>IF(ISBLANK('Nomenklatur komplett'!Q977),"",'Nomenklatur komplett'!Q977)</f>
        <v>2885</v>
      </c>
      <c r="B977" s="161">
        <f>IF(ISBLANK('Nomenklatur komplett'!R977),"",'Nomenklatur komplett'!R977)</f>
        <v>13813</v>
      </c>
      <c r="C977" s="162" t="str">
        <f>IF(ISBLANK('Nomenklatur komplett'!S977),"-",'Nomenklatur komplett'!S977)</f>
        <v>Eptingen</v>
      </c>
    </row>
    <row r="978" spans="1:3" x14ac:dyDescent="0.2">
      <c r="A978" s="161">
        <f>IF(ISBLANK('Nomenklatur komplett'!Q978),"",'Nomenklatur komplett'!Q978)</f>
        <v>6104</v>
      </c>
      <c r="B978" s="161">
        <f>IF(ISBLANK('Nomenklatur komplett'!R978),"",'Nomenklatur komplett'!R978)</f>
        <v>12307</v>
      </c>
      <c r="C978" s="162" t="str">
        <f>IF(ISBLANK('Nomenklatur komplett'!S978),"-",'Nomenklatur komplett'!S978)</f>
        <v>Ergisch</v>
      </c>
    </row>
    <row r="979" spans="1:3" x14ac:dyDescent="0.2">
      <c r="A979" s="161">
        <f>IF(ISBLANK('Nomenklatur komplett'!Q979),"",'Nomenklatur komplett'!Q979)</f>
        <v>953</v>
      </c>
      <c r="B979" s="161">
        <f>IF(ISBLANK('Nomenklatur komplett'!R979),"",'Nomenklatur komplett'!R979)</f>
        <v>15348</v>
      </c>
      <c r="C979" s="162" t="str">
        <f>IF(ISBLANK('Nomenklatur komplett'!S979),"-",'Nomenklatur komplett'!S979)</f>
        <v>Eriswil</v>
      </c>
    </row>
    <row r="980" spans="1:3" x14ac:dyDescent="0.2">
      <c r="A980" s="161">
        <f>IF(ISBLANK('Nomenklatur komplett'!Q980),"",'Nomenklatur komplett'!Q980)</f>
        <v>924</v>
      </c>
      <c r="B980" s="161">
        <f>IF(ISBLANK('Nomenklatur komplett'!R980),"",'Nomenklatur komplett'!R980)</f>
        <v>15323</v>
      </c>
      <c r="C980" s="162" t="str">
        <f>IF(ISBLANK('Nomenklatur komplett'!S980),"-",'Nomenklatur komplett'!S980)</f>
        <v>Eriz</v>
      </c>
    </row>
    <row r="981" spans="1:3" x14ac:dyDescent="0.2">
      <c r="A981" s="161">
        <f>IF(ISBLANK('Nomenklatur komplett'!Q981),"",'Nomenklatur komplett'!Q981)</f>
        <v>492</v>
      </c>
      <c r="B981" s="161">
        <f>IF(ISBLANK('Nomenklatur komplett'!R981),"",'Nomenklatur komplett'!R981)</f>
        <v>15101</v>
      </c>
      <c r="C981" s="162" t="str">
        <f>IF(ISBLANK('Nomenklatur komplett'!S981),"-",'Nomenklatur komplett'!S981)</f>
        <v>Erlach</v>
      </c>
    </row>
    <row r="982" spans="1:3" x14ac:dyDescent="0.2">
      <c r="A982" s="161">
        <f>IF(ISBLANK('Nomenklatur komplett'!Q982),"",'Nomenklatur komplett'!Q982)</f>
        <v>4476</v>
      </c>
      <c r="B982" s="161">
        <f>IF(ISBLANK('Nomenklatur komplett'!R982),"",'Nomenklatur komplett'!R982)</f>
        <v>15427</v>
      </c>
      <c r="C982" s="162" t="str">
        <f>IF(ISBLANK('Nomenklatur komplett'!S982),"-",'Nomenklatur komplett'!S982)</f>
        <v>Erlen</v>
      </c>
    </row>
    <row r="983" spans="1:3" x14ac:dyDescent="0.2">
      <c r="A983" s="161">
        <f>IF(ISBLANK('Nomenklatur komplett'!Q983),"",'Nomenklatur komplett'!Q983)</f>
        <v>151</v>
      </c>
      <c r="B983" s="161">
        <f>IF(ISBLANK('Nomenklatur komplett'!R983),"",'Nomenklatur komplett'!R983)</f>
        <v>12301</v>
      </c>
      <c r="C983" s="162" t="str">
        <f>IF(ISBLANK('Nomenklatur komplett'!S983),"-",'Nomenklatur komplett'!S983)</f>
        <v>Erlenbach (ZH)</v>
      </c>
    </row>
    <row r="984" spans="1:3" x14ac:dyDescent="0.2">
      <c r="A984" s="161">
        <f>IF(ISBLANK('Nomenklatur komplett'!Q984),"",'Nomenklatur komplett'!Q984)</f>
        <v>763</v>
      </c>
      <c r="B984" s="161">
        <f>IF(ISBLANK('Nomenklatur komplett'!R984),"",'Nomenklatur komplett'!R984)</f>
        <v>15262</v>
      </c>
      <c r="C984" s="162" t="str">
        <f>IF(ISBLANK('Nomenklatur komplett'!S984),"-",'Nomenklatur komplett'!S984)</f>
        <v>Erlenbach im Simmental</v>
      </c>
    </row>
    <row r="985" spans="1:3" x14ac:dyDescent="0.2">
      <c r="A985" s="161" t="str">
        <f>IF(ISBLANK('Nomenklatur komplett'!Q985),"",'Nomenklatur komplett'!Q985)</f>
        <v/>
      </c>
      <c r="B985" s="161">
        <f>IF(ISBLANK('Nomenklatur komplett'!R985),"",'Nomenklatur komplett'!R985)</f>
        <v>12299</v>
      </c>
      <c r="C985" s="162" t="str">
        <f>IF(ISBLANK('Nomenklatur komplett'!S985),"-",'Nomenklatur komplett'!S985)</f>
        <v>Erlinsbach</v>
      </c>
    </row>
    <row r="986" spans="1:3" x14ac:dyDescent="0.2">
      <c r="A986" s="161">
        <f>IF(ISBLANK('Nomenklatur komplett'!Q986),"",'Nomenklatur komplett'!Q986)</f>
        <v>4005</v>
      </c>
      <c r="B986" s="161">
        <f>IF(ISBLANK('Nomenklatur komplett'!R986),"",'Nomenklatur komplett'!R986)</f>
        <v>14533</v>
      </c>
      <c r="C986" s="162" t="str">
        <f>IF(ISBLANK('Nomenklatur komplett'!S986),"-",'Nomenklatur komplett'!S986)</f>
        <v>Erlinsbach (AG)</v>
      </c>
    </row>
    <row r="987" spans="1:3" x14ac:dyDescent="0.2">
      <c r="A987" s="161">
        <f>IF(ISBLANK('Nomenklatur komplett'!Q987),"",'Nomenklatur komplett'!Q987)</f>
        <v>2503</v>
      </c>
      <c r="B987" s="161">
        <f>IF(ISBLANK('Nomenklatur komplett'!R987),"",'Nomenklatur komplett'!R987)</f>
        <v>14531</v>
      </c>
      <c r="C987" s="162" t="str">
        <f>IF(ISBLANK('Nomenklatur komplett'!S987),"-",'Nomenklatur komplett'!S987)</f>
        <v>Erlinsbach (SO)</v>
      </c>
    </row>
    <row r="988" spans="1:3" x14ac:dyDescent="0.2">
      <c r="A988" s="161">
        <f>IF(ISBLANK('Nomenklatur komplett'!Q988),"",'Nomenklatur komplett'!Q988)</f>
        <v>4646</v>
      </c>
      <c r="B988" s="161">
        <f>IF(ISBLANK('Nomenklatur komplett'!R988),"",'Nomenklatur komplett'!R988)</f>
        <v>15421</v>
      </c>
      <c r="C988" s="162" t="str">
        <f>IF(ISBLANK('Nomenklatur komplett'!S988),"-",'Nomenklatur komplett'!S988)</f>
        <v>Ermatingen</v>
      </c>
    </row>
    <row r="989" spans="1:3" x14ac:dyDescent="0.2">
      <c r="A989" s="161">
        <f>IF(ISBLANK('Nomenklatur komplett'!Q989),"",'Nomenklatur komplett'!Q989)</f>
        <v>1025</v>
      </c>
      <c r="B989" s="161">
        <f>IF(ISBLANK('Nomenklatur komplett'!R989),"",'Nomenklatur komplett'!R989)</f>
        <v>15564</v>
      </c>
      <c r="C989" s="162" t="str">
        <f>IF(ISBLANK('Nomenklatur komplett'!S989),"-",'Nomenklatur komplett'!S989)</f>
        <v>Ermensee</v>
      </c>
    </row>
    <row r="990" spans="1:3" x14ac:dyDescent="0.2">
      <c r="A990" s="161">
        <f>IF(ISBLANK('Nomenklatur komplett'!Q990),"",'Nomenklatur komplett'!Q990)</f>
        <v>6056</v>
      </c>
      <c r="B990" s="161">
        <f>IF(ISBLANK('Nomenklatur komplett'!R990),"",'Nomenklatur komplett'!R990)</f>
        <v>14504</v>
      </c>
      <c r="C990" s="162" t="str">
        <f>IF(ISBLANK('Nomenklatur komplett'!S990),"-",'Nomenklatur komplett'!S990)</f>
        <v>Ernen</v>
      </c>
    </row>
    <row r="991" spans="1:3" x14ac:dyDescent="0.2">
      <c r="A991" s="161" t="str">
        <f>IF(ISBLANK('Nomenklatur komplett'!Q991),"",'Nomenklatur komplett'!Q991)</f>
        <v/>
      </c>
      <c r="B991" s="161">
        <f>IF(ISBLANK('Nomenklatur komplett'!R991),"",'Nomenklatur komplett'!R991)</f>
        <v>10117</v>
      </c>
      <c r="C991" s="162" t="str">
        <f>IF(ISBLANK('Nomenklatur komplett'!S991),"-",'Nomenklatur komplett'!S991)</f>
        <v>Ernetschwil</v>
      </c>
    </row>
    <row r="992" spans="1:3" x14ac:dyDescent="0.2">
      <c r="A992" s="161" t="str">
        <f>IF(ISBLANK('Nomenklatur komplett'!Q992),"",'Nomenklatur komplett'!Q992)</f>
        <v/>
      </c>
      <c r="B992" s="161">
        <f>IF(ISBLANK('Nomenklatur komplett'!R992),"",'Nomenklatur komplett'!R992)</f>
        <v>12244</v>
      </c>
      <c r="C992" s="162" t="str">
        <f>IF(ISBLANK('Nomenklatur komplett'!S992),"-",'Nomenklatur komplett'!S992)</f>
        <v>Erschmatt</v>
      </c>
    </row>
    <row r="993" spans="1:3" x14ac:dyDescent="0.2">
      <c r="A993" s="161">
        <f>IF(ISBLANK('Nomenklatur komplett'!Q993),"",'Nomenklatur komplett'!Q993)</f>
        <v>2615</v>
      </c>
      <c r="B993" s="161">
        <f>IF(ISBLANK('Nomenklatur komplett'!R993),"",'Nomenklatur komplett'!R993)</f>
        <v>12274</v>
      </c>
      <c r="C993" s="162" t="str">
        <f>IF(ISBLANK('Nomenklatur komplett'!S993),"-",'Nomenklatur komplett'!S993)</f>
        <v>Erschwil</v>
      </c>
    </row>
    <row r="994" spans="1:3" x14ac:dyDescent="0.2">
      <c r="A994" s="161">
        <f>IF(ISBLANK('Nomenklatur komplett'!Q994),"",'Nomenklatur komplett'!Q994)</f>
        <v>405</v>
      </c>
      <c r="B994" s="161">
        <f>IF(ISBLANK('Nomenklatur komplett'!R994),"",'Nomenklatur komplett'!R994)</f>
        <v>15673</v>
      </c>
      <c r="C994" s="162" t="str">
        <f>IF(ISBLANK('Nomenklatur komplett'!S994),"-",'Nomenklatur komplett'!S994)</f>
        <v>Ersigen</v>
      </c>
    </row>
    <row r="995" spans="1:3" x14ac:dyDescent="0.2">
      <c r="A995" s="161">
        <f>IF(ISBLANK('Nomenklatur komplett'!Q995),"",'Nomenklatur komplett'!Q995)</f>
        <v>1206</v>
      </c>
      <c r="B995" s="161">
        <f>IF(ISBLANK('Nomenklatur komplett'!R995),"",'Nomenklatur komplett'!R995)</f>
        <v>12238</v>
      </c>
      <c r="C995" s="162" t="str">
        <f>IF(ISBLANK('Nomenklatur komplett'!S995),"-",'Nomenklatur komplett'!S995)</f>
        <v>Erstfeld</v>
      </c>
    </row>
    <row r="996" spans="1:3" x14ac:dyDescent="0.2">
      <c r="A996" s="161">
        <f>IF(ISBLANK('Nomenklatur komplett'!Q996),"",'Nomenklatur komplett'!Q996)</f>
        <v>1026</v>
      </c>
      <c r="B996" s="161">
        <f>IF(ISBLANK('Nomenklatur komplett'!R996),"",'Nomenklatur komplett'!R996)</f>
        <v>15560</v>
      </c>
      <c r="C996" s="162" t="str">
        <f>IF(ISBLANK('Nomenklatur komplett'!S996),"-",'Nomenklatur komplett'!S996)</f>
        <v>Eschenbach (LU)</v>
      </c>
    </row>
    <row r="997" spans="1:3" x14ac:dyDescent="0.2">
      <c r="A997" s="161">
        <f>IF(ISBLANK('Nomenklatur komplett'!Q997),"",'Nomenklatur komplett'!Q997)</f>
        <v>3342</v>
      </c>
      <c r="B997" s="161">
        <f>IF(ISBLANK('Nomenklatur komplett'!R997),"",'Nomenklatur komplett'!R997)</f>
        <v>15606</v>
      </c>
      <c r="C997" s="162" t="str">
        <f>IF(ISBLANK('Nomenklatur komplett'!S997),"-",'Nomenklatur komplett'!S997)</f>
        <v>Eschenbach (SG)</v>
      </c>
    </row>
    <row r="998" spans="1:3" x14ac:dyDescent="0.2">
      <c r="A998" s="161">
        <f>IF(ISBLANK('Nomenklatur komplett'!Q998),"",'Nomenklatur komplett'!Q998)</f>
        <v>4806</v>
      </c>
      <c r="B998" s="161">
        <f>IF(ISBLANK('Nomenklatur komplett'!R998),"",'Nomenklatur komplett'!R998)</f>
        <v>15405</v>
      </c>
      <c r="C998" s="162" t="str">
        <f>IF(ISBLANK('Nomenklatur komplett'!S998),"-",'Nomenklatur komplett'!S998)</f>
        <v>Eschenz</v>
      </c>
    </row>
    <row r="999" spans="1:3" x14ac:dyDescent="0.2">
      <c r="A999" s="161">
        <f>IF(ISBLANK('Nomenklatur komplett'!Q999),"",'Nomenklatur komplett'!Q999)</f>
        <v>692</v>
      </c>
      <c r="B999" s="161">
        <f>IF(ISBLANK('Nomenklatur komplett'!R999),"",'Nomenklatur komplett'!R999)</f>
        <v>15213</v>
      </c>
      <c r="C999" s="162" t="str">
        <f>IF(ISBLANK('Nomenklatur komplett'!S999),"-",'Nomenklatur komplett'!S999)</f>
        <v>Eschert</v>
      </c>
    </row>
    <row r="1000" spans="1:3" x14ac:dyDescent="0.2">
      <c r="A1000" s="161" t="str">
        <f>IF(ISBLANK('Nomenklatur komplett'!Q1000),"",'Nomenklatur komplett'!Q1000)</f>
        <v/>
      </c>
      <c r="B1000" s="161">
        <f>IF(ISBLANK('Nomenklatur komplett'!R1000),"",'Nomenklatur komplett'!R1000)</f>
        <v>11258</v>
      </c>
      <c r="C1000" s="162" t="str">
        <f>IF(ISBLANK('Nomenklatur komplett'!S1000),"-",'Nomenklatur komplett'!S1000)</f>
        <v>Eschiens</v>
      </c>
    </row>
    <row r="1001" spans="1:3" x14ac:dyDescent="0.2">
      <c r="A1001" s="161" t="str">
        <f>IF(ISBLANK('Nomenklatur komplett'!Q1001),"",'Nomenklatur komplett'!Q1001)</f>
        <v/>
      </c>
      <c r="B1001" s="161">
        <f>IF(ISBLANK('Nomenklatur komplett'!R1001),"",'Nomenklatur komplett'!R1001)</f>
        <v>12230</v>
      </c>
      <c r="C1001" s="162" t="str">
        <f>IF(ISBLANK('Nomenklatur komplett'!S1001),"-",'Nomenklatur komplett'!S1001)</f>
        <v>Eschikofen</v>
      </c>
    </row>
    <row r="1002" spans="1:3" x14ac:dyDescent="0.2">
      <c r="A1002" s="161">
        <f>IF(ISBLANK('Nomenklatur komplett'!Q1002),"",'Nomenklatur komplett'!Q1002)</f>
        <v>4724</v>
      </c>
      <c r="B1002" s="161">
        <f>IF(ISBLANK('Nomenklatur komplett'!R1002),"",'Nomenklatur komplett'!R1002)</f>
        <v>15454</v>
      </c>
      <c r="C1002" s="162" t="str">
        <f>IF(ISBLANK('Nomenklatur komplett'!S1002),"-",'Nomenklatur komplett'!S1002)</f>
        <v>Eschlikon</v>
      </c>
    </row>
    <row r="1003" spans="1:3" x14ac:dyDescent="0.2">
      <c r="A1003" s="161" t="str">
        <f>IF(ISBLANK('Nomenklatur komplett'!Q1003),"",'Nomenklatur komplett'!Q1003)</f>
        <v/>
      </c>
      <c r="B1003" s="161">
        <f>IF(ISBLANK('Nomenklatur komplett'!R1003),"",'Nomenklatur komplett'!R1003)</f>
        <v>12227</v>
      </c>
      <c r="C1003" s="162" t="str">
        <f>IF(ISBLANK('Nomenklatur komplett'!S1003),"-",'Nomenklatur komplett'!S1003)</f>
        <v>Escholzmatt</v>
      </c>
    </row>
    <row r="1004" spans="1:3" x14ac:dyDescent="0.2">
      <c r="A1004" s="161">
        <f>IF(ISBLANK('Nomenklatur komplett'!Q1004),"",'Nomenklatur komplett'!Q1004)</f>
        <v>1010</v>
      </c>
      <c r="B1004" s="161">
        <f>IF(ISBLANK('Nomenklatur komplett'!R1004),"",'Nomenklatur komplett'!R1004)</f>
        <v>15518</v>
      </c>
      <c r="C1004" s="162" t="str">
        <f>IF(ISBLANK('Nomenklatur komplett'!S1004),"-",'Nomenklatur komplett'!S1004)</f>
        <v>Escholzmatt-Marbach</v>
      </c>
    </row>
    <row r="1005" spans="1:3" x14ac:dyDescent="0.2">
      <c r="A1005" s="161" t="str">
        <f>IF(ISBLANK('Nomenklatur komplett'!Q1005),"",'Nomenklatur komplett'!Q1005)</f>
        <v/>
      </c>
      <c r="B1005" s="161">
        <f>IF(ISBLANK('Nomenklatur komplett'!R1005),"",'Nomenklatur komplett'!R1005)</f>
        <v>12226</v>
      </c>
      <c r="C1005" s="162" t="str">
        <f>IF(ISBLANK('Nomenklatur komplett'!S1005),"-",'Nomenklatur komplett'!S1005)</f>
        <v>Esmonts</v>
      </c>
    </row>
    <row r="1006" spans="1:3" x14ac:dyDescent="0.2">
      <c r="A1006" s="161" t="str">
        <f>IF(ISBLANK('Nomenklatur komplett'!Q1006),"",'Nomenklatur komplett'!Q1006)</f>
        <v/>
      </c>
      <c r="B1006" s="161">
        <f>IF(ISBLANK('Nomenklatur komplett'!R1006),"",'Nomenklatur komplett'!R1006)</f>
        <v>12225</v>
      </c>
      <c r="C1006" s="162" t="str">
        <f>IF(ISBLANK('Nomenklatur komplett'!S1006),"-",'Nomenklatur komplett'!S1006)</f>
        <v>Essert (FR)</v>
      </c>
    </row>
    <row r="1007" spans="1:3" x14ac:dyDescent="0.2">
      <c r="A1007" s="161" t="str">
        <f>IF(ISBLANK('Nomenklatur komplett'!Q1007),"",'Nomenklatur komplett'!Q1007)</f>
        <v/>
      </c>
      <c r="B1007" s="161">
        <f>IF(ISBLANK('Nomenklatur komplett'!R1007),"",'Nomenklatur komplett'!R1007)</f>
        <v>12224</v>
      </c>
      <c r="C1007" s="162" t="str">
        <f>IF(ISBLANK('Nomenklatur komplett'!S1007),"-",'Nomenklatur komplett'!S1007)</f>
        <v>Essert-Pittet</v>
      </c>
    </row>
    <row r="1008" spans="1:3" x14ac:dyDescent="0.2">
      <c r="A1008" s="161" t="str">
        <f>IF(ISBLANK('Nomenklatur komplett'!Q1008),"",'Nomenklatur komplett'!Q1008)</f>
        <v/>
      </c>
      <c r="B1008" s="161">
        <f>IF(ISBLANK('Nomenklatur komplett'!R1008),"",'Nomenklatur komplett'!R1008)</f>
        <v>12223</v>
      </c>
      <c r="C1008" s="162" t="str">
        <f>IF(ISBLANK('Nomenklatur komplett'!S1008),"-",'Nomenklatur komplett'!S1008)</f>
        <v>Essert-sous-Champvent</v>
      </c>
    </row>
    <row r="1009" spans="1:3" x14ac:dyDescent="0.2">
      <c r="A1009" s="161">
        <f>IF(ISBLANK('Nomenklatur komplett'!Q1009),"",'Nomenklatur komplett'!Q1009)</f>
        <v>5788</v>
      </c>
      <c r="B1009" s="161">
        <f>IF(ISBLANK('Nomenklatur komplett'!R1009),"",'Nomenklatur komplett'!R1009)</f>
        <v>14705</v>
      </c>
      <c r="C1009" s="162" t="str">
        <f>IF(ISBLANK('Nomenklatur komplett'!S1009),"-",'Nomenklatur komplett'!S1009)</f>
        <v>Essertes</v>
      </c>
    </row>
    <row r="1010" spans="1:3" x14ac:dyDescent="0.2">
      <c r="A1010" s="161">
        <f>IF(ISBLANK('Nomenklatur komplett'!Q1010),"",'Nomenklatur komplett'!Q1010)</f>
        <v>5856</v>
      </c>
      <c r="B1010" s="161">
        <f>IF(ISBLANK('Nomenklatur komplett'!R1010),"",'Nomenklatur komplett'!R1010)</f>
        <v>14704</v>
      </c>
      <c r="C1010" s="162" t="str">
        <f>IF(ISBLANK('Nomenklatur komplett'!S1010),"-",'Nomenklatur komplett'!S1010)</f>
        <v>Essertines-sur-Rolle</v>
      </c>
    </row>
    <row r="1011" spans="1:3" x14ac:dyDescent="0.2">
      <c r="A1011" s="161">
        <f>IF(ISBLANK('Nomenklatur komplett'!Q1011),"",'Nomenklatur komplett'!Q1011)</f>
        <v>5520</v>
      </c>
      <c r="B1011" s="161">
        <f>IF(ISBLANK('Nomenklatur komplett'!R1011),"",'Nomenklatur komplett'!R1011)</f>
        <v>14708</v>
      </c>
      <c r="C1011" s="162" t="str">
        <f>IF(ISBLANK('Nomenklatur komplett'!S1011),"-",'Nomenklatur komplett'!S1011)</f>
        <v>Essertines-sur-Yverdon</v>
      </c>
    </row>
    <row r="1012" spans="1:3" x14ac:dyDescent="0.2">
      <c r="A1012" s="161" t="str">
        <f>IF(ISBLANK('Nomenklatur komplett'!Q1012),"",'Nomenklatur komplett'!Q1012)</f>
        <v/>
      </c>
      <c r="B1012" s="161">
        <f>IF(ISBLANK('Nomenklatur komplett'!R1012),"",'Nomenklatur komplett'!R1012)</f>
        <v>12269</v>
      </c>
      <c r="C1012" s="162" t="str">
        <f>IF(ISBLANK('Nomenklatur komplett'!S1012),"-",'Nomenklatur komplett'!S1012)</f>
        <v>Estavannens</v>
      </c>
    </row>
    <row r="1013" spans="1:3" x14ac:dyDescent="0.2">
      <c r="A1013" s="161">
        <f>IF(ISBLANK('Nomenklatur komplett'!Q1013),"",'Nomenklatur komplett'!Q1013)</f>
        <v>2054</v>
      </c>
      <c r="B1013" s="161">
        <f>IF(ISBLANK('Nomenklatur komplett'!R1013),"",'Nomenklatur komplett'!R1013)</f>
        <v>15689</v>
      </c>
      <c r="C1013" s="162" t="str">
        <f>IF(ISBLANK('Nomenklatur komplett'!S1013),"-",'Nomenklatur komplett'!S1013)</f>
        <v>Estavayer</v>
      </c>
    </row>
    <row r="1014" spans="1:3" x14ac:dyDescent="0.2">
      <c r="A1014" s="161" t="str">
        <f>IF(ISBLANK('Nomenklatur komplett'!Q1014),"",'Nomenklatur komplett'!Q1014)</f>
        <v/>
      </c>
      <c r="B1014" s="161">
        <f>IF(ISBLANK('Nomenklatur komplett'!R1014),"",'Nomenklatur komplett'!R1014)</f>
        <v>12268</v>
      </c>
      <c r="C1014" s="162" t="str">
        <f>IF(ISBLANK('Nomenklatur komplett'!S1014),"-",'Nomenklatur komplett'!S1014)</f>
        <v>Estavayer-le-Gibloux</v>
      </c>
    </row>
    <row r="1015" spans="1:3" x14ac:dyDescent="0.2">
      <c r="A1015" s="161" t="str">
        <f>IF(ISBLANK('Nomenklatur komplett'!Q1015),"",'Nomenklatur komplett'!Q1015)</f>
        <v/>
      </c>
      <c r="B1015" s="161">
        <f>IF(ISBLANK('Nomenklatur komplett'!R1015),"",'Nomenklatur komplett'!R1015)</f>
        <v>12267</v>
      </c>
      <c r="C1015" s="162" t="str">
        <f>IF(ISBLANK('Nomenklatur komplett'!S1015),"-",'Nomenklatur komplett'!S1015)</f>
        <v>Estavayer-le-Lac</v>
      </c>
    </row>
    <row r="1016" spans="1:3" x14ac:dyDescent="0.2">
      <c r="A1016" s="161" t="str">
        <f>IF(ISBLANK('Nomenklatur komplett'!Q1016),"",'Nomenklatur komplett'!Q1016)</f>
        <v/>
      </c>
      <c r="B1016" s="161">
        <f>IF(ISBLANK('Nomenklatur komplett'!R1016),"",'Nomenklatur komplett'!R1016)</f>
        <v>12266</v>
      </c>
      <c r="C1016" s="162" t="str">
        <f>IF(ISBLANK('Nomenklatur komplett'!S1016),"-",'Nomenklatur komplett'!S1016)</f>
        <v>Estévenens</v>
      </c>
    </row>
    <row r="1017" spans="1:3" x14ac:dyDescent="0.2">
      <c r="A1017" s="161">
        <f>IF(ISBLANK('Nomenklatur komplett'!Q1017),"",'Nomenklatur komplett'!Q1017)</f>
        <v>5521</v>
      </c>
      <c r="B1017" s="161">
        <f>IF(ISBLANK('Nomenklatur komplett'!R1017),"",'Nomenklatur komplett'!R1017)</f>
        <v>14702</v>
      </c>
      <c r="C1017" s="162" t="str">
        <f>IF(ISBLANK('Nomenklatur komplett'!S1017),"-",'Nomenklatur komplett'!S1017)</f>
        <v>Etagnières</v>
      </c>
    </row>
    <row r="1018" spans="1:3" x14ac:dyDescent="0.2">
      <c r="A1018" s="161">
        <f>IF(ISBLANK('Nomenklatur komplett'!Q1018),"",'Nomenklatur komplett'!Q1018)</f>
        <v>5636</v>
      </c>
      <c r="B1018" s="161">
        <f>IF(ISBLANK('Nomenklatur komplett'!R1018),"",'Nomenklatur komplett'!R1018)</f>
        <v>14703</v>
      </c>
      <c r="C1018" s="162" t="str">
        <f>IF(ISBLANK('Nomenklatur komplett'!S1018),"-",'Nomenklatur komplett'!S1018)</f>
        <v>Etoy</v>
      </c>
    </row>
    <row r="1019" spans="1:3" x14ac:dyDescent="0.2">
      <c r="A1019" s="161" t="str">
        <f>IF(ISBLANK('Nomenklatur komplett'!Q1019),"",'Nomenklatur komplett'!Q1019)</f>
        <v/>
      </c>
      <c r="B1019" s="161">
        <f>IF(ISBLANK('Nomenklatur komplett'!R1019),"",'Nomenklatur komplett'!R1019)</f>
        <v>12263</v>
      </c>
      <c r="C1019" s="162" t="str">
        <f>IF(ISBLANK('Nomenklatur komplett'!S1019),"-",'Nomenklatur komplett'!S1019)</f>
        <v>Ettenhausen</v>
      </c>
    </row>
    <row r="1020" spans="1:3" x14ac:dyDescent="0.2">
      <c r="A1020" s="161">
        <f>IF(ISBLANK('Nomenklatur komplett'!Q1020),"",'Nomenklatur komplett'!Q1020)</f>
        <v>2768</v>
      </c>
      <c r="B1020" s="161">
        <f>IF(ISBLANK('Nomenklatur komplett'!R1020),"",'Nomenklatur komplett'!R1020)</f>
        <v>13831</v>
      </c>
      <c r="C1020" s="162" t="str">
        <f>IF(ISBLANK('Nomenklatur komplett'!S1020),"-",'Nomenklatur komplett'!S1020)</f>
        <v>Ettingen</v>
      </c>
    </row>
    <row r="1021" spans="1:3" x14ac:dyDescent="0.2">
      <c r="A1021" s="161">
        <f>IF(ISBLANK('Nomenklatur komplett'!Q1021),"",'Nomenklatur komplett'!Q1021)</f>
        <v>1128</v>
      </c>
      <c r="B1021" s="161">
        <f>IF(ISBLANK('Nomenklatur komplett'!R1021),"",'Nomenklatur komplett'!R1021)</f>
        <v>15594</v>
      </c>
      <c r="C1021" s="162" t="str">
        <f>IF(ISBLANK('Nomenklatur komplett'!S1021),"-",'Nomenklatur komplett'!S1021)</f>
        <v>Ettiswil</v>
      </c>
    </row>
    <row r="1022" spans="1:3" x14ac:dyDescent="0.2">
      <c r="A1022" s="161" t="str">
        <f>IF(ISBLANK('Nomenklatur komplett'!Q1022),"",'Nomenklatur komplett'!Q1022)</f>
        <v/>
      </c>
      <c r="B1022" s="161">
        <f>IF(ISBLANK('Nomenklatur komplett'!R1022),"",'Nomenklatur komplett'!R1022)</f>
        <v>10510</v>
      </c>
      <c r="C1022" s="162" t="str">
        <f>IF(ISBLANK('Nomenklatur komplett'!S1022),"-",'Nomenklatur komplett'!S1022)</f>
        <v>Etzelkofen</v>
      </c>
    </row>
    <row r="1023" spans="1:3" x14ac:dyDescent="0.2">
      <c r="A1023" s="161" t="str">
        <f>IF(ISBLANK('Nomenklatur komplett'!Q1023),"",'Nomenklatur komplett'!Q1023)</f>
        <v/>
      </c>
      <c r="B1023" s="161">
        <f>IF(ISBLANK('Nomenklatur komplett'!R1023),"",'Nomenklatur komplett'!R1023)</f>
        <v>12246</v>
      </c>
      <c r="C1023" s="162" t="str">
        <f>IF(ISBLANK('Nomenklatur komplett'!S1023),"-",'Nomenklatur komplett'!S1023)</f>
        <v>Etzgen</v>
      </c>
    </row>
    <row r="1024" spans="1:3" x14ac:dyDescent="0.2">
      <c r="A1024" s="161">
        <f>IF(ISBLANK('Nomenklatur komplett'!Q1024),"",'Nomenklatur komplett'!Q1024)</f>
        <v>2518</v>
      </c>
      <c r="B1024" s="161">
        <f>IF(ISBLANK('Nomenklatur komplett'!R1024),"",'Nomenklatur komplett'!R1024)</f>
        <v>13727</v>
      </c>
      <c r="C1024" s="162" t="str">
        <f>IF(ISBLANK('Nomenklatur komplett'!S1024),"-",'Nomenklatur komplett'!S1024)</f>
        <v>Etziken</v>
      </c>
    </row>
    <row r="1025" spans="1:3" x14ac:dyDescent="0.2">
      <c r="A1025" s="161">
        <f>IF(ISBLANK('Nomenklatur komplett'!Q1025),"",'Nomenklatur komplett'!Q1025)</f>
        <v>372</v>
      </c>
      <c r="B1025" s="161">
        <f>IF(ISBLANK('Nomenklatur komplett'!R1025),"",'Nomenklatur komplett'!R1025)</f>
        <v>15043</v>
      </c>
      <c r="C1025" s="162" t="str">
        <f>IF(ISBLANK('Nomenklatur komplett'!S1025),"-",'Nomenklatur komplett'!S1025)</f>
        <v>Evilard</v>
      </c>
    </row>
    <row r="1026" spans="1:3" x14ac:dyDescent="0.2">
      <c r="A1026" s="161">
        <f>IF(ISBLANK('Nomenklatur komplett'!Q1026),"",'Nomenklatur komplett'!Q1026)</f>
        <v>6213</v>
      </c>
      <c r="B1026" s="161">
        <f>IF(ISBLANK('Nomenklatur komplett'!R1026),"",'Nomenklatur komplett'!R1026)</f>
        <v>12256</v>
      </c>
      <c r="C1026" s="162" t="str">
        <f>IF(ISBLANK('Nomenklatur komplett'!S1026),"-",'Nomenklatur komplett'!S1026)</f>
        <v>Evionnaz</v>
      </c>
    </row>
    <row r="1027" spans="1:3" x14ac:dyDescent="0.2">
      <c r="A1027" s="161">
        <f>IF(ISBLANK('Nomenklatur komplett'!Q1027),"",'Nomenklatur komplett'!Q1027)</f>
        <v>6083</v>
      </c>
      <c r="B1027" s="161">
        <f>IF(ISBLANK('Nomenklatur komplett'!R1027),"",'Nomenklatur komplett'!R1027)</f>
        <v>12255</v>
      </c>
      <c r="C1027" s="162" t="str">
        <f>IF(ISBLANK('Nomenklatur komplett'!S1027),"-",'Nomenklatur komplett'!S1027)</f>
        <v>Evolène</v>
      </c>
    </row>
    <row r="1028" spans="1:3" x14ac:dyDescent="0.2">
      <c r="A1028" s="161" t="str">
        <f>IF(ISBLANK('Nomenklatur komplett'!Q1028),"",'Nomenklatur komplett'!Q1028)</f>
        <v/>
      </c>
      <c r="B1028" s="161">
        <f>IF(ISBLANK('Nomenklatur komplett'!R1028),"",'Nomenklatur komplett'!R1028)</f>
        <v>11223</v>
      </c>
      <c r="C1028" s="162" t="str">
        <f>IF(ISBLANK('Nomenklatur komplett'!S1028),"-",'Nomenklatur komplett'!S1028)</f>
        <v>Eyholz</v>
      </c>
    </row>
    <row r="1029" spans="1:3" x14ac:dyDescent="0.2">
      <c r="A1029" s="161">
        <f>IF(ISBLANK('Nomenklatur komplett'!Q1029),"",'Nomenklatur komplett'!Q1029)</f>
        <v>5716</v>
      </c>
      <c r="B1029" s="161">
        <f>IF(ISBLANK('Nomenklatur komplett'!R1029),"",'Nomenklatur komplett'!R1029)</f>
        <v>14706</v>
      </c>
      <c r="C1029" s="162" t="str">
        <f>IF(ISBLANK('Nomenklatur komplett'!S1029),"-",'Nomenklatur komplett'!S1029)</f>
        <v>Eysins</v>
      </c>
    </row>
    <row r="1030" spans="1:3" x14ac:dyDescent="0.2">
      <c r="A1030" s="161" t="str">
        <f>IF(ISBLANK('Nomenklatur komplett'!Q1030),"",'Nomenklatur komplett'!Q1030)</f>
        <v/>
      </c>
      <c r="B1030" s="161">
        <f>IF(ISBLANK('Nomenklatur komplett'!R1030),"",'Nomenklatur komplett'!R1030)</f>
        <v>16196</v>
      </c>
      <c r="C1030" s="162" t="str">
        <f>IF(ISBLANK('Nomenklatur komplett'!S1030),"-",'Nomenklatur komplett'!S1030)</f>
        <v>Fahrhof</v>
      </c>
    </row>
    <row r="1031" spans="1:3" x14ac:dyDescent="0.2">
      <c r="A1031" s="161">
        <f>IF(ISBLANK('Nomenklatur komplett'!Q1031),"",'Nomenklatur komplett'!Q1031)</f>
        <v>925</v>
      </c>
      <c r="B1031" s="161">
        <f>IF(ISBLANK('Nomenklatur komplett'!R1031),"",'Nomenklatur komplett'!R1031)</f>
        <v>15324</v>
      </c>
      <c r="C1031" s="162" t="str">
        <f>IF(ISBLANK('Nomenklatur komplett'!S1031),"-",'Nomenklatur komplett'!S1031)</f>
        <v>Fahrni</v>
      </c>
    </row>
    <row r="1032" spans="1:3" x14ac:dyDescent="0.2">
      <c r="A1032" s="161">
        <f>IF(ISBLANK('Nomenklatur komplett'!Q1032),"",'Nomenklatur komplett'!Q1032)</f>
        <v>4196</v>
      </c>
      <c r="B1032" s="161">
        <f>IF(ISBLANK('Nomenklatur komplett'!R1032),"",'Nomenklatur komplett'!R1032)</f>
        <v>12252</v>
      </c>
      <c r="C1032" s="162" t="str">
        <f>IF(ISBLANK('Nomenklatur komplett'!S1032),"-",'Nomenklatur komplett'!S1032)</f>
        <v>Fahrwangen</v>
      </c>
    </row>
    <row r="1033" spans="1:3" x14ac:dyDescent="0.2">
      <c r="A1033" s="161">
        <f>IF(ISBLANK('Nomenklatur komplett'!Q1033),"",'Nomenklatur komplett'!Q1033)</f>
        <v>6789</v>
      </c>
      <c r="B1033" s="161">
        <f>IF(ISBLANK('Nomenklatur komplett'!R1033),"",'Nomenklatur komplett'!R1033)</f>
        <v>13336</v>
      </c>
      <c r="C1033" s="162" t="str">
        <f>IF(ISBLANK('Nomenklatur komplett'!S1033),"-",'Nomenklatur komplett'!S1033)</f>
        <v>Fahy</v>
      </c>
    </row>
    <row r="1034" spans="1:3" x14ac:dyDescent="0.2">
      <c r="A1034" s="161">
        <f>IF(ISBLANK('Nomenklatur komplett'!Q1034),"",'Nomenklatur komplett'!Q1034)</f>
        <v>5072</v>
      </c>
      <c r="B1034" s="161">
        <f>IF(ISBLANK('Nomenklatur komplett'!R1034),"",'Nomenklatur komplett'!R1034)</f>
        <v>15685</v>
      </c>
      <c r="C1034" s="162" t="str">
        <f>IF(ISBLANK('Nomenklatur komplett'!S1034),"-",'Nomenklatur komplett'!S1034)</f>
        <v>Faido</v>
      </c>
    </row>
    <row r="1035" spans="1:3" x14ac:dyDescent="0.2">
      <c r="A1035" s="161">
        <f>IF(ISBLANK('Nomenklatur komplett'!Q1035),"",'Nomenklatur komplett'!Q1035)</f>
        <v>3572</v>
      </c>
      <c r="B1035" s="161">
        <f>IF(ISBLANK('Nomenklatur komplett'!R1035),"",'Nomenklatur komplett'!R1035)</f>
        <v>15969</v>
      </c>
      <c r="C1035" s="162" t="str">
        <f>IF(ISBLANK('Nomenklatur komplett'!S1035),"-",'Nomenklatur komplett'!S1035)</f>
        <v>Falera</v>
      </c>
    </row>
    <row r="1036" spans="1:3" x14ac:dyDescent="0.2">
      <c r="A1036" s="161" t="str">
        <f>IF(ISBLANK('Nomenklatur komplett'!Q1036),"",'Nomenklatur komplett'!Q1036)</f>
        <v/>
      </c>
      <c r="B1036" s="161">
        <f>IF(ISBLANK('Nomenklatur komplett'!R1036),"",'Nomenklatur komplett'!R1036)</f>
        <v>10786</v>
      </c>
      <c r="C1036" s="162" t="str">
        <f>IF(ISBLANK('Nomenklatur komplett'!S1036),"-",'Nomenklatur komplett'!S1036)</f>
        <v>Fanas</v>
      </c>
    </row>
    <row r="1037" spans="1:3" x14ac:dyDescent="0.2">
      <c r="A1037" s="161">
        <f>IF(ISBLANK('Nomenklatur komplett'!Q1037),"",'Nomenklatur komplett'!Q1037)</f>
        <v>5458</v>
      </c>
      <c r="B1037" s="161">
        <f>IF(ISBLANK('Nomenklatur komplett'!R1037),"",'Nomenklatur komplett'!R1037)</f>
        <v>14749</v>
      </c>
      <c r="C1037" s="162" t="str">
        <f>IF(ISBLANK('Nomenklatur komplett'!S1037),"-",'Nomenklatur komplett'!S1037)</f>
        <v>Faoug</v>
      </c>
    </row>
    <row r="1038" spans="1:3" x14ac:dyDescent="0.2">
      <c r="A1038" s="161">
        <f>IF(ISBLANK('Nomenklatur komplett'!Q1038),"",'Nomenklatur komplett'!Q1038)</f>
        <v>975</v>
      </c>
      <c r="B1038" s="161">
        <f>IF(ISBLANK('Nomenklatur komplett'!R1038),"",'Nomenklatur komplett'!R1038)</f>
        <v>15360</v>
      </c>
      <c r="C1038" s="162" t="str">
        <f>IF(ISBLANK('Nomenklatur komplett'!S1038),"-",'Nomenklatur komplett'!S1038)</f>
        <v>Farnern</v>
      </c>
    </row>
    <row r="1039" spans="1:3" x14ac:dyDescent="0.2">
      <c r="A1039" s="161" t="str">
        <f>IF(ISBLANK('Nomenklatur komplett'!Q1039),"",'Nomenklatur komplett'!Q1039)</f>
        <v/>
      </c>
      <c r="B1039" s="161">
        <f>IF(ISBLANK('Nomenklatur komplett'!R1039),"",'Nomenklatur komplett'!R1039)</f>
        <v>14085</v>
      </c>
      <c r="C1039" s="162" t="str">
        <f>IF(ISBLANK('Nomenklatur komplett'!S1039),"-",'Nomenklatur komplett'!S1039)</f>
        <v>Farvagny</v>
      </c>
    </row>
    <row r="1040" spans="1:3" x14ac:dyDescent="0.2">
      <c r="A1040" s="161" t="str">
        <f>IF(ISBLANK('Nomenklatur komplett'!Q1040),"",'Nomenklatur komplett'!Q1040)</f>
        <v/>
      </c>
      <c r="B1040" s="161">
        <f>IF(ISBLANK('Nomenklatur komplett'!R1040),"",'Nomenklatur komplett'!R1040)</f>
        <v>12109</v>
      </c>
      <c r="C1040" s="162" t="str">
        <f>IF(ISBLANK('Nomenklatur komplett'!S1040),"-",'Nomenklatur komplett'!S1040)</f>
        <v>Farvagny-le-Grand</v>
      </c>
    </row>
    <row r="1041" spans="1:3" x14ac:dyDescent="0.2">
      <c r="A1041" s="161" t="str">
        <f>IF(ISBLANK('Nomenklatur komplett'!Q1041),"",'Nomenklatur komplett'!Q1041)</f>
        <v/>
      </c>
      <c r="B1041" s="161">
        <f>IF(ISBLANK('Nomenklatur komplett'!R1041),"",'Nomenklatur komplett'!R1041)</f>
        <v>12149</v>
      </c>
      <c r="C1041" s="162" t="str">
        <f>IF(ISBLANK('Nomenklatur komplett'!S1041),"-",'Nomenklatur komplett'!S1041)</f>
        <v>Farvagny-le-Petit</v>
      </c>
    </row>
    <row r="1042" spans="1:3" x14ac:dyDescent="0.2">
      <c r="A1042" s="161">
        <f>IF(ISBLANK('Nomenklatur komplett'!Q1042),"",'Nomenklatur komplett'!Q1042)</f>
        <v>172</v>
      </c>
      <c r="B1042" s="161">
        <f>IF(ISBLANK('Nomenklatur komplett'!R1042),"",'Nomenklatur komplett'!R1042)</f>
        <v>11989</v>
      </c>
      <c r="C1042" s="162" t="str">
        <f>IF(ISBLANK('Nomenklatur komplett'!S1042),"-",'Nomenklatur komplett'!S1042)</f>
        <v>Fehraltorf</v>
      </c>
    </row>
    <row r="1043" spans="1:3" x14ac:dyDescent="0.2">
      <c r="A1043" s="161">
        <f>IF(ISBLANK('Nomenklatur komplett'!Q1043),"",'Nomenklatur komplett'!Q1043)</f>
        <v>2616</v>
      </c>
      <c r="B1043" s="161">
        <f>IF(ISBLANK('Nomenklatur komplett'!R1043),"",'Nomenklatur komplett'!R1043)</f>
        <v>11988</v>
      </c>
      <c r="C1043" s="162" t="str">
        <f>IF(ISBLANK('Nomenklatur komplett'!S1043),"-",'Nomenklatur komplett'!S1043)</f>
        <v>Fehren</v>
      </c>
    </row>
    <row r="1044" spans="1:3" x14ac:dyDescent="0.2">
      <c r="A1044" s="161" t="str">
        <f>IF(ISBLANK('Nomenklatur komplett'!Q1044),"",'Nomenklatur komplett'!Q1044)</f>
        <v/>
      </c>
      <c r="B1044" s="161">
        <f>IF(ISBLANK('Nomenklatur komplett'!R1044),"",'Nomenklatur komplett'!R1044)</f>
        <v>11281</v>
      </c>
      <c r="C1044" s="162" t="str">
        <f>IF(ISBLANK('Nomenklatur komplett'!S1044),"-",'Nomenklatur komplett'!S1044)</f>
        <v>Felben</v>
      </c>
    </row>
    <row r="1045" spans="1:3" x14ac:dyDescent="0.2">
      <c r="A1045" s="161">
        <f>IF(ISBLANK('Nomenklatur komplett'!Q1045),"",'Nomenklatur komplett'!Q1045)</f>
        <v>4561</v>
      </c>
      <c r="B1045" s="161">
        <f>IF(ISBLANK('Nomenklatur komplett'!R1045),"",'Nomenklatur komplett'!R1045)</f>
        <v>15423</v>
      </c>
      <c r="C1045" s="162" t="str">
        <f>IF(ISBLANK('Nomenklatur komplett'!S1045),"-",'Nomenklatur komplett'!S1045)</f>
        <v>Felben-Wellhausen</v>
      </c>
    </row>
    <row r="1046" spans="1:3" x14ac:dyDescent="0.2">
      <c r="A1046" s="161">
        <f>IF(ISBLANK('Nomenklatur komplett'!Q1046),"",'Nomenklatur komplett'!Q1046)</f>
        <v>2544</v>
      </c>
      <c r="B1046" s="161">
        <f>IF(ISBLANK('Nomenklatur komplett'!R1046),"",'Nomenklatur komplett'!R1046)</f>
        <v>11986</v>
      </c>
      <c r="C1046" s="162" t="str">
        <f>IF(ISBLANK('Nomenklatur komplett'!S1046),"-",'Nomenklatur komplett'!S1046)</f>
        <v>Feldbrunnen-St. Niklaus</v>
      </c>
    </row>
    <row r="1047" spans="1:3" x14ac:dyDescent="0.2">
      <c r="A1047" s="161" t="str">
        <f>IF(ISBLANK('Nomenklatur komplett'!Q1047),"",'Nomenklatur komplett'!Q1047)</f>
        <v/>
      </c>
      <c r="B1047" s="161">
        <f>IF(ISBLANK('Nomenklatur komplett'!R1047),"",'Nomenklatur komplett'!R1047)</f>
        <v>16513</v>
      </c>
      <c r="C1047" s="162" t="str">
        <f>IF(ISBLANK('Nomenklatur komplett'!S1047),"-",'Nomenklatur komplett'!S1047)</f>
        <v>Feldis</v>
      </c>
    </row>
    <row r="1048" spans="1:3" x14ac:dyDescent="0.2">
      <c r="A1048" s="161" t="str">
        <f>IF(ISBLANK('Nomenklatur komplett'!Q1048),"",'Nomenklatur komplett'!Q1048)</f>
        <v/>
      </c>
      <c r="B1048" s="161">
        <f>IF(ISBLANK('Nomenklatur komplett'!R1048),"",'Nomenklatur komplett'!R1048)</f>
        <v>10197</v>
      </c>
      <c r="C1048" s="162" t="str">
        <f>IF(ISBLANK('Nomenklatur komplett'!S1048),"-",'Nomenklatur komplett'!S1048)</f>
        <v>Feldis/Veulden</v>
      </c>
    </row>
    <row r="1049" spans="1:3" x14ac:dyDescent="0.2">
      <c r="A1049" s="161" t="str">
        <f>IF(ISBLANK('Nomenklatur komplett'!Q1049),"",'Nomenklatur komplett'!Q1049)</f>
        <v/>
      </c>
      <c r="B1049" s="161">
        <f>IF(ISBLANK('Nomenklatur komplett'!R1049),"",'Nomenklatur komplett'!R1049)</f>
        <v>11256</v>
      </c>
      <c r="C1049" s="162" t="str">
        <f>IF(ISBLANK('Nomenklatur komplett'!S1049),"-",'Nomenklatur komplett'!S1049)</f>
        <v>Fellers</v>
      </c>
    </row>
    <row r="1050" spans="1:3" x14ac:dyDescent="0.2">
      <c r="A1050" s="161">
        <f>IF(ISBLANK('Nomenklatur komplett'!Q1050),"",'Nomenklatur komplett'!Q1050)</f>
        <v>3731</v>
      </c>
      <c r="B1050" s="161">
        <f>IF(ISBLANK('Nomenklatur komplett'!R1050),"",'Nomenklatur komplett'!R1050)</f>
        <v>15996</v>
      </c>
      <c r="C1050" s="162" t="str">
        <f>IF(ISBLANK('Nomenklatur komplett'!S1050),"-",'Nomenklatur komplett'!S1050)</f>
        <v>Felsberg</v>
      </c>
    </row>
    <row r="1051" spans="1:3" x14ac:dyDescent="0.2">
      <c r="A1051" s="161" t="str">
        <f>IF(ISBLANK('Nomenklatur komplett'!Q1051),"",'Nomenklatur komplett'!Q1051)</f>
        <v/>
      </c>
      <c r="B1051" s="161">
        <f>IF(ISBLANK('Nomenklatur komplett'!R1051),"",'Nomenklatur komplett'!R1051)</f>
        <v>16234</v>
      </c>
      <c r="C1051" s="162" t="str">
        <f>IF(ISBLANK('Nomenklatur komplett'!S1051),"-",'Nomenklatur komplett'!S1051)</f>
        <v>Fenin</v>
      </c>
    </row>
    <row r="1052" spans="1:3" x14ac:dyDescent="0.2">
      <c r="A1052" s="161" t="str">
        <f>IF(ISBLANK('Nomenklatur komplett'!Q1052),"",'Nomenklatur komplett'!Q1052)</f>
        <v/>
      </c>
      <c r="B1052" s="161">
        <f>IF(ISBLANK('Nomenklatur komplett'!R1052),"",'Nomenklatur komplett'!R1052)</f>
        <v>11983</v>
      </c>
      <c r="C1052" s="162" t="str">
        <f>IF(ISBLANK('Nomenklatur komplett'!S1052),"-",'Nomenklatur komplett'!S1052)</f>
        <v>Fenin-Vilars-Saules</v>
      </c>
    </row>
    <row r="1053" spans="1:3" x14ac:dyDescent="0.2">
      <c r="A1053" s="161">
        <f>IF(ISBLANK('Nomenklatur komplett'!Q1053),"",'Nomenklatur komplett'!Q1053)</f>
        <v>6195</v>
      </c>
      <c r="B1053" s="161">
        <f>IF(ISBLANK('Nomenklatur komplett'!R1053),"",'Nomenklatur komplett'!R1053)</f>
        <v>11995</v>
      </c>
      <c r="C1053" s="162" t="str">
        <f>IF(ISBLANK('Nomenklatur komplett'!S1053),"-",'Nomenklatur komplett'!S1053)</f>
        <v>Ferden</v>
      </c>
    </row>
    <row r="1054" spans="1:3" x14ac:dyDescent="0.2">
      <c r="A1054" s="161">
        <f>IF(ISBLANK('Nomenklatur komplett'!Q1054),"",'Nomenklatur komplett'!Q1054)</f>
        <v>662</v>
      </c>
      <c r="B1054" s="161">
        <f>IF(ISBLANK('Nomenklatur komplett'!R1054),"",'Nomenklatur komplett'!R1054)</f>
        <v>15196</v>
      </c>
      <c r="C1054" s="162" t="str">
        <f>IF(ISBLANK('Nomenklatur komplett'!S1054),"-",'Nomenklatur komplett'!S1054)</f>
        <v>Ferenbalm</v>
      </c>
    </row>
    <row r="1055" spans="1:3" x14ac:dyDescent="0.2">
      <c r="A1055" s="161" t="str">
        <f>IF(ISBLANK('Nomenklatur komplett'!Q1055),"",'Nomenklatur komplett'!Q1055)</f>
        <v/>
      </c>
      <c r="B1055" s="161">
        <f>IF(ISBLANK('Nomenklatur komplett'!R1055),"",'Nomenklatur komplett'!R1055)</f>
        <v>11979</v>
      </c>
      <c r="C1055" s="162" t="str">
        <f>IF(ISBLANK('Nomenklatur komplett'!S1055),"-",'Nomenklatur komplett'!S1055)</f>
        <v>Ferlens (VD)</v>
      </c>
    </row>
    <row r="1056" spans="1:3" x14ac:dyDescent="0.2">
      <c r="A1056" s="161">
        <f>IF(ISBLANK('Nomenklatur komplett'!Q1056),"",'Nomenklatur komplett'!Q1056)</f>
        <v>2194</v>
      </c>
      <c r="B1056" s="161">
        <f>IF(ISBLANK('Nomenklatur komplett'!R1056),"",'Nomenklatur komplett'!R1056)</f>
        <v>11978</v>
      </c>
      <c r="C1056" s="162" t="str">
        <f>IF(ISBLANK('Nomenklatur komplett'!S1056),"-",'Nomenklatur komplett'!S1056)</f>
        <v>Ferpicloz</v>
      </c>
    </row>
    <row r="1057" spans="1:3" x14ac:dyDescent="0.2">
      <c r="A1057" s="161">
        <f>IF(ISBLANK('Nomenklatur komplett'!Q1057),"",'Nomenklatur komplett'!Q1057)</f>
        <v>3713</v>
      </c>
      <c r="B1057" s="161">
        <f>IF(ISBLANK('Nomenklatur komplett'!R1057),"",'Nomenklatur komplett'!R1057)</f>
        <v>16045</v>
      </c>
      <c r="C1057" s="162" t="str">
        <f>IF(ISBLANK('Nomenklatur komplett'!S1057),"-",'Nomenklatur komplett'!S1057)</f>
        <v>Ferrera</v>
      </c>
    </row>
    <row r="1058" spans="1:3" x14ac:dyDescent="0.2">
      <c r="A1058" s="161">
        <f>IF(ISBLANK('Nomenklatur komplett'!Q1058),"",'Nomenklatur komplett'!Q1058)</f>
        <v>5483</v>
      </c>
      <c r="B1058" s="161">
        <f>IF(ISBLANK('Nomenklatur komplett'!R1058),"",'Nomenklatur komplett'!R1058)</f>
        <v>14746</v>
      </c>
      <c r="C1058" s="162" t="str">
        <f>IF(ISBLANK('Nomenklatur komplett'!S1058),"-",'Nomenklatur komplett'!S1058)</f>
        <v>Ferreyres</v>
      </c>
    </row>
    <row r="1059" spans="1:3" x14ac:dyDescent="0.2">
      <c r="A1059" s="161" t="str">
        <f>IF(ISBLANK('Nomenklatur komplett'!Q1059),"",'Nomenklatur komplett'!Q1059)</f>
        <v/>
      </c>
      <c r="B1059" s="161">
        <f>IF(ISBLANK('Nomenklatur komplett'!R1059),"",'Nomenklatur komplett'!R1059)</f>
        <v>11976</v>
      </c>
      <c r="C1059" s="162" t="str">
        <f>IF(ISBLANK('Nomenklatur komplett'!S1059),"-",'Nomenklatur komplett'!S1059)</f>
        <v>Feschel</v>
      </c>
    </row>
    <row r="1060" spans="1:3" x14ac:dyDescent="0.2">
      <c r="A1060" s="161" t="str">
        <f>IF(ISBLANK('Nomenklatur komplett'!Q1060),"",'Nomenklatur komplett'!Q1060)</f>
        <v/>
      </c>
      <c r="B1060" s="161">
        <f>IF(ISBLANK('Nomenklatur komplett'!R1060),"",'Nomenklatur komplett'!R1060)</f>
        <v>11975</v>
      </c>
      <c r="C1060" s="162" t="str">
        <f>IF(ISBLANK('Nomenklatur komplett'!S1060),"-",'Nomenklatur komplett'!S1060)</f>
        <v>Fescoggia</v>
      </c>
    </row>
    <row r="1061" spans="1:3" x14ac:dyDescent="0.2">
      <c r="A1061" s="161" t="str">
        <f>IF(ISBLANK('Nomenklatur komplett'!Q1061),"",'Nomenklatur komplett'!Q1061)</f>
        <v/>
      </c>
      <c r="B1061" s="161">
        <f>IF(ISBLANK('Nomenklatur komplett'!R1061),"",'Nomenklatur komplett'!R1061)</f>
        <v>16512</v>
      </c>
      <c r="C1061" s="162" t="str">
        <f>IF(ISBLANK('Nomenklatur komplett'!S1061),"-",'Nomenklatur komplett'!S1061)</f>
        <v>Fetan</v>
      </c>
    </row>
    <row r="1062" spans="1:3" x14ac:dyDescent="0.2">
      <c r="A1062" s="161">
        <f>IF(ISBLANK('Nomenklatur komplett'!Q1062),"",'Nomenklatur komplett'!Q1062)</f>
        <v>27</v>
      </c>
      <c r="B1062" s="161">
        <f>IF(ISBLANK('Nomenklatur komplett'!R1062),"",'Nomenklatur komplett'!R1062)</f>
        <v>11973</v>
      </c>
      <c r="C1062" s="162" t="str">
        <f>IF(ISBLANK('Nomenklatur komplett'!S1062),"-",'Nomenklatur komplett'!S1062)</f>
        <v>Feuerthalen</v>
      </c>
    </row>
    <row r="1063" spans="1:3" x14ac:dyDescent="0.2">
      <c r="A1063" s="161">
        <f>IF(ISBLANK('Nomenklatur komplett'!Q1063),"",'Nomenklatur komplett'!Q1063)</f>
        <v>1321</v>
      </c>
      <c r="B1063" s="161">
        <f>IF(ISBLANK('Nomenklatur komplett'!R1063),"",'Nomenklatur komplett'!R1063)</f>
        <v>12007</v>
      </c>
      <c r="C1063" s="162" t="str">
        <f>IF(ISBLANK('Nomenklatur komplett'!S1063),"-",'Nomenklatur komplett'!S1063)</f>
        <v>Feusisberg</v>
      </c>
    </row>
    <row r="1064" spans="1:3" x14ac:dyDescent="0.2">
      <c r="A1064" s="161">
        <f>IF(ISBLANK('Nomenklatur komplett'!Q1064),"",'Nomenklatur komplett'!Q1064)</f>
        <v>5522</v>
      </c>
      <c r="B1064" s="161">
        <f>IF(ISBLANK('Nomenklatur komplett'!R1064),"",'Nomenklatur komplett'!R1064)</f>
        <v>14744</v>
      </c>
      <c r="C1064" s="162" t="str">
        <f>IF(ISBLANK('Nomenklatur komplett'!S1064),"-",'Nomenklatur komplett'!S1064)</f>
        <v>Fey</v>
      </c>
    </row>
    <row r="1065" spans="1:3" x14ac:dyDescent="0.2">
      <c r="A1065" s="161" t="str">
        <f>IF(ISBLANK('Nomenklatur komplett'!Q1065),"",'Nomenklatur komplett'!Q1065)</f>
        <v/>
      </c>
      <c r="B1065" s="161">
        <f>IF(ISBLANK('Nomenklatur komplett'!R1065),"",'Nomenklatur komplett'!R1065)</f>
        <v>11984</v>
      </c>
      <c r="C1065" s="162" t="str">
        <f>IF(ISBLANK('Nomenklatur komplett'!S1065),"-",'Nomenklatur komplett'!S1065)</f>
        <v>Fiaugères</v>
      </c>
    </row>
    <row r="1066" spans="1:3" x14ac:dyDescent="0.2">
      <c r="A1066" s="161">
        <f>IF(ISBLANK('Nomenklatur komplett'!Q1066),"",'Nomenklatur komplett'!Q1066)</f>
        <v>3861</v>
      </c>
      <c r="B1066" s="161">
        <f>IF(ISBLANK('Nomenklatur komplett'!R1066),"",'Nomenklatur komplett'!R1066)</f>
        <v>16022</v>
      </c>
      <c r="C1066" s="162" t="str">
        <f>IF(ISBLANK('Nomenklatur komplett'!S1066),"-",'Nomenklatur komplett'!S1066)</f>
        <v>Fideris</v>
      </c>
    </row>
    <row r="1067" spans="1:3" x14ac:dyDescent="0.2">
      <c r="A1067" s="161">
        <f>IF(ISBLANK('Nomenklatur komplett'!Q1067),"",'Nomenklatur komplett'!Q1067)</f>
        <v>6057</v>
      </c>
      <c r="B1067" s="161">
        <f>IF(ISBLANK('Nomenklatur komplett'!R1067),"",'Nomenklatur komplett'!R1067)</f>
        <v>12018</v>
      </c>
      <c r="C1067" s="162" t="str">
        <f>IF(ISBLANK('Nomenklatur komplett'!S1067),"-",'Nomenklatur komplett'!S1067)</f>
        <v>Fiesch</v>
      </c>
    </row>
    <row r="1068" spans="1:3" x14ac:dyDescent="0.2">
      <c r="A1068" s="161">
        <f>IF(ISBLANK('Nomenklatur komplett'!Q1068),"",'Nomenklatur komplett'!Q1068)</f>
        <v>6058</v>
      </c>
      <c r="B1068" s="161">
        <f>IF(ISBLANK('Nomenklatur komplett'!R1068),"",'Nomenklatur komplett'!R1068)</f>
        <v>12017</v>
      </c>
      <c r="C1068" s="162" t="str">
        <f>IF(ISBLANK('Nomenklatur komplett'!S1068),"-",'Nomenklatur komplett'!S1068)</f>
        <v>Fieschertal</v>
      </c>
    </row>
    <row r="1069" spans="1:3" x14ac:dyDescent="0.2">
      <c r="A1069" s="161">
        <f>IF(ISBLANK('Nomenklatur komplett'!Q1069),"",'Nomenklatur komplett'!Q1069)</f>
        <v>5556</v>
      </c>
      <c r="B1069" s="161">
        <f>IF(ISBLANK('Nomenklatur komplett'!R1069),"",'Nomenklatur komplett'!R1069)</f>
        <v>14742</v>
      </c>
      <c r="C1069" s="162" t="str">
        <f>IF(ISBLANK('Nomenklatur komplett'!S1069),"-",'Nomenklatur komplett'!S1069)</f>
        <v>Fiez</v>
      </c>
    </row>
    <row r="1070" spans="1:3" x14ac:dyDescent="0.2">
      <c r="A1070" s="161" t="str">
        <f>IF(ISBLANK('Nomenklatur komplett'!Q1070),"",'Nomenklatur komplett'!Q1070)</f>
        <v/>
      </c>
      <c r="B1070" s="161">
        <f>IF(ISBLANK('Nomenklatur komplett'!R1070),"",'Nomenklatur komplett'!R1070)</f>
        <v>12015</v>
      </c>
      <c r="C1070" s="162" t="str">
        <f>IF(ISBLANK('Nomenklatur komplett'!S1070),"-",'Nomenklatur komplett'!S1070)</f>
        <v>Filet</v>
      </c>
    </row>
    <row r="1071" spans="1:3" x14ac:dyDescent="0.2">
      <c r="A1071" s="161" t="str">
        <f>IF(ISBLANK('Nomenklatur komplett'!Q1071),"",'Nomenklatur komplett'!Q1071)</f>
        <v/>
      </c>
      <c r="B1071" s="161">
        <f>IF(ISBLANK('Nomenklatur komplett'!R1071),"",'Nomenklatur komplett'!R1071)</f>
        <v>10004</v>
      </c>
      <c r="C1071" s="162" t="str">
        <f>IF(ISBLANK('Nomenklatur komplett'!S1071),"-",'Nomenklatur komplett'!S1071)</f>
        <v>Filisur</v>
      </c>
    </row>
    <row r="1072" spans="1:3" x14ac:dyDescent="0.2">
      <c r="A1072" s="161" t="str">
        <f>IF(ISBLANK('Nomenklatur komplett'!Q1072),"",'Nomenklatur komplett'!Q1072)</f>
        <v/>
      </c>
      <c r="B1072" s="161">
        <f>IF(ISBLANK('Nomenklatur komplett'!R1072),"",'Nomenklatur komplett'!R1072)</f>
        <v>12011</v>
      </c>
      <c r="C1072" s="162" t="str">
        <f>IF(ISBLANK('Nomenklatur komplett'!S1072),"-",'Nomenklatur komplett'!S1072)</f>
        <v>Filzbach</v>
      </c>
    </row>
    <row r="1073" spans="1:3" x14ac:dyDescent="0.2">
      <c r="A1073" s="161">
        <f>IF(ISBLANK('Nomenklatur komplett'!Q1073),"",'Nomenklatur komplett'!Q1073)</f>
        <v>6214</v>
      </c>
      <c r="B1073" s="161">
        <f>IF(ISBLANK('Nomenklatur komplett'!R1073),"",'Nomenklatur komplett'!R1073)</f>
        <v>12010</v>
      </c>
      <c r="C1073" s="162" t="str">
        <f>IF(ISBLANK('Nomenklatur komplett'!S1073),"-",'Nomenklatur komplett'!S1073)</f>
        <v>Finhaut</v>
      </c>
    </row>
    <row r="1074" spans="1:3" x14ac:dyDescent="0.2">
      <c r="A1074" s="161">
        <f>IF(ISBLANK('Nomenklatur komplett'!Q1074),"",'Nomenklatur komplett'!Q1074)</f>
        <v>493</v>
      </c>
      <c r="B1074" s="161">
        <f>IF(ISBLANK('Nomenklatur komplett'!R1074),"",'Nomenklatur komplett'!R1074)</f>
        <v>15102</v>
      </c>
      <c r="C1074" s="162" t="str">
        <f>IF(ISBLANK('Nomenklatur komplett'!S1074),"-",'Nomenklatur komplett'!S1074)</f>
        <v>Finsterhennen</v>
      </c>
    </row>
    <row r="1075" spans="1:3" x14ac:dyDescent="0.2">
      <c r="A1075" s="161">
        <f>IF(ISBLANK('Nomenklatur komplett'!Q1075),"",'Nomenklatur komplett'!Q1075)</f>
        <v>1129</v>
      </c>
      <c r="B1075" s="161">
        <f>IF(ISBLANK('Nomenklatur komplett'!R1075),"",'Nomenklatur komplett'!R1075)</f>
        <v>15546</v>
      </c>
      <c r="C1075" s="162" t="str">
        <f>IF(ISBLANK('Nomenklatur komplett'!S1075),"-",'Nomenklatur komplett'!S1075)</f>
        <v>Fischbach</v>
      </c>
    </row>
    <row r="1076" spans="1:3" x14ac:dyDescent="0.2">
      <c r="A1076" s="161">
        <f>IF(ISBLANK('Nomenklatur komplett'!Q1076),"",'Nomenklatur komplett'!Q1076)</f>
        <v>4067</v>
      </c>
      <c r="B1076" s="161">
        <f>IF(ISBLANK('Nomenklatur komplett'!R1076),"",'Nomenklatur komplett'!R1076)</f>
        <v>12006</v>
      </c>
      <c r="C1076" s="162" t="str">
        <f>IF(ISBLANK('Nomenklatur komplett'!S1076),"-",'Nomenklatur komplett'!S1076)</f>
        <v>Fischbach-Göslikon</v>
      </c>
    </row>
    <row r="1077" spans="1:3" x14ac:dyDescent="0.2">
      <c r="A1077" s="161">
        <f>IF(ISBLANK('Nomenklatur komplett'!Q1077),"",'Nomenklatur komplett'!Q1077)</f>
        <v>114</v>
      </c>
      <c r="B1077" s="161">
        <f>IF(ISBLANK('Nomenklatur komplett'!R1077),"",'Nomenklatur komplett'!R1077)</f>
        <v>12002</v>
      </c>
      <c r="C1077" s="162" t="str">
        <f>IF(ISBLANK('Nomenklatur komplett'!S1077),"-",'Nomenklatur komplett'!S1077)</f>
        <v>Fischenthal</v>
      </c>
    </row>
    <row r="1078" spans="1:3" x14ac:dyDescent="0.2">
      <c r="A1078" s="161">
        <f>IF(ISBLANK('Nomenklatur komplett'!Q1078),"",'Nomenklatur komplett'!Q1078)</f>
        <v>4726</v>
      </c>
      <c r="B1078" s="161">
        <f>IF(ISBLANK('Nomenklatur komplett'!R1078),"",'Nomenklatur komplett'!R1078)</f>
        <v>15419</v>
      </c>
      <c r="C1078" s="162" t="str">
        <f>IF(ISBLANK('Nomenklatur komplett'!S1078),"-",'Nomenklatur komplett'!S1078)</f>
        <v>Fischingen</v>
      </c>
    </row>
    <row r="1079" spans="1:3" x14ac:dyDescent="0.2">
      <c r="A1079" s="161">
        <f>IF(ISBLANK('Nomenklatur komplett'!Q1079),"",'Nomenklatur komplett'!Q1079)</f>
        <v>4306</v>
      </c>
      <c r="B1079" s="161">
        <f>IF(ISBLANK('Nomenklatur komplett'!R1079),"",'Nomenklatur komplett'!R1079)</f>
        <v>11999</v>
      </c>
      <c r="C1079" s="162" t="str">
        <f>IF(ISBLANK('Nomenklatur komplett'!S1079),"-",'Nomenklatur komplett'!S1079)</f>
        <v>Fisibach</v>
      </c>
    </row>
    <row r="1080" spans="1:3" x14ac:dyDescent="0.2">
      <c r="A1080" s="161">
        <f>IF(ISBLANK('Nomenklatur komplett'!Q1080),"",'Nomenklatur komplett'!Q1080)</f>
        <v>4027</v>
      </c>
      <c r="B1080" s="161">
        <f>IF(ISBLANK('Nomenklatur komplett'!R1080),"",'Nomenklatur komplett'!R1080)</f>
        <v>11998</v>
      </c>
      <c r="C1080" s="162" t="str">
        <f>IF(ISBLANK('Nomenklatur komplett'!S1080),"-",'Nomenklatur komplett'!S1080)</f>
        <v>Fislisbach</v>
      </c>
    </row>
    <row r="1081" spans="1:3" x14ac:dyDescent="0.2">
      <c r="A1081" s="161">
        <f>IF(ISBLANK('Nomenklatur komplett'!Q1081),"",'Nomenklatur komplett'!Q1081)</f>
        <v>28</v>
      </c>
      <c r="B1081" s="161">
        <f>IF(ISBLANK('Nomenklatur komplett'!R1081),"",'Nomenklatur komplett'!R1081)</f>
        <v>11997</v>
      </c>
      <c r="C1081" s="162" t="str">
        <f>IF(ISBLANK('Nomenklatur komplett'!S1081),"-",'Nomenklatur komplett'!S1081)</f>
        <v>Flaach</v>
      </c>
    </row>
    <row r="1082" spans="1:3" x14ac:dyDescent="0.2">
      <c r="A1082" s="161">
        <f>IF(ISBLANK('Nomenklatur komplett'!Q1082),"",'Nomenklatur komplett'!Q1082)</f>
        <v>3402</v>
      </c>
      <c r="B1082" s="161">
        <f>IF(ISBLANK('Nomenklatur komplett'!R1082),"",'Nomenklatur komplett'!R1082)</f>
        <v>14452</v>
      </c>
      <c r="C1082" s="162" t="str">
        <f>IF(ISBLANK('Nomenklatur komplett'!S1082),"-",'Nomenklatur komplett'!S1082)</f>
        <v>Flawil</v>
      </c>
    </row>
    <row r="1083" spans="1:3" x14ac:dyDescent="0.2">
      <c r="A1083" s="161">
        <f>IF(ISBLANK('Nomenklatur komplett'!Q1083),"",'Nomenklatur komplett'!Q1083)</f>
        <v>3662</v>
      </c>
      <c r="B1083" s="161">
        <f>IF(ISBLANK('Nomenklatur komplett'!R1083),"",'Nomenklatur komplett'!R1083)</f>
        <v>15979</v>
      </c>
      <c r="C1083" s="162" t="str">
        <f>IF(ISBLANK('Nomenklatur komplett'!S1083),"-",'Nomenklatur komplett'!S1083)</f>
        <v>Flerden</v>
      </c>
    </row>
    <row r="1084" spans="1:3" x14ac:dyDescent="0.2">
      <c r="A1084" s="161" t="str">
        <f>IF(ISBLANK('Nomenklatur komplett'!Q1084),"",'Nomenklatur komplett'!Q1084)</f>
        <v/>
      </c>
      <c r="B1084" s="161">
        <f>IF(ISBLANK('Nomenklatur komplett'!R1084),"",'Nomenklatur komplett'!R1084)</f>
        <v>11943</v>
      </c>
      <c r="C1084" s="162" t="str">
        <f>IF(ISBLANK('Nomenklatur komplett'!S1084),"-",'Nomenklatur komplett'!S1084)</f>
        <v>Fleurier</v>
      </c>
    </row>
    <row r="1085" spans="1:3" x14ac:dyDescent="0.2">
      <c r="A1085" s="161">
        <f>IF(ISBLANK('Nomenklatur komplett'!Q1085),"",'Nomenklatur komplett'!Q1085)</f>
        <v>3732</v>
      </c>
      <c r="B1085" s="161">
        <f>IF(ISBLANK('Nomenklatur komplett'!R1085),"",'Nomenklatur komplett'!R1085)</f>
        <v>15997</v>
      </c>
      <c r="C1085" s="162" t="str">
        <f>IF(ISBLANK('Nomenklatur komplett'!S1085),"-",'Nomenklatur komplett'!S1085)</f>
        <v>Flims</v>
      </c>
    </row>
    <row r="1086" spans="1:3" x14ac:dyDescent="0.2">
      <c r="A1086" s="161" t="str">
        <f>IF(ISBLANK('Nomenklatur komplett'!Q1086),"",'Nomenklatur komplett'!Q1086)</f>
        <v/>
      </c>
      <c r="B1086" s="161">
        <f>IF(ISBLANK('Nomenklatur komplett'!R1086),"",'Nomenklatur komplett'!R1086)</f>
        <v>10051</v>
      </c>
      <c r="C1086" s="162" t="str">
        <f>IF(ISBLANK('Nomenklatur komplett'!S1086),"-",'Nomenklatur komplett'!S1086)</f>
        <v>Flond</v>
      </c>
    </row>
    <row r="1087" spans="1:3" x14ac:dyDescent="0.2">
      <c r="A1087" s="161">
        <f>IF(ISBLANK('Nomenklatur komplett'!Q1087),"",'Nomenklatur komplett'!Q1087)</f>
        <v>2545</v>
      </c>
      <c r="B1087" s="161">
        <f>IF(ISBLANK('Nomenklatur komplett'!R1087),"",'Nomenklatur komplett'!R1087)</f>
        <v>11937</v>
      </c>
      <c r="C1087" s="162" t="str">
        <f>IF(ISBLANK('Nomenklatur komplett'!S1087),"-",'Nomenklatur komplett'!S1087)</f>
        <v>Flumenthal</v>
      </c>
    </row>
    <row r="1088" spans="1:3" x14ac:dyDescent="0.2">
      <c r="A1088" s="161">
        <f>IF(ISBLANK('Nomenklatur komplett'!Q1088),"",'Nomenklatur komplett'!Q1088)</f>
        <v>3292</v>
      </c>
      <c r="B1088" s="161">
        <f>IF(ISBLANK('Nomenklatur komplett'!R1088),"",'Nomenklatur komplett'!R1088)</f>
        <v>14412</v>
      </c>
      <c r="C1088" s="162" t="str">
        <f>IF(ISBLANK('Nomenklatur komplett'!S1088),"-",'Nomenklatur komplett'!S1088)</f>
        <v>Flums</v>
      </c>
    </row>
    <row r="1089" spans="1:3" x14ac:dyDescent="0.2">
      <c r="A1089" s="161" t="str">
        <f>IF(ISBLANK('Nomenklatur komplett'!Q1089),"",'Nomenklatur komplett'!Q1089)</f>
        <v/>
      </c>
      <c r="B1089" s="161">
        <f>IF(ISBLANK('Nomenklatur komplett'!R1089),"",'Nomenklatur komplett'!R1089)</f>
        <v>16296</v>
      </c>
      <c r="C1089" s="162" t="str">
        <f>IF(ISBLANK('Nomenklatur komplett'!S1089),"-",'Nomenklatur komplett'!S1089)</f>
        <v>Fluntern</v>
      </c>
    </row>
    <row r="1090" spans="1:3" x14ac:dyDescent="0.2">
      <c r="A1090" s="161">
        <f>IF(ISBLANK('Nomenklatur komplett'!Q1090),"",'Nomenklatur komplett'!Q1090)</f>
        <v>29</v>
      </c>
      <c r="B1090" s="161">
        <f>IF(ISBLANK('Nomenklatur komplett'!R1090),"",'Nomenklatur komplett'!R1090)</f>
        <v>11935</v>
      </c>
      <c r="C1090" s="162" t="str">
        <f>IF(ISBLANK('Nomenklatur komplett'!S1090),"-",'Nomenklatur komplett'!S1090)</f>
        <v>Flurlingen</v>
      </c>
    </row>
    <row r="1091" spans="1:3" x14ac:dyDescent="0.2">
      <c r="A1091" s="161">
        <f>IF(ISBLANK('Nomenklatur komplett'!Q1091),"",'Nomenklatur komplett'!Q1091)</f>
        <v>3951</v>
      </c>
      <c r="B1091" s="161">
        <f>IF(ISBLANK('Nomenklatur komplett'!R1091),"",'Nomenklatur komplett'!R1091)</f>
        <v>16032</v>
      </c>
      <c r="C1091" s="162" t="str">
        <f>IF(ISBLANK('Nomenklatur komplett'!S1091),"-",'Nomenklatur komplett'!S1091)</f>
        <v>Fläsch</v>
      </c>
    </row>
    <row r="1092" spans="1:3" x14ac:dyDescent="0.2">
      <c r="A1092" s="161">
        <f>IF(ISBLANK('Nomenklatur komplett'!Q1092),"",'Nomenklatur komplett'!Q1092)</f>
        <v>1207</v>
      </c>
      <c r="B1092" s="161">
        <f>IF(ISBLANK('Nomenklatur komplett'!R1092),"",'Nomenklatur komplett'!R1092)</f>
        <v>11940</v>
      </c>
      <c r="C1092" s="162" t="str">
        <f>IF(ISBLANK('Nomenklatur komplett'!S1092),"-",'Nomenklatur komplett'!S1092)</f>
        <v>Flüelen</v>
      </c>
    </row>
    <row r="1093" spans="1:3" x14ac:dyDescent="0.2">
      <c r="A1093" s="161">
        <f>IF(ISBLANK('Nomenklatur komplett'!Q1093),"",'Nomenklatur komplett'!Q1093)</f>
        <v>1004</v>
      </c>
      <c r="B1093" s="161">
        <f>IF(ISBLANK('Nomenklatur komplett'!R1093),"",'Nomenklatur komplett'!R1093)</f>
        <v>15543</v>
      </c>
      <c r="C1093" s="162" t="str">
        <f>IF(ISBLANK('Nomenklatur komplett'!S1093),"-",'Nomenklatur komplett'!S1093)</f>
        <v>Flühli</v>
      </c>
    </row>
    <row r="1094" spans="1:3" x14ac:dyDescent="0.2">
      <c r="A1094" s="161" t="str">
        <f>IF(ISBLANK('Nomenklatur komplett'!Q1094),"",'Nomenklatur komplett'!Q1094)</f>
        <v/>
      </c>
      <c r="B1094" s="161">
        <f>IF(ISBLANK('Nomenklatur komplett'!R1094),"",'Nomenklatur komplett'!R1094)</f>
        <v>11921</v>
      </c>
      <c r="C1094" s="162" t="str">
        <f>IF(ISBLANK('Nomenklatur komplett'!S1094),"-",'Nomenklatur komplett'!S1094)</f>
        <v>Font</v>
      </c>
    </row>
    <row r="1095" spans="1:3" x14ac:dyDescent="0.2">
      <c r="A1095" s="161" t="str">
        <f>IF(ISBLANK('Nomenklatur komplett'!Q1095),"",'Nomenklatur komplett'!Q1095)</f>
        <v/>
      </c>
      <c r="B1095" s="161">
        <f>IF(ISBLANK('Nomenklatur komplett'!R1095),"",'Nomenklatur komplett'!R1095)</f>
        <v>11945</v>
      </c>
      <c r="C1095" s="162" t="str">
        <f>IF(ISBLANK('Nomenklatur komplett'!S1095),"-",'Nomenklatur komplett'!S1095)</f>
        <v>Fontainemelon</v>
      </c>
    </row>
    <row r="1096" spans="1:3" x14ac:dyDescent="0.2">
      <c r="A1096" s="161" t="str">
        <f>IF(ISBLANK('Nomenklatur komplett'!Q1096),"",'Nomenklatur komplett'!Q1096)</f>
        <v/>
      </c>
      <c r="B1096" s="161">
        <f>IF(ISBLANK('Nomenklatur komplett'!R1096),"",'Nomenklatur komplett'!R1096)</f>
        <v>11931</v>
      </c>
      <c r="C1096" s="162" t="str">
        <f>IF(ISBLANK('Nomenklatur komplett'!S1096),"-",'Nomenklatur komplett'!S1096)</f>
        <v>Fontaines (NE)</v>
      </c>
    </row>
    <row r="1097" spans="1:3" x14ac:dyDescent="0.2">
      <c r="A1097" s="161">
        <f>IF(ISBLANK('Nomenklatur komplett'!Q1097),"",'Nomenklatur komplett'!Q1097)</f>
        <v>5557</v>
      </c>
      <c r="B1097" s="161">
        <f>IF(ISBLANK('Nomenklatur komplett'!R1097),"",'Nomenklatur komplett'!R1097)</f>
        <v>14751</v>
      </c>
      <c r="C1097" s="162" t="str">
        <f>IF(ISBLANK('Nomenklatur komplett'!S1097),"-",'Nomenklatur komplett'!S1097)</f>
        <v>Fontaines-sur-Grandson</v>
      </c>
    </row>
    <row r="1098" spans="1:3" x14ac:dyDescent="0.2">
      <c r="A1098" s="161" t="str">
        <f>IF(ISBLANK('Nomenklatur komplett'!Q1098),"",'Nomenklatur komplett'!Q1098)</f>
        <v/>
      </c>
      <c r="B1098" s="161">
        <f>IF(ISBLANK('Nomenklatur komplett'!R1098),"",'Nomenklatur komplett'!R1098)</f>
        <v>11928</v>
      </c>
      <c r="C1098" s="162" t="str">
        <f>IF(ISBLANK('Nomenklatur komplett'!S1098),"-",'Nomenklatur komplett'!S1098)</f>
        <v>Fontanezier</v>
      </c>
    </row>
    <row r="1099" spans="1:3" x14ac:dyDescent="0.2">
      <c r="A1099" s="161">
        <f>IF(ISBLANK('Nomenklatur komplett'!Q1099),"",'Nomenklatur komplett'!Q1099)</f>
        <v>6790</v>
      </c>
      <c r="B1099" s="161">
        <f>IF(ISBLANK('Nomenklatur komplett'!R1099),"",'Nomenklatur komplett'!R1099)</f>
        <v>15626</v>
      </c>
      <c r="C1099" s="162" t="str">
        <f>IF(ISBLANK('Nomenklatur komplett'!S1099),"-",'Nomenklatur komplett'!S1099)</f>
        <v>Fontenais</v>
      </c>
    </row>
    <row r="1100" spans="1:3" x14ac:dyDescent="0.2">
      <c r="A1100" s="161" t="str">
        <f>IF(ISBLANK('Nomenklatur komplett'!Q1100),"",'Nomenklatur komplett'!Q1100)</f>
        <v/>
      </c>
      <c r="B1100" s="161">
        <f>IF(ISBLANK('Nomenklatur komplett'!R1100),"",'Nomenklatur komplett'!R1100)</f>
        <v>11926</v>
      </c>
      <c r="C1100" s="162" t="str">
        <f>IF(ISBLANK('Nomenklatur komplett'!S1100),"-",'Nomenklatur komplett'!S1100)</f>
        <v>Forel (FR)</v>
      </c>
    </row>
    <row r="1101" spans="1:3" x14ac:dyDescent="0.2">
      <c r="A1101" s="161">
        <f>IF(ISBLANK('Nomenklatur komplett'!Q1101),"",'Nomenklatur komplett'!Q1101)</f>
        <v>5604</v>
      </c>
      <c r="B1101" s="161">
        <f>IF(ISBLANK('Nomenklatur komplett'!R1101),"",'Nomenklatur komplett'!R1101)</f>
        <v>14753</v>
      </c>
      <c r="C1101" s="162" t="str">
        <f>IF(ISBLANK('Nomenklatur komplett'!S1101),"-",'Nomenklatur komplett'!S1101)</f>
        <v>Forel (Lavaux)</v>
      </c>
    </row>
    <row r="1102" spans="1:3" x14ac:dyDescent="0.2">
      <c r="A1102" s="161" t="str">
        <f>IF(ISBLANK('Nomenklatur komplett'!Q1102),"",'Nomenklatur komplett'!Q1102)</f>
        <v/>
      </c>
      <c r="B1102" s="161">
        <f>IF(ISBLANK('Nomenklatur komplett'!R1102),"",'Nomenklatur komplett'!R1102)</f>
        <v>11924</v>
      </c>
      <c r="C1102" s="162" t="str">
        <f>IF(ISBLANK('Nomenklatur komplett'!S1102),"-",'Nomenklatur komplett'!S1102)</f>
        <v>Forel-sur-Lucens</v>
      </c>
    </row>
    <row r="1103" spans="1:3" x14ac:dyDescent="0.2">
      <c r="A1103" s="161" t="str">
        <f>IF(ISBLANK('Nomenklatur komplett'!Q1103),"",'Nomenklatur komplett'!Q1103)</f>
        <v/>
      </c>
      <c r="B1103" s="161">
        <f>IF(ISBLANK('Nomenklatur komplett'!R1103),"",'Nomenklatur komplett'!R1103)</f>
        <v>11303</v>
      </c>
      <c r="C1103" s="162" t="str">
        <f>IF(ISBLANK('Nomenklatur komplett'!S1103),"-",'Nomenklatur komplett'!S1103)</f>
        <v>Formangueires</v>
      </c>
    </row>
    <row r="1104" spans="1:3" x14ac:dyDescent="0.2">
      <c r="A1104" s="161" t="str">
        <f>IF(ISBLANK('Nomenklatur komplett'!Q1104),"",'Nomenklatur komplett'!Q1104)</f>
        <v/>
      </c>
      <c r="B1104" s="161">
        <f>IF(ISBLANK('Nomenklatur komplett'!R1104),"",'Nomenklatur komplett'!R1104)</f>
        <v>11148</v>
      </c>
      <c r="C1104" s="162" t="str">
        <f>IF(ISBLANK('Nomenklatur komplett'!S1104),"-",'Nomenklatur komplett'!S1104)</f>
        <v>Forst</v>
      </c>
    </row>
    <row r="1105" spans="1:3" x14ac:dyDescent="0.2">
      <c r="A1105" s="161">
        <f>IF(ISBLANK('Nomenklatur komplett'!Q1105),"",'Nomenklatur komplett'!Q1105)</f>
        <v>948</v>
      </c>
      <c r="B1105" s="161">
        <f>IF(ISBLANK('Nomenklatur komplett'!R1105),"",'Nomenklatur komplett'!R1105)</f>
        <v>15345</v>
      </c>
      <c r="C1105" s="162" t="str">
        <f>IF(ISBLANK('Nomenklatur komplett'!S1105),"-",'Nomenklatur komplett'!S1105)</f>
        <v>Forst-Längenbühl</v>
      </c>
    </row>
    <row r="1106" spans="1:3" x14ac:dyDescent="0.2">
      <c r="A1106" s="161">
        <f>IF(ISBLANK('Nomenklatur komplett'!Q1106),"",'Nomenklatur komplett'!Q1106)</f>
        <v>5717</v>
      </c>
      <c r="B1106" s="161">
        <f>IF(ISBLANK('Nomenklatur komplett'!R1106),"",'Nomenklatur komplett'!R1106)</f>
        <v>14750</v>
      </c>
      <c r="C1106" s="162" t="str">
        <f>IF(ISBLANK('Nomenklatur komplett'!S1106),"-",'Nomenklatur komplett'!S1106)</f>
        <v>Founex</v>
      </c>
    </row>
    <row r="1107" spans="1:3" x14ac:dyDescent="0.2">
      <c r="A1107" s="161" t="str">
        <f>IF(ISBLANK('Nomenklatur komplett'!Q1107),"",'Nomenklatur komplett'!Q1107)</f>
        <v/>
      </c>
      <c r="B1107" s="161">
        <f>IF(ISBLANK('Nomenklatur komplett'!R1107),"",'Nomenklatur komplett'!R1107)</f>
        <v>11934</v>
      </c>
      <c r="C1107" s="162" t="str">
        <f>IF(ISBLANK('Nomenklatur komplett'!S1107),"-",'Nomenklatur komplett'!S1107)</f>
        <v>Franex</v>
      </c>
    </row>
    <row r="1108" spans="1:3" x14ac:dyDescent="0.2">
      <c r="A1108" s="161" t="str">
        <f>IF(ISBLANK('Nomenklatur komplett'!Q1108),"",'Nomenklatur komplett'!Q1108)</f>
        <v/>
      </c>
      <c r="B1108" s="161">
        <f>IF(ISBLANK('Nomenklatur komplett'!R1108),"",'Nomenklatur komplett'!R1108)</f>
        <v>11968</v>
      </c>
      <c r="C1108" s="162" t="str">
        <f>IF(ISBLANK('Nomenklatur komplett'!S1108),"-",'Nomenklatur komplett'!S1108)</f>
        <v>Frasco</v>
      </c>
    </row>
    <row r="1109" spans="1:3" x14ac:dyDescent="0.2">
      <c r="A1109" s="161" t="str">
        <f>IF(ISBLANK('Nomenklatur komplett'!Q1109),"",'Nomenklatur komplett'!Q1109)</f>
        <v/>
      </c>
      <c r="B1109" s="161">
        <f>IF(ISBLANK('Nomenklatur komplett'!R1109),"",'Nomenklatur komplett'!R1109)</f>
        <v>11966</v>
      </c>
      <c r="C1109" s="162" t="str">
        <f>IF(ISBLANK('Nomenklatur komplett'!S1109),"-",'Nomenklatur komplett'!S1109)</f>
        <v>Frasnacht</v>
      </c>
    </row>
    <row r="1110" spans="1:3" x14ac:dyDescent="0.2">
      <c r="A1110" s="161" t="str">
        <f>IF(ISBLANK('Nomenklatur komplett'!Q1110),"",'Nomenklatur komplett'!Q1110)</f>
        <v/>
      </c>
      <c r="B1110" s="161">
        <f>IF(ISBLANK('Nomenklatur komplett'!R1110),"",'Nomenklatur komplett'!R1110)</f>
        <v>11965</v>
      </c>
      <c r="C1110" s="162" t="str">
        <f>IF(ISBLANK('Nomenklatur komplett'!S1110),"-",'Nomenklatur komplett'!S1110)</f>
        <v>Frasses</v>
      </c>
    </row>
    <row r="1111" spans="1:3" x14ac:dyDescent="0.2">
      <c r="A1111" s="161">
        <f>IF(ISBLANK('Nomenklatur komplett'!Q1111),"",'Nomenklatur komplett'!Q1111)</f>
        <v>538</v>
      </c>
      <c r="B1111" s="161">
        <f>IF(ISBLANK('Nomenklatur komplett'!R1111),"",'Nomenklatur komplett'!R1111)</f>
        <v>15633</v>
      </c>
      <c r="C1111" s="162" t="str">
        <f>IF(ISBLANK('Nomenklatur komplett'!S1111),"-",'Nomenklatur komplett'!S1111)</f>
        <v>Fraubrunnen</v>
      </c>
    </row>
    <row r="1112" spans="1:3" x14ac:dyDescent="0.2">
      <c r="A1112" s="161">
        <f>IF(ISBLANK('Nomenklatur komplett'!Q1112),"",'Nomenklatur komplett'!Q1112)</f>
        <v>4566</v>
      </c>
      <c r="B1112" s="161">
        <f>IF(ISBLANK('Nomenklatur komplett'!R1112),"",'Nomenklatur komplett'!R1112)</f>
        <v>15458</v>
      </c>
      <c r="C1112" s="162" t="str">
        <f>IF(ISBLANK('Nomenklatur komplett'!S1112),"-",'Nomenklatur komplett'!S1112)</f>
        <v>Frauenfeld</v>
      </c>
    </row>
    <row r="1113" spans="1:3" x14ac:dyDescent="0.2">
      <c r="A1113" s="161">
        <f>IF(ISBLANK('Nomenklatur komplett'!Q1113),"",'Nomenklatur komplett'!Q1113)</f>
        <v>663</v>
      </c>
      <c r="B1113" s="161">
        <f>IF(ISBLANK('Nomenklatur komplett'!R1113),"",'Nomenklatur komplett'!R1113)</f>
        <v>15197</v>
      </c>
      <c r="C1113" s="162" t="str">
        <f>IF(ISBLANK('Nomenklatur komplett'!S1113),"-",'Nomenklatur komplett'!S1113)</f>
        <v>Frauenkappelen</v>
      </c>
    </row>
    <row r="1114" spans="1:3" x14ac:dyDescent="0.2">
      <c r="A1114" s="161" t="str">
        <f>IF(ISBLANK('Nomenklatur komplett'!Q1114),"",'Nomenklatur komplett'!Q1114)</f>
        <v/>
      </c>
      <c r="B1114" s="161">
        <f>IF(ISBLANK('Nomenklatur komplett'!R1114),"",'Nomenklatur komplett'!R1114)</f>
        <v>11034</v>
      </c>
      <c r="C1114" s="162" t="str">
        <f>IF(ISBLANK('Nomenklatur komplett'!S1114),"-",'Nomenklatur komplett'!S1114)</f>
        <v>Fregiécourt</v>
      </c>
    </row>
    <row r="1115" spans="1:3" x14ac:dyDescent="0.2">
      <c r="A1115" s="161">
        <f>IF(ISBLANK('Nomenklatur komplett'!Q1115),"",'Nomenklatur komplett'!Q1115)</f>
        <v>1322</v>
      </c>
      <c r="B1115" s="161">
        <f>IF(ISBLANK('Nomenklatur komplett'!R1115),"",'Nomenklatur komplett'!R1115)</f>
        <v>11961</v>
      </c>
      <c r="C1115" s="162" t="str">
        <f>IF(ISBLANK('Nomenklatur komplett'!S1115),"-",'Nomenklatur komplett'!S1115)</f>
        <v>Freienbach</v>
      </c>
    </row>
    <row r="1116" spans="1:3" x14ac:dyDescent="0.2">
      <c r="A1116" s="161" t="str">
        <f>IF(ISBLANK('Nomenklatur komplett'!Q1116),"",'Nomenklatur komplett'!Q1116)</f>
        <v/>
      </c>
      <c r="B1116" s="161">
        <f>IF(ISBLANK('Nomenklatur komplett'!R1116),"",'Nomenklatur komplett'!R1116)</f>
        <v>16579</v>
      </c>
      <c r="C1116" s="162" t="str">
        <f>IF(ISBLANK('Nomenklatur komplett'!S1116),"-",'Nomenklatur komplett'!S1116)</f>
        <v>Freienstein</v>
      </c>
    </row>
    <row r="1117" spans="1:3" x14ac:dyDescent="0.2">
      <c r="A1117" s="161">
        <f>IF(ISBLANK('Nomenklatur komplett'!Q1117),"",'Nomenklatur komplett'!Q1117)</f>
        <v>57</v>
      </c>
      <c r="B1117" s="161">
        <f>IF(ISBLANK('Nomenklatur komplett'!R1117),"",'Nomenklatur komplett'!R1117)</f>
        <v>11960</v>
      </c>
      <c r="C1117" s="162" t="str">
        <f>IF(ISBLANK('Nomenklatur komplett'!S1117),"-",'Nomenklatur komplett'!S1117)</f>
        <v>Freienstein-Teufen</v>
      </c>
    </row>
    <row r="1118" spans="1:3" x14ac:dyDescent="0.2">
      <c r="A1118" s="161">
        <f>IF(ISBLANK('Nomenklatur komplett'!Q1118),"",'Nomenklatur komplett'!Q1118)</f>
        <v>4028</v>
      </c>
      <c r="B1118" s="161">
        <f>IF(ISBLANK('Nomenklatur komplett'!R1118),"",'Nomenklatur komplett'!R1118)</f>
        <v>11946</v>
      </c>
      <c r="C1118" s="162" t="str">
        <f>IF(ISBLANK('Nomenklatur komplett'!S1118),"-",'Nomenklatur komplett'!S1118)</f>
        <v>Freienwil</v>
      </c>
    </row>
    <row r="1119" spans="1:3" x14ac:dyDescent="0.2">
      <c r="A1119" s="161">
        <f>IF(ISBLANK('Nomenklatur komplett'!Q1119),"",'Nomenklatur komplett'!Q1119)</f>
        <v>607</v>
      </c>
      <c r="B1119" s="161">
        <f>IF(ISBLANK('Nomenklatur komplett'!R1119),"",'Nomenklatur komplett'!R1119)</f>
        <v>15172</v>
      </c>
      <c r="C1119" s="162" t="str">
        <f>IF(ISBLANK('Nomenklatur komplett'!S1119),"-",'Nomenklatur komplett'!S1119)</f>
        <v>Freimettigen</v>
      </c>
    </row>
    <row r="1120" spans="1:3" x14ac:dyDescent="0.2">
      <c r="A1120" s="161">
        <f>IF(ISBLANK('Nomenklatur komplett'!Q1120),"",'Nomenklatur komplett'!Q1120)</f>
        <v>2824</v>
      </c>
      <c r="B1120" s="161">
        <f>IF(ISBLANK('Nomenklatur komplett'!R1120),"",'Nomenklatur komplett'!R1120)</f>
        <v>13769</v>
      </c>
      <c r="C1120" s="162" t="str">
        <f>IF(ISBLANK('Nomenklatur komplett'!S1120),"-",'Nomenklatur komplett'!S1120)</f>
        <v>Frenkendorf</v>
      </c>
    </row>
    <row r="1121" spans="1:3" x14ac:dyDescent="0.2">
      <c r="A1121" s="161" t="str">
        <f>IF(ISBLANK('Nomenklatur komplett'!Q1121),"",'Nomenklatur komplett'!Q1121)</f>
        <v/>
      </c>
      <c r="B1121" s="161">
        <f>IF(ISBLANK('Nomenklatur komplett'!R1121),"",'Nomenklatur komplett'!R1121)</f>
        <v>11955</v>
      </c>
      <c r="C1121" s="162" t="str">
        <f>IF(ISBLANK('Nomenklatur komplett'!S1121),"-",'Nomenklatur komplett'!S1121)</f>
        <v>Fresens</v>
      </c>
    </row>
    <row r="1122" spans="1:3" x14ac:dyDescent="0.2">
      <c r="A1122" s="161">
        <f>IF(ISBLANK('Nomenklatur komplett'!Q1122),"",'Nomenklatur komplett'!Q1122)</f>
        <v>2196</v>
      </c>
      <c r="B1122" s="161">
        <f>IF(ISBLANK('Nomenklatur komplett'!R1122),"",'Nomenklatur komplett'!R1122)</f>
        <v>11954</v>
      </c>
      <c r="C1122" s="162" t="str">
        <f>IF(ISBLANK('Nomenklatur komplett'!S1122),"-",'Nomenklatur komplett'!S1122)</f>
        <v>Fribourg</v>
      </c>
    </row>
    <row r="1123" spans="1:3" x14ac:dyDescent="0.2">
      <c r="A1123" s="161">
        <f>IF(ISBLANK('Nomenklatur komplett'!Q1123),"",'Nomenklatur komplett'!Q1123)</f>
        <v>4163</v>
      </c>
      <c r="B1123" s="161">
        <f>IF(ISBLANK('Nomenklatur komplett'!R1123),"",'Nomenklatur komplett'!R1123)</f>
        <v>11953</v>
      </c>
      <c r="C1123" s="162" t="str">
        <f>IF(ISBLANK('Nomenklatur komplett'!S1123),"-",'Nomenklatur komplett'!S1123)</f>
        <v>Frick</v>
      </c>
    </row>
    <row r="1124" spans="1:3" x14ac:dyDescent="0.2">
      <c r="A1124" s="161" t="str">
        <f>IF(ISBLANK('Nomenklatur komplett'!Q1124),"",'Nomenklatur komplett'!Q1124)</f>
        <v/>
      </c>
      <c r="B1124" s="161">
        <f>IF(ISBLANK('Nomenklatur komplett'!R1124),"",'Nomenklatur komplett'!R1124)</f>
        <v>11952</v>
      </c>
      <c r="C1124" s="162" t="str">
        <f>IF(ISBLANK('Nomenklatur komplett'!S1124),"-",'Nomenklatur komplett'!S1124)</f>
        <v>Friltschen</v>
      </c>
    </row>
    <row r="1125" spans="1:3" x14ac:dyDescent="0.2">
      <c r="A1125" s="161">
        <f>IF(ISBLANK('Nomenklatur komplett'!Q1125),"",'Nomenklatur komplett'!Q1125)</f>
        <v>5523</v>
      </c>
      <c r="B1125" s="161">
        <f>IF(ISBLANK('Nomenklatur komplett'!R1125),"",'Nomenklatur komplett'!R1125)</f>
        <v>14748</v>
      </c>
      <c r="C1125" s="162" t="str">
        <f>IF(ISBLANK('Nomenklatur komplett'!S1125),"-",'Nomenklatur komplett'!S1125)</f>
        <v>Froideville</v>
      </c>
    </row>
    <row r="1126" spans="1:3" x14ac:dyDescent="0.2">
      <c r="A1126" s="161" t="str">
        <f>IF(ISBLANK('Nomenklatur komplett'!Q1126),"",'Nomenklatur komplett'!Q1126)</f>
        <v/>
      </c>
      <c r="B1126" s="161">
        <f>IF(ISBLANK('Nomenklatur komplett'!R1126),"",'Nomenklatur komplett'!R1126)</f>
        <v>11372</v>
      </c>
      <c r="C1126" s="162" t="str">
        <f>IF(ISBLANK('Nomenklatur komplett'!S1126),"-",'Nomenklatur komplett'!S1126)</f>
        <v>Fruthwilen</v>
      </c>
    </row>
    <row r="1127" spans="1:3" x14ac:dyDescent="0.2">
      <c r="A1127" s="161">
        <f>IF(ISBLANK('Nomenklatur komplett'!Q1127),"",'Nomenklatur komplett'!Q1127)</f>
        <v>563</v>
      </c>
      <c r="B1127" s="161">
        <f>IF(ISBLANK('Nomenklatur komplett'!R1127),"",'Nomenklatur komplett'!R1127)</f>
        <v>15139</v>
      </c>
      <c r="C1127" s="162" t="str">
        <f>IF(ISBLANK('Nomenklatur komplett'!S1127),"-",'Nomenklatur komplett'!S1127)</f>
        <v>Frutigen</v>
      </c>
    </row>
    <row r="1128" spans="1:3" x14ac:dyDescent="0.2">
      <c r="A1128" s="161">
        <f>IF(ISBLANK('Nomenklatur komplett'!Q1128),"",'Nomenklatur komplett'!Q1128)</f>
        <v>2258</v>
      </c>
      <c r="B1128" s="161">
        <f>IF(ISBLANK('Nomenklatur komplett'!R1128),"",'Nomenklatur komplett'!R1128)</f>
        <v>11969</v>
      </c>
      <c r="C1128" s="162" t="str">
        <f>IF(ISBLANK('Nomenklatur komplett'!S1128),"-",'Nomenklatur komplett'!S1128)</f>
        <v>Fräschels</v>
      </c>
    </row>
    <row r="1129" spans="1:3" x14ac:dyDescent="0.2">
      <c r="A1129" s="161" t="str">
        <f>IF(ISBLANK('Nomenklatur komplett'!Q1129),"",'Nomenklatur komplett'!Q1129)</f>
        <v/>
      </c>
      <c r="B1129" s="161">
        <f>IF(ISBLANK('Nomenklatur komplett'!R1129),"",'Nomenklatur komplett'!R1129)</f>
        <v>10140</v>
      </c>
      <c r="C1129" s="162" t="str">
        <f>IF(ISBLANK('Nomenklatur komplett'!S1129),"-",'Nomenklatur komplett'!S1129)</f>
        <v>Ftan</v>
      </c>
    </row>
    <row r="1130" spans="1:3" x14ac:dyDescent="0.2">
      <c r="A1130" s="161" t="str">
        <f>IF(ISBLANK('Nomenklatur komplett'!Q1130),"",'Nomenklatur komplett'!Q1130)</f>
        <v/>
      </c>
      <c r="B1130" s="161">
        <f>IF(ISBLANK('Nomenklatur komplett'!R1130),"",'Nomenklatur komplett'!R1130)</f>
        <v>11322</v>
      </c>
      <c r="C1130" s="162" t="str">
        <f>IF(ISBLANK('Nomenklatur komplett'!S1130),"-",'Nomenklatur komplett'!S1130)</f>
        <v>Fuldera</v>
      </c>
    </row>
    <row r="1131" spans="1:3" x14ac:dyDescent="0.2">
      <c r="A1131" s="161">
        <f>IF(ISBLANK('Nomenklatur komplett'!Q1131),"",'Nomenklatur komplett'!Q1131)</f>
        <v>2575</v>
      </c>
      <c r="B1131" s="161">
        <f>IF(ISBLANK('Nomenklatur komplett'!R1131),"",'Nomenklatur komplett'!R1131)</f>
        <v>12092</v>
      </c>
      <c r="C1131" s="162" t="str">
        <f>IF(ISBLANK('Nomenklatur komplett'!S1131),"-",'Nomenklatur komplett'!S1131)</f>
        <v>Fulenbach</v>
      </c>
    </row>
    <row r="1132" spans="1:3" x14ac:dyDescent="0.2">
      <c r="A1132" s="161">
        <f>IF(ISBLANK('Nomenklatur komplett'!Q1132),"",'Nomenklatur komplett'!Q1132)</f>
        <v>4307</v>
      </c>
      <c r="B1132" s="161">
        <f>IF(ISBLANK('Nomenklatur komplett'!R1132),"",'Nomenklatur komplett'!R1132)</f>
        <v>12091</v>
      </c>
      <c r="C1132" s="162" t="str">
        <f>IF(ISBLANK('Nomenklatur komplett'!S1132),"-",'Nomenklatur komplett'!S1132)</f>
        <v>Full-Reuenthal</v>
      </c>
    </row>
    <row r="1133" spans="1:3" x14ac:dyDescent="0.2">
      <c r="A1133" s="161">
        <f>IF(ISBLANK('Nomenklatur komplett'!Q1133),"",'Nomenklatur komplett'!Q1133)</f>
        <v>6133</v>
      </c>
      <c r="B1133" s="161">
        <f>IF(ISBLANK('Nomenklatur komplett'!R1133),"",'Nomenklatur komplett'!R1133)</f>
        <v>12089</v>
      </c>
      <c r="C1133" s="162" t="str">
        <f>IF(ISBLANK('Nomenklatur komplett'!S1133),"-",'Nomenklatur komplett'!S1133)</f>
        <v>Fully</v>
      </c>
    </row>
    <row r="1134" spans="1:3" x14ac:dyDescent="0.2">
      <c r="A1134" s="161">
        <f>IF(ISBLANK('Nomenklatur komplett'!Q1134),"",'Nomenklatur komplett'!Q1134)</f>
        <v>3862</v>
      </c>
      <c r="B1134" s="161">
        <f>IF(ISBLANK('Nomenklatur komplett'!R1134),"",'Nomenklatur komplett'!R1134)</f>
        <v>16023</v>
      </c>
      <c r="C1134" s="162" t="str">
        <f>IF(ISBLANK('Nomenklatur komplett'!S1134),"-",'Nomenklatur komplett'!S1134)</f>
        <v>Furna</v>
      </c>
    </row>
    <row r="1135" spans="1:3" x14ac:dyDescent="0.2">
      <c r="A1135" s="161" t="str">
        <f>IF(ISBLANK('Nomenklatur komplett'!Q1135),"",'Nomenklatur komplett'!Q1135)</f>
        <v/>
      </c>
      <c r="B1135" s="161">
        <f>IF(ISBLANK('Nomenklatur komplett'!R1135),"",'Nomenklatur komplett'!R1135)</f>
        <v>16511</v>
      </c>
      <c r="C1135" s="162" t="str">
        <f>IF(ISBLANK('Nomenklatur komplett'!S1135),"-",'Nomenklatur komplett'!S1135)</f>
        <v>Furth</v>
      </c>
    </row>
    <row r="1136" spans="1:3" x14ac:dyDescent="0.2">
      <c r="A1136" s="161" t="str">
        <f>IF(ISBLANK('Nomenklatur komplett'!Q1136),"",'Nomenklatur komplett'!Q1136)</f>
        <v/>
      </c>
      <c r="B1136" s="161">
        <f>IF(ISBLANK('Nomenklatur komplett'!R1136),"",'Nomenklatur komplett'!R1136)</f>
        <v>12085</v>
      </c>
      <c r="C1136" s="162" t="str">
        <f>IF(ISBLANK('Nomenklatur komplett'!S1136),"-",'Nomenklatur komplett'!S1136)</f>
        <v>Fusio</v>
      </c>
    </row>
    <row r="1137" spans="1:3" x14ac:dyDescent="0.2">
      <c r="A1137" s="161" t="str">
        <f>IF(ISBLANK('Nomenklatur komplett'!Q1137),"",'Nomenklatur komplett'!Q1137)</f>
        <v/>
      </c>
      <c r="B1137" s="161">
        <f>IF(ISBLANK('Nomenklatur komplett'!R1137),"",'Nomenklatur komplett'!R1137)</f>
        <v>11377</v>
      </c>
      <c r="C1137" s="162" t="str">
        <f>IF(ISBLANK('Nomenklatur komplett'!S1137),"-",'Nomenklatur komplett'!S1137)</f>
        <v>Fuyens</v>
      </c>
    </row>
    <row r="1138" spans="1:3" x14ac:dyDescent="0.2">
      <c r="A1138" s="161">
        <f>IF(ISBLANK('Nomenklatur komplett'!Q1138),"",'Nomenklatur komplett'!Q1138)</f>
        <v>193</v>
      </c>
      <c r="B1138" s="161">
        <f>IF(ISBLANK('Nomenklatur komplett'!R1138),"",'Nomenklatur komplett'!R1138)</f>
        <v>12248</v>
      </c>
      <c r="C1138" s="162" t="str">
        <f>IF(ISBLANK('Nomenklatur komplett'!S1138),"-",'Nomenklatur komplett'!S1138)</f>
        <v>Fällanden</v>
      </c>
    </row>
    <row r="1139" spans="1:3" x14ac:dyDescent="0.2">
      <c r="A1139" s="161">
        <f>IF(ISBLANK('Nomenklatur komplett'!Q1139),"",'Nomenklatur komplett'!Q1139)</f>
        <v>5427</v>
      </c>
      <c r="B1139" s="161">
        <f>IF(ISBLANK('Nomenklatur komplett'!R1139),"",'Nomenklatur komplett'!R1139)</f>
        <v>14743</v>
      </c>
      <c r="C1139" s="162" t="str">
        <f>IF(ISBLANK('Nomenklatur komplett'!S1139),"-",'Nomenklatur komplett'!S1139)</f>
        <v>Féchy</v>
      </c>
    </row>
    <row r="1140" spans="1:3" x14ac:dyDescent="0.2">
      <c r="A1140" s="161">
        <f>IF(ISBLANK('Nomenklatur komplett'!Q1140),"",'Nomenklatur komplett'!Q1140)</f>
        <v>2016</v>
      </c>
      <c r="B1140" s="161">
        <f>IF(ISBLANK('Nomenklatur komplett'!R1140),"",'Nomenklatur komplett'!R1140)</f>
        <v>11974</v>
      </c>
      <c r="C1140" s="162" t="str">
        <f>IF(ISBLANK('Nomenklatur komplett'!S1140),"-",'Nomenklatur komplett'!S1140)</f>
        <v>Fétigny</v>
      </c>
    </row>
    <row r="1141" spans="1:3" x14ac:dyDescent="0.2">
      <c r="A1141" s="161">
        <f>IF(ISBLANK('Nomenklatur komplett'!Q1141),"",'Nomenklatur komplett'!Q1141)</f>
        <v>2825</v>
      </c>
      <c r="B1141" s="161">
        <f>IF(ISBLANK('Nomenklatur komplett'!R1141),"",'Nomenklatur komplett'!R1141)</f>
        <v>13770</v>
      </c>
      <c r="C1141" s="162" t="str">
        <f>IF(ISBLANK('Nomenklatur komplett'!S1141),"-",'Nomenklatur komplett'!S1141)</f>
        <v>Füllinsdorf</v>
      </c>
    </row>
    <row r="1142" spans="1:3" x14ac:dyDescent="0.2">
      <c r="A1142" s="161">
        <f>IF(ISBLANK('Nomenklatur komplett'!Q1142),"",'Nomenklatur komplett'!Q1142)</f>
        <v>3633</v>
      </c>
      <c r="B1142" s="161">
        <f>IF(ISBLANK('Nomenklatur komplett'!R1142),"",'Nomenklatur komplett'!R1142)</f>
        <v>15975</v>
      </c>
      <c r="C1142" s="162" t="str">
        <f>IF(ISBLANK('Nomenklatur komplett'!S1142),"-",'Nomenklatur komplett'!S1142)</f>
        <v>Fürstenau</v>
      </c>
    </row>
    <row r="1143" spans="1:3" x14ac:dyDescent="0.2">
      <c r="A1143" s="161">
        <f>IF(ISBLANK('Nomenklatur komplett'!Q1143),"",'Nomenklatur komplett'!Q1143)</f>
        <v>4571</v>
      </c>
      <c r="B1143" s="161">
        <f>IF(ISBLANK('Nomenklatur komplett'!R1143),"",'Nomenklatur komplett'!R1143)</f>
        <v>15457</v>
      </c>
      <c r="C1143" s="162" t="str">
        <f>IF(ISBLANK('Nomenklatur komplett'!S1143),"-",'Nomenklatur komplett'!S1143)</f>
        <v>Gachnang</v>
      </c>
    </row>
    <row r="1144" spans="1:3" x14ac:dyDescent="0.2">
      <c r="A1144" s="161" t="str">
        <f>IF(ISBLANK('Nomenklatur komplett'!Q1144),"",'Nomenklatur komplett'!Q1144)</f>
        <v/>
      </c>
      <c r="B1144" s="161">
        <f>IF(ISBLANK('Nomenklatur komplett'!R1144),"",'Nomenklatur komplett'!R1144)</f>
        <v>10979</v>
      </c>
      <c r="C1144" s="162" t="str">
        <f>IF(ISBLANK('Nomenklatur komplett'!S1144),"-",'Nomenklatur komplett'!S1144)</f>
        <v>Gadmen</v>
      </c>
    </row>
    <row r="1145" spans="1:3" x14ac:dyDescent="0.2">
      <c r="A1145" s="161">
        <f>IF(ISBLANK('Nomenklatur komplett'!Q1145),"",'Nomenklatur komplett'!Q1145)</f>
        <v>3022</v>
      </c>
      <c r="B1145" s="161">
        <f>IF(ISBLANK('Nomenklatur komplett'!R1145),"",'Nomenklatur komplett'!R1145)</f>
        <v>12077</v>
      </c>
      <c r="C1145" s="162" t="str">
        <f>IF(ISBLANK('Nomenklatur komplett'!S1145),"-",'Nomenklatur komplett'!S1145)</f>
        <v>Gais</v>
      </c>
    </row>
    <row r="1146" spans="1:3" x14ac:dyDescent="0.2">
      <c r="A1146" s="161">
        <f>IF(ISBLANK('Nomenklatur komplett'!Q1146),"",'Nomenklatur komplett'!Q1146)</f>
        <v>3442</v>
      </c>
      <c r="B1146" s="161">
        <f>IF(ISBLANK('Nomenklatur komplett'!R1146),"",'Nomenklatur komplett'!R1146)</f>
        <v>14465</v>
      </c>
      <c r="C1146" s="162" t="str">
        <f>IF(ISBLANK('Nomenklatur komplett'!S1146),"-",'Nomenklatur komplett'!S1146)</f>
        <v>Gaiserwald</v>
      </c>
    </row>
    <row r="1147" spans="1:3" x14ac:dyDescent="0.2">
      <c r="A1147" s="161">
        <f>IF(ISBLANK('Nomenklatur komplett'!Q1147),"",'Nomenklatur komplett'!Q1147)</f>
        <v>1342</v>
      </c>
      <c r="B1147" s="161">
        <f>IF(ISBLANK('Nomenklatur komplett'!R1147),"",'Nomenklatur komplett'!R1147)</f>
        <v>12075</v>
      </c>
      <c r="C1147" s="162" t="str">
        <f>IF(ISBLANK('Nomenklatur komplett'!S1147),"-",'Nomenklatur komplett'!S1147)</f>
        <v>Galgenen</v>
      </c>
    </row>
    <row r="1148" spans="1:3" x14ac:dyDescent="0.2">
      <c r="A1148" s="161" t="str">
        <f>IF(ISBLANK('Nomenklatur komplett'!Q1148),"",'Nomenklatur komplett'!Q1148)</f>
        <v/>
      </c>
      <c r="B1148" s="161">
        <f>IF(ISBLANK('Nomenklatur komplett'!R1148),"",'Nomenklatur komplett'!R1148)</f>
        <v>12074</v>
      </c>
      <c r="C1148" s="162" t="str">
        <f>IF(ISBLANK('Nomenklatur komplett'!S1148),"-",'Nomenklatur komplett'!S1148)</f>
        <v>Gallenkirch</v>
      </c>
    </row>
    <row r="1149" spans="1:3" x14ac:dyDescent="0.2">
      <c r="A1149" s="161">
        <f>IF(ISBLANK('Nomenklatur komplett'!Q1149),"",'Nomenklatur komplett'!Q1149)</f>
        <v>2259</v>
      </c>
      <c r="B1149" s="161">
        <f>IF(ISBLANK('Nomenklatur komplett'!R1149),"",'Nomenklatur komplett'!R1149)</f>
        <v>12107</v>
      </c>
      <c r="C1149" s="162" t="str">
        <f>IF(ISBLANK('Nomenklatur komplett'!S1149),"-",'Nomenklatur komplett'!S1149)</f>
        <v>Galmiz</v>
      </c>
    </row>
    <row r="1150" spans="1:3" x14ac:dyDescent="0.2">
      <c r="A1150" s="161">
        <f>IF(ISBLANK('Nomenklatur komplett'!Q1150),"",'Nomenklatur komplett'!Q1150)</f>
        <v>494</v>
      </c>
      <c r="B1150" s="161">
        <f>IF(ISBLANK('Nomenklatur komplett'!R1150),"",'Nomenklatur komplett'!R1150)</f>
        <v>15103</v>
      </c>
      <c r="C1150" s="162" t="str">
        <f>IF(ISBLANK('Nomenklatur komplett'!S1150),"-",'Nomenklatur komplett'!S1150)</f>
        <v>Gals</v>
      </c>
    </row>
    <row r="1151" spans="1:3" x14ac:dyDescent="0.2">
      <c r="A1151" s="161">
        <f>IF(ISBLANK('Nomenklatur komplett'!Q1151),"",'Nomenklatur komplett'!Q1151)</f>
        <v>5398</v>
      </c>
      <c r="B1151" s="161">
        <f>IF(ISBLANK('Nomenklatur komplett'!R1151),"",'Nomenklatur komplett'!R1151)</f>
        <v>15391</v>
      </c>
      <c r="C1151" s="162" t="str">
        <f>IF(ISBLANK('Nomenklatur komplett'!S1151),"-",'Nomenklatur komplett'!S1151)</f>
        <v>Gambarogno</v>
      </c>
    </row>
    <row r="1152" spans="1:3" x14ac:dyDescent="0.2">
      <c r="A1152" s="161" t="str">
        <f>IF(ISBLANK('Nomenklatur komplett'!Q1152),"",'Nomenklatur komplett'!Q1152)</f>
        <v/>
      </c>
      <c r="B1152" s="161">
        <f>IF(ISBLANK('Nomenklatur komplett'!R1152),"",'Nomenklatur komplett'!R1152)</f>
        <v>12082</v>
      </c>
      <c r="C1152" s="162" t="str">
        <f>IF(ISBLANK('Nomenklatur komplett'!S1152),"-",'Nomenklatur komplett'!S1152)</f>
        <v>Gampel</v>
      </c>
    </row>
    <row r="1153" spans="1:3" x14ac:dyDescent="0.2">
      <c r="A1153" s="161">
        <f>IF(ISBLANK('Nomenklatur komplett'!Q1153),"",'Nomenklatur komplett'!Q1153)</f>
        <v>6118</v>
      </c>
      <c r="B1153" s="161">
        <f>IF(ISBLANK('Nomenklatur komplett'!R1153),"",'Nomenklatur komplett'!R1153)</f>
        <v>14959</v>
      </c>
      <c r="C1153" s="162" t="str">
        <f>IF(ISBLANK('Nomenklatur komplett'!S1153),"-",'Nomenklatur komplett'!S1153)</f>
        <v>Gampel-Bratsch</v>
      </c>
    </row>
    <row r="1154" spans="1:3" x14ac:dyDescent="0.2">
      <c r="A1154" s="161">
        <f>IF(ISBLANK('Nomenklatur komplett'!Q1154),"",'Nomenklatur komplett'!Q1154)</f>
        <v>495</v>
      </c>
      <c r="B1154" s="161">
        <f>IF(ISBLANK('Nomenklatur komplett'!R1154),"",'Nomenklatur komplett'!R1154)</f>
        <v>15104</v>
      </c>
      <c r="C1154" s="162" t="str">
        <f>IF(ISBLANK('Nomenklatur komplett'!S1154),"-",'Nomenklatur komplett'!S1154)</f>
        <v>Gampelen</v>
      </c>
    </row>
    <row r="1155" spans="1:3" x14ac:dyDescent="0.2">
      <c r="A1155" s="161">
        <f>IF(ISBLANK('Nomenklatur komplett'!Q1155),"",'Nomenklatur komplett'!Q1155)</f>
        <v>3272</v>
      </c>
      <c r="B1155" s="161">
        <f>IF(ISBLANK('Nomenklatur komplett'!R1155),"",'Nomenklatur komplett'!R1155)</f>
        <v>14406</v>
      </c>
      <c r="C1155" s="162" t="str">
        <f>IF(ISBLANK('Nomenklatur komplett'!S1155),"-",'Nomenklatur komplett'!S1155)</f>
        <v>Gams</v>
      </c>
    </row>
    <row r="1156" spans="1:3" x14ac:dyDescent="0.2">
      <c r="A1156" s="161" t="str">
        <f>IF(ISBLANK('Nomenklatur komplett'!Q1156),"",'Nomenklatur komplett'!Q1156)</f>
        <v/>
      </c>
      <c r="B1156" s="161">
        <f>IF(ISBLANK('Nomenklatur komplett'!R1156),"",'Nomenklatur komplett'!R1156)</f>
        <v>12117</v>
      </c>
      <c r="C1156" s="162" t="str">
        <f>IF(ISBLANK('Nomenklatur komplett'!S1156),"-",'Nomenklatur komplett'!S1156)</f>
        <v>Gandria</v>
      </c>
    </row>
    <row r="1157" spans="1:3" x14ac:dyDescent="0.2">
      <c r="A1157" s="161">
        <f>IF(ISBLANK('Nomenklatur komplett'!Q1157),"",'Nomenklatur komplett'!Q1157)</f>
        <v>4164</v>
      </c>
      <c r="B1157" s="161">
        <f>IF(ISBLANK('Nomenklatur komplett'!R1157),"",'Nomenklatur komplett'!R1157)</f>
        <v>12114</v>
      </c>
      <c r="C1157" s="162" t="str">
        <f>IF(ISBLANK('Nomenklatur komplett'!S1157),"-",'Nomenklatur komplett'!S1157)</f>
        <v>Gansingen</v>
      </c>
    </row>
    <row r="1158" spans="1:3" x14ac:dyDescent="0.2">
      <c r="A1158" s="161" t="str">
        <f>IF(ISBLANK('Nomenklatur komplett'!Q1158),"",'Nomenklatur komplett'!Q1158)</f>
        <v/>
      </c>
      <c r="B1158" s="161">
        <f>IF(ISBLANK('Nomenklatur komplett'!R1158),"",'Nomenklatur komplett'!R1158)</f>
        <v>10002</v>
      </c>
      <c r="C1158" s="162" t="str">
        <f>IF(ISBLANK('Nomenklatur komplett'!S1158),"-",'Nomenklatur komplett'!S1158)</f>
        <v>Ganterschwil</v>
      </c>
    </row>
    <row r="1159" spans="1:3" x14ac:dyDescent="0.2">
      <c r="A1159" s="161" t="str">
        <f>IF(ISBLANK('Nomenklatur komplett'!Q1159),"",'Nomenklatur komplett'!Q1159)</f>
        <v/>
      </c>
      <c r="B1159" s="161">
        <f>IF(ISBLANK('Nomenklatur komplett'!R1159),"",'Nomenklatur komplett'!R1159)</f>
        <v>16194</v>
      </c>
      <c r="C1159" s="162" t="str">
        <f>IF(ISBLANK('Nomenklatur komplett'!S1159),"-",'Nomenklatur komplett'!S1159)</f>
        <v>Gasenried</v>
      </c>
    </row>
    <row r="1160" spans="1:3" x14ac:dyDescent="0.2">
      <c r="A1160" s="161">
        <f>IF(ISBLANK('Nomenklatur komplett'!Q1160),"",'Nomenklatur komplett'!Q1160)</f>
        <v>4029</v>
      </c>
      <c r="B1160" s="161">
        <f>IF(ISBLANK('Nomenklatur komplett'!R1160),"",'Nomenklatur komplett'!R1160)</f>
        <v>12110</v>
      </c>
      <c r="C1160" s="162" t="str">
        <f>IF(ISBLANK('Nomenklatur komplett'!S1160),"-",'Nomenklatur komplett'!S1160)</f>
        <v>Gebenstorf</v>
      </c>
    </row>
    <row r="1161" spans="1:3" x14ac:dyDescent="0.2">
      <c r="A1161" s="161" t="str">
        <f>IF(ISBLANK('Nomenklatur komplett'!Q1161),"",'Nomenklatur komplett'!Q1161)</f>
        <v/>
      </c>
      <c r="B1161" s="161">
        <f>IF(ISBLANK('Nomenklatur komplett'!R1161),"",'Nomenklatur komplett'!R1161)</f>
        <v>12108</v>
      </c>
      <c r="C1161" s="162" t="str">
        <f>IF(ISBLANK('Nomenklatur komplett'!S1161),"-",'Nomenklatur komplett'!S1161)</f>
        <v>Gelfingen</v>
      </c>
    </row>
    <row r="1162" spans="1:3" x14ac:dyDescent="0.2">
      <c r="A1162" s="161" t="str">
        <f>IF(ISBLANK('Nomenklatur komplett'!Q1162),"",'Nomenklatur komplett'!Q1162)</f>
        <v/>
      </c>
      <c r="B1162" s="161">
        <f>IF(ISBLANK('Nomenklatur komplett'!R1162),"",'Nomenklatur komplett'!R1162)</f>
        <v>11111</v>
      </c>
      <c r="C1162" s="162" t="str">
        <f>IF(ISBLANK('Nomenklatur komplett'!S1162),"-",'Nomenklatur komplett'!S1162)</f>
        <v>Gelterfingen</v>
      </c>
    </row>
    <row r="1163" spans="1:3" x14ac:dyDescent="0.2">
      <c r="A1163" s="161">
        <f>IF(ISBLANK('Nomenklatur komplett'!Q1163),"",'Nomenklatur komplett'!Q1163)</f>
        <v>2846</v>
      </c>
      <c r="B1163" s="161">
        <f>IF(ISBLANK('Nomenklatur komplett'!R1163),"",'Nomenklatur komplett'!R1163)</f>
        <v>13785</v>
      </c>
      <c r="C1163" s="162" t="str">
        <f>IF(ISBLANK('Nomenklatur komplett'!S1163),"-",'Nomenklatur komplett'!S1163)</f>
        <v>Gelterkinden</v>
      </c>
    </row>
    <row r="1164" spans="1:3" x14ac:dyDescent="0.2">
      <c r="A1164" s="161">
        <f>IF(ISBLANK('Nomenklatur komplett'!Q1164),"",'Nomenklatur komplett'!Q1164)</f>
        <v>4232</v>
      </c>
      <c r="B1164" s="161">
        <f>IF(ISBLANK('Nomenklatur komplett'!R1164),"",'Nomenklatur komplett'!R1164)</f>
        <v>12104</v>
      </c>
      <c r="C1164" s="162" t="str">
        <f>IF(ISBLANK('Nomenklatur komplett'!S1164),"-",'Nomenklatur komplett'!S1164)</f>
        <v>Geltwil</v>
      </c>
    </row>
    <row r="1165" spans="1:3" x14ac:dyDescent="0.2">
      <c r="A1165" s="161">
        <f>IF(ISBLANK('Nomenklatur komplett'!Q1165),"",'Nomenklatur komplett'!Q1165)</f>
        <v>2474</v>
      </c>
      <c r="B1165" s="161">
        <f>IF(ISBLANK('Nomenklatur komplett'!R1165),"",'Nomenklatur komplett'!R1165)</f>
        <v>12103</v>
      </c>
      <c r="C1165" s="162" t="str">
        <f>IF(ISBLANK('Nomenklatur komplett'!S1165),"-",'Nomenklatur komplett'!S1165)</f>
        <v>Gempen</v>
      </c>
    </row>
    <row r="1166" spans="1:3" x14ac:dyDescent="0.2">
      <c r="A1166" s="161">
        <f>IF(ISBLANK('Nomenklatur komplett'!Q1166),"",'Nomenklatur komplett'!Q1166)</f>
        <v>2260</v>
      </c>
      <c r="B1166" s="161">
        <f>IF(ISBLANK('Nomenklatur komplett'!R1166),"",'Nomenklatur komplett'!R1166)</f>
        <v>12102</v>
      </c>
      <c r="C1166" s="162" t="str">
        <f>IF(ISBLANK('Nomenklatur komplett'!S1166),"-",'Nomenklatur komplett'!S1166)</f>
        <v>Gempenach</v>
      </c>
    </row>
    <row r="1167" spans="1:3" x14ac:dyDescent="0.2">
      <c r="A1167" s="161" t="str">
        <f>IF(ISBLANK('Nomenklatur komplett'!Q1167),"",'Nomenklatur komplett'!Q1167)</f>
        <v/>
      </c>
      <c r="B1167" s="161">
        <f>IF(ISBLANK('Nomenklatur komplett'!R1167),"",'Nomenklatur komplett'!R1167)</f>
        <v>12100</v>
      </c>
      <c r="C1167" s="162" t="str">
        <f>IF(ISBLANK('Nomenklatur komplett'!S1167),"-",'Nomenklatur komplett'!S1167)</f>
        <v>Genestrerio</v>
      </c>
    </row>
    <row r="1168" spans="1:3" x14ac:dyDescent="0.2">
      <c r="A1168" s="161">
        <f>IF(ISBLANK('Nomenklatur komplett'!Q1168),"",'Nomenklatur komplett'!Q1168)</f>
        <v>5718</v>
      </c>
      <c r="B1168" s="161">
        <f>IF(ISBLANK('Nomenklatur komplett'!R1168),"",'Nomenklatur komplett'!R1168)</f>
        <v>14726</v>
      </c>
      <c r="C1168" s="162" t="str">
        <f>IF(ISBLANK('Nomenklatur komplett'!S1168),"-",'Nomenklatur komplett'!S1168)</f>
        <v>Genolier</v>
      </c>
    </row>
    <row r="1169" spans="1:3" x14ac:dyDescent="0.2">
      <c r="A1169" s="161">
        <f>IF(ISBLANK('Nomenklatur komplett'!Q1169),"",'Nomenklatur komplett'!Q1169)</f>
        <v>6622</v>
      </c>
      <c r="B1169" s="161">
        <f>IF(ISBLANK('Nomenklatur komplett'!R1169),"",'Nomenklatur komplett'!R1169)</f>
        <v>12097</v>
      </c>
      <c r="C1169" s="162" t="str">
        <f>IF(ISBLANK('Nomenklatur komplett'!S1169),"-",'Nomenklatur komplett'!S1169)</f>
        <v>Genthod</v>
      </c>
    </row>
    <row r="1170" spans="1:3" x14ac:dyDescent="0.2">
      <c r="A1170" s="161" t="str">
        <f>IF(ISBLANK('Nomenklatur komplett'!Q1170),"",'Nomenklatur komplett'!Q1170)</f>
        <v/>
      </c>
      <c r="B1170" s="161">
        <f>IF(ISBLANK('Nomenklatur komplett'!R1170),"",'Nomenklatur komplett'!R1170)</f>
        <v>12022</v>
      </c>
      <c r="C1170" s="162" t="str">
        <f>IF(ISBLANK('Nomenklatur komplett'!S1170),"-",'Nomenklatur komplett'!S1170)</f>
        <v>Gentilino</v>
      </c>
    </row>
    <row r="1171" spans="1:3" x14ac:dyDescent="0.2">
      <c r="A1171" s="161">
        <f>IF(ISBLANK('Nomenklatur komplett'!Q1171),"",'Nomenklatur komplett'!Q1171)</f>
        <v>6621</v>
      </c>
      <c r="B1171" s="161">
        <f>IF(ISBLANK('Nomenklatur komplett'!R1171),"",'Nomenklatur komplett'!R1171)</f>
        <v>12099</v>
      </c>
      <c r="C1171" s="162" t="str">
        <f>IF(ISBLANK('Nomenklatur komplett'!S1171),"-",'Nomenklatur komplett'!S1171)</f>
        <v>Genève</v>
      </c>
    </row>
    <row r="1172" spans="1:3" x14ac:dyDescent="0.2">
      <c r="A1172" s="161">
        <f>IF(ISBLANK('Nomenklatur komplett'!Q1172),"",'Nomenklatur komplett'!Q1172)</f>
        <v>2519</v>
      </c>
      <c r="B1172" s="161">
        <f>IF(ISBLANK('Nomenklatur komplett'!R1172),"",'Nomenklatur komplett'!R1172)</f>
        <v>13728</v>
      </c>
      <c r="C1172" s="162" t="str">
        <f>IF(ISBLANK('Nomenklatur komplett'!S1172),"-",'Nomenklatur komplett'!S1172)</f>
        <v>Gerlafingen</v>
      </c>
    </row>
    <row r="1173" spans="1:3" x14ac:dyDescent="0.2">
      <c r="A1173" s="161" t="str">
        <f>IF(ISBLANK('Nomenklatur komplett'!Q1173),"",'Nomenklatur komplett'!Q1173)</f>
        <v/>
      </c>
      <c r="B1173" s="161">
        <f>IF(ISBLANK('Nomenklatur komplett'!R1173),"",'Nomenklatur komplett'!R1173)</f>
        <v>11993</v>
      </c>
      <c r="C1173" s="162" t="str">
        <f>IF(ISBLANK('Nomenklatur komplett'!S1173),"-",'Nomenklatur komplett'!S1173)</f>
        <v>Gerlikon</v>
      </c>
    </row>
    <row r="1174" spans="1:3" x14ac:dyDescent="0.2">
      <c r="A1174" s="161">
        <f>IF(ISBLANK('Nomenklatur komplett'!Q1174),"",'Nomenklatur komplett'!Q1174)</f>
        <v>244</v>
      </c>
      <c r="B1174" s="161">
        <f>IF(ISBLANK('Nomenklatur komplett'!R1174),"",'Nomenklatur komplett'!R1174)</f>
        <v>13692</v>
      </c>
      <c r="C1174" s="162" t="str">
        <f>IF(ISBLANK('Nomenklatur komplett'!S1174),"-",'Nomenklatur komplett'!S1174)</f>
        <v>Geroldswil</v>
      </c>
    </row>
    <row r="1175" spans="1:3" x14ac:dyDescent="0.2">
      <c r="A1175" s="161" t="str">
        <f>IF(ISBLANK('Nomenklatur komplett'!Q1175),"",'Nomenklatur komplett'!Q1175)</f>
        <v/>
      </c>
      <c r="B1175" s="161">
        <f>IF(ISBLANK('Nomenklatur komplett'!R1175),"",'Nomenklatur komplett'!R1175)</f>
        <v>12037</v>
      </c>
      <c r="C1175" s="162" t="str">
        <f>IF(ISBLANK('Nomenklatur komplett'!S1175),"-",'Nomenklatur komplett'!S1175)</f>
        <v>Gerra (Gambarogno)</v>
      </c>
    </row>
    <row r="1176" spans="1:3" x14ac:dyDescent="0.2">
      <c r="A1176" s="161" t="str">
        <f>IF(ISBLANK('Nomenklatur komplett'!Q1176),"",'Nomenklatur komplett'!Q1176)</f>
        <v/>
      </c>
      <c r="B1176" s="161">
        <f>IF(ISBLANK('Nomenklatur komplett'!R1176),"",'Nomenklatur komplett'!R1176)</f>
        <v>12021</v>
      </c>
      <c r="C1176" s="162" t="str">
        <f>IF(ISBLANK('Nomenklatur komplett'!S1176),"-",'Nomenklatur komplett'!S1176)</f>
        <v>Gerra (Verzasca)</v>
      </c>
    </row>
    <row r="1177" spans="1:3" x14ac:dyDescent="0.2">
      <c r="A1177" s="161">
        <f>IF(ISBLANK('Nomenklatur komplett'!Q1177),"",'Nomenklatur komplett'!Q1177)</f>
        <v>1311</v>
      </c>
      <c r="B1177" s="161">
        <f>IF(ISBLANK('Nomenklatur komplett'!R1177),"",'Nomenklatur komplett'!R1177)</f>
        <v>12033</v>
      </c>
      <c r="C1177" s="162" t="str">
        <f>IF(ISBLANK('Nomenklatur komplett'!S1177),"-",'Nomenklatur komplett'!S1177)</f>
        <v>Gersau</v>
      </c>
    </row>
    <row r="1178" spans="1:3" x14ac:dyDescent="0.2">
      <c r="A1178" s="161">
        <f>IF(ISBLANK('Nomenklatur komplett'!Q1178),"",'Nomenklatur komplett'!Q1178)</f>
        <v>866</v>
      </c>
      <c r="B1178" s="161">
        <f>IF(ISBLANK('Nomenklatur komplett'!R1178),"",'Nomenklatur komplett'!R1178)</f>
        <v>15290</v>
      </c>
      <c r="C1178" s="162" t="str">
        <f>IF(ISBLANK('Nomenklatur komplett'!S1178),"-",'Nomenklatur komplett'!S1178)</f>
        <v>Gerzensee</v>
      </c>
    </row>
    <row r="1179" spans="1:3" x14ac:dyDescent="0.2">
      <c r="A1179" s="161" t="str">
        <f>IF(ISBLANK('Nomenklatur komplett'!Q1179),"",'Nomenklatur komplett'!Q1179)</f>
        <v/>
      </c>
      <c r="B1179" s="161">
        <f>IF(ISBLANK('Nomenklatur komplett'!R1179),"",'Nomenklatur komplett'!R1179)</f>
        <v>12031</v>
      </c>
      <c r="C1179" s="162" t="str">
        <f>IF(ISBLANK('Nomenklatur komplett'!S1179),"-",'Nomenklatur komplett'!S1179)</f>
        <v>Geschinen</v>
      </c>
    </row>
    <row r="1180" spans="1:3" x14ac:dyDescent="0.2">
      <c r="A1180" s="161" t="str">
        <f>IF(ISBLANK('Nomenklatur komplett'!Q1180),"",'Nomenklatur komplett'!Q1180)</f>
        <v/>
      </c>
      <c r="B1180" s="161">
        <f>IF(ISBLANK('Nomenklatur komplett'!R1180),"",'Nomenklatur komplett'!R1180)</f>
        <v>12030</v>
      </c>
      <c r="C1180" s="162" t="str">
        <f>IF(ISBLANK('Nomenklatur komplett'!S1180),"-",'Nomenklatur komplett'!S1180)</f>
        <v>Gettnau</v>
      </c>
    </row>
    <row r="1181" spans="1:3" x14ac:dyDescent="0.2">
      <c r="A1181" s="161">
        <f>IF(ISBLANK('Nomenklatur komplett'!Q1181),"",'Nomenklatur komplett'!Q1181)</f>
        <v>1085</v>
      </c>
      <c r="B1181" s="161">
        <f>IF(ISBLANK('Nomenklatur komplett'!R1181),"",'Nomenklatur komplett'!R1181)</f>
        <v>15548</v>
      </c>
      <c r="C1181" s="162" t="str">
        <f>IF(ISBLANK('Nomenklatur komplett'!S1181),"-",'Nomenklatur komplett'!S1181)</f>
        <v>Geuensee</v>
      </c>
    </row>
    <row r="1182" spans="1:3" x14ac:dyDescent="0.2">
      <c r="A1182" s="161" t="str">
        <f>IF(ISBLANK('Nomenklatur komplett'!Q1182),"",'Nomenklatur komplett'!Q1182)</f>
        <v/>
      </c>
      <c r="B1182" s="161">
        <f>IF(ISBLANK('Nomenklatur komplett'!R1182),"",'Nomenklatur komplett'!R1182)</f>
        <v>12027</v>
      </c>
      <c r="C1182" s="162" t="str">
        <f>IF(ISBLANK('Nomenklatur komplett'!S1182),"-",'Nomenklatur komplett'!S1182)</f>
        <v>Ghirone</v>
      </c>
    </row>
    <row r="1183" spans="1:3" x14ac:dyDescent="0.2">
      <c r="A1183" s="161">
        <f>IF(ISBLANK('Nomenklatur komplett'!Q1183),"",'Nomenklatur komplett'!Q1183)</f>
        <v>2236</v>
      </c>
      <c r="B1183" s="161">
        <f>IF(ISBLANK('Nomenklatur komplett'!R1183),"",'Nomenklatur komplett'!R1183)</f>
        <v>15677</v>
      </c>
      <c r="C1183" s="162" t="str">
        <f>IF(ISBLANK('Nomenklatur komplett'!S1183),"-",'Nomenklatur komplett'!S1183)</f>
        <v>Gibloux</v>
      </c>
    </row>
    <row r="1184" spans="1:3" x14ac:dyDescent="0.2">
      <c r="A1184" s="161">
        <f>IF(ISBLANK('Nomenklatur komplett'!Q1184),"",'Nomenklatur komplett'!Q1184)</f>
        <v>2826</v>
      </c>
      <c r="B1184" s="161">
        <f>IF(ISBLANK('Nomenklatur komplett'!R1184),"",'Nomenklatur komplett'!R1184)</f>
        <v>13771</v>
      </c>
      <c r="C1184" s="162" t="str">
        <f>IF(ISBLANK('Nomenklatur komplett'!S1184),"-",'Nomenklatur komplett'!S1184)</f>
        <v>Giebenach</v>
      </c>
    </row>
    <row r="1185" spans="1:3" x14ac:dyDescent="0.2">
      <c r="A1185" s="161">
        <f>IF(ISBLANK('Nomenklatur komplett'!Q1185),"",'Nomenklatur komplett'!Q1185)</f>
        <v>5559</v>
      </c>
      <c r="B1185" s="161">
        <f>IF(ISBLANK('Nomenklatur komplett'!R1185),"",'Nomenklatur komplett'!R1185)</f>
        <v>14741</v>
      </c>
      <c r="C1185" s="162" t="str">
        <f>IF(ISBLANK('Nomenklatur komplett'!S1185),"-",'Nomenklatur komplett'!S1185)</f>
        <v>Giez</v>
      </c>
    </row>
    <row r="1186" spans="1:3" x14ac:dyDescent="0.2">
      <c r="A1186" s="161">
        <f>IF(ISBLANK('Nomenklatur komplett'!Q1186),"",'Nomenklatur komplett'!Q1186)</f>
        <v>2294</v>
      </c>
      <c r="B1186" s="161">
        <f>IF(ISBLANK('Nomenklatur komplett'!R1186),"",'Nomenklatur komplett'!R1186)</f>
        <v>12024</v>
      </c>
      <c r="C1186" s="162" t="str">
        <f>IF(ISBLANK('Nomenklatur komplett'!S1186),"-",'Nomenklatur komplett'!S1186)</f>
        <v>Giffers</v>
      </c>
    </row>
    <row r="1187" spans="1:3" x14ac:dyDescent="0.2">
      <c r="A1187" s="161" t="str">
        <f>IF(ISBLANK('Nomenklatur komplett'!Q1187),"",'Nomenklatur komplett'!Q1187)</f>
        <v/>
      </c>
      <c r="B1187" s="161">
        <f>IF(ISBLANK('Nomenklatur komplett'!R1187),"",'Nomenklatur komplett'!R1187)</f>
        <v>12057</v>
      </c>
      <c r="C1187" s="162" t="str">
        <f>IF(ISBLANK('Nomenklatur komplett'!S1187),"-",'Nomenklatur komplett'!S1187)</f>
        <v>Gillarens</v>
      </c>
    </row>
    <row r="1188" spans="1:3" x14ac:dyDescent="0.2">
      <c r="A1188" s="161">
        <f>IF(ISBLANK('Nomenklatur komplett'!Q1188),"",'Nomenklatur komplett'!Q1188)</f>
        <v>5857</v>
      </c>
      <c r="B1188" s="161">
        <f>IF(ISBLANK('Nomenklatur komplett'!R1188),"",'Nomenklatur komplett'!R1188)</f>
        <v>14739</v>
      </c>
      <c r="C1188" s="162" t="str">
        <f>IF(ISBLANK('Nomenklatur komplett'!S1188),"-",'Nomenklatur komplett'!S1188)</f>
        <v>Gilly</v>
      </c>
    </row>
    <row r="1189" spans="1:3" x14ac:dyDescent="0.2">
      <c r="A1189" s="161">
        <f>IF(ISBLANK('Nomenklatur komplett'!Q1189),"",'Nomenklatur komplett'!Q1189)</f>
        <v>5428</v>
      </c>
      <c r="B1189" s="161">
        <f>IF(ISBLANK('Nomenklatur komplett'!R1189),"",'Nomenklatur komplett'!R1189)</f>
        <v>14730</v>
      </c>
      <c r="C1189" s="162" t="str">
        <f>IF(ISBLANK('Nomenklatur komplett'!S1189),"-",'Nomenklatur komplett'!S1189)</f>
        <v>Gimel</v>
      </c>
    </row>
    <row r="1190" spans="1:3" x14ac:dyDescent="0.2">
      <c r="A1190" s="161">
        <f>IF(ISBLANK('Nomenklatur komplett'!Q1190),"",'Nomenklatur komplett'!Q1190)</f>
        <v>5719</v>
      </c>
      <c r="B1190" s="161">
        <f>IF(ISBLANK('Nomenklatur komplett'!R1190),"",'Nomenklatur komplett'!R1190)</f>
        <v>14731</v>
      </c>
      <c r="C1190" s="162" t="str">
        <f>IF(ISBLANK('Nomenklatur komplett'!S1190),"-",'Nomenklatur komplett'!S1190)</f>
        <v>Gingins</v>
      </c>
    </row>
    <row r="1191" spans="1:3" x14ac:dyDescent="0.2">
      <c r="A1191" s="161">
        <f>IF(ISBLANK('Nomenklatur komplett'!Q1191),"",'Nomenklatur komplett'!Q1191)</f>
        <v>5073</v>
      </c>
      <c r="B1191" s="161">
        <f>IF(ISBLANK('Nomenklatur komplett'!R1191),"",'Nomenklatur komplett'!R1191)</f>
        <v>12066</v>
      </c>
      <c r="C1191" s="162" t="str">
        <f>IF(ISBLANK('Nomenklatur komplett'!S1191),"-",'Nomenklatur komplett'!S1191)</f>
        <v>Giornico</v>
      </c>
    </row>
    <row r="1192" spans="1:3" x14ac:dyDescent="0.2">
      <c r="A1192" s="161">
        <f>IF(ISBLANK('Nomenklatur komplett'!Q1192),"",'Nomenklatur komplett'!Q1192)</f>
        <v>4165</v>
      </c>
      <c r="B1192" s="161">
        <f>IF(ISBLANK('Nomenklatur komplett'!R1192),"",'Nomenklatur komplett'!R1192)</f>
        <v>12065</v>
      </c>
      <c r="C1192" s="162" t="str">
        <f>IF(ISBLANK('Nomenklatur komplett'!S1192),"-",'Nomenklatur komplett'!S1192)</f>
        <v>Gipf-Oberfrick</v>
      </c>
    </row>
    <row r="1193" spans="1:3" x14ac:dyDescent="0.2">
      <c r="A1193" s="161">
        <f>IF(ISBLANK('Nomenklatur komplett'!Q1193),"",'Nomenklatur komplett'!Q1193)</f>
        <v>1055</v>
      </c>
      <c r="B1193" s="161">
        <f>IF(ISBLANK('Nomenklatur komplett'!R1193),"",'Nomenklatur komplett'!R1193)</f>
        <v>15550</v>
      </c>
      <c r="C1193" s="162" t="str">
        <f>IF(ISBLANK('Nomenklatur komplett'!S1193),"-",'Nomenklatur komplett'!S1193)</f>
        <v>Gisikon</v>
      </c>
    </row>
    <row r="1194" spans="1:3" x14ac:dyDescent="0.2">
      <c r="A1194" s="161">
        <f>IF(ISBLANK('Nomenklatur komplett'!Q1194),"",'Nomenklatur komplett'!Q1194)</f>
        <v>1403</v>
      </c>
      <c r="B1194" s="161">
        <f>IF(ISBLANK('Nomenklatur komplett'!R1194),"",'Nomenklatur komplett'!R1194)</f>
        <v>12063</v>
      </c>
      <c r="C1194" s="162" t="str">
        <f>IF(ISBLANK('Nomenklatur komplett'!S1194),"-",'Nomenklatur komplett'!S1194)</f>
        <v>Giswil</v>
      </c>
    </row>
    <row r="1195" spans="1:3" x14ac:dyDescent="0.2">
      <c r="A1195" s="161" t="str">
        <f>IF(ISBLANK('Nomenklatur komplett'!Q1195),"",'Nomenklatur komplett'!Q1195)</f>
        <v/>
      </c>
      <c r="B1195" s="161">
        <f>IF(ISBLANK('Nomenklatur komplett'!R1195),"",'Nomenklatur komplett'!R1195)</f>
        <v>12062</v>
      </c>
      <c r="C1195" s="162" t="str">
        <f>IF(ISBLANK('Nomenklatur komplett'!S1195),"-",'Nomenklatur komplett'!S1195)</f>
        <v>Giubiasco</v>
      </c>
    </row>
    <row r="1196" spans="1:3" x14ac:dyDescent="0.2">
      <c r="A1196" s="161" t="str">
        <f>IF(ISBLANK('Nomenklatur komplett'!Q1196),"",'Nomenklatur komplett'!Q1196)</f>
        <v/>
      </c>
      <c r="B1196" s="161">
        <f>IF(ISBLANK('Nomenklatur komplett'!R1196),"",'Nomenklatur komplett'!R1196)</f>
        <v>12061</v>
      </c>
      <c r="C1196" s="162" t="str">
        <f>IF(ISBLANK('Nomenklatur komplett'!S1196),"-",'Nomenklatur komplett'!S1196)</f>
        <v>Giumaglio</v>
      </c>
    </row>
    <row r="1197" spans="1:3" x14ac:dyDescent="0.2">
      <c r="A1197" s="161">
        <f>IF(ISBLANK('Nomenklatur komplett'!Q1197),"",'Nomenklatur komplett'!Q1197)</f>
        <v>2197</v>
      </c>
      <c r="B1197" s="161">
        <f>IF(ISBLANK('Nomenklatur komplett'!R1197),"",'Nomenklatur komplett'!R1197)</f>
        <v>12060</v>
      </c>
      <c r="C1197" s="162" t="str">
        <f>IF(ISBLANK('Nomenklatur komplett'!S1197),"-",'Nomenklatur komplett'!S1197)</f>
        <v>Givisiez</v>
      </c>
    </row>
    <row r="1198" spans="1:3" x14ac:dyDescent="0.2">
      <c r="A1198" s="161">
        <f>IF(ISBLANK('Nomenklatur komplett'!Q1198),"",'Nomenklatur komplett'!Q1198)</f>
        <v>5720</v>
      </c>
      <c r="B1198" s="161">
        <f>IF(ISBLANK('Nomenklatur komplett'!R1198),"",'Nomenklatur komplett'!R1198)</f>
        <v>14735</v>
      </c>
      <c r="C1198" s="162" t="str">
        <f>IF(ISBLANK('Nomenklatur komplett'!S1198),"-",'Nomenklatur komplett'!S1198)</f>
        <v>Givrins</v>
      </c>
    </row>
    <row r="1199" spans="1:3" x14ac:dyDescent="0.2">
      <c r="A1199" s="161">
        <f>IF(ISBLANK('Nomenklatur komplett'!Q1199),"",'Nomenklatur komplett'!Q1199)</f>
        <v>5721</v>
      </c>
      <c r="B1199" s="161">
        <f>IF(ISBLANK('Nomenklatur komplett'!R1199),"",'Nomenklatur komplett'!R1199)</f>
        <v>14733</v>
      </c>
      <c r="C1199" s="162" t="str">
        <f>IF(ISBLANK('Nomenklatur komplett'!S1199),"-",'Nomenklatur komplett'!S1199)</f>
        <v>Gland</v>
      </c>
    </row>
    <row r="1200" spans="1:3" x14ac:dyDescent="0.2">
      <c r="A1200" s="161">
        <f>IF(ISBLANK('Nomenklatur komplett'!Q1200),"",'Nomenklatur komplett'!Q1200)</f>
        <v>1632</v>
      </c>
      <c r="B1200" s="161">
        <f>IF(ISBLANK('Nomenklatur komplett'!R1200),"",'Nomenklatur komplett'!R1200)</f>
        <v>15480</v>
      </c>
      <c r="C1200" s="162" t="str">
        <f>IF(ISBLANK('Nomenklatur komplett'!S1200),"-",'Nomenklatur komplett'!S1200)</f>
        <v>Glarus</v>
      </c>
    </row>
    <row r="1201" spans="1:3" x14ac:dyDescent="0.2">
      <c r="A1201" s="161">
        <f>IF(ISBLANK('Nomenklatur komplett'!Q1201),"",'Nomenklatur komplett'!Q1201)</f>
        <v>1630</v>
      </c>
      <c r="B1201" s="161">
        <f>IF(ISBLANK('Nomenklatur komplett'!R1201),"",'Nomenklatur komplett'!R1201)</f>
        <v>15479</v>
      </c>
      <c r="C1201" s="162" t="str">
        <f>IF(ISBLANK('Nomenklatur komplett'!S1201),"-",'Nomenklatur komplett'!S1201)</f>
        <v>Glarus Nord</v>
      </c>
    </row>
    <row r="1202" spans="1:3" x14ac:dyDescent="0.2">
      <c r="A1202" s="161">
        <f>IF(ISBLANK('Nomenklatur komplett'!Q1202),"",'Nomenklatur komplett'!Q1202)</f>
        <v>1631</v>
      </c>
      <c r="B1202" s="161">
        <f>IF(ISBLANK('Nomenklatur komplett'!R1202),"",'Nomenklatur komplett'!R1202)</f>
        <v>15478</v>
      </c>
      <c r="C1202" s="162" t="str">
        <f>IF(ISBLANK('Nomenklatur komplett'!S1202),"-",'Nomenklatur komplett'!S1202)</f>
        <v>Glarus Süd</v>
      </c>
    </row>
    <row r="1203" spans="1:3" x14ac:dyDescent="0.2">
      <c r="A1203" s="161">
        <f>IF(ISBLANK('Nomenklatur komplett'!Q1203),"",'Nomenklatur komplett'!Q1203)</f>
        <v>58</v>
      </c>
      <c r="B1203" s="161">
        <f>IF(ISBLANK('Nomenklatur komplett'!R1203),"",'Nomenklatur komplett'!R1203)</f>
        <v>12056</v>
      </c>
      <c r="C1203" s="162" t="str">
        <f>IF(ISBLANK('Nomenklatur komplett'!S1203),"-",'Nomenklatur komplett'!S1203)</f>
        <v>Glattfelden</v>
      </c>
    </row>
    <row r="1204" spans="1:3" x14ac:dyDescent="0.2">
      <c r="A1204" s="161">
        <f>IF(ISBLANK('Nomenklatur komplett'!Q1204),"",'Nomenklatur komplett'!Q1204)</f>
        <v>2022</v>
      </c>
      <c r="B1204" s="161">
        <f>IF(ISBLANK('Nomenklatur komplett'!R1204),"",'Nomenklatur komplett'!R1204)</f>
        <v>12055</v>
      </c>
      <c r="C1204" s="162" t="str">
        <f>IF(ISBLANK('Nomenklatur komplett'!S1204),"-",'Nomenklatur komplett'!S1204)</f>
        <v>Gletterens</v>
      </c>
    </row>
    <row r="1205" spans="1:3" x14ac:dyDescent="0.2">
      <c r="A1205" s="161" t="str">
        <f>IF(ISBLANK('Nomenklatur komplett'!Q1205),"",'Nomenklatur komplett'!Q1205)</f>
        <v/>
      </c>
      <c r="B1205" s="161">
        <f>IF(ISBLANK('Nomenklatur komplett'!R1205),"",'Nomenklatur komplett'!R1205)</f>
        <v>11219</v>
      </c>
      <c r="C1205" s="162" t="str">
        <f>IF(ISBLANK('Nomenklatur komplett'!S1205),"-",'Nomenklatur komplett'!S1205)</f>
        <v>Glis</v>
      </c>
    </row>
    <row r="1206" spans="1:3" x14ac:dyDescent="0.2">
      <c r="A1206" s="161" t="str">
        <f>IF(ISBLANK('Nomenklatur komplett'!Q1206),"",'Nomenklatur komplett'!Q1206)</f>
        <v/>
      </c>
      <c r="B1206" s="161">
        <f>IF(ISBLANK('Nomenklatur komplett'!R1206),"",'Nomenklatur komplett'!R1206)</f>
        <v>10995</v>
      </c>
      <c r="C1206" s="162" t="str">
        <f>IF(ISBLANK('Nomenklatur komplett'!S1206),"-",'Nomenklatur komplett'!S1206)</f>
        <v>Glovelier</v>
      </c>
    </row>
    <row r="1207" spans="1:3" x14ac:dyDescent="0.2">
      <c r="A1207" s="161" t="str">
        <f>IF(ISBLANK('Nomenklatur komplett'!Q1207),"",'Nomenklatur komplett'!Q1207)</f>
        <v/>
      </c>
      <c r="B1207" s="161">
        <f>IF(ISBLANK('Nomenklatur komplett'!R1207),"",'Nomenklatur komplett'!R1207)</f>
        <v>12053</v>
      </c>
      <c r="C1207" s="162" t="str">
        <f>IF(ISBLANK('Nomenklatur komplett'!S1207),"-",'Nomenklatur komplett'!S1207)</f>
        <v>Gluringen</v>
      </c>
    </row>
    <row r="1208" spans="1:3" x14ac:dyDescent="0.2">
      <c r="A1208" s="161" t="str">
        <f>IF(ISBLANK('Nomenklatur komplett'!Q1208),"",'Nomenklatur komplett'!Q1208)</f>
        <v/>
      </c>
      <c r="B1208" s="161">
        <f>IF(ISBLANK('Nomenklatur komplett'!R1208),"",'Nomenklatur komplett'!R1208)</f>
        <v>12052</v>
      </c>
      <c r="C1208" s="162" t="str">
        <f>IF(ISBLANK('Nomenklatur komplett'!S1208),"-",'Nomenklatur komplett'!S1208)</f>
        <v>Gnosca</v>
      </c>
    </row>
    <row r="1209" spans="1:3" x14ac:dyDescent="0.2">
      <c r="A1209" s="161" t="str">
        <f>IF(ISBLANK('Nomenklatur komplett'!Q1209),"",'Nomenklatur komplett'!Q1209)</f>
        <v/>
      </c>
      <c r="B1209" s="161">
        <f>IF(ISBLANK('Nomenklatur komplett'!R1209),"",'Nomenklatur komplett'!R1209)</f>
        <v>10704</v>
      </c>
      <c r="C1209" s="162" t="str">
        <f>IF(ISBLANK('Nomenklatur komplett'!S1209),"-",'Nomenklatur komplett'!S1209)</f>
        <v>Golaten</v>
      </c>
    </row>
    <row r="1210" spans="1:3" x14ac:dyDescent="0.2">
      <c r="A1210" s="161">
        <f>IF(ISBLANK('Nomenklatur komplett'!Q1210),"",'Nomenklatur komplett'!Q1210)</f>
        <v>3213</v>
      </c>
      <c r="B1210" s="161">
        <f>IF(ISBLANK('Nomenklatur komplett'!R1210),"",'Nomenklatur komplett'!R1210)</f>
        <v>14384</v>
      </c>
      <c r="C1210" s="162" t="str">
        <f>IF(ISBLANK('Nomenklatur komplett'!S1210),"-",'Nomenklatur komplett'!S1210)</f>
        <v>Goldach</v>
      </c>
    </row>
    <row r="1211" spans="1:3" x14ac:dyDescent="0.2">
      <c r="A1211" s="161" t="str">
        <f>IF(ISBLANK('Nomenklatur komplett'!Q1211),"",'Nomenklatur komplett'!Q1211)</f>
        <v/>
      </c>
      <c r="B1211" s="161">
        <f>IF(ISBLANK('Nomenklatur komplett'!R1211),"",'Nomenklatur komplett'!R1211)</f>
        <v>10115</v>
      </c>
      <c r="C1211" s="162" t="str">
        <f>IF(ISBLANK('Nomenklatur komplett'!S1211),"-",'Nomenklatur komplett'!S1211)</f>
        <v>Goldingen</v>
      </c>
    </row>
    <row r="1212" spans="1:3" x14ac:dyDescent="0.2">
      <c r="A1212" s="161" t="str">
        <f>IF(ISBLANK('Nomenklatur komplett'!Q1212),"",'Nomenklatur komplett'!Q1212)</f>
        <v/>
      </c>
      <c r="B1212" s="161">
        <f>IF(ISBLANK('Nomenklatur komplett'!R1212),"",'Nomenklatur komplett'!R1212)</f>
        <v>16379</v>
      </c>
      <c r="C1212" s="162" t="str">
        <f>IF(ISBLANK('Nomenklatur komplett'!S1212),"-",'Nomenklatur komplett'!S1212)</f>
        <v>Goldiwil</v>
      </c>
    </row>
    <row r="1213" spans="1:3" x14ac:dyDescent="0.2">
      <c r="A1213" s="161" t="str">
        <f>IF(ISBLANK('Nomenklatur komplett'!Q1213),"",'Nomenklatur komplett'!Q1213)</f>
        <v/>
      </c>
      <c r="B1213" s="161">
        <f>IF(ISBLANK('Nomenklatur komplett'!R1213),"",'Nomenklatur komplett'!R1213)</f>
        <v>16156</v>
      </c>
      <c r="C1213" s="162" t="str">
        <f>IF(ISBLANK('Nomenklatur komplett'!S1213),"-",'Nomenklatur komplett'!S1213)</f>
        <v>Goldswil</v>
      </c>
    </row>
    <row r="1214" spans="1:3" x14ac:dyDescent="0.2">
      <c r="A1214" s="161">
        <f>IF(ISBLANK('Nomenklatur komplett'!Q1214),"",'Nomenklatur komplett'!Q1214)</f>
        <v>5484</v>
      </c>
      <c r="B1214" s="161">
        <f>IF(ISBLANK('Nomenklatur komplett'!R1214),"",'Nomenklatur komplett'!R1214)</f>
        <v>14734</v>
      </c>
      <c r="C1214" s="162" t="str">
        <f>IF(ISBLANK('Nomenklatur komplett'!S1214),"-",'Nomenklatur komplett'!S1214)</f>
        <v>Gollion</v>
      </c>
    </row>
    <row r="1215" spans="1:3" x14ac:dyDescent="0.2">
      <c r="A1215" s="161">
        <f>IF(ISBLANK('Nomenklatur komplett'!Q1215),"",'Nomenklatur komplett'!Q1215)</f>
        <v>3341</v>
      </c>
      <c r="B1215" s="161">
        <f>IF(ISBLANK('Nomenklatur komplett'!R1215),"",'Nomenklatur komplett'!R1215)</f>
        <v>15605</v>
      </c>
      <c r="C1215" s="162" t="str">
        <f>IF(ISBLANK('Nomenklatur komplett'!S1215),"-",'Nomenklatur komplett'!S1215)</f>
        <v>Gommiswald</v>
      </c>
    </row>
    <row r="1216" spans="1:3" x14ac:dyDescent="0.2">
      <c r="A1216" s="161">
        <f>IF(ISBLANK('Nomenklatur komplett'!Q1216),"",'Nomenklatur komplett'!Q1216)</f>
        <v>6077</v>
      </c>
      <c r="B1216" s="161">
        <f>IF(ISBLANK('Nomenklatur komplett'!R1216),"",'Nomenklatur komplett'!R1216)</f>
        <v>16075</v>
      </c>
      <c r="C1216" s="162" t="str">
        <f>IF(ISBLANK('Nomenklatur komplett'!S1216),"-",'Nomenklatur komplett'!S1216)</f>
        <v>Goms</v>
      </c>
    </row>
    <row r="1217" spans="1:3" x14ac:dyDescent="0.2">
      <c r="A1217" s="161">
        <f>IF(ISBLANK('Nomenklatur komplett'!Q1217),"",'Nomenklatur komplett'!Q1217)</f>
        <v>326</v>
      </c>
      <c r="B1217" s="161">
        <f>IF(ISBLANK('Nomenklatur komplett'!R1217),"",'Nomenklatur komplett'!R1217)</f>
        <v>15012</v>
      </c>
      <c r="C1217" s="162" t="str">
        <f>IF(ISBLANK('Nomenklatur komplett'!S1217),"-",'Nomenklatur komplett'!S1217)</f>
        <v>Gondiswil</v>
      </c>
    </row>
    <row r="1218" spans="1:3" x14ac:dyDescent="0.2">
      <c r="A1218" s="161">
        <f>IF(ISBLANK('Nomenklatur komplett'!Q1218),"",'Nomenklatur komplett'!Q1218)</f>
        <v>3102</v>
      </c>
      <c r="B1218" s="161">
        <f>IF(ISBLANK('Nomenklatur komplett'!R1218),"",'Nomenklatur komplett'!R1218)</f>
        <v>14098</v>
      </c>
      <c r="C1218" s="162" t="str">
        <f>IF(ISBLANK('Nomenklatur komplett'!S1218),"-",'Nomenklatur komplett'!S1218)</f>
        <v>Gonten</v>
      </c>
    </row>
    <row r="1219" spans="1:3" x14ac:dyDescent="0.2">
      <c r="A1219" s="161">
        <f>IF(ISBLANK('Nomenklatur komplett'!Q1219),"",'Nomenklatur komplett'!Q1219)</f>
        <v>4135</v>
      </c>
      <c r="B1219" s="161">
        <f>IF(ISBLANK('Nomenklatur komplett'!R1219),"",'Nomenklatur komplett'!R1219)</f>
        <v>12047</v>
      </c>
      <c r="C1219" s="162" t="str">
        <f>IF(ISBLANK('Nomenklatur komplett'!S1219),"-",'Nomenklatur komplett'!S1219)</f>
        <v>Gontenschwil</v>
      </c>
    </row>
    <row r="1220" spans="1:3" x14ac:dyDescent="0.2">
      <c r="A1220" s="161" t="str">
        <f>IF(ISBLANK('Nomenklatur komplett'!Q1220),"",'Nomenklatur komplett'!Q1220)</f>
        <v/>
      </c>
      <c r="B1220" s="161">
        <f>IF(ISBLANK('Nomenklatur komplett'!R1220),"",'Nomenklatur komplett'!R1220)</f>
        <v>12049</v>
      </c>
      <c r="C1220" s="162" t="str">
        <f>IF(ISBLANK('Nomenklatur komplett'!S1220),"-",'Nomenklatur komplett'!S1220)</f>
        <v>Goppisberg</v>
      </c>
    </row>
    <row r="1221" spans="1:3" x14ac:dyDescent="0.2">
      <c r="A1221" s="161" t="str">
        <f>IF(ISBLANK('Nomenklatur komplett'!Q1221),"",'Nomenklatur komplett'!Q1221)</f>
        <v/>
      </c>
      <c r="B1221" s="161">
        <f>IF(ISBLANK('Nomenklatur komplett'!R1221),"",'Nomenklatur komplett'!R1221)</f>
        <v>12050</v>
      </c>
      <c r="C1221" s="162" t="str">
        <f>IF(ISBLANK('Nomenklatur komplett'!S1221),"-",'Nomenklatur komplett'!S1221)</f>
        <v>Gordevio</v>
      </c>
    </row>
    <row r="1222" spans="1:3" x14ac:dyDescent="0.2">
      <c r="A1222" s="161">
        <f>IF(ISBLANK('Nomenklatur komplett'!Q1222),"",'Nomenklatur komplett'!Q1222)</f>
        <v>5108</v>
      </c>
      <c r="B1222" s="161">
        <f>IF(ISBLANK('Nomenklatur komplett'!R1222),"",'Nomenklatur komplett'!R1222)</f>
        <v>12051</v>
      </c>
      <c r="C1222" s="162" t="str">
        <f>IF(ISBLANK('Nomenklatur komplett'!S1222),"-",'Nomenklatur komplett'!S1222)</f>
        <v>Gordola</v>
      </c>
    </row>
    <row r="1223" spans="1:3" x14ac:dyDescent="0.2">
      <c r="A1223" s="161" t="str">
        <f>IF(ISBLANK('Nomenklatur komplett'!Q1223),"",'Nomenklatur komplett'!Q1223)</f>
        <v/>
      </c>
      <c r="B1223" s="161">
        <f>IF(ISBLANK('Nomenklatur komplett'!R1223),"",'Nomenklatur komplett'!R1223)</f>
        <v>12054</v>
      </c>
      <c r="C1223" s="162" t="str">
        <f>IF(ISBLANK('Nomenklatur komplett'!S1223),"-",'Nomenklatur komplett'!S1223)</f>
        <v>Gorduno</v>
      </c>
    </row>
    <row r="1224" spans="1:3" x14ac:dyDescent="0.2">
      <c r="A1224" s="161" t="str">
        <f>IF(ISBLANK('Nomenklatur komplett'!Q1224),"",'Nomenklatur komplett'!Q1224)</f>
        <v/>
      </c>
      <c r="B1224" s="161">
        <f>IF(ISBLANK('Nomenklatur komplett'!R1224),"",'Nomenklatur komplett'!R1224)</f>
        <v>12067</v>
      </c>
      <c r="C1224" s="162" t="str">
        <f>IF(ISBLANK('Nomenklatur komplett'!S1224),"-",'Nomenklatur komplett'!S1224)</f>
        <v>Gorgier</v>
      </c>
    </row>
    <row r="1225" spans="1:3" x14ac:dyDescent="0.2">
      <c r="A1225" s="161">
        <f>IF(ISBLANK('Nomenklatur komplett'!Q1225),"",'Nomenklatur komplett'!Q1225)</f>
        <v>3443</v>
      </c>
      <c r="B1225" s="161">
        <f>IF(ISBLANK('Nomenklatur komplett'!R1225),"",'Nomenklatur komplett'!R1225)</f>
        <v>14466</v>
      </c>
      <c r="C1225" s="162" t="str">
        <f>IF(ISBLANK('Nomenklatur komplett'!S1225),"-",'Nomenklatur komplett'!S1225)</f>
        <v>Gossau (SG)</v>
      </c>
    </row>
    <row r="1226" spans="1:3" x14ac:dyDescent="0.2">
      <c r="A1226" s="161">
        <f>IF(ISBLANK('Nomenklatur komplett'!Q1226),"",'Nomenklatur komplett'!Q1226)</f>
        <v>115</v>
      </c>
      <c r="B1226" s="161">
        <f>IF(ISBLANK('Nomenklatur komplett'!R1226),"",'Nomenklatur komplett'!R1226)</f>
        <v>12023</v>
      </c>
      <c r="C1226" s="162" t="str">
        <f>IF(ISBLANK('Nomenklatur komplett'!S1226),"-",'Nomenklatur komplett'!S1226)</f>
        <v>Gossau (ZH)</v>
      </c>
    </row>
    <row r="1227" spans="1:3" x14ac:dyDescent="0.2">
      <c r="A1227" s="161" t="str">
        <f>IF(ISBLANK('Nomenklatur komplett'!Q1227),"",'Nomenklatur komplett'!Q1227)</f>
        <v/>
      </c>
      <c r="B1227" s="161">
        <f>IF(ISBLANK('Nomenklatur komplett'!R1227),"",'Nomenklatur komplett'!R1227)</f>
        <v>12026</v>
      </c>
      <c r="C1227" s="162" t="str">
        <f>IF(ISBLANK('Nomenklatur komplett'!S1227),"-",'Nomenklatur komplett'!S1227)</f>
        <v>Gossens</v>
      </c>
    </row>
    <row r="1228" spans="1:3" x14ac:dyDescent="0.2">
      <c r="A1228" s="161" t="str">
        <f>IF(ISBLANK('Nomenklatur komplett'!Q1228),"",'Nomenklatur komplett'!Q1228)</f>
        <v/>
      </c>
      <c r="B1228" s="161">
        <f>IF(ISBLANK('Nomenklatur komplett'!R1228),"",'Nomenklatur komplett'!R1228)</f>
        <v>12028</v>
      </c>
      <c r="C1228" s="162" t="str">
        <f>IF(ISBLANK('Nomenklatur komplett'!S1228),"-",'Nomenklatur komplett'!S1228)</f>
        <v>Gossliwil</v>
      </c>
    </row>
    <row r="1229" spans="1:3" x14ac:dyDescent="0.2">
      <c r="A1229" s="161">
        <f>IF(ISBLANK('Nomenklatur komplett'!Q1229),"",'Nomenklatur komplett'!Q1229)</f>
        <v>4651</v>
      </c>
      <c r="B1229" s="161">
        <f>IF(ISBLANK('Nomenklatur komplett'!R1229),"",'Nomenklatur komplett'!R1229)</f>
        <v>15401</v>
      </c>
      <c r="C1229" s="162" t="str">
        <f>IF(ISBLANK('Nomenklatur komplett'!S1229),"-",'Nomenklatur komplett'!S1229)</f>
        <v>Gottlieben</v>
      </c>
    </row>
    <row r="1230" spans="1:3" x14ac:dyDescent="0.2">
      <c r="A1230" s="161" t="str">
        <f>IF(ISBLANK('Nomenklatur komplett'!Q1230),"",'Nomenklatur komplett'!Q1230)</f>
        <v/>
      </c>
      <c r="B1230" s="161">
        <f>IF(ISBLANK('Nomenklatur komplett'!R1230),"",'Nomenklatur komplett'!R1230)</f>
        <v>12036</v>
      </c>
      <c r="C1230" s="162" t="str">
        <f>IF(ISBLANK('Nomenklatur komplett'!S1230),"-",'Nomenklatur komplett'!S1230)</f>
        <v>Gottshaus</v>
      </c>
    </row>
    <row r="1231" spans="1:3" x14ac:dyDescent="0.2">
      <c r="A1231" s="161" t="str">
        <f>IF(ISBLANK('Nomenklatur komplett'!Q1231),"",'Nomenklatur komplett'!Q1231)</f>
        <v/>
      </c>
      <c r="B1231" s="161">
        <f>IF(ISBLANK('Nomenklatur komplett'!R1231),"",'Nomenklatur komplett'!R1231)</f>
        <v>12038</v>
      </c>
      <c r="C1231" s="162" t="str">
        <f>IF(ISBLANK('Nomenklatur komplett'!S1231),"-",'Nomenklatur komplett'!S1231)</f>
        <v>Goumoens-la-Ville</v>
      </c>
    </row>
    <row r="1232" spans="1:3" x14ac:dyDescent="0.2">
      <c r="A1232" s="161" t="str">
        <f>IF(ISBLANK('Nomenklatur komplett'!Q1232),"",'Nomenklatur komplett'!Q1232)</f>
        <v/>
      </c>
      <c r="B1232" s="161">
        <f>IF(ISBLANK('Nomenklatur komplett'!R1232),"",'Nomenklatur komplett'!R1232)</f>
        <v>12039</v>
      </c>
      <c r="C1232" s="162" t="str">
        <f>IF(ISBLANK('Nomenklatur komplett'!S1232),"-",'Nomenklatur komplett'!S1232)</f>
        <v>Goumoens-le-Jux</v>
      </c>
    </row>
    <row r="1233" spans="1:3" x14ac:dyDescent="0.2">
      <c r="A1233" s="161" t="str">
        <f>IF(ISBLANK('Nomenklatur komplett'!Q1233),"",'Nomenklatur komplett'!Q1233)</f>
        <v/>
      </c>
      <c r="B1233" s="161">
        <f>IF(ISBLANK('Nomenklatur komplett'!R1233),"",'Nomenklatur komplett'!R1233)</f>
        <v>10961</v>
      </c>
      <c r="C1233" s="162" t="str">
        <f>IF(ISBLANK('Nomenklatur komplett'!S1233),"-",'Nomenklatur komplett'!S1233)</f>
        <v>Goumois</v>
      </c>
    </row>
    <row r="1234" spans="1:3" x14ac:dyDescent="0.2">
      <c r="A1234" s="161">
        <f>IF(ISBLANK('Nomenklatur komplett'!Q1234),"",'Nomenklatur komplett'!Q1234)</f>
        <v>5541</v>
      </c>
      <c r="B1234" s="161">
        <f>IF(ISBLANK('Nomenklatur komplett'!R1234),"",'Nomenklatur komplett'!R1234)</f>
        <v>15490</v>
      </c>
      <c r="C1234" s="162" t="str">
        <f>IF(ISBLANK('Nomenklatur komplett'!S1234),"-",'Nomenklatur komplett'!S1234)</f>
        <v>Goumoëns</v>
      </c>
    </row>
    <row r="1235" spans="1:3" x14ac:dyDescent="0.2">
      <c r="A1235" s="161">
        <f>IF(ISBLANK('Nomenklatur komplett'!Q1235),"",'Nomenklatur komplett'!Q1235)</f>
        <v>976</v>
      </c>
      <c r="B1235" s="161">
        <f>IF(ISBLANK('Nomenklatur komplett'!R1235),"",'Nomenklatur komplett'!R1235)</f>
        <v>15361</v>
      </c>
      <c r="C1235" s="162" t="str">
        <f>IF(ISBLANK('Nomenklatur komplett'!S1235),"-",'Nomenklatur komplett'!S1235)</f>
        <v>Graben</v>
      </c>
    </row>
    <row r="1236" spans="1:3" x14ac:dyDescent="0.2">
      <c r="A1236" s="161">
        <f>IF(ISBLANK('Nomenklatur komplett'!Q1236),"",'Nomenklatur komplett'!Q1236)</f>
        <v>3273</v>
      </c>
      <c r="B1236" s="161">
        <f>IF(ISBLANK('Nomenklatur komplett'!R1236),"",'Nomenklatur komplett'!R1236)</f>
        <v>14407</v>
      </c>
      <c r="C1236" s="162" t="str">
        <f>IF(ISBLANK('Nomenklatur komplett'!S1236),"-",'Nomenklatur komplett'!S1236)</f>
        <v>Grabs</v>
      </c>
    </row>
    <row r="1237" spans="1:3" x14ac:dyDescent="0.2">
      <c r="A1237" s="161" t="str">
        <f>IF(ISBLANK('Nomenklatur komplett'!Q1237),"",'Nomenklatur komplett'!Q1237)</f>
        <v/>
      </c>
      <c r="B1237" s="161">
        <f>IF(ISBLANK('Nomenklatur komplett'!R1237),"",'Nomenklatur komplett'!R1237)</f>
        <v>10492</v>
      </c>
      <c r="C1237" s="162" t="str">
        <f>IF(ISBLANK('Nomenklatur komplett'!S1237),"-",'Nomenklatur komplett'!S1237)</f>
        <v>Grafenried</v>
      </c>
    </row>
    <row r="1238" spans="1:3" x14ac:dyDescent="0.2">
      <c r="A1238" s="161" t="str">
        <f>IF(ISBLANK('Nomenklatur komplett'!Q1238),"",'Nomenklatur komplett'!Q1238)</f>
        <v/>
      </c>
      <c r="B1238" s="161">
        <f>IF(ISBLANK('Nomenklatur komplett'!R1238),"",'Nomenklatur komplett'!R1238)</f>
        <v>14132</v>
      </c>
      <c r="C1238" s="162" t="str">
        <f>IF(ISBLANK('Nomenklatur komplett'!S1238),"-",'Nomenklatur komplett'!S1238)</f>
        <v>Grafschaft</v>
      </c>
    </row>
    <row r="1239" spans="1:3" x14ac:dyDescent="0.2">
      <c r="A1239" s="161" t="str">
        <f>IF(ISBLANK('Nomenklatur komplett'!Q1239),"",'Nomenklatur komplett'!Q1239)</f>
        <v/>
      </c>
      <c r="B1239" s="161">
        <f>IF(ISBLANK('Nomenklatur komplett'!R1239),"",'Nomenklatur komplett'!R1239)</f>
        <v>12041</v>
      </c>
      <c r="C1239" s="162" t="str">
        <f>IF(ISBLANK('Nomenklatur komplett'!S1239),"-",'Nomenklatur komplett'!S1239)</f>
        <v>Graltshausen</v>
      </c>
    </row>
    <row r="1240" spans="1:3" x14ac:dyDescent="0.2">
      <c r="A1240" s="161">
        <f>IF(ISBLANK('Nomenklatur komplett'!Q1240),"",'Nomenklatur komplett'!Q1240)</f>
        <v>5186</v>
      </c>
      <c r="B1240" s="161">
        <f>IF(ISBLANK('Nomenklatur komplett'!R1240),"",'Nomenklatur komplett'!R1240)</f>
        <v>12042</v>
      </c>
      <c r="C1240" s="162" t="str">
        <f>IF(ISBLANK('Nomenklatur komplett'!S1240),"-",'Nomenklatur komplett'!S1240)</f>
        <v>Grancia</v>
      </c>
    </row>
    <row r="1241" spans="1:3" x14ac:dyDescent="0.2">
      <c r="A1241" s="161">
        <f>IF(ISBLANK('Nomenklatur komplett'!Q1241),"",'Nomenklatur komplett'!Q1241)</f>
        <v>5485</v>
      </c>
      <c r="B1241" s="161">
        <f>IF(ISBLANK('Nomenklatur komplett'!R1241),"",'Nomenklatur komplett'!R1241)</f>
        <v>14736</v>
      </c>
      <c r="C1241" s="162" t="str">
        <f>IF(ISBLANK('Nomenklatur komplett'!S1241),"-",'Nomenklatur komplett'!S1241)</f>
        <v>Grancy</v>
      </c>
    </row>
    <row r="1242" spans="1:3" x14ac:dyDescent="0.2">
      <c r="A1242" s="161">
        <f>IF(ISBLANK('Nomenklatur komplett'!Q1242),"",'Nomenklatur komplett'!Q1242)</f>
        <v>5817</v>
      </c>
      <c r="B1242" s="161">
        <f>IF(ISBLANK('Nomenklatur komplett'!R1242),"",'Nomenklatur komplett'!R1242)</f>
        <v>14729</v>
      </c>
      <c r="C1242" s="162" t="str">
        <f>IF(ISBLANK('Nomenklatur komplett'!S1242),"-",'Nomenklatur komplett'!S1242)</f>
        <v>Grandcour</v>
      </c>
    </row>
    <row r="1243" spans="1:3" x14ac:dyDescent="0.2">
      <c r="A1243" s="161">
        <f>IF(ISBLANK('Nomenklatur komplett'!Q1243),"",'Nomenklatur komplett'!Q1243)</f>
        <v>5560</v>
      </c>
      <c r="B1243" s="161">
        <f>IF(ISBLANK('Nomenklatur komplett'!R1243),"",'Nomenklatur komplett'!R1243)</f>
        <v>14732</v>
      </c>
      <c r="C1243" s="162" t="str">
        <f>IF(ISBLANK('Nomenklatur komplett'!S1243),"-",'Nomenklatur komplett'!S1243)</f>
        <v>Grandevent</v>
      </c>
    </row>
    <row r="1244" spans="1:3" x14ac:dyDescent="0.2">
      <c r="A1244" s="161">
        <f>IF(ISBLANK('Nomenklatur komplett'!Q1244),"",'Nomenklatur komplett'!Q1244)</f>
        <v>6792</v>
      </c>
      <c r="B1244" s="161">
        <f>IF(ISBLANK('Nomenklatur komplett'!R1244),"",'Nomenklatur komplett'!R1244)</f>
        <v>13339</v>
      </c>
      <c r="C1244" s="162" t="str">
        <f>IF(ISBLANK('Nomenklatur komplett'!S1244),"-",'Nomenklatur komplett'!S1244)</f>
        <v>Grandfontaine</v>
      </c>
    </row>
    <row r="1245" spans="1:3" x14ac:dyDescent="0.2">
      <c r="A1245" s="161">
        <f>IF(ISBLANK('Nomenklatur komplett'!Q1245),"",'Nomenklatur komplett'!Q1245)</f>
        <v>5561</v>
      </c>
      <c r="B1245" s="161">
        <f>IF(ISBLANK('Nomenklatur komplett'!R1245),"",'Nomenklatur komplett'!R1245)</f>
        <v>14725</v>
      </c>
      <c r="C1245" s="162" t="str">
        <f>IF(ISBLANK('Nomenklatur komplett'!S1245),"-",'Nomenklatur komplett'!S1245)</f>
        <v>Grandson</v>
      </c>
    </row>
    <row r="1246" spans="1:3" x14ac:dyDescent="0.2">
      <c r="A1246" s="161">
        <f>IF(ISBLANK('Nomenklatur komplett'!Q1246),"",'Nomenklatur komplett'!Q1246)</f>
        <v>694</v>
      </c>
      <c r="B1246" s="161">
        <f>IF(ISBLANK('Nomenklatur komplett'!R1246),"",'Nomenklatur komplett'!R1246)</f>
        <v>15214</v>
      </c>
      <c r="C1246" s="162" t="str">
        <f>IF(ISBLANK('Nomenklatur komplett'!S1246),"-",'Nomenklatur komplett'!S1246)</f>
        <v>Grandval</v>
      </c>
    </row>
    <row r="1247" spans="1:3" x14ac:dyDescent="0.2">
      <c r="A1247" s="161" t="str">
        <f>IF(ISBLANK('Nomenklatur komplett'!Q1247),"",'Nomenklatur komplett'!Q1247)</f>
        <v/>
      </c>
      <c r="B1247" s="161">
        <f>IF(ISBLANK('Nomenklatur komplett'!R1247),"",'Nomenklatur komplett'!R1247)</f>
        <v>12105</v>
      </c>
      <c r="C1247" s="162" t="str">
        <f>IF(ISBLANK('Nomenklatur komplett'!S1247),"-",'Nomenklatur komplett'!S1247)</f>
        <v>Grandvaux</v>
      </c>
    </row>
    <row r="1248" spans="1:3" x14ac:dyDescent="0.2">
      <c r="A1248" s="161">
        <f>IF(ISBLANK('Nomenklatur komplett'!Q1248),"",'Nomenklatur komplett'!Q1248)</f>
        <v>2134</v>
      </c>
      <c r="B1248" s="161">
        <f>IF(ISBLANK('Nomenklatur komplett'!R1248),"",'Nomenklatur komplett'!R1248)</f>
        <v>12106</v>
      </c>
      <c r="C1248" s="162" t="str">
        <f>IF(ISBLANK('Nomenklatur komplett'!S1248),"-",'Nomenklatur komplett'!S1248)</f>
        <v>Grandvillard</v>
      </c>
    </row>
    <row r="1249" spans="1:3" x14ac:dyDescent="0.2">
      <c r="A1249" s="161" t="str">
        <f>IF(ISBLANK('Nomenklatur komplett'!Q1249),"",'Nomenklatur komplett'!Q1249)</f>
        <v/>
      </c>
      <c r="B1249" s="161">
        <f>IF(ISBLANK('Nomenklatur komplett'!R1249),"",'Nomenklatur komplett'!R1249)</f>
        <v>16175</v>
      </c>
      <c r="C1249" s="162" t="str">
        <f>IF(ISBLANK('Nomenklatur komplett'!S1249),"-",'Nomenklatur komplett'!S1249)</f>
        <v>Grange-la-Battiaz</v>
      </c>
    </row>
    <row r="1250" spans="1:3" x14ac:dyDescent="0.2">
      <c r="A1250" s="161" t="str">
        <f>IF(ISBLANK('Nomenklatur komplett'!Q1250),"",'Nomenklatur komplett'!Q1250)</f>
        <v/>
      </c>
      <c r="B1250" s="161">
        <f>IF(ISBLANK('Nomenklatur komplett'!R1250),"",'Nomenklatur komplett'!R1250)</f>
        <v>16556</v>
      </c>
      <c r="C1250" s="162" t="str">
        <f>IF(ISBLANK('Nomenklatur komplett'!S1250),"-",'Nomenklatur komplett'!S1250)</f>
        <v>Granges (VD)</v>
      </c>
    </row>
    <row r="1251" spans="1:3" x14ac:dyDescent="0.2">
      <c r="A1251" s="161" t="str">
        <f>IF(ISBLANK('Nomenklatur komplett'!Q1251),"",'Nomenklatur komplett'!Q1251)</f>
        <v/>
      </c>
      <c r="B1251" s="161">
        <f>IF(ISBLANK('Nomenklatur komplett'!R1251),"",'Nomenklatur komplett'!R1251)</f>
        <v>11221</v>
      </c>
      <c r="C1251" s="162" t="str">
        <f>IF(ISBLANK('Nomenklatur komplett'!S1251),"-",'Nomenklatur komplett'!S1251)</f>
        <v>Granges (VS)</v>
      </c>
    </row>
    <row r="1252" spans="1:3" x14ac:dyDescent="0.2">
      <c r="A1252" s="161">
        <f>IF(ISBLANK('Nomenklatur komplett'!Q1252),"",'Nomenklatur komplett'!Q1252)</f>
        <v>2328</v>
      </c>
      <c r="B1252" s="161">
        <f>IF(ISBLANK('Nomenklatur komplett'!R1252),"",'Nomenklatur komplett'!R1252)</f>
        <v>12120</v>
      </c>
      <c r="C1252" s="162" t="str">
        <f>IF(ISBLANK('Nomenklatur komplett'!S1252),"-",'Nomenklatur komplett'!S1252)</f>
        <v>Granges (Veveyse)</v>
      </c>
    </row>
    <row r="1253" spans="1:3" x14ac:dyDescent="0.2">
      <c r="A1253" s="161">
        <f>IF(ISBLANK('Nomenklatur komplett'!Q1253),"",'Nomenklatur komplett'!Q1253)</f>
        <v>2198</v>
      </c>
      <c r="B1253" s="161">
        <f>IF(ISBLANK('Nomenklatur komplett'!R1253),"",'Nomenklatur komplett'!R1253)</f>
        <v>12111</v>
      </c>
      <c r="C1253" s="162" t="str">
        <f>IF(ISBLANK('Nomenklatur komplett'!S1253),"-",'Nomenklatur komplett'!S1253)</f>
        <v>Granges-Paccot</v>
      </c>
    </row>
    <row r="1254" spans="1:3" x14ac:dyDescent="0.2">
      <c r="A1254" s="161" t="str">
        <f>IF(ISBLANK('Nomenklatur komplett'!Q1254),"",'Nomenklatur komplett'!Q1254)</f>
        <v/>
      </c>
      <c r="B1254" s="161">
        <f>IF(ISBLANK('Nomenklatur komplett'!R1254),"",'Nomenklatur komplett'!R1254)</f>
        <v>12096</v>
      </c>
      <c r="C1254" s="162" t="str">
        <f>IF(ISBLANK('Nomenklatur komplett'!S1254),"-",'Nomenklatur komplett'!S1254)</f>
        <v>Granges-de-Vesin</v>
      </c>
    </row>
    <row r="1255" spans="1:3" x14ac:dyDescent="0.2">
      <c r="A1255" s="161" t="str">
        <f>IF(ISBLANK('Nomenklatur komplett'!Q1255),"",'Nomenklatur komplett'!Q1255)</f>
        <v/>
      </c>
      <c r="B1255" s="161">
        <f>IF(ISBLANK('Nomenklatur komplett'!R1255),"",'Nomenklatur komplett'!R1255)</f>
        <v>12112</v>
      </c>
      <c r="C1255" s="162" t="str">
        <f>IF(ISBLANK('Nomenklatur komplett'!S1255),"-",'Nomenklatur komplett'!S1255)</f>
        <v>Granges-près-Marnand</v>
      </c>
    </row>
    <row r="1256" spans="1:3" x14ac:dyDescent="0.2">
      <c r="A1256" s="161">
        <f>IF(ISBLANK('Nomenklatur komplett'!Q1256),"",'Nomenklatur komplett'!Q1256)</f>
        <v>2079</v>
      </c>
      <c r="B1256" s="161">
        <f>IF(ISBLANK('Nomenklatur komplett'!R1256),"",'Nomenklatur komplett'!R1256)</f>
        <v>12113</v>
      </c>
      <c r="C1256" s="162" t="str">
        <f>IF(ISBLANK('Nomenklatur komplett'!S1256),"-",'Nomenklatur komplett'!S1256)</f>
        <v>Grangettes</v>
      </c>
    </row>
    <row r="1257" spans="1:3" x14ac:dyDescent="0.2">
      <c r="A1257" s="161" t="str">
        <f>IF(ISBLANK('Nomenklatur komplett'!Q1257),"",'Nomenklatur komplett'!Q1257)</f>
        <v/>
      </c>
      <c r="B1257" s="161">
        <f>IF(ISBLANK('Nomenklatur komplett'!R1257),"",'Nomenklatur komplett'!R1257)</f>
        <v>12116</v>
      </c>
      <c r="C1257" s="162" t="str">
        <f>IF(ISBLANK('Nomenklatur komplett'!S1257),"-",'Nomenklatur komplett'!S1257)</f>
        <v>Grattavache</v>
      </c>
    </row>
    <row r="1258" spans="1:3" x14ac:dyDescent="0.2">
      <c r="A1258" s="161">
        <f>IF(ISBLANK('Nomenklatur komplett'!Q1258),"",'Nomenklatur komplett'!Q1258)</f>
        <v>5187</v>
      </c>
      <c r="B1258" s="161">
        <f>IF(ISBLANK('Nomenklatur komplett'!R1258),"",'Nomenklatur komplett'!R1258)</f>
        <v>12118</v>
      </c>
      <c r="C1258" s="162" t="str">
        <f>IF(ISBLANK('Nomenklatur komplett'!S1258),"-",'Nomenklatur komplett'!S1258)</f>
        <v>Gravesano</v>
      </c>
    </row>
    <row r="1259" spans="1:3" x14ac:dyDescent="0.2">
      <c r="A1259" s="161" t="str">
        <f>IF(ISBLANK('Nomenklatur komplett'!Q1259),"",'Nomenklatur komplett'!Q1259)</f>
        <v/>
      </c>
      <c r="B1259" s="161">
        <f>IF(ISBLANK('Nomenklatur komplett'!R1259),"",'Nomenklatur komplett'!R1259)</f>
        <v>12084</v>
      </c>
      <c r="C1259" s="162" t="str">
        <f>IF(ISBLANK('Nomenklatur komplett'!S1259),"-",'Nomenklatur komplett'!S1259)</f>
        <v>Greich</v>
      </c>
    </row>
    <row r="1260" spans="1:3" x14ac:dyDescent="0.2">
      <c r="A1260" s="161">
        <f>IF(ISBLANK('Nomenklatur komplett'!Q1260),"",'Nomenklatur komplett'!Q1260)</f>
        <v>194</v>
      </c>
      <c r="B1260" s="161">
        <f>IF(ISBLANK('Nomenklatur komplett'!R1260),"",'Nomenklatur komplett'!R1260)</f>
        <v>12073</v>
      </c>
      <c r="C1260" s="162" t="str">
        <f>IF(ISBLANK('Nomenklatur komplett'!S1260),"-",'Nomenklatur komplett'!S1260)</f>
        <v>Greifensee</v>
      </c>
    </row>
    <row r="1261" spans="1:3" x14ac:dyDescent="0.2">
      <c r="A1261" s="161">
        <f>IF(ISBLANK('Nomenklatur komplett'!Q1261),"",'Nomenklatur komplett'!Q1261)</f>
        <v>2786</v>
      </c>
      <c r="B1261" s="161">
        <f>IF(ISBLANK('Nomenklatur komplett'!R1261),"",'Nomenklatur komplett'!R1261)</f>
        <v>13844</v>
      </c>
      <c r="C1261" s="162" t="str">
        <f>IF(ISBLANK('Nomenklatur komplett'!S1261),"-",'Nomenklatur komplett'!S1261)</f>
        <v>Grellingen</v>
      </c>
    </row>
    <row r="1262" spans="1:3" x14ac:dyDescent="0.2">
      <c r="A1262" s="161">
        <f>IF(ISBLANK('Nomenklatur komplett'!Q1262),"",'Nomenklatur komplett'!Q1262)</f>
        <v>2546</v>
      </c>
      <c r="B1262" s="161">
        <f>IF(ISBLANK('Nomenklatur komplett'!R1262),"",'Nomenklatur komplett'!R1262)</f>
        <v>12076</v>
      </c>
      <c r="C1262" s="162" t="str">
        <f>IF(ISBLANK('Nomenklatur komplett'!S1262),"-",'Nomenklatur komplett'!S1262)</f>
        <v>Grenchen</v>
      </c>
    </row>
    <row r="1263" spans="1:3" x14ac:dyDescent="0.2">
      <c r="A1263" s="161">
        <f>IF(ISBLANK('Nomenklatur komplett'!Q1263),"",'Nomenklatur komplett'!Q1263)</f>
        <v>2261</v>
      </c>
      <c r="B1263" s="161">
        <f>IF(ISBLANK('Nomenklatur komplett'!R1263),"",'Nomenklatur komplett'!R1263)</f>
        <v>12078</v>
      </c>
      <c r="C1263" s="162" t="str">
        <f>IF(ISBLANK('Nomenklatur komplett'!S1263),"-",'Nomenklatur komplett'!S1263)</f>
        <v>Greng</v>
      </c>
    </row>
    <row r="1264" spans="1:3" x14ac:dyDescent="0.2">
      <c r="A1264" s="161">
        <f>IF(ISBLANK('Nomenklatur komplett'!Q1264),"",'Nomenklatur komplett'!Q1264)</f>
        <v>6177</v>
      </c>
      <c r="B1264" s="161">
        <f>IF(ISBLANK('Nomenklatur komplett'!R1264),"",'Nomenklatur komplett'!R1264)</f>
        <v>12079</v>
      </c>
      <c r="C1264" s="162" t="str">
        <f>IF(ISBLANK('Nomenklatur komplett'!S1264),"-",'Nomenklatur komplett'!S1264)</f>
        <v>Grengiols</v>
      </c>
    </row>
    <row r="1265" spans="1:3" x14ac:dyDescent="0.2">
      <c r="A1265" s="161" t="str">
        <f>IF(ISBLANK('Nomenklatur komplett'!Q1265),"",'Nomenklatur komplett'!Q1265)</f>
        <v/>
      </c>
      <c r="B1265" s="161">
        <f>IF(ISBLANK('Nomenklatur komplett'!R1265),"",'Nomenklatur komplett'!R1265)</f>
        <v>12081</v>
      </c>
      <c r="C1265" s="162" t="str">
        <f>IF(ISBLANK('Nomenklatur komplett'!S1265),"-",'Nomenklatur komplett'!S1265)</f>
        <v>Grenilles</v>
      </c>
    </row>
    <row r="1266" spans="1:3" x14ac:dyDescent="0.2">
      <c r="A1266" s="161">
        <f>IF(ISBLANK('Nomenklatur komplett'!Q1266),"",'Nomenklatur komplett'!Q1266)</f>
        <v>5722</v>
      </c>
      <c r="B1266" s="161">
        <f>IF(ISBLANK('Nomenklatur komplett'!R1266),"",'Nomenklatur komplett'!R1266)</f>
        <v>14728</v>
      </c>
      <c r="C1266" s="162" t="str">
        <f>IF(ISBLANK('Nomenklatur komplett'!S1266),"-",'Nomenklatur komplett'!S1266)</f>
        <v>Grens</v>
      </c>
    </row>
    <row r="1267" spans="1:3" x14ac:dyDescent="0.2">
      <c r="A1267" s="161">
        <f>IF(ISBLANK('Nomenklatur komplett'!Q1267),"",'Nomenklatur komplett'!Q1267)</f>
        <v>1056</v>
      </c>
      <c r="B1267" s="161">
        <f>IF(ISBLANK('Nomenklatur komplett'!R1267),"",'Nomenklatur komplett'!R1267)</f>
        <v>15551</v>
      </c>
      <c r="C1267" s="162" t="str">
        <f>IF(ISBLANK('Nomenklatur komplett'!S1267),"-",'Nomenklatur komplett'!S1267)</f>
        <v>Greppen</v>
      </c>
    </row>
    <row r="1268" spans="1:3" x14ac:dyDescent="0.2">
      <c r="A1268" s="161" t="str">
        <f>IF(ISBLANK('Nomenklatur komplett'!Q1268),"",'Nomenklatur komplett'!Q1268)</f>
        <v/>
      </c>
      <c r="B1268" s="161">
        <f>IF(ISBLANK('Nomenklatur komplett'!R1268),"",'Nomenklatur komplett'!R1268)</f>
        <v>12087</v>
      </c>
      <c r="C1268" s="162" t="str">
        <f>IF(ISBLANK('Nomenklatur komplett'!S1268),"-",'Nomenklatur komplett'!S1268)</f>
        <v>Gresso</v>
      </c>
    </row>
    <row r="1269" spans="1:3" x14ac:dyDescent="0.2">
      <c r="A1269" s="161" t="str">
        <f>IF(ISBLANK('Nomenklatur komplett'!Q1269),"",'Nomenklatur komplett'!Q1269)</f>
        <v/>
      </c>
      <c r="B1269" s="161">
        <f>IF(ISBLANK('Nomenklatur komplett'!R1269),"",'Nomenklatur komplett'!R1269)</f>
        <v>12088</v>
      </c>
      <c r="C1269" s="162" t="str">
        <f>IF(ISBLANK('Nomenklatur komplett'!S1269),"-",'Nomenklatur komplett'!S1269)</f>
        <v>Gressy</v>
      </c>
    </row>
    <row r="1270" spans="1:3" x14ac:dyDescent="0.2">
      <c r="A1270" s="161">
        <f>IF(ISBLANK('Nomenklatur komplett'!Q1270),"",'Nomenklatur komplett'!Q1270)</f>
        <v>2576</v>
      </c>
      <c r="B1270" s="161">
        <f>IF(ISBLANK('Nomenklatur komplett'!R1270),"",'Nomenklatur komplett'!R1270)</f>
        <v>13230</v>
      </c>
      <c r="C1270" s="162" t="str">
        <f>IF(ISBLANK('Nomenklatur komplett'!S1270),"-",'Nomenklatur komplett'!S1270)</f>
        <v>Gretzenbach</v>
      </c>
    </row>
    <row r="1271" spans="1:3" x14ac:dyDescent="0.2">
      <c r="A1271" s="161" t="str">
        <f>IF(ISBLANK('Nomenklatur komplett'!Q1271),"",'Nomenklatur komplett'!Q1271)</f>
        <v/>
      </c>
      <c r="B1271" s="161">
        <f>IF(ISBLANK('Nomenklatur komplett'!R1271),"",'Nomenklatur komplett'!R1271)</f>
        <v>12090</v>
      </c>
      <c r="C1271" s="162" t="str">
        <f>IF(ISBLANK('Nomenklatur komplett'!S1271),"-",'Nomenklatur komplett'!S1271)</f>
        <v>Griesenberg</v>
      </c>
    </row>
    <row r="1272" spans="1:3" x14ac:dyDescent="0.2">
      <c r="A1272" s="161" t="str">
        <f>IF(ISBLANK('Nomenklatur komplett'!Q1272),"",'Nomenklatur komplett'!Q1272)</f>
        <v/>
      </c>
      <c r="B1272" s="161">
        <f>IF(ISBLANK('Nomenklatur komplett'!R1272),"",'Nomenklatur komplett'!R1272)</f>
        <v>12093</v>
      </c>
      <c r="C1272" s="162" t="str">
        <f>IF(ISBLANK('Nomenklatur komplett'!S1272),"-",'Nomenklatur komplett'!S1272)</f>
        <v>Grimentz</v>
      </c>
    </row>
    <row r="1273" spans="1:3" x14ac:dyDescent="0.2">
      <c r="A1273" s="161">
        <f>IF(ISBLANK('Nomenklatur komplett'!Q1273),"",'Nomenklatur komplett'!Q1273)</f>
        <v>6263</v>
      </c>
      <c r="B1273" s="161">
        <f>IF(ISBLANK('Nomenklatur komplett'!R1273),"",'Nomenklatur komplett'!R1273)</f>
        <v>12094</v>
      </c>
      <c r="C1273" s="162" t="str">
        <f>IF(ISBLANK('Nomenklatur komplett'!S1273),"-",'Nomenklatur komplett'!S1273)</f>
        <v>Grimisuat</v>
      </c>
    </row>
    <row r="1274" spans="1:3" x14ac:dyDescent="0.2">
      <c r="A1274" s="161">
        <f>IF(ISBLANK('Nomenklatur komplett'!Q1274),"",'Nomenklatur komplett'!Q1274)</f>
        <v>2617</v>
      </c>
      <c r="B1274" s="161">
        <f>IF(ISBLANK('Nomenklatur komplett'!R1274),"",'Nomenklatur komplett'!R1274)</f>
        <v>12009</v>
      </c>
      <c r="C1274" s="162" t="str">
        <f>IF(ISBLANK('Nomenklatur komplett'!S1274),"-",'Nomenklatur komplett'!S1274)</f>
        <v>Grindel</v>
      </c>
    </row>
    <row r="1275" spans="1:3" x14ac:dyDescent="0.2">
      <c r="A1275" s="161">
        <f>IF(ISBLANK('Nomenklatur komplett'!Q1275),"",'Nomenklatur komplett'!Q1275)</f>
        <v>576</v>
      </c>
      <c r="B1275" s="161">
        <f>IF(ISBLANK('Nomenklatur komplett'!R1275),"",'Nomenklatur komplett'!R1275)</f>
        <v>15149</v>
      </c>
      <c r="C1275" s="162" t="str">
        <f>IF(ISBLANK('Nomenklatur komplett'!S1275),"-",'Nomenklatur komplett'!S1275)</f>
        <v>Grindelwald</v>
      </c>
    </row>
    <row r="1276" spans="1:3" x14ac:dyDescent="0.2">
      <c r="A1276" s="161" t="str">
        <f>IF(ISBLANK('Nomenklatur komplett'!Q1276),"",'Nomenklatur komplett'!Q1276)</f>
        <v/>
      </c>
      <c r="B1276" s="161">
        <f>IF(ISBLANK('Nomenklatur komplett'!R1276),"",'Nomenklatur komplett'!R1276)</f>
        <v>11200</v>
      </c>
      <c r="C1276" s="162" t="str">
        <f>IF(ISBLANK('Nomenklatur komplett'!S1276),"-",'Nomenklatur komplett'!S1276)</f>
        <v>Grod</v>
      </c>
    </row>
    <row r="1277" spans="1:3" x14ac:dyDescent="0.2">
      <c r="A1277" s="161">
        <f>IF(ISBLANK('Nomenklatur komplett'!Q1277),"",'Nomenklatur komplett'!Q1277)</f>
        <v>2200</v>
      </c>
      <c r="B1277" s="161">
        <f>IF(ISBLANK('Nomenklatur komplett'!R1277),"",'Nomenklatur komplett'!R1277)</f>
        <v>14129</v>
      </c>
      <c r="C1277" s="162" t="str">
        <f>IF(ISBLANK('Nomenklatur komplett'!S1277),"-",'Nomenklatur komplett'!S1277)</f>
        <v>Grolley</v>
      </c>
    </row>
    <row r="1278" spans="1:3" x14ac:dyDescent="0.2">
      <c r="A1278" s="161">
        <f>IF(ISBLANK('Nomenklatur komplett'!Q1278),"",'Nomenklatur komplett'!Q1278)</f>
        <v>3832</v>
      </c>
      <c r="B1278" s="161">
        <f>IF(ISBLANK('Nomenklatur komplett'!R1278),"",'Nomenklatur komplett'!R1278)</f>
        <v>15695</v>
      </c>
      <c r="C1278" s="162" t="str">
        <f>IF(ISBLANK('Nomenklatur komplett'!S1278),"-",'Nomenklatur komplett'!S1278)</f>
        <v>Grono</v>
      </c>
    </row>
    <row r="1279" spans="1:3" x14ac:dyDescent="0.2">
      <c r="A1279" s="161">
        <f>IF(ISBLANK('Nomenklatur komplett'!Q1279),"",'Nomenklatur komplett'!Q1279)</f>
        <v>303</v>
      </c>
      <c r="B1279" s="161">
        <f>IF(ISBLANK('Nomenklatur komplett'!R1279),"",'Nomenklatur komplett'!R1279)</f>
        <v>14997</v>
      </c>
      <c r="C1279" s="162" t="str">
        <f>IF(ISBLANK('Nomenklatur komplett'!S1279),"-",'Nomenklatur komplett'!S1279)</f>
        <v>Grossaffoltern</v>
      </c>
    </row>
    <row r="1280" spans="1:3" x14ac:dyDescent="0.2">
      <c r="A1280" s="161" t="str">
        <f>IF(ISBLANK('Nomenklatur komplett'!Q1280),"",'Nomenklatur komplett'!Q1280)</f>
        <v/>
      </c>
      <c r="B1280" s="161">
        <f>IF(ISBLANK('Nomenklatur komplett'!R1280),"",'Nomenklatur komplett'!R1280)</f>
        <v>11197</v>
      </c>
      <c r="C1280" s="162" t="str">
        <f>IF(ISBLANK('Nomenklatur komplett'!S1280),"-",'Nomenklatur komplett'!S1280)</f>
        <v>Grossandelfingen</v>
      </c>
    </row>
    <row r="1281" spans="1:3" x14ac:dyDescent="0.2">
      <c r="A1281" s="161" t="str">
        <f>IF(ISBLANK('Nomenklatur komplett'!Q1281),"",'Nomenklatur komplett'!Q1281)</f>
        <v/>
      </c>
      <c r="B1281" s="161">
        <f>IF(ISBLANK('Nomenklatur komplett'!R1281),"",'Nomenklatur komplett'!R1281)</f>
        <v>11235</v>
      </c>
      <c r="C1281" s="162" t="str">
        <f>IF(ISBLANK('Nomenklatur komplett'!S1281),"-",'Nomenklatur komplett'!S1281)</f>
        <v>Grossbösingen</v>
      </c>
    </row>
    <row r="1282" spans="1:3" x14ac:dyDescent="0.2">
      <c r="A1282" s="161">
        <f>IF(ISBLANK('Nomenklatur komplett'!Q1282),"",'Nomenklatur komplett'!Q1282)</f>
        <v>1131</v>
      </c>
      <c r="B1282" s="161">
        <f>IF(ISBLANK('Nomenklatur komplett'!R1282),"",'Nomenklatur komplett'!R1282)</f>
        <v>15544</v>
      </c>
      <c r="C1282" s="162" t="str">
        <f>IF(ISBLANK('Nomenklatur komplett'!S1282),"-",'Nomenklatur komplett'!S1282)</f>
        <v>Grossdietwil</v>
      </c>
    </row>
    <row r="1283" spans="1:3" x14ac:dyDescent="0.2">
      <c r="A1283" s="161" t="str">
        <f>IF(ISBLANK('Nomenklatur komplett'!Q1283),"",'Nomenklatur komplett'!Q1283)</f>
        <v/>
      </c>
      <c r="B1283" s="161">
        <f>IF(ISBLANK('Nomenklatur komplett'!R1283),"",'Nomenklatur komplett'!R1283)</f>
        <v>11337</v>
      </c>
      <c r="C1283" s="162" t="str">
        <f>IF(ISBLANK('Nomenklatur komplett'!S1283),"-",'Nomenklatur komplett'!S1283)</f>
        <v>Grossgurmels</v>
      </c>
    </row>
    <row r="1284" spans="1:3" x14ac:dyDescent="0.2">
      <c r="A1284" s="161" t="str">
        <f>IF(ISBLANK('Nomenklatur komplett'!Q1284),"",'Nomenklatur komplett'!Q1284)</f>
        <v/>
      </c>
      <c r="B1284" s="161">
        <f>IF(ISBLANK('Nomenklatur komplett'!R1284),"",'Nomenklatur komplett'!R1284)</f>
        <v>11335</v>
      </c>
      <c r="C1284" s="162" t="str">
        <f>IF(ISBLANK('Nomenklatur komplett'!S1284),"-",'Nomenklatur komplett'!S1284)</f>
        <v>Grossguschelmuth</v>
      </c>
    </row>
    <row r="1285" spans="1:3" x14ac:dyDescent="0.2">
      <c r="A1285" s="161">
        <f>IF(ISBLANK('Nomenklatur komplett'!Q1285),"",'Nomenklatur komplett'!Q1285)</f>
        <v>608</v>
      </c>
      <c r="B1285" s="161">
        <f>IF(ISBLANK('Nomenklatur komplett'!R1285),"",'Nomenklatur komplett'!R1285)</f>
        <v>16082</v>
      </c>
      <c r="C1285" s="162" t="str">
        <f>IF(ISBLANK('Nomenklatur komplett'!S1285),"-",'Nomenklatur komplett'!S1285)</f>
        <v>Grosshöchstetten</v>
      </c>
    </row>
    <row r="1286" spans="1:3" x14ac:dyDescent="0.2">
      <c r="A1286" s="161">
        <f>IF(ISBLANK('Nomenklatur komplett'!Q1286),"",'Nomenklatur komplett'!Q1286)</f>
        <v>1086</v>
      </c>
      <c r="B1286" s="161">
        <f>IF(ISBLANK('Nomenklatur komplett'!R1286),"",'Nomenklatur komplett'!R1286)</f>
        <v>15545</v>
      </c>
      <c r="C1286" s="162" t="str">
        <f>IF(ISBLANK('Nomenklatur komplett'!S1286),"-",'Nomenklatur komplett'!S1286)</f>
        <v>Grosswangen</v>
      </c>
    </row>
    <row r="1287" spans="1:3" x14ac:dyDescent="0.2">
      <c r="A1287" s="161">
        <f>IF(ISBLANK('Nomenklatur komplett'!Q1287),"",'Nomenklatur komplett'!Q1287)</f>
        <v>3031</v>
      </c>
      <c r="B1287" s="161">
        <f>IF(ISBLANK('Nomenklatur komplett'!R1287),"",'Nomenklatur komplett'!R1287)</f>
        <v>11956</v>
      </c>
      <c r="C1287" s="162" t="str">
        <f>IF(ISBLANK('Nomenklatur komplett'!S1287),"-",'Nomenklatur komplett'!S1287)</f>
        <v>Grub (AR)</v>
      </c>
    </row>
    <row r="1288" spans="1:3" x14ac:dyDescent="0.2">
      <c r="A1288" s="161" t="str">
        <f>IF(ISBLANK('Nomenklatur komplett'!Q1288),"",'Nomenklatur komplett'!Q1288)</f>
        <v/>
      </c>
      <c r="B1288" s="161">
        <f>IF(ISBLANK('Nomenklatur komplett'!R1288),"",'Nomenklatur komplett'!R1288)</f>
        <v>16434</v>
      </c>
      <c r="C1288" s="162" t="str">
        <f>IF(ISBLANK('Nomenklatur komplett'!S1288),"-",'Nomenklatur komplett'!S1288)</f>
        <v>Grumo</v>
      </c>
    </row>
    <row r="1289" spans="1:3" x14ac:dyDescent="0.2">
      <c r="A1289" s="161">
        <f>IF(ISBLANK('Nomenklatur komplett'!Q1289),"",'Nomenklatur komplett'!Q1289)</f>
        <v>2135</v>
      </c>
      <c r="B1289" s="161">
        <f>IF(ISBLANK('Nomenklatur komplett'!R1289),"",'Nomenklatur komplett'!R1289)</f>
        <v>11958</v>
      </c>
      <c r="C1289" s="162" t="str">
        <f>IF(ISBLANK('Nomenklatur komplett'!S1289),"-",'Nomenklatur komplett'!S1289)</f>
        <v>Gruyères</v>
      </c>
    </row>
    <row r="1290" spans="1:3" x14ac:dyDescent="0.2">
      <c r="A1290" s="161">
        <f>IF(ISBLANK('Nomenklatur komplett'!Q1290),"",'Nomenklatur komplett'!Q1290)</f>
        <v>5405</v>
      </c>
      <c r="B1290" s="161">
        <f>IF(ISBLANK('Nomenklatur komplett'!R1290),"",'Nomenklatur komplett'!R1290)</f>
        <v>14747</v>
      </c>
      <c r="C1290" s="162" t="str">
        <f>IF(ISBLANK('Nomenklatur komplett'!S1290),"-",'Nomenklatur komplett'!S1290)</f>
        <v>Gryon</v>
      </c>
    </row>
    <row r="1291" spans="1:3" x14ac:dyDescent="0.2">
      <c r="A1291" s="161">
        <f>IF(ISBLANK('Nomenklatur komplett'!Q1291),"",'Nomenklatur komplett'!Q1291)</f>
        <v>6285</v>
      </c>
      <c r="B1291" s="161">
        <f>IF(ISBLANK('Nomenklatur komplett'!R1291),"",'Nomenklatur komplett'!R1291)</f>
        <v>12040</v>
      </c>
      <c r="C1291" s="162" t="str">
        <f>IF(ISBLANK('Nomenklatur komplett'!S1291),"-",'Nomenklatur komplett'!S1291)</f>
        <v>Grächen</v>
      </c>
    </row>
    <row r="1292" spans="1:3" x14ac:dyDescent="0.2">
      <c r="A1292" s="161">
        <f>IF(ISBLANK('Nomenklatur komplett'!Q1292),"",'Nomenklatur komplett'!Q1292)</f>
        <v>4006</v>
      </c>
      <c r="B1292" s="161">
        <f>IF(ISBLANK('Nomenklatur komplett'!R1292),"",'Nomenklatur komplett'!R1292)</f>
        <v>12115</v>
      </c>
      <c r="C1292" s="162" t="str">
        <f>IF(ISBLANK('Nomenklatur komplett'!S1292),"-",'Nomenklatur komplett'!S1292)</f>
        <v>Gränichen</v>
      </c>
    </row>
    <row r="1293" spans="1:3" x14ac:dyDescent="0.2">
      <c r="A1293" s="161">
        <f>IF(ISBLANK('Nomenklatur komplett'!Q1293),"",'Nomenklatur komplett'!Q1293)</f>
        <v>6238</v>
      </c>
      <c r="B1293" s="161">
        <f>IF(ISBLANK('Nomenklatur komplett'!R1293),"",'Nomenklatur komplett'!R1293)</f>
        <v>12044</v>
      </c>
      <c r="C1293" s="162" t="str">
        <f>IF(ISBLANK('Nomenklatur komplett'!S1293),"-",'Nomenklatur komplett'!S1293)</f>
        <v>Grône</v>
      </c>
    </row>
    <row r="1294" spans="1:3" x14ac:dyDescent="0.2">
      <c r="A1294" s="161" t="str">
        <f>IF(ISBLANK('Nomenklatur komplett'!Q1294),"",'Nomenklatur komplett'!Q1294)</f>
        <v/>
      </c>
      <c r="B1294" s="161">
        <f>IF(ISBLANK('Nomenklatur komplett'!R1294),"",'Nomenklatur komplett'!R1294)</f>
        <v>16422</v>
      </c>
      <c r="C1294" s="162" t="str">
        <f>IF(ISBLANK('Nomenklatur komplett'!S1294),"-",'Nomenklatur komplett'!S1294)</f>
        <v>Gründen</v>
      </c>
    </row>
    <row r="1295" spans="1:3" x14ac:dyDescent="0.2">
      <c r="A1295" s="161">
        <f>IF(ISBLANK('Nomenklatur komplett'!Q1295),"",'Nomenklatur komplett'!Q1295)</f>
        <v>116</v>
      </c>
      <c r="B1295" s="161">
        <f>IF(ISBLANK('Nomenklatur komplett'!R1295),"",'Nomenklatur komplett'!R1295)</f>
        <v>11970</v>
      </c>
      <c r="C1295" s="162" t="str">
        <f>IF(ISBLANK('Nomenklatur komplett'!S1295),"-",'Nomenklatur komplett'!S1295)</f>
        <v>Grüningen</v>
      </c>
    </row>
    <row r="1296" spans="1:3" x14ac:dyDescent="0.2">
      <c r="A1296" s="161">
        <f>IF(ISBLANK('Nomenklatur komplett'!Q1296),"",'Nomenklatur komplett'!Q1296)</f>
        <v>3961</v>
      </c>
      <c r="B1296" s="161">
        <f>IF(ISBLANK('Nomenklatur komplett'!R1296),"",'Nomenklatur komplett'!R1296)</f>
        <v>16054</v>
      </c>
      <c r="C1296" s="162" t="str">
        <f>IF(ISBLANK('Nomenklatur komplett'!S1296),"-",'Nomenklatur komplett'!S1296)</f>
        <v>Grüsch</v>
      </c>
    </row>
    <row r="1297" spans="1:3" x14ac:dyDescent="0.2">
      <c r="A1297" s="161">
        <f>IF(ISBLANK('Nomenklatur komplett'!Q1297),"",'Nomenklatur komplett'!Q1297)</f>
        <v>841</v>
      </c>
      <c r="B1297" s="161">
        <f>IF(ISBLANK('Nomenklatur komplett'!R1297),"",'Nomenklatur komplett'!R1297)</f>
        <v>15279</v>
      </c>
      <c r="C1297" s="162" t="str">
        <f>IF(ISBLANK('Nomenklatur komplett'!S1297),"-",'Nomenklatur komplett'!S1297)</f>
        <v>Gsteig</v>
      </c>
    </row>
    <row r="1298" spans="1:3" x14ac:dyDescent="0.2">
      <c r="A1298" s="161">
        <f>IF(ISBLANK('Nomenklatur komplett'!Q1298),"",'Nomenklatur komplett'!Q1298)</f>
        <v>577</v>
      </c>
      <c r="B1298" s="161">
        <f>IF(ISBLANK('Nomenklatur komplett'!R1298),"",'Nomenklatur komplett'!R1298)</f>
        <v>15150</v>
      </c>
      <c r="C1298" s="162" t="str">
        <f>IF(ISBLANK('Nomenklatur komplett'!S1298),"-",'Nomenklatur komplett'!S1298)</f>
        <v>Gsteigwiler</v>
      </c>
    </row>
    <row r="1299" spans="1:3" x14ac:dyDescent="0.2">
      <c r="A1299" s="161" t="str">
        <f>IF(ISBLANK('Nomenklatur komplett'!Q1299),"",'Nomenklatur komplett'!Q1299)</f>
        <v/>
      </c>
      <c r="B1299" s="161">
        <f>IF(ISBLANK('Nomenklatur komplett'!R1299),"",'Nomenklatur komplett'!R1299)</f>
        <v>10148</v>
      </c>
      <c r="C1299" s="162" t="str">
        <f>IF(ISBLANK('Nomenklatur komplett'!S1299),"-",'Nomenklatur komplett'!S1299)</f>
        <v>Guarda</v>
      </c>
    </row>
    <row r="1300" spans="1:3" x14ac:dyDescent="0.2">
      <c r="A1300" s="161" t="str">
        <f>IF(ISBLANK('Nomenklatur komplett'!Q1300),"",'Nomenklatur komplett'!Q1300)</f>
        <v/>
      </c>
      <c r="B1300" s="161">
        <f>IF(ISBLANK('Nomenklatur komplett'!R1300),"",'Nomenklatur komplett'!R1300)</f>
        <v>11963</v>
      </c>
      <c r="C1300" s="162" t="str">
        <f>IF(ISBLANK('Nomenklatur komplett'!S1300),"-",'Nomenklatur komplett'!S1300)</f>
        <v>Gudo</v>
      </c>
    </row>
    <row r="1301" spans="1:3" x14ac:dyDescent="0.2">
      <c r="A1301" s="161">
        <f>IF(ISBLANK('Nomenklatur komplett'!Q1301),"",'Nomenklatur komplett'!Q1301)</f>
        <v>852</v>
      </c>
      <c r="B1301" s="161">
        <f>IF(ISBLANK('Nomenklatur komplett'!R1301),"",'Nomenklatur komplett'!R1301)</f>
        <v>15283</v>
      </c>
      <c r="C1301" s="162" t="str">
        <f>IF(ISBLANK('Nomenklatur komplett'!S1301),"-",'Nomenklatur komplett'!S1301)</f>
        <v>Guggisberg</v>
      </c>
    </row>
    <row r="1302" spans="1:3" x14ac:dyDescent="0.2">
      <c r="A1302" s="161" t="str">
        <f>IF(ISBLANK('Nomenklatur komplett'!Q1302),"",'Nomenklatur komplett'!Q1302)</f>
        <v/>
      </c>
      <c r="B1302" s="161">
        <f>IF(ISBLANK('Nomenklatur komplett'!R1302),"",'Nomenklatur komplett'!R1302)</f>
        <v>11967</v>
      </c>
      <c r="C1302" s="162" t="str">
        <f>IF(ISBLANK('Nomenklatur komplett'!S1302),"-",'Nomenklatur komplett'!S1302)</f>
        <v>Gumefens</v>
      </c>
    </row>
    <row r="1303" spans="1:3" x14ac:dyDescent="0.2">
      <c r="A1303" s="161" t="str">
        <f>IF(ISBLANK('Nomenklatur komplett'!Q1303),"",'Nomenklatur komplett'!Q1303)</f>
        <v/>
      </c>
      <c r="B1303" s="161">
        <f>IF(ISBLANK('Nomenklatur komplett'!R1303),"",'Nomenklatur komplett'!R1303)</f>
        <v>11927</v>
      </c>
      <c r="C1303" s="162" t="str">
        <f>IF(ISBLANK('Nomenklatur komplett'!S1303),"-",'Nomenklatur komplett'!S1303)</f>
        <v>Guntershausen bei Aadorf</v>
      </c>
    </row>
    <row r="1304" spans="1:3" x14ac:dyDescent="0.2">
      <c r="A1304" s="161" t="str">
        <f>IF(ISBLANK('Nomenklatur komplett'!Q1304),"",'Nomenklatur komplett'!Q1304)</f>
        <v/>
      </c>
      <c r="B1304" s="161">
        <f>IF(ISBLANK('Nomenklatur komplett'!R1304),"",'Nomenklatur komplett'!R1304)</f>
        <v>11930</v>
      </c>
      <c r="C1304" s="162" t="str">
        <f>IF(ISBLANK('Nomenklatur komplett'!S1304),"-",'Nomenklatur komplett'!S1304)</f>
        <v>Guntershausen bei Birwinken</v>
      </c>
    </row>
    <row r="1305" spans="1:3" x14ac:dyDescent="0.2">
      <c r="A1305" s="161" t="str">
        <f>IF(ISBLANK('Nomenklatur komplett'!Q1305),"",'Nomenklatur komplett'!Q1305)</f>
        <v/>
      </c>
      <c r="B1305" s="161">
        <f>IF(ISBLANK('Nomenklatur komplett'!R1305),"",'Nomenklatur komplett'!R1305)</f>
        <v>11933</v>
      </c>
      <c r="C1305" s="162" t="str">
        <f>IF(ISBLANK('Nomenklatur komplett'!S1305),"-",'Nomenklatur komplett'!S1305)</f>
        <v>Guntmadingen</v>
      </c>
    </row>
    <row r="1306" spans="1:3" x14ac:dyDescent="0.2">
      <c r="A1306" s="161">
        <f>IF(ISBLANK('Nomenklatur komplett'!Q1306),"",'Nomenklatur komplett'!Q1306)</f>
        <v>2578</v>
      </c>
      <c r="B1306" s="161">
        <f>IF(ISBLANK('Nomenklatur komplett'!R1306),"",'Nomenklatur komplett'!R1306)</f>
        <v>11936</v>
      </c>
      <c r="C1306" s="162" t="str">
        <f>IF(ISBLANK('Nomenklatur komplett'!S1306),"-",'Nomenklatur komplett'!S1306)</f>
        <v>Gunzgen</v>
      </c>
    </row>
    <row r="1307" spans="1:3" x14ac:dyDescent="0.2">
      <c r="A1307" s="161" t="str">
        <f>IF(ISBLANK('Nomenklatur komplett'!Q1307),"",'Nomenklatur komplett'!Q1307)</f>
        <v/>
      </c>
      <c r="B1307" s="161">
        <f>IF(ISBLANK('Nomenklatur komplett'!R1307),"",'Nomenklatur komplett'!R1307)</f>
        <v>11939</v>
      </c>
      <c r="C1307" s="162" t="str">
        <f>IF(ISBLANK('Nomenklatur komplett'!S1307),"-",'Nomenklatur komplett'!S1307)</f>
        <v>Gunzwil</v>
      </c>
    </row>
    <row r="1308" spans="1:3" x14ac:dyDescent="0.2">
      <c r="A1308" s="161">
        <f>IF(ISBLANK('Nomenklatur komplett'!Q1308),"",'Nomenklatur komplett'!Q1308)</f>
        <v>665</v>
      </c>
      <c r="B1308" s="161">
        <f>IF(ISBLANK('Nomenklatur komplett'!R1308),"",'Nomenklatur komplett'!R1308)</f>
        <v>15199</v>
      </c>
      <c r="C1308" s="162" t="str">
        <f>IF(ISBLANK('Nomenklatur komplett'!S1308),"-",'Nomenklatur komplett'!S1308)</f>
        <v>Gurbrü</v>
      </c>
    </row>
    <row r="1309" spans="1:3" x14ac:dyDescent="0.2">
      <c r="A1309" s="161">
        <f>IF(ISBLANK('Nomenklatur komplett'!Q1309),"",'Nomenklatur komplett'!Q1309)</f>
        <v>2262</v>
      </c>
      <c r="B1309" s="161">
        <f>IF(ISBLANK('Nomenklatur komplett'!R1309),"",'Nomenklatur komplett'!R1309)</f>
        <v>14514</v>
      </c>
      <c r="C1309" s="162" t="str">
        <f>IF(ISBLANK('Nomenklatur komplett'!S1309),"-",'Nomenklatur komplett'!S1309)</f>
        <v>Gurmels</v>
      </c>
    </row>
    <row r="1310" spans="1:3" x14ac:dyDescent="0.2">
      <c r="A1310" s="161">
        <f>IF(ISBLANK('Nomenklatur komplett'!Q1310),"",'Nomenklatur komplett'!Q1310)</f>
        <v>1209</v>
      </c>
      <c r="B1310" s="161">
        <f>IF(ISBLANK('Nomenklatur komplett'!R1310),"",'Nomenklatur komplett'!R1310)</f>
        <v>11941</v>
      </c>
      <c r="C1310" s="162" t="str">
        <f>IF(ISBLANK('Nomenklatur komplett'!S1310),"-",'Nomenklatur komplett'!S1310)</f>
        <v>Gurtnellen</v>
      </c>
    </row>
    <row r="1311" spans="1:3" x14ac:dyDescent="0.2">
      <c r="A1311" s="161">
        <f>IF(ISBLANK('Nomenklatur komplett'!Q1311),"",'Nomenklatur komplett'!Q1311)</f>
        <v>867</v>
      </c>
      <c r="B1311" s="161">
        <f>IF(ISBLANK('Nomenklatur komplett'!R1311),"",'Nomenklatur komplett'!R1311)</f>
        <v>15291</v>
      </c>
      <c r="C1311" s="162" t="str">
        <f>IF(ISBLANK('Nomenklatur komplett'!S1311),"-",'Nomenklatur komplett'!S1311)</f>
        <v>Gurzelen</v>
      </c>
    </row>
    <row r="1312" spans="1:3" x14ac:dyDescent="0.2">
      <c r="A1312" s="161" t="str">
        <f>IF(ISBLANK('Nomenklatur komplett'!Q1312),"",'Nomenklatur komplett'!Q1312)</f>
        <v/>
      </c>
      <c r="B1312" s="161">
        <f>IF(ISBLANK('Nomenklatur komplett'!R1312),"",'Nomenklatur komplett'!R1312)</f>
        <v>13266</v>
      </c>
      <c r="C1312" s="162" t="str">
        <f>IF(ISBLANK('Nomenklatur komplett'!S1312),"-",'Nomenklatur komplett'!S1312)</f>
        <v>Guschelmuth</v>
      </c>
    </row>
    <row r="1313" spans="1:3" x14ac:dyDescent="0.2">
      <c r="A1313" s="161" t="str">
        <f>IF(ISBLANK('Nomenklatur komplett'!Q1313),"",'Nomenklatur komplett'!Q1313)</f>
        <v/>
      </c>
      <c r="B1313" s="161">
        <f>IF(ISBLANK('Nomenklatur komplett'!R1313),"",'Nomenklatur komplett'!R1313)</f>
        <v>11942</v>
      </c>
      <c r="C1313" s="162" t="str">
        <f>IF(ISBLANK('Nomenklatur komplett'!S1313),"-",'Nomenklatur komplett'!S1313)</f>
        <v>Gutenburg</v>
      </c>
    </row>
    <row r="1314" spans="1:3" x14ac:dyDescent="0.2">
      <c r="A1314" s="161">
        <f>IF(ISBLANK('Nomenklatur komplett'!Q1314),"",'Nomenklatur komplett'!Q1314)</f>
        <v>782</v>
      </c>
      <c r="B1314" s="161">
        <f>IF(ISBLANK('Nomenklatur komplett'!R1314),"",'Nomenklatur komplett'!R1314)</f>
        <v>15270</v>
      </c>
      <c r="C1314" s="162" t="str">
        <f>IF(ISBLANK('Nomenklatur komplett'!S1314),"-",'Nomenklatur komplett'!S1314)</f>
        <v>Guttannen</v>
      </c>
    </row>
    <row r="1315" spans="1:3" x14ac:dyDescent="0.2">
      <c r="A1315" s="161" t="str">
        <f>IF(ISBLANK('Nomenklatur komplett'!Q1315),"",'Nomenklatur komplett'!Q1315)</f>
        <v/>
      </c>
      <c r="B1315" s="161">
        <f>IF(ISBLANK('Nomenklatur komplett'!R1315),"",'Nomenklatur komplett'!R1315)</f>
        <v>11972</v>
      </c>
      <c r="C1315" s="162" t="str">
        <f>IF(ISBLANK('Nomenklatur komplett'!S1315),"-",'Nomenklatur komplett'!S1315)</f>
        <v>Guttet</v>
      </c>
    </row>
    <row r="1316" spans="1:3" x14ac:dyDescent="0.2">
      <c r="A1316" s="161">
        <f>IF(ISBLANK('Nomenklatur komplett'!Q1316),"",'Nomenklatur komplett'!Q1316)</f>
        <v>6117</v>
      </c>
      <c r="B1316" s="161">
        <f>IF(ISBLANK('Nomenklatur komplett'!R1316),"",'Nomenklatur komplett'!R1316)</f>
        <v>14133</v>
      </c>
      <c r="C1316" s="162" t="str">
        <f>IF(ISBLANK('Nomenklatur komplett'!S1316),"-",'Nomenklatur komplett'!S1316)</f>
        <v>Guttet-Feschel</v>
      </c>
    </row>
    <row r="1317" spans="1:3" x14ac:dyDescent="0.2">
      <c r="A1317" s="161">
        <f>IF(ISBLANK('Nomenklatur komplett'!Q1317),"",'Nomenklatur komplett'!Q1317)</f>
        <v>6624</v>
      </c>
      <c r="B1317" s="161">
        <f>IF(ISBLANK('Nomenklatur komplett'!R1317),"",'Nomenklatur komplett'!R1317)</f>
        <v>11959</v>
      </c>
      <c r="C1317" s="162" t="str">
        <f>IF(ISBLANK('Nomenklatur komplett'!S1317),"-",'Nomenklatur komplett'!S1317)</f>
        <v>Gy</v>
      </c>
    </row>
    <row r="1318" spans="1:3" x14ac:dyDescent="0.2">
      <c r="A1318" s="161" t="str">
        <f>IF(ISBLANK('Nomenklatur komplett'!Q1318),"",'Nomenklatur komplett'!Q1318)</f>
        <v/>
      </c>
      <c r="B1318" s="161">
        <f>IF(ISBLANK('Nomenklatur komplett'!R1318),"",'Nomenklatur komplett'!R1318)</f>
        <v>16451</v>
      </c>
      <c r="C1318" s="162" t="str">
        <f>IF(ISBLANK('Nomenklatur komplett'!S1318),"-",'Nomenklatur komplett'!S1318)</f>
        <v>Gysenstein</v>
      </c>
    </row>
    <row r="1319" spans="1:3" x14ac:dyDescent="0.2">
      <c r="A1319" s="161">
        <f>IF(ISBLANK('Nomenklatur komplett'!Q1319),"",'Nomenklatur komplett'!Q1319)</f>
        <v>2901</v>
      </c>
      <c r="B1319" s="161">
        <f>IF(ISBLANK('Nomenklatur komplett'!R1319),"",'Nomenklatur komplett'!R1319)</f>
        <v>12071</v>
      </c>
      <c r="C1319" s="162" t="str">
        <f>IF(ISBLANK('Nomenklatur komplett'!S1319),"-",'Nomenklatur komplett'!S1319)</f>
        <v>Gächlingen</v>
      </c>
    </row>
    <row r="1320" spans="1:3" x14ac:dyDescent="0.2">
      <c r="A1320" s="161" t="str">
        <f>IF(ISBLANK('Nomenklatur komplett'!Q1320),"",'Nomenklatur komplett'!Q1320)</f>
        <v/>
      </c>
      <c r="B1320" s="161">
        <f>IF(ISBLANK('Nomenklatur komplett'!R1320),"",'Nomenklatur komplett'!R1320)</f>
        <v>12095</v>
      </c>
      <c r="C1320" s="162" t="str">
        <f>IF(ISBLANK('Nomenklatur komplett'!S1320),"-",'Nomenklatur komplett'!S1320)</f>
        <v>Gächliwil</v>
      </c>
    </row>
    <row r="1321" spans="1:3" x14ac:dyDescent="0.2">
      <c r="A1321" s="161" t="str">
        <f>IF(ISBLANK('Nomenklatur komplett'!Q1321),"",'Nomenklatur komplett'!Q1321)</f>
        <v/>
      </c>
      <c r="B1321" s="161">
        <f>IF(ISBLANK('Nomenklatur komplett'!R1321),"",'Nomenklatur komplett'!R1321)</f>
        <v>11033</v>
      </c>
      <c r="C1321" s="162" t="str">
        <f>IF(ISBLANK('Nomenklatur komplett'!S1321),"-",'Nomenklatur komplett'!S1321)</f>
        <v>Gänsbrunnen</v>
      </c>
    </row>
    <row r="1322" spans="1:3" x14ac:dyDescent="0.2">
      <c r="A1322" s="161" t="str">
        <f>IF(ISBLANK('Nomenklatur komplett'!Q1322),"",'Nomenklatur komplett'!Q1322)</f>
        <v/>
      </c>
      <c r="B1322" s="161">
        <f>IF(ISBLANK('Nomenklatur komplett'!R1322),"",'Nomenklatur komplett'!R1322)</f>
        <v>16389</v>
      </c>
      <c r="C1322" s="162" t="str">
        <f>IF(ISBLANK('Nomenklatur komplett'!S1322),"-",'Nomenklatur komplett'!S1322)</f>
        <v>Gäserz</v>
      </c>
    </row>
    <row r="1323" spans="1:3" x14ac:dyDescent="0.2">
      <c r="A1323" s="161">
        <f>IF(ISBLANK('Nomenklatur komplett'!Q1323),"",'Nomenklatur komplett'!Q1323)</f>
        <v>1208</v>
      </c>
      <c r="B1323" s="161">
        <f>IF(ISBLANK('Nomenklatur komplett'!R1323),"",'Nomenklatur komplett'!R1323)</f>
        <v>12032</v>
      </c>
      <c r="C1323" s="162" t="str">
        <f>IF(ISBLANK('Nomenklatur komplett'!S1323),"-",'Nomenklatur komplett'!S1323)</f>
        <v>Göschenen</v>
      </c>
    </row>
    <row r="1324" spans="1:3" x14ac:dyDescent="0.2">
      <c r="A1324" s="161" t="str">
        <f>IF(ISBLANK('Nomenklatur komplett'!Q1324),"",'Nomenklatur komplett'!Q1324)</f>
        <v/>
      </c>
      <c r="B1324" s="161">
        <f>IF(ISBLANK('Nomenklatur komplett'!R1324),"",'Nomenklatur komplett'!R1324)</f>
        <v>12045</v>
      </c>
      <c r="C1324" s="162" t="str">
        <f>IF(ISBLANK('Nomenklatur komplett'!S1324),"-",'Nomenklatur komplett'!S1324)</f>
        <v>Götighofen</v>
      </c>
    </row>
    <row r="1325" spans="1:3" x14ac:dyDescent="0.2">
      <c r="A1325" s="161" t="str">
        <f>IF(ISBLANK('Nomenklatur komplett'!Q1325),"",'Nomenklatur komplett'!Q1325)</f>
        <v/>
      </c>
      <c r="B1325" s="161">
        <f>IF(ISBLANK('Nomenklatur komplett'!R1325),"",'Nomenklatur komplett'!R1325)</f>
        <v>16555</v>
      </c>
      <c r="C1325" s="162" t="str">
        <f>IF(ISBLANK('Nomenklatur komplett'!S1325),"-",'Nomenklatur komplett'!S1325)</f>
        <v>Gündelhart</v>
      </c>
    </row>
    <row r="1326" spans="1:3" x14ac:dyDescent="0.2">
      <c r="A1326" s="161" t="str">
        <f>IF(ISBLANK('Nomenklatur komplett'!Q1326),"",'Nomenklatur komplett'!Q1326)</f>
        <v/>
      </c>
      <c r="B1326" s="161">
        <f>IF(ISBLANK('Nomenklatur komplett'!R1326),"",'Nomenklatur komplett'!R1326)</f>
        <v>11957</v>
      </c>
      <c r="C1326" s="162" t="str">
        <f>IF(ISBLANK('Nomenklatur komplett'!S1326),"-",'Nomenklatur komplett'!S1326)</f>
        <v>Gündelhart-Hörhausen</v>
      </c>
    </row>
    <row r="1327" spans="1:3" x14ac:dyDescent="0.2">
      <c r="A1327" s="161">
        <f>IF(ISBLANK('Nomenklatur komplett'!Q1327),"",'Nomenklatur komplett'!Q1327)</f>
        <v>578</v>
      </c>
      <c r="B1327" s="161">
        <f>IF(ISBLANK('Nomenklatur komplett'!R1327),"",'Nomenklatur komplett'!R1327)</f>
        <v>15151</v>
      </c>
      <c r="C1327" s="162" t="str">
        <f>IF(ISBLANK('Nomenklatur komplett'!S1327),"-",'Nomenklatur komplett'!S1327)</f>
        <v>Gündlischwand</v>
      </c>
    </row>
    <row r="1328" spans="1:3" x14ac:dyDescent="0.2">
      <c r="A1328" s="161">
        <f>IF(ISBLANK('Nomenklatur komplett'!Q1328),"",'Nomenklatur komplett'!Q1328)</f>
        <v>2547</v>
      </c>
      <c r="B1328" s="161">
        <f>IF(ISBLANK('Nomenklatur komplett'!R1328),"",'Nomenklatur komplett'!R1328)</f>
        <v>11923</v>
      </c>
      <c r="C1328" s="162" t="str">
        <f>IF(ISBLANK('Nomenklatur komplett'!S1328),"-",'Nomenklatur komplett'!S1328)</f>
        <v>Günsberg</v>
      </c>
    </row>
    <row r="1329" spans="1:3" x14ac:dyDescent="0.2">
      <c r="A1329" s="161">
        <f>IF(ISBLANK('Nomenklatur komplett'!Q1329),"",'Nomenklatur komplett'!Q1329)</f>
        <v>4656</v>
      </c>
      <c r="B1329" s="161">
        <f>IF(ISBLANK('Nomenklatur komplett'!R1329),"",'Nomenklatur komplett'!R1329)</f>
        <v>15400</v>
      </c>
      <c r="C1329" s="162" t="str">
        <f>IF(ISBLANK('Nomenklatur komplett'!S1329),"-",'Nomenklatur komplett'!S1329)</f>
        <v>Güttingen</v>
      </c>
    </row>
    <row r="1330" spans="1:3" x14ac:dyDescent="0.2">
      <c r="A1330" s="161">
        <f>IF(ISBLANK('Nomenklatur komplett'!Q1330),"",'Nomenklatur komplett'!Q1330)</f>
        <v>579</v>
      </c>
      <c r="B1330" s="161">
        <f>IF(ISBLANK('Nomenklatur komplett'!R1330),"",'Nomenklatur komplett'!R1330)</f>
        <v>15152</v>
      </c>
      <c r="C1330" s="162" t="str">
        <f>IF(ISBLANK('Nomenklatur komplett'!S1330),"-",'Nomenklatur komplett'!S1330)</f>
        <v>Habkern</v>
      </c>
    </row>
    <row r="1331" spans="1:3" x14ac:dyDescent="0.2">
      <c r="A1331" s="161">
        <f>IF(ISBLANK('Nomenklatur komplett'!Q1331),"",'Nomenklatur komplett'!Q1331)</f>
        <v>4099</v>
      </c>
      <c r="B1331" s="161">
        <f>IF(ISBLANK('Nomenklatur komplett'!R1331),"",'Nomenklatur komplett'!R1331)</f>
        <v>12000</v>
      </c>
      <c r="C1331" s="162" t="str">
        <f>IF(ISBLANK('Nomenklatur komplett'!S1331),"-",'Nomenklatur komplett'!S1331)</f>
        <v>Habsburg</v>
      </c>
    </row>
    <row r="1332" spans="1:3" x14ac:dyDescent="0.2">
      <c r="A1332" s="161">
        <f>IF(ISBLANK('Nomenklatur komplett'!Q1332),"",'Nomenklatur komplett'!Q1332)</f>
        <v>220</v>
      </c>
      <c r="B1332" s="161">
        <f>IF(ISBLANK('Nomenklatur komplett'!R1332),"",'Nomenklatur komplett'!R1332)</f>
        <v>12001</v>
      </c>
      <c r="C1332" s="162" t="str">
        <f>IF(ISBLANK('Nomenklatur komplett'!S1332),"-",'Nomenklatur komplett'!S1332)</f>
        <v>Hagenbuch</v>
      </c>
    </row>
    <row r="1333" spans="1:3" x14ac:dyDescent="0.2">
      <c r="A1333" s="161">
        <f>IF(ISBLANK('Nomenklatur komplett'!Q1333),"",'Nomenklatur komplett'!Q1333)</f>
        <v>736</v>
      </c>
      <c r="B1333" s="161">
        <f>IF(ISBLANK('Nomenklatur komplett'!R1333),"",'Nomenklatur komplett'!R1333)</f>
        <v>15242</v>
      </c>
      <c r="C1333" s="162" t="str">
        <f>IF(ISBLANK('Nomenklatur komplett'!S1333),"-",'Nomenklatur komplett'!S1333)</f>
        <v>Hagneck</v>
      </c>
    </row>
    <row r="1334" spans="1:3" x14ac:dyDescent="0.2">
      <c r="A1334" s="161" t="str">
        <f>IF(ISBLANK('Nomenklatur komplett'!Q1334),"",'Nomenklatur komplett'!Q1334)</f>
        <v/>
      </c>
      <c r="B1334" s="161">
        <f>IF(ISBLANK('Nomenklatur komplett'!R1334),"",'Nomenklatur komplett'!R1334)</f>
        <v>12005</v>
      </c>
      <c r="C1334" s="162" t="str">
        <f>IF(ISBLANK('Nomenklatur komplett'!S1334),"-",'Nomenklatur komplett'!S1334)</f>
        <v>Halden</v>
      </c>
    </row>
    <row r="1335" spans="1:3" x14ac:dyDescent="0.2">
      <c r="A1335" s="161" t="str">
        <f>IF(ISBLANK('Nomenklatur komplett'!Q1335),"",'Nomenklatur komplett'!Q1335)</f>
        <v/>
      </c>
      <c r="B1335" s="161">
        <f>IF(ISBLANK('Nomenklatur komplett'!R1335),"",'Nomenklatur komplett'!R1335)</f>
        <v>10784</v>
      </c>
      <c r="C1335" s="162" t="str">
        <f>IF(ISBLANK('Nomenklatur komplett'!S1335),"-",'Nomenklatur komplett'!S1335)</f>
        <v>Haldenstein</v>
      </c>
    </row>
    <row r="1336" spans="1:3" x14ac:dyDescent="0.2">
      <c r="A1336" s="161">
        <f>IF(ISBLANK('Nomenklatur komplett'!Q1336),"",'Nomenklatur komplett'!Q1336)</f>
        <v>2971</v>
      </c>
      <c r="B1336" s="161">
        <f>IF(ISBLANK('Nomenklatur komplett'!R1336),"",'Nomenklatur komplett'!R1336)</f>
        <v>12020</v>
      </c>
      <c r="C1336" s="162" t="str">
        <f>IF(ISBLANK('Nomenklatur komplett'!S1336),"-",'Nomenklatur komplett'!S1336)</f>
        <v>Hallau</v>
      </c>
    </row>
    <row r="1337" spans="1:3" x14ac:dyDescent="0.2">
      <c r="A1337" s="161">
        <f>IF(ISBLANK('Nomenklatur komplett'!Q1337),"",'Nomenklatur komplett'!Q1337)</f>
        <v>4197</v>
      </c>
      <c r="B1337" s="161">
        <f>IF(ISBLANK('Nomenklatur komplett'!R1337),"",'Nomenklatur komplett'!R1337)</f>
        <v>11996</v>
      </c>
      <c r="C1337" s="162" t="str">
        <f>IF(ISBLANK('Nomenklatur komplett'!S1337),"-",'Nomenklatur komplett'!S1337)</f>
        <v>Hallwil</v>
      </c>
    </row>
    <row r="1338" spans="1:3" x14ac:dyDescent="0.2">
      <c r="A1338" s="161">
        <f>IF(ISBLANK('Nomenklatur komplett'!Q1338),"",'Nomenklatur komplett'!Q1338)</f>
        <v>2520</v>
      </c>
      <c r="B1338" s="161">
        <f>IF(ISBLANK('Nomenklatur komplett'!R1338),"",'Nomenklatur komplett'!R1338)</f>
        <v>13729</v>
      </c>
      <c r="C1338" s="162" t="str">
        <f>IF(ISBLANK('Nomenklatur komplett'!S1338),"-",'Nomenklatur komplett'!S1338)</f>
        <v>Halten</v>
      </c>
    </row>
    <row r="1339" spans="1:3" x14ac:dyDescent="0.2">
      <c r="A1339" s="161" t="str">
        <f>IF(ISBLANK('Nomenklatur komplett'!Q1339),"",'Nomenklatur komplett'!Q1339)</f>
        <v/>
      </c>
      <c r="B1339" s="161">
        <f>IF(ISBLANK('Nomenklatur komplett'!R1339),"",'Nomenklatur komplett'!R1339)</f>
        <v>12013</v>
      </c>
      <c r="C1339" s="162" t="str">
        <f>IF(ISBLANK('Nomenklatur komplett'!S1339),"-",'Nomenklatur komplett'!S1339)</f>
        <v>Happerswil-Buch</v>
      </c>
    </row>
    <row r="1340" spans="1:3" x14ac:dyDescent="0.2">
      <c r="A1340" s="161" t="str">
        <f>IF(ISBLANK('Nomenklatur komplett'!Q1340),"",'Nomenklatur komplett'!Q1340)</f>
        <v/>
      </c>
      <c r="B1340" s="161">
        <f>IF(ISBLANK('Nomenklatur komplett'!R1340),"",'Nomenklatur komplett'!R1340)</f>
        <v>12014</v>
      </c>
      <c r="C1340" s="162" t="str">
        <f>IF(ISBLANK('Nomenklatur komplett'!S1340),"-",'Nomenklatur komplett'!S1340)</f>
        <v>Harenwilen</v>
      </c>
    </row>
    <row r="1341" spans="1:3" x14ac:dyDescent="0.2">
      <c r="A1341" s="161">
        <f>IF(ISBLANK('Nomenklatur komplett'!Q1341),"",'Nomenklatur komplett'!Q1341)</f>
        <v>1005</v>
      </c>
      <c r="B1341" s="161">
        <f>IF(ISBLANK('Nomenklatur komplett'!R1341),"",'Nomenklatur komplett'!R1341)</f>
        <v>15547</v>
      </c>
      <c r="C1341" s="162" t="str">
        <f>IF(ISBLANK('Nomenklatur komplett'!S1341),"-",'Nomenklatur komplett'!S1341)</f>
        <v>Hasle (LU)</v>
      </c>
    </row>
    <row r="1342" spans="1:3" x14ac:dyDescent="0.2">
      <c r="A1342" s="161">
        <f>IF(ISBLANK('Nomenklatur komplett'!Q1342),"",'Nomenklatur komplett'!Q1342)</f>
        <v>406</v>
      </c>
      <c r="B1342" s="161">
        <f>IF(ISBLANK('Nomenklatur komplett'!R1342),"",'Nomenklatur komplett'!R1342)</f>
        <v>15063</v>
      </c>
      <c r="C1342" s="162" t="str">
        <f>IF(ISBLANK('Nomenklatur komplett'!S1342),"-",'Nomenklatur komplett'!S1342)</f>
        <v>Hasle bei Burgdorf</v>
      </c>
    </row>
    <row r="1343" spans="1:3" x14ac:dyDescent="0.2">
      <c r="A1343" s="161" t="str">
        <f>IF(ISBLANK('Nomenklatur komplett'!Q1343),"",'Nomenklatur komplett'!Q1343)</f>
        <v/>
      </c>
      <c r="B1343" s="161">
        <f>IF(ISBLANK('Nomenklatur komplett'!R1343),"",'Nomenklatur komplett'!R1343)</f>
        <v>11981</v>
      </c>
      <c r="C1343" s="162" t="str">
        <f>IF(ISBLANK('Nomenklatur komplett'!S1343),"-",'Nomenklatur komplett'!S1343)</f>
        <v>Haslen</v>
      </c>
    </row>
    <row r="1344" spans="1:3" x14ac:dyDescent="0.2">
      <c r="A1344" s="161">
        <f>IF(ISBLANK('Nomenklatur komplett'!Q1344),"",'Nomenklatur komplett'!Q1344)</f>
        <v>783</v>
      </c>
      <c r="B1344" s="161">
        <f>IF(ISBLANK('Nomenklatur komplett'!R1344),"",'Nomenklatur komplett'!R1344)</f>
        <v>15271</v>
      </c>
      <c r="C1344" s="162" t="str">
        <f>IF(ISBLANK('Nomenklatur komplett'!S1344),"-",'Nomenklatur komplett'!S1344)</f>
        <v>Hasliberg</v>
      </c>
    </row>
    <row r="1345" spans="1:3" x14ac:dyDescent="0.2">
      <c r="A1345" s="161" t="str">
        <f>IF(ISBLANK('Nomenklatur komplett'!Q1345),"",'Nomenklatur komplett'!Q1345)</f>
        <v/>
      </c>
      <c r="B1345" s="161">
        <f>IF(ISBLANK('Nomenklatur komplett'!R1345),"",'Nomenklatur komplett'!R1345)</f>
        <v>16268</v>
      </c>
      <c r="C1345" s="162" t="str">
        <f>IF(ISBLANK('Nomenklatur komplett'!S1345),"-",'Nomenklatur komplett'!S1345)</f>
        <v>Hauben</v>
      </c>
    </row>
    <row r="1346" spans="1:3" x14ac:dyDescent="0.2">
      <c r="A1346" s="161">
        <f>IF(ISBLANK('Nomenklatur komplett'!Q1346),"",'Nomenklatur komplett'!Q1346)</f>
        <v>2491</v>
      </c>
      <c r="B1346" s="161">
        <f>IF(ISBLANK('Nomenklatur komplett'!R1346),"",'Nomenklatur komplett'!R1346)</f>
        <v>11985</v>
      </c>
      <c r="C1346" s="162" t="str">
        <f>IF(ISBLANK('Nomenklatur komplett'!S1346),"-",'Nomenklatur komplett'!S1346)</f>
        <v>Hauenstein-Ifenthal</v>
      </c>
    </row>
    <row r="1347" spans="1:3" x14ac:dyDescent="0.2">
      <c r="A1347" s="161" t="str">
        <f>IF(ISBLANK('Nomenklatur komplett'!Q1347),"",'Nomenklatur komplett'!Q1347)</f>
        <v/>
      </c>
      <c r="B1347" s="161">
        <f>IF(ISBLANK('Nomenklatur komplett'!R1347),"",'Nomenklatur komplett'!R1347)</f>
        <v>11987</v>
      </c>
      <c r="C1347" s="162" t="str">
        <f>IF(ISBLANK('Nomenklatur komplett'!S1347),"-",'Nomenklatur komplett'!S1347)</f>
        <v>Hauptwil</v>
      </c>
    </row>
    <row r="1348" spans="1:3" x14ac:dyDescent="0.2">
      <c r="A1348" s="161">
        <f>IF(ISBLANK('Nomenklatur komplett'!Q1348),"",'Nomenklatur komplett'!Q1348)</f>
        <v>4486</v>
      </c>
      <c r="B1348" s="161">
        <f>IF(ISBLANK('Nomenklatur komplett'!R1348),"",'Nomenklatur komplett'!R1348)</f>
        <v>15446</v>
      </c>
      <c r="C1348" s="162" t="str">
        <f>IF(ISBLANK('Nomenklatur komplett'!S1348),"-",'Nomenklatur komplett'!S1348)</f>
        <v>Hauptwil-Gottshaus</v>
      </c>
    </row>
    <row r="1349" spans="1:3" x14ac:dyDescent="0.2">
      <c r="A1349" s="161" t="str">
        <f>IF(ISBLANK('Nomenklatur komplett'!Q1349),"",'Nomenklatur komplett'!Q1349)</f>
        <v/>
      </c>
      <c r="B1349" s="161">
        <f>IF(ISBLANK('Nomenklatur komplett'!R1349),"",'Nomenklatur komplett'!R1349)</f>
        <v>16371</v>
      </c>
      <c r="C1349" s="162" t="str">
        <f>IF(ISBLANK('Nomenklatur komplett'!S1349),"-",'Nomenklatur komplett'!S1349)</f>
        <v>Hausen</v>
      </c>
    </row>
    <row r="1350" spans="1:3" x14ac:dyDescent="0.2">
      <c r="A1350" s="161">
        <f>IF(ISBLANK('Nomenklatur komplett'!Q1350),"",'Nomenklatur komplett'!Q1350)</f>
        <v>4100</v>
      </c>
      <c r="B1350" s="161">
        <f>IF(ISBLANK('Nomenklatur komplett'!R1350),"",'Nomenklatur komplett'!R1350)</f>
        <v>14375</v>
      </c>
      <c r="C1350" s="162" t="str">
        <f>IF(ISBLANK('Nomenklatur komplett'!S1350),"-",'Nomenklatur komplett'!S1350)</f>
        <v>Hausen (AG)</v>
      </c>
    </row>
    <row r="1351" spans="1:3" x14ac:dyDescent="0.2">
      <c r="A1351" s="161">
        <f>IF(ISBLANK('Nomenklatur komplett'!Q1351),"",'Nomenklatur komplett'!Q1351)</f>
        <v>4</v>
      </c>
      <c r="B1351" s="161">
        <f>IF(ISBLANK('Nomenklatur komplett'!R1351),"",'Nomenklatur komplett'!R1351)</f>
        <v>11992</v>
      </c>
      <c r="C1351" s="162" t="str">
        <f>IF(ISBLANK('Nomenklatur komplett'!S1351),"-",'Nomenklatur komplett'!S1351)</f>
        <v>Hausen am Albis</v>
      </c>
    </row>
    <row r="1352" spans="1:3" x14ac:dyDescent="0.2">
      <c r="A1352" s="161" t="str">
        <f>IF(ISBLANK('Nomenklatur komplett'!Q1352),"",'Nomenklatur komplett'!Q1352)</f>
        <v/>
      </c>
      <c r="B1352" s="161">
        <f>IF(ISBLANK('Nomenklatur komplett'!R1352),"",'Nomenklatur komplett'!R1352)</f>
        <v>11994</v>
      </c>
      <c r="C1352" s="162" t="str">
        <f>IF(ISBLANK('Nomenklatur komplett'!S1352),"-",'Nomenklatur komplett'!S1352)</f>
        <v>Hausen bei Brugg</v>
      </c>
    </row>
    <row r="1353" spans="1:3" x14ac:dyDescent="0.2">
      <c r="A1353" s="161">
        <f>IF(ISBLANK('Nomenklatur komplett'!Q1353),"",'Nomenklatur komplett'!Q1353)</f>
        <v>2121</v>
      </c>
      <c r="B1353" s="161">
        <f>IF(ISBLANK('Nomenklatur komplett'!R1353),"",'Nomenklatur komplett'!R1353)</f>
        <v>14362</v>
      </c>
      <c r="C1353" s="162" t="str">
        <f>IF(ISBLANK('Nomenklatur komplett'!S1353),"-",'Nomenklatur komplett'!S1353)</f>
        <v>Haut-Intyamon</v>
      </c>
    </row>
    <row r="1354" spans="1:3" x14ac:dyDescent="0.2">
      <c r="A1354" s="161" t="str">
        <f>IF(ISBLANK('Nomenklatur komplett'!Q1354),"",'Nomenklatur komplett'!Q1354)</f>
        <v/>
      </c>
      <c r="B1354" s="161">
        <f>IF(ISBLANK('Nomenklatur komplett'!R1354),"",'Nomenklatur komplett'!R1354)</f>
        <v>13260</v>
      </c>
      <c r="C1354" s="162" t="str">
        <f>IF(ISBLANK('Nomenklatur komplett'!S1354),"-",'Nomenklatur komplett'!S1354)</f>
        <v>Haut-Vully</v>
      </c>
    </row>
    <row r="1355" spans="1:3" x14ac:dyDescent="0.2">
      <c r="A1355" s="161">
        <f>IF(ISBLANK('Nomenklatur komplett'!Q1355),"",'Nomenklatur komplett'!Q1355)</f>
        <v>6809</v>
      </c>
      <c r="B1355" s="161">
        <f>IF(ISBLANK('Nomenklatur komplett'!R1355),"",'Nomenklatur komplett'!R1355)</f>
        <v>16120</v>
      </c>
      <c r="C1355" s="162" t="str">
        <f>IF(ISBLANK('Nomenklatur komplett'!S1355),"-",'Nomenklatur komplett'!S1355)</f>
        <v>Haute-Ajoie</v>
      </c>
    </row>
    <row r="1356" spans="1:3" x14ac:dyDescent="0.2">
      <c r="A1356" s="161">
        <f>IF(ISBLANK('Nomenklatur komplett'!Q1356),"",'Nomenklatur komplett'!Q1356)</f>
        <v>6729</v>
      </c>
      <c r="B1356" s="161">
        <f>IF(ISBLANK('Nomenklatur komplett'!R1356),"",'Nomenklatur komplett'!R1356)</f>
        <v>15624</v>
      </c>
      <c r="C1356" s="162" t="str">
        <f>IF(ISBLANK('Nomenklatur komplett'!S1356),"-",'Nomenklatur komplett'!S1356)</f>
        <v>Haute-Sorne</v>
      </c>
    </row>
    <row r="1357" spans="1:3" x14ac:dyDescent="0.2">
      <c r="A1357" s="161" t="str">
        <f>IF(ISBLANK('Nomenklatur komplett'!Q1357),"",'Nomenklatur komplett'!Q1357)</f>
        <v/>
      </c>
      <c r="B1357" s="161">
        <f>IF(ISBLANK('Nomenklatur komplett'!R1357),"",'Nomenklatur komplett'!R1357)</f>
        <v>12147</v>
      </c>
      <c r="C1357" s="162" t="str">
        <f>IF(ISBLANK('Nomenklatur komplett'!S1357),"-",'Nomenklatur komplett'!S1357)</f>
        <v>Hauterive</v>
      </c>
    </row>
    <row r="1358" spans="1:3" x14ac:dyDescent="0.2">
      <c r="A1358" s="161">
        <f>IF(ISBLANK('Nomenklatur komplett'!Q1358),"",'Nomenklatur komplett'!Q1358)</f>
        <v>2233</v>
      </c>
      <c r="B1358" s="161">
        <f>IF(ISBLANK('Nomenklatur komplett'!R1358),"",'Nomenklatur komplett'!R1358)</f>
        <v>14141</v>
      </c>
      <c r="C1358" s="162" t="str">
        <f>IF(ISBLANK('Nomenklatur komplett'!S1358),"-",'Nomenklatur komplett'!S1358)</f>
        <v>Hauterive (FR)</v>
      </c>
    </row>
    <row r="1359" spans="1:3" x14ac:dyDescent="0.2">
      <c r="A1359" s="161">
        <f>IF(ISBLANK('Nomenklatur komplett'!Q1359),"",'Nomenklatur komplett'!Q1359)</f>
        <v>6454</v>
      </c>
      <c r="B1359" s="161">
        <f>IF(ISBLANK('Nomenklatur komplett'!R1359),"",'Nomenklatur komplett'!R1359)</f>
        <v>16108</v>
      </c>
      <c r="C1359" s="162" t="str">
        <f>IF(ISBLANK('Nomenklatur komplett'!S1359),"-",'Nomenklatur komplett'!S1359)</f>
        <v>Hauterive (NE)</v>
      </c>
    </row>
    <row r="1360" spans="1:3" x14ac:dyDescent="0.2">
      <c r="A1360" s="161">
        <f>IF(ISBLANK('Nomenklatur komplett'!Q1360),"",'Nomenklatur komplett'!Q1360)</f>
        <v>2137</v>
      </c>
      <c r="B1360" s="161">
        <f>IF(ISBLANK('Nomenklatur komplett'!R1360),"",'Nomenklatur komplett'!R1360)</f>
        <v>12247</v>
      </c>
      <c r="C1360" s="162" t="str">
        <f>IF(ISBLANK('Nomenklatur komplett'!S1360),"-",'Nomenklatur komplett'!S1360)</f>
        <v>Hauteville</v>
      </c>
    </row>
    <row r="1361" spans="1:3" x14ac:dyDescent="0.2">
      <c r="A1361" s="161">
        <f>IF(ISBLANK('Nomenklatur komplett'!Q1361),"",'Nomenklatur komplett'!Q1361)</f>
        <v>5</v>
      </c>
      <c r="B1361" s="161">
        <f>IF(ISBLANK('Nomenklatur komplett'!R1361),"",'Nomenklatur komplett'!R1361)</f>
        <v>12249</v>
      </c>
      <c r="C1361" s="162" t="str">
        <f>IF(ISBLANK('Nomenklatur komplett'!S1361),"-",'Nomenklatur komplett'!S1361)</f>
        <v>Hedingen</v>
      </c>
    </row>
    <row r="1362" spans="1:3" x14ac:dyDescent="0.2">
      <c r="A1362" s="161">
        <f>IF(ISBLANK('Nomenklatur komplett'!Q1362),"",'Nomenklatur komplett'!Q1362)</f>
        <v>4416</v>
      </c>
      <c r="B1362" s="161">
        <f>IF(ISBLANK('Nomenklatur komplett'!R1362),"",'Nomenklatur komplett'!R1362)</f>
        <v>15406</v>
      </c>
      <c r="C1362" s="162" t="str">
        <f>IF(ISBLANK('Nomenklatur komplett'!S1362),"-",'Nomenklatur komplett'!S1362)</f>
        <v>Hefenhofen</v>
      </c>
    </row>
    <row r="1363" spans="1:3" x14ac:dyDescent="0.2">
      <c r="A1363" s="161">
        <f>IF(ISBLANK('Nomenklatur komplett'!Q1363),"",'Nomenklatur komplett'!Q1363)</f>
        <v>3032</v>
      </c>
      <c r="B1363" s="161">
        <f>IF(ISBLANK('Nomenklatur komplett'!R1363),"",'Nomenklatur komplett'!R1363)</f>
        <v>12253</v>
      </c>
      <c r="C1363" s="162" t="str">
        <f>IF(ISBLANK('Nomenklatur komplett'!S1363),"-",'Nomenklatur komplett'!S1363)</f>
        <v>Heiden</v>
      </c>
    </row>
    <row r="1364" spans="1:3" x14ac:dyDescent="0.2">
      <c r="A1364" s="161">
        <f>IF(ISBLANK('Nomenklatur komplett'!Q1364),"",'Nomenklatur komplett'!Q1364)</f>
        <v>927</v>
      </c>
      <c r="B1364" s="161">
        <f>IF(ISBLANK('Nomenklatur komplett'!R1364),"",'Nomenklatur komplett'!R1364)</f>
        <v>15325</v>
      </c>
      <c r="C1364" s="162" t="str">
        <f>IF(ISBLANK('Nomenklatur komplett'!S1364),"-",'Nomenklatur komplett'!S1364)</f>
        <v>Heiligenschwendi</v>
      </c>
    </row>
    <row r="1365" spans="1:3" x14ac:dyDescent="0.2">
      <c r="A1365" s="161" t="str">
        <f>IF(ISBLANK('Nomenklatur komplett'!Q1365),"",'Nomenklatur komplett'!Q1365)</f>
        <v/>
      </c>
      <c r="B1365" s="161">
        <f>IF(ISBLANK('Nomenklatur komplett'!R1365),"",'Nomenklatur komplett'!R1365)</f>
        <v>11190</v>
      </c>
      <c r="C1365" s="162" t="str">
        <f>IF(ISBLANK('Nomenklatur komplett'!S1365),"-",'Nomenklatur komplett'!S1365)</f>
        <v>Heiligkreuz</v>
      </c>
    </row>
    <row r="1366" spans="1:3" x14ac:dyDescent="0.2">
      <c r="A1366" s="161">
        <f>IF(ISBLANK('Nomenklatur komplett'!Q1366),"",'Nomenklatur komplett'!Q1366)</f>
        <v>928</v>
      </c>
      <c r="B1366" s="161">
        <f>IF(ISBLANK('Nomenklatur komplett'!R1366),"",'Nomenklatur komplett'!R1366)</f>
        <v>15326</v>
      </c>
      <c r="C1366" s="162" t="str">
        <f>IF(ISBLANK('Nomenklatur komplett'!S1366),"-",'Nomenklatur komplett'!S1366)</f>
        <v>Heimberg</v>
      </c>
    </row>
    <row r="1367" spans="1:3" x14ac:dyDescent="0.2">
      <c r="A1367" s="161">
        <f>IF(ISBLANK('Nomenklatur komplett'!Q1367),"",'Nomenklatur komplett'!Q1367)</f>
        <v>977</v>
      </c>
      <c r="B1367" s="161">
        <f>IF(ISBLANK('Nomenklatur komplett'!R1367),"",'Nomenklatur komplett'!R1367)</f>
        <v>15362</v>
      </c>
      <c r="C1367" s="162" t="str">
        <f>IF(ISBLANK('Nomenklatur komplett'!S1367),"-",'Nomenklatur komplett'!S1367)</f>
        <v>Heimenhausen</v>
      </c>
    </row>
    <row r="1368" spans="1:3" x14ac:dyDescent="0.2">
      <c r="A1368" s="161">
        <f>IF(ISBLANK('Nomenklatur komplett'!Q1368),"",'Nomenklatur komplett'!Q1368)</f>
        <v>407</v>
      </c>
      <c r="B1368" s="161">
        <f>IF(ISBLANK('Nomenklatur komplett'!R1368),"",'Nomenklatur komplett'!R1368)</f>
        <v>15064</v>
      </c>
      <c r="C1368" s="162" t="str">
        <f>IF(ISBLANK('Nomenklatur komplett'!S1368),"-",'Nomenklatur komplett'!S1368)</f>
        <v>Heimiswil</v>
      </c>
    </row>
    <row r="1369" spans="1:3" x14ac:dyDescent="0.2">
      <c r="A1369" s="161" t="str">
        <f>IF(ISBLANK('Nomenklatur komplett'!Q1369),"",'Nomenklatur komplett'!Q1369)</f>
        <v/>
      </c>
      <c r="B1369" s="161">
        <f>IF(ISBLANK('Nomenklatur komplett'!R1369),"",'Nomenklatur komplett'!R1369)</f>
        <v>11160</v>
      </c>
      <c r="C1369" s="162" t="str">
        <f>IF(ISBLANK('Nomenklatur komplett'!S1369),"-",'Nomenklatur komplett'!S1369)</f>
        <v>Heinrichswil</v>
      </c>
    </row>
    <row r="1370" spans="1:3" x14ac:dyDescent="0.2">
      <c r="A1370" s="161" t="str">
        <f>IF(ISBLANK('Nomenklatur komplett'!Q1370),"",'Nomenklatur komplett'!Q1370)</f>
        <v/>
      </c>
      <c r="B1370" s="161">
        <f>IF(ISBLANK('Nomenklatur komplett'!R1370),"",'Nomenklatur komplett'!R1370)</f>
        <v>13751</v>
      </c>
      <c r="C1370" s="162" t="str">
        <f>IF(ISBLANK('Nomenklatur komplett'!S1370),"-",'Nomenklatur komplett'!S1370)</f>
        <v>Heinrichswil-Winistorf</v>
      </c>
    </row>
    <row r="1371" spans="1:3" x14ac:dyDescent="0.2">
      <c r="A1371" s="161">
        <f>IF(ISBLANK('Nomenklatur komplett'!Q1371),"",'Nomenklatur komplett'!Q1371)</f>
        <v>2296</v>
      </c>
      <c r="B1371" s="161">
        <f>IF(ISBLANK('Nomenklatur komplett'!R1371),"",'Nomenklatur komplett'!R1371)</f>
        <v>12260</v>
      </c>
      <c r="C1371" s="162" t="str">
        <f>IF(ISBLANK('Nomenklatur komplett'!S1371),"-",'Nomenklatur komplett'!S1371)</f>
        <v>Heitenried</v>
      </c>
    </row>
    <row r="1372" spans="1:3" x14ac:dyDescent="0.2">
      <c r="A1372" s="161" t="str">
        <f>IF(ISBLANK('Nomenklatur komplett'!Q1372),"",'Nomenklatur komplett'!Q1372)</f>
        <v/>
      </c>
      <c r="B1372" s="161">
        <f>IF(ISBLANK('Nomenklatur komplett'!R1372),"",'Nomenklatur komplett'!R1372)</f>
        <v>12222</v>
      </c>
      <c r="C1372" s="162" t="str">
        <f>IF(ISBLANK('Nomenklatur komplett'!S1372),"-",'Nomenklatur komplett'!S1372)</f>
        <v>Heldswil</v>
      </c>
    </row>
    <row r="1373" spans="1:3" x14ac:dyDescent="0.2">
      <c r="A1373" s="161">
        <f>IF(ISBLANK('Nomenklatur komplett'!Q1373),"",'Nomenklatur komplett'!Q1373)</f>
        <v>4251</v>
      </c>
      <c r="B1373" s="161">
        <f>IF(ISBLANK('Nomenklatur komplett'!R1373),"",'Nomenklatur komplett'!R1373)</f>
        <v>12228</v>
      </c>
      <c r="C1373" s="162" t="str">
        <f>IF(ISBLANK('Nomenklatur komplett'!S1373),"-",'Nomenklatur komplett'!S1373)</f>
        <v>Hellikon</v>
      </c>
    </row>
    <row r="1374" spans="1:3" x14ac:dyDescent="0.2">
      <c r="A1374" s="161">
        <f>IF(ISBLANK('Nomenklatur komplett'!Q1374),"",'Nomenklatur komplett'!Q1374)</f>
        <v>408</v>
      </c>
      <c r="B1374" s="161">
        <f>IF(ISBLANK('Nomenklatur komplett'!R1374),"",'Nomenklatur komplett'!R1374)</f>
        <v>15065</v>
      </c>
      <c r="C1374" s="162" t="str">
        <f>IF(ISBLANK('Nomenklatur komplett'!S1374),"-",'Nomenklatur komplett'!S1374)</f>
        <v>Hellsau</v>
      </c>
    </row>
    <row r="1375" spans="1:3" x14ac:dyDescent="0.2">
      <c r="A1375" s="161">
        <f>IF(ISBLANK('Nomenklatur komplett'!Q1375),"",'Nomenklatur komplett'!Q1375)</f>
        <v>3372</v>
      </c>
      <c r="B1375" s="161">
        <f>IF(ISBLANK('Nomenklatur komplett'!R1375),"",'Nomenklatur komplett'!R1375)</f>
        <v>14441</v>
      </c>
      <c r="C1375" s="162" t="str">
        <f>IF(ISBLANK('Nomenklatur komplett'!S1375),"-",'Nomenklatur komplett'!S1375)</f>
        <v>Hemberg</v>
      </c>
    </row>
    <row r="1376" spans="1:3" x14ac:dyDescent="0.2">
      <c r="A1376" s="161">
        <f>IF(ISBLANK('Nomenklatur komplett'!Q1376),"",'Nomenklatur komplett'!Q1376)</f>
        <v>2962</v>
      </c>
      <c r="B1376" s="161">
        <f>IF(ISBLANK('Nomenklatur komplett'!R1376),"",'Nomenklatur komplett'!R1376)</f>
        <v>12233</v>
      </c>
      <c r="C1376" s="162" t="str">
        <f>IF(ISBLANK('Nomenklatur komplett'!S1376),"-",'Nomenklatur komplett'!S1376)</f>
        <v>Hemishofen</v>
      </c>
    </row>
    <row r="1377" spans="1:3" x14ac:dyDescent="0.2">
      <c r="A1377" s="161" t="str">
        <f>IF(ISBLANK('Nomenklatur komplett'!Q1377),"",'Nomenklatur komplett'!Q1377)</f>
        <v/>
      </c>
      <c r="B1377" s="161">
        <f>IF(ISBLANK('Nomenklatur komplett'!R1377),"",'Nomenklatur komplett'!R1377)</f>
        <v>12221</v>
      </c>
      <c r="C1377" s="162" t="str">
        <f>IF(ISBLANK('Nomenklatur komplett'!S1377),"-",'Nomenklatur komplett'!S1377)</f>
        <v>Hemmental</v>
      </c>
    </row>
    <row r="1378" spans="1:3" x14ac:dyDescent="0.2">
      <c r="A1378" s="161" t="str">
        <f>IF(ISBLANK('Nomenklatur komplett'!Q1378),"",'Nomenklatur komplett'!Q1378)</f>
        <v/>
      </c>
      <c r="B1378" s="161">
        <f>IF(ISBLANK('Nomenklatur komplett'!R1378),"",'Nomenklatur komplett'!R1378)</f>
        <v>16424</v>
      </c>
      <c r="C1378" s="162" t="str">
        <f>IF(ISBLANK('Nomenklatur komplett'!S1378),"-",'Nomenklatur komplett'!S1378)</f>
        <v>Hemmerswil</v>
      </c>
    </row>
    <row r="1379" spans="1:3" x14ac:dyDescent="0.2">
      <c r="A1379" s="161">
        <f>IF(ISBLANK('Nomenklatur komplett'!Q1379),"",'Nomenklatur komplett'!Q1379)</f>
        <v>2848</v>
      </c>
      <c r="B1379" s="161">
        <f>IF(ISBLANK('Nomenklatur komplett'!R1379),"",'Nomenklatur komplett'!R1379)</f>
        <v>13787</v>
      </c>
      <c r="C1379" s="162" t="str">
        <f>IF(ISBLANK('Nomenklatur komplett'!S1379),"-",'Nomenklatur komplett'!S1379)</f>
        <v>Hemmiken</v>
      </c>
    </row>
    <row r="1380" spans="1:3" x14ac:dyDescent="0.2">
      <c r="A1380" s="161" t="str">
        <f>IF(ISBLANK('Nomenklatur komplett'!Q1380),"",'Nomenklatur komplett'!Q1380)</f>
        <v/>
      </c>
      <c r="B1380" s="161">
        <f>IF(ISBLANK('Nomenklatur komplett'!R1380),"",'Nomenklatur komplett'!R1380)</f>
        <v>11229</v>
      </c>
      <c r="C1380" s="162" t="str">
        <f>IF(ISBLANK('Nomenklatur komplett'!S1380),"-",'Nomenklatur komplett'!S1380)</f>
        <v>Henau</v>
      </c>
    </row>
    <row r="1381" spans="1:3" x14ac:dyDescent="0.2">
      <c r="A1381" s="161">
        <f>IF(ISBLANK('Nomenklatur komplett'!Q1381),"",'Nomenklatur komplett'!Q1381)</f>
        <v>4198</v>
      </c>
      <c r="B1381" s="161">
        <f>IF(ISBLANK('Nomenklatur komplett'!R1381),"",'Nomenklatur komplett'!R1381)</f>
        <v>12235</v>
      </c>
      <c r="C1381" s="162" t="str">
        <f>IF(ISBLANK('Nomenklatur komplett'!S1381),"-",'Nomenklatur komplett'!S1381)</f>
        <v>Hendschiken</v>
      </c>
    </row>
    <row r="1382" spans="1:3" x14ac:dyDescent="0.2">
      <c r="A1382" s="161">
        <f>IF(ISBLANK('Nomenklatur komplett'!Q1382),"",'Nomenklatur komplett'!Q1382)</f>
        <v>31</v>
      </c>
      <c r="B1382" s="161">
        <f>IF(ISBLANK('Nomenklatur komplett'!R1382),"",'Nomenklatur komplett'!R1382)</f>
        <v>12240</v>
      </c>
      <c r="C1382" s="162" t="str">
        <f>IF(ISBLANK('Nomenklatur komplett'!S1382),"-",'Nomenklatur komplett'!S1382)</f>
        <v>Henggart</v>
      </c>
    </row>
    <row r="1383" spans="1:3" x14ac:dyDescent="0.2">
      <c r="A1383" s="161" t="str">
        <f>IF(ISBLANK('Nomenklatur komplett'!Q1383),"",'Nomenklatur komplett'!Q1383)</f>
        <v/>
      </c>
      <c r="B1383" s="161">
        <f>IF(ISBLANK('Nomenklatur komplett'!R1383),"",'Nomenklatur komplett'!R1383)</f>
        <v>12241</v>
      </c>
      <c r="C1383" s="162" t="str">
        <f>IF(ISBLANK('Nomenklatur komplett'!S1383),"-",'Nomenklatur komplett'!S1383)</f>
        <v>Hennens</v>
      </c>
    </row>
    <row r="1384" spans="1:3" x14ac:dyDescent="0.2">
      <c r="A1384" s="161">
        <f>IF(ISBLANK('Nomenklatur komplett'!Q1384),"",'Nomenklatur komplett'!Q1384)</f>
        <v>5819</v>
      </c>
      <c r="B1384" s="161">
        <f>IF(ISBLANK('Nomenklatur komplett'!R1384),"",'Nomenklatur komplett'!R1384)</f>
        <v>14707</v>
      </c>
      <c r="C1384" s="162" t="str">
        <f>IF(ISBLANK('Nomenklatur komplett'!S1384),"-",'Nomenklatur komplett'!S1384)</f>
        <v>Henniez</v>
      </c>
    </row>
    <row r="1385" spans="1:3" x14ac:dyDescent="0.2">
      <c r="A1385" s="161">
        <f>IF(ISBLANK('Nomenklatur komplett'!Q1385),"",'Nomenklatur komplett'!Q1385)</f>
        <v>2424</v>
      </c>
      <c r="B1385" s="161">
        <f>IF(ISBLANK('Nomenklatur komplett'!R1385),"",'Nomenklatur komplett'!R1385)</f>
        <v>13714</v>
      </c>
      <c r="C1385" s="162" t="str">
        <f>IF(ISBLANK('Nomenklatur komplett'!S1385),"-",'Nomenklatur komplett'!S1385)</f>
        <v>Herbetswil</v>
      </c>
    </row>
    <row r="1386" spans="1:3" x14ac:dyDescent="0.2">
      <c r="A1386" s="161">
        <f>IF(ISBLANK('Nomenklatur komplett'!Q1386),"",'Nomenklatur komplett'!Q1386)</f>
        <v>610</v>
      </c>
      <c r="B1386" s="161">
        <f>IF(ISBLANK('Nomenklatur komplett'!R1386),"",'Nomenklatur komplett'!R1386)</f>
        <v>15175</v>
      </c>
      <c r="C1386" s="162" t="str">
        <f>IF(ISBLANK('Nomenklatur komplett'!S1386),"-",'Nomenklatur komplett'!S1386)</f>
        <v>Herbligen</v>
      </c>
    </row>
    <row r="1387" spans="1:3" x14ac:dyDescent="0.2">
      <c r="A1387" s="161" t="str">
        <f>IF(ISBLANK('Nomenklatur komplett'!Q1387),"",'Nomenklatur komplett'!Q1387)</f>
        <v/>
      </c>
      <c r="B1387" s="161">
        <f>IF(ISBLANK('Nomenklatur komplett'!R1387),"",'Nomenklatur komplett'!R1387)</f>
        <v>11233</v>
      </c>
      <c r="C1387" s="162" t="str">
        <f>IF(ISBLANK('Nomenklatur komplett'!S1387),"-",'Nomenklatur komplett'!S1387)</f>
        <v>Herblingen</v>
      </c>
    </row>
    <row r="1388" spans="1:3" x14ac:dyDescent="0.2">
      <c r="A1388" s="161">
        <f>IF(ISBLANK('Nomenklatur komplett'!Q1388),"",'Nomenklatur komplett'!Q1388)</f>
        <v>4811</v>
      </c>
      <c r="B1388" s="161">
        <f>IF(ISBLANK('Nomenklatur komplett'!R1388),"",'Nomenklatur komplett'!R1388)</f>
        <v>15464</v>
      </c>
      <c r="C1388" s="162" t="str">
        <f>IF(ISBLANK('Nomenklatur komplett'!S1388),"-",'Nomenklatur komplett'!S1388)</f>
        <v>Herdern</v>
      </c>
    </row>
    <row r="1389" spans="1:3" x14ac:dyDescent="0.2">
      <c r="A1389" s="161">
        <f>IF(ISBLANK('Nomenklatur komplett'!Q1389),"",'Nomenklatur komplett'!Q1389)</f>
        <v>1507</v>
      </c>
      <c r="B1389" s="161">
        <f>IF(ISBLANK('Nomenklatur komplett'!R1389),"",'Nomenklatur komplett'!R1389)</f>
        <v>12300</v>
      </c>
      <c r="C1389" s="162" t="str">
        <f>IF(ISBLANK('Nomenklatur komplett'!S1389),"-",'Nomenklatur komplett'!S1389)</f>
        <v>Hergiswil (NW)</v>
      </c>
    </row>
    <row r="1390" spans="1:3" x14ac:dyDescent="0.2">
      <c r="A1390" s="161">
        <f>IF(ISBLANK('Nomenklatur komplett'!Q1390),"",'Nomenklatur komplett'!Q1390)</f>
        <v>1132</v>
      </c>
      <c r="B1390" s="161">
        <f>IF(ISBLANK('Nomenklatur komplett'!R1390),"",'Nomenklatur komplett'!R1390)</f>
        <v>15565</v>
      </c>
      <c r="C1390" s="162" t="str">
        <f>IF(ISBLANK('Nomenklatur komplett'!S1390),"-",'Nomenklatur komplett'!S1390)</f>
        <v>Hergiswil bei Willisau</v>
      </c>
    </row>
    <row r="1391" spans="1:3" x14ac:dyDescent="0.2">
      <c r="A1391" s="161">
        <f>IF(ISBLANK('Nomenklatur komplett'!Q1391),"",'Nomenklatur komplett'!Q1391)</f>
        <v>3001</v>
      </c>
      <c r="B1391" s="161">
        <f>IF(ISBLANK('Nomenklatur komplett'!R1391),"",'Nomenklatur komplett'!R1391)</f>
        <v>12304</v>
      </c>
      <c r="C1391" s="162" t="str">
        <f>IF(ISBLANK('Nomenklatur komplett'!S1391),"-",'Nomenklatur komplett'!S1391)</f>
        <v>Herisau</v>
      </c>
    </row>
    <row r="1392" spans="1:3" x14ac:dyDescent="0.2">
      <c r="A1392" s="161" t="str">
        <f>IF(ISBLANK('Nomenklatur komplett'!Q1392),"",'Nomenklatur komplett'!Q1392)</f>
        <v/>
      </c>
      <c r="B1392" s="161">
        <f>IF(ISBLANK('Nomenklatur komplett'!R1392),"",'Nomenklatur komplett'!R1392)</f>
        <v>12305</v>
      </c>
      <c r="C1392" s="162" t="str">
        <f>IF(ISBLANK('Nomenklatur komplett'!S1392),"-",'Nomenklatur komplett'!S1392)</f>
        <v>Herlisberg</v>
      </c>
    </row>
    <row r="1393" spans="1:3" x14ac:dyDescent="0.2">
      <c r="A1393" s="161">
        <f>IF(ISBLANK('Nomenklatur komplett'!Q1393),"",'Nomenklatur komplett'!Q1393)</f>
        <v>6625</v>
      </c>
      <c r="B1393" s="161">
        <f>IF(ISBLANK('Nomenklatur komplett'!R1393),"",'Nomenklatur komplett'!R1393)</f>
        <v>12296</v>
      </c>
      <c r="C1393" s="162" t="str">
        <f>IF(ISBLANK('Nomenklatur komplett'!S1393),"-",'Nomenklatur komplett'!S1393)</f>
        <v>Hermance</v>
      </c>
    </row>
    <row r="1394" spans="1:3" x14ac:dyDescent="0.2">
      <c r="A1394" s="161">
        <f>IF(ISBLANK('Nomenklatur komplett'!Q1394),"",'Nomenklatur komplett'!Q1394)</f>
        <v>5673</v>
      </c>
      <c r="B1394" s="161">
        <f>IF(ISBLANK('Nomenklatur komplett'!R1394),"",'Nomenklatur komplett'!R1394)</f>
        <v>14698</v>
      </c>
      <c r="C1394" s="162" t="str">
        <f>IF(ISBLANK('Nomenklatur komplett'!S1394),"-",'Nomenklatur komplett'!S1394)</f>
        <v>Hermenches</v>
      </c>
    </row>
    <row r="1395" spans="1:3" x14ac:dyDescent="0.2">
      <c r="A1395" s="161" t="str">
        <f>IF(ISBLANK('Nomenklatur komplett'!Q1395),"",'Nomenklatur komplett'!Q1395)</f>
        <v/>
      </c>
      <c r="B1395" s="161">
        <f>IF(ISBLANK('Nomenklatur komplett'!R1395),"",'Nomenklatur komplett'!R1395)</f>
        <v>16554</v>
      </c>
      <c r="C1395" s="162" t="str">
        <f>IF(ISBLANK('Nomenklatur komplett'!S1395),"-",'Nomenklatur komplett'!S1395)</f>
        <v>Hermetschwil</v>
      </c>
    </row>
    <row r="1396" spans="1:3" x14ac:dyDescent="0.2">
      <c r="A1396" s="161" t="str">
        <f>IF(ISBLANK('Nomenklatur komplett'!Q1396),"",'Nomenklatur komplett'!Q1396)</f>
        <v/>
      </c>
      <c r="B1396" s="161">
        <f>IF(ISBLANK('Nomenklatur komplett'!R1396),"",'Nomenklatur komplett'!R1396)</f>
        <v>12310</v>
      </c>
      <c r="C1396" s="162" t="str">
        <f>IF(ISBLANK('Nomenklatur komplett'!S1396),"-",'Nomenklatur komplett'!S1396)</f>
        <v>Hermetschwil-Staffeln</v>
      </c>
    </row>
    <row r="1397" spans="1:3" x14ac:dyDescent="0.2">
      <c r="A1397" s="161" t="str">
        <f>IF(ISBLANK('Nomenklatur komplett'!Q1397),"",'Nomenklatur komplett'!Q1397)</f>
        <v/>
      </c>
      <c r="B1397" s="161">
        <f>IF(ISBLANK('Nomenklatur komplett'!R1397),"",'Nomenklatur komplett'!R1397)</f>
        <v>11131</v>
      </c>
      <c r="C1397" s="162" t="str">
        <f>IF(ISBLANK('Nomenklatur komplett'!S1397),"-",'Nomenklatur komplett'!S1397)</f>
        <v>Hermiswil</v>
      </c>
    </row>
    <row r="1398" spans="1:3" x14ac:dyDescent="0.2">
      <c r="A1398" s="161">
        <f>IF(ISBLANK('Nomenklatur komplett'!Q1398),"",'Nomenklatur komplett'!Q1398)</f>
        <v>737</v>
      </c>
      <c r="B1398" s="161">
        <f>IF(ISBLANK('Nomenklatur komplett'!R1398),"",'Nomenklatur komplett'!R1398)</f>
        <v>15243</v>
      </c>
      <c r="C1398" s="162" t="str">
        <f>IF(ISBLANK('Nomenklatur komplett'!S1398),"-",'Nomenklatur komplett'!S1398)</f>
        <v>Hermrigen</v>
      </c>
    </row>
    <row r="1399" spans="1:3" x14ac:dyDescent="0.2">
      <c r="A1399" s="161" t="str">
        <f>IF(ISBLANK('Nomenklatur komplett'!Q1399),"",'Nomenklatur komplett'!Q1399)</f>
        <v/>
      </c>
      <c r="B1399" s="161">
        <f>IF(ISBLANK('Nomenklatur komplett'!R1399),"",'Nomenklatur komplett'!R1399)</f>
        <v>12312</v>
      </c>
      <c r="C1399" s="162" t="str">
        <f>IF(ISBLANK('Nomenklatur komplett'!S1399),"-",'Nomenklatur komplett'!S1399)</f>
        <v>Herrenhof</v>
      </c>
    </row>
    <row r="1400" spans="1:3" x14ac:dyDescent="0.2">
      <c r="A1400" s="161">
        <f>IF(ISBLANK('Nomenklatur komplett'!Q1400),"",'Nomenklatur komplett'!Q1400)</f>
        <v>152</v>
      </c>
      <c r="B1400" s="161">
        <f>IF(ISBLANK('Nomenklatur komplett'!R1400),"",'Nomenklatur komplett'!R1400)</f>
        <v>12316</v>
      </c>
      <c r="C1400" s="162" t="str">
        <f>IF(ISBLANK('Nomenklatur komplett'!S1400),"-",'Nomenklatur komplett'!S1400)</f>
        <v>Herrliberg</v>
      </c>
    </row>
    <row r="1401" spans="1:3" x14ac:dyDescent="0.2">
      <c r="A1401" s="161">
        <f>IF(ISBLANK('Nomenklatur komplett'!Q1401),"",'Nomenklatur komplett'!Q1401)</f>
        <v>2827</v>
      </c>
      <c r="B1401" s="161">
        <f>IF(ISBLANK('Nomenklatur komplett'!R1401),"",'Nomenklatur komplett'!R1401)</f>
        <v>13772</v>
      </c>
      <c r="C1401" s="162" t="str">
        <f>IF(ISBLANK('Nomenklatur komplett'!S1401),"-",'Nomenklatur komplett'!S1401)</f>
        <v>Hersberg</v>
      </c>
    </row>
    <row r="1402" spans="1:3" x14ac:dyDescent="0.2">
      <c r="A1402" s="161" t="str">
        <f>IF(ISBLANK('Nomenklatur komplett'!Q1402),"",'Nomenklatur komplett'!Q1402)</f>
        <v/>
      </c>
      <c r="B1402" s="161">
        <f>IF(ISBLANK('Nomenklatur komplett'!R1402),"",'Nomenklatur komplett'!R1402)</f>
        <v>11308</v>
      </c>
      <c r="C1402" s="162" t="str">
        <f>IF(ISBLANK('Nomenklatur komplett'!S1402),"-",'Nomenklatur komplett'!S1402)</f>
        <v>Hersiwil</v>
      </c>
    </row>
    <row r="1403" spans="1:3" x14ac:dyDescent="0.2">
      <c r="A1403" s="161" t="str">
        <f>IF(ISBLANK('Nomenklatur komplett'!Q1403),"",'Nomenklatur komplett'!Q1403)</f>
        <v/>
      </c>
      <c r="B1403" s="161">
        <f>IF(ISBLANK('Nomenklatur komplett'!R1403),"",'Nomenklatur komplett'!R1403)</f>
        <v>16396</v>
      </c>
      <c r="C1403" s="162" t="str">
        <f>IF(ISBLANK('Nomenklatur komplett'!S1403),"-",'Nomenklatur komplett'!S1403)</f>
        <v>Herten</v>
      </c>
    </row>
    <row r="1404" spans="1:3" x14ac:dyDescent="0.2">
      <c r="A1404" s="161">
        <f>IF(ISBLANK('Nomenklatur komplett'!Q1404),"",'Nomenklatur komplett'!Q1404)</f>
        <v>4166</v>
      </c>
      <c r="B1404" s="161">
        <f>IF(ISBLANK('Nomenklatur komplett'!R1404),"",'Nomenklatur komplett'!R1404)</f>
        <v>12317</v>
      </c>
      <c r="C1404" s="162" t="str">
        <f>IF(ISBLANK('Nomenklatur komplett'!S1404),"-",'Nomenklatur komplett'!S1404)</f>
        <v>Herznach</v>
      </c>
    </row>
    <row r="1405" spans="1:3" x14ac:dyDescent="0.2">
      <c r="A1405" s="161">
        <f>IF(ISBLANK('Nomenklatur komplett'!Q1405),"",'Nomenklatur komplett'!Q1405)</f>
        <v>979</v>
      </c>
      <c r="B1405" s="161">
        <f>IF(ISBLANK('Nomenklatur komplett'!R1405),"",'Nomenklatur komplett'!R1405)</f>
        <v>15364</v>
      </c>
      <c r="C1405" s="162" t="str">
        <f>IF(ISBLANK('Nomenklatur komplett'!S1405),"-",'Nomenklatur komplett'!S1405)</f>
        <v>Herzogenbuchsee</v>
      </c>
    </row>
    <row r="1406" spans="1:3" x14ac:dyDescent="0.2">
      <c r="A1406" s="161" t="str">
        <f>IF(ISBLANK('Nomenklatur komplett'!Q1406),"",'Nomenklatur komplett'!Q1406)</f>
        <v/>
      </c>
      <c r="B1406" s="161">
        <f>IF(ISBLANK('Nomenklatur komplett'!R1406),"",'Nomenklatur komplett'!R1406)</f>
        <v>12315</v>
      </c>
      <c r="C1406" s="162" t="str">
        <f>IF(ISBLANK('Nomenklatur komplett'!S1406),"-",'Nomenklatur komplett'!S1406)</f>
        <v>Hessenreuti</v>
      </c>
    </row>
    <row r="1407" spans="1:3" x14ac:dyDescent="0.2">
      <c r="A1407" s="161" t="str">
        <f>IF(ISBLANK('Nomenklatur komplett'!Q1407),"",'Nomenklatur komplett'!Q1407)</f>
        <v/>
      </c>
      <c r="B1407" s="161">
        <f>IF(ISBLANK('Nomenklatur komplett'!R1407),"",'Nomenklatur komplett'!R1407)</f>
        <v>12273</v>
      </c>
      <c r="C1407" s="162" t="str">
        <f>IF(ISBLANK('Nomenklatur komplett'!S1407),"-",'Nomenklatur komplett'!S1407)</f>
        <v>Hessigkofen</v>
      </c>
    </row>
    <row r="1408" spans="1:3" x14ac:dyDescent="0.2">
      <c r="A1408" s="161">
        <f>IF(ISBLANK('Nomenklatur komplett'!Q1408),"",'Nomenklatur komplett'!Q1408)</f>
        <v>221</v>
      </c>
      <c r="B1408" s="161">
        <f>IF(ISBLANK('Nomenklatur komplett'!R1408),"",'Nomenklatur komplett'!R1408)</f>
        <v>12283</v>
      </c>
      <c r="C1408" s="162" t="str">
        <f>IF(ISBLANK('Nomenklatur komplett'!S1408),"-",'Nomenklatur komplett'!S1408)</f>
        <v>Hettlingen</v>
      </c>
    </row>
    <row r="1409" spans="1:3" x14ac:dyDescent="0.2">
      <c r="A1409" s="161">
        <f>IF(ISBLANK('Nomenklatur komplett'!Q1409),"",'Nomenklatur komplett'!Q1409)</f>
        <v>1088</v>
      </c>
      <c r="B1409" s="161">
        <f>IF(ISBLANK('Nomenklatur komplett'!R1409),"",'Nomenklatur komplett'!R1409)</f>
        <v>15562</v>
      </c>
      <c r="C1409" s="162" t="str">
        <f>IF(ISBLANK('Nomenklatur komplett'!S1409),"-",'Nomenklatur komplett'!S1409)</f>
        <v>Hildisrieden</v>
      </c>
    </row>
    <row r="1410" spans="1:3" x14ac:dyDescent="0.2">
      <c r="A1410" s="161" t="str">
        <f>IF(ISBLANK('Nomenklatur komplett'!Q1410),"",'Nomenklatur komplett'!Q1410)</f>
        <v/>
      </c>
      <c r="B1410" s="161">
        <f>IF(ISBLANK('Nomenklatur komplett'!R1410),"",'Nomenklatur komplett'!R1410)</f>
        <v>12153</v>
      </c>
      <c r="C1410" s="162" t="str">
        <f>IF(ISBLANK('Nomenklatur komplett'!S1410),"-",'Nomenklatur komplett'!S1410)</f>
        <v>Hilfikon</v>
      </c>
    </row>
    <row r="1411" spans="1:3" x14ac:dyDescent="0.2">
      <c r="A1411" s="161">
        <f>IF(ISBLANK('Nomenklatur komplett'!Q1411),"",'Nomenklatur komplett'!Q1411)</f>
        <v>929</v>
      </c>
      <c r="B1411" s="161">
        <f>IF(ISBLANK('Nomenklatur komplett'!R1411),"",'Nomenklatur komplett'!R1411)</f>
        <v>15327</v>
      </c>
      <c r="C1411" s="162" t="str">
        <f>IF(ISBLANK('Nomenklatur komplett'!S1411),"-",'Nomenklatur komplett'!S1411)</f>
        <v>Hilterfingen</v>
      </c>
    </row>
    <row r="1412" spans="1:3" x14ac:dyDescent="0.2">
      <c r="A1412" s="161">
        <f>IF(ISBLANK('Nomenklatur komplett'!Q1412),"",'Nomenklatur komplett'!Q1412)</f>
        <v>2618</v>
      </c>
      <c r="B1412" s="161">
        <f>IF(ISBLANK('Nomenklatur komplett'!R1412),"",'Nomenklatur komplett'!R1412)</f>
        <v>12154</v>
      </c>
      <c r="C1412" s="162" t="str">
        <f>IF(ISBLANK('Nomenklatur komplett'!S1412),"-",'Nomenklatur komplett'!S1412)</f>
        <v>Himmelried</v>
      </c>
    </row>
    <row r="1413" spans="1:3" x14ac:dyDescent="0.2">
      <c r="A1413" s="161">
        <f>IF(ISBLANK('Nomenklatur komplett'!Q1413),"",'Nomenklatur komplett'!Q1413)</f>
        <v>409</v>
      </c>
      <c r="B1413" s="161">
        <f>IF(ISBLANK('Nomenklatur komplett'!R1413),"",'Nomenklatur komplett'!R1413)</f>
        <v>16607</v>
      </c>
      <c r="C1413" s="162" t="str">
        <f>IF(ISBLANK('Nomenklatur komplett'!S1413),"-",'Nomenklatur komplett'!S1413)</f>
        <v>Hindelbank</v>
      </c>
    </row>
    <row r="1414" spans="1:3" x14ac:dyDescent="0.2">
      <c r="A1414" s="161" t="str">
        <f>IF(ISBLANK('Nomenklatur komplett'!Q1414),"",'Nomenklatur komplett'!Q1414)</f>
        <v/>
      </c>
      <c r="B1414" s="161">
        <f>IF(ISBLANK('Nomenklatur komplett'!R1414),"",'Nomenklatur komplett'!R1414)</f>
        <v>10233</v>
      </c>
      <c r="C1414" s="162" t="str">
        <f>IF(ISBLANK('Nomenklatur komplett'!S1414),"-",'Nomenklatur komplett'!S1414)</f>
        <v>Hinterrhein</v>
      </c>
    </row>
    <row r="1415" spans="1:3" x14ac:dyDescent="0.2">
      <c r="A1415" s="161">
        <f>IF(ISBLANK('Nomenklatur komplett'!Q1415),"",'Nomenklatur komplett'!Q1415)</f>
        <v>117</v>
      </c>
      <c r="B1415" s="161">
        <f>IF(ISBLANK('Nomenklatur komplett'!R1415),"",'Nomenklatur komplett'!R1415)</f>
        <v>12156</v>
      </c>
      <c r="C1415" s="162" t="str">
        <f>IF(ISBLANK('Nomenklatur komplett'!S1415),"-",'Nomenklatur komplett'!S1415)</f>
        <v>Hinwil</v>
      </c>
    </row>
    <row r="1416" spans="1:3" x14ac:dyDescent="0.2">
      <c r="A1416" s="161">
        <f>IF(ISBLANK('Nomenklatur komplett'!Q1416),"",'Nomenklatur komplett'!Q1416)</f>
        <v>4007</v>
      </c>
      <c r="B1416" s="161">
        <f>IF(ISBLANK('Nomenklatur komplett'!R1416),"",'Nomenklatur komplett'!R1416)</f>
        <v>12158</v>
      </c>
      <c r="C1416" s="162" t="str">
        <f>IF(ISBLANK('Nomenklatur komplett'!S1416),"-",'Nomenklatur komplett'!S1416)</f>
        <v>Hirschthal</v>
      </c>
    </row>
    <row r="1417" spans="1:3" x14ac:dyDescent="0.2">
      <c r="A1417" s="161" t="str">
        <f>IF(ISBLANK('Nomenklatur komplett'!Q1417),"",'Nomenklatur komplett'!Q1417)</f>
        <v/>
      </c>
      <c r="B1417" s="161">
        <f>IF(ISBLANK('Nomenklatur komplett'!R1417),"",'Nomenklatur komplett'!R1417)</f>
        <v>16295</v>
      </c>
      <c r="C1417" s="162" t="str">
        <f>IF(ISBLANK('Nomenklatur komplett'!S1417),"-",'Nomenklatur komplett'!S1417)</f>
        <v>Hirslanden</v>
      </c>
    </row>
    <row r="1418" spans="1:3" x14ac:dyDescent="0.2">
      <c r="A1418" s="161" t="str">
        <f>IF(ISBLANK('Nomenklatur komplett'!Q1418),"",'Nomenklatur komplett'!Q1418)</f>
        <v/>
      </c>
      <c r="B1418" s="161">
        <f>IF(ISBLANK('Nomenklatur komplett'!R1418),"",'Nomenklatur komplett'!R1418)</f>
        <v>12160</v>
      </c>
      <c r="C1418" s="162" t="str">
        <f>IF(ISBLANK('Nomenklatur komplett'!S1418),"-",'Nomenklatur komplett'!S1418)</f>
        <v>Hirzel</v>
      </c>
    </row>
    <row r="1419" spans="1:3" x14ac:dyDescent="0.2">
      <c r="A1419" s="161">
        <f>IF(ISBLANK('Nomenklatur komplett'!Q1419),"",'Nomenklatur komplett'!Q1419)</f>
        <v>173</v>
      </c>
      <c r="B1419" s="161">
        <f>IF(ISBLANK('Nomenklatur komplett'!R1419),"",'Nomenklatur komplett'!R1419)</f>
        <v>12161</v>
      </c>
      <c r="C1419" s="162" t="str">
        <f>IF(ISBLANK('Nomenklatur komplett'!S1419),"-",'Nomenklatur komplett'!S1419)</f>
        <v>Hittnau</v>
      </c>
    </row>
    <row r="1420" spans="1:3" x14ac:dyDescent="0.2">
      <c r="A1420" s="161">
        <f>IF(ISBLANK('Nomenklatur komplett'!Q1420),"",'Nomenklatur komplett'!Q1420)</f>
        <v>1030</v>
      </c>
      <c r="B1420" s="161">
        <f>IF(ISBLANK('Nomenklatur komplett'!R1420),"",'Nomenklatur komplett'!R1420)</f>
        <v>16590</v>
      </c>
      <c r="C1420" s="162" t="str">
        <f>IF(ISBLANK('Nomenklatur komplett'!S1420),"-",'Nomenklatur komplett'!S1420)</f>
        <v>Hitzkirch</v>
      </c>
    </row>
    <row r="1421" spans="1:3" x14ac:dyDescent="0.2">
      <c r="A1421" s="161">
        <f>IF(ISBLANK('Nomenklatur komplett'!Q1421),"",'Nomenklatur komplett'!Q1421)</f>
        <v>1031</v>
      </c>
      <c r="B1421" s="161">
        <f>IF(ISBLANK('Nomenklatur komplett'!R1421),"",'Nomenklatur komplett'!R1421)</f>
        <v>15556</v>
      </c>
      <c r="C1421" s="162" t="str">
        <f>IF(ISBLANK('Nomenklatur komplett'!S1421),"-",'Nomenklatur komplett'!S1421)</f>
        <v>Hochdorf</v>
      </c>
    </row>
    <row r="1422" spans="1:3" x14ac:dyDescent="0.2">
      <c r="A1422" s="161">
        <f>IF(ISBLANK('Nomenklatur komplett'!Q1422),"",'Nomenklatur komplett'!Q1422)</f>
        <v>59</v>
      </c>
      <c r="B1422" s="161">
        <f>IF(ISBLANK('Nomenklatur komplett'!R1422),"",'Nomenklatur komplett'!R1422)</f>
        <v>12166</v>
      </c>
      <c r="C1422" s="162" t="str">
        <f>IF(ISBLANK('Nomenklatur komplett'!S1422),"-",'Nomenklatur komplett'!S1422)</f>
        <v>Hochfelden</v>
      </c>
    </row>
    <row r="1423" spans="1:3" x14ac:dyDescent="0.2">
      <c r="A1423" s="161">
        <f>IF(ISBLANK('Nomenklatur komplett'!Q1423),"",'Nomenklatur komplett'!Q1423)</f>
        <v>2475</v>
      </c>
      <c r="B1423" s="161">
        <f>IF(ISBLANK('Nomenklatur komplett'!R1423),"",'Nomenklatur komplett'!R1423)</f>
        <v>12134</v>
      </c>
      <c r="C1423" s="162" t="str">
        <f>IF(ISBLANK('Nomenklatur komplett'!S1423),"-",'Nomenklatur komplett'!S1423)</f>
        <v>Hochwald</v>
      </c>
    </row>
    <row r="1424" spans="1:3" x14ac:dyDescent="0.2">
      <c r="A1424" s="161" t="str">
        <f>IF(ISBLANK('Nomenklatur komplett'!Q1424),"",'Nomenklatur komplett'!Q1424)</f>
        <v/>
      </c>
      <c r="B1424" s="161">
        <f>IF(ISBLANK('Nomenklatur komplett'!R1424),"",'Nomenklatur komplett'!R1424)</f>
        <v>16149</v>
      </c>
      <c r="C1424" s="162" t="str">
        <f>IF(ISBLANK('Nomenklatur komplett'!S1424),"-",'Nomenklatur komplett'!S1424)</f>
        <v>Hof Chur</v>
      </c>
    </row>
    <row r="1425" spans="1:3" x14ac:dyDescent="0.2">
      <c r="A1425" s="161" t="str">
        <f>IF(ISBLANK('Nomenklatur komplett'!Q1425),"",'Nomenklatur komplett'!Q1425)</f>
        <v/>
      </c>
      <c r="B1425" s="161">
        <f>IF(ISBLANK('Nomenklatur komplett'!R1425),"",'Nomenklatur komplett'!R1425)</f>
        <v>12124</v>
      </c>
      <c r="C1425" s="162" t="str">
        <f>IF(ISBLANK('Nomenklatur komplett'!S1425),"-",'Nomenklatur komplett'!S1425)</f>
        <v>Hofen</v>
      </c>
    </row>
    <row r="1426" spans="1:3" x14ac:dyDescent="0.2">
      <c r="A1426" s="161" t="str">
        <f>IF(ISBLANK('Nomenklatur komplett'!Q1426),"",'Nomenklatur komplett'!Q1426)</f>
        <v/>
      </c>
      <c r="B1426" s="161">
        <f>IF(ISBLANK('Nomenklatur komplett'!R1426),"",'Nomenklatur komplett'!R1426)</f>
        <v>11286</v>
      </c>
      <c r="C1426" s="162" t="str">
        <f>IF(ISBLANK('Nomenklatur komplett'!S1426),"-",'Nomenklatur komplett'!S1426)</f>
        <v>Hofstetten (SO)</v>
      </c>
    </row>
    <row r="1427" spans="1:3" x14ac:dyDescent="0.2">
      <c r="A1427" s="161" t="str">
        <f>IF(ISBLANK('Nomenklatur komplett'!Q1427),"",'Nomenklatur komplett'!Q1427)</f>
        <v/>
      </c>
      <c r="B1427" s="161">
        <f>IF(ISBLANK('Nomenklatur komplett'!R1427),"",'Nomenklatur komplett'!R1427)</f>
        <v>14364</v>
      </c>
      <c r="C1427" s="162" t="str">
        <f>IF(ISBLANK('Nomenklatur komplett'!S1427),"-",'Nomenklatur komplett'!S1427)</f>
        <v>Hofstetten (ZH)</v>
      </c>
    </row>
    <row r="1428" spans="1:3" x14ac:dyDescent="0.2">
      <c r="A1428" s="161">
        <f>IF(ISBLANK('Nomenklatur komplett'!Q1428),"",'Nomenklatur komplett'!Q1428)</f>
        <v>580</v>
      </c>
      <c r="B1428" s="161">
        <f>IF(ISBLANK('Nomenklatur komplett'!R1428),"",'Nomenklatur komplett'!R1428)</f>
        <v>15153</v>
      </c>
      <c r="C1428" s="162" t="str">
        <f>IF(ISBLANK('Nomenklatur komplett'!S1428),"-",'Nomenklatur komplett'!S1428)</f>
        <v>Hofstetten bei Brienz</v>
      </c>
    </row>
    <row r="1429" spans="1:3" x14ac:dyDescent="0.2">
      <c r="A1429" s="161" t="str">
        <f>IF(ISBLANK('Nomenklatur komplett'!Q1429),"",'Nomenklatur komplett'!Q1429)</f>
        <v/>
      </c>
      <c r="B1429" s="161">
        <f>IF(ISBLANK('Nomenklatur komplett'!R1429),"",'Nomenklatur komplett'!R1429)</f>
        <v>12125</v>
      </c>
      <c r="C1429" s="162" t="str">
        <f>IF(ISBLANK('Nomenklatur komplett'!S1429),"-",'Nomenklatur komplett'!S1429)</f>
        <v>Hofstetten bei Elgg</v>
      </c>
    </row>
    <row r="1430" spans="1:3" x14ac:dyDescent="0.2">
      <c r="A1430" s="161">
        <f>IF(ISBLANK('Nomenklatur komplett'!Q1430),"",'Nomenklatur komplett'!Q1430)</f>
        <v>2476</v>
      </c>
      <c r="B1430" s="161">
        <f>IF(ISBLANK('Nomenklatur komplett'!R1430),"",'Nomenklatur komplett'!R1430)</f>
        <v>13684</v>
      </c>
      <c r="C1430" s="162" t="str">
        <f>IF(ISBLANK('Nomenklatur komplett'!S1430),"-",'Nomenklatur komplett'!S1430)</f>
        <v>Hofstetten-Flüh</v>
      </c>
    </row>
    <row r="1431" spans="1:3" x14ac:dyDescent="0.2">
      <c r="A1431" s="161">
        <f>IF(ISBLANK('Nomenklatur komplett'!Q1431),"",'Nomenklatur komplett'!Q1431)</f>
        <v>1032</v>
      </c>
      <c r="B1431" s="161">
        <f>IF(ISBLANK('Nomenklatur komplett'!R1431),"",'Nomenklatur komplett'!R1431)</f>
        <v>15597</v>
      </c>
      <c r="C1431" s="162" t="str">
        <f>IF(ISBLANK('Nomenklatur komplett'!S1431),"-",'Nomenklatur komplett'!S1431)</f>
        <v>Hohenrain</v>
      </c>
    </row>
    <row r="1432" spans="1:3" x14ac:dyDescent="0.2">
      <c r="A1432" s="161">
        <f>IF(ISBLANK('Nomenklatur komplett'!Q1432),"",'Nomenklatur komplett'!Q1432)</f>
        <v>4495</v>
      </c>
      <c r="B1432" s="161">
        <f>IF(ISBLANK('Nomenklatur komplett'!R1432),"",'Nomenklatur komplett'!R1432)</f>
        <v>15466</v>
      </c>
      <c r="C1432" s="162" t="str">
        <f>IF(ISBLANK('Nomenklatur komplett'!S1432),"-",'Nomenklatur komplett'!S1432)</f>
        <v>Hohentannen</v>
      </c>
    </row>
    <row r="1433" spans="1:3" x14ac:dyDescent="0.2">
      <c r="A1433" s="161" t="str">
        <f>IF(ISBLANK('Nomenklatur komplett'!Q1433),"",'Nomenklatur komplett'!Q1433)</f>
        <v/>
      </c>
      <c r="B1433" s="161">
        <f>IF(ISBLANK('Nomenklatur komplett'!R1433),"",'Nomenklatur komplett'!R1433)</f>
        <v>12138</v>
      </c>
      <c r="C1433" s="162" t="str">
        <f>IF(ISBLANK('Nomenklatur komplett'!S1433),"-",'Nomenklatur komplett'!S1433)</f>
        <v>Hohtenn</v>
      </c>
    </row>
    <row r="1434" spans="1:3" x14ac:dyDescent="0.2">
      <c r="A1434" s="161">
        <f>IF(ISBLANK('Nomenklatur komplett'!Q1434),"",'Nomenklatur komplett'!Q1434)</f>
        <v>4199</v>
      </c>
      <c r="B1434" s="161">
        <f>IF(ISBLANK('Nomenklatur komplett'!R1434),"",'Nomenklatur komplett'!R1434)</f>
        <v>12139</v>
      </c>
      <c r="C1434" s="162" t="str">
        <f>IF(ISBLANK('Nomenklatur komplett'!S1434),"-",'Nomenklatur komplett'!S1434)</f>
        <v>Holderbank (AG)</v>
      </c>
    </row>
    <row r="1435" spans="1:3" x14ac:dyDescent="0.2">
      <c r="A1435" s="161">
        <f>IF(ISBLANK('Nomenklatur komplett'!Q1435),"",'Nomenklatur komplett'!Q1435)</f>
        <v>2425</v>
      </c>
      <c r="B1435" s="161">
        <f>IF(ISBLANK('Nomenklatur komplett'!R1435),"",'Nomenklatur komplett'!R1435)</f>
        <v>13715</v>
      </c>
      <c r="C1435" s="162" t="str">
        <f>IF(ISBLANK('Nomenklatur komplett'!S1435),"-",'Nomenklatur komplett'!S1435)</f>
        <v>Holderbank (SO)</v>
      </c>
    </row>
    <row r="1436" spans="1:3" x14ac:dyDescent="0.2">
      <c r="A1436" s="161">
        <f>IF(ISBLANK('Nomenklatur komplett'!Q1436),"",'Nomenklatur komplett'!Q1436)</f>
        <v>4136</v>
      </c>
      <c r="B1436" s="161">
        <f>IF(ISBLANK('Nomenklatur komplett'!R1436),"",'Nomenklatur komplett'!R1436)</f>
        <v>12140</v>
      </c>
      <c r="C1436" s="162" t="str">
        <f>IF(ISBLANK('Nomenklatur komplett'!S1436),"-",'Nomenklatur komplett'!S1436)</f>
        <v>Holziken</v>
      </c>
    </row>
    <row r="1437" spans="1:3" x14ac:dyDescent="0.2">
      <c r="A1437" s="161" t="str">
        <f>IF(ISBLANK('Nomenklatur komplett'!Q1437),"",'Nomenklatur komplett'!Q1437)</f>
        <v/>
      </c>
      <c r="B1437" s="161">
        <f>IF(ISBLANK('Nomenklatur komplett'!R1437),"",'Nomenklatur komplett'!R1437)</f>
        <v>16200</v>
      </c>
      <c r="C1437" s="162" t="str">
        <f>IF(ISBLANK('Nomenklatur komplett'!S1437),"-",'Nomenklatur komplett'!S1437)</f>
        <v>Holzmannshaus</v>
      </c>
    </row>
    <row r="1438" spans="1:3" x14ac:dyDescent="0.2">
      <c r="A1438" s="161">
        <f>IF(ISBLANK('Nomenklatur komplett'!Q1438),"",'Nomenklatur komplett'!Q1438)</f>
        <v>931</v>
      </c>
      <c r="B1438" s="161">
        <f>IF(ISBLANK('Nomenklatur komplett'!R1438),"",'Nomenklatur komplett'!R1438)</f>
        <v>15329</v>
      </c>
      <c r="C1438" s="162" t="str">
        <f>IF(ISBLANK('Nomenklatur komplett'!S1438),"-",'Nomenklatur komplett'!S1438)</f>
        <v>Homberg</v>
      </c>
    </row>
    <row r="1439" spans="1:3" x14ac:dyDescent="0.2">
      <c r="A1439" s="161">
        <f>IF(ISBLANK('Nomenklatur komplett'!Q1439),"",'Nomenklatur komplett'!Q1439)</f>
        <v>153</v>
      </c>
      <c r="B1439" s="161">
        <f>IF(ISBLANK('Nomenklatur komplett'!R1439),"",'Nomenklatur komplett'!R1439)</f>
        <v>12143</v>
      </c>
      <c r="C1439" s="162" t="str">
        <f>IF(ISBLANK('Nomenklatur komplett'!S1439),"-",'Nomenklatur komplett'!S1439)</f>
        <v>Hombrechtikon</v>
      </c>
    </row>
    <row r="1440" spans="1:3" x14ac:dyDescent="0.2">
      <c r="A1440" s="161">
        <f>IF(ISBLANK('Nomenklatur komplett'!Q1440),"",'Nomenklatur komplett'!Q1440)</f>
        <v>4816</v>
      </c>
      <c r="B1440" s="161">
        <f>IF(ISBLANK('Nomenklatur komplett'!R1440),"",'Nomenklatur komplett'!R1440)</f>
        <v>15472</v>
      </c>
      <c r="C1440" s="162" t="str">
        <f>IF(ISBLANK('Nomenklatur komplett'!S1440),"-",'Nomenklatur komplett'!S1440)</f>
        <v>Homburg</v>
      </c>
    </row>
    <row r="1441" spans="1:3" x14ac:dyDescent="0.2">
      <c r="A1441" s="161">
        <f>IF(ISBLANK('Nomenklatur komplett'!Q1441),"",'Nomenklatur komplett'!Q1441)</f>
        <v>1057</v>
      </c>
      <c r="B1441" s="161">
        <f>IF(ISBLANK('Nomenklatur komplett'!R1441),"",'Nomenklatur komplett'!R1441)</f>
        <v>15558</v>
      </c>
      <c r="C1441" s="162" t="str">
        <f>IF(ISBLANK('Nomenklatur komplett'!S1441),"-",'Nomenklatur komplett'!S1441)</f>
        <v>Honau</v>
      </c>
    </row>
    <row r="1442" spans="1:3" x14ac:dyDescent="0.2">
      <c r="A1442" s="161" t="str">
        <f>IF(ISBLANK('Nomenklatur komplett'!Q1442),"",'Nomenklatur komplett'!Q1442)</f>
        <v/>
      </c>
      <c r="B1442" s="161">
        <f>IF(ISBLANK('Nomenklatur komplett'!R1442),"",'Nomenklatur komplett'!R1442)</f>
        <v>12202</v>
      </c>
      <c r="C1442" s="162" t="str">
        <f>IF(ISBLANK('Nomenklatur komplett'!S1442),"-",'Nomenklatur komplett'!S1442)</f>
        <v>Horben</v>
      </c>
    </row>
    <row r="1443" spans="1:3" x14ac:dyDescent="0.2">
      <c r="A1443" s="161">
        <f>IF(ISBLANK('Nomenklatur komplett'!Q1443),"",'Nomenklatur komplett'!Q1443)</f>
        <v>295</v>
      </c>
      <c r="B1443" s="161">
        <f>IF(ISBLANK('Nomenklatur komplett'!R1443),"",'Nomenklatur komplett'!R1443)</f>
        <v>16080</v>
      </c>
      <c r="C1443" s="162" t="str">
        <f>IF(ISBLANK('Nomenklatur komplett'!S1443),"-",'Nomenklatur komplett'!S1443)</f>
        <v>Horgen</v>
      </c>
    </row>
    <row r="1444" spans="1:3" x14ac:dyDescent="0.2">
      <c r="A1444" s="161" t="str">
        <f>IF(ISBLANK('Nomenklatur komplett'!Q1444),"",'Nomenklatur komplett'!Q1444)</f>
        <v/>
      </c>
      <c r="B1444" s="161">
        <f>IF(ISBLANK('Nomenklatur komplett'!R1444),"",'Nomenklatur komplett'!R1444)</f>
        <v>16397</v>
      </c>
      <c r="C1444" s="162" t="str">
        <f>IF(ISBLANK('Nomenklatur komplett'!S1444),"-",'Nomenklatur komplett'!S1444)</f>
        <v>Horgenbach</v>
      </c>
    </row>
    <row r="1445" spans="1:3" x14ac:dyDescent="0.2">
      <c r="A1445" s="161">
        <f>IF(ISBLANK('Nomenklatur komplett'!Q1445),"",'Nomenklatur komplett'!Q1445)</f>
        <v>4421</v>
      </c>
      <c r="B1445" s="161">
        <f>IF(ISBLANK('Nomenklatur komplett'!R1445),"",'Nomenklatur komplett'!R1445)</f>
        <v>15404</v>
      </c>
      <c r="C1445" s="162" t="str">
        <f>IF(ISBLANK('Nomenklatur komplett'!S1445),"-",'Nomenklatur komplett'!S1445)</f>
        <v>Horn</v>
      </c>
    </row>
    <row r="1446" spans="1:3" x14ac:dyDescent="0.2">
      <c r="A1446" s="161">
        <f>IF(ISBLANK('Nomenklatur komplett'!Q1446),"",'Nomenklatur komplett'!Q1446)</f>
        <v>4167</v>
      </c>
      <c r="B1446" s="161">
        <f>IF(ISBLANK('Nomenklatur komplett'!R1446),"",'Nomenklatur komplett'!R1446)</f>
        <v>12211</v>
      </c>
      <c r="C1446" s="162" t="str">
        <f>IF(ISBLANK('Nomenklatur komplett'!S1446),"-",'Nomenklatur komplett'!S1446)</f>
        <v>Hornussen</v>
      </c>
    </row>
    <row r="1447" spans="1:3" x14ac:dyDescent="0.2">
      <c r="A1447" s="161">
        <f>IF(ISBLANK('Nomenklatur komplett'!Q1447),"",'Nomenklatur komplett'!Q1447)</f>
        <v>932</v>
      </c>
      <c r="B1447" s="161">
        <f>IF(ISBLANK('Nomenklatur komplett'!R1447),"",'Nomenklatur komplett'!R1447)</f>
        <v>15330</v>
      </c>
      <c r="C1447" s="162" t="str">
        <f>IF(ISBLANK('Nomenklatur komplett'!S1447),"-",'Nomenklatur komplett'!S1447)</f>
        <v>Horrenbach-Buchen</v>
      </c>
    </row>
    <row r="1448" spans="1:3" x14ac:dyDescent="0.2">
      <c r="A1448" s="161">
        <f>IF(ISBLANK('Nomenklatur komplett'!Q1448),"",'Nomenklatur komplett'!Q1448)</f>
        <v>2523</v>
      </c>
      <c r="B1448" s="161">
        <f>IF(ISBLANK('Nomenklatur komplett'!R1448),"",'Nomenklatur komplett'!R1448)</f>
        <v>13732</v>
      </c>
      <c r="C1448" s="162" t="str">
        <f>IF(ISBLANK('Nomenklatur komplett'!S1448),"-",'Nomenklatur komplett'!S1448)</f>
        <v>Horriwil</v>
      </c>
    </row>
    <row r="1449" spans="1:3" x14ac:dyDescent="0.2">
      <c r="A1449" s="161">
        <f>IF(ISBLANK('Nomenklatur komplett'!Q1449),"",'Nomenklatur komplett'!Q1449)</f>
        <v>1058</v>
      </c>
      <c r="B1449" s="161">
        <f>IF(ISBLANK('Nomenklatur komplett'!R1449),"",'Nomenklatur komplett'!R1449)</f>
        <v>15559</v>
      </c>
      <c r="C1449" s="162" t="str">
        <f>IF(ISBLANK('Nomenklatur komplett'!S1449),"-",'Nomenklatur komplett'!S1449)</f>
        <v>Horw</v>
      </c>
    </row>
    <row r="1450" spans="1:3" x14ac:dyDescent="0.2">
      <c r="A1450" s="161" t="str">
        <f>IF(ISBLANK('Nomenklatur komplett'!Q1450),"",'Nomenklatur komplett'!Q1450)</f>
        <v/>
      </c>
      <c r="B1450" s="161">
        <f>IF(ISBLANK('Nomenklatur komplett'!R1450),"",'Nomenklatur komplett'!R1450)</f>
        <v>11191</v>
      </c>
      <c r="C1450" s="162" t="str">
        <f>IF(ISBLANK('Nomenklatur komplett'!S1450),"-",'Nomenklatur komplett'!S1450)</f>
        <v>Hosenruck</v>
      </c>
    </row>
    <row r="1451" spans="1:3" x14ac:dyDescent="0.2">
      <c r="A1451" s="161">
        <f>IF(ISBLANK('Nomenklatur komplett'!Q1451),"",'Nomenklatur komplett'!Q1451)</f>
        <v>1210</v>
      </c>
      <c r="B1451" s="161">
        <f>IF(ISBLANK('Nomenklatur komplett'!R1451),"",'Nomenklatur komplett'!R1451)</f>
        <v>12213</v>
      </c>
      <c r="C1451" s="162" t="str">
        <f>IF(ISBLANK('Nomenklatur komplett'!S1451),"-",'Nomenklatur komplett'!S1451)</f>
        <v>Hospental</v>
      </c>
    </row>
    <row r="1452" spans="1:3" x14ac:dyDescent="0.2">
      <c r="A1452" s="161" t="str">
        <f>IF(ISBLANK('Nomenklatur komplett'!Q1452),"",'Nomenklatur komplett'!Q1452)</f>
        <v/>
      </c>
      <c r="B1452" s="161">
        <f>IF(ISBLANK('Nomenklatur komplett'!R1452),"",'Nomenklatur komplett'!R1452)</f>
        <v>16294</v>
      </c>
      <c r="C1452" s="162" t="str">
        <f>IF(ISBLANK('Nomenklatur komplett'!S1452),"-",'Nomenklatur komplett'!S1452)</f>
        <v>Hottingen</v>
      </c>
    </row>
    <row r="1453" spans="1:3" x14ac:dyDescent="0.2">
      <c r="A1453" s="161" t="str">
        <f>IF(ISBLANK('Nomenklatur komplett'!Q1453),"",'Nomenklatur komplett'!Q1453)</f>
        <v/>
      </c>
      <c r="B1453" s="161">
        <f>IF(ISBLANK('Nomenklatur komplett'!R1453),"",'Nomenklatur komplett'!R1453)</f>
        <v>12214</v>
      </c>
      <c r="C1453" s="162" t="str">
        <f>IF(ISBLANK('Nomenklatur komplett'!S1453),"-",'Nomenklatur komplett'!S1453)</f>
        <v>Hottwil</v>
      </c>
    </row>
    <row r="1454" spans="1:3" x14ac:dyDescent="0.2">
      <c r="A1454" s="161" t="str">
        <f>IF(ISBLANK('Nomenklatur komplett'!Q1454),"",'Nomenklatur komplett'!Q1454)</f>
        <v/>
      </c>
      <c r="B1454" s="161">
        <f>IF(ISBLANK('Nomenklatur komplett'!R1454),"",'Nomenklatur komplett'!R1454)</f>
        <v>16398</v>
      </c>
      <c r="C1454" s="162" t="str">
        <f>IF(ISBLANK('Nomenklatur komplett'!S1454),"-",'Nomenklatur komplett'!S1454)</f>
        <v>Huben</v>
      </c>
    </row>
    <row r="1455" spans="1:3" x14ac:dyDescent="0.2">
      <c r="A1455" s="161">
        <f>IF(ISBLANK('Nomenklatur komplett'!Q1455),"",'Nomenklatur komplett'!Q1455)</f>
        <v>2548</v>
      </c>
      <c r="B1455" s="161">
        <f>IF(ISBLANK('Nomenklatur komplett'!R1455),"",'Nomenklatur komplett'!R1455)</f>
        <v>12215</v>
      </c>
      <c r="C1455" s="162" t="str">
        <f>IF(ISBLANK('Nomenklatur komplett'!S1455),"-",'Nomenklatur komplett'!S1455)</f>
        <v>Hubersdorf</v>
      </c>
    </row>
    <row r="1456" spans="1:3" x14ac:dyDescent="0.2">
      <c r="A1456" s="161" t="str">
        <f>IF(ISBLANK('Nomenklatur komplett'!Q1456),"",'Nomenklatur komplett'!Q1456)</f>
        <v/>
      </c>
      <c r="B1456" s="161">
        <f>IF(ISBLANK('Nomenklatur komplett'!R1456),"",'Nomenklatur komplett'!R1456)</f>
        <v>12216</v>
      </c>
      <c r="C1456" s="162" t="str">
        <f>IF(ISBLANK('Nomenklatur komplett'!S1456),"-",'Nomenklatur komplett'!S1456)</f>
        <v>Hugelshofen</v>
      </c>
    </row>
    <row r="1457" spans="1:3" x14ac:dyDescent="0.2">
      <c r="A1457" s="161">
        <f>IF(ISBLANK('Nomenklatur komplett'!Q1457),"",'Nomenklatur komplett'!Q1457)</f>
        <v>32</v>
      </c>
      <c r="B1457" s="161">
        <f>IF(ISBLANK('Nomenklatur komplett'!R1457),"",'Nomenklatur komplett'!R1457)</f>
        <v>12173</v>
      </c>
      <c r="C1457" s="162" t="str">
        <f>IF(ISBLANK('Nomenklatur komplett'!S1457),"-",'Nomenklatur komplett'!S1457)</f>
        <v>Humlikon</v>
      </c>
    </row>
    <row r="1458" spans="1:3" x14ac:dyDescent="0.2">
      <c r="A1458" s="161">
        <f>IF(ISBLANK('Nomenklatur komplett'!Q1458),"",'Nomenklatur komplett'!Q1458)</f>
        <v>3002</v>
      </c>
      <c r="B1458" s="161">
        <f>IF(ISBLANK('Nomenklatur komplett'!R1458),"",'Nomenklatur komplett'!R1458)</f>
        <v>12175</v>
      </c>
      <c r="C1458" s="162" t="str">
        <f>IF(ISBLANK('Nomenklatur komplett'!S1458),"-",'Nomenklatur komplett'!S1458)</f>
        <v>Hundwil</v>
      </c>
    </row>
    <row r="1459" spans="1:3" x14ac:dyDescent="0.2">
      <c r="A1459" s="161">
        <f>IF(ISBLANK('Nomenklatur komplett'!Q1459),"",'Nomenklatur komplett'!Q1459)</f>
        <v>4200</v>
      </c>
      <c r="B1459" s="161">
        <f>IF(ISBLANK('Nomenklatur komplett'!R1459),"",'Nomenklatur komplett'!R1459)</f>
        <v>12179</v>
      </c>
      <c r="C1459" s="162" t="str">
        <f>IF(ISBLANK('Nomenklatur komplett'!S1459),"-",'Nomenklatur komplett'!S1459)</f>
        <v>Hunzenschwil</v>
      </c>
    </row>
    <row r="1460" spans="1:3" x14ac:dyDescent="0.2">
      <c r="A1460" s="161">
        <f>IF(ISBLANK('Nomenklatur komplett'!Q1460),"",'Nomenklatur komplett'!Q1460)</f>
        <v>954</v>
      </c>
      <c r="B1460" s="161">
        <f>IF(ISBLANK('Nomenklatur komplett'!R1460),"",'Nomenklatur komplett'!R1460)</f>
        <v>15349</v>
      </c>
      <c r="C1460" s="162" t="str">
        <f>IF(ISBLANK('Nomenklatur komplett'!S1460),"-",'Nomenklatur komplett'!S1460)</f>
        <v>Huttwil</v>
      </c>
    </row>
    <row r="1461" spans="1:3" x14ac:dyDescent="0.2">
      <c r="A1461" s="161">
        <f>IF(ISBLANK('Nomenklatur komplett'!Q1461),"",'Nomenklatur komplett'!Q1461)</f>
        <v>2847</v>
      </c>
      <c r="B1461" s="161">
        <f>IF(ISBLANK('Nomenklatur komplett'!R1461),"",'Nomenklatur komplett'!R1461)</f>
        <v>13786</v>
      </c>
      <c r="C1461" s="162" t="str">
        <f>IF(ISBLANK('Nomenklatur komplett'!S1461),"-",'Nomenklatur komplett'!S1461)</f>
        <v>Häfelfingen</v>
      </c>
    </row>
    <row r="1462" spans="1:3" x14ac:dyDescent="0.2">
      <c r="A1462" s="161">
        <f>IF(ISBLANK('Nomenklatur komplett'!Q1462),"",'Nomenklatur komplett'!Q1462)</f>
        <v>2579</v>
      </c>
      <c r="B1462" s="161">
        <f>IF(ISBLANK('Nomenklatur komplett'!R1462),"",'Nomenklatur komplett'!R1462)</f>
        <v>12003</v>
      </c>
      <c r="C1462" s="162" t="str">
        <f>IF(ISBLANK('Nomenklatur komplett'!S1462),"-",'Nomenklatur komplett'!S1462)</f>
        <v>Hägendorf</v>
      </c>
    </row>
    <row r="1463" spans="1:3" x14ac:dyDescent="0.2">
      <c r="A1463" s="161">
        <f>IF(ISBLANK('Nomenklatur komplett'!Q1463),"",'Nomenklatur komplett'!Q1463)</f>
        <v>3201</v>
      </c>
      <c r="B1463" s="161">
        <f>IF(ISBLANK('Nomenklatur komplett'!R1463),"",'Nomenklatur komplett'!R1463)</f>
        <v>14378</v>
      </c>
      <c r="C1463" s="162" t="str">
        <f>IF(ISBLANK('Nomenklatur komplett'!S1463),"-",'Nomenklatur komplett'!S1463)</f>
        <v>Häggenschwil</v>
      </c>
    </row>
    <row r="1464" spans="1:3" x14ac:dyDescent="0.2">
      <c r="A1464" s="161">
        <f>IF(ISBLANK('Nomenklatur komplett'!Q1464),"",'Nomenklatur komplett'!Q1464)</f>
        <v>4068</v>
      </c>
      <c r="B1464" s="161">
        <f>IF(ISBLANK('Nomenklatur komplett'!R1464),"",'Nomenklatur komplett'!R1464)</f>
        <v>12004</v>
      </c>
      <c r="C1464" s="162" t="str">
        <f>IF(ISBLANK('Nomenklatur komplett'!S1464),"-",'Nomenklatur komplett'!S1464)</f>
        <v>Hägglingen</v>
      </c>
    </row>
    <row r="1465" spans="1:3" x14ac:dyDescent="0.2">
      <c r="A1465" s="161" t="str">
        <f>IF(ISBLANK('Nomenklatur komplett'!Q1465),"",'Nomenklatur komplett'!Q1465)</f>
        <v/>
      </c>
      <c r="B1465" s="161">
        <f>IF(ISBLANK('Nomenklatur komplett'!R1465),"",'Nomenklatur komplett'!R1465)</f>
        <v>12012</v>
      </c>
      <c r="C1465" s="162" t="str">
        <f>IF(ISBLANK('Nomenklatur komplett'!S1465),"-",'Nomenklatur komplett'!S1465)</f>
        <v>Hämikon</v>
      </c>
    </row>
    <row r="1466" spans="1:3" x14ac:dyDescent="0.2">
      <c r="A1466" s="161">
        <f>IF(ISBLANK('Nomenklatur komplett'!Q1466),"",'Nomenklatur komplett'!Q1466)</f>
        <v>2402</v>
      </c>
      <c r="B1466" s="161">
        <f>IF(ISBLANK('Nomenklatur komplett'!R1466),"",'Nomenklatur komplett'!R1466)</f>
        <v>13704</v>
      </c>
      <c r="C1466" s="162" t="str">
        <f>IF(ISBLANK('Nomenklatur komplett'!S1466),"-",'Nomenklatur komplett'!S1466)</f>
        <v>Härkingen</v>
      </c>
    </row>
    <row r="1467" spans="1:3" x14ac:dyDescent="0.2">
      <c r="A1467" s="161" t="str">
        <f>IF(ISBLANK('Nomenklatur komplett'!Q1467),"",'Nomenklatur komplett'!Q1467)</f>
        <v/>
      </c>
      <c r="B1467" s="161">
        <f>IF(ISBLANK('Nomenklatur komplett'!R1467),"",'Nomenklatur komplett'!R1467)</f>
        <v>11971</v>
      </c>
      <c r="C1467" s="162" t="str">
        <f>IF(ISBLANK('Nomenklatur komplett'!S1467),"-",'Nomenklatur komplett'!S1467)</f>
        <v>Hätzingen</v>
      </c>
    </row>
    <row r="1468" spans="1:3" x14ac:dyDescent="0.2">
      <c r="A1468" s="161">
        <f>IF(ISBLANK('Nomenklatur komplett'!Q1468),"",'Nomenklatur komplett'!Q1468)</f>
        <v>609</v>
      </c>
      <c r="B1468" s="161">
        <f>IF(ISBLANK('Nomenklatur komplett'!R1468),"",'Nomenklatur komplett'!R1468)</f>
        <v>15174</v>
      </c>
      <c r="C1468" s="162" t="str">
        <f>IF(ISBLANK('Nomenklatur komplett'!S1468),"-",'Nomenklatur komplett'!S1468)</f>
        <v>Häutligen</v>
      </c>
    </row>
    <row r="1469" spans="1:3" x14ac:dyDescent="0.2">
      <c r="A1469" s="161">
        <f>IF(ISBLANK('Nomenklatur komplett'!Q1469),"",'Nomenklatur komplett'!Q1469)</f>
        <v>6084</v>
      </c>
      <c r="B1469" s="161">
        <f>IF(ISBLANK('Nomenklatur komplett'!R1469),"",'Nomenklatur komplett'!R1469)</f>
        <v>12298</v>
      </c>
      <c r="C1469" s="162" t="str">
        <f>IF(ISBLANK('Nomenklatur komplett'!S1469),"-",'Nomenklatur komplett'!S1469)</f>
        <v>Hérémence</v>
      </c>
    </row>
    <row r="1470" spans="1:3" x14ac:dyDescent="0.2">
      <c r="A1470" s="161">
        <f>IF(ISBLANK('Nomenklatur komplett'!Q1470),"",'Nomenklatur komplett'!Q1470)</f>
        <v>410</v>
      </c>
      <c r="B1470" s="161">
        <f>IF(ISBLANK('Nomenklatur komplett'!R1470),"",'Nomenklatur komplett'!R1470)</f>
        <v>15067</v>
      </c>
      <c r="C1470" s="162" t="str">
        <f>IF(ISBLANK('Nomenklatur komplett'!S1470),"-",'Nomenklatur komplett'!S1470)</f>
        <v>Höchstetten</v>
      </c>
    </row>
    <row r="1471" spans="1:3" x14ac:dyDescent="0.2">
      <c r="A1471" s="161" t="str">
        <f>IF(ISBLANK('Nomenklatur komplett'!Q1471),"",'Nomenklatur komplett'!Q1471)</f>
        <v/>
      </c>
      <c r="B1471" s="161">
        <f>IF(ISBLANK('Nomenklatur komplett'!R1471),"",'Nomenklatur komplett'!R1471)</f>
        <v>16338</v>
      </c>
      <c r="C1471" s="162" t="str">
        <f>IF(ISBLANK('Nomenklatur komplett'!S1471),"-",'Nomenklatur komplett'!S1471)</f>
        <v>Höchstetten (Konolfingen)</v>
      </c>
    </row>
    <row r="1472" spans="1:3" x14ac:dyDescent="0.2">
      <c r="A1472" s="161" t="str">
        <f>IF(ISBLANK('Nomenklatur komplett'!Q1472),"",'Nomenklatur komplett'!Q1472)</f>
        <v/>
      </c>
      <c r="B1472" s="161">
        <f>IF(ISBLANK('Nomenklatur komplett'!R1472),"",'Nomenklatur komplett'!R1472)</f>
        <v>11152</v>
      </c>
      <c r="C1472" s="162" t="str">
        <f>IF(ISBLANK('Nomenklatur komplett'!S1472),"-",'Nomenklatur komplett'!S1472)</f>
        <v>Höfen</v>
      </c>
    </row>
    <row r="1473" spans="1:3" x14ac:dyDescent="0.2">
      <c r="A1473" s="161">
        <f>IF(ISBLANK('Nomenklatur komplett'!Q1473),"",'Nomenklatur komplett'!Q1473)</f>
        <v>2886</v>
      </c>
      <c r="B1473" s="161">
        <f>IF(ISBLANK('Nomenklatur komplett'!R1473),"",'Nomenklatur komplett'!R1473)</f>
        <v>13814</v>
      </c>
      <c r="C1473" s="162" t="str">
        <f>IF(ISBLANK('Nomenklatur komplett'!S1473),"-",'Nomenklatur komplett'!S1473)</f>
        <v>Hölstein</v>
      </c>
    </row>
    <row r="1474" spans="1:3" x14ac:dyDescent="0.2">
      <c r="A1474" s="161" t="str">
        <f>IF(ISBLANK('Nomenklatur komplett'!Q1474),"",'Nomenklatur komplett'!Q1474)</f>
        <v/>
      </c>
      <c r="B1474" s="161">
        <f>IF(ISBLANK('Nomenklatur komplett'!R1474),"",'Nomenklatur komplett'!R1474)</f>
        <v>16457</v>
      </c>
      <c r="C1474" s="162" t="str">
        <f>IF(ISBLANK('Nomenklatur komplett'!S1474),"-",'Nomenklatur komplett'!S1474)</f>
        <v>Höngg</v>
      </c>
    </row>
    <row r="1475" spans="1:3" x14ac:dyDescent="0.2">
      <c r="A1475" s="161">
        <f>IF(ISBLANK('Nomenklatur komplett'!Q1475),"",'Nomenklatur komplett'!Q1475)</f>
        <v>60</v>
      </c>
      <c r="B1475" s="161">
        <f>IF(ISBLANK('Nomenklatur komplett'!R1475),"",'Nomenklatur komplett'!R1475)</f>
        <v>12220</v>
      </c>
      <c r="C1475" s="162" t="str">
        <f>IF(ISBLANK('Nomenklatur komplett'!S1475),"-",'Nomenklatur komplett'!S1475)</f>
        <v>Höri</v>
      </c>
    </row>
    <row r="1476" spans="1:3" x14ac:dyDescent="0.2">
      <c r="A1476" s="161">
        <f>IF(ISBLANK('Nomenklatur komplett'!Q1476),"",'Nomenklatur komplett'!Q1476)</f>
        <v>1703</v>
      </c>
      <c r="B1476" s="161">
        <f>IF(ISBLANK('Nomenklatur komplett'!R1476),"",'Nomenklatur komplett'!R1476)</f>
        <v>12176</v>
      </c>
      <c r="C1476" s="162" t="str">
        <f>IF(ISBLANK('Nomenklatur komplett'!S1476),"-",'Nomenklatur komplett'!S1476)</f>
        <v>Hünenberg</v>
      </c>
    </row>
    <row r="1477" spans="1:3" x14ac:dyDescent="0.2">
      <c r="A1477" s="161">
        <f>IF(ISBLANK('Nomenklatur komplett'!Q1477),"",'Nomenklatur komplett'!Q1477)</f>
        <v>2524</v>
      </c>
      <c r="B1477" s="161">
        <f>IF(ISBLANK('Nomenklatur komplett'!R1477),"",'Nomenklatur komplett'!R1477)</f>
        <v>13733</v>
      </c>
      <c r="C1477" s="162" t="str">
        <f>IF(ISBLANK('Nomenklatur komplett'!S1477),"-",'Nomenklatur komplett'!S1477)</f>
        <v>Hüniken</v>
      </c>
    </row>
    <row r="1478" spans="1:3" x14ac:dyDescent="0.2">
      <c r="A1478" s="161">
        <f>IF(ISBLANK('Nomenklatur komplett'!Q1478),"",'Nomenklatur komplett'!Q1478)</f>
        <v>61</v>
      </c>
      <c r="B1478" s="161">
        <f>IF(ISBLANK('Nomenklatur komplett'!R1478),"",'Nomenklatur komplett'!R1478)</f>
        <v>12178</v>
      </c>
      <c r="C1478" s="162" t="str">
        <f>IF(ISBLANK('Nomenklatur komplett'!S1478),"-",'Nomenklatur komplett'!S1478)</f>
        <v>Hüntwangen</v>
      </c>
    </row>
    <row r="1479" spans="1:3" x14ac:dyDescent="0.2">
      <c r="A1479" s="161" t="str">
        <f>IF(ISBLANK('Nomenklatur komplett'!Q1479),"",'Nomenklatur komplett'!Q1479)</f>
        <v/>
      </c>
      <c r="B1479" s="161">
        <f>IF(ISBLANK('Nomenklatur komplett'!R1479),"",'Nomenklatur komplett'!R1479)</f>
        <v>12180</v>
      </c>
      <c r="C1479" s="162" t="str">
        <f>IF(ISBLANK('Nomenklatur komplett'!S1479),"-",'Nomenklatur komplett'!S1479)</f>
        <v>Hütten</v>
      </c>
    </row>
    <row r="1480" spans="1:3" x14ac:dyDescent="0.2">
      <c r="A1480" s="161">
        <f>IF(ISBLANK('Nomenklatur komplett'!Q1480),"",'Nomenklatur komplett'!Q1480)</f>
        <v>87</v>
      </c>
      <c r="B1480" s="161">
        <f>IF(ISBLANK('Nomenklatur komplett'!R1480),"",'Nomenklatur komplett'!R1480)</f>
        <v>12181</v>
      </c>
      <c r="C1480" s="162" t="str">
        <f>IF(ISBLANK('Nomenklatur komplett'!S1480),"-",'Nomenklatur komplett'!S1480)</f>
        <v>Hüttikon</v>
      </c>
    </row>
    <row r="1481" spans="1:3" x14ac:dyDescent="0.2">
      <c r="A1481" s="161">
        <f>IF(ISBLANK('Nomenklatur komplett'!Q1481),"",'Nomenklatur komplett'!Q1481)</f>
        <v>4590</v>
      </c>
      <c r="B1481" s="161">
        <f>IF(ISBLANK('Nomenklatur komplett'!R1481),"",'Nomenklatur komplett'!R1481)</f>
        <v>15469</v>
      </c>
      <c r="C1481" s="162" t="str">
        <f>IF(ISBLANK('Nomenklatur komplett'!S1481),"-",'Nomenklatur komplett'!S1481)</f>
        <v>Hüttlingen</v>
      </c>
    </row>
    <row r="1482" spans="1:3" x14ac:dyDescent="0.2">
      <c r="A1482" s="161">
        <f>IF(ISBLANK('Nomenklatur komplett'!Q1482),"",'Nomenklatur komplett'!Q1482)</f>
        <v>4821</v>
      </c>
      <c r="B1482" s="161">
        <f>IF(ISBLANK('Nomenklatur komplett'!R1482),"",'Nomenklatur komplett'!R1482)</f>
        <v>15455</v>
      </c>
      <c r="C1482" s="162" t="str">
        <f>IF(ISBLANK('Nomenklatur komplett'!S1482),"-",'Nomenklatur komplett'!S1482)</f>
        <v>Hüttwilen</v>
      </c>
    </row>
    <row r="1483" spans="1:3" x14ac:dyDescent="0.2">
      <c r="A1483" s="161" t="str">
        <f>IF(ISBLANK('Nomenklatur komplett'!Q1483),"",'Nomenklatur komplett'!Q1483)</f>
        <v/>
      </c>
      <c r="B1483" s="161">
        <f>IF(ISBLANK('Nomenklatur komplett'!R1483),"",'Nomenklatur komplett'!R1483)</f>
        <v>16263</v>
      </c>
      <c r="C1483" s="162" t="str">
        <f>IF(ISBLANK('Nomenklatur komplett'!S1483),"-",'Nomenklatur komplett'!S1483)</f>
        <v>Iberg</v>
      </c>
    </row>
    <row r="1484" spans="1:3" x14ac:dyDescent="0.2">
      <c r="A1484" s="161" t="str">
        <f>IF(ISBLANK('Nomenklatur komplett'!Q1484),"",'Nomenklatur komplett'!Q1484)</f>
        <v/>
      </c>
      <c r="B1484" s="161">
        <f>IF(ISBLANK('Nomenklatur komplett'!R1484),"",'Nomenklatur komplett'!R1484)</f>
        <v>11245</v>
      </c>
      <c r="C1484" s="162" t="str">
        <f>IF(ISBLANK('Nomenklatur komplett'!S1484),"-",'Nomenklatur komplett'!S1484)</f>
        <v>Ichertswil</v>
      </c>
    </row>
    <row r="1485" spans="1:3" x14ac:dyDescent="0.2">
      <c r="A1485" s="161">
        <f>IF(ISBLANK('Nomenklatur komplett'!Q1485),"",'Nomenklatur komplett'!Q1485)</f>
        <v>6239</v>
      </c>
      <c r="B1485" s="161">
        <f>IF(ISBLANK('Nomenklatur komplett'!R1485),"",'Nomenklatur komplett'!R1485)</f>
        <v>12187</v>
      </c>
      <c r="C1485" s="162" t="str">
        <f>IF(ISBLANK('Nomenklatur komplett'!S1485),"-",'Nomenklatur komplett'!S1485)</f>
        <v>Icogne</v>
      </c>
    </row>
    <row r="1486" spans="1:3" x14ac:dyDescent="0.2">
      <c r="A1486" s="161">
        <f>IF(ISBLANK('Nomenklatur komplett'!Q1486),"",'Nomenklatur komplett'!Q1486)</f>
        <v>541</v>
      </c>
      <c r="B1486" s="161">
        <f>IF(ISBLANK('Nomenklatur komplett'!R1486),"",'Nomenklatur komplett'!R1486)</f>
        <v>15120</v>
      </c>
      <c r="C1486" s="162" t="str">
        <f>IF(ISBLANK('Nomenklatur komplett'!S1486),"-",'Nomenklatur komplett'!S1486)</f>
        <v>Iffwil</v>
      </c>
    </row>
    <row r="1487" spans="1:3" x14ac:dyDescent="0.2">
      <c r="A1487" s="161" t="str">
        <f>IF(ISBLANK('Nomenklatur komplett'!Q1487),"",'Nomenklatur komplett'!Q1487)</f>
        <v/>
      </c>
      <c r="B1487" s="161">
        <f>IF(ISBLANK('Nomenklatur komplett'!R1487),"",'Nomenklatur komplett'!R1487)</f>
        <v>11291</v>
      </c>
      <c r="C1487" s="162" t="str">
        <f>IF(ISBLANK('Nomenklatur komplett'!S1487),"-",'Nomenklatur komplett'!S1487)</f>
        <v>Igels</v>
      </c>
    </row>
    <row r="1488" spans="1:3" x14ac:dyDescent="0.2">
      <c r="A1488" s="161" t="str">
        <f>IF(ISBLANK('Nomenklatur komplett'!Q1488),"",'Nomenklatur komplett'!Q1488)</f>
        <v/>
      </c>
      <c r="B1488" s="161">
        <f>IF(ISBLANK('Nomenklatur komplett'!R1488),"",'Nomenklatur komplett'!R1488)</f>
        <v>10798</v>
      </c>
      <c r="C1488" s="162" t="str">
        <f>IF(ISBLANK('Nomenklatur komplett'!S1488),"-",'Nomenklatur komplett'!S1488)</f>
        <v>Igis</v>
      </c>
    </row>
    <row r="1489" spans="1:3" x14ac:dyDescent="0.2">
      <c r="A1489" s="161" t="str">
        <f>IF(ISBLANK('Nomenklatur komplett'!Q1489),"",'Nomenklatur komplett'!Q1489)</f>
        <v/>
      </c>
      <c r="B1489" s="161">
        <f>IF(ISBLANK('Nomenklatur komplett'!R1489),"",'Nomenklatur komplett'!R1489)</f>
        <v>11346</v>
      </c>
      <c r="C1489" s="162" t="str">
        <f>IF(ISBLANK('Nomenklatur komplett'!S1489),"-",'Nomenklatur komplett'!S1489)</f>
        <v>Ilanz</v>
      </c>
    </row>
    <row r="1490" spans="1:3" x14ac:dyDescent="0.2">
      <c r="A1490" s="161">
        <f>IF(ISBLANK('Nomenklatur komplett'!Q1490),"",'Nomenklatur komplett'!Q1490)</f>
        <v>3619</v>
      </c>
      <c r="B1490" s="161">
        <f>IF(ISBLANK('Nomenklatur komplett'!R1490),"",'Nomenklatur komplett'!R1490)</f>
        <v>16061</v>
      </c>
      <c r="C1490" s="162" t="str">
        <f>IF(ISBLANK('Nomenklatur komplett'!S1490),"-",'Nomenklatur komplett'!S1490)</f>
        <v>Ilanz/Glion</v>
      </c>
    </row>
    <row r="1491" spans="1:3" x14ac:dyDescent="0.2">
      <c r="A1491" s="161" t="str">
        <f>IF(ISBLANK('Nomenklatur komplett'!Q1491),"",'Nomenklatur komplett'!Q1491)</f>
        <v/>
      </c>
      <c r="B1491" s="161">
        <f>IF(ISBLANK('Nomenklatur komplett'!R1491),"",'Nomenklatur komplett'!R1491)</f>
        <v>11187</v>
      </c>
      <c r="C1491" s="162" t="str">
        <f>IF(ISBLANK('Nomenklatur komplett'!S1491),"-",'Nomenklatur komplett'!S1491)</f>
        <v>Illens</v>
      </c>
    </row>
    <row r="1492" spans="1:3" x14ac:dyDescent="0.2">
      <c r="A1492" s="161">
        <f>IF(ISBLANK('Nomenklatur komplett'!Q1492),"",'Nomenklatur komplett'!Q1492)</f>
        <v>1363</v>
      </c>
      <c r="B1492" s="161">
        <f>IF(ISBLANK('Nomenklatur komplett'!R1492),"",'Nomenklatur komplett'!R1492)</f>
        <v>12192</v>
      </c>
      <c r="C1492" s="162" t="str">
        <f>IF(ISBLANK('Nomenklatur komplett'!S1492),"-",'Nomenklatur komplett'!S1492)</f>
        <v>Illgau</v>
      </c>
    </row>
    <row r="1493" spans="1:3" x14ac:dyDescent="0.2">
      <c r="A1493" s="161" t="str">
        <f>IF(ISBLANK('Nomenklatur komplett'!Q1493),"",'Nomenklatur komplett'!Q1493)</f>
        <v/>
      </c>
      <c r="B1493" s="161">
        <f>IF(ISBLANK('Nomenklatur komplett'!R1493),"",'Nomenklatur komplett'!R1493)</f>
        <v>12193</v>
      </c>
      <c r="C1493" s="162" t="str">
        <f>IF(ISBLANK('Nomenklatur komplett'!S1493),"-",'Nomenklatur komplett'!S1493)</f>
        <v>Illhart</v>
      </c>
    </row>
    <row r="1494" spans="1:3" x14ac:dyDescent="0.2">
      <c r="A1494" s="161" t="str">
        <f>IF(ISBLANK('Nomenklatur komplett'!Q1494),"",'Nomenklatur komplett'!Q1494)</f>
        <v/>
      </c>
      <c r="B1494" s="161">
        <f>IF(ISBLANK('Nomenklatur komplett'!R1494),"",'Nomenklatur komplett'!R1494)</f>
        <v>11544</v>
      </c>
      <c r="C1494" s="162" t="str">
        <f>IF(ISBLANK('Nomenklatur komplett'!S1494),"-",'Nomenklatur komplett'!S1494)</f>
        <v>Illighausen</v>
      </c>
    </row>
    <row r="1495" spans="1:3" x14ac:dyDescent="0.2">
      <c r="A1495" s="161" t="str">
        <f>IF(ISBLANK('Nomenklatur komplett'!Q1495),"",'Nomenklatur komplett'!Q1495)</f>
        <v/>
      </c>
      <c r="B1495" s="161">
        <f>IF(ISBLANK('Nomenklatur komplett'!R1495),"",'Nomenklatur komplett'!R1495)</f>
        <v>11208</v>
      </c>
      <c r="C1495" s="162" t="str">
        <f>IF(ISBLANK('Nomenklatur komplett'!S1495),"-",'Nomenklatur komplett'!S1495)</f>
        <v>Illnau</v>
      </c>
    </row>
    <row r="1496" spans="1:3" x14ac:dyDescent="0.2">
      <c r="A1496" s="161">
        <f>IF(ISBLANK('Nomenklatur komplett'!Q1496),"",'Nomenklatur komplett'!Q1496)</f>
        <v>296</v>
      </c>
      <c r="B1496" s="161">
        <f>IF(ISBLANK('Nomenklatur komplett'!R1496),"",'Nomenklatur komplett'!R1496)</f>
        <v>15671</v>
      </c>
      <c r="C1496" s="162" t="str">
        <f>IF(ISBLANK('Nomenklatur komplett'!S1496),"-",'Nomenklatur komplett'!S1496)</f>
        <v>Illnau-Effretikon</v>
      </c>
    </row>
    <row r="1497" spans="1:3" x14ac:dyDescent="0.2">
      <c r="A1497" s="161" t="str">
        <f>IF(ISBLANK('Nomenklatur komplett'!Q1497),"",'Nomenklatur komplett'!Q1497)</f>
        <v/>
      </c>
      <c r="B1497" s="161">
        <f>IF(ISBLANK('Nomenklatur komplett'!R1497),"",'Nomenklatur komplett'!R1497)</f>
        <v>12655</v>
      </c>
      <c r="C1497" s="162" t="str">
        <f>IF(ISBLANK('Nomenklatur komplett'!S1497),"-",'Nomenklatur komplett'!S1497)</f>
        <v>Indemini</v>
      </c>
    </row>
    <row r="1498" spans="1:3" x14ac:dyDescent="0.2">
      <c r="A1498" s="161">
        <f>IF(ISBLANK('Nomenklatur komplett'!Q1498),"",'Nomenklatur komplett'!Q1498)</f>
        <v>6109</v>
      </c>
      <c r="B1498" s="161">
        <f>IF(ISBLANK('Nomenklatur komplett'!R1498),"",'Nomenklatur komplett'!R1498)</f>
        <v>12656</v>
      </c>
      <c r="C1498" s="162" t="str">
        <f>IF(ISBLANK('Nomenklatur komplett'!S1498),"-",'Nomenklatur komplett'!S1498)</f>
        <v>Inden</v>
      </c>
    </row>
    <row r="1499" spans="1:3" x14ac:dyDescent="0.2">
      <c r="A1499" s="161">
        <f>IF(ISBLANK('Nomenklatur komplett'!Q1499),"",'Nomenklatur komplett'!Q1499)</f>
        <v>1364</v>
      </c>
      <c r="B1499" s="161">
        <f>IF(ISBLANK('Nomenklatur komplett'!R1499),"",'Nomenklatur komplett'!R1499)</f>
        <v>12657</v>
      </c>
      <c r="C1499" s="162" t="str">
        <f>IF(ISBLANK('Nomenklatur komplett'!S1499),"-",'Nomenklatur komplett'!S1499)</f>
        <v>Ingenbohl</v>
      </c>
    </row>
    <row r="1500" spans="1:3" x14ac:dyDescent="0.2">
      <c r="A1500" s="161">
        <f>IF(ISBLANK('Nomenklatur komplett'!Q1500),"",'Nomenklatur komplett'!Q1500)</f>
        <v>980</v>
      </c>
      <c r="B1500" s="161">
        <f>IF(ISBLANK('Nomenklatur komplett'!R1500),"",'Nomenklatur komplett'!R1500)</f>
        <v>15365</v>
      </c>
      <c r="C1500" s="162" t="str">
        <f>IF(ISBLANK('Nomenklatur komplett'!S1500),"-",'Nomenklatur komplett'!S1500)</f>
        <v>Inkwil</v>
      </c>
    </row>
    <row r="1501" spans="1:3" x14ac:dyDescent="0.2">
      <c r="A1501" s="161" t="str">
        <f>IF(ISBLANK('Nomenklatur komplett'!Q1501),"",'Nomenklatur komplett'!Q1501)</f>
        <v/>
      </c>
      <c r="B1501" s="161">
        <f>IF(ISBLANK('Nomenklatur komplett'!R1501),"",'Nomenklatur komplett'!R1501)</f>
        <v>16529</v>
      </c>
      <c r="C1501" s="162" t="str">
        <f>IF(ISBLANK('Nomenklatur komplett'!S1501),"-",'Nomenklatur komplett'!S1501)</f>
        <v>Innerbirrmoos</v>
      </c>
    </row>
    <row r="1502" spans="1:3" x14ac:dyDescent="0.2">
      <c r="A1502" s="161" t="str">
        <f>IF(ISBLANK('Nomenklatur komplett'!Q1502),"",'Nomenklatur komplett'!Q1502)</f>
        <v/>
      </c>
      <c r="B1502" s="161">
        <f>IF(ISBLANK('Nomenklatur komplett'!R1502),"",'Nomenklatur komplett'!R1502)</f>
        <v>10223</v>
      </c>
      <c r="C1502" s="162" t="str">
        <f>IF(ISBLANK('Nomenklatur komplett'!S1502),"-",'Nomenklatur komplett'!S1502)</f>
        <v>Innerferrera</v>
      </c>
    </row>
    <row r="1503" spans="1:3" x14ac:dyDescent="0.2">
      <c r="A1503" s="161">
        <f>IF(ISBLANK('Nomenklatur komplett'!Q1503),"",'Nomenklatur komplett'!Q1503)</f>
        <v>1343</v>
      </c>
      <c r="B1503" s="161">
        <f>IF(ISBLANK('Nomenklatur komplett'!R1503),"",'Nomenklatur komplett'!R1503)</f>
        <v>12658</v>
      </c>
      <c r="C1503" s="162" t="str">
        <f>IF(ISBLANK('Nomenklatur komplett'!S1503),"-",'Nomenklatur komplett'!S1503)</f>
        <v>Innerthal</v>
      </c>
    </row>
    <row r="1504" spans="1:3" x14ac:dyDescent="0.2">
      <c r="A1504" s="161">
        <f>IF(ISBLANK('Nomenklatur komplett'!Q1504),"",'Nomenklatur komplett'!Q1504)</f>
        <v>784</v>
      </c>
      <c r="B1504" s="161">
        <f>IF(ISBLANK('Nomenklatur komplett'!R1504),"",'Nomenklatur komplett'!R1504)</f>
        <v>15638</v>
      </c>
      <c r="C1504" s="162" t="str">
        <f>IF(ISBLANK('Nomenklatur komplett'!S1504),"-",'Nomenklatur komplett'!S1504)</f>
        <v>Innertkirchen</v>
      </c>
    </row>
    <row r="1505" spans="1:3" x14ac:dyDescent="0.2">
      <c r="A1505" s="161">
        <f>IF(ISBLANK('Nomenklatur komplett'!Q1505),"",'Nomenklatur komplett'!Q1505)</f>
        <v>496</v>
      </c>
      <c r="B1505" s="161">
        <f>IF(ISBLANK('Nomenklatur komplett'!R1505),"",'Nomenklatur komplett'!R1505)</f>
        <v>15105</v>
      </c>
      <c r="C1505" s="162" t="str">
        <f>IF(ISBLANK('Nomenklatur komplett'!S1505),"-",'Nomenklatur komplett'!S1505)</f>
        <v>Ins</v>
      </c>
    </row>
    <row r="1506" spans="1:3" x14ac:dyDescent="0.2">
      <c r="A1506" s="161" t="str">
        <f>IF(ISBLANK('Nomenklatur komplett'!Q1506),"",'Nomenklatur komplett'!Q1506)</f>
        <v/>
      </c>
      <c r="B1506" s="161">
        <f>IF(ISBLANK('Nomenklatur komplett'!R1506),"",'Nomenklatur komplett'!R1506)</f>
        <v>16572</v>
      </c>
      <c r="C1506" s="162" t="str">
        <f>IF(ISBLANK('Nomenklatur komplett'!S1506),"-",'Nomenklatur komplett'!S1506)</f>
        <v>Insone</v>
      </c>
    </row>
    <row r="1507" spans="1:3" x14ac:dyDescent="0.2">
      <c r="A1507" s="161">
        <f>IF(ISBLANK('Nomenklatur komplett'!Q1507),"",'Nomenklatur komplett'!Q1507)</f>
        <v>581</v>
      </c>
      <c r="B1507" s="161">
        <f>IF(ISBLANK('Nomenklatur komplett'!R1507),"",'Nomenklatur komplett'!R1507)</f>
        <v>15154</v>
      </c>
      <c r="C1507" s="162" t="str">
        <f>IF(ISBLANK('Nomenklatur komplett'!S1507),"-",'Nomenklatur komplett'!S1507)</f>
        <v>Interlaken</v>
      </c>
    </row>
    <row r="1508" spans="1:3" x14ac:dyDescent="0.2">
      <c r="A1508" s="161" t="str">
        <f>IF(ISBLANK('Nomenklatur komplett'!Q1508),"",'Nomenklatur komplett'!Q1508)</f>
        <v/>
      </c>
      <c r="B1508" s="161">
        <f>IF(ISBLANK('Nomenklatur komplett'!R1508),"",'Nomenklatur komplett'!R1508)</f>
        <v>11214</v>
      </c>
      <c r="C1508" s="162" t="str">
        <f>IF(ISBLANK('Nomenklatur komplett'!S1508),"-",'Nomenklatur komplett'!S1508)</f>
        <v>Intragna</v>
      </c>
    </row>
    <row r="1509" spans="1:3" x14ac:dyDescent="0.2">
      <c r="A1509" s="161">
        <f>IF(ISBLANK('Nomenklatur komplett'!Q1509),"",'Nomenklatur komplett'!Q1509)</f>
        <v>1033</v>
      </c>
      <c r="B1509" s="161">
        <f>IF(ISBLANK('Nomenklatur komplett'!R1509),"",'Nomenklatur komplett'!R1509)</f>
        <v>15574</v>
      </c>
      <c r="C1509" s="162" t="str">
        <f>IF(ISBLANK('Nomenklatur komplett'!S1509),"-",'Nomenklatur komplett'!S1509)</f>
        <v>Inwil</v>
      </c>
    </row>
    <row r="1510" spans="1:3" x14ac:dyDescent="0.2">
      <c r="A1510" s="161">
        <f>IF(ISBLANK('Nomenklatur komplett'!Q1510),"",'Nomenklatur komplett'!Q1510)</f>
        <v>739</v>
      </c>
      <c r="B1510" s="161">
        <f>IF(ISBLANK('Nomenklatur komplett'!R1510),"",'Nomenklatur komplett'!R1510)</f>
        <v>15245</v>
      </c>
      <c r="C1510" s="162" t="str">
        <f>IF(ISBLANK('Nomenklatur komplett'!S1510),"-",'Nomenklatur komplett'!S1510)</f>
        <v>Ipsach</v>
      </c>
    </row>
    <row r="1511" spans="1:3" x14ac:dyDescent="0.2">
      <c r="A1511" s="161" t="str">
        <f>IF(ISBLANK('Nomenklatur komplett'!Q1511),"",'Nomenklatur komplett'!Q1511)</f>
        <v/>
      </c>
      <c r="B1511" s="161">
        <f>IF(ISBLANK('Nomenklatur komplett'!R1511),"",'Nomenklatur komplett'!R1511)</f>
        <v>12669</v>
      </c>
      <c r="C1511" s="162" t="str">
        <f>IF(ISBLANK('Nomenklatur komplett'!S1511),"-",'Nomenklatur komplett'!S1511)</f>
        <v>Iragna</v>
      </c>
    </row>
    <row r="1512" spans="1:3" x14ac:dyDescent="0.2">
      <c r="A1512" s="161">
        <f>IF(ISBLANK('Nomenklatur komplett'!Q1512),"",'Nomenklatur komplett'!Q1512)</f>
        <v>582</v>
      </c>
      <c r="B1512" s="161">
        <f>IF(ISBLANK('Nomenklatur komplett'!R1512),"",'Nomenklatur komplett'!R1512)</f>
        <v>15155</v>
      </c>
      <c r="C1512" s="162" t="str">
        <f>IF(ISBLANK('Nomenklatur komplett'!S1512),"-",'Nomenklatur komplett'!S1512)</f>
        <v>Iseltwald</v>
      </c>
    </row>
    <row r="1513" spans="1:3" x14ac:dyDescent="0.2">
      <c r="A1513" s="161" t="str">
        <f>IF(ISBLANK('Nomenklatur komplett'!Q1513),"",'Nomenklatur komplett'!Q1513)</f>
        <v/>
      </c>
      <c r="B1513" s="161">
        <f>IF(ISBLANK('Nomenklatur komplett'!R1513),"",'Nomenklatur komplett'!R1513)</f>
        <v>11226</v>
      </c>
      <c r="C1513" s="162" t="str">
        <f>IF(ISBLANK('Nomenklatur komplett'!S1513),"-",'Nomenklatur komplett'!S1513)</f>
        <v>Isenfluh</v>
      </c>
    </row>
    <row r="1514" spans="1:3" x14ac:dyDescent="0.2">
      <c r="A1514" s="161">
        <f>IF(ISBLANK('Nomenklatur komplett'!Q1514),"",'Nomenklatur komplett'!Q1514)</f>
        <v>1211</v>
      </c>
      <c r="B1514" s="161">
        <f>IF(ISBLANK('Nomenklatur komplett'!R1514),"",'Nomenklatur komplett'!R1514)</f>
        <v>12661</v>
      </c>
      <c r="C1514" s="162" t="str">
        <f>IF(ISBLANK('Nomenklatur komplett'!S1514),"-",'Nomenklatur komplett'!S1514)</f>
        <v>Isenthal</v>
      </c>
    </row>
    <row r="1515" spans="1:3" x14ac:dyDescent="0.2">
      <c r="A1515" s="161" t="str">
        <f>IF(ISBLANK('Nomenklatur komplett'!Q1515),"",'Nomenklatur komplett'!Q1515)</f>
        <v/>
      </c>
      <c r="B1515" s="161">
        <f>IF(ISBLANK('Nomenklatur komplett'!R1515),"",'Nomenklatur komplett'!R1515)</f>
        <v>12654</v>
      </c>
      <c r="C1515" s="162" t="str">
        <f>IF(ISBLANK('Nomenklatur komplett'!S1515),"-",'Nomenklatur komplett'!S1515)</f>
        <v>Iseo</v>
      </c>
    </row>
    <row r="1516" spans="1:3" x14ac:dyDescent="0.2">
      <c r="A1516" s="161" t="str">
        <f>IF(ISBLANK('Nomenklatur komplett'!Q1516),"",'Nomenklatur komplett'!Q1516)</f>
        <v/>
      </c>
      <c r="B1516" s="161">
        <f>IF(ISBLANK('Nomenklatur komplett'!R1516),"",'Nomenklatur komplett'!R1516)</f>
        <v>12664</v>
      </c>
      <c r="C1516" s="162" t="str">
        <f>IF(ISBLANK('Nomenklatur komplett'!S1516),"-",'Nomenklatur komplett'!S1516)</f>
        <v>Islikon</v>
      </c>
    </row>
    <row r="1517" spans="1:3" x14ac:dyDescent="0.2">
      <c r="A1517" s="161">
        <f>IF(ISBLANK('Nomenklatur komplett'!Q1517),"",'Nomenklatur komplett'!Q1517)</f>
        <v>4084</v>
      </c>
      <c r="B1517" s="161">
        <f>IF(ISBLANK('Nomenklatur komplett'!R1517),"",'Nomenklatur komplett'!R1517)</f>
        <v>13669</v>
      </c>
      <c r="C1517" s="162" t="str">
        <f>IF(ISBLANK('Nomenklatur komplett'!S1517),"-",'Nomenklatur komplett'!S1517)</f>
        <v>Islisberg</v>
      </c>
    </row>
    <row r="1518" spans="1:3" x14ac:dyDescent="0.2">
      <c r="A1518" s="161">
        <f>IF(ISBLANK('Nomenklatur komplett'!Q1518),"",'Nomenklatur komplett'!Q1518)</f>
        <v>5009</v>
      </c>
      <c r="B1518" s="161">
        <f>IF(ISBLANK('Nomenklatur komplett'!R1518),"",'Nomenklatur komplett'!R1518)</f>
        <v>12665</v>
      </c>
      <c r="C1518" s="162" t="str">
        <f>IF(ISBLANK('Nomenklatur komplett'!S1518),"-",'Nomenklatur komplett'!S1518)</f>
        <v>Isone</v>
      </c>
    </row>
    <row r="1519" spans="1:3" x14ac:dyDescent="0.2">
      <c r="A1519" s="161" t="str">
        <f>IF(ISBLANK('Nomenklatur komplett'!Q1519),"",'Nomenklatur komplett'!Q1519)</f>
        <v/>
      </c>
      <c r="B1519" s="161">
        <f>IF(ISBLANK('Nomenklatur komplett'!R1519),"",'Nomenklatur komplett'!R1519)</f>
        <v>14356</v>
      </c>
      <c r="C1519" s="162" t="str">
        <f>IF(ISBLANK('Nomenklatur komplett'!S1519),"-",'Nomenklatur komplett'!S1519)</f>
        <v>Isorno</v>
      </c>
    </row>
    <row r="1520" spans="1:3" x14ac:dyDescent="0.2">
      <c r="A1520" s="161" t="str">
        <f>IF(ISBLANK('Nomenklatur komplett'!Q1520),"",'Nomenklatur komplett'!Q1520)</f>
        <v/>
      </c>
      <c r="B1520" s="161">
        <f>IF(ISBLANK('Nomenklatur komplett'!R1520),"",'Nomenklatur komplett'!R1520)</f>
        <v>12666</v>
      </c>
      <c r="C1520" s="162" t="str">
        <f>IF(ISBLANK('Nomenklatur komplett'!S1520),"-",'Nomenklatur komplett'!S1520)</f>
        <v>Istighofen</v>
      </c>
    </row>
    <row r="1521" spans="1:3" x14ac:dyDescent="0.2">
      <c r="A1521" s="161">
        <f>IF(ISBLANK('Nomenklatur komplett'!Q1521),"",'Nomenklatur komplett'!Q1521)</f>
        <v>6134</v>
      </c>
      <c r="B1521" s="161">
        <f>IF(ISBLANK('Nomenklatur komplett'!R1521),"",'Nomenklatur komplett'!R1521)</f>
        <v>12663</v>
      </c>
      <c r="C1521" s="162" t="str">
        <f>IF(ISBLANK('Nomenklatur komplett'!S1521),"-",'Nomenklatur komplett'!S1521)</f>
        <v>Isérables</v>
      </c>
    </row>
    <row r="1522" spans="1:3" x14ac:dyDescent="0.2">
      <c r="A1522" s="161">
        <f>IF(ISBLANK('Nomenklatur komplett'!Q1522),"",'Nomenklatur komplett'!Q1522)</f>
        <v>2849</v>
      </c>
      <c r="B1522" s="161">
        <f>IF(ISBLANK('Nomenklatur komplett'!R1522),"",'Nomenklatur komplett'!R1522)</f>
        <v>13788</v>
      </c>
      <c r="C1522" s="162" t="str">
        <f>IF(ISBLANK('Nomenklatur komplett'!S1522),"-",'Nomenklatur komplett'!S1522)</f>
        <v>Itingen</v>
      </c>
    </row>
    <row r="1523" spans="1:3" x14ac:dyDescent="0.2">
      <c r="A1523" s="161" t="str">
        <f>IF(ISBLANK('Nomenklatur komplett'!Q1523),"",'Nomenklatur komplett'!Q1523)</f>
        <v/>
      </c>
      <c r="B1523" s="161">
        <f>IF(ISBLANK('Nomenklatur komplett'!R1523),"",'Nomenklatur komplett'!R1523)</f>
        <v>12667</v>
      </c>
      <c r="C1523" s="162" t="str">
        <f>IF(ISBLANK('Nomenklatur komplett'!S1523),"-",'Nomenklatur komplett'!S1523)</f>
        <v>Ittenthal</v>
      </c>
    </row>
    <row r="1524" spans="1:3" x14ac:dyDescent="0.2">
      <c r="A1524" s="161">
        <f>IF(ISBLANK('Nomenklatur komplett'!Q1524),"",'Nomenklatur komplett'!Q1524)</f>
        <v>362</v>
      </c>
      <c r="B1524" s="161">
        <f>IF(ISBLANK('Nomenklatur komplett'!R1524),"",'Nomenklatur komplett'!R1524)</f>
        <v>15040</v>
      </c>
      <c r="C1524" s="162" t="str">
        <f>IF(ISBLANK('Nomenklatur komplett'!S1524),"-",'Nomenklatur komplett'!S1524)</f>
        <v>Ittigen</v>
      </c>
    </row>
    <row r="1525" spans="1:3" x14ac:dyDescent="0.2">
      <c r="A1525" s="161">
        <f>IF(ISBLANK('Nomenklatur komplett'!Q1525),"",'Nomenklatur komplett'!Q1525)</f>
        <v>868</v>
      </c>
      <c r="B1525" s="161">
        <f>IF(ISBLANK('Nomenklatur komplett'!R1525),"",'Nomenklatur komplett'!R1525)</f>
        <v>15292</v>
      </c>
      <c r="C1525" s="162" t="str">
        <f>IF(ISBLANK('Nomenklatur komplett'!S1525),"-",'Nomenklatur komplett'!S1525)</f>
        <v>Jaberg</v>
      </c>
    </row>
    <row r="1526" spans="1:3" x14ac:dyDescent="0.2">
      <c r="A1526" s="161">
        <f>IF(ISBLANK('Nomenklatur komplett'!Q1526),"",'Nomenklatur komplett'!Q1526)</f>
        <v>2138</v>
      </c>
      <c r="B1526" s="161">
        <f>IF(ISBLANK('Nomenklatur komplett'!R1526),"",'Nomenklatur komplett'!R1526)</f>
        <v>12668</v>
      </c>
      <c r="C1526" s="162" t="str">
        <f>IF(ISBLANK('Nomenklatur komplett'!S1526),"-",'Nomenklatur komplett'!S1526)</f>
        <v>Jaun</v>
      </c>
    </row>
    <row r="1527" spans="1:3" x14ac:dyDescent="0.2">
      <c r="A1527" s="161">
        <f>IF(ISBLANK('Nomenklatur komplett'!Q1527),"",'Nomenklatur komplett'!Q1527)</f>
        <v>540</v>
      </c>
      <c r="B1527" s="161">
        <f>IF(ISBLANK('Nomenklatur komplett'!R1527),"",'Nomenklatur komplett'!R1527)</f>
        <v>15634</v>
      </c>
      <c r="C1527" s="162" t="str">
        <f>IF(ISBLANK('Nomenklatur komplett'!S1527),"-",'Nomenklatur komplett'!S1527)</f>
        <v>Jegenstorf</v>
      </c>
    </row>
    <row r="1528" spans="1:3" x14ac:dyDescent="0.2">
      <c r="A1528" s="161">
        <f>IF(ISBLANK('Nomenklatur komplett'!Q1528),"",'Nomenklatur komplett'!Q1528)</f>
        <v>3863</v>
      </c>
      <c r="B1528" s="161">
        <f>IF(ISBLANK('Nomenklatur komplett'!R1528),"",'Nomenklatur komplett'!R1528)</f>
        <v>16024</v>
      </c>
      <c r="C1528" s="162" t="str">
        <f>IF(ISBLANK('Nomenklatur komplett'!S1528),"-",'Nomenklatur komplett'!S1528)</f>
        <v>Jenaz</v>
      </c>
    </row>
    <row r="1529" spans="1:3" x14ac:dyDescent="0.2">
      <c r="A1529" s="161">
        <f>IF(ISBLANK('Nomenklatur komplett'!Q1529),"",'Nomenklatur komplett'!Q1529)</f>
        <v>3952</v>
      </c>
      <c r="B1529" s="161">
        <f>IF(ISBLANK('Nomenklatur komplett'!R1529),"",'Nomenklatur komplett'!R1529)</f>
        <v>16033</v>
      </c>
      <c r="C1529" s="162" t="str">
        <f>IF(ISBLANK('Nomenklatur komplett'!S1529),"-",'Nomenklatur komplett'!S1529)</f>
        <v>Jenins</v>
      </c>
    </row>
    <row r="1530" spans="1:3" x14ac:dyDescent="0.2">
      <c r="A1530" s="161">
        <f>IF(ISBLANK('Nomenklatur komplett'!Q1530),"",'Nomenklatur komplett'!Q1530)</f>
        <v>738</v>
      </c>
      <c r="B1530" s="161">
        <f>IF(ISBLANK('Nomenklatur komplett'!R1530),"",'Nomenklatur komplett'!R1530)</f>
        <v>15244</v>
      </c>
      <c r="C1530" s="162" t="str">
        <f>IF(ISBLANK('Nomenklatur komplett'!S1530),"-",'Nomenklatur komplett'!S1530)</f>
        <v>Jens</v>
      </c>
    </row>
    <row r="1531" spans="1:3" x14ac:dyDescent="0.2">
      <c r="A1531" s="161" t="str">
        <f>IF(ISBLANK('Nomenklatur komplett'!Q1531),"",'Nomenklatur komplett'!Q1531)</f>
        <v/>
      </c>
      <c r="B1531" s="161">
        <f>IF(ISBLANK('Nomenklatur komplett'!R1531),"",'Nomenklatur komplett'!R1531)</f>
        <v>12646</v>
      </c>
      <c r="C1531" s="162" t="str">
        <f>IF(ISBLANK('Nomenklatur komplett'!S1531),"-",'Nomenklatur komplett'!S1531)</f>
        <v>Jeuss</v>
      </c>
    </row>
    <row r="1532" spans="1:3" x14ac:dyDescent="0.2">
      <c r="A1532" s="161" t="str">
        <f>IF(ISBLANK('Nomenklatur komplett'!Q1532),"",'Nomenklatur komplett'!Q1532)</f>
        <v/>
      </c>
      <c r="B1532" s="161">
        <f>IF(ISBLANK('Nomenklatur komplett'!R1532),"",'Nomenklatur komplett'!R1532)</f>
        <v>10113</v>
      </c>
      <c r="C1532" s="162" t="str">
        <f>IF(ISBLANK('Nomenklatur komplett'!S1532),"-",'Nomenklatur komplett'!S1532)</f>
        <v>Jona</v>
      </c>
    </row>
    <row r="1533" spans="1:3" x14ac:dyDescent="0.2">
      <c r="A1533" s="161">
        <f>IF(ISBLANK('Nomenklatur komplett'!Q1533),"",'Nomenklatur komplett'!Q1533)</f>
        <v>4071</v>
      </c>
      <c r="B1533" s="161">
        <f>IF(ISBLANK('Nomenklatur komplett'!R1533),"",'Nomenklatur komplett'!R1533)</f>
        <v>12644</v>
      </c>
      <c r="C1533" s="162" t="str">
        <f>IF(ISBLANK('Nomenklatur komplett'!S1533),"-",'Nomenklatur komplett'!S1533)</f>
        <v>Jonen</v>
      </c>
    </row>
    <row r="1534" spans="1:3" x14ac:dyDescent="0.2">
      <c r="A1534" s="161">
        <f>IF(ISBLANK('Nomenklatur komplett'!Q1534),"",'Nomenklatur komplett'!Q1534)</f>
        <v>5885</v>
      </c>
      <c r="B1534" s="161">
        <f>IF(ISBLANK('Nomenklatur komplett'!R1534),"",'Nomenklatur komplett'!R1534)</f>
        <v>14642</v>
      </c>
      <c r="C1534" s="162" t="str">
        <f>IF(ISBLANK('Nomenklatur komplett'!S1534),"-",'Nomenklatur komplett'!S1534)</f>
        <v>Jongny</v>
      </c>
    </row>
    <row r="1535" spans="1:3" x14ac:dyDescent="0.2">
      <c r="A1535" s="161">
        <f>IF(ISBLANK('Nomenklatur komplett'!Q1535),"",'Nomenklatur komplett'!Q1535)</f>
        <v>3405</v>
      </c>
      <c r="B1535" s="161">
        <f>IF(ISBLANK('Nomenklatur komplett'!R1535),"",'Nomenklatur komplett'!R1535)</f>
        <v>14454</v>
      </c>
      <c r="C1535" s="162" t="str">
        <f>IF(ISBLANK('Nomenklatur komplett'!S1535),"-",'Nomenklatur komplett'!S1535)</f>
        <v>Jonschwil</v>
      </c>
    </row>
    <row r="1536" spans="1:3" x14ac:dyDescent="0.2">
      <c r="A1536" s="161">
        <f>IF(ISBLANK('Nomenklatur komplett'!Q1536),"",'Nomenklatur komplett'!Q1536)</f>
        <v>5804</v>
      </c>
      <c r="B1536" s="161">
        <f>IF(ISBLANK('Nomenklatur komplett'!R1536),"",'Nomenklatur komplett'!R1536)</f>
        <v>15491</v>
      </c>
      <c r="C1536" s="162" t="str">
        <f>IF(ISBLANK('Nomenklatur komplett'!S1536),"-",'Nomenklatur komplett'!S1536)</f>
        <v>Jorat-Menthue</v>
      </c>
    </row>
    <row r="1537" spans="1:3" x14ac:dyDescent="0.2">
      <c r="A1537" s="161">
        <f>IF(ISBLANK('Nomenklatur komplett'!Q1537),"",'Nomenklatur komplett'!Q1537)</f>
        <v>5806</v>
      </c>
      <c r="B1537" s="161">
        <f>IF(ISBLANK('Nomenklatur komplett'!R1537),"",'Nomenklatur komplett'!R1537)</f>
        <v>15687</v>
      </c>
      <c r="C1537" s="162" t="str">
        <f>IF(ISBLANK('Nomenklatur komplett'!S1537),"-",'Nomenklatur komplett'!S1537)</f>
        <v>Jorat-Mézières</v>
      </c>
    </row>
    <row r="1538" spans="1:3" x14ac:dyDescent="0.2">
      <c r="A1538" s="161">
        <f>IF(ISBLANK('Nomenklatur komplett'!Q1538),"",'Nomenklatur komplett'!Q1538)</f>
        <v>5585</v>
      </c>
      <c r="B1538" s="161">
        <f>IF(ISBLANK('Nomenklatur komplett'!R1538),"",'Nomenklatur komplett'!R1538)</f>
        <v>14644</v>
      </c>
      <c r="C1538" s="162" t="str">
        <f>IF(ISBLANK('Nomenklatur komplett'!S1538),"-",'Nomenklatur komplett'!S1538)</f>
        <v>Jouxtens-Mézery</v>
      </c>
    </row>
    <row r="1539" spans="1:3" x14ac:dyDescent="0.2">
      <c r="A1539" s="161">
        <f>IF(ISBLANK('Nomenklatur komplett'!Q1539),"",'Nomenklatur komplett'!Q1539)</f>
        <v>5754</v>
      </c>
      <c r="B1539" s="161">
        <f>IF(ISBLANK('Nomenklatur komplett'!R1539),"",'Nomenklatur komplett'!R1539)</f>
        <v>14643</v>
      </c>
      <c r="C1539" s="162" t="str">
        <f>IF(ISBLANK('Nomenklatur komplett'!S1539),"-",'Nomenklatur komplett'!S1539)</f>
        <v>Juriens</v>
      </c>
    </row>
    <row r="1540" spans="1:3" x14ac:dyDescent="0.2">
      <c r="A1540" s="161">
        <f>IF(ISBLANK('Nomenklatur komplett'!Q1540),"",'Nomenklatur komplett'!Q1540)</f>
        <v>6626</v>
      </c>
      <c r="B1540" s="161">
        <f>IF(ISBLANK('Nomenklatur komplett'!R1540),"",'Nomenklatur komplett'!R1540)</f>
        <v>12642</v>
      </c>
      <c r="C1540" s="162" t="str">
        <f>IF(ISBLANK('Nomenklatur komplett'!S1540),"-",'Nomenklatur komplett'!S1540)</f>
        <v>Jussy</v>
      </c>
    </row>
    <row r="1541" spans="1:3" x14ac:dyDescent="0.2">
      <c r="A1541" s="161">
        <f>IF(ISBLANK('Nomenklatur komplett'!Q1541),"",'Nomenklatur komplett'!Q1541)</f>
        <v>4252</v>
      </c>
      <c r="B1541" s="161">
        <f>IF(ISBLANK('Nomenklatur komplett'!R1541),"",'Nomenklatur komplett'!R1541)</f>
        <v>12643</v>
      </c>
      <c r="C1541" s="162" t="str">
        <f>IF(ISBLANK('Nomenklatur komplett'!S1541),"-",'Nomenklatur komplett'!S1541)</f>
        <v>Kaiseraugst</v>
      </c>
    </row>
    <row r="1542" spans="1:3" x14ac:dyDescent="0.2">
      <c r="A1542" s="161">
        <f>IF(ISBLANK('Nomenklatur komplett'!Q1542),"",'Nomenklatur komplett'!Q1542)</f>
        <v>4308</v>
      </c>
      <c r="B1542" s="161">
        <f>IF(ISBLANK('Nomenklatur komplett'!R1542),"",'Nomenklatur komplett'!R1542)</f>
        <v>12653</v>
      </c>
      <c r="C1542" s="162" t="str">
        <f>IF(ISBLANK('Nomenklatur komplett'!S1542),"-",'Nomenklatur komplett'!S1542)</f>
        <v>Kaiserstuhl</v>
      </c>
    </row>
    <row r="1543" spans="1:3" x14ac:dyDescent="0.2">
      <c r="A1543" s="161">
        <f>IF(ISBLANK('Nomenklatur komplett'!Q1543),"",'Nomenklatur komplett'!Q1543)</f>
        <v>4169</v>
      </c>
      <c r="B1543" s="161">
        <f>IF(ISBLANK('Nomenklatur komplett'!R1543),"",'Nomenklatur komplett'!R1543)</f>
        <v>15389</v>
      </c>
      <c r="C1543" s="162" t="str">
        <f>IF(ISBLANK('Nomenklatur komplett'!S1543),"-",'Nomenklatur komplett'!S1543)</f>
        <v>Kaisten</v>
      </c>
    </row>
    <row r="1544" spans="1:3" x14ac:dyDescent="0.2">
      <c r="A1544" s="161">
        <f>IF(ISBLANK('Nomenklatur komplett'!Q1544),"",'Nomenklatur komplett'!Q1544)</f>
        <v>4233</v>
      </c>
      <c r="B1544" s="161">
        <f>IF(ISBLANK('Nomenklatur komplett'!R1544),"",'Nomenklatur komplett'!R1544)</f>
        <v>12638</v>
      </c>
      <c r="C1544" s="162" t="str">
        <f>IF(ISBLANK('Nomenklatur komplett'!S1544),"-",'Nomenklatur komplett'!S1544)</f>
        <v>Kallern</v>
      </c>
    </row>
    <row r="1545" spans="1:3" x14ac:dyDescent="0.2">
      <c r="A1545" s="161">
        <f>IF(ISBLANK('Nomenklatur komplett'!Q1545),"",'Nomenklatur komplett'!Q1545)</f>
        <v>304</v>
      </c>
      <c r="B1545" s="161">
        <f>IF(ISBLANK('Nomenklatur komplett'!R1545),"",'Nomenklatur komplett'!R1545)</f>
        <v>16124</v>
      </c>
      <c r="C1545" s="162" t="str">
        <f>IF(ISBLANK('Nomenklatur komplett'!S1545),"-",'Nomenklatur komplett'!S1545)</f>
        <v>Kallnach</v>
      </c>
    </row>
    <row r="1546" spans="1:3" x14ac:dyDescent="0.2">
      <c r="A1546" s="161">
        <f>IF(ISBLANK('Nomenklatur komplett'!Q1546),"",'Nomenklatur komplett'!Q1546)</f>
        <v>3313</v>
      </c>
      <c r="B1546" s="161">
        <f>IF(ISBLANK('Nomenklatur komplett'!R1546),"",'Nomenklatur komplett'!R1546)</f>
        <v>14421</v>
      </c>
      <c r="C1546" s="162" t="str">
        <f>IF(ISBLANK('Nomenklatur komplett'!S1546),"-",'Nomenklatur komplett'!S1546)</f>
        <v>Kaltbrunn</v>
      </c>
    </row>
    <row r="1547" spans="1:3" x14ac:dyDescent="0.2">
      <c r="A1547" s="161" t="str">
        <f>IF(ISBLANK('Nomenklatur komplett'!Q1547),"",'Nomenklatur komplett'!Q1547)</f>
        <v/>
      </c>
      <c r="B1547" s="161">
        <f>IF(ISBLANK('Nomenklatur komplett'!R1547),"",'Nomenklatur komplett'!R1547)</f>
        <v>12648</v>
      </c>
      <c r="C1547" s="162" t="str">
        <f>IF(ISBLANK('Nomenklatur komplett'!S1547),"-",'Nomenklatur komplett'!S1547)</f>
        <v>Kaltenbach</v>
      </c>
    </row>
    <row r="1548" spans="1:3" x14ac:dyDescent="0.2">
      <c r="A1548" s="161" t="str">
        <f>IF(ISBLANK('Nomenklatur komplett'!Q1548),"",'Nomenklatur komplett'!Q1548)</f>
        <v/>
      </c>
      <c r="B1548" s="161">
        <f>IF(ISBLANK('Nomenklatur komplett'!R1548),"",'Nomenklatur komplett'!R1548)</f>
        <v>12649</v>
      </c>
      <c r="C1548" s="162" t="str">
        <f>IF(ISBLANK('Nomenklatur komplett'!S1548),"-",'Nomenklatur komplett'!S1548)</f>
        <v>Kalthäusern</v>
      </c>
    </row>
    <row r="1549" spans="1:3" x14ac:dyDescent="0.2">
      <c r="A1549" s="161">
        <f>IF(ISBLANK('Nomenklatur komplett'!Q1549),"",'Nomenklatur komplett'!Q1549)</f>
        <v>2549</v>
      </c>
      <c r="B1549" s="161">
        <f>IF(ISBLANK('Nomenklatur komplett'!R1549),"",'Nomenklatur komplett'!R1549)</f>
        <v>12650</v>
      </c>
      <c r="C1549" s="162" t="str">
        <f>IF(ISBLANK('Nomenklatur komplett'!S1549),"-",'Nomenklatur komplett'!S1549)</f>
        <v>Kammersrohr</v>
      </c>
    </row>
    <row r="1550" spans="1:3" x14ac:dyDescent="0.2">
      <c r="A1550" s="161">
        <f>IF(ISBLANK('Nomenklatur komplett'!Q1550),"",'Nomenklatur komplett'!Q1550)</f>
        <v>564</v>
      </c>
      <c r="B1550" s="161">
        <f>IF(ISBLANK('Nomenklatur komplett'!R1550),"",'Nomenklatur komplett'!R1550)</f>
        <v>15140</v>
      </c>
      <c r="C1550" s="162" t="str">
        <f>IF(ISBLANK('Nomenklatur komplett'!S1550),"-",'Nomenklatur komplett'!S1550)</f>
        <v>Kandergrund</v>
      </c>
    </row>
    <row r="1551" spans="1:3" x14ac:dyDescent="0.2">
      <c r="A1551" s="161">
        <f>IF(ISBLANK('Nomenklatur komplett'!Q1551),"",'Nomenklatur komplett'!Q1551)</f>
        <v>565</v>
      </c>
      <c r="B1551" s="161">
        <f>IF(ISBLANK('Nomenklatur komplett'!R1551),"",'Nomenklatur komplett'!R1551)</f>
        <v>15141</v>
      </c>
      <c r="C1551" s="162" t="str">
        <f>IF(ISBLANK('Nomenklatur komplett'!S1551),"-",'Nomenklatur komplett'!S1551)</f>
        <v>Kandersteg</v>
      </c>
    </row>
    <row r="1552" spans="1:3" x14ac:dyDescent="0.2">
      <c r="A1552" s="161" t="str">
        <f>IF(ISBLANK('Nomenklatur komplett'!Q1552),"",'Nomenklatur komplett'!Q1552)</f>
        <v/>
      </c>
      <c r="B1552" s="161">
        <f>IF(ISBLANK('Nomenklatur komplett'!R1552),"",'Nomenklatur komplett'!R1552)</f>
        <v>16370</v>
      </c>
      <c r="C1552" s="162" t="str">
        <f>IF(ISBLANK('Nomenklatur komplett'!S1552),"-",'Nomenklatur komplett'!S1552)</f>
        <v>Kappel</v>
      </c>
    </row>
    <row r="1553" spans="1:3" x14ac:dyDescent="0.2">
      <c r="A1553" s="161">
        <f>IF(ISBLANK('Nomenklatur komplett'!Q1553),"",'Nomenklatur komplett'!Q1553)</f>
        <v>2580</v>
      </c>
      <c r="B1553" s="161">
        <f>IF(ISBLANK('Nomenklatur komplett'!R1553),"",'Nomenklatur komplett'!R1553)</f>
        <v>12651</v>
      </c>
      <c r="C1553" s="162" t="str">
        <f>IF(ISBLANK('Nomenklatur komplett'!S1553),"-",'Nomenklatur komplett'!S1553)</f>
        <v>Kappel (SO)</v>
      </c>
    </row>
    <row r="1554" spans="1:3" x14ac:dyDescent="0.2">
      <c r="A1554" s="161" t="str">
        <f>IF(ISBLANK('Nomenklatur komplett'!Q1554),"",'Nomenklatur komplett'!Q1554)</f>
        <v/>
      </c>
      <c r="B1554" s="161">
        <f>IF(ISBLANK('Nomenklatur komplett'!R1554),"",'Nomenklatur komplett'!R1554)</f>
        <v>11276</v>
      </c>
      <c r="C1554" s="162" t="str">
        <f>IF(ISBLANK('Nomenklatur komplett'!S1554),"-",'Nomenklatur komplett'!S1554)</f>
        <v>Kappel (Toggenburg)</v>
      </c>
    </row>
    <row r="1555" spans="1:3" x14ac:dyDescent="0.2">
      <c r="A1555" s="161">
        <f>IF(ISBLANK('Nomenklatur komplett'!Q1555),"",'Nomenklatur komplett'!Q1555)</f>
        <v>6</v>
      </c>
      <c r="B1555" s="161">
        <f>IF(ISBLANK('Nomenklatur komplett'!R1555),"",'Nomenklatur komplett'!R1555)</f>
        <v>12671</v>
      </c>
      <c r="C1555" s="162" t="str">
        <f>IF(ISBLANK('Nomenklatur komplett'!S1555),"-",'Nomenklatur komplett'!S1555)</f>
        <v>Kappel am Albis</v>
      </c>
    </row>
    <row r="1556" spans="1:3" x14ac:dyDescent="0.2">
      <c r="A1556" s="161">
        <f>IF(ISBLANK('Nomenklatur komplett'!Q1556),"",'Nomenklatur komplett'!Q1556)</f>
        <v>305</v>
      </c>
      <c r="B1556" s="161">
        <f>IF(ISBLANK('Nomenklatur komplett'!R1556),"",'Nomenklatur komplett'!R1556)</f>
        <v>14999</v>
      </c>
      <c r="C1556" s="162" t="str">
        <f>IF(ISBLANK('Nomenklatur komplett'!S1556),"-",'Nomenklatur komplett'!S1556)</f>
        <v>Kappelen</v>
      </c>
    </row>
    <row r="1557" spans="1:3" x14ac:dyDescent="0.2">
      <c r="A1557" s="161">
        <f>IF(ISBLANK('Nomenklatur komplett'!Q1557),"",'Nomenklatur komplett'!Q1557)</f>
        <v>869</v>
      </c>
      <c r="B1557" s="161">
        <f>IF(ISBLANK('Nomenklatur komplett'!R1557),"",'Nomenklatur komplett'!R1557)</f>
        <v>15293</v>
      </c>
      <c r="C1557" s="162" t="str">
        <f>IF(ISBLANK('Nomenklatur komplett'!S1557),"-",'Nomenklatur komplett'!S1557)</f>
        <v>Kaufdorf</v>
      </c>
    </row>
    <row r="1558" spans="1:3" x14ac:dyDescent="0.2">
      <c r="A1558" s="161" t="str">
        <f>IF(ISBLANK('Nomenklatur komplett'!Q1558),"",'Nomenklatur komplett'!Q1558)</f>
        <v/>
      </c>
      <c r="B1558" s="161">
        <f>IF(ISBLANK('Nomenklatur komplett'!R1558),"",'Nomenklatur komplett'!R1558)</f>
        <v>12662</v>
      </c>
      <c r="C1558" s="162" t="str">
        <f>IF(ISBLANK('Nomenklatur komplett'!S1558),"-",'Nomenklatur komplett'!S1558)</f>
        <v>Kefikon</v>
      </c>
    </row>
    <row r="1559" spans="1:3" x14ac:dyDescent="0.2">
      <c r="A1559" s="161">
        <f>IF(ISBLANK('Nomenklatur komplett'!Q1559),"",'Nomenklatur komplett'!Q1559)</f>
        <v>870</v>
      </c>
      <c r="B1559" s="161">
        <f>IF(ISBLANK('Nomenklatur komplett'!R1559),"",'Nomenklatur komplett'!R1559)</f>
        <v>15294</v>
      </c>
      <c r="C1559" s="162" t="str">
        <f>IF(ISBLANK('Nomenklatur komplett'!S1559),"-",'Nomenklatur komplett'!S1559)</f>
        <v>Kehrsatz</v>
      </c>
    </row>
    <row r="1560" spans="1:3" x14ac:dyDescent="0.2">
      <c r="A1560" s="161">
        <f>IF(ISBLANK('Nomenklatur komplett'!Q1560),"",'Nomenklatur komplett'!Q1560)</f>
        <v>4666</v>
      </c>
      <c r="B1560" s="161">
        <f>IF(ISBLANK('Nomenklatur komplett'!R1560),"",'Nomenklatur komplett'!R1560)</f>
        <v>15445</v>
      </c>
      <c r="C1560" s="162" t="str">
        <f>IF(ISBLANK('Nomenklatur komplett'!S1560),"-",'Nomenklatur komplett'!S1560)</f>
        <v>Kemmental</v>
      </c>
    </row>
    <row r="1561" spans="1:3" x14ac:dyDescent="0.2">
      <c r="A1561" s="161" t="str">
        <f>IF(ISBLANK('Nomenklatur komplett'!Q1561),"",'Nomenklatur komplett'!Q1561)</f>
        <v/>
      </c>
      <c r="B1561" s="161">
        <f>IF(ISBLANK('Nomenklatur komplett'!R1561),"",'Nomenklatur komplett'!R1561)</f>
        <v>16316</v>
      </c>
      <c r="C1561" s="162" t="str">
        <f>IF(ISBLANK('Nomenklatur komplett'!S1561),"-",'Nomenklatur komplett'!S1561)</f>
        <v>Kempfhof</v>
      </c>
    </row>
    <row r="1562" spans="1:3" x14ac:dyDescent="0.2">
      <c r="A1562" s="161" t="str">
        <f>IF(ISBLANK('Nomenklatur komplett'!Q1562),"",'Nomenklatur komplett'!Q1562)</f>
        <v/>
      </c>
      <c r="B1562" s="161">
        <f>IF(ISBLANK('Nomenklatur komplett'!R1562),"",'Nomenklatur komplett'!R1562)</f>
        <v>16266</v>
      </c>
      <c r="C1562" s="162" t="str">
        <f>IF(ISBLANK('Nomenklatur komplett'!S1562),"-",'Nomenklatur komplett'!S1562)</f>
        <v>Kerenzen-Mühlehorn</v>
      </c>
    </row>
    <row r="1563" spans="1:3" x14ac:dyDescent="0.2">
      <c r="A1563" s="161">
        <f>IF(ISBLANK('Nomenklatur komplett'!Q1563),"",'Nomenklatur komplett'!Q1563)</f>
        <v>411</v>
      </c>
      <c r="B1563" s="161">
        <f>IF(ISBLANK('Nomenklatur komplett'!R1563),"",'Nomenklatur komplett'!R1563)</f>
        <v>15068</v>
      </c>
      <c r="C1563" s="162" t="str">
        <f>IF(ISBLANK('Nomenklatur komplett'!S1563),"-",'Nomenklatur komplett'!S1563)</f>
        <v>Kernenried</v>
      </c>
    </row>
    <row r="1564" spans="1:3" x14ac:dyDescent="0.2">
      <c r="A1564" s="161">
        <f>IF(ISBLANK('Nomenklatur komplett'!Q1564),"",'Nomenklatur komplett'!Q1564)</f>
        <v>1404</v>
      </c>
      <c r="B1564" s="161">
        <f>IF(ISBLANK('Nomenklatur komplett'!R1564),"",'Nomenklatur komplett'!R1564)</f>
        <v>12688</v>
      </c>
      <c r="C1564" s="162" t="str">
        <f>IF(ISBLANK('Nomenklatur komplett'!S1564),"-",'Nomenklatur komplett'!S1564)</f>
        <v>Kerns</v>
      </c>
    </row>
    <row r="1565" spans="1:3" x14ac:dyDescent="0.2">
      <c r="A1565" s="161">
        <f>IF(ISBLANK('Nomenklatur komplett'!Q1565),"",'Nomenklatur komplett'!Q1565)</f>
        <v>2265</v>
      </c>
      <c r="B1565" s="161">
        <f>IF(ISBLANK('Nomenklatur komplett'!R1565),"",'Nomenklatur komplett'!R1565)</f>
        <v>12689</v>
      </c>
      <c r="C1565" s="162" t="str">
        <f>IF(ISBLANK('Nomenklatur komplett'!S1565),"-",'Nomenklatur komplett'!S1565)</f>
        <v>Kerzers</v>
      </c>
    </row>
    <row r="1566" spans="1:3" x14ac:dyDescent="0.2">
      <c r="A1566" s="161">
        <f>IF(ISBLANK('Nomenklatur komplett'!Q1566),"",'Nomenklatur komplett'!Q1566)</f>
        <v>4426</v>
      </c>
      <c r="B1566" s="161">
        <f>IF(ISBLANK('Nomenklatur komplett'!R1566),"",'Nomenklatur komplett'!R1566)</f>
        <v>15409</v>
      </c>
      <c r="C1566" s="162" t="str">
        <f>IF(ISBLANK('Nomenklatur komplett'!S1566),"-",'Nomenklatur komplett'!S1566)</f>
        <v>Kesswil</v>
      </c>
    </row>
    <row r="1567" spans="1:3" x14ac:dyDescent="0.2">
      <c r="A1567" s="161">
        <f>IF(ISBLANK('Nomenklatur komplett'!Q1567),"",'Nomenklatur komplett'!Q1567)</f>
        <v>2403</v>
      </c>
      <c r="B1567" s="161">
        <f>IF(ISBLANK('Nomenklatur komplett'!R1567),"",'Nomenklatur komplett'!R1567)</f>
        <v>13705</v>
      </c>
      <c r="C1567" s="162" t="str">
        <f>IF(ISBLANK('Nomenklatur komplett'!S1567),"-",'Nomenklatur komplett'!S1567)</f>
        <v>Kestenholz</v>
      </c>
    </row>
    <row r="1568" spans="1:3" x14ac:dyDescent="0.2">
      <c r="A1568" s="161">
        <f>IF(ISBLANK('Nomenklatur komplett'!Q1568),"",'Nomenklatur komplett'!Q1568)</f>
        <v>2492</v>
      </c>
      <c r="B1568" s="161">
        <f>IF(ISBLANK('Nomenklatur komplett'!R1568),"",'Nomenklatur komplett'!R1568)</f>
        <v>12691</v>
      </c>
      <c r="C1568" s="162" t="str">
        <f>IF(ISBLANK('Nomenklatur komplett'!S1568),"-",'Nomenklatur komplett'!S1568)</f>
        <v>Kienberg</v>
      </c>
    </row>
    <row r="1569" spans="1:3" x14ac:dyDescent="0.2">
      <c r="A1569" s="161" t="str">
        <f>IF(ISBLANK('Nomenklatur komplett'!Q1569),"",'Nomenklatur komplett'!Q1569)</f>
        <v/>
      </c>
      <c r="B1569" s="161">
        <f>IF(ISBLANK('Nomenklatur komplett'!R1569),"",'Nomenklatur komplett'!R1569)</f>
        <v>11076</v>
      </c>
      <c r="C1569" s="162" t="str">
        <f>IF(ISBLANK('Nomenklatur komplett'!S1569),"-",'Nomenklatur komplett'!S1569)</f>
        <v>Kienersrüti</v>
      </c>
    </row>
    <row r="1570" spans="1:3" x14ac:dyDescent="0.2">
      <c r="A1570" s="161">
        <f>IF(ISBLANK('Nomenklatur komplett'!Q1570),"",'Nomenklatur komplett'!Q1570)</f>
        <v>611</v>
      </c>
      <c r="B1570" s="161">
        <f>IF(ISBLANK('Nomenklatur komplett'!R1570),"",'Nomenklatur komplett'!R1570)</f>
        <v>15176</v>
      </c>
      <c r="C1570" s="162" t="str">
        <f>IF(ISBLANK('Nomenklatur komplett'!S1570),"-",'Nomenklatur komplett'!S1570)</f>
        <v>Kiesen</v>
      </c>
    </row>
    <row r="1571" spans="1:3" x14ac:dyDescent="0.2">
      <c r="A1571" s="161">
        <f>IF(ISBLANK('Nomenklatur komplett'!Q1571),"",'Nomenklatur komplett'!Q1571)</f>
        <v>2851</v>
      </c>
      <c r="B1571" s="161">
        <f>IF(ISBLANK('Nomenklatur komplett'!R1571),"",'Nomenklatur komplett'!R1571)</f>
        <v>13790</v>
      </c>
      <c r="C1571" s="162" t="str">
        <f>IF(ISBLANK('Nomenklatur komplett'!S1571),"-",'Nomenklatur komplett'!S1571)</f>
        <v>Kilchberg (BL)</v>
      </c>
    </row>
    <row r="1572" spans="1:3" x14ac:dyDescent="0.2">
      <c r="A1572" s="161">
        <f>IF(ISBLANK('Nomenklatur komplett'!Q1572),"",'Nomenklatur komplett'!Q1572)</f>
        <v>135</v>
      </c>
      <c r="B1572" s="161">
        <f>IF(ISBLANK('Nomenklatur komplett'!R1572),"",'Nomenklatur komplett'!R1572)</f>
        <v>12701</v>
      </c>
      <c r="C1572" s="162" t="str">
        <f>IF(ISBLANK('Nomenklatur komplett'!S1572),"-",'Nomenklatur komplett'!S1572)</f>
        <v>Kilchberg (ZH)</v>
      </c>
    </row>
    <row r="1573" spans="1:3" x14ac:dyDescent="0.2">
      <c r="A1573" s="161">
        <f>IF(ISBLANK('Nomenklatur komplett'!Q1573),"",'Nomenklatur komplett'!Q1573)</f>
        <v>4030</v>
      </c>
      <c r="B1573" s="161">
        <f>IF(ISBLANK('Nomenklatur komplett'!R1573),"",'Nomenklatur komplett'!R1573)</f>
        <v>12693</v>
      </c>
      <c r="C1573" s="162" t="str">
        <f>IF(ISBLANK('Nomenklatur komplett'!S1573),"-",'Nomenklatur komplett'!S1573)</f>
        <v>Killwangen</v>
      </c>
    </row>
    <row r="1574" spans="1:3" x14ac:dyDescent="0.2">
      <c r="A1574" s="161">
        <f>IF(ISBLANK('Nomenklatur komplett'!Q1574),"",'Nomenklatur komplett'!Q1574)</f>
        <v>6197</v>
      </c>
      <c r="B1574" s="161">
        <f>IF(ISBLANK('Nomenklatur komplett'!R1574),"",'Nomenklatur komplett'!R1574)</f>
        <v>12686</v>
      </c>
      <c r="C1574" s="162" t="str">
        <f>IF(ISBLANK('Nomenklatur komplett'!S1574),"-",'Nomenklatur komplett'!S1574)</f>
        <v>Kippel</v>
      </c>
    </row>
    <row r="1575" spans="1:3" x14ac:dyDescent="0.2">
      <c r="A1575" s="161">
        <f>IF(ISBLANK('Nomenklatur komplett'!Q1575),"",'Nomenklatur komplett'!Q1575)</f>
        <v>412</v>
      </c>
      <c r="B1575" s="161">
        <f>IF(ISBLANK('Nomenklatur komplett'!R1575),"",'Nomenklatur komplett'!R1575)</f>
        <v>15069</v>
      </c>
      <c r="C1575" s="162" t="str">
        <f>IF(ISBLANK('Nomenklatur komplett'!S1575),"-",'Nomenklatur komplett'!S1575)</f>
        <v>Kirchberg (BE)</v>
      </c>
    </row>
    <row r="1576" spans="1:3" x14ac:dyDescent="0.2">
      <c r="A1576" s="161">
        <f>IF(ISBLANK('Nomenklatur komplett'!Q1576),"",'Nomenklatur komplett'!Q1576)</f>
        <v>3392</v>
      </c>
      <c r="B1576" s="161">
        <f>IF(ISBLANK('Nomenklatur komplett'!R1576),"",'Nomenklatur komplett'!R1576)</f>
        <v>14448</v>
      </c>
      <c r="C1576" s="162" t="str">
        <f>IF(ISBLANK('Nomenklatur komplett'!S1576),"-",'Nomenklatur komplett'!S1576)</f>
        <v>Kirchberg (SG)</v>
      </c>
    </row>
    <row r="1577" spans="1:3" x14ac:dyDescent="0.2">
      <c r="A1577" s="161">
        <f>IF(ISBLANK('Nomenklatur komplett'!Q1577),"",'Nomenklatur komplett'!Q1577)</f>
        <v>872</v>
      </c>
      <c r="B1577" s="161">
        <f>IF(ISBLANK('Nomenklatur komplett'!R1577),"",'Nomenklatur komplett'!R1577)</f>
        <v>16083</v>
      </c>
      <c r="C1577" s="162" t="str">
        <f>IF(ISBLANK('Nomenklatur komplett'!S1577),"-",'Nomenklatur komplett'!S1577)</f>
        <v>Kirchdorf (BE)</v>
      </c>
    </row>
    <row r="1578" spans="1:3" x14ac:dyDescent="0.2">
      <c r="A1578" s="161" t="str">
        <f>IF(ISBLANK('Nomenklatur komplett'!Q1578),"",'Nomenklatur komplett'!Q1578)</f>
        <v/>
      </c>
      <c r="B1578" s="161">
        <f>IF(ISBLANK('Nomenklatur komplett'!R1578),"",'Nomenklatur komplett'!R1578)</f>
        <v>11102</v>
      </c>
      <c r="C1578" s="162" t="str">
        <f>IF(ISBLANK('Nomenklatur komplett'!S1578),"-",'Nomenklatur komplett'!S1578)</f>
        <v>Kirchenthurnen</v>
      </c>
    </row>
    <row r="1579" spans="1:3" x14ac:dyDescent="0.2">
      <c r="A1579" s="161">
        <f>IF(ISBLANK('Nomenklatur komplett'!Q1579),"",'Nomenklatur komplett'!Q1579)</f>
        <v>4275</v>
      </c>
      <c r="B1579" s="161">
        <f>IF(ISBLANK('Nomenklatur komplett'!R1579),"",'Nomenklatur komplett'!R1579)</f>
        <v>12696</v>
      </c>
      <c r="C1579" s="162" t="str">
        <f>IF(ISBLANK('Nomenklatur komplett'!S1579),"-",'Nomenklatur komplett'!S1579)</f>
        <v>Kirchleerau</v>
      </c>
    </row>
    <row r="1580" spans="1:3" x14ac:dyDescent="0.2">
      <c r="A1580" s="161">
        <f>IF(ISBLANK('Nomenklatur komplett'!Q1580),"",'Nomenklatur komplett'!Q1580)</f>
        <v>354</v>
      </c>
      <c r="B1580" s="161">
        <f>IF(ISBLANK('Nomenklatur komplett'!R1580),"",'Nomenklatur komplett'!R1580)</f>
        <v>15032</v>
      </c>
      <c r="C1580" s="162" t="str">
        <f>IF(ISBLANK('Nomenklatur komplett'!S1580),"-",'Nomenklatur komplett'!S1580)</f>
        <v>Kirchlindach</v>
      </c>
    </row>
    <row r="1581" spans="1:3" x14ac:dyDescent="0.2">
      <c r="A1581" s="161" t="str">
        <f>IF(ISBLANK('Nomenklatur komplett'!Q1581),"",'Nomenklatur komplett'!Q1581)</f>
        <v/>
      </c>
      <c r="B1581" s="161">
        <f>IF(ISBLANK('Nomenklatur komplett'!R1581),"",'Nomenklatur komplett'!R1581)</f>
        <v>12698</v>
      </c>
      <c r="C1581" s="162" t="str">
        <f>IF(ISBLANK('Nomenklatur komplett'!S1581),"-",'Nomenklatur komplett'!S1581)</f>
        <v>Klarsreuti</v>
      </c>
    </row>
    <row r="1582" spans="1:3" x14ac:dyDescent="0.2">
      <c r="A1582" s="161">
        <f>IF(ISBLANK('Nomenklatur komplett'!Q1582),"",'Nomenklatur komplett'!Q1582)</f>
        <v>33</v>
      </c>
      <c r="B1582" s="161">
        <f>IF(ISBLANK('Nomenklatur komplett'!R1582),"",'Nomenklatur komplett'!R1582)</f>
        <v>12699</v>
      </c>
      <c r="C1582" s="162" t="str">
        <f>IF(ISBLANK('Nomenklatur komplett'!S1582),"-",'Nomenklatur komplett'!S1582)</f>
        <v>Kleinandelfingen</v>
      </c>
    </row>
    <row r="1583" spans="1:3" x14ac:dyDescent="0.2">
      <c r="A1583" s="161">
        <f>IF(ISBLANK('Nomenklatur komplett'!Q1583),"",'Nomenklatur komplett'!Q1583)</f>
        <v>2266</v>
      </c>
      <c r="B1583" s="161">
        <f>IF(ISBLANK('Nomenklatur komplett'!R1583),"",'Nomenklatur komplett'!R1583)</f>
        <v>12700</v>
      </c>
      <c r="C1583" s="162" t="str">
        <f>IF(ISBLANK('Nomenklatur komplett'!S1583),"-",'Nomenklatur komplett'!S1583)</f>
        <v>Kleinbösingen</v>
      </c>
    </row>
    <row r="1584" spans="1:3" x14ac:dyDescent="0.2">
      <c r="A1584" s="161" t="str">
        <f>IF(ISBLANK('Nomenklatur komplett'!Q1584),"",'Nomenklatur komplett'!Q1584)</f>
        <v/>
      </c>
      <c r="B1584" s="161">
        <f>IF(ISBLANK('Nomenklatur komplett'!R1584),"",'Nomenklatur komplett'!R1584)</f>
        <v>12678</v>
      </c>
      <c r="C1584" s="162" t="str">
        <f>IF(ISBLANK('Nomenklatur komplett'!S1584),"-",'Nomenklatur komplett'!S1584)</f>
        <v>Kleindietwil</v>
      </c>
    </row>
    <row r="1585" spans="1:3" x14ac:dyDescent="0.2">
      <c r="A1585" s="161" t="str">
        <f>IF(ISBLANK('Nomenklatur komplett'!Q1585),"",'Nomenklatur komplett'!Q1585)</f>
        <v/>
      </c>
      <c r="B1585" s="161">
        <f>IF(ISBLANK('Nomenklatur komplett'!R1585),"",'Nomenklatur komplett'!R1585)</f>
        <v>12676</v>
      </c>
      <c r="C1585" s="162" t="str">
        <f>IF(ISBLANK('Nomenklatur komplett'!S1585),"-",'Nomenklatur komplett'!S1585)</f>
        <v>Kleingurmels</v>
      </c>
    </row>
    <row r="1586" spans="1:3" x14ac:dyDescent="0.2">
      <c r="A1586" s="161" t="str">
        <f>IF(ISBLANK('Nomenklatur komplett'!Q1586),"",'Nomenklatur komplett'!Q1586)</f>
        <v/>
      </c>
      <c r="B1586" s="161">
        <f>IF(ISBLANK('Nomenklatur komplett'!R1586),"",'Nomenklatur komplett'!R1586)</f>
        <v>11336</v>
      </c>
      <c r="C1586" s="162" t="str">
        <f>IF(ISBLANK('Nomenklatur komplett'!S1586),"-",'Nomenklatur komplett'!S1586)</f>
        <v>Kleinguschelmuth</v>
      </c>
    </row>
    <row r="1587" spans="1:3" x14ac:dyDescent="0.2">
      <c r="A1587" s="161" t="str">
        <f>IF(ISBLANK('Nomenklatur komplett'!Q1587),"",'Nomenklatur komplett'!Q1587)</f>
        <v/>
      </c>
      <c r="B1587" s="161">
        <f>IF(ISBLANK('Nomenklatur komplett'!R1587),"",'Nomenklatur komplett'!R1587)</f>
        <v>16359</v>
      </c>
      <c r="C1587" s="162" t="str">
        <f>IF(ISBLANK('Nomenklatur komplett'!S1587),"-",'Nomenklatur komplett'!S1587)</f>
        <v>Kleinhüningen</v>
      </c>
    </row>
    <row r="1588" spans="1:3" x14ac:dyDescent="0.2">
      <c r="A1588" s="161">
        <f>IF(ISBLANK('Nomenklatur komplett'!Q1588),"",'Nomenklatur komplett'!Q1588)</f>
        <v>2619</v>
      </c>
      <c r="B1588" s="161">
        <f>IF(ISBLANK('Nomenklatur komplett'!R1588),"",'Nomenklatur komplett'!R1588)</f>
        <v>12692</v>
      </c>
      <c r="C1588" s="162" t="str">
        <f>IF(ISBLANK('Nomenklatur komplett'!S1588),"-",'Nomenklatur komplett'!S1588)</f>
        <v>Kleinlützel</v>
      </c>
    </row>
    <row r="1589" spans="1:3" x14ac:dyDescent="0.2">
      <c r="A1589" s="161">
        <f>IF(ISBLANK('Nomenklatur komplett'!Q1589),"",'Nomenklatur komplett'!Q1589)</f>
        <v>4309</v>
      </c>
      <c r="B1589" s="161">
        <f>IF(ISBLANK('Nomenklatur komplett'!R1589),"",'Nomenklatur komplett'!R1589)</f>
        <v>12672</v>
      </c>
      <c r="C1589" s="162" t="str">
        <f>IF(ISBLANK('Nomenklatur komplett'!S1589),"-",'Nomenklatur komplett'!S1589)</f>
        <v>Klingnau</v>
      </c>
    </row>
    <row r="1590" spans="1:3" x14ac:dyDescent="0.2">
      <c r="A1590" s="161">
        <f>IF(ISBLANK('Nomenklatur komplett'!Q1590),"",'Nomenklatur komplett'!Q1590)</f>
        <v>3871</v>
      </c>
      <c r="B1590" s="161">
        <f>IF(ISBLANK('Nomenklatur komplett'!R1590),"",'Nomenklatur komplett'!R1590)</f>
        <v>16610</v>
      </c>
      <c r="C1590" s="162" t="str">
        <f>IF(ISBLANK('Nomenklatur komplett'!S1590),"-",'Nomenklatur komplett'!S1590)</f>
        <v>Klosters</v>
      </c>
    </row>
    <row r="1591" spans="1:3" x14ac:dyDescent="0.2">
      <c r="A1591" s="161" t="str">
        <f>IF(ISBLANK('Nomenklatur komplett'!Q1591),"",'Nomenklatur komplett'!Q1591)</f>
        <v/>
      </c>
      <c r="B1591" s="161">
        <f>IF(ISBLANK('Nomenklatur komplett'!R1591),"",'Nomenklatur komplett'!R1591)</f>
        <v>13233</v>
      </c>
      <c r="C1591" s="162" t="str">
        <f>IF(ISBLANK('Nomenklatur komplett'!S1591),"-",'Nomenklatur komplett'!S1591)</f>
        <v>Klosters-Serneus</v>
      </c>
    </row>
    <row r="1592" spans="1:3" x14ac:dyDescent="0.2">
      <c r="A1592" s="161">
        <f>IF(ISBLANK('Nomenklatur komplett'!Q1592),"",'Nomenklatur komplett'!Q1592)</f>
        <v>62</v>
      </c>
      <c r="B1592" s="161">
        <f>IF(ISBLANK('Nomenklatur komplett'!R1592),"",'Nomenklatur komplett'!R1592)</f>
        <v>12673</v>
      </c>
      <c r="C1592" s="162" t="str">
        <f>IF(ISBLANK('Nomenklatur komplett'!S1592),"-",'Nomenklatur komplett'!S1592)</f>
        <v>Kloten</v>
      </c>
    </row>
    <row r="1593" spans="1:3" x14ac:dyDescent="0.2">
      <c r="A1593" s="161">
        <f>IF(ISBLANK('Nomenklatur komplett'!Q1593),"",'Nomenklatur komplett'!Q1593)</f>
        <v>7</v>
      </c>
      <c r="B1593" s="161">
        <f>IF(ISBLANK('Nomenklatur komplett'!R1593),"",'Nomenklatur komplett'!R1593)</f>
        <v>12674</v>
      </c>
      <c r="C1593" s="162" t="str">
        <f>IF(ISBLANK('Nomenklatur komplett'!S1593),"-",'Nomenklatur komplett'!S1593)</f>
        <v>Knonau</v>
      </c>
    </row>
    <row r="1594" spans="1:3" x14ac:dyDescent="0.2">
      <c r="A1594" s="161">
        <f>IF(ISBLANK('Nomenklatur komplett'!Q1594),"",'Nomenklatur komplett'!Q1594)</f>
        <v>1089</v>
      </c>
      <c r="B1594" s="161">
        <f>IF(ISBLANK('Nomenklatur komplett'!R1594),"",'Nomenklatur komplett'!R1594)</f>
        <v>15575</v>
      </c>
      <c r="C1594" s="162" t="str">
        <f>IF(ISBLANK('Nomenklatur komplett'!S1594),"-",'Nomenklatur komplett'!S1594)</f>
        <v>Knutwil</v>
      </c>
    </row>
    <row r="1595" spans="1:3" x14ac:dyDescent="0.2">
      <c r="A1595" s="161">
        <f>IF(ISBLANK('Nomenklatur komplett'!Q1595),"",'Nomenklatur komplett'!Q1595)</f>
        <v>4310</v>
      </c>
      <c r="B1595" s="161">
        <f>IF(ISBLANK('Nomenklatur komplett'!R1595),"",'Nomenklatur komplett'!R1595)</f>
        <v>12685</v>
      </c>
      <c r="C1595" s="162" t="str">
        <f>IF(ISBLANK('Nomenklatur komplett'!S1595),"-",'Nomenklatur komplett'!S1595)</f>
        <v>Koblenz</v>
      </c>
    </row>
    <row r="1596" spans="1:3" x14ac:dyDescent="0.2">
      <c r="A1596" s="161">
        <f>IF(ISBLANK('Nomenklatur komplett'!Q1596),"",'Nomenklatur komplett'!Q1596)</f>
        <v>612</v>
      </c>
      <c r="B1596" s="161">
        <f>IF(ISBLANK('Nomenklatur komplett'!R1596),"",'Nomenklatur komplett'!R1596)</f>
        <v>15177</v>
      </c>
      <c r="C1596" s="162" t="str">
        <f>IF(ISBLANK('Nomenklatur komplett'!S1596),"-",'Nomenklatur komplett'!S1596)</f>
        <v>Konolfingen</v>
      </c>
    </row>
    <row r="1597" spans="1:3" x14ac:dyDescent="0.2">
      <c r="A1597" s="161">
        <f>IF(ISBLANK('Nomenklatur komplett'!Q1597),"",'Nomenklatur komplett'!Q1597)</f>
        <v>413</v>
      </c>
      <c r="B1597" s="161">
        <f>IF(ISBLANK('Nomenklatur komplett'!R1597),"",'Nomenklatur komplett'!R1597)</f>
        <v>15070</v>
      </c>
      <c r="C1597" s="162" t="str">
        <f>IF(ISBLANK('Nomenklatur komplett'!S1597),"-",'Nomenklatur komplett'!S1597)</f>
        <v>Koppigen</v>
      </c>
    </row>
    <row r="1598" spans="1:3" x14ac:dyDescent="0.2">
      <c r="A1598" s="161" t="str">
        <f>IF(ISBLANK('Nomenklatur komplett'!Q1598),"",'Nomenklatur komplett'!Q1598)</f>
        <v/>
      </c>
      <c r="B1598" s="161">
        <f>IF(ISBLANK('Nomenklatur komplett'!R1598),"",'Nomenklatur komplett'!R1598)</f>
        <v>12680</v>
      </c>
      <c r="C1598" s="162" t="str">
        <f>IF(ISBLANK('Nomenklatur komplett'!S1598),"-",'Nomenklatur komplett'!S1598)</f>
        <v>Kottwil</v>
      </c>
    </row>
    <row r="1599" spans="1:3" x14ac:dyDescent="0.2">
      <c r="A1599" s="161" t="str">
        <f>IF(ISBLANK('Nomenklatur komplett'!Q1599),"",'Nomenklatur komplett'!Q1599)</f>
        <v/>
      </c>
      <c r="B1599" s="161">
        <f>IF(ISBLANK('Nomenklatur komplett'!R1599),"",'Nomenklatur komplett'!R1599)</f>
        <v>12681</v>
      </c>
      <c r="C1599" s="162" t="str">
        <f>IF(ISBLANK('Nomenklatur komplett'!S1599),"-",'Nomenklatur komplett'!S1599)</f>
        <v>Kradolf</v>
      </c>
    </row>
    <row r="1600" spans="1:3" x14ac:dyDescent="0.2">
      <c r="A1600" s="161">
        <f>IF(ISBLANK('Nomenklatur komplett'!Q1600),"",'Nomenklatur komplett'!Q1600)</f>
        <v>4501</v>
      </c>
      <c r="B1600" s="161">
        <f>IF(ISBLANK('Nomenklatur komplett'!R1600),"",'Nomenklatur komplett'!R1600)</f>
        <v>15448</v>
      </c>
      <c r="C1600" s="162" t="str">
        <f>IF(ISBLANK('Nomenklatur komplett'!S1600),"-",'Nomenklatur komplett'!S1600)</f>
        <v>Kradolf-Schönenberg</v>
      </c>
    </row>
    <row r="1601" spans="1:3" x14ac:dyDescent="0.2">
      <c r="A1601" s="161">
        <f>IF(ISBLANK('Nomenklatur komplett'!Q1601),"",'Nomenklatur komplett'!Q1601)</f>
        <v>566</v>
      </c>
      <c r="B1601" s="161">
        <f>IF(ISBLANK('Nomenklatur komplett'!R1601),"",'Nomenklatur komplett'!R1601)</f>
        <v>15142</v>
      </c>
      <c r="C1601" s="162" t="str">
        <f>IF(ISBLANK('Nomenklatur komplett'!S1601),"-",'Nomenklatur komplett'!S1601)</f>
        <v>Krattigen</v>
      </c>
    </row>
    <row r="1602" spans="1:3" x14ac:dyDescent="0.2">
      <c r="A1602" s="161">
        <f>IF(ISBLANK('Nomenklatur komplett'!Q1602),"",'Nomenklatur komplett'!Q1602)</f>
        <v>414</v>
      </c>
      <c r="B1602" s="161">
        <f>IF(ISBLANK('Nomenklatur komplett'!R1602),"",'Nomenklatur komplett'!R1602)</f>
        <v>15071</v>
      </c>
      <c r="C1602" s="162" t="str">
        <f>IF(ISBLANK('Nomenklatur komplett'!S1602),"-",'Nomenklatur komplett'!S1602)</f>
        <v>Krauchthal</v>
      </c>
    </row>
    <row r="1603" spans="1:3" x14ac:dyDescent="0.2">
      <c r="A1603" s="161">
        <f>IF(ISBLANK('Nomenklatur komplett'!Q1603),"",'Nomenklatur komplett'!Q1603)</f>
        <v>4671</v>
      </c>
      <c r="B1603" s="161">
        <f>IF(ISBLANK('Nomenklatur komplett'!R1603),"",'Nomenklatur komplett'!R1603)</f>
        <v>15408</v>
      </c>
      <c r="C1603" s="162" t="str">
        <f>IF(ISBLANK('Nomenklatur komplett'!S1603),"-",'Nomenklatur komplett'!S1603)</f>
        <v>Kreuzlingen</v>
      </c>
    </row>
    <row r="1604" spans="1:3" x14ac:dyDescent="0.2">
      <c r="A1604" s="161">
        <f>IF(ISBLANK('Nomenklatur komplett'!Q1604),"",'Nomenklatur komplett'!Q1604)</f>
        <v>666</v>
      </c>
      <c r="B1604" s="161">
        <f>IF(ISBLANK('Nomenklatur komplett'!R1604),"",'Nomenklatur komplett'!R1604)</f>
        <v>15200</v>
      </c>
      <c r="C1604" s="162" t="str">
        <f>IF(ISBLANK('Nomenklatur komplett'!S1604),"-",'Nomenklatur komplett'!S1604)</f>
        <v>Kriechenwil</v>
      </c>
    </row>
    <row r="1605" spans="1:3" x14ac:dyDescent="0.2">
      <c r="A1605" s="161">
        <f>IF(ISBLANK('Nomenklatur komplett'!Q1605),"",'Nomenklatur komplett'!Q1605)</f>
        <v>2525</v>
      </c>
      <c r="B1605" s="161">
        <f>IF(ISBLANK('Nomenklatur komplett'!R1605),"",'Nomenklatur komplett'!R1605)</f>
        <v>13734</v>
      </c>
      <c r="C1605" s="162" t="str">
        <f>IF(ISBLANK('Nomenklatur komplett'!S1605),"-",'Nomenklatur komplett'!S1605)</f>
        <v>Kriegstetten</v>
      </c>
    </row>
    <row r="1606" spans="1:3" x14ac:dyDescent="0.2">
      <c r="A1606" s="161">
        <f>IF(ISBLANK('Nomenklatur komplett'!Q1606),"",'Nomenklatur komplett'!Q1606)</f>
        <v>1059</v>
      </c>
      <c r="B1606" s="161">
        <f>IF(ISBLANK('Nomenklatur komplett'!R1606),"",'Nomenklatur komplett'!R1606)</f>
        <v>15576</v>
      </c>
      <c r="C1606" s="162" t="str">
        <f>IF(ISBLANK('Nomenklatur komplett'!S1606),"-",'Nomenklatur komplett'!S1606)</f>
        <v>Kriens</v>
      </c>
    </row>
    <row r="1607" spans="1:3" x14ac:dyDescent="0.2">
      <c r="A1607" s="161" t="str">
        <f>IF(ISBLANK('Nomenklatur komplett'!Q1607),"",'Nomenklatur komplett'!Q1607)</f>
        <v/>
      </c>
      <c r="B1607" s="161">
        <f>IF(ISBLANK('Nomenklatur komplett'!R1607),"",'Nomenklatur komplett'!R1607)</f>
        <v>11262</v>
      </c>
      <c r="C1607" s="162" t="str">
        <f>IF(ISBLANK('Nomenklatur komplett'!S1607),"-",'Nomenklatur komplett'!S1607)</f>
        <v>Krillberg</v>
      </c>
    </row>
    <row r="1608" spans="1:3" x14ac:dyDescent="0.2">
      <c r="A1608" s="161" t="str">
        <f>IF(ISBLANK('Nomenklatur komplett'!Q1608),"",'Nomenklatur komplett'!Q1608)</f>
        <v/>
      </c>
      <c r="B1608" s="161">
        <f>IF(ISBLANK('Nomenklatur komplett'!R1608),"",'Nomenklatur komplett'!R1608)</f>
        <v>10101</v>
      </c>
      <c r="C1608" s="162" t="str">
        <f>IF(ISBLANK('Nomenklatur komplett'!S1608),"-",'Nomenklatur komplett'!S1608)</f>
        <v>Krinau</v>
      </c>
    </row>
    <row r="1609" spans="1:3" x14ac:dyDescent="0.2">
      <c r="A1609" s="161" t="str">
        <f>IF(ISBLANK('Nomenklatur komplett'!Q1609),"",'Nomenklatur komplett'!Q1609)</f>
        <v/>
      </c>
      <c r="B1609" s="161">
        <f>IF(ISBLANK('Nomenklatur komplett'!R1609),"",'Nomenklatur komplett'!R1609)</f>
        <v>10107</v>
      </c>
      <c r="C1609" s="162" t="str">
        <f>IF(ISBLANK('Nomenklatur komplett'!S1609),"-",'Nomenklatur komplett'!S1609)</f>
        <v>Krummenau</v>
      </c>
    </row>
    <row r="1610" spans="1:3" x14ac:dyDescent="0.2">
      <c r="A1610" s="161" t="str">
        <f>IF(ISBLANK('Nomenklatur komplett'!Q1610),"",'Nomenklatur komplett'!Q1610)</f>
        <v/>
      </c>
      <c r="B1610" s="161">
        <f>IF(ISBLANK('Nomenklatur komplett'!R1610),"",'Nomenklatur komplett'!R1610)</f>
        <v>12630</v>
      </c>
      <c r="C1610" s="162" t="str">
        <f>IF(ISBLANK('Nomenklatur komplett'!S1610),"-",'Nomenklatur komplett'!S1610)</f>
        <v>Kulmerau</v>
      </c>
    </row>
    <row r="1611" spans="1:3" x14ac:dyDescent="0.2">
      <c r="A1611" s="161" t="str">
        <f>IF(ISBLANK('Nomenklatur komplett'!Q1611),"",'Nomenklatur komplett'!Q1611)</f>
        <v/>
      </c>
      <c r="B1611" s="161">
        <f>IF(ISBLANK('Nomenklatur komplett'!R1611),"",'Nomenklatur komplett'!R1611)</f>
        <v>16399</v>
      </c>
      <c r="C1611" s="162" t="str">
        <f>IF(ISBLANK('Nomenklatur komplett'!S1611),"-",'Nomenklatur komplett'!S1611)</f>
        <v>Kurzdorf</v>
      </c>
    </row>
    <row r="1612" spans="1:3" x14ac:dyDescent="0.2">
      <c r="A1612" s="161" t="str">
        <f>IF(ISBLANK('Nomenklatur komplett'!Q1612),"",'Nomenklatur komplett'!Q1612)</f>
        <v/>
      </c>
      <c r="B1612" s="161">
        <f>IF(ISBLANK('Nomenklatur komplett'!R1612),"",'Nomenklatur komplett'!R1612)</f>
        <v>16430</v>
      </c>
      <c r="C1612" s="162" t="str">
        <f>IF(ISBLANK('Nomenklatur komplett'!S1612),"-",'Nomenklatur komplett'!S1612)</f>
        <v>Kurzrickenbach</v>
      </c>
    </row>
    <row r="1613" spans="1:3" x14ac:dyDescent="0.2">
      <c r="A1613" s="161" t="str">
        <f>IF(ISBLANK('Nomenklatur komplett'!Q1613),"",'Nomenklatur komplett'!Q1613)</f>
        <v/>
      </c>
      <c r="B1613" s="161">
        <f>IF(ISBLANK('Nomenklatur komplett'!R1613),"",'Nomenklatur komplett'!R1613)</f>
        <v>12605</v>
      </c>
      <c r="C1613" s="162" t="str">
        <f>IF(ISBLANK('Nomenklatur komplett'!S1613),"-",'Nomenklatur komplett'!S1613)</f>
        <v>Kyburg</v>
      </c>
    </row>
    <row r="1614" spans="1:3" x14ac:dyDescent="0.2">
      <c r="A1614" s="161" t="str">
        <f>IF(ISBLANK('Nomenklatur komplett'!Q1614),"",'Nomenklatur komplett'!Q1614)</f>
        <v/>
      </c>
      <c r="B1614" s="161">
        <f>IF(ISBLANK('Nomenklatur komplett'!R1614),"",'Nomenklatur komplett'!R1614)</f>
        <v>12597</v>
      </c>
      <c r="C1614" s="162" t="str">
        <f>IF(ISBLANK('Nomenklatur komplett'!S1614),"-",'Nomenklatur komplett'!S1614)</f>
        <v>Kyburg-Buchegg</v>
      </c>
    </row>
    <row r="1615" spans="1:3" x14ac:dyDescent="0.2">
      <c r="A1615" s="161">
        <f>IF(ISBLANK('Nomenklatur komplett'!Q1615),"",'Nomenklatur komplett'!Q1615)</f>
        <v>2850</v>
      </c>
      <c r="B1615" s="161">
        <f>IF(ISBLANK('Nomenklatur komplett'!R1615),"",'Nomenklatur komplett'!R1615)</f>
        <v>13789</v>
      </c>
      <c r="C1615" s="162" t="str">
        <f>IF(ISBLANK('Nomenklatur komplett'!S1615),"-",'Nomenklatur komplett'!S1615)</f>
        <v>Känerkinden</v>
      </c>
    </row>
    <row r="1616" spans="1:3" x14ac:dyDescent="0.2">
      <c r="A1616" s="161" t="str">
        <f>IF(ISBLANK('Nomenklatur komplett'!Q1616),"",'Nomenklatur komplett'!Q1616)</f>
        <v/>
      </c>
      <c r="B1616" s="161">
        <f>IF(ISBLANK('Nomenklatur komplett'!R1616),"",'Nomenklatur komplett'!R1616)</f>
        <v>16510</v>
      </c>
      <c r="C1616" s="162" t="str">
        <f>IF(ISBLANK('Nomenklatur komplett'!S1616),"-",'Nomenklatur komplett'!S1616)</f>
        <v>Kästris</v>
      </c>
    </row>
    <row r="1617" spans="1:3" x14ac:dyDescent="0.2">
      <c r="A1617" s="161">
        <f>IF(ISBLANK('Nomenklatur komplett'!Q1617),"",'Nomenklatur komplett'!Q1617)</f>
        <v>4276</v>
      </c>
      <c r="B1617" s="161">
        <f>IF(ISBLANK('Nomenklatur komplett'!R1617),"",'Nomenklatur komplett'!R1617)</f>
        <v>12677</v>
      </c>
      <c r="C1617" s="162" t="str">
        <f>IF(ISBLANK('Nomenklatur komplett'!S1617),"-",'Nomenklatur komplett'!S1617)</f>
        <v>Kölliken</v>
      </c>
    </row>
    <row r="1618" spans="1:3" x14ac:dyDescent="0.2">
      <c r="A1618" s="161">
        <f>IF(ISBLANK('Nomenklatur komplett'!Q1618),"",'Nomenklatur komplett'!Q1618)</f>
        <v>355</v>
      </c>
      <c r="B1618" s="161">
        <f>IF(ISBLANK('Nomenklatur komplett'!R1618),"",'Nomenklatur komplett'!R1618)</f>
        <v>15033</v>
      </c>
      <c r="C1618" s="162" t="str">
        <f>IF(ISBLANK('Nomenklatur komplett'!S1618),"-",'Nomenklatur komplett'!S1618)</f>
        <v>Köniz</v>
      </c>
    </row>
    <row r="1619" spans="1:3" x14ac:dyDescent="0.2">
      <c r="A1619" s="161">
        <f>IF(ISBLANK('Nomenklatur komplett'!Q1619),"",'Nomenklatur komplett'!Q1619)</f>
        <v>3882</v>
      </c>
      <c r="B1619" s="161">
        <f>IF(ISBLANK('Nomenklatur komplett'!R1619),"",'Nomenklatur komplett'!R1619)</f>
        <v>16026</v>
      </c>
      <c r="C1619" s="162" t="str">
        <f>IF(ISBLANK('Nomenklatur komplett'!S1619),"-",'Nomenklatur komplett'!S1619)</f>
        <v>Küblis</v>
      </c>
    </row>
    <row r="1620" spans="1:3" x14ac:dyDescent="0.2">
      <c r="A1620" s="161" t="str">
        <f>IF(ISBLANK('Nomenklatur komplett'!Q1620),"",'Nomenklatur komplett'!Q1620)</f>
        <v/>
      </c>
      <c r="B1620" s="161">
        <f>IF(ISBLANK('Nomenklatur komplett'!R1620),"",'Nomenklatur komplett'!R1620)</f>
        <v>12588</v>
      </c>
      <c r="C1620" s="162" t="str">
        <f>IF(ISBLANK('Nomenklatur komplett'!S1620),"-",'Nomenklatur komplett'!S1620)</f>
        <v>Kümmertshausen</v>
      </c>
    </row>
    <row r="1621" spans="1:3" x14ac:dyDescent="0.2">
      <c r="A1621" s="161">
        <f>IF(ISBLANK('Nomenklatur komplett'!Q1621),"",'Nomenklatur komplett'!Q1621)</f>
        <v>4031</v>
      </c>
      <c r="B1621" s="161">
        <f>IF(ISBLANK('Nomenklatur komplett'!R1621),"",'Nomenklatur komplett'!R1621)</f>
        <v>12652</v>
      </c>
      <c r="C1621" s="162" t="str">
        <f>IF(ISBLANK('Nomenklatur komplett'!S1621),"-",'Nomenklatur komplett'!S1621)</f>
        <v>Künten</v>
      </c>
    </row>
    <row r="1622" spans="1:3" x14ac:dyDescent="0.2">
      <c r="A1622" s="161">
        <f>IF(ISBLANK('Nomenklatur komplett'!Q1622),"",'Nomenklatur komplett'!Q1622)</f>
        <v>154</v>
      </c>
      <c r="B1622" s="161">
        <f>IF(ISBLANK('Nomenklatur komplett'!R1622),"",'Nomenklatur komplett'!R1622)</f>
        <v>12592</v>
      </c>
      <c r="C1622" s="162" t="str">
        <f>IF(ISBLANK('Nomenklatur komplett'!S1622),"-",'Nomenklatur komplett'!S1622)</f>
        <v>Küsnacht (ZH)</v>
      </c>
    </row>
    <row r="1623" spans="1:3" x14ac:dyDescent="0.2">
      <c r="A1623" s="161">
        <f>IF(ISBLANK('Nomenklatur komplett'!Q1623),"",'Nomenklatur komplett'!Q1623)</f>
        <v>1331</v>
      </c>
      <c r="B1623" s="161">
        <f>IF(ISBLANK('Nomenklatur komplett'!R1623),"",'Nomenklatur komplett'!R1623)</f>
        <v>14470</v>
      </c>
      <c r="C1623" s="162" t="str">
        <f>IF(ISBLANK('Nomenklatur komplett'!S1623),"-",'Nomenklatur komplett'!S1623)</f>
        <v>Küssnacht (SZ)</v>
      </c>
    </row>
    <row r="1624" spans="1:3" x14ac:dyDescent="0.2">
      <c r="A1624" s="161" t="str">
        <f>IF(ISBLANK('Nomenklatur komplett'!Q1624),"",'Nomenklatur komplett'!Q1624)</f>
        <v/>
      </c>
      <c r="B1624" s="161">
        <f>IF(ISBLANK('Nomenklatur komplett'!R1624),"",'Nomenklatur komplett'!R1624)</f>
        <v>12593</v>
      </c>
      <c r="C1624" s="162" t="str">
        <f>IF(ISBLANK('Nomenklatur komplett'!S1624),"-",'Nomenklatur komplett'!S1624)</f>
        <v>Küssnacht am Rigi</v>
      </c>
    </row>
    <row r="1625" spans="1:3" x14ac:dyDescent="0.2">
      <c r="A1625" s="161">
        <f>IF(ISBLANK('Nomenklatur komplett'!Q1625),"",'Nomenklatur komplett'!Q1625)</f>
        <v>4008</v>
      </c>
      <c r="B1625" s="161">
        <f>IF(ISBLANK('Nomenklatur komplett'!R1625),"",'Nomenklatur komplett'!R1625)</f>
        <v>12594</v>
      </c>
      <c r="C1625" s="162" t="str">
        <f>IF(ISBLANK('Nomenklatur komplett'!S1625),"-",'Nomenklatur komplett'!S1625)</f>
        <v>Küttigen</v>
      </c>
    </row>
    <row r="1626" spans="1:3" x14ac:dyDescent="0.2">
      <c r="A1626" s="161" t="str">
        <f>IF(ISBLANK('Nomenklatur komplett'!Q1626),"",'Nomenklatur komplett'!Q1626)</f>
        <v/>
      </c>
      <c r="B1626" s="161">
        <f>IF(ISBLANK('Nomenklatur komplett'!R1626),"",'Nomenklatur komplett'!R1626)</f>
        <v>12595</v>
      </c>
      <c r="C1626" s="162" t="str">
        <f>IF(ISBLANK('Nomenklatur komplett'!S1626),"-",'Nomenklatur komplett'!S1626)</f>
        <v>Küttigkofen</v>
      </c>
    </row>
    <row r="1627" spans="1:3" x14ac:dyDescent="0.2">
      <c r="A1627" s="161">
        <f>IF(ISBLANK('Nomenklatur komplett'!Q1627),"",'Nomenklatur komplett'!Q1627)</f>
        <v>5871</v>
      </c>
      <c r="B1627" s="161">
        <f>IF(ISBLANK('Nomenklatur komplett'!R1627),"",'Nomenklatur komplett'!R1627)</f>
        <v>14654</v>
      </c>
      <c r="C1627" s="162" t="str">
        <f>IF(ISBLANK('Nomenklatur komplett'!S1627),"-",'Nomenklatur komplett'!S1627)</f>
        <v>L'Abbaye</v>
      </c>
    </row>
    <row r="1628" spans="1:3" x14ac:dyDescent="0.2">
      <c r="A1628" s="161">
        <f>IF(ISBLANK('Nomenklatur komplett'!Q1628),"",'Nomenklatur komplett'!Q1628)</f>
        <v>5741</v>
      </c>
      <c r="B1628" s="161">
        <f>IF(ISBLANK('Nomenklatur komplett'!R1628),"",'Nomenklatur komplett'!R1628)</f>
        <v>14653</v>
      </c>
      <c r="C1628" s="162" t="str">
        <f>IF(ISBLANK('Nomenklatur komplett'!S1628),"-",'Nomenklatur komplett'!S1628)</f>
        <v>L'Abergement</v>
      </c>
    </row>
    <row r="1629" spans="1:3" x14ac:dyDescent="0.2">
      <c r="A1629" s="161">
        <f>IF(ISBLANK('Nomenklatur komplett'!Q1629),"",'Nomenklatur komplett'!Q1629)</f>
        <v>5486</v>
      </c>
      <c r="B1629" s="161">
        <f>IF(ISBLANK('Nomenklatur komplett'!R1629),"",'Nomenklatur komplett'!R1629)</f>
        <v>14652</v>
      </c>
      <c r="C1629" s="162" t="str">
        <f>IF(ISBLANK('Nomenklatur komplett'!S1629),"-",'Nomenklatur komplett'!S1629)</f>
        <v>L'Isle</v>
      </c>
    </row>
    <row r="1630" spans="1:3" x14ac:dyDescent="0.2">
      <c r="A1630" s="161">
        <f>IF(ISBLANK('Nomenklatur komplett'!Q1630),"",'Nomenklatur komplett'!Q1630)</f>
        <v>6810</v>
      </c>
      <c r="B1630" s="161">
        <f>IF(ISBLANK('Nomenklatur komplett'!R1630),"",'Nomenklatur komplett'!R1630)</f>
        <v>14969</v>
      </c>
      <c r="C1630" s="162" t="str">
        <f>IF(ISBLANK('Nomenklatur komplett'!S1630),"-",'Nomenklatur komplett'!S1630)</f>
        <v>La Baroche</v>
      </c>
    </row>
    <row r="1631" spans="1:3" x14ac:dyDescent="0.2">
      <c r="A1631" s="161">
        <f>IF(ISBLANK('Nomenklatur komplett'!Q1631),"",'Nomenklatur komplett'!Q1631)</f>
        <v>2234</v>
      </c>
      <c r="B1631" s="161">
        <f>IF(ISBLANK('Nomenklatur komplett'!R1631),"",'Nomenklatur komplett'!R1631)</f>
        <v>14136</v>
      </c>
      <c r="C1631" s="162" t="str">
        <f>IF(ISBLANK('Nomenklatur komplett'!S1631),"-",'Nomenklatur komplett'!S1631)</f>
        <v>La Brillaz</v>
      </c>
    </row>
    <row r="1632" spans="1:3" x14ac:dyDescent="0.2">
      <c r="A1632" s="161">
        <f>IF(ISBLANK('Nomenklatur komplett'!Q1632),"",'Nomenklatur komplett'!Q1632)</f>
        <v>6432</v>
      </c>
      <c r="B1632" s="161">
        <f>IF(ISBLANK('Nomenklatur komplett'!R1632),"",'Nomenklatur komplett'!R1632)</f>
        <v>16099</v>
      </c>
      <c r="C1632" s="162" t="str">
        <f>IF(ISBLANK('Nomenklatur komplett'!S1632),"-",'Nomenklatur komplett'!S1632)</f>
        <v>La Brévine</v>
      </c>
    </row>
    <row r="1633" spans="1:3" x14ac:dyDescent="0.2">
      <c r="A1633" s="161" t="str">
        <f>IF(ISBLANK('Nomenklatur komplett'!Q1633),"",'Nomenklatur komplett'!Q1633)</f>
        <v/>
      </c>
      <c r="B1633" s="161">
        <f>IF(ISBLANK('Nomenklatur komplett'!R1633),"",'Nomenklatur komplett'!R1633)</f>
        <v>16576</v>
      </c>
      <c r="C1633" s="162" t="str">
        <f>IF(ISBLANK('Nomenklatur komplett'!S1633),"-",'Nomenklatur komplett'!S1633)</f>
        <v>La Bâtiaz</v>
      </c>
    </row>
    <row r="1634" spans="1:3" x14ac:dyDescent="0.2">
      <c r="A1634" s="161">
        <f>IF(ISBLANK('Nomenklatur komplett'!Q1634),"",'Nomenklatur komplett'!Q1634)</f>
        <v>5474</v>
      </c>
      <c r="B1634" s="161">
        <f>IF(ISBLANK('Nomenklatur komplett'!R1634),"",'Nomenklatur komplett'!R1634)</f>
        <v>14651</v>
      </c>
      <c r="C1634" s="162" t="str">
        <f>IF(ISBLANK('Nomenklatur komplett'!S1634),"-",'Nomenklatur komplett'!S1634)</f>
        <v>La Chaux (Cossonay)</v>
      </c>
    </row>
    <row r="1635" spans="1:3" x14ac:dyDescent="0.2">
      <c r="A1635" s="161" t="str">
        <f>IF(ISBLANK('Nomenklatur komplett'!Q1635),"",'Nomenklatur komplett'!Q1635)</f>
        <v/>
      </c>
      <c r="B1635" s="161">
        <f>IF(ISBLANK('Nomenklatur komplett'!R1635),"",'Nomenklatur komplett'!R1635)</f>
        <v>16553</v>
      </c>
      <c r="C1635" s="162" t="str">
        <f>IF(ISBLANK('Nomenklatur komplett'!S1635),"-",'Nomenklatur komplett'!S1635)</f>
        <v>La Chaux (VD)</v>
      </c>
    </row>
    <row r="1636" spans="1:3" x14ac:dyDescent="0.2">
      <c r="A1636" s="161">
        <f>IF(ISBLANK('Nomenklatur komplett'!Q1636),"",'Nomenklatur komplett'!Q1636)</f>
        <v>6421</v>
      </c>
      <c r="B1636" s="161">
        <f>IF(ISBLANK('Nomenklatur komplett'!R1636),"",'Nomenklatur komplett'!R1636)</f>
        <v>16095</v>
      </c>
      <c r="C1636" s="162" t="str">
        <f>IF(ISBLANK('Nomenklatur komplett'!S1636),"-",'Nomenklatur komplett'!S1636)</f>
        <v>La Chaux-de-Fonds</v>
      </c>
    </row>
    <row r="1637" spans="1:3" x14ac:dyDescent="0.2">
      <c r="A1637" s="161">
        <f>IF(ISBLANK('Nomenklatur komplett'!Q1637),"",'Nomenklatur komplett'!Q1637)</f>
        <v>6744</v>
      </c>
      <c r="B1637" s="161">
        <f>IF(ISBLANK('Nomenklatur komplett'!R1637),"",'Nomenklatur komplett'!R1637)</f>
        <v>13302</v>
      </c>
      <c r="C1637" s="162" t="str">
        <f>IF(ISBLANK('Nomenklatur komplett'!S1637),"-",'Nomenklatur komplett'!S1637)</f>
        <v>La Chaux-des-Breuleux</v>
      </c>
    </row>
    <row r="1638" spans="1:3" x14ac:dyDescent="0.2">
      <c r="A1638" s="161">
        <f>IF(ISBLANK('Nomenklatur komplett'!Q1638),"",'Nomenklatur komplett'!Q1638)</f>
        <v>6435</v>
      </c>
      <c r="B1638" s="161">
        <f>IF(ISBLANK('Nomenklatur komplett'!R1638),"",'Nomenklatur komplett'!R1638)</f>
        <v>16102</v>
      </c>
      <c r="C1638" s="162" t="str">
        <f>IF(ISBLANK('Nomenklatur komplett'!S1638),"-",'Nomenklatur komplett'!S1638)</f>
        <v>La Chaux-du-Milieu</v>
      </c>
    </row>
    <row r="1639" spans="1:3" x14ac:dyDescent="0.2">
      <c r="A1639" s="161" t="str">
        <f>IF(ISBLANK('Nomenklatur komplett'!Q1639),"",'Nomenklatur komplett'!Q1639)</f>
        <v/>
      </c>
      <c r="B1639" s="161">
        <f>IF(ISBLANK('Nomenklatur komplett'!R1639),"",'Nomenklatur komplett'!R1639)</f>
        <v>12582</v>
      </c>
      <c r="C1639" s="162" t="str">
        <f>IF(ISBLANK('Nomenklatur komplett'!S1639),"-",'Nomenklatur komplett'!S1639)</f>
        <v>La Corbaz</v>
      </c>
    </row>
    <row r="1640" spans="1:3" x14ac:dyDescent="0.2">
      <c r="A1640" s="161" t="str">
        <f>IF(ISBLANK('Nomenklatur komplett'!Q1640),"",'Nomenklatur komplett'!Q1640)</f>
        <v/>
      </c>
      <c r="B1640" s="161">
        <f>IF(ISBLANK('Nomenklatur komplett'!R1640),"",'Nomenklatur komplett'!R1640)</f>
        <v>16441</v>
      </c>
      <c r="C1640" s="162" t="str">
        <f>IF(ISBLANK('Nomenklatur komplett'!S1640),"-",'Nomenklatur komplett'!S1640)</f>
        <v>La Coudre</v>
      </c>
    </row>
    <row r="1641" spans="1:3" x14ac:dyDescent="0.2">
      <c r="A1641" s="161">
        <f>IF(ISBLANK('Nomenklatur komplett'!Q1641),"",'Nomenklatur komplett'!Q1641)</f>
        <v>6504</v>
      </c>
      <c r="B1641" s="161">
        <f>IF(ISBLANK('Nomenklatur komplett'!R1641),"",'Nomenklatur komplett'!R1641)</f>
        <v>16116</v>
      </c>
      <c r="C1641" s="162" t="str">
        <f>IF(ISBLANK('Nomenklatur komplett'!S1641),"-",'Nomenklatur komplett'!S1641)</f>
        <v>La Côte-aux-Fées</v>
      </c>
    </row>
    <row r="1642" spans="1:3" x14ac:dyDescent="0.2">
      <c r="A1642" s="161">
        <f>IF(ISBLANK('Nomenklatur komplett'!Q1642),"",'Nomenklatur komplett'!Q1642)</f>
        <v>435</v>
      </c>
      <c r="B1642" s="161">
        <f>IF(ISBLANK('Nomenklatur komplett'!R1642),"",'Nomenklatur komplett'!R1642)</f>
        <v>15086</v>
      </c>
      <c r="C1642" s="162" t="str">
        <f>IF(ISBLANK('Nomenklatur komplett'!S1642),"-",'Nomenklatur komplett'!S1642)</f>
        <v>La Ferrière</v>
      </c>
    </row>
    <row r="1643" spans="1:3" x14ac:dyDescent="0.2">
      <c r="A1643" s="161" t="str">
        <f>IF(ISBLANK('Nomenklatur komplett'!Q1643),"",'Nomenklatur komplett'!Q1643)</f>
        <v/>
      </c>
      <c r="B1643" s="161">
        <f>IF(ISBLANK('Nomenklatur komplett'!R1643),"",'Nomenklatur komplett'!R1643)</f>
        <v>14513</v>
      </c>
      <c r="C1643" s="162" t="str">
        <f>IF(ISBLANK('Nomenklatur komplett'!S1643),"-",'Nomenklatur komplett'!S1643)</f>
        <v>La Folliaz</v>
      </c>
    </row>
    <row r="1644" spans="1:3" x14ac:dyDescent="0.2">
      <c r="A1644" s="161">
        <f>IF(ISBLANK('Nomenklatur komplett'!Q1644),"",'Nomenklatur komplett'!Q1644)</f>
        <v>6417</v>
      </c>
      <c r="B1644" s="161">
        <f>IF(ISBLANK('Nomenklatur komplett'!R1644),"",'Nomenklatur komplett'!R1644)</f>
        <v>16121</v>
      </c>
      <c r="C1644" s="162" t="str">
        <f>IF(ISBLANK('Nomenklatur komplett'!S1644),"-",'Nomenklatur komplett'!S1644)</f>
        <v>La Grande Béroche</v>
      </c>
    </row>
    <row r="1645" spans="1:3" x14ac:dyDescent="0.2">
      <c r="A1645" s="161" t="str">
        <f>IF(ISBLANK('Nomenklatur komplett'!Q1645),"",'Nomenklatur komplett'!Q1645)</f>
        <v/>
      </c>
      <c r="B1645" s="161">
        <f>IF(ISBLANK('Nomenklatur komplett'!R1645),"",'Nomenklatur komplett'!R1645)</f>
        <v>16088</v>
      </c>
      <c r="C1645" s="162" t="str">
        <f>IF(ISBLANK('Nomenklatur komplett'!S1645),"-",'Nomenklatur komplett'!S1645)</f>
        <v>La Grande-Béroche</v>
      </c>
    </row>
    <row r="1646" spans="1:3" x14ac:dyDescent="0.2">
      <c r="A1646" s="161" t="str">
        <f>IF(ISBLANK('Nomenklatur komplett'!Q1646),"",'Nomenklatur komplett'!Q1646)</f>
        <v/>
      </c>
      <c r="B1646" s="161">
        <f>IF(ISBLANK('Nomenklatur komplett'!R1646),"",'Nomenklatur komplett'!R1646)</f>
        <v>12576</v>
      </c>
      <c r="C1646" s="162" t="str">
        <f>IF(ISBLANK('Nomenklatur komplett'!S1646),"-",'Nomenklatur komplett'!S1646)</f>
        <v>La Heutte</v>
      </c>
    </row>
    <row r="1647" spans="1:3" x14ac:dyDescent="0.2">
      <c r="A1647" s="161" t="str">
        <f>IF(ISBLANK('Nomenklatur komplett'!Q1647),"",'Nomenklatur komplett'!Q1647)</f>
        <v/>
      </c>
      <c r="B1647" s="161">
        <f>IF(ISBLANK('Nomenklatur komplett'!R1647),"",'Nomenklatur komplett'!R1647)</f>
        <v>12577</v>
      </c>
      <c r="C1647" s="162" t="str">
        <f>IF(ISBLANK('Nomenklatur komplett'!S1647),"-",'Nomenklatur komplett'!S1647)</f>
        <v>La Joux (FR)</v>
      </c>
    </row>
    <row r="1648" spans="1:3" x14ac:dyDescent="0.2">
      <c r="A1648" s="161" t="str">
        <f>IF(ISBLANK('Nomenklatur komplett'!Q1648),"",'Nomenklatur komplett'!Q1648)</f>
        <v/>
      </c>
      <c r="B1648" s="161">
        <f>IF(ISBLANK('Nomenklatur komplett'!R1648),"",'Nomenklatur komplett'!R1648)</f>
        <v>12578</v>
      </c>
      <c r="C1648" s="162" t="str">
        <f>IF(ISBLANK('Nomenklatur komplett'!S1648),"-",'Nomenklatur komplett'!S1648)</f>
        <v>La Magne</v>
      </c>
    </row>
    <row r="1649" spans="1:3" x14ac:dyDescent="0.2">
      <c r="A1649" s="161" t="str">
        <f>IF(ISBLANK('Nomenklatur komplett'!Q1649),"",'Nomenklatur komplett'!Q1649)</f>
        <v/>
      </c>
      <c r="B1649" s="161">
        <f>IF(ISBLANK('Nomenklatur komplett'!R1649),"",'Nomenklatur komplett'!R1649)</f>
        <v>12579</v>
      </c>
      <c r="C1649" s="162" t="str">
        <f>IF(ISBLANK('Nomenklatur komplett'!S1649),"-",'Nomenklatur komplett'!S1649)</f>
        <v>La Neirigue</v>
      </c>
    </row>
    <row r="1650" spans="1:3" x14ac:dyDescent="0.2">
      <c r="A1650" s="161">
        <f>IF(ISBLANK('Nomenklatur komplett'!Q1650),"",'Nomenklatur komplett'!Q1650)</f>
        <v>723</v>
      </c>
      <c r="B1650" s="161">
        <f>IF(ISBLANK('Nomenklatur komplett'!R1650),"",'Nomenklatur komplett'!R1650)</f>
        <v>15234</v>
      </c>
      <c r="C1650" s="162" t="str">
        <f>IF(ISBLANK('Nomenklatur komplett'!S1650),"-",'Nomenklatur komplett'!S1650)</f>
        <v>La Neuveville</v>
      </c>
    </row>
    <row r="1651" spans="1:3" x14ac:dyDescent="0.2">
      <c r="A1651" s="161">
        <f>IF(ISBLANK('Nomenklatur komplett'!Q1651),"",'Nomenklatur komplett'!Q1651)</f>
        <v>5758</v>
      </c>
      <c r="B1651" s="161">
        <f>IF(ISBLANK('Nomenklatur komplett'!R1651),"",'Nomenklatur komplett'!R1651)</f>
        <v>14655</v>
      </c>
      <c r="C1651" s="162" t="str">
        <f>IF(ISBLANK('Nomenklatur komplett'!S1651),"-",'Nomenklatur komplett'!S1651)</f>
        <v>La Praz</v>
      </c>
    </row>
    <row r="1652" spans="1:3" x14ac:dyDescent="0.2">
      <c r="A1652" s="161">
        <f>IF(ISBLANK('Nomenklatur komplett'!Q1652),"",'Nomenklatur komplett'!Q1652)</f>
        <v>3785</v>
      </c>
      <c r="B1652" s="161">
        <f>IF(ISBLANK('Nomenklatur komplett'!R1652),"",'Nomenklatur komplett'!R1652)</f>
        <v>16586</v>
      </c>
      <c r="C1652" s="162" t="str">
        <f>IF(ISBLANK('Nomenklatur komplett'!S1652),"-",'Nomenklatur komplett'!S1652)</f>
        <v>La Punt Chamues-ch</v>
      </c>
    </row>
    <row r="1653" spans="1:3" x14ac:dyDescent="0.2">
      <c r="A1653" s="161" t="str">
        <f>IF(ISBLANK('Nomenklatur komplett'!Q1653),"",'Nomenklatur komplett'!Q1653)</f>
        <v/>
      </c>
      <c r="B1653" s="161">
        <f>IF(ISBLANK('Nomenklatur komplett'!R1653),"",'Nomenklatur komplett'!R1653)</f>
        <v>10130</v>
      </c>
      <c r="C1653" s="162" t="str">
        <f>IF(ISBLANK('Nomenklatur komplett'!S1653),"-",'Nomenklatur komplett'!S1653)</f>
        <v>La Punt-Chamues-ch</v>
      </c>
    </row>
    <row r="1654" spans="1:3" x14ac:dyDescent="0.2">
      <c r="A1654" s="161">
        <f>IF(ISBLANK('Nomenklatur komplett'!Q1654),"",'Nomenklatur komplett'!Q1654)</f>
        <v>5726</v>
      </c>
      <c r="B1654" s="161">
        <f>IF(ISBLANK('Nomenklatur komplett'!R1654),"",'Nomenklatur komplett'!R1654)</f>
        <v>14658</v>
      </c>
      <c r="C1654" s="162" t="str">
        <f>IF(ISBLANK('Nomenklatur komplett'!S1654),"-",'Nomenklatur komplett'!S1654)</f>
        <v>La Rippe</v>
      </c>
    </row>
    <row r="1655" spans="1:3" x14ac:dyDescent="0.2">
      <c r="A1655" s="161">
        <f>IF(ISBLANK('Nomenklatur komplett'!Q1655),"",'Nomenklatur komplett'!Q1655)</f>
        <v>2149</v>
      </c>
      <c r="B1655" s="161">
        <f>IF(ISBLANK('Nomenklatur komplett'!R1655),"",'Nomenklatur komplett'!R1655)</f>
        <v>12574</v>
      </c>
      <c r="C1655" s="162" t="str">
        <f>IF(ISBLANK('Nomenklatur komplett'!S1655),"-",'Nomenklatur komplett'!S1655)</f>
        <v>La Roche</v>
      </c>
    </row>
    <row r="1656" spans="1:3" x14ac:dyDescent="0.2">
      <c r="A1656" s="161" t="str">
        <f>IF(ISBLANK('Nomenklatur komplett'!Q1656),"",'Nomenklatur komplett'!Q1656)</f>
        <v/>
      </c>
      <c r="B1656" s="161">
        <f>IF(ISBLANK('Nomenklatur komplett'!R1656),"",'Nomenklatur komplett'!R1656)</f>
        <v>12583</v>
      </c>
      <c r="C1656" s="162" t="str">
        <f>IF(ISBLANK('Nomenklatur komplett'!S1656),"-",'Nomenklatur komplett'!S1656)</f>
        <v>La Rogivue</v>
      </c>
    </row>
    <row r="1657" spans="1:3" x14ac:dyDescent="0.2">
      <c r="A1657" s="161" t="str">
        <f>IF(ISBLANK('Nomenklatur komplett'!Q1657),"",'Nomenklatur komplett'!Q1657)</f>
        <v/>
      </c>
      <c r="B1657" s="161">
        <f>IF(ISBLANK('Nomenklatur komplett'!R1657),"",'Nomenklatur komplett'!R1657)</f>
        <v>11267</v>
      </c>
      <c r="C1657" s="162" t="str">
        <f>IF(ISBLANK('Nomenklatur komplett'!S1657),"-",'Nomenklatur komplett'!S1657)</f>
        <v>La Rougève</v>
      </c>
    </row>
    <row r="1658" spans="1:3" x14ac:dyDescent="0.2">
      <c r="A1658" s="161">
        <f>IF(ISBLANK('Nomenklatur komplett'!Q1658),"",'Nomenklatur komplett'!Q1658)</f>
        <v>6423</v>
      </c>
      <c r="B1658" s="161">
        <f>IF(ISBLANK('Nomenklatur komplett'!R1658),"",'Nomenklatur komplett'!R1658)</f>
        <v>16097</v>
      </c>
      <c r="C1658" s="162" t="str">
        <f>IF(ISBLANK('Nomenklatur komplett'!S1658),"-",'Nomenklatur komplett'!S1658)</f>
        <v>La Sagne</v>
      </c>
    </row>
    <row r="1659" spans="1:3" x14ac:dyDescent="0.2">
      <c r="A1659" s="161">
        <f>IF(ISBLANK('Nomenklatur komplett'!Q1659),"",'Nomenklatur komplett'!Q1659)</f>
        <v>5498</v>
      </c>
      <c r="B1659" s="161">
        <f>IF(ISBLANK('Nomenklatur komplett'!R1659),"",'Nomenklatur komplett'!R1659)</f>
        <v>14657</v>
      </c>
      <c r="C1659" s="162" t="str">
        <f>IF(ISBLANK('Nomenklatur komplett'!S1659),"-",'Nomenklatur komplett'!S1659)</f>
        <v>La Sarraz</v>
      </c>
    </row>
    <row r="1660" spans="1:3" x14ac:dyDescent="0.2">
      <c r="A1660" s="161" t="str">
        <f>IF(ISBLANK('Nomenklatur komplett'!Q1660),"",'Nomenklatur komplett'!Q1660)</f>
        <v/>
      </c>
      <c r="B1660" s="161">
        <f>IF(ISBLANK('Nomenklatur komplett'!R1660),"",'Nomenklatur komplett'!R1660)</f>
        <v>16380</v>
      </c>
      <c r="C1660" s="162" t="str">
        <f>IF(ISBLANK('Nomenklatur komplett'!S1660),"-",'Nomenklatur komplett'!S1660)</f>
        <v>La Scheulte</v>
      </c>
    </row>
    <row r="1661" spans="1:3" x14ac:dyDescent="0.2">
      <c r="A1661" s="161">
        <f>IF(ISBLANK('Nomenklatur komplett'!Q1661),"",'Nomenklatur komplett'!Q1661)</f>
        <v>2235</v>
      </c>
      <c r="B1661" s="161">
        <f>IF(ISBLANK('Nomenklatur komplett'!R1661),"",'Nomenklatur komplett'!R1661)</f>
        <v>14481</v>
      </c>
      <c r="C1661" s="162" t="str">
        <f>IF(ISBLANK('Nomenklatur komplett'!S1661),"-",'Nomenklatur komplett'!S1661)</f>
        <v>La Sonnaz</v>
      </c>
    </row>
    <row r="1662" spans="1:3" x14ac:dyDescent="0.2">
      <c r="A1662" s="161">
        <f>IF(ISBLANK('Nomenklatur komplett'!Q1662),"",'Nomenklatur komplett'!Q1662)</f>
        <v>5889</v>
      </c>
      <c r="B1662" s="161">
        <f>IF(ISBLANK('Nomenklatur komplett'!R1662),"",'Nomenklatur komplett'!R1662)</f>
        <v>14656</v>
      </c>
      <c r="C1662" s="162" t="str">
        <f>IF(ISBLANK('Nomenklatur komplett'!S1662),"-",'Nomenklatur komplett'!S1662)</f>
        <v>La Tour-de-Peilz</v>
      </c>
    </row>
    <row r="1663" spans="1:3" x14ac:dyDescent="0.2">
      <c r="A1663" s="161" t="str">
        <f>IF(ISBLANK('Nomenklatur komplett'!Q1663),"",'Nomenklatur komplett'!Q1663)</f>
        <v/>
      </c>
      <c r="B1663" s="161">
        <f>IF(ISBLANK('Nomenklatur komplett'!R1663),"",'Nomenklatur komplett'!R1663)</f>
        <v>12587</v>
      </c>
      <c r="C1663" s="162" t="str">
        <f>IF(ISBLANK('Nomenklatur komplett'!S1663),"-",'Nomenklatur komplett'!S1663)</f>
        <v>La Tour-de-Trême</v>
      </c>
    </row>
    <row r="1664" spans="1:3" x14ac:dyDescent="0.2">
      <c r="A1664" s="161">
        <f>IF(ISBLANK('Nomenklatur komplett'!Q1664),"",'Nomenklatur komplett'!Q1664)</f>
        <v>6461</v>
      </c>
      <c r="B1664" s="161">
        <f>IF(ISBLANK('Nomenklatur komplett'!R1664),"",'Nomenklatur komplett'!R1664)</f>
        <v>16113</v>
      </c>
      <c r="C1664" s="162" t="str">
        <f>IF(ISBLANK('Nomenklatur komplett'!S1664),"-",'Nomenklatur komplett'!S1664)</f>
        <v>La Tène</v>
      </c>
    </row>
    <row r="1665" spans="1:3" x14ac:dyDescent="0.2">
      <c r="A1665" s="161">
        <f>IF(ISBLANK('Nomenklatur komplett'!Q1665),"",'Nomenklatur komplett'!Q1665)</f>
        <v>2338</v>
      </c>
      <c r="B1665" s="161">
        <f>IF(ISBLANK('Nomenklatur komplett'!R1665),"",'Nomenklatur komplett'!R1665)</f>
        <v>14483</v>
      </c>
      <c r="C1665" s="162" t="str">
        <f>IF(ISBLANK('Nomenklatur komplett'!S1665),"-",'Nomenklatur komplett'!S1665)</f>
        <v>La Verrerie</v>
      </c>
    </row>
    <row r="1666" spans="1:3" x14ac:dyDescent="0.2">
      <c r="A1666" s="161" t="str">
        <f>IF(ISBLANK('Nomenklatur komplett'!Q1666),"",'Nomenklatur komplett'!Q1666)</f>
        <v/>
      </c>
      <c r="B1666" s="161">
        <f>IF(ISBLANK('Nomenklatur komplett'!R1666),"",'Nomenklatur komplett'!R1666)</f>
        <v>11359</v>
      </c>
      <c r="C1666" s="162" t="str">
        <f>IF(ISBLANK('Nomenklatur komplett'!S1666),"-",'Nomenklatur komplett'!S1666)</f>
        <v>La Vounaise</v>
      </c>
    </row>
    <row r="1667" spans="1:3" x14ac:dyDescent="0.2">
      <c r="A1667" s="161">
        <f>IF(ISBLANK('Nomenklatur komplett'!Q1667),"",'Nomenklatur komplett'!Q1667)</f>
        <v>3575</v>
      </c>
      <c r="B1667" s="161">
        <f>IF(ISBLANK('Nomenklatur komplett'!R1667),"",'Nomenklatur komplett'!R1667)</f>
        <v>15970</v>
      </c>
      <c r="C1667" s="162" t="str">
        <f>IF(ISBLANK('Nomenklatur komplett'!S1667),"-",'Nomenklatur komplett'!S1667)</f>
        <v>Laax</v>
      </c>
    </row>
    <row r="1668" spans="1:3" x14ac:dyDescent="0.2">
      <c r="A1668" s="161">
        <f>IF(ISBLANK('Nomenklatur komplett'!Q1668),"",'Nomenklatur komplett'!Q1668)</f>
        <v>1344</v>
      </c>
      <c r="B1668" s="161">
        <f>IF(ISBLANK('Nomenklatur komplett'!R1668),"",'Nomenklatur komplett'!R1668)</f>
        <v>12607</v>
      </c>
      <c r="C1668" s="162" t="str">
        <f>IF(ISBLANK('Nomenklatur komplett'!S1668),"-",'Nomenklatur komplett'!S1668)</f>
        <v>Lachen</v>
      </c>
    </row>
    <row r="1669" spans="1:3" x14ac:dyDescent="0.2">
      <c r="A1669" s="161">
        <f>IF(ISBLANK('Nomenklatur komplett'!Q1669),"",'Nomenklatur komplett'!Q1669)</f>
        <v>6627</v>
      </c>
      <c r="B1669" s="161">
        <f>IF(ISBLANK('Nomenklatur komplett'!R1669),"",'Nomenklatur komplett'!R1669)</f>
        <v>12575</v>
      </c>
      <c r="C1669" s="162" t="str">
        <f>IF(ISBLANK('Nomenklatur komplett'!S1669),"-",'Nomenklatur komplett'!S1669)</f>
        <v>Laconnex</v>
      </c>
    </row>
    <row r="1670" spans="1:3" x14ac:dyDescent="0.2">
      <c r="A1670" s="161" t="str">
        <f>IF(ISBLANK('Nomenklatur komplett'!Q1670),"",'Nomenklatur komplett'!Q1670)</f>
        <v/>
      </c>
      <c r="B1670" s="161">
        <f>IF(ISBLANK('Nomenklatur komplett'!R1670),"",'Nomenklatur komplett'!R1670)</f>
        <v>10049</v>
      </c>
      <c r="C1670" s="162" t="str">
        <f>IF(ISBLANK('Nomenklatur komplett'!S1670),"-",'Nomenklatur komplett'!S1670)</f>
        <v>Ladir</v>
      </c>
    </row>
    <row r="1671" spans="1:3" x14ac:dyDescent="0.2">
      <c r="A1671" s="161" t="str">
        <f>IF(ISBLANK('Nomenklatur komplett'!Q1671),"",'Nomenklatur komplett'!Q1671)</f>
        <v/>
      </c>
      <c r="B1671" s="161">
        <f>IF(ISBLANK('Nomenklatur komplett'!R1671),"",'Nomenklatur komplett'!R1671)</f>
        <v>10977</v>
      </c>
      <c r="C1671" s="162" t="str">
        <f>IF(ISBLANK('Nomenklatur komplett'!S1671),"-",'Nomenklatur komplett'!S1671)</f>
        <v>Lajoux (BE)</v>
      </c>
    </row>
    <row r="1672" spans="1:3" x14ac:dyDescent="0.2">
      <c r="A1672" s="161">
        <f>IF(ISBLANK('Nomenklatur komplett'!Q1672),"",'Nomenklatur komplett'!Q1672)</f>
        <v>6750</v>
      </c>
      <c r="B1672" s="161">
        <f>IF(ISBLANK('Nomenklatur komplett'!R1672),"",'Nomenklatur komplett'!R1672)</f>
        <v>13308</v>
      </c>
      <c r="C1672" s="162" t="str">
        <f>IF(ISBLANK('Nomenklatur komplett'!S1672),"-",'Nomenklatur komplett'!S1672)</f>
        <v>Lajoux (JU)</v>
      </c>
    </row>
    <row r="1673" spans="1:3" x14ac:dyDescent="0.2">
      <c r="A1673" s="161">
        <f>IF(ISBLANK('Nomenklatur komplett'!Q1673),"",'Nomenklatur komplett'!Q1673)</f>
        <v>6286</v>
      </c>
      <c r="B1673" s="161">
        <f>IF(ISBLANK('Nomenklatur komplett'!R1673),"",'Nomenklatur komplett'!R1673)</f>
        <v>12598</v>
      </c>
      <c r="C1673" s="162" t="str">
        <f>IF(ISBLANK('Nomenklatur komplett'!S1673),"-",'Nomenklatur komplett'!S1673)</f>
        <v>Lalden</v>
      </c>
    </row>
    <row r="1674" spans="1:3" x14ac:dyDescent="0.2">
      <c r="A1674" s="161" t="str">
        <f>IF(ISBLANK('Nomenklatur komplett'!Q1674),"",'Nomenklatur komplett'!Q1674)</f>
        <v/>
      </c>
      <c r="B1674" s="161">
        <f>IF(ISBLANK('Nomenklatur komplett'!R1674),"",'Nomenklatur komplett'!R1674)</f>
        <v>10608</v>
      </c>
      <c r="C1674" s="162" t="str">
        <f>IF(ISBLANK('Nomenklatur komplett'!S1674),"-",'Nomenklatur komplett'!S1674)</f>
        <v>Lamboing</v>
      </c>
    </row>
    <row r="1675" spans="1:3" x14ac:dyDescent="0.2">
      <c r="A1675" s="161">
        <f>IF(ISBLANK('Nomenklatur komplett'!Q1675),"",'Nomenklatur komplett'!Q1675)</f>
        <v>5189</v>
      </c>
      <c r="B1675" s="161">
        <f>IF(ISBLANK('Nomenklatur komplett'!R1675),"",'Nomenklatur komplett'!R1675)</f>
        <v>12623</v>
      </c>
      <c r="C1675" s="162" t="str">
        <f>IF(ISBLANK('Nomenklatur komplett'!S1675),"-",'Nomenklatur komplett'!S1675)</f>
        <v>Lamone</v>
      </c>
    </row>
    <row r="1676" spans="1:3" x14ac:dyDescent="0.2">
      <c r="A1676" s="161">
        <f>IF(ISBLANK('Nomenklatur komplett'!Q1676),"",'Nomenklatur komplett'!Q1676)</f>
        <v>2887</v>
      </c>
      <c r="B1676" s="161">
        <f>IF(ISBLANK('Nomenklatur komplett'!R1676),"",'Nomenklatur komplett'!R1676)</f>
        <v>13815</v>
      </c>
      <c r="C1676" s="162" t="str">
        <f>IF(ISBLANK('Nomenklatur komplett'!S1676),"-",'Nomenklatur komplett'!S1676)</f>
        <v>Lampenberg</v>
      </c>
    </row>
    <row r="1677" spans="1:3" x14ac:dyDescent="0.2">
      <c r="A1677" s="161">
        <f>IF(ISBLANK('Nomenklatur komplett'!Q1677),"",'Nomenklatur komplett'!Q1677)</f>
        <v>6628</v>
      </c>
      <c r="B1677" s="161">
        <f>IF(ISBLANK('Nomenklatur komplett'!R1677),"",'Nomenklatur komplett'!R1677)</f>
        <v>12624</v>
      </c>
      <c r="C1677" s="162" t="str">
        <f>IF(ISBLANK('Nomenklatur komplett'!S1677),"-",'Nomenklatur komplett'!S1677)</f>
        <v>Lancy</v>
      </c>
    </row>
    <row r="1678" spans="1:3" x14ac:dyDescent="0.2">
      <c r="A1678" s="161" t="str">
        <f>IF(ISBLANK('Nomenklatur komplett'!Q1678),"",'Nomenklatur komplett'!Q1678)</f>
        <v/>
      </c>
      <c r="B1678" s="161">
        <f>IF(ISBLANK('Nomenklatur komplett'!R1678),"",'Nomenklatur komplett'!R1678)</f>
        <v>11369</v>
      </c>
      <c r="C1678" s="162" t="str">
        <f>IF(ISBLANK('Nomenklatur komplett'!S1678),"-",'Nomenklatur komplett'!S1678)</f>
        <v>Landarenca</v>
      </c>
    </row>
    <row r="1679" spans="1:3" x14ac:dyDescent="0.2">
      <c r="A1679" s="161" t="str">
        <f>IF(ISBLANK('Nomenklatur komplett'!Q1679),"",'Nomenklatur komplett'!Q1679)</f>
        <v/>
      </c>
      <c r="B1679" s="161">
        <f>IF(ISBLANK('Nomenklatur komplett'!R1679),"",'Nomenklatur komplett'!R1679)</f>
        <v>11272</v>
      </c>
      <c r="C1679" s="162" t="str">
        <f>IF(ISBLANK('Nomenklatur komplett'!S1679),"-",'Nomenklatur komplett'!S1679)</f>
        <v>Landeron-Combes</v>
      </c>
    </row>
    <row r="1680" spans="1:3" x14ac:dyDescent="0.2">
      <c r="A1680" s="161">
        <f>IF(ISBLANK('Nomenklatur komplett'!Q1680),"",'Nomenklatur komplett'!Q1680)</f>
        <v>613</v>
      </c>
      <c r="B1680" s="161">
        <f>IF(ISBLANK('Nomenklatur komplett'!R1680),"",'Nomenklatur komplett'!R1680)</f>
        <v>15178</v>
      </c>
      <c r="C1680" s="162" t="str">
        <f>IF(ISBLANK('Nomenklatur komplett'!S1680),"-",'Nomenklatur komplett'!S1680)</f>
        <v>Landiswil</v>
      </c>
    </row>
    <row r="1681" spans="1:3" x14ac:dyDescent="0.2">
      <c r="A1681" s="161">
        <f>IF(ISBLANK('Nomenklatur komplett'!Q1681),"",'Nomenklatur komplett'!Q1681)</f>
        <v>3955</v>
      </c>
      <c r="B1681" s="161">
        <f>IF(ISBLANK('Nomenklatur komplett'!R1681),"",'Nomenklatur komplett'!R1681)</f>
        <v>16055</v>
      </c>
      <c r="C1681" s="162" t="str">
        <f>IF(ISBLANK('Nomenklatur komplett'!S1681),"-",'Nomenklatur komplett'!S1681)</f>
        <v>Landquart</v>
      </c>
    </row>
    <row r="1682" spans="1:3" x14ac:dyDescent="0.2">
      <c r="A1682" s="161" t="str">
        <f>IF(ISBLANK('Nomenklatur komplett'!Q1682),"",'Nomenklatur komplett'!Q1682)</f>
        <v/>
      </c>
      <c r="B1682" s="161">
        <f>IF(ISBLANK('Nomenklatur komplett'!R1682),"",'Nomenklatur komplett'!R1682)</f>
        <v>12625</v>
      </c>
      <c r="C1682" s="162" t="str">
        <f>IF(ISBLANK('Nomenklatur komplett'!S1682),"-",'Nomenklatur komplett'!S1682)</f>
        <v>Landschlacht</v>
      </c>
    </row>
    <row r="1683" spans="1:3" x14ac:dyDescent="0.2">
      <c r="A1683" s="161" t="str">
        <f>IF(ISBLANK('Nomenklatur komplett'!Q1683),"",'Nomenklatur komplett'!Q1683)</f>
        <v/>
      </c>
      <c r="B1683" s="161">
        <f>IF(ISBLANK('Nomenklatur komplett'!R1683),"",'Nomenklatur komplett'!R1683)</f>
        <v>16400</v>
      </c>
      <c r="C1683" s="162" t="str">
        <f>IF(ISBLANK('Nomenklatur komplett'!S1683),"-",'Nomenklatur komplett'!S1683)</f>
        <v>Langdorf</v>
      </c>
    </row>
    <row r="1684" spans="1:3" x14ac:dyDescent="0.2">
      <c r="A1684" s="161">
        <f>IF(ISBLANK('Nomenklatur komplett'!Q1684),"",'Nomenklatur komplett'!Q1684)</f>
        <v>2888</v>
      </c>
      <c r="B1684" s="161">
        <f>IF(ISBLANK('Nomenklatur komplett'!R1684),"",'Nomenklatur komplett'!R1684)</f>
        <v>13816</v>
      </c>
      <c r="C1684" s="162" t="str">
        <f>IF(ISBLANK('Nomenklatur komplett'!S1684),"-",'Nomenklatur komplett'!S1684)</f>
        <v>Langenbruck</v>
      </c>
    </row>
    <row r="1685" spans="1:3" x14ac:dyDescent="0.2">
      <c r="A1685" s="161">
        <f>IF(ISBLANK('Nomenklatur komplett'!Q1685),"",'Nomenklatur komplett'!Q1685)</f>
        <v>2550</v>
      </c>
      <c r="B1685" s="161">
        <f>IF(ISBLANK('Nomenklatur komplett'!R1685),"",'Nomenklatur komplett'!R1685)</f>
        <v>12626</v>
      </c>
      <c r="C1685" s="162" t="str">
        <f>IF(ISBLANK('Nomenklatur komplett'!S1685),"-",'Nomenklatur komplett'!S1685)</f>
        <v>Langendorf</v>
      </c>
    </row>
    <row r="1686" spans="1:3" x14ac:dyDescent="0.2">
      <c r="A1686" s="161" t="str">
        <f>IF(ISBLANK('Nomenklatur komplett'!Q1686),"",'Nomenklatur komplett'!Q1686)</f>
        <v/>
      </c>
      <c r="B1686" s="161">
        <f>IF(ISBLANK('Nomenklatur komplett'!R1686),"",'Nomenklatur komplett'!R1686)</f>
        <v>11271</v>
      </c>
      <c r="C1686" s="162" t="str">
        <f>IF(ISBLANK('Nomenklatur komplett'!S1686),"-",'Nomenklatur komplett'!S1686)</f>
        <v>Langenhart</v>
      </c>
    </row>
    <row r="1687" spans="1:3" x14ac:dyDescent="0.2">
      <c r="A1687" s="161">
        <f>IF(ISBLANK('Nomenklatur komplett'!Q1687),"",'Nomenklatur komplett'!Q1687)</f>
        <v>329</v>
      </c>
      <c r="B1687" s="161">
        <f>IF(ISBLANK('Nomenklatur komplett'!R1687),"",'Nomenklatur komplett'!R1687)</f>
        <v>16606</v>
      </c>
      <c r="C1687" s="162" t="str">
        <f>IF(ISBLANK('Nomenklatur komplett'!S1687),"-",'Nomenklatur komplett'!S1687)</f>
        <v>Langenthal</v>
      </c>
    </row>
    <row r="1688" spans="1:3" x14ac:dyDescent="0.2">
      <c r="A1688" s="161">
        <f>IF(ISBLANK('Nomenklatur komplett'!Q1688),"",'Nomenklatur komplett'!Q1688)</f>
        <v>136</v>
      </c>
      <c r="B1688" s="161">
        <f>IF(ISBLANK('Nomenklatur komplett'!R1688),"",'Nomenklatur komplett'!R1688)</f>
        <v>12637</v>
      </c>
      <c r="C1688" s="162" t="str">
        <f>IF(ISBLANK('Nomenklatur komplett'!S1688),"-",'Nomenklatur komplett'!S1688)</f>
        <v>Langnau am Albis</v>
      </c>
    </row>
    <row r="1689" spans="1:3" x14ac:dyDescent="0.2">
      <c r="A1689" s="161" t="str">
        <f>IF(ISBLANK('Nomenklatur komplett'!Q1689),"",'Nomenklatur komplett'!Q1689)</f>
        <v/>
      </c>
      <c r="B1689" s="161">
        <f>IF(ISBLANK('Nomenklatur komplett'!R1689),"",'Nomenklatur komplett'!R1689)</f>
        <v>12629</v>
      </c>
      <c r="C1689" s="162" t="str">
        <f>IF(ISBLANK('Nomenklatur komplett'!S1689),"-",'Nomenklatur komplett'!S1689)</f>
        <v>Langnau bei Reiden</v>
      </c>
    </row>
    <row r="1690" spans="1:3" x14ac:dyDescent="0.2">
      <c r="A1690" s="161">
        <f>IF(ISBLANK('Nomenklatur komplett'!Q1690),"",'Nomenklatur komplett'!Q1690)</f>
        <v>902</v>
      </c>
      <c r="B1690" s="161">
        <f>IF(ISBLANK('Nomenklatur komplett'!R1690),"",'Nomenklatur komplett'!R1690)</f>
        <v>15312</v>
      </c>
      <c r="C1690" s="162" t="str">
        <f>IF(ISBLANK('Nomenklatur komplett'!S1690),"-",'Nomenklatur komplett'!S1690)</f>
        <v>Langnau im Emmental</v>
      </c>
    </row>
    <row r="1691" spans="1:3" x14ac:dyDescent="0.2">
      <c r="A1691" s="161">
        <f>IF(ISBLANK('Nomenklatur komplett'!Q1691),"",'Nomenklatur komplett'!Q1691)</f>
        <v>4681</v>
      </c>
      <c r="B1691" s="161">
        <f>IF(ISBLANK('Nomenklatur komplett'!R1691),"",'Nomenklatur komplett'!R1691)</f>
        <v>15459</v>
      </c>
      <c r="C1691" s="162" t="str">
        <f>IF(ISBLANK('Nomenklatur komplett'!S1691),"-",'Nomenklatur komplett'!S1691)</f>
        <v>Langrickenbach</v>
      </c>
    </row>
    <row r="1692" spans="1:3" x14ac:dyDescent="0.2">
      <c r="A1692" s="161" t="str">
        <f>IF(ISBLANK('Nomenklatur komplett'!Q1692),"",'Nomenklatur komplett'!Q1692)</f>
        <v/>
      </c>
      <c r="B1692" s="161">
        <f>IF(ISBLANK('Nomenklatur komplett'!R1692),"",'Nomenklatur komplett'!R1692)</f>
        <v>10806</v>
      </c>
      <c r="C1692" s="162" t="str">
        <f>IF(ISBLANK('Nomenklatur komplett'!S1692),"-",'Nomenklatur komplett'!S1692)</f>
        <v>Langwies</v>
      </c>
    </row>
    <row r="1693" spans="1:3" x14ac:dyDescent="0.2">
      <c r="A1693" s="161" t="str">
        <f>IF(ISBLANK('Nomenklatur komplett'!Q1693),"",'Nomenklatur komplett'!Q1693)</f>
        <v/>
      </c>
      <c r="B1693" s="161">
        <f>IF(ISBLANK('Nomenklatur komplett'!R1693),"",'Nomenklatur komplett'!R1693)</f>
        <v>12631</v>
      </c>
      <c r="C1693" s="162" t="str">
        <f>IF(ISBLANK('Nomenklatur komplett'!S1693),"-",'Nomenklatur komplett'!S1693)</f>
        <v>Lanterswil</v>
      </c>
    </row>
    <row r="1694" spans="1:3" x14ac:dyDescent="0.2">
      <c r="A1694" s="161">
        <f>IF(ISBLANK('Nomenklatur komplett'!Q1694),"",'Nomenklatur komplett'!Q1694)</f>
        <v>3513</v>
      </c>
      <c r="B1694" s="161">
        <f>IF(ISBLANK('Nomenklatur komplett'!R1694),"",'Nomenklatur komplett'!R1694)</f>
        <v>15963</v>
      </c>
      <c r="C1694" s="162" t="str">
        <f>IF(ISBLANK('Nomenklatur komplett'!S1694),"-",'Nomenklatur komplett'!S1694)</f>
        <v>Lantsch/Lenz</v>
      </c>
    </row>
    <row r="1695" spans="1:3" x14ac:dyDescent="0.2">
      <c r="A1695" s="161" t="str">
        <f>IF(ISBLANK('Nomenklatur komplett'!Q1695),"",'Nomenklatur komplett'!Q1695)</f>
        <v/>
      </c>
      <c r="B1695" s="161">
        <f>IF(ISBLANK('Nomenklatur komplett'!R1695),"",'Nomenklatur komplett'!R1695)</f>
        <v>12632</v>
      </c>
      <c r="C1695" s="162" t="str">
        <f>IF(ISBLANK('Nomenklatur komplett'!S1695),"-",'Nomenklatur komplett'!S1695)</f>
        <v>Lanzenneunforn</v>
      </c>
    </row>
    <row r="1696" spans="1:3" x14ac:dyDescent="0.2">
      <c r="A1696" s="161" t="str">
        <f>IF(ISBLANK('Nomenklatur komplett'!Q1696),"",'Nomenklatur komplett'!Q1696)</f>
        <v/>
      </c>
      <c r="B1696" s="161">
        <f>IF(ISBLANK('Nomenklatur komplett'!R1696),"",'Nomenklatur komplett'!R1696)</f>
        <v>12633</v>
      </c>
      <c r="C1696" s="162" t="str">
        <f>IF(ISBLANK('Nomenklatur komplett'!S1696),"-",'Nomenklatur komplett'!S1696)</f>
        <v>Largario</v>
      </c>
    </row>
    <row r="1697" spans="1:3" x14ac:dyDescent="0.2">
      <c r="A1697" s="161" t="str">
        <f>IF(ISBLANK('Nomenklatur komplett'!Q1697),"",'Nomenklatur komplett'!Q1697)</f>
        <v/>
      </c>
      <c r="B1697" s="161">
        <f>IF(ISBLANK('Nomenklatur komplett'!R1697),"",'Nomenklatur komplett'!R1697)</f>
        <v>16376</v>
      </c>
      <c r="C1697" s="162" t="str">
        <f>IF(ISBLANK('Nomenklatur komplett'!S1697),"-",'Nomenklatur komplett'!S1697)</f>
        <v>Latsch</v>
      </c>
    </row>
    <row r="1698" spans="1:3" x14ac:dyDescent="0.2">
      <c r="A1698" s="161">
        <f>IF(ISBLANK('Nomenklatur komplett'!Q1698),"",'Nomenklatur komplett'!Q1698)</f>
        <v>842</v>
      </c>
      <c r="B1698" s="161">
        <f>IF(ISBLANK('Nomenklatur komplett'!R1698),"",'Nomenklatur komplett'!R1698)</f>
        <v>15280</v>
      </c>
      <c r="C1698" s="162" t="str">
        <f>IF(ISBLANK('Nomenklatur komplett'!S1698),"-",'Nomenklatur komplett'!S1698)</f>
        <v>Lauenen</v>
      </c>
    </row>
    <row r="1699" spans="1:3" x14ac:dyDescent="0.2">
      <c r="A1699" s="161">
        <f>IF(ISBLANK('Nomenklatur komplett'!Q1699),"",'Nomenklatur komplett'!Q1699)</f>
        <v>1365</v>
      </c>
      <c r="B1699" s="161">
        <f>IF(ISBLANK('Nomenklatur komplett'!R1699),"",'Nomenklatur komplett'!R1699)</f>
        <v>12634</v>
      </c>
      <c r="C1699" s="162" t="str">
        <f>IF(ISBLANK('Nomenklatur komplett'!S1699),"-",'Nomenklatur komplett'!S1699)</f>
        <v>Lauerz</v>
      </c>
    </row>
    <row r="1700" spans="1:3" x14ac:dyDescent="0.2">
      <c r="A1700" s="161">
        <f>IF(ISBLANK('Nomenklatur komplett'!Q1700),"",'Nomenklatur komplett'!Q1700)</f>
        <v>2787</v>
      </c>
      <c r="B1700" s="161">
        <f>IF(ISBLANK('Nomenklatur komplett'!R1700),"",'Nomenklatur komplett'!R1700)</f>
        <v>13845</v>
      </c>
      <c r="C1700" s="162" t="str">
        <f>IF(ISBLANK('Nomenklatur komplett'!S1700),"-",'Nomenklatur komplett'!S1700)</f>
        <v>Laufen</v>
      </c>
    </row>
    <row r="1701" spans="1:3" x14ac:dyDescent="0.2">
      <c r="A1701" s="161" t="str">
        <f>IF(ISBLANK('Nomenklatur komplett'!Q1701),"",'Nomenklatur komplett'!Q1701)</f>
        <v/>
      </c>
      <c r="B1701" s="161">
        <f>IF(ISBLANK('Nomenklatur komplett'!R1701),"",'Nomenklatur komplett'!R1701)</f>
        <v>16147</v>
      </c>
      <c r="C1701" s="162" t="str">
        <f>IF(ISBLANK('Nomenklatur komplett'!S1701),"-",'Nomenklatur komplett'!S1701)</f>
        <v>Laufen Stadt</v>
      </c>
    </row>
    <row r="1702" spans="1:3" x14ac:dyDescent="0.2">
      <c r="A1702" s="161" t="str">
        <f>IF(ISBLANK('Nomenklatur komplett'!Q1702),"",'Nomenklatur komplett'!Q1702)</f>
        <v/>
      </c>
      <c r="B1702" s="161">
        <f>IF(ISBLANK('Nomenklatur komplett'!R1702),"",'Nomenklatur komplett'!R1702)</f>
        <v>16146</v>
      </c>
      <c r="C1702" s="162" t="str">
        <f>IF(ISBLANK('Nomenklatur komplett'!S1702),"-",'Nomenklatur komplett'!S1702)</f>
        <v>Laufen Vorstadt</v>
      </c>
    </row>
    <row r="1703" spans="1:3" x14ac:dyDescent="0.2">
      <c r="A1703" s="161">
        <f>IF(ISBLANK('Nomenklatur komplett'!Q1703),"",'Nomenklatur komplett'!Q1703)</f>
        <v>34</v>
      </c>
      <c r="B1703" s="161">
        <f>IF(ISBLANK('Nomenklatur komplett'!R1703),"",'Nomenklatur komplett'!R1703)</f>
        <v>12635</v>
      </c>
      <c r="C1703" s="162" t="str">
        <f>IF(ISBLANK('Nomenklatur komplett'!S1703),"-",'Nomenklatur komplett'!S1703)</f>
        <v>Laufen-Uhwiesen</v>
      </c>
    </row>
    <row r="1704" spans="1:3" x14ac:dyDescent="0.2">
      <c r="A1704" s="161">
        <f>IF(ISBLANK('Nomenklatur komplett'!Q1704),"",'Nomenklatur komplett'!Q1704)</f>
        <v>4170</v>
      </c>
      <c r="B1704" s="161">
        <f>IF(ISBLANK('Nomenklatur komplett'!R1704),"",'Nomenklatur komplett'!R1704)</f>
        <v>15390</v>
      </c>
      <c r="C1704" s="162" t="str">
        <f>IF(ISBLANK('Nomenklatur komplett'!S1704),"-",'Nomenklatur komplett'!S1704)</f>
        <v>Laufenburg</v>
      </c>
    </row>
    <row r="1705" spans="1:3" x14ac:dyDescent="0.2">
      <c r="A1705" s="161" t="str">
        <f>IF(ISBLANK('Nomenklatur komplett'!Q1705),"",'Nomenklatur komplett'!Q1705)</f>
        <v/>
      </c>
      <c r="B1705" s="161">
        <f>IF(ISBLANK('Nomenklatur komplett'!R1705),"",'Nomenklatur komplett'!R1705)</f>
        <v>11228</v>
      </c>
      <c r="C1705" s="162" t="str">
        <f>IF(ISBLANK('Nomenklatur komplett'!S1705),"-",'Nomenklatur komplett'!S1705)</f>
        <v>Lauffohr</v>
      </c>
    </row>
    <row r="1706" spans="1:3" x14ac:dyDescent="0.2">
      <c r="A1706" s="161">
        <f>IF(ISBLANK('Nomenklatur komplett'!Q1706),"",'Nomenklatur komplett'!Q1706)</f>
        <v>667</v>
      </c>
      <c r="B1706" s="161">
        <f>IF(ISBLANK('Nomenklatur komplett'!R1706),"",'Nomenklatur komplett'!R1706)</f>
        <v>15201</v>
      </c>
      <c r="C1706" s="162" t="str">
        <f>IF(ISBLANK('Nomenklatur komplett'!S1706),"-",'Nomenklatur komplett'!S1706)</f>
        <v>Laupen</v>
      </c>
    </row>
    <row r="1707" spans="1:3" x14ac:dyDescent="0.2">
      <c r="A1707" s="161">
        <f>IF(ISBLANK('Nomenklatur komplett'!Q1707),"",'Nomenklatur komplett'!Q1707)</f>
        <v>2426</v>
      </c>
      <c r="B1707" s="161">
        <f>IF(ISBLANK('Nomenklatur komplett'!R1707),"",'Nomenklatur komplett'!R1707)</f>
        <v>13716</v>
      </c>
      <c r="C1707" s="162" t="str">
        <f>IF(ISBLANK('Nomenklatur komplett'!S1707),"-",'Nomenklatur komplett'!S1707)</f>
        <v>Laupersdorf</v>
      </c>
    </row>
    <row r="1708" spans="1:3" x14ac:dyDescent="0.2">
      <c r="A1708" s="161">
        <f>IF(ISBLANK('Nomenklatur komplett'!Q1708),"",'Nomenklatur komplett'!Q1708)</f>
        <v>903</v>
      </c>
      <c r="B1708" s="161">
        <f>IF(ISBLANK('Nomenklatur komplett'!R1708),"",'Nomenklatur komplett'!R1708)</f>
        <v>15313</v>
      </c>
      <c r="C1708" s="162" t="str">
        <f>IF(ISBLANK('Nomenklatur komplett'!S1708),"-",'Nomenklatur komplett'!S1708)</f>
        <v>Lauperswil</v>
      </c>
    </row>
    <row r="1709" spans="1:3" x14ac:dyDescent="0.2">
      <c r="A1709" s="161" t="str">
        <f>IF(ISBLANK('Nomenklatur komplett'!Q1709),"",'Nomenklatur komplett'!Q1709)</f>
        <v/>
      </c>
      <c r="B1709" s="161">
        <f>IF(ISBLANK('Nomenklatur komplett'!R1709),"",'Nomenklatur komplett'!R1709)</f>
        <v>16180</v>
      </c>
      <c r="C1709" s="162" t="str">
        <f>IF(ISBLANK('Nomenklatur komplett'!S1709),"-",'Nomenklatur komplett'!S1709)</f>
        <v>Lauperswil Viertel</v>
      </c>
    </row>
    <row r="1710" spans="1:3" x14ac:dyDescent="0.2">
      <c r="A1710" s="161">
        <f>IF(ISBLANK('Nomenklatur komplett'!Q1710),"",'Nomenklatur komplett'!Q1710)</f>
        <v>5586</v>
      </c>
      <c r="B1710" s="161">
        <f>IF(ISBLANK('Nomenklatur komplett'!R1710),"",'Nomenklatur komplett'!R1710)</f>
        <v>14649</v>
      </c>
      <c r="C1710" s="162" t="str">
        <f>IF(ISBLANK('Nomenklatur komplett'!S1710),"-",'Nomenklatur komplett'!S1710)</f>
        <v>Lausanne</v>
      </c>
    </row>
    <row r="1711" spans="1:3" x14ac:dyDescent="0.2">
      <c r="A1711" s="161">
        <f>IF(ISBLANK('Nomenklatur komplett'!Q1711),"",'Nomenklatur komplett'!Q1711)</f>
        <v>2828</v>
      </c>
      <c r="B1711" s="161">
        <f>IF(ISBLANK('Nomenklatur komplett'!R1711),"",'Nomenklatur komplett'!R1711)</f>
        <v>13773</v>
      </c>
      <c r="C1711" s="162" t="str">
        <f>IF(ISBLANK('Nomenklatur komplett'!S1711),"-",'Nomenklatur komplett'!S1711)</f>
        <v>Lausen</v>
      </c>
    </row>
    <row r="1712" spans="1:3" x14ac:dyDescent="0.2">
      <c r="A1712" s="161">
        <f>IF(ISBLANK('Nomenklatur komplett'!Q1712),"",'Nomenklatur komplett'!Q1712)</f>
        <v>584</v>
      </c>
      <c r="B1712" s="161">
        <f>IF(ISBLANK('Nomenklatur komplett'!R1712),"",'Nomenklatur komplett'!R1712)</f>
        <v>15156</v>
      </c>
      <c r="C1712" s="162" t="str">
        <f>IF(ISBLANK('Nomenklatur komplett'!S1712),"-",'Nomenklatur komplett'!S1712)</f>
        <v>Lauterbrunnen</v>
      </c>
    </row>
    <row r="1713" spans="1:3" x14ac:dyDescent="0.2">
      <c r="A1713" s="161">
        <f>IF(ISBLANK('Nomenklatur komplett'!Q1713),"",'Nomenklatur komplett'!Q1713)</f>
        <v>2889</v>
      </c>
      <c r="B1713" s="161">
        <f>IF(ISBLANK('Nomenklatur komplett'!R1713),"",'Nomenklatur komplett'!R1713)</f>
        <v>13817</v>
      </c>
      <c r="C1713" s="162" t="str">
        <f>IF(ISBLANK('Nomenklatur komplett'!S1713),"-",'Nomenklatur komplett'!S1713)</f>
        <v>Lauwil</v>
      </c>
    </row>
    <row r="1714" spans="1:3" x14ac:dyDescent="0.2">
      <c r="A1714" s="161">
        <f>IF(ISBLANK('Nomenklatur komplett'!Q1714),"",'Nomenklatur komplett'!Q1714)</f>
        <v>5112</v>
      </c>
      <c r="B1714" s="161">
        <f>IF(ISBLANK('Nomenklatur komplett'!R1714),"",'Nomenklatur komplett'!R1714)</f>
        <v>16588</v>
      </c>
      <c r="C1714" s="162" t="str">
        <f>IF(ISBLANK('Nomenklatur komplett'!S1714),"-",'Nomenklatur komplett'!S1714)</f>
        <v>Lavertezzo</v>
      </c>
    </row>
    <row r="1715" spans="1:3" x14ac:dyDescent="0.2">
      <c r="A1715" s="161" t="str">
        <f>IF(ISBLANK('Nomenklatur komplett'!Q1715),"",'Nomenklatur komplett'!Q1715)</f>
        <v/>
      </c>
      <c r="B1715" s="161">
        <f>IF(ISBLANK('Nomenklatur komplett'!R1715),"",'Nomenklatur komplett'!R1715)</f>
        <v>16151</v>
      </c>
      <c r="C1715" s="162" t="str">
        <f>IF(ISBLANK('Nomenklatur komplett'!S1715),"-",'Nomenklatur komplett'!S1715)</f>
        <v>Lavey</v>
      </c>
    </row>
    <row r="1716" spans="1:3" x14ac:dyDescent="0.2">
      <c r="A1716" s="161">
        <f>IF(ISBLANK('Nomenklatur komplett'!Q1716),"",'Nomenklatur komplett'!Q1716)</f>
        <v>5406</v>
      </c>
      <c r="B1716" s="161">
        <f>IF(ISBLANK('Nomenklatur komplett'!R1716),"",'Nomenklatur komplett'!R1716)</f>
        <v>14645</v>
      </c>
      <c r="C1716" s="162" t="str">
        <f>IF(ISBLANK('Nomenklatur komplett'!S1716),"-",'Nomenklatur komplett'!S1716)</f>
        <v>Lavey-Morcles</v>
      </c>
    </row>
    <row r="1717" spans="1:3" x14ac:dyDescent="0.2">
      <c r="A1717" s="161">
        <f>IF(ISBLANK('Nomenklatur komplett'!Q1717),"",'Nomenklatur komplett'!Q1717)</f>
        <v>5637</v>
      </c>
      <c r="B1717" s="161">
        <f>IF(ISBLANK('Nomenklatur komplett'!R1717),"",'Nomenklatur komplett'!R1717)</f>
        <v>14650</v>
      </c>
      <c r="C1717" s="162" t="str">
        <f>IF(ISBLANK('Nomenklatur komplett'!S1717),"-",'Nomenklatur komplett'!S1717)</f>
        <v>Lavigny</v>
      </c>
    </row>
    <row r="1718" spans="1:3" x14ac:dyDescent="0.2">
      <c r="A1718" s="161" t="str">
        <f>IF(ISBLANK('Nomenklatur komplett'!Q1718),"",'Nomenklatur komplett'!Q1718)</f>
        <v/>
      </c>
      <c r="B1718" s="161">
        <f>IF(ISBLANK('Nomenklatur komplett'!R1718),"",'Nomenklatur komplett'!R1718)</f>
        <v>10147</v>
      </c>
      <c r="C1718" s="162" t="str">
        <f>IF(ISBLANK('Nomenklatur komplett'!S1718),"-",'Nomenklatur komplett'!S1718)</f>
        <v>Lavin</v>
      </c>
    </row>
    <row r="1719" spans="1:3" x14ac:dyDescent="0.2">
      <c r="A1719" s="161">
        <f>IF(ISBLANK('Nomenklatur komplett'!Q1719),"",'Nomenklatur komplett'!Q1719)</f>
        <v>5323</v>
      </c>
      <c r="B1719" s="161">
        <f>IF(ISBLANK('Nomenklatur komplett'!R1719),"",'Nomenklatur komplett'!R1719)</f>
        <v>14497</v>
      </c>
      <c r="C1719" s="162" t="str">
        <f>IF(ISBLANK('Nomenklatur komplett'!S1719),"-",'Nomenklatur komplett'!S1719)</f>
        <v>Lavizzara</v>
      </c>
    </row>
    <row r="1720" spans="1:3" x14ac:dyDescent="0.2">
      <c r="A1720" s="161">
        <f>IF(ISBLANK('Nomenklatur komplett'!Q1720),"",'Nomenklatur komplett'!Q1720)</f>
        <v>6061</v>
      </c>
      <c r="B1720" s="161">
        <f>IF(ISBLANK('Nomenklatur komplett'!R1720),"",'Nomenklatur komplett'!R1720)</f>
        <v>12609</v>
      </c>
      <c r="C1720" s="162" t="str">
        <f>IF(ISBLANK('Nomenklatur komplett'!S1720),"-",'Nomenklatur komplett'!S1720)</f>
        <v>Lax</v>
      </c>
    </row>
    <row r="1721" spans="1:3" x14ac:dyDescent="0.2">
      <c r="A1721" s="161" t="str">
        <f>IF(ISBLANK('Nomenklatur komplett'!Q1721),"",'Nomenklatur komplett'!Q1721)</f>
        <v/>
      </c>
      <c r="B1721" s="161">
        <f>IF(ISBLANK('Nomenklatur komplett'!R1721),"",'Nomenklatur komplett'!R1721)</f>
        <v>13216</v>
      </c>
      <c r="C1721" s="162" t="str">
        <f>IF(ISBLANK('Nomenklatur komplett'!S1721),"-",'Nomenklatur komplett'!S1721)</f>
        <v>Le Bry</v>
      </c>
    </row>
    <row r="1722" spans="1:3" x14ac:dyDescent="0.2">
      <c r="A1722" s="161" t="str">
        <f>IF(ISBLANK('Nomenklatur komplett'!Q1722),"",'Nomenklatur komplett'!Q1722)</f>
        <v/>
      </c>
      <c r="B1722" s="161">
        <f>IF(ISBLANK('Nomenklatur komplett'!R1722),"",'Nomenklatur komplett'!R1722)</f>
        <v>10953</v>
      </c>
      <c r="C1722" s="162" t="str">
        <f>IF(ISBLANK('Nomenklatur komplett'!S1722),"-",'Nomenklatur komplett'!S1722)</f>
        <v>Le Bémont (BE)</v>
      </c>
    </row>
    <row r="1723" spans="1:3" x14ac:dyDescent="0.2">
      <c r="A1723" s="161">
        <f>IF(ISBLANK('Nomenklatur komplett'!Q1723),"",'Nomenklatur komplett'!Q1723)</f>
        <v>6741</v>
      </c>
      <c r="B1723" s="161">
        <f>IF(ISBLANK('Nomenklatur komplett'!R1723),"",'Nomenklatur komplett'!R1723)</f>
        <v>13299</v>
      </c>
      <c r="C1723" s="162" t="str">
        <f>IF(ISBLANK('Nomenklatur komplett'!S1723),"-",'Nomenklatur komplett'!S1723)</f>
        <v>Le Bémont (JU)</v>
      </c>
    </row>
    <row r="1724" spans="1:3" x14ac:dyDescent="0.2">
      <c r="A1724" s="161">
        <f>IF(ISBLANK('Nomenklatur komplett'!Q1724),"",'Nomenklatur komplett'!Q1724)</f>
        <v>6434</v>
      </c>
      <c r="B1724" s="161">
        <f>IF(ISBLANK('Nomenklatur komplett'!R1724),"",'Nomenklatur komplett'!R1724)</f>
        <v>16101</v>
      </c>
      <c r="C1724" s="162" t="str">
        <f>IF(ISBLANK('Nomenklatur komplett'!S1724),"-",'Nomenklatur komplett'!S1724)</f>
        <v>Le Cerneux-Péquignot</v>
      </c>
    </row>
    <row r="1725" spans="1:3" x14ac:dyDescent="0.2">
      <c r="A1725" s="161">
        <f>IF(ISBLANK('Nomenklatur komplett'!Q1725),"",'Nomenklatur komplett'!Q1725)</f>
        <v>5872</v>
      </c>
      <c r="B1725" s="161">
        <f>IF(ISBLANK('Nomenklatur komplett'!R1725),"",'Nomenklatur komplett'!R1725)</f>
        <v>14646</v>
      </c>
      <c r="C1725" s="162" t="str">
        <f>IF(ISBLANK('Nomenklatur komplett'!S1725),"-",'Nomenklatur komplett'!S1725)</f>
        <v>Le Chenit</v>
      </c>
    </row>
    <row r="1726" spans="1:3" x14ac:dyDescent="0.2">
      <c r="A1726" s="161">
        <f>IF(ISBLANK('Nomenklatur komplett'!Q1726),"",'Nomenklatur komplett'!Q1726)</f>
        <v>2067</v>
      </c>
      <c r="B1726" s="161">
        <f>IF(ISBLANK('Nomenklatur komplett'!R1726),"",'Nomenklatur komplett'!R1726)</f>
        <v>12611</v>
      </c>
      <c r="C1726" s="162" t="str">
        <f>IF(ISBLANK('Nomenklatur komplett'!S1726),"-",'Nomenklatur komplett'!S1726)</f>
        <v>Le Châtelard</v>
      </c>
    </row>
    <row r="1727" spans="1:3" x14ac:dyDescent="0.2">
      <c r="A1727" s="161" t="str">
        <f>IF(ISBLANK('Nomenklatur komplett'!Q1727),"",'Nomenklatur komplett'!Q1727)</f>
        <v/>
      </c>
      <c r="B1727" s="161">
        <f>IF(ISBLANK('Nomenklatur komplett'!R1727),"",'Nomenklatur komplett'!R1727)</f>
        <v>16552</v>
      </c>
      <c r="C1727" s="162" t="str">
        <f>IF(ISBLANK('Nomenklatur komplett'!S1727),"-",'Nomenklatur komplett'!S1727)</f>
        <v>Le Châtelard-Montreux</v>
      </c>
    </row>
    <row r="1728" spans="1:3" x14ac:dyDescent="0.2">
      <c r="A1728" s="161" t="str">
        <f>IF(ISBLANK('Nomenklatur komplett'!Q1728),"",'Nomenklatur komplett'!Q1728)</f>
        <v/>
      </c>
      <c r="B1728" s="161">
        <f>IF(ISBLANK('Nomenklatur komplett'!R1728),"",'Nomenklatur komplett'!R1728)</f>
        <v>12613</v>
      </c>
      <c r="C1728" s="162" t="str">
        <f>IF(ISBLANK('Nomenklatur komplett'!S1728),"-",'Nomenklatur komplett'!S1728)</f>
        <v>Le Crêt</v>
      </c>
    </row>
    <row r="1729" spans="1:3" x14ac:dyDescent="0.2">
      <c r="A1729" s="161">
        <f>IF(ISBLANK('Nomenklatur komplett'!Q1729),"",'Nomenklatur komplett'!Q1729)</f>
        <v>2337</v>
      </c>
      <c r="B1729" s="161">
        <f>IF(ISBLANK('Nomenklatur komplett'!R1729),"",'Nomenklatur komplett'!R1729)</f>
        <v>14482</v>
      </c>
      <c r="C1729" s="162" t="str">
        <f>IF(ISBLANK('Nomenklatur komplett'!S1729),"-",'Nomenklatur komplett'!S1729)</f>
        <v>Le Flon</v>
      </c>
    </row>
    <row r="1730" spans="1:3" x14ac:dyDescent="0.2">
      <c r="A1730" s="161" t="str">
        <f>IF(ISBLANK('Nomenklatur komplett'!Q1730),"",'Nomenklatur komplett'!Q1730)</f>
        <v/>
      </c>
      <c r="B1730" s="161">
        <f>IF(ISBLANK('Nomenklatur komplett'!R1730),"",'Nomenklatur komplett'!R1730)</f>
        <v>14372</v>
      </c>
      <c r="C1730" s="162" t="str">
        <f>IF(ISBLANK('Nomenklatur komplett'!S1730),"-",'Nomenklatur komplett'!S1730)</f>
        <v>Le Glèbe</v>
      </c>
    </row>
    <row r="1731" spans="1:3" x14ac:dyDescent="0.2">
      <c r="A1731" s="161">
        <f>IF(ISBLANK('Nomenklatur komplett'!Q1731),"",'Nomenklatur komplett'!Q1731)</f>
        <v>6623</v>
      </c>
      <c r="B1731" s="161">
        <f>IF(ISBLANK('Nomenklatur komplett'!R1731),"",'Nomenklatur komplett'!R1731)</f>
        <v>12606</v>
      </c>
      <c r="C1731" s="162" t="str">
        <f>IF(ISBLANK('Nomenklatur komplett'!S1731),"-",'Nomenklatur komplett'!S1731)</f>
        <v>Le Grand-Saconnex</v>
      </c>
    </row>
    <row r="1732" spans="1:3" x14ac:dyDescent="0.2">
      <c r="A1732" s="161">
        <f>IF(ISBLANK('Nomenklatur komplett'!Q1732),"",'Nomenklatur komplett'!Q1732)</f>
        <v>6455</v>
      </c>
      <c r="B1732" s="161">
        <f>IF(ISBLANK('Nomenklatur komplett'!R1732),"",'Nomenklatur komplett'!R1732)</f>
        <v>16109</v>
      </c>
      <c r="C1732" s="162" t="str">
        <f>IF(ISBLANK('Nomenklatur komplett'!S1732),"-",'Nomenklatur komplett'!S1732)</f>
        <v>Le Landeron</v>
      </c>
    </row>
    <row r="1733" spans="1:3" x14ac:dyDescent="0.2">
      <c r="A1733" s="161">
        <f>IF(ISBLANK('Nomenklatur komplett'!Q1733),"",'Nomenklatur komplett'!Q1733)</f>
        <v>5873</v>
      </c>
      <c r="B1733" s="161">
        <f>IF(ISBLANK('Nomenklatur komplett'!R1733),"",'Nomenklatur komplett'!R1733)</f>
        <v>14648</v>
      </c>
      <c r="C1733" s="162" t="str">
        <f>IF(ISBLANK('Nomenklatur komplett'!S1733),"-",'Nomenklatur komplett'!S1733)</f>
        <v>Le Lieu</v>
      </c>
    </row>
    <row r="1734" spans="1:3" x14ac:dyDescent="0.2">
      <c r="A1734" s="161">
        <f>IF(ISBLANK('Nomenklatur komplett'!Q1734),"",'Nomenklatur komplett'!Q1734)</f>
        <v>6436</v>
      </c>
      <c r="B1734" s="161">
        <f>IF(ISBLANK('Nomenklatur komplett'!R1734),"",'Nomenklatur komplett'!R1734)</f>
        <v>16605</v>
      </c>
      <c r="C1734" s="162" t="str">
        <f>IF(ISBLANK('Nomenklatur komplett'!S1734),"-",'Nomenklatur komplett'!S1734)</f>
        <v>Le Locle</v>
      </c>
    </row>
    <row r="1735" spans="1:3" x14ac:dyDescent="0.2">
      <c r="A1735" s="161">
        <f>IF(ISBLANK('Nomenklatur komplett'!Q1735),"",'Nomenklatur komplett'!Q1735)</f>
        <v>5587</v>
      </c>
      <c r="B1735" s="161">
        <f>IF(ISBLANK('Nomenklatur komplett'!R1735),"",'Nomenklatur komplett'!R1735)</f>
        <v>14647</v>
      </c>
      <c r="C1735" s="162" t="str">
        <f>IF(ISBLANK('Nomenklatur komplett'!S1735),"-",'Nomenklatur komplett'!S1735)</f>
        <v>Le Mont-sur-Lausanne</v>
      </c>
    </row>
    <row r="1736" spans="1:3" x14ac:dyDescent="0.2">
      <c r="A1736" s="161">
        <f>IF(ISBLANK('Nomenklatur komplett'!Q1736),"",'Nomenklatur komplett'!Q1736)</f>
        <v>2220</v>
      </c>
      <c r="B1736" s="161">
        <f>IF(ISBLANK('Nomenklatur komplett'!R1736),"",'Nomenklatur komplett'!R1736)</f>
        <v>14369</v>
      </c>
      <c r="C1736" s="162" t="str">
        <f>IF(ISBLANK('Nomenklatur komplett'!S1736),"-",'Nomenklatur komplett'!S1736)</f>
        <v>Le Mouret</v>
      </c>
    </row>
    <row r="1737" spans="1:3" x14ac:dyDescent="0.2">
      <c r="A1737" s="161">
        <f>IF(ISBLANK('Nomenklatur komplett'!Q1737),"",'Nomenklatur komplett'!Q1737)</f>
        <v>6754</v>
      </c>
      <c r="B1737" s="161">
        <f>IF(ISBLANK('Nomenklatur komplett'!R1737),"",'Nomenklatur komplett'!R1737)</f>
        <v>13312</v>
      </c>
      <c r="C1737" s="162" t="str">
        <f>IF(ISBLANK('Nomenklatur komplett'!S1737),"-",'Nomenklatur komplett'!S1737)</f>
        <v>Le Noirmont</v>
      </c>
    </row>
    <row r="1738" spans="1:3" x14ac:dyDescent="0.2">
      <c r="A1738" s="161" t="str">
        <f>IF(ISBLANK('Nomenklatur komplett'!Q1738),"",'Nomenklatur komplett'!Q1738)</f>
        <v/>
      </c>
      <c r="B1738" s="161">
        <f>IF(ISBLANK('Nomenklatur komplett'!R1738),"",'Nomenklatur komplett'!R1738)</f>
        <v>16447</v>
      </c>
      <c r="C1738" s="162" t="str">
        <f>IF(ISBLANK('Nomenklatur komplett'!S1738),"-",'Nomenklatur komplett'!S1738)</f>
        <v>Le Petit-Saconnex</v>
      </c>
    </row>
    <row r="1739" spans="1:3" x14ac:dyDescent="0.2">
      <c r="A1739" s="161" t="str">
        <f>IF(ISBLANK('Nomenklatur komplett'!Q1739),"",'Nomenklatur komplett'!Q1739)</f>
        <v/>
      </c>
      <c r="B1739" s="161">
        <f>IF(ISBLANK('Nomenklatur komplett'!R1739),"",'Nomenklatur komplett'!R1739)</f>
        <v>10967</v>
      </c>
      <c r="C1739" s="162" t="str">
        <f>IF(ISBLANK('Nomenklatur komplett'!S1739),"-",'Nomenklatur komplett'!S1739)</f>
        <v>Le Peuchapatte</v>
      </c>
    </row>
    <row r="1740" spans="1:3" x14ac:dyDescent="0.2">
      <c r="A1740" s="161">
        <f>IF(ISBLANK('Nomenklatur komplett'!Q1740),"",'Nomenklatur komplett'!Q1740)</f>
        <v>2145</v>
      </c>
      <c r="B1740" s="161">
        <f>IF(ISBLANK('Nomenklatur komplett'!R1740),"",'Nomenklatur komplett'!R1740)</f>
        <v>12618</v>
      </c>
      <c r="C1740" s="162" t="str">
        <f>IF(ISBLANK('Nomenklatur komplett'!S1740),"-",'Nomenklatur komplett'!S1740)</f>
        <v>Le Pâquier (FR)</v>
      </c>
    </row>
    <row r="1741" spans="1:3" x14ac:dyDescent="0.2">
      <c r="A1741" s="161" t="str">
        <f>IF(ISBLANK('Nomenklatur komplett'!Q1741),"",'Nomenklatur komplett'!Q1741)</f>
        <v/>
      </c>
      <c r="B1741" s="161">
        <f>IF(ISBLANK('Nomenklatur komplett'!R1741),"",'Nomenklatur komplett'!R1741)</f>
        <v>12619</v>
      </c>
      <c r="C1741" s="162" t="str">
        <f>IF(ISBLANK('Nomenklatur komplett'!S1741),"-",'Nomenklatur komplett'!S1741)</f>
        <v>Le Pâquier (NE)</v>
      </c>
    </row>
    <row r="1742" spans="1:3" x14ac:dyDescent="0.2">
      <c r="A1742" s="161" t="str">
        <f>IF(ISBLANK('Nomenklatur komplett'!Q1742),"",'Nomenklatur komplett'!Q1742)</f>
        <v/>
      </c>
      <c r="B1742" s="161">
        <f>IF(ISBLANK('Nomenklatur komplett'!R1742),"",'Nomenklatur komplett'!R1742)</f>
        <v>11344</v>
      </c>
      <c r="C1742" s="162" t="str">
        <f>IF(ISBLANK('Nomenklatur komplett'!S1742),"-",'Nomenklatur komplett'!S1742)</f>
        <v>Le Saulgy</v>
      </c>
    </row>
    <row r="1743" spans="1:3" x14ac:dyDescent="0.2">
      <c r="A1743" s="161">
        <f>IF(ISBLANK('Nomenklatur komplett'!Q1743),"",'Nomenklatur komplett'!Q1743)</f>
        <v>5731</v>
      </c>
      <c r="B1743" s="161">
        <f>IF(ISBLANK('Nomenklatur komplett'!R1743),"",'Nomenklatur komplett'!R1743)</f>
        <v>14639</v>
      </c>
      <c r="C1743" s="162" t="str">
        <f>IF(ISBLANK('Nomenklatur komplett'!S1743),"-",'Nomenklatur komplett'!S1743)</f>
        <v>Le Vaud</v>
      </c>
    </row>
    <row r="1744" spans="1:3" x14ac:dyDescent="0.2">
      <c r="A1744" s="161" t="str">
        <f>IF(ISBLANK('Nomenklatur komplett'!Q1744),"",'Nomenklatur komplett'!Q1744)</f>
        <v/>
      </c>
      <c r="B1744" s="161">
        <f>IF(ISBLANK('Nomenklatur komplett'!R1744),"",'Nomenklatur komplett'!R1744)</f>
        <v>10171</v>
      </c>
      <c r="C1744" s="162" t="str">
        <f>IF(ISBLANK('Nomenklatur komplett'!S1744),"-",'Nomenklatur komplett'!S1744)</f>
        <v>Leggia</v>
      </c>
    </row>
    <row r="1745" spans="1:3" x14ac:dyDescent="0.2">
      <c r="A1745" s="161">
        <f>IF(ISBLANK('Nomenklatur komplett'!Q1745),"",'Nomenklatur komplett'!Q1745)</f>
        <v>4311</v>
      </c>
      <c r="B1745" s="161">
        <f>IF(ISBLANK('Nomenklatur komplett'!R1745),"",'Nomenklatur komplett'!R1745)</f>
        <v>12694</v>
      </c>
      <c r="C1745" s="162" t="str">
        <f>IF(ISBLANK('Nomenklatur komplett'!S1745),"-",'Nomenklatur komplett'!S1745)</f>
        <v>Leibstadt</v>
      </c>
    </row>
    <row r="1746" spans="1:3" x14ac:dyDescent="0.2">
      <c r="A1746" s="161">
        <f>IF(ISBLANK('Nomenklatur komplett'!Q1746),"",'Nomenklatur komplett'!Q1746)</f>
        <v>4137</v>
      </c>
      <c r="B1746" s="161">
        <f>IF(ISBLANK('Nomenklatur komplett'!R1746),"",'Nomenklatur komplett'!R1746)</f>
        <v>12783</v>
      </c>
      <c r="C1746" s="162" t="str">
        <f>IF(ISBLANK('Nomenklatur komplett'!S1746),"-",'Nomenklatur komplett'!S1746)</f>
        <v>Leimbach (AG)</v>
      </c>
    </row>
    <row r="1747" spans="1:3" x14ac:dyDescent="0.2">
      <c r="A1747" s="161" t="str">
        <f>IF(ISBLANK('Nomenklatur komplett'!Q1747),"",'Nomenklatur komplett'!Q1747)</f>
        <v/>
      </c>
      <c r="B1747" s="161">
        <f>IF(ISBLANK('Nomenklatur komplett'!R1747),"",'Nomenklatur komplett'!R1747)</f>
        <v>12784</v>
      </c>
      <c r="C1747" s="162" t="str">
        <f>IF(ISBLANK('Nomenklatur komplett'!S1747),"-",'Nomenklatur komplett'!S1747)</f>
        <v>Leimbach (TG)</v>
      </c>
    </row>
    <row r="1748" spans="1:3" x14ac:dyDescent="0.2">
      <c r="A1748" s="161" t="str">
        <f>IF(ISBLANK('Nomenklatur komplett'!Q1748),"",'Nomenklatur komplett'!Q1748)</f>
        <v/>
      </c>
      <c r="B1748" s="161">
        <f>IF(ISBLANK('Nomenklatur komplett'!R1748),"",'Nomenklatur komplett'!R1748)</f>
        <v>12785</v>
      </c>
      <c r="C1748" s="162" t="str">
        <f>IF(ISBLANK('Nomenklatur komplett'!S1748),"-",'Nomenklatur komplett'!S1748)</f>
        <v>Leimiswil</v>
      </c>
    </row>
    <row r="1749" spans="1:3" x14ac:dyDescent="0.2">
      <c r="A1749" s="161">
        <f>IF(ISBLANK('Nomenklatur komplett'!Q1749),"",'Nomenklatur komplett'!Q1749)</f>
        <v>585</v>
      </c>
      <c r="B1749" s="161">
        <f>IF(ISBLANK('Nomenklatur komplett'!R1749),"",'Nomenklatur komplett'!R1749)</f>
        <v>15157</v>
      </c>
      <c r="C1749" s="162" t="str">
        <f>IF(ISBLANK('Nomenklatur komplett'!S1749),"-",'Nomenklatur komplett'!S1749)</f>
        <v>Leissigen</v>
      </c>
    </row>
    <row r="1750" spans="1:3" x14ac:dyDescent="0.2">
      <c r="A1750" s="161">
        <f>IF(ISBLANK('Nomenklatur komplett'!Q1750),"",'Nomenklatur komplett'!Q1750)</f>
        <v>4312</v>
      </c>
      <c r="B1750" s="161">
        <f>IF(ISBLANK('Nomenklatur komplett'!R1750),"",'Nomenklatur komplett'!R1750)</f>
        <v>12786</v>
      </c>
      <c r="C1750" s="162" t="str">
        <f>IF(ISBLANK('Nomenklatur komplett'!S1750),"-",'Nomenklatur komplett'!S1750)</f>
        <v>Lengnau (AG)</v>
      </c>
    </row>
    <row r="1751" spans="1:3" x14ac:dyDescent="0.2">
      <c r="A1751" s="161">
        <f>IF(ISBLANK('Nomenklatur komplett'!Q1751),"",'Nomenklatur komplett'!Q1751)</f>
        <v>387</v>
      </c>
      <c r="B1751" s="161">
        <f>IF(ISBLANK('Nomenklatur komplett'!R1751),"",'Nomenklatur komplett'!R1751)</f>
        <v>15050</v>
      </c>
      <c r="C1751" s="162" t="str">
        <f>IF(ISBLANK('Nomenklatur komplett'!S1751),"-",'Nomenklatur komplett'!S1751)</f>
        <v>Lengnau (BE)</v>
      </c>
    </row>
    <row r="1752" spans="1:3" x14ac:dyDescent="0.2">
      <c r="A1752" s="161">
        <f>IF(ISBLANK('Nomenklatur komplett'!Q1752),"",'Nomenklatur komplett'!Q1752)</f>
        <v>4683</v>
      </c>
      <c r="B1752" s="161">
        <f>IF(ISBLANK('Nomenklatur komplett'!R1752),"",'Nomenklatur komplett'!R1752)</f>
        <v>15460</v>
      </c>
      <c r="C1752" s="162" t="str">
        <f>IF(ISBLANK('Nomenklatur komplett'!S1752),"-",'Nomenklatur komplett'!S1752)</f>
        <v>Lengwil</v>
      </c>
    </row>
    <row r="1753" spans="1:3" x14ac:dyDescent="0.2">
      <c r="A1753" s="161">
        <f>IF(ISBLANK('Nomenklatur komplett'!Q1753),"",'Nomenklatur komplett'!Q1753)</f>
        <v>792</v>
      </c>
      <c r="B1753" s="161">
        <f>IF(ISBLANK('Nomenklatur komplett'!R1753),"",'Nomenklatur komplett'!R1753)</f>
        <v>15276</v>
      </c>
      <c r="C1753" s="162" t="str">
        <f>IF(ISBLANK('Nomenklatur komplett'!S1753),"-",'Nomenklatur komplett'!S1753)</f>
        <v>Lenk</v>
      </c>
    </row>
    <row r="1754" spans="1:3" x14ac:dyDescent="0.2">
      <c r="A1754" s="161">
        <f>IF(ISBLANK('Nomenklatur komplett'!Q1754),"",'Nomenklatur komplett'!Q1754)</f>
        <v>6240</v>
      </c>
      <c r="B1754" s="161">
        <f>IF(ISBLANK('Nomenklatur komplett'!R1754),"",'Nomenklatur komplett'!R1754)</f>
        <v>12797</v>
      </c>
      <c r="C1754" s="162" t="str">
        <f>IF(ISBLANK('Nomenklatur komplett'!S1754),"-",'Nomenklatur komplett'!S1754)</f>
        <v>Lens</v>
      </c>
    </row>
    <row r="1755" spans="1:3" x14ac:dyDescent="0.2">
      <c r="A1755" s="161" t="str">
        <f>IF(ISBLANK('Nomenklatur komplett'!Q1755),"",'Nomenklatur komplett'!Q1755)</f>
        <v/>
      </c>
      <c r="B1755" s="161">
        <f>IF(ISBLANK('Nomenklatur komplett'!R1755),"",'Nomenklatur komplett'!R1755)</f>
        <v>12789</v>
      </c>
      <c r="C1755" s="162" t="str">
        <f>IF(ISBLANK('Nomenklatur komplett'!S1755),"-",'Nomenklatur komplett'!S1755)</f>
        <v>Lentigny</v>
      </c>
    </row>
    <row r="1756" spans="1:3" x14ac:dyDescent="0.2">
      <c r="A1756" s="161" t="str">
        <f>IF(ISBLANK('Nomenklatur komplett'!Q1756),"",'Nomenklatur komplett'!Q1756)</f>
        <v/>
      </c>
      <c r="B1756" s="161">
        <f>IF(ISBLANK('Nomenklatur komplett'!R1756),"",'Nomenklatur komplett'!R1756)</f>
        <v>16509</v>
      </c>
      <c r="C1756" s="162" t="str">
        <f>IF(ISBLANK('Nomenklatur komplett'!S1756),"-",'Nomenklatur komplett'!S1756)</f>
        <v>Lenz</v>
      </c>
    </row>
    <row r="1757" spans="1:3" x14ac:dyDescent="0.2">
      <c r="A1757" s="161">
        <f>IF(ISBLANK('Nomenklatur komplett'!Q1757),"",'Nomenklatur komplett'!Q1757)</f>
        <v>4201</v>
      </c>
      <c r="B1757" s="161">
        <f>IF(ISBLANK('Nomenklatur komplett'!R1757),"",'Nomenklatur komplett'!R1757)</f>
        <v>12782</v>
      </c>
      <c r="C1757" s="162" t="str">
        <f>IF(ISBLANK('Nomenklatur komplett'!S1757),"-",'Nomenklatur komplett'!S1757)</f>
        <v>Lenzburg</v>
      </c>
    </row>
    <row r="1758" spans="1:3" x14ac:dyDescent="0.2">
      <c r="A1758" s="161" t="str">
        <f>IF(ISBLANK('Nomenklatur komplett'!Q1758),"",'Nomenklatur komplett'!Q1758)</f>
        <v/>
      </c>
      <c r="B1758" s="161">
        <f>IF(ISBLANK('Nomenklatur komplett'!R1758),"",'Nomenklatur komplett'!R1758)</f>
        <v>12791</v>
      </c>
      <c r="C1758" s="162" t="str">
        <f>IF(ISBLANK('Nomenklatur komplett'!S1758),"-",'Nomenklatur komplett'!S1758)</f>
        <v>Leontica</v>
      </c>
    </row>
    <row r="1759" spans="1:3" x14ac:dyDescent="0.2">
      <c r="A1759" s="161" t="str">
        <f>IF(ISBLANK('Nomenklatur komplett'!Q1759),"",'Nomenklatur komplett'!Q1759)</f>
        <v/>
      </c>
      <c r="B1759" s="161">
        <f>IF(ISBLANK('Nomenklatur komplett'!R1759),"",'Nomenklatur komplett'!R1759)</f>
        <v>13202</v>
      </c>
      <c r="C1759" s="162" t="str">
        <f>IF(ISBLANK('Nomenklatur komplett'!S1759),"-",'Nomenklatur komplett'!S1759)</f>
        <v>Les Agettes</v>
      </c>
    </row>
    <row r="1760" spans="1:3" x14ac:dyDescent="0.2">
      <c r="A1760" s="161" t="str">
        <f>IF(ISBLANK('Nomenklatur komplett'!Q1760),"",'Nomenklatur komplett'!Q1760)</f>
        <v/>
      </c>
      <c r="B1760" s="161">
        <f>IF(ISBLANK('Nomenklatur komplett'!R1760),"",'Nomenklatur komplett'!R1760)</f>
        <v>12792</v>
      </c>
      <c r="C1760" s="162" t="str">
        <f>IF(ISBLANK('Nomenklatur komplett'!S1760),"-",'Nomenklatur komplett'!S1760)</f>
        <v>Les Bayards</v>
      </c>
    </row>
    <row r="1761" spans="1:3" x14ac:dyDescent="0.2">
      <c r="A1761" s="161">
        <f>IF(ISBLANK('Nomenklatur komplett'!Q1761),"",'Nomenklatur komplett'!Q1761)</f>
        <v>6742</v>
      </c>
      <c r="B1761" s="161">
        <f>IF(ISBLANK('Nomenklatur komplett'!R1761),"",'Nomenklatur komplett'!R1761)</f>
        <v>13300</v>
      </c>
      <c r="C1761" s="162" t="str">
        <f>IF(ISBLANK('Nomenklatur komplett'!S1761),"-",'Nomenklatur komplett'!S1761)</f>
        <v>Les Bois</v>
      </c>
    </row>
    <row r="1762" spans="1:3" x14ac:dyDescent="0.2">
      <c r="A1762" s="161" t="str">
        <f>IF(ISBLANK('Nomenklatur komplett'!Q1762),"",'Nomenklatur komplett'!Q1762)</f>
        <v/>
      </c>
      <c r="B1762" s="161">
        <f>IF(ISBLANK('Nomenklatur komplett'!R1762),"",'Nomenklatur komplett'!R1762)</f>
        <v>12793</v>
      </c>
      <c r="C1762" s="162" t="str">
        <f>IF(ISBLANK('Nomenklatur komplett'!S1762),"-",'Nomenklatur komplett'!S1762)</f>
        <v>Les Brenets</v>
      </c>
    </row>
    <row r="1763" spans="1:3" x14ac:dyDescent="0.2">
      <c r="A1763" s="161">
        <f>IF(ISBLANK('Nomenklatur komplett'!Q1763),"",'Nomenklatur komplett'!Q1763)</f>
        <v>6743</v>
      </c>
      <c r="B1763" s="161">
        <f>IF(ISBLANK('Nomenklatur komplett'!R1763),"",'Nomenklatur komplett'!R1763)</f>
        <v>13301</v>
      </c>
      <c r="C1763" s="162" t="str">
        <f>IF(ISBLANK('Nomenklatur komplett'!S1763),"-",'Nomenklatur komplett'!S1763)</f>
        <v>Les Breuleux</v>
      </c>
    </row>
    <row r="1764" spans="1:3" x14ac:dyDescent="0.2">
      <c r="A1764" s="161">
        <f>IF(ISBLANK('Nomenklatur komplett'!Q1764),"",'Nomenklatur komplett'!Q1764)</f>
        <v>5750</v>
      </c>
      <c r="B1764" s="161">
        <f>IF(ISBLANK('Nomenklatur komplett'!R1764),"",'Nomenklatur komplett'!R1764)</f>
        <v>14627</v>
      </c>
      <c r="C1764" s="162" t="str">
        <f>IF(ISBLANK('Nomenklatur komplett'!S1764),"-",'Nomenklatur komplett'!S1764)</f>
        <v>Les Clées</v>
      </c>
    </row>
    <row r="1765" spans="1:3" x14ac:dyDescent="0.2">
      <c r="A1765" s="161" t="str">
        <f>IF(ISBLANK('Nomenklatur komplett'!Q1765),"",'Nomenklatur komplett'!Q1765)</f>
        <v/>
      </c>
      <c r="B1765" s="161">
        <f>IF(ISBLANK('Nomenklatur komplett'!R1765),"",'Nomenklatur komplett'!R1765)</f>
        <v>12795</v>
      </c>
      <c r="C1765" s="162" t="str">
        <f>IF(ISBLANK('Nomenklatur komplett'!S1765),"-",'Nomenklatur komplett'!S1765)</f>
        <v>Les Cullayes</v>
      </c>
    </row>
    <row r="1766" spans="1:3" x14ac:dyDescent="0.2">
      <c r="A1766" s="161" t="str">
        <f>IF(ISBLANK('Nomenklatur komplett'!Q1766),"",'Nomenklatur komplett'!Q1766)</f>
        <v/>
      </c>
      <c r="B1766" s="161">
        <f>IF(ISBLANK('Nomenklatur komplett'!R1766),"",'Nomenklatur komplett'!R1766)</f>
        <v>12796</v>
      </c>
      <c r="C1766" s="162" t="str">
        <f>IF(ISBLANK('Nomenklatur komplett'!S1766),"-",'Nomenklatur komplett'!S1766)</f>
        <v>Les Ecasseys</v>
      </c>
    </row>
    <row r="1767" spans="1:3" x14ac:dyDescent="0.2">
      <c r="A1767" s="161">
        <f>IF(ISBLANK('Nomenklatur komplett'!Q1767),"",'Nomenklatur komplett'!Q1767)</f>
        <v>6745</v>
      </c>
      <c r="B1767" s="161">
        <f>IF(ISBLANK('Nomenklatur komplett'!R1767),"",'Nomenklatur komplett'!R1767)</f>
        <v>13303</v>
      </c>
      <c r="C1767" s="162" t="str">
        <f>IF(ISBLANK('Nomenklatur komplett'!S1767),"-",'Nomenklatur komplett'!S1767)</f>
        <v>Les Enfers</v>
      </c>
    </row>
    <row r="1768" spans="1:3" x14ac:dyDescent="0.2">
      <c r="A1768" s="161" t="str">
        <f>IF(ISBLANK('Nomenklatur komplett'!Q1768),"",'Nomenklatur komplett'!Q1768)</f>
        <v/>
      </c>
      <c r="B1768" s="161">
        <f>IF(ISBLANK('Nomenklatur komplett'!R1768),"",'Nomenklatur komplett'!R1768)</f>
        <v>16323</v>
      </c>
      <c r="C1768" s="162" t="str">
        <f>IF(ISBLANK('Nomenklatur komplett'!S1768),"-",'Nomenklatur komplett'!S1768)</f>
        <v>Les Eplatures</v>
      </c>
    </row>
    <row r="1769" spans="1:3" x14ac:dyDescent="0.2">
      <c r="A1769" s="161" t="str">
        <f>IF(ISBLANK('Nomenklatur komplett'!Q1769),"",'Nomenklatur komplett'!Q1769)</f>
        <v/>
      </c>
      <c r="B1769" s="161">
        <f>IF(ISBLANK('Nomenklatur komplett'!R1769),"",'Nomenklatur komplett'!R1769)</f>
        <v>12774</v>
      </c>
      <c r="C1769" s="162" t="str">
        <f>IF(ISBLANK('Nomenklatur komplett'!S1769),"-",'Nomenklatur komplett'!S1769)</f>
        <v>Les Friques</v>
      </c>
    </row>
    <row r="1770" spans="1:3" x14ac:dyDescent="0.2">
      <c r="A1770" s="161" t="str">
        <f>IF(ISBLANK('Nomenklatur komplett'!Q1770),"",'Nomenklatur komplett'!Q1770)</f>
        <v/>
      </c>
      <c r="B1770" s="161">
        <f>IF(ISBLANK('Nomenklatur komplett'!R1770),"",'Nomenklatur komplett'!R1770)</f>
        <v>12772</v>
      </c>
      <c r="C1770" s="162" t="str">
        <f>IF(ISBLANK('Nomenklatur komplett'!S1770),"-",'Nomenklatur komplett'!S1770)</f>
        <v>Les Geneveys-sur-Coffrane</v>
      </c>
    </row>
    <row r="1771" spans="1:3" x14ac:dyDescent="0.2">
      <c r="A1771" s="161" t="str">
        <f>IF(ISBLANK('Nomenklatur komplett'!Q1771),"",'Nomenklatur komplett'!Q1771)</f>
        <v/>
      </c>
      <c r="B1771" s="161">
        <f>IF(ISBLANK('Nomenklatur komplett'!R1771),"",'Nomenklatur komplett'!R1771)</f>
        <v>10960</v>
      </c>
      <c r="C1771" s="162" t="str">
        <f>IF(ISBLANK('Nomenklatur komplett'!S1771),"-",'Nomenklatur komplett'!S1771)</f>
        <v>Les Genevez (BE)</v>
      </c>
    </row>
    <row r="1772" spans="1:3" x14ac:dyDescent="0.2">
      <c r="A1772" s="161">
        <f>IF(ISBLANK('Nomenklatur komplett'!Q1772),"",'Nomenklatur komplett'!Q1772)</f>
        <v>6748</v>
      </c>
      <c r="B1772" s="161">
        <f>IF(ISBLANK('Nomenklatur komplett'!R1772),"",'Nomenklatur komplett'!R1772)</f>
        <v>13306</v>
      </c>
      <c r="C1772" s="162" t="str">
        <f>IF(ISBLANK('Nomenklatur komplett'!S1772),"-",'Nomenklatur komplett'!S1772)</f>
        <v>Les Genevez (JU)</v>
      </c>
    </row>
    <row r="1773" spans="1:3" x14ac:dyDescent="0.2">
      <c r="A1773" s="161" t="str">
        <f>IF(ISBLANK('Nomenklatur komplett'!Q1773),"",'Nomenklatur komplett'!Q1773)</f>
        <v/>
      </c>
      <c r="B1773" s="161">
        <f>IF(ISBLANK('Nomenklatur komplett'!R1773),"",'Nomenklatur komplett'!R1773)</f>
        <v>11361</v>
      </c>
      <c r="C1773" s="162" t="str">
        <f>IF(ISBLANK('Nomenklatur komplett'!S1773),"-",'Nomenklatur komplett'!S1773)</f>
        <v>Les Glânes</v>
      </c>
    </row>
    <row r="1774" spans="1:3" x14ac:dyDescent="0.2">
      <c r="A1774" s="161" t="str">
        <f>IF(ISBLANK('Nomenklatur komplett'!Q1774),"",'Nomenklatur komplett'!Q1774)</f>
        <v/>
      </c>
      <c r="B1774" s="161">
        <f>IF(ISBLANK('Nomenklatur komplett'!R1774),"",'Nomenklatur komplett'!R1774)</f>
        <v>12788</v>
      </c>
      <c r="C1774" s="162" t="str">
        <f>IF(ISBLANK('Nomenklatur komplett'!S1774),"-",'Nomenklatur komplett'!S1774)</f>
        <v>Les Hauts-Geneveys</v>
      </c>
    </row>
    <row r="1775" spans="1:3" x14ac:dyDescent="0.2">
      <c r="A1775" s="161">
        <f>IF(ISBLANK('Nomenklatur komplett'!Q1775),"",'Nomenklatur komplett'!Q1775)</f>
        <v>2050</v>
      </c>
      <c r="B1775" s="161">
        <f>IF(ISBLANK('Nomenklatur komplett'!R1775),"",'Nomenklatur komplett'!R1775)</f>
        <v>14474</v>
      </c>
      <c r="C1775" s="162" t="str">
        <f>IF(ISBLANK('Nomenklatur komplett'!S1775),"-",'Nomenklatur komplett'!S1775)</f>
        <v>Les Montets</v>
      </c>
    </row>
    <row r="1776" spans="1:3" x14ac:dyDescent="0.2">
      <c r="A1776" s="161" t="str">
        <f>IF(ISBLANK('Nomenklatur komplett'!Q1776),"",'Nomenklatur komplett'!Q1776)</f>
        <v/>
      </c>
      <c r="B1776" s="161">
        <f>IF(ISBLANK('Nomenklatur komplett'!R1776),"",'Nomenklatur komplett'!R1776)</f>
        <v>16551</v>
      </c>
      <c r="C1776" s="162" t="str">
        <f>IF(ISBLANK('Nomenklatur komplett'!S1776),"-",'Nomenklatur komplett'!S1776)</f>
        <v>Les Planches</v>
      </c>
    </row>
    <row r="1777" spans="1:3" x14ac:dyDescent="0.2">
      <c r="A1777" s="161">
        <f>IF(ISBLANK('Nomenklatur komplett'!Q1777),"",'Nomenklatur komplett'!Q1777)</f>
        <v>6422</v>
      </c>
      <c r="B1777" s="161">
        <f>IF(ISBLANK('Nomenklatur komplett'!R1777),"",'Nomenklatur komplett'!R1777)</f>
        <v>16096</v>
      </c>
      <c r="C1777" s="162" t="str">
        <f>IF(ISBLANK('Nomenklatur komplett'!S1777),"-",'Nomenklatur komplett'!S1777)</f>
        <v>Les Planchettes</v>
      </c>
    </row>
    <row r="1778" spans="1:3" x14ac:dyDescent="0.2">
      <c r="A1778" s="161" t="str">
        <f>IF(ISBLANK('Nomenklatur komplett'!Q1778),"",'Nomenklatur komplett'!Q1778)</f>
        <v/>
      </c>
      <c r="B1778" s="161">
        <f>IF(ISBLANK('Nomenklatur komplett'!R1778),"",'Nomenklatur komplett'!R1778)</f>
        <v>10968</v>
      </c>
      <c r="C1778" s="162" t="str">
        <f>IF(ISBLANK('Nomenklatur komplett'!S1778),"-",'Nomenklatur komplett'!S1778)</f>
        <v>Les Pommerats</v>
      </c>
    </row>
    <row r="1779" spans="1:3" x14ac:dyDescent="0.2">
      <c r="A1779" s="161">
        <f>IF(ISBLANK('Nomenklatur komplett'!Q1779),"",'Nomenklatur komplett'!Q1779)</f>
        <v>6437</v>
      </c>
      <c r="B1779" s="161">
        <f>IF(ISBLANK('Nomenklatur komplett'!R1779),"",'Nomenklatur komplett'!R1779)</f>
        <v>16104</v>
      </c>
      <c r="C1779" s="162" t="str">
        <f>IF(ISBLANK('Nomenklatur komplett'!S1779),"-",'Nomenklatur komplett'!S1779)</f>
        <v>Les Ponts-de-Martel</v>
      </c>
    </row>
    <row r="1780" spans="1:3" x14ac:dyDescent="0.2">
      <c r="A1780" s="161" t="str">
        <f>IF(ISBLANK('Nomenklatur komplett'!Q1780),"",'Nomenklatur komplett'!Q1780)</f>
        <v/>
      </c>
      <c r="B1780" s="161">
        <f>IF(ISBLANK('Nomenklatur komplett'!R1780),"",'Nomenklatur komplett'!R1780)</f>
        <v>12770</v>
      </c>
      <c r="C1780" s="162" t="str">
        <f>IF(ISBLANK('Nomenklatur komplett'!S1780),"-",'Nomenklatur komplett'!S1780)</f>
        <v>Les Tavernes</v>
      </c>
    </row>
    <row r="1781" spans="1:3" x14ac:dyDescent="0.2">
      <c r="A1781" s="161" t="str">
        <f>IF(ISBLANK('Nomenklatur komplett'!Q1781),"",'Nomenklatur komplett'!Q1781)</f>
        <v/>
      </c>
      <c r="B1781" s="161">
        <f>IF(ISBLANK('Nomenklatur komplett'!R1781),"",'Nomenklatur komplett'!R1781)</f>
        <v>12771</v>
      </c>
      <c r="C1781" s="162" t="str">
        <f>IF(ISBLANK('Nomenklatur komplett'!S1781),"-",'Nomenklatur komplett'!S1781)</f>
        <v>Les Thioleyres</v>
      </c>
    </row>
    <row r="1782" spans="1:3" x14ac:dyDescent="0.2">
      <c r="A1782" s="161">
        <f>IF(ISBLANK('Nomenklatur komplett'!Q1782),"",'Nomenklatur komplett'!Q1782)</f>
        <v>6511</v>
      </c>
      <c r="B1782" s="161">
        <f>IF(ISBLANK('Nomenklatur komplett'!R1782),"",'Nomenklatur komplett'!R1782)</f>
        <v>16117</v>
      </c>
      <c r="C1782" s="162" t="str">
        <f>IF(ISBLANK('Nomenklatur komplett'!S1782),"-",'Nomenklatur komplett'!S1782)</f>
        <v>Les Verrières</v>
      </c>
    </row>
    <row r="1783" spans="1:3" x14ac:dyDescent="0.2">
      <c r="A1783" s="161" t="str">
        <f>IF(ISBLANK('Nomenklatur komplett'!Q1783),"",'Nomenklatur komplett'!Q1783)</f>
        <v/>
      </c>
      <c r="B1783" s="161">
        <f>IF(ISBLANK('Nomenklatur komplett'!R1783),"",'Nomenklatur komplett'!R1783)</f>
        <v>12773</v>
      </c>
      <c r="C1783" s="162" t="str">
        <f>IF(ISBLANK('Nomenklatur komplett'!S1783),"-",'Nomenklatur komplett'!S1783)</f>
        <v>Lessoc</v>
      </c>
    </row>
    <row r="1784" spans="1:3" x14ac:dyDescent="0.2">
      <c r="A1784" s="161" t="str">
        <f>IF(ISBLANK('Nomenklatur komplett'!Q1784),"",'Nomenklatur komplett'!Q1784)</f>
        <v/>
      </c>
      <c r="B1784" s="161">
        <f>IF(ISBLANK('Nomenklatur komplett'!R1784),"",'Nomenklatur komplett'!R1784)</f>
        <v>12766</v>
      </c>
      <c r="C1784" s="162" t="str">
        <f>IF(ISBLANK('Nomenklatur komplett'!S1784),"-",'Nomenklatur komplett'!S1784)</f>
        <v>Leuggelbach</v>
      </c>
    </row>
    <row r="1785" spans="1:3" x14ac:dyDescent="0.2">
      <c r="A1785" s="161">
        <f>IF(ISBLANK('Nomenklatur komplett'!Q1785),"",'Nomenklatur komplett'!Q1785)</f>
        <v>4313</v>
      </c>
      <c r="B1785" s="161">
        <f>IF(ISBLANK('Nomenklatur komplett'!R1785),"",'Nomenklatur komplett'!R1785)</f>
        <v>12775</v>
      </c>
      <c r="C1785" s="162" t="str">
        <f>IF(ISBLANK('Nomenklatur komplett'!S1785),"-",'Nomenklatur komplett'!S1785)</f>
        <v>Leuggern</v>
      </c>
    </row>
    <row r="1786" spans="1:3" x14ac:dyDescent="0.2">
      <c r="A1786" s="161">
        <f>IF(ISBLANK('Nomenklatur komplett'!Q1786),"",'Nomenklatur komplett'!Q1786)</f>
        <v>6110</v>
      </c>
      <c r="B1786" s="161">
        <f>IF(ISBLANK('Nomenklatur komplett'!R1786),"",'Nomenklatur komplett'!R1786)</f>
        <v>15618</v>
      </c>
      <c r="C1786" s="162" t="str">
        <f>IF(ISBLANK('Nomenklatur komplett'!S1786),"-",'Nomenklatur komplett'!S1786)</f>
        <v>Leuk</v>
      </c>
    </row>
    <row r="1787" spans="1:3" x14ac:dyDescent="0.2">
      <c r="A1787" s="161">
        <f>IF(ISBLANK('Nomenklatur komplett'!Q1787),"",'Nomenklatur komplett'!Q1787)</f>
        <v>6111</v>
      </c>
      <c r="B1787" s="161">
        <f>IF(ISBLANK('Nomenklatur komplett'!R1787),"",'Nomenklatur komplett'!R1787)</f>
        <v>12777</v>
      </c>
      <c r="C1787" s="162" t="str">
        <f>IF(ISBLANK('Nomenklatur komplett'!S1787),"-",'Nomenklatur komplett'!S1787)</f>
        <v>Leukerbad</v>
      </c>
    </row>
    <row r="1788" spans="1:3" x14ac:dyDescent="0.2">
      <c r="A1788" s="161">
        <f>IF(ISBLANK('Nomenklatur komplett'!Q1788),"",'Nomenklatur komplett'!Q1788)</f>
        <v>4138</v>
      </c>
      <c r="B1788" s="161">
        <f>IF(ISBLANK('Nomenklatur komplett'!R1788),"",'Nomenklatur komplett'!R1788)</f>
        <v>12778</v>
      </c>
      <c r="C1788" s="162" t="str">
        <f>IF(ISBLANK('Nomenklatur komplett'!S1788),"-",'Nomenklatur komplett'!S1788)</f>
        <v>Leutwil</v>
      </c>
    </row>
    <row r="1789" spans="1:3" x14ac:dyDescent="0.2">
      <c r="A1789" s="161">
        <f>IF(ISBLANK('Nomenklatur komplett'!Q1789),"",'Nomenklatur komplett'!Q1789)</f>
        <v>388</v>
      </c>
      <c r="B1789" s="161">
        <f>IF(ISBLANK('Nomenklatur komplett'!R1789),"",'Nomenklatur komplett'!R1789)</f>
        <v>15051</v>
      </c>
      <c r="C1789" s="162" t="str">
        <f>IF(ISBLANK('Nomenklatur komplett'!S1789),"-",'Nomenklatur komplett'!S1789)</f>
        <v>Leuzigen</v>
      </c>
    </row>
    <row r="1790" spans="1:3" x14ac:dyDescent="0.2">
      <c r="A1790" s="161">
        <f>IF(ISBLANK('Nomenklatur komplett'!Q1790),"",'Nomenklatur komplett'!Q1790)</f>
        <v>5407</v>
      </c>
      <c r="B1790" s="161">
        <f>IF(ISBLANK('Nomenklatur komplett'!R1790),"",'Nomenklatur komplett'!R1790)</f>
        <v>14625</v>
      </c>
      <c r="C1790" s="162" t="str">
        <f>IF(ISBLANK('Nomenklatur komplett'!S1790),"-",'Nomenklatur komplett'!S1790)</f>
        <v>Leysin</v>
      </c>
    </row>
    <row r="1791" spans="1:3" x14ac:dyDescent="0.2">
      <c r="A1791" s="161">
        <f>IF(ISBLANK('Nomenklatur komplett'!Q1791),"",'Nomenklatur komplett'!Q1791)</f>
        <v>6135</v>
      </c>
      <c r="B1791" s="161">
        <f>IF(ISBLANK('Nomenklatur komplett'!R1791),"",'Nomenklatur komplett'!R1791)</f>
        <v>12767</v>
      </c>
      <c r="C1791" s="162" t="str">
        <f>IF(ISBLANK('Nomenklatur komplett'!S1791),"-",'Nomenklatur komplett'!S1791)</f>
        <v>Leytron</v>
      </c>
    </row>
    <row r="1792" spans="1:3" x14ac:dyDescent="0.2">
      <c r="A1792" s="161">
        <f>IF(ISBLANK('Nomenklatur komplett'!Q1792),"",'Nomenklatur komplett'!Q1792)</f>
        <v>3374</v>
      </c>
      <c r="B1792" s="161">
        <f>IF(ISBLANK('Nomenklatur komplett'!R1792),"",'Nomenklatur komplett'!R1792)</f>
        <v>14443</v>
      </c>
      <c r="C1792" s="162" t="str">
        <f>IF(ISBLANK('Nomenklatur komplett'!S1792),"-",'Nomenklatur komplett'!S1792)</f>
        <v>Lichtensteig</v>
      </c>
    </row>
    <row r="1793" spans="1:3" x14ac:dyDescent="0.2">
      <c r="A1793" s="161">
        <f>IF(ISBLANK('Nomenklatur komplett'!Q1793),"",'Nomenklatur komplett'!Q1793)</f>
        <v>6033</v>
      </c>
      <c r="B1793" s="161">
        <f>IF(ISBLANK('Nomenklatur komplett'!R1793),"",'Nomenklatur komplett'!R1793)</f>
        <v>12790</v>
      </c>
      <c r="C1793" s="162" t="str">
        <f>IF(ISBLANK('Nomenklatur komplett'!S1793),"-",'Nomenklatur komplett'!S1793)</f>
        <v>Liddes</v>
      </c>
    </row>
    <row r="1794" spans="1:3" x14ac:dyDescent="0.2">
      <c r="A1794" s="161" t="str">
        <f>IF(ISBLANK('Nomenklatur komplett'!Q1794),"",'Nomenklatur komplett'!Q1794)</f>
        <v/>
      </c>
      <c r="B1794" s="161">
        <f>IF(ISBLANK('Nomenklatur komplett'!R1794),"",'Nomenklatur komplett'!R1794)</f>
        <v>12815</v>
      </c>
      <c r="C1794" s="162" t="str">
        <f>IF(ISBLANK('Nomenklatur komplett'!S1794),"-",'Nomenklatur komplett'!S1794)</f>
        <v>Liebistorf</v>
      </c>
    </row>
    <row r="1795" spans="1:3" x14ac:dyDescent="0.2">
      <c r="A1795" s="161">
        <f>IF(ISBLANK('Nomenklatur komplett'!Q1795),"",'Nomenklatur komplett'!Q1795)</f>
        <v>2890</v>
      </c>
      <c r="B1795" s="161">
        <f>IF(ISBLANK('Nomenklatur komplett'!R1795),"",'Nomenklatur komplett'!R1795)</f>
        <v>13818</v>
      </c>
      <c r="C1795" s="162" t="str">
        <f>IF(ISBLANK('Nomenklatur komplett'!S1795),"-",'Nomenklatur komplett'!S1795)</f>
        <v>Liedertswil</v>
      </c>
    </row>
    <row r="1796" spans="1:3" x14ac:dyDescent="0.2">
      <c r="A1796" s="161" t="str">
        <f>IF(ISBLANK('Nomenklatur komplett'!Q1796),"",'Nomenklatur komplett'!Q1796)</f>
        <v/>
      </c>
      <c r="B1796" s="161">
        <f>IF(ISBLANK('Nomenklatur komplett'!R1796),"",'Nomenklatur komplett'!R1796)</f>
        <v>12816</v>
      </c>
      <c r="C1796" s="162" t="str">
        <f>IF(ISBLANK('Nomenklatur komplett'!S1796),"-",'Nomenklatur komplett'!S1796)</f>
        <v>Lieffrens</v>
      </c>
    </row>
    <row r="1797" spans="1:3" x14ac:dyDescent="0.2">
      <c r="A1797" s="161" t="str">
        <f>IF(ISBLANK('Nomenklatur komplett'!Q1797),"",'Nomenklatur komplett'!Q1797)</f>
        <v/>
      </c>
      <c r="B1797" s="161">
        <f>IF(ISBLANK('Nomenklatur komplett'!R1797),"",'Nomenklatur komplett'!R1797)</f>
        <v>12817</v>
      </c>
      <c r="C1797" s="162" t="str">
        <f>IF(ISBLANK('Nomenklatur komplett'!S1797),"-",'Nomenklatur komplett'!S1797)</f>
        <v>Lieli</v>
      </c>
    </row>
    <row r="1798" spans="1:3" x14ac:dyDescent="0.2">
      <c r="A1798" s="161">
        <f>IF(ISBLANK('Nomenklatur komplett'!Q1798),"",'Nomenklatur komplett'!Q1798)</f>
        <v>2788</v>
      </c>
      <c r="B1798" s="161">
        <f>IF(ISBLANK('Nomenklatur komplett'!R1798),"",'Nomenklatur komplett'!R1798)</f>
        <v>13846</v>
      </c>
      <c r="C1798" s="162" t="str">
        <f>IF(ISBLANK('Nomenklatur komplett'!S1798),"-",'Nomenklatur komplett'!S1798)</f>
        <v>Liesberg</v>
      </c>
    </row>
    <row r="1799" spans="1:3" x14ac:dyDescent="0.2">
      <c r="A1799" s="161">
        <f>IF(ISBLANK('Nomenklatur komplett'!Q1799),"",'Nomenklatur komplett'!Q1799)</f>
        <v>2829</v>
      </c>
      <c r="B1799" s="161">
        <f>IF(ISBLANK('Nomenklatur komplett'!R1799),"",'Nomenklatur komplett'!R1799)</f>
        <v>13774</v>
      </c>
      <c r="C1799" s="162" t="str">
        <f>IF(ISBLANK('Nomenklatur komplett'!S1799),"-",'Nomenklatur komplett'!S1799)</f>
        <v>Liestal</v>
      </c>
    </row>
    <row r="1800" spans="1:3" x14ac:dyDescent="0.2">
      <c r="A1800" s="161">
        <f>IF(ISBLANK('Nomenklatur komplett'!Q1800),"",'Nomenklatur komplett'!Q1800)</f>
        <v>740</v>
      </c>
      <c r="B1800" s="161">
        <f>IF(ISBLANK('Nomenklatur komplett'!R1800),"",'Nomenklatur komplett'!R1800)</f>
        <v>15246</v>
      </c>
      <c r="C1800" s="162" t="str">
        <f>IF(ISBLANK('Nomenklatur komplett'!S1800),"-",'Nomenklatur komplett'!S1800)</f>
        <v>Ligerz</v>
      </c>
    </row>
    <row r="1801" spans="1:3" x14ac:dyDescent="0.2">
      <c r="A1801" s="161">
        <f>IF(ISBLANK('Nomenklatur komplett'!Q1801),"",'Nomenklatur komplett'!Q1801)</f>
        <v>5755</v>
      </c>
      <c r="B1801" s="161">
        <f>IF(ISBLANK('Nomenklatur komplett'!R1801),"",'Nomenklatur komplett'!R1801)</f>
        <v>14621</v>
      </c>
      <c r="C1801" s="162" t="str">
        <f>IF(ISBLANK('Nomenklatur komplett'!S1801),"-",'Nomenklatur komplett'!S1801)</f>
        <v>Lignerolle</v>
      </c>
    </row>
    <row r="1802" spans="1:3" x14ac:dyDescent="0.2">
      <c r="A1802" s="161">
        <f>IF(ISBLANK('Nomenklatur komplett'!Q1802),"",'Nomenklatur komplett'!Q1802)</f>
        <v>6456</v>
      </c>
      <c r="B1802" s="161">
        <f>IF(ISBLANK('Nomenklatur komplett'!R1802),"",'Nomenklatur komplett'!R1802)</f>
        <v>16110</v>
      </c>
      <c r="C1802" s="162" t="str">
        <f>IF(ISBLANK('Nomenklatur komplett'!S1802),"-",'Nomenklatur komplett'!S1802)</f>
        <v>Lignières</v>
      </c>
    </row>
    <row r="1803" spans="1:3" x14ac:dyDescent="0.2">
      <c r="A1803" s="161" t="str">
        <f>IF(ISBLANK('Nomenklatur komplett'!Q1803),"",'Nomenklatur komplett'!Q1803)</f>
        <v/>
      </c>
      <c r="B1803" s="161">
        <f>IF(ISBLANK('Nomenklatur komplett'!R1803),"",'Nomenklatur komplett'!R1803)</f>
        <v>12829</v>
      </c>
      <c r="C1803" s="162" t="str">
        <f>IF(ISBLANK('Nomenklatur komplett'!S1803),"-",'Nomenklatur komplett'!S1803)</f>
        <v>Ligornetto</v>
      </c>
    </row>
    <row r="1804" spans="1:3" x14ac:dyDescent="0.2">
      <c r="A1804" s="161" t="str">
        <f>IF(ISBLANK('Nomenklatur komplett'!Q1804),"",'Nomenklatur komplett'!Q1804)</f>
        <v/>
      </c>
      <c r="B1804" s="161">
        <f>IF(ISBLANK('Nomenklatur komplett'!R1804),"",'Nomenklatur komplett'!R1804)</f>
        <v>10489</v>
      </c>
      <c r="C1804" s="162" t="str">
        <f>IF(ISBLANK('Nomenklatur komplett'!S1804),"-",'Nomenklatur komplett'!S1804)</f>
        <v>Limpach</v>
      </c>
    </row>
    <row r="1805" spans="1:3" x14ac:dyDescent="0.2">
      <c r="A1805" s="161">
        <f>IF(ISBLANK('Nomenklatur komplett'!Q1805),"",'Nomenklatur komplett'!Q1805)</f>
        <v>176</v>
      </c>
      <c r="B1805" s="161">
        <f>IF(ISBLANK('Nomenklatur komplett'!R1805),"",'Nomenklatur komplett'!R1805)</f>
        <v>12821</v>
      </c>
      <c r="C1805" s="162" t="str">
        <f>IF(ISBLANK('Nomenklatur komplett'!S1805),"-",'Nomenklatur komplett'!S1805)</f>
        <v>Lindau</v>
      </c>
    </row>
    <row r="1806" spans="1:3" x14ac:dyDescent="0.2">
      <c r="A1806" s="161">
        <f>IF(ISBLANK('Nomenklatur komplett'!Q1806),"",'Nomenklatur komplett'!Q1806)</f>
        <v>614</v>
      </c>
      <c r="B1806" s="161">
        <f>IF(ISBLANK('Nomenklatur komplett'!R1806),"",'Nomenklatur komplett'!R1806)</f>
        <v>15179</v>
      </c>
      <c r="C1806" s="162" t="str">
        <f>IF(ISBLANK('Nomenklatur komplett'!S1806),"-",'Nomenklatur komplett'!S1806)</f>
        <v>Linden</v>
      </c>
    </row>
    <row r="1807" spans="1:3" x14ac:dyDescent="0.2">
      <c r="A1807" s="161">
        <f>IF(ISBLANK('Nomenklatur komplett'!Q1807),"",'Nomenklatur komplett'!Q1807)</f>
        <v>5315</v>
      </c>
      <c r="B1807" s="161">
        <f>IF(ISBLANK('Nomenklatur komplett'!R1807),"",'Nomenklatur komplett'!R1807)</f>
        <v>12814</v>
      </c>
      <c r="C1807" s="162" t="str">
        <f>IF(ISBLANK('Nomenklatur komplett'!S1807),"-",'Nomenklatur komplett'!S1807)</f>
        <v>Linescio</v>
      </c>
    </row>
    <row r="1808" spans="1:3" x14ac:dyDescent="0.2">
      <c r="A1808" s="161" t="str">
        <f>IF(ISBLANK('Nomenklatur komplett'!Q1808),"",'Nomenklatur komplett'!Q1808)</f>
        <v/>
      </c>
      <c r="B1808" s="161">
        <f>IF(ISBLANK('Nomenklatur komplett'!R1808),"",'Nomenklatur komplett'!R1808)</f>
        <v>12823</v>
      </c>
      <c r="C1808" s="162" t="str">
        <f>IF(ISBLANK('Nomenklatur komplett'!S1808),"-",'Nomenklatur komplett'!S1808)</f>
        <v>Linn</v>
      </c>
    </row>
    <row r="1809" spans="1:3" x14ac:dyDescent="0.2">
      <c r="A1809" s="161" t="str">
        <f>IF(ISBLANK('Nomenklatur komplett'!Q1809),"",'Nomenklatur komplett'!Q1809)</f>
        <v/>
      </c>
      <c r="B1809" s="161">
        <f>IF(ISBLANK('Nomenklatur komplett'!R1809),"",'Nomenklatur komplett'!R1809)</f>
        <v>12824</v>
      </c>
      <c r="C1809" s="162" t="str">
        <f>IF(ISBLANK('Nomenklatur komplett'!S1809),"-",'Nomenklatur komplett'!S1809)</f>
        <v>Linthal</v>
      </c>
    </row>
    <row r="1810" spans="1:3" x14ac:dyDescent="0.2">
      <c r="A1810" s="161" t="str">
        <f>IF(ISBLANK('Nomenklatur komplett'!Q1810),"",'Nomenklatur komplett'!Q1810)</f>
        <v/>
      </c>
      <c r="B1810" s="161">
        <f>IF(ISBLANK('Nomenklatur komplett'!R1810),"",'Nomenklatur komplett'!R1810)</f>
        <v>12825</v>
      </c>
      <c r="C1810" s="162" t="str">
        <f>IF(ISBLANK('Nomenklatur komplett'!S1810),"-",'Nomenklatur komplett'!S1810)</f>
        <v>Lipperswil</v>
      </c>
    </row>
    <row r="1811" spans="1:3" x14ac:dyDescent="0.2">
      <c r="A1811" s="161" t="str">
        <f>IF(ISBLANK('Nomenklatur komplett'!Q1811),"",'Nomenklatur komplett'!Q1811)</f>
        <v/>
      </c>
      <c r="B1811" s="161">
        <f>IF(ISBLANK('Nomenklatur komplett'!R1811),"",'Nomenklatur komplett'!R1811)</f>
        <v>12826</v>
      </c>
      <c r="C1811" s="162" t="str">
        <f>IF(ISBLANK('Nomenklatur komplett'!S1811),"-",'Nomenklatur komplett'!S1811)</f>
        <v>Lippoldswilen</v>
      </c>
    </row>
    <row r="1812" spans="1:3" x14ac:dyDescent="0.2">
      <c r="A1812" s="161" t="str">
        <f>IF(ISBLANK('Nomenklatur komplett'!Q1812),"",'Nomenklatur komplett'!Q1812)</f>
        <v/>
      </c>
      <c r="B1812" s="161">
        <f>IF(ISBLANK('Nomenklatur komplett'!R1812),"",'Nomenklatur komplett'!R1812)</f>
        <v>12827</v>
      </c>
      <c r="C1812" s="162" t="str">
        <f>IF(ISBLANK('Nomenklatur komplett'!S1812),"-",'Nomenklatur komplett'!S1812)</f>
        <v>Littau</v>
      </c>
    </row>
    <row r="1813" spans="1:3" x14ac:dyDescent="0.2">
      <c r="A1813" s="161">
        <f>IF(ISBLANK('Nomenklatur komplett'!Q1813),"",'Nomenklatur komplett'!Q1813)</f>
        <v>5113</v>
      </c>
      <c r="B1813" s="161">
        <f>IF(ISBLANK('Nomenklatur komplett'!R1813),"",'Nomenklatur komplett'!R1813)</f>
        <v>12828</v>
      </c>
      <c r="C1813" s="162" t="str">
        <f>IF(ISBLANK('Nomenklatur komplett'!S1813),"-",'Nomenklatur komplett'!S1813)</f>
        <v>Locarno</v>
      </c>
    </row>
    <row r="1814" spans="1:3" x14ac:dyDescent="0.2">
      <c r="A1814" s="161" t="str">
        <f>IF(ISBLANK('Nomenklatur komplett'!Q1814),"",'Nomenklatur komplett'!Q1814)</f>
        <v/>
      </c>
      <c r="B1814" s="161">
        <f>IF(ISBLANK('Nomenklatur komplett'!R1814),"",'Nomenklatur komplett'!R1814)</f>
        <v>12806</v>
      </c>
      <c r="C1814" s="162" t="str">
        <f>IF(ISBLANK('Nomenklatur komplett'!S1814),"-",'Nomenklatur komplett'!S1814)</f>
        <v>Loco</v>
      </c>
    </row>
    <row r="1815" spans="1:3" x14ac:dyDescent="0.2">
      <c r="A1815" s="161" t="str">
        <f>IF(ISBLANK('Nomenklatur komplett'!Q1815),"",'Nomenklatur komplett'!Q1815)</f>
        <v/>
      </c>
      <c r="B1815" s="161">
        <f>IF(ISBLANK('Nomenklatur komplett'!R1815),"",'Nomenklatur komplett'!R1815)</f>
        <v>12804</v>
      </c>
      <c r="C1815" s="162" t="str">
        <f>IF(ISBLANK('Nomenklatur komplett'!S1815),"-",'Nomenklatur komplett'!S1815)</f>
        <v>Lodano</v>
      </c>
    </row>
    <row r="1816" spans="1:3" x14ac:dyDescent="0.2">
      <c r="A1816" s="161" t="str">
        <f>IF(ISBLANK('Nomenklatur komplett'!Q1816),"",'Nomenklatur komplett'!Q1816)</f>
        <v/>
      </c>
      <c r="B1816" s="161">
        <f>IF(ISBLANK('Nomenklatur komplett'!R1816),"",'Nomenklatur komplett'!R1816)</f>
        <v>12820</v>
      </c>
      <c r="C1816" s="162" t="str">
        <f>IF(ISBLANK('Nomenklatur komplett'!S1816),"-",'Nomenklatur komplett'!S1816)</f>
        <v>Lodrino</v>
      </c>
    </row>
    <row r="1817" spans="1:3" x14ac:dyDescent="0.2">
      <c r="A1817" s="161" t="str">
        <f>IF(ISBLANK('Nomenklatur komplett'!Q1817),"",'Nomenklatur komplett'!Q1817)</f>
        <v/>
      </c>
      <c r="B1817" s="161">
        <f>IF(ISBLANK('Nomenklatur komplett'!R1817),"",'Nomenklatur komplett'!R1817)</f>
        <v>10222</v>
      </c>
      <c r="C1817" s="162" t="str">
        <f>IF(ISBLANK('Nomenklatur komplett'!S1817),"-",'Nomenklatur komplett'!S1817)</f>
        <v>Lohn (GR)</v>
      </c>
    </row>
    <row r="1818" spans="1:3" x14ac:dyDescent="0.2">
      <c r="A1818" s="161">
        <f>IF(ISBLANK('Nomenklatur komplett'!Q1818),"",'Nomenklatur komplett'!Q1818)</f>
        <v>2917</v>
      </c>
      <c r="B1818" s="161">
        <f>IF(ISBLANK('Nomenklatur komplett'!R1818),"",'Nomenklatur komplett'!R1818)</f>
        <v>12800</v>
      </c>
      <c r="C1818" s="162" t="str">
        <f>IF(ISBLANK('Nomenklatur komplett'!S1818),"-",'Nomenklatur komplett'!S1818)</f>
        <v>Lohn (SH)</v>
      </c>
    </row>
    <row r="1819" spans="1:3" x14ac:dyDescent="0.2">
      <c r="A1819" s="161" t="str">
        <f>IF(ISBLANK('Nomenklatur komplett'!Q1819),"",'Nomenklatur komplett'!Q1819)</f>
        <v/>
      </c>
      <c r="B1819" s="161">
        <f>IF(ISBLANK('Nomenklatur komplett'!R1819),"",'Nomenklatur komplett'!R1819)</f>
        <v>11312</v>
      </c>
      <c r="C1819" s="162" t="str">
        <f>IF(ISBLANK('Nomenklatur komplett'!S1819),"-",'Nomenklatur komplett'!S1819)</f>
        <v>Lohn (SO)</v>
      </c>
    </row>
    <row r="1820" spans="1:3" x14ac:dyDescent="0.2">
      <c r="A1820" s="161">
        <f>IF(ISBLANK('Nomenklatur komplett'!Q1820),"",'Nomenklatur komplett'!Q1820)</f>
        <v>2526</v>
      </c>
      <c r="B1820" s="161">
        <f>IF(ISBLANK('Nomenklatur komplett'!R1820),"",'Nomenklatur komplett'!R1820)</f>
        <v>13752</v>
      </c>
      <c r="C1820" s="162" t="str">
        <f>IF(ISBLANK('Nomenklatur komplett'!S1820),"-",'Nomenklatur komplett'!S1820)</f>
        <v>Lohn-Ammannsegg</v>
      </c>
    </row>
    <row r="1821" spans="1:3" x14ac:dyDescent="0.2">
      <c r="A1821" s="161" t="str">
        <f>IF(ISBLANK('Nomenklatur komplett'!Q1821),"",'Nomenklatur komplett'!Q1821)</f>
        <v/>
      </c>
      <c r="B1821" s="161">
        <f>IF(ISBLANK('Nomenklatur komplett'!R1821),"",'Nomenklatur komplett'!R1821)</f>
        <v>11064</v>
      </c>
      <c r="C1821" s="162" t="str">
        <f>IF(ISBLANK('Nomenklatur komplett'!S1821),"-",'Nomenklatur komplett'!S1821)</f>
        <v>Lohnstorf</v>
      </c>
    </row>
    <row r="1822" spans="1:3" x14ac:dyDescent="0.2">
      <c r="A1822" s="161">
        <f>IF(ISBLANK('Nomenklatur komplett'!Q1822),"",'Nomenklatur komplett'!Q1822)</f>
        <v>4741</v>
      </c>
      <c r="B1822" s="161">
        <f>IF(ISBLANK('Nomenklatur komplett'!R1822),"",'Nomenklatur komplett'!R1822)</f>
        <v>15435</v>
      </c>
      <c r="C1822" s="162" t="str">
        <f>IF(ISBLANK('Nomenklatur komplett'!S1822),"-",'Nomenklatur komplett'!S1822)</f>
        <v>Lommis</v>
      </c>
    </row>
    <row r="1823" spans="1:3" x14ac:dyDescent="0.2">
      <c r="A1823" s="161">
        <f>IF(ISBLANK('Nomenklatur komplett'!Q1823),"",'Nomenklatur komplett'!Q1823)</f>
        <v>2551</v>
      </c>
      <c r="B1823" s="161">
        <f>IF(ISBLANK('Nomenklatur komplett'!R1823),"",'Nomenklatur komplett'!R1823)</f>
        <v>12803</v>
      </c>
      <c r="C1823" s="162" t="str">
        <f>IF(ISBLANK('Nomenklatur komplett'!S1823),"-",'Nomenklatur komplett'!S1823)</f>
        <v>Lommiswil</v>
      </c>
    </row>
    <row r="1824" spans="1:3" x14ac:dyDescent="0.2">
      <c r="A1824" s="161">
        <f>IF(ISBLANK('Nomenklatur komplett'!Q1824),"",'Nomenklatur komplett'!Q1824)</f>
        <v>5638</v>
      </c>
      <c r="B1824" s="161">
        <f>IF(ISBLANK('Nomenklatur komplett'!R1824),"",'Nomenklatur komplett'!R1824)</f>
        <v>14622</v>
      </c>
      <c r="C1824" s="162" t="str">
        <f>IF(ISBLANK('Nomenklatur komplett'!S1824),"-",'Nomenklatur komplett'!S1824)</f>
        <v>Lonay</v>
      </c>
    </row>
    <row r="1825" spans="1:3" x14ac:dyDescent="0.2">
      <c r="A1825" s="161">
        <f>IF(ISBLANK('Nomenklatur komplett'!Q1825),"",'Nomenklatur komplett'!Q1825)</f>
        <v>5429</v>
      </c>
      <c r="B1825" s="161">
        <f>IF(ISBLANK('Nomenklatur komplett'!R1825),"",'Nomenklatur komplett'!R1825)</f>
        <v>14624</v>
      </c>
      <c r="C1825" s="162" t="str">
        <f>IF(ISBLANK('Nomenklatur komplett'!S1825),"-",'Nomenklatur komplett'!S1825)</f>
        <v>Longirod</v>
      </c>
    </row>
    <row r="1826" spans="1:3" x14ac:dyDescent="0.2">
      <c r="A1826" s="161" t="str">
        <f>IF(ISBLANK('Nomenklatur komplett'!Q1826),"",'Nomenklatur komplett'!Q1826)</f>
        <v/>
      </c>
      <c r="B1826" s="161">
        <f>IF(ISBLANK('Nomenklatur komplett'!R1826),"",'Nomenklatur komplett'!R1826)</f>
        <v>12798</v>
      </c>
      <c r="C1826" s="162" t="str">
        <f>IF(ISBLANK('Nomenklatur komplett'!S1826),"-",'Nomenklatur komplett'!S1826)</f>
        <v>Lopagno</v>
      </c>
    </row>
    <row r="1827" spans="1:3" x14ac:dyDescent="0.2">
      <c r="A1827" s="161">
        <f>IF(ISBLANK('Nomenklatur komplett'!Q1827),"",'Nomenklatur komplett'!Q1827)</f>
        <v>5115</v>
      </c>
      <c r="B1827" s="161">
        <f>IF(ISBLANK('Nomenklatur komplett'!R1827),"",'Nomenklatur komplett'!R1827)</f>
        <v>12807</v>
      </c>
      <c r="C1827" s="162" t="str">
        <f>IF(ISBLANK('Nomenklatur komplett'!S1827),"-",'Nomenklatur komplett'!S1827)</f>
        <v>Losone</v>
      </c>
    </row>
    <row r="1828" spans="1:3" x14ac:dyDescent="0.2">
      <c r="A1828" s="161" t="str">
        <f>IF(ISBLANK('Nomenklatur komplett'!Q1828),"",'Nomenklatur komplett'!Q1828)</f>
        <v/>
      </c>
      <c r="B1828" s="161">
        <f>IF(ISBLANK('Nomenklatur komplett'!R1828),"",'Nomenklatur komplett'!R1828)</f>
        <v>11302</v>
      </c>
      <c r="C1828" s="162" t="str">
        <f>IF(ISBLANK('Nomenklatur komplett'!S1828),"-",'Nomenklatur komplett'!S1828)</f>
        <v>Lossy</v>
      </c>
    </row>
    <row r="1829" spans="1:3" x14ac:dyDescent="0.2">
      <c r="A1829" s="161" t="str">
        <f>IF(ISBLANK('Nomenklatur komplett'!Q1829),"",'Nomenklatur komplett'!Q1829)</f>
        <v/>
      </c>
      <c r="B1829" s="161">
        <f>IF(ISBLANK('Nomenklatur komplett'!R1829),"",'Nomenklatur komplett'!R1829)</f>
        <v>13665</v>
      </c>
      <c r="C1829" s="162" t="str">
        <f>IF(ISBLANK('Nomenklatur komplett'!S1829),"-",'Nomenklatur komplett'!S1829)</f>
        <v>Lossy-Formangueires</v>
      </c>
    </row>
    <row r="1830" spans="1:3" x14ac:dyDescent="0.2">
      <c r="A1830" s="161">
        <f>IF(ISBLANK('Nomenklatur komplett'!Q1830),"",'Nomenklatur komplett'!Q1830)</f>
        <v>3821</v>
      </c>
      <c r="B1830" s="161">
        <f>IF(ISBLANK('Nomenklatur komplett'!R1830),"",'Nomenklatur komplett'!R1830)</f>
        <v>16016</v>
      </c>
      <c r="C1830" s="162" t="str">
        <f>IF(ISBLANK('Nomenklatur komplett'!S1830),"-",'Nomenklatur komplett'!S1830)</f>
        <v>Lostallo</v>
      </c>
    </row>
    <row r="1831" spans="1:3" x14ac:dyDescent="0.2">
      <c r="A1831" s="161">
        <f>IF(ISBLANK('Nomenklatur komplett'!Q1831),"",'Nomenklatur komplett'!Q1831)</f>
        <v>2493</v>
      </c>
      <c r="B1831" s="161">
        <f>IF(ISBLANK('Nomenklatur komplett'!R1831),"",'Nomenklatur komplett'!R1831)</f>
        <v>12808</v>
      </c>
      <c r="C1831" s="162" t="str">
        <f>IF(ISBLANK('Nomenklatur komplett'!S1831),"-",'Nomenklatur komplett'!S1831)</f>
        <v>Lostorf</v>
      </c>
    </row>
    <row r="1832" spans="1:3" x14ac:dyDescent="0.2">
      <c r="A1832" s="161" t="str">
        <f>IF(ISBLANK('Nomenklatur komplett'!Q1832),"",'Nomenklatur komplett'!Q1832)</f>
        <v/>
      </c>
      <c r="B1832" s="161">
        <f>IF(ISBLANK('Nomenklatur komplett'!R1832),"",'Nomenklatur komplett'!R1832)</f>
        <v>12809</v>
      </c>
      <c r="C1832" s="162" t="str">
        <f>IF(ISBLANK('Nomenklatur komplett'!S1832),"-",'Nomenklatur komplett'!S1832)</f>
        <v>Lottigna</v>
      </c>
    </row>
    <row r="1833" spans="1:3" x14ac:dyDescent="0.2">
      <c r="A1833" s="161">
        <f>IF(ISBLANK('Nomenklatur komplett'!Q1833),"",'Nomenklatur komplett'!Q1833)</f>
        <v>331</v>
      </c>
      <c r="B1833" s="161">
        <f>IF(ISBLANK('Nomenklatur komplett'!R1833),"",'Nomenklatur komplett'!R1833)</f>
        <v>15015</v>
      </c>
      <c r="C1833" s="162" t="str">
        <f>IF(ISBLANK('Nomenklatur komplett'!S1833),"-",'Nomenklatur komplett'!S1833)</f>
        <v>Lotzwil</v>
      </c>
    </row>
    <row r="1834" spans="1:3" x14ac:dyDescent="0.2">
      <c r="A1834" s="161">
        <f>IF(ISBLANK('Nomenklatur komplett'!Q1834),"",'Nomenklatur komplett'!Q1834)</f>
        <v>5674</v>
      </c>
      <c r="B1834" s="161">
        <f>IF(ISBLANK('Nomenklatur komplett'!R1834),"",'Nomenklatur komplett'!R1834)</f>
        <v>14623</v>
      </c>
      <c r="C1834" s="162" t="str">
        <f>IF(ISBLANK('Nomenklatur komplett'!S1834),"-",'Nomenklatur komplett'!S1834)</f>
        <v>Lovatens</v>
      </c>
    </row>
    <row r="1835" spans="1:3" x14ac:dyDescent="0.2">
      <c r="A1835" s="161" t="str">
        <f>IF(ISBLANK('Nomenklatur komplett'!Q1835),"",'Nomenklatur komplett'!Q1835)</f>
        <v/>
      </c>
      <c r="B1835" s="161">
        <f>IF(ISBLANK('Nomenklatur komplett'!R1835),"",'Nomenklatur komplett'!R1835)</f>
        <v>12812</v>
      </c>
      <c r="C1835" s="162" t="str">
        <f>IF(ISBLANK('Nomenklatur komplett'!S1835),"-",'Nomenklatur komplett'!S1835)</f>
        <v>Lovens</v>
      </c>
    </row>
    <row r="1836" spans="1:3" x14ac:dyDescent="0.2">
      <c r="A1836" s="161">
        <f>IF(ISBLANK('Nomenklatur komplett'!Q1836),"",'Nomenklatur komplett'!Q1836)</f>
        <v>696</v>
      </c>
      <c r="B1836" s="161">
        <f>IF(ISBLANK('Nomenklatur komplett'!R1836),"",'Nomenklatur komplett'!R1836)</f>
        <v>15215</v>
      </c>
      <c r="C1836" s="162" t="str">
        <f>IF(ISBLANK('Nomenklatur komplett'!S1836),"-",'Nomenklatur komplett'!S1836)</f>
        <v>Loveresse</v>
      </c>
    </row>
    <row r="1837" spans="1:3" x14ac:dyDescent="0.2">
      <c r="A1837" s="161">
        <f>IF(ISBLANK('Nomenklatur komplett'!Q1837),"",'Nomenklatur komplett'!Q1837)</f>
        <v>5675</v>
      </c>
      <c r="B1837" s="161">
        <f>IF(ISBLANK('Nomenklatur komplett'!R1837),"",'Nomenklatur komplett'!R1837)</f>
        <v>16073</v>
      </c>
      <c r="C1837" s="162" t="str">
        <f>IF(ISBLANK('Nomenklatur komplett'!S1837),"-",'Nomenklatur komplett'!S1837)</f>
        <v>Lucens</v>
      </c>
    </row>
    <row r="1838" spans="1:3" x14ac:dyDescent="0.2">
      <c r="A1838" s="161" t="str">
        <f>IF(ISBLANK('Nomenklatur komplett'!Q1838),"",'Nomenklatur komplett'!Q1838)</f>
        <v/>
      </c>
      <c r="B1838" s="161">
        <f>IF(ISBLANK('Nomenklatur komplett'!R1838),"",'Nomenklatur komplett'!R1838)</f>
        <v>12716</v>
      </c>
      <c r="C1838" s="162" t="str">
        <f>IF(ISBLANK('Nomenklatur komplett'!S1838),"-",'Nomenklatur komplett'!S1838)</f>
        <v>Luchsingen</v>
      </c>
    </row>
    <row r="1839" spans="1:3" x14ac:dyDescent="0.2">
      <c r="A1839" s="161" t="str">
        <f>IF(ISBLANK('Nomenklatur komplett'!Q1839),"",'Nomenklatur komplett'!Q1839)</f>
        <v/>
      </c>
      <c r="B1839" s="161">
        <f>IF(ISBLANK('Nomenklatur komplett'!R1839),"",'Nomenklatur komplett'!R1839)</f>
        <v>12780</v>
      </c>
      <c r="C1839" s="162" t="str">
        <f>IF(ISBLANK('Nomenklatur komplett'!S1839),"-",'Nomenklatur komplett'!S1839)</f>
        <v>Ludiano</v>
      </c>
    </row>
    <row r="1840" spans="1:3" x14ac:dyDescent="0.2">
      <c r="A1840" s="161">
        <f>IF(ISBLANK('Nomenklatur komplett'!Q1840),"",'Nomenklatur komplett'!Q1840)</f>
        <v>63</v>
      </c>
      <c r="B1840" s="161">
        <f>IF(ISBLANK('Nomenklatur komplett'!R1840),"",'Nomenklatur komplett'!R1840)</f>
        <v>12720</v>
      </c>
      <c r="C1840" s="162" t="str">
        <f>IF(ISBLANK('Nomenklatur komplett'!S1840),"-",'Nomenklatur komplett'!S1840)</f>
        <v>Lufingen</v>
      </c>
    </row>
    <row r="1841" spans="1:3" x14ac:dyDescent="0.2">
      <c r="A1841" s="161" t="str">
        <f>IF(ISBLANK('Nomenklatur komplett'!Q1841),"",'Nomenklatur komplett'!Q1841)</f>
        <v/>
      </c>
      <c r="B1841" s="161">
        <f>IF(ISBLANK('Nomenklatur komplett'!R1841),"",'Nomenklatur komplett'!R1841)</f>
        <v>12721</v>
      </c>
      <c r="C1841" s="162" t="str">
        <f>IF(ISBLANK('Nomenklatur komplett'!S1841),"-",'Nomenklatur komplett'!S1841)</f>
        <v>Lugaggia</v>
      </c>
    </row>
    <row r="1842" spans="1:3" x14ac:dyDescent="0.2">
      <c r="A1842" s="161">
        <f>IF(ISBLANK('Nomenklatur komplett'!Q1842),"",'Nomenklatur komplett'!Q1842)</f>
        <v>5192</v>
      </c>
      <c r="B1842" s="161">
        <f>IF(ISBLANK('Nomenklatur komplett'!R1842),"",'Nomenklatur komplett'!R1842)</f>
        <v>15628</v>
      </c>
      <c r="C1842" s="162" t="str">
        <f>IF(ISBLANK('Nomenklatur komplett'!S1842),"-",'Nomenklatur komplett'!S1842)</f>
        <v>Lugano</v>
      </c>
    </row>
    <row r="1843" spans="1:3" x14ac:dyDescent="0.2">
      <c r="A1843" s="161">
        <f>IF(ISBLANK('Nomenklatur komplett'!Q1843),"",'Nomenklatur komplett'!Q1843)</f>
        <v>6793</v>
      </c>
      <c r="B1843" s="161">
        <f>IF(ISBLANK('Nomenklatur komplett'!R1843),"",'Nomenklatur komplett'!R1843)</f>
        <v>13340</v>
      </c>
      <c r="C1843" s="162" t="str">
        <f>IF(ISBLANK('Nomenklatur komplett'!S1843),"-",'Nomenklatur komplett'!S1843)</f>
        <v>Lugnez</v>
      </c>
    </row>
    <row r="1844" spans="1:3" x14ac:dyDescent="0.2">
      <c r="A1844" s="161">
        <f>IF(ISBLANK('Nomenklatur komplett'!Q1844),"",'Nomenklatur komplett'!Q1844)</f>
        <v>5858</v>
      </c>
      <c r="B1844" s="161">
        <f>IF(ISBLANK('Nomenklatur komplett'!R1844),"",'Nomenklatur komplett'!R1844)</f>
        <v>14638</v>
      </c>
      <c r="C1844" s="162" t="str">
        <f>IF(ISBLANK('Nomenklatur komplett'!S1844),"-",'Nomenklatur komplett'!S1844)</f>
        <v>Luins</v>
      </c>
    </row>
    <row r="1845" spans="1:3" x14ac:dyDescent="0.2">
      <c r="A1845" s="161">
        <f>IF(ISBLANK('Nomenklatur komplett'!Q1845),"",'Nomenklatur komplett'!Q1845)</f>
        <v>2025</v>
      </c>
      <c r="B1845" s="161">
        <f>IF(ISBLANK('Nomenklatur komplett'!R1845),"",'Nomenklatur komplett'!R1845)</f>
        <v>14526</v>
      </c>
      <c r="C1845" s="162" t="str">
        <f>IF(ISBLANK('Nomenklatur komplett'!S1845),"-",'Nomenklatur komplett'!S1845)</f>
        <v>Lully (FR)</v>
      </c>
    </row>
    <row r="1846" spans="1:3" x14ac:dyDescent="0.2">
      <c r="A1846" s="161">
        <f>IF(ISBLANK('Nomenklatur komplett'!Q1846),"",'Nomenklatur komplett'!Q1846)</f>
        <v>5639</v>
      </c>
      <c r="B1846" s="161">
        <f>IF(ISBLANK('Nomenklatur komplett'!R1846),"",'Nomenklatur komplett'!R1846)</f>
        <v>14636</v>
      </c>
      <c r="C1846" s="162" t="str">
        <f>IF(ISBLANK('Nomenklatur komplett'!S1846),"-",'Nomenklatur komplett'!S1846)</f>
        <v>Lully (VD)</v>
      </c>
    </row>
    <row r="1847" spans="1:3" x14ac:dyDescent="0.2">
      <c r="A1847" s="161" t="str">
        <f>IF(ISBLANK('Nomenklatur komplett'!Q1847),"",'Nomenklatur komplett'!Q1847)</f>
        <v/>
      </c>
      <c r="B1847" s="161">
        <f>IF(ISBLANK('Nomenklatur komplett'!R1847),"",'Nomenklatur komplett'!R1847)</f>
        <v>10034</v>
      </c>
      <c r="C1847" s="162" t="str">
        <f>IF(ISBLANK('Nomenklatur komplett'!S1847),"-",'Nomenklatur komplett'!S1847)</f>
        <v>Lumbrein</v>
      </c>
    </row>
    <row r="1848" spans="1:3" x14ac:dyDescent="0.2">
      <c r="A1848" s="161">
        <f>IF(ISBLANK('Nomenklatur komplett'!Q1848),"",'Nomenklatur komplett'!Q1848)</f>
        <v>5010</v>
      </c>
      <c r="B1848" s="161">
        <f>IF(ISBLANK('Nomenklatur komplett'!R1848),"",'Nomenklatur komplett'!R1848)</f>
        <v>12725</v>
      </c>
      <c r="C1848" s="162" t="str">
        <f>IF(ISBLANK('Nomenklatur komplett'!S1848),"-",'Nomenklatur komplett'!S1848)</f>
        <v>Lumino</v>
      </c>
    </row>
    <row r="1849" spans="1:3" x14ac:dyDescent="0.2">
      <c r="A1849" s="161">
        <f>IF(ISBLANK('Nomenklatur komplett'!Q1849),"",'Nomenklatur komplett'!Q1849)</f>
        <v>3618</v>
      </c>
      <c r="B1849" s="161">
        <f>IF(ISBLANK('Nomenklatur komplett'!R1849),"",'Nomenklatur komplett'!R1849)</f>
        <v>16058</v>
      </c>
      <c r="C1849" s="162" t="str">
        <f>IF(ISBLANK('Nomenklatur komplett'!S1849),"-",'Nomenklatur komplett'!S1849)</f>
        <v>Lumnezia</v>
      </c>
    </row>
    <row r="1850" spans="1:3" x14ac:dyDescent="0.2">
      <c r="A1850" s="161">
        <f>IF(ISBLANK('Nomenklatur komplett'!Q1850),"",'Nomenklatur komplett'!Q1850)</f>
        <v>1405</v>
      </c>
      <c r="B1850" s="161">
        <f>IF(ISBLANK('Nomenklatur komplett'!R1850),"",'Nomenklatur komplett'!R1850)</f>
        <v>12718</v>
      </c>
      <c r="C1850" s="162" t="str">
        <f>IF(ISBLANK('Nomenklatur komplett'!S1850),"-",'Nomenklatur komplett'!S1850)</f>
        <v>Lungern</v>
      </c>
    </row>
    <row r="1851" spans="1:3" x14ac:dyDescent="0.2">
      <c r="A1851" s="161">
        <f>IF(ISBLANK('Nomenklatur komplett'!Q1851),"",'Nomenklatur komplett'!Q1851)</f>
        <v>4104</v>
      </c>
      <c r="B1851" s="161">
        <f>IF(ISBLANK('Nomenklatur komplett'!R1851),"",'Nomenklatur komplett'!R1851)</f>
        <v>16087</v>
      </c>
      <c r="C1851" s="162" t="str">
        <f>IF(ISBLANK('Nomenklatur komplett'!S1851),"-",'Nomenklatur komplett'!S1851)</f>
        <v>Lupfig</v>
      </c>
    </row>
    <row r="1852" spans="1:3" x14ac:dyDescent="0.2">
      <c r="A1852" s="161">
        <f>IF(ISBLANK('Nomenklatur komplett'!Q1852),"",'Nomenklatur komplett'!Q1852)</f>
        <v>2830</v>
      </c>
      <c r="B1852" s="161">
        <f>IF(ISBLANK('Nomenklatur komplett'!R1852),"",'Nomenklatur komplett'!R1852)</f>
        <v>13775</v>
      </c>
      <c r="C1852" s="162" t="str">
        <f>IF(ISBLANK('Nomenklatur komplett'!S1852),"-",'Nomenklatur komplett'!S1852)</f>
        <v>Lupsingen</v>
      </c>
    </row>
    <row r="1853" spans="1:3" x14ac:dyDescent="0.2">
      <c r="A1853" s="161" t="str">
        <f>IF(ISBLANK('Nomenklatur komplett'!Q1853),"",'Nomenklatur komplett'!Q1853)</f>
        <v/>
      </c>
      <c r="B1853" s="161">
        <f>IF(ISBLANK('Nomenklatur komplett'!R1853),"",'Nomenklatur komplett'!R1853)</f>
        <v>12728</v>
      </c>
      <c r="C1853" s="162" t="str">
        <f>IF(ISBLANK('Nomenklatur komplett'!S1853),"-",'Nomenklatur komplett'!S1853)</f>
        <v>Lurtigen</v>
      </c>
    </row>
    <row r="1854" spans="1:3" x14ac:dyDescent="0.2">
      <c r="A1854" s="161" t="str">
        <f>IF(ISBLANK('Nomenklatur komplett'!Q1854),"",'Nomenklatur komplett'!Q1854)</f>
        <v/>
      </c>
      <c r="B1854" s="161">
        <f>IF(ISBLANK('Nomenklatur komplett'!R1854),"",'Nomenklatur komplett'!R1854)</f>
        <v>12729</v>
      </c>
      <c r="C1854" s="162" t="str">
        <f>IF(ISBLANK('Nomenklatur komplett'!S1854),"-",'Nomenklatur komplett'!S1854)</f>
        <v>Lussery</v>
      </c>
    </row>
    <row r="1855" spans="1:3" x14ac:dyDescent="0.2">
      <c r="A1855" s="161">
        <f>IF(ISBLANK('Nomenklatur komplett'!Q1855),"",'Nomenklatur komplett'!Q1855)</f>
        <v>5487</v>
      </c>
      <c r="B1855" s="161">
        <f>IF(ISBLANK('Nomenklatur komplett'!R1855),"",'Nomenklatur komplett'!R1855)</f>
        <v>14547</v>
      </c>
      <c r="C1855" s="162" t="str">
        <f>IF(ISBLANK('Nomenklatur komplett'!S1855),"-",'Nomenklatur komplett'!S1855)</f>
        <v>Lussery-Villars</v>
      </c>
    </row>
    <row r="1856" spans="1:3" x14ac:dyDescent="0.2">
      <c r="A1856" s="161" t="str">
        <f>IF(ISBLANK('Nomenklatur komplett'!Q1856),"",'Nomenklatur komplett'!Q1856)</f>
        <v/>
      </c>
      <c r="B1856" s="161">
        <f>IF(ISBLANK('Nomenklatur komplett'!R1856),"",'Nomenklatur komplett'!R1856)</f>
        <v>12731</v>
      </c>
      <c r="C1856" s="162" t="str">
        <f>IF(ISBLANK('Nomenklatur komplett'!S1856),"-",'Nomenklatur komplett'!S1856)</f>
        <v>Lussy (FR)</v>
      </c>
    </row>
    <row r="1857" spans="1:3" x14ac:dyDescent="0.2">
      <c r="A1857" s="161" t="str">
        <f>IF(ISBLANK('Nomenklatur komplett'!Q1857),"",'Nomenklatur komplett'!Q1857)</f>
        <v/>
      </c>
      <c r="B1857" s="161">
        <f>IF(ISBLANK('Nomenklatur komplett'!R1857),"",'Nomenklatur komplett'!R1857)</f>
        <v>16550</v>
      </c>
      <c r="C1857" s="162" t="str">
        <f>IF(ISBLANK('Nomenklatur komplett'!S1857),"-",'Nomenklatur komplett'!S1857)</f>
        <v>Lussy (VD)</v>
      </c>
    </row>
    <row r="1858" spans="1:3" x14ac:dyDescent="0.2">
      <c r="A1858" s="161">
        <f>IF(ISBLANK('Nomenklatur komplett'!Q1858),"",'Nomenklatur komplett'!Q1858)</f>
        <v>5640</v>
      </c>
      <c r="B1858" s="161">
        <f>IF(ISBLANK('Nomenklatur komplett'!R1858),"",'Nomenklatur komplett'!R1858)</f>
        <v>14637</v>
      </c>
      <c r="C1858" s="162" t="str">
        <f>IF(ISBLANK('Nomenklatur komplett'!S1858),"-",'Nomenklatur komplett'!S1858)</f>
        <v>Lussy-sur-Morges</v>
      </c>
    </row>
    <row r="1859" spans="1:3" x14ac:dyDescent="0.2">
      <c r="A1859" s="161" t="str">
        <f>IF(ISBLANK('Nomenklatur komplett'!Q1859),"",'Nomenklatur komplett'!Q1859)</f>
        <v/>
      </c>
      <c r="B1859" s="161">
        <f>IF(ISBLANK('Nomenklatur komplett'!R1859),"",'Nomenklatur komplett'!R1859)</f>
        <v>12710</v>
      </c>
      <c r="C1859" s="162" t="str">
        <f>IF(ISBLANK('Nomenklatur komplett'!S1859),"-",'Nomenklatur komplett'!S1859)</f>
        <v>Lustdorf</v>
      </c>
    </row>
    <row r="1860" spans="1:3" x14ac:dyDescent="0.2">
      <c r="A1860" s="161">
        <f>IF(ISBLANK('Nomenklatur komplett'!Q1860),"",'Nomenklatur komplett'!Q1860)</f>
        <v>2527</v>
      </c>
      <c r="B1860" s="161">
        <f>IF(ISBLANK('Nomenklatur komplett'!R1860),"",'Nomenklatur komplett'!R1860)</f>
        <v>13736</v>
      </c>
      <c r="C1860" s="162" t="str">
        <f>IF(ISBLANK('Nomenklatur komplett'!S1860),"-",'Nomenklatur komplett'!S1860)</f>
        <v>Luterbach</v>
      </c>
    </row>
    <row r="1861" spans="1:3" x14ac:dyDescent="0.2">
      <c r="A1861" s="161">
        <f>IF(ISBLANK('Nomenklatur komplett'!Q1861),"",'Nomenklatur komplett'!Q1861)</f>
        <v>1135</v>
      </c>
      <c r="B1861" s="161">
        <f>IF(ISBLANK('Nomenklatur komplett'!R1861),"",'Nomenklatur komplett'!R1861)</f>
        <v>15577</v>
      </c>
      <c r="C1861" s="162" t="str">
        <f>IF(ISBLANK('Nomenklatur komplett'!S1861),"-",'Nomenklatur komplett'!S1861)</f>
        <v>Luthern</v>
      </c>
    </row>
    <row r="1862" spans="1:3" x14ac:dyDescent="0.2">
      <c r="A1862" s="161">
        <f>IF(ISBLANK('Nomenklatur komplett'!Q1862),"",'Nomenklatur komplett'!Q1862)</f>
        <v>5606</v>
      </c>
      <c r="B1862" s="161">
        <f>IF(ISBLANK('Nomenklatur komplett'!R1862),"",'Nomenklatur komplett'!R1862)</f>
        <v>14640</v>
      </c>
      <c r="C1862" s="162" t="str">
        <f>IF(ISBLANK('Nomenklatur komplett'!S1862),"-",'Nomenklatur komplett'!S1862)</f>
        <v>Lutry</v>
      </c>
    </row>
    <row r="1863" spans="1:3" x14ac:dyDescent="0.2">
      <c r="A1863" s="161">
        <f>IF(ISBLANK('Nomenklatur komplett'!Q1863),"",'Nomenklatur komplett'!Q1863)</f>
        <v>3033</v>
      </c>
      <c r="B1863" s="161">
        <f>IF(ISBLANK('Nomenklatur komplett'!R1863),"",'Nomenklatur komplett'!R1863)</f>
        <v>12705</v>
      </c>
      <c r="C1863" s="162" t="str">
        <f>IF(ISBLANK('Nomenklatur komplett'!S1863),"-",'Nomenklatur komplett'!S1863)</f>
        <v>Lutzenberg</v>
      </c>
    </row>
    <row r="1864" spans="1:3" x14ac:dyDescent="0.2">
      <c r="A1864" s="161" t="str">
        <f>IF(ISBLANK('Nomenklatur komplett'!Q1864),"",'Nomenklatur komplett'!Q1864)</f>
        <v/>
      </c>
      <c r="B1864" s="161">
        <f>IF(ISBLANK('Nomenklatur komplett'!R1864),"",'Nomenklatur komplett'!R1864)</f>
        <v>10048</v>
      </c>
      <c r="C1864" s="162" t="str">
        <f>IF(ISBLANK('Nomenklatur komplett'!S1864),"-",'Nomenklatur komplett'!S1864)</f>
        <v>Luven</v>
      </c>
    </row>
    <row r="1865" spans="1:3" x14ac:dyDescent="0.2">
      <c r="A1865" s="161" t="str">
        <f>IF(ISBLANK('Nomenklatur komplett'!Q1865),"",'Nomenklatur komplett'!Q1865)</f>
        <v/>
      </c>
      <c r="B1865" s="161">
        <f>IF(ISBLANK('Nomenklatur komplett'!R1865),"",'Nomenklatur komplett'!R1865)</f>
        <v>16508</v>
      </c>
      <c r="C1865" s="162" t="str">
        <f>IF(ISBLANK('Nomenklatur komplett'!S1865),"-",'Nomenklatur komplett'!S1865)</f>
        <v>Luvis</v>
      </c>
    </row>
    <row r="1866" spans="1:3" x14ac:dyDescent="0.2">
      <c r="A1866" s="161">
        <f>IF(ISBLANK('Nomenklatur komplett'!Q1866),"",'Nomenklatur komplett'!Q1866)</f>
        <v>3891</v>
      </c>
      <c r="B1866" s="161">
        <f>IF(ISBLANK('Nomenklatur komplett'!R1866),"",'Nomenklatur komplett'!R1866)</f>
        <v>16071</v>
      </c>
      <c r="C1866" s="162" t="str">
        <f>IF(ISBLANK('Nomenklatur komplett'!S1866),"-",'Nomenklatur komplett'!S1866)</f>
        <v>Luzein</v>
      </c>
    </row>
    <row r="1867" spans="1:3" x14ac:dyDescent="0.2">
      <c r="A1867" s="161">
        <f>IF(ISBLANK('Nomenklatur komplett'!Q1867),"",'Nomenklatur komplett'!Q1867)</f>
        <v>1061</v>
      </c>
      <c r="B1867" s="161">
        <f>IF(ISBLANK('Nomenklatur komplett'!R1867),"",'Nomenklatur komplett'!R1867)</f>
        <v>15600</v>
      </c>
      <c r="C1867" s="162" t="str">
        <f>IF(ISBLANK('Nomenklatur komplett'!S1867),"-",'Nomenklatur komplett'!S1867)</f>
        <v>Luzern</v>
      </c>
    </row>
    <row r="1868" spans="1:3" x14ac:dyDescent="0.2">
      <c r="A1868" s="161">
        <f>IF(ISBLANK('Nomenklatur komplett'!Q1868),"",'Nomenklatur komplett'!Q1868)</f>
        <v>306</v>
      </c>
      <c r="B1868" s="161">
        <f>IF(ISBLANK('Nomenklatur komplett'!R1868),"",'Nomenklatur komplett'!R1868)</f>
        <v>15474</v>
      </c>
      <c r="C1868" s="162" t="str">
        <f>IF(ISBLANK('Nomenklatur komplett'!S1868),"-",'Nomenklatur komplett'!S1868)</f>
        <v>Lyss</v>
      </c>
    </row>
    <row r="1869" spans="1:3" x14ac:dyDescent="0.2">
      <c r="A1869" s="161">
        <f>IF(ISBLANK('Nomenklatur komplett'!Q1869),"",'Nomenklatur komplett'!Q1869)</f>
        <v>415</v>
      </c>
      <c r="B1869" s="161">
        <f>IF(ISBLANK('Nomenklatur komplett'!R1869),"",'Nomenklatur komplett'!R1869)</f>
        <v>15072</v>
      </c>
      <c r="C1869" s="162" t="str">
        <f>IF(ISBLANK('Nomenklatur komplett'!S1869),"-",'Nomenklatur komplett'!S1869)</f>
        <v>Lyssach</v>
      </c>
    </row>
    <row r="1870" spans="1:3" x14ac:dyDescent="0.2">
      <c r="A1870" s="161" t="str">
        <f>IF(ISBLANK('Nomenklatur komplett'!Q1870),"",'Nomenklatur komplett'!Q1870)</f>
        <v/>
      </c>
      <c r="B1870" s="161">
        <f>IF(ISBLANK('Nomenklatur komplett'!R1870),"",'Nomenklatur komplett'!R1870)</f>
        <v>11155</v>
      </c>
      <c r="C1870" s="162" t="str">
        <f>IF(ISBLANK('Nomenklatur komplett'!S1870),"-",'Nomenklatur komplett'!S1870)</f>
        <v>Längenbühl</v>
      </c>
    </row>
    <row r="1871" spans="1:3" x14ac:dyDescent="0.2">
      <c r="A1871" s="161">
        <f>IF(ISBLANK('Nomenklatur komplett'!Q1871),"",'Nomenklatur komplett'!Q1871)</f>
        <v>2852</v>
      </c>
      <c r="B1871" s="161">
        <f>IF(ISBLANK('Nomenklatur komplett'!R1871),"",'Nomenklatur komplett'!R1871)</f>
        <v>13791</v>
      </c>
      <c r="C1871" s="162" t="str">
        <f>IF(ISBLANK('Nomenklatur komplett'!S1871),"-",'Nomenklatur komplett'!S1871)</f>
        <v>Läufelfingen</v>
      </c>
    </row>
    <row r="1872" spans="1:3" x14ac:dyDescent="0.2">
      <c r="A1872" s="161" t="str">
        <f>IF(ISBLANK('Nomenklatur komplett'!Q1872),"",'Nomenklatur komplett'!Q1872)</f>
        <v/>
      </c>
      <c r="B1872" s="161">
        <f>IF(ISBLANK('Nomenklatur komplett'!R1872),"",'Nomenklatur komplett'!R1872)</f>
        <v>12591</v>
      </c>
      <c r="C1872" s="162" t="str">
        <f>IF(ISBLANK('Nomenklatur komplett'!S1872),"-",'Nomenklatur komplett'!S1872)</f>
        <v>Léchelles</v>
      </c>
    </row>
    <row r="1873" spans="1:3" x14ac:dyDescent="0.2">
      <c r="A1873" s="161">
        <f>IF(ISBLANK('Nomenklatur komplett'!Q1873),"",'Nomenklatur komplett'!Q1873)</f>
        <v>2903</v>
      </c>
      <c r="B1873" s="161">
        <f>IF(ISBLANK('Nomenklatur komplett'!R1873),"",'Nomenklatur komplett'!R1873)</f>
        <v>12801</v>
      </c>
      <c r="C1873" s="162" t="str">
        <f>IF(ISBLANK('Nomenklatur komplett'!S1873),"-",'Nomenklatur komplett'!S1873)</f>
        <v>Löhningen</v>
      </c>
    </row>
    <row r="1874" spans="1:3" x14ac:dyDescent="0.2">
      <c r="A1874" s="161" t="str">
        <f>IF(ISBLANK('Nomenklatur komplett'!Q1874),"",'Nomenklatur komplett'!Q1874)</f>
        <v/>
      </c>
      <c r="B1874" s="161">
        <f>IF(ISBLANK('Nomenklatur komplett'!R1874),"",'Nomenklatur komplett'!R1874)</f>
        <v>11323</v>
      </c>
      <c r="C1874" s="162" t="str">
        <f>IF(ISBLANK('Nomenklatur komplett'!S1874),"-",'Nomenklatur komplett'!S1874)</f>
        <v>Lü</v>
      </c>
    </row>
    <row r="1875" spans="1:3" x14ac:dyDescent="0.2">
      <c r="A1875" s="161" t="str">
        <f>IF(ISBLANK('Nomenklatur komplett'!Q1875),"",'Nomenklatur komplett'!Q1875)</f>
        <v/>
      </c>
      <c r="B1875" s="161">
        <f>IF(ISBLANK('Nomenklatur komplett'!R1875),"",'Nomenklatur komplett'!R1875)</f>
        <v>10805</v>
      </c>
      <c r="C1875" s="162" t="str">
        <f>IF(ISBLANK('Nomenklatur komplett'!S1875),"-",'Nomenklatur komplett'!S1875)</f>
        <v>Lüen</v>
      </c>
    </row>
    <row r="1876" spans="1:3" x14ac:dyDescent="0.2">
      <c r="A1876" s="161" t="str">
        <f>IF(ISBLANK('Nomenklatur komplett'!Q1876),"",'Nomenklatur komplett'!Q1876)</f>
        <v/>
      </c>
      <c r="B1876" s="161">
        <f>IF(ISBLANK('Nomenklatur komplett'!R1876),"",'Nomenklatur komplett'!R1876)</f>
        <v>16243</v>
      </c>
      <c r="C1876" s="162" t="str">
        <f>IF(ISBLANK('Nomenklatur komplett'!S1876),"-",'Nomenklatur komplett'!S1876)</f>
        <v>Lüsai</v>
      </c>
    </row>
    <row r="1877" spans="1:3" x14ac:dyDescent="0.2">
      <c r="A1877" s="161">
        <f>IF(ISBLANK('Nomenklatur komplett'!Q1877),"",'Nomenklatur komplett'!Q1877)</f>
        <v>497</v>
      </c>
      <c r="B1877" s="161">
        <f>IF(ISBLANK('Nomenklatur komplett'!R1877),"",'Nomenklatur komplett'!R1877)</f>
        <v>15106</v>
      </c>
      <c r="C1877" s="162" t="str">
        <f>IF(ISBLANK('Nomenklatur komplett'!S1877),"-",'Nomenklatur komplett'!S1877)</f>
        <v>Lüscherz</v>
      </c>
    </row>
    <row r="1878" spans="1:3" x14ac:dyDescent="0.2">
      <c r="A1878" s="161" t="str">
        <f>IF(ISBLANK('Nomenklatur komplett'!Q1878),"",'Nomenklatur komplett'!Q1878)</f>
        <v/>
      </c>
      <c r="B1878" s="161">
        <f>IF(ISBLANK('Nomenklatur komplett'!R1878),"",'Nomenklatur komplett'!R1878)</f>
        <v>12730</v>
      </c>
      <c r="C1878" s="162" t="str">
        <f>IF(ISBLANK('Nomenklatur komplett'!S1878),"-",'Nomenklatur komplett'!S1878)</f>
        <v>Lüsslingen</v>
      </c>
    </row>
    <row r="1879" spans="1:3" x14ac:dyDescent="0.2">
      <c r="A1879" s="161">
        <f>IF(ISBLANK('Nomenklatur komplett'!Q1879),"",'Nomenklatur komplett'!Q1879)</f>
        <v>2464</v>
      </c>
      <c r="B1879" s="161">
        <f>IF(ISBLANK('Nomenklatur komplett'!R1879),"",'Nomenklatur komplett'!R1879)</f>
        <v>15602</v>
      </c>
      <c r="C1879" s="162" t="str">
        <f>IF(ISBLANK('Nomenklatur komplett'!S1879),"-",'Nomenklatur komplett'!S1879)</f>
        <v>Lüsslingen-Nennigkofen</v>
      </c>
    </row>
    <row r="1880" spans="1:3" x14ac:dyDescent="0.2">
      <c r="A1880" s="161" t="str">
        <f>IF(ISBLANK('Nomenklatur komplett'!Q1880),"",'Nomenklatur komplett'!Q1880)</f>
        <v/>
      </c>
      <c r="B1880" s="161">
        <f>IF(ISBLANK('Nomenklatur komplett'!R1880),"",'Nomenklatur komplett'!R1880)</f>
        <v>11244</v>
      </c>
      <c r="C1880" s="162" t="str">
        <f>IF(ISBLANK('Nomenklatur komplett'!S1880),"-",'Nomenklatur komplett'!S1880)</f>
        <v>Lüterkofen</v>
      </c>
    </row>
    <row r="1881" spans="1:3" x14ac:dyDescent="0.2">
      <c r="A1881" s="161">
        <f>IF(ISBLANK('Nomenklatur komplett'!Q1881),"",'Nomenklatur komplett'!Q1881)</f>
        <v>2455</v>
      </c>
      <c r="B1881" s="161">
        <f>IF(ISBLANK('Nomenklatur komplett'!R1881),"",'Nomenklatur komplett'!R1881)</f>
        <v>13187</v>
      </c>
      <c r="C1881" s="162" t="str">
        <f>IF(ISBLANK('Nomenklatur komplett'!S1881),"-",'Nomenklatur komplett'!S1881)</f>
        <v>Lüterkofen-Ichertswil</v>
      </c>
    </row>
    <row r="1882" spans="1:3" x14ac:dyDescent="0.2">
      <c r="A1882" s="161" t="str">
        <f>IF(ISBLANK('Nomenklatur komplett'!Q1882),"",'Nomenklatur komplett'!Q1882)</f>
        <v/>
      </c>
      <c r="B1882" s="161">
        <f>IF(ISBLANK('Nomenklatur komplett'!R1882),"",'Nomenklatur komplett'!R1882)</f>
        <v>12708</v>
      </c>
      <c r="C1882" s="162" t="str">
        <f>IF(ISBLANK('Nomenklatur komplett'!S1882),"-",'Nomenklatur komplett'!S1882)</f>
        <v>Lüterswil</v>
      </c>
    </row>
    <row r="1883" spans="1:3" x14ac:dyDescent="0.2">
      <c r="A1883" s="161">
        <f>IF(ISBLANK('Nomenklatur komplett'!Q1883),"",'Nomenklatur komplett'!Q1883)</f>
        <v>2456</v>
      </c>
      <c r="B1883" s="161">
        <f>IF(ISBLANK('Nomenklatur komplett'!R1883),"",'Nomenklatur komplett'!R1883)</f>
        <v>14067</v>
      </c>
      <c r="C1883" s="162" t="str">
        <f>IF(ISBLANK('Nomenklatur komplett'!S1883),"-",'Nomenklatur komplett'!S1883)</f>
        <v>Lüterswil-Gächliwil</v>
      </c>
    </row>
    <row r="1884" spans="1:3" x14ac:dyDescent="0.2">
      <c r="A1884" s="161">
        <f>IF(ISBLANK('Nomenklatur komplett'!Q1884),"",'Nomenklatur komplett'!Q1884)</f>
        <v>3393</v>
      </c>
      <c r="B1884" s="161">
        <f>IF(ISBLANK('Nomenklatur komplett'!R1884),"",'Nomenklatur komplett'!R1884)</f>
        <v>14449</v>
      </c>
      <c r="C1884" s="162" t="str">
        <f>IF(ISBLANK('Nomenklatur komplett'!S1884),"-",'Nomenklatur komplett'!S1884)</f>
        <v>Lütisburg</v>
      </c>
    </row>
    <row r="1885" spans="1:3" x14ac:dyDescent="0.2">
      <c r="A1885" s="161">
        <f>IF(ISBLANK('Nomenklatur komplett'!Q1885),"",'Nomenklatur komplett'!Q1885)</f>
        <v>586</v>
      </c>
      <c r="B1885" s="161">
        <f>IF(ISBLANK('Nomenklatur komplett'!R1885),"",'Nomenklatur komplett'!R1885)</f>
        <v>15158</v>
      </c>
      <c r="C1885" s="162" t="str">
        <f>IF(ISBLANK('Nomenklatur komplett'!S1885),"-",'Nomenklatur komplett'!S1885)</f>
        <v>Lütschental</v>
      </c>
    </row>
    <row r="1886" spans="1:3" x14ac:dyDescent="0.2">
      <c r="A1886" s="161">
        <f>IF(ISBLANK('Nomenklatur komplett'!Q1886),"",'Nomenklatur komplett'!Q1886)</f>
        <v>955</v>
      </c>
      <c r="B1886" s="161">
        <f>IF(ISBLANK('Nomenklatur komplett'!R1886),"",'Nomenklatur komplett'!R1886)</f>
        <v>15350</v>
      </c>
      <c r="C1886" s="162" t="str">
        <f>IF(ISBLANK('Nomenklatur komplett'!S1886),"-",'Nomenklatur komplett'!S1886)</f>
        <v>Lützelflüh</v>
      </c>
    </row>
    <row r="1887" spans="1:3" x14ac:dyDescent="0.2">
      <c r="A1887" s="161" t="str">
        <f>IF(ISBLANK('Nomenklatur komplett'!Q1887),"",'Nomenklatur komplett'!Q1887)</f>
        <v/>
      </c>
      <c r="B1887" s="161">
        <f>IF(ISBLANK('Nomenklatur komplett'!R1887),"",'Nomenklatur komplett'!R1887)</f>
        <v>11216</v>
      </c>
      <c r="C1887" s="162" t="str">
        <f>IF(ISBLANK('Nomenklatur komplett'!S1887),"-",'Nomenklatur komplett'!S1887)</f>
        <v>Macconnens</v>
      </c>
    </row>
    <row r="1888" spans="1:3" x14ac:dyDescent="0.2">
      <c r="A1888" s="161">
        <f>IF(ISBLANK('Nomenklatur komplett'!Q1888),"",'Nomenklatur komplett'!Q1888)</f>
        <v>332</v>
      </c>
      <c r="B1888" s="161">
        <f>IF(ISBLANK('Nomenklatur komplett'!R1888),"",'Nomenklatur komplett'!R1888)</f>
        <v>15475</v>
      </c>
      <c r="C1888" s="162" t="str">
        <f>IF(ISBLANK('Nomenklatur komplett'!S1888),"-",'Nomenklatur komplett'!S1888)</f>
        <v>Madiswil</v>
      </c>
    </row>
    <row r="1889" spans="1:3" x14ac:dyDescent="0.2">
      <c r="A1889" s="161" t="str">
        <f>IF(ISBLANK('Nomenklatur komplett'!Q1889),"",'Nomenklatur komplett'!Q1889)</f>
        <v/>
      </c>
      <c r="B1889" s="161">
        <f>IF(ISBLANK('Nomenklatur komplett'!R1889),"",'Nomenklatur komplett'!R1889)</f>
        <v>16407</v>
      </c>
      <c r="C1889" s="162" t="str">
        <f>IF(ISBLANK('Nomenklatur komplett'!S1889),"-",'Nomenklatur komplett'!S1889)</f>
        <v>Madretsch</v>
      </c>
    </row>
    <row r="1890" spans="1:3" x14ac:dyDescent="0.2">
      <c r="A1890" s="161">
        <f>IF(ISBLANK('Nomenklatur komplett'!Q1890),"",'Nomenklatur komplett'!Q1890)</f>
        <v>3783</v>
      </c>
      <c r="B1890" s="161">
        <f>IF(ISBLANK('Nomenklatur komplett'!R1890),"",'Nomenklatur komplett'!R1890)</f>
        <v>16003</v>
      </c>
      <c r="C1890" s="162" t="str">
        <f>IF(ISBLANK('Nomenklatur komplett'!S1890),"-",'Nomenklatur komplett'!S1890)</f>
        <v>Madulain</v>
      </c>
    </row>
    <row r="1891" spans="1:3" x14ac:dyDescent="0.2">
      <c r="A1891" s="161" t="str">
        <f>IF(ISBLANK('Nomenklatur komplett'!Q1891),"",'Nomenklatur komplett'!Q1891)</f>
        <v/>
      </c>
      <c r="B1891" s="161">
        <f>IF(ISBLANK('Nomenklatur komplett'!R1891),"",'Nomenklatur komplett'!R1891)</f>
        <v>16507</v>
      </c>
      <c r="C1891" s="162" t="str">
        <f>IF(ISBLANK('Nomenklatur komplett'!S1891),"-",'Nomenklatur komplett'!S1891)</f>
        <v>Madulein</v>
      </c>
    </row>
    <row r="1892" spans="1:3" x14ac:dyDescent="0.2">
      <c r="A1892" s="161" t="str">
        <f>IF(ISBLANK('Nomenklatur komplett'!Q1892),"",'Nomenklatur komplett'!Q1892)</f>
        <v/>
      </c>
      <c r="B1892" s="161">
        <f>IF(ISBLANK('Nomenklatur komplett'!R1892),"",'Nomenklatur komplett'!R1892)</f>
        <v>12702</v>
      </c>
      <c r="C1892" s="162" t="str">
        <f>IF(ISBLANK('Nomenklatur komplett'!S1892),"-",'Nomenklatur komplett'!S1892)</f>
        <v>Magadino</v>
      </c>
    </row>
    <row r="1893" spans="1:3" x14ac:dyDescent="0.2">
      <c r="A1893" s="161">
        <f>IF(ISBLANK('Nomenklatur komplett'!Q1893),"",'Nomenklatur komplett'!Q1893)</f>
        <v>4253</v>
      </c>
      <c r="B1893" s="161">
        <f>IF(ISBLANK('Nomenklatur komplett'!R1893),"",'Nomenklatur komplett'!R1893)</f>
        <v>12711</v>
      </c>
      <c r="C1893" s="162" t="str">
        <f>IF(ISBLANK('Nomenklatur komplett'!S1893),"-",'Nomenklatur komplett'!S1893)</f>
        <v>Magden</v>
      </c>
    </row>
    <row r="1894" spans="1:3" x14ac:dyDescent="0.2">
      <c r="A1894" s="161" t="str">
        <f>IF(ISBLANK('Nomenklatur komplett'!Q1894),"",'Nomenklatur komplett'!Q1894)</f>
        <v/>
      </c>
      <c r="B1894" s="161">
        <f>IF(ISBLANK('Nomenklatur komplett'!R1894),"",'Nomenklatur komplett'!R1894)</f>
        <v>16337</v>
      </c>
      <c r="C1894" s="162" t="str">
        <f>IF(ISBLANK('Nomenklatur komplett'!S1894),"-",'Nomenklatur komplett'!S1894)</f>
        <v>Mage</v>
      </c>
    </row>
    <row r="1895" spans="1:3" x14ac:dyDescent="0.2">
      <c r="A1895" s="161">
        <f>IF(ISBLANK('Nomenklatur komplett'!Q1895),"",'Nomenklatur komplett'!Q1895)</f>
        <v>5317</v>
      </c>
      <c r="B1895" s="161">
        <f>IF(ISBLANK('Nomenklatur komplett'!R1895),"",'Nomenklatur komplett'!R1895)</f>
        <v>14495</v>
      </c>
      <c r="C1895" s="162" t="str">
        <f>IF(ISBLANK('Nomenklatur komplett'!S1895),"-",'Nomenklatur komplett'!S1895)</f>
        <v>Maggia</v>
      </c>
    </row>
    <row r="1896" spans="1:3" x14ac:dyDescent="0.2">
      <c r="A1896" s="161">
        <f>IF(ISBLANK('Nomenklatur komplett'!Q1896),"",'Nomenklatur komplett'!Q1896)</f>
        <v>5193</v>
      </c>
      <c r="B1896" s="161">
        <f>IF(ISBLANK('Nomenklatur komplett'!R1896),"",'Nomenklatur komplett'!R1896)</f>
        <v>12714</v>
      </c>
      <c r="C1896" s="162" t="str">
        <f>IF(ISBLANK('Nomenklatur komplett'!S1896),"-",'Nomenklatur komplett'!S1896)</f>
        <v>Magliaso</v>
      </c>
    </row>
    <row r="1897" spans="1:3" x14ac:dyDescent="0.2">
      <c r="A1897" s="161" t="str">
        <f>IF(ISBLANK('Nomenklatur komplett'!Q1897),"",'Nomenklatur komplett'!Q1897)</f>
        <v/>
      </c>
      <c r="B1897" s="161">
        <f>IF(ISBLANK('Nomenklatur komplett'!R1897),"",'Nomenklatur komplett'!R1897)</f>
        <v>12715</v>
      </c>
      <c r="C1897" s="162" t="str">
        <f>IF(ISBLANK('Nomenklatur komplett'!S1897),"-",'Nomenklatur komplett'!S1897)</f>
        <v>Magnedens</v>
      </c>
    </row>
    <row r="1898" spans="1:3" x14ac:dyDescent="0.2">
      <c r="A1898" s="161">
        <f>IF(ISBLANK('Nomenklatur komplett'!Q1898),"",'Nomenklatur komplett'!Q1898)</f>
        <v>3953</v>
      </c>
      <c r="B1898" s="161">
        <f>IF(ISBLANK('Nomenklatur komplett'!R1898),"",'Nomenklatur komplett'!R1898)</f>
        <v>16034</v>
      </c>
      <c r="C1898" s="162" t="str">
        <f>IF(ISBLANK('Nomenklatur komplett'!S1898),"-",'Nomenklatur komplett'!S1898)</f>
        <v>Maienfeld</v>
      </c>
    </row>
    <row r="1899" spans="1:3" x14ac:dyDescent="0.2">
      <c r="A1899" s="161" t="str">
        <f>IF(ISBLANK('Nomenklatur komplett'!Q1899),"",'Nomenklatur komplett'!Q1899)</f>
        <v/>
      </c>
      <c r="B1899" s="161">
        <f>IF(ISBLANK('Nomenklatur komplett'!R1899),"",'Nomenklatur komplett'!R1899)</f>
        <v>12735</v>
      </c>
      <c r="C1899" s="162" t="str">
        <f>IF(ISBLANK('Nomenklatur komplett'!S1899),"-",'Nomenklatur komplett'!S1899)</f>
        <v>Mairengo</v>
      </c>
    </row>
    <row r="1900" spans="1:3" x14ac:dyDescent="0.2">
      <c r="A1900" s="161">
        <f>IF(ISBLANK('Nomenklatur komplett'!Q1900),"",'Nomenklatur komplett'!Q1900)</f>
        <v>2853</v>
      </c>
      <c r="B1900" s="161">
        <f>IF(ISBLANK('Nomenklatur komplett'!R1900),"",'Nomenklatur komplett'!R1900)</f>
        <v>13792</v>
      </c>
      <c r="C1900" s="162" t="str">
        <f>IF(ISBLANK('Nomenklatur komplett'!S1900),"-",'Nomenklatur komplett'!S1900)</f>
        <v>Maisprach</v>
      </c>
    </row>
    <row r="1901" spans="1:3" x14ac:dyDescent="0.2">
      <c r="A1901" s="161" t="str">
        <f>IF(ISBLANK('Nomenklatur komplett'!Q1901),"",'Nomenklatur komplett'!Q1901)</f>
        <v/>
      </c>
      <c r="B1901" s="161">
        <f>IF(ISBLANK('Nomenklatur komplett'!R1901),"",'Nomenklatur komplett'!R1901)</f>
        <v>10804</v>
      </c>
      <c r="C1901" s="162" t="str">
        <f>IF(ISBLANK('Nomenklatur komplett'!S1901),"-",'Nomenklatur komplett'!S1901)</f>
        <v>Maladers</v>
      </c>
    </row>
    <row r="1902" spans="1:3" x14ac:dyDescent="0.2">
      <c r="A1902" s="161">
        <f>IF(ISBLANK('Nomenklatur komplett'!Q1902),"",'Nomenklatur komplett'!Q1902)</f>
        <v>3954</v>
      </c>
      <c r="B1902" s="161">
        <f>IF(ISBLANK('Nomenklatur komplett'!R1902),"",'Nomenklatur komplett'!R1902)</f>
        <v>16035</v>
      </c>
      <c r="C1902" s="162" t="str">
        <f>IF(ISBLANK('Nomenklatur komplett'!S1902),"-",'Nomenklatur komplett'!S1902)</f>
        <v>Malans</v>
      </c>
    </row>
    <row r="1903" spans="1:3" x14ac:dyDescent="0.2">
      <c r="A1903" s="161" t="str">
        <f>IF(ISBLANK('Nomenklatur komplett'!Q1903),"",'Nomenklatur komplett'!Q1903)</f>
        <v/>
      </c>
      <c r="B1903" s="161">
        <f>IF(ISBLANK('Nomenklatur komplett'!R1903),"",'Nomenklatur komplett'!R1903)</f>
        <v>12703</v>
      </c>
      <c r="C1903" s="162" t="str">
        <f>IF(ISBLANK('Nomenklatur komplett'!S1903),"-",'Nomenklatur komplett'!S1903)</f>
        <v>Malapalud</v>
      </c>
    </row>
    <row r="1904" spans="1:3" x14ac:dyDescent="0.2">
      <c r="A1904" s="161" t="str">
        <f>IF(ISBLANK('Nomenklatur komplett'!Q1904),"",'Nomenklatur komplett'!Q1904)</f>
        <v/>
      </c>
      <c r="B1904" s="161">
        <f>IF(ISBLANK('Nomenklatur komplett'!R1904),"",'Nomenklatur komplett'!R1904)</f>
        <v>10564</v>
      </c>
      <c r="C1904" s="162" t="str">
        <f>IF(ISBLANK('Nomenklatur komplett'!S1904),"-",'Nomenklatur komplett'!S1904)</f>
        <v>Malix</v>
      </c>
    </row>
    <row r="1905" spans="1:3" x14ac:dyDescent="0.2">
      <c r="A1905" s="161" t="str">
        <f>IF(ISBLANK('Nomenklatur komplett'!Q1905),"",'Nomenklatur komplett'!Q1905)</f>
        <v/>
      </c>
      <c r="B1905" s="161">
        <f>IF(ISBLANK('Nomenklatur komplett'!R1905),"",'Nomenklatur komplett'!R1905)</f>
        <v>10625</v>
      </c>
      <c r="C1905" s="162" t="str">
        <f>IF(ISBLANK('Nomenklatur komplett'!S1905),"-",'Nomenklatur komplett'!S1905)</f>
        <v>Malleray</v>
      </c>
    </row>
    <row r="1906" spans="1:3" x14ac:dyDescent="0.2">
      <c r="A1906" s="161">
        <f>IF(ISBLANK('Nomenklatur komplett'!Q1906),"",'Nomenklatur komplett'!Q1906)</f>
        <v>1062</v>
      </c>
      <c r="B1906" s="161">
        <f>IF(ISBLANK('Nomenklatur komplett'!R1906),"",'Nomenklatur komplett'!R1906)</f>
        <v>15578</v>
      </c>
      <c r="C1906" s="162" t="str">
        <f>IF(ISBLANK('Nomenklatur komplett'!S1906),"-",'Nomenklatur komplett'!S1906)</f>
        <v>Malters</v>
      </c>
    </row>
    <row r="1907" spans="1:3" x14ac:dyDescent="0.2">
      <c r="A1907" s="161" t="str">
        <f>IF(ISBLANK('Nomenklatur komplett'!Q1907),"",'Nomenklatur komplett'!Q1907)</f>
        <v/>
      </c>
      <c r="B1907" s="161">
        <f>IF(ISBLANK('Nomenklatur komplett'!R1907),"",'Nomenklatur komplett'!R1907)</f>
        <v>12751</v>
      </c>
      <c r="C1907" s="162" t="str">
        <f>IF(ISBLANK('Nomenklatur komplett'!S1907),"-",'Nomenklatur komplett'!S1907)</f>
        <v>Malvaglia</v>
      </c>
    </row>
    <row r="1908" spans="1:3" x14ac:dyDescent="0.2">
      <c r="A1908" s="161">
        <f>IF(ISBLANK('Nomenklatur komplett'!Q1908),"",'Nomenklatur komplett'!Q1908)</f>
        <v>4826</v>
      </c>
      <c r="B1908" s="161">
        <f>IF(ISBLANK('Nomenklatur komplett'!R1908),"",'Nomenklatur komplett'!R1908)</f>
        <v>15424</v>
      </c>
      <c r="C1908" s="162" t="str">
        <f>IF(ISBLANK('Nomenklatur komplett'!S1908),"-",'Nomenklatur komplett'!S1908)</f>
        <v>Mammern</v>
      </c>
    </row>
    <row r="1909" spans="1:3" x14ac:dyDescent="0.2">
      <c r="A1909" s="161">
        <f>IF(ISBLANK('Nomenklatur komplett'!Q1909),"",'Nomenklatur komplett'!Q1909)</f>
        <v>4105</v>
      </c>
      <c r="B1909" s="161">
        <f>IF(ISBLANK('Nomenklatur komplett'!R1909),"",'Nomenklatur komplett'!R1909)</f>
        <v>12753</v>
      </c>
      <c r="C1909" s="162" t="str">
        <f>IF(ISBLANK('Nomenklatur komplett'!S1909),"-",'Nomenklatur komplett'!S1909)</f>
        <v>Mandach</v>
      </c>
    </row>
    <row r="1910" spans="1:3" x14ac:dyDescent="0.2">
      <c r="A1910" s="161" t="str">
        <f>IF(ISBLANK('Nomenklatur komplett'!Q1910),"",'Nomenklatur komplett'!Q1910)</f>
        <v/>
      </c>
      <c r="B1910" s="161">
        <f>IF(ISBLANK('Nomenklatur komplett'!R1910),"",'Nomenklatur komplett'!R1910)</f>
        <v>11383</v>
      </c>
      <c r="C1910" s="162" t="str">
        <f>IF(ISBLANK('Nomenklatur komplett'!S1910),"-",'Nomenklatur komplett'!S1910)</f>
        <v>Mannenbach</v>
      </c>
    </row>
    <row r="1911" spans="1:3" x14ac:dyDescent="0.2">
      <c r="A1911" s="161" t="str">
        <f>IF(ISBLANK('Nomenklatur komplett'!Q1911),"",'Nomenklatur komplett'!Q1911)</f>
        <v/>
      </c>
      <c r="B1911" s="161">
        <f>IF(ISBLANK('Nomenklatur komplett'!R1911),"",'Nomenklatur komplett'!R1911)</f>
        <v>16549</v>
      </c>
      <c r="C1911" s="162" t="str">
        <f>IF(ISBLANK('Nomenklatur komplett'!S1911),"-",'Nomenklatur komplett'!S1911)</f>
        <v>Mannens</v>
      </c>
    </row>
    <row r="1912" spans="1:3" x14ac:dyDescent="0.2">
      <c r="A1912" s="161" t="str">
        <f>IF(ISBLANK('Nomenklatur komplett'!Q1912),"",'Nomenklatur komplett'!Q1912)</f>
        <v/>
      </c>
      <c r="B1912" s="161">
        <f>IF(ISBLANK('Nomenklatur komplett'!R1912),"",'Nomenklatur komplett'!R1912)</f>
        <v>12755</v>
      </c>
      <c r="C1912" s="162" t="str">
        <f>IF(ISBLANK('Nomenklatur komplett'!S1912),"-",'Nomenklatur komplett'!S1912)</f>
        <v>Mannens-Grandsivaz</v>
      </c>
    </row>
    <row r="1913" spans="1:3" x14ac:dyDescent="0.2">
      <c r="A1913" s="161">
        <f>IF(ISBLANK('Nomenklatur komplett'!Q1913),"",'Nomenklatur komplett'!Q1913)</f>
        <v>5194</v>
      </c>
      <c r="B1913" s="161">
        <f>IF(ISBLANK('Nomenklatur komplett'!R1913),"",'Nomenklatur komplett'!R1913)</f>
        <v>12765</v>
      </c>
      <c r="C1913" s="162" t="str">
        <f>IF(ISBLANK('Nomenklatur komplett'!S1913),"-",'Nomenklatur komplett'!S1913)</f>
        <v>Manno</v>
      </c>
    </row>
    <row r="1914" spans="1:3" x14ac:dyDescent="0.2">
      <c r="A1914" s="161">
        <f>IF(ISBLANK('Nomenklatur komplett'!Q1914),"",'Nomenklatur komplett'!Q1914)</f>
        <v>5790</v>
      </c>
      <c r="B1914" s="161">
        <f>IF(ISBLANK('Nomenklatur komplett'!R1914),"",'Nomenklatur komplett'!R1914)</f>
        <v>14545</v>
      </c>
      <c r="C1914" s="162" t="str">
        <f>IF(ISBLANK('Nomenklatur komplett'!S1914),"-",'Nomenklatur komplett'!S1914)</f>
        <v>Maracon</v>
      </c>
    </row>
    <row r="1915" spans="1:3" x14ac:dyDescent="0.2">
      <c r="A1915" s="161" t="str">
        <f>IF(ISBLANK('Nomenklatur komplett'!Q1915),"",'Nomenklatur komplett'!Q1915)</f>
        <v/>
      </c>
      <c r="B1915" s="161">
        <f>IF(ISBLANK('Nomenklatur komplett'!R1915),"",'Nomenklatur komplett'!R1915)</f>
        <v>12750</v>
      </c>
      <c r="C1915" s="162" t="str">
        <f>IF(ISBLANK('Nomenklatur komplett'!S1915),"-",'Nomenklatur komplett'!S1915)</f>
        <v>Marbach (LU)</v>
      </c>
    </row>
    <row r="1916" spans="1:3" x14ac:dyDescent="0.2">
      <c r="A1916" s="161">
        <f>IF(ISBLANK('Nomenklatur komplett'!Q1916),"",'Nomenklatur komplett'!Q1916)</f>
        <v>3253</v>
      </c>
      <c r="B1916" s="161">
        <f>IF(ISBLANK('Nomenklatur komplett'!R1916),"",'Nomenklatur komplett'!R1916)</f>
        <v>14401</v>
      </c>
      <c r="C1916" s="162" t="str">
        <f>IF(ISBLANK('Nomenklatur komplett'!S1916),"-",'Nomenklatur komplett'!S1916)</f>
        <v>Marbach (SG)</v>
      </c>
    </row>
    <row r="1917" spans="1:3" x14ac:dyDescent="0.2">
      <c r="A1917" s="161">
        <f>IF(ISBLANK('Nomenklatur komplett'!Q1917),"",'Nomenklatur komplett'!Q1917)</f>
        <v>5430</v>
      </c>
      <c r="B1917" s="161">
        <f>IF(ISBLANK('Nomenklatur komplett'!R1917),"",'Nomenklatur komplett'!R1917)</f>
        <v>14631</v>
      </c>
      <c r="C1917" s="162" t="str">
        <f>IF(ISBLANK('Nomenklatur komplett'!S1917),"-",'Nomenklatur komplett'!S1917)</f>
        <v>Marchissy</v>
      </c>
    </row>
    <row r="1918" spans="1:3" x14ac:dyDescent="0.2">
      <c r="A1918" s="161" t="str">
        <f>IF(ISBLANK('Nomenklatur komplett'!Q1918),"",'Nomenklatur komplett'!Q1918)</f>
        <v/>
      </c>
      <c r="B1918" s="161">
        <f>IF(ISBLANK('Nomenklatur komplett'!R1918),"",'Nomenklatur komplett'!R1918)</f>
        <v>16279</v>
      </c>
      <c r="C1918" s="162" t="str">
        <f>IF(ISBLANK('Nomenklatur komplett'!S1918),"-",'Nomenklatur komplett'!S1918)</f>
        <v>Marin</v>
      </c>
    </row>
    <row r="1919" spans="1:3" x14ac:dyDescent="0.2">
      <c r="A1919" s="161" t="str">
        <f>IF(ISBLANK('Nomenklatur komplett'!Q1919),"",'Nomenklatur komplett'!Q1919)</f>
        <v/>
      </c>
      <c r="B1919" s="161">
        <f>IF(ISBLANK('Nomenklatur komplett'!R1919),"",'Nomenklatur komplett'!R1919)</f>
        <v>12760</v>
      </c>
      <c r="C1919" s="162" t="str">
        <f>IF(ISBLANK('Nomenklatur komplett'!S1919),"-",'Nomenklatur komplett'!S1919)</f>
        <v>Marin-Epagnier</v>
      </c>
    </row>
    <row r="1920" spans="1:3" x14ac:dyDescent="0.2">
      <c r="A1920" s="161">
        <f>IF(ISBLANK('Nomenklatur komplett'!Q1920),"",'Nomenklatur komplett'!Q1920)</f>
        <v>2206</v>
      </c>
      <c r="B1920" s="161">
        <f>IF(ISBLANK('Nomenklatur komplett'!R1920),"",'Nomenklatur komplett'!R1920)</f>
        <v>13249</v>
      </c>
      <c r="C1920" s="162" t="str">
        <f>IF(ISBLANK('Nomenklatur komplett'!S1920),"-",'Nomenklatur komplett'!S1920)</f>
        <v>Marly</v>
      </c>
    </row>
    <row r="1921" spans="1:3" x14ac:dyDescent="0.2">
      <c r="A1921" s="161" t="str">
        <f>IF(ISBLANK('Nomenklatur komplett'!Q1921),"",'Nomenklatur komplett'!Q1921)</f>
        <v/>
      </c>
      <c r="B1921" s="161">
        <f>IF(ISBLANK('Nomenklatur komplett'!R1921),"",'Nomenklatur komplett'!R1921)</f>
        <v>11192</v>
      </c>
      <c r="C1921" s="162" t="str">
        <f>IF(ISBLANK('Nomenklatur komplett'!S1921),"-",'Nomenklatur komplett'!S1921)</f>
        <v>Marly-le-Grand</v>
      </c>
    </row>
    <row r="1922" spans="1:3" x14ac:dyDescent="0.2">
      <c r="A1922" s="161" t="str">
        <f>IF(ISBLANK('Nomenklatur komplett'!Q1922),"",'Nomenklatur komplett'!Q1922)</f>
        <v/>
      </c>
      <c r="B1922" s="161">
        <f>IF(ISBLANK('Nomenklatur komplett'!R1922),"",'Nomenklatur komplett'!R1922)</f>
        <v>11193</v>
      </c>
      <c r="C1922" s="162" t="str">
        <f>IF(ISBLANK('Nomenklatur komplett'!S1922),"-",'Nomenklatur komplett'!S1922)</f>
        <v>Marly-le-Petit</v>
      </c>
    </row>
    <row r="1923" spans="1:3" x14ac:dyDescent="0.2">
      <c r="A1923" s="161" t="str">
        <f>IF(ISBLANK('Nomenklatur komplett'!Q1923),"",'Nomenklatur komplett'!Q1923)</f>
        <v/>
      </c>
      <c r="B1923" s="161">
        <f>IF(ISBLANK('Nomenklatur komplett'!R1923),"",'Nomenklatur komplett'!R1923)</f>
        <v>16336</v>
      </c>
      <c r="C1923" s="162" t="str">
        <f>IF(ISBLANK('Nomenklatur komplett'!S1923),"-",'Nomenklatur komplett'!S1923)</f>
        <v>Marmels</v>
      </c>
    </row>
    <row r="1924" spans="1:3" x14ac:dyDescent="0.2">
      <c r="A1924" s="161" t="str">
        <f>IF(ISBLANK('Nomenklatur komplett'!Q1924),"",'Nomenklatur komplett'!Q1924)</f>
        <v/>
      </c>
      <c r="B1924" s="161">
        <f>IF(ISBLANK('Nomenklatur komplett'!R1924),"",'Nomenklatur komplett'!R1924)</f>
        <v>10016</v>
      </c>
      <c r="C1924" s="162" t="str">
        <f>IF(ISBLANK('Nomenklatur komplett'!S1924),"-",'Nomenklatur komplett'!S1924)</f>
        <v>Marmorera</v>
      </c>
    </row>
    <row r="1925" spans="1:3" x14ac:dyDescent="0.2">
      <c r="A1925" s="161" t="str">
        <f>IF(ISBLANK('Nomenklatur komplett'!Q1925),"",'Nomenklatur komplett'!Q1925)</f>
        <v/>
      </c>
      <c r="B1925" s="161">
        <f>IF(ISBLANK('Nomenklatur komplett'!R1925),"",'Nomenklatur komplett'!R1925)</f>
        <v>12761</v>
      </c>
      <c r="C1925" s="162" t="str">
        <f>IF(ISBLANK('Nomenklatur komplett'!S1925),"-",'Nomenklatur komplett'!S1925)</f>
        <v>Marnand</v>
      </c>
    </row>
    <row r="1926" spans="1:3" x14ac:dyDescent="0.2">
      <c r="A1926" s="161">
        <f>IF(ISBLANK('Nomenklatur komplett'!Q1926),"",'Nomenklatur komplett'!Q1926)</f>
        <v>5195</v>
      </c>
      <c r="B1926" s="161">
        <f>IF(ISBLANK('Nomenklatur komplett'!R1926),"",'Nomenklatur komplett'!R1926)</f>
        <v>12762</v>
      </c>
      <c r="C1926" s="162" t="str">
        <f>IF(ISBLANK('Nomenklatur komplett'!S1926),"-",'Nomenklatur komplett'!S1926)</f>
        <v>Maroggia</v>
      </c>
    </row>
    <row r="1927" spans="1:3" x14ac:dyDescent="0.2">
      <c r="A1927" s="161" t="str">
        <f>IF(ISBLANK('Nomenklatur komplett'!Q1927),"",'Nomenklatur komplett'!Q1927)</f>
        <v/>
      </c>
      <c r="B1927" s="161">
        <f>IF(ISBLANK('Nomenklatur komplett'!R1927),"",'Nomenklatur komplett'!R1927)</f>
        <v>12763</v>
      </c>
      <c r="C1927" s="162" t="str">
        <f>IF(ISBLANK('Nomenklatur komplett'!S1927),"-",'Nomenklatur komplett'!S1927)</f>
        <v>Marolta</v>
      </c>
    </row>
    <row r="1928" spans="1:3" x14ac:dyDescent="0.2">
      <c r="A1928" s="161">
        <f>IF(ISBLANK('Nomenklatur komplett'!Q1928),"",'Nomenklatur komplett'!Q1928)</f>
        <v>2140</v>
      </c>
      <c r="B1928" s="161">
        <f>IF(ISBLANK('Nomenklatur komplett'!R1928),"",'Nomenklatur komplett'!R1928)</f>
        <v>14135</v>
      </c>
      <c r="C1928" s="162" t="str">
        <f>IF(ISBLANK('Nomenklatur komplett'!S1928),"-",'Nomenklatur komplett'!S1928)</f>
        <v>Marsens</v>
      </c>
    </row>
    <row r="1929" spans="1:3" x14ac:dyDescent="0.2">
      <c r="A1929" s="161">
        <f>IF(ISBLANK('Nomenklatur komplett'!Q1929),"",'Nomenklatur komplett'!Q1929)</f>
        <v>35</v>
      </c>
      <c r="B1929" s="161">
        <f>IF(ISBLANK('Nomenklatur komplett'!R1929),"",'Nomenklatur komplett'!R1929)</f>
        <v>12742</v>
      </c>
      <c r="C1929" s="162" t="str">
        <f>IF(ISBLANK('Nomenklatur komplett'!S1929),"-",'Nomenklatur komplett'!S1929)</f>
        <v>Marthalen</v>
      </c>
    </row>
    <row r="1930" spans="1:3" x14ac:dyDescent="0.2">
      <c r="A1930" s="161" t="str">
        <f>IF(ISBLANK('Nomenklatur komplett'!Q1930),"",'Nomenklatur komplett'!Q1930)</f>
        <v/>
      </c>
      <c r="B1930" s="161">
        <f>IF(ISBLANK('Nomenklatur komplett'!R1930),"",'Nomenklatur komplett'!R1930)</f>
        <v>12740</v>
      </c>
      <c r="C1930" s="162" t="str">
        <f>IF(ISBLANK('Nomenklatur komplett'!S1930),"-",'Nomenklatur komplett'!S1930)</f>
        <v>Martherenges</v>
      </c>
    </row>
    <row r="1931" spans="1:3" x14ac:dyDescent="0.2">
      <c r="A1931" s="161">
        <f>IF(ISBLANK('Nomenklatur komplett'!Q1931),"",'Nomenklatur komplett'!Q1931)</f>
        <v>6136</v>
      </c>
      <c r="B1931" s="161">
        <f>IF(ISBLANK('Nomenklatur komplett'!R1931),"",'Nomenklatur komplett'!R1931)</f>
        <v>16602</v>
      </c>
      <c r="C1931" s="162" t="str">
        <f>IF(ISBLANK('Nomenklatur komplett'!S1931),"-",'Nomenklatur komplett'!S1931)</f>
        <v>Martigny</v>
      </c>
    </row>
    <row r="1932" spans="1:3" x14ac:dyDescent="0.2">
      <c r="A1932" s="161" t="str">
        <f>IF(ISBLANK('Nomenklatur komplett'!Q1932),"",'Nomenklatur komplett'!Q1932)</f>
        <v/>
      </c>
      <c r="B1932" s="161">
        <f>IF(ISBLANK('Nomenklatur komplett'!R1932),"",'Nomenklatur komplett'!R1932)</f>
        <v>11277</v>
      </c>
      <c r="C1932" s="162" t="str">
        <f>IF(ISBLANK('Nomenklatur komplett'!S1932),"-",'Nomenklatur komplett'!S1932)</f>
        <v>Martigny-Bourg</v>
      </c>
    </row>
    <row r="1933" spans="1:3" x14ac:dyDescent="0.2">
      <c r="A1933" s="161">
        <f>IF(ISBLANK('Nomenklatur komplett'!Q1933),"",'Nomenklatur komplett'!Q1933)</f>
        <v>6137</v>
      </c>
      <c r="B1933" s="161">
        <f>IF(ISBLANK('Nomenklatur komplett'!R1933),"",'Nomenklatur komplett'!R1933)</f>
        <v>12756</v>
      </c>
      <c r="C1933" s="162" t="str">
        <f>IF(ISBLANK('Nomenklatur komplett'!S1933),"-",'Nomenklatur komplett'!S1933)</f>
        <v>Martigny-Combe</v>
      </c>
    </row>
    <row r="1934" spans="1:3" x14ac:dyDescent="0.2">
      <c r="A1934" s="161" t="str">
        <f>IF(ISBLANK('Nomenklatur komplett'!Q1934),"",'Nomenklatur komplett'!Q1934)</f>
        <v/>
      </c>
      <c r="B1934" s="161">
        <f>IF(ISBLANK('Nomenklatur komplett'!R1934),"",'Nomenklatur komplett'!R1934)</f>
        <v>11278</v>
      </c>
      <c r="C1934" s="162" t="str">
        <f>IF(ISBLANK('Nomenklatur komplett'!S1934),"-",'Nomenklatur komplett'!S1934)</f>
        <v>Martigny-Ville</v>
      </c>
    </row>
    <row r="1935" spans="1:3" x14ac:dyDescent="0.2">
      <c r="A1935" s="161" t="str">
        <f>IF(ISBLANK('Nomenklatur komplett'!Q1935),"",'Nomenklatur komplett'!Q1935)</f>
        <v/>
      </c>
      <c r="B1935" s="161">
        <f>IF(ISBLANK('Nomenklatur komplett'!R1935),"",'Nomenklatur komplett'!R1935)</f>
        <v>12736</v>
      </c>
      <c r="C1935" s="162" t="str">
        <f>IF(ISBLANK('Nomenklatur komplett'!S1935),"-",'Nomenklatur komplett'!S1935)</f>
        <v>Martisberg</v>
      </c>
    </row>
    <row r="1936" spans="1:3" x14ac:dyDescent="0.2">
      <c r="A1936" s="161">
        <f>IF(ISBLANK('Nomenklatur komplett'!Q1936),"",'Nomenklatur komplett'!Q1936)</f>
        <v>8</v>
      </c>
      <c r="B1936" s="161">
        <f>IF(ISBLANK('Nomenklatur komplett'!R1936),"",'Nomenklatur komplett'!R1936)</f>
        <v>12738</v>
      </c>
      <c r="C1936" s="162" t="str">
        <f>IF(ISBLANK('Nomenklatur komplett'!S1936),"-",'Nomenklatur komplett'!S1936)</f>
        <v>Maschwanden</v>
      </c>
    </row>
    <row r="1937" spans="1:3" x14ac:dyDescent="0.2">
      <c r="A1937" s="161" t="str">
        <f>IF(ISBLANK('Nomenklatur komplett'!Q1937),"",'Nomenklatur komplett'!Q1937)</f>
        <v/>
      </c>
      <c r="B1937" s="161">
        <f>IF(ISBLANK('Nomenklatur komplett'!R1937),"",'Nomenklatur komplett'!R1937)</f>
        <v>12739</v>
      </c>
      <c r="C1937" s="162" t="str">
        <f>IF(ISBLANK('Nomenklatur komplett'!S1937),"-",'Nomenklatur komplett'!S1937)</f>
        <v>Mase</v>
      </c>
    </row>
    <row r="1938" spans="1:3" x14ac:dyDescent="0.2">
      <c r="A1938" s="161">
        <f>IF(ISBLANK('Nomenklatur komplett'!Q1938),"",'Nomenklatur komplett'!Q1938)</f>
        <v>3663</v>
      </c>
      <c r="B1938" s="161">
        <f>IF(ISBLANK('Nomenklatur komplett'!R1938),"",'Nomenklatur komplett'!R1938)</f>
        <v>15980</v>
      </c>
      <c r="C1938" s="162" t="str">
        <f>IF(ISBLANK('Nomenklatur komplett'!S1938),"-",'Nomenklatur komplett'!S1938)</f>
        <v>Masein</v>
      </c>
    </row>
    <row r="1939" spans="1:3" x14ac:dyDescent="0.2">
      <c r="A1939" s="161">
        <f>IF(ISBLANK('Nomenklatur komplett'!Q1939),"",'Nomenklatur komplett'!Q1939)</f>
        <v>5196</v>
      </c>
      <c r="B1939" s="161">
        <f>IF(ISBLANK('Nomenklatur komplett'!R1939),"",'Nomenklatur komplett'!R1939)</f>
        <v>12749</v>
      </c>
      <c r="C1939" s="162" t="str">
        <f>IF(ISBLANK('Nomenklatur komplett'!S1939),"-",'Nomenklatur komplett'!S1939)</f>
        <v>Massagno</v>
      </c>
    </row>
    <row r="1940" spans="1:3" x14ac:dyDescent="0.2">
      <c r="A1940" s="161">
        <f>IF(ISBLANK('Nomenklatur komplett'!Q1940),"",'Nomenklatur komplett'!Q1940)</f>
        <v>6215</v>
      </c>
      <c r="B1940" s="161">
        <f>IF(ISBLANK('Nomenklatur komplett'!R1940),"",'Nomenklatur komplett'!R1940)</f>
        <v>12741</v>
      </c>
      <c r="C1940" s="162" t="str">
        <f>IF(ISBLANK('Nomenklatur komplett'!S1940),"-",'Nomenklatur komplett'!S1940)</f>
        <v>Massongex</v>
      </c>
    </row>
    <row r="1941" spans="1:3" x14ac:dyDescent="0.2">
      <c r="A1941" s="161">
        <f>IF(ISBLANK('Nomenklatur komplett'!Q1941),"",'Nomenklatur komplett'!Q1941)</f>
        <v>2086</v>
      </c>
      <c r="B1941" s="161">
        <f>IF(ISBLANK('Nomenklatur komplett'!R1941),"",'Nomenklatur komplett'!R1941)</f>
        <v>12734</v>
      </c>
      <c r="C1941" s="162" t="str">
        <f>IF(ISBLANK('Nomenklatur komplett'!S1941),"-",'Nomenklatur komplett'!S1941)</f>
        <v>Massonnens</v>
      </c>
    </row>
    <row r="1942" spans="1:3" x14ac:dyDescent="0.2">
      <c r="A1942" s="161" t="str">
        <f>IF(ISBLANK('Nomenklatur komplett'!Q1942),"",'Nomenklatur komplett'!Q1942)</f>
        <v/>
      </c>
      <c r="B1942" s="161">
        <f>IF(ISBLANK('Nomenklatur komplett'!R1942),"",'Nomenklatur komplett'!R1942)</f>
        <v>10813</v>
      </c>
      <c r="C1942" s="162" t="str">
        <f>IF(ISBLANK('Nomenklatur komplett'!S1942),"-",'Nomenklatur komplett'!S1942)</f>
        <v>Mastrils</v>
      </c>
    </row>
    <row r="1943" spans="1:3" x14ac:dyDescent="0.2">
      <c r="A1943" s="161">
        <f>IF(ISBLANK('Nomenklatur komplett'!Q1943),"",'Nomenklatur komplett'!Q1943)</f>
        <v>5919</v>
      </c>
      <c r="B1943" s="161">
        <f>IF(ISBLANK('Nomenklatur komplett'!R1943),"",'Nomenklatur komplett'!R1943)</f>
        <v>14634</v>
      </c>
      <c r="C1943" s="162" t="str">
        <f>IF(ISBLANK('Nomenklatur komplett'!S1943),"-",'Nomenklatur komplett'!S1943)</f>
        <v>Mathod</v>
      </c>
    </row>
    <row r="1944" spans="1:3" x14ac:dyDescent="0.2">
      <c r="A1944" s="161" t="str">
        <f>IF(ISBLANK('Nomenklatur komplett'!Q1944),"",'Nomenklatur komplett'!Q1944)</f>
        <v/>
      </c>
      <c r="B1944" s="161">
        <f>IF(ISBLANK('Nomenklatur komplett'!R1944),"",'Nomenklatur komplett'!R1944)</f>
        <v>10221</v>
      </c>
      <c r="C1944" s="162" t="str">
        <f>IF(ISBLANK('Nomenklatur komplett'!S1944),"-",'Nomenklatur komplett'!S1944)</f>
        <v>Mathon</v>
      </c>
    </row>
    <row r="1945" spans="1:3" x14ac:dyDescent="0.2">
      <c r="A1945" s="161">
        <f>IF(ISBLANK('Nomenklatur komplett'!Q1945),"",'Nomenklatur komplett'!Q1945)</f>
        <v>2208</v>
      </c>
      <c r="B1945" s="161">
        <f>IF(ISBLANK('Nomenklatur komplett'!R1945),"",'Nomenklatur komplett'!R1945)</f>
        <v>12744</v>
      </c>
      <c r="C1945" s="162" t="str">
        <f>IF(ISBLANK('Nomenklatur komplett'!S1945),"-",'Nomenklatur komplett'!S1945)</f>
        <v>Matran</v>
      </c>
    </row>
    <row r="1946" spans="1:3" x14ac:dyDescent="0.2">
      <c r="A1946" s="161" t="str">
        <f>IF(ISBLANK('Nomenklatur komplett'!Q1946),"",'Nomenklatur komplett'!Q1946)</f>
        <v/>
      </c>
      <c r="B1946" s="161">
        <f>IF(ISBLANK('Nomenklatur komplett'!R1946),"",'Nomenklatur komplett'!R1946)</f>
        <v>12745</v>
      </c>
      <c r="C1946" s="162" t="str">
        <f>IF(ISBLANK('Nomenklatur komplett'!S1946),"-",'Nomenklatur komplett'!S1946)</f>
        <v>Matt</v>
      </c>
    </row>
    <row r="1947" spans="1:3" x14ac:dyDescent="0.2">
      <c r="A1947" s="161">
        <f>IF(ISBLANK('Nomenklatur komplett'!Q1947),"",'Nomenklatur komplett'!Q1947)</f>
        <v>587</v>
      </c>
      <c r="B1947" s="161">
        <f>IF(ISBLANK('Nomenklatur komplett'!R1947),"",'Nomenklatur komplett'!R1947)</f>
        <v>15159</v>
      </c>
      <c r="C1947" s="162" t="str">
        <f>IF(ISBLANK('Nomenklatur komplett'!S1947),"-",'Nomenklatur komplett'!S1947)</f>
        <v>Matten bei Interlaken</v>
      </c>
    </row>
    <row r="1948" spans="1:3" x14ac:dyDescent="0.2">
      <c r="A1948" s="161">
        <f>IF(ISBLANK('Nomenklatur komplett'!Q1948),"",'Nomenklatur komplett'!Q1948)</f>
        <v>543</v>
      </c>
      <c r="B1948" s="161">
        <f>IF(ISBLANK('Nomenklatur komplett'!R1948),"",'Nomenklatur komplett'!R1948)</f>
        <v>15122</v>
      </c>
      <c r="C1948" s="162" t="str">
        <f>IF(ISBLANK('Nomenklatur komplett'!S1948),"-",'Nomenklatur komplett'!S1948)</f>
        <v>Mattstetten</v>
      </c>
    </row>
    <row r="1949" spans="1:3" x14ac:dyDescent="0.2">
      <c r="A1949" s="161" t="str">
        <f>IF(ISBLANK('Nomenklatur komplett'!Q1949),"",'Nomenklatur komplett'!Q1949)</f>
        <v/>
      </c>
      <c r="B1949" s="161">
        <f>IF(ISBLANK('Nomenklatur komplett'!R1949),"",'Nomenklatur komplett'!R1949)</f>
        <v>12746</v>
      </c>
      <c r="C1949" s="162" t="str">
        <f>IF(ISBLANK('Nomenklatur komplett'!S1949),"-",'Nomenklatur komplett'!S1949)</f>
        <v>Mattwil</v>
      </c>
    </row>
    <row r="1950" spans="1:3" x14ac:dyDescent="0.2">
      <c r="A1950" s="161">
        <f>IF(ISBLANK('Nomenklatur komplett'!Q1950),"",'Nomenklatur komplett'!Q1950)</f>
        <v>2427</v>
      </c>
      <c r="B1950" s="161">
        <f>IF(ISBLANK('Nomenklatur komplett'!R1950),"",'Nomenklatur komplett'!R1950)</f>
        <v>13717</v>
      </c>
      <c r="C1950" s="162" t="str">
        <f>IF(ISBLANK('Nomenklatur komplett'!S1950),"-",'Nomenklatur komplett'!S1950)</f>
        <v>Matzendorf</v>
      </c>
    </row>
    <row r="1951" spans="1:3" x14ac:dyDescent="0.2">
      <c r="A1951" s="161">
        <f>IF(ISBLANK('Nomenklatur komplett'!Q1951),"",'Nomenklatur komplett'!Q1951)</f>
        <v>4591</v>
      </c>
      <c r="B1951" s="161">
        <f>IF(ISBLANK('Nomenklatur komplett'!R1951),"",'Nomenklatur komplett'!R1951)</f>
        <v>15410</v>
      </c>
      <c r="C1951" s="162" t="str">
        <f>IF(ISBLANK('Nomenklatur komplett'!S1951),"-",'Nomenklatur komplett'!S1951)</f>
        <v>Matzingen</v>
      </c>
    </row>
    <row r="1952" spans="1:3" x14ac:dyDescent="0.2">
      <c r="A1952" s="161">
        <f>IF(ISBLANK('Nomenklatur komplett'!Q1952),"",'Nomenklatur komplett'!Q1952)</f>
        <v>5562</v>
      </c>
      <c r="B1952" s="161">
        <f>IF(ISBLANK('Nomenklatur komplett'!R1952),"",'Nomenklatur komplett'!R1952)</f>
        <v>14633</v>
      </c>
      <c r="C1952" s="162" t="str">
        <f>IF(ISBLANK('Nomenklatur komplett'!S1952),"-",'Nomenklatur komplett'!S1952)</f>
        <v>Mauborget</v>
      </c>
    </row>
    <row r="1953" spans="1:3" x14ac:dyDescent="0.2">
      <c r="A1953" s="161">
        <f>IF(ISBLANK('Nomenklatur komplett'!Q1953),"",'Nomenklatur komplett'!Q1953)</f>
        <v>1091</v>
      </c>
      <c r="B1953" s="161">
        <f>IF(ISBLANK('Nomenklatur komplett'!R1953),"",'Nomenklatur komplett'!R1953)</f>
        <v>15573</v>
      </c>
      <c r="C1953" s="162" t="str">
        <f>IF(ISBLANK('Nomenklatur komplett'!S1953),"-",'Nomenklatur komplett'!S1953)</f>
        <v>Mauensee</v>
      </c>
    </row>
    <row r="1954" spans="1:3" x14ac:dyDescent="0.2">
      <c r="A1954" s="161" t="str">
        <f>IF(ISBLANK('Nomenklatur komplett'!Q1954),"",'Nomenklatur komplett'!Q1954)</f>
        <v/>
      </c>
      <c r="B1954" s="161">
        <f>IF(ISBLANK('Nomenklatur komplett'!R1954),"",'Nomenklatur komplett'!R1954)</f>
        <v>12364</v>
      </c>
      <c r="C1954" s="162" t="str">
        <f>IF(ISBLANK('Nomenklatur komplett'!S1954),"-",'Nomenklatur komplett'!S1954)</f>
        <v>Maules</v>
      </c>
    </row>
    <row r="1955" spans="1:3" x14ac:dyDescent="0.2">
      <c r="A1955" s="161">
        <f>IF(ISBLANK('Nomenklatur komplett'!Q1955),"",'Nomenklatur komplett'!Q1955)</f>
        <v>195</v>
      </c>
      <c r="B1955" s="161">
        <f>IF(ISBLANK('Nomenklatur komplett'!R1955),"",'Nomenklatur komplett'!R1955)</f>
        <v>12620</v>
      </c>
      <c r="C1955" s="162" t="str">
        <f>IF(ISBLANK('Nomenklatur komplett'!S1955),"-",'Nomenklatur komplett'!S1955)</f>
        <v>Maur</v>
      </c>
    </row>
    <row r="1956" spans="1:3" x14ac:dyDescent="0.2">
      <c r="A1956" s="161">
        <f>IF(ISBLANK('Nomenklatur komplett'!Q1956),"",'Nomenklatur komplett'!Q1956)</f>
        <v>5488</v>
      </c>
      <c r="B1956" s="161">
        <f>IF(ISBLANK('Nomenklatur komplett'!R1956),"",'Nomenklatur komplett'!R1956)</f>
        <v>14683</v>
      </c>
      <c r="C1956" s="162" t="str">
        <f>IF(ISBLANK('Nomenklatur komplett'!S1956),"-",'Nomenklatur komplett'!S1956)</f>
        <v>Mauraz</v>
      </c>
    </row>
    <row r="1957" spans="1:3" x14ac:dyDescent="0.2">
      <c r="A1957" s="161" t="str">
        <f>IF(ISBLANK('Nomenklatur komplett'!Q1957),"",'Nomenklatur komplett'!Q1957)</f>
        <v/>
      </c>
      <c r="B1957" s="161">
        <f>IF(ISBLANK('Nomenklatur komplett'!R1957),"",'Nomenklatur komplett'!R1957)</f>
        <v>12401</v>
      </c>
      <c r="C1957" s="162" t="str">
        <f>IF(ISBLANK('Nomenklatur komplett'!S1957),"-",'Nomenklatur komplett'!S1957)</f>
        <v>Mauren</v>
      </c>
    </row>
    <row r="1958" spans="1:3" x14ac:dyDescent="0.2">
      <c r="A1958" s="161" t="str">
        <f>IF(ISBLANK('Nomenklatur komplett'!Q1958),"",'Nomenklatur komplett'!Q1958)</f>
        <v/>
      </c>
      <c r="B1958" s="161">
        <f>IF(ISBLANK('Nomenklatur komplett'!R1958),"",'Nomenklatur komplett'!R1958)</f>
        <v>12403</v>
      </c>
      <c r="C1958" s="162" t="str">
        <f>IF(ISBLANK('Nomenklatur komplett'!S1958),"-",'Nomenklatur komplett'!S1958)</f>
        <v>Medeglia</v>
      </c>
    </row>
    <row r="1959" spans="1:3" x14ac:dyDescent="0.2">
      <c r="A1959" s="161">
        <f>IF(ISBLANK('Nomenklatur komplett'!Q1959),"",'Nomenklatur komplett'!Q1959)</f>
        <v>3983</v>
      </c>
      <c r="B1959" s="161">
        <f>IF(ISBLANK('Nomenklatur komplett'!R1959),"",'Nomenklatur komplett'!R1959)</f>
        <v>16040</v>
      </c>
      <c r="C1959" s="162" t="str">
        <f>IF(ISBLANK('Nomenklatur komplett'!S1959),"-",'Nomenklatur komplett'!S1959)</f>
        <v>Medel (Lucmagn)</v>
      </c>
    </row>
    <row r="1960" spans="1:3" x14ac:dyDescent="0.2">
      <c r="A1960" s="161" t="str">
        <f>IF(ISBLANK('Nomenklatur komplett'!Q1960),"",'Nomenklatur komplett'!Q1960)</f>
        <v/>
      </c>
      <c r="B1960" s="161">
        <f>IF(ISBLANK('Nomenklatur komplett'!R1960),"",'Nomenklatur komplett'!R1960)</f>
        <v>16506</v>
      </c>
      <c r="C1960" s="162" t="str">
        <f>IF(ISBLANK('Nomenklatur komplett'!S1960),"-",'Nomenklatur komplett'!S1960)</f>
        <v>Medels im Oberland</v>
      </c>
    </row>
    <row r="1961" spans="1:3" x14ac:dyDescent="0.2">
      <c r="A1961" s="161" t="str">
        <f>IF(ISBLANK('Nomenklatur komplett'!Q1961),"",'Nomenklatur komplett'!Q1961)</f>
        <v/>
      </c>
      <c r="B1961" s="161">
        <f>IF(ISBLANK('Nomenklatur komplett'!R1961),"",'Nomenklatur komplett'!R1961)</f>
        <v>10232</v>
      </c>
      <c r="C1961" s="162" t="str">
        <f>IF(ISBLANK('Nomenklatur komplett'!S1961),"-",'Nomenklatur komplett'!S1961)</f>
        <v>Medels im Rheinwald</v>
      </c>
    </row>
    <row r="1962" spans="1:3" x14ac:dyDescent="0.2">
      <c r="A1962" s="161">
        <f>IF(ISBLANK('Nomenklatur komplett'!Q1962),"",'Nomenklatur komplett'!Q1962)</f>
        <v>1063</v>
      </c>
      <c r="B1962" s="161">
        <f>IF(ISBLANK('Nomenklatur komplett'!R1962),"",'Nomenklatur komplett'!R1962)</f>
        <v>15568</v>
      </c>
      <c r="C1962" s="162" t="str">
        <f>IF(ISBLANK('Nomenklatur komplett'!S1962),"-",'Nomenklatur komplett'!S1962)</f>
        <v>Meggen</v>
      </c>
    </row>
    <row r="1963" spans="1:3" x14ac:dyDescent="0.2">
      <c r="A1963" s="161" t="str">
        <f>IF(ISBLANK('Nomenklatur komplett'!Q1963),"",'Nomenklatur komplett'!Q1963)</f>
        <v/>
      </c>
      <c r="B1963" s="161">
        <f>IF(ISBLANK('Nomenklatur komplett'!R1963),"",'Nomenklatur komplett'!R1963)</f>
        <v>16475</v>
      </c>
      <c r="C1963" s="162" t="str">
        <f>IF(ISBLANK('Nomenklatur komplett'!S1963),"-",'Nomenklatur komplett'!S1963)</f>
        <v>Meienberg</v>
      </c>
    </row>
    <row r="1964" spans="1:3" x14ac:dyDescent="0.2">
      <c r="A1964" s="161">
        <f>IF(ISBLANK('Nomenklatur komplett'!Q1964),"",'Nomenklatur komplett'!Q1964)</f>
        <v>389</v>
      </c>
      <c r="B1964" s="161">
        <f>IF(ISBLANK('Nomenklatur komplett'!R1964),"",'Nomenklatur komplett'!R1964)</f>
        <v>15052</v>
      </c>
      <c r="C1964" s="162" t="str">
        <f>IF(ISBLANK('Nomenklatur komplett'!S1964),"-",'Nomenklatur komplett'!S1964)</f>
        <v>Meienried</v>
      </c>
    </row>
    <row r="1965" spans="1:3" x14ac:dyDescent="0.2">
      <c r="A1965" s="161">
        <f>IF(ISBLANK('Nomenklatur komplett'!Q1965),"",'Nomenklatur komplett'!Q1965)</f>
        <v>1064</v>
      </c>
      <c r="B1965" s="161">
        <f>IF(ISBLANK('Nomenklatur komplett'!R1965),"",'Nomenklatur komplett'!R1965)</f>
        <v>15567</v>
      </c>
      <c r="C1965" s="162" t="str">
        <f>IF(ISBLANK('Nomenklatur komplett'!S1965),"-",'Nomenklatur komplett'!S1965)</f>
        <v>Meierskappel</v>
      </c>
    </row>
    <row r="1966" spans="1:3" x14ac:dyDescent="0.2">
      <c r="A1966" s="161">
        <f>IF(ISBLANK('Nomenklatur komplett'!Q1966),"",'Nomenklatur komplett'!Q1966)</f>
        <v>307</v>
      </c>
      <c r="B1966" s="161">
        <f>IF(ISBLANK('Nomenklatur komplett'!R1966),"",'Nomenklatur komplett'!R1966)</f>
        <v>15001</v>
      </c>
      <c r="C1966" s="162" t="str">
        <f>IF(ISBLANK('Nomenklatur komplett'!S1966),"-",'Nomenklatur komplett'!S1966)</f>
        <v>Meikirch</v>
      </c>
    </row>
    <row r="1967" spans="1:3" x14ac:dyDescent="0.2">
      <c r="A1967" s="161">
        <f>IF(ISBLANK('Nomenklatur komplett'!Q1967),"",'Nomenklatur komplett'!Q1967)</f>
        <v>156</v>
      </c>
      <c r="B1967" s="161">
        <f>IF(ISBLANK('Nomenklatur komplett'!R1967),"",'Nomenklatur komplett'!R1967)</f>
        <v>12408</v>
      </c>
      <c r="C1967" s="162" t="str">
        <f>IF(ISBLANK('Nomenklatur komplett'!S1967),"-",'Nomenklatur komplett'!S1967)</f>
        <v>Meilen</v>
      </c>
    </row>
    <row r="1968" spans="1:3" x14ac:dyDescent="0.2">
      <c r="A1968" s="161">
        <f>IF(ISBLANK('Nomenklatur komplett'!Q1968),"",'Nomenklatur komplett'!Q1968)</f>
        <v>6629</v>
      </c>
      <c r="B1968" s="161">
        <f>IF(ISBLANK('Nomenklatur komplett'!R1968),"",'Nomenklatur komplett'!R1968)</f>
        <v>12409</v>
      </c>
      <c r="C1968" s="162" t="str">
        <f>IF(ISBLANK('Nomenklatur komplett'!S1968),"-",'Nomenklatur komplett'!S1968)</f>
        <v>Meinier</v>
      </c>
    </row>
    <row r="1969" spans="1:3" x14ac:dyDescent="0.2">
      <c r="A1969" s="161">
        <f>IF(ISBLANK('Nomenklatur komplett'!Q1969),"",'Nomenklatur komplett'!Q1969)</f>
        <v>390</v>
      </c>
      <c r="B1969" s="161">
        <f>IF(ISBLANK('Nomenklatur komplett'!R1969),"",'Nomenklatur komplett'!R1969)</f>
        <v>15053</v>
      </c>
      <c r="C1969" s="162" t="str">
        <f>IF(ISBLANK('Nomenklatur komplett'!S1969),"-",'Nomenklatur komplett'!S1969)</f>
        <v>Meinisberg</v>
      </c>
    </row>
    <row r="1970" spans="1:3" x14ac:dyDescent="0.2">
      <c r="A1970" s="161">
        <f>IF(ISBLANK('Nomenklatur komplett'!Q1970),"",'Nomenklatur komplett'!Q1970)</f>
        <v>785</v>
      </c>
      <c r="B1970" s="161">
        <f>IF(ISBLANK('Nomenklatur komplett'!R1970),"",'Nomenklatur komplett'!R1970)</f>
        <v>15273</v>
      </c>
      <c r="C1970" s="162" t="str">
        <f>IF(ISBLANK('Nomenklatur komplett'!S1970),"-",'Nomenklatur komplett'!S1970)</f>
        <v>Meiringen</v>
      </c>
    </row>
    <row r="1971" spans="1:3" x14ac:dyDescent="0.2">
      <c r="A1971" s="161">
        <f>IF(ISBLANK('Nomenklatur komplett'!Q1971),"",'Nomenklatur komplett'!Q1971)</f>
        <v>4202</v>
      </c>
      <c r="B1971" s="161">
        <f>IF(ISBLANK('Nomenklatur komplett'!R1971),"",'Nomenklatur komplett'!R1971)</f>
        <v>12411</v>
      </c>
      <c r="C1971" s="162" t="str">
        <f>IF(ISBLANK('Nomenklatur komplett'!S1971),"-",'Nomenklatur komplett'!S1971)</f>
        <v>Meisterschwanden</v>
      </c>
    </row>
    <row r="1972" spans="1:3" x14ac:dyDescent="0.2">
      <c r="A1972" s="161">
        <f>IF(ISBLANK('Nomenklatur komplett'!Q1972),"",'Nomenklatur komplett'!Q1972)</f>
        <v>5197</v>
      </c>
      <c r="B1972" s="161">
        <f>IF(ISBLANK('Nomenklatur komplett'!R1972),"",'Nomenklatur komplett'!R1972)</f>
        <v>12412</v>
      </c>
      <c r="C1972" s="162" t="str">
        <f>IF(ISBLANK('Nomenklatur komplett'!S1972),"-",'Nomenklatur komplett'!S1972)</f>
        <v>Melano</v>
      </c>
    </row>
    <row r="1973" spans="1:3" x14ac:dyDescent="0.2">
      <c r="A1973" s="161">
        <f>IF(ISBLANK('Nomenklatur komplett'!Q1973),"",'Nomenklatur komplett'!Q1973)</f>
        <v>333</v>
      </c>
      <c r="B1973" s="161">
        <f>IF(ISBLANK('Nomenklatur komplett'!R1973),"",'Nomenklatur komplett'!R1973)</f>
        <v>15017</v>
      </c>
      <c r="C1973" s="162" t="str">
        <f>IF(ISBLANK('Nomenklatur komplett'!S1973),"-",'Nomenklatur komplett'!S1973)</f>
        <v>Melchnau</v>
      </c>
    </row>
    <row r="1974" spans="1:3" x14ac:dyDescent="0.2">
      <c r="A1974" s="161">
        <f>IF(ISBLANK('Nomenklatur komplett'!Q1974),"",'Nomenklatur komplett'!Q1974)</f>
        <v>5198</v>
      </c>
      <c r="B1974" s="161">
        <f>IF(ISBLANK('Nomenklatur komplett'!R1974),"",'Nomenklatur komplett'!R1974)</f>
        <v>12388</v>
      </c>
      <c r="C1974" s="162" t="str">
        <f>IF(ISBLANK('Nomenklatur komplett'!S1974),"-",'Nomenklatur komplett'!S1974)</f>
        <v>Melide</v>
      </c>
    </row>
    <row r="1975" spans="1:3" x14ac:dyDescent="0.2">
      <c r="A1975" s="161">
        <f>IF(ISBLANK('Nomenklatur komplett'!Q1975),"",'Nomenklatur komplett'!Q1975)</f>
        <v>4314</v>
      </c>
      <c r="B1975" s="161">
        <f>IF(ISBLANK('Nomenklatur komplett'!R1975),"",'Nomenklatur komplett'!R1975)</f>
        <v>12404</v>
      </c>
      <c r="C1975" s="162" t="str">
        <f>IF(ISBLANK('Nomenklatur komplett'!S1975),"-",'Nomenklatur komplett'!S1975)</f>
        <v>Mellikon</v>
      </c>
    </row>
    <row r="1976" spans="1:3" x14ac:dyDescent="0.2">
      <c r="A1976" s="161">
        <f>IF(ISBLANK('Nomenklatur komplett'!Q1976),"",'Nomenklatur komplett'!Q1976)</f>
        <v>4033</v>
      </c>
      <c r="B1976" s="161">
        <f>IF(ISBLANK('Nomenklatur komplett'!R1976),"",'Nomenklatur komplett'!R1976)</f>
        <v>12384</v>
      </c>
      <c r="C1976" s="162" t="str">
        <f>IF(ISBLANK('Nomenklatur komplett'!S1976),"-",'Nomenklatur komplett'!S1976)</f>
        <v>Mellingen</v>
      </c>
    </row>
    <row r="1977" spans="1:3" x14ac:dyDescent="0.2">
      <c r="A1977" s="161" t="str">
        <f>IF(ISBLANK('Nomenklatur komplett'!Q1977),"",'Nomenklatur komplett'!Q1977)</f>
        <v/>
      </c>
      <c r="B1977" s="161">
        <f>IF(ISBLANK('Nomenklatur komplett'!R1977),"",'Nomenklatur komplett'!R1977)</f>
        <v>16306</v>
      </c>
      <c r="C1977" s="162" t="str">
        <f>IF(ISBLANK('Nomenklatur komplett'!S1977),"-",'Nomenklatur komplett'!S1977)</f>
        <v>Mellstorf</v>
      </c>
    </row>
    <row r="1978" spans="1:3" x14ac:dyDescent="0.2">
      <c r="A1978" s="161">
        <f>IF(ISBLANK('Nomenklatur komplett'!Q1978),"",'Nomenklatur komplett'!Q1978)</f>
        <v>3293</v>
      </c>
      <c r="B1978" s="161">
        <f>IF(ISBLANK('Nomenklatur komplett'!R1978),"",'Nomenklatur komplett'!R1978)</f>
        <v>14413</v>
      </c>
      <c r="C1978" s="162" t="str">
        <f>IF(ISBLANK('Nomenklatur komplett'!S1978),"-",'Nomenklatur komplett'!S1978)</f>
        <v>Mels</v>
      </c>
    </row>
    <row r="1979" spans="1:3" x14ac:dyDescent="0.2">
      <c r="A1979" s="161">
        <f>IF(ISBLANK('Nomenklatur komplett'!Q1979),"",'Nomenklatur komplett'!Q1979)</f>
        <v>2620</v>
      </c>
      <c r="B1979" s="161">
        <f>IF(ISBLANK('Nomenklatur komplett'!R1979),"",'Nomenklatur komplett'!R1979)</f>
        <v>12385</v>
      </c>
      <c r="C1979" s="162" t="str">
        <f>IF(ISBLANK('Nomenklatur komplett'!S1979),"-",'Nomenklatur komplett'!S1979)</f>
        <v>Meltingen</v>
      </c>
    </row>
    <row r="1980" spans="1:3" x14ac:dyDescent="0.2">
      <c r="A1980" s="161">
        <f>IF(ISBLANK('Nomenklatur komplett'!Q1980),"",'Nomenklatur komplett'!Q1980)</f>
        <v>5254</v>
      </c>
      <c r="B1980" s="161">
        <f>IF(ISBLANK('Nomenklatur komplett'!R1980),"",'Nomenklatur komplett'!R1980)</f>
        <v>15630</v>
      </c>
      <c r="C1980" s="162" t="str">
        <f>IF(ISBLANK('Nomenklatur komplett'!S1980),"-",'Nomenklatur komplett'!S1980)</f>
        <v>Mendrisio</v>
      </c>
    </row>
    <row r="1981" spans="1:3" x14ac:dyDescent="0.2">
      <c r="A1981" s="161">
        <f>IF(ISBLANK('Nomenklatur komplett'!Q1981),"",'Nomenklatur komplett'!Q1981)</f>
        <v>4139</v>
      </c>
      <c r="B1981" s="161">
        <f>IF(ISBLANK('Nomenklatur komplett'!R1981),"",'Nomenklatur komplett'!R1981)</f>
        <v>12397</v>
      </c>
      <c r="C1981" s="162" t="str">
        <f>IF(ISBLANK('Nomenklatur komplett'!S1981),"-",'Nomenklatur komplett'!S1981)</f>
        <v>Menziken</v>
      </c>
    </row>
    <row r="1982" spans="1:3" x14ac:dyDescent="0.2">
      <c r="A1982" s="161">
        <f>IF(ISBLANK('Nomenklatur komplett'!Q1982),"",'Nomenklatur komplett'!Q1982)</f>
        <v>1704</v>
      </c>
      <c r="B1982" s="161">
        <f>IF(ISBLANK('Nomenklatur komplett'!R1982),"",'Nomenklatur komplett'!R1982)</f>
        <v>12389</v>
      </c>
      <c r="C1982" s="162" t="str">
        <f>IF(ISBLANK('Nomenklatur komplett'!S1982),"-",'Nomenklatur komplett'!S1982)</f>
        <v>Menzingen</v>
      </c>
    </row>
    <row r="1983" spans="1:3" x14ac:dyDescent="0.2">
      <c r="A1983" s="161">
        <f>IF(ISBLANK('Nomenklatur komplett'!Q1983),"",'Nomenklatur komplett'!Q1983)</f>
        <v>1136</v>
      </c>
      <c r="B1983" s="161">
        <f>IF(ISBLANK('Nomenklatur komplett'!R1983),"",'Nomenklatur komplett'!R1983)</f>
        <v>15566</v>
      </c>
      <c r="C1983" s="162" t="str">
        <f>IF(ISBLANK('Nomenklatur komplett'!S1983),"-",'Nomenklatur komplett'!S1983)</f>
        <v>Menznau</v>
      </c>
    </row>
    <row r="1984" spans="1:3" x14ac:dyDescent="0.2">
      <c r="A1984" s="161" t="str">
        <f>IF(ISBLANK('Nomenklatur komplett'!Q1984),"",'Nomenklatur komplett'!Q1984)</f>
        <v/>
      </c>
      <c r="B1984" s="161">
        <f>IF(ISBLANK('Nomenklatur komplett'!R1984),"",'Nomenklatur komplett'!R1984)</f>
        <v>12391</v>
      </c>
      <c r="C1984" s="162" t="str">
        <f>IF(ISBLANK('Nomenklatur komplett'!S1984),"-",'Nomenklatur komplett'!S1984)</f>
        <v>Menzonio</v>
      </c>
    </row>
    <row r="1985" spans="1:3" x14ac:dyDescent="0.2">
      <c r="A1985" s="161">
        <f>IF(ISBLANK('Nomenklatur komplett'!Q1985),"",'Nomenklatur komplett'!Q1985)</f>
        <v>4234</v>
      </c>
      <c r="B1985" s="161">
        <f>IF(ISBLANK('Nomenklatur komplett'!R1985),"",'Nomenklatur komplett'!R1985)</f>
        <v>15503</v>
      </c>
      <c r="C1985" s="162" t="str">
        <f>IF(ISBLANK('Nomenklatur komplett'!S1985),"-",'Nomenklatur komplett'!S1985)</f>
        <v>Merenschwand</v>
      </c>
    </row>
    <row r="1986" spans="1:3" x14ac:dyDescent="0.2">
      <c r="A1986" s="161">
        <f>IF(ISBLANK('Nomenklatur komplett'!Q1986),"",'Nomenklatur komplett'!Q1986)</f>
        <v>5117</v>
      </c>
      <c r="B1986" s="161">
        <f>IF(ISBLANK('Nomenklatur komplett'!R1986),"",'Nomenklatur komplett'!R1986)</f>
        <v>12393</v>
      </c>
      <c r="C1986" s="162" t="str">
        <f>IF(ISBLANK('Nomenklatur komplett'!S1986),"-",'Nomenklatur komplett'!S1986)</f>
        <v>Mergoscia</v>
      </c>
    </row>
    <row r="1987" spans="1:3" x14ac:dyDescent="0.2">
      <c r="A1987" s="161" t="str">
        <f>IF(ISBLANK('Nomenklatur komplett'!Q1987),"",'Nomenklatur komplett'!Q1987)</f>
        <v/>
      </c>
      <c r="B1987" s="161">
        <f>IF(ISBLANK('Nomenklatur komplett'!R1987),"",'Nomenklatur komplett'!R1987)</f>
        <v>12394</v>
      </c>
      <c r="C1987" s="162" t="str">
        <f>IF(ISBLANK('Nomenklatur komplett'!S1987),"-",'Nomenklatur komplett'!S1987)</f>
        <v>Meride</v>
      </c>
    </row>
    <row r="1988" spans="1:3" x14ac:dyDescent="0.2">
      <c r="A1988" s="161">
        <f>IF(ISBLANK('Nomenklatur komplett'!Q1988),"",'Nomenklatur komplett'!Q1988)</f>
        <v>2936</v>
      </c>
      <c r="B1988" s="161">
        <f>IF(ISBLANK('Nomenklatur komplett'!R1988),"",'Nomenklatur komplett'!R1988)</f>
        <v>12395</v>
      </c>
      <c r="C1988" s="162" t="str">
        <f>IF(ISBLANK('Nomenklatur komplett'!S1988),"-",'Nomenklatur komplett'!S1988)</f>
        <v>Merishausen</v>
      </c>
    </row>
    <row r="1989" spans="1:3" x14ac:dyDescent="0.2">
      <c r="A1989" s="161">
        <f>IF(ISBLANK('Nomenklatur komplett'!Q1989),"",'Nomenklatur komplett'!Q1989)</f>
        <v>6715</v>
      </c>
      <c r="B1989" s="161">
        <f>IF(ISBLANK('Nomenklatur komplett'!R1989),"",'Nomenklatur komplett'!R1989)</f>
        <v>13286</v>
      </c>
      <c r="C1989" s="162" t="str">
        <f>IF(ISBLANK('Nomenklatur komplett'!S1989),"-",'Nomenklatur komplett'!S1989)</f>
        <v>Mervelier</v>
      </c>
    </row>
    <row r="1990" spans="1:3" x14ac:dyDescent="0.2">
      <c r="A1990" s="161">
        <f>IF(ISBLANK('Nomenklatur komplett'!Q1990),"",'Nomenklatur komplett'!Q1990)</f>
        <v>741</v>
      </c>
      <c r="B1990" s="161">
        <f>IF(ISBLANK('Nomenklatur komplett'!R1990),"",'Nomenklatur komplett'!R1990)</f>
        <v>15247</v>
      </c>
      <c r="C1990" s="162" t="str">
        <f>IF(ISBLANK('Nomenklatur komplett'!S1990),"-",'Nomenklatur komplett'!S1990)</f>
        <v>Merzligen</v>
      </c>
    </row>
    <row r="1991" spans="1:3" x14ac:dyDescent="0.2">
      <c r="A1991" s="161">
        <f>IF(ISBLANK('Nomenklatur komplett'!Q1991),"",'Nomenklatur komplett'!Q1991)</f>
        <v>3822</v>
      </c>
      <c r="B1991" s="161">
        <f>IF(ISBLANK('Nomenklatur komplett'!R1991),"",'Nomenklatur komplett'!R1991)</f>
        <v>16017</v>
      </c>
      <c r="C1991" s="162" t="str">
        <f>IF(ISBLANK('Nomenklatur komplett'!S1991),"-",'Nomenklatur komplett'!S1991)</f>
        <v>Mesocco</v>
      </c>
    </row>
    <row r="1992" spans="1:3" x14ac:dyDescent="0.2">
      <c r="A1992" s="161">
        <f>IF(ISBLANK('Nomenklatur komplett'!Q1992),"",'Nomenklatur komplett'!Q1992)</f>
        <v>2457</v>
      </c>
      <c r="B1992" s="161">
        <f>IF(ISBLANK('Nomenklatur komplett'!R1992),"",'Nomenklatur komplett'!R1992)</f>
        <v>15380</v>
      </c>
      <c r="C1992" s="162" t="str">
        <f>IF(ISBLANK('Nomenklatur komplett'!S1992),"-",'Nomenklatur komplett'!S1992)</f>
        <v>Messen</v>
      </c>
    </row>
    <row r="1993" spans="1:3" x14ac:dyDescent="0.2">
      <c r="A1993" s="161" t="str">
        <f>IF(ISBLANK('Nomenklatur komplett'!Q1993),"",'Nomenklatur komplett'!Q1993)</f>
        <v/>
      </c>
      <c r="B1993" s="161">
        <f>IF(ISBLANK('Nomenklatur komplett'!R1993),"",'Nomenklatur komplett'!R1993)</f>
        <v>16373</v>
      </c>
      <c r="C1993" s="162" t="str">
        <f>IF(ISBLANK('Nomenklatur komplett'!S1993),"-",'Nomenklatur komplett'!S1993)</f>
        <v>Messen-Scheunen</v>
      </c>
    </row>
    <row r="1994" spans="1:3" x14ac:dyDescent="0.2">
      <c r="A1994" s="161" t="str">
        <f>IF(ISBLANK('Nomenklatur komplett'!Q1994),"",'Nomenklatur komplett'!Q1994)</f>
        <v/>
      </c>
      <c r="B1994" s="161">
        <f>IF(ISBLANK('Nomenklatur komplett'!R1994),"",'Nomenklatur komplett'!R1994)</f>
        <v>16406</v>
      </c>
      <c r="C1994" s="162" t="str">
        <f>IF(ISBLANK('Nomenklatur komplett'!S1994),"-",'Nomenklatur komplett'!S1994)</f>
        <v>Mett</v>
      </c>
    </row>
    <row r="1995" spans="1:3" x14ac:dyDescent="0.2">
      <c r="A1995" s="161" t="str">
        <f>IF(ISBLANK('Nomenklatur komplett'!Q1995),"",'Nomenklatur komplett'!Q1995)</f>
        <v/>
      </c>
      <c r="B1995" s="161">
        <f>IF(ISBLANK('Nomenklatur komplett'!R1995),"",'Nomenklatur komplett'!R1995)</f>
        <v>12383</v>
      </c>
      <c r="C1995" s="162" t="str">
        <f>IF(ISBLANK('Nomenklatur komplett'!S1995),"-",'Nomenklatur komplett'!S1995)</f>
        <v>Mett-Oberschlatt</v>
      </c>
    </row>
    <row r="1996" spans="1:3" x14ac:dyDescent="0.2">
      <c r="A1996" s="161" t="str">
        <f>IF(ISBLANK('Nomenklatur komplett'!Q1996),"",'Nomenklatur komplett'!Q1996)</f>
        <v/>
      </c>
      <c r="B1996" s="161">
        <f>IF(ISBLANK('Nomenklatur komplett'!R1996),"",'Nomenklatur komplett'!R1996)</f>
        <v>12406</v>
      </c>
      <c r="C1996" s="162" t="str">
        <f>IF(ISBLANK('Nomenklatur komplett'!S1996),"-",'Nomenklatur komplett'!S1996)</f>
        <v>Mettau</v>
      </c>
    </row>
    <row r="1997" spans="1:3" x14ac:dyDescent="0.2">
      <c r="A1997" s="161">
        <f>IF(ISBLANK('Nomenklatur komplett'!Q1997),"",'Nomenklatur komplett'!Q1997)</f>
        <v>4184</v>
      </c>
      <c r="B1997" s="161">
        <f>IF(ISBLANK('Nomenklatur komplett'!R1997),"",'Nomenklatur komplett'!R1997)</f>
        <v>15388</v>
      </c>
      <c r="C1997" s="162" t="str">
        <f>IF(ISBLANK('Nomenklatur komplett'!S1997),"-",'Nomenklatur komplett'!S1997)</f>
        <v>Mettauertal</v>
      </c>
    </row>
    <row r="1998" spans="1:3" x14ac:dyDescent="0.2">
      <c r="A1998" s="161" t="str">
        <f>IF(ISBLANK('Nomenklatur komplett'!Q1998),"",'Nomenklatur komplett'!Q1998)</f>
        <v/>
      </c>
      <c r="B1998" s="161">
        <f>IF(ISBLANK('Nomenklatur komplett'!R1998),"",'Nomenklatur komplett'!R1998)</f>
        <v>10997</v>
      </c>
      <c r="C1998" s="162" t="str">
        <f>IF(ISBLANK('Nomenklatur komplett'!S1998),"-",'Nomenklatur komplett'!S1998)</f>
        <v>Mettemberg</v>
      </c>
    </row>
    <row r="1999" spans="1:3" x14ac:dyDescent="0.2">
      <c r="A1999" s="161">
        <f>IF(ISBLANK('Nomenklatur komplett'!Q1999),"",'Nomenklatur komplett'!Q1999)</f>
        <v>6716</v>
      </c>
      <c r="B1999" s="161">
        <f>IF(ISBLANK('Nomenklatur komplett'!R1999),"",'Nomenklatur komplett'!R1999)</f>
        <v>13680</v>
      </c>
      <c r="C1999" s="162" t="str">
        <f>IF(ISBLANK('Nomenklatur komplett'!S1999),"-",'Nomenklatur komplett'!S1999)</f>
        <v>Mettembert</v>
      </c>
    </row>
    <row r="2000" spans="1:3" x14ac:dyDescent="0.2">
      <c r="A2000" s="161" t="str">
        <f>IF(ISBLANK('Nomenklatur komplett'!Q2000),"",'Nomenklatur komplett'!Q2000)</f>
        <v/>
      </c>
      <c r="B2000" s="161">
        <f>IF(ISBLANK('Nomenklatur komplett'!R2000),"",'Nomenklatur komplett'!R2000)</f>
        <v>12431</v>
      </c>
      <c r="C2000" s="162" t="str">
        <f>IF(ISBLANK('Nomenklatur komplett'!S2000),"-",'Nomenklatur komplett'!S2000)</f>
        <v>Mettendorf</v>
      </c>
    </row>
    <row r="2001" spans="1:3" x14ac:dyDescent="0.2">
      <c r="A2001" s="161" t="str">
        <f>IF(ISBLANK('Nomenklatur komplett'!Q2001),"",'Nomenklatur komplett'!Q2001)</f>
        <v/>
      </c>
      <c r="B2001" s="161">
        <f>IF(ISBLANK('Nomenklatur komplett'!R2001),"",'Nomenklatur komplett'!R2001)</f>
        <v>12432</v>
      </c>
      <c r="C2001" s="162" t="str">
        <f>IF(ISBLANK('Nomenklatur komplett'!S2001),"-",'Nomenklatur komplett'!S2001)</f>
        <v>Mettlen</v>
      </c>
    </row>
    <row r="2002" spans="1:3" x14ac:dyDescent="0.2">
      <c r="A2002" s="161">
        <f>IF(ISBLANK('Nomenklatur komplett'!Q2002),"",'Nomenklatur komplett'!Q2002)</f>
        <v>9</v>
      </c>
      <c r="B2002" s="161">
        <f>IF(ISBLANK('Nomenklatur komplett'!R2002),"",'Nomenklatur komplett'!R2002)</f>
        <v>12433</v>
      </c>
      <c r="C2002" s="162" t="str">
        <f>IF(ISBLANK('Nomenklatur komplett'!S2002),"-",'Nomenklatur komplett'!S2002)</f>
        <v>Mettmenstetten</v>
      </c>
    </row>
    <row r="2003" spans="1:3" x14ac:dyDescent="0.2">
      <c r="A2003" s="161" t="str">
        <f>IF(ISBLANK('Nomenklatur komplett'!Q2003),"",'Nomenklatur komplett'!Q2003)</f>
        <v/>
      </c>
      <c r="B2003" s="161">
        <f>IF(ISBLANK('Nomenklatur komplett'!R2003),"",'Nomenklatur komplett'!R2003)</f>
        <v>12434</v>
      </c>
      <c r="C2003" s="162" t="str">
        <f>IF(ISBLANK('Nomenklatur komplett'!S2003),"-",'Nomenklatur komplett'!S2003)</f>
        <v>Metzerlen</v>
      </c>
    </row>
    <row r="2004" spans="1:3" x14ac:dyDescent="0.2">
      <c r="A2004" s="161">
        <f>IF(ISBLANK('Nomenklatur komplett'!Q2004),"",'Nomenklatur komplett'!Q2004)</f>
        <v>2477</v>
      </c>
      <c r="B2004" s="161">
        <f>IF(ISBLANK('Nomenklatur komplett'!R2004),"",'Nomenklatur komplett'!R2004)</f>
        <v>14469</v>
      </c>
      <c r="C2004" s="162" t="str">
        <f>IF(ISBLANK('Nomenklatur komplett'!S2004),"-",'Nomenklatur komplett'!S2004)</f>
        <v>Metzerlen-Mariastein</v>
      </c>
    </row>
    <row r="2005" spans="1:3" x14ac:dyDescent="0.2">
      <c r="A2005" s="161">
        <f>IF(ISBLANK('Nomenklatur komplett'!Q2005),"",'Nomenklatur komplett'!Q2005)</f>
        <v>5489</v>
      </c>
      <c r="B2005" s="161">
        <f>IF(ISBLANK('Nomenklatur komplett'!R2005),"",'Nomenklatur komplett'!R2005)</f>
        <v>14676</v>
      </c>
      <c r="C2005" s="162" t="str">
        <f>IF(ISBLANK('Nomenklatur komplett'!S2005),"-",'Nomenklatur komplett'!S2005)</f>
        <v>Mex (VD)</v>
      </c>
    </row>
    <row r="2006" spans="1:3" x14ac:dyDescent="0.2">
      <c r="A2006" s="161" t="str">
        <f>IF(ISBLANK('Nomenklatur komplett'!Q2006),"",'Nomenklatur komplett'!Q2006)</f>
        <v/>
      </c>
      <c r="B2006" s="161">
        <f>IF(ISBLANK('Nomenklatur komplett'!R2006),"",'Nomenklatur komplett'!R2006)</f>
        <v>12445</v>
      </c>
      <c r="C2006" s="162" t="str">
        <f>IF(ISBLANK('Nomenklatur komplett'!S2006),"-",'Nomenklatur komplett'!S2006)</f>
        <v>Mex (VS)</v>
      </c>
    </row>
    <row r="2007" spans="1:3" x14ac:dyDescent="0.2">
      <c r="A2007" s="161">
        <f>IF(ISBLANK('Nomenklatur komplett'!Q2007),"",'Nomenklatur komplett'!Q2007)</f>
        <v>2271</v>
      </c>
      <c r="B2007" s="161">
        <f>IF(ISBLANK('Nomenklatur komplett'!R2007),"",'Nomenklatur komplett'!R2007)</f>
        <v>12437</v>
      </c>
      <c r="C2007" s="162" t="str">
        <f>IF(ISBLANK('Nomenklatur komplett'!S2007),"-",'Nomenklatur komplett'!S2007)</f>
        <v>Meyriez</v>
      </c>
    </row>
    <row r="2008" spans="1:3" x14ac:dyDescent="0.2">
      <c r="A2008" s="161">
        <f>IF(ISBLANK('Nomenklatur komplett'!Q2008),"",'Nomenklatur komplett'!Q2008)</f>
        <v>6630</v>
      </c>
      <c r="B2008" s="161">
        <f>IF(ISBLANK('Nomenklatur komplett'!R2008),"",'Nomenklatur komplett'!R2008)</f>
        <v>12430</v>
      </c>
      <c r="C2008" s="162" t="str">
        <f>IF(ISBLANK('Nomenklatur komplett'!S2008),"-",'Nomenklatur komplett'!S2008)</f>
        <v>Meyrin</v>
      </c>
    </row>
    <row r="2009" spans="1:3" x14ac:dyDescent="0.2">
      <c r="A2009" s="161">
        <f>IF(ISBLANK('Nomenklatur komplett'!Q2009),"",'Nomenklatur komplett'!Q2009)</f>
        <v>5199</v>
      </c>
      <c r="B2009" s="161">
        <f>IF(ISBLANK('Nomenklatur komplett'!R2009),"",'Nomenklatur komplett'!R2009)</f>
        <v>12442</v>
      </c>
      <c r="C2009" s="162" t="str">
        <f>IF(ISBLANK('Nomenklatur komplett'!S2009),"-",'Nomenklatur komplett'!S2009)</f>
        <v>Mezzovico-Vira</v>
      </c>
    </row>
    <row r="2010" spans="1:3" x14ac:dyDescent="0.2">
      <c r="A2010" s="161" t="str">
        <f>IF(ISBLANK('Nomenklatur komplett'!Q2010),"",'Nomenklatur komplett'!Q2010)</f>
        <v/>
      </c>
      <c r="B2010" s="161">
        <f>IF(ISBLANK('Nomenklatur komplett'!R2010),"",'Nomenklatur komplett'!R2010)</f>
        <v>12443</v>
      </c>
      <c r="C2010" s="162" t="str">
        <f>IF(ISBLANK('Nomenklatur komplett'!S2010),"-",'Nomenklatur komplett'!S2010)</f>
        <v>Middes</v>
      </c>
    </row>
    <row r="2011" spans="1:3" x14ac:dyDescent="0.2">
      <c r="A2011" s="161">
        <f>IF(ISBLANK('Nomenklatur komplett'!Q2011),"",'Nomenklatur komplett'!Q2011)</f>
        <v>5723</v>
      </c>
      <c r="B2011" s="161">
        <f>IF(ISBLANK('Nomenklatur komplett'!R2011),"",'Nomenklatur komplett'!R2011)</f>
        <v>14680</v>
      </c>
      <c r="C2011" s="162" t="str">
        <f>IF(ISBLANK('Nomenklatur komplett'!S2011),"-",'Nomenklatur komplett'!S2011)</f>
        <v>Mies</v>
      </c>
    </row>
    <row r="2012" spans="1:3" x14ac:dyDescent="0.2">
      <c r="A2012" s="161">
        <f>IF(ISBLANK('Nomenklatur komplett'!Q2012),"",'Nomenklatur komplett'!Q2012)</f>
        <v>5200</v>
      </c>
      <c r="B2012" s="161">
        <f>IF(ISBLANK('Nomenklatur komplett'!R2012),"",'Nomenklatur komplett'!R2012)</f>
        <v>12420</v>
      </c>
      <c r="C2012" s="162" t="str">
        <f>IF(ISBLANK('Nomenklatur komplett'!S2012),"-",'Nomenklatur komplett'!S2012)</f>
        <v>Miglieglia</v>
      </c>
    </row>
    <row r="2013" spans="1:3" x14ac:dyDescent="0.2">
      <c r="A2013" s="161">
        <f>IF(ISBLANK('Nomenklatur komplett'!Q2013),"",'Nomenklatur komplett'!Q2013)</f>
        <v>6416</v>
      </c>
      <c r="B2013" s="161">
        <f>IF(ISBLANK('Nomenklatur komplett'!R2013),"",'Nomenklatur komplett'!R2013)</f>
        <v>16094</v>
      </c>
      <c r="C2013" s="162" t="str">
        <f>IF(ISBLANK('Nomenklatur komplett'!S2013),"-",'Nomenklatur komplett'!S2013)</f>
        <v>Milvignes</v>
      </c>
    </row>
    <row r="2014" spans="1:3" x14ac:dyDescent="0.2">
      <c r="A2014" s="161">
        <f>IF(ISBLANK('Nomenklatur komplett'!Q2014),"",'Nomenklatur komplett'!Q2014)</f>
        <v>5118</v>
      </c>
      <c r="B2014" s="161">
        <f>IF(ISBLANK('Nomenklatur komplett'!R2014),"",'Nomenklatur komplett'!R2014)</f>
        <v>12436</v>
      </c>
      <c r="C2014" s="162" t="str">
        <f>IF(ISBLANK('Nomenklatur komplett'!S2014),"-",'Nomenklatur komplett'!S2014)</f>
        <v>Minusio</v>
      </c>
    </row>
    <row r="2015" spans="1:3" x14ac:dyDescent="0.2">
      <c r="A2015" s="161">
        <f>IF(ISBLANK('Nomenklatur komplett'!Q2015),"",'Nomenklatur komplett'!Q2015)</f>
        <v>615</v>
      </c>
      <c r="B2015" s="161">
        <f>IF(ISBLANK('Nomenklatur komplett'!R2015),"",'Nomenklatur komplett'!R2015)</f>
        <v>15180</v>
      </c>
      <c r="C2015" s="162" t="str">
        <f>IF(ISBLANK('Nomenklatur komplett'!S2015),"-",'Nomenklatur komplett'!S2015)</f>
        <v>Mirchel</v>
      </c>
    </row>
    <row r="2016" spans="1:3" x14ac:dyDescent="0.2">
      <c r="A2016" s="161" t="str">
        <f>IF(ISBLANK('Nomenklatur komplett'!Q2016),"",'Nomenklatur komplett'!Q2016)</f>
        <v/>
      </c>
      <c r="B2016" s="161">
        <f>IF(ISBLANK('Nomenklatur komplett'!R2016),"",'Nomenklatur komplett'!R2016)</f>
        <v>12416</v>
      </c>
      <c r="C2016" s="162" t="str">
        <f>IF(ISBLANK('Nomenklatur komplett'!S2016),"-",'Nomenklatur komplett'!S2016)</f>
        <v>Misery</v>
      </c>
    </row>
    <row r="2017" spans="1:3" x14ac:dyDescent="0.2">
      <c r="A2017" s="161">
        <f>IF(ISBLANK('Nomenklatur komplett'!Q2017),"",'Nomenklatur komplett'!Q2017)</f>
        <v>2272</v>
      </c>
      <c r="B2017" s="161">
        <f>IF(ISBLANK('Nomenklatur komplett'!R2017),"",'Nomenklatur komplett'!R2017)</f>
        <v>14096</v>
      </c>
      <c r="C2017" s="162" t="str">
        <f>IF(ISBLANK('Nomenklatur komplett'!S2017),"-",'Nomenklatur komplett'!S2017)</f>
        <v>Misery-Courtion</v>
      </c>
    </row>
    <row r="2018" spans="1:3" x14ac:dyDescent="0.2">
      <c r="A2018" s="161">
        <f>IF(ISBLANK('Nomenklatur komplett'!Q2018),"",'Nomenklatur komplett'!Q2018)</f>
        <v>5821</v>
      </c>
      <c r="B2018" s="161">
        <f>IF(ISBLANK('Nomenklatur komplett'!R2018),"",'Nomenklatur komplett'!R2018)</f>
        <v>14682</v>
      </c>
      <c r="C2018" s="162" t="str">
        <f>IF(ISBLANK('Nomenklatur komplett'!S2018),"-",'Nomenklatur komplett'!S2018)</f>
        <v>Missy</v>
      </c>
    </row>
    <row r="2019" spans="1:3" x14ac:dyDescent="0.2">
      <c r="A2019" s="161" t="str">
        <f>IF(ISBLANK('Nomenklatur komplett'!Q2019),"",'Nomenklatur komplett'!Q2019)</f>
        <v/>
      </c>
      <c r="B2019" s="161">
        <f>IF(ISBLANK('Nomenklatur komplett'!R2019),"",'Nomenklatur komplett'!R2019)</f>
        <v>12418</v>
      </c>
      <c r="C2019" s="162" t="str">
        <f>IF(ISBLANK('Nomenklatur komplett'!S2019),"-",'Nomenklatur komplett'!S2019)</f>
        <v>Mitlödi</v>
      </c>
    </row>
    <row r="2020" spans="1:3" x14ac:dyDescent="0.2">
      <c r="A2020" s="161" t="str">
        <f>IF(ISBLANK('Nomenklatur komplett'!Q2020),"",'Nomenklatur komplett'!Q2020)</f>
        <v/>
      </c>
      <c r="B2020" s="161">
        <f>IF(ISBLANK('Nomenklatur komplett'!R2020),"",'Nomenklatur komplett'!R2020)</f>
        <v>12444</v>
      </c>
      <c r="C2020" s="162" t="str">
        <f>IF(ISBLANK('Nomenklatur komplett'!S2020),"-",'Nomenklatur komplett'!S2020)</f>
        <v>Miège</v>
      </c>
    </row>
    <row r="2021" spans="1:3" x14ac:dyDescent="0.2">
      <c r="A2021" s="161" t="str">
        <f>IF(ISBLANK('Nomenklatur komplett'!Q2021),"",'Nomenklatur komplett'!Q2021)</f>
        <v/>
      </c>
      <c r="B2021" s="161">
        <f>IF(ISBLANK('Nomenklatur komplett'!R2021),"",'Nomenklatur komplett'!R2021)</f>
        <v>11051</v>
      </c>
      <c r="C2021" s="162" t="str">
        <f>IF(ISBLANK('Nomenklatur komplett'!S2021),"-",'Nomenklatur komplett'!S2021)</f>
        <v>Miécourt</v>
      </c>
    </row>
    <row r="2022" spans="1:3" x14ac:dyDescent="0.2">
      <c r="A2022" s="161" t="str">
        <f>IF(ISBLANK('Nomenklatur komplett'!Q2022),"",'Nomenklatur komplett'!Q2022)</f>
        <v/>
      </c>
      <c r="B2022" s="161">
        <f>IF(ISBLANK('Nomenklatur komplett'!R2022),"",'Nomenklatur komplett'!R2022)</f>
        <v>10028</v>
      </c>
      <c r="C2022" s="162" t="str">
        <f>IF(ISBLANK('Nomenklatur komplett'!S2022),"-",'Nomenklatur komplett'!S2022)</f>
        <v>Mogelsberg</v>
      </c>
    </row>
    <row r="2023" spans="1:3" x14ac:dyDescent="0.2">
      <c r="A2023" s="161" t="str">
        <f>IF(ISBLANK('Nomenklatur komplett'!Q2023),"",'Nomenklatur komplett'!Q2023)</f>
        <v/>
      </c>
      <c r="B2023" s="161">
        <f>IF(ISBLANK('Nomenklatur komplett'!R2023),"",'Nomenklatur komplett'!R2023)</f>
        <v>12419</v>
      </c>
      <c r="C2023" s="162" t="str">
        <f>IF(ISBLANK('Nomenklatur komplett'!S2023),"-",'Nomenklatur komplett'!S2023)</f>
        <v>Moghegno</v>
      </c>
    </row>
    <row r="2024" spans="1:3" x14ac:dyDescent="0.2">
      <c r="A2024" s="161">
        <f>IF(ISBLANK('Nomenklatur komplett'!Q2024),"",'Nomenklatur komplett'!Q2024)</f>
        <v>5490</v>
      </c>
      <c r="B2024" s="161">
        <f>IF(ISBLANK('Nomenklatur komplett'!R2024),"",'Nomenklatur komplett'!R2024)</f>
        <v>14681</v>
      </c>
      <c r="C2024" s="162" t="str">
        <f>IF(ISBLANK('Nomenklatur komplett'!S2024),"-",'Nomenklatur komplett'!S2024)</f>
        <v>Moiry</v>
      </c>
    </row>
    <row r="2025" spans="1:3" x14ac:dyDescent="0.2">
      <c r="A2025" s="161" t="str">
        <f>IF(ISBLANK('Nomenklatur komplett'!Q2025),"",'Nomenklatur komplett'!Q2025)</f>
        <v/>
      </c>
      <c r="B2025" s="161">
        <f>IF(ISBLANK('Nomenklatur komplett'!R2025),"",'Nomenklatur komplett'!R2025)</f>
        <v>12414</v>
      </c>
      <c r="C2025" s="162" t="str">
        <f>IF(ISBLANK('Nomenklatur komplett'!S2025),"-",'Nomenklatur komplett'!S2025)</f>
        <v>Moleno</v>
      </c>
    </row>
    <row r="2026" spans="1:3" x14ac:dyDescent="0.2">
      <c r="A2026" s="161" t="str">
        <f>IF(ISBLANK('Nomenklatur komplett'!Q2026),"",'Nomenklatur komplett'!Q2026)</f>
        <v/>
      </c>
      <c r="B2026" s="161">
        <f>IF(ISBLANK('Nomenklatur komplett'!R2026),"",'Nomenklatur komplett'!R2026)</f>
        <v>10803</v>
      </c>
      <c r="C2026" s="162" t="str">
        <f>IF(ISBLANK('Nomenklatur komplett'!S2026),"-",'Nomenklatur komplett'!S2026)</f>
        <v>Molinis</v>
      </c>
    </row>
    <row r="2027" spans="1:3" x14ac:dyDescent="0.2">
      <c r="A2027" s="161">
        <f>IF(ISBLANK('Nomenklatur komplett'!Q2027),"",'Nomenklatur komplett'!Q2027)</f>
        <v>5431</v>
      </c>
      <c r="B2027" s="161">
        <f>IF(ISBLANK('Nomenklatur komplett'!R2027),"",'Nomenklatur komplett'!R2027)</f>
        <v>14679</v>
      </c>
      <c r="C2027" s="162" t="str">
        <f>IF(ISBLANK('Nomenklatur komplett'!S2027),"-",'Nomenklatur komplett'!S2027)</f>
        <v>Mollens (VD)</v>
      </c>
    </row>
    <row r="2028" spans="1:3" x14ac:dyDescent="0.2">
      <c r="A2028" s="161" t="str">
        <f>IF(ISBLANK('Nomenklatur komplett'!Q2028),"",'Nomenklatur komplett'!Q2028)</f>
        <v/>
      </c>
      <c r="B2028" s="161">
        <f>IF(ISBLANK('Nomenklatur komplett'!R2028),"",'Nomenklatur komplett'!R2028)</f>
        <v>12424</v>
      </c>
      <c r="C2028" s="162" t="str">
        <f>IF(ISBLANK('Nomenklatur komplett'!S2028),"-",'Nomenklatur komplett'!S2028)</f>
        <v>Mollens (VS)</v>
      </c>
    </row>
    <row r="2029" spans="1:3" x14ac:dyDescent="0.2">
      <c r="A2029" s="161" t="str">
        <f>IF(ISBLANK('Nomenklatur komplett'!Q2029),"",'Nomenklatur komplett'!Q2029)</f>
        <v/>
      </c>
      <c r="B2029" s="161">
        <f>IF(ISBLANK('Nomenklatur komplett'!R2029),"",'Nomenklatur komplett'!R2029)</f>
        <v>12425</v>
      </c>
      <c r="C2029" s="162" t="str">
        <f>IF(ISBLANK('Nomenklatur komplett'!S2029),"-",'Nomenklatur komplett'!S2029)</f>
        <v>Mollis</v>
      </c>
    </row>
    <row r="2030" spans="1:3" x14ac:dyDescent="0.2">
      <c r="A2030" s="161">
        <f>IF(ISBLANK('Nomenklatur komplett'!Q2030),"",'Nomenklatur komplett'!Q2030)</f>
        <v>5921</v>
      </c>
      <c r="B2030" s="161">
        <f>IF(ISBLANK('Nomenklatur komplett'!R2030),"",'Nomenklatur komplett'!R2030)</f>
        <v>14678</v>
      </c>
      <c r="C2030" s="162" t="str">
        <f>IF(ISBLANK('Nomenklatur komplett'!S2030),"-",'Nomenklatur komplett'!S2030)</f>
        <v>Molondin</v>
      </c>
    </row>
    <row r="2031" spans="1:3" x14ac:dyDescent="0.2">
      <c r="A2031" s="161" t="str">
        <f>IF(ISBLANK('Nomenklatur komplett'!Q2031),"",'Nomenklatur komplett'!Q2031)</f>
        <v/>
      </c>
      <c r="B2031" s="161">
        <f>IF(ISBLANK('Nomenklatur komplett'!R2031),"",'Nomenklatur komplett'!R2031)</f>
        <v>10015</v>
      </c>
      <c r="C2031" s="162" t="str">
        <f>IF(ISBLANK('Nomenklatur komplett'!S2031),"-",'Nomenklatur komplett'!S2031)</f>
        <v>Mon</v>
      </c>
    </row>
    <row r="2032" spans="1:3" x14ac:dyDescent="0.2">
      <c r="A2032" s="161" t="str">
        <f>IF(ISBLANK('Nomenklatur komplett'!Q2032),"",'Nomenklatur komplett'!Q2032)</f>
        <v/>
      </c>
      <c r="B2032" s="161">
        <f>IF(ISBLANK('Nomenklatur komplett'!R2032),"",'Nomenklatur komplett'!R2032)</f>
        <v>10624</v>
      </c>
      <c r="C2032" s="162" t="str">
        <f>IF(ISBLANK('Nomenklatur komplett'!S2032),"-",'Nomenklatur komplett'!S2032)</f>
        <v>Monible</v>
      </c>
    </row>
    <row r="2033" spans="1:3" x14ac:dyDescent="0.2">
      <c r="A2033" s="161" t="str">
        <f>IF(ISBLANK('Nomenklatur komplett'!Q2033),"",'Nomenklatur komplett'!Q2033)</f>
        <v/>
      </c>
      <c r="B2033" s="161">
        <f>IF(ISBLANK('Nomenklatur komplett'!R2033),"",'Nomenklatur komplett'!R2033)</f>
        <v>12428</v>
      </c>
      <c r="C2033" s="162" t="str">
        <f>IF(ISBLANK('Nomenklatur komplett'!S2033),"-",'Nomenklatur komplett'!S2033)</f>
        <v>Monnaz</v>
      </c>
    </row>
    <row r="2034" spans="1:3" x14ac:dyDescent="0.2">
      <c r="A2034" s="161" t="str">
        <f>IF(ISBLANK('Nomenklatur komplett'!Q2034),"",'Nomenklatur komplett'!Q2034)</f>
        <v/>
      </c>
      <c r="B2034" s="161">
        <f>IF(ISBLANK('Nomenklatur komplett'!R2034),"",'Nomenklatur komplett'!R2034)</f>
        <v>16505</v>
      </c>
      <c r="C2034" s="162" t="str">
        <f>IF(ISBLANK('Nomenklatur komplett'!S2034),"-",'Nomenklatur komplett'!S2034)</f>
        <v>Mons</v>
      </c>
    </row>
    <row r="2035" spans="1:3" x14ac:dyDescent="0.2">
      <c r="A2035" s="161">
        <f>IF(ISBLANK('Nomenklatur komplett'!Q2035),"",'Nomenklatur komplett'!Q2035)</f>
        <v>6090</v>
      </c>
      <c r="B2035" s="161">
        <f>IF(ISBLANK('Nomenklatur komplett'!R2035),"",'Nomenklatur komplett'!R2035)</f>
        <v>15485</v>
      </c>
      <c r="C2035" s="162" t="str">
        <f>IF(ISBLANK('Nomenklatur komplett'!S2035),"-",'Nomenklatur komplett'!S2035)</f>
        <v>Mont-Noble</v>
      </c>
    </row>
    <row r="2036" spans="1:3" x14ac:dyDescent="0.2">
      <c r="A2036" s="161">
        <f>IF(ISBLANK('Nomenklatur komplett'!Q2036),"",'Nomenklatur komplett'!Q2036)</f>
        <v>437</v>
      </c>
      <c r="B2036" s="161">
        <f>IF(ISBLANK('Nomenklatur komplett'!R2036),"",'Nomenklatur komplett'!R2036)</f>
        <v>15088</v>
      </c>
      <c r="C2036" s="162" t="str">
        <f>IF(ISBLANK('Nomenklatur komplett'!S2036),"-",'Nomenklatur komplett'!S2036)</f>
        <v>Mont-Tramelan</v>
      </c>
    </row>
    <row r="2037" spans="1:3" x14ac:dyDescent="0.2">
      <c r="A2037" s="161">
        <f>IF(ISBLANK('Nomenklatur komplett'!Q2037),"",'Nomenklatur komplett'!Q2037)</f>
        <v>2284</v>
      </c>
      <c r="B2037" s="161">
        <f>IF(ISBLANK('Nomenklatur komplett'!R2037),"",'Nomenklatur komplett'!R2037)</f>
        <v>15679</v>
      </c>
      <c r="C2037" s="162" t="str">
        <f>IF(ISBLANK('Nomenklatur komplett'!S2037),"-",'Nomenklatur komplett'!S2037)</f>
        <v>Mont-Vully</v>
      </c>
    </row>
    <row r="2038" spans="1:3" x14ac:dyDescent="0.2">
      <c r="A2038" s="161">
        <f>IF(ISBLANK('Nomenklatur komplett'!Q2038),"",'Nomenklatur komplett'!Q2038)</f>
        <v>5491</v>
      </c>
      <c r="B2038" s="161">
        <f>IF(ISBLANK('Nomenklatur komplett'!R2038),"",'Nomenklatur komplett'!R2038)</f>
        <v>14686</v>
      </c>
      <c r="C2038" s="162" t="str">
        <f>IF(ISBLANK('Nomenklatur komplett'!S2038),"-",'Nomenklatur komplett'!S2038)</f>
        <v>Mont-la-Ville</v>
      </c>
    </row>
    <row r="2039" spans="1:3" x14ac:dyDescent="0.2">
      <c r="A2039" s="161">
        <f>IF(ISBLANK('Nomenklatur komplett'!Q2039),"",'Nomenklatur komplett'!Q2039)</f>
        <v>5859</v>
      </c>
      <c r="B2039" s="161">
        <f>IF(ISBLANK('Nomenklatur komplett'!R2039),"",'Nomenklatur komplett'!R2039)</f>
        <v>14694</v>
      </c>
      <c r="C2039" s="162" t="str">
        <f>IF(ISBLANK('Nomenklatur komplett'!S2039),"-",'Nomenklatur komplett'!S2039)</f>
        <v>Mont-sur-Rolle</v>
      </c>
    </row>
    <row r="2040" spans="1:3" x14ac:dyDescent="0.2">
      <c r="A2040" s="161" t="str">
        <f>IF(ISBLANK('Nomenklatur komplett'!Q2040),"",'Nomenklatur komplett'!Q2040)</f>
        <v/>
      </c>
      <c r="B2040" s="161">
        <f>IF(ISBLANK('Nomenklatur komplett'!R2040),"",'Nomenklatur komplett'!R2040)</f>
        <v>12336</v>
      </c>
      <c r="C2040" s="162" t="str">
        <f>IF(ISBLANK('Nomenklatur komplett'!S2040),"-",'Nomenklatur komplett'!S2040)</f>
        <v>Montagnola</v>
      </c>
    </row>
    <row r="2041" spans="1:3" x14ac:dyDescent="0.2">
      <c r="A2041" s="161">
        <f>IF(ISBLANK('Nomenklatur komplett'!Q2041),"",'Nomenklatur komplett'!Q2041)</f>
        <v>2029</v>
      </c>
      <c r="B2041" s="161">
        <f>IF(ISBLANK('Nomenklatur komplett'!R2041),"",'Nomenklatur komplett'!R2041)</f>
        <v>14475</v>
      </c>
      <c r="C2041" s="162" t="str">
        <f>IF(ISBLANK('Nomenklatur komplett'!S2041),"-",'Nomenklatur komplett'!S2041)</f>
        <v>Montagny (FR)</v>
      </c>
    </row>
    <row r="2042" spans="1:3" x14ac:dyDescent="0.2">
      <c r="A2042" s="161" t="str">
        <f>IF(ISBLANK('Nomenklatur komplett'!Q2042),"",'Nomenklatur komplett'!Q2042)</f>
        <v/>
      </c>
      <c r="B2042" s="161">
        <f>IF(ISBLANK('Nomenklatur komplett'!R2042),"",'Nomenklatur komplett'!R2042)</f>
        <v>12337</v>
      </c>
      <c r="C2042" s="162" t="str">
        <f>IF(ISBLANK('Nomenklatur komplett'!S2042),"-",'Nomenklatur komplett'!S2042)</f>
        <v>Montagny-la-Ville</v>
      </c>
    </row>
    <row r="2043" spans="1:3" x14ac:dyDescent="0.2">
      <c r="A2043" s="161" t="str">
        <f>IF(ISBLANK('Nomenklatur komplett'!Q2043),"",'Nomenklatur komplett'!Q2043)</f>
        <v/>
      </c>
      <c r="B2043" s="161">
        <f>IF(ISBLANK('Nomenklatur komplett'!R2043),"",'Nomenklatur komplett'!R2043)</f>
        <v>12338</v>
      </c>
      <c r="C2043" s="162" t="str">
        <f>IF(ISBLANK('Nomenklatur komplett'!S2043),"-",'Nomenklatur komplett'!S2043)</f>
        <v>Montagny-les-Monts</v>
      </c>
    </row>
    <row r="2044" spans="1:3" x14ac:dyDescent="0.2">
      <c r="A2044" s="161">
        <f>IF(ISBLANK('Nomenklatur komplett'!Q2044),"",'Nomenklatur komplett'!Q2044)</f>
        <v>5922</v>
      </c>
      <c r="B2044" s="161">
        <f>IF(ISBLANK('Nomenklatur komplett'!R2044),"",'Nomenklatur komplett'!R2044)</f>
        <v>14691</v>
      </c>
      <c r="C2044" s="162" t="str">
        <f>IF(ISBLANK('Nomenklatur komplett'!S2044),"-",'Nomenklatur komplett'!S2044)</f>
        <v>Montagny-près-Yverdon</v>
      </c>
    </row>
    <row r="2045" spans="1:3" x14ac:dyDescent="0.2">
      <c r="A2045" s="161" t="str">
        <f>IF(ISBLANK('Nomenklatur komplett'!Q2045),"",'Nomenklatur komplett'!Q2045)</f>
        <v/>
      </c>
      <c r="B2045" s="161">
        <f>IF(ISBLANK('Nomenklatur komplett'!R2045),"",'Nomenklatur komplett'!R2045)</f>
        <v>12349</v>
      </c>
      <c r="C2045" s="162" t="str">
        <f>IF(ISBLANK('Nomenklatur komplett'!S2045),"-",'Nomenklatur komplett'!S2045)</f>
        <v>Montalchez</v>
      </c>
    </row>
    <row r="2046" spans="1:3" x14ac:dyDescent="0.2">
      <c r="A2046" s="161" t="str">
        <f>IF(ISBLANK('Nomenklatur komplett'!Q2046),"",'Nomenklatur komplett'!Q2046)</f>
        <v/>
      </c>
      <c r="B2046" s="161">
        <f>IF(ISBLANK('Nomenklatur komplett'!R2046),"",'Nomenklatur komplett'!R2046)</f>
        <v>12341</v>
      </c>
      <c r="C2046" s="162" t="str">
        <f>IF(ISBLANK('Nomenklatur komplett'!S2046),"-",'Nomenklatur komplett'!S2046)</f>
        <v>Montana</v>
      </c>
    </row>
    <row r="2047" spans="1:3" x14ac:dyDescent="0.2">
      <c r="A2047" s="161">
        <f>IF(ISBLANK('Nomenklatur komplett'!Q2047),"",'Nomenklatur komplett'!Q2047)</f>
        <v>5693</v>
      </c>
      <c r="B2047" s="161">
        <f>IF(ISBLANK('Nomenklatur komplett'!R2047),"",'Nomenklatur komplett'!R2047)</f>
        <v>15616</v>
      </c>
      <c r="C2047" s="162" t="str">
        <f>IF(ISBLANK('Nomenklatur komplett'!S2047),"-",'Nomenklatur komplett'!S2047)</f>
        <v>Montanaire</v>
      </c>
    </row>
    <row r="2048" spans="1:3" x14ac:dyDescent="0.2">
      <c r="A2048" s="161" t="str">
        <f>IF(ISBLANK('Nomenklatur komplett'!Q2048),"",'Nomenklatur komplett'!Q2048)</f>
        <v/>
      </c>
      <c r="B2048" s="161">
        <f>IF(ISBLANK('Nomenklatur komplett'!R2048),"",'Nomenklatur komplett'!R2048)</f>
        <v>12334</v>
      </c>
      <c r="C2048" s="162" t="str">
        <f>IF(ISBLANK('Nomenklatur komplett'!S2048),"-",'Nomenklatur komplett'!S2048)</f>
        <v>Montaubion-Chardonney</v>
      </c>
    </row>
    <row r="2049" spans="1:3" x14ac:dyDescent="0.2">
      <c r="A2049" s="161" t="str">
        <f>IF(ISBLANK('Nomenklatur komplett'!Q2049),"",'Nomenklatur komplett'!Q2049)</f>
        <v/>
      </c>
      <c r="B2049" s="161">
        <f>IF(ISBLANK('Nomenklatur komplett'!R2049),"",'Nomenklatur komplett'!R2049)</f>
        <v>11366</v>
      </c>
      <c r="C2049" s="162" t="str">
        <f>IF(ISBLANK('Nomenklatur komplett'!S2049),"-",'Nomenklatur komplett'!S2049)</f>
        <v>Montborget</v>
      </c>
    </row>
    <row r="2050" spans="1:3" x14ac:dyDescent="0.2">
      <c r="A2050" s="161" t="str">
        <f>IF(ISBLANK('Nomenklatur komplett'!Q2050),"",'Nomenklatur komplett'!Q2050)</f>
        <v/>
      </c>
      <c r="B2050" s="161">
        <f>IF(ISBLANK('Nomenklatur komplett'!R2050),"",'Nomenklatur komplett'!R2050)</f>
        <v>12343</v>
      </c>
      <c r="C2050" s="162" t="str">
        <f>IF(ISBLANK('Nomenklatur komplett'!S2050),"-",'Nomenklatur komplett'!S2050)</f>
        <v>Montbovon</v>
      </c>
    </row>
    <row r="2051" spans="1:3" x14ac:dyDescent="0.2">
      <c r="A2051" s="161" t="str">
        <f>IF(ISBLANK('Nomenklatur komplett'!Q2051),"",'Nomenklatur komplett'!Q2051)</f>
        <v/>
      </c>
      <c r="B2051" s="161">
        <f>IF(ISBLANK('Nomenklatur komplett'!R2051),"",'Nomenklatur komplett'!R2051)</f>
        <v>12344</v>
      </c>
      <c r="C2051" s="162" t="str">
        <f>IF(ISBLANK('Nomenklatur komplett'!S2051),"-",'Nomenklatur komplett'!S2051)</f>
        <v>Montbrelloz</v>
      </c>
    </row>
    <row r="2052" spans="1:3" x14ac:dyDescent="0.2">
      <c r="A2052" s="161">
        <f>IF(ISBLANK('Nomenklatur komplett'!Q2052),"",'Nomenklatur komplett'!Q2052)</f>
        <v>5756</v>
      </c>
      <c r="B2052" s="161">
        <f>IF(ISBLANK('Nomenklatur komplett'!R2052),"",'Nomenklatur komplett'!R2052)</f>
        <v>14689</v>
      </c>
      <c r="C2052" s="162" t="str">
        <f>IF(ISBLANK('Nomenklatur komplett'!S2052),"-",'Nomenklatur komplett'!S2052)</f>
        <v>Montcherand</v>
      </c>
    </row>
    <row r="2053" spans="1:3" x14ac:dyDescent="0.2">
      <c r="A2053" s="161" t="str">
        <f>IF(ISBLANK('Nomenklatur komplett'!Q2053),"",'Nomenklatur komplett'!Q2053)</f>
        <v/>
      </c>
      <c r="B2053" s="161">
        <f>IF(ISBLANK('Nomenklatur komplett'!R2053),"",'Nomenklatur komplett'!R2053)</f>
        <v>12346</v>
      </c>
      <c r="C2053" s="162" t="str">
        <f>IF(ISBLANK('Nomenklatur komplett'!S2053),"-",'Nomenklatur komplett'!S2053)</f>
        <v>Monte</v>
      </c>
    </row>
    <row r="2054" spans="1:3" x14ac:dyDescent="0.2">
      <c r="A2054" s="161" t="str">
        <f>IF(ISBLANK('Nomenklatur komplett'!Q2054),"",'Nomenklatur komplett'!Q2054)</f>
        <v/>
      </c>
      <c r="B2054" s="161">
        <f>IF(ISBLANK('Nomenklatur komplett'!R2054),"",'Nomenklatur komplett'!R2054)</f>
        <v>12347</v>
      </c>
      <c r="C2054" s="162" t="str">
        <f>IF(ISBLANK('Nomenklatur komplett'!S2054),"-",'Nomenklatur komplett'!S2054)</f>
        <v>Monte Carasso</v>
      </c>
    </row>
    <row r="2055" spans="1:3" x14ac:dyDescent="0.2">
      <c r="A2055" s="161">
        <f>IF(ISBLANK('Nomenklatur komplett'!Q2055),"",'Nomenklatur komplett'!Q2055)</f>
        <v>5238</v>
      </c>
      <c r="B2055" s="161">
        <f>IF(ISBLANK('Nomenklatur komplett'!R2055),"",'Nomenklatur komplett'!R2055)</f>
        <v>15392</v>
      </c>
      <c r="C2055" s="162" t="str">
        <f>IF(ISBLANK('Nomenklatur komplett'!S2055),"-",'Nomenklatur komplett'!S2055)</f>
        <v>Monteceneri</v>
      </c>
    </row>
    <row r="2056" spans="1:3" x14ac:dyDescent="0.2">
      <c r="A2056" s="161">
        <f>IF(ISBLANK('Nomenklatur komplett'!Q2056),"",'Nomenklatur komplett'!Q2056)</f>
        <v>5202</v>
      </c>
      <c r="B2056" s="161">
        <f>IF(ISBLANK('Nomenklatur komplett'!R2056),"",'Nomenklatur komplett'!R2056)</f>
        <v>12326</v>
      </c>
      <c r="C2056" s="162" t="str">
        <f>IF(ISBLANK('Nomenklatur komplett'!S2056),"-",'Nomenklatur komplett'!S2056)</f>
        <v>Monteggio</v>
      </c>
    </row>
    <row r="2057" spans="1:3" x14ac:dyDescent="0.2">
      <c r="A2057" s="161" t="str">
        <f>IF(ISBLANK('Nomenklatur komplett'!Q2057),"",'Nomenklatur komplett'!Q2057)</f>
        <v/>
      </c>
      <c r="B2057" s="161">
        <f>IF(ISBLANK('Nomenklatur komplett'!R2057),"",'Nomenklatur komplett'!R2057)</f>
        <v>11052</v>
      </c>
      <c r="C2057" s="162" t="str">
        <f>IF(ISBLANK('Nomenklatur komplett'!S2057),"-",'Nomenklatur komplett'!S2057)</f>
        <v>Montenol</v>
      </c>
    </row>
    <row r="2058" spans="1:3" x14ac:dyDescent="0.2">
      <c r="A2058" s="161" t="str">
        <f>IF(ISBLANK('Nomenklatur komplett'!Q2058),"",'Nomenklatur komplett'!Q2058)</f>
        <v/>
      </c>
      <c r="B2058" s="161">
        <f>IF(ISBLANK('Nomenklatur komplett'!R2058),"",'Nomenklatur komplett'!R2058)</f>
        <v>11338</v>
      </c>
      <c r="C2058" s="162" t="str">
        <f>IF(ISBLANK('Nomenklatur komplett'!S2058),"-",'Nomenklatur komplett'!S2058)</f>
        <v>Monterschu</v>
      </c>
    </row>
    <row r="2059" spans="1:3" x14ac:dyDescent="0.2">
      <c r="A2059" s="161" t="str">
        <f>IF(ISBLANK('Nomenklatur komplett'!Q2059),"",'Nomenklatur komplett'!Q2059)</f>
        <v/>
      </c>
      <c r="B2059" s="161">
        <f>IF(ISBLANK('Nomenklatur komplett'!R2059),"",'Nomenklatur komplett'!R2059)</f>
        <v>12324</v>
      </c>
      <c r="C2059" s="162" t="str">
        <f>IF(ISBLANK('Nomenklatur komplett'!S2059),"-",'Nomenklatur komplett'!S2059)</f>
        <v>Montet (Broye)</v>
      </c>
    </row>
    <row r="2060" spans="1:3" x14ac:dyDescent="0.2">
      <c r="A2060" s="161">
        <f>IF(ISBLANK('Nomenklatur komplett'!Q2060),"",'Nomenklatur komplett'!Q2060)</f>
        <v>2089</v>
      </c>
      <c r="B2060" s="161">
        <f>IF(ISBLANK('Nomenklatur komplett'!R2060),"",'Nomenklatur komplett'!R2060)</f>
        <v>12340</v>
      </c>
      <c r="C2060" s="162" t="str">
        <f>IF(ISBLANK('Nomenklatur komplett'!S2060),"-",'Nomenklatur komplett'!S2060)</f>
        <v>Montet (Glâne)</v>
      </c>
    </row>
    <row r="2061" spans="1:3" x14ac:dyDescent="0.2">
      <c r="A2061" s="161">
        <f>IF(ISBLANK('Nomenklatur komplett'!Q2061),"",'Nomenklatur komplett'!Q2061)</f>
        <v>6751</v>
      </c>
      <c r="B2061" s="161">
        <f>IF(ISBLANK('Nomenklatur komplett'!R2061),"",'Nomenklatur komplett'!R2061)</f>
        <v>14967</v>
      </c>
      <c r="C2061" s="162" t="str">
        <f>IF(ISBLANK('Nomenklatur komplett'!S2061),"-",'Nomenklatur komplett'!S2061)</f>
        <v>Montfaucon</v>
      </c>
    </row>
    <row r="2062" spans="1:3" x14ac:dyDescent="0.2">
      <c r="A2062" s="161" t="str">
        <f>IF(ISBLANK('Nomenklatur komplett'!Q2062),"",'Nomenklatur komplett'!Q2062)</f>
        <v/>
      </c>
      <c r="B2062" s="161">
        <f>IF(ISBLANK('Nomenklatur komplett'!R2062),"",'Nomenklatur komplett'!R2062)</f>
        <v>10950</v>
      </c>
      <c r="C2062" s="162" t="str">
        <f>IF(ISBLANK('Nomenklatur komplett'!S2062),"-",'Nomenklatur komplett'!S2062)</f>
        <v>Montfavergier</v>
      </c>
    </row>
    <row r="2063" spans="1:3" x14ac:dyDescent="0.2">
      <c r="A2063" s="161" t="str">
        <f>IF(ISBLANK('Nomenklatur komplett'!Q2063),"",'Nomenklatur komplett'!Q2063)</f>
        <v/>
      </c>
      <c r="B2063" s="161">
        <f>IF(ISBLANK('Nomenklatur komplett'!R2063),"",'Nomenklatur komplett'!R2063)</f>
        <v>12322</v>
      </c>
      <c r="C2063" s="162" t="str">
        <f>IF(ISBLANK('Nomenklatur komplett'!S2063),"-",'Nomenklatur komplett'!S2063)</f>
        <v>Montherod</v>
      </c>
    </row>
    <row r="2064" spans="1:3" x14ac:dyDescent="0.2">
      <c r="A2064" s="161">
        <f>IF(ISBLANK('Nomenklatur komplett'!Q2064),"",'Nomenklatur komplett'!Q2064)</f>
        <v>6153</v>
      </c>
      <c r="B2064" s="161">
        <f>IF(ISBLANK('Nomenklatur komplett'!R2064),"",'Nomenklatur komplett'!R2064)</f>
        <v>12323</v>
      </c>
      <c r="C2064" s="162" t="str">
        <f>IF(ISBLANK('Nomenklatur komplett'!S2064),"-",'Nomenklatur komplett'!S2064)</f>
        <v>Monthey</v>
      </c>
    </row>
    <row r="2065" spans="1:3" x14ac:dyDescent="0.2">
      <c r="A2065" s="161" t="str">
        <f>IF(ISBLANK('Nomenklatur komplett'!Q2065),"",'Nomenklatur komplett'!Q2065)</f>
        <v/>
      </c>
      <c r="B2065" s="161">
        <f>IF(ISBLANK('Nomenklatur komplett'!R2065),"",'Nomenklatur komplett'!R2065)</f>
        <v>11053</v>
      </c>
      <c r="C2065" s="162" t="str">
        <f>IF(ISBLANK('Nomenklatur komplett'!S2065),"-",'Nomenklatur komplett'!S2065)</f>
        <v>Montignez</v>
      </c>
    </row>
    <row r="2066" spans="1:3" x14ac:dyDescent="0.2">
      <c r="A2066" s="161">
        <f>IF(ISBLANK('Nomenklatur komplett'!Q2066),"",'Nomenklatur komplett'!Q2066)</f>
        <v>5540</v>
      </c>
      <c r="B2066" s="161">
        <f>IF(ISBLANK('Nomenklatur komplett'!R2066),"",'Nomenklatur komplett'!R2066)</f>
        <v>15489</v>
      </c>
      <c r="C2066" s="162" t="str">
        <f>IF(ISBLANK('Nomenklatur komplett'!S2066),"-",'Nomenklatur komplett'!S2066)</f>
        <v>Montilliez</v>
      </c>
    </row>
    <row r="2067" spans="1:3" x14ac:dyDescent="0.2">
      <c r="A2067" s="161" t="str">
        <f>IF(ISBLANK('Nomenklatur komplett'!Q2067),"",'Nomenklatur komplett'!Q2067)</f>
        <v/>
      </c>
      <c r="B2067" s="161">
        <f>IF(ISBLANK('Nomenklatur komplett'!R2067),"",'Nomenklatur komplett'!R2067)</f>
        <v>12333</v>
      </c>
      <c r="C2067" s="162" t="str">
        <f>IF(ISBLANK('Nomenklatur komplett'!S2067),"-",'Nomenklatur komplett'!S2067)</f>
        <v>Montmagny</v>
      </c>
    </row>
    <row r="2068" spans="1:3" x14ac:dyDescent="0.2">
      <c r="A2068" s="161" t="str">
        <f>IF(ISBLANK('Nomenklatur komplett'!Q2068),"",'Nomenklatur komplett'!Q2068)</f>
        <v/>
      </c>
      <c r="B2068" s="161">
        <f>IF(ISBLANK('Nomenklatur komplett'!R2068),"",'Nomenklatur komplett'!R2068)</f>
        <v>11054</v>
      </c>
      <c r="C2068" s="162" t="str">
        <f>IF(ISBLANK('Nomenklatur komplett'!S2068),"-",'Nomenklatur komplett'!S2068)</f>
        <v>Montmelon</v>
      </c>
    </row>
    <row r="2069" spans="1:3" x14ac:dyDescent="0.2">
      <c r="A2069" s="161" t="str">
        <f>IF(ISBLANK('Nomenklatur komplett'!Q2069),"",'Nomenklatur komplett'!Q2069)</f>
        <v/>
      </c>
      <c r="B2069" s="161">
        <f>IF(ISBLANK('Nomenklatur komplett'!R2069),"",'Nomenklatur komplett'!R2069)</f>
        <v>12325</v>
      </c>
      <c r="C2069" s="162" t="str">
        <f>IF(ISBLANK('Nomenklatur komplett'!S2069),"-",'Nomenklatur komplett'!S2069)</f>
        <v>Montmollin</v>
      </c>
    </row>
    <row r="2070" spans="1:3" x14ac:dyDescent="0.2">
      <c r="A2070" s="161">
        <f>IF(ISBLANK('Nomenklatur komplett'!Q2070),"",'Nomenklatur komplett'!Q2070)</f>
        <v>5792</v>
      </c>
      <c r="B2070" s="161">
        <f>IF(ISBLANK('Nomenklatur komplett'!R2070),"",'Nomenklatur komplett'!R2070)</f>
        <v>14697</v>
      </c>
      <c r="C2070" s="162" t="str">
        <f>IF(ISBLANK('Nomenklatur komplett'!S2070),"-",'Nomenklatur komplett'!S2070)</f>
        <v>Montpreveyres</v>
      </c>
    </row>
    <row r="2071" spans="1:3" x14ac:dyDescent="0.2">
      <c r="A2071" s="161">
        <f>IF(ISBLANK('Nomenklatur komplett'!Q2071),"",'Nomenklatur komplett'!Q2071)</f>
        <v>5886</v>
      </c>
      <c r="B2071" s="161">
        <f>IF(ISBLANK('Nomenklatur komplett'!R2071),"",'Nomenklatur komplett'!R2071)</f>
        <v>14550</v>
      </c>
      <c r="C2071" s="162" t="str">
        <f>IF(ISBLANK('Nomenklatur komplett'!S2071),"-",'Nomenklatur komplett'!S2071)</f>
        <v>Montreux</v>
      </c>
    </row>
    <row r="2072" spans="1:3" x14ac:dyDescent="0.2">
      <c r="A2072" s="161" t="str">
        <f>IF(ISBLANK('Nomenklatur komplett'!Q2072),"",'Nomenklatur komplett'!Q2072)</f>
        <v/>
      </c>
      <c r="B2072" s="161">
        <f>IF(ISBLANK('Nomenklatur komplett'!R2072),"",'Nomenklatur komplett'!R2072)</f>
        <v>11238</v>
      </c>
      <c r="C2072" s="162" t="str">
        <f>IF(ISBLANK('Nomenklatur komplett'!S2072),"-",'Nomenklatur komplett'!S2072)</f>
        <v>Montreux-Châtelard</v>
      </c>
    </row>
    <row r="2073" spans="1:3" x14ac:dyDescent="0.2">
      <c r="A2073" s="161" t="str">
        <f>IF(ISBLANK('Nomenklatur komplett'!Q2073),"",'Nomenklatur komplett'!Q2073)</f>
        <v/>
      </c>
      <c r="B2073" s="161">
        <f>IF(ISBLANK('Nomenklatur komplett'!R2073),"",'Nomenklatur komplett'!R2073)</f>
        <v>11253</v>
      </c>
      <c r="C2073" s="162" t="str">
        <f>IF(ISBLANK('Nomenklatur komplett'!S2073),"-",'Nomenklatur komplett'!S2073)</f>
        <v>Montreux-Planches</v>
      </c>
    </row>
    <row r="2074" spans="1:3" x14ac:dyDescent="0.2">
      <c r="A2074" s="161">
        <f>IF(ISBLANK('Nomenklatur komplett'!Q2074),"",'Nomenklatur komplett'!Q2074)</f>
        <v>5492</v>
      </c>
      <c r="B2074" s="161">
        <f>IF(ISBLANK('Nomenklatur komplett'!R2074),"",'Nomenklatur komplett'!R2074)</f>
        <v>14695</v>
      </c>
      <c r="C2074" s="162" t="str">
        <f>IF(ISBLANK('Nomenklatur komplett'!S2074),"-",'Nomenklatur komplett'!S2074)</f>
        <v>Montricher</v>
      </c>
    </row>
    <row r="2075" spans="1:3" x14ac:dyDescent="0.2">
      <c r="A2075" s="161" t="str">
        <f>IF(ISBLANK('Nomenklatur komplett'!Q2075),"",'Nomenklatur komplett'!Q2075)</f>
        <v/>
      </c>
      <c r="B2075" s="161">
        <f>IF(ISBLANK('Nomenklatur komplett'!R2075),"",'Nomenklatur komplett'!R2075)</f>
        <v>10998</v>
      </c>
      <c r="C2075" s="162" t="str">
        <f>IF(ISBLANK('Nomenklatur komplett'!S2075),"-",'Nomenklatur komplett'!S2075)</f>
        <v>Montsevelier</v>
      </c>
    </row>
    <row r="2076" spans="1:3" x14ac:dyDescent="0.2">
      <c r="A2076" s="161" t="str">
        <f>IF(ISBLANK('Nomenklatur komplett'!Q2076),"",'Nomenklatur komplett'!Q2076)</f>
        <v/>
      </c>
      <c r="B2076" s="161">
        <f>IF(ISBLANK('Nomenklatur komplett'!R2076),"",'Nomenklatur komplett'!R2076)</f>
        <v>16258</v>
      </c>
      <c r="C2076" s="162" t="str">
        <f>IF(ISBLANK('Nomenklatur komplett'!S2076),"-",'Nomenklatur komplett'!S2076)</f>
        <v>Montvoie</v>
      </c>
    </row>
    <row r="2077" spans="1:3" x14ac:dyDescent="0.2">
      <c r="A2077" s="161" t="str">
        <f>IF(ISBLANK('Nomenklatur komplett'!Q2077),"",'Nomenklatur komplett'!Q2077)</f>
        <v/>
      </c>
      <c r="B2077" s="161">
        <f>IF(ISBLANK('Nomenklatur komplett'!R2077),"",'Nomenklatur komplett'!R2077)</f>
        <v>12348</v>
      </c>
      <c r="C2077" s="162" t="str">
        <f>IF(ISBLANK('Nomenklatur komplett'!S2077),"-",'Nomenklatur komplett'!S2077)</f>
        <v>Montécu</v>
      </c>
    </row>
    <row r="2078" spans="1:3" x14ac:dyDescent="0.2">
      <c r="A2078" s="161" t="str">
        <f>IF(ISBLANK('Nomenklatur komplett'!Q2078),"",'Nomenklatur komplett'!Q2078)</f>
        <v/>
      </c>
      <c r="B2078" s="161">
        <f>IF(ISBLANK('Nomenklatur komplett'!R2078),"",'Nomenklatur komplett'!R2078)</f>
        <v>12320</v>
      </c>
      <c r="C2078" s="162" t="str">
        <f>IF(ISBLANK('Nomenklatur komplett'!S2078),"-",'Nomenklatur komplett'!S2078)</f>
        <v>Montévraz</v>
      </c>
    </row>
    <row r="2079" spans="1:3" x14ac:dyDescent="0.2">
      <c r="A2079" s="161">
        <f>IF(ISBLANK('Nomenklatur komplett'!Q2079),"",'Nomenklatur komplett'!Q2079)</f>
        <v>4277</v>
      </c>
      <c r="B2079" s="161">
        <f>IF(ISBLANK('Nomenklatur komplett'!R2079),"",'Nomenklatur komplett'!R2079)</f>
        <v>12328</v>
      </c>
      <c r="C2079" s="162" t="str">
        <f>IF(ISBLANK('Nomenklatur komplett'!S2079),"-",'Nomenklatur komplett'!S2079)</f>
        <v>Moosleerau</v>
      </c>
    </row>
    <row r="2080" spans="1:3" x14ac:dyDescent="0.2">
      <c r="A2080" s="161">
        <f>IF(ISBLANK('Nomenklatur komplett'!Q2080),"",'Nomenklatur komplett'!Q2080)</f>
        <v>544</v>
      </c>
      <c r="B2080" s="161">
        <f>IF(ISBLANK('Nomenklatur komplett'!R2080),"",'Nomenklatur komplett'!R2080)</f>
        <v>15123</v>
      </c>
      <c r="C2080" s="162" t="str">
        <f>IF(ISBLANK('Nomenklatur komplett'!S2080),"-",'Nomenklatur komplett'!S2080)</f>
        <v>Moosseedorf</v>
      </c>
    </row>
    <row r="2081" spans="1:3" x14ac:dyDescent="0.2">
      <c r="A2081" s="161">
        <f>IF(ISBLANK('Nomenklatur komplett'!Q2081),"",'Nomenklatur komplett'!Q2081)</f>
        <v>5257</v>
      </c>
      <c r="B2081" s="161">
        <f>IF(ISBLANK('Nomenklatur komplett'!R2081),"",'Nomenklatur komplett'!R2081)</f>
        <v>12329</v>
      </c>
      <c r="C2081" s="162" t="str">
        <f>IF(ISBLANK('Nomenklatur komplett'!S2081),"-",'Nomenklatur komplett'!S2081)</f>
        <v>Morbio Inferiore</v>
      </c>
    </row>
    <row r="2082" spans="1:3" x14ac:dyDescent="0.2">
      <c r="A2082" s="161" t="str">
        <f>IF(ISBLANK('Nomenklatur komplett'!Q2082),"",'Nomenklatur komplett'!Q2082)</f>
        <v/>
      </c>
      <c r="B2082" s="161">
        <f>IF(ISBLANK('Nomenklatur komplett'!R2082),"",'Nomenklatur komplett'!R2082)</f>
        <v>12330</v>
      </c>
      <c r="C2082" s="162" t="str">
        <f>IF(ISBLANK('Nomenklatur komplett'!S2082),"-",'Nomenklatur komplett'!S2082)</f>
        <v>Morbio Superiore</v>
      </c>
    </row>
    <row r="2083" spans="1:3" x14ac:dyDescent="0.2">
      <c r="A2083" s="161" t="str">
        <f>IF(ISBLANK('Nomenklatur komplett'!Q2083),"",'Nomenklatur komplett'!Q2083)</f>
        <v/>
      </c>
      <c r="B2083" s="161">
        <f>IF(ISBLANK('Nomenklatur komplett'!R2083),"",'Nomenklatur komplett'!R2083)</f>
        <v>16150</v>
      </c>
      <c r="C2083" s="162" t="str">
        <f>IF(ISBLANK('Nomenklatur komplett'!S2083),"-",'Nomenklatur komplett'!S2083)</f>
        <v>Morcles</v>
      </c>
    </row>
    <row r="2084" spans="1:3" x14ac:dyDescent="0.2">
      <c r="A2084" s="161">
        <f>IF(ISBLANK('Nomenklatur komplett'!Q2084),"",'Nomenklatur komplett'!Q2084)</f>
        <v>5203</v>
      </c>
      <c r="B2084" s="161">
        <f>IF(ISBLANK('Nomenklatur komplett'!R2084),"",'Nomenklatur komplett'!R2084)</f>
        <v>12331</v>
      </c>
      <c r="C2084" s="162" t="str">
        <f>IF(ISBLANK('Nomenklatur komplett'!S2084),"-",'Nomenklatur komplett'!S2084)</f>
        <v>Morcote</v>
      </c>
    </row>
    <row r="2085" spans="1:3" x14ac:dyDescent="0.2">
      <c r="A2085" s="161" t="str">
        <f>IF(ISBLANK('Nomenklatur komplett'!Q2085),"",'Nomenklatur komplett'!Q2085)</f>
        <v/>
      </c>
      <c r="B2085" s="161">
        <f>IF(ISBLANK('Nomenklatur komplett'!R2085),"",'Nomenklatur komplett'!R2085)</f>
        <v>12319</v>
      </c>
      <c r="C2085" s="162" t="str">
        <f>IF(ISBLANK('Nomenklatur komplett'!S2085),"-",'Nomenklatur komplett'!S2085)</f>
        <v>Morens (FR)</v>
      </c>
    </row>
    <row r="2086" spans="1:3" x14ac:dyDescent="0.2">
      <c r="A2086" s="161">
        <f>IF(ISBLANK('Nomenklatur komplett'!Q2086),"",'Nomenklatur komplett'!Q2086)</f>
        <v>5642</v>
      </c>
      <c r="B2086" s="161">
        <f>IF(ISBLANK('Nomenklatur komplett'!R2086),"",'Nomenklatur komplett'!R2086)</f>
        <v>14690</v>
      </c>
      <c r="C2086" s="162" t="str">
        <f>IF(ISBLANK('Nomenklatur komplett'!S2086),"-",'Nomenklatur komplett'!S2086)</f>
        <v>Morges</v>
      </c>
    </row>
    <row r="2087" spans="1:3" x14ac:dyDescent="0.2">
      <c r="A2087" s="161" t="str">
        <f>IF(ISBLANK('Nomenklatur komplett'!Q2087),"",'Nomenklatur komplett'!Q2087)</f>
        <v/>
      </c>
      <c r="B2087" s="161">
        <f>IF(ISBLANK('Nomenklatur komplett'!R2087),"",'Nomenklatur komplett'!R2087)</f>
        <v>10033</v>
      </c>
      <c r="C2087" s="162" t="str">
        <f>IF(ISBLANK('Nomenklatur komplett'!S2087),"-",'Nomenklatur komplett'!S2087)</f>
        <v>Morissen</v>
      </c>
    </row>
    <row r="2088" spans="1:3" x14ac:dyDescent="0.2">
      <c r="A2088" s="161" t="str">
        <f>IF(ISBLANK('Nomenklatur komplett'!Q2088),"",'Nomenklatur komplett'!Q2088)</f>
        <v/>
      </c>
      <c r="B2088" s="161">
        <f>IF(ISBLANK('Nomenklatur komplett'!R2088),"",'Nomenklatur komplett'!R2088)</f>
        <v>12368</v>
      </c>
      <c r="C2088" s="162" t="str">
        <f>IF(ISBLANK('Nomenklatur komplett'!S2088),"-",'Nomenklatur komplett'!S2088)</f>
        <v>Morlens</v>
      </c>
    </row>
    <row r="2089" spans="1:3" x14ac:dyDescent="0.2">
      <c r="A2089" s="161">
        <f>IF(ISBLANK('Nomenklatur komplett'!Q2089),"",'Nomenklatur komplett'!Q2089)</f>
        <v>2143</v>
      </c>
      <c r="B2089" s="161">
        <f>IF(ISBLANK('Nomenklatur komplett'!R2089),"",'Nomenklatur komplett'!R2089)</f>
        <v>12369</v>
      </c>
      <c r="C2089" s="162" t="str">
        <f>IF(ISBLANK('Nomenklatur komplett'!S2089),"-",'Nomenklatur komplett'!S2089)</f>
        <v>Morlon</v>
      </c>
    </row>
    <row r="2090" spans="1:3" x14ac:dyDescent="0.2">
      <c r="A2090" s="161">
        <f>IF(ISBLANK('Nomenklatur komplett'!Q2090),"",'Nomenklatur komplett'!Q2090)</f>
        <v>5527</v>
      </c>
      <c r="B2090" s="161">
        <f>IF(ISBLANK('Nomenklatur komplett'!R2090),"",'Nomenklatur komplett'!R2090)</f>
        <v>14687</v>
      </c>
      <c r="C2090" s="162" t="str">
        <f>IF(ISBLANK('Nomenklatur komplett'!S2090),"-",'Nomenklatur komplett'!S2090)</f>
        <v>Morrens (VD)</v>
      </c>
    </row>
    <row r="2091" spans="1:3" x14ac:dyDescent="0.2">
      <c r="A2091" s="161">
        <f>IF(ISBLANK('Nomenklatur komplett'!Q2091),"",'Nomenklatur komplett'!Q2091)</f>
        <v>1366</v>
      </c>
      <c r="B2091" s="161">
        <f>IF(ISBLANK('Nomenklatur komplett'!R2091),"",'Nomenklatur komplett'!R2091)</f>
        <v>12371</v>
      </c>
      <c r="C2091" s="162" t="str">
        <f>IF(ISBLANK('Nomenklatur komplett'!S2091),"-",'Nomenklatur komplett'!S2091)</f>
        <v>Morschach</v>
      </c>
    </row>
    <row r="2092" spans="1:3" x14ac:dyDescent="0.2">
      <c r="A2092" s="161" t="str">
        <f>IF(ISBLANK('Nomenklatur komplett'!Q2092),"",'Nomenklatur komplett'!Q2092)</f>
        <v/>
      </c>
      <c r="B2092" s="161">
        <f>IF(ISBLANK('Nomenklatur komplett'!R2092),"",'Nomenklatur komplett'!R2092)</f>
        <v>12381</v>
      </c>
      <c r="C2092" s="162" t="str">
        <f>IF(ISBLANK('Nomenklatur komplett'!S2092),"-",'Nomenklatur komplett'!S2092)</f>
        <v>Mosen</v>
      </c>
    </row>
    <row r="2093" spans="1:3" x14ac:dyDescent="0.2">
      <c r="A2093" s="161">
        <f>IF(ISBLANK('Nomenklatur komplett'!Q2093),"",'Nomenklatur komplett'!Q2093)</f>
        <v>3394</v>
      </c>
      <c r="B2093" s="161">
        <f>IF(ISBLANK('Nomenklatur komplett'!R2093),"",'Nomenklatur komplett'!R2093)</f>
        <v>14450</v>
      </c>
      <c r="C2093" s="162" t="str">
        <f>IF(ISBLANK('Nomenklatur komplett'!S2093),"-",'Nomenklatur komplett'!S2093)</f>
        <v>Mosnang</v>
      </c>
    </row>
    <row r="2094" spans="1:3" x14ac:dyDescent="0.2">
      <c r="A2094" s="161" t="str">
        <f>IF(ISBLANK('Nomenklatur komplett'!Q2094),"",'Nomenklatur komplett'!Q2094)</f>
        <v/>
      </c>
      <c r="B2094" s="161">
        <f>IF(ISBLANK('Nomenklatur komplett'!R2094),"",'Nomenklatur komplett'!R2094)</f>
        <v>12373</v>
      </c>
      <c r="C2094" s="162" t="str">
        <f>IF(ISBLANK('Nomenklatur komplett'!S2094),"-",'Nomenklatur komplett'!S2094)</f>
        <v>Mosogno</v>
      </c>
    </row>
    <row r="2095" spans="1:3" x14ac:dyDescent="0.2">
      <c r="A2095" s="161" t="str">
        <f>IF(ISBLANK('Nomenklatur komplett'!Q2095),"",'Nomenklatur komplett'!Q2095)</f>
        <v/>
      </c>
      <c r="B2095" s="161">
        <f>IF(ISBLANK('Nomenklatur komplett'!R2095),"",'Nomenklatur komplett'!R2095)</f>
        <v>12366</v>
      </c>
      <c r="C2095" s="162" t="str">
        <f>IF(ISBLANK('Nomenklatur komplett'!S2095),"-",'Nomenklatur komplett'!S2095)</f>
        <v>Mossel</v>
      </c>
    </row>
    <row r="2096" spans="1:3" x14ac:dyDescent="0.2">
      <c r="A2096" s="161">
        <f>IF(ISBLANK('Nomenklatur komplett'!Q2096),"",'Nomenklatur komplett'!Q2096)</f>
        <v>5678</v>
      </c>
      <c r="B2096" s="161">
        <f>IF(ISBLANK('Nomenklatur komplett'!R2096),"",'Nomenklatur komplett'!R2096)</f>
        <v>14685</v>
      </c>
      <c r="C2096" s="162" t="str">
        <f>IF(ISBLANK('Nomenklatur komplett'!S2096),"-",'Nomenklatur komplett'!S2096)</f>
        <v>Moudon</v>
      </c>
    </row>
    <row r="2097" spans="1:3" x14ac:dyDescent="0.2">
      <c r="A2097" s="161">
        <f>IF(ISBLANK('Nomenklatur komplett'!Q2097),"",'Nomenklatur komplett'!Q2097)</f>
        <v>700</v>
      </c>
      <c r="B2097" s="161">
        <f>IF(ISBLANK('Nomenklatur komplett'!R2097),"",'Nomenklatur komplett'!R2097)</f>
        <v>15218</v>
      </c>
      <c r="C2097" s="162" t="str">
        <f>IF(ISBLANK('Nomenklatur komplett'!S2097),"-",'Nomenklatur komplett'!S2097)</f>
        <v>Moutier</v>
      </c>
    </row>
    <row r="2098" spans="1:3" x14ac:dyDescent="0.2">
      <c r="A2098" s="161">
        <f>IF(ISBLANK('Nomenklatur komplett'!Q2098),"",'Nomenklatur komplett'!Q2098)</f>
        <v>6718</v>
      </c>
      <c r="B2098" s="161">
        <f>IF(ISBLANK('Nomenklatur komplett'!R2098),"",'Nomenklatur komplett'!R2098)</f>
        <v>13289</v>
      </c>
      <c r="C2098" s="162" t="str">
        <f>IF(ISBLANK('Nomenklatur komplett'!S2098),"-",'Nomenklatur komplett'!S2098)</f>
        <v>Movelier</v>
      </c>
    </row>
    <row r="2099" spans="1:3" x14ac:dyDescent="0.2">
      <c r="A2099" s="161" t="str">
        <f>IF(ISBLANK('Nomenklatur komplett'!Q2099),"",'Nomenklatur komplett'!Q2099)</f>
        <v/>
      </c>
      <c r="B2099" s="161">
        <f>IF(ISBLANK('Nomenklatur komplett'!R2099),"",'Nomenklatur komplett'!R2099)</f>
        <v>12378</v>
      </c>
      <c r="C2099" s="162" t="str">
        <f>IF(ISBLANK('Nomenklatur komplett'!S2099),"-",'Nomenklatur komplett'!S2099)</f>
        <v>Mugena</v>
      </c>
    </row>
    <row r="2100" spans="1:3" x14ac:dyDescent="0.2">
      <c r="A2100" s="161" t="str">
        <f>IF(ISBLANK('Nomenklatur komplett'!Q2100),"",'Nomenklatur komplett'!Q2100)</f>
        <v/>
      </c>
      <c r="B2100" s="161">
        <f>IF(ISBLANK('Nomenklatur komplett'!R2100),"",'Nomenklatur komplett'!R2100)</f>
        <v>12379</v>
      </c>
      <c r="C2100" s="162" t="str">
        <f>IF(ISBLANK('Nomenklatur komplett'!S2100),"-",'Nomenklatur komplett'!S2100)</f>
        <v>Muggio</v>
      </c>
    </row>
    <row r="2101" spans="1:3" x14ac:dyDescent="0.2">
      <c r="A2101" s="161">
        <f>IF(ISBLANK('Nomenklatur komplett'!Q2101),"",'Nomenklatur komplett'!Q2101)</f>
        <v>4009</v>
      </c>
      <c r="B2101" s="161">
        <f>IF(ISBLANK('Nomenklatur komplett'!R2101),"",'Nomenklatur komplett'!R2101)</f>
        <v>12380</v>
      </c>
      <c r="C2101" s="162" t="str">
        <f>IF(ISBLANK('Nomenklatur komplett'!S2101),"-",'Nomenklatur komplett'!S2101)</f>
        <v>Muhen</v>
      </c>
    </row>
    <row r="2102" spans="1:3" x14ac:dyDescent="0.2">
      <c r="A2102" s="161" t="str">
        <f>IF(ISBLANK('Nomenklatur komplett'!Q2102),"",'Nomenklatur komplett'!Q2102)</f>
        <v/>
      </c>
      <c r="B2102" s="161">
        <f>IF(ISBLANK('Nomenklatur komplett'!R2102),"",'Nomenklatur komplett'!R2102)</f>
        <v>10059</v>
      </c>
      <c r="C2102" s="162" t="str">
        <f>IF(ISBLANK('Nomenklatur komplett'!S2102),"-",'Nomenklatur komplett'!S2102)</f>
        <v>Mulegns</v>
      </c>
    </row>
    <row r="2103" spans="1:3" x14ac:dyDescent="0.2">
      <c r="A2103" s="161" t="str">
        <f>IF(ISBLANK('Nomenklatur komplett'!Q2103),"",'Nomenklatur komplett'!Q2103)</f>
        <v/>
      </c>
      <c r="B2103" s="161">
        <f>IF(ISBLANK('Nomenklatur komplett'!R2103),"",'Nomenklatur komplett'!R2103)</f>
        <v>16526</v>
      </c>
      <c r="C2103" s="162" t="str">
        <f>IF(ISBLANK('Nomenklatur komplett'!S2103),"-",'Nomenklatur komplett'!S2103)</f>
        <v>Mullen</v>
      </c>
    </row>
    <row r="2104" spans="1:3" x14ac:dyDescent="0.2">
      <c r="A2104" s="161">
        <f>IF(ISBLANK('Nomenklatur komplett'!Q2104),"",'Nomenklatur komplett'!Q2104)</f>
        <v>4255</v>
      </c>
      <c r="B2104" s="161">
        <f>IF(ISBLANK('Nomenklatur komplett'!R2104),"",'Nomenklatur komplett'!R2104)</f>
        <v>12355</v>
      </c>
      <c r="C2104" s="162" t="str">
        <f>IF(ISBLANK('Nomenklatur komplett'!S2104),"-",'Nomenklatur komplett'!S2104)</f>
        <v>Mumpf</v>
      </c>
    </row>
    <row r="2105" spans="1:3" x14ac:dyDescent="0.2">
      <c r="A2105" s="161" t="str">
        <f>IF(ISBLANK('Nomenklatur komplett'!Q2105),"",'Nomenklatur komplett'!Q2105)</f>
        <v/>
      </c>
      <c r="B2105" s="161">
        <f>IF(ISBLANK('Nomenklatur komplett'!R2105),"",'Nomenklatur komplett'!R2105)</f>
        <v>12359</v>
      </c>
      <c r="C2105" s="162" t="str">
        <f>IF(ISBLANK('Nomenklatur komplett'!S2105),"-",'Nomenklatur komplett'!S2105)</f>
        <v>Mund</v>
      </c>
    </row>
    <row r="2106" spans="1:3" x14ac:dyDescent="0.2">
      <c r="A2106" s="161" t="str">
        <f>IF(ISBLANK('Nomenklatur komplett'!Q2106),"",'Nomenklatur komplett'!Q2106)</f>
        <v/>
      </c>
      <c r="B2106" s="161">
        <f>IF(ISBLANK('Nomenklatur komplett'!R2106),"",'Nomenklatur komplett'!R2106)</f>
        <v>14952</v>
      </c>
      <c r="C2106" s="162" t="str">
        <f>IF(ISBLANK('Nomenklatur komplett'!S2106),"-",'Nomenklatur komplett'!S2106)</f>
        <v>Mundaun</v>
      </c>
    </row>
    <row r="2107" spans="1:3" x14ac:dyDescent="0.2">
      <c r="A2107" s="161">
        <f>IF(ISBLANK('Nomenklatur komplett'!Q2107),"",'Nomenklatur komplett'!Q2107)</f>
        <v>2274</v>
      </c>
      <c r="B2107" s="161">
        <f>IF(ISBLANK('Nomenklatur komplett'!R2107),"",'Nomenklatur komplett'!R2107)</f>
        <v>12361</v>
      </c>
      <c r="C2107" s="162" t="str">
        <f>IF(ISBLANK('Nomenklatur komplett'!S2107),"-",'Nomenklatur komplett'!S2107)</f>
        <v>Muntelier</v>
      </c>
    </row>
    <row r="2108" spans="1:3" x14ac:dyDescent="0.2">
      <c r="A2108" s="161">
        <f>IF(ISBLANK('Nomenklatur komplett'!Q2108),"",'Nomenklatur komplett'!Q2108)</f>
        <v>3715</v>
      </c>
      <c r="B2108" s="161">
        <f>IF(ISBLANK('Nomenklatur komplett'!R2108),"",'Nomenklatur komplett'!R2108)</f>
        <v>16598</v>
      </c>
      <c r="C2108" s="162" t="str">
        <f>IF(ISBLANK('Nomenklatur komplett'!S2108),"-",'Nomenklatur komplett'!S2108)</f>
        <v>Muntogna da Schons</v>
      </c>
    </row>
    <row r="2109" spans="1:3" x14ac:dyDescent="0.2">
      <c r="A2109" s="161">
        <f>IF(ISBLANK('Nomenklatur komplett'!Q2109),"",'Nomenklatur komplett'!Q2109)</f>
        <v>3202</v>
      </c>
      <c r="B2109" s="161">
        <f>IF(ISBLANK('Nomenklatur komplett'!R2109),"",'Nomenklatur komplett'!R2109)</f>
        <v>14379</v>
      </c>
      <c r="C2109" s="162" t="str">
        <f>IF(ISBLANK('Nomenklatur komplett'!S2109),"-",'Nomenklatur komplett'!S2109)</f>
        <v>Muolen</v>
      </c>
    </row>
    <row r="2110" spans="1:3" x14ac:dyDescent="0.2">
      <c r="A2110" s="161">
        <f>IF(ISBLANK('Nomenklatur komplett'!Q2110),"",'Nomenklatur komplett'!Q2110)</f>
        <v>1367</v>
      </c>
      <c r="B2110" s="161">
        <f>IF(ISBLANK('Nomenklatur komplett'!R2110),"",'Nomenklatur komplett'!R2110)</f>
        <v>12362</v>
      </c>
      <c r="C2110" s="162" t="str">
        <f>IF(ISBLANK('Nomenklatur komplett'!S2110),"-",'Nomenklatur komplett'!S2110)</f>
        <v>Muotathal</v>
      </c>
    </row>
    <row r="2111" spans="1:3" x14ac:dyDescent="0.2">
      <c r="A2111" s="161" t="str">
        <f>IF(ISBLANK('Nomenklatur komplett'!Q2111),"",'Nomenklatur komplett'!Q2111)</f>
        <v/>
      </c>
      <c r="B2111" s="161">
        <f>IF(ISBLANK('Nomenklatur komplett'!R2111),"",'Nomenklatur komplett'!R2111)</f>
        <v>12363</v>
      </c>
      <c r="C2111" s="162" t="str">
        <f>IF(ISBLANK('Nomenklatur komplett'!S2111),"-",'Nomenklatur komplett'!S2111)</f>
        <v>Mur (VD)</v>
      </c>
    </row>
    <row r="2112" spans="1:3" x14ac:dyDescent="0.2">
      <c r="A2112" s="161">
        <f>IF(ISBLANK('Nomenklatur komplett'!Q2112),"",'Nomenklatur komplett'!Q2112)</f>
        <v>5120</v>
      </c>
      <c r="B2112" s="161">
        <f>IF(ISBLANK('Nomenklatur komplett'!R2112),"",'Nomenklatur komplett'!R2112)</f>
        <v>12463</v>
      </c>
      <c r="C2112" s="162" t="str">
        <f>IF(ISBLANK('Nomenklatur komplett'!S2112),"-",'Nomenklatur komplett'!S2112)</f>
        <v>Muralto</v>
      </c>
    </row>
    <row r="2113" spans="1:3" x14ac:dyDescent="0.2">
      <c r="A2113" s="161">
        <f>IF(ISBLANK('Nomenklatur komplett'!Q2113),"",'Nomenklatur komplett'!Q2113)</f>
        <v>4279</v>
      </c>
      <c r="B2113" s="161">
        <f>IF(ISBLANK('Nomenklatur komplett'!R2113),"",'Nomenklatur komplett'!R2113)</f>
        <v>12335</v>
      </c>
      <c r="C2113" s="162" t="str">
        <f>IF(ISBLANK('Nomenklatur komplett'!S2113),"-",'Nomenklatur komplett'!S2113)</f>
        <v>Murgenthal</v>
      </c>
    </row>
    <row r="2114" spans="1:3" x14ac:dyDescent="0.2">
      <c r="A2114" s="161">
        <f>IF(ISBLANK('Nomenklatur komplett'!Q2114),"",'Nomenklatur komplett'!Q2114)</f>
        <v>4236</v>
      </c>
      <c r="B2114" s="161">
        <f>IF(ISBLANK('Nomenklatur komplett'!R2114),"",'Nomenklatur komplett'!R2114)</f>
        <v>12438</v>
      </c>
      <c r="C2114" s="162" t="str">
        <f>IF(ISBLANK('Nomenklatur komplett'!S2114),"-",'Nomenklatur komplett'!S2114)</f>
        <v>Muri (AG)</v>
      </c>
    </row>
    <row r="2115" spans="1:3" x14ac:dyDescent="0.2">
      <c r="A2115" s="161">
        <f>IF(ISBLANK('Nomenklatur komplett'!Q2115),"",'Nomenklatur komplett'!Q2115)</f>
        <v>356</v>
      </c>
      <c r="B2115" s="161">
        <f>IF(ISBLANK('Nomenklatur komplett'!R2115),"",'Nomenklatur komplett'!R2115)</f>
        <v>15034</v>
      </c>
      <c r="C2115" s="162" t="str">
        <f>IF(ISBLANK('Nomenklatur komplett'!S2115),"-",'Nomenklatur komplett'!S2115)</f>
        <v>Muri bei Bern</v>
      </c>
    </row>
    <row r="2116" spans="1:3" x14ac:dyDescent="0.2">
      <c r="A2116" s="161">
        <f>IF(ISBLANK('Nomenklatur komplett'!Q2116),"",'Nomenklatur komplett'!Q2116)</f>
        <v>6753</v>
      </c>
      <c r="B2116" s="161">
        <f>IF(ISBLANK('Nomenklatur komplett'!R2116),"",'Nomenklatur komplett'!R2116)</f>
        <v>14968</v>
      </c>
      <c r="C2116" s="162" t="str">
        <f>IF(ISBLANK('Nomenklatur komplett'!S2116),"-",'Nomenklatur komplett'!S2116)</f>
        <v>Muriaux</v>
      </c>
    </row>
    <row r="2117" spans="1:3" x14ac:dyDescent="0.2">
      <c r="A2117" s="161" t="str">
        <f>IF(ISBLANK('Nomenklatur komplett'!Q2117),"",'Nomenklatur komplett'!Q2117)</f>
        <v/>
      </c>
      <c r="B2117" s="161">
        <f>IF(ISBLANK('Nomenklatur komplett'!R2117),"",'Nomenklatur komplett'!R2117)</f>
        <v>11364</v>
      </c>
      <c r="C2117" s="162" t="str">
        <f>IF(ISBLANK('Nomenklatur komplett'!S2117),"-",'Nomenklatur komplett'!S2117)</f>
        <v>Murist</v>
      </c>
    </row>
    <row r="2118" spans="1:3" x14ac:dyDescent="0.2">
      <c r="A2118" s="161">
        <f>IF(ISBLANK('Nomenklatur komplett'!Q2118),"",'Nomenklatur komplett'!Q2118)</f>
        <v>2275</v>
      </c>
      <c r="B2118" s="161">
        <f>IF(ISBLANK('Nomenklatur komplett'!R2118),"",'Nomenklatur komplett'!R2118)</f>
        <v>15678</v>
      </c>
      <c r="C2118" s="162" t="str">
        <f>IF(ISBLANK('Nomenklatur komplett'!S2118),"-",'Nomenklatur komplett'!S2118)</f>
        <v>Murten</v>
      </c>
    </row>
    <row r="2119" spans="1:3" x14ac:dyDescent="0.2">
      <c r="A2119" s="161">
        <f>IF(ISBLANK('Nomenklatur komplett'!Q2119),"",'Nomenklatur komplett'!Q2119)</f>
        <v>5563</v>
      </c>
      <c r="B2119" s="161">
        <f>IF(ISBLANK('Nomenklatur komplett'!R2119),"",'Nomenklatur komplett'!R2119)</f>
        <v>14661</v>
      </c>
      <c r="C2119" s="162" t="str">
        <f>IF(ISBLANK('Nomenklatur komplett'!S2119),"-",'Nomenklatur komplett'!S2119)</f>
        <v>Mutrux</v>
      </c>
    </row>
    <row r="2120" spans="1:3" x14ac:dyDescent="0.2">
      <c r="A2120" s="161" t="str">
        <f>IF(ISBLANK('Nomenklatur komplett'!Q2120),"",'Nomenklatur komplett'!Q2120)</f>
        <v/>
      </c>
      <c r="B2120" s="161">
        <f>IF(ISBLANK('Nomenklatur komplett'!R2120),"",'Nomenklatur komplett'!R2120)</f>
        <v>10030</v>
      </c>
      <c r="C2120" s="162" t="str">
        <f>IF(ISBLANK('Nomenklatur komplett'!S2120),"-",'Nomenklatur komplett'!S2120)</f>
        <v>Mutten</v>
      </c>
    </row>
    <row r="2121" spans="1:3" x14ac:dyDescent="0.2">
      <c r="A2121" s="161">
        <f>IF(ISBLANK('Nomenklatur komplett'!Q2121),"",'Nomenklatur komplett'!Q2121)</f>
        <v>2770</v>
      </c>
      <c r="B2121" s="161">
        <f>IF(ISBLANK('Nomenklatur komplett'!R2121),"",'Nomenklatur komplett'!R2121)</f>
        <v>13833</v>
      </c>
      <c r="C2121" s="162" t="str">
        <f>IF(ISBLANK('Nomenklatur komplett'!S2121),"-",'Nomenklatur komplett'!S2121)</f>
        <v>Muttenz</v>
      </c>
    </row>
    <row r="2122" spans="1:3" x14ac:dyDescent="0.2">
      <c r="A2122" s="161">
        <f>IF(ISBLANK('Nomenklatur komplett'!Q2122),"",'Nomenklatur komplett'!Q2122)</f>
        <v>5205</v>
      </c>
      <c r="B2122" s="161">
        <f>IF(ISBLANK('Nomenklatur komplett'!R2122),"",'Nomenklatur komplett'!R2122)</f>
        <v>12531</v>
      </c>
      <c r="C2122" s="162" t="str">
        <f>IF(ISBLANK('Nomenklatur komplett'!S2122),"-",'Nomenklatur komplett'!S2122)</f>
        <v>Muzzano</v>
      </c>
    </row>
    <row r="2123" spans="1:3" x14ac:dyDescent="0.2">
      <c r="A2123" s="161">
        <f>IF(ISBLANK('Nomenklatur komplett'!Q2123),"",'Nomenklatur komplett'!Q2123)</f>
        <v>4032</v>
      </c>
      <c r="B2123" s="161">
        <f>IF(ISBLANK('Nomenklatur komplett'!R2123),"",'Nomenklatur komplett'!R2123)</f>
        <v>12712</v>
      </c>
      <c r="C2123" s="162" t="str">
        <f>IF(ISBLANK('Nomenklatur komplett'!S2123),"-",'Nomenklatur komplett'!S2123)</f>
        <v>Mägenwil</v>
      </c>
    </row>
    <row r="2124" spans="1:3" x14ac:dyDescent="0.2">
      <c r="A2124" s="161">
        <f>IF(ISBLANK('Nomenklatur komplett'!Q2124),"",'Nomenklatur komplett'!Q2124)</f>
        <v>155</v>
      </c>
      <c r="B2124" s="161">
        <f>IF(ISBLANK('Nomenklatur komplett'!R2124),"",'Nomenklatur komplett'!R2124)</f>
        <v>12754</v>
      </c>
      <c r="C2124" s="162" t="str">
        <f>IF(ISBLANK('Nomenklatur komplett'!S2124),"-",'Nomenklatur komplett'!S2124)</f>
        <v>Männedorf</v>
      </c>
    </row>
    <row r="2125" spans="1:3" x14ac:dyDescent="0.2">
      <c r="A2125" s="161">
        <f>IF(ISBLANK('Nomenklatur komplett'!Q2125),"",'Nomenklatur komplett'!Q2125)</f>
        <v>4941</v>
      </c>
      <c r="B2125" s="161">
        <f>IF(ISBLANK('Nomenklatur komplett'!R2125),"",'Nomenklatur komplett'!R2125)</f>
        <v>15420</v>
      </c>
      <c r="C2125" s="162" t="str">
        <f>IF(ISBLANK('Nomenklatur komplett'!S2125),"-",'Nomenklatur komplett'!S2125)</f>
        <v>Märstetten</v>
      </c>
    </row>
    <row r="2126" spans="1:3" x14ac:dyDescent="0.2">
      <c r="A2126" s="161" t="str">
        <f>IF(ISBLANK('Nomenklatur komplett'!Q2126),"",'Nomenklatur komplett'!Q2126)</f>
        <v/>
      </c>
      <c r="B2126" s="161">
        <f>IF(ISBLANK('Nomenklatur komplett'!R2126),"",'Nomenklatur komplett'!R2126)</f>
        <v>12737</v>
      </c>
      <c r="C2126" s="162" t="str">
        <f>IF(ISBLANK('Nomenklatur komplett'!S2126),"-",'Nomenklatur komplett'!S2126)</f>
        <v>Märwil</v>
      </c>
    </row>
    <row r="2127" spans="1:3" x14ac:dyDescent="0.2">
      <c r="A2127" s="161">
        <f>IF(ISBLANK('Nomenklatur komplett'!Q2127),"",'Nomenklatur komplett'!Q2127)</f>
        <v>2027</v>
      </c>
      <c r="B2127" s="161">
        <f>IF(ISBLANK('Nomenklatur komplett'!R2127),"",'Nomenklatur komplett'!R2127)</f>
        <v>12387</v>
      </c>
      <c r="C2127" s="162" t="str">
        <f>IF(ISBLANK('Nomenklatur komplett'!S2127),"-",'Nomenklatur komplett'!S2127)</f>
        <v>Ménières</v>
      </c>
    </row>
    <row r="2128" spans="1:3" x14ac:dyDescent="0.2">
      <c r="A2128" s="161" t="str">
        <f>IF(ISBLANK('Nomenklatur komplett'!Q2128),"",'Nomenklatur komplett'!Q2128)</f>
        <v/>
      </c>
      <c r="B2128" s="161">
        <f>IF(ISBLANK('Nomenklatur komplett'!R2128),"",'Nomenklatur komplett'!R2128)</f>
        <v>12439</v>
      </c>
      <c r="C2128" s="162" t="str">
        <f>IF(ISBLANK('Nomenklatur komplett'!S2128),"-",'Nomenklatur komplett'!S2128)</f>
        <v>Mézery-près-Donneloye</v>
      </c>
    </row>
    <row r="2129" spans="1:3" x14ac:dyDescent="0.2">
      <c r="A2129" s="161">
        <f>IF(ISBLANK('Nomenklatur komplett'!Q2129),"",'Nomenklatur komplett'!Q2129)</f>
        <v>2087</v>
      </c>
      <c r="B2129" s="161">
        <f>IF(ISBLANK('Nomenklatur komplett'!R2129),"",'Nomenklatur komplett'!R2129)</f>
        <v>14476</v>
      </c>
      <c r="C2129" s="162" t="str">
        <f>IF(ISBLANK('Nomenklatur komplett'!S2129),"-",'Nomenklatur komplett'!S2129)</f>
        <v>Mézières (FR)</v>
      </c>
    </row>
    <row r="2130" spans="1:3" x14ac:dyDescent="0.2">
      <c r="A2130" s="161" t="str">
        <f>IF(ISBLANK('Nomenklatur komplett'!Q2130),"",'Nomenklatur komplett'!Q2130)</f>
        <v/>
      </c>
      <c r="B2130" s="161">
        <f>IF(ISBLANK('Nomenklatur komplett'!R2130),"",'Nomenklatur komplett'!R2130)</f>
        <v>12441</v>
      </c>
      <c r="C2130" s="162" t="str">
        <f>IF(ISBLANK('Nomenklatur komplett'!S2130),"-",'Nomenklatur komplett'!S2130)</f>
        <v>Mézières (VD)</v>
      </c>
    </row>
    <row r="2131" spans="1:3" x14ac:dyDescent="0.2">
      <c r="A2131" s="161" t="str">
        <f>IF(ISBLANK('Nomenklatur komplett'!Q2131),"",'Nomenklatur komplett'!Q2131)</f>
        <v/>
      </c>
      <c r="B2131" s="161">
        <f>IF(ISBLANK('Nomenklatur komplett'!R2131),"",'Nomenklatur komplett'!R2131)</f>
        <v>12375</v>
      </c>
      <c r="C2131" s="162" t="str">
        <f>IF(ISBLANK('Nomenklatur komplett'!S2131),"-",'Nomenklatur komplett'!S2131)</f>
        <v>Môtiers (NE)</v>
      </c>
    </row>
    <row r="2132" spans="1:3" x14ac:dyDescent="0.2">
      <c r="A2132" s="161">
        <f>IF(ISBLANK('Nomenklatur komplett'!Q2132),"",'Nomenklatur komplett'!Q2132)</f>
        <v>4254</v>
      </c>
      <c r="B2132" s="161">
        <f>IF(ISBLANK('Nomenklatur komplett'!R2132),"",'Nomenklatur komplett'!R2132)</f>
        <v>12429</v>
      </c>
      <c r="C2132" s="162" t="str">
        <f>IF(ISBLANK('Nomenklatur komplett'!S2132),"-",'Nomenklatur komplett'!S2132)</f>
        <v>Möhlin</v>
      </c>
    </row>
    <row r="2133" spans="1:3" x14ac:dyDescent="0.2">
      <c r="A2133" s="161">
        <f>IF(ISBLANK('Nomenklatur komplett'!Q2133),"",'Nomenklatur komplett'!Q2133)</f>
        <v>196</v>
      </c>
      <c r="B2133" s="161">
        <f>IF(ISBLANK('Nomenklatur komplett'!R2133),"",'Nomenklatur komplett'!R2133)</f>
        <v>12427</v>
      </c>
      <c r="C2133" s="162" t="str">
        <f>IF(ISBLANK('Nomenklatur komplett'!S2133),"-",'Nomenklatur komplett'!S2133)</f>
        <v>Mönchaltorf</v>
      </c>
    </row>
    <row r="2134" spans="1:3" x14ac:dyDescent="0.2">
      <c r="A2134" s="161">
        <f>IF(ISBLANK('Nomenklatur komplett'!Q2134),"",'Nomenklatur komplett'!Q2134)</f>
        <v>4106</v>
      </c>
      <c r="B2134" s="161">
        <f>IF(ISBLANK('Nomenklatur komplett'!R2134),"",'Nomenklatur komplett'!R2134)</f>
        <v>12321</v>
      </c>
      <c r="C2134" s="162" t="str">
        <f>IF(ISBLANK('Nomenklatur komplett'!S2134),"-",'Nomenklatur komplett'!S2134)</f>
        <v>Mönthal</v>
      </c>
    </row>
    <row r="2135" spans="1:3" x14ac:dyDescent="0.2">
      <c r="A2135" s="161" t="str">
        <f>IF(ISBLANK('Nomenklatur komplett'!Q2135),"",'Nomenklatur komplett'!Q2135)</f>
        <v/>
      </c>
      <c r="B2135" s="161">
        <f>IF(ISBLANK('Nomenklatur komplett'!R2135),"",'Nomenklatur komplett'!R2135)</f>
        <v>12351</v>
      </c>
      <c r="C2135" s="162" t="str">
        <f>IF(ISBLANK('Nomenklatur komplett'!S2135),"-",'Nomenklatur komplett'!S2135)</f>
        <v>Mörel</v>
      </c>
    </row>
    <row r="2136" spans="1:3" x14ac:dyDescent="0.2">
      <c r="A2136" s="161">
        <f>IF(ISBLANK('Nomenklatur komplett'!Q2136),"",'Nomenklatur komplett'!Q2136)</f>
        <v>6203</v>
      </c>
      <c r="B2136" s="161">
        <f>IF(ISBLANK('Nomenklatur komplett'!R2136),"",'Nomenklatur komplett'!R2136)</f>
        <v>14960</v>
      </c>
      <c r="C2136" s="162" t="str">
        <f>IF(ISBLANK('Nomenklatur komplett'!S2136),"-",'Nomenklatur komplett'!S2136)</f>
        <v>Mörel-Filet</v>
      </c>
    </row>
    <row r="2137" spans="1:3" x14ac:dyDescent="0.2">
      <c r="A2137" s="161">
        <f>IF(ISBLANK('Nomenklatur komplett'!Q2137),"",'Nomenklatur komplett'!Q2137)</f>
        <v>742</v>
      </c>
      <c r="B2137" s="161">
        <f>IF(ISBLANK('Nomenklatur komplett'!R2137),"",'Nomenklatur komplett'!R2137)</f>
        <v>15248</v>
      </c>
      <c r="C2137" s="162" t="str">
        <f>IF(ISBLANK('Nomenklatur komplett'!S2137),"-",'Nomenklatur komplett'!S2137)</f>
        <v>Mörigen</v>
      </c>
    </row>
    <row r="2138" spans="1:3" x14ac:dyDescent="0.2">
      <c r="A2138" s="161" t="str">
        <f>IF(ISBLANK('Nomenklatur komplett'!Q2138),"",'Nomenklatur komplett'!Q2138)</f>
        <v/>
      </c>
      <c r="B2138" s="161">
        <f>IF(ISBLANK('Nomenklatur komplett'!R2138),"",'Nomenklatur komplett'!R2138)</f>
        <v>16540</v>
      </c>
      <c r="C2138" s="162" t="str">
        <f>IF(ISBLANK('Nomenklatur komplett'!S2138),"-",'Nomenklatur komplett'!S2138)</f>
        <v>Möriken</v>
      </c>
    </row>
    <row r="2139" spans="1:3" x14ac:dyDescent="0.2">
      <c r="A2139" s="161">
        <f>IF(ISBLANK('Nomenklatur komplett'!Q2139),"",'Nomenklatur komplett'!Q2139)</f>
        <v>4203</v>
      </c>
      <c r="B2139" s="161">
        <f>IF(ISBLANK('Nomenklatur komplett'!R2139),"",'Nomenklatur komplett'!R2139)</f>
        <v>12367</v>
      </c>
      <c r="C2139" s="162" t="str">
        <f>IF(ISBLANK('Nomenklatur komplett'!S2139),"-",'Nomenklatur komplett'!S2139)</f>
        <v>Möriken-Wildegg</v>
      </c>
    </row>
    <row r="2140" spans="1:3" x14ac:dyDescent="0.2">
      <c r="A2140" s="161">
        <f>IF(ISBLANK('Nomenklatur komplett'!Q2140),"",'Nomenklatur komplett'!Q2140)</f>
        <v>3214</v>
      </c>
      <c r="B2140" s="161">
        <f>IF(ISBLANK('Nomenklatur komplett'!R2140),"",'Nomenklatur komplett'!R2140)</f>
        <v>14385</v>
      </c>
      <c r="C2140" s="162" t="str">
        <f>IF(ISBLANK('Nomenklatur komplett'!S2140),"-",'Nomenklatur komplett'!S2140)</f>
        <v>Mörschwil</v>
      </c>
    </row>
    <row r="2141" spans="1:3" x14ac:dyDescent="0.2">
      <c r="A2141" s="161" t="str">
        <f>IF(ISBLANK('Nomenklatur komplett'!Q2141),"",'Nomenklatur komplett'!Q2141)</f>
        <v/>
      </c>
      <c r="B2141" s="161">
        <f>IF(ISBLANK('Nomenklatur komplett'!R2141),"",'Nomenklatur komplett'!R2141)</f>
        <v>12376</v>
      </c>
      <c r="C2141" s="162" t="str">
        <f>IF(ISBLANK('Nomenklatur komplett'!S2141),"-",'Nomenklatur komplett'!S2141)</f>
        <v>Mötschwil</v>
      </c>
    </row>
    <row r="2142" spans="1:3" x14ac:dyDescent="0.2">
      <c r="A2142" s="161" t="str">
        <f>IF(ISBLANK('Nomenklatur komplett'!Q2142),"",'Nomenklatur komplett'!Q2142)</f>
        <v/>
      </c>
      <c r="B2142" s="161">
        <f>IF(ISBLANK('Nomenklatur komplett'!R2142),"",'Nomenklatur komplett'!R2142)</f>
        <v>16369</v>
      </c>
      <c r="C2142" s="162" t="str">
        <f>IF(ISBLANK('Nomenklatur komplett'!S2142),"-",'Nomenklatur komplett'!S2142)</f>
        <v>Mötschwil-Schleumen</v>
      </c>
    </row>
    <row r="2143" spans="1:3" x14ac:dyDescent="0.2">
      <c r="A2143" s="161">
        <f>IF(ISBLANK('Nomenklatur komplett'!Q2143),"",'Nomenklatur komplett'!Q2143)</f>
        <v>4235</v>
      </c>
      <c r="B2143" s="161">
        <f>IF(ISBLANK('Nomenklatur komplett'!R2143),"",'Nomenklatur komplett'!R2143)</f>
        <v>12358</v>
      </c>
      <c r="C2143" s="162" t="str">
        <f>IF(ISBLANK('Nomenklatur komplett'!S2143),"-",'Nomenklatur komplett'!S2143)</f>
        <v>Mühlau</v>
      </c>
    </row>
    <row r="2144" spans="1:3" x14ac:dyDescent="0.2">
      <c r="A2144" s="161" t="str">
        <f>IF(ISBLANK('Nomenklatur komplett'!Q2144),"",'Nomenklatur komplett'!Q2144)</f>
        <v/>
      </c>
      <c r="B2144" s="161">
        <f>IF(ISBLANK('Nomenklatur komplett'!R2144),"",'Nomenklatur komplett'!R2144)</f>
        <v>12356</v>
      </c>
      <c r="C2144" s="162" t="str">
        <f>IF(ISBLANK('Nomenklatur komplett'!S2144),"-",'Nomenklatur komplett'!S2144)</f>
        <v>Mühlebach</v>
      </c>
    </row>
    <row r="2145" spans="1:3" x14ac:dyDescent="0.2">
      <c r="A2145" s="161" t="str">
        <f>IF(ISBLANK('Nomenklatur komplett'!Q2145),"",'Nomenklatur komplett'!Q2145)</f>
        <v/>
      </c>
      <c r="B2145" s="161">
        <f>IF(ISBLANK('Nomenklatur komplett'!R2145),"",'Nomenklatur komplett'!R2145)</f>
        <v>16449</v>
      </c>
      <c r="C2145" s="162" t="str">
        <f>IF(ISBLANK('Nomenklatur komplett'!S2145),"-",'Nomenklatur komplett'!S2145)</f>
        <v>Mühlebach bei Amriswil</v>
      </c>
    </row>
    <row r="2146" spans="1:3" x14ac:dyDescent="0.2">
      <c r="A2146" s="161">
        <f>IF(ISBLANK('Nomenklatur komplett'!Q2146),"",'Nomenklatur komplett'!Q2146)</f>
        <v>668</v>
      </c>
      <c r="B2146" s="161">
        <f>IF(ISBLANK('Nomenklatur komplett'!R2146),"",'Nomenklatur komplett'!R2146)</f>
        <v>15202</v>
      </c>
      <c r="C2146" s="162" t="str">
        <f>IF(ISBLANK('Nomenklatur komplett'!S2146),"-",'Nomenklatur komplett'!S2146)</f>
        <v>Mühleberg</v>
      </c>
    </row>
    <row r="2147" spans="1:3" x14ac:dyDescent="0.2">
      <c r="A2147" s="161" t="str">
        <f>IF(ISBLANK('Nomenklatur komplett'!Q2147),"",'Nomenklatur komplett'!Q2147)</f>
        <v/>
      </c>
      <c r="B2147" s="161">
        <f>IF(ISBLANK('Nomenklatur komplett'!R2147),"",'Nomenklatur komplett'!R2147)</f>
        <v>11065</v>
      </c>
      <c r="C2147" s="162" t="str">
        <f>IF(ISBLANK('Nomenklatur komplett'!S2147),"-",'Nomenklatur komplett'!S2147)</f>
        <v>Mühledorf (BE)</v>
      </c>
    </row>
    <row r="2148" spans="1:3" x14ac:dyDescent="0.2">
      <c r="A2148" s="161" t="str">
        <f>IF(ISBLANK('Nomenklatur komplett'!Q2148),"",'Nomenklatur komplett'!Q2148)</f>
        <v/>
      </c>
      <c r="B2148" s="161">
        <f>IF(ISBLANK('Nomenklatur komplett'!R2148),"",'Nomenklatur komplett'!R2148)</f>
        <v>12372</v>
      </c>
      <c r="C2148" s="162" t="str">
        <f>IF(ISBLANK('Nomenklatur komplett'!S2148),"-",'Nomenklatur komplett'!S2148)</f>
        <v>Mühledorf (SO)</v>
      </c>
    </row>
    <row r="2149" spans="1:3" x14ac:dyDescent="0.2">
      <c r="A2149" s="161" t="str">
        <f>IF(ISBLANK('Nomenklatur komplett'!Q2149),"",'Nomenklatur komplett'!Q2149)</f>
        <v/>
      </c>
      <c r="B2149" s="161">
        <f>IF(ISBLANK('Nomenklatur komplett'!R2149),"",'Nomenklatur komplett'!R2149)</f>
        <v>12352</v>
      </c>
      <c r="C2149" s="162" t="str">
        <f>IF(ISBLANK('Nomenklatur komplett'!S2149),"-",'Nomenklatur komplett'!S2149)</f>
        <v>Mühlehorn</v>
      </c>
    </row>
    <row r="2150" spans="1:3" x14ac:dyDescent="0.2">
      <c r="A2150" s="161" t="str">
        <f>IF(ISBLANK('Nomenklatur komplett'!Q2150),"",'Nomenklatur komplett'!Q2150)</f>
        <v/>
      </c>
      <c r="B2150" s="161">
        <f>IF(ISBLANK('Nomenklatur komplett'!R2150),"",'Nomenklatur komplett'!R2150)</f>
        <v>16504</v>
      </c>
      <c r="C2150" s="162" t="str">
        <f>IF(ISBLANK('Nomenklatur komplett'!S2150),"-",'Nomenklatur komplett'!S2150)</f>
        <v>Mühlen</v>
      </c>
    </row>
    <row r="2151" spans="1:3" x14ac:dyDescent="0.2">
      <c r="A2151" s="161" t="str">
        <f>IF(ISBLANK('Nomenklatur komplett'!Q2151),"",'Nomenklatur komplett'!Q2151)</f>
        <v/>
      </c>
      <c r="B2151" s="161">
        <f>IF(ISBLANK('Nomenklatur komplett'!R2151),"",'Nomenklatur komplett'!R2151)</f>
        <v>12353</v>
      </c>
      <c r="C2151" s="162" t="str">
        <f>IF(ISBLANK('Nomenklatur komplett'!S2151),"-",'Nomenklatur komplett'!S2151)</f>
        <v>Mühlethal</v>
      </c>
    </row>
    <row r="2152" spans="1:3" x14ac:dyDescent="0.2">
      <c r="A2152" s="161" t="str">
        <f>IF(ISBLANK('Nomenklatur komplett'!Q2152),"",'Nomenklatur komplett'!Q2152)</f>
        <v/>
      </c>
      <c r="B2152" s="161">
        <f>IF(ISBLANK('Nomenklatur komplett'!R2152),"",'Nomenklatur komplett'!R2152)</f>
        <v>11066</v>
      </c>
      <c r="C2152" s="162" t="str">
        <f>IF(ISBLANK('Nomenklatur komplett'!S2152),"-",'Nomenklatur komplett'!S2152)</f>
        <v>Mühlethurnen</v>
      </c>
    </row>
    <row r="2153" spans="1:3" x14ac:dyDescent="0.2">
      <c r="A2153" s="161" t="str">
        <f>IF(ISBLANK('Nomenklatur komplett'!Q2153),"",'Nomenklatur komplett'!Q2153)</f>
        <v/>
      </c>
      <c r="B2153" s="161">
        <f>IF(ISBLANK('Nomenklatur komplett'!R2153),"",'Nomenklatur komplett'!R2153)</f>
        <v>10486</v>
      </c>
      <c r="C2153" s="162" t="str">
        <f>IF(ISBLANK('Nomenklatur komplett'!S2153),"-",'Nomenklatur komplett'!S2153)</f>
        <v>Mülchi</v>
      </c>
    </row>
    <row r="2154" spans="1:3" x14ac:dyDescent="0.2">
      <c r="A2154" s="161">
        <f>IF(ISBLANK('Nomenklatur komplett'!Q2154),"",'Nomenklatur komplett'!Q2154)</f>
        <v>4831</v>
      </c>
      <c r="B2154" s="161">
        <f>IF(ISBLANK('Nomenklatur komplett'!R2154),"",'Nomenklatur komplett'!R2154)</f>
        <v>15416</v>
      </c>
      <c r="C2154" s="162" t="str">
        <f>IF(ISBLANK('Nomenklatur komplett'!S2154),"-",'Nomenklatur komplett'!S2154)</f>
        <v>Müllheim</v>
      </c>
    </row>
    <row r="2155" spans="1:3" x14ac:dyDescent="0.2">
      <c r="A2155" s="161">
        <f>IF(ISBLANK('Nomenklatur komplett'!Q2155),"",'Nomenklatur komplett'!Q2155)</f>
        <v>4107</v>
      </c>
      <c r="B2155" s="161">
        <f>IF(ISBLANK('Nomenklatur komplett'!R2155),"",'Nomenklatur komplett'!R2155)</f>
        <v>12354</v>
      </c>
      <c r="C2155" s="162" t="str">
        <f>IF(ISBLANK('Nomenklatur komplett'!S2155),"-",'Nomenklatur komplett'!S2155)</f>
        <v>Mülligen</v>
      </c>
    </row>
    <row r="2156" spans="1:3" x14ac:dyDescent="0.2">
      <c r="A2156" s="161">
        <f>IF(ISBLANK('Nomenklatur komplett'!Q2156),"",'Nomenklatur komplett'!Q2156)</f>
        <v>2428</v>
      </c>
      <c r="B2156" s="161">
        <f>IF(ISBLANK('Nomenklatur komplett'!R2156),"",'Nomenklatur komplett'!R2156)</f>
        <v>13718</v>
      </c>
      <c r="C2156" s="162" t="str">
        <f>IF(ISBLANK('Nomenklatur komplett'!S2156),"-",'Nomenklatur komplett'!S2156)</f>
        <v>Mümliswil-Ramiswil</v>
      </c>
    </row>
    <row r="2157" spans="1:3" x14ac:dyDescent="0.2">
      <c r="A2157" s="161">
        <f>IF(ISBLANK('Nomenklatur komplett'!Q2157),"",'Nomenklatur komplett'!Q2157)</f>
        <v>546</v>
      </c>
      <c r="B2157" s="161">
        <f>IF(ISBLANK('Nomenklatur komplett'!R2157),"",'Nomenklatur komplett'!R2157)</f>
        <v>15125</v>
      </c>
      <c r="C2157" s="162" t="str">
        <f>IF(ISBLANK('Nomenklatur komplett'!S2157),"-",'Nomenklatur komplett'!S2157)</f>
        <v>Münchenbuchsee</v>
      </c>
    </row>
    <row r="2158" spans="1:3" x14ac:dyDescent="0.2">
      <c r="A2158" s="161">
        <f>IF(ISBLANK('Nomenklatur komplett'!Q2158),"",'Nomenklatur komplett'!Q2158)</f>
        <v>2769</v>
      </c>
      <c r="B2158" s="161">
        <f>IF(ISBLANK('Nomenklatur komplett'!R2158),"",'Nomenklatur komplett'!R2158)</f>
        <v>13832</v>
      </c>
      <c r="C2158" s="162" t="str">
        <f>IF(ISBLANK('Nomenklatur komplett'!S2158),"-",'Nomenklatur komplett'!S2158)</f>
        <v>Münchenstein</v>
      </c>
    </row>
    <row r="2159" spans="1:3" x14ac:dyDescent="0.2">
      <c r="A2159" s="161">
        <f>IF(ISBLANK('Nomenklatur komplett'!Q2159),"",'Nomenklatur komplett'!Q2159)</f>
        <v>669</v>
      </c>
      <c r="B2159" s="161">
        <f>IF(ISBLANK('Nomenklatur komplett'!R2159),"",'Nomenklatur komplett'!R2159)</f>
        <v>15203</v>
      </c>
      <c r="C2159" s="162" t="str">
        <f>IF(ISBLANK('Nomenklatur komplett'!S2159),"-",'Nomenklatur komplett'!S2159)</f>
        <v>Münchenwiler</v>
      </c>
    </row>
    <row r="2160" spans="1:3" x14ac:dyDescent="0.2">
      <c r="A2160" s="161" t="str">
        <f>IF(ISBLANK('Nomenklatur komplett'!Q2160),"",'Nomenklatur komplett'!Q2160)</f>
        <v/>
      </c>
      <c r="B2160" s="161">
        <f>IF(ISBLANK('Nomenklatur komplett'!R2160),"",'Nomenklatur komplett'!R2160)</f>
        <v>10484</v>
      </c>
      <c r="C2160" s="162" t="str">
        <f>IF(ISBLANK('Nomenklatur komplett'!S2160),"-",'Nomenklatur komplett'!S2160)</f>
        <v>Münchringen</v>
      </c>
    </row>
    <row r="2161" spans="1:3" x14ac:dyDescent="0.2">
      <c r="A2161" s="161">
        <f>IF(ISBLANK('Nomenklatur komplett'!Q2161),"",'Nomenklatur komplett'!Q2161)</f>
        <v>4172</v>
      </c>
      <c r="B2161" s="161">
        <f>IF(ISBLANK('Nomenklatur komplett'!R2161),"",'Nomenklatur komplett'!R2161)</f>
        <v>12357</v>
      </c>
      <c r="C2161" s="162" t="str">
        <f>IF(ISBLANK('Nomenklatur komplett'!S2161),"-",'Nomenklatur komplett'!S2161)</f>
        <v>Münchwilen (AG)</v>
      </c>
    </row>
    <row r="2162" spans="1:3" x14ac:dyDescent="0.2">
      <c r="A2162" s="161">
        <f>IF(ISBLANK('Nomenklatur komplett'!Q2162),"",'Nomenklatur komplett'!Q2162)</f>
        <v>4746</v>
      </c>
      <c r="B2162" s="161">
        <f>IF(ISBLANK('Nomenklatur komplett'!R2162),"",'Nomenklatur komplett'!R2162)</f>
        <v>15407</v>
      </c>
      <c r="C2162" s="162" t="str">
        <f>IF(ISBLANK('Nomenklatur komplett'!S2162),"-",'Nomenklatur komplett'!S2162)</f>
        <v>Münchwilen (TG)</v>
      </c>
    </row>
    <row r="2163" spans="1:3" x14ac:dyDescent="0.2">
      <c r="A2163" s="161">
        <f>IF(ISBLANK('Nomenklatur komplett'!Q2163),"",'Nomenklatur komplett'!Q2163)</f>
        <v>616</v>
      </c>
      <c r="B2163" s="161">
        <f>IF(ISBLANK('Nomenklatur komplett'!R2163),"",'Nomenklatur komplett'!R2163)</f>
        <v>15688</v>
      </c>
      <c r="C2163" s="162" t="str">
        <f>IF(ISBLANK('Nomenklatur komplett'!S2163),"-",'Nomenklatur komplett'!S2163)</f>
        <v>Münsingen</v>
      </c>
    </row>
    <row r="2164" spans="1:3" x14ac:dyDescent="0.2">
      <c r="A2164" s="161" t="str">
        <f>IF(ISBLANK('Nomenklatur komplett'!Q2164),"",'Nomenklatur komplett'!Q2164)</f>
        <v/>
      </c>
      <c r="B2164" s="161">
        <f>IF(ISBLANK('Nomenklatur komplett'!R2164),"",'Nomenklatur komplett'!R2164)</f>
        <v>16503</v>
      </c>
      <c r="C2164" s="162" t="str">
        <f>IF(ISBLANK('Nomenklatur komplett'!S2164),"-",'Nomenklatur komplett'!S2164)</f>
        <v>Münster (GR)</v>
      </c>
    </row>
    <row r="2165" spans="1:3" x14ac:dyDescent="0.2">
      <c r="A2165" s="161" t="str">
        <f>IF(ISBLANK('Nomenklatur komplett'!Q2165),"",'Nomenklatur komplett'!Q2165)</f>
        <v/>
      </c>
      <c r="B2165" s="161">
        <f>IF(ISBLANK('Nomenklatur komplett'!R2165),"",'Nomenklatur komplett'!R2165)</f>
        <v>16463</v>
      </c>
      <c r="C2165" s="162" t="str">
        <f>IF(ISBLANK('Nomenklatur komplett'!S2165),"-",'Nomenklatur komplett'!S2165)</f>
        <v>Münster (LU)</v>
      </c>
    </row>
    <row r="2166" spans="1:3" x14ac:dyDescent="0.2">
      <c r="A2166" s="161" t="str">
        <f>IF(ISBLANK('Nomenklatur komplett'!Q2166),"",'Nomenklatur komplett'!Q2166)</f>
        <v/>
      </c>
      <c r="B2166" s="161">
        <f>IF(ISBLANK('Nomenklatur komplett'!R2166),"",'Nomenklatur komplett'!R2166)</f>
        <v>12360</v>
      </c>
      <c r="C2166" s="162" t="str">
        <f>IF(ISBLANK('Nomenklatur komplett'!S2166),"-",'Nomenklatur komplett'!S2166)</f>
        <v>Münster (VS)</v>
      </c>
    </row>
    <row r="2167" spans="1:3" x14ac:dyDescent="0.2">
      <c r="A2167" s="161" t="str">
        <f>IF(ISBLANK('Nomenklatur komplett'!Q2167),"",'Nomenklatur komplett'!Q2167)</f>
        <v/>
      </c>
      <c r="B2167" s="161">
        <f>IF(ISBLANK('Nomenklatur komplett'!R2167),"",'Nomenklatur komplett'!R2167)</f>
        <v>14502</v>
      </c>
      <c r="C2167" s="162" t="str">
        <f>IF(ISBLANK('Nomenklatur komplett'!S2167),"-",'Nomenklatur komplett'!S2167)</f>
        <v>Münster-Geschinen</v>
      </c>
    </row>
    <row r="2168" spans="1:3" x14ac:dyDescent="0.2">
      <c r="A2168" s="161">
        <f>IF(ISBLANK('Nomenklatur komplett'!Q2168),"",'Nomenklatur komplett'!Q2168)</f>
        <v>4691</v>
      </c>
      <c r="B2168" s="161">
        <f>IF(ISBLANK('Nomenklatur komplett'!R2168),"",'Nomenklatur komplett'!R2168)</f>
        <v>15426</v>
      </c>
      <c r="C2168" s="162" t="str">
        <f>IF(ISBLANK('Nomenklatur komplett'!S2168),"-",'Nomenklatur komplett'!S2168)</f>
        <v>Münsterlingen</v>
      </c>
    </row>
    <row r="2169" spans="1:3" x14ac:dyDescent="0.2">
      <c r="A2169" s="161">
        <f>IF(ISBLANK('Nomenklatur komplett'!Q2169),"",'Nomenklatur komplett'!Q2169)</f>
        <v>498</v>
      </c>
      <c r="B2169" s="161">
        <f>IF(ISBLANK('Nomenklatur komplett'!R2169),"",'Nomenklatur komplett'!R2169)</f>
        <v>15107</v>
      </c>
      <c r="C2169" s="162" t="str">
        <f>IF(ISBLANK('Nomenklatur komplett'!S2169),"-",'Nomenklatur komplett'!S2169)</f>
        <v>Müntschemier</v>
      </c>
    </row>
    <row r="2170" spans="1:3" x14ac:dyDescent="0.2">
      <c r="A2170" s="161" t="str">
        <f>IF(ISBLANK('Nomenklatur komplett'!Q2170),"",'Nomenklatur komplett'!Q2170)</f>
        <v/>
      </c>
      <c r="B2170" s="161">
        <f>IF(ISBLANK('Nomenklatur komplett'!R2170),"",'Nomenklatur komplett'!R2170)</f>
        <v>11324</v>
      </c>
      <c r="C2170" s="162" t="str">
        <f>IF(ISBLANK('Nomenklatur komplett'!S2170),"-",'Nomenklatur komplett'!S2170)</f>
        <v>Müstair</v>
      </c>
    </row>
    <row r="2171" spans="1:3" x14ac:dyDescent="0.2">
      <c r="A2171" s="161" t="str">
        <f>IF(ISBLANK('Nomenklatur komplett'!Q2171),"",'Nomenklatur komplett'!Q2171)</f>
        <v/>
      </c>
      <c r="B2171" s="161">
        <f>IF(ISBLANK('Nomenklatur komplett'!R2171),"",'Nomenklatur komplett'!R2171)</f>
        <v>12528</v>
      </c>
      <c r="C2171" s="162" t="str">
        <f>IF(ISBLANK('Nomenklatur komplett'!S2171),"-",'Nomenklatur komplett'!S2171)</f>
        <v>Müswangen</v>
      </c>
    </row>
    <row r="2172" spans="1:3" x14ac:dyDescent="0.2">
      <c r="A2172" s="161">
        <f>IF(ISBLANK('Nomenklatur komplett'!Q2172),"",'Nomenklatur komplett'!Q2172)</f>
        <v>6007</v>
      </c>
      <c r="B2172" s="161">
        <f>IF(ISBLANK('Nomenklatur komplett'!R2172),"",'Nomenklatur komplett'!R2172)</f>
        <v>15617</v>
      </c>
      <c r="C2172" s="162" t="str">
        <f>IF(ISBLANK('Nomenklatur komplett'!S2172),"-",'Nomenklatur komplett'!S2172)</f>
        <v>Naters</v>
      </c>
    </row>
    <row r="2173" spans="1:3" x14ac:dyDescent="0.2">
      <c r="A2173" s="161" t="str">
        <f>IF(ISBLANK('Nomenklatur komplett'!Q2173),"",'Nomenklatur komplett'!Q2173)</f>
        <v/>
      </c>
      <c r="B2173" s="161">
        <f>IF(ISBLANK('Nomenklatur komplett'!R2173),"",'Nomenklatur komplett'!R2173)</f>
        <v>12526</v>
      </c>
      <c r="C2173" s="162" t="str">
        <f>IF(ISBLANK('Nomenklatur komplett'!S2173),"-",'Nomenklatur komplett'!S2173)</f>
        <v>Nax</v>
      </c>
    </row>
    <row r="2174" spans="1:3" x14ac:dyDescent="0.2">
      <c r="A2174" s="161" t="str">
        <f>IF(ISBLANK('Nomenklatur komplett'!Q2174),"",'Nomenklatur komplett'!Q2174)</f>
        <v/>
      </c>
      <c r="B2174" s="161">
        <f>IF(ISBLANK('Nomenklatur komplett'!R2174),"",'Nomenklatur komplett'!R2174)</f>
        <v>12535</v>
      </c>
      <c r="C2174" s="162" t="str">
        <f>IF(ISBLANK('Nomenklatur komplett'!S2174),"-",'Nomenklatur komplett'!S2174)</f>
        <v>Naz</v>
      </c>
    </row>
    <row r="2175" spans="1:3" x14ac:dyDescent="0.2">
      <c r="A2175" s="161">
        <f>IF(ISBLANK('Nomenklatur komplett'!Q2175),"",'Nomenklatur komplett'!Q2175)</f>
        <v>1137</v>
      </c>
      <c r="B2175" s="161">
        <f>IF(ISBLANK('Nomenklatur komplett'!R2175),"",'Nomenklatur komplett'!R2175)</f>
        <v>15571</v>
      </c>
      <c r="C2175" s="162" t="str">
        <f>IF(ISBLANK('Nomenklatur komplett'!S2175),"-",'Nomenklatur komplett'!S2175)</f>
        <v>Nebikon</v>
      </c>
    </row>
    <row r="2176" spans="1:3" x14ac:dyDescent="0.2">
      <c r="A2176" s="161">
        <f>IF(ISBLANK('Nomenklatur komplett'!Q2176),"",'Nomenklatur komplett'!Q2176)</f>
        <v>3378</v>
      </c>
      <c r="B2176" s="161">
        <f>IF(ISBLANK('Nomenklatur komplett'!R2176),"",'Nomenklatur komplett'!R2176)</f>
        <v>14950</v>
      </c>
      <c r="C2176" s="162" t="str">
        <f>IF(ISBLANK('Nomenklatur komplett'!S2176),"-",'Nomenklatur komplett'!S2176)</f>
        <v>Neckertal</v>
      </c>
    </row>
    <row r="2177" spans="1:3" x14ac:dyDescent="0.2">
      <c r="A2177" s="161">
        <f>IF(ISBLANK('Nomenklatur komplett'!Q2177),"",'Nomenklatur komplett'!Q2177)</f>
        <v>88</v>
      </c>
      <c r="B2177" s="161">
        <f>IF(ISBLANK('Nomenklatur komplett'!R2177),"",'Nomenklatur komplett'!R2177)</f>
        <v>12537</v>
      </c>
      <c r="C2177" s="162" t="str">
        <f>IF(ISBLANK('Nomenklatur komplett'!S2177),"-",'Nomenklatur komplett'!S2177)</f>
        <v>Neerach</v>
      </c>
    </row>
    <row r="2178" spans="1:3" x14ac:dyDescent="0.2">
      <c r="A2178" s="161">
        <f>IF(ISBLANK('Nomenklatur komplett'!Q2178),"",'Nomenklatur komplett'!Q2178)</f>
        <v>223</v>
      </c>
      <c r="B2178" s="161">
        <f>IF(ISBLANK('Nomenklatur komplett'!R2178),"",'Nomenklatur komplett'!R2178)</f>
        <v>15514</v>
      </c>
      <c r="C2178" s="162" t="str">
        <f>IF(ISBLANK('Nomenklatur komplett'!S2178),"-",'Nomenklatur komplett'!S2178)</f>
        <v>Neftenbach</v>
      </c>
    </row>
    <row r="2179" spans="1:3" x14ac:dyDescent="0.2">
      <c r="A2179" s="161">
        <f>IF(ISBLANK('Nomenklatur komplett'!Q2179),"",'Nomenklatur komplett'!Q2179)</f>
        <v>5206</v>
      </c>
      <c r="B2179" s="161">
        <f>IF(ISBLANK('Nomenklatur komplett'!R2179),"",'Nomenklatur komplett'!R2179)</f>
        <v>12539</v>
      </c>
      <c r="C2179" s="162" t="str">
        <f>IF(ISBLANK('Nomenklatur komplett'!S2179),"-",'Nomenklatur komplett'!S2179)</f>
        <v>Neggio</v>
      </c>
    </row>
    <row r="2180" spans="1:3" x14ac:dyDescent="0.2">
      <c r="A2180" s="161" t="str">
        <f>IF(ISBLANK('Nomenklatur komplett'!Q2180),"",'Nomenklatur komplett'!Q2180)</f>
        <v/>
      </c>
      <c r="B2180" s="161">
        <f>IF(ISBLANK('Nomenklatur komplett'!R2180),"",'Nomenklatur komplett'!R2180)</f>
        <v>12540</v>
      </c>
      <c r="C2180" s="162" t="str">
        <f>IF(ISBLANK('Nomenklatur komplett'!S2180),"-",'Nomenklatur komplett'!S2180)</f>
        <v>Neirivue</v>
      </c>
    </row>
    <row r="2181" spans="1:3" x14ac:dyDescent="0.2">
      <c r="A2181" s="161">
        <f>IF(ISBLANK('Nomenklatur komplett'!Q2181),"",'Nomenklatur komplett'!Q2181)</f>
        <v>6024</v>
      </c>
      <c r="B2181" s="161">
        <f>IF(ISBLANK('Nomenklatur komplett'!R2181),"",'Nomenklatur komplett'!R2181)</f>
        <v>12518</v>
      </c>
      <c r="C2181" s="162" t="str">
        <f>IF(ISBLANK('Nomenklatur komplett'!S2181),"-",'Nomenklatur komplett'!S2181)</f>
        <v>Nendaz</v>
      </c>
    </row>
    <row r="2182" spans="1:3" x14ac:dyDescent="0.2">
      <c r="A2182" s="161" t="str">
        <f>IF(ISBLANK('Nomenklatur komplett'!Q2182),"",'Nomenklatur komplett'!Q2182)</f>
        <v/>
      </c>
      <c r="B2182" s="161">
        <f>IF(ISBLANK('Nomenklatur komplett'!R2182),"",'Nomenklatur komplett'!R2182)</f>
        <v>12516</v>
      </c>
      <c r="C2182" s="162" t="str">
        <f>IF(ISBLANK('Nomenklatur komplett'!S2182),"-",'Nomenklatur komplett'!S2182)</f>
        <v>Nennigkofen</v>
      </c>
    </row>
    <row r="2183" spans="1:3" x14ac:dyDescent="0.2">
      <c r="A2183" s="161">
        <f>IF(ISBLANK('Nomenklatur komplett'!Q2183),"",'Nomenklatur komplett'!Q2183)</f>
        <v>2789</v>
      </c>
      <c r="B2183" s="161">
        <f>IF(ISBLANK('Nomenklatur komplett'!R2183),"",'Nomenklatur komplett'!R2183)</f>
        <v>13847</v>
      </c>
      <c r="C2183" s="162" t="str">
        <f>IF(ISBLANK('Nomenklatur komplett'!S2183),"-",'Nomenklatur komplett'!S2183)</f>
        <v>Nenzlingen</v>
      </c>
    </row>
    <row r="2184" spans="1:3" x14ac:dyDescent="0.2">
      <c r="A2184" s="161" t="str">
        <f>IF(ISBLANK('Nomenklatur komplett'!Q2184),"",'Nomenklatur komplett'!Q2184)</f>
        <v/>
      </c>
      <c r="B2184" s="161">
        <f>IF(ISBLANK('Nomenklatur komplett'!R2184),"",'Nomenklatur komplett'!R2184)</f>
        <v>16327</v>
      </c>
      <c r="C2184" s="162" t="str">
        <f>IF(ISBLANK('Nomenklatur komplett'!S2184),"-",'Nomenklatur komplett'!S2184)</f>
        <v>Nesselnbach</v>
      </c>
    </row>
    <row r="2185" spans="1:3" x14ac:dyDescent="0.2">
      <c r="A2185" s="161">
        <f>IF(ISBLANK('Nomenklatur komplett'!Q2185),"",'Nomenklatur komplett'!Q2185)</f>
        <v>3360</v>
      </c>
      <c r="B2185" s="161">
        <f>IF(ISBLANK('Nomenklatur komplett'!R2185),"",'Nomenklatur komplett'!R2185)</f>
        <v>15607</v>
      </c>
      <c r="C2185" s="162" t="str">
        <f>IF(ISBLANK('Nomenklatur komplett'!S2185),"-",'Nomenklatur komplett'!S2185)</f>
        <v>Nesslau</v>
      </c>
    </row>
    <row r="2186" spans="1:3" x14ac:dyDescent="0.2">
      <c r="A2186" s="161" t="str">
        <f>IF(ISBLANK('Nomenklatur komplett'!Q2186),"",'Nomenklatur komplett'!Q2186)</f>
        <v/>
      </c>
      <c r="B2186" s="161">
        <f>IF(ISBLANK('Nomenklatur komplett'!R2186),"",'Nomenklatur komplett'!R2186)</f>
        <v>14516</v>
      </c>
      <c r="C2186" s="162" t="str">
        <f>IF(ISBLANK('Nomenklatur komplett'!S2186),"-",'Nomenklatur komplett'!S2186)</f>
        <v>Nesslau-Krummenau</v>
      </c>
    </row>
    <row r="2187" spans="1:3" x14ac:dyDescent="0.2">
      <c r="A2187" s="161" t="str">
        <f>IF(ISBLANK('Nomenklatur komplett'!Q2187),"",'Nomenklatur komplett'!Q2187)</f>
        <v/>
      </c>
      <c r="B2187" s="161">
        <f>IF(ISBLANK('Nomenklatur komplett'!R2187),"",'Nomenklatur komplett'!R2187)</f>
        <v>12532</v>
      </c>
      <c r="C2187" s="162" t="str">
        <f>IF(ISBLANK('Nomenklatur komplett'!S2187),"-",'Nomenklatur komplett'!S2187)</f>
        <v>Netstal</v>
      </c>
    </row>
    <row r="2188" spans="1:3" x14ac:dyDescent="0.2">
      <c r="A2188" s="161">
        <f>IF(ISBLANK('Nomenklatur komplett'!Q2188),"",'Nomenklatur komplett'!Q2188)</f>
        <v>6458</v>
      </c>
      <c r="B2188" s="161">
        <f>IF(ISBLANK('Nomenklatur komplett'!R2188),"",'Nomenklatur komplett'!R2188)</f>
        <v>16604</v>
      </c>
      <c r="C2188" s="162" t="str">
        <f>IF(ISBLANK('Nomenklatur komplett'!S2188),"-",'Nomenklatur komplett'!S2188)</f>
        <v>Neuchâtel</v>
      </c>
    </row>
    <row r="2189" spans="1:3" x14ac:dyDescent="0.2">
      <c r="A2189" s="161" t="str">
        <f>IF(ISBLANK('Nomenklatur komplett'!Q2189),"",'Nomenklatur komplett'!Q2189)</f>
        <v/>
      </c>
      <c r="B2189" s="161">
        <f>IF(ISBLANK('Nomenklatur komplett'!R2189),"",'Nomenklatur komplett'!R2189)</f>
        <v>12513</v>
      </c>
      <c r="C2189" s="162" t="str">
        <f>IF(ISBLANK('Nomenklatur komplett'!S2189),"-",'Nomenklatur komplett'!S2189)</f>
        <v>Neudorf</v>
      </c>
    </row>
    <row r="2190" spans="1:3" x14ac:dyDescent="0.2">
      <c r="A2190" s="161">
        <f>IF(ISBLANK('Nomenklatur komplett'!Q2190),"",'Nomenklatur komplett'!Q2190)</f>
        <v>2404</v>
      </c>
      <c r="B2190" s="161">
        <f>IF(ISBLANK('Nomenklatur komplett'!R2190),"",'Nomenklatur komplett'!R2190)</f>
        <v>13706</v>
      </c>
      <c r="C2190" s="162" t="str">
        <f>IF(ISBLANK('Nomenklatur komplett'!S2190),"-",'Nomenklatur komplett'!S2190)</f>
        <v>Neuendorf</v>
      </c>
    </row>
    <row r="2191" spans="1:3" x14ac:dyDescent="0.2">
      <c r="A2191" s="161">
        <f>IF(ISBLANK('Nomenklatur komplett'!Q2191),"",'Nomenklatur komplett'!Q2191)</f>
        <v>670</v>
      </c>
      <c r="B2191" s="161">
        <f>IF(ISBLANK('Nomenklatur komplett'!R2191),"",'Nomenklatur komplett'!R2191)</f>
        <v>15204</v>
      </c>
      <c r="C2191" s="162" t="str">
        <f>IF(ISBLANK('Nomenklatur komplett'!S2191),"-",'Nomenklatur komplett'!S2191)</f>
        <v>Neuenegg</v>
      </c>
    </row>
    <row r="2192" spans="1:3" x14ac:dyDescent="0.2">
      <c r="A2192" s="161">
        <f>IF(ISBLANK('Nomenklatur komplett'!Q2192),"",'Nomenklatur komplett'!Q2192)</f>
        <v>4034</v>
      </c>
      <c r="B2192" s="161">
        <f>IF(ISBLANK('Nomenklatur komplett'!R2192),"",'Nomenklatur komplett'!R2192)</f>
        <v>12514</v>
      </c>
      <c r="C2192" s="162" t="str">
        <f>IF(ISBLANK('Nomenklatur komplett'!S2192),"-",'Nomenklatur komplett'!S2192)</f>
        <v>Neuenhof</v>
      </c>
    </row>
    <row r="2193" spans="1:3" x14ac:dyDescent="0.2">
      <c r="A2193" s="161">
        <f>IF(ISBLANK('Nomenklatur komplett'!Q2193),"",'Nomenklatur komplett'!Q2193)</f>
        <v>1093</v>
      </c>
      <c r="B2193" s="161">
        <f>IF(ISBLANK('Nomenklatur komplett'!R2193),"",'Nomenklatur komplett'!R2193)</f>
        <v>15570</v>
      </c>
      <c r="C2193" s="162" t="str">
        <f>IF(ISBLANK('Nomenklatur komplett'!S2193),"-",'Nomenklatur komplett'!S2193)</f>
        <v>Neuenkirch</v>
      </c>
    </row>
    <row r="2194" spans="1:3" x14ac:dyDescent="0.2">
      <c r="A2194" s="161" t="str">
        <f>IF(ISBLANK('Nomenklatur komplett'!Q2194),"",'Nomenklatur komplett'!Q2194)</f>
        <v/>
      </c>
      <c r="B2194" s="161">
        <f>IF(ISBLANK('Nomenklatur komplett'!R2194),"",'Nomenklatur komplett'!R2194)</f>
        <v>11186</v>
      </c>
      <c r="C2194" s="162" t="str">
        <f>IF(ISBLANK('Nomenklatur komplett'!S2194),"-",'Nomenklatur komplett'!S2194)</f>
        <v>Neuhaus</v>
      </c>
    </row>
    <row r="2195" spans="1:3" x14ac:dyDescent="0.2">
      <c r="A2195" s="161" t="str">
        <f>IF(ISBLANK('Nomenklatur komplett'!Q2195),"",'Nomenklatur komplett'!Q2195)</f>
        <v/>
      </c>
      <c r="B2195" s="161">
        <f>IF(ISBLANK('Nomenklatur komplett'!R2195),"",'Nomenklatur komplett'!R2195)</f>
        <v>16467</v>
      </c>
      <c r="C2195" s="162" t="str">
        <f>IF(ISBLANK('Nomenklatur komplett'!S2195),"-",'Nomenklatur komplett'!S2195)</f>
        <v>Neuhausen</v>
      </c>
    </row>
    <row r="2196" spans="1:3" x14ac:dyDescent="0.2">
      <c r="A2196" s="161">
        <f>IF(ISBLANK('Nomenklatur komplett'!Q2196),"",'Nomenklatur komplett'!Q2196)</f>
        <v>2937</v>
      </c>
      <c r="B2196" s="161">
        <f>IF(ISBLANK('Nomenklatur komplett'!R2196),"",'Nomenklatur komplett'!R2196)</f>
        <v>12525</v>
      </c>
      <c r="C2196" s="162" t="str">
        <f>IF(ISBLANK('Nomenklatur komplett'!S2196),"-",'Nomenklatur komplett'!S2196)</f>
        <v>Neuhausen am Rheinfall</v>
      </c>
    </row>
    <row r="2197" spans="1:3" x14ac:dyDescent="0.2">
      <c r="A2197" s="161">
        <f>IF(ISBLANK('Nomenklatur komplett'!Q2197),"",'Nomenklatur komplett'!Q2197)</f>
        <v>1705</v>
      </c>
      <c r="B2197" s="161">
        <f>IF(ISBLANK('Nomenklatur komplett'!R2197),"",'Nomenklatur komplett'!R2197)</f>
        <v>12517</v>
      </c>
      <c r="C2197" s="162" t="str">
        <f>IF(ISBLANK('Nomenklatur komplett'!S2197),"-",'Nomenklatur komplett'!S2197)</f>
        <v>Neuheim</v>
      </c>
    </row>
    <row r="2198" spans="1:3" x14ac:dyDescent="0.2">
      <c r="A2198" s="161" t="str">
        <f>IF(ISBLANK('Nomenklatur komplett'!Q2198),"",'Nomenklatur komplett'!Q2198)</f>
        <v/>
      </c>
      <c r="B2198" s="161">
        <f>IF(ISBLANK('Nomenklatur komplett'!R2198),"",'Nomenklatur komplett'!R2198)</f>
        <v>12510</v>
      </c>
      <c r="C2198" s="162" t="str">
        <f>IF(ISBLANK('Nomenklatur komplett'!S2198),"-",'Nomenklatur komplett'!S2198)</f>
        <v>Neukirch an der Thur</v>
      </c>
    </row>
    <row r="2199" spans="1:3" x14ac:dyDescent="0.2">
      <c r="A2199" s="161" t="str">
        <f>IF(ISBLANK('Nomenklatur komplett'!Q2199),"",'Nomenklatur komplett'!Q2199)</f>
        <v/>
      </c>
      <c r="B2199" s="161">
        <f>IF(ISBLANK('Nomenklatur komplett'!R2199),"",'Nomenklatur komplett'!R2199)</f>
        <v>16502</v>
      </c>
      <c r="C2199" s="162" t="str">
        <f>IF(ISBLANK('Nomenklatur komplett'!S2199),"-",'Nomenklatur komplett'!S2199)</f>
        <v>Neukirch bei Ilanz</v>
      </c>
    </row>
    <row r="2200" spans="1:3" x14ac:dyDescent="0.2">
      <c r="A2200" s="161">
        <f>IF(ISBLANK('Nomenklatur komplett'!Q2200),"",'Nomenklatur komplett'!Q2200)</f>
        <v>4601</v>
      </c>
      <c r="B2200" s="161">
        <f>IF(ISBLANK('Nomenklatur komplett'!R2200),"",'Nomenklatur komplett'!R2200)</f>
        <v>15447</v>
      </c>
      <c r="C2200" s="162" t="str">
        <f>IF(ISBLANK('Nomenklatur komplett'!S2200),"-",'Nomenklatur komplett'!S2200)</f>
        <v>Neunforn</v>
      </c>
    </row>
    <row r="2201" spans="1:3" x14ac:dyDescent="0.2">
      <c r="A2201" s="161">
        <f>IF(ISBLANK('Nomenklatur komplett'!Q2201),"",'Nomenklatur komplett'!Q2201)</f>
        <v>2904</v>
      </c>
      <c r="B2201" s="161">
        <f>IF(ISBLANK('Nomenklatur komplett'!R2201),"",'Nomenklatur komplett'!R2201)</f>
        <v>12519</v>
      </c>
      <c r="C2201" s="162" t="str">
        <f>IF(ISBLANK('Nomenklatur komplett'!S2201),"-",'Nomenklatur komplett'!S2201)</f>
        <v>Neunkirch</v>
      </c>
    </row>
    <row r="2202" spans="1:3" x14ac:dyDescent="0.2">
      <c r="A2202" s="161" t="str">
        <f>IF(ISBLANK('Nomenklatur komplett'!Q2202),"",'Nomenklatur komplett'!Q2202)</f>
        <v/>
      </c>
      <c r="B2202" s="161">
        <f>IF(ISBLANK('Nomenklatur komplett'!R2202),"",'Nomenklatur komplett'!R2202)</f>
        <v>16533</v>
      </c>
      <c r="C2202" s="162" t="str">
        <f>IF(ISBLANK('Nomenklatur komplett'!S2202),"-",'Nomenklatur komplett'!S2202)</f>
        <v>Neuveville</v>
      </c>
    </row>
    <row r="2203" spans="1:3" x14ac:dyDescent="0.2">
      <c r="A2203" s="161" t="str">
        <f>IF(ISBLANK('Nomenklatur komplett'!Q2203),"",'Nomenklatur komplett'!Q2203)</f>
        <v/>
      </c>
      <c r="B2203" s="161">
        <f>IF(ISBLANK('Nomenklatur komplett'!R2203),"",'Nomenklatur komplett'!R2203)</f>
        <v>12520</v>
      </c>
      <c r="C2203" s="162" t="str">
        <f>IF(ISBLANK('Nomenklatur komplett'!S2203),"-",'Nomenklatur komplett'!S2203)</f>
        <v>Neuwilen</v>
      </c>
    </row>
    <row r="2204" spans="1:3" x14ac:dyDescent="0.2">
      <c r="A2204" s="161">
        <f>IF(ISBLANK('Nomenklatur komplett'!Q2204),"",'Nomenklatur komplett'!Q2204)</f>
        <v>2211</v>
      </c>
      <c r="B2204" s="161">
        <f>IF(ISBLANK('Nomenklatur komplett'!R2204),"",'Nomenklatur komplett'!R2204)</f>
        <v>12521</v>
      </c>
      <c r="C2204" s="162" t="str">
        <f>IF(ISBLANK('Nomenklatur komplett'!S2204),"-",'Nomenklatur komplett'!S2204)</f>
        <v>Neyruz (FR)</v>
      </c>
    </row>
    <row r="2205" spans="1:3" x14ac:dyDescent="0.2">
      <c r="A2205" s="161" t="str">
        <f>IF(ISBLANK('Nomenklatur komplett'!Q2205),"",'Nomenklatur komplett'!Q2205)</f>
        <v/>
      </c>
      <c r="B2205" s="161">
        <f>IF(ISBLANK('Nomenklatur komplett'!R2205),"",'Nomenklatur komplett'!R2205)</f>
        <v>16548</v>
      </c>
      <c r="C2205" s="162" t="str">
        <f>IF(ISBLANK('Nomenklatur komplett'!S2205),"-",'Nomenklatur komplett'!S2205)</f>
        <v>Neyruz (VD)</v>
      </c>
    </row>
    <row r="2206" spans="1:3" x14ac:dyDescent="0.2">
      <c r="A2206" s="161" t="str">
        <f>IF(ISBLANK('Nomenklatur komplett'!Q2206),"",'Nomenklatur komplett'!Q2206)</f>
        <v/>
      </c>
      <c r="B2206" s="161">
        <f>IF(ISBLANK('Nomenklatur komplett'!R2206),"",'Nomenklatur komplett'!R2206)</f>
        <v>12522</v>
      </c>
      <c r="C2206" s="162" t="str">
        <f>IF(ISBLANK('Nomenklatur komplett'!S2206),"-",'Nomenklatur komplett'!S2206)</f>
        <v>Neyruz-sur-Moudon</v>
      </c>
    </row>
    <row r="2207" spans="1:3" x14ac:dyDescent="0.2">
      <c r="A2207" s="161">
        <f>IF(ISBLANK('Nomenklatur komplett'!Q2207),"",'Nomenklatur komplett'!Q2207)</f>
        <v>743</v>
      </c>
      <c r="B2207" s="161">
        <f>IF(ISBLANK('Nomenklatur komplett'!R2207),"",'Nomenklatur komplett'!R2207)</f>
        <v>15249</v>
      </c>
      <c r="C2207" s="162" t="str">
        <f>IF(ISBLANK('Nomenklatur komplett'!S2207),"-",'Nomenklatur komplett'!S2207)</f>
        <v>Nidau</v>
      </c>
    </row>
    <row r="2208" spans="1:3" x14ac:dyDescent="0.2">
      <c r="A2208" s="161" t="str">
        <f>IF(ISBLANK('Nomenklatur komplett'!Q2208),"",'Nomenklatur komplett'!Q2208)</f>
        <v/>
      </c>
      <c r="B2208" s="161">
        <f>IF(ISBLANK('Nomenklatur komplett'!R2208),"",'Nomenklatur komplett'!R2208)</f>
        <v>12523</v>
      </c>
      <c r="C2208" s="162" t="str">
        <f>IF(ISBLANK('Nomenklatur komplett'!S2208),"-",'Nomenklatur komplett'!S2208)</f>
        <v>Nidfurn</v>
      </c>
    </row>
    <row r="2209" spans="1:3" x14ac:dyDescent="0.2">
      <c r="A2209" s="161">
        <f>IF(ISBLANK('Nomenklatur komplett'!Q2209),"",'Nomenklatur komplett'!Q2209)</f>
        <v>981</v>
      </c>
      <c r="B2209" s="161">
        <f>IF(ISBLANK('Nomenklatur komplett'!R2209),"",'Nomenklatur komplett'!R2209)</f>
        <v>16130</v>
      </c>
      <c r="C2209" s="162" t="str">
        <f>IF(ISBLANK('Nomenklatur komplett'!S2209),"-",'Nomenklatur komplett'!S2209)</f>
        <v>Niederbipp</v>
      </c>
    </row>
    <row r="2210" spans="1:3" x14ac:dyDescent="0.2">
      <c r="A2210" s="161">
        <f>IF(ISBLANK('Nomenklatur komplett'!Q2210),"",'Nomenklatur komplett'!Q2210)</f>
        <v>2405</v>
      </c>
      <c r="B2210" s="161">
        <f>IF(ISBLANK('Nomenklatur komplett'!R2210),"",'Nomenklatur komplett'!R2210)</f>
        <v>13707</v>
      </c>
      <c r="C2210" s="162" t="str">
        <f>IF(ISBLANK('Nomenklatur komplett'!S2210),"-",'Nomenklatur komplett'!S2210)</f>
        <v>Niederbuchsiten</v>
      </c>
    </row>
    <row r="2211" spans="1:3" x14ac:dyDescent="0.2">
      <c r="A2211" s="161">
        <f>IF(ISBLANK('Nomenklatur komplett'!Q2211),"",'Nomenklatur komplett'!Q2211)</f>
        <v>3422</v>
      </c>
      <c r="B2211" s="161">
        <f>IF(ISBLANK('Nomenklatur komplett'!R2211),"",'Nomenklatur komplett'!R2211)</f>
        <v>14459</v>
      </c>
      <c r="C2211" s="162" t="str">
        <f>IF(ISBLANK('Nomenklatur komplett'!S2211),"-",'Nomenklatur komplett'!S2211)</f>
        <v>Niederbüren</v>
      </c>
    </row>
    <row r="2212" spans="1:3" x14ac:dyDescent="0.2">
      <c r="A2212" s="161">
        <f>IF(ISBLANK('Nomenklatur komplett'!Q2212),"",'Nomenklatur komplett'!Q2212)</f>
        <v>2891</v>
      </c>
      <c r="B2212" s="161">
        <f>IF(ISBLANK('Nomenklatur komplett'!R2212),"",'Nomenklatur komplett'!R2212)</f>
        <v>13819</v>
      </c>
      <c r="C2212" s="162" t="str">
        <f>IF(ISBLANK('Nomenklatur komplett'!S2212),"-",'Nomenklatur komplett'!S2212)</f>
        <v>Niederdorf</v>
      </c>
    </row>
    <row r="2213" spans="1:3" x14ac:dyDescent="0.2">
      <c r="A2213" s="161" t="str">
        <f>IF(ISBLANK('Nomenklatur komplett'!Q2213),"",'Nomenklatur komplett'!Q2213)</f>
        <v/>
      </c>
      <c r="B2213" s="161">
        <f>IF(ISBLANK('Nomenklatur komplett'!R2213),"",'Nomenklatur komplett'!R2213)</f>
        <v>12543</v>
      </c>
      <c r="C2213" s="162" t="str">
        <f>IF(ISBLANK('Nomenklatur komplett'!S2213),"-",'Nomenklatur komplett'!S2213)</f>
        <v>Niedererlinsbach</v>
      </c>
    </row>
    <row r="2214" spans="1:3" x14ac:dyDescent="0.2">
      <c r="A2214" s="161" t="str">
        <f>IF(ISBLANK('Nomenklatur komplett'!Q2214),"",'Nomenklatur komplett'!Q2214)</f>
        <v/>
      </c>
      <c r="B2214" s="161">
        <f>IF(ISBLANK('Nomenklatur komplett'!R2214),"",'Nomenklatur komplett'!R2214)</f>
        <v>16214</v>
      </c>
      <c r="C2214" s="162" t="str">
        <f>IF(ISBLANK('Nomenklatur komplett'!S2214),"-",'Nomenklatur komplett'!S2214)</f>
        <v>Niederernen</v>
      </c>
    </row>
    <row r="2215" spans="1:3" x14ac:dyDescent="0.2">
      <c r="A2215" s="161" t="str">
        <f>IF(ISBLANK('Nomenklatur komplett'!Q2215),"",'Nomenklatur komplett'!Q2215)</f>
        <v/>
      </c>
      <c r="B2215" s="161">
        <f>IF(ISBLANK('Nomenklatur komplett'!R2215),"",'Nomenklatur komplett'!R2215)</f>
        <v>16470</v>
      </c>
      <c r="C2215" s="162" t="str">
        <f>IF(ISBLANK('Nomenklatur komplett'!S2215),"-",'Nomenklatur komplett'!S2215)</f>
        <v>Niedergerlafingen</v>
      </c>
    </row>
    <row r="2216" spans="1:3" x14ac:dyDescent="0.2">
      <c r="A2216" s="161">
        <f>IF(ISBLANK('Nomenklatur komplett'!Q2216),"",'Nomenklatur komplett'!Q2216)</f>
        <v>6198</v>
      </c>
      <c r="B2216" s="161">
        <f>IF(ISBLANK('Nomenklatur komplett'!R2216),"",'Nomenklatur komplett'!R2216)</f>
        <v>12511</v>
      </c>
      <c r="C2216" s="162" t="str">
        <f>IF(ISBLANK('Nomenklatur komplett'!S2216),"-",'Nomenklatur komplett'!S2216)</f>
        <v>Niedergesteln</v>
      </c>
    </row>
    <row r="2217" spans="1:3" x14ac:dyDescent="0.2">
      <c r="A2217" s="161">
        <f>IF(ISBLANK('Nomenklatur komplett'!Q2217),"",'Nomenklatur komplett'!Q2217)</f>
        <v>89</v>
      </c>
      <c r="B2217" s="161">
        <f>IF(ISBLANK('Nomenklatur komplett'!R2217),"",'Nomenklatur komplett'!R2217)</f>
        <v>12534</v>
      </c>
      <c r="C2217" s="162" t="str">
        <f>IF(ISBLANK('Nomenklatur komplett'!S2217),"-",'Nomenklatur komplett'!S2217)</f>
        <v>Niederglatt</v>
      </c>
    </row>
    <row r="2218" spans="1:3" x14ac:dyDescent="0.2">
      <c r="A2218" s="161">
        <f>IF(ISBLANK('Nomenklatur komplett'!Q2218),"",'Nomenklatur komplett'!Q2218)</f>
        <v>2495</v>
      </c>
      <c r="B2218" s="161">
        <f>IF(ISBLANK('Nomenklatur komplett'!R2218),"",'Nomenklatur komplett'!R2218)</f>
        <v>12559</v>
      </c>
      <c r="C2218" s="162" t="str">
        <f>IF(ISBLANK('Nomenklatur komplett'!S2218),"-",'Nomenklatur komplett'!S2218)</f>
        <v>Niedergösgen</v>
      </c>
    </row>
    <row r="2219" spans="1:3" x14ac:dyDescent="0.2">
      <c r="A2219" s="161" t="str">
        <f>IF(ISBLANK('Nomenklatur komplett'!Q2219),"",'Nomenklatur komplett'!Q2219)</f>
        <v/>
      </c>
      <c r="B2219" s="161">
        <f>IF(ISBLANK('Nomenklatur komplett'!R2219),"",'Nomenklatur komplett'!R2219)</f>
        <v>16539</v>
      </c>
      <c r="C2219" s="162" t="str">
        <f>IF(ISBLANK('Nomenklatur komplett'!S2219),"-",'Nomenklatur komplett'!S2219)</f>
        <v>Niederhallwil</v>
      </c>
    </row>
    <row r="2220" spans="1:3" x14ac:dyDescent="0.2">
      <c r="A2220" s="161">
        <f>IF(ISBLANK('Nomenklatur komplett'!Q2220),"",'Nomenklatur komplett'!Q2220)</f>
        <v>90</v>
      </c>
      <c r="B2220" s="161">
        <f>IF(ISBLANK('Nomenklatur komplett'!R2220),"",'Nomenklatur komplett'!R2220)</f>
        <v>12560</v>
      </c>
      <c r="C2220" s="162" t="str">
        <f>IF(ISBLANK('Nomenklatur komplett'!S2220),"-",'Nomenklatur komplett'!S2220)</f>
        <v>Niederhasli</v>
      </c>
    </row>
    <row r="2221" spans="1:3" x14ac:dyDescent="0.2">
      <c r="A2221" s="161">
        <f>IF(ISBLANK('Nomenklatur komplett'!Q2221),"",'Nomenklatur komplett'!Q2221)</f>
        <v>3423</v>
      </c>
      <c r="B2221" s="161">
        <f>IF(ISBLANK('Nomenklatur komplett'!R2221),"",'Nomenklatur komplett'!R2221)</f>
        <v>14460</v>
      </c>
      <c r="C2221" s="162" t="str">
        <f>IF(ISBLANK('Nomenklatur komplett'!S2221),"-",'Nomenklatur komplett'!S2221)</f>
        <v>Niederhelfenschwil</v>
      </c>
    </row>
    <row r="2222" spans="1:3" x14ac:dyDescent="0.2">
      <c r="A2222" s="161">
        <f>IF(ISBLANK('Nomenklatur komplett'!Q2222),"",'Nomenklatur komplett'!Q2222)</f>
        <v>617</v>
      </c>
      <c r="B2222" s="161">
        <f>IF(ISBLANK('Nomenklatur komplett'!R2222),"",'Nomenklatur komplett'!R2222)</f>
        <v>15182</v>
      </c>
      <c r="C2222" s="162" t="str">
        <f>IF(ISBLANK('Nomenklatur komplett'!S2222),"-",'Nomenklatur komplett'!S2222)</f>
        <v>Niederhünigen</v>
      </c>
    </row>
    <row r="2223" spans="1:3" x14ac:dyDescent="0.2">
      <c r="A2223" s="161">
        <f>IF(ISBLANK('Nomenklatur komplett'!Q2223),"",'Nomenklatur komplett'!Q2223)</f>
        <v>4204</v>
      </c>
      <c r="B2223" s="161">
        <f>IF(ISBLANK('Nomenklatur komplett'!R2223),"",'Nomenklatur komplett'!R2223)</f>
        <v>12561</v>
      </c>
      <c r="C2223" s="162" t="str">
        <f>IF(ISBLANK('Nomenklatur komplett'!S2223),"-",'Nomenklatur komplett'!S2223)</f>
        <v>Niederlenz</v>
      </c>
    </row>
    <row r="2224" spans="1:3" x14ac:dyDescent="0.2">
      <c r="A2224" s="161">
        <f>IF(ISBLANK('Nomenklatur komplett'!Q2224),"",'Nomenklatur komplett'!Q2224)</f>
        <v>877</v>
      </c>
      <c r="B2224" s="161">
        <f>IF(ISBLANK('Nomenklatur komplett'!R2224),"",'Nomenklatur komplett'!R2224)</f>
        <v>15301</v>
      </c>
      <c r="C2224" s="162" t="str">
        <f>IF(ISBLANK('Nomenklatur komplett'!S2224),"-",'Nomenklatur komplett'!S2224)</f>
        <v>Niedermuhlern</v>
      </c>
    </row>
    <row r="2225" spans="1:3" x14ac:dyDescent="0.2">
      <c r="A2225" s="161" t="str">
        <f>IF(ISBLANK('Nomenklatur komplett'!Q2225),"",'Nomenklatur komplett'!Q2225)</f>
        <v/>
      </c>
      <c r="B2225" s="161">
        <f>IF(ISBLANK('Nomenklatur komplett'!R2225),"",'Nomenklatur komplett'!R2225)</f>
        <v>12562</v>
      </c>
      <c r="C2225" s="162" t="str">
        <f>IF(ISBLANK('Nomenklatur komplett'!S2225),"-",'Nomenklatur komplett'!S2225)</f>
        <v>Niederneunforn</v>
      </c>
    </row>
    <row r="2226" spans="1:3" x14ac:dyDescent="0.2">
      <c r="A2226" s="161">
        <f>IF(ISBLANK('Nomenklatur komplett'!Q2226),"",'Nomenklatur komplett'!Q2226)</f>
        <v>588</v>
      </c>
      <c r="B2226" s="161">
        <f>IF(ISBLANK('Nomenklatur komplett'!R2226),"",'Nomenklatur komplett'!R2226)</f>
        <v>15160</v>
      </c>
      <c r="C2226" s="162" t="str">
        <f>IF(ISBLANK('Nomenklatur komplett'!S2226),"-",'Nomenklatur komplett'!S2226)</f>
        <v>Niederried bei Interlaken</v>
      </c>
    </row>
    <row r="2227" spans="1:3" x14ac:dyDescent="0.2">
      <c r="A2227" s="161" t="str">
        <f>IF(ISBLANK('Nomenklatur komplett'!Q2227),"",'Nomenklatur komplett'!Q2227)</f>
        <v/>
      </c>
      <c r="B2227" s="161">
        <f>IF(ISBLANK('Nomenklatur komplett'!R2227),"",'Nomenklatur komplett'!R2227)</f>
        <v>12573</v>
      </c>
      <c r="C2227" s="162" t="str">
        <f>IF(ISBLANK('Nomenklatur komplett'!S2227),"-",'Nomenklatur komplett'!S2227)</f>
        <v>Niederried bei Kallnach</v>
      </c>
    </row>
    <row r="2228" spans="1:3" x14ac:dyDescent="0.2">
      <c r="A2228" s="161">
        <f>IF(ISBLANK('Nomenklatur komplett'!Q2228),"",'Nomenklatur komplett'!Q2228)</f>
        <v>4035</v>
      </c>
      <c r="B2228" s="161">
        <f>IF(ISBLANK('Nomenklatur komplett'!R2228),"",'Nomenklatur komplett'!R2228)</f>
        <v>12565</v>
      </c>
      <c r="C2228" s="162" t="str">
        <f>IF(ISBLANK('Nomenklatur komplett'!S2228),"-",'Nomenklatur komplett'!S2228)</f>
        <v>Niederrohrdorf</v>
      </c>
    </row>
    <row r="2229" spans="1:3" x14ac:dyDescent="0.2">
      <c r="A2229" s="161" t="str">
        <f>IF(ISBLANK('Nomenklatur komplett'!Q2229),"",'Nomenklatur komplett'!Q2229)</f>
        <v/>
      </c>
      <c r="B2229" s="161">
        <f>IF(ISBLANK('Nomenklatur komplett'!R2229),"",'Nomenklatur komplett'!R2229)</f>
        <v>11254</v>
      </c>
      <c r="C2229" s="162" t="str">
        <f>IF(ISBLANK('Nomenklatur komplett'!S2229),"-",'Nomenklatur komplett'!S2229)</f>
        <v>Niedersommeri</v>
      </c>
    </row>
    <row r="2230" spans="1:3" x14ac:dyDescent="0.2">
      <c r="A2230" s="161" t="str">
        <f>IF(ISBLANK('Nomenklatur komplett'!Q2230),"",'Nomenklatur komplett'!Q2230)</f>
        <v/>
      </c>
      <c r="B2230" s="161">
        <f>IF(ISBLANK('Nomenklatur komplett'!R2230),"",'Nomenklatur komplett'!R2230)</f>
        <v>10637</v>
      </c>
      <c r="C2230" s="162" t="str">
        <f>IF(ISBLANK('Nomenklatur komplett'!S2230),"-",'Nomenklatur komplett'!S2230)</f>
        <v>Niederstocken</v>
      </c>
    </row>
    <row r="2231" spans="1:3" x14ac:dyDescent="0.2">
      <c r="A2231" s="161" t="str">
        <f>IF(ISBLANK('Nomenklatur komplett'!Q2231),"",'Nomenklatur komplett'!Q2231)</f>
        <v/>
      </c>
      <c r="B2231" s="161">
        <f>IF(ISBLANK('Nomenklatur komplett'!R2231),"",'Nomenklatur komplett'!R2231)</f>
        <v>16443</v>
      </c>
      <c r="C2231" s="162" t="str">
        <f>IF(ISBLANK('Nomenklatur komplett'!S2231),"-",'Nomenklatur komplett'!S2231)</f>
        <v>Niederurdorf</v>
      </c>
    </row>
    <row r="2232" spans="1:3" x14ac:dyDescent="0.2">
      <c r="A2232" s="161" t="str">
        <f>IF(ISBLANK('Nomenklatur komplett'!Q2232),"",'Nomenklatur komplett'!Q2232)</f>
        <v/>
      </c>
      <c r="B2232" s="161">
        <f>IF(ISBLANK('Nomenklatur komplett'!R2232),"",'Nomenklatur komplett'!R2232)</f>
        <v>12558</v>
      </c>
      <c r="C2232" s="162" t="str">
        <f>IF(ISBLANK('Nomenklatur komplett'!S2232),"-",'Nomenklatur komplett'!S2232)</f>
        <v>Niederurnen</v>
      </c>
    </row>
    <row r="2233" spans="1:3" x14ac:dyDescent="0.2">
      <c r="A2233" s="161" t="str">
        <f>IF(ISBLANK('Nomenklatur komplett'!Q2233),"",'Nomenklatur komplett'!Q2233)</f>
        <v/>
      </c>
      <c r="B2233" s="161">
        <f>IF(ISBLANK('Nomenklatur komplett'!R2233),"",'Nomenklatur komplett'!R2233)</f>
        <v>12567</v>
      </c>
      <c r="C2233" s="162" t="str">
        <f>IF(ISBLANK('Nomenklatur komplett'!S2233),"-",'Nomenklatur komplett'!S2233)</f>
        <v>Niederwald</v>
      </c>
    </row>
    <row r="2234" spans="1:3" x14ac:dyDescent="0.2">
      <c r="A2234" s="161">
        <f>IF(ISBLANK('Nomenklatur komplett'!Q2234),"",'Nomenklatur komplett'!Q2234)</f>
        <v>91</v>
      </c>
      <c r="B2234" s="161">
        <f>IF(ISBLANK('Nomenklatur komplett'!R2234),"",'Nomenklatur komplett'!R2234)</f>
        <v>12568</v>
      </c>
      <c r="C2234" s="162" t="str">
        <f>IF(ISBLANK('Nomenklatur komplett'!S2234),"-",'Nomenklatur komplett'!S2234)</f>
        <v>Niederweningen</v>
      </c>
    </row>
    <row r="2235" spans="1:3" x14ac:dyDescent="0.2">
      <c r="A2235" s="161" t="str">
        <f>IF(ISBLANK('Nomenklatur komplett'!Q2235),"",'Nomenklatur komplett'!Q2235)</f>
        <v/>
      </c>
      <c r="B2235" s="161">
        <f>IF(ISBLANK('Nomenklatur komplett'!R2235),"",'Nomenklatur komplett'!R2235)</f>
        <v>10669</v>
      </c>
      <c r="C2235" s="162" t="str">
        <f>IF(ISBLANK('Nomenklatur komplett'!S2235),"-",'Nomenklatur komplett'!S2235)</f>
        <v>Niederwichtrach</v>
      </c>
    </row>
    <row r="2236" spans="1:3" x14ac:dyDescent="0.2">
      <c r="A2236" s="161">
        <f>IF(ISBLANK('Nomenklatur komplett'!Q2236),"",'Nomenklatur komplett'!Q2236)</f>
        <v>4072</v>
      </c>
      <c r="B2236" s="161">
        <f>IF(ISBLANK('Nomenklatur komplett'!R2236),"",'Nomenklatur komplett'!R2236)</f>
        <v>12569</v>
      </c>
      <c r="C2236" s="162" t="str">
        <f>IF(ISBLANK('Nomenklatur komplett'!S2236),"-",'Nomenklatur komplett'!S2236)</f>
        <v>Niederwil (AG)</v>
      </c>
    </row>
    <row r="2237" spans="1:3" x14ac:dyDescent="0.2">
      <c r="A2237" s="161" t="str">
        <f>IF(ISBLANK('Nomenklatur komplett'!Q2237),"",'Nomenklatur komplett'!Q2237)</f>
        <v/>
      </c>
      <c r="B2237" s="161">
        <f>IF(ISBLANK('Nomenklatur komplett'!R2237),"",'Nomenklatur komplett'!R2237)</f>
        <v>12570</v>
      </c>
      <c r="C2237" s="162" t="str">
        <f>IF(ISBLANK('Nomenklatur komplett'!S2237),"-",'Nomenklatur komplett'!S2237)</f>
        <v>Niederwil (SO)</v>
      </c>
    </row>
    <row r="2238" spans="1:3" x14ac:dyDescent="0.2">
      <c r="A2238" s="161" t="str">
        <f>IF(ISBLANK('Nomenklatur komplett'!Q2238),"",'Nomenklatur komplett'!Q2238)</f>
        <v/>
      </c>
      <c r="B2238" s="161">
        <f>IF(ISBLANK('Nomenklatur komplett'!R2238),"",'Nomenklatur komplett'!R2238)</f>
        <v>12571</v>
      </c>
      <c r="C2238" s="162" t="str">
        <f>IF(ISBLANK('Nomenklatur komplett'!S2238),"-",'Nomenklatur komplett'!S2238)</f>
        <v>Niederwil (TG)</v>
      </c>
    </row>
    <row r="2239" spans="1:3" x14ac:dyDescent="0.2">
      <c r="A2239" s="161" t="str">
        <f>IF(ISBLANK('Nomenklatur komplett'!Q2239),"",'Nomenklatur komplett'!Q2239)</f>
        <v/>
      </c>
      <c r="B2239" s="161">
        <f>IF(ISBLANK('Nomenklatur komplett'!R2239),"",'Nomenklatur komplett'!R2239)</f>
        <v>16283</v>
      </c>
      <c r="C2239" s="162" t="str">
        <f>IF(ISBLANK('Nomenklatur komplett'!S2239),"-",'Nomenklatur komplett'!S2239)</f>
        <v>Niederwil (Zofingen)</v>
      </c>
    </row>
    <row r="2240" spans="1:3" x14ac:dyDescent="0.2">
      <c r="A2240" s="161" t="str">
        <f>IF(ISBLANK('Nomenklatur komplett'!Q2240),"",'Nomenklatur komplett'!Q2240)</f>
        <v/>
      </c>
      <c r="B2240" s="161">
        <f>IF(ISBLANK('Nomenklatur komplett'!R2240),"",'Nomenklatur komplett'!R2240)</f>
        <v>16152</v>
      </c>
      <c r="C2240" s="162" t="str">
        <f>IF(ISBLANK('Nomenklatur komplett'!S2240),"-",'Nomenklatur komplett'!S2240)</f>
        <v>Niederzeihen</v>
      </c>
    </row>
    <row r="2241" spans="1:3" x14ac:dyDescent="0.2">
      <c r="A2241" s="161">
        <f>IF(ISBLANK('Nomenklatur komplett'!Q2241),"",'Nomenklatur komplett'!Q2241)</f>
        <v>982</v>
      </c>
      <c r="B2241" s="161">
        <f>IF(ISBLANK('Nomenklatur komplett'!R2241),"",'Nomenklatur komplett'!R2241)</f>
        <v>15367</v>
      </c>
      <c r="C2241" s="162" t="str">
        <f>IF(ISBLANK('Nomenklatur komplett'!S2241),"-",'Nomenklatur komplett'!S2241)</f>
        <v>Niederönz</v>
      </c>
    </row>
    <row r="2242" spans="1:3" x14ac:dyDescent="0.2">
      <c r="A2242" s="161" t="str">
        <f>IF(ISBLANK('Nomenklatur komplett'!Q2242),"",'Nomenklatur komplett'!Q2242)</f>
        <v/>
      </c>
      <c r="B2242" s="161">
        <f>IF(ISBLANK('Nomenklatur komplett'!R2242),"",'Nomenklatur komplett'!R2242)</f>
        <v>12563</v>
      </c>
      <c r="C2242" s="162" t="str">
        <f>IF(ISBLANK('Nomenklatur komplett'!S2242),"-",'Nomenklatur komplett'!S2242)</f>
        <v>Niederösch</v>
      </c>
    </row>
    <row r="2243" spans="1:3" x14ac:dyDescent="0.2">
      <c r="A2243" s="161" t="str">
        <f>IF(ISBLANK('Nomenklatur komplett'!Q2243),"",'Nomenklatur komplett'!Q2243)</f>
        <v/>
      </c>
      <c r="B2243" s="161">
        <f>IF(ISBLANK('Nomenklatur komplett'!R2243),"",'Nomenklatur komplett'!R2243)</f>
        <v>11362</v>
      </c>
      <c r="C2243" s="162" t="str">
        <f>IF(ISBLANK('Nomenklatur komplett'!S2243),"-",'Nomenklatur komplett'!S2243)</f>
        <v>Nierlet-les-Bois</v>
      </c>
    </row>
    <row r="2244" spans="1:3" x14ac:dyDescent="0.2">
      <c r="A2244" s="161">
        <f>IF(ISBLANK('Nomenklatur komplett'!Q2244),"",'Nomenklatur komplett'!Q2244)</f>
        <v>6254</v>
      </c>
      <c r="B2244" s="161">
        <f>IF(ISBLANK('Nomenklatur komplett'!R2244),"",'Nomenklatur komplett'!R2244)</f>
        <v>16603</v>
      </c>
      <c r="C2244" s="162" t="str">
        <f>IF(ISBLANK('Nomenklatur komplett'!S2244),"-",'Nomenklatur komplett'!S2244)</f>
        <v>Noble-Contrée</v>
      </c>
    </row>
    <row r="2245" spans="1:3" x14ac:dyDescent="0.2">
      <c r="A2245" s="161">
        <f>IF(ISBLANK('Nomenklatur komplett'!Q2245),"",'Nomenklatur komplett'!Q2245)</f>
        <v>724</v>
      </c>
      <c r="B2245" s="161">
        <f>IF(ISBLANK('Nomenklatur komplett'!R2245),"",'Nomenklatur komplett'!R2245)</f>
        <v>15235</v>
      </c>
      <c r="C2245" s="162" t="str">
        <f>IF(ISBLANK('Nomenklatur komplett'!S2245),"-",'Nomenklatur komplett'!S2245)</f>
        <v>Nods</v>
      </c>
    </row>
    <row r="2246" spans="1:3" x14ac:dyDescent="0.2">
      <c r="A2246" s="161" t="str">
        <f>IF(ISBLANK('Nomenklatur komplett'!Q2246),"",'Nomenklatur komplett'!Q2246)</f>
        <v/>
      </c>
      <c r="B2246" s="161">
        <f>IF(ISBLANK('Nomenklatur komplett'!R2246),"",'Nomenklatur komplett'!R2246)</f>
        <v>11068</v>
      </c>
      <c r="C2246" s="162" t="str">
        <f>IF(ISBLANK('Nomenklatur komplett'!S2246),"-",'Nomenklatur komplett'!S2246)</f>
        <v>Noflen</v>
      </c>
    </row>
    <row r="2247" spans="1:3" x14ac:dyDescent="0.2">
      <c r="A2247" s="161" t="str">
        <f>IF(ISBLANK('Nomenklatur komplett'!Q2247),"",'Nomenklatur komplett'!Q2247)</f>
        <v/>
      </c>
      <c r="B2247" s="161">
        <f>IF(ISBLANK('Nomenklatur komplett'!R2247),"",'Nomenklatur komplett'!R2247)</f>
        <v>12572</v>
      </c>
      <c r="C2247" s="162" t="str">
        <f>IF(ISBLANK('Nomenklatur komplett'!S2247),"-",'Nomenklatur komplett'!S2247)</f>
        <v>Noiraigue</v>
      </c>
    </row>
    <row r="2248" spans="1:3" x14ac:dyDescent="0.2">
      <c r="A2248" s="161" t="str">
        <f>IF(ISBLANK('Nomenklatur komplett'!Q2248),"",'Nomenklatur komplett'!Q2248)</f>
        <v/>
      </c>
      <c r="B2248" s="161">
        <f>IF(ISBLANK('Nomenklatur komplett'!R2248),"",'Nomenklatur komplett'!R2248)</f>
        <v>16342</v>
      </c>
      <c r="C2248" s="162" t="str">
        <f>IF(ISBLANK('Nomenklatur komplett'!S2248),"-",'Nomenklatur komplett'!S2248)</f>
        <v>Noranco</v>
      </c>
    </row>
    <row r="2249" spans="1:3" x14ac:dyDescent="0.2">
      <c r="A2249" s="161" t="str">
        <f>IF(ISBLANK('Nomenklatur komplett'!Q2249),"",'Nomenklatur komplett'!Q2249)</f>
        <v/>
      </c>
      <c r="B2249" s="161">
        <f>IF(ISBLANK('Nomenklatur komplett'!R2249),"",'Nomenklatur komplett'!R2249)</f>
        <v>12550</v>
      </c>
      <c r="C2249" s="162" t="str">
        <f>IF(ISBLANK('Nomenklatur komplett'!S2249),"-",'Nomenklatur komplett'!S2249)</f>
        <v>Noréaz</v>
      </c>
    </row>
    <row r="2250" spans="1:3" x14ac:dyDescent="0.2">
      <c r="A2250" s="161">
        <f>IF(ISBLANK('Nomenklatur komplett'!Q2250),"",'Nomenklatur komplett'!Q2250)</f>
        <v>1094</v>
      </c>
      <c r="B2250" s="161">
        <f>IF(ISBLANK('Nomenklatur komplett'!R2250),"",'Nomenklatur komplett'!R2250)</f>
        <v>15572</v>
      </c>
      <c r="C2250" s="162" t="str">
        <f>IF(ISBLANK('Nomenklatur komplett'!S2250),"-",'Nomenklatur komplett'!S2250)</f>
        <v>Nottwil</v>
      </c>
    </row>
    <row r="2251" spans="1:3" x14ac:dyDescent="0.2">
      <c r="A2251" s="161">
        <f>IF(ISBLANK('Nomenklatur komplett'!Q2251),"",'Nomenklatur komplett'!Q2251)</f>
        <v>5207</v>
      </c>
      <c r="B2251" s="161">
        <f>IF(ISBLANK('Nomenklatur komplett'!R2251),"",'Nomenklatur komplett'!R2251)</f>
        <v>12564</v>
      </c>
      <c r="C2251" s="162" t="str">
        <f>IF(ISBLANK('Nomenklatur komplett'!S2251),"-",'Nomenklatur komplett'!S2251)</f>
        <v>Novaggio</v>
      </c>
    </row>
    <row r="2252" spans="1:3" x14ac:dyDescent="0.2">
      <c r="A2252" s="161">
        <f>IF(ISBLANK('Nomenklatur komplett'!Q2252),"",'Nomenklatur komplett'!Q2252)</f>
        <v>5564</v>
      </c>
      <c r="B2252" s="161">
        <f>IF(ISBLANK('Nomenklatur komplett'!R2252),"",'Nomenklatur komplett'!R2252)</f>
        <v>14617</v>
      </c>
      <c r="C2252" s="162" t="str">
        <f>IF(ISBLANK('Nomenklatur komplett'!S2252),"-",'Nomenklatur komplett'!S2252)</f>
        <v>Novalles</v>
      </c>
    </row>
    <row r="2253" spans="1:3" x14ac:dyDescent="0.2">
      <c r="A2253" s="161">
        <f>IF(ISBLANK('Nomenklatur komplett'!Q2253),"",'Nomenklatur komplett'!Q2253)</f>
        <v>5260</v>
      </c>
      <c r="B2253" s="161">
        <f>IF(ISBLANK('Nomenklatur komplett'!R2253),"",'Nomenklatur komplett'!R2253)</f>
        <v>12544</v>
      </c>
      <c r="C2253" s="162" t="str">
        <f>IF(ISBLANK('Nomenklatur komplett'!S2253),"-",'Nomenklatur komplett'!S2253)</f>
        <v>Novazzano</v>
      </c>
    </row>
    <row r="2254" spans="1:3" x14ac:dyDescent="0.2">
      <c r="A2254" s="161">
        <f>IF(ISBLANK('Nomenklatur komplett'!Q2254),"",'Nomenklatur komplett'!Q2254)</f>
        <v>5408</v>
      </c>
      <c r="B2254" s="161">
        <f>IF(ISBLANK('Nomenklatur komplett'!R2254),"",'Nomenklatur komplett'!R2254)</f>
        <v>14620</v>
      </c>
      <c r="C2254" s="162" t="str">
        <f>IF(ISBLANK('Nomenklatur komplett'!S2254),"-",'Nomenklatur komplett'!S2254)</f>
        <v>Noville</v>
      </c>
    </row>
    <row r="2255" spans="1:3" x14ac:dyDescent="0.2">
      <c r="A2255" s="161" t="str">
        <f>IF(ISBLANK('Nomenklatur komplett'!Q2255),"",'Nomenklatur komplett'!Q2255)</f>
        <v/>
      </c>
      <c r="B2255" s="161">
        <f>IF(ISBLANK('Nomenklatur komplett'!R2255),"",'Nomenklatur komplett'!R2255)</f>
        <v>10231</v>
      </c>
      <c r="C2255" s="162" t="str">
        <f>IF(ISBLANK('Nomenklatur komplett'!S2255),"-",'Nomenklatur komplett'!S2255)</f>
        <v>Nufenen</v>
      </c>
    </row>
    <row r="2256" spans="1:3" x14ac:dyDescent="0.2">
      <c r="A2256" s="161">
        <f>IF(ISBLANK('Nomenklatur komplett'!Q2256),"",'Nomenklatur komplett'!Q2256)</f>
        <v>2478</v>
      </c>
      <c r="B2256" s="161">
        <f>IF(ISBLANK('Nomenklatur komplett'!R2256),"",'Nomenklatur komplett'!R2256)</f>
        <v>12545</v>
      </c>
      <c r="C2256" s="162" t="str">
        <f>IF(ISBLANK('Nomenklatur komplett'!S2256),"-",'Nomenklatur komplett'!S2256)</f>
        <v>Nuglar-St. Pantaleon</v>
      </c>
    </row>
    <row r="2257" spans="1:3" x14ac:dyDescent="0.2">
      <c r="A2257" s="161">
        <f>IF(ISBLANK('Nomenklatur komplett'!Q2257),"",'Nomenklatur komplett'!Q2257)</f>
        <v>2621</v>
      </c>
      <c r="B2257" s="161">
        <f>IF(ISBLANK('Nomenklatur komplett'!R2257),"",'Nomenklatur komplett'!R2257)</f>
        <v>12546</v>
      </c>
      <c r="C2257" s="162" t="str">
        <f>IF(ISBLANK('Nomenklatur komplett'!S2257),"-",'Nomenklatur komplett'!S2257)</f>
        <v>Nunningen</v>
      </c>
    </row>
    <row r="2258" spans="1:3" x14ac:dyDescent="0.2">
      <c r="A2258" s="161" t="str">
        <f>IF(ISBLANK('Nomenklatur komplett'!Q2258),"",'Nomenklatur komplett'!Q2258)</f>
        <v/>
      </c>
      <c r="B2258" s="161">
        <f>IF(ISBLANK('Nomenklatur komplett'!R2258),"",'Nomenklatur komplett'!R2258)</f>
        <v>12557</v>
      </c>
      <c r="C2258" s="162" t="str">
        <f>IF(ISBLANK('Nomenklatur komplett'!S2258),"-",'Nomenklatur komplett'!S2258)</f>
        <v>Nussbaumen</v>
      </c>
    </row>
    <row r="2259" spans="1:3" x14ac:dyDescent="0.2">
      <c r="A2259" s="161">
        <f>IF(ISBLANK('Nomenklatur komplett'!Q2259),"",'Nomenklatur komplett'!Q2259)</f>
        <v>2854</v>
      </c>
      <c r="B2259" s="161">
        <f>IF(ISBLANK('Nomenklatur komplett'!R2259),"",'Nomenklatur komplett'!R2259)</f>
        <v>13793</v>
      </c>
      <c r="C2259" s="162" t="str">
        <f>IF(ISBLANK('Nomenklatur komplett'!S2259),"-",'Nomenklatur komplett'!S2259)</f>
        <v>Nusshof</v>
      </c>
    </row>
    <row r="2260" spans="1:3" x14ac:dyDescent="0.2">
      <c r="A2260" s="161">
        <f>IF(ISBLANK('Nomenklatur komplett'!Q2260),"",'Nomenklatur komplett'!Q2260)</f>
        <v>2035</v>
      </c>
      <c r="B2260" s="161">
        <f>IF(ISBLANK('Nomenklatur komplett'!R2260),"",'Nomenklatur komplett'!R2260)</f>
        <v>12549</v>
      </c>
      <c r="C2260" s="162" t="str">
        <f>IF(ISBLANK('Nomenklatur komplett'!S2260),"-",'Nomenklatur komplett'!S2260)</f>
        <v>Nuvilly</v>
      </c>
    </row>
    <row r="2261" spans="1:3" x14ac:dyDescent="0.2">
      <c r="A2261" s="161">
        <f>IF(ISBLANK('Nomenklatur komplett'!Q2261),"",'Nomenklatur komplett'!Q2261)</f>
        <v>5724</v>
      </c>
      <c r="B2261" s="161">
        <f>IF(ISBLANK('Nomenklatur komplett'!R2261),"",'Nomenklatur komplett'!R2261)</f>
        <v>14659</v>
      </c>
      <c r="C2261" s="162" t="str">
        <f>IF(ISBLANK('Nomenklatur komplett'!S2261),"-",'Nomenklatur komplett'!S2261)</f>
        <v>Nyon</v>
      </c>
    </row>
    <row r="2262" spans="1:3" x14ac:dyDescent="0.2">
      <c r="A2262" s="161" t="str">
        <f>IF(ISBLANK('Nomenklatur komplett'!Q2262),"",'Nomenklatur komplett'!Q2262)</f>
        <v/>
      </c>
      <c r="B2262" s="161">
        <f>IF(ISBLANK('Nomenklatur komplett'!R2262),"",'Nomenklatur komplett'!R2262)</f>
        <v>12541</v>
      </c>
      <c r="C2262" s="162" t="str">
        <f>IF(ISBLANK('Nomenklatur komplett'!S2262),"-",'Nomenklatur komplett'!S2262)</f>
        <v>Näfels</v>
      </c>
    </row>
    <row r="2263" spans="1:3" x14ac:dyDescent="0.2">
      <c r="A2263" s="161">
        <f>IF(ISBLANK('Nomenklatur komplett'!Q2263),"",'Nomenklatur komplett'!Q2263)</f>
        <v>64</v>
      </c>
      <c r="B2263" s="161">
        <f>IF(ISBLANK('Nomenklatur komplett'!R2263),"",'Nomenklatur komplett'!R2263)</f>
        <v>12547</v>
      </c>
      <c r="C2263" s="162" t="str">
        <f>IF(ISBLANK('Nomenklatur komplett'!S2263),"-",'Nomenklatur komplett'!S2263)</f>
        <v>Nürensdorf</v>
      </c>
    </row>
    <row r="2264" spans="1:3" x14ac:dyDescent="0.2">
      <c r="A2264" s="161" t="str">
        <f>IF(ISBLANK('Nomenklatur komplett'!Q2264),"",'Nomenklatur komplett'!Q2264)</f>
        <v/>
      </c>
      <c r="B2264" s="161">
        <f>IF(ISBLANK('Nomenklatur komplett'!R2264),"",'Nomenklatur komplett'!R2264)</f>
        <v>11381</v>
      </c>
      <c r="C2264" s="162" t="str">
        <f>IF(ISBLANK('Nomenklatur komplett'!S2264),"-",'Nomenklatur komplett'!S2264)</f>
        <v>Oberaach</v>
      </c>
    </row>
    <row r="2265" spans="1:3" x14ac:dyDescent="0.2">
      <c r="A2265" s="161">
        <f>IF(ISBLANK('Nomenklatur komplett'!Q2265),"",'Nomenklatur komplett'!Q2265)</f>
        <v>357</v>
      </c>
      <c r="B2265" s="161">
        <f>IF(ISBLANK('Nomenklatur komplett'!R2265),"",'Nomenklatur komplett'!R2265)</f>
        <v>15035</v>
      </c>
      <c r="C2265" s="162" t="str">
        <f>IF(ISBLANK('Nomenklatur komplett'!S2265),"-",'Nomenklatur komplett'!S2265)</f>
        <v>Oberbalm</v>
      </c>
    </row>
    <row r="2266" spans="1:3" x14ac:dyDescent="0.2">
      <c r="A2266" s="161">
        <f>IF(ISBLANK('Nomenklatur komplett'!Q2266),"",'Nomenklatur komplett'!Q2266)</f>
        <v>983</v>
      </c>
      <c r="B2266" s="161">
        <f>IF(ISBLANK('Nomenklatur komplett'!R2266),"",'Nomenklatur komplett'!R2266)</f>
        <v>15368</v>
      </c>
      <c r="C2266" s="162" t="str">
        <f>IF(ISBLANK('Nomenklatur komplett'!S2266),"-",'Nomenklatur komplett'!S2266)</f>
        <v>Oberbipp</v>
      </c>
    </row>
    <row r="2267" spans="1:3" x14ac:dyDescent="0.2">
      <c r="A2267" s="161">
        <f>IF(ISBLANK('Nomenklatur komplett'!Q2267),"",'Nomenklatur komplett'!Q2267)</f>
        <v>2406</v>
      </c>
      <c r="B2267" s="161">
        <f>IF(ISBLANK('Nomenklatur komplett'!R2267),"",'Nomenklatur komplett'!R2267)</f>
        <v>13708</v>
      </c>
      <c r="C2267" s="162" t="str">
        <f>IF(ISBLANK('Nomenklatur komplett'!S2267),"-",'Nomenklatur komplett'!S2267)</f>
        <v>Oberbuchsiten</v>
      </c>
    </row>
    <row r="2268" spans="1:3" x14ac:dyDescent="0.2">
      <c r="A2268" s="161">
        <f>IF(ISBLANK('Nomenklatur komplett'!Q2268),"",'Nomenklatur komplett'!Q2268)</f>
        <v>418</v>
      </c>
      <c r="B2268" s="161">
        <f>IF(ISBLANK('Nomenklatur komplett'!R2268),"",'Nomenklatur komplett'!R2268)</f>
        <v>15075</v>
      </c>
      <c r="C2268" s="162" t="str">
        <f>IF(ISBLANK('Nomenklatur komplett'!S2268),"-",'Nomenklatur komplett'!S2268)</f>
        <v>Oberburg</v>
      </c>
    </row>
    <row r="2269" spans="1:3" x14ac:dyDescent="0.2">
      <c r="A2269" s="161" t="str">
        <f>IF(ISBLANK('Nomenklatur komplett'!Q2269),"",'Nomenklatur komplett'!Q2269)</f>
        <v/>
      </c>
      <c r="B2269" s="161">
        <f>IF(ISBLANK('Nomenklatur komplett'!R2269),"",'Nomenklatur komplett'!R2269)</f>
        <v>12555</v>
      </c>
      <c r="C2269" s="162" t="str">
        <f>IF(ISBLANK('Nomenklatur komplett'!S2269),"-",'Nomenklatur komplett'!S2269)</f>
        <v>Oberbussnang</v>
      </c>
    </row>
    <row r="2270" spans="1:3" x14ac:dyDescent="0.2">
      <c r="A2270" s="161" t="str">
        <f>IF(ISBLANK('Nomenklatur komplett'!Q2270),"",'Nomenklatur komplett'!Q2270)</f>
        <v/>
      </c>
      <c r="B2270" s="161">
        <f>IF(ISBLANK('Nomenklatur komplett'!R2270),"",'Nomenklatur komplett'!R2270)</f>
        <v>12553</v>
      </c>
      <c r="C2270" s="162" t="str">
        <f>IF(ISBLANK('Nomenklatur komplett'!S2270),"-",'Nomenklatur komplett'!S2270)</f>
        <v>Oberbözberg</v>
      </c>
    </row>
    <row r="2271" spans="1:3" x14ac:dyDescent="0.2">
      <c r="A2271" s="161">
        <f>IF(ISBLANK('Nomenklatur komplett'!Q2271),"",'Nomenklatur komplett'!Q2271)</f>
        <v>3424</v>
      </c>
      <c r="B2271" s="161">
        <f>IF(ISBLANK('Nomenklatur komplett'!R2271),"",'Nomenklatur komplett'!R2271)</f>
        <v>14461</v>
      </c>
      <c r="C2271" s="162" t="str">
        <f>IF(ISBLANK('Nomenklatur komplett'!S2271),"-",'Nomenklatur komplett'!S2271)</f>
        <v>Oberbüren</v>
      </c>
    </row>
    <row r="2272" spans="1:3" x14ac:dyDescent="0.2">
      <c r="A2272" s="161" t="str">
        <f>IF(ISBLANK('Nomenklatur komplett'!Q2272),"",'Nomenklatur komplett'!Q2272)</f>
        <v/>
      </c>
      <c r="B2272" s="161">
        <f>IF(ISBLANK('Nomenklatur komplett'!R2272),"",'Nomenklatur komplett'!R2272)</f>
        <v>16501</v>
      </c>
      <c r="C2272" s="162" t="str">
        <f>IF(ISBLANK('Nomenklatur komplett'!S2272),"-",'Nomenklatur komplett'!S2272)</f>
        <v>Obercastels</v>
      </c>
    </row>
    <row r="2273" spans="1:3" x14ac:dyDescent="0.2">
      <c r="A2273" s="161">
        <f>IF(ISBLANK('Nomenklatur komplett'!Q2273),"",'Nomenklatur komplett'!Q2273)</f>
        <v>619</v>
      </c>
      <c r="B2273" s="161">
        <f>IF(ISBLANK('Nomenklatur komplett'!R2273),"",'Nomenklatur komplett'!R2273)</f>
        <v>15635</v>
      </c>
      <c r="C2273" s="162" t="str">
        <f>IF(ISBLANK('Nomenklatur komplett'!S2273),"-",'Nomenklatur komplett'!S2273)</f>
        <v>Oberdiessbach</v>
      </c>
    </row>
    <row r="2274" spans="1:3" x14ac:dyDescent="0.2">
      <c r="A2274" s="161">
        <f>IF(ISBLANK('Nomenklatur komplett'!Q2274),"",'Nomenklatur komplett'!Q2274)</f>
        <v>2892</v>
      </c>
      <c r="B2274" s="161">
        <f>IF(ISBLANK('Nomenklatur komplett'!R2274),"",'Nomenklatur komplett'!R2274)</f>
        <v>13820</v>
      </c>
      <c r="C2274" s="162" t="str">
        <f>IF(ISBLANK('Nomenklatur komplett'!S2274),"-",'Nomenklatur komplett'!S2274)</f>
        <v>Oberdorf (BL)</v>
      </c>
    </row>
    <row r="2275" spans="1:3" x14ac:dyDescent="0.2">
      <c r="A2275" s="161">
        <f>IF(ISBLANK('Nomenklatur komplett'!Q2275),"",'Nomenklatur komplett'!Q2275)</f>
        <v>1508</v>
      </c>
      <c r="B2275" s="161">
        <f>IF(ISBLANK('Nomenklatur komplett'!R2275),"",'Nomenklatur komplett'!R2275)</f>
        <v>12556</v>
      </c>
      <c r="C2275" s="162" t="str">
        <f>IF(ISBLANK('Nomenklatur komplett'!S2275),"-",'Nomenklatur komplett'!S2275)</f>
        <v>Oberdorf (NW)</v>
      </c>
    </row>
    <row r="2276" spans="1:3" x14ac:dyDescent="0.2">
      <c r="A2276" s="161">
        <f>IF(ISBLANK('Nomenklatur komplett'!Q2276),"",'Nomenklatur komplett'!Q2276)</f>
        <v>2553</v>
      </c>
      <c r="B2276" s="161">
        <f>IF(ISBLANK('Nomenklatur komplett'!R2276),"",'Nomenklatur komplett'!R2276)</f>
        <v>12502</v>
      </c>
      <c r="C2276" s="162" t="str">
        <f>IF(ISBLANK('Nomenklatur komplett'!S2276),"-",'Nomenklatur komplett'!S2276)</f>
        <v>Oberdorf (SO)</v>
      </c>
    </row>
    <row r="2277" spans="1:3" x14ac:dyDescent="0.2">
      <c r="A2277" s="161">
        <f>IF(ISBLANK('Nomenklatur komplett'!Q2277),"",'Nomenklatur komplett'!Q2277)</f>
        <v>3111</v>
      </c>
      <c r="B2277" s="161">
        <f>IF(ISBLANK('Nomenklatur komplett'!R2277),"",'Nomenklatur komplett'!R2277)</f>
        <v>14102</v>
      </c>
      <c r="C2277" s="162" t="str">
        <f>IF(ISBLANK('Nomenklatur komplett'!S2277),"-",'Nomenklatur komplett'!S2277)</f>
        <v>Oberegg</v>
      </c>
    </row>
    <row r="2278" spans="1:3" x14ac:dyDescent="0.2">
      <c r="A2278" s="161" t="str">
        <f>IF(ISBLANK('Nomenklatur komplett'!Q2278),"",'Nomenklatur komplett'!Q2278)</f>
        <v/>
      </c>
      <c r="B2278" s="161">
        <f>IF(ISBLANK('Nomenklatur komplett'!R2278),"",'Nomenklatur komplett'!R2278)</f>
        <v>12460</v>
      </c>
      <c r="C2278" s="162" t="str">
        <f>IF(ISBLANK('Nomenklatur komplett'!S2278),"-",'Nomenklatur komplett'!S2278)</f>
        <v>Oberehrendingen</v>
      </c>
    </row>
    <row r="2279" spans="1:3" x14ac:dyDescent="0.2">
      <c r="A2279" s="161">
        <f>IF(ISBLANK('Nomenklatur komplett'!Q2279),"",'Nomenklatur komplett'!Q2279)</f>
        <v>65</v>
      </c>
      <c r="B2279" s="161">
        <f>IF(ISBLANK('Nomenklatur komplett'!R2279),"",'Nomenklatur komplett'!R2279)</f>
        <v>12524</v>
      </c>
      <c r="C2279" s="162" t="str">
        <f>IF(ISBLANK('Nomenklatur komplett'!S2279),"-",'Nomenklatur komplett'!S2279)</f>
        <v>Oberembrach</v>
      </c>
    </row>
    <row r="2280" spans="1:3" x14ac:dyDescent="0.2">
      <c r="A2280" s="161">
        <f>IF(ISBLANK('Nomenklatur komplett'!Q2280),"",'Nomenklatur komplett'!Q2280)</f>
        <v>6112</v>
      </c>
      <c r="B2280" s="161">
        <f>IF(ISBLANK('Nomenklatur komplett'!R2280),"",'Nomenklatur komplett'!R2280)</f>
        <v>12464</v>
      </c>
      <c r="C2280" s="162" t="str">
        <f>IF(ISBLANK('Nomenklatur komplett'!S2280),"-",'Nomenklatur komplett'!S2280)</f>
        <v>Oberems</v>
      </c>
    </row>
    <row r="2281" spans="1:3" x14ac:dyDescent="0.2">
      <c r="A2281" s="161" t="str">
        <f>IF(ISBLANK('Nomenklatur komplett'!Q2281),"",'Nomenklatur komplett'!Q2281)</f>
        <v/>
      </c>
      <c r="B2281" s="161">
        <f>IF(ISBLANK('Nomenklatur komplett'!R2281),"",'Nomenklatur komplett'!R2281)</f>
        <v>16525</v>
      </c>
      <c r="C2281" s="162" t="str">
        <f>IF(ISBLANK('Nomenklatur komplett'!S2281),"-",'Nomenklatur komplett'!S2281)</f>
        <v>Oberendingen</v>
      </c>
    </row>
    <row r="2282" spans="1:3" x14ac:dyDescent="0.2">
      <c r="A2282" s="161">
        <f>IF(ISBLANK('Nomenklatur komplett'!Q2282),"",'Nomenklatur komplett'!Q2282)</f>
        <v>245</v>
      </c>
      <c r="B2282" s="161">
        <f>IF(ISBLANK('Nomenklatur komplett'!R2282),"",'Nomenklatur komplett'!R2282)</f>
        <v>13693</v>
      </c>
      <c r="C2282" s="162" t="str">
        <f>IF(ISBLANK('Nomenklatur komplett'!S2282),"-",'Nomenklatur komplett'!S2282)</f>
        <v>Oberengstringen</v>
      </c>
    </row>
    <row r="2283" spans="1:3" x14ac:dyDescent="0.2">
      <c r="A2283" s="161">
        <f>IF(ISBLANK('Nomenklatur komplett'!Q2283),"",'Nomenklatur komplett'!Q2283)</f>
        <v>4010</v>
      </c>
      <c r="B2283" s="161">
        <f>IF(ISBLANK('Nomenklatur komplett'!R2283),"",'Nomenklatur komplett'!R2283)</f>
        <v>12465</v>
      </c>
      <c r="C2283" s="162" t="str">
        <f>IF(ISBLANK('Nomenklatur komplett'!S2283),"-",'Nomenklatur komplett'!S2283)</f>
        <v>Oberentfelden</v>
      </c>
    </row>
    <row r="2284" spans="1:3" x14ac:dyDescent="0.2">
      <c r="A2284" s="161" t="str">
        <f>IF(ISBLANK('Nomenklatur komplett'!Q2284),"",'Nomenklatur komplett'!Q2284)</f>
        <v/>
      </c>
      <c r="B2284" s="161">
        <f>IF(ISBLANK('Nomenklatur komplett'!R2284),"",'Nomenklatur komplett'!R2284)</f>
        <v>12466</v>
      </c>
      <c r="C2284" s="162" t="str">
        <f>IF(ISBLANK('Nomenklatur komplett'!S2284),"-",'Nomenklatur komplett'!S2284)</f>
        <v>Obererlinsbach</v>
      </c>
    </row>
    <row r="2285" spans="1:3" x14ac:dyDescent="0.2">
      <c r="A2285" s="161" t="str">
        <f>IF(ISBLANK('Nomenklatur komplett'!Q2285),"",'Nomenklatur komplett'!Q2285)</f>
        <v/>
      </c>
      <c r="B2285" s="161">
        <f>IF(ISBLANK('Nomenklatur komplett'!R2285),"",'Nomenklatur komplett'!R2285)</f>
        <v>12467</v>
      </c>
      <c r="C2285" s="162" t="str">
        <f>IF(ISBLANK('Nomenklatur komplett'!S2285),"-",'Nomenklatur komplett'!S2285)</f>
        <v>Oberflachs</v>
      </c>
    </row>
    <row r="2286" spans="1:3" x14ac:dyDescent="0.2">
      <c r="A2286" s="161">
        <f>IF(ISBLANK('Nomenklatur komplett'!Q2286),"",'Nomenklatur komplett'!Q2286)</f>
        <v>2528</v>
      </c>
      <c r="B2286" s="161">
        <f>IF(ISBLANK('Nomenklatur komplett'!R2286),"",'Nomenklatur komplett'!R2286)</f>
        <v>13737</v>
      </c>
      <c r="C2286" s="162" t="str">
        <f>IF(ISBLANK('Nomenklatur komplett'!S2286),"-",'Nomenklatur komplett'!S2286)</f>
        <v>Obergerlafingen</v>
      </c>
    </row>
    <row r="2287" spans="1:3" x14ac:dyDescent="0.2">
      <c r="A2287" s="161" t="str">
        <f>IF(ISBLANK('Nomenklatur komplett'!Q2287),"",'Nomenklatur komplett'!Q2287)</f>
        <v/>
      </c>
      <c r="B2287" s="161">
        <f>IF(ISBLANK('Nomenklatur komplett'!R2287),"",'Nomenklatur komplett'!R2287)</f>
        <v>12477</v>
      </c>
      <c r="C2287" s="162" t="str">
        <f>IF(ISBLANK('Nomenklatur komplett'!S2287),"-",'Nomenklatur komplett'!S2287)</f>
        <v>Obergesteln</v>
      </c>
    </row>
    <row r="2288" spans="1:3" x14ac:dyDescent="0.2">
      <c r="A2288" s="161">
        <f>IF(ISBLANK('Nomenklatur komplett'!Q2288),"",'Nomenklatur komplett'!Q2288)</f>
        <v>92</v>
      </c>
      <c r="B2288" s="161">
        <f>IF(ISBLANK('Nomenklatur komplett'!R2288),"",'Nomenklatur komplett'!R2288)</f>
        <v>12469</v>
      </c>
      <c r="C2288" s="162" t="str">
        <f>IF(ISBLANK('Nomenklatur komplett'!S2288),"-",'Nomenklatur komplett'!S2288)</f>
        <v>Oberglatt</v>
      </c>
    </row>
    <row r="2289" spans="1:3" x14ac:dyDescent="0.2">
      <c r="A2289" s="161">
        <f>IF(ISBLANK('Nomenklatur komplett'!Q2289),"",'Nomenklatur komplett'!Q2289)</f>
        <v>6076</v>
      </c>
      <c r="B2289" s="161">
        <f>IF(ISBLANK('Nomenklatur komplett'!R2289),"",'Nomenklatur komplett'!R2289)</f>
        <v>14958</v>
      </c>
      <c r="C2289" s="162" t="str">
        <f>IF(ISBLANK('Nomenklatur komplett'!S2289),"-",'Nomenklatur komplett'!S2289)</f>
        <v>Obergoms</v>
      </c>
    </row>
    <row r="2290" spans="1:3" x14ac:dyDescent="0.2">
      <c r="A2290" s="161">
        <f>IF(ISBLANK('Nomenklatur komplett'!Q2290),"",'Nomenklatur komplett'!Q2290)</f>
        <v>2497</v>
      </c>
      <c r="B2290" s="161">
        <f>IF(ISBLANK('Nomenklatur komplett'!R2290),"",'Nomenklatur komplett'!R2290)</f>
        <v>12462</v>
      </c>
      <c r="C2290" s="162" t="str">
        <f>IF(ISBLANK('Nomenklatur komplett'!S2290),"-",'Nomenklatur komplett'!S2290)</f>
        <v>Obergösgen</v>
      </c>
    </row>
    <row r="2291" spans="1:3" x14ac:dyDescent="0.2">
      <c r="A2291" s="161">
        <f>IF(ISBLANK('Nomenklatur komplett'!Q2291),"",'Nomenklatur komplett'!Q2291)</f>
        <v>2972</v>
      </c>
      <c r="B2291" s="161">
        <f>IF(ISBLANK('Nomenklatur komplett'!R2291),"",'Nomenklatur komplett'!R2291)</f>
        <v>12471</v>
      </c>
      <c r="C2291" s="162" t="str">
        <f>IF(ISBLANK('Nomenklatur komplett'!S2291),"-",'Nomenklatur komplett'!S2291)</f>
        <v>Oberhallau</v>
      </c>
    </row>
    <row r="2292" spans="1:3" x14ac:dyDescent="0.2">
      <c r="A2292" s="161">
        <f>IF(ISBLANK('Nomenklatur komplett'!Q2292),"",'Nomenklatur komplett'!Q2292)</f>
        <v>3375</v>
      </c>
      <c r="B2292" s="161">
        <f>IF(ISBLANK('Nomenklatur komplett'!R2292),"",'Nomenklatur komplett'!R2292)</f>
        <v>14444</v>
      </c>
      <c r="C2292" s="162" t="str">
        <f>IF(ISBLANK('Nomenklatur komplett'!S2292),"-",'Nomenklatur komplett'!S2292)</f>
        <v>Oberhelfenschwil</v>
      </c>
    </row>
    <row r="2293" spans="1:3" x14ac:dyDescent="0.2">
      <c r="A2293" s="161">
        <f>IF(ISBLANK('Nomenklatur komplett'!Q2293),"",'Nomenklatur komplett'!Q2293)</f>
        <v>4173</v>
      </c>
      <c r="B2293" s="161">
        <f>IF(ISBLANK('Nomenklatur komplett'!R2293),"",'Nomenklatur komplett'!R2293)</f>
        <v>12472</v>
      </c>
      <c r="C2293" s="162" t="str">
        <f>IF(ISBLANK('Nomenklatur komplett'!S2293),"-",'Nomenklatur komplett'!S2293)</f>
        <v>Oberhof</v>
      </c>
    </row>
    <row r="2294" spans="1:3" x14ac:dyDescent="0.2">
      <c r="A2294" s="161" t="str">
        <f>IF(ISBLANK('Nomenklatur komplett'!Q2294),"",'Nomenklatur komplett'!Q2294)</f>
        <v/>
      </c>
      <c r="B2294" s="161">
        <f>IF(ISBLANK('Nomenklatur komplett'!R2294),"",'Nomenklatur komplett'!R2294)</f>
        <v>12473</v>
      </c>
      <c r="C2294" s="162" t="str">
        <f>IF(ISBLANK('Nomenklatur komplett'!S2294),"-",'Nomenklatur komplett'!S2294)</f>
        <v>Oberhofen (AG)</v>
      </c>
    </row>
    <row r="2295" spans="1:3" x14ac:dyDescent="0.2">
      <c r="A2295" s="161">
        <f>IF(ISBLANK('Nomenklatur komplett'!Q2295),"",'Nomenklatur komplett'!Q2295)</f>
        <v>934</v>
      </c>
      <c r="B2295" s="161">
        <f>IF(ISBLANK('Nomenklatur komplett'!R2295),"",'Nomenklatur komplett'!R2295)</f>
        <v>15331</v>
      </c>
      <c r="C2295" s="162" t="str">
        <f>IF(ISBLANK('Nomenklatur komplett'!S2295),"-",'Nomenklatur komplett'!S2295)</f>
        <v>Oberhofen am Thunersee</v>
      </c>
    </row>
    <row r="2296" spans="1:3" x14ac:dyDescent="0.2">
      <c r="A2296" s="161" t="str">
        <f>IF(ISBLANK('Nomenklatur komplett'!Q2296),"",'Nomenklatur komplett'!Q2296)</f>
        <v/>
      </c>
      <c r="B2296" s="161">
        <f>IF(ISBLANK('Nomenklatur komplett'!R2296),"",'Nomenklatur komplett'!R2296)</f>
        <v>12474</v>
      </c>
      <c r="C2296" s="162" t="str">
        <f>IF(ISBLANK('Nomenklatur komplett'!S2296),"-",'Nomenklatur komplett'!S2296)</f>
        <v>Oberhofen bei Kreuzlingen</v>
      </c>
    </row>
    <row r="2297" spans="1:3" x14ac:dyDescent="0.2">
      <c r="A2297" s="161" t="str">
        <f>IF(ISBLANK('Nomenklatur komplett'!Q2297),"",'Nomenklatur komplett'!Q2297)</f>
        <v/>
      </c>
      <c r="B2297" s="161">
        <f>IF(ISBLANK('Nomenklatur komplett'!R2297),"",'Nomenklatur komplett'!R2297)</f>
        <v>16199</v>
      </c>
      <c r="C2297" s="162" t="str">
        <f>IF(ISBLANK('Nomenklatur komplett'!S2297),"-",'Nomenklatur komplett'!S2297)</f>
        <v>Oberhofen bei Münchwilen</v>
      </c>
    </row>
    <row r="2298" spans="1:3" x14ac:dyDescent="0.2">
      <c r="A2298" s="161">
        <f>IF(ISBLANK('Nomenklatur komplett'!Q2298),"",'Nomenklatur komplett'!Q2298)</f>
        <v>629</v>
      </c>
      <c r="B2298" s="161">
        <f>IF(ISBLANK('Nomenklatur komplett'!R2298),"",'Nomenklatur komplett'!R2298)</f>
        <v>15191</v>
      </c>
      <c r="C2298" s="162" t="str">
        <f>IF(ISBLANK('Nomenklatur komplett'!S2298),"-",'Nomenklatur komplett'!S2298)</f>
        <v>Oberhünigen</v>
      </c>
    </row>
    <row r="2299" spans="1:3" x14ac:dyDescent="0.2">
      <c r="A2299" s="161">
        <f>IF(ISBLANK('Nomenklatur komplett'!Q2299),"",'Nomenklatur komplett'!Q2299)</f>
        <v>1368</v>
      </c>
      <c r="B2299" s="161">
        <f>IF(ISBLANK('Nomenklatur komplett'!R2299),"",'Nomenklatur komplett'!R2299)</f>
        <v>12475</v>
      </c>
      <c r="C2299" s="162" t="str">
        <f>IF(ISBLANK('Nomenklatur komplett'!S2299),"-",'Nomenklatur komplett'!S2299)</f>
        <v>Oberiberg</v>
      </c>
    </row>
    <row r="2300" spans="1:3" x14ac:dyDescent="0.2">
      <c r="A2300" s="161">
        <f>IF(ISBLANK('Nomenklatur komplett'!Q2300),"",'Nomenklatur komplett'!Q2300)</f>
        <v>1095</v>
      </c>
      <c r="B2300" s="161">
        <f>IF(ISBLANK('Nomenklatur komplett'!R2300),"",'Nomenklatur komplett'!R2300)</f>
        <v>15569</v>
      </c>
      <c r="C2300" s="162" t="str">
        <f>IF(ISBLANK('Nomenklatur komplett'!S2300),"-",'Nomenklatur komplett'!S2300)</f>
        <v>Oberkirch</v>
      </c>
    </row>
    <row r="2301" spans="1:3" x14ac:dyDescent="0.2">
      <c r="A2301" s="161">
        <f>IF(ISBLANK('Nomenklatur komplett'!Q2301),"",'Nomenklatur komplett'!Q2301)</f>
        <v>4140</v>
      </c>
      <c r="B2301" s="161">
        <f>IF(ISBLANK('Nomenklatur komplett'!R2301),"",'Nomenklatur komplett'!R2301)</f>
        <v>12454</v>
      </c>
      <c r="C2301" s="162" t="str">
        <f>IF(ISBLANK('Nomenklatur komplett'!S2301),"-",'Nomenklatur komplett'!S2301)</f>
        <v>Oberkulm</v>
      </c>
    </row>
    <row r="2302" spans="1:3" x14ac:dyDescent="0.2">
      <c r="A2302" s="161">
        <f>IF(ISBLANK('Nomenklatur komplett'!Q2302),"",'Nomenklatur komplett'!Q2302)</f>
        <v>935</v>
      </c>
      <c r="B2302" s="161">
        <f>IF(ISBLANK('Nomenklatur komplett'!R2302),"",'Nomenklatur komplett'!R2302)</f>
        <v>15332</v>
      </c>
      <c r="C2302" s="162" t="str">
        <f>IF(ISBLANK('Nomenklatur komplett'!S2302),"-",'Nomenklatur komplett'!S2302)</f>
        <v>Oberlangenegg</v>
      </c>
    </row>
    <row r="2303" spans="1:3" x14ac:dyDescent="0.2">
      <c r="A2303" s="161" t="str">
        <f>IF(ISBLANK('Nomenklatur komplett'!Q2303),"",'Nomenklatur komplett'!Q2303)</f>
        <v/>
      </c>
      <c r="B2303" s="161">
        <f>IF(ISBLANK('Nomenklatur komplett'!R2303),"",'Nomenklatur komplett'!R2303)</f>
        <v>16179</v>
      </c>
      <c r="C2303" s="162" t="str">
        <f>IF(ISBLANK('Nomenklatur komplett'!S2303),"-",'Nomenklatur komplett'!S2303)</f>
        <v>Oberleibstadt</v>
      </c>
    </row>
    <row r="2304" spans="1:3" x14ac:dyDescent="0.2">
      <c r="A2304" s="161">
        <f>IF(ISBLANK('Nomenklatur komplett'!Q2304),"",'Nomenklatur komplett'!Q2304)</f>
        <v>4073</v>
      </c>
      <c r="B2304" s="161">
        <f>IF(ISBLANK('Nomenklatur komplett'!R2304),"",'Nomenklatur komplett'!R2304)</f>
        <v>12452</v>
      </c>
      <c r="C2304" s="162" t="str">
        <f>IF(ISBLANK('Nomenklatur komplett'!S2304),"-",'Nomenklatur komplett'!S2304)</f>
        <v>Oberlunkhofen</v>
      </c>
    </row>
    <row r="2305" spans="1:3" x14ac:dyDescent="0.2">
      <c r="A2305" s="161" t="str">
        <f>IF(ISBLANK('Nomenklatur komplett'!Q2305),"",'Nomenklatur komplett'!Q2305)</f>
        <v/>
      </c>
      <c r="B2305" s="161">
        <f>IF(ISBLANK('Nomenklatur komplett'!R2305),"",'Nomenklatur komplett'!R2305)</f>
        <v>16335</v>
      </c>
      <c r="C2305" s="162" t="str">
        <f>IF(ISBLANK('Nomenklatur komplett'!S2305),"-",'Nomenklatur komplett'!S2305)</f>
        <v>Obermuhleren-Zimmerwald</v>
      </c>
    </row>
    <row r="2306" spans="1:3" x14ac:dyDescent="0.2">
      <c r="A2306" s="161">
        <f>IF(ISBLANK('Nomenklatur komplett'!Q2306),"",'Nomenklatur komplett'!Q2306)</f>
        <v>4256</v>
      </c>
      <c r="B2306" s="161">
        <f>IF(ISBLANK('Nomenklatur komplett'!R2306),"",'Nomenklatur komplett'!R2306)</f>
        <v>12468</v>
      </c>
      <c r="C2306" s="162" t="str">
        <f>IF(ISBLANK('Nomenklatur komplett'!S2306),"-",'Nomenklatur komplett'!S2306)</f>
        <v>Obermumpf</v>
      </c>
    </row>
    <row r="2307" spans="1:3" x14ac:dyDescent="0.2">
      <c r="A2307" s="161" t="str">
        <f>IF(ISBLANK('Nomenklatur komplett'!Q2307),"",'Nomenklatur komplett'!Q2307)</f>
        <v/>
      </c>
      <c r="B2307" s="161">
        <f>IF(ISBLANK('Nomenklatur komplett'!R2307),"",'Nomenklatur komplett'!R2307)</f>
        <v>12448</v>
      </c>
      <c r="C2307" s="162" t="str">
        <f>IF(ISBLANK('Nomenklatur komplett'!S2307),"-",'Nomenklatur komplett'!S2307)</f>
        <v>Oberneunforn</v>
      </c>
    </row>
    <row r="2308" spans="1:3" x14ac:dyDescent="0.2">
      <c r="A2308" s="161" t="str">
        <f>IF(ISBLANK('Nomenklatur komplett'!Q2308),"",'Nomenklatur komplett'!Q2308)</f>
        <v/>
      </c>
      <c r="B2308" s="161">
        <f>IF(ISBLANK('Nomenklatur komplett'!R2308),"",'Nomenklatur komplett'!R2308)</f>
        <v>12450</v>
      </c>
      <c r="C2308" s="162" t="str">
        <f>IF(ISBLANK('Nomenklatur komplett'!S2308),"-",'Nomenklatur komplett'!S2308)</f>
        <v>Oberramsern</v>
      </c>
    </row>
    <row r="2309" spans="1:3" x14ac:dyDescent="0.2">
      <c r="A2309" s="161" t="str">
        <f>IF(ISBLANK('Nomenklatur komplett'!Q2309),"",'Nomenklatur komplett'!Q2309)</f>
        <v/>
      </c>
      <c r="B2309" s="161">
        <f>IF(ISBLANK('Nomenklatur komplett'!R2309),"",'Nomenklatur komplett'!R2309)</f>
        <v>12451</v>
      </c>
      <c r="C2309" s="162" t="str">
        <f>IF(ISBLANK('Nomenklatur komplett'!S2309),"-",'Nomenklatur komplett'!S2309)</f>
        <v>Oberried (FR)</v>
      </c>
    </row>
    <row r="2310" spans="1:3" x14ac:dyDescent="0.2">
      <c r="A2310" s="161" t="str">
        <f>IF(ISBLANK('Nomenklatur komplett'!Q2310),"",'Nomenklatur komplett'!Q2310)</f>
        <v/>
      </c>
      <c r="B2310" s="161">
        <f>IF(ISBLANK('Nomenklatur komplett'!R2310),"",'Nomenklatur komplett'!R2310)</f>
        <v>16334</v>
      </c>
      <c r="C2310" s="162" t="str">
        <f>IF(ISBLANK('Nomenklatur komplett'!S2310),"-",'Nomenklatur komplett'!S2310)</f>
        <v>Oberried (See)</v>
      </c>
    </row>
    <row r="2311" spans="1:3" x14ac:dyDescent="0.2">
      <c r="A2311" s="161">
        <f>IF(ISBLANK('Nomenklatur komplett'!Q2311),"",'Nomenklatur komplett'!Q2311)</f>
        <v>589</v>
      </c>
      <c r="B2311" s="161">
        <f>IF(ISBLANK('Nomenklatur komplett'!R2311),"",'Nomenklatur komplett'!R2311)</f>
        <v>15161</v>
      </c>
      <c r="C2311" s="162" t="str">
        <f>IF(ISBLANK('Nomenklatur komplett'!S2311),"-",'Nomenklatur komplett'!S2311)</f>
        <v>Oberried am Brienzersee</v>
      </c>
    </row>
    <row r="2312" spans="1:3" x14ac:dyDescent="0.2">
      <c r="A2312" s="161">
        <f>IF(ISBLANK('Nomenklatur komplett'!Q2312),"",'Nomenklatur komplett'!Q2312)</f>
        <v>137</v>
      </c>
      <c r="B2312" s="161">
        <f>IF(ISBLANK('Nomenklatur komplett'!R2312),"",'Nomenklatur komplett'!R2312)</f>
        <v>12461</v>
      </c>
      <c r="C2312" s="162" t="str">
        <f>IF(ISBLANK('Nomenklatur komplett'!S2312),"-",'Nomenklatur komplett'!S2312)</f>
        <v>Oberrieden</v>
      </c>
    </row>
    <row r="2313" spans="1:3" x14ac:dyDescent="0.2">
      <c r="A2313" s="161">
        <f>IF(ISBLANK('Nomenklatur komplett'!Q2313),"",'Nomenklatur komplett'!Q2313)</f>
        <v>3254</v>
      </c>
      <c r="B2313" s="161">
        <f>IF(ISBLANK('Nomenklatur komplett'!R2313),"",'Nomenklatur komplett'!R2313)</f>
        <v>14402</v>
      </c>
      <c r="C2313" s="162" t="str">
        <f>IF(ISBLANK('Nomenklatur komplett'!S2313),"-",'Nomenklatur komplett'!S2313)</f>
        <v>Oberriet (SG)</v>
      </c>
    </row>
    <row r="2314" spans="1:3" x14ac:dyDescent="0.2">
      <c r="A2314" s="161">
        <f>IF(ISBLANK('Nomenklatur komplett'!Q2314),"",'Nomenklatur komplett'!Q2314)</f>
        <v>4037</v>
      </c>
      <c r="B2314" s="161">
        <f>IF(ISBLANK('Nomenklatur komplett'!R2314),"",'Nomenklatur komplett'!R2314)</f>
        <v>12453</v>
      </c>
      <c r="C2314" s="162" t="str">
        <f>IF(ISBLANK('Nomenklatur komplett'!S2314),"-",'Nomenklatur komplett'!S2314)</f>
        <v>Oberrohrdorf</v>
      </c>
    </row>
    <row r="2315" spans="1:3" x14ac:dyDescent="0.2">
      <c r="A2315" s="161">
        <f>IF(ISBLANK('Nomenklatur komplett'!Q2315),"",'Nomenklatur komplett'!Q2315)</f>
        <v>4237</v>
      </c>
      <c r="B2315" s="161">
        <f>IF(ISBLANK('Nomenklatur komplett'!R2315),"",'Nomenklatur komplett'!R2315)</f>
        <v>12446</v>
      </c>
      <c r="C2315" s="162" t="str">
        <f>IF(ISBLANK('Nomenklatur komplett'!S2315),"-",'Nomenklatur komplett'!S2315)</f>
        <v>Oberrüti</v>
      </c>
    </row>
    <row r="2316" spans="1:3" x14ac:dyDescent="0.2">
      <c r="A2316" s="161" t="str">
        <f>IF(ISBLANK('Nomenklatur komplett'!Q2316),"",'Nomenklatur komplett'!Q2316)</f>
        <v/>
      </c>
      <c r="B2316" s="161">
        <f>IF(ISBLANK('Nomenklatur komplett'!R2316),"",'Nomenklatur komplett'!R2316)</f>
        <v>10203</v>
      </c>
      <c r="C2316" s="162" t="str">
        <f>IF(ISBLANK('Nomenklatur komplett'!S2316),"-",'Nomenklatur komplett'!S2316)</f>
        <v>Obersaxen</v>
      </c>
    </row>
    <row r="2317" spans="1:3" x14ac:dyDescent="0.2">
      <c r="A2317" s="161">
        <f>IF(ISBLANK('Nomenklatur komplett'!Q2317),"",'Nomenklatur komplett'!Q2317)</f>
        <v>3988</v>
      </c>
      <c r="B2317" s="161">
        <f>IF(ISBLANK('Nomenklatur komplett'!R2317),"",'Nomenklatur komplett'!R2317)</f>
        <v>16069</v>
      </c>
      <c r="C2317" s="162" t="str">
        <f>IF(ISBLANK('Nomenklatur komplett'!S2317),"-",'Nomenklatur komplett'!S2317)</f>
        <v>Obersaxen Mundaun</v>
      </c>
    </row>
    <row r="2318" spans="1:3" x14ac:dyDescent="0.2">
      <c r="A2318" s="161" t="str">
        <f>IF(ISBLANK('Nomenklatur komplett'!Q2318),"",'Nomenklatur komplett'!Q2318)</f>
        <v/>
      </c>
      <c r="B2318" s="161">
        <f>IF(ISBLANK('Nomenklatur komplett'!R2318),"",'Nomenklatur komplett'!R2318)</f>
        <v>16374</v>
      </c>
      <c r="C2318" s="162" t="str">
        <f>IF(ISBLANK('Nomenklatur komplett'!S2318),"-",'Nomenklatur komplett'!S2318)</f>
        <v>Oberscheunen</v>
      </c>
    </row>
    <row r="2319" spans="1:3" x14ac:dyDescent="0.2">
      <c r="A2319" s="161" t="str">
        <f>IF(ISBLANK('Nomenklatur komplett'!Q2319),"",'Nomenklatur komplett'!Q2319)</f>
        <v/>
      </c>
      <c r="B2319" s="161">
        <f>IF(ISBLANK('Nomenklatur komplett'!R2319),"",'Nomenklatur komplett'!R2319)</f>
        <v>12455</v>
      </c>
      <c r="C2319" s="162" t="str">
        <f>IF(ISBLANK('Nomenklatur komplett'!S2319),"-",'Nomenklatur komplett'!S2319)</f>
        <v>Oberschrot</v>
      </c>
    </row>
    <row r="2320" spans="1:3" x14ac:dyDescent="0.2">
      <c r="A2320" s="161">
        <f>IF(ISBLANK('Nomenklatur komplett'!Q2320),"",'Nomenklatur komplett'!Q2320)</f>
        <v>4038</v>
      </c>
      <c r="B2320" s="161">
        <f>IF(ISBLANK('Nomenklatur komplett'!R2320),"",'Nomenklatur komplett'!R2320)</f>
        <v>12456</v>
      </c>
      <c r="C2320" s="162" t="str">
        <f>IF(ISBLANK('Nomenklatur komplett'!S2320),"-",'Nomenklatur komplett'!S2320)</f>
        <v>Obersiggenthal</v>
      </c>
    </row>
    <row r="2321" spans="1:3" x14ac:dyDescent="0.2">
      <c r="A2321" s="161" t="str">
        <f>IF(ISBLANK('Nomenklatur komplett'!Q2321),"",'Nomenklatur komplett'!Q2321)</f>
        <v/>
      </c>
      <c r="B2321" s="161">
        <f>IF(ISBLANK('Nomenklatur komplett'!R2321),"",'Nomenklatur komplett'!R2321)</f>
        <v>11269</v>
      </c>
      <c r="C2321" s="162" t="str">
        <f>IF(ISBLANK('Nomenklatur komplett'!S2321),"-",'Nomenklatur komplett'!S2321)</f>
        <v>Obersommeri</v>
      </c>
    </row>
    <row r="2322" spans="1:3" x14ac:dyDescent="0.2">
      <c r="A2322" s="161" t="str">
        <f>IF(ISBLANK('Nomenklatur komplett'!Q2322),"",'Nomenklatur komplett'!Q2322)</f>
        <v/>
      </c>
      <c r="B2322" s="161">
        <f>IF(ISBLANK('Nomenklatur komplett'!R2322),"",'Nomenklatur komplett'!R2322)</f>
        <v>12457</v>
      </c>
      <c r="C2322" s="162" t="str">
        <f>IF(ISBLANK('Nomenklatur komplett'!S2322),"-",'Nomenklatur komplett'!S2322)</f>
        <v>Oberstammheim</v>
      </c>
    </row>
    <row r="2323" spans="1:3" x14ac:dyDescent="0.2">
      <c r="A2323" s="161" t="str">
        <f>IF(ISBLANK('Nomenklatur komplett'!Q2323),"",'Nomenklatur komplett'!Q2323)</f>
        <v/>
      </c>
      <c r="B2323" s="161">
        <f>IF(ISBLANK('Nomenklatur komplett'!R2323),"",'Nomenklatur komplett'!R2323)</f>
        <v>12458</v>
      </c>
      <c r="C2323" s="162" t="str">
        <f>IF(ISBLANK('Nomenklatur komplett'!S2323),"-",'Nomenklatur komplett'!S2323)</f>
        <v>Obersteckholz</v>
      </c>
    </row>
    <row r="2324" spans="1:3" x14ac:dyDescent="0.2">
      <c r="A2324" s="161" t="str">
        <f>IF(ISBLANK('Nomenklatur komplett'!Q2324),"",'Nomenklatur komplett'!Q2324)</f>
        <v/>
      </c>
      <c r="B2324" s="161">
        <f>IF(ISBLANK('Nomenklatur komplett'!R2324),"",'Nomenklatur komplett'!R2324)</f>
        <v>10636</v>
      </c>
      <c r="C2324" s="162" t="str">
        <f>IF(ISBLANK('Nomenklatur komplett'!S2324),"-",'Nomenklatur komplett'!S2324)</f>
        <v>Oberstocken</v>
      </c>
    </row>
    <row r="2325" spans="1:3" x14ac:dyDescent="0.2">
      <c r="A2325" s="161" t="str">
        <f>IF(ISBLANK('Nomenklatur komplett'!Q2325),"",'Nomenklatur komplett'!Q2325)</f>
        <v/>
      </c>
      <c r="B2325" s="161">
        <f>IF(ISBLANK('Nomenklatur komplett'!R2325),"",'Nomenklatur komplett'!R2325)</f>
        <v>16293</v>
      </c>
      <c r="C2325" s="162" t="str">
        <f>IF(ISBLANK('Nomenklatur komplett'!S2325),"-",'Nomenklatur komplett'!S2325)</f>
        <v>Oberstrass</v>
      </c>
    </row>
    <row r="2326" spans="1:3" x14ac:dyDescent="0.2">
      <c r="A2326" s="161">
        <f>IF(ISBLANK('Nomenklatur komplett'!Q2326),"",'Nomenklatur komplett'!Q2326)</f>
        <v>620</v>
      </c>
      <c r="B2326" s="161">
        <f>IF(ISBLANK('Nomenklatur komplett'!R2326),"",'Nomenklatur komplett'!R2326)</f>
        <v>15183</v>
      </c>
      <c r="C2326" s="162" t="str">
        <f>IF(ISBLANK('Nomenklatur komplett'!S2326),"-",'Nomenklatur komplett'!S2326)</f>
        <v>Oberthal</v>
      </c>
    </row>
    <row r="2327" spans="1:3" x14ac:dyDescent="0.2">
      <c r="A2327" s="161" t="str">
        <f>IF(ISBLANK('Nomenklatur komplett'!Q2327),"",'Nomenklatur komplett'!Q2327)</f>
        <v/>
      </c>
      <c r="B2327" s="161">
        <f>IF(ISBLANK('Nomenklatur komplett'!R2327),"",'Nomenklatur komplett'!R2327)</f>
        <v>16444</v>
      </c>
      <c r="C2327" s="162" t="str">
        <f>IF(ISBLANK('Nomenklatur komplett'!S2327),"-",'Nomenklatur komplett'!S2327)</f>
        <v>Oberurdorf</v>
      </c>
    </row>
    <row r="2328" spans="1:3" x14ac:dyDescent="0.2">
      <c r="A2328" s="161" t="str">
        <f>IF(ISBLANK('Nomenklatur komplett'!Q2328),"",'Nomenklatur komplett'!Q2328)</f>
        <v/>
      </c>
      <c r="B2328" s="161">
        <f>IF(ISBLANK('Nomenklatur komplett'!R2328),"",'Nomenklatur komplett'!R2328)</f>
        <v>12459</v>
      </c>
      <c r="C2328" s="162" t="str">
        <f>IF(ISBLANK('Nomenklatur komplett'!S2328),"-",'Nomenklatur komplett'!S2328)</f>
        <v>Oberurnen</v>
      </c>
    </row>
    <row r="2329" spans="1:3" x14ac:dyDescent="0.2">
      <c r="A2329" s="161">
        <f>IF(ISBLANK('Nomenklatur komplett'!Q2329),"",'Nomenklatur komplett'!Q2329)</f>
        <v>3407</v>
      </c>
      <c r="B2329" s="161">
        <f>IF(ISBLANK('Nomenklatur komplett'!R2329),"",'Nomenklatur komplett'!R2329)</f>
        <v>14456</v>
      </c>
      <c r="C2329" s="162" t="str">
        <f>IF(ISBLANK('Nomenklatur komplett'!S2329),"-",'Nomenklatur komplett'!S2329)</f>
        <v>Oberuzwil</v>
      </c>
    </row>
    <row r="2330" spans="1:3" x14ac:dyDescent="0.2">
      <c r="A2330" s="161" t="str">
        <f>IF(ISBLANK('Nomenklatur komplett'!Q2330),"",'Nomenklatur komplett'!Q2330)</f>
        <v/>
      </c>
      <c r="B2330" s="161">
        <f>IF(ISBLANK('Nomenklatur komplett'!R2330),"",'Nomenklatur komplett'!R2330)</f>
        <v>16500</v>
      </c>
      <c r="C2330" s="162" t="str">
        <f>IF(ISBLANK('Nomenklatur komplett'!S2330),"-",'Nomenklatur komplett'!S2330)</f>
        <v>Obervaz</v>
      </c>
    </row>
    <row r="2331" spans="1:3" x14ac:dyDescent="0.2">
      <c r="A2331" s="161" t="str">
        <f>IF(ISBLANK('Nomenklatur komplett'!Q2331),"",'Nomenklatur komplett'!Q2331)</f>
        <v/>
      </c>
      <c r="B2331" s="161">
        <f>IF(ISBLANK('Nomenklatur komplett'!R2331),"",'Nomenklatur komplett'!R2331)</f>
        <v>12479</v>
      </c>
      <c r="C2331" s="162" t="str">
        <f>IF(ISBLANK('Nomenklatur komplett'!S2331),"-",'Nomenklatur komplett'!S2331)</f>
        <v>Oberwald</v>
      </c>
    </row>
    <row r="2332" spans="1:3" x14ac:dyDescent="0.2">
      <c r="A2332" s="161" t="str">
        <f>IF(ISBLANK('Nomenklatur komplett'!Q2332),"",'Nomenklatur komplett'!Q2332)</f>
        <v/>
      </c>
      <c r="B2332" s="161">
        <f>IF(ISBLANK('Nomenklatur komplett'!R2332),"",'Nomenklatur komplett'!R2332)</f>
        <v>11181</v>
      </c>
      <c r="C2332" s="162" t="str">
        <f>IF(ISBLANK('Nomenklatur komplett'!S2332),"-",'Nomenklatur komplett'!S2332)</f>
        <v>Oberwangen</v>
      </c>
    </row>
    <row r="2333" spans="1:3" x14ac:dyDescent="0.2">
      <c r="A2333" s="161">
        <f>IF(ISBLANK('Nomenklatur komplett'!Q2333),"",'Nomenklatur komplett'!Q2333)</f>
        <v>93</v>
      </c>
      <c r="B2333" s="161">
        <f>IF(ISBLANK('Nomenklatur komplett'!R2333),"",'Nomenklatur komplett'!R2333)</f>
        <v>12447</v>
      </c>
      <c r="C2333" s="162" t="str">
        <f>IF(ISBLANK('Nomenklatur komplett'!S2333),"-",'Nomenklatur komplett'!S2333)</f>
        <v>Oberweningen</v>
      </c>
    </row>
    <row r="2334" spans="1:3" x14ac:dyDescent="0.2">
      <c r="A2334" s="161" t="str">
        <f>IF(ISBLANK('Nomenklatur komplett'!Q2334),"",'Nomenklatur komplett'!Q2334)</f>
        <v/>
      </c>
      <c r="B2334" s="161">
        <f>IF(ISBLANK('Nomenklatur komplett'!R2334),"",'Nomenklatur komplett'!R2334)</f>
        <v>10666</v>
      </c>
      <c r="C2334" s="162" t="str">
        <f>IF(ISBLANK('Nomenklatur komplett'!S2334),"-",'Nomenklatur komplett'!S2334)</f>
        <v>Oberwichtrach</v>
      </c>
    </row>
    <row r="2335" spans="1:3" x14ac:dyDescent="0.2">
      <c r="A2335" s="161" t="str">
        <f>IF(ISBLANK('Nomenklatur komplett'!Q2335),"",'Nomenklatur komplett'!Q2335)</f>
        <v/>
      </c>
      <c r="B2335" s="161">
        <f>IF(ISBLANK('Nomenklatur komplett'!R2335),"",'Nomenklatur komplett'!R2335)</f>
        <v>11288</v>
      </c>
      <c r="C2335" s="162" t="str">
        <f>IF(ISBLANK('Nomenklatur komplett'!S2335),"-",'Nomenklatur komplett'!S2335)</f>
        <v>Oberwil (AG)</v>
      </c>
    </row>
    <row r="2336" spans="1:3" x14ac:dyDescent="0.2">
      <c r="A2336" s="161">
        <f>IF(ISBLANK('Nomenklatur komplett'!Q2336),"",'Nomenklatur komplett'!Q2336)</f>
        <v>2771</v>
      </c>
      <c r="B2336" s="161">
        <f>IF(ISBLANK('Nomenklatur komplett'!R2336),"",'Nomenklatur komplett'!R2336)</f>
        <v>13834</v>
      </c>
      <c r="C2336" s="162" t="str">
        <f>IF(ISBLANK('Nomenklatur komplett'!S2336),"-",'Nomenklatur komplett'!S2336)</f>
        <v>Oberwil (BL)</v>
      </c>
    </row>
    <row r="2337" spans="1:3" x14ac:dyDescent="0.2">
      <c r="A2337" s="161" t="str">
        <f>IF(ISBLANK('Nomenklatur komplett'!Q2337),"",'Nomenklatur komplett'!Q2337)</f>
        <v/>
      </c>
      <c r="B2337" s="161">
        <f>IF(ISBLANK('Nomenklatur komplett'!R2337),"",'Nomenklatur komplett'!R2337)</f>
        <v>12495</v>
      </c>
      <c r="C2337" s="162" t="str">
        <f>IF(ISBLANK('Nomenklatur komplett'!S2337),"-",'Nomenklatur komplett'!S2337)</f>
        <v>Oberwil (TG)</v>
      </c>
    </row>
    <row r="2338" spans="1:3" x14ac:dyDescent="0.2">
      <c r="A2338" s="161">
        <f>IF(ISBLANK('Nomenklatur komplett'!Q2338),"",'Nomenklatur komplett'!Q2338)</f>
        <v>391</v>
      </c>
      <c r="B2338" s="161">
        <f>IF(ISBLANK('Nomenklatur komplett'!R2338),"",'Nomenklatur komplett'!R2338)</f>
        <v>15054</v>
      </c>
      <c r="C2338" s="162" t="str">
        <f>IF(ISBLANK('Nomenklatur komplett'!S2338),"-",'Nomenklatur komplett'!S2338)</f>
        <v>Oberwil bei Büren</v>
      </c>
    </row>
    <row r="2339" spans="1:3" x14ac:dyDescent="0.2">
      <c r="A2339" s="161">
        <f>IF(ISBLANK('Nomenklatur komplett'!Q2339),"",'Nomenklatur komplett'!Q2339)</f>
        <v>766</v>
      </c>
      <c r="B2339" s="161">
        <f>IF(ISBLANK('Nomenklatur komplett'!R2339),"",'Nomenklatur komplett'!R2339)</f>
        <v>15265</v>
      </c>
      <c r="C2339" s="162" t="str">
        <f>IF(ISBLANK('Nomenklatur komplett'!S2339),"-",'Nomenklatur komplett'!S2339)</f>
        <v>Oberwil im Simmental</v>
      </c>
    </row>
    <row r="2340" spans="1:3" x14ac:dyDescent="0.2">
      <c r="A2340" s="161">
        <f>IF(ISBLANK('Nomenklatur komplett'!Q2340),"",'Nomenklatur komplett'!Q2340)</f>
        <v>4074</v>
      </c>
      <c r="B2340" s="161">
        <f>IF(ISBLANK('Nomenklatur komplett'!R2340),"",'Nomenklatur komplett'!R2340)</f>
        <v>13681</v>
      </c>
      <c r="C2340" s="162" t="str">
        <f>IF(ISBLANK('Nomenklatur komplett'!S2340),"-",'Nomenklatur komplett'!S2340)</f>
        <v>Oberwil-Lieli</v>
      </c>
    </row>
    <row r="2341" spans="1:3" x14ac:dyDescent="0.2">
      <c r="A2341" s="161" t="str">
        <f>IF(ISBLANK('Nomenklatur komplett'!Q2341),"",'Nomenklatur komplett'!Q2341)</f>
        <v/>
      </c>
      <c r="B2341" s="161">
        <f>IF(ISBLANK('Nomenklatur komplett'!R2341),"",'Nomenklatur komplett'!R2341)</f>
        <v>16412</v>
      </c>
      <c r="C2341" s="162" t="str">
        <f>IF(ISBLANK('Nomenklatur komplett'!S2341),"-",'Nomenklatur komplett'!S2341)</f>
        <v>Oberwinterthur</v>
      </c>
    </row>
    <row r="2342" spans="1:3" x14ac:dyDescent="0.2">
      <c r="A2342" s="161">
        <f>IF(ISBLANK('Nomenklatur komplett'!Q2342),"",'Nomenklatur komplett'!Q2342)</f>
        <v>1706</v>
      </c>
      <c r="B2342" s="161">
        <f>IF(ISBLANK('Nomenklatur komplett'!R2342),"",'Nomenklatur komplett'!R2342)</f>
        <v>12551</v>
      </c>
      <c r="C2342" s="162" t="str">
        <f>IF(ISBLANK('Nomenklatur komplett'!S2342),"-",'Nomenklatur komplett'!S2342)</f>
        <v>Oberägeri</v>
      </c>
    </row>
    <row r="2343" spans="1:3" x14ac:dyDescent="0.2">
      <c r="A2343" s="161" t="str">
        <f>IF(ISBLANK('Nomenklatur komplett'!Q2343),"",'Nomenklatur komplett'!Q2343)</f>
        <v/>
      </c>
      <c r="B2343" s="161">
        <f>IF(ISBLANK('Nomenklatur komplett'!R2343),"",'Nomenklatur komplett'!R2343)</f>
        <v>11137</v>
      </c>
      <c r="C2343" s="162" t="str">
        <f>IF(ISBLANK('Nomenklatur komplett'!S2343),"-",'Nomenklatur komplett'!S2343)</f>
        <v>Oberönz</v>
      </c>
    </row>
    <row r="2344" spans="1:3" x14ac:dyDescent="0.2">
      <c r="A2344" s="161" t="str">
        <f>IF(ISBLANK('Nomenklatur komplett'!Q2344),"",'Nomenklatur komplett'!Q2344)</f>
        <v/>
      </c>
      <c r="B2344" s="161">
        <f>IF(ISBLANK('Nomenklatur komplett'!R2344),"",'Nomenklatur komplett'!R2344)</f>
        <v>12449</v>
      </c>
      <c r="C2344" s="162" t="str">
        <f>IF(ISBLANK('Nomenklatur komplett'!S2344),"-",'Nomenklatur komplett'!S2344)</f>
        <v>Oberösch</v>
      </c>
    </row>
    <row r="2345" spans="1:3" x14ac:dyDescent="0.2">
      <c r="A2345" s="161">
        <f>IF(ISBLANK('Nomenklatur komplett'!Q2345),"",'Nomenklatur komplett'!Q2345)</f>
        <v>10</v>
      </c>
      <c r="B2345" s="161">
        <f>IF(ISBLANK('Nomenklatur komplett'!R2345),"",'Nomenklatur komplett'!R2345)</f>
        <v>12497</v>
      </c>
      <c r="C2345" s="162" t="str">
        <f>IF(ISBLANK('Nomenklatur komplett'!S2345),"-",'Nomenklatur komplett'!S2345)</f>
        <v>Obfelden</v>
      </c>
    </row>
    <row r="2346" spans="1:3" x14ac:dyDescent="0.2">
      <c r="A2346" s="161" t="str">
        <f>IF(ISBLANK('Nomenklatur komplett'!Q2346),"",'Nomenklatur komplett'!Q2346)</f>
        <v/>
      </c>
      <c r="B2346" s="161">
        <f>IF(ISBLANK('Nomenklatur komplett'!R2346),"",'Nomenklatur komplett'!R2346)</f>
        <v>12498</v>
      </c>
      <c r="C2346" s="162" t="str">
        <f>IF(ISBLANK('Nomenklatur komplett'!S2346),"-",'Nomenklatur komplett'!S2346)</f>
        <v>Obstalden</v>
      </c>
    </row>
    <row r="2347" spans="1:3" x14ac:dyDescent="0.2">
      <c r="A2347" s="161">
        <f>IF(ISBLANK('Nomenklatur komplett'!Q2347),"",'Nomenklatur komplett'!Q2347)</f>
        <v>985</v>
      </c>
      <c r="B2347" s="161">
        <f>IF(ISBLANK('Nomenklatur komplett'!R2347),"",'Nomenklatur komplett'!R2347)</f>
        <v>15369</v>
      </c>
      <c r="C2347" s="162" t="str">
        <f>IF(ISBLANK('Nomenklatur komplett'!S2347),"-",'Nomenklatur komplett'!S2347)</f>
        <v>Ochlenberg</v>
      </c>
    </row>
    <row r="2348" spans="1:3" x14ac:dyDescent="0.2">
      <c r="A2348" s="161" t="str">
        <f>IF(ISBLANK('Nomenklatur komplett'!Q2348),"",'Nomenklatur komplett'!Q2348)</f>
        <v/>
      </c>
      <c r="B2348" s="161">
        <f>IF(ISBLANK('Nomenklatur komplett'!R2348),"",'Nomenklatur komplett'!R2348)</f>
        <v>11055</v>
      </c>
      <c r="C2348" s="162" t="str">
        <f>IF(ISBLANK('Nomenklatur komplett'!S2348),"-",'Nomenklatur komplett'!S2348)</f>
        <v>Ocourt</v>
      </c>
    </row>
    <row r="2349" spans="1:3" x14ac:dyDescent="0.2">
      <c r="A2349" s="161">
        <f>IF(ISBLANK('Nomenklatur komplett'!Q2349),"",'Nomenklatur komplett'!Q2349)</f>
        <v>2529</v>
      </c>
      <c r="B2349" s="161">
        <f>IF(ISBLANK('Nomenklatur komplett'!R2349),"",'Nomenklatur komplett'!R2349)</f>
        <v>13738</v>
      </c>
      <c r="C2349" s="162" t="str">
        <f>IF(ISBLANK('Nomenklatur komplett'!S2349),"-",'Nomenklatur komplett'!S2349)</f>
        <v>Oekingen</v>
      </c>
    </row>
    <row r="2350" spans="1:3" x14ac:dyDescent="0.2">
      <c r="A2350" s="161">
        <f>IF(ISBLANK('Nomenklatur komplett'!Q2350),"",'Nomenklatur komplett'!Q2350)</f>
        <v>2407</v>
      </c>
      <c r="B2350" s="161">
        <f>IF(ISBLANK('Nomenklatur komplett'!R2350),"",'Nomenklatur komplett'!R2350)</f>
        <v>13709</v>
      </c>
      <c r="C2350" s="162" t="str">
        <f>IF(ISBLANK('Nomenklatur komplett'!S2350),"-",'Nomenklatur komplett'!S2350)</f>
        <v>Oensingen</v>
      </c>
    </row>
    <row r="2351" spans="1:3" x14ac:dyDescent="0.2">
      <c r="A2351" s="161" t="str">
        <f>IF(ISBLANK('Nomenklatur komplett'!Q2351),"",'Nomenklatur komplett'!Q2351)</f>
        <v/>
      </c>
      <c r="B2351" s="161">
        <f>IF(ISBLANK('Nomenklatur komplett'!R2351),"",'Nomenklatur komplett'!R2351)</f>
        <v>16458</v>
      </c>
      <c r="C2351" s="162" t="str">
        <f>IF(ISBLANK('Nomenklatur komplett'!S2351),"-",'Nomenklatur komplett'!S2351)</f>
        <v>Oerlikon</v>
      </c>
    </row>
    <row r="2352" spans="1:3" x14ac:dyDescent="0.2">
      <c r="A2352" s="161">
        <f>IF(ISBLANK('Nomenklatur komplett'!Q2352),"",'Nomenklatur komplett'!Q2352)</f>
        <v>335</v>
      </c>
      <c r="B2352" s="161">
        <f>IF(ISBLANK('Nomenklatur komplett'!R2352),"",'Nomenklatur komplett'!R2352)</f>
        <v>15019</v>
      </c>
      <c r="C2352" s="162" t="str">
        <f>IF(ISBLANK('Nomenklatur komplett'!S2352),"-",'Nomenklatur komplett'!S2352)</f>
        <v>Oeschenbach</v>
      </c>
    </row>
    <row r="2353" spans="1:3" x14ac:dyDescent="0.2">
      <c r="A2353" s="161">
        <f>IF(ISBLANK('Nomenklatur komplett'!Q2353),"",'Nomenklatur komplett'!Q2353)</f>
        <v>4175</v>
      </c>
      <c r="B2353" s="161">
        <f>IF(ISBLANK('Nomenklatur komplett'!R2353),"",'Nomenklatur komplett'!R2353)</f>
        <v>12509</v>
      </c>
      <c r="C2353" s="162" t="str">
        <f>IF(ISBLANK('Nomenklatur komplett'!S2353),"-",'Nomenklatur komplett'!S2353)</f>
        <v>Oeschgen</v>
      </c>
    </row>
    <row r="2354" spans="1:3" x14ac:dyDescent="0.2">
      <c r="A2354" s="161" t="str">
        <f>IF(ISBLANK('Nomenklatur komplett'!Q2354),"",'Nomenklatur komplett'!Q2354)</f>
        <v/>
      </c>
      <c r="B2354" s="161">
        <f>IF(ISBLANK('Nomenklatur komplett'!R2354),"",'Nomenklatur komplett'!R2354)</f>
        <v>16317</v>
      </c>
      <c r="C2354" s="162" t="str">
        <f>IF(ISBLANK('Nomenklatur komplett'!S2354),"-",'Nomenklatur komplett'!S2354)</f>
        <v>Oetlikon</v>
      </c>
    </row>
    <row r="2355" spans="1:3" x14ac:dyDescent="0.2">
      <c r="A2355" s="161">
        <f>IF(ISBLANK('Nomenklatur komplett'!Q2355),"",'Nomenklatur komplett'!Q2355)</f>
        <v>157</v>
      </c>
      <c r="B2355" s="161">
        <f>IF(ISBLANK('Nomenklatur komplett'!R2355),"",'Nomenklatur komplett'!R2355)</f>
        <v>12501</v>
      </c>
      <c r="C2355" s="162" t="str">
        <f>IF(ISBLANK('Nomenklatur komplett'!S2355),"-",'Nomenklatur komplett'!S2355)</f>
        <v>Oetwil am See</v>
      </c>
    </row>
    <row r="2356" spans="1:3" x14ac:dyDescent="0.2">
      <c r="A2356" s="161">
        <f>IF(ISBLANK('Nomenklatur komplett'!Q2356),"",'Nomenklatur komplett'!Q2356)</f>
        <v>246</v>
      </c>
      <c r="B2356" s="161">
        <f>IF(ISBLANK('Nomenklatur komplett'!R2356),"",'Nomenklatur komplett'!R2356)</f>
        <v>13694</v>
      </c>
      <c r="C2356" s="162" t="str">
        <f>IF(ISBLANK('Nomenklatur komplett'!S2356),"-",'Nomenklatur komplett'!S2356)</f>
        <v>Oetwil an der Limmat</v>
      </c>
    </row>
    <row r="2357" spans="1:3" x14ac:dyDescent="0.2">
      <c r="A2357" s="161" t="str">
        <f>IF(ISBLANK('Nomenklatur komplett'!Q2357),"",'Nomenklatur komplett'!Q2357)</f>
        <v/>
      </c>
      <c r="B2357" s="161">
        <f>IF(ISBLANK('Nomenklatur komplett'!R2357),"",'Nomenklatur komplett'!R2357)</f>
        <v>16313</v>
      </c>
      <c r="C2357" s="162" t="str">
        <f>IF(ISBLANK('Nomenklatur komplett'!S2357),"-",'Nomenklatur komplett'!S2357)</f>
        <v>Oftershausen</v>
      </c>
    </row>
    <row r="2358" spans="1:3" x14ac:dyDescent="0.2">
      <c r="A2358" s="161">
        <f>IF(ISBLANK('Nomenklatur komplett'!Q2358),"",'Nomenklatur komplett'!Q2358)</f>
        <v>4280</v>
      </c>
      <c r="B2358" s="161">
        <f>IF(ISBLANK('Nomenklatur komplett'!R2358),"",'Nomenklatur komplett'!R2358)</f>
        <v>12494</v>
      </c>
      <c r="C2358" s="162" t="str">
        <f>IF(ISBLANK('Nomenklatur komplett'!S2358),"-",'Nomenklatur komplett'!S2358)</f>
        <v>Oftringen</v>
      </c>
    </row>
    <row r="2359" spans="1:3" x14ac:dyDescent="0.2">
      <c r="A2359" s="161">
        <f>IF(ISBLANK('Nomenklatur komplett'!Q2359),"",'Nomenklatur komplett'!Q2359)</f>
        <v>5680</v>
      </c>
      <c r="B2359" s="161">
        <f>IF(ISBLANK('Nomenklatur komplett'!R2359),"",'Nomenklatur komplett'!R2359)</f>
        <v>14665</v>
      </c>
      <c r="C2359" s="162" t="str">
        <f>IF(ISBLANK('Nomenklatur komplett'!S2359),"-",'Nomenklatur komplett'!S2359)</f>
        <v>Ogens</v>
      </c>
    </row>
    <row r="2360" spans="1:3" x14ac:dyDescent="0.2">
      <c r="A2360" s="161" t="str">
        <f>IF(ISBLANK('Nomenklatur komplett'!Q2360),"",'Nomenklatur komplett'!Q2360)</f>
        <v/>
      </c>
      <c r="B2360" s="161">
        <f>IF(ISBLANK('Nomenklatur komplett'!R2360),"",'Nomenklatur komplett'!R2360)</f>
        <v>12504</v>
      </c>
      <c r="C2360" s="162" t="str">
        <f>IF(ISBLANK('Nomenklatur komplett'!S2360),"-",'Nomenklatur komplett'!S2360)</f>
        <v>Ohmstal</v>
      </c>
    </row>
    <row r="2361" spans="1:3" x14ac:dyDescent="0.2">
      <c r="A2361" s="161" t="str">
        <f>IF(ISBLANK('Nomenklatur komplett'!Q2361),"",'Nomenklatur komplett'!Q2361)</f>
        <v/>
      </c>
      <c r="B2361" s="161">
        <f>IF(ISBLANK('Nomenklatur komplett'!R2361),"",'Nomenklatur komplett'!R2361)</f>
        <v>12505</v>
      </c>
      <c r="C2361" s="162" t="str">
        <f>IF(ISBLANK('Nomenklatur komplett'!S2361),"-",'Nomenklatur komplett'!S2361)</f>
        <v>Oleyres</v>
      </c>
    </row>
    <row r="2362" spans="1:3" x14ac:dyDescent="0.2">
      <c r="A2362" s="161" t="str">
        <f>IF(ISBLANK('Nomenklatur komplett'!Q2362),"",'Nomenklatur komplett'!Q2362)</f>
        <v/>
      </c>
      <c r="B2362" s="161">
        <f>IF(ISBLANK('Nomenklatur komplett'!R2362),"",'Nomenklatur komplett'!R2362)</f>
        <v>12506</v>
      </c>
      <c r="C2362" s="162" t="str">
        <f>IF(ISBLANK('Nomenklatur komplett'!S2362),"-",'Nomenklatur komplett'!S2362)</f>
        <v>Olivone</v>
      </c>
    </row>
    <row r="2363" spans="1:3" x14ac:dyDescent="0.2">
      <c r="A2363" s="161">
        <f>IF(ISBLANK('Nomenklatur komplett'!Q2363),"",'Nomenklatur komplett'!Q2363)</f>
        <v>5409</v>
      </c>
      <c r="B2363" s="161">
        <f>IF(ISBLANK('Nomenklatur komplett'!R2363),"",'Nomenklatur komplett'!R2363)</f>
        <v>14663</v>
      </c>
      <c r="C2363" s="162" t="str">
        <f>IF(ISBLANK('Nomenklatur komplett'!S2363),"-",'Nomenklatur komplett'!S2363)</f>
        <v>Ollon</v>
      </c>
    </row>
    <row r="2364" spans="1:3" x14ac:dyDescent="0.2">
      <c r="A2364" s="161">
        <f>IF(ISBLANK('Nomenklatur komplett'!Q2364),"",'Nomenklatur komplett'!Q2364)</f>
        <v>4257</v>
      </c>
      <c r="B2364" s="161">
        <f>IF(ISBLANK('Nomenklatur komplett'!R2364),"",'Nomenklatur komplett'!R2364)</f>
        <v>12508</v>
      </c>
      <c r="C2364" s="162" t="str">
        <f>IF(ISBLANK('Nomenklatur komplett'!S2364),"-",'Nomenklatur komplett'!S2364)</f>
        <v>Olsberg</v>
      </c>
    </row>
    <row r="2365" spans="1:3" x14ac:dyDescent="0.2">
      <c r="A2365" s="161" t="str">
        <f>IF(ISBLANK('Nomenklatur komplett'!Q2365),"",'Nomenklatur komplett'!Q2365)</f>
        <v/>
      </c>
      <c r="B2365" s="161">
        <f>IF(ISBLANK('Nomenklatur komplett'!R2365),"",'Nomenklatur komplett'!R2365)</f>
        <v>16256</v>
      </c>
      <c r="C2365" s="162" t="str">
        <f>IF(ISBLANK('Nomenklatur komplett'!S2365),"-",'Nomenklatur komplett'!S2365)</f>
        <v>Olsberg (BL)</v>
      </c>
    </row>
    <row r="2366" spans="1:3" x14ac:dyDescent="0.2">
      <c r="A2366" s="161">
        <f>IF(ISBLANK('Nomenklatur komplett'!Q2366),"",'Nomenklatur komplett'!Q2366)</f>
        <v>2581</v>
      </c>
      <c r="B2366" s="161">
        <f>IF(ISBLANK('Nomenklatur komplett'!R2366),"",'Nomenklatur komplett'!R2366)</f>
        <v>12486</v>
      </c>
      <c r="C2366" s="162" t="str">
        <f>IF(ISBLANK('Nomenklatur komplett'!S2366),"-",'Nomenklatur komplett'!S2366)</f>
        <v>Olten</v>
      </c>
    </row>
    <row r="2367" spans="1:3" x14ac:dyDescent="0.2">
      <c r="A2367" s="161">
        <f>IF(ISBLANK('Nomenklatur komplett'!Q2367),"",'Nomenklatur komplett'!Q2367)</f>
        <v>2855</v>
      </c>
      <c r="B2367" s="161">
        <f>IF(ISBLANK('Nomenklatur komplett'!R2367),"",'Nomenklatur komplett'!R2367)</f>
        <v>13794</v>
      </c>
      <c r="C2367" s="162" t="str">
        <f>IF(ISBLANK('Nomenklatur komplett'!S2367),"-",'Nomenklatur komplett'!S2367)</f>
        <v>Oltingen</v>
      </c>
    </row>
    <row r="2368" spans="1:3" x14ac:dyDescent="0.2">
      <c r="A2368" s="161">
        <f>IF(ISBLANK('Nomenklatur komplett'!Q2368),"",'Nomenklatur komplett'!Q2368)</f>
        <v>6631</v>
      </c>
      <c r="B2368" s="161">
        <f>IF(ISBLANK('Nomenklatur komplett'!R2368),"",'Nomenklatur komplett'!R2368)</f>
        <v>12484</v>
      </c>
      <c r="C2368" s="162" t="str">
        <f>IF(ISBLANK('Nomenklatur komplett'!S2368),"-",'Nomenklatur komplett'!S2368)</f>
        <v>Onex</v>
      </c>
    </row>
    <row r="2369" spans="1:3" x14ac:dyDescent="0.2">
      <c r="A2369" s="161" t="str">
        <f>IF(ISBLANK('Nomenklatur komplett'!Q2369),"",'Nomenklatur komplett'!Q2369)</f>
        <v/>
      </c>
      <c r="B2369" s="161">
        <f>IF(ISBLANK('Nomenklatur komplett'!R2369),"",'Nomenklatur komplett'!R2369)</f>
        <v>16143</v>
      </c>
      <c r="C2369" s="162" t="str">
        <f>IF(ISBLANK('Nomenklatur komplett'!S2369),"-",'Nomenklatur komplett'!S2369)</f>
        <v>Onex-Confignon</v>
      </c>
    </row>
    <row r="2370" spans="1:3" x14ac:dyDescent="0.2">
      <c r="A2370" s="161" t="str">
        <f>IF(ISBLANK('Nomenklatur komplett'!Q2370),"",'Nomenklatur komplett'!Q2370)</f>
        <v/>
      </c>
      <c r="B2370" s="161">
        <f>IF(ISBLANK('Nomenklatur komplett'!R2370),"",'Nomenklatur komplett'!R2370)</f>
        <v>12500</v>
      </c>
      <c r="C2370" s="162" t="str">
        <f>IF(ISBLANK('Nomenklatur komplett'!S2370),"-",'Nomenklatur komplett'!S2370)</f>
        <v>Onnens (FR)</v>
      </c>
    </row>
    <row r="2371" spans="1:3" x14ac:dyDescent="0.2">
      <c r="A2371" s="161">
        <f>IF(ISBLANK('Nomenklatur komplett'!Q2371),"",'Nomenklatur komplett'!Q2371)</f>
        <v>5565</v>
      </c>
      <c r="B2371" s="161">
        <f>IF(ISBLANK('Nomenklatur komplett'!R2371),"",'Nomenklatur komplett'!R2371)</f>
        <v>14672</v>
      </c>
      <c r="C2371" s="162" t="str">
        <f>IF(ISBLANK('Nomenklatur komplett'!S2371),"-",'Nomenklatur komplett'!S2371)</f>
        <v>Onnens (VD)</v>
      </c>
    </row>
    <row r="2372" spans="1:3" x14ac:dyDescent="0.2">
      <c r="A2372" s="161">
        <f>IF(ISBLANK('Nomenklatur komplett'!Q2372),"",'Nomenklatur komplett'!Q2372)</f>
        <v>5136</v>
      </c>
      <c r="B2372" s="161">
        <f>IF(ISBLANK('Nomenklatur komplett'!R2372),"",'Nomenklatur komplett'!R2372)</f>
        <v>15686</v>
      </c>
      <c r="C2372" s="162" t="str">
        <f>IF(ISBLANK('Nomenklatur komplett'!S2372),"-",'Nomenklatur komplett'!S2372)</f>
        <v>Onsernone</v>
      </c>
    </row>
    <row r="2373" spans="1:3" x14ac:dyDescent="0.2">
      <c r="A2373" s="161" t="str">
        <f>IF(ISBLANK('Nomenklatur komplett'!Q2373),"",'Nomenklatur komplett'!Q2373)</f>
        <v/>
      </c>
      <c r="B2373" s="161">
        <f>IF(ISBLANK('Nomenklatur komplett'!R2373),"",'Nomenklatur komplett'!R2373)</f>
        <v>12481</v>
      </c>
      <c r="C2373" s="162" t="str">
        <f>IF(ISBLANK('Nomenklatur komplett'!S2373),"-",'Nomenklatur komplett'!S2373)</f>
        <v>Opfershofen (TG)</v>
      </c>
    </row>
    <row r="2374" spans="1:3" x14ac:dyDescent="0.2">
      <c r="A2374" s="161" t="str">
        <f>IF(ISBLANK('Nomenklatur komplett'!Q2374),"",'Nomenklatur komplett'!Q2374)</f>
        <v/>
      </c>
      <c r="B2374" s="161">
        <f>IF(ISBLANK('Nomenklatur komplett'!R2374),"",'Nomenklatur komplett'!R2374)</f>
        <v>12482</v>
      </c>
      <c r="C2374" s="162" t="str">
        <f>IF(ISBLANK('Nomenklatur komplett'!S2374),"-",'Nomenklatur komplett'!S2374)</f>
        <v>Opfertshofen (SH)</v>
      </c>
    </row>
    <row r="2375" spans="1:3" x14ac:dyDescent="0.2">
      <c r="A2375" s="161">
        <f>IF(ISBLANK('Nomenklatur komplett'!Q2375),"",'Nomenklatur komplett'!Q2375)</f>
        <v>66</v>
      </c>
      <c r="B2375" s="161">
        <f>IF(ISBLANK('Nomenklatur komplett'!R2375),"",'Nomenklatur komplett'!R2375)</f>
        <v>12483</v>
      </c>
      <c r="C2375" s="162" t="str">
        <f>IF(ISBLANK('Nomenklatur komplett'!S2375),"-",'Nomenklatur komplett'!S2375)</f>
        <v>Opfikon</v>
      </c>
    </row>
    <row r="2376" spans="1:3" x14ac:dyDescent="0.2">
      <c r="A2376" s="161">
        <f>IF(ISBLANK('Nomenklatur komplett'!Q2376),"",'Nomenklatur komplett'!Q2376)</f>
        <v>5923</v>
      </c>
      <c r="B2376" s="161">
        <f>IF(ISBLANK('Nomenklatur komplett'!R2376),"",'Nomenklatur komplett'!R2376)</f>
        <v>14666</v>
      </c>
      <c r="C2376" s="162" t="str">
        <f>IF(ISBLANK('Nomenklatur komplett'!S2376),"-",'Nomenklatur komplett'!S2376)</f>
        <v>Oppens</v>
      </c>
    </row>
    <row r="2377" spans="1:3" x14ac:dyDescent="0.2">
      <c r="A2377" s="161" t="str">
        <f>IF(ISBLANK('Nomenklatur komplett'!Q2377),"",'Nomenklatur komplett'!Q2377)</f>
        <v/>
      </c>
      <c r="B2377" s="161">
        <f>IF(ISBLANK('Nomenklatur komplett'!R2377),"",'Nomenklatur komplett'!R2377)</f>
        <v>12485</v>
      </c>
      <c r="C2377" s="162" t="str">
        <f>IF(ISBLANK('Nomenklatur komplett'!S2377),"-",'Nomenklatur komplett'!S2377)</f>
        <v>Oppikon</v>
      </c>
    </row>
    <row r="2378" spans="1:3" x14ac:dyDescent="0.2">
      <c r="A2378" s="161">
        <f>IF(ISBLANK('Nomenklatur komplett'!Q2378),"",'Nomenklatur komplett'!Q2378)</f>
        <v>622</v>
      </c>
      <c r="B2378" s="161">
        <f>IF(ISBLANK('Nomenklatur komplett'!R2378),"",'Nomenklatur komplett'!R2378)</f>
        <v>15184</v>
      </c>
      <c r="C2378" s="162" t="str">
        <f>IF(ISBLANK('Nomenklatur komplett'!S2378),"-",'Nomenklatur komplett'!S2378)</f>
        <v>Oppligen</v>
      </c>
    </row>
    <row r="2379" spans="1:3" x14ac:dyDescent="0.2">
      <c r="A2379" s="161">
        <f>IF(ISBLANK('Nomenklatur komplett'!Q2379),"",'Nomenklatur komplett'!Q2379)</f>
        <v>5757</v>
      </c>
      <c r="B2379" s="161">
        <f>IF(ISBLANK('Nomenklatur komplett'!R2379),"",'Nomenklatur komplett'!R2379)</f>
        <v>14673</v>
      </c>
      <c r="C2379" s="162" t="str">
        <f>IF(ISBLANK('Nomenklatur komplett'!S2379),"-",'Nomenklatur komplett'!S2379)</f>
        <v>Orbe</v>
      </c>
    </row>
    <row r="2380" spans="1:3" x14ac:dyDescent="0.2">
      <c r="A2380" s="161">
        <f>IF(ISBLANK('Nomenklatur komplett'!Q2380),"",'Nomenklatur komplett'!Q2380)</f>
        <v>5924</v>
      </c>
      <c r="B2380" s="161">
        <f>IF(ISBLANK('Nomenklatur komplett'!R2380),"",'Nomenklatur komplett'!R2380)</f>
        <v>14671</v>
      </c>
      <c r="C2380" s="162" t="str">
        <f>IF(ISBLANK('Nomenklatur komplett'!S2380),"-",'Nomenklatur komplett'!S2380)</f>
        <v>Orges</v>
      </c>
    </row>
    <row r="2381" spans="1:3" x14ac:dyDescent="0.2">
      <c r="A2381" s="161">
        <f>IF(ISBLANK('Nomenklatur komplett'!Q2381),"",'Nomenklatur komplett'!Q2381)</f>
        <v>5208</v>
      </c>
      <c r="B2381" s="161">
        <f>IF(ISBLANK('Nomenklatur komplett'!R2381),"",'Nomenklatur komplett'!R2381)</f>
        <v>12488</v>
      </c>
      <c r="C2381" s="162" t="str">
        <f>IF(ISBLANK('Nomenklatur komplett'!S2381),"-",'Nomenklatur komplett'!S2381)</f>
        <v>Origlio</v>
      </c>
    </row>
    <row r="2382" spans="1:3" x14ac:dyDescent="0.2">
      <c r="A2382" s="161">
        <f>IF(ISBLANK('Nomenklatur komplett'!Q2382),"",'Nomenklatur komplett'!Q2382)</f>
        <v>2856</v>
      </c>
      <c r="B2382" s="161">
        <f>IF(ISBLANK('Nomenklatur komplett'!R2382),"",'Nomenklatur komplett'!R2382)</f>
        <v>13795</v>
      </c>
      <c r="C2382" s="162" t="str">
        <f>IF(ISBLANK('Nomenklatur komplett'!S2382),"-",'Nomenklatur komplett'!S2382)</f>
        <v>Ormalingen</v>
      </c>
    </row>
    <row r="2383" spans="1:3" x14ac:dyDescent="0.2">
      <c r="A2383" s="161">
        <f>IF(ISBLANK('Nomenklatur komplett'!Q2383),"",'Nomenklatur komplett'!Q2383)</f>
        <v>5410</v>
      </c>
      <c r="B2383" s="161">
        <f>IF(ISBLANK('Nomenklatur komplett'!R2383),"",'Nomenklatur komplett'!R2383)</f>
        <v>14670</v>
      </c>
      <c r="C2383" s="162" t="str">
        <f>IF(ISBLANK('Nomenklatur komplett'!S2383),"-",'Nomenklatur komplett'!S2383)</f>
        <v>Ormont-Dessous</v>
      </c>
    </row>
    <row r="2384" spans="1:3" x14ac:dyDescent="0.2">
      <c r="A2384" s="161">
        <f>IF(ISBLANK('Nomenklatur komplett'!Q2384),"",'Nomenklatur komplett'!Q2384)</f>
        <v>5411</v>
      </c>
      <c r="B2384" s="161">
        <f>IF(ISBLANK('Nomenklatur komplett'!R2384),"",'Nomenklatur komplett'!R2384)</f>
        <v>14669</v>
      </c>
      <c r="C2384" s="162" t="str">
        <f>IF(ISBLANK('Nomenklatur komplett'!S2384),"-",'Nomenklatur komplett'!S2384)</f>
        <v>Ormont-Dessus</v>
      </c>
    </row>
    <row r="2385" spans="1:3" x14ac:dyDescent="0.2">
      <c r="A2385" s="161">
        <f>IF(ISBLANK('Nomenklatur komplett'!Q2385),"",'Nomenklatur komplett'!Q2385)</f>
        <v>5493</v>
      </c>
      <c r="B2385" s="161">
        <f>IF(ISBLANK('Nomenklatur komplett'!R2385),"",'Nomenklatur komplett'!R2385)</f>
        <v>14668</v>
      </c>
      <c r="C2385" s="162" t="str">
        <f>IF(ISBLANK('Nomenklatur komplett'!S2385),"-",'Nomenklatur komplett'!S2385)</f>
        <v>Orny</v>
      </c>
    </row>
    <row r="2386" spans="1:3" x14ac:dyDescent="0.2">
      <c r="A2386" s="161">
        <f>IF(ISBLANK('Nomenklatur komplett'!Q2386),"",'Nomenklatur komplett'!Q2386)</f>
        <v>5805</v>
      </c>
      <c r="B2386" s="161">
        <f>IF(ISBLANK('Nomenklatur komplett'!R2386),"",'Nomenklatur komplett'!R2386)</f>
        <v>15504</v>
      </c>
      <c r="C2386" s="162" t="str">
        <f>IF(ISBLANK('Nomenklatur komplett'!S2386),"-",'Nomenklatur komplett'!S2386)</f>
        <v>Oron</v>
      </c>
    </row>
    <row r="2387" spans="1:3" x14ac:dyDescent="0.2">
      <c r="A2387" s="161" t="str">
        <f>IF(ISBLANK('Nomenklatur komplett'!Q2387),"",'Nomenklatur komplett'!Q2387)</f>
        <v/>
      </c>
      <c r="B2387" s="161">
        <f>IF(ISBLANK('Nomenklatur komplett'!R2387),"",'Nomenklatur komplett'!R2387)</f>
        <v>12492</v>
      </c>
      <c r="C2387" s="162" t="str">
        <f>IF(ISBLANK('Nomenklatur komplett'!S2387),"-",'Nomenklatur komplett'!S2387)</f>
        <v>Oron-la-Ville</v>
      </c>
    </row>
    <row r="2388" spans="1:3" x14ac:dyDescent="0.2">
      <c r="A2388" s="161" t="str">
        <f>IF(ISBLANK('Nomenklatur komplett'!Q2388),"",'Nomenklatur komplett'!Q2388)</f>
        <v/>
      </c>
      <c r="B2388" s="161">
        <f>IF(ISBLANK('Nomenklatur komplett'!R2388),"",'Nomenklatur komplett'!R2388)</f>
        <v>12399</v>
      </c>
      <c r="C2388" s="162" t="str">
        <f>IF(ISBLANK('Nomenklatur komplett'!S2388),"-",'Nomenklatur komplett'!S2388)</f>
        <v>Oron-le-Châtel</v>
      </c>
    </row>
    <row r="2389" spans="1:3" x14ac:dyDescent="0.2">
      <c r="A2389" s="161">
        <f>IF(ISBLANK('Nomenklatur komplett'!Q2389),"",'Nomenklatur komplett'!Q2389)</f>
        <v>744</v>
      </c>
      <c r="B2389" s="161">
        <f>IF(ISBLANK('Nomenklatur komplett'!R2389),"",'Nomenklatur komplett'!R2389)</f>
        <v>15250</v>
      </c>
      <c r="C2389" s="162" t="str">
        <f>IF(ISBLANK('Nomenklatur komplett'!S2389),"-",'Nomenklatur komplett'!S2389)</f>
        <v>Orpund</v>
      </c>
    </row>
    <row r="2390" spans="1:3" x14ac:dyDescent="0.2">
      <c r="A2390" s="161">
        <f>IF(ISBLANK('Nomenklatur komplett'!Q2390),"",'Nomenklatur komplett'!Q2390)</f>
        <v>5121</v>
      </c>
      <c r="B2390" s="161">
        <f>IF(ISBLANK('Nomenklatur komplett'!R2390),"",'Nomenklatur komplett'!R2390)</f>
        <v>13135</v>
      </c>
      <c r="C2390" s="162" t="str">
        <f>IF(ISBLANK('Nomenklatur komplett'!S2390),"-",'Nomenklatur komplett'!S2390)</f>
        <v>Orselina</v>
      </c>
    </row>
    <row r="2391" spans="1:3" x14ac:dyDescent="0.2">
      <c r="A2391" s="161">
        <f>IF(ISBLANK('Nomenklatur komplett'!Q2391),"",'Nomenklatur komplett'!Q2391)</f>
        <v>6034</v>
      </c>
      <c r="B2391" s="161">
        <f>IF(ISBLANK('Nomenklatur komplett'!R2391),"",'Nomenklatur komplett'!R2391)</f>
        <v>13134</v>
      </c>
      <c r="C2391" s="162" t="str">
        <f>IF(ISBLANK('Nomenklatur komplett'!S2391),"-",'Nomenklatur komplett'!S2391)</f>
        <v>Orsières</v>
      </c>
    </row>
    <row r="2392" spans="1:3" x14ac:dyDescent="0.2">
      <c r="A2392" s="161" t="str">
        <f>IF(ISBLANK('Nomenklatur komplett'!Q2392),"",'Nomenklatur komplett'!Q2392)</f>
        <v/>
      </c>
      <c r="B2392" s="161">
        <f>IF(ISBLANK('Nomenklatur komplett'!R2392),"",'Nomenklatur komplett'!R2392)</f>
        <v>13133</v>
      </c>
      <c r="C2392" s="162" t="str">
        <f>IF(ISBLANK('Nomenklatur komplett'!S2392),"-",'Nomenklatur komplett'!S2392)</f>
        <v>Orsonnens</v>
      </c>
    </row>
    <row r="2393" spans="1:3" x14ac:dyDescent="0.2">
      <c r="A2393" s="161">
        <f>IF(ISBLANK('Nomenklatur komplett'!Q2393),"",'Nomenklatur komplett'!Q2393)</f>
        <v>438</v>
      </c>
      <c r="B2393" s="161">
        <f>IF(ISBLANK('Nomenklatur komplett'!R2393),"",'Nomenklatur komplett'!R2393)</f>
        <v>15089</v>
      </c>
      <c r="C2393" s="162" t="str">
        <f>IF(ISBLANK('Nomenklatur komplett'!S2393),"-",'Nomenklatur komplett'!S2393)</f>
        <v>Orvin</v>
      </c>
    </row>
    <row r="2394" spans="1:3" x14ac:dyDescent="0.2">
      <c r="A2394" s="161">
        <f>IF(ISBLANK('Nomenklatur komplett'!Q2394),"",'Nomenklatur komplett'!Q2394)</f>
        <v>5925</v>
      </c>
      <c r="B2394" s="161">
        <f>IF(ISBLANK('Nomenklatur komplett'!R2394),"",'Nomenklatur komplett'!R2394)</f>
        <v>14563</v>
      </c>
      <c r="C2394" s="162" t="str">
        <f>IF(ISBLANK('Nomenklatur komplett'!S2394),"-",'Nomenklatur komplett'!S2394)</f>
        <v>Orzens</v>
      </c>
    </row>
    <row r="2395" spans="1:3" x14ac:dyDescent="0.2">
      <c r="A2395" s="161" t="str">
        <f>IF(ISBLANK('Nomenklatur komplett'!Q2395),"",'Nomenklatur komplett'!Q2395)</f>
        <v/>
      </c>
      <c r="B2395" s="161">
        <f>IF(ISBLANK('Nomenklatur komplett'!R2395),"",'Nomenklatur komplett'!R2395)</f>
        <v>13130</v>
      </c>
      <c r="C2395" s="162" t="str">
        <f>IF(ISBLANK('Nomenklatur komplett'!S2395),"-",'Nomenklatur komplett'!S2395)</f>
        <v>Osco</v>
      </c>
    </row>
    <row r="2396" spans="1:3" x14ac:dyDescent="0.2">
      <c r="A2396" s="161" t="str">
        <f>IF(ISBLANK('Nomenklatur komplett'!Q2396),"",'Nomenklatur komplett'!Q2396)</f>
        <v/>
      </c>
      <c r="B2396" s="161">
        <f>IF(ISBLANK('Nomenklatur komplett'!R2396),"",'Nomenklatur komplett'!R2396)</f>
        <v>13129</v>
      </c>
      <c r="C2396" s="162" t="str">
        <f>IF(ISBLANK('Nomenklatur komplett'!S2396),"-",'Nomenklatur komplett'!S2396)</f>
        <v>Osogna</v>
      </c>
    </row>
    <row r="2397" spans="1:3" x14ac:dyDescent="0.2">
      <c r="A2397" s="161">
        <f>IF(ISBLANK('Nomenklatur komplett'!Q2397),"",'Nomenklatur komplett'!Q2397)</f>
        <v>37</v>
      </c>
      <c r="B2397" s="161">
        <f>IF(ISBLANK('Nomenklatur komplett'!R2397),"",'Nomenklatur komplett'!R2397)</f>
        <v>13128</v>
      </c>
      <c r="C2397" s="162" t="str">
        <f>IF(ISBLANK('Nomenklatur komplett'!S2397),"-",'Nomenklatur komplett'!S2397)</f>
        <v>Ossingen</v>
      </c>
    </row>
    <row r="2398" spans="1:3" x14ac:dyDescent="0.2">
      <c r="A2398" s="161" t="str">
        <f>IF(ISBLANK('Nomenklatur komplett'!Q2398),"",'Nomenklatur komplett'!Q2398)</f>
        <v/>
      </c>
      <c r="B2398" s="161">
        <f>IF(ISBLANK('Nomenklatur komplett'!R2398),"",'Nomenklatur komplett'!R2398)</f>
        <v>13127</v>
      </c>
      <c r="C2398" s="162" t="str">
        <f>IF(ISBLANK('Nomenklatur komplett'!S2398),"-",'Nomenklatur komplett'!S2398)</f>
        <v>Osterfingen</v>
      </c>
    </row>
    <row r="2399" spans="1:3" x14ac:dyDescent="0.2">
      <c r="A2399" s="161">
        <f>IF(ISBLANK('Nomenklatur komplett'!Q2399),"",'Nomenklatur komplett'!Q2399)</f>
        <v>363</v>
      </c>
      <c r="B2399" s="161">
        <f>IF(ISBLANK('Nomenklatur komplett'!R2399),"",'Nomenklatur komplett'!R2399)</f>
        <v>15041</v>
      </c>
      <c r="C2399" s="162" t="str">
        <f>IF(ISBLANK('Nomenklatur komplett'!S2399),"-",'Nomenklatur komplett'!S2399)</f>
        <v>Ostermundigen</v>
      </c>
    </row>
    <row r="2400" spans="1:3" x14ac:dyDescent="0.2">
      <c r="A2400" s="161">
        <f>IF(ISBLANK('Nomenklatur komplett'!Q2400),"",'Nomenklatur komplett'!Q2400)</f>
        <v>94</v>
      </c>
      <c r="B2400" s="161">
        <f>IF(ISBLANK('Nomenklatur komplett'!R2400),"",'Nomenklatur komplett'!R2400)</f>
        <v>13126</v>
      </c>
      <c r="C2400" s="162" t="str">
        <f>IF(ISBLANK('Nomenklatur komplett'!S2400),"-",'Nomenklatur komplett'!S2400)</f>
        <v>Otelfingen</v>
      </c>
    </row>
    <row r="2401" spans="1:3" x14ac:dyDescent="0.2">
      <c r="A2401" s="161">
        <f>IF(ISBLANK('Nomenklatur komplett'!Q2401),"",'Nomenklatur komplett'!Q2401)</f>
        <v>4205</v>
      </c>
      <c r="B2401" s="161">
        <f>IF(ISBLANK('Nomenklatur komplett'!R2401),"",'Nomenklatur komplett'!R2401)</f>
        <v>13113</v>
      </c>
      <c r="C2401" s="162" t="str">
        <f>IF(ISBLANK('Nomenklatur komplett'!S2401),"-",'Nomenklatur komplett'!S2401)</f>
        <v>Othmarsingen</v>
      </c>
    </row>
    <row r="2402" spans="1:3" x14ac:dyDescent="0.2">
      <c r="A2402" s="161">
        <f>IF(ISBLANK('Nomenklatur komplett'!Q2402),"",'Nomenklatur komplett'!Q2402)</f>
        <v>11</v>
      </c>
      <c r="B2402" s="161">
        <f>IF(ISBLANK('Nomenklatur komplett'!R2402),"",'Nomenklatur komplett'!R2402)</f>
        <v>13124</v>
      </c>
      <c r="C2402" s="162" t="str">
        <f>IF(ISBLANK('Nomenklatur komplett'!S2402),"-",'Nomenklatur komplett'!S2402)</f>
        <v>Ottenbach</v>
      </c>
    </row>
    <row r="2403" spans="1:3" x14ac:dyDescent="0.2">
      <c r="A2403" s="161" t="str">
        <f>IF(ISBLANK('Nomenklatur komplett'!Q2403),"",'Nomenklatur komplett'!Q2403)</f>
        <v/>
      </c>
      <c r="B2403" s="161">
        <f>IF(ISBLANK('Nomenklatur komplett'!R2403),"",'Nomenklatur komplett'!R2403)</f>
        <v>16530</v>
      </c>
      <c r="C2403" s="162" t="str">
        <f>IF(ISBLANK('Nomenklatur komplett'!S2403),"-",'Nomenklatur komplett'!S2403)</f>
        <v>Otterbach</v>
      </c>
    </row>
    <row r="2404" spans="1:3" x14ac:dyDescent="0.2">
      <c r="A2404" s="161" t="str">
        <f>IF(ISBLANK('Nomenklatur komplett'!Q2404),"",'Nomenklatur komplett'!Q2404)</f>
        <v/>
      </c>
      <c r="B2404" s="161">
        <f>IF(ISBLANK('Nomenklatur komplett'!R2404),"",'Nomenklatur komplett'!R2404)</f>
        <v>11203</v>
      </c>
      <c r="C2404" s="162" t="str">
        <f>IF(ISBLANK('Nomenklatur komplett'!S2404),"-",'Nomenklatur komplett'!S2404)</f>
        <v>Ottoberg</v>
      </c>
    </row>
    <row r="2405" spans="1:3" x14ac:dyDescent="0.2">
      <c r="A2405" s="161">
        <f>IF(ISBLANK('Nomenklatur komplett'!Q2405),"",'Nomenklatur komplett'!Q2405)</f>
        <v>5529</v>
      </c>
      <c r="B2405" s="161">
        <f>IF(ISBLANK('Nomenklatur komplett'!R2405),"",'Nomenklatur komplett'!R2405)</f>
        <v>14562</v>
      </c>
      <c r="C2405" s="162" t="str">
        <f>IF(ISBLANK('Nomenklatur komplett'!S2405),"-",'Nomenklatur komplett'!S2405)</f>
        <v>Oulens-sous-Echallens</v>
      </c>
    </row>
    <row r="2406" spans="1:3" x14ac:dyDescent="0.2">
      <c r="A2406" s="161" t="str">
        <f>IF(ISBLANK('Nomenklatur komplett'!Q2406),"",'Nomenklatur komplett'!Q2406)</f>
        <v/>
      </c>
      <c r="B2406" s="161">
        <f>IF(ISBLANK('Nomenklatur komplett'!R2406),"",'Nomenklatur komplett'!R2406)</f>
        <v>13122</v>
      </c>
      <c r="C2406" s="162" t="str">
        <f>IF(ISBLANK('Nomenklatur komplett'!S2406),"-",'Nomenklatur komplett'!S2406)</f>
        <v>Oulens-sur-Lucens</v>
      </c>
    </row>
    <row r="2407" spans="1:3" x14ac:dyDescent="0.2">
      <c r="A2407" s="161" t="str">
        <f>IF(ISBLANK('Nomenklatur komplett'!Q2407),"",'Nomenklatur komplett'!Q2407)</f>
        <v/>
      </c>
      <c r="B2407" s="161">
        <f>IF(ISBLANK('Nomenklatur komplett'!R2407),"",'Nomenklatur komplett'!R2407)</f>
        <v>10802</v>
      </c>
      <c r="C2407" s="162" t="str">
        <f>IF(ISBLANK('Nomenklatur komplett'!S2407),"-",'Nomenklatur komplett'!S2407)</f>
        <v>Pagig</v>
      </c>
    </row>
    <row r="2408" spans="1:3" x14ac:dyDescent="0.2">
      <c r="A2408" s="161">
        <f>IF(ISBLANK('Nomenklatur komplett'!Q2408),"",'Nomenklatur komplett'!Q2408)</f>
        <v>5530</v>
      </c>
      <c r="B2408" s="161">
        <f>IF(ISBLANK('Nomenklatur komplett'!R2408),"",'Nomenklatur komplett'!R2408)</f>
        <v>14565</v>
      </c>
      <c r="C2408" s="162" t="str">
        <f>IF(ISBLANK('Nomenklatur komplett'!S2408),"-",'Nomenklatur komplett'!S2408)</f>
        <v>Pailly</v>
      </c>
    </row>
    <row r="2409" spans="1:3" x14ac:dyDescent="0.2">
      <c r="A2409" s="161" t="str">
        <f>IF(ISBLANK('Nomenklatur komplett'!Q2409),"",'Nomenklatur komplett'!Q2409)</f>
        <v/>
      </c>
      <c r="B2409" s="161">
        <f>IF(ISBLANK('Nomenklatur komplett'!R2409),"",'Nomenklatur komplett'!R2409)</f>
        <v>13120</v>
      </c>
      <c r="C2409" s="162" t="str">
        <f>IF(ISBLANK('Nomenklatur komplett'!S2409),"-",'Nomenklatur komplett'!S2409)</f>
        <v>Palagnedra</v>
      </c>
    </row>
    <row r="2410" spans="1:3" x14ac:dyDescent="0.2">
      <c r="A2410" s="161" t="str">
        <f>IF(ISBLANK('Nomenklatur komplett'!Q2410),"",'Nomenklatur komplett'!Q2410)</f>
        <v/>
      </c>
      <c r="B2410" s="161">
        <f>IF(ISBLANK('Nomenklatur komplett'!R2410),"",'Nomenklatur komplett'!R2410)</f>
        <v>13119</v>
      </c>
      <c r="C2410" s="162" t="str">
        <f>IF(ISBLANK('Nomenklatur komplett'!S2410),"-",'Nomenklatur komplett'!S2410)</f>
        <v>Palézieux</v>
      </c>
    </row>
    <row r="2411" spans="1:3" x14ac:dyDescent="0.2">
      <c r="A2411" s="161" t="str">
        <f>IF(ISBLANK('Nomenklatur komplett'!Q2411),"",'Nomenklatur komplett'!Q2411)</f>
        <v/>
      </c>
      <c r="B2411" s="161">
        <f>IF(ISBLANK('Nomenklatur komplett'!R2411),"",'Nomenklatur komplett'!R2411)</f>
        <v>16341</v>
      </c>
      <c r="C2411" s="162" t="str">
        <f>IF(ISBLANK('Nomenklatur komplett'!S2411),"-",'Nomenklatur komplett'!S2411)</f>
        <v>Pambio</v>
      </c>
    </row>
    <row r="2412" spans="1:3" x14ac:dyDescent="0.2">
      <c r="A2412" s="161" t="str">
        <f>IF(ISBLANK('Nomenklatur komplett'!Q2412),"",'Nomenklatur komplett'!Q2412)</f>
        <v/>
      </c>
      <c r="B2412" s="161">
        <f>IF(ISBLANK('Nomenklatur komplett'!R2412),"",'Nomenklatur komplett'!R2412)</f>
        <v>13118</v>
      </c>
      <c r="C2412" s="162" t="str">
        <f>IF(ISBLANK('Nomenklatur komplett'!S2412),"-",'Nomenklatur komplett'!S2412)</f>
        <v>Pambio-Noranco</v>
      </c>
    </row>
    <row r="2413" spans="1:3" x14ac:dyDescent="0.2">
      <c r="A2413" s="161">
        <f>IF(ISBLANK('Nomenklatur komplett'!Q2413),"",'Nomenklatur komplett'!Q2413)</f>
        <v>5494</v>
      </c>
      <c r="B2413" s="161">
        <f>IF(ISBLANK('Nomenklatur komplett'!R2413),"",'Nomenklatur komplett'!R2413)</f>
        <v>14567</v>
      </c>
      <c r="C2413" s="162" t="str">
        <f>IF(ISBLANK('Nomenklatur komplett'!S2413),"-",'Nomenklatur komplett'!S2413)</f>
        <v>Pampigny</v>
      </c>
    </row>
    <row r="2414" spans="1:3" x14ac:dyDescent="0.2">
      <c r="A2414" s="161" t="str">
        <f>IF(ISBLANK('Nomenklatur komplett'!Q2414),"",'Nomenklatur komplett'!Q2414)</f>
        <v/>
      </c>
      <c r="B2414" s="161">
        <f>IF(ISBLANK('Nomenklatur komplett'!R2414),"",'Nomenklatur komplett'!R2414)</f>
        <v>16499</v>
      </c>
      <c r="C2414" s="162" t="str">
        <f>IF(ISBLANK('Nomenklatur komplett'!S2414),"-",'Nomenklatur komplett'!S2414)</f>
        <v>Panix</v>
      </c>
    </row>
    <row r="2415" spans="1:3" x14ac:dyDescent="0.2">
      <c r="A2415" s="161" t="str">
        <f>IF(ISBLANK('Nomenklatur komplett'!Q2415),"",'Nomenklatur komplett'!Q2415)</f>
        <v/>
      </c>
      <c r="B2415" s="161">
        <f>IF(ISBLANK('Nomenklatur komplett'!R2415),"",'Nomenklatur komplett'!R2415)</f>
        <v>16208</v>
      </c>
      <c r="C2415" s="162" t="str">
        <f>IF(ISBLANK('Nomenklatur komplett'!S2415),"-",'Nomenklatur komplett'!S2415)</f>
        <v>Pany</v>
      </c>
    </row>
    <row r="2416" spans="1:3" x14ac:dyDescent="0.2">
      <c r="A2416" s="161">
        <f>IF(ISBLANK('Nomenklatur komplett'!Q2416),"",'Nomenklatur komplett'!Q2416)</f>
        <v>5210</v>
      </c>
      <c r="B2416" s="161">
        <f>IF(ISBLANK('Nomenklatur komplett'!R2416),"",'Nomenklatur komplett'!R2416)</f>
        <v>13116</v>
      </c>
      <c r="C2416" s="162" t="str">
        <f>IF(ISBLANK('Nomenklatur komplett'!S2416),"-",'Nomenklatur komplett'!S2416)</f>
        <v>Paradiso</v>
      </c>
    </row>
    <row r="2417" spans="1:3" x14ac:dyDescent="0.2">
      <c r="A2417" s="161" t="str">
        <f>IF(ISBLANK('Nomenklatur komplett'!Q2417),"",'Nomenklatur komplett'!Q2417)</f>
        <v/>
      </c>
      <c r="B2417" s="161">
        <f>IF(ISBLANK('Nomenklatur komplett'!R2417),"",'Nomenklatur komplett'!R2417)</f>
        <v>10812</v>
      </c>
      <c r="C2417" s="162" t="str">
        <f>IF(ISBLANK('Nomenklatur komplett'!S2417),"-",'Nomenklatur komplett'!S2417)</f>
        <v>Parpan</v>
      </c>
    </row>
    <row r="2418" spans="1:3" x14ac:dyDescent="0.2">
      <c r="A2418" s="161" t="str">
        <f>IF(ISBLANK('Nomenklatur komplett'!Q2418),"",'Nomenklatur komplett'!Q2418)</f>
        <v/>
      </c>
      <c r="B2418" s="161">
        <f>IF(ISBLANK('Nomenklatur komplett'!R2418),"",'Nomenklatur komplett'!R2418)</f>
        <v>11374</v>
      </c>
      <c r="C2418" s="162" t="str">
        <f>IF(ISBLANK('Nomenklatur komplett'!S2418),"-",'Nomenklatur komplett'!S2418)</f>
        <v>Parsonz</v>
      </c>
    </row>
    <row r="2419" spans="1:3" x14ac:dyDescent="0.2">
      <c r="A2419" s="161" t="str">
        <f>IF(ISBLANK('Nomenklatur komplett'!Q2419),"",'Nomenklatur komplett'!Q2419)</f>
        <v/>
      </c>
      <c r="B2419" s="161">
        <f>IF(ISBLANK('Nomenklatur komplett'!R2419),"",'Nomenklatur komplett'!R2419)</f>
        <v>10195</v>
      </c>
      <c r="C2419" s="162" t="str">
        <f>IF(ISBLANK('Nomenklatur komplett'!S2419),"-",'Nomenklatur komplett'!S2419)</f>
        <v>Paspels</v>
      </c>
    </row>
    <row r="2420" spans="1:3" x14ac:dyDescent="0.2">
      <c r="A2420" s="161" t="str">
        <f>IF(ISBLANK('Nomenklatur komplett'!Q2420),"",'Nomenklatur komplett'!Q2420)</f>
        <v/>
      </c>
      <c r="B2420" s="161">
        <f>IF(ISBLANK('Nomenklatur komplett'!R2420),"",'Nomenklatur komplett'!R2420)</f>
        <v>10220</v>
      </c>
      <c r="C2420" s="162" t="str">
        <f>IF(ISBLANK('Nomenklatur komplett'!S2420),"-",'Nomenklatur komplett'!S2420)</f>
        <v>Patzen-Fardün</v>
      </c>
    </row>
    <row r="2421" spans="1:3" x14ac:dyDescent="0.2">
      <c r="A2421" s="161">
        <f>IF(ISBLANK('Nomenklatur komplett'!Q2421),"",'Nomenklatur komplett'!Q2421)</f>
        <v>5588</v>
      </c>
      <c r="B2421" s="161">
        <f>IF(ISBLANK('Nomenklatur komplett'!R2421),"",'Nomenklatur komplett'!R2421)</f>
        <v>14568</v>
      </c>
      <c r="C2421" s="162" t="str">
        <f>IF(ISBLANK('Nomenklatur komplett'!S2421),"-",'Nomenklatur komplett'!S2421)</f>
        <v>Paudex</v>
      </c>
    </row>
    <row r="2422" spans="1:3" x14ac:dyDescent="0.2">
      <c r="A2422" s="161">
        <f>IF(ISBLANK('Nomenklatur komplett'!Q2422),"",'Nomenklatur komplett'!Q2422)</f>
        <v>5822</v>
      </c>
      <c r="B2422" s="161">
        <f>IF(ISBLANK('Nomenklatur komplett'!R2422),"",'Nomenklatur komplett'!R2422)</f>
        <v>14560</v>
      </c>
      <c r="C2422" s="162" t="str">
        <f>IF(ISBLANK('Nomenklatur komplett'!S2422),"-",'Nomenklatur komplett'!S2422)</f>
        <v>Payerne</v>
      </c>
    </row>
    <row r="2423" spans="1:3" x14ac:dyDescent="0.2">
      <c r="A2423" s="161" t="str">
        <f>IF(ISBLANK('Nomenklatur komplett'!Q2423),"",'Nomenklatur komplett'!Q2423)</f>
        <v/>
      </c>
      <c r="B2423" s="161">
        <f>IF(ISBLANK('Nomenklatur komplett'!R2423),"",'Nomenklatur komplett'!R2423)</f>
        <v>13123</v>
      </c>
      <c r="C2423" s="162" t="str">
        <f>IF(ISBLANK('Nomenklatur komplett'!S2423),"-",'Nomenklatur komplett'!S2423)</f>
        <v>Pazzallo</v>
      </c>
    </row>
    <row r="2424" spans="1:3" x14ac:dyDescent="0.2">
      <c r="A2424" s="161" t="str">
        <f>IF(ISBLANK('Nomenklatur komplett'!Q2424),"",'Nomenklatur komplett'!Q2424)</f>
        <v/>
      </c>
      <c r="B2424" s="161">
        <f>IF(ISBLANK('Nomenklatur komplett'!R2424),"",'Nomenklatur komplett'!R2424)</f>
        <v>13125</v>
      </c>
      <c r="C2424" s="162" t="str">
        <f>IF(ISBLANK('Nomenklatur komplett'!S2424),"-",'Nomenklatur komplett'!S2424)</f>
        <v>Peccia</v>
      </c>
    </row>
    <row r="2425" spans="1:3" x14ac:dyDescent="0.2">
      <c r="A2425" s="161" t="str">
        <f>IF(ISBLANK('Nomenklatur komplett'!Q2425),"",'Nomenklatur komplett'!Q2425)</f>
        <v/>
      </c>
      <c r="B2425" s="161">
        <f>IF(ISBLANK('Nomenklatur komplett'!R2425),"",'Nomenklatur komplett'!R2425)</f>
        <v>11301</v>
      </c>
      <c r="C2425" s="162" t="str">
        <f>IF(ISBLANK('Nomenklatur komplett'!S2425),"-",'Nomenklatur komplett'!S2425)</f>
        <v>Pedrinate</v>
      </c>
    </row>
    <row r="2426" spans="1:3" x14ac:dyDescent="0.2">
      <c r="A2426" s="161" t="str">
        <f>IF(ISBLANK('Nomenklatur komplett'!Q2426),"",'Nomenklatur komplett'!Q2426)</f>
        <v/>
      </c>
      <c r="B2426" s="161">
        <f>IF(ISBLANK('Nomenklatur komplett'!R2426),"",'Nomenklatur komplett'!R2426)</f>
        <v>11231</v>
      </c>
      <c r="C2426" s="162" t="str">
        <f>IF(ISBLANK('Nomenklatur komplett'!S2426),"-",'Nomenklatur komplett'!S2426)</f>
        <v>Peiden</v>
      </c>
    </row>
    <row r="2427" spans="1:3" x14ac:dyDescent="0.2">
      <c r="A2427" s="161" t="str">
        <f>IF(ISBLANK('Nomenklatur komplett'!Q2427),"",'Nomenklatur komplett'!Q2427)</f>
        <v/>
      </c>
      <c r="B2427" s="161">
        <f>IF(ISBLANK('Nomenklatur komplett'!R2427),"",'Nomenklatur komplett'!R2427)</f>
        <v>10801</v>
      </c>
      <c r="C2427" s="162" t="str">
        <f>IF(ISBLANK('Nomenklatur komplett'!S2427),"-",'Nomenklatur komplett'!S2427)</f>
        <v>Peist</v>
      </c>
    </row>
    <row r="2428" spans="1:3" x14ac:dyDescent="0.2">
      <c r="A2428" s="161" t="str">
        <f>IF(ISBLANK('Nomenklatur komplett'!Q2428),"",'Nomenklatur komplett'!Q2428)</f>
        <v/>
      </c>
      <c r="B2428" s="161">
        <f>IF(ISBLANK('Nomenklatur komplett'!R2428),"",'Nomenklatur komplett'!R2428)</f>
        <v>13159</v>
      </c>
      <c r="C2428" s="162" t="str">
        <f>IF(ISBLANK('Nomenklatur komplett'!S2428),"-",'Nomenklatur komplett'!S2428)</f>
        <v>Peney-le-Jorat</v>
      </c>
    </row>
    <row r="2429" spans="1:3" x14ac:dyDescent="0.2">
      <c r="A2429" s="161">
        <f>IF(ISBLANK('Nomenklatur komplett'!Q2429),"",'Nomenklatur komplett'!Q2429)</f>
        <v>5495</v>
      </c>
      <c r="B2429" s="161">
        <f>IF(ISBLANK('Nomenklatur komplett'!R2429),"",'Nomenklatur komplett'!R2429)</f>
        <v>14555</v>
      </c>
      <c r="C2429" s="162" t="str">
        <f>IF(ISBLANK('Nomenklatur komplett'!S2429),"-",'Nomenklatur komplett'!S2429)</f>
        <v>Penthalaz</v>
      </c>
    </row>
    <row r="2430" spans="1:3" x14ac:dyDescent="0.2">
      <c r="A2430" s="161">
        <f>IF(ISBLANK('Nomenklatur komplett'!Q2430),"",'Nomenklatur komplett'!Q2430)</f>
        <v>5496</v>
      </c>
      <c r="B2430" s="161">
        <f>IF(ISBLANK('Nomenklatur komplett'!R2430),"",'Nomenklatur komplett'!R2430)</f>
        <v>14556</v>
      </c>
      <c r="C2430" s="162" t="str">
        <f>IF(ISBLANK('Nomenklatur komplett'!S2430),"-",'Nomenklatur komplett'!S2430)</f>
        <v>Penthaz</v>
      </c>
    </row>
    <row r="2431" spans="1:3" x14ac:dyDescent="0.2">
      <c r="A2431" s="161">
        <f>IF(ISBLANK('Nomenklatur komplett'!Q2431),"",'Nomenklatur komplett'!Q2431)</f>
        <v>5531</v>
      </c>
      <c r="B2431" s="161">
        <f>IF(ISBLANK('Nomenklatur komplett'!R2431),"",'Nomenklatur komplett'!R2431)</f>
        <v>14557</v>
      </c>
      <c r="C2431" s="162" t="str">
        <f>IF(ISBLANK('Nomenklatur komplett'!S2431),"-",'Nomenklatur komplett'!S2431)</f>
        <v>Penthéréaz</v>
      </c>
    </row>
    <row r="2432" spans="1:3" x14ac:dyDescent="0.2">
      <c r="A2432" s="161">
        <f>IF(ISBLANK('Nomenklatur komplett'!Q2432),"",'Nomenklatur komplett'!Q2432)</f>
        <v>6632</v>
      </c>
      <c r="B2432" s="161">
        <f>IF(ISBLANK('Nomenklatur komplett'!R2432),"",'Nomenklatur komplett'!R2432)</f>
        <v>13155</v>
      </c>
      <c r="C2432" s="162" t="str">
        <f>IF(ISBLANK('Nomenklatur komplett'!S2432),"-",'Nomenklatur komplett'!S2432)</f>
        <v>Perly-Certoux</v>
      </c>
    </row>
    <row r="2433" spans="1:3" x14ac:dyDescent="0.2">
      <c r="A2433" s="161">
        <f>IF(ISBLANK('Nomenklatur komplett'!Q2433),"",'Nomenklatur komplett'!Q2433)</f>
        <v>701</v>
      </c>
      <c r="B2433" s="161">
        <f>IF(ISBLANK('Nomenklatur komplett'!R2433),"",'Nomenklatur komplett'!R2433)</f>
        <v>15219</v>
      </c>
      <c r="C2433" s="162" t="str">
        <f>IF(ISBLANK('Nomenklatur komplett'!S2433),"-",'Nomenklatur komplett'!S2433)</f>
        <v>Perrefitte</v>
      </c>
    </row>
    <row r="2434" spans="1:3" x14ac:dyDescent="0.2">
      <c r="A2434" s="161">
        <f>IF(ISBLANK('Nomenklatur komplett'!Q2434),"",'Nomenklatur komplett'!Q2434)</f>
        <v>5860</v>
      </c>
      <c r="B2434" s="161">
        <f>IF(ISBLANK('Nomenklatur komplett'!R2434),"",'Nomenklatur komplett'!R2434)</f>
        <v>14558</v>
      </c>
      <c r="C2434" s="162" t="str">
        <f>IF(ISBLANK('Nomenklatur komplett'!S2434),"-",'Nomenklatur komplett'!S2434)</f>
        <v>Perroy</v>
      </c>
    </row>
    <row r="2435" spans="1:3" x14ac:dyDescent="0.2">
      <c r="A2435" s="161">
        <f>IF(ISBLANK('Nomenklatur komplett'!Q2435),"",'Nomenklatur komplett'!Q2435)</f>
        <v>5076</v>
      </c>
      <c r="B2435" s="161">
        <f>IF(ISBLANK('Nomenklatur komplett'!R2435),"",'Nomenklatur komplett'!R2435)</f>
        <v>13153</v>
      </c>
      <c r="C2435" s="162" t="str">
        <f>IF(ISBLANK('Nomenklatur komplett'!S2435),"-",'Nomenklatur komplett'!S2435)</f>
        <v>Personico</v>
      </c>
    </row>
    <row r="2436" spans="1:3" x14ac:dyDescent="0.2">
      <c r="A2436" s="161" t="str">
        <f>IF(ISBLANK('Nomenklatur komplett'!Q2436),"",'Nomenklatur komplett'!Q2436)</f>
        <v/>
      </c>
      <c r="B2436" s="161">
        <f>IF(ISBLANK('Nomenklatur komplett'!R2436),"",'Nomenklatur komplett'!R2436)</f>
        <v>13151</v>
      </c>
      <c r="C2436" s="162" t="str">
        <f>IF(ISBLANK('Nomenklatur komplett'!S2436),"-",'Nomenklatur komplett'!S2436)</f>
        <v>Peseux</v>
      </c>
    </row>
    <row r="2437" spans="1:3" x14ac:dyDescent="0.2">
      <c r="A2437" s="161">
        <f>IF(ISBLANK('Nomenklatur komplett'!Q2437),"",'Nomenklatur komplett'!Q2437)</f>
        <v>716</v>
      </c>
      <c r="B2437" s="161">
        <f>IF(ISBLANK('Nomenklatur komplett'!R2437),"",'Nomenklatur komplett'!R2437)</f>
        <v>15662</v>
      </c>
      <c r="C2437" s="162" t="str">
        <f>IF(ISBLANK('Nomenklatur komplett'!S2437),"-",'Nomenklatur komplett'!S2437)</f>
        <v>Petit-Val</v>
      </c>
    </row>
    <row r="2438" spans="1:3" x14ac:dyDescent="0.2">
      <c r="A2438" s="161" t="str">
        <f>IF(ISBLANK('Nomenklatur komplett'!Q2438),"",'Nomenklatur komplett'!Q2438)</f>
        <v/>
      </c>
      <c r="B2438" s="161">
        <f>IF(ISBLANK('Nomenklatur komplett'!R2438),"",'Nomenklatur komplett'!R2438)</f>
        <v>13150</v>
      </c>
      <c r="C2438" s="162" t="str">
        <f>IF(ISBLANK('Nomenklatur komplett'!S2438),"-",'Nomenklatur komplett'!S2438)</f>
        <v>Peyres-Possens</v>
      </c>
    </row>
    <row r="2439" spans="1:3" x14ac:dyDescent="0.2">
      <c r="A2439" s="161">
        <f>IF(ISBLANK('Nomenklatur komplett'!Q2439),"",'Nomenklatur komplett'!Q2439)</f>
        <v>1139</v>
      </c>
      <c r="B2439" s="161">
        <f>IF(ISBLANK('Nomenklatur komplett'!R2439),"",'Nomenklatur komplett'!R2439)</f>
        <v>15591</v>
      </c>
      <c r="C2439" s="162" t="str">
        <f>IF(ISBLANK('Nomenklatur komplett'!S2439),"-",'Nomenklatur komplett'!S2439)</f>
        <v>Pfaffnau</v>
      </c>
    </row>
    <row r="2440" spans="1:3" x14ac:dyDescent="0.2">
      <c r="A2440" s="161" t="str">
        <f>IF(ISBLANK('Nomenklatur komplett'!Q2440),"",'Nomenklatur komplett'!Q2440)</f>
        <v/>
      </c>
      <c r="B2440" s="161">
        <f>IF(ISBLANK('Nomenklatur komplett'!R2440),"",'Nomenklatur komplett'!R2440)</f>
        <v>13160</v>
      </c>
      <c r="C2440" s="162" t="str">
        <f>IF(ISBLANK('Nomenklatur komplett'!S2440),"-",'Nomenklatur komplett'!S2440)</f>
        <v>Pfeffikon</v>
      </c>
    </row>
    <row r="2441" spans="1:3" x14ac:dyDescent="0.2">
      <c r="A2441" s="161">
        <f>IF(ISBLANK('Nomenklatur komplett'!Q2441),"",'Nomenklatur komplett'!Q2441)</f>
        <v>2772</v>
      </c>
      <c r="B2441" s="161">
        <f>IF(ISBLANK('Nomenklatur komplett'!R2441),"",'Nomenklatur komplett'!R2441)</f>
        <v>13835</v>
      </c>
      <c r="C2441" s="162" t="str">
        <f>IF(ISBLANK('Nomenklatur komplett'!S2441),"-",'Nomenklatur komplett'!S2441)</f>
        <v>Pfeffingen</v>
      </c>
    </row>
    <row r="2442" spans="1:3" x14ac:dyDescent="0.2">
      <c r="A2442" s="161">
        <f>IF(ISBLANK('Nomenklatur komplett'!Q2442),"",'Nomenklatur komplett'!Q2442)</f>
        <v>224</v>
      </c>
      <c r="B2442" s="161">
        <f>IF(ISBLANK('Nomenklatur komplett'!R2442),"",'Nomenklatur komplett'!R2442)</f>
        <v>13145</v>
      </c>
      <c r="C2442" s="162" t="str">
        <f>IF(ISBLANK('Nomenklatur komplett'!S2442),"-",'Nomenklatur komplett'!S2442)</f>
        <v>Pfungen</v>
      </c>
    </row>
    <row r="2443" spans="1:3" x14ac:dyDescent="0.2">
      <c r="A2443" s="161">
        <f>IF(ISBLANK('Nomenklatur komplett'!Q2443),"",'Nomenklatur komplett'!Q2443)</f>
        <v>4841</v>
      </c>
      <c r="B2443" s="161">
        <f>IF(ISBLANK('Nomenklatur komplett'!R2443),"",'Nomenklatur komplett'!R2443)</f>
        <v>15465</v>
      </c>
      <c r="C2443" s="162" t="str">
        <f>IF(ISBLANK('Nomenklatur komplett'!S2443),"-",'Nomenklatur komplett'!S2443)</f>
        <v>Pfyn</v>
      </c>
    </row>
    <row r="2444" spans="1:3" x14ac:dyDescent="0.2">
      <c r="A2444" s="161">
        <f>IF(ISBLANK('Nomenklatur komplett'!Q2444),"",'Nomenklatur komplett'!Q2444)</f>
        <v>3294</v>
      </c>
      <c r="B2444" s="161">
        <f>IF(ISBLANK('Nomenklatur komplett'!R2444),"",'Nomenklatur komplett'!R2444)</f>
        <v>14414</v>
      </c>
      <c r="C2444" s="162" t="str">
        <f>IF(ISBLANK('Nomenklatur komplett'!S2444),"-",'Nomenklatur komplett'!S2444)</f>
        <v>Pfäfers</v>
      </c>
    </row>
    <row r="2445" spans="1:3" x14ac:dyDescent="0.2">
      <c r="A2445" s="161">
        <f>IF(ISBLANK('Nomenklatur komplett'!Q2445),"",'Nomenklatur komplett'!Q2445)</f>
        <v>177</v>
      </c>
      <c r="B2445" s="161">
        <f>IF(ISBLANK('Nomenklatur komplett'!R2445),"",'Nomenklatur komplett'!R2445)</f>
        <v>13137</v>
      </c>
      <c r="C2445" s="162" t="str">
        <f>IF(ISBLANK('Nomenklatur komplett'!S2445),"-",'Nomenklatur komplett'!S2445)</f>
        <v>Pfäffikon</v>
      </c>
    </row>
    <row r="2446" spans="1:3" x14ac:dyDescent="0.2">
      <c r="A2446" s="161" t="str">
        <f>IF(ISBLANK('Nomenklatur komplett'!Q2446),"",'Nomenklatur komplett'!Q2446)</f>
        <v/>
      </c>
      <c r="B2446" s="161">
        <f>IF(ISBLANK('Nomenklatur komplett'!R2446),"",'Nomenklatur komplett'!R2446)</f>
        <v>16573</v>
      </c>
      <c r="C2446" s="162" t="str">
        <f>IF(ISBLANK('Nomenklatur komplett'!S2446),"-",'Nomenklatur komplett'!S2446)</f>
        <v>Piandera</v>
      </c>
    </row>
    <row r="2447" spans="1:3" x14ac:dyDescent="0.2">
      <c r="A2447" s="161" t="str">
        <f>IF(ISBLANK('Nomenklatur komplett'!Q2447),"",'Nomenklatur komplett'!Q2447)</f>
        <v/>
      </c>
      <c r="B2447" s="161">
        <f>IF(ISBLANK('Nomenklatur komplett'!R2447),"",'Nomenklatur komplett'!R2447)</f>
        <v>13143</v>
      </c>
      <c r="C2447" s="162" t="str">
        <f>IF(ISBLANK('Nomenklatur komplett'!S2447),"-",'Nomenklatur komplett'!S2447)</f>
        <v>Pianezzo</v>
      </c>
    </row>
    <row r="2448" spans="1:3" x14ac:dyDescent="0.2">
      <c r="A2448" s="161" t="str">
        <f>IF(ISBLANK('Nomenklatur komplett'!Q2448),"",'Nomenklatur komplett'!Q2448)</f>
        <v/>
      </c>
      <c r="B2448" s="161">
        <f>IF(ISBLANK('Nomenklatur komplett'!R2448),"",'Nomenklatur komplett'!R2448)</f>
        <v>13142</v>
      </c>
      <c r="C2448" s="162" t="str">
        <f>IF(ISBLANK('Nomenklatur komplett'!S2448),"-",'Nomenklatur komplett'!S2448)</f>
        <v>Piazzogna</v>
      </c>
    </row>
    <row r="2449" spans="1:3" x14ac:dyDescent="0.2">
      <c r="A2449" s="161">
        <f>IF(ISBLANK('Nomenklatur komplett'!Q2449),"",'Nomenklatur komplett'!Q2449)</f>
        <v>2216</v>
      </c>
      <c r="B2449" s="161">
        <f>IF(ISBLANK('Nomenklatur komplett'!R2449),"",'Nomenklatur komplett'!R2449)</f>
        <v>13141</v>
      </c>
      <c r="C2449" s="162" t="str">
        <f>IF(ISBLANK('Nomenklatur komplett'!S2449),"-",'Nomenklatur komplett'!S2449)</f>
        <v>Pierrafortscha</v>
      </c>
    </row>
    <row r="2450" spans="1:3" x14ac:dyDescent="0.2">
      <c r="A2450" s="161">
        <f>IF(ISBLANK('Nomenklatur komplett'!Q2450),"",'Nomenklatur komplett'!Q2450)</f>
        <v>392</v>
      </c>
      <c r="B2450" s="161">
        <f>IF(ISBLANK('Nomenklatur komplett'!R2450),"",'Nomenklatur komplett'!R2450)</f>
        <v>15055</v>
      </c>
      <c r="C2450" s="162" t="str">
        <f>IF(ISBLANK('Nomenklatur komplett'!S2450),"-",'Nomenklatur komplett'!S2450)</f>
        <v>Pieterlen</v>
      </c>
    </row>
    <row r="2451" spans="1:3" x14ac:dyDescent="0.2">
      <c r="A2451" s="161" t="str">
        <f>IF(ISBLANK('Nomenklatur komplett'!Q2451),"",'Nomenklatur komplett'!Q2451)</f>
        <v/>
      </c>
      <c r="B2451" s="161">
        <f>IF(ISBLANK('Nomenklatur komplett'!R2451),"",'Nomenklatur komplett'!R2451)</f>
        <v>10219</v>
      </c>
      <c r="C2451" s="162" t="str">
        <f>IF(ISBLANK('Nomenklatur komplett'!S2451),"-",'Nomenklatur komplett'!S2451)</f>
        <v>Pignia</v>
      </c>
    </row>
    <row r="2452" spans="1:3" x14ac:dyDescent="0.2">
      <c r="A2452" s="161" t="str">
        <f>IF(ISBLANK('Nomenklatur komplett'!Q2452),"",'Nomenklatur komplett'!Q2452)</f>
        <v/>
      </c>
      <c r="B2452" s="161">
        <f>IF(ISBLANK('Nomenklatur komplett'!R2452),"",'Nomenklatur komplett'!R2452)</f>
        <v>16547</v>
      </c>
      <c r="C2452" s="162" t="str">
        <f>IF(ISBLANK('Nomenklatur komplett'!S2452),"-",'Nomenklatur komplett'!S2452)</f>
        <v>Pignieu</v>
      </c>
    </row>
    <row r="2453" spans="1:3" x14ac:dyDescent="0.2">
      <c r="A2453" s="161" t="str">
        <f>IF(ISBLANK('Nomenklatur komplett'!Q2453),"",'Nomenklatur komplett'!Q2453)</f>
        <v/>
      </c>
      <c r="B2453" s="161">
        <f>IF(ISBLANK('Nomenklatur komplett'!R2453),"",'Nomenklatur komplett'!R2453)</f>
        <v>13682</v>
      </c>
      <c r="C2453" s="162" t="str">
        <f>IF(ISBLANK('Nomenklatur komplett'!S2453),"-",'Nomenklatur komplett'!S2453)</f>
        <v>Pigniu</v>
      </c>
    </row>
    <row r="2454" spans="1:3" x14ac:dyDescent="0.2">
      <c r="A2454" s="161" t="str">
        <f>IF(ISBLANK('Nomenklatur komplett'!Q2454),"",'Nomenklatur komplett'!Q2454)</f>
        <v/>
      </c>
      <c r="B2454" s="161">
        <f>IF(ISBLANK('Nomenklatur komplett'!R2454),"",'Nomenklatur komplett'!R2454)</f>
        <v>11287</v>
      </c>
      <c r="C2454" s="162" t="str">
        <f>IF(ISBLANK('Nomenklatur komplett'!S2454),"-",'Nomenklatur komplett'!S2454)</f>
        <v>Pigniu/Panix</v>
      </c>
    </row>
    <row r="2455" spans="1:3" x14ac:dyDescent="0.2">
      <c r="A2455" s="161" t="str">
        <f>IF(ISBLANK('Nomenklatur komplett'!Q2455),"",'Nomenklatur komplett'!Q2455)</f>
        <v/>
      </c>
      <c r="B2455" s="161">
        <f>IF(ISBLANK('Nomenklatur komplett'!R2455),"",'Nomenklatur komplett'!R2455)</f>
        <v>10047</v>
      </c>
      <c r="C2455" s="162" t="str">
        <f>IF(ISBLANK('Nomenklatur komplett'!S2455),"-",'Nomenklatur komplett'!S2455)</f>
        <v>Pitasch</v>
      </c>
    </row>
    <row r="2456" spans="1:3" x14ac:dyDescent="0.2">
      <c r="A2456" s="161" t="str">
        <f>IF(ISBLANK('Nomenklatur komplett'!Q2456),"",'Nomenklatur komplett'!Q2456)</f>
        <v/>
      </c>
      <c r="B2456" s="161">
        <f>IF(ISBLANK('Nomenklatur komplett'!R2456),"",'Nomenklatur komplett'!R2456)</f>
        <v>13139</v>
      </c>
      <c r="C2456" s="162" t="str">
        <f>IF(ISBLANK('Nomenklatur komplett'!S2456),"-",'Nomenklatur komplett'!S2456)</f>
        <v>Pizy</v>
      </c>
    </row>
    <row r="2457" spans="1:3" x14ac:dyDescent="0.2">
      <c r="A2457" s="161">
        <f>IF(ISBLANK('Nomenklatur komplett'!Q2457),"",'Nomenklatur komplett'!Q2457)</f>
        <v>2299</v>
      </c>
      <c r="B2457" s="161">
        <f>IF(ISBLANK('Nomenklatur komplett'!R2457),"",'Nomenklatur komplett'!R2457)</f>
        <v>15694</v>
      </c>
      <c r="C2457" s="162" t="str">
        <f>IF(ISBLANK('Nomenklatur komplett'!S2457),"-",'Nomenklatur komplett'!S2457)</f>
        <v>Plaffeien</v>
      </c>
    </row>
    <row r="2458" spans="1:3" x14ac:dyDescent="0.2">
      <c r="A2458" s="161" t="str">
        <f>IF(ISBLANK('Nomenklatur komplett'!Q2458),"",'Nomenklatur komplett'!Q2458)</f>
        <v/>
      </c>
      <c r="B2458" s="161">
        <f>IF(ISBLANK('Nomenklatur komplett'!R2458),"",'Nomenklatur komplett'!R2458)</f>
        <v>13149</v>
      </c>
      <c r="C2458" s="162" t="str">
        <f>IF(ISBLANK('Nomenklatur komplett'!S2458),"-",'Nomenklatur komplett'!S2458)</f>
        <v>Plagne</v>
      </c>
    </row>
    <row r="2459" spans="1:3" x14ac:dyDescent="0.2">
      <c r="A2459" s="161" t="str">
        <f>IF(ISBLANK('Nomenklatur komplett'!Q2459),"",'Nomenklatur komplett'!Q2459)</f>
        <v/>
      </c>
      <c r="B2459" s="161">
        <f>IF(ISBLANK('Nomenklatur komplett'!R2459),"",'Nomenklatur komplett'!R2459)</f>
        <v>16448</v>
      </c>
      <c r="C2459" s="162" t="str">
        <f>IF(ISBLANK('Nomenklatur komplett'!S2459),"-",'Nomenklatur komplett'!S2459)</f>
        <v>Plainpalais</v>
      </c>
    </row>
    <row r="2460" spans="1:3" x14ac:dyDescent="0.2">
      <c r="A2460" s="161" t="str">
        <f>IF(ISBLANK('Nomenklatur komplett'!Q2460),"",'Nomenklatur komplett'!Q2460)</f>
        <v/>
      </c>
      <c r="B2460" s="161">
        <f>IF(ISBLANK('Nomenklatur komplett'!R2460),"",'Nomenklatur komplett'!R2460)</f>
        <v>16240</v>
      </c>
      <c r="C2460" s="162" t="str">
        <f>IF(ISBLANK('Nomenklatur komplett'!S2460),"-",'Nomenklatur komplett'!S2460)</f>
        <v>Plamboz</v>
      </c>
    </row>
    <row r="2461" spans="1:3" x14ac:dyDescent="0.2">
      <c r="A2461" s="161">
        <f>IF(ISBLANK('Nomenklatur komplett'!Q2461),"",'Nomenklatur komplett'!Q2461)</f>
        <v>6633</v>
      </c>
      <c r="B2461" s="161">
        <f>IF(ISBLANK('Nomenklatur komplett'!R2461),"",'Nomenklatur komplett'!R2461)</f>
        <v>13114</v>
      </c>
      <c r="C2461" s="162" t="str">
        <f>IF(ISBLANK('Nomenklatur komplett'!S2461),"-",'Nomenklatur komplett'!S2461)</f>
        <v>Plan-les-Ouates</v>
      </c>
    </row>
    <row r="2462" spans="1:3" x14ac:dyDescent="0.2">
      <c r="A2462" s="161">
        <f>IF(ISBLANK('Nomenklatur komplett'!Q2462),"",'Nomenklatur komplett'!Q2462)</f>
        <v>2300</v>
      </c>
      <c r="B2462" s="161">
        <f>IF(ISBLANK('Nomenklatur komplett'!R2462),"",'Nomenklatur komplett'!R2462)</f>
        <v>13218</v>
      </c>
      <c r="C2462" s="162" t="str">
        <f>IF(ISBLANK('Nomenklatur komplett'!S2462),"-",'Nomenklatur komplett'!S2462)</f>
        <v>Plasselb</v>
      </c>
    </row>
    <row r="2463" spans="1:3" x14ac:dyDescent="0.2">
      <c r="A2463" s="161">
        <f>IF(ISBLANK('Nomenklatur komplett'!Q2463),"",'Nomenklatur komplett'!Q2463)</f>
        <v>726</v>
      </c>
      <c r="B2463" s="161">
        <f>IF(ISBLANK('Nomenklatur komplett'!R2463),"",'Nomenklatur komplett'!R2463)</f>
        <v>15636</v>
      </c>
      <c r="C2463" s="162" t="str">
        <f>IF(ISBLANK('Nomenklatur komplett'!S2463),"-",'Nomenklatur komplett'!S2463)</f>
        <v>Plateau de Diesse</v>
      </c>
    </row>
    <row r="2464" spans="1:3" x14ac:dyDescent="0.2">
      <c r="A2464" s="161">
        <f>IF(ISBLANK('Nomenklatur komplett'!Q2464),"",'Nomenklatur komplett'!Q2464)</f>
        <v>6719</v>
      </c>
      <c r="B2464" s="161">
        <f>IF(ISBLANK('Nomenklatur komplett'!R2464),"",'Nomenklatur komplett'!R2464)</f>
        <v>13290</v>
      </c>
      <c r="C2464" s="162" t="str">
        <f>IF(ISBLANK('Nomenklatur komplett'!S2464),"-",'Nomenklatur komplett'!S2464)</f>
        <v>Pleigne</v>
      </c>
    </row>
    <row r="2465" spans="1:3" x14ac:dyDescent="0.2">
      <c r="A2465" s="161" t="str">
        <f>IF(ISBLANK('Nomenklatur komplett'!Q2465),"",'Nomenklatur komplett'!Q2465)</f>
        <v/>
      </c>
      <c r="B2465" s="161">
        <f>IF(ISBLANK('Nomenklatur komplett'!R2465),"",'Nomenklatur komplett'!R2465)</f>
        <v>11056</v>
      </c>
      <c r="C2465" s="162" t="str">
        <f>IF(ISBLANK('Nomenklatur komplett'!S2465),"-",'Nomenklatur komplett'!S2465)</f>
        <v>Pleujouse</v>
      </c>
    </row>
    <row r="2466" spans="1:3" x14ac:dyDescent="0.2">
      <c r="A2466" s="161">
        <f>IF(ISBLANK('Nomenklatur komplett'!Q2466),"",'Nomenklatur komplett'!Q2466)</f>
        <v>936</v>
      </c>
      <c r="B2466" s="161">
        <f>IF(ISBLANK('Nomenklatur komplett'!R2466),"",'Nomenklatur komplett'!R2466)</f>
        <v>15333</v>
      </c>
      <c r="C2466" s="162" t="str">
        <f>IF(ISBLANK('Nomenklatur komplett'!S2466),"-",'Nomenklatur komplett'!S2466)</f>
        <v>Pohlern</v>
      </c>
    </row>
    <row r="2467" spans="1:3" x14ac:dyDescent="0.2">
      <c r="A2467" s="161">
        <f>IF(ISBLANK('Nomenklatur komplett'!Q2467),"",'Nomenklatur komplett'!Q2467)</f>
        <v>5533</v>
      </c>
      <c r="B2467" s="161">
        <f>IF(ISBLANK('Nomenklatur komplett'!R2467),"",'Nomenklatur komplett'!R2467)</f>
        <v>14577</v>
      </c>
      <c r="C2467" s="162" t="str">
        <f>IF(ISBLANK('Nomenklatur komplett'!S2467),"-",'Nomenklatur komplett'!S2467)</f>
        <v>Poliez-Pittet</v>
      </c>
    </row>
    <row r="2468" spans="1:3" x14ac:dyDescent="0.2">
      <c r="A2468" s="161" t="str">
        <f>IF(ISBLANK('Nomenklatur komplett'!Q2468),"",'Nomenklatur komplett'!Q2468)</f>
        <v/>
      </c>
      <c r="B2468" s="161">
        <f>IF(ISBLANK('Nomenklatur komplett'!R2468),"",'Nomenklatur komplett'!R2468)</f>
        <v>13086</v>
      </c>
      <c r="C2468" s="162" t="str">
        <f>IF(ISBLANK('Nomenklatur komplett'!S2468),"-",'Nomenklatur komplett'!S2468)</f>
        <v>Poliez-le-Grand</v>
      </c>
    </row>
    <row r="2469" spans="1:3" x14ac:dyDescent="0.2">
      <c r="A2469" s="161">
        <f>IF(ISBLANK('Nomenklatur komplett'!Q2469),"",'Nomenklatur komplett'!Q2469)</f>
        <v>5077</v>
      </c>
      <c r="B2469" s="161">
        <f>IF(ISBLANK('Nomenklatur komplett'!R2469),"",'Nomenklatur komplett'!R2469)</f>
        <v>13084</v>
      </c>
      <c r="C2469" s="162" t="str">
        <f>IF(ISBLANK('Nomenklatur komplett'!S2469),"-",'Nomenklatur komplett'!S2469)</f>
        <v>Pollegio</v>
      </c>
    </row>
    <row r="2470" spans="1:3" x14ac:dyDescent="0.2">
      <c r="A2470" s="161">
        <f>IF(ISBLANK('Nomenklatur komplett'!Q2470),"",'Nomenklatur komplett'!Q2470)</f>
        <v>5497</v>
      </c>
      <c r="B2470" s="161">
        <f>IF(ISBLANK('Nomenklatur komplett'!R2470),"",'Nomenklatur komplett'!R2470)</f>
        <v>14578</v>
      </c>
      <c r="C2470" s="162" t="str">
        <f>IF(ISBLANK('Nomenklatur komplett'!S2470),"-",'Nomenklatur komplett'!S2470)</f>
        <v>Pompaples</v>
      </c>
    </row>
    <row r="2471" spans="1:3" x14ac:dyDescent="0.2">
      <c r="A2471" s="161">
        <f>IF(ISBLANK('Nomenklatur komplett'!Q2471),"",'Nomenklatur komplett'!Q2471)</f>
        <v>5926</v>
      </c>
      <c r="B2471" s="161">
        <f>IF(ISBLANK('Nomenklatur komplett'!R2471),"",'Nomenklatur komplett'!R2471)</f>
        <v>14579</v>
      </c>
      <c r="C2471" s="162" t="str">
        <f>IF(ISBLANK('Nomenklatur komplett'!S2471),"-",'Nomenklatur komplett'!S2471)</f>
        <v>Pomy</v>
      </c>
    </row>
    <row r="2472" spans="1:3" x14ac:dyDescent="0.2">
      <c r="A2472" s="161" t="str">
        <f>IF(ISBLANK('Nomenklatur komplett'!Q2472),"",'Nomenklatur komplett'!Q2472)</f>
        <v/>
      </c>
      <c r="B2472" s="161">
        <f>IF(ISBLANK('Nomenklatur komplett'!R2472),"",'Nomenklatur komplett'!R2472)</f>
        <v>13081</v>
      </c>
      <c r="C2472" s="162" t="str">
        <f>IF(ISBLANK('Nomenklatur komplett'!S2472),"-",'Nomenklatur komplett'!S2472)</f>
        <v>Pont (Veveyse)</v>
      </c>
    </row>
    <row r="2473" spans="1:3" x14ac:dyDescent="0.2">
      <c r="A2473" s="161">
        <f>IF(ISBLANK('Nomenklatur komplett'!Q2473),"",'Nomenklatur komplett'!Q2473)</f>
        <v>2122</v>
      </c>
      <c r="B2473" s="161">
        <f>IF(ISBLANK('Nomenklatur komplett'!R2473),"",'Nomenklatur komplett'!R2473)</f>
        <v>14368</v>
      </c>
      <c r="C2473" s="162" t="str">
        <f>IF(ISBLANK('Nomenklatur komplett'!S2473),"-",'Nomenklatur komplett'!S2473)</f>
        <v>Pont-en-Ogoz</v>
      </c>
    </row>
    <row r="2474" spans="1:3" x14ac:dyDescent="0.2">
      <c r="A2474" s="161">
        <f>IF(ISBLANK('Nomenklatur komplett'!Q2474),"",'Nomenklatur komplett'!Q2474)</f>
        <v>2147</v>
      </c>
      <c r="B2474" s="161">
        <f>IF(ISBLANK('Nomenklatur komplett'!R2474),"",'Nomenklatur komplett'!R2474)</f>
        <v>13080</v>
      </c>
      <c r="C2474" s="162" t="str">
        <f>IF(ISBLANK('Nomenklatur komplett'!S2474),"-",'Nomenklatur komplett'!S2474)</f>
        <v>Pont-la-Ville</v>
      </c>
    </row>
    <row r="2475" spans="1:3" x14ac:dyDescent="0.2">
      <c r="A2475" s="161">
        <f>IF(ISBLANK('Nomenklatur komplett'!Q2475),"",'Nomenklatur komplett'!Q2475)</f>
        <v>5212</v>
      </c>
      <c r="B2475" s="161">
        <f>IF(ISBLANK('Nomenklatur komplett'!R2475),"",'Nomenklatur komplett'!R2475)</f>
        <v>13138</v>
      </c>
      <c r="C2475" s="162" t="str">
        <f>IF(ISBLANK('Nomenklatur komplett'!S2475),"-",'Nomenklatur komplett'!S2475)</f>
        <v>Ponte Capriasca</v>
      </c>
    </row>
    <row r="2476" spans="1:3" x14ac:dyDescent="0.2">
      <c r="A2476" s="161">
        <f>IF(ISBLANK('Nomenklatur komplett'!Q2476),"",'Nomenklatur komplett'!Q2476)</f>
        <v>5213</v>
      </c>
      <c r="B2476" s="161">
        <f>IF(ISBLANK('Nomenklatur komplett'!R2476),"",'Nomenklatur komplett'!R2476)</f>
        <v>13066</v>
      </c>
      <c r="C2476" s="162" t="str">
        <f>IF(ISBLANK('Nomenklatur komplett'!S2476),"-",'Nomenklatur komplett'!S2476)</f>
        <v>Ponte Tresa</v>
      </c>
    </row>
    <row r="2477" spans="1:3" x14ac:dyDescent="0.2">
      <c r="A2477" s="161" t="str">
        <f>IF(ISBLANK('Nomenklatur komplett'!Q2477),"",'Nomenklatur komplett'!Q2477)</f>
        <v/>
      </c>
      <c r="B2477" s="161">
        <f>IF(ISBLANK('Nomenklatur komplett'!R2477),"",'Nomenklatur komplett'!R2477)</f>
        <v>16498</v>
      </c>
      <c r="C2477" s="162" t="str">
        <f>IF(ISBLANK('Nomenklatur komplett'!S2477),"-",'Nomenklatur komplett'!S2477)</f>
        <v>Ponte-Campovasto</v>
      </c>
    </row>
    <row r="2478" spans="1:3" x14ac:dyDescent="0.2">
      <c r="A2478" s="161" t="str">
        <f>IF(ISBLANK('Nomenklatur komplett'!Q2478),"",'Nomenklatur komplett'!Q2478)</f>
        <v/>
      </c>
      <c r="B2478" s="161">
        <f>IF(ISBLANK('Nomenklatur komplett'!R2478),"",'Nomenklatur komplett'!R2478)</f>
        <v>10621</v>
      </c>
      <c r="C2478" s="162" t="str">
        <f>IF(ISBLANK('Nomenklatur komplett'!S2478),"-",'Nomenklatur komplett'!S2478)</f>
        <v>Pontenet</v>
      </c>
    </row>
    <row r="2479" spans="1:3" x14ac:dyDescent="0.2">
      <c r="A2479" s="161">
        <f>IF(ISBLANK('Nomenklatur komplett'!Q2479),"",'Nomenklatur komplett'!Q2479)</f>
        <v>2217</v>
      </c>
      <c r="B2479" s="161">
        <f>IF(ISBLANK('Nomenklatur komplett'!R2479),"",'Nomenklatur komplett'!R2479)</f>
        <v>13662</v>
      </c>
      <c r="C2479" s="162" t="str">
        <f>IF(ISBLANK('Nomenklatur komplett'!S2479),"-",'Nomenklatur komplett'!S2479)</f>
        <v>Ponthaux</v>
      </c>
    </row>
    <row r="2480" spans="1:3" x14ac:dyDescent="0.2">
      <c r="A2480" s="161" t="str">
        <f>IF(ISBLANK('Nomenklatur komplett'!Q2480),"",'Nomenklatur komplett'!Q2480)</f>
        <v/>
      </c>
      <c r="B2480" s="161">
        <f>IF(ISBLANK('Nomenklatur komplett'!R2480),"",'Nomenklatur komplett'!R2480)</f>
        <v>13077</v>
      </c>
      <c r="C2480" s="162" t="str">
        <f>IF(ISBLANK('Nomenklatur komplett'!S2480),"-",'Nomenklatur komplett'!S2480)</f>
        <v>Ponto Valentino</v>
      </c>
    </row>
    <row r="2481" spans="1:3" x14ac:dyDescent="0.2">
      <c r="A2481" s="161">
        <f>IF(ISBLANK('Nomenklatur komplett'!Q2481),"",'Nomenklatur komplett'!Q2481)</f>
        <v>3784</v>
      </c>
      <c r="B2481" s="161">
        <f>IF(ISBLANK('Nomenklatur komplett'!R2481),"",'Nomenklatur komplett'!R2481)</f>
        <v>16004</v>
      </c>
      <c r="C2481" s="162" t="str">
        <f>IF(ISBLANK('Nomenklatur komplett'!S2481),"-",'Nomenklatur komplett'!S2481)</f>
        <v>Pontresina</v>
      </c>
    </row>
    <row r="2482" spans="1:3" x14ac:dyDescent="0.2">
      <c r="A2482" s="161">
        <f>IF(ISBLANK('Nomenklatur komplett'!Q2482),"",'Nomenklatur komplett'!Q2482)</f>
        <v>6800</v>
      </c>
      <c r="B2482" s="161">
        <f>IF(ISBLANK('Nomenklatur komplett'!R2482),"",'Nomenklatur komplett'!R2482)</f>
        <v>13347</v>
      </c>
      <c r="C2482" s="162" t="str">
        <f>IF(ISBLANK('Nomenklatur komplett'!S2482),"-",'Nomenklatur komplett'!S2482)</f>
        <v>Porrentruy</v>
      </c>
    </row>
    <row r="2483" spans="1:3" x14ac:dyDescent="0.2">
      <c r="A2483" s="161" t="str">
        <f>IF(ISBLANK('Nomenklatur komplett'!Q2483),"",'Nomenklatur komplett'!Q2483)</f>
        <v/>
      </c>
      <c r="B2483" s="161">
        <f>IF(ISBLANK('Nomenklatur komplett'!R2483),"",'Nomenklatur komplett'!R2483)</f>
        <v>13088</v>
      </c>
      <c r="C2483" s="162" t="str">
        <f>IF(ISBLANK('Nomenklatur komplett'!S2483),"-",'Nomenklatur komplett'!S2483)</f>
        <v>Porsel</v>
      </c>
    </row>
    <row r="2484" spans="1:3" x14ac:dyDescent="0.2">
      <c r="A2484" s="161">
        <f>IF(ISBLANK('Nomenklatur komplett'!Q2484),"",'Nomenklatur komplett'!Q2484)</f>
        <v>745</v>
      </c>
      <c r="B2484" s="161">
        <f>IF(ISBLANK('Nomenklatur komplett'!R2484),"",'Nomenklatur komplett'!R2484)</f>
        <v>15251</v>
      </c>
      <c r="C2484" s="162" t="str">
        <f>IF(ISBLANK('Nomenklatur komplett'!S2484),"-",'Nomenklatur komplett'!S2484)</f>
        <v>Port</v>
      </c>
    </row>
    <row r="2485" spans="1:3" x14ac:dyDescent="0.2">
      <c r="A2485" s="161">
        <f>IF(ISBLANK('Nomenklatur komplett'!Q2485),"",'Nomenklatur komplett'!Q2485)</f>
        <v>6154</v>
      </c>
      <c r="B2485" s="161">
        <f>IF(ISBLANK('Nomenklatur komplett'!R2485),"",'Nomenklatur komplett'!R2485)</f>
        <v>13075</v>
      </c>
      <c r="C2485" s="162" t="str">
        <f>IF(ISBLANK('Nomenklatur komplett'!S2485),"-",'Nomenklatur komplett'!S2485)</f>
        <v>Port-Valais</v>
      </c>
    </row>
    <row r="2486" spans="1:3" x14ac:dyDescent="0.2">
      <c r="A2486" s="161" t="str">
        <f>IF(ISBLANK('Nomenklatur komplett'!Q2486),"",'Nomenklatur komplett'!Q2486)</f>
        <v/>
      </c>
      <c r="B2486" s="161">
        <f>IF(ISBLANK('Nomenklatur komplett'!R2486),"",'Nomenklatur komplett'!R2486)</f>
        <v>13074</v>
      </c>
      <c r="C2486" s="162" t="str">
        <f>IF(ISBLANK('Nomenklatur komplett'!S2486),"-",'Nomenklatur komplett'!S2486)</f>
        <v>Portalban</v>
      </c>
    </row>
    <row r="2487" spans="1:3" x14ac:dyDescent="0.2">
      <c r="A2487" s="161" t="str">
        <f>IF(ISBLANK('Nomenklatur komplett'!Q2487),"",'Nomenklatur komplett'!Q2487)</f>
        <v/>
      </c>
      <c r="B2487" s="161">
        <f>IF(ISBLANK('Nomenklatur komplett'!R2487),"",'Nomenklatur komplett'!R2487)</f>
        <v>10194</v>
      </c>
      <c r="C2487" s="162" t="str">
        <f>IF(ISBLANK('Nomenklatur komplett'!S2487),"-",'Nomenklatur komplett'!S2487)</f>
        <v>Portein</v>
      </c>
    </row>
    <row r="2488" spans="1:3" x14ac:dyDescent="0.2">
      <c r="A2488" s="161">
        <f>IF(ISBLANK('Nomenklatur komplett'!Q2488),"",'Nomenklatur komplett'!Q2488)</f>
        <v>5214</v>
      </c>
      <c r="B2488" s="161">
        <f>IF(ISBLANK('Nomenklatur komplett'!R2488),"",'Nomenklatur komplett'!R2488)</f>
        <v>13073</v>
      </c>
      <c r="C2488" s="162" t="str">
        <f>IF(ISBLANK('Nomenklatur komplett'!S2488),"-",'Nomenklatur komplett'!S2488)</f>
        <v>Porza</v>
      </c>
    </row>
    <row r="2489" spans="1:3" x14ac:dyDescent="0.2">
      <c r="A2489" s="161" t="str">
        <f>IF(ISBLANK('Nomenklatur komplett'!Q2489),"",'Nomenklatur komplett'!Q2489)</f>
        <v/>
      </c>
      <c r="B2489" s="161">
        <f>IF(ISBLANK('Nomenklatur komplett'!R2489),"",'Nomenklatur komplett'!R2489)</f>
        <v>13072</v>
      </c>
      <c r="C2489" s="162" t="str">
        <f>IF(ISBLANK('Nomenklatur komplett'!S2489),"-",'Nomenklatur komplett'!S2489)</f>
        <v>Posat</v>
      </c>
    </row>
    <row r="2490" spans="1:3" x14ac:dyDescent="0.2">
      <c r="A2490" s="161">
        <f>IF(ISBLANK('Nomenklatur komplett'!Q2490),"",'Nomenklatur komplett'!Q2490)</f>
        <v>3561</v>
      </c>
      <c r="B2490" s="161">
        <f>IF(ISBLANK('Nomenklatur komplett'!R2490),"",'Nomenklatur komplett'!R2490)</f>
        <v>15968</v>
      </c>
      <c r="C2490" s="162" t="str">
        <f>IF(ISBLANK('Nomenklatur komplett'!S2490),"-",'Nomenklatur komplett'!S2490)</f>
        <v>Poschiavo</v>
      </c>
    </row>
    <row r="2491" spans="1:3" x14ac:dyDescent="0.2">
      <c r="A2491" s="161" t="str">
        <f>IF(ISBLANK('Nomenklatur komplett'!Q2491),"",'Nomenklatur komplett'!Q2491)</f>
        <v/>
      </c>
      <c r="B2491" s="161">
        <f>IF(ISBLANK('Nomenklatur komplett'!R2491),"",'Nomenklatur komplett'!R2491)</f>
        <v>13071</v>
      </c>
      <c r="C2491" s="162" t="str">
        <f>IF(ISBLANK('Nomenklatur komplett'!S2491),"-",'Nomenklatur komplett'!S2491)</f>
        <v>Posieux</v>
      </c>
    </row>
    <row r="2492" spans="1:3" x14ac:dyDescent="0.2">
      <c r="A2492" s="161" t="str">
        <f>IF(ISBLANK('Nomenklatur komplett'!Q2492),"",'Nomenklatur komplett'!Q2492)</f>
        <v/>
      </c>
      <c r="B2492" s="161">
        <f>IF(ISBLANK('Nomenklatur komplett'!R2492),"",'Nomenklatur komplett'!R2492)</f>
        <v>10811</v>
      </c>
      <c r="C2492" s="162" t="str">
        <f>IF(ISBLANK('Nomenklatur komplett'!S2492),"-",'Nomenklatur komplett'!S2492)</f>
        <v>Praden</v>
      </c>
    </row>
    <row r="2493" spans="1:3" x14ac:dyDescent="0.2">
      <c r="A2493" s="161" t="str">
        <f>IF(ISBLANK('Nomenklatur komplett'!Q2493),"",'Nomenklatur komplett'!Q2493)</f>
        <v/>
      </c>
      <c r="B2493" s="161">
        <f>IF(ISBLANK('Nomenklatur komplett'!R2493),"",'Nomenklatur komplett'!R2493)</f>
        <v>13070</v>
      </c>
      <c r="C2493" s="162" t="str">
        <f>IF(ISBLANK('Nomenklatur komplett'!S2493),"-",'Nomenklatur komplett'!S2493)</f>
        <v>Prahins</v>
      </c>
    </row>
    <row r="2494" spans="1:3" x14ac:dyDescent="0.2">
      <c r="A2494" s="161">
        <f>IF(ISBLANK('Nomenklatur komplett'!Q2494),"",'Nomenklatur komplett'!Q2494)</f>
        <v>5725</v>
      </c>
      <c r="B2494" s="161">
        <f>IF(ISBLANK('Nomenklatur komplett'!R2494),"",'Nomenklatur komplett'!R2494)</f>
        <v>14582</v>
      </c>
      <c r="C2494" s="162" t="str">
        <f>IF(ISBLANK('Nomenklatur komplett'!S2494),"-",'Nomenklatur komplett'!S2494)</f>
        <v>Prangins</v>
      </c>
    </row>
    <row r="2495" spans="1:3" x14ac:dyDescent="0.2">
      <c r="A2495" s="161" t="str">
        <f>IF(ISBLANK('Nomenklatur komplett'!Q2495),"",'Nomenklatur komplett'!Q2495)</f>
        <v/>
      </c>
      <c r="B2495" s="161">
        <f>IF(ISBLANK('Nomenklatur komplett'!R2495),"",'Nomenklatur komplett'!R2495)</f>
        <v>13068</v>
      </c>
      <c r="C2495" s="162" t="str">
        <f>IF(ISBLANK('Nomenklatur komplett'!S2495),"-",'Nomenklatur komplett'!S2495)</f>
        <v>Praratoud</v>
      </c>
    </row>
    <row r="2496" spans="1:3" x14ac:dyDescent="0.2">
      <c r="A2496" s="161" t="str">
        <f>IF(ISBLANK('Nomenklatur komplett'!Q2496),"",'Nomenklatur komplett'!Q2496)</f>
        <v/>
      </c>
      <c r="B2496" s="161">
        <f>IF(ISBLANK('Nomenklatur komplett'!R2496),"",'Nomenklatur komplett'!R2496)</f>
        <v>13067</v>
      </c>
      <c r="C2496" s="162" t="str">
        <f>IF(ISBLANK('Nomenklatur komplett'!S2496),"-",'Nomenklatur komplett'!S2496)</f>
        <v>Praroman</v>
      </c>
    </row>
    <row r="2497" spans="1:3" x14ac:dyDescent="0.2">
      <c r="A2497" s="161">
        <f>IF(ISBLANK('Nomenklatur komplett'!Q2497),"",'Nomenklatur komplett'!Q2497)</f>
        <v>5078</v>
      </c>
      <c r="B2497" s="161">
        <f>IF(ISBLANK('Nomenklatur komplett'!R2497),"",'Nomenklatur komplett'!R2497)</f>
        <v>13099</v>
      </c>
      <c r="C2497" s="162" t="str">
        <f>IF(ISBLANK('Nomenklatur komplett'!S2497),"-",'Nomenklatur komplett'!S2497)</f>
        <v>Prato (Leventina)</v>
      </c>
    </row>
    <row r="2498" spans="1:3" x14ac:dyDescent="0.2">
      <c r="A2498" s="161" t="str">
        <f>IF(ISBLANK('Nomenklatur komplett'!Q2498),"",'Nomenklatur komplett'!Q2498)</f>
        <v/>
      </c>
      <c r="B2498" s="161">
        <f>IF(ISBLANK('Nomenklatur komplett'!R2498),"",'Nomenklatur komplett'!R2498)</f>
        <v>16173</v>
      </c>
      <c r="C2498" s="162" t="str">
        <f>IF(ISBLANK('Nomenklatur komplett'!S2498),"-",'Nomenklatur komplett'!S2498)</f>
        <v>Prato (Vallemaggia)</v>
      </c>
    </row>
    <row r="2499" spans="1:3" x14ac:dyDescent="0.2">
      <c r="A2499" s="161" t="str">
        <f>IF(ISBLANK('Nomenklatur komplett'!Q2499),"",'Nomenklatur komplett'!Q2499)</f>
        <v/>
      </c>
      <c r="B2499" s="161">
        <f>IF(ISBLANK('Nomenklatur komplett'!R2499),"",'Nomenklatur komplett'!R2499)</f>
        <v>16469</v>
      </c>
      <c r="C2499" s="162" t="str">
        <f>IF(ISBLANK('Nomenklatur komplett'!S2499),"-",'Nomenklatur komplett'!S2499)</f>
        <v>Prato-Fiesso</v>
      </c>
    </row>
    <row r="2500" spans="1:3" x14ac:dyDescent="0.2">
      <c r="A2500" s="161" t="str">
        <f>IF(ISBLANK('Nomenklatur komplett'!Q2500),"",'Nomenklatur komplett'!Q2500)</f>
        <v/>
      </c>
      <c r="B2500" s="161">
        <f>IF(ISBLANK('Nomenklatur komplett'!R2500),"",'Nomenklatur komplett'!R2500)</f>
        <v>13101</v>
      </c>
      <c r="C2500" s="162" t="str">
        <f>IF(ISBLANK('Nomenklatur komplett'!S2500),"-",'Nomenklatur komplett'!S2500)</f>
        <v>Prato-Sornico</v>
      </c>
    </row>
    <row r="2501" spans="1:3" x14ac:dyDescent="0.2">
      <c r="A2501" s="161">
        <f>IF(ISBLANK('Nomenklatur komplett'!Q2501),"",'Nomenklatur komplett'!Q2501)</f>
        <v>2831</v>
      </c>
      <c r="B2501" s="161">
        <f>IF(ISBLANK('Nomenklatur komplett'!R2501),"",'Nomenklatur komplett'!R2501)</f>
        <v>13776</v>
      </c>
      <c r="C2501" s="162" t="str">
        <f>IF(ISBLANK('Nomenklatur komplett'!S2501),"-",'Nomenklatur komplett'!S2501)</f>
        <v>Pratteln</v>
      </c>
    </row>
    <row r="2502" spans="1:3" x14ac:dyDescent="0.2">
      <c r="A2502" s="161" t="str">
        <f>IF(ISBLANK('Nomenklatur komplett'!Q2502),"",'Nomenklatur komplett'!Q2502)</f>
        <v/>
      </c>
      <c r="B2502" s="161">
        <f>IF(ISBLANK('Nomenklatur komplett'!R2502),"",'Nomenklatur komplett'!R2502)</f>
        <v>10210</v>
      </c>
      <c r="C2502" s="162" t="str">
        <f>IF(ISBLANK('Nomenklatur komplett'!S2502),"-",'Nomenklatur komplett'!S2502)</f>
        <v>Pratval</v>
      </c>
    </row>
    <row r="2503" spans="1:3" x14ac:dyDescent="0.2">
      <c r="A2503" s="161" t="str">
        <f>IF(ISBLANK('Nomenklatur komplett'!Q2503),"",'Nomenklatur komplett'!Q2503)</f>
        <v/>
      </c>
      <c r="B2503" s="161">
        <f>IF(ISBLANK('Nomenklatur komplett'!R2503),"",'Nomenklatur komplett'!R2503)</f>
        <v>13078</v>
      </c>
      <c r="C2503" s="162" t="str">
        <f>IF(ISBLANK('Nomenklatur komplett'!S2503),"-",'Nomenklatur komplett'!S2503)</f>
        <v>Pregassona</v>
      </c>
    </row>
    <row r="2504" spans="1:3" x14ac:dyDescent="0.2">
      <c r="A2504" s="161" t="str">
        <f>IF(ISBLANK('Nomenklatur komplett'!Q2504),"",'Nomenklatur komplett'!Q2504)</f>
        <v/>
      </c>
      <c r="B2504" s="161">
        <f>IF(ISBLANK('Nomenklatur komplett'!R2504),"",'Nomenklatur komplett'!R2504)</f>
        <v>16583</v>
      </c>
      <c r="C2504" s="162" t="str">
        <f>IF(ISBLANK('Nomenklatur komplett'!S2504),"-",'Nomenklatur komplett'!S2504)</f>
        <v>Pregny</v>
      </c>
    </row>
    <row r="2505" spans="1:3" x14ac:dyDescent="0.2">
      <c r="A2505" s="161">
        <f>IF(ISBLANK('Nomenklatur komplett'!Q2505),"",'Nomenklatur komplett'!Q2505)</f>
        <v>6634</v>
      </c>
      <c r="B2505" s="161">
        <f>IF(ISBLANK('Nomenklatur komplett'!R2505),"",'Nomenklatur komplett'!R2505)</f>
        <v>13110</v>
      </c>
      <c r="C2505" s="162" t="str">
        <f>IF(ISBLANK('Nomenklatur komplett'!S2505),"-",'Nomenklatur komplett'!S2505)</f>
        <v>Pregny-Chambésy</v>
      </c>
    </row>
    <row r="2506" spans="1:3" x14ac:dyDescent="0.2">
      <c r="A2506" s="161">
        <f>IF(ISBLANK('Nomenklatur komplett'!Q2506),"",'Nomenklatur komplett'!Q2506)</f>
        <v>5759</v>
      </c>
      <c r="B2506" s="161">
        <f>IF(ISBLANK('Nomenklatur komplett'!R2506),"",'Nomenklatur komplett'!R2506)</f>
        <v>14569</v>
      </c>
      <c r="C2506" s="162" t="str">
        <f>IF(ISBLANK('Nomenklatur komplett'!S2506),"-",'Nomenklatur komplett'!S2506)</f>
        <v>Premier</v>
      </c>
    </row>
    <row r="2507" spans="1:3" x14ac:dyDescent="0.2">
      <c r="A2507" s="161" t="str">
        <f>IF(ISBLANK('Nomenklatur komplett'!Q2507),"",'Nomenklatur komplett'!Q2507)</f>
        <v/>
      </c>
      <c r="B2507" s="161">
        <f>IF(ISBLANK('Nomenklatur komplett'!R2507),"",'Nomenklatur komplett'!R2507)</f>
        <v>13108</v>
      </c>
      <c r="C2507" s="162" t="str">
        <f>IF(ISBLANK('Nomenklatur komplett'!S2507),"-",'Nomenklatur komplett'!S2507)</f>
        <v>Preonzo</v>
      </c>
    </row>
    <row r="2508" spans="1:3" x14ac:dyDescent="0.2">
      <c r="A2508" s="161">
        <f>IF(ISBLANK('Nomenklatur komplett'!Q2508),"",'Nomenklatur komplett'!Q2508)</f>
        <v>6635</v>
      </c>
      <c r="B2508" s="161">
        <f>IF(ISBLANK('Nomenklatur komplett'!R2508),"",'Nomenklatur komplett'!R2508)</f>
        <v>13107</v>
      </c>
      <c r="C2508" s="162" t="str">
        <f>IF(ISBLANK('Nomenklatur komplett'!S2508),"-",'Nomenklatur komplett'!S2508)</f>
        <v>Presinge</v>
      </c>
    </row>
    <row r="2509" spans="1:3" x14ac:dyDescent="0.2">
      <c r="A2509" s="161">
        <f>IF(ISBLANK('Nomenklatur komplett'!Q2509),"",'Nomenklatur komplett'!Q2509)</f>
        <v>2237</v>
      </c>
      <c r="B2509" s="161">
        <f>IF(ISBLANK('Nomenklatur komplett'!R2509),"",'Nomenklatur komplett'!R2509)</f>
        <v>16133</v>
      </c>
      <c r="C2509" s="162" t="str">
        <f>IF(ISBLANK('Nomenklatur komplett'!S2509),"-",'Nomenklatur komplett'!S2509)</f>
        <v>Prez</v>
      </c>
    </row>
    <row r="2510" spans="1:3" x14ac:dyDescent="0.2">
      <c r="A2510" s="161" t="str">
        <f>IF(ISBLANK('Nomenklatur komplett'!Q2510),"",'Nomenklatur komplett'!Q2510)</f>
        <v/>
      </c>
      <c r="B2510" s="161">
        <f>IF(ISBLANK('Nomenklatur komplett'!R2510),"",'Nomenklatur komplett'!R2510)</f>
        <v>13103</v>
      </c>
      <c r="C2510" s="162" t="str">
        <f>IF(ISBLANK('Nomenklatur komplett'!S2510),"-",'Nomenklatur komplett'!S2510)</f>
        <v>Prez-vers-Noréaz</v>
      </c>
    </row>
    <row r="2511" spans="1:3" x14ac:dyDescent="0.2">
      <c r="A2511" s="161" t="str">
        <f>IF(ISBLANK('Nomenklatur komplett'!Q2511),"",'Nomenklatur komplett'!Q2511)</f>
        <v/>
      </c>
      <c r="B2511" s="161">
        <f>IF(ISBLANK('Nomenklatur komplett'!R2511),"",'Nomenklatur komplett'!R2511)</f>
        <v>13102</v>
      </c>
      <c r="C2511" s="162" t="str">
        <f>IF(ISBLANK('Nomenklatur komplett'!S2511),"-",'Nomenklatur komplett'!S2511)</f>
        <v>Prez-vers-Siviriez</v>
      </c>
    </row>
    <row r="2512" spans="1:3" x14ac:dyDescent="0.2">
      <c r="A2512" s="161">
        <f>IF(ISBLANK('Nomenklatur komplett'!Q2512),"",'Nomenklatur komplett'!Q2512)</f>
        <v>5589</v>
      </c>
      <c r="B2512" s="161">
        <f>IF(ISBLANK('Nomenklatur komplett'!R2512),"",'Nomenklatur komplett'!R2512)</f>
        <v>14575</v>
      </c>
      <c r="C2512" s="162" t="str">
        <f>IF(ISBLANK('Nomenklatur komplett'!S2512),"-",'Nomenklatur komplett'!S2512)</f>
        <v>Prilly</v>
      </c>
    </row>
    <row r="2513" spans="1:3" x14ac:dyDescent="0.2">
      <c r="A2513" s="161" t="str">
        <f>IF(ISBLANK('Nomenklatur komplett'!Q2513),"",'Nomenklatur komplett'!Q2513)</f>
        <v/>
      </c>
      <c r="B2513" s="161">
        <f>IF(ISBLANK('Nomenklatur komplett'!R2513),"",'Nomenklatur komplett'!R2513)</f>
        <v>13100</v>
      </c>
      <c r="C2513" s="162" t="str">
        <f>IF(ISBLANK('Nomenklatur komplett'!S2513),"-",'Nomenklatur komplett'!S2513)</f>
        <v>Progens</v>
      </c>
    </row>
    <row r="2514" spans="1:3" x14ac:dyDescent="0.2">
      <c r="A2514" s="161" t="str">
        <f>IF(ISBLANK('Nomenklatur komplett'!Q2514),"",'Nomenklatur komplett'!Q2514)</f>
        <v/>
      </c>
      <c r="B2514" s="161">
        <f>IF(ISBLANK('Nomenklatur komplett'!R2514),"",'Nomenklatur komplett'!R2514)</f>
        <v>13112</v>
      </c>
      <c r="C2514" s="162" t="str">
        <f>IF(ISBLANK('Nomenklatur komplett'!S2514),"-",'Nomenklatur komplett'!S2514)</f>
        <v>Promasens</v>
      </c>
    </row>
    <row r="2515" spans="1:3" x14ac:dyDescent="0.2">
      <c r="A2515" s="161">
        <f>IF(ISBLANK('Nomenklatur komplett'!Q2515),"",'Nomenklatur komplett'!Q2515)</f>
        <v>5566</v>
      </c>
      <c r="B2515" s="161">
        <f>IF(ISBLANK('Nomenklatur komplett'!R2515),"",'Nomenklatur komplett'!R2515)</f>
        <v>14572</v>
      </c>
      <c r="C2515" s="162" t="str">
        <f>IF(ISBLANK('Nomenklatur komplett'!S2515),"-",'Nomenklatur komplett'!S2515)</f>
        <v>Provence</v>
      </c>
    </row>
    <row r="2516" spans="1:3" x14ac:dyDescent="0.2">
      <c r="A2516" s="161" t="str">
        <f>IF(ISBLANK('Nomenklatur komplett'!Q2516),"",'Nomenklatur komplett'!Q2516)</f>
        <v/>
      </c>
      <c r="B2516" s="161">
        <f>IF(ISBLANK('Nomenklatur komplett'!R2516),"",'Nomenklatur komplett'!R2516)</f>
        <v>13097</v>
      </c>
      <c r="C2516" s="162" t="str">
        <f>IF(ISBLANK('Nomenklatur komplett'!S2516),"-",'Nomenklatur komplett'!S2516)</f>
        <v>Prugiasco</v>
      </c>
    </row>
    <row r="2517" spans="1:3" x14ac:dyDescent="0.2">
      <c r="A2517" s="161" t="str">
        <f>IF(ISBLANK('Nomenklatur komplett'!Q2517),"",'Nomenklatur komplett'!Q2517)</f>
        <v/>
      </c>
      <c r="B2517" s="161">
        <f>IF(ISBLANK('Nomenklatur komplett'!R2517),"",'Nomenklatur komplett'!R2517)</f>
        <v>16497</v>
      </c>
      <c r="C2517" s="162" t="str">
        <f>IF(ISBLANK('Nomenklatur komplett'!S2517),"-",'Nomenklatur komplett'!S2517)</f>
        <v>Präsanz</v>
      </c>
    </row>
    <row r="2518" spans="1:3" x14ac:dyDescent="0.2">
      <c r="A2518" s="161" t="str">
        <f>IF(ISBLANK('Nomenklatur komplett'!Q2518),"",'Nomenklatur komplett'!Q2518)</f>
        <v/>
      </c>
      <c r="B2518" s="161">
        <f>IF(ISBLANK('Nomenklatur komplett'!R2518),"",'Nomenklatur komplett'!R2518)</f>
        <v>10196</v>
      </c>
      <c r="C2518" s="162" t="str">
        <f>IF(ISBLANK('Nomenklatur komplett'!S2518),"-",'Nomenklatur komplett'!S2518)</f>
        <v>Präz</v>
      </c>
    </row>
    <row r="2519" spans="1:3" x14ac:dyDescent="0.2">
      <c r="A2519" s="161">
        <f>IF(ISBLANK('Nomenklatur komplett'!Q2519),"",'Nomenklatur komplett'!Q2519)</f>
        <v>5643</v>
      </c>
      <c r="B2519" s="161">
        <f>IF(ISBLANK('Nomenklatur komplett'!R2519),"",'Nomenklatur komplett'!R2519)</f>
        <v>14570</v>
      </c>
      <c r="C2519" s="162" t="str">
        <f>IF(ISBLANK('Nomenklatur komplett'!S2519),"-",'Nomenklatur komplett'!S2519)</f>
        <v>Préverenges</v>
      </c>
    </row>
    <row r="2520" spans="1:3" x14ac:dyDescent="0.2">
      <c r="A2520" s="161">
        <f>IF(ISBLANK('Nomenklatur komplett'!Q2520),"",'Nomenklatur komplett'!Q2520)</f>
        <v>2038</v>
      </c>
      <c r="B2520" s="161">
        <f>IF(ISBLANK('Nomenklatur komplett'!R2520),"",'Nomenklatur komplett'!R2520)</f>
        <v>13105</v>
      </c>
      <c r="C2520" s="162" t="str">
        <f>IF(ISBLANK('Nomenklatur komplett'!S2520),"-",'Nomenklatur komplett'!S2520)</f>
        <v>Prévondavaux</v>
      </c>
    </row>
    <row r="2521" spans="1:3" x14ac:dyDescent="0.2">
      <c r="A2521" s="161">
        <f>IF(ISBLANK('Nomenklatur komplett'!Q2521),"",'Nomenklatur komplett'!Q2521)</f>
        <v>5683</v>
      </c>
      <c r="B2521" s="161">
        <f>IF(ISBLANK('Nomenklatur komplett'!R2521),"",'Nomenklatur komplett'!R2521)</f>
        <v>14571</v>
      </c>
      <c r="C2521" s="162" t="str">
        <f>IF(ISBLANK('Nomenklatur komplett'!S2521),"-",'Nomenklatur komplett'!S2521)</f>
        <v>Prévonloup</v>
      </c>
    </row>
    <row r="2522" spans="1:3" x14ac:dyDescent="0.2">
      <c r="A2522" s="161" t="str">
        <f>IF(ISBLANK('Nomenklatur komplett'!Q2522),"",'Nomenklatur komplett'!Q2522)</f>
        <v/>
      </c>
      <c r="B2522" s="161">
        <f>IF(ISBLANK('Nomenklatur komplett'!R2522),"",'Nomenklatur komplett'!R2522)</f>
        <v>10605</v>
      </c>
      <c r="C2522" s="162" t="str">
        <f>IF(ISBLANK('Nomenklatur komplett'!S2522),"-",'Nomenklatur komplett'!S2522)</f>
        <v>Prêles</v>
      </c>
    </row>
    <row r="2523" spans="1:3" x14ac:dyDescent="0.2">
      <c r="A2523" s="161">
        <f>IF(ISBLANK('Nomenklatur komplett'!Q2523),"",'Nomenklatur komplett'!Q2523)</f>
        <v>5607</v>
      </c>
      <c r="B2523" s="161">
        <f>IF(ISBLANK('Nomenklatur komplett'!R2523),"",'Nomenklatur komplett'!R2523)</f>
        <v>14573</v>
      </c>
      <c r="C2523" s="162" t="str">
        <f>IF(ISBLANK('Nomenklatur komplett'!S2523),"-",'Nomenklatur komplett'!S2523)</f>
        <v>Puidoux</v>
      </c>
    </row>
    <row r="2524" spans="1:3" x14ac:dyDescent="0.2">
      <c r="A2524" s="161">
        <f>IF(ISBLANK('Nomenklatur komplett'!Q2524),"",'Nomenklatur komplett'!Q2524)</f>
        <v>5590</v>
      </c>
      <c r="B2524" s="161">
        <f>IF(ISBLANK('Nomenklatur komplett'!R2524),"",'Nomenklatur komplett'!R2524)</f>
        <v>14574</v>
      </c>
      <c r="C2524" s="162" t="str">
        <f>IF(ISBLANK('Nomenklatur komplett'!S2524),"-",'Nomenklatur komplett'!S2524)</f>
        <v>Pully</v>
      </c>
    </row>
    <row r="2525" spans="1:3" x14ac:dyDescent="0.2">
      <c r="A2525" s="161">
        <f>IF(ISBLANK('Nomenklatur komplett'!Q2525),"",'Nomenklatur komplett'!Q2525)</f>
        <v>6636</v>
      </c>
      <c r="B2525" s="161">
        <f>IF(ISBLANK('Nomenklatur komplett'!R2525),"",'Nomenklatur komplett'!R2525)</f>
        <v>13094</v>
      </c>
      <c r="C2525" s="162" t="str">
        <f>IF(ISBLANK('Nomenklatur komplett'!S2525),"-",'Nomenklatur komplett'!S2525)</f>
        <v>Puplinge</v>
      </c>
    </row>
    <row r="2526" spans="1:3" x14ac:dyDescent="0.2">
      <c r="A2526" s="161">
        <f>IF(ISBLANK('Nomenklatur komplett'!Q2526),"",'Nomenklatur komplett'!Q2526)</f>
        <v>5216</v>
      </c>
      <c r="B2526" s="161">
        <f>IF(ISBLANK('Nomenklatur komplett'!R2526),"",'Nomenklatur komplett'!R2526)</f>
        <v>13093</v>
      </c>
      <c r="C2526" s="162" t="str">
        <f>IF(ISBLANK('Nomenklatur komplett'!S2526),"-",'Nomenklatur komplett'!S2526)</f>
        <v>Pura</v>
      </c>
    </row>
    <row r="2527" spans="1:3" x14ac:dyDescent="0.2">
      <c r="A2527" s="161" t="str">
        <f>IF(ISBLANK('Nomenklatur komplett'!Q2527),"",'Nomenklatur komplett'!Q2527)</f>
        <v/>
      </c>
      <c r="B2527" s="161">
        <f>IF(ISBLANK('Nomenklatur komplett'!R2527),"",'Nomenklatur komplett'!R2527)</f>
        <v>16209</v>
      </c>
      <c r="C2527" s="162" t="str">
        <f>IF(ISBLANK('Nomenklatur komplett'!S2527),"-",'Nomenklatur komplett'!S2527)</f>
        <v>Putz</v>
      </c>
    </row>
    <row r="2528" spans="1:3" x14ac:dyDescent="0.2">
      <c r="A2528" s="161" t="str">
        <f>IF(ISBLANK('Nomenklatur komplett'!Q2528),"",'Nomenklatur komplett'!Q2528)</f>
        <v/>
      </c>
      <c r="B2528" s="161">
        <f>IF(ISBLANK('Nomenklatur komplett'!R2528),"",'Nomenklatur komplett'!R2528)</f>
        <v>13152</v>
      </c>
      <c r="C2528" s="162" t="str">
        <f>IF(ISBLANK('Nomenklatur komplett'!S2528),"-",'Nomenklatur komplett'!S2528)</f>
        <v>Péry</v>
      </c>
    </row>
    <row r="2529" spans="1:3" x14ac:dyDescent="0.2">
      <c r="A2529" s="161">
        <f>IF(ISBLANK('Nomenklatur komplett'!Q2529),"",'Nomenklatur komplett'!Q2529)</f>
        <v>450</v>
      </c>
      <c r="B2529" s="161">
        <f>IF(ISBLANK('Nomenklatur komplett'!R2529),"",'Nomenklatur komplett'!R2529)</f>
        <v>15658</v>
      </c>
      <c r="C2529" s="162" t="str">
        <f>IF(ISBLANK('Nomenklatur komplett'!S2529),"-",'Nomenklatur komplett'!S2529)</f>
        <v>Péry-La Heutte</v>
      </c>
    </row>
    <row r="2530" spans="1:3" x14ac:dyDescent="0.2">
      <c r="A2530" s="161">
        <f>IF(ISBLANK('Nomenklatur komplett'!Q2530),"",'Nomenklatur komplett'!Q2530)</f>
        <v>3295</v>
      </c>
      <c r="B2530" s="161">
        <f>IF(ISBLANK('Nomenklatur komplett'!R2530),"",'Nomenklatur komplett'!R2530)</f>
        <v>14415</v>
      </c>
      <c r="C2530" s="162" t="str">
        <f>IF(ISBLANK('Nomenklatur komplett'!S2530),"-",'Nomenklatur komplett'!S2530)</f>
        <v>Quarten</v>
      </c>
    </row>
    <row r="2531" spans="1:3" x14ac:dyDescent="0.2">
      <c r="A2531" s="161">
        <f>IF(ISBLANK('Nomenklatur komplett'!Q2531),"",'Nomenklatur komplett'!Q2531)</f>
        <v>5079</v>
      </c>
      <c r="B2531" s="161">
        <f>IF(ISBLANK('Nomenklatur komplett'!R2531),"",'Nomenklatur komplett'!R2531)</f>
        <v>13092</v>
      </c>
      <c r="C2531" s="162" t="str">
        <f>IF(ISBLANK('Nomenklatur komplett'!S2531),"-",'Nomenklatur komplett'!S2531)</f>
        <v>Quinto</v>
      </c>
    </row>
    <row r="2532" spans="1:3" x14ac:dyDescent="0.2">
      <c r="A2532" s="161" t="str">
        <f>IF(ISBLANK('Nomenklatur komplett'!Q2532),"",'Nomenklatur komplett'!Q2532)</f>
        <v/>
      </c>
      <c r="B2532" s="161">
        <f>IF(ISBLANK('Nomenklatur komplett'!R2532),"",'Nomenklatur komplett'!R2532)</f>
        <v>16351</v>
      </c>
      <c r="C2532" s="162" t="str">
        <f>IF(ISBLANK('Nomenklatur komplett'!S2532),"-",'Nomenklatur komplett'!S2532)</f>
        <v>Raat-Schüpfheim</v>
      </c>
    </row>
    <row r="2533" spans="1:3" x14ac:dyDescent="0.2">
      <c r="A2533" s="161">
        <f>IF(ISBLANK('Nomenklatur komplett'!Q2533),"",'Nomenklatur komplett'!Q2533)</f>
        <v>309</v>
      </c>
      <c r="B2533" s="161">
        <f>IF(ISBLANK('Nomenklatur komplett'!R2533),"",'Nomenklatur komplett'!R2533)</f>
        <v>15003</v>
      </c>
      <c r="C2533" s="162" t="str">
        <f>IF(ISBLANK('Nomenklatur komplett'!S2533),"-",'Nomenklatur komplett'!S2533)</f>
        <v>Radelfingen</v>
      </c>
    </row>
    <row r="2534" spans="1:3" x14ac:dyDescent="0.2">
      <c r="A2534" s="161">
        <f>IF(ISBLANK('Nomenklatur komplett'!Q2534),"",'Nomenklatur komplett'!Q2534)</f>
        <v>67</v>
      </c>
      <c r="B2534" s="161">
        <f>IF(ISBLANK('Nomenklatur komplett'!R2534),"",'Nomenklatur komplett'!R2534)</f>
        <v>13090</v>
      </c>
      <c r="C2534" s="162" t="str">
        <f>IF(ISBLANK('Nomenklatur komplett'!S2534),"-",'Nomenklatur komplett'!S2534)</f>
        <v>Rafz</v>
      </c>
    </row>
    <row r="2535" spans="1:3" x14ac:dyDescent="0.2">
      <c r="A2535" s="161" t="str">
        <f>IF(ISBLANK('Nomenklatur komplett'!Q2535),"",'Nomenklatur komplett'!Q2535)</f>
        <v/>
      </c>
      <c r="B2535" s="161">
        <f>IF(ISBLANK('Nomenklatur komplett'!R2535),"",'Nomenklatur komplett'!R2535)</f>
        <v>16465</v>
      </c>
      <c r="C2535" s="162" t="str">
        <f>IF(ISBLANK('Nomenklatur komplett'!S2535),"-",'Nomenklatur komplett'!S2535)</f>
        <v>Ragaz</v>
      </c>
    </row>
    <row r="2536" spans="1:3" x14ac:dyDescent="0.2">
      <c r="A2536" s="161">
        <f>IF(ISBLANK('Nomenklatur komplett'!Q2536),"",'Nomenklatur komplett'!Q2536)</f>
        <v>1037</v>
      </c>
      <c r="B2536" s="161">
        <f>IF(ISBLANK('Nomenklatur komplett'!R2536),"",'Nomenklatur komplett'!R2536)</f>
        <v>15590</v>
      </c>
      <c r="C2536" s="162" t="str">
        <f>IF(ISBLANK('Nomenklatur komplett'!S2536),"-",'Nomenklatur komplett'!S2536)</f>
        <v>Rain</v>
      </c>
    </row>
    <row r="2537" spans="1:3" x14ac:dyDescent="0.2">
      <c r="A2537" s="161">
        <f>IF(ISBLANK('Nomenklatur komplett'!Q2537),"",'Nomenklatur komplett'!Q2537)</f>
        <v>2832</v>
      </c>
      <c r="B2537" s="161">
        <f>IF(ISBLANK('Nomenklatur komplett'!R2537),"",'Nomenklatur komplett'!R2537)</f>
        <v>13777</v>
      </c>
      <c r="C2537" s="162" t="str">
        <f>IF(ISBLANK('Nomenklatur komplett'!S2537),"-",'Nomenklatur komplett'!S2537)</f>
        <v>Ramlinsburg</v>
      </c>
    </row>
    <row r="2538" spans="1:3" x14ac:dyDescent="0.2">
      <c r="A2538" s="161" t="str">
        <f>IF(ISBLANK('Nomenklatur komplett'!Q2538),"",'Nomenklatur komplett'!Q2538)</f>
        <v/>
      </c>
      <c r="B2538" s="161">
        <f>IF(ISBLANK('Nomenklatur komplett'!R2538),"",'Nomenklatur komplett'!R2538)</f>
        <v>10143</v>
      </c>
      <c r="C2538" s="162" t="str">
        <f>IF(ISBLANK('Nomenklatur komplett'!S2538),"-",'Nomenklatur komplett'!S2538)</f>
        <v>Ramosch</v>
      </c>
    </row>
    <row r="2539" spans="1:3" x14ac:dyDescent="0.2">
      <c r="A2539" s="161">
        <f>IF(ISBLANK('Nomenklatur komplett'!Q2539),"",'Nomenklatur komplett'!Q2539)</f>
        <v>2963</v>
      </c>
      <c r="B2539" s="161">
        <f>IF(ISBLANK('Nomenklatur komplett'!R2539),"",'Nomenklatur komplett'!R2539)</f>
        <v>13170</v>
      </c>
      <c r="C2539" s="162" t="str">
        <f>IF(ISBLANK('Nomenklatur komplett'!S2539),"-",'Nomenklatur komplett'!S2539)</f>
        <v>Ramsen</v>
      </c>
    </row>
    <row r="2540" spans="1:3" x14ac:dyDescent="0.2">
      <c r="A2540" s="161" t="str">
        <f>IF(ISBLANK('Nomenklatur komplett'!Q2540),"",'Nomenklatur komplett'!Q2540)</f>
        <v/>
      </c>
      <c r="B2540" s="161">
        <f>IF(ISBLANK('Nomenklatur komplett'!R2540),"",'Nomenklatur komplett'!R2540)</f>
        <v>13173</v>
      </c>
      <c r="C2540" s="162" t="str">
        <f>IF(ISBLANK('Nomenklatur komplett'!S2540),"-",'Nomenklatur komplett'!S2540)</f>
        <v>Rancate</v>
      </c>
    </row>
    <row r="2541" spans="1:3" x14ac:dyDescent="0.2">
      <c r="A2541" s="161">
        <f>IF(ISBLANK('Nomenklatur komplett'!Q2541),"",'Nomenklatur komplett'!Q2541)</f>
        <v>5760</v>
      </c>
      <c r="B2541" s="161">
        <f>IF(ISBLANK('Nomenklatur komplett'!R2541),"",'Nomenklatur komplett'!R2541)</f>
        <v>14553</v>
      </c>
      <c r="C2541" s="162" t="str">
        <f>IF(ISBLANK('Nomenklatur komplett'!S2541),"-",'Nomenklatur komplett'!S2541)</f>
        <v>Rances</v>
      </c>
    </row>
    <row r="2542" spans="1:3" x14ac:dyDescent="0.2">
      <c r="A2542" s="161">
        <f>IF(ISBLANK('Nomenklatur komplett'!Q2542),"",'Nomenklatur komplett'!Q2542)</f>
        <v>6287</v>
      </c>
      <c r="B2542" s="161">
        <f>IF(ISBLANK('Nomenklatur komplett'!R2542),"",'Nomenklatur komplett'!R2542)</f>
        <v>13180</v>
      </c>
      <c r="C2542" s="162" t="str">
        <f>IF(ISBLANK('Nomenklatur komplett'!S2542),"-",'Nomenklatur komplett'!S2542)</f>
        <v>Randa</v>
      </c>
    </row>
    <row r="2543" spans="1:3" x14ac:dyDescent="0.2">
      <c r="A2543" s="161" t="str">
        <f>IF(ISBLANK('Nomenklatur komplett'!Q2543),"",'Nomenklatur komplett'!Q2543)</f>
        <v/>
      </c>
      <c r="B2543" s="161">
        <f>IF(ISBLANK('Nomenklatur komplett'!R2543),"",'Nomenklatur komplett'!R2543)</f>
        <v>13179</v>
      </c>
      <c r="C2543" s="162" t="str">
        <f>IF(ISBLANK('Nomenklatur komplett'!S2543),"-",'Nomenklatur komplett'!S2543)</f>
        <v>Randogne</v>
      </c>
    </row>
    <row r="2544" spans="1:3" x14ac:dyDescent="0.2">
      <c r="A2544" s="161">
        <f>IF(ISBLANK('Nomenklatur komplett'!Q2544),"",'Nomenklatur komplett'!Q2544)</f>
        <v>4846</v>
      </c>
      <c r="B2544" s="161">
        <f>IF(ISBLANK('Nomenklatur komplett'!R2544),"",'Nomenklatur komplett'!R2544)</f>
        <v>15414</v>
      </c>
      <c r="C2544" s="162" t="str">
        <f>IF(ISBLANK('Nomenklatur komplett'!S2544),"-",'Nomenklatur komplett'!S2544)</f>
        <v>Raperswilen</v>
      </c>
    </row>
    <row r="2545" spans="1:3" x14ac:dyDescent="0.2">
      <c r="A2545" s="161">
        <f>IF(ISBLANK('Nomenklatur komplett'!Q2545),"",'Nomenklatur komplett'!Q2545)</f>
        <v>310</v>
      </c>
      <c r="B2545" s="161">
        <f>IF(ISBLANK('Nomenklatur komplett'!R2545),"",'Nomenklatur komplett'!R2545)</f>
        <v>15672</v>
      </c>
      <c r="C2545" s="162" t="str">
        <f>IF(ISBLANK('Nomenklatur komplett'!S2545),"-",'Nomenklatur komplett'!S2545)</f>
        <v>Rapperswil (BE)</v>
      </c>
    </row>
    <row r="2546" spans="1:3" x14ac:dyDescent="0.2">
      <c r="A2546" s="161" t="str">
        <f>IF(ISBLANK('Nomenklatur komplett'!Q2546),"",'Nomenklatur komplett'!Q2546)</f>
        <v/>
      </c>
      <c r="B2546" s="161">
        <f>IF(ISBLANK('Nomenklatur komplett'!R2546),"",'Nomenklatur komplett'!R2546)</f>
        <v>10112</v>
      </c>
      <c r="C2546" s="162" t="str">
        <f>IF(ISBLANK('Nomenklatur komplett'!S2546),"-",'Nomenklatur komplett'!S2546)</f>
        <v>Rapperswil (SG)</v>
      </c>
    </row>
    <row r="2547" spans="1:3" x14ac:dyDescent="0.2">
      <c r="A2547" s="161">
        <f>IF(ISBLANK('Nomenklatur komplett'!Q2547),"",'Nomenklatur komplett'!Q2547)</f>
        <v>3340</v>
      </c>
      <c r="B2547" s="161">
        <f>IF(ISBLANK('Nomenklatur komplett'!R2547),"",'Nomenklatur komplett'!R2547)</f>
        <v>14925</v>
      </c>
      <c r="C2547" s="162" t="str">
        <f>IF(ISBLANK('Nomenklatur komplett'!S2547),"-",'Nomenklatur komplett'!S2547)</f>
        <v>Rapperswil-Jona</v>
      </c>
    </row>
    <row r="2548" spans="1:3" x14ac:dyDescent="0.2">
      <c r="A2548" s="161">
        <f>IF(ISBLANK('Nomenklatur komplett'!Q2548),"",'Nomenklatur komplett'!Q2548)</f>
        <v>6199</v>
      </c>
      <c r="B2548" s="161">
        <f>IF(ISBLANK('Nomenklatur komplett'!R2548),"",'Nomenklatur komplett'!R2548)</f>
        <v>13162</v>
      </c>
      <c r="C2548" s="162" t="str">
        <f>IF(ISBLANK('Nomenklatur komplett'!S2548),"-",'Nomenklatur komplett'!S2548)</f>
        <v>Raron</v>
      </c>
    </row>
    <row r="2549" spans="1:3" x14ac:dyDescent="0.2">
      <c r="A2549" s="161" t="str">
        <f>IF(ISBLANK('Nomenklatur komplett'!Q2549),"",'Nomenklatur komplett'!Q2549)</f>
        <v/>
      </c>
      <c r="B2549" s="161">
        <f>IF(ISBLANK('Nomenklatur komplett'!R2549),"",'Nomenklatur komplett'!R2549)</f>
        <v>11212</v>
      </c>
      <c r="C2549" s="162" t="str">
        <f>IF(ISBLANK('Nomenklatur komplett'!S2549),"-",'Nomenklatur komplett'!S2549)</f>
        <v>Rasa</v>
      </c>
    </row>
    <row r="2550" spans="1:3" x14ac:dyDescent="0.2">
      <c r="A2550" s="161" t="str">
        <f>IF(ISBLANK('Nomenklatur komplett'!Q2550),"",'Nomenklatur komplett'!Q2550)</f>
        <v/>
      </c>
      <c r="B2550" s="161">
        <f>IF(ISBLANK('Nomenklatur komplett'!R2550),"",'Nomenklatur komplett'!R2550)</f>
        <v>16354</v>
      </c>
      <c r="C2550" s="162" t="str">
        <f>IF(ISBLANK('Nomenklatur komplett'!S2550),"-",'Nomenklatur komplett'!S2550)</f>
        <v>Ravecchia</v>
      </c>
    </row>
    <row r="2551" spans="1:3" x14ac:dyDescent="0.2">
      <c r="A2551" s="161">
        <f>IF(ISBLANK('Nomenklatur komplett'!Q2551),"",'Nomenklatur komplett'!Q2551)</f>
        <v>1212</v>
      </c>
      <c r="B2551" s="161">
        <f>IF(ISBLANK('Nomenklatur komplett'!R2551),"",'Nomenklatur komplett'!R2551)</f>
        <v>13165</v>
      </c>
      <c r="C2551" s="162" t="str">
        <f>IF(ISBLANK('Nomenklatur komplett'!S2551),"-",'Nomenklatur komplett'!S2551)</f>
        <v>Realp</v>
      </c>
    </row>
    <row r="2552" spans="1:3" x14ac:dyDescent="0.2">
      <c r="A2552" s="161" t="str">
        <f>IF(ISBLANK('Nomenklatur komplett'!Q2552),"",'Nomenklatur komplett'!Q2552)</f>
        <v/>
      </c>
      <c r="B2552" s="161">
        <f>IF(ISBLANK('Nomenklatur komplett'!R2552),"",'Nomenklatur komplett'!R2552)</f>
        <v>16496</v>
      </c>
      <c r="C2552" s="162" t="str">
        <f>IF(ISBLANK('Nomenklatur komplett'!S2552),"-",'Nomenklatur komplett'!S2552)</f>
        <v>Reams</v>
      </c>
    </row>
    <row r="2553" spans="1:3" x14ac:dyDescent="0.2">
      <c r="A2553" s="161" t="str">
        <f>IF(ISBLANK('Nomenklatur komplett'!Q2553),"",'Nomenklatur komplett'!Q2553)</f>
        <v/>
      </c>
      <c r="B2553" s="161">
        <f>IF(ISBLANK('Nomenklatur komplett'!R2553),"",'Nomenklatur komplett'!R2553)</f>
        <v>11001</v>
      </c>
      <c r="C2553" s="162" t="str">
        <f>IF(ISBLANK('Nomenklatur komplett'!S2553),"-",'Nomenklatur komplett'!S2553)</f>
        <v>Rebeuvelier</v>
      </c>
    </row>
    <row r="2554" spans="1:3" x14ac:dyDescent="0.2">
      <c r="A2554" s="161">
        <f>IF(ISBLANK('Nomenklatur komplett'!Q2554),"",'Nomenklatur komplett'!Q2554)</f>
        <v>3255</v>
      </c>
      <c r="B2554" s="161">
        <f>IF(ISBLANK('Nomenklatur komplett'!R2554),"",'Nomenklatur komplett'!R2554)</f>
        <v>14403</v>
      </c>
      <c r="C2554" s="162" t="str">
        <f>IF(ISBLANK('Nomenklatur komplett'!S2554),"-",'Nomenklatur komplett'!S2554)</f>
        <v>Rebstein</v>
      </c>
    </row>
    <row r="2555" spans="1:3" x14ac:dyDescent="0.2">
      <c r="A2555" s="161">
        <f>IF(ISBLANK('Nomenklatur komplett'!Q2555),"",'Nomenklatur komplett'!Q2555)</f>
        <v>715</v>
      </c>
      <c r="B2555" s="161">
        <f>IF(ISBLANK('Nomenklatur komplett'!R2555),"",'Nomenklatur komplett'!R2555)</f>
        <v>15231</v>
      </c>
      <c r="C2555" s="162" t="str">
        <f>IF(ISBLANK('Nomenklatur komplett'!S2555),"-",'Nomenklatur komplett'!S2555)</f>
        <v>Rebévelier</v>
      </c>
    </row>
    <row r="2556" spans="1:3" x14ac:dyDescent="0.2">
      <c r="A2556" s="161">
        <f>IF(ISBLANK('Nomenklatur komplett'!Q2556),"",'Nomenklatur komplett'!Q2556)</f>
        <v>2530</v>
      </c>
      <c r="B2556" s="161">
        <f>IF(ISBLANK('Nomenklatur komplett'!R2556),"",'Nomenklatur komplett'!R2556)</f>
        <v>13739</v>
      </c>
      <c r="C2556" s="162" t="str">
        <f>IF(ISBLANK('Nomenklatur komplett'!S2556),"-",'Nomenklatur komplett'!S2556)</f>
        <v>Recherswil</v>
      </c>
    </row>
    <row r="2557" spans="1:3" x14ac:dyDescent="0.2">
      <c r="A2557" s="161">
        <f>IF(ISBLANK('Nomenklatur komplett'!Q2557),"",'Nomenklatur komplett'!Q2557)</f>
        <v>2301</v>
      </c>
      <c r="B2557" s="161">
        <f>IF(ISBLANK('Nomenklatur komplett'!R2557),"",'Nomenklatur komplett'!R2557)</f>
        <v>13175</v>
      </c>
      <c r="C2557" s="162" t="str">
        <f>IF(ISBLANK('Nomenklatur komplett'!S2557),"-",'Nomenklatur komplett'!S2557)</f>
        <v>Rechthalten</v>
      </c>
    </row>
    <row r="2558" spans="1:3" x14ac:dyDescent="0.2">
      <c r="A2558" s="161" t="str">
        <f>IF(ISBLANK('Nomenklatur komplett'!Q2558),"",'Nomenklatur komplett'!Q2558)</f>
        <v/>
      </c>
      <c r="B2558" s="161">
        <f>IF(ISBLANK('Nomenklatur komplett'!R2558),"",'Nomenklatur komplett'!R2558)</f>
        <v>13167</v>
      </c>
      <c r="C2558" s="162" t="str">
        <f>IF(ISBLANK('Nomenklatur komplett'!S2558),"-",'Nomenklatur komplett'!S2558)</f>
        <v>Reckingen (VS)</v>
      </c>
    </row>
    <row r="2559" spans="1:3" x14ac:dyDescent="0.2">
      <c r="A2559" s="161" t="str">
        <f>IF(ISBLANK('Nomenklatur komplett'!Q2559),"",'Nomenklatur komplett'!Q2559)</f>
        <v/>
      </c>
      <c r="B2559" s="161">
        <f>IF(ISBLANK('Nomenklatur komplett'!R2559),"",'Nomenklatur komplett'!R2559)</f>
        <v>14503</v>
      </c>
      <c r="C2559" s="162" t="str">
        <f>IF(ISBLANK('Nomenklatur komplett'!S2559),"-",'Nomenklatur komplett'!S2559)</f>
        <v>Reckingen-Gluringen</v>
      </c>
    </row>
    <row r="2560" spans="1:3" x14ac:dyDescent="0.2">
      <c r="A2560" s="161">
        <f>IF(ISBLANK('Nomenklatur komplett'!Q2560),"",'Nomenklatur komplett'!Q2560)</f>
        <v>703</v>
      </c>
      <c r="B2560" s="161">
        <f>IF(ISBLANK('Nomenklatur komplett'!R2560),"",'Nomenklatur komplett'!R2560)</f>
        <v>15221</v>
      </c>
      <c r="C2560" s="162" t="str">
        <f>IF(ISBLANK('Nomenklatur komplett'!S2560),"-",'Nomenklatur komplett'!S2560)</f>
        <v>Reconvilier</v>
      </c>
    </row>
    <row r="2561" spans="1:3" x14ac:dyDescent="0.2">
      <c r="A2561" s="161">
        <f>IF(ISBLANK('Nomenklatur komplett'!Q2561),"",'Nomenklatur komplett'!Q2561)</f>
        <v>95</v>
      </c>
      <c r="B2561" s="161">
        <f>IF(ISBLANK('Nomenklatur komplett'!R2561),"",'Nomenklatur komplett'!R2561)</f>
        <v>13166</v>
      </c>
      <c r="C2561" s="162" t="str">
        <f>IF(ISBLANK('Nomenklatur komplett'!S2561),"-",'Nomenklatur komplett'!S2561)</f>
        <v>Regensberg</v>
      </c>
    </row>
    <row r="2562" spans="1:3" x14ac:dyDescent="0.2">
      <c r="A2562" s="161">
        <f>IF(ISBLANK('Nomenklatur komplett'!Q2562),"",'Nomenklatur komplett'!Q2562)</f>
        <v>96</v>
      </c>
      <c r="B2562" s="161">
        <f>IF(ISBLANK('Nomenklatur komplett'!R2562),"",'Nomenklatur komplett'!R2562)</f>
        <v>13168</v>
      </c>
      <c r="C2562" s="162" t="str">
        <f>IF(ISBLANK('Nomenklatur komplett'!S2562),"-",'Nomenklatur komplett'!S2562)</f>
        <v>Regensdorf</v>
      </c>
    </row>
    <row r="2563" spans="1:3" x14ac:dyDescent="0.2">
      <c r="A2563" s="161">
        <f>IF(ISBLANK('Nomenklatur komplett'!Q2563),"",'Nomenklatur komplett'!Q2563)</f>
        <v>3034</v>
      </c>
      <c r="B2563" s="161">
        <f>IF(ISBLANK('Nomenklatur komplett'!R2563),"",'Nomenklatur komplett'!R2563)</f>
        <v>13169</v>
      </c>
      <c r="C2563" s="162" t="str">
        <f>IF(ISBLANK('Nomenklatur komplett'!S2563),"-",'Nomenklatur komplett'!S2563)</f>
        <v>Rehetobel</v>
      </c>
    </row>
    <row r="2564" spans="1:3" x14ac:dyDescent="0.2">
      <c r="A2564" s="161" t="str">
        <f>IF(ISBLANK('Nomenklatur komplett'!Q2564),"",'Nomenklatur komplett'!Q2564)</f>
        <v/>
      </c>
      <c r="B2564" s="161">
        <f>IF(ISBLANK('Nomenklatur komplett'!R2564),"",'Nomenklatur komplett'!R2564)</f>
        <v>16366</v>
      </c>
      <c r="C2564" s="162" t="str">
        <f>IF(ISBLANK('Nomenklatur komplett'!S2564),"-",'Nomenklatur komplett'!S2564)</f>
        <v>Reiben</v>
      </c>
    </row>
    <row r="2565" spans="1:3" x14ac:dyDescent="0.2">
      <c r="A2565" s="161" t="str">
        <f>IF(ISBLANK('Nomenklatur komplett'!Q2565),"",'Nomenklatur komplett'!Q2565)</f>
        <v/>
      </c>
      <c r="B2565" s="161">
        <f>IF(ISBLANK('Nomenklatur komplett'!R2565),"",'Nomenklatur komplett'!R2565)</f>
        <v>16578</v>
      </c>
      <c r="C2565" s="162" t="str">
        <f>IF(ISBLANK('Nomenklatur komplett'!S2565),"-",'Nomenklatur komplett'!S2565)</f>
        <v>Reichenbach bei Frutigen</v>
      </c>
    </row>
    <row r="2566" spans="1:3" x14ac:dyDescent="0.2">
      <c r="A2566" s="161">
        <f>IF(ISBLANK('Nomenklatur komplett'!Q2566),"",'Nomenklatur komplett'!Q2566)</f>
        <v>567</v>
      </c>
      <c r="B2566" s="161">
        <f>IF(ISBLANK('Nomenklatur komplett'!R2566),"",'Nomenklatur komplett'!R2566)</f>
        <v>15143</v>
      </c>
      <c r="C2566" s="162" t="str">
        <f>IF(ISBLANK('Nomenklatur komplett'!S2566),"-",'Nomenklatur komplett'!S2566)</f>
        <v>Reichenbach im Kandertal</v>
      </c>
    </row>
    <row r="2567" spans="1:3" x14ac:dyDescent="0.2">
      <c r="A2567" s="161">
        <f>IF(ISBLANK('Nomenklatur komplett'!Q2567),"",'Nomenklatur komplett'!Q2567)</f>
        <v>1345</v>
      </c>
      <c r="B2567" s="161">
        <f>IF(ISBLANK('Nomenklatur komplett'!R2567),"",'Nomenklatur komplett'!R2567)</f>
        <v>13181</v>
      </c>
      <c r="C2567" s="162" t="str">
        <f>IF(ISBLANK('Nomenklatur komplett'!S2567),"-",'Nomenklatur komplett'!S2567)</f>
        <v>Reichenburg</v>
      </c>
    </row>
    <row r="2568" spans="1:3" x14ac:dyDescent="0.2">
      <c r="A2568" s="161">
        <f>IF(ISBLANK('Nomenklatur komplett'!Q2568),"",'Nomenklatur komplett'!Q2568)</f>
        <v>1140</v>
      </c>
      <c r="B2568" s="161">
        <f>IF(ISBLANK('Nomenklatur komplett'!R2568),"",'Nomenklatur komplett'!R2568)</f>
        <v>15596</v>
      </c>
      <c r="C2568" s="162" t="str">
        <f>IF(ISBLANK('Nomenklatur komplett'!S2568),"-",'Nomenklatur komplett'!S2568)</f>
        <v>Reiden</v>
      </c>
    </row>
    <row r="2569" spans="1:3" x14ac:dyDescent="0.2">
      <c r="A2569" s="161">
        <f>IF(ISBLANK('Nomenklatur komplett'!Q2569),"",'Nomenklatur komplett'!Q2569)</f>
        <v>2893</v>
      </c>
      <c r="B2569" s="161">
        <f>IF(ISBLANK('Nomenklatur komplett'!R2569),"",'Nomenklatur komplett'!R2569)</f>
        <v>13821</v>
      </c>
      <c r="C2569" s="162" t="str">
        <f>IF(ISBLANK('Nomenklatur komplett'!S2569),"-",'Nomenklatur komplett'!S2569)</f>
        <v>Reigoldswil</v>
      </c>
    </row>
    <row r="2570" spans="1:3" x14ac:dyDescent="0.2">
      <c r="A2570" s="161" t="str">
        <f>IF(ISBLANK('Nomenklatur komplett'!Q2570),"",'Nomenklatur komplett'!Q2570)</f>
        <v/>
      </c>
      <c r="B2570" s="161">
        <f>IF(ISBLANK('Nomenklatur komplett'!R2570),"",'Nomenklatur komplett'!R2570)</f>
        <v>16302</v>
      </c>
      <c r="C2570" s="162" t="str">
        <f>IF(ISBLANK('Nomenklatur komplett'!S2570),"-",'Nomenklatur komplett'!S2570)</f>
        <v>Rein</v>
      </c>
    </row>
    <row r="2571" spans="1:3" x14ac:dyDescent="0.2">
      <c r="A2571" s="161">
        <f>IF(ISBLANK('Nomenklatur komplett'!Q2571),"",'Nomenklatur komplett'!Q2571)</f>
        <v>4141</v>
      </c>
      <c r="B2571" s="161">
        <f>IF(ISBLANK('Nomenklatur komplett'!R2571),"",'Nomenklatur komplett'!R2571)</f>
        <v>13174</v>
      </c>
      <c r="C2571" s="162" t="str">
        <f>IF(ISBLANK('Nomenklatur komplett'!S2571),"-",'Nomenklatur komplett'!S2571)</f>
        <v>Reinach (AG)</v>
      </c>
    </row>
    <row r="2572" spans="1:3" x14ac:dyDescent="0.2">
      <c r="A2572" s="161">
        <f>IF(ISBLANK('Nomenklatur komplett'!Q2572),"",'Nomenklatur komplett'!Q2572)</f>
        <v>2773</v>
      </c>
      <c r="B2572" s="161">
        <f>IF(ISBLANK('Nomenklatur komplett'!R2572),"",'Nomenklatur komplett'!R2572)</f>
        <v>13836</v>
      </c>
      <c r="C2572" s="162" t="str">
        <f>IF(ISBLANK('Nomenklatur komplett'!S2572),"-",'Nomenklatur komplett'!S2572)</f>
        <v>Reinach (BL)</v>
      </c>
    </row>
    <row r="2573" spans="1:3" x14ac:dyDescent="0.2">
      <c r="A2573" s="161" t="str">
        <f>IF(ISBLANK('Nomenklatur komplett'!Q2573),"",'Nomenklatur komplett'!Q2573)</f>
        <v/>
      </c>
      <c r="B2573" s="161">
        <f>IF(ISBLANK('Nomenklatur komplett'!R2573),"",'Nomenklatur komplett'!R2573)</f>
        <v>16226</v>
      </c>
      <c r="C2573" s="162" t="str">
        <f>IF(ISBLANK('Nomenklatur komplett'!S2573),"-",'Nomenklatur komplett'!S2573)</f>
        <v>Reischen</v>
      </c>
    </row>
    <row r="2574" spans="1:3" x14ac:dyDescent="0.2">
      <c r="A2574" s="161">
        <f>IF(ISBLANK('Nomenklatur komplett'!Q2574),"",'Nomenklatur komplett'!Q2574)</f>
        <v>336</v>
      </c>
      <c r="B2574" s="161">
        <f>IF(ISBLANK('Nomenklatur komplett'!R2574),"",'Nomenklatur komplett'!R2574)</f>
        <v>15020</v>
      </c>
      <c r="C2574" s="162" t="str">
        <f>IF(ISBLANK('Nomenklatur komplett'!S2574),"-",'Nomenklatur komplett'!S2574)</f>
        <v>Reisiswil</v>
      </c>
    </row>
    <row r="2575" spans="1:3" x14ac:dyDescent="0.2">
      <c r="A2575" s="161">
        <f>IF(ISBLANK('Nomenklatur komplett'!Q2575),"",'Nomenklatur komplett'!Q2575)</f>
        <v>4281</v>
      </c>
      <c r="B2575" s="161">
        <f>IF(ISBLANK('Nomenklatur komplett'!R2575),"",'Nomenklatur komplett'!R2575)</f>
        <v>16126</v>
      </c>
      <c r="C2575" s="162" t="str">
        <f>IF(ISBLANK('Nomenklatur komplett'!S2575),"-",'Nomenklatur komplett'!S2575)</f>
        <v>Reitnau</v>
      </c>
    </row>
    <row r="2576" spans="1:3" x14ac:dyDescent="0.2">
      <c r="A2576" s="161">
        <f>IF(ISBLANK('Nomenklatur komplett'!Q2576),"",'Nomenklatur komplett'!Q2576)</f>
        <v>4315</v>
      </c>
      <c r="B2576" s="161">
        <f>IF(ISBLANK('Nomenklatur komplett'!R2576),"",'Nomenklatur komplett'!R2576)</f>
        <v>13183</v>
      </c>
      <c r="C2576" s="162" t="str">
        <f>IF(ISBLANK('Nomenklatur komplett'!S2576),"-",'Nomenklatur komplett'!S2576)</f>
        <v>Rekingen (AG)</v>
      </c>
    </row>
    <row r="2577" spans="1:3" x14ac:dyDescent="0.2">
      <c r="A2577" s="161">
        <f>IF(ISBLANK('Nomenklatur komplett'!Q2577),"",'Nomenklatur komplett'!Q2577)</f>
        <v>2333</v>
      </c>
      <c r="B2577" s="161">
        <f>IF(ISBLANK('Nomenklatur komplett'!R2577),"",'Nomenklatur komplett'!R2577)</f>
        <v>13172</v>
      </c>
      <c r="C2577" s="162" t="str">
        <f>IF(ISBLANK('Nomenklatur komplett'!S2577),"-",'Nomenklatur komplett'!S2577)</f>
        <v>Remaufens</v>
      </c>
    </row>
    <row r="2578" spans="1:3" x14ac:dyDescent="0.2">
      <c r="A2578" s="161">
        <f>IF(ISBLANK('Nomenklatur komplett'!Q2578),"",'Nomenklatur komplett'!Q2578)</f>
        <v>4039</v>
      </c>
      <c r="B2578" s="161">
        <f>IF(ISBLANK('Nomenklatur komplett'!R2578),"",'Nomenklatur komplett'!R2578)</f>
        <v>13164</v>
      </c>
      <c r="C2578" s="162" t="str">
        <f>IF(ISBLANK('Nomenklatur komplett'!S2578),"-",'Nomenklatur komplett'!S2578)</f>
        <v>Remetschwil</v>
      </c>
    </row>
    <row r="2579" spans="1:3" x14ac:dyDescent="0.2">
      <c r="A2579" s="161">
        <f>IF(ISBLANK('Nomenklatur komplett'!Q2579),"",'Nomenklatur komplett'!Q2579)</f>
        <v>4110</v>
      </c>
      <c r="B2579" s="161">
        <f>IF(ISBLANK('Nomenklatur komplett'!R2579),"",'Nomenklatur komplett'!R2579)</f>
        <v>13161</v>
      </c>
      <c r="C2579" s="162" t="str">
        <f>IF(ISBLANK('Nomenklatur komplett'!S2579),"-",'Nomenklatur komplett'!S2579)</f>
        <v>Remigen</v>
      </c>
    </row>
    <row r="2580" spans="1:3" x14ac:dyDescent="0.2">
      <c r="A2580" s="161" t="str">
        <f>IF(ISBLANK('Nomenklatur komplett'!Q2580),"",'Nomenklatur komplett'!Q2580)</f>
        <v/>
      </c>
      <c r="B2580" s="161">
        <f>IF(ISBLANK('Nomenklatur komplett'!R2580),"",'Nomenklatur komplett'!R2580)</f>
        <v>16495</v>
      </c>
      <c r="C2580" s="162" t="str">
        <f>IF(ISBLANK('Nomenklatur komplett'!S2580),"-",'Nomenklatur komplett'!S2580)</f>
        <v>Remüs</v>
      </c>
    </row>
    <row r="2581" spans="1:3" x14ac:dyDescent="0.2">
      <c r="A2581" s="161">
        <f>IF(ISBLANK('Nomenklatur komplett'!Q2581),"",'Nomenklatur komplett'!Q2581)</f>
        <v>441</v>
      </c>
      <c r="B2581" s="161">
        <f>IF(ISBLANK('Nomenklatur komplett'!R2581),"",'Nomenklatur komplett'!R2581)</f>
        <v>15092</v>
      </c>
      <c r="C2581" s="162" t="str">
        <f>IF(ISBLANK('Nomenklatur komplett'!S2581),"-",'Nomenklatur komplett'!S2581)</f>
        <v>Renan (BE)</v>
      </c>
    </row>
    <row r="2582" spans="1:3" x14ac:dyDescent="0.2">
      <c r="A2582" s="161">
        <f>IF(ISBLANK('Nomenklatur komplett'!Q2582),"",'Nomenklatur komplett'!Q2582)</f>
        <v>5591</v>
      </c>
      <c r="B2582" s="161">
        <f>IF(ISBLANK('Nomenklatur komplett'!R2582),"",'Nomenklatur komplett'!R2582)</f>
        <v>14580</v>
      </c>
      <c r="C2582" s="162" t="str">
        <f>IF(ISBLANK('Nomenklatur komplett'!S2582),"-",'Nomenklatur komplett'!S2582)</f>
        <v>Renens (VD)</v>
      </c>
    </row>
    <row r="2583" spans="1:3" x14ac:dyDescent="0.2">
      <c r="A2583" s="161">
        <f>IF(ISBLANK('Nomenklatur komplett'!Q2583),"",'Nomenklatur komplett'!Q2583)</f>
        <v>5412</v>
      </c>
      <c r="B2583" s="161">
        <f>IF(ISBLANK('Nomenklatur komplett'!R2583),"",'Nomenklatur komplett'!R2583)</f>
        <v>14616</v>
      </c>
      <c r="C2583" s="162" t="str">
        <f>IF(ISBLANK('Nomenklatur komplett'!S2583),"-",'Nomenklatur komplett'!S2583)</f>
        <v>Rennaz</v>
      </c>
    </row>
    <row r="2584" spans="1:3" x14ac:dyDescent="0.2">
      <c r="A2584" s="161" t="str">
        <f>IF(ISBLANK('Nomenklatur komplett'!Q2584),"",'Nomenklatur komplett'!Q2584)</f>
        <v/>
      </c>
      <c r="B2584" s="161">
        <f>IF(ISBLANK('Nomenklatur komplett'!R2584),"",'Nomenklatur komplett'!R2584)</f>
        <v>12916</v>
      </c>
      <c r="C2584" s="162" t="str">
        <f>IF(ISBLANK('Nomenklatur komplett'!S2584),"-",'Nomenklatur komplett'!S2584)</f>
        <v>Retschwil</v>
      </c>
    </row>
    <row r="2585" spans="1:3" x14ac:dyDescent="0.2">
      <c r="A2585" s="161" t="str">
        <f>IF(ISBLANK('Nomenklatur komplett'!Q2585),"",'Nomenklatur komplett'!Q2585)</f>
        <v/>
      </c>
      <c r="B2585" s="161">
        <f>IF(ISBLANK('Nomenklatur komplett'!R2585),"",'Nomenklatur komplett'!R2585)</f>
        <v>16308</v>
      </c>
      <c r="C2585" s="162" t="str">
        <f>IF(ISBLANK('Nomenklatur komplett'!S2585),"-",'Nomenklatur komplett'!S2585)</f>
        <v>Retterswil</v>
      </c>
    </row>
    <row r="2586" spans="1:3" x14ac:dyDescent="0.2">
      <c r="A2586" s="161">
        <f>IF(ISBLANK('Nomenklatur komplett'!Q2586),"",'Nomenklatur komplett'!Q2586)</f>
        <v>3035</v>
      </c>
      <c r="B2586" s="161">
        <f>IF(ISBLANK('Nomenklatur komplett'!R2586),"",'Nomenklatur komplett'!R2586)</f>
        <v>12915</v>
      </c>
      <c r="C2586" s="162" t="str">
        <f>IF(ISBLANK('Nomenklatur komplett'!S2586),"-",'Nomenklatur komplett'!S2586)</f>
        <v>Reute (AR)</v>
      </c>
    </row>
    <row r="2587" spans="1:3" x14ac:dyDescent="0.2">
      <c r="A2587" s="161" t="str">
        <f>IF(ISBLANK('Nomenklatur komplett'!Q2587),"",'Nomenklatur komplett'!Q2587)</f>
        <v/>
      </c>
      <c r="B2587" s="161">
        <f>IF(ISBLANK('Nomenklatur komplett'!R2587),"",'Nomenklatur komplett'!R2587)</f>
        <v>12914</v>
      </c>
      <c r="C2587" s="162" t="str">
        <f>IF(ISBLANK('Nomenklatur komplett'!S2587),"-",'Nomenklatur komplett'!S2587)</f>
        <v>Reuti</v>
      </c>
    </row>
    <row r="2588" spans="1:3" x14ac:dyDescent="0.2">
      <c r="A2588" s="161">
        <f>IF(ISBLANK('Nomenklatur komplett'!Q2588),"",'Nomenklatur komplett'!Q2588)</f>
        <v>767</v>
      </c>
      <c r="B2588" s="161">
        <f>IF(ISBLANK('Nomenklatur komplett'!R2588),"",'Nomenklatur komplett'!R2588)</f>
        <v>15266</v>
      </c>
      <c r="C2588" s="162" t="str">
        <f>IF(ISBLANK('Nomenklatur komplett'!S2588),"-",'Nomenklatur komplett'!S2588)</f>
        <v>Reutigen</v>
      </c>
    </row>
    <row r="2589" spans="1:3" x14ac:dyDescent="0.2">
      <c r="A2589" s="161">
        <f>IF(ISBLANK('Nomenklatur komplett'!Q2589),"",'Nomenklatur komplett'!Q2589)</f>
        <v>5644</v>
      </c>
      <c r="B2589" s="161">
        <f>IF(ISBLANK('Nomenklatur komplett'!R2589),"",'Nomenklatur komplett'!R2589)</f>
        <v>14608</v>
      </c>
      <c r="C2589" s="162" t="str">
        <f>IF(ISBLANK('Nomenklatur komplett'!S2589),"-",'Nomenklatur komplett'!S2589)</f>
        <v>Reverolle</v>
      </c>
    </row>
    <row r="2590" spans="1:3" x14ac:dyDescent="0.2">
      <c r="A2590" s="161">
        <f>IF(ISBLANK('Nomenklatur komplett'!Q2590),"",'Nomenklatur komplett'!Q2590)</f>
        <v>38</v>
      </c>
      <c r="B2590" s="161">
        <f>IF(ISBLANK('Nomenklatur komplett'!R2590),"",'Nomenklatur komplett'!R2590)</f>
        <v>12912</v>
      </c>
      <c r="C2590" s="162" t="str">
        <f>IF(ISBLANK('Nomenklatur komplett'!S2590),"-",'Nomenklatur komplett'!S2590)</f>
        <v>Rheinau</v>
      </c>
    </row>
    <row r="2591" spans="1:3" x14ac:dyDescent="0.2">
      <c r="A2591" s="161">
        <f>IF(ISBLANK('Nomenklatur komplett'!Q2591),"",'Nomenklatur komplett'!Q2591)</f>
        <v>3235</v>
      </c>
      <c r="B2591" s="161">
        <f>IF(ISBLANK('Nomenklatur komplett'!R2591),"",'Nomenklatur komplett'!R2591)</f>
        <v>14395</v>
      </c>
      <c r="C2591" s="162" t="str">
        <f>IF(ISBLANK('Nomenklatur komplett'!S2591),"-",'Nomenklatur komplett'!S2591)</f>
        <v>Rheineck</v>
      </c>
    </row>
    <row r="2592" spans="1:3" x14ac:dyDescent="0.2">
      <c r="A2592" s="161">
        <f>IF(ISBLANK('Nomenklatur komplett'!Q2592),"",'Nomenklatur komplett'!Q2592)</f>
        <v>4258</v>
      </c>
      <c r="B2592" s="161">
        <f>IF(ISBLANK('Nomenklatur komplett'!R2592),"",'Nomenklatur komplett'!R2592)</f>
        <v>12911</v>
      </c>
      <c r="C2592" s="162" t="str">
        <f>IF(ISBLANK('Nomenklatur komplett'!S2592),"-",'Nomenklatur komplett'!S2592)</f>
        <v>Rheinfelden</v>
      </c>
    </row>
    <row r="2593" spans="1:3" x14ac:dyDescent="0.2">
      <c r="A2593" s="161" t="str">
        <f>IF(ISBLANK('Nomenklatur komplett'!Q2593),"",'Nomenklatur komplett'!Q2593)</f>
        <v/>
      </c>
      <c r="B2593" s="161">
        <f>IF(ISBLANK('Nomenklatur komplett'!R2593),"",'Nomenklatur komplett'!R2593)</f>
        <v>12910</v>
      </c>
      <c r="C2593" s="162" t="str">
        <f>IF(ISBLANK('Nomenklatur komplett'!S2593),"-",'Nomenklatur komplett'!S2593)</f>
        <v>Rheinklingen</v>
      </c>
    </row>
    <row r="2594" spans="1:3" x14ac:dyDescent="0.2">
      <c r="A2594" s="161">
        <f>IF(ISBLANK('Nomenklatur komplett'!Q2594),"",'Nomenklatur komplett'!Q2594)</f>
        <v>3714</v>
      </c>
      <c r="B2594" s="161">
        <f>IF(ISBLANK('Nomenklatur komplett'!R2594),"",'Nomenklatur komplett'!R2594)</f>
        <v>16125</v>
      </c>
      <c r="C2594" s="162" t="str">
        <f>IF(ISBLANK('Nomenklatur komplett'!S2594),"-",'Nomenklatur komplett'!S2594)</f>
        <v>Rheinwald</v>
      </c>
    </row>
    <row r="2595" spans="1:3" x14ac:dyDescent="0.2">
      <c r="A2595" s="161">
        <f>IF(ISBLANK('Nomenklatur komplett'!Q2595),"",'Nomenklatur komplett'!Q2595)</f>
        <v>3723</v>
      </c>
      <c r="B2595" s="161">
        <f>IF(ISBLANK('Nomenklatur komplett'!R2595),"",'Nomenklatur komplett'!R2595)</f>
        <v>15995</v>
      </c>
      <c r="C2595" s="162" t="str">
        <f>IF(ISBLANK('Nomenklatur komplett'!S2595),"-",'Nomenklatur komplett'!S2595)</f>
        <v>Rhäzüns</v>
      </c>
    </row>
    <row r="2596" spans="1:3" x14ac:dyDescent="0.2">
      <c r="A2596" s="161">
        <f>IF(ISBLANK('Nomenklatur komplett'!Q2596),"",'Nomenklatur komplett'!Q2596)</f>
        <v>2148</v>
      </c>
      <c r="B2596" s="161">
        <f>IF(ISBLANK('Nomenklatur komplett'!R2596),"",'Nomenklatur komplett'!R2596)</f>
        <v>12909</v>
      </c>
      <c r="C2596" s="162" t="str">
        <f>IF(ISBLANK('Nomenklatur komplett'!S2596),"-",'Nomenklatur komplett'!S2596)</f>
        <v>Riaz</v>
      </c>
    </row>
    <row r="2597" spans="1:3" x14ac:dyDescent="0.2">
      <c r="A2597" s="161" t="str">
        <f>IF(ISBLANK('Nomenklatur komplett'!Q2597),"",'Nomenklatur komplett'!Q2597)</f>
        <v/>
      </c>
      <c r="B2597" s="161">
        <f>IF(ISBLANK('Nomenklatur komplett'!R2597),"",'Nomenklatur komplett'!R2597)</f>
        <v>16300</v>
      </c>
      <c r="C2597" s="162" t="str">
        <f>IF(ISBLANK('Nomenklatur komplett'!S2597),"-",'Nomenklatur komplett'!S2597)</f>
        <v>Richensee</v>
      </c>
    </row>
    <row r="2598" spans="1:3" x14ac:dyDescent="0.2">
      <c r="A2598" s="161" t="str">
        <f>IF(ISBLANK('Nomenklatur komplett'!Q2598),"",'Nomenklatur komplett'!Q2598)</f>
        <v/>
      </c>
      <c r="B2598" s="161">
        <f>IF(ISBLANK('Nomenklatur komplett'!R2598),"",'Nomenklatur komplett'!R2598)</f>
        <v>12908</v>
      </c>
      <c r="C2598" s="162" t="str">
        <f>IF(ISBLANK('Nomenklatur komplett'!S2598),"-",'Nomenklatur komplett'!S2598)</f>
        <v>Richenthal</v>
      </c>
    </row>
    <row r="2599" spans="1:3" x14ac:dyDescent="0.2">
      <c r="A2599" s="161">
        <f>IF(ISBLANK('Nomenklatur komplett'!Q2599),"",'Nomenklatur komplett'!Q2599)</f>
        <v>138</v>
      </c>
      <c r="B2599" s="161">
        <f>IF(ISBLANK('Nomenklatur komplett'!R2599),"",'Nomenklatur komplett'!R2599)</f>
        <v>12907</v>
      </c>
      <c r="C2599" s="162" t="str">
        <f>IF(ISBLANK('Nomenklatur komplett'!S2599),"-",'Nomenklatur komplett'!S2599)</f>
        <v>Richterswil</v>
      </c>
    </row>
    <row r="2600" spans="1:3" x14ac:dyDescent="0.2">
      <c r="A2600" s="161">
        <f>IF(ISBLANK('Nomenklatur komplett'!Q2600),"",'Nomenklatur komplett'!Q2600)</f>
        <v>2857</v>
      </c>
      <c r="B2600" s="161">
        <f>IF(ISBLANK('Nomenklatur komplett'!R2600),"",'Nomenklatur komplett'!R2600)</f>
        <v>13796</v>
      </c>
      <c r="C2600" s="162" t="str">
        <f>IF(ISBLANK('Nomenklatur komplett'!S2600),"-",'Nomenklatur komplett'!S2600)</f>
        <v>Rickenbach (BL)</v>
      </c>
    </row>
    <row r="2601" spans="1:3" x14ac:dyDescent="0.2">
      <c r="A2601" s="161">
        <f>IF(ISBLANK('Nomenklatur komplett'!Q2601),"",'Nomenklatur komplett'!Q2601)</f>
        <v>1097</v>
      </c>
      <c r="B2601" s="161">
        <f>IF(ISBLANK('Nomenklatur komplett'!R2601),"",'Nomenklatur komplett'!R2601)</f>
        <v>15520</v>
      </c>
      <c r="C2601" s="162" t="str">
        <f>IF(ISBLANK('Nomenklatur komplett'!S2601),"-",'Nomenklatur komplett'!S2601)</f>
        <v>Rickenbach (LU)</v>
      </c>
    </row>
    <row r="2602" spans="1:3" x14ac:dyDescent="0.2">
      <c r="A2602" s="161">
        <f>IF(ISBLANK('Nomenklatur komplett'!Q2602),"",'Nomenklatur komplett'!Q2602)</f>
        <v>2582</v>
      </c>
      <c r="B2602" s="161">
        <f>IF(ISBLANK('Nomenklatur komplett'!R2602),"",'Nomenklatur komplett'!R2602)</f>
        <v>12905</v>
      </c>
      <c r="C2602" s="162" t="str">
        <f>IF(ISBLANK('Nomenklatur komplett'!S2602),"-",'Nomenklatur komplett'!S2602)</f>
        <v>Rickenbach (SO)</v>
      </c>
    </row>
    <row r="2603" spans="1:3" x14ac:dyDescent="0.2">
      <c r="A2603" s="161">
        <f>IF(ISBLANK('Nomenklatur komplett'!Q2603),"",'Nomenklatur komplett'!Q2603)</f>
        <v>4751</v>
      </c>
      <c r="B2603" s="161">
        <f>IF(ISBLANK('Nomenklatur komplett'!R2603),"",'Nomenklatur komplett'!R2603)</f>
        <v>15463</v>
      </c>
      <c r="C2603" s="162" t="str">
        <f>IF(ISBLANK('Nomenklatur komplett'!S2603),"-",'Nomenklatur komplett'!S2603)</f>
        <v>Rickenbach (TG)</v>
      </c>
    </row>
    <row r="2604" spans="1:3" x14ac:dyDescent="0.2">
      <c r="A2604" s="161">
        <f>IF(ISBLANK('Nomenklatur komplett'!Q2604),"",'Nomenklatur komplett'!Q2604)</f>
        <v>225</v>
      </c>
      <c r="B2604" s="161">
        <f>IF(ISBLANK('Nomenklatur komplett'!R2604),"",'Nomenklatur komplett'!R2604)</f>
        <v>12889</v>
      </c>
      <c r="C2604" s="162" t="str">
        <f>IF(ISBLANK('Nomenklatur komplett'!S2604),"-",'Nomenklatur komplett'!S2604)</f>
        <v>Rickenbach (ZH)</v>
      </c>
    </row>
    <row r="2605" spans="1:3" x14ac:dyDescent="0.2">
      <c r="A2605" s="161" t="str">
        <f>IF(ISBLANK('Nomenklatur komplett'!Q2605),"",'Nomenklatur komplett'!Q2605)</f>
        <v/>
      </c>
      <c r="B2605" s="161">
        <f>IF(ISBLANK('Nomenklatur komplett'!R2605),"",'Nomenklatur komplett'!R2605)</f>
        <v>12903</v>
      </c>
      <c r="C2605" s="162" t="str">
        <f>IF(ISBLANK('Nomenklatur komplett'!S2605),"-",'Nomenklatur komplett'!S2605)</f>
        <v>Rickenbach bei Wil</v>
      </c>
    </row>
    <row r="2606" spans="1:3" x14ac:dyDescent="0.2">
      <c r="A2606" s="161">
        <f>IF(ISBLANK('Nomenklatur komplett'!Q2606),"",'Nomenklatur komplett'!Q2606)</f>
        <v>6139</v>
      </c>
      <c r="B2606" s="161">
        <f>IF(ISBLANK('Nomenklatur komplett'!R2606),"",'Nomenklatur komplett'!R2606)</f>
        <v>12917</v>
      </c>
      <c r="C2606" s="162" t="str">
        <f>IF(ISBLANK('Nomenklatur komplett'!S2606),"-",'Nomenklatur komplett'!S2606)</f>
        <v>Riddes</v>
      </c>
    </row>
    <row r="2607" spans="1:3" x14ac:dyDescent="0.2">
      <c r="A2607" s="161" t="str">
        <f>IF(ISBLANK('Nomenklatur komplett'!Q2607),"",'Nomenklatur komplett'!Q2607)</f>
        <v/>
      </c>
      <c r="B2607" s="161">
        <f>IF(ISBLANK('Nomenklatur komplett'!R2607),"",'Nomenklatur komplett'!R2607)</f>
        <v>16368</v>
      </c>
      <c r="C2607" s="162" t="str">
        <f>IF(ISBLANK('Nomenklatur komplett'!S2607),"-",'Nomenklatur komplett'!S2607)</f>
        <v>Ried</v>
      </c>
    </row>
    <row r="2608" spans="1:3" x14ac:dyDescent="0.2">
      <c r="A2608" s="161" t="str">
        <f>IF(ISBLANK('Nomenklatur komplett'!Q2608),"",'Nomenklatur komplett'!Q2608)</f>
        <v/>
      </c>
      <c r="B2608" s="161">
        <f>IF(ISBLANK('Nomenklatur komplett'!R2608),"",'Nomenklatur komplett'!R2608)</f>
        <v>12901</v>
      </c>
      <c r="C2608" s="162" t="str">
        <f>IF(ISBLANK('Nomenklatur komplett'!S2608),"-",'Nomenklatur komplett'!S2608)</f>
        <v>Ried bei Brig</v>
      </c>
    </row>
    <row r="2609" spans="1:3" x14ac:dyDescent="0.2">
      <c r="A2609" s="161">
        <f>IF(ISBLANK('Nomenklatur komplett'!Q2609),"",'Nomenklatur komplett'!Q2609)</f>
        <v>2276</v>
      </c>
      <c r="B2609" s="161">
        <f>IF(ISBLANK('Nomenklatur komplett'!R2609),"",'Nomenklatur komplett'!R2609)</f>
        <v>14529</v>
      </c>
      <c r="C2609" s="162" t="str">
        <f>IF(ISBLANK('Nomenklatur komplett'!S2609),"-",'Nomenklatur komplett'!S2609)</f>
        <v>Ried bei Kerzers</v>
      </c>
    </row>
    <row r="2610" spans="1:3" x14ac:dyDescent="0.2">
      <c r="A2610" s="161" t="str">
        <f>IF(ISBLANK('Nomenklatur komplett'!Q2610),"",'Nomenklatur komplett'!Q2610)</f>
        <v/>
      </c>
      <c r="B2610" s="161">
        <f>IF(ISBLANK('Nomenklatur komplett'!R2610),"",'Nomenklatur komplett'!R2610)</f>
        <v>12899</v>
      </c>
      <c r="C2610" s="162" t="str">
        <f>IF(ISBLANK('Nomenklatur komplett'!S2610),"-",'Nomenklatur komplett'!S2610)</f>
        <v>Ried bei Mörel</v>
      </c>
    </row>
    <row r="2611" spans="1:3" x14ac:dyDescent="0.2">
      <c r="A2611" s="161">
        <f>IF(ISBLANK('Nomenklatur komplett'!Q2611),"",'Nomenklatur komplett'!Q2611)</f>
        <v>6008</v>
      </c>
      <c r="B2611" s="161">
        <f>IF(ISBLANK('Nomenklatur komplett'!R2611),"",'Nomenklatur komplett'!R2611)</f>
        <v>13759</v>
      </c>
      <c r="C2611" s="162" t="str">
        <f>IF(ISBLANK('Nomenklatur komplett'!S2611),"-",'Nomenklatur komplett'!S2611)</f>
        <v>Ried-Brig</v>
      </c>
    </row>
    <row r="2612" spans="1:3" x14ac:dyDescent="0.2">
      <c r="A2612" s="161" t="str">
        <f>IF(ISBLANK('Nomenklatur komplett'!Q2612),"",'Nomenklatur komplett'!Q2612)</f>
        <v/>
      </c>
      <c r="B2612" s="161">
        <f>IF(ISBLANK('Nomenklatur komplett'!R2612),"",'Nomenklatur komplett'!R2612)</f>
        <v>13760</v>
      </c>
      <c r="C2612" s="162" t="str">
        <f>IF(ISBLANK('Nomenklatur komplett'!S2612),"-",'Nomenklatur komplett'!S2612)</f>
        <v>Ried-Mörel</v>
      </c>
    </row>
    <row r="2613" spans="1:3" x14ac:dyDescent="0.2">
      <c r="A2613" s="161" t="str">
        <f>IF(ISBLANK('Nomenklatur komplett'!Q2613),"",'Nomenklatur komplett'!Q2613)</f>
        <v/>
      </c>
      <c r="B2613" s="161">
        <f>IF(ISBLANK('Nomenklatur komplett'!R2613),"",'Nomenklatur komplett'!R2613)</f>
        <v>10076</v>
      </c>
      <c r="C2613" s="162" t="str">
        <f>IF(ISBLANK('Nomenklatur komplett'!S2613),"-",'Nomenklatur komplett'!S2613)</f>
        <v>Rieden</v>
      </c>
    </row>
    <row r="2614" spans="1:3" x14ac:dyDescent="0.2">
      <c r="A2614" s="161" t="str">
        <f>IF(ISBLANK('Nomenklatur komplett'!Q2614),"",'Nomenklatur komplett'!Q2614)</f>
        <v/>
      </c>
      <c r="B2614" s="161">
        <f>IF(ISBLANK('Nomenklatur komplett'!R2614),"",'Nomenklatur komplett'!R2614)</f>
        <v>16387</v>
      </c>
      <c r="C2614" s="162" t="str">
        <f>IF(ISBLANK('Nomenklatur komplett'!S2614),"-",'Nomenklatur komplett'!S2614)</f>
        <v>Rieden (ZH)</v>
      </c>
    </row>
    <row r="2615" spans="1:3" x14ac:dyDescent="0.2">
      <c r="A2615" s="161">
        <f>IF(ISBLANK('Nomenklatur komplett'!Q2615),"",'Nomenklatur komplett'!Q2615)</f>
        <v>6181</v>
      </c>
      <c r="B2615" s="161">
        <f>IF(ISBLANK('Nomenklatur komplett'!R2615),"",'Nomenklatur komplett'!R2615)</f>
        <v>14468</v>
      </c>
      <c r="C2615" s="162" t="str">
        <f>IF(ISBLANK('Nomenklatur komplett'!S2615),"-",'Nomenklatur komplett'!S2615)</f>
        <v>Riederalp</v>
      </c>
    </row>
    <row r="2616" spans="1:3" x14ac:dyDescent="0.2">
      <c r="A2616" s="161" t="str">
        <f>IF(ISBLANK('Nomenklatur komplett'!Q2616),"",'Nomenklatur komplett'!Q2616)</f>
        <v/>
      </c>
      <c r="B2616" s="161">
        <f>IF(ISBLANK('Nomenklatur komplett'!R2616),"",'Nomenklatur komplett'!R2616)</f>
        <v>12898</v>
      </c>
      <c r="C2616" s="162" t="str">
        <f>IF(ISBLANK('Nomenklatur komplett'!S2616),"-",'Nomenklatur komplett'!S2616)</f>
        <v>Riedern</v>
      </c>
    </row>
    <row r="2617" spans="1:3" x14ac:dyDescent="0.2">
      <c r="A2617" s="161">
        <f>IF(ISBLANK('Nomenklatur komplett'!Q2617),"",'Nomenklatur komplett'!Q2617)</f>
        <v>2554</v>
      </c>
      <c r="B2617" s="161">
        <f>IF(ISBLANK('Nomenklatur komplett'!R2617),"",'Nomenklatur komplett'!R2617)</f>
        <v>15482</v>
      </c>
      <c r="C2617" s="162" t="str">
        <f>IF(ISBLANK('Nomenklatur komplett'!S2617),"-",'Nomenklatur komplett'!S2617)</f>
        <v>Riedholz</v>
      </c>
    </row>
    <row r="2618" spans="1:3" x14ac:dyDescent="0.2">
      <c r="A2618" s="161" t="str">
        <f>IF(ISBLANK('Nomenklatur komplett'!Q2618),"",'Nomenklatur komplett'!Q2618)</f>
        <v/>
      </c>
      <c r="B2618" s="161">
        <f>IF(ISBLANK('Nomenklatur komplett'!R2618),"",'Nomenklatur komplett'!R2618)</f>
        <v>12896</v>
      </c>
      <c r="C2618" s="162" t="str">
        <f>IF(ISBLANK('Nomenklatur komplett'!S2618),"-",'Nomenklatur komplett'!S2618)</f>
        <v>Riedt</v>
      </c>
    </row>
    <row r="2619" spans="1:3" x14ac:dyDescent="0.2">
      <c r="A2619" s="161">
        <f>IF(ISBLANK('Nomenklatur komplett'!Q2619),"",'Nomenklatur komplett'!Q2619)</f>
        <v>2703</v>
      </c>
      <c r="B2619" s="161">
        <f>IF(ISBLANK('Nomenklatur komplett'!R2619),"",'Nomenklatur komplett'!R2619)</f>
        <v>12895</v>
      </c>
      <c r="C2619" s="162" t="str">
        <f>IF(ISBLANK('Nomenklatur komplett'!S2619),"-",'Nomenklatur komplett'!S2619)</f>
        <v>Riehen</v>
      </c>
    </row>
    <row r="2620" spans="1:3" x14ac:dyDescent="0.2">
      <c r="A2620" s="161" t="str">
        <f>IF(ISBLANK('Nomenklatur komplett'!Q2620),"",'Nomenklatur komplett'!Q2620)</f>
        <v/>
      </c>
      <c r="B2620" s="161">
        <f>IF(ISBLANK('Nomenklatur komplett'!R2620),"",'Nomenklatur komplett'!R2620)</f>
        <v>10031</v>
      </c>
      <c r="C2620" s="162" t="str">
        <f>IF(ISBLANK('Nomenklatur komplett'!S2620),"-",'Nomenklatur komplett'!S2620)</f>
        <v>Riein</v>
      </c>
    </row>
    <row r="2621" spans="1:3" x14ac:dyDescent="0.2">
      <c r="A2621" s="161">
        <f>IF(ISBLANK('Nomenklatur komplett'!Q2621),"",'Nomenklatur komplett'!Q2621)</f>
        <v>1369</v>
      </c>
      <c r="B2621" s="161">
        <f>IF(ISBLANK('Nomenklatur komplett'!R2621),"",'Nomenklatur komplett'!R2621)</f>
        <v>12894</v>
      </c>
      <c r="C2621" s="162" t="str">
        <f>IF(ISBLANK('Nomenklatur komplett'!S2621),"-",'Nomenklatur komplett'!S2621)</f>
        <v>Riemenstalden</v>
      </c>
    </row>
    <row r="2622" spans="1:3" x14ac:dyDescent="0.2">
      <c r="A2622" s="161" t="str">
        <f>IF(ISBLANK('Nomenklatur komplett'!Q2622),"",'Nomenklatur komplett'!Q2622)</f>
        <v/>
      </c>
      <c r="B2622" s="161">
        <f>IF(ISBLANK('Nomenklatur komplett'!R2622),"",'Nomenklatur komplett'!R2622)</f>
        <v>16292</v>
      </c>
      <c r="C2622" s="162" t="str">
        <f>IF(ISBLANK('Nomenklatur komplett'!S2622),"-",'Nomenklatur komplett'!S2622)</f>
        <v>Riesbach</v>
      </c>
    </row>
    <row r="2623" spans="1:3" x14ac:dyDescent="0.2">
      <c r="A2623" s="161">
        <f>IF(ISBLANK('Nomenklatur komplett'!Q2623),"",'Nomenklatur komplett'!Q2623)</f>
        <v>4316</v>
      </c>
      <c r="B2623" s="161">
        <f>IF(ISBLANK('Nomenklatur komplett'!R2623),"",'Nomenklatur komplett'!R2623)</f>
        <v>12893</v>
      </c>
      <c r="C2623" s="162" t="str">
        <f>IF(ISBLANK('Nomenklatur komplett'!S2623),"-",'Nomenklatur komplett'!S2623)</f>
        <v>Rietheim</v>
      </c>
    </row>
    <row r="2624" spans="1:3" x14ac:dyDescent="0.2">
      <c r="A2624" s="161" t="str">
        <f>IF(ISBLANK('Nomenklatur komplett'!Q2624),"",'Nomenklatur komplett'!Q2624)</f>
        <v/>
      </c>
      <c r="B2624" s="161">
        <f>IF(ISBLANK('Nomenklatur komplett'!R2624),"",'Nomenklatur komplett'!R2624)</f>
        <v>12892</v>
      </c>
      <c r="C2624" s="162" t="str">
        <f>IF(ISBLANK('Nomenklatur komplett'!S2624),"-",'Nomenklatur komplett'!S2624)</f>
        <v>Riex</v>
      </c>
    </row>
    <row r="2625" spans="1:3" x14ac:dyDescent="0.2">
      <c r="A2625" s="161">
        <f>IF(ISBLANK('Nomenklatur komplett'!Q2625),"",'Nomenklatur komplett'!Q2625)</f>
        <v>12</v>
      </c>
      <c r="B2625" s="161">
        <f>IF(ISBLANK('Nomenklatur komplett'!R2625),"",'Nomenklatur komplett'!R2625)</f>
        <v>12891</v>
      </c>
      <c r="C2625" s="162" t="str">
        <f>IF(ISBLANK('Nomenklatur komplett'!S2625),"-",'Nomenklatur komplett'!S2625)</f>
        <v>Rifferswil</v>
      </c>
    </row>
    <row r="2626" spans="1:3" x14ac:dyDescent="0.2">
      <c r="A2626" s="161">
        <f>IF(ISBLANK('Nomenklatur komplett'!Q2626),"",'Nomenklatur komplett'!Q2626)</f>
        <v>879</v>
      </c>
      <c r="B2626" s="161">
        <f>IF(ISBLANK('Nomenklatur komplett'!R2626),"",'Nomenklatur komplett'!R2626)</f>
        <v>16608</v>
      </c>
      <c r="C2626" s="162" t="str">
        <f>IF(ISBLANK('Nomenklatur komplett'!S2626),"-",'Nomenklatur komplett'!S2626)</f>
        <v>Riggisberg</v>
      </c>
    </row>
    <row r="2627" spans="1:3" x14ac:dyDescent="0.2">
      <c r="A2627" s="161" t="str">
        <f>IF(ISBLANK('Nomenklatur komplett'!Q2627),"",'Nomenklatur komplett'!Q2627)</f>
        <v/>
      </c>
      <c r="B2627" s="161">
        <f>IF(ISBLANK('Nomenklatur komplett'!R2627),"",'Nomenklatur komplett'!R2627)</f>
        <v>16331</v>
      </c>
      <c r="C2627" s="162" t="str">
        <f>IF(ISBLANK('Nomenklatur komplett'!S2627),"-",'Nomenklatur komplett'!S2627)</f>
        <v>Riken (AG)</v>
      </c>
    </row>
    <row r="2628" spans="1:3" x14ac:dyDescent="0.2">
      <c r="A2628" s="161">
        <f>IF(ISBLANK('Nomenklatur komplett'!Q2628),"",'Nomenklatur komplett'!Q2628)</f>
        <v>590</v>
      </c>
      <c r="B2628" s="161">
        <f>IF(ISBLANK('Nomenklatur komplett'!R2628),"",'Nomenklatur komplett'!R2628)</f>
        <v>15162</v>
      </c>
      <c r="C2628" s="162" t="str">
        <f>IF(ISBLANK('Nomenklatur komplett'!S2628),"-",'Nomenklatur komplett'!S2628)</f>
        <v>Ringgenberg (BE)</v>
      </c>
    </row>
    <row r="2629" spans="1:3" x14ac:dyDescent="0.2">
      <c r="A2629" s="161">
        <f>IF(ISBLANK('Nomenklatur komplett'!Q2629),"",'Nomenklatur komplett'!Q2629)</f>
        <v>4111</v>
      </c>
      <c r="B2629" s="161">
        <f>IF(ISBLANK('Nomenklatur komplett'!R2629),"",'Nomenklatur komplett'!R2629)</f>
        <v>12890</v>
      </c>
      <c r="C2629" s="162" t="str">
        <f>IF(ISBLANK('Nomenklatur komplett'!S2629),"-",'Nomenklatur komplett'!S2629)</f>
        <v>Riniken</v>
      </c>
    </row>
    <row r="2630" spans="1:3" x14ac:dyDescent="0.2">
      <c r="A2630" s="161" t="str">
        <f>IF(ISBLANK('Nomenklatur komplett'!Q2630),"",'Nomenklatur komplett'!Q2630)</f>
        <v/>
      </c>
      <c r="B2630" s="161">
        <f>IF(ISBLANK('Nomenklatur komplett'!R2630),"",'Nomenklatur komplett'!R2630)</f>
        <v>16216</v>
      </c>
      <c r="C2630" s="162" t="str">
        <f>IF(ISBLANK('Nomenklatur komplett'!S2630),"-",'Nomenklatur komplett'!S2630)</f>
        <v>Rinkenbach</v>
      </c>
    </row>
    <row r="2631" spans="1:3" x14ac:dyDescent="0.2">
      <c r="A2631" s="161" t="str">
        <f>IF(ISBLANK('Nomenklatur komplett'!Q2631),"",'Nomenklatur komplett'!Q2631)</f>
        <v/>
      </c>
      <c r="B2631" s="161">
        <f>IF(ISBLANK('Nomenklatur komplett'!R2631),"",'Nomenklatur komplett'!R2631)</f>
        <v>11373</v>
      </c>
      <c r="C2631" s="162" t="str">
        <f>IF(ISBLANK('Nomenklatur komplett'!S2631),"-",'Nomenklatur komplett'!S2631)</f>
        <v>Riom</v>
      </c>
    </row>
    <row r="2632" spans="1:3" x14ac:dyDescent="0.2">
      <c r="A2632" s="161" t="str">
        <f>IF(ISBLANK('Nomenklatur komplett'!Q2632),"",'Nomenklatur komplett'!Q2632)</f>
        <v/>
      </c>
      <c r="B2632" s="161">
        <f>IF(ISBLANK('Nomenklatur komplett'!R2632),"",'Nomenklatur komplett'!R2632)</f>
        <v>13271</v>
      </c>
      <c r="C2632" s="162" t="str">
        <f>IF(ISBLANK('Nomenklatur komplett'!S2632),"-",'Nomenklatur komplett'!S2632)</f>
        <v>Riom-Parsonz</v>
      </c>
    </row>
    <row r="2633" spans="1:3" x14ac:dyDescent="0.2">
      <c r="A2633" s="161">
        <f>IF(ISBLANK('Nomenklatur komplett'!Q2633),"",'Nomenklatur komplett'!Q2633)</f>
        <v>1707</v>
      </c>
      <c r="B2633" s="161">
        <f>IF(ISBLANK('Nomenklatur komplett'!R2633),"",'Nomenklatur komplett'!R2633)</f>
        <v>12931</v>
      </c>
      <c r="C2633" s="162" t="str">
        <f>IF(ISBLANK('Nomenklatur komplett'!S2633),"-",'Nomenklatur komplett'!S2633)</f>
        <v>Risch</v>
      </c>
    </row>
    <row r="2634" spans="1:3" x14ac:dyDescent="0.2">
      <c r="A2634" s="161" t="str">
        <f>IF(ISBLANK('Nomenklatur komplett'!Q2634),"",'Nomenklatur komplett'!Q2634)</f>
        <v/>
      </c>
      <c r="B2634" s="161">
        <f>IF(ISBLANK('Nomenklatur komplett'!R2634),"",'Nomenklatur komplett'!R2634)</f>
        <v>12933</v>
      </c>
      <c r="C2634" s="162" t="str">
        <f>IF(ISBLANK('Nomenklatur komplett'!S2634),"-",'Nomenklatur komplett'!S2634)</f>
        <v>Ritzingen</v>
      </c>
    </row>
    <row r="2635" spans="1:3" x14ac:dyDescent="0.2">
      <c r="A2635" s="161">
        <f>IF(ISBLANK('Nomenklatur komplett'!Q2635),"",'Nomenklatur komplett'!Q2635)</f>
        <v>5263</v>
      </c>
      <c r="B2635" s="161">
        <f>IF(ISBLANK('Nomenklatur komplett'!R2635),"",'Nomenklatur komplett'!R2635)</f>
        <v>12904</v>
      </c>
      <c r="C2635" s="162" t="str">
        <f>IF(ISBLANK('Nomenklatur komplett'!S2635),"-",'Nomenklatur komplett'!S2635)</f>
        <v>Riva San Vitale</v>
      </c>
    </row>
    <row r="2636" spans="1:3" x14ac:dyDescent="0.2">
      <c r="A2636" s="161">
        <f>IF(ISBLANK('Nomenklatur komplett'!Q2636),"",'Nomenklatur komplett'!Q2636)</f>
        <v>5609</v>
      </c>
      <c r="B2636" s="161">
        <f>IF(ISBLANK('Nomenklatur komplett'!R2636),"",'Nomenklatur komplett'!R2636)</f>
        <v>14602</v>
      </c>
      <c r="C2636" s="162" t="str">
        <f>IF(ISBLANK('Nomenklatur komplett'!S2636),"-",'Nomenklatur komplett'!S2636)</f>
        <v>Rivaz</v>
      </c>
    </row>
    <row r="2637" spans="1:3" x14ac:dyDescent="0.2">
      <c r="A2637" s="161" t="str">
        <f>IF(ISBLANK('Nomenklatur komplett'!Q2637),"",'Nomenklatur komplett'!Q2637)</f>
        <v/>
      </c>
      <c r="B2637" s="161">
        <f>IF(ISBLANK('Nomenklatur komplett'!R2637),"",'Nomenklatur komplett'!R2637)</f>
        <v>12944</v>
      </c>
      <c r="C2637" s="162" t="str">
        <f>IF(ISBLANK('Nomenklatur komplett'!S2637),"-",'Nomenklatur komplett'!S2637)</f>
        <v>Rivera</v>
      </c>
    </row>
    <row r="2638" spans="1:3" x14ac:dyDescent="0.2">
      <c r="A2638" s="161">
        <f>IF(ISBLANK('Nomenklatur komplett'!Q2638),"",'Nomenklatur komplett'!Q2638)</f>
        <v>5287</v>
      </c>
      <c r="B2638" s="161">
        <f>IF(ISBLANK('Nomenklatur komplett'!R2638),"",'Nomenklatur komplett'!R2638)</f>
        <v>16079</v>
      </c>
      <c r="C2638" s="162" t="str">
        <f>IF(ISBLANK('Nomenklatur komplett'!S2638),"-",'Nomenklatur komplett'!S2638)</f>
        <v>Riviera</v>
      </c>
    </row>
    <row r="2639" spans="1:3" x14ac:dyDescent="0.2">
      <c r="A2639" s="161" t="str">
        <f>IF(ISBLANK('Nomenklatur komplett'!Q2639),"",'Nomenklatur komplett'!Q2639)</f>
        <v/>
      </c>
      <c r="B2639" s="161">
        <f>IF(ISBLANK('Nomenklatur komplett'!R2639),"",'Nomenklatur komplett'!R2639)</f>
        <v>12943</v>
      </c>
      <c r="C2639" s="162" t="str">
        <f>IF(ISBLANK('Nomenklatur komplett'!S2639),"-",'Nomenklatur komplett'!S2639)</f>
        <v>Robasacco</v>
      </c>
    </row>
    <row r="2640" spans="1:3" x14ac:dyDescent="0.2">
      <c r="A2640" s="161">
        <f>IF(ISBLANK('Nomenklatur komplett'!Q2640),"",'Nomenklatur komplett'!Q2640)</f>
        <v>5413</v>
      </c>
      <c r="B2640" s="161">
        <f>IF(ISBLANK('Nomenklatur komplett'!R2640),"",'Nomenklatur komplett'!R2640)</f>
        <v>14603</v>
      </c>
      <c r="C2640" s="162" t="str">
        <f>IF(ISBLANK('Nomenklatur komplett'!S2640),"-",'Nomenklatur komplett'!S2640)</f>
        <v>Roche (VD)</v>
      </c>
    </row>
    <row r="2641" spans="1:3" x14ac:dyDescent="0.2">
      <c r="A2641" s="161" t="str">
        <f>IF(ISBLANK('Nomenklatur komplett'!Q2641),"",'Nomenklatur komplett'!Q2641)</f>
        <v/>
      </c>
      <c r="B2641" s="161">
        <f>IF(ISBLANK('Nomenklatur komplett'!R2641),"",'Nomenklatur komplett'!R2641)</f>
        <v>11059</v>
      </c>
      <c r="C2641" s="162" t="str">
        <f>IF(ISBLANK('Nomenklatur komplett'!S2641),"-",'Nomenklatur komplett'!S2641)</f>
        <v>Roche-d'Or</v>
      </c>
    </row>
    <row r="2642" spans="1:3" x14ac:dyDescent="0.2">
      <c r="A2642" s="161">
        <f>IF(ISBLANK('Nomenklatur komplett'!Q2642),"",'Nomenklatur komplett'!Q2642)</f>
        <v>6413</v>
      </c>
      <c r="B2642" s="161">
        <f>IF(ISBLANK('Nomenklatur komplett'!R2642),"",'Nomenklatur komplett'!R2642)</f>
        <v>16093</v>
      </c>
      <c r="C2642" s="162" t="str">
        <f>IF(ISBLANK('Nomenklatur komplett'!S2642),"-",'Nomenklatur komplett'!S2642)</f>
        <v>Rochefort</v>
      </c>
    </row>
    <row r="2643" spans="1:3" x14ac:dyDescent="0.2">
      <c r="A2643" s="161">
        <f>IF(ISBLANK('Nomenklatur komplett'!Q2643),"",'Nomenklatur komplett'!Q2643)</f>
        <v>704</v>
      </c>
      <c r="B2643" s="161">
        <f>IF(ISBLANK('Nomenklatur komplett'!R2643),"",'Nomenklatur komplett'!R2643)</f>
        <v>15222</v>
      </c>
      <c r="C2643" s="162" t="str">
        <f>IF(ISBLANK('Nomenklatur komplett'!S2643),"-",'Nomenklatur komplett'!S2643)</f>
        <v>Roches (BE)</v>
      </c>
    </row>
    <row r="2644" spans="1:3" x14ac:dyDescent="0.2">
      <c r="A2644" s="161" t="str">
        <f>IF(ISBLANK('Nomenklatur komplett'!Q2644),"",'Nomenklatur komplett'!Q2644)</f>
        <v/>
      </c>
      <c r="B2644" s="161">
        <f>IF(ISBLANK('Nomenklatur komplett'!R2644),"",'Nomenklatur komplett'!R2644)</f>
        <v>11060</v>
      </c>
      <c r="C2644" s="162" t="str">
        <f>IF(ISBLANK('Nomenklatur komplett'!S2644),"-",'Nomenklatur komplett'!S2644)</f>
        <v>Rocourt</v>
      </c>
    </row>
    <row r="2645" spans="1:3" x14ac:dyDescent="0.2">
      <c r="A2645" s="161" t="str">
        <f>IF(ISBLANK('Nomenklatur komplett'!Q2645),"",'Nomenklatur komplett'!Q2645)</f>
        <v/>
      </c>
      <c r="B2645" s="161">
        <f>IF(ISBLANK('Nomenklatur komplett'!R2645),"",'Nomenklatur komplett'!R2645)</f>
        <v>10193</v>
      </c>
      <c r="C2645" s="162" t="str">
        <f>IF(ISBLANK('Nomenklatur komplett'!S2645),"-",'Nomenklatur komplett'!S2645)</f>
        <v>Rodels</v>
      </c>
    </row>
    <row r="2646" spans="1:3" x14ac:dyDescent="0.2">
      <c r="A2646" s="161">
        <f>IF(ISBLANK('Nomenklatur komplett'!Q2646),"",'Nomenklatur komplett'!Q2646)</f>
        <v>2479</v>
      </c>
      <c r="B2646" s="161">
        <f>IF(ISBLANK('Nomenklatur komplett'!R2646),"",'Nomenklatur komplett'!R2646)</f>
        <v>12940</v>
      </c>
      <c r="C2646" s="162" t="str">
        <f>IF(ISBLANK('Nomenklatur komplett'!S2646),"-",'Nomenklatur komplett'!S2646)</f>
        <v>Rodersdorf</v>
      </c>
    </row>
    <row r="2647" spans="1:3" x14ac:dyDescent="0.2">
      <c r="A2647" s="161" t="str">
        <f>IF(ISBLANK('Nomenklatur komplett'!Q2647),"",'Nomenklatur komplett'!Q2647)</f>
        <v/>
      </c>
      <c r="B2647" s="161">
        <f>IF(ISBLANK('Nomenklatur komplett'!R2647),"",'Nomenklatur komplett'!R2647)</f>
        <v>16494</v>
      </c>
      <c r="C2647" s="162" t="str">
        <f>IF(ISBLANK('Nomenklatur komplett'!S2647),"-",'Nomenklatur komplett'!S2647)</f>
        <v>Roffna</v>
      </c>
    </row>
    <row r="2648" spans="1:3" x14ac:dyDescent="0.2">
      <c r="A2648" s="161">
        <f>IF(ISBLANK('Nomenklatur komplett'!Q2648),"",'Nomenklatur komplett'!Q2648)</f>
        <v>2790</v>
      </c>
      <c r="B2648" s="161">
        <f>IF(ISBLANK('Nomenklatur komplett'!R2648),"",'Nomenklatur komplett'!R2648)</f>
        <v>13848</v>
      </c>
      <c r="C2648" s="162" t="str">
        <f>IF(ISBLANK('Nomenklatur komplett'!S2648),"-",'Nomenklatur komplett'!S2648)</f>
        <v>Roggenburg</v>
      </c>
    </row>
    <row r="2649" spans="1:3" x14ac:dyDescent="0.2">
      <c r="A2649" s="161">
        <f>IF(ISBLANK('Nomenklatur komplett'!Q2649),"",'Nomenklatur komplett'!Q2649)</f>
        <v>1142</v>
      </c>
      <c r="B2649" s="161">
        <f>IF(ISBLANK('Nomenklatur komplett'!R2649),"",'Nomenklatur komplett'!R2649)</f>
        <v>15583</v>
      </c>
      <c r="C2649" s="162" t="str">
        <f>IF(ISBLANK('Nomenklatur komplett'!S2649),"-",'Nomenklatur komplett'!S2649)</f>
        <v>Roggliswil</v>
      </c>
    </row>
    <row r="2650" spans="1:3" x14ac:dyDescent="0.2">
      <c r="A2650" s="161">
        <f>IF(ISBLANK('Nomenklatur komplett'!Q2650),"",'Nomenklatur komplett'!Q2650)</f>
        <v>337</v>
      </c>
      <c r="B2650" s="161">
        <f>IF(ISBLANK('Nomenklatur komplett'!R2650),"",'Nomenklatur komplett'!R2650)</f>
        <v>15021</v>
      </c>
      <c r="C2650" s="162" t="str">
        <f>IF(ISBLANK('Nomenklatur komplett'!S2650),"-",'Nomenklatur komplett'!S2650)</f>
        <v>Roggwil (BE)</v>
      </c>
    </row>
    <row r="2651" spans="1:3" x14ac:dyDescent="0.2">
      <c r="A2651" s="161">
        <f>IF(ISBLANK('Nomenklatur komplett'!Q2651),"",'Nomenklatur komplett'!Q2651)</f>
        <v>4431</v>
      </c>
      <c r="B2651" s="161">
        <f>IF(ISBLANK('Nomenklatur komplett'!R2651),"",'Nomenklatur komplett'!R2651)</f>
        <v>15412</v>
      </c>
      <c r="C2651" s="162" t="str">
        <f>IF(ISBLANK('Nomenklatur komplett'!S2651),"-",'Nomenklatur komplett'!S2651)</f>
        <v>Roggwil (TG)</v>
      </c>
    </row>
    <row r="2652" spans="1:3" x14ac:dyDescent="0.2">
      <c r="A2652" s="161" t="str">
        <f>IF(ISBLANK('Nomenklatur komplett'!Q2652),"",'Nomenklatur komplett'!Q2652)</f>
        <v/>
      </c>
      <c r="B2652" s="161">
        <f>IF(ISBLANK('Nomenklatur komplett'!R2652),"",'Nomenklatur komplett'!R2652)</f>
        <v>12936</v>
      </c>
      <c r="C2652" s="162" t="str">
        <f>IF(ISBLANK('Nomenklatur komplett'!S2652),"-",'Nomenklatur komplett'!S2652)</f>
        <v>Rohr (AG)</v>
      </c>
    </row>
    <row r="2653" spans="1:3" x14ac:dyDescent="0.2">
      <c r="A2653" s="161" t="str">
        <f>IF(ISBLANK('Nomenklatur komplett'!Q2653),"",'Nomenklatur komplett'!Q2653)</f>
        <v/>
      </c>
      <c r="B2653" s="161">
        <f>IF(ISBLANK('Nomenklatur komplett'!R2653),"",'Nomenklatur komplett'!R2653)</f>
        <v>12935</v>
      </c>
      <c r="C2653" s="162" t="str">
        <f>IF(ISBLANK('Nomenklatur komplett'!S2653),"-",'Nomenklatur komplett'!S2653)</f>
        <v>Rohr (SO)</v>
      </c>
    </row>
    <row r="2654" spans="1:3" x14ac:dyDescent="0.2">
      <c r="A2654" s="161">
        <f>IF(ISBLANK('Nomenklatur komplett'!Q2654),"",'Nomenklatur komplett'!Q2654)</f>
        <v>338</v>
      </c>
      <c r="B2654" s="161">
        <f>IF(ISBLANK('Nomenklatur komplett'!R2654),"",'Nomenklatur komplett'!R2654)</f>
        <v>15022</v>
      </c>
      <c r="C2654" s="162" t="str">
        <f>IF(ISBLANK('Nomenklatur komplett'!S2654),"-",'Nomenklatur komplett'!S2654)</f>
        <v>Rohrbach</v>
      </c>
    </row>
    <row r="2655" spans="1:3" x14ac:dyDescent="0.2">
      <c r="A2655" s="161">
        <f>IF(ISBLANK('Nomenklatur komplett'!Q2655),"",'Nomenklatur komplett'!Q2655)</f>
        <v>339</v>
      </c>
      <c r="B2655" s="161">
        <f>IF(ISBLANK('Nomenklatur komplett'!R2655),"",'Nomenklatur komplett'!R2655)</f>
        <v>15023</v>
      </c>
      <c r="C2655" s="162" t="str">
        <f>IF(ISBLANK('Nomenklatur komplett'!S2655),"-",'Nomenklatur komplett'!S2655)</f>
        <v>Rohrbachgraben</v>
      </c>
    </row>
    <row r="2656" spans="1:3" x14ac:dyDescent="0.2">
      <c r="A2656" s="161" t="str">
        <f>IF(ISBLANK('Nomenklatur komplett'!Q2656),"",'Nomenklatur komplett'!Q2656)</f>
        <v/>
      </c>
      <c r="B2656" s="161">
        <f>IF(ISBLANK('Nomenklatur komplett'!R2656),"",'Nomenklatur komplett'!R2656)</f>
        <v>16159</v>
      </c>
      <c r="C2656" s="162" t="str">
        <f>IF(ISBLANK('Nomenklatur komplett'!S2656),"-",'Nomenklatur komplett'!S2656)</f>
        <v>Rohrdorf</v>
      </c>
    </row>
    <row r="2657" spans="1:3" x14ac:dyDescent="0.2">
      <c r="A2657" s="161">
        <f>IF(ISBLANK('Nomenklatur komplett'!Q2657),"",'Nomenklatur komplett'!Q2657)</f>
        <v>5861</v>
      </c>
      <c r="B2657" s="161">
        <f>IF(ISBLANK('Nomenklatur komplett'!R2657),"",'Nomenklatur komplett'!R2657)</f>
        <v>14604</v>
      </c>
      <c r="C2657" s="162" t="str">
        <f>IF(ISBLANK('Nomenklatur komplett'!S2657),"-",'Nomenklatur komplett'!S2657)</f>
        <v>Rolle</v>
      </c>
    </row>
    <row r="2658" spans="1:3" x14ac:dyDescent="0.2">
      <c r="A2658" s="161" t="str">
        <f>IF(ISBLANK('Nomenklatur komplett'!Q2658),"",'Nomenklatur komplett'!Q2658)</f>
        <v/>
      </c>
      <c r="B2658" s="161">
        <f>IF(ISBLANK('Nomenklatur komplett'!R2658),"",'Nomenklatur komplett'!R2658)</f>
        <v>11268</v>
      </c>
      <c r="C2658" s="162" t="str">
        <f>IF(ISBLANK('Nomenklatur komplett'!S2658),"-",'Nomenklatur komplett'!S2658)</f>
        <v>Romainmôtier</v>
      </c>
    </row>
    <row r="2659" spans="1:3" x14ac:dyDescent="0.2">
      <c r="A2659" s="161">
        <f>IF(ISBLANK('Nomenklatur komplett'!Q2659),"",'Nomenklatur komplett'!Q2659)</f>
        <v>5761</v>
      </c>
      <c r="B2659" s="161">
        <f>IF(ISBLANK('Nomenklatur komplett'!R2659),"",'Nomenklatur komplett'!R2659)</f>
        <v>14549</v>
      </c>
      <c r="C2659" s="162" t="str">
        <f>IF(ISBLANK('Nomenklatur komplett'!S2659),"-",'Nomenklatur komplett'!S2659)</f>
        <v>Romainmôtier-Envy</v>
      </c>
    </row>
    <row r="2660" spans="1:3" x14ac:dyDescent="0.2">
      <c r="A2660" s="161" t="str">
        <f>IF(ISBLANK('Nomenklatur komplett'!Q2660),"",'Nomenklatur komplett'!Q2660)</f>
        <v/>
      </c>
      <c r="B2660" s="161">
        <f>IF(ISBLANK('Nomenklatur komplett'!R2660),"",'Nomenklatur komplett'!R2660)</f>
        <v>12947</v>
      </c>
      <c r="C2660" s="162" t="str">
        <f>IF(ISBLANK('Nomenklatur komplett'!S2660),"-",'Nomenklatur komplett'!S2660)</f>
        <v>Romairon</v>
      </c>
    </row>
    <row r="2661" spans="1:3" x14ac:dyDescent="0.2">
      <c r="A2661" s="161">
        <f>IF(ISBLANK('Nomenklatur komplett'!Q2661),"",'Nomenklatur komplett'!Q2661)</f>
        <v>5592</v>
      </c>
      <c r="B2661" s="161">
        <f>IF(ISBLANK('Nomenklatur komplett'!R2661),"",'Nomenklatur komplett'!R2661)</f>
        <v>14605</v>
      </c>
      <c r="C2661" s="162" t="str">
        <f>IF(ISBLANK('Nomenklatur komplett'!S2661),"-",'Nomenklatur komplett'!S2661)</f>
        <v>Romanel-sur-Lausanne</v>
      </c>
    </row>
    <row r="2662" spans="1:3" x14ac:dyDescent="0.2">
      <c r="A2662" s="161">
        <f>IF(ISBLANK('Nomenklatur komplett'!Q2662),"",'Nomenklatur komplett'!Q2662)</f>
        <v>5645</v>
      </c>
      <c r="B2662" s="161">
        <f>IF(ISBLANK('Nomenklatur komplett'!R2662),"",'Nomenklatur komplett'!R2662)</f>
        <v>14606</v>
      </c>
      <c r="C2662" s="162" t="str">
        <f>IF(ISBLANK('Nomenklatur komplett'!S2662),"-",'Nomenklatur komplett'!S2662)</f>
        <v>Romanel-sur-Morges</v>
      </c>
    </row>
    <row r="2663" spans="1:3" x14ac:dyDescent="0.2">
      <c r="A2663" s="161" t="str">
        <f>IF(ISBLANK('Nomenklatur komplett'!Q2663),"",'Nomenklatur komplett'!Q2663)</f>
        <v/>
      </c>
      <c r="B2663" s="161">
        <f>IF(ISBLANK('Nomenklatur komplett'!R2663),"",'Nomenklatur komplett'!R2663)</f>
        <v>12928</v>
      </c>
      <c r="C2663" s="162" t="str">
        <f>IF(ISBLANK('Nomenklatur komplett'!S2663),"-",'Nomenklatur komplett'!S2663)</f>
        <v>Romanens</v>
      </c>
    </row>
    <row r="2664" spans="1:3" x14ac:dyDescent="0.2">
      <c r="A2664" s="161">
        <f>IF(ISBLANK('Nomenklatur komplett'!Q2664),"",'Nomenklatur komplett'!Q2664)</f>
        <v>4436</v>
      </c>
      <c r="B2664" s="161">
        <f>IF(ISBLANK('Nomenklatur komplett'!R2664),"",'Nomenklatur komplett'!R2664)</f>
        <v>15411</v>
      </c>
      <c r="C2664" s="162" t="str">
        <f>IF(ISBLANK('Nomenklatur komplett'!S2664),"-",'Nomenklatur komplett'!S2664)</f>
        <v>Romanshorn</v>
      </c>
    </row>
    <row r="2665" spans="1:3" x14ac:dyDescent="0.2">
      <c r="A2665" s="161">
        <f>IF(ISBLANK('Nomenklatur komplett'!Q2665),"",'Nomenklatur komplett'!Q2665)</f>
        <v>442</v>
      </c>
      <c r="B2665" s="161">
        <f>IF(ISBLANK('Nomenklatur komplett'!R2665),"",'Nomenklatur komplett'!R2665)</f>
        <v>15093</v>
      </c>
      <c r="C2665" s="162" t="str">
        <f>IF(ISBLANK('Nomenklatur komplett'!S2665),"-",'Nomenklatur komplett'!S2665)</f>
        <v>Romont (BE)</v>
      </c>
    </row>
    <row r="2666" spans="1:3" x14ac:dyDescent="0.2">
      <c r="A2666" s="161">
        <f>IF(ISBLANK('Nomenklatur komplett'!Q2666),"",'Nomenklatur komplett'!Q2666)</f>
        <v>2096</v>
      </c>
      <c r="B2666" s="161">
        <f>IF(ISBLANK('Nomenklatur komplett'!R2666),"",'Nomenklatur komplett'!R2666)</f>
        <v>13663</v>
      </c>
      <c r="C2666" s="162" t="str">
        <f>IF(ISBLANK('Nomenklatur komplett'!S2666),"-",'Nomenklatur komplett'!S2666)</f>
        <v>Romont (FR)</v>
      </c>
    </row>
    <row r="2667" spans="1:3" x14ac:dyDescent="0.2">
      <c r="A2667" s="161">
        <f>IF(ISBLANK('Nomenklatur komplett'!Q2667),"",'Nomenklatur komplett'!Q2667)</f>
        <v>1007</v>
      </c>
      <c r="B2667" s="161">
        <f>IF(ISBLANK('Nomenklatur komplett'!R2667),"",'Nomenklatur komplett'!R2667)</f>
        <v>15582</v>
      </c>
      <c r="C2667" s="162" t="str">
        <f>IF(ISBLANK('Nomenklatur komplett'!S2667),"-",'Nomenklatur komplett'!S2667)</f>
        <v>Romoos</v>
      </c>
    </row>
    <row r="2668" spans="1:3" x14ac:dyDescent="0.2">
      <c r="A2668" s="161" t="str">
        <f>IF(ISBLANK('Nomenklatur komplett'!Q2668),"",'Nomenklatur komplett'!Q2668)</f>
        <v/>
      </c>
      <c r="B2668" s="161">
        <f>IF(ISBLANK('Nomenklatur komplett'!R2668),"",'Nomenklatur komplett'!R2668)</f>
        <v>12923</v>
      </c>
      <c r="C2668" s="162" t="str">
        <f>IF(ISBLANK('Nomenklatur komplett'!S2668),"-",'Nomenklatur komplett'!S2668)</f>
        <v>Rona</v>
      </c>
    </row>
    <row r="2669" spans="1:3" x14ac:dyDescent="0.2">
      <c r="A2669" s="161">
        <f>IF(ISBLANK('Nomenklatur komplett'!Q2669),"",'Nomenklatur komplett'!Q2669)</f>
        <v>5125</v>
      </c>
      <c r="B2669" s="161">
        <f>IF(ISBLANK('Nomenklatur komplett'!R2669),"",'Nomenklatur komplett'!R2669)</f>
        <v>12922</v>
      </c>
      <c r="C2669" s="162" t="str">
        <f>IF(ISBLANK('Nomenklatur komplett'!S2669),"-",'Nomenklatur komplett'!S2669)</f>
        <v>Ronco sopra Ascona</v>
      </c>
    </row>
    <row r="2670" spans="1:3" x14ac:dyDescent="0.2">
      <c r="A2670" s="161">
        <f>IF(ISBLANK('Nomenklatur komplett'!Q2670),"",'Nomenklatur komplett'!Q2670)</f>
        <v>3711</v>
      </c>
      <c r="B2670" s="161">
        <f>IF(ISBLANK('Nomenklatur komplett'!R2670),"",'Nomenklatur komplett'!R2670)</f>
        <v>15991</v>
      </c>
      <c r="C2670" s="162" t="str">
        <f>IF(ISBLANK('Nomenklatur komplett'!S2670),"-",'Nomenklatur komplett'!S2670)</f>
        <v>Rongellen</v>
      </c>
    </row>
    <row r="2671" spans="1:3" x14ac:dyDescent="0.2">
      <c r="A2671" s="161">
        <f>IF(ISBLANK('Nomenklatur komplett'!Q2671),"",'Nomenklatur komplett'!Q2671)</f>
        <v>1065</v>
      </c>
      <c r="B2671" s="161">
        <f>IF(ISBLANK('Nomenklatur komplett'!R2671),"",'Nomenklatur komplett'!R2671)</f>
        <v>15581</v>
      </c>
      <c r="C2671" s="162" t="str">
        <f>IF(ISBLANK('Nomenklatur komplett'!S2671),"-",'Nomenklatur komplett'!S2671)</f>
        <v>Root</v>
      </c>
    </row>
    <row r="2672" spans="1:3" x14ac:dyDescent="0.2">
      <c r="A2672" s="161">
        <f>IF(ISBLANK('Nomenklatur komplett'!Q2672),"",'Nomenklatur komplett'!Q2672)</f>
        <v>5798</v>
      </c>
      <c r="B2672" s="161">
        <f>IF(ISBLANK('Nomenklatur komplett'!R2672),"",'Nomenklatur komplett'!R2672)</f>
        <v>14607</v>
      </c>
      <c r="C2672" s="162" t="str">
        <f>IF(ISBLANK('Nomenklatur komplett'!S2672),"-",'Nomenklatur komplett'!S2672)</f>
        <v>Ropraz</v>
      </c>
    </row>
    <row r="2673" spans="1:3" x14ac:dyDescent="0.2">
      <c r="A2673" s="161">
        <f>IF(ISBLANK('Nomenklatur komplett'!Q2673),"",'Nomenklatur komplett'!Q2673)</f>
        <v>68</v>
      </c>
      <c r="B2673" s="161">
        <f>IF(ISBLANK('Nomenklatur komplett'!R2673),"",'Nomenklatur komplett'!R2673)</f>
        <v>12919</v>
      </c>
      <c r="C2673" s="162" t="str">
        <f>IF(ISBLANK('Nomenklatur komplett'!S2673),"-",'Nomenklatur komplett'!S2673)</f>
        <v>Rorbas</v>
      </c>
    </row>
    <row r="2674" spans="1:3" x14ac:dyDescent="0.2">
      <c r="A2674" s="161">
        <f>IF(ISBLANK('Nomenklatur komplett'!Q2674),"",'Nomenklatur komplett'!Q2674)</f>
        <v>3215</v>
      </c>
      <c r="B2674" s="161">
        <f>IF(ISBLANK('Nomenklatur komplett'!R2674),"",'Nomenklatur komplett'!R2674)</f>
        <v>14386</v>
      </c>
      <c r="C2674" s="162" t="str">
        <f>IF(ISBLANK('Nomenklatur komplett'!S2674),"-",'Nomenklatur komplett'!S2674)</f>
        <v>Rorschach</v>
      </c>
    </row>
    <row r="2675" spans="1:3" x14ac:dyDescent="0.2">
      <c r="A2675" s="161">
        <f>IF(ISBLANK('Nomenklatur komplett'!Q2675),"",'Nomenklatur komplett'!Q2675)</f>
        <v>3216</v>
      </c>
      <c r="B2675" s="161">
        <f>IF(ISBLANK('Nomenklatur komplett'!R2675),"",'Nomenklatur komplett'!R2675)</f>
        <v>14387</v>
      </c>
      <c r="C2675" s="162" t="str">
        <f>IF(ISBLANK('Nomenklatur komplett'!S2675),"-",'Nomenklatur komplett'!S2675)</f>
        <v>Rorschacherberg</v>
      </c>
    </row>
    <row r="2676" spans="1:3" x14ac:dyDescent="0.2">
      <c r="A2676" s="161">
        <f>IF(ISBLANK('Nomenklatur komplett'!Q2676),"",'Nomenklatur komplett'!Q2676)</f>
        <v>3808</v>
      </c>
      <c r="B2676" s="161">
        <f>IF(ISBLANK('Nomenklatur komplett'!R2676),"",'Nomenklatur komplett'!R2676)</f>
        <v>16014</v>
      </c>
      <c r="C2676" s="162" t="str">
        <f>IF(ISBLANK('Nomenklatur komplett'!S2676),"-",'Nomenklatur komplett'!S2676)</f>
        <v>Rossa</v>
      </c>
    </row>
    <row r="2677" spans="1:3" x14ac:dyDescent="0.2">
      <c r="A2677" s="161">
        <f>IF(ISBLANK('Nomenklatur komplett'!Q2677),"",'Nomenklatur komplett'!Q2677)</f>
        <v>6721</v>
      </c>
      <c r="B2677" s="161">
        <f>IF(ISBLANK('Nomenklatur komplett'!R2677),"",'Nomenklatur komplett'!R2677)</f>
        <v>13292</v>
      </c>
      <c r="C2677" s="162" t="str">
        <f>IF(ISBLANK('Nomenklatur komplett'!S2677),"-",'Nomenklatur komplett'!S2677)</f>
        <v>Rossemaison</v>
      </c>
    </row>
    <row r="2678" spans="1:3" x14ac:dyDescent="0.2">
      <c r="A2678" s="161">
        <f>IF(ISBLANK('Nomenklatur komplett'!Q2678),"",'Nomenklatur komplett'!Q2678)</f>
        <v>5684</v>
      </c>
      <c r="B2678" s="161">
        <f>IF(ISBLANK('Nomenklatur komplett'!R2678),"",'Nomenklatur komplett'!R2678)</f>
        <v>14611</v>
      </c>
      <c r="C2678" s="162" t="str">
        <f>IF(ISBLANK('Nomenklatur komplett'!S2678),"-",'Nomenklatur komplett'!S2678)</f>
        <v>Rossenges</v>
      </c>
    </row>
    <row r="2679" spans="1:3" x14ac:dyDescent="0.2">
      <c r="A2679" s="161" t="str">
        <f>IF(ISBLANK('Nomenklatur komplett'!Q2679),"",'Nomenklatur komplett'!Q2679)</f>
        <v/>
      </c>
      <c r="B2679" s="161">
        <f>IF(ISBLANK('Nomenklatur komplett'!R2679),"",'Nomenklatur komplett'!R2679)</f>
        <v>11224</v>
      </c>
      <c r="C2679" s="162" t="str">
        <f>IF(ISBLANK('Nomenklatur komplett'!S2679),"-",'Nomenklatur komplett'!S2679)</f>
        <v>Rossens (FR)</v>
      </c>
    </row>
    <row r="2680" spans="1:3" x14ac:dyDescent="0.2">
      <c r="A2680" s="161" t="str">
        <f>IF(ISBLANK('Nomenklatur komplett'!Q2680),"",'Nomenklatur komplett'!Q2680)</f>
        <v/>
      </c>
      <c r="B2680" s="161">
        <f>IF(ISBLANK('Nomenklatur komplett'!R2680),"",'Nomenklatur komplett'!R2680)</f>
        <v>12843</v>
      </c>
      <c r="C2680" s="162" t="str">
        <f>IF(ISBLANK('Nomenklatur komplett'!S2680),"-",'Nomenklatur komplett'!S2680)</f>
        <v>Rossens (VD)</v>
      </c>
    </row>
    <row r="2681" spans="1:3" x14ac:dyDescent="0.2">
      <c r="A2681" s="161">
        <f>IF(ISBLANK('Nomenklatur komplett'!Q2681),"",'Nomenklatur komplett'!Q2681)</f>
        <v>5842</v>
      </c>
      <c r="B2681" s="161">
        <f>IF(ISBLANK('Nomenklatur komplett'!R2681),"",'Nomenklatur komplett'!R2681)</f>
        <v>14609</v>
      </c>
      <c r="C2681" s="162" t="str">
        <f>IF(ISBLANK('Nomenklatur komplett'!S2681),"-",'Nomenklatur komplett'!S2681)</f>
        <v>Rossinière</v>
      </c>
    </row>
    <row r="2682" spans="1:3" x14ac:dyDescent="0.2">
      <c r="A2682" s="161" t="str">
        <f>IF(ISBLANK('Nomenklatur komplett'!Q2682),"",'Nomenklatur komplett'!Q2682)</f>
        <v/>
      </c>
      <c r="B2682" s="161">
        <f>IF(ISBLANK('Nomenklatur komplett'!R2682),"",'Nomenklatur komplett'!R2682)</f>
        <v>12856</v>
      </c>
      <c r="C2682" s="162" t="str">
        <f>IF(ISBLANK('Nomenklatur komplett'!S2682),"-",'Nomenklatur komplett'!S2682)</f>
        <v>Rossura</v>
      </c>
    </row>
    <row r="2683" spans="1:3" x14ac:dyDescent="0.2">
      <c r="A2683" s="161">
        <f>IF(ISBLANK('Nomenklatur komplett'!Q2683),"",'Nomenklatur komplett'!Q2683)</f>
        <v>3637</v>
      </c>
      <c r="B2683" s="161">
        <f>IF(ISBLANK('Nomenklatur komplett'!R2683),"",'Nomenklatur komplett'!R2683)</f>
        <v>15976</v>
      </c>
      <c r="C2683" s="162" t="str">
        <f>IF(ISBLANK('Nomenklatur komplett'!S2683),"-",'Nomenklatur komplett'!S2683)</f>
        <v>Rothenbrunnen</v>
      </c>
    </row>
    <row r="2684" spans="1:3" x14ac:dyDescent="0.2">
      <c r="A2684" s="161">
        <f>IF(ISBLANK('Nomenklatur komplett'!Q2684),"",'Nomenklatur komplett'!Q2684)</f>
        <v>1040</v>
      </c>
      <c r="B2684" s="161">
        <f>IF(ISBLANK('Nomenklatur komplett'!R2684),"",'Nomenklatur komplett'!R2684)</f>
        <v>15579</v>
      </c>
      <c r="C2684" s="162" t="str">
        <f>IF(ISBLANK('Nomenklatur komplett'!S2684),"-",'Nomenklatur komplett'!S2684)</f>
        <v>Rothenburg</v>
      </c>
    </row>
    <row r="2685" spans="1:3" x14ac:dyDescent="0.2">
      <c r="A2685" s="161">
        <f>IF(ISBLANK('Nomenklatur komplett'!Q2685),"",'Nomenklatur komplett'!Q2685)</f>
        <v>2858</v>
      </c>
      <c r="B2685" s="161">
        <f>IF(ISBLANK('Nomenklatur komplett'!R2685),"",'Nomenklatur komplett'!R2685)</f>
        <v>13797</v>
      </c>
      <c r="C2685" s="162" t="str">
        <f>IF(ISBLANK('Nomenklatur komplett'!S2685),"-",'Nomenklatur komplett'!S2685)</f>
        <v>Rothenfluh</v>
      </c>
    </row>
    <row r="2686" spans="1:3" x14ac:dyDescent="0.2">
      <c r="A2686" s="161" t="str">
        <f>IF(ISBLANK('Nomenklatur komplett'!Q2686),"",'Nomenklatur komplett'!Q2686)</f>
        <v/>
      </c>
      <c r="B2686" s="161">
        <f>IF(ISBLANK('Nomenklatur komplett'!R2686),"",'Nomenklatur komplett'!R2686)</f>
        <v>12854</v>
      </c>
      <c r="C2686" s="162" t="str">
        <f>IF(ISBLANK('Nomenklatur komplett'!S2686),"-",'Nomenklatur komplett'!S2686)</f>
        <v>Rothenhausen</v>
      </c>
    </row>
    <row r="2687" spans="1:3" x14ac:dyDescent="0.2">
      <c r="A2687" s="161">
        <f>IF(ISBLANK('Nomenklatur komplett'!Q2687),"",'Nomenklatur komplett'!Q2687)</f>
        <v>1370</v>
      </c>
      <c r="B2687" s="161">
        <f>IF(ISBLANK('Nomenklatur komplett'!R2687),"",'Nomenklatur komplett'!R2687)</f>
        <v>12853</v>
      </c>
      <c r="C2687" s="162" t="str">
        <f>IF(ISBLANK('Nomenklatur komplett'!S2687),"-",'Nomenklatur komplett'!S2687)</f>
        <v>Rothenthurm</v>
      </c>
    </row>
    <row r="2688" spans="1:3" x14ac:dyDescent="0.2">
      <c r="A2688" s="161">
        <f>IF(ISBLANK('Nomenklatur komplett'!Q2688),"",'Nomenklatur komplett'!Q2688)</f>
        <v>4282</v>
      </c>
      <c r="B2688" s="161">
        <f>IF(ISBLANK('Nomenklatur komplett'!R2688),"",'Nomenklatur komplett'!R2688)</f>
        <v>12852</v>
      </c>
      <c r="C2688" s="162" t="str">
        <f>IF(ISBLANK('Nomenklatur komplett'!S2688),"-",'Nomenklatur komplett'!S2688)</f>
        <v>Rothrist</v>
      </c>
    </row>
    <row r="2689" spans="1:3" x14ac:dyDescent="0.2">
      <c r="A2689" s="161">
        <f>IF(ISBLANK('Nomenklatur komplett'!Q2689),"",'Nomenklatur komplett'!Q2689)</f>
        <v>4238</v>
      </c>
      <c r="B2689" s="161">
        <f>IF(ISBLANK('Nomenklatur komplett'!R2689),"",'Nomenklatur komplett'!R2689)</f>
        <v>12851</v>
      </c>
      <c r="C2689" s="162" t="str">
        <f>IF(ISBLANK('Nomenklatur komplett'!S2689),"-",'Nomenklatur komplett'!S2689)</f>
        <v>Rottenschwil</v>
      </c>
    </row>
    <row r="2690" spans="1:3" x14ac:dyDescent="0.2">
      <c r="A2690" s="161">
        <f>IF(ISBLANK('Nomenklatur komplett'!Q2690),"",'Nomenklatur komplett'!Q2690)</f>
        <v>5843</v>
      </c>
      <c r="B2690" s="161">
        <f>IF(ISBLANK('Nomenklatur komplett'!R2690),"",'Nomenklatur komplett'!R2690)</f>
        <v>14618</v>
      </c>
      <c r="C2690" s="162" t="str">
        <f>IF(ISBLANK('Nomenklatur komplett'!S2690),"-",'Nomenklatur komplett'!S2690)</f>
        <v>Rougemont</v>
      </c>
    </row>
    <row r="2691" spans="1:3" x14ac:dyDescent="0.2">
      <c r="A2691" s="161">
        <f>IF(ISBLANK('Nomenklatur komplett'!Q2691),"",'Nomenklatur komplett'!Q2691)</f>
        <v>3834</v>
      </c>
      <c r="B2691" s="161">
        <f>IF(ISBLANK('Nomenklatur komplett'!R2691),"",'Nomenklatur komplett'!R2691)</f>
        <v>16020</v>
      </c>
      <c r="C2691" s="162" t="str">
        <f>IF(ISBLANK('Nomenklatur komplett'!S2691),"-",'Nomenklatur komplett'!S2691)</f>
        <v>Roveredo (GR)</v>
      </c>
    </row>
    <row r="2692" spans="1:3" x14ac:dyDescent="0.2">
      <c r="A2692" s="161" t="str">
        <f>IF(ISBLANK('Nomenklatur komplett'!Q2692),"",'Nomenklatur komplett'!Q2692)</f>
        <v/>
      </c>
      <c r="B2692" s="161">
        <f>IF(ISBLANK('Nomenklatur komplett'!R2692),"",'Nomenklatur komplett'!R2692)</f>
        <v>12849</v>
      </c>
      <c r="C2692" s="162" t="str">
        <f>IF(ISBLANK('Nomenklatur komplett'!S2692),"-",'Nomenklatur komplett'!S2692)</f>
        <v>Roveredo-Capriasca</v>
      </c>
    </row>
    <row r="2693" spans="1:3" x14ac:dyDescent="0.2">
      <c r="A2693" s="161">
        <f>IF(ISBLANK('Nomenklatur komplett'!Q2693),"",'Nomenklatur komplett'!Q2693)</f>
        <v>5219</v>
      </c>
      <c r="B2693" s="161">
        <f>IF(ISBLANK('Nomenklatur komplett'!R2693),"",'Nomenklatur komplett'!R2693)</f>
        <v>12848</v>
      </c>
      <c r="C2693" s="162" t="str">
        <f>IF(ISBLANK('Nomenklatur komplett'!S2693),"-",'Nomenklatur komplett'!S2693)</f>
        <v>Rovio</v>
      </c>
    </row>
    <row r="2694" spans="1:3" x14ac:dyDescent="0.2">
      <c r="A2694" s="161">
        <f>IF(ISBLANK('Nomenklatur komplett'!Q2694),"",'Nomenklatur komplett'!Q2694)</f>
        <v>5928</v>
      </c>
      <c r="B2694" s="161">
        <f>IF(ISBLANK('Nomenklatur komplett'!R2694),"",'Nomenklatur komplett'!R2694)</f>
        <v>14544</v>
      </c>
      <c r="C2694" s="162" t="str">
        <f>IF(ISBLANK('Nomenklatur komplett'!S2694),"-",'Nomenklatur komplett'!S2694)</f>
        <v>Rovray</v>
      </c>
    </row>
    <row r="2695" spans="1:3" x14ac:dyDescent="0.2">
      <c r="A2695" s="161">
        <f>IF(ISBLANK('Nomenklatur komplett'!Q2695),"",'Nomenklatur komplett'!Q2695)</f>
        <v>623</v>
      </c>
      <c r="B2695" s="161">
        <f>IF(ISBLANK('Nomenklatur komplett'!R2695),"",'Nomenklatur komplett'!R2695)</f>
        <v>15185</v>
      </c>
      <c r="C2695" s="162" t="str">
        <f>IF(ISBLANK('Nomenklatur komplett'!S2695),"-",'Nomenklatur komplett'!S2695)</f>
        <v>Rubigen</v>
      </c>
    </row>
    <row r="2696" spans="1:3" x14ac:dyDescent="0.2">
      <c r="A2696" s="161" t="str">
        <f>IF(ISBLANK('Nomenklatur komplett'!Q2696),"",'Nomenklatur komplett'!Q2696)</f>
        <v/>
      </c>
      <c r="B2696" s="161">
        <f>IF(ISBLANK('Nomenklatur komplett'!R2696),"",'Nomenklatur komplett'!R2696)</f>
        <v>16546</v>
      </c>
      <c r="C2696" s="162" t="str">
        <f>IF(ISBLANK('Nomenklatur komplett'!S2696),"-",'Nomenklatur komplett'!S2696)</f>
        <v>Rudolfstetten</v>
      </c>
    </row>
    <row r="2697" spans="1:3" x14ac:dyDescent="0.2">
      <c r="A2697" s="161">
        <f>IF(ISBLANK('Nomenklatur komplett'!Q2697),"",'Nomenklatur komplett'!Q2697)</f>
        <v>4075</v>
      </c>
      <c r="B2697" s="161">
        <f>IF(ISBLANK('Nomenklatur komplett'!R2697),"",'Nomenklatur komplett'!R2697)</f>
        <v>12830</v>
      </c>
      <c r="C2697" s="162" t="str">
        <f>IF(ISBLANK('Nomenklatur komplett'!S2697),"-",'Nomenklatur komplett'!S2697)</f>
        <v>Rudolfstetten-Friedlisberg</v>
      </c>
    </row>
    <row r="2698" spans="1:3" x14ac:dyDescent="0.2">
      <c r="A2698" s="161">
        <f>IF(ISBLANK('Nomenklatur komplett'!Q2698),"",'Nomenklatur komplett'!Q2698)</f>
        <v>2097</v>
      </c>
      <c r="B2698" s="161">
        <f>IF(ISBLANK('Nomenklatur komplett'!R2698),"",'Nomenklatur komplett'!R2698)</f>
        <v>14140</v>
      </c>
      <c r="C2698" s="162" t="str">
        <f>IF(ISBLANK('Nomenklatur komplett'!S2698),"-",'Nomenklatur komplett'!S2698)</f>
        <v>Rue</v>
      </c>
    </row>
    <row r="2699" spans="1:3" x14ac:dyDescent="0.2">
      <c r="A2699" s="161" t="str">
        <f>IF(ISBLANK('Nomenklatur komplett'!Q2699),"",'Nomenklatur komplett'!Q2699)</f>
        <v/>
      </c>
      <c r="B2699" s="161">
        <f>IF(ISBLANK('Nomenklatur komplett'!R2699),"",'Nomenklatur komplett'!R2699)</f>
        <v>10201</v>
      </c>
      <c r="C2699" s="162" t="str">
        <f>IF(ISBLANK('Nomenklatur komplett'!S2699),"-",'Nomenklatur komplett'!S2699)</f>
        <v>Rueun</v>
      </c>
    </row>
    <row r="2700" spans="1:3" x14ac:dyDescent="0.2">
      <c r="A2700" s="161">
        <f>IF(ISBLANK('Nomenklatur komplett'!Q2700),"",'Nomenklatur komplett'!Q2700)</f>
        <v>5534</v>
      </c>
      <c r="B2700" s="161">
        <f>IF(ISBLANK('Nomenklatur komplett'!R2700),"",'Nomenklatur komplett'!R2700)</f>
        <v>14619</v>
      </c>
      <c r="C2700" s="162" t="str">
        <f>IF(ISBLANK('Nomenklatur komplett'!S2700),"-",'Nomenklatur komplett'!S2700)</f>
        <v>Rueyres</v>
      </c>
    </row>
    <row r="2701" spans="1:3" x14ac:dyDescent="0.2">
      <c r="A2701" s="161" t="str">
        <f>IF(ISBLANK('Nomenklatur komplett'!Q2701),"",'Nomenklatur komplett'!Q2701)</f>
        <v/>
      </c>
      <c r="B2701" s="161">
        <f>IF(ISBLANK('Nomenklatur komplett'!R2701),"",'Nomenklatur komplett'!R2701)</f>
        <v>12840</v>
      </c>
      <c r="C2701" s="162" t="str">
        <f>IF(ISBLANK('Nomenklatur komplett'!S2701),"-",'Nomenklatur komplett'!S2701)</f>
        <v>Rueyres-Saint-Laurent</v>
      </c>
    </row>
    <row r="2702" spans="1:3" x14ac:dyDescent="0.2">
      <c r="A2702" s="161" t="str">
        <f>IF(ISBLANK('Nomenklatur komplett'!Q2702),"",'Nomenklatur komplett'!Q2702)</f>
        <v/>
      </c>
      <c r="B2702" s="161">
        <f>IF(ISBLANK('Nomenklatur komplett'!R2702),"",'Nomenklatur komplett'!R2702)</f>
        <v>12839</v>
      </c>
      <c r="C2702" s="162" t="str">
        <f>IF(ISBLANK('Nomenklatur komplett'!S2702),"-",'Nomenklatur komplett'!S2702)</f>
        <v>Rueyres-Treyfayes</v>
      </c>
    </row>
    <row r="2703" spans="1:3" x14ac:dyDescent="0.2">
      <c r="A2703" s="161" t="str">
        <f>IF(ISBLANK('Nomenklatur komplett'!Q2703),"",'Nomenklatur komplett'!Q2703)</f>
        <v/>
      </c>
      <c r="B2703" s="161">
        <f>IF(ISBLANK('Nomenklatur komplett'!R2703),"",'Nomenklatur komplett'!R2703)</f>
        <v>12841</v>
      </c>
      <c r="C2703" s="162" t="str">
        <f>IF(ISBLANK('Nomenklatur komplett'!S2703),"-",'Nomenklatur komplett'!S2703)</f>
        <v>Rueyres-les-Prés</v>
      </c>
    </row>
    <row r="2704" spans="1:3" x14ac:dyDescent="0.2">
      <c r="A2704" s="161" t="str">
        <f>IF(ISBLANK('Nomenklatur komplett'!Q2704),"",'Nomenklatur komplett'!Q2704)</f>
        <v/>
      </c>
      <c r="B2704" s="161">
        <f>IF(ISBLANK('Nomenklatur komplett'!R2704),"",'Nomenklatur komplett'!R2704)</f>
        <v>16493</v>
      </c>
      <c r="C2704" s="162" t="str">
        <f>IF(ISBLANK('Nomenklatur komplett'!S2704),"-",'Nomenklatur komplett'!S2704)</f>
        <v>Ruis</v>
      </c>
    </row>
    <row r="2705" spans="1:3" x14ac:dyDescent="0.2">
      <c r="A2705" s="161">
        <f>IF(ISBLANK('Nomenklatur komplett'!Q2705),"",'Nomenklatur komplett'!Q2705)</f>
        <v>421</v>
      </c>
      <c r="B2705" s="161">
        <f>IF(ISBLANK('Nomenklatur komplett'!R2705),"",'Nomenklatur komplett'!R2705)</f>
        <v>15078</v>
      </c>
      <c r="C2705" s="162" t="str">
        <f>IF(ISBLANK('Nomenklatur komplett'!S2705),"-",'Nomenklatur komplett'!S2705)</f>
        <v>Rumendingen</v>
      </c>
    </row>
    <row r="2706" spans="1:3" x14ac:dyDescent="0.2">
      <c r="A2706" s="161">
        <f>IF(ISBLANK('Nomenklatur komplett'!Q2706),"",'Nomenklatur komplett'!Q2706)</f>
        <v>987</v>
      </c>
      <c r="B2706" s="161">
        <f>IF(ISBLANK('Nomenklatur komplett'!R2706),"",'Nomenklatur komplett'!R2706)</f>
        <v>15370</v>
      </c>
      <c r="C2706" s="162" t="str">
        <f>IF(ISBLANK('Nomenklatur komplett'!S2706),"-",'Nomenklatur komplett'!S2706)</f>
        <v>Rumisberg</v>
      </c>
    </row>
    <row r="2707" spans="1:3" x14ac:dyDescent="0.2">
      <c r="A2707" s="161">
        <f>IF(ISBLANK('Nomenklatur komplett'!Q2707),"",'Nomenklatur komplett'!Q2707)</f>
        <v>4206</v>
      </c>
      <c r="B2707" s="161">
        <f>IF(ISBLANK('Nomenklatur komplett'!R2707),"",'Nomenklatur komplett'!R2707)</f>
        <v>12833</v>
      </c>
      <c r="C2707" s="162" t="str">
        <f>IF(ISBLANK('Nomenklatur komplett'!S2707),"-",'Nomenklatur komplett'!S2707)</f>
        <v>Rupperswil</v>
      </c>
    </row>
    <row r="2708" spans="1:3" x14ac:dyDescent="0.2">
      <c r="A2708" s="161" t="str">
        <f>IF(ISBLANK('Nomenklatur komplett'!Q2708),"",'Nomenklatur komplett'!Q2708)</f>
        <v/>
      </c>
      <c r="B2708" s="161">
        <f>IF(ISBLANK('Nomenklatur komplett'!R2708),"",'Nomenklatur komplett'!R2708)</f>
        <v>10483</v>
      </c>
      <c r="C2708" s="162" t="str">
        <f>IF(ISBLANK('Nomenklatur komplett'!S2708),"-",'Nomenklatur komplett'!S2708)</f>
        <v>Ruppoldsried</v>
      </c>
    </row>
    <row r="2709" spans="1:3" x14ac:dyDescent="0.2">
      <c r="A2709" s="161" t="str">
        <f>IF(ISBLANK('Nomenklatur komplett'!Q2709),"",'Nomenklatur komplett'!Q2709)</f>
        <v/>
      </c>
      <c r="B2709" s="161">
        <f>IF(ISBLANK('Nomenklatur komplett'!R2709),"",'Nomenklatur komplett'!R2709)</f>
        <v>10045</v>
      </c>
      <c r="C2709" s="162" t="str">
        <f>IF(ISBLANK('Nomenklatur komplett'!S2709),"-",'Nomenklatur komplett'!S2709)</f>
        <v>Ruschein</v>
      </c>
    </row>
    <row r="2710" spans="1:3" x14ac:dyDescent="0.2">
      <c r="A2710" s="161">
        <f>IF(ISBLANK('Nomenklatur komplett'!Q2710),"",'Nomenklatur komplett'!Q2710)</f>
        <v>178</v>
      </c>
      <c r="B2710" s="161">
        <f>IF(ISBLANK('Nomenklatur komplett'!R2710),"",'Nomenklatur komplett'!R2710)</f>
        <v>12831</v>
      </c>
      <c r="C2710" s="162" t="str">
        <f>IF(ISBLANK('Nomenklatur komplett'!S2710),"-",'Nomenklatur komplett'!S2710)</f>
        <v>Russikon</v>
      </c>
    </row>
    <row r="2711" spans="1:3" x14ac:dyDescent="0.2">
      <c r="A2711" s="161">
        <f>IF(ISBLANK('Nomenklatur komplett'!Q2711),"",'Nomenklatur komplett'!Q2711)</f>
        <v>6637</v>
      </c>
      <c r="B2711" s="161">
        <f>IF(ISBLANK('Nomenklatur komplett'!R2711),"",'Nomenklatur komplett'!R2711)</f>
        <v>12872</v>
      </c>
      <c r="C2711" s="162" t="str">
        <f>IF(ISBLANK('Nomenklatur komplett'!S2711),"-",'Nomenklatur komplett'!S2711)</f>
        <v>Russin</v>
      </c>
    </row>
    <row r="2712" spans="1:3" x14ac:dyDescent="0.2">
      <c r="A2712" s="161" t="str">
        <f>IF(ISBLANK('Nomenklatur komplett'!Q2712),"",'Nomenklatur komplett'!Q2712)</f>
        <v/>
      </c>
      <c r="B2712" s="161">
        <f>IF(ISBLANK('Nomenklatur komplett'!R2712),"",'Nomenklatur komplett'!R2712)</f>
        <v>12874</v>
      </c>
      <c r="C2712" s="162" t="str">
        <f>IF(ISBLANK('Nomenklatur komplett'!S2712),"-",'Nomenklatur komplett'!S2712)</f>
        <v>Russo</v>
      </c>
    </row>
    <row r="2713" spans="1:3" x14ac:dyDescent="0.2">
      <c r="A2713" s="161" t="str">
        <f>IF(ISBLANK('Nomenklatur komplett'!Q2713),"",'Nomenklatur komplett'!Q2713)</f>
        <v/>
      </c>
      <c r="B2713" s="161">
        <f>IF(ISBLANK('Nomenklatur komplett'!R2713),"",'Nomenklatur komplett'!R2713)</f>
        <v>12845</v>
      </c>
      <c r="C2713" s="162" t="str">
        <f>IF(ISBLANK('Nomenklatur komplett'!S2713),"-",'Nomenklatur komplett'!S2713)</f>
        <v>Russy</v>
      </c>
    </row>
    <row r="2714" spans="1:3" x14ac:dyDescent="0.2">
      <c r="A2714" s="161">
        <f>IF(ISBLANK('Nomenklatur komplett'!Q2714),"",'Nomenklatur komplett'!Q2714)</f>
        <v>1098</v>
      </c>
      <c r="B2714" s="161">
        <f>IF(ISBLANK('Nomenklatur komplett'!R2714),"",'Nomenklatur komplett'!R2714)</f>
        <v>15580</v>
      </c>
      <c r="C2714" s="162" t="str">
        <f>IF(ISBLANK('Nomenklatur komplett'!S2714),"-",'Nomenklatur komplett'!S2714)</f>
        <v>Ruswil</v>
      </c>
    </row>
    <row r="2715" spans="1:3" x14ac:dyDescent="0.2">
      <c r="A2715" s="161" t="str">
        <f>IF(ISBLANK('Nomenklatur komplett'!Q2715),"",'Nomenklatur komplett'!Q2715)</f>
        <v/>
      </c>
      <c r="B2715" s="161">
        <f>IF(ISBLANK('Nomenklatur komplett'!R2715),"",'Nomenklatur komplett'!R2715)</f>
        <v>11380</v>
      </c>
      <c r="C2715" s="162" t="str">
        <f>IF(ISBLANK('Nomenklatur komplett'!S2715),"-",'Nomenklatur komplett'!S2715)</f>
        <v>Räuchlisberg</v>
      </c>
    </row>
    <row r="2716" spans="1:3" x14ac:dyDescent="0.2">
      <c r="A2716" s="161" t="str">
        <f>IF(ISBLANK('Nomenklatur komplett'!Q2716),"",'Nomenklatur komplett'!Q2716)</f>
        <v/>
      </c>
      <c r="B2716" s="161">
        <f>IF(ISBLANK('Nomenklatur komplett'!R2716),"",'Nomenklatur komplett'!R2716)</f>
        <v>11058</v>
      </c>
      <c r="C2716" s="162" t="str">
        <f>IF(ISBLANK('Nomenklatur komplett'!S2716),"-",'Nomenklatur komplett'!S2716)</f>
        <v>Réclère</v>
      </c>
    </row>
    <row r="2717" spans="1:3" x14ac:dyDescent="0.2">
      <c r="A2717" s="161">
        <f>IF(ISBLANK('Nomenklatur komplett'!Q2717),"",'Nomenklatur komplett'!Q2717)</f>
        <v>1039</v>
      </c>
      <c r="B2717" s="161">
        <f>IF(ISBLANK('Nomenklatur komplett'!R2717),"",'Nomenklatur komplett'!R2717)</f>
        <v>15592</v>
      </c>
      <c r="C2717" s="162" t="str">
        <f>IF(ISBLANK('Nomenklatur komplett'!S2717),"-",'Nomenklatur komplett'!S2717)</f>
        <v>Römerswil</v>
      </c>
    </row>
    <row r="2718" spans="1:3" x14ac:dyDescent="0.2">
      <c r="A2718" s="161">
        <f>IF(ISBLANK('Nomenklatur komplett'!Q2718),"",'Nomenklatur komplett'!Q2718)</f>
        <v>2791</v>
      </c>
      <c r="B2718" s="161">
        <f>IF(ISBLANK('Nomenklatur komplett'!R2718),"",'Nomenklatur komplett'!R2718)</f>
        <v>13849</v>
      </c>
      <c r="C2718" s="162" t="str">
        <f>IF(ISBLANK('Nomenklatur komplett'!S2718),"-",'Nomenklatur komplett'!S2718)</f>
        <v>Röschenz</v>
      </c>
    </row>
    <row r="2719" spans="1:3" x14ac:dyDescent="0.2">
      <c r="A2719" s="161" t="str">
        <f>IF(ISBLANK('Nomenklatur komplett'!Q2719),"",'Nomenklatur komplett'!Q2719)</f>
        <v/>
      </c>
      <c r="B2719" s="161">
        <f>IF(ISBLANK('Nomenklatur komplett'!R2719),"",'Nomenklatur komplett'!R2719)</f>
        <v>11139</v>
      </c>
      <c r="C2719" s="162" t="str">
        <f>IF(ISBLANK('Nomenklatur komplett'!S2719),"-",'Nomenklatur komplett'!S2719)</f>
        <v>Röthenbach bei Herzogenbuchsee</v>
      </c>
    </row>
    <row r="2720" spans="1:3" x14ac:dyDescent="0.2">
      <c r="A2720" s="161">
        <f>IF(ISBLANK('Nomenklatur komplett'!Q2720),"",'Nomenklatur komplett'!Q2720)</f>
        <v>904</v>
      </c>
      <c r="B2720" s="161">
        <f>IF(ISBLANK('Nomenklatur komplett'!R2720),"",'Nomenklatur komplett'!R2720)</f>
        <v>15314</v>
      </c>
      <c r="C2720" s="162" t="str">
        <f>IF(ISBLANK('Nomenklatur komplett'!S2720),"-",'Nomenklatur komplett'!S2720)</f>
        <v>Röthenbach im Emmental</v>
      </c>
    </row>
    <row r="2721" spans="1:3" x14ac:dyDescent="0.2">
      <c r="A2721" s="161">
        <f>IF(ISBLANK('Nomenklatur komplett'!Q2721),"",'Nomenklatur komplett'!Q2721)</f>
        <v>905</v>
      </c>
      <c r="B2721" s="161">
        <f>IF(ISBLANK('Nomenklatur komplett'!R2721),"",'Nomenklatur komplett'!R2721)</f>
        <v>15315</v>
      </c>
      <c r="C2721" s="162" t="str">
        <f>IF(ISBLANK('Nomenklatur komplett'!S2721),"-",'Nomenklatur komplett'!S2721)</f>
        <v>Rüderswil</v>
      </c>
    </row>
    <row r="2722" spans="1:3" x14ac:dyDescent="0.2">
      <c r="A2722" s="161">
        <f>IF(ISBLANK('Nomenklatur komplett'!Q2722),"",'Nomenklatur komplett'!Q2722)</f>
        <v>2938</v>
      </c>
      <c r="B2722" s="161">
        <f>IF(ISBLANK('Nomenklatur komplett'!R2722),"",'Nomenklatur komplett'!R2722)</f>
        <v>12846</v>
      </c>
      <c r="C2722" s="162" t="str">
        <f>IF(ISBLANK('Nomenklatur komplett'!S2722),"-",'Nomenklatur komplett'!S2722)</f>
        <v>Rüdlingen</v>
      </c>
    </row>
    <row r="2723" spans="1:3" x14ac:dyDescent="0.2">
      <c r="A2723" s="161" t="str">
        <f>IF(ISBLANK('Nomenklatur komplett'!Q2723),"",'Nomenklatur komplett'!Q2723)</f>
        <v/>
      </c>
      <c r="B2723" s="161">
        <f>IF(ISBLANK('Nomenklatur komplett'!R2723),"",'Nomenklatur komplett'!R2723)</f>
        <v>16428</v>
      </c>
      <c r="C2723" s="162" t="str">
        <f>IF(ISBLANK('Nomenklatur komplett'!S2723),"-",'Nomenklatur komplett'!S2723)</f>
        <v>Rüdtligen</v>
      </c>
    </row>
    <row r="2724" spans="1:3" x14ac:dyDescent="0.2">
      <c r="A2724" s="161">
        <f>IF(ISBLANK('Nomenklatur komplett'!Q2724),"",'Nomenklatur komplett'!Q2724)</f>
        <v>420</v>
      </c>
      <c r="B2724" s="161">
        <f>IF(ISBLANK('Nomenklatur komplett'!R2724),"",'Nomenklatur komplett'!R2724)</f>
        <v>15077</v>
      </c>
      <c r="C2724" s="162" t="str">
        <f>IF(ISBLANK('Nomenklatur komplett'!S2724),"-",'Nomenklatur komplett'!S2724)</f>
        <v>Rüdtligen-Alchenflüh</v>
      </c>
    </row>
    <row r="2725" spans="1:3" x14ac:dyDescent="0.2">
      <c r="A2725" s="161">
        <f>IF(ISBLANK('Nomenklatur komplett'!Q2725),"",'Nomenklatur komplett'!Q2725)</f>
        <v>880</v>
      </c>
      <c r="B2725" s="161">
        <f>IF(ISBLANK('Nomenklatur komplett'!R2725),"",'Nomenklatur komplett'!R2725)</f>
        <v>15304</v>
      </c>
      <c r="C2725" s="162" t="str">
        <f>IF(ISBLANK('Nomenklatur komplett'!S2725),"-",'Nomenklatur komplett'!S2725)</f>
        <v>Rüeggisberg</v>
      </c>
    </row>
    <row r="2726" spans="1:3" x14ac:dyDescent="0.2">
      <c r="A2726" s="161">
        <f>IF(ISBLANK('Nomenklatur komplett'!Q2726),"",'Nomenklatur komplett'!Q2726)</f>
        <v>956</v>
      </c>
      <c r="B2726" s="161">
        <f>IF(ISBLANK('Nomenklatur komplett'!R2726),"",'Nomenklatur komplett'!R2726)</f>
        <v>15351</v>
      </c>
      <c r="C2726" s="162" t="str">
        <f>IF(ISBLANK('Nomenklatur komplett'!S2726),"-",'Nomenklatur komplett'!S2726)</f>
        <v>Rüegsau</v>
      </c>
    </row>
    <row r="2727" spans="1:3" x14ac:dyDescent="0.2">
      <c r="A2727" s="161">
        <f>IF(ISBLANK('Nomenklatur komplett'!Q2727),"",'Nomenklatur komplett'!Q2727)</f>
        <v>4112</v>
      </c>
      <c r="B2727" s="161">
        <f>IF(ISBLANK('Nomenklatur komplett'!R2727),"",'Nomenklatur komplett'!R2727)</f>
        <v>12838</v>
      </c>
      <c r="C2727" s="162" t="str">
        <f>IF(ISBLANK('Nomenklatur komplett'!S2727),"-",'Nomenklatur komplett'!S2727)</f>
        <v>Rüfenach</v>
      </c>
    </row>
    <row r="2728" spans="1:3" x14ac:dyDescent="0.2">
      <c r="A2728" s="161">
        <f>IF(ISBLANK('Nomenklatur komplett'!Q2728),"",'Nomenklatur komplett'!Q2728)</f>
        <v>4317</v>
      </c>
      <c r="B2728" s="161">
        <f>IF(ISBLANK('Nomenklatur komplett'!R2728),"",'Nomenklatur komplett'!R2728)</f>
        <v>12835</v>
      </c>
      <c r="C2728" s="162" t="str">
        <f>IF(ISBLANK('Nomenklatur komplett'!S2728),"-",'Nomenklatur komplett'!S2728)</f>
        <v>Rümikon</v>
      </c>
    </row>
    <row r="2729" spans="1:3" x14ac:dyDescent="0.2">
      <c r="A2729" s="161">
        <f>IF(ISBLANK('Nomenklatur komplett'!Q2729),"",'Nomenklatur komplett'!Q2729)</f>
        <v>97</v>
      </c>
      <c r="B2729" s="161">
        <f>IF(ISBLANK('Nomenklatur komplett'!R2729),"",'Nomenklatur komplett'!R2729)</f>
        <v>12834</v>
      </c>
      <c r="C2729" s="162" t="str">
        <f>IF(ISBLANK('Nomenklatur komplett'!S2729),"-",'Nomenklatur komplett'!S2729)</f>
        <v>Rümlang</v>
      </c>
    </row>
    <row r="2730" spans="1:3" x14ac:dyDescent="0.2">
      <c r="A2730" s="161" t="str">
        <f>IF(ISBLANK('Nomenklatur komplett'!Q2730),"",'Nomenklatur komplett'!Q2730)</f>
        <v/>
      </c>
      <c r="B2730" s="161">
        <f>IF(ISBLANK('Nomenklatur komplett'!R2730),"",'Nomenklatur komplett'!R2730)</f>
        <v>11071</v>
      </c>
      <c r="C2730" s="162" t="str">
        <f>IF(ISBLANK('Nomenklatur komplett'!S2730),"-",'Nomenklatur komplett'!S2730)</f>
        <v>Rümligen</v>
      </c>
    </row>
    <row r="2731" spans="1:3" x14ac:dyDescent="0.2">
      <c r="A2731" s="161">
        <f>IF(ISBLANK('Nomenklatur komplett'!Q2731),"",'Nomenklatur komplett'!Q2731)</f>
        <v>2859</v>
      </c>
      <c r="B2731" s="161">
        <f>IF(ISBLANK('Nomenklatur komplett'!R2731),"",'Nomenklatur komplett'!R2731)</f>
        <v>13798</v>
      </c>
      <c r="C2731" s="162" t="str">
        <f>IF(ISBLANK('Nomenklatur komplett'!S2731),"-",'Nomenklatur komplett'!S2731)</f>
        <v>Rümlingen</v>
      </c>
    </row>
    <row r="2732" spans="1:3" x14ac:dyDescent="0.2">
      <c r="A2732" s="161">
        <f>IF(ISBLANK('Nomenklatur komplett'!Q2732),"",'Nomenklatur komplett'!Q2732)</f>
        <v>2860</v>
      </c>
      <c r="B2732" s="161">
        <f>IF(ISBLANK('Nomenklatur komplett'!R2732),"",'Nomenklatur komplett'!R2732)</f>
        <v>13799</v>
      </c>
      <c r="C2732" s="162" t="str">
        <f>IF(ISBLANK('Nomenklatur komplett'!S2732),"-",'Nomenklatur komplett'!S2732)</f>
        <v>Rünenberg</v>
      </c>
    </row>
    <row r="2733" spans="1:3" x14ac:dyDescent="0.2">
      <c r="A2733" s="161">
        <f>IF(ISBLANK('Nomenklatur komplett'!Q2733),"",'Nomenklatur komplett'!Q2733)</f>
        <v>853</v>
      </c>
      <c r="B2733" s="161">
        <f>IF(ISBLANK('Nomenklatur komplett'!R2733),"",'Nomenklatur komplett'!R2733)</f>
        <v>15284</v>
      </c>
      <c r="C2733" s="162" t="str">
        <f>IF(ISBLANK('Nomenklatur komplett'!S2733),"-",'Nomenklatur komplett'!S2733)</f>
        <v>Rüschegg</v>
      </c>
    </row>
    <row r="2734" spans="1:3" x14ac:dyDescent="0.2">
      <c r="A2734" s="161">
        <f>IF(ISBLANK('Nomenklatur komplett'!Q2734),"",'Nomenklatur komplett'!Q2734)</f>
        <v>139</v>
      </c>
      <c r="B2734" s="161">
        <f>IF(ISBLANK('Nomenklatur komplett'!R2734),"",'Nomenklatur komplett'!R2734)</f>
        <v>12832</v>
      </c>
      <c r="C2734" s="162" t="str">
        <f>IF(ISBLANK('Nomenklatur komplett'!S2734),"-",'Nomenklatur komplett'!S2734)</f>
        <v>Rüschlikon</v>
      </c>
    </row>
    <row r="2735" spans="1:3" x14ac:dyDescent="0.2">
      <c r="A2735" s="161">
        <f>IF(ISBLANK('Nomenklatur komplett'!Q2735),"",'Nomenklatur komplett'!Q2735)</f>
        <v>3103</v>
      </c>
      <c r="B2735" s="161">
        <f>IF(ISBLANK('Nomenklatur komplett'!R2735),"",'Nomenklatur komplett'!R2735)</f>
        <v>14099</v>
      </c>
      <c r="C2735" s="162" t="str">
        <f>IF(ISBLANK('Nomenklatur komplett'!S2735),"-",'Nomenklatur komplett'!S2735)</f>
        <v>Rüte</v>
      </c>
    </row>
    <row r="2736" spans="1:3" x14ac:dyDescent="0.2">
      <c r="A2736" s="161" t="str">
        <f>IF(ISBLANK('Nomenklatur komplett'!Q2736),"",'Nomenklatur komplett'!Q2736)</f>
        <v/>
      </c>
      <c r="B2736" s="161">
        <f>IF(ISBLANK('Nomenklatur komplett'!R2736),"",'Nomenklatur komplett'!R2736)</f>
        <v>12885</v>
      </c>
      <c r="C2736" s="162" t="str">
        <f>IF(ISBLANK('Nomenklatur komplett'!S2736),"-",'Nomenklatur komplett'!S2736)</f>
        <v>Rüthi (Rheintal)</v>
      </c>
    </row>
    <row r="2737" spans="1:3" x14ac:dyDescent="0.2">
      <c r="A2737" s="161">
        <f>IF(ISBLANK('Nomenklatur komplett'!Q2737),"",'Nomenklatur komplett'!Q2737)</f>
        <v>3256</v>
      </c>
      <c r="B2737" s="161">
        <f>IF(ISBLANK('Nomenklatur komplett'!R2737),"",'Nomenklatur komplett'!R2737)</f>
        <v>14404</v>
      </c>
      <c r="C2737" s="162" t="str">
        <f>IF(ISBLANK('Nomenklatur komplett'!S2737),"-",'Nomenklatur komplett'!S2737)</f>
        <v>Rüthi (SG)</v>
      </c>
    </row>
    <row r="2738" spans="1:3" x14ac:dyDescent="0.2">
      <c r="A2738" s="161" t="str">
        <f>IF(ISBLANK('Nomenklatur komplett'!Q2738),"",'Nomenklatur komplett'!Q2738)</f>
        <v/>
      </c>
      <c r="B2738" s="161">
        <f>IF(ISBLANK('Nomenklatur komplett'!R2738),"",'Nomenklatur komplett'!R2738)</f>
        <v>12884</v>
      </c>
      <c r="C2738" s="162" t="str">
        <f>IF(ISBLANK('Nomenklatur komplett'!S2738),"-",'Nomenklatur komplett'!S2738)</f>
        <v>Rüti (GL)</v>
      </c>
    </row>
    <row r="2739" spans="1:3" x14ac:dyDescent="0.2">
      <c r="A2739" s="161">
        <f>IF(ISBLANK('Nomenklatur komplett'!Q2739),"",'Nomenklatur komplett'!Q2739)</f>
        <v>118</v>
      </c>
      <c r="B2739" s="161">
        <f>IF(ISBLANK('Nomenklatur komplett'!R2739),"",'Nomenklatur komplett'!R2739)</f>
        <v>12883</v>
      </c>
      <c r="C2739" s="162" t="str">
        <f>IF(ISBLANK('Nomenklatur komplett'!S2739),"-",'Nomenklatur komplett'!S2739)</f>
        <v>Rüti (ZH)</v>
      </c>
    </row>
    <row r="2740" spans="1:3" x14ac:dyDescent="0.2">
      <c r="A2740" s="161">
        <f>IF(ISBLANK('Nomenklatur komplett'!Q2740),"",'Nomenklatur komplett'!Q2740)</f>
        <v>393</v>
      </c>
      <c r="B2740" s="161">
        <f>IF(ISBLANK('Nomenklatur komplett'!R2740),"",'Nomenklatur komplett'!R2740)</f>
        <v>15056</v>
      </c>
      <c r="C2740" s="162" t="str">
        <f>IF(ISBLANK('Nomenklatur komplett'!S2740),"-",'Nomenklatur komplett'!S2740)</f>
        <v>Rüti bei Büren</v>
      </c>
    </row>
    <row r="2741" spans="1:3" x14ac:dyDescent="0.2">
      <c r="A2741" s="161">
        <f>IF(ISBLANK('Nomenklatur komplett'!Q2741),"",'Nomenklatur komplett'!Q2741)</f>
        <v>422</v>
      </c>
      <c r="B2741" s="161">
        <f>IF(ISBLANK('Nomenklatur komplett'!R2741),"",'Nomenklatur komplett'!R2741)</f>
        <v>15079</v>
      </c>
      <c r="C2741" s="162" t="str">
        <f>IF(ISBLANK('Nomenklatur komplett'!S2741),"-",'Nomenklatur komplett'!S2741)</f>
        <v>Rüti bei Lyssach</v>
      </c>
    </row>
    <row r="2742" spans="1:3" x14ac:dyDescent="0.2">
      <c r="A2742" s="161" t="str">
        <f>IF(ISBLANK('Nomenklatur komplett'!Q2742),"",'Nomenklatur komplett'!Q2742)</f>
        <v/>
      </c>
      <c r="B2742" s="161">
        <f>IF(ISBLANK('Nomenklatur komplett'!R2742),"",'Nomenklatur komplett'!R2742)</f>
        <v>11072</v>
      </c>
      <c r="C2742" s="162" t="str">
        <f>IF(ISBLANK('Nomenklatur komplett'!S2742),"-",'Nomenklatur komplett'!S2742)</f>
        <v>Rüti bei Riggisberg</v>
      </c>
    </row>
    <row r="2743" spans="1:3" x14ac:dyDescent="0.2">
      <c r="A2743" s="161" t="str">
        <f>IF(ISBLANK('Nomenklatur komplett'!Q2743),"",'Nomenklatur komplett'!Q2743)</f>
        <v/>
      </c>
      <c r="B2743" s="161">
        <f>IF(ISBLANK('Nomenklatur komplett'!R2743),"",'Nomenklatur komplett'!R2743)</f>
        <v>16545</v>
      </c>
      <c r="C2743" s="162" t="str">
        <f>IF(ISBLANK('Nomenklatur komplett'!S2743),"-",'Nomenklatur komplett'!S2743)</f>
        <v>Rüti im Prätigau</v>
      </c>
    </row>
    <row r="2744" spans="1:3" x14ac:dyDescent="0.2">
      <c r="A2744" s="161">
        <f>IF(ISBLANK('Nomenklatur komplett'!Q2744),"",'Nomenklatur komplett'!Q2744)</f>
        <v>340</v>
      </c>
      <c r="B2744" s="161">
        <f>IF(ISBLANK('Nomenklatur komplett'!R2744),"",'Nomenklatur komplett'!R2744)</f>
        <v>15024</v>
      </c>
      <c r="C2744" s="162" t="str">
        <f>IF(ISBLANK('Nomenklatur komplett'!S2744),"-",'Nomenklatur komplett'!S2744)</f>
        <v>Rütschelen</v>
      </c>
    </row>
    <row r="2745" spans="1:3" x14ac:dyDescent="0.2">
      <c r="A2745" s="161">
        <f>IF(ISBLANK('Nomenklatur komplett'!Q2745),"",'Nomenklatur komplett'!Q2745)</f>
        <v>2555</v>
      </c>
      <c r="B2745" s="161">
        <f>IF(ISBLANK('Nomenklatur komplett'!R2745),"",'Nomenklatur komplett'!R2745)</f>
        <v>12879</v>
      </c>
      <c r="C2745" s="162" t="str">
        <f>IF(ISBLANK('Nomenklatur komplett'!S2745),"-",'Nomenklatur komplett'!S2745)</f>
        <v>Rüttenen</v>
      </c>
    </row>
    <row r="2746" spans="1:3" x14ac:dyDescent="0.2">
      <c r="A2746" s="161">
        <f>IF(ISBLANK('Nomenklatur komplett'!Q2746),"",'Nomenklatur komplett'!Q2746)</f>
        <v>3788</v>
      </c>
      <c r="B2746" s="161">
        <f>IF(ISBLANK('Nomenklatur komplett'!R2746),"",'Nomenklatur komplett'!R2746)</f>
        <v>16008</v>
      </c>
      <c r="C2746" s="162" t="str">
        <f>IF(ISBLANK('Nomenklatur komplett'!S2746),"-",'Nomenklatur komplett'!S2746)</f>
        <v>S-chanf</v>
      </c>
    </row>
    <row r="2747" spans="1:3" x14ac:dyDescent="0.2">
      <c r="A2747" s="161">
        <f>IF(ISBLANK('Nomenklatur komplett'!Q2747),"",'Nomenklatur komplett'!Q2747)</f>
        <v>843</v>
      </c>
      <c r="B2747" s="161">
        <f>IF(ISBLANK('Nomenklatur komplett'!R2747),"",'Nomenklatur komplett'!R2747)</f>
        <v>15281</v>
      </c>
      <c r="C2747" s="162" t="str">
        <f>IF(ISBLANK('Nomenklatur komplett'!S2747),"-",'Nomenklatur komplett'!S2747)</f>
        <v>Saanen</v>
      </c>
    </row>
    <row r="2748" spans="1:3" x14ac:dyDescent="0.2">
      <c r="A2748" s="161" t="str">
        <f>IF(ISBLANK('Nomenklatur komplett'!Q2748),"",'Nomenklatur komplett'!Q2748)</f>
        <v/>
      </c>
      <c r="B2748" s="161">
        <f>IF(ISBLANK('Nomenklatur komplett'!R2748),"",'Nomenklatur komplett'!R2748)</f>
        <v>10155</v>
      </c>
      <c r="C2748" s="162" t="str">
        <f>IF(ISBLANK('Nomenklatur komplett'!S2748),"-",'Nomenklatur komplett'!S2748)</f>
        <v>Saas</v>
      </c>
    </row>
    <row r="2749" spans="1:3" x14ac:dyDescent="0.2">
      <c r="A2749" s="161" t="str">
        <f>IF(ISBLANK('Nomenklatur komplett'!Q2749),"",'Nomenklatur komplett'!Q2749)</f>
        <v/>
      </c>
      <c r="B2749" s="161">
        <f>IF(ISBLANK('Nomenklatur komplett'!R2749),"",'Nomenklatur komplett'!R2749)</f>
        <v>12878</v>
      </c>
      <c r="C2749" s="162" t="str">
        <f>IF(ISBLANK('Nomenklatur komplett'!S2749),"-",'Nomenklatur komplett'!S2749)</f>
        <v>Saas Almagell</v>
      </c>
    </row>
    <row r="2750" spans="1:3" x14ac:dyDescent="0.2">
      <c r="A2750" s="161" t="str">
        <f>IF(ISBLANK('Nomenklatur komplett'!Q2750),"",'Nomenklatur komplett'!Q2750)</f>
        <v/>
      </c>
      <c r="B2750" s="161">
        <f>IF(ISBLANK('Nomenklatur komplett'!R2750),"",'Nomenklatur komplett'!R2750)</f>
        <v>12877</v>
      </c>
      <c r="C2750" s="162" t="str">
        <f>IF(ISBLANK('Nomenklatur komplett'!S2750),"-",'Nomenklatur komplett'!S2750)</f>
        <v>Saas Balen</v>
      </c>
    </row>
    <row r="2751" spans="1:3" x14ac:dyDescent="0.2">
      <c r="A2751" s="161" t="str">
        <f>IF(ISBLANK('Nomenklatur komplett'!Q2751),"",'Nomenklatur komplett'!Q2751)</f>
        <v/>
      </c>
      <c r="B2751" s="161">
        <f>IF(ISBLANK('Nomenklatur komplett'!R2751),"",'Nomenklatur komplett'!R2751)</f>
        <v>12876</v>
      </c>
      <c r="C2751" s="162" t="str">
        <f>IF(ISBLANK('Nomenklatur komplett'!S2751),"-",'Nomenklatur komplett'!S2751)</f>
        <v>Saas Fee</v>
      </c>
    </row>
    <row r="2752" spans="1:3" x14ac:dyDescent="0.2">
      <c r="A2752" s="161" t="str">
        <f>IF(ISBLANK('Nomenklatur komplett'!Q2752),"",'Nomenklatur komplett'!Q2752)</f>
        <v/>
      </c>
      <c r="B2752" s="161">
        <f>IF(ISBLANK('Nomenklatur komplett'!R2752),"",'Nomenklatur komplett'!R2752)</f>
        <v>12875</v>
      </c>
      <c r="C2752" s="162" t="str">
        <f>IF(ISBLANK('Nomenklatur komplett'!S2752),"-",'Nomenklatur komplett'!S2752)</f>
        <v>Saas Grund</v>
      </c>
    </row>
    <row r="2753" spans="1:3" x14ac:dyDescent="0.2">
      <c r="A2753" s="161">
        <f>IF(ISBLANK('Nomenklatur komplett'!Q2753),"",'Nomenklatur komplett'!Q2753)</f>
        <v>6288</v>
      </c>
      <c r="B2753" s="161">
        <f>IF(ISBLANK('Nomenklatur komplett'!R2753),"",'Nomenklatur komplett'!R2753)</f>
        <v>14927</v>
      </c>
      <c r="C2753" s="162" t="str">
        <f>IF(ISBLANK('Nomenklatur komplett'!S2753),"-",'Nomenklatur komplett'!S2753)</f>
        <v>Saas-Almagell</v>
      </c>
    </row>
    <row r="2754" spans="1:3" x14ac:dyDescent="0.2">
      <c r="A2754" s="161">
        <f>IF(ISBLANK('Nomenklatur komplett'!Q2754),"",'Nomenklatur komplett'!Q2754)</f>
        <v>6289</v>
      </c>
      <c r="B2754" s="161">
        <f>IF(ISBLANK('Nomenklatur komplett'!R2754),"",'Nomenklatur komplett'!R2754)</f>
        <v>14928</v>
      </c>
      <c r="C2754" s="162" t="str">
        <f>IF(ISBLANK('Nomenklatur komplett'!S2754),"-",'Nomenklatur komplett'!S2754)</f>
        <v>Saas-Balen</v>
      </c>
    </row>
    <row r="2755" spans="1:3" x14ac:dyDescent="0.2">
      <c r="A2755" s="161">
        <f>IF(ISBLANK('Nomenklatur komplett'!Q2755),"",'Nomenklatur komplett'!Q2755)</f>
        <v>6290</v>
      </c>
      <c r="B2755" s="161">
        <f>IF(ISBLANK('Nomenklatur komplett'!R2755),"",'Nomenklatur komplett'!R2755)</f>
        <v>14929</v>
      </c>
      <c r="C2755" s="162" t="str">
        <f>IF(ISBLANK('Nomenklatur komplett'!S2755),"-",'Nomenklatur komplett'!S2755)</f>
        <v>Saas-Fee</v>
      </c>
    </row>
    <row r="2756" spans="1:3" x14ac:dyDescent="0.2">
      <c r="A2756" s="161">
        <f>IF(ISBLANK('Nomenklatur komplett'!Q2756),"",'Nomenklatur komplett'!Q2756)</f>
        <v>6291</v>
      </c>
      <c r="B2756" s="161">
        <f>IF(ISBLANK('Nomenklatur komplett'!R2756),"",'Nomenklatur komplett'!R2756)</f>
        <v>14930</v>
      </c>
      <c r="C2756" s="162" t="str">
        <f>IF(ISBLANK('Nomenklatur komplett'!S2756),"-",'Nomenklatur komplett'!S2756)</f>
        <v>Saas-Grund</v>
      </c>
    </row>
    <row r="2757" spans="1:3" x14ac:dyDescent="0.2">
      <c r="A2757" s="161">
        <f>IF(ISBLANK('Nomenklatur komplett'!Q2757),"",'Nomenklatur komplett'!Q2757)</f>
        <v>1406</v>
      </c>
      <c r="B2757" s="161">
        <f>IF(ISBLANK('Nomenklatur komplett'!R2757),"",'Nomenklatur komplett'!R2757)</f>
        <v>12859</v>
      </c>
      <c r="C2757" s="162" t="str">
        <f>IF(ISBLANK('Nomenklatur komplett'!S2757),"-",'Nomenklatur komplett'!S2757)</f>
        <v>Sachseln</v>
      </c>
    </row>
    <row r="2758" spans="1:3" x14ac:dyDescent="0.2">
      <c r="A2758" s="161">
        <f>IF(ISBLANK('Nomenklatur komplett'!Q2758),"",'Nomenklatur komplett'!Q2758)</f>
        <v>4283</v>
      </c>
      <c r="B2758" s="161">
        <f>IF(ISBLANK('Nomenklatur komplett'!R2758),"",'Nomenklatur komplett'!R2758)</f>
        <v>12873</v>
      </c>
      <c r="C2758" s="162" t="str">
        <f>IF(ISBLANK('Nomenklatur komplett'!S2758),"-",'Nomenklatur komplett'!S2758)</f>
        <v>Safenwil</v>
      </c>
    </row>
    <row r="2759" spans="1:3" x14ac:dyDescent="0.2">
      <c r="A2759" s="161" t="str">
        <f>IF(ISBLANK('Nomenklatur komplett'!Q2759),"",'Nomenklatur komplett'!Q2759)</f>
        <v/>
      </c>
      <c r="B2759" s="161">
        <f>IF(ISBLANK('Nomenklatur komplett'!R2759),"",'Nomenklatur komplett'!R2759)</f>
        <v>10186</v>
      </c>
      <c r="C2759" s="162" t="str">
        <f>IF(ISBLANK('Nomenklatur komplett'!S2759),"-",'Nomenklatur komplett'!S2759)</f>
        <v>Safien</v>
      </c>
    </row>
    <row r="2760" spans="1:3" x14ac:dyDescent="0.2">
      <c r="A2760" s="161">
        <f>IF(ISBLANK('Nomenklatur komplett'!Q2760),"",'Nomenklatur komplett'!Q2760)</f>
        <v>3672</v>
      </c>
      <c r="B2760" s="161">
        <f>IF(ISBLANK('Nomenklatur komplett'!R2760),"",'Nomenklatur komplett'!R2760)</f>
        <v>16057</v>
      </c>
      <c r="C2760" s="162" t="str">
        <f>IF(ISBLANK('Nomenklatur komplett'!S2760),"-",'Nomenklatur komplett'!S2760)</f>
        <v>Safiental</v>
      </c>
    </row>
    <row r="2761" spans="1:3" x14ac:dyDescent="0.2">
      <c r="A2761" s="161">
        <f>IF(ISBLANK('Nomenklatur komplett'!Q2761),"",'Nomenklatur komplett'!Q2761)</f>
        <v>746</v>
      </c>
      <c r="B2761" s="161">
        <f>IF(ISBLANK('Nomenklatur komplett'!R2761),"",'Nomenklatur komplett'!R2761)</f>
        <v>15252</v>
      </c>
      <c r="C2761" s="162" t="str">
        <f>IF(ISBLANK('Nomenklatur komplett'!S2761),"-",'Nomenklatur komplett'!S2761)</f>
        <v>Safnern</v>
      </c>
    </row>
    <row r="2762" spans="1:3" x14ac:dyDescent="0.2">
      <c r="A2762" s="161" t="str">
        <f>IF(ISBLANK('Nomenklatur komplett'!Q2762),"",'Nomenklatur komplett'!Q2762)</f>
        <v/>
      </c>
      <c r="B2762" s="161">
        <f>IF(ISBLANK('Nomenklatur komplett'!R2762),"",'Nomenklatur komplett'!R2762)</f>
        <v>16492</v>
      </c>
      <c r="C2762" s="162" t="str">
        <f>IF(ISBLANK('Nomenklatur komplett'!S2762),"-",'Nomenklatur komplett'!S2762)</f>
        <v>Sagens</v>
      </c>
    </row>
    <row r="2763" spans="1:3" x14ac:dyDescent="0.2">
      <c r="A2763" s="161" t="str">
        <f>IF(ISBLANK('Nomenklatur komplett'!Q2763),"",'Nomenklatur komplett'!Q2763)</f>
        <v/>
      </c>
      <c r="B2763" s="161">
        <f>IF(ISBLANK('Nomenklatur komplett'!R2763),"",'Nomenklatur komplett'!R2763)</f>
        <v>12888</v>
      </c>
      <c r="C2763" s="162" t="str">
        <f>IF(ISBLANK('Nomenklatur komplett'!S2763),"-",'Nomenklatur komplett'!S2763)</f>
        <v>Sagno</v>
      </c>
    </row>
    <row r="2764" spans="1:3" x14ac:dyDescent="0.2">
      <c r="A2764" s="161">
        <f>IF(ISBLANK('Nomenklatur komplett'!Q2764),"",'Nomenklatur komplett'!Q2764)</f>
        <v>3581</v>
      </c>
      <c r="B2764" s="161">
        <f>IF(ISBLANK('Nomenklatur komplett'!R2764),"",'Nomenklatur komplett'!R2764)</f>
        <v>15971</v>
      </c>
      <c r="C2764" s="162" t="str">
        <f>IF(ISBLANK('Nomenklatur komplett'!S2764),"-",'Nomenklatur komplett'!S2764)</f>
        <v>Sagogn</v>
      </c>
    </row>
    <row r="2765" spans="1:3" x14ac:dyDescent="0.2">
      <c r="A2765" s="161">
        <f>IF(ISBLANK('Nomenklatur komplett'!Q2765),"",'Nomenklatur komplett'!Q2765)</f>
        <v>706</v>
      </c>
      <c r="B2765" s="161">
        <f>IF(ISBLANK('Nomenklatur komplett'!R2765),"",'Nomenklatur komplett'!R2765)</f>
        <v>15223</v>
      </c>
      <c r="C2765" s="162" t="str">
        <f>IF(ISBLANK('Nomenklatur komplett'!S2765),"-",'Nomenklatur komplett'!S2765)</f>
        <v>Saicourt</v>
      </c>
    </row>
    <row r="2766" spans="1:3" x14ac:dyDescent="0.2">
      <c r="A2766" s="161">
        <f>IF(ISBLANK('Nomenklatur komplett'!Q2766),"",'Nomenklatur komplett'!Q2766)</f>
        <v>6757</v>
      </c>
      <c r="B2766" s="161">
        <f>IF(ISBLANK('Nomenklatur komplett'!R2766),"",'Nomenklatur komplett'!R2766)</f>
        <v>14966</v>
      </c>
      <c r="C2766" s="162" t="str">
        <f>IF(ISBLANK('Nomenklatur komplett'!S2766),"-",'Nomenklatur komplett'!S2766)</f>
        <v>Saignelégier</v>
      </c>
    </row>
    <row r="2767" spans="1:3" x14ac:dyDescent="0.2">
      <c r="A2767" s="161">
        <f>IF(ISBLANK('Nomenklatur komplett'!Q2767),"",'Nomenklatur komplett'!Q2767)</f>
        <v>6140</v>
      </c>
      <c r="B2767" s="161">
        <f>IF(ISBLANK('Nomenklatur komplett'!R2767),"",'Nomenklatur komplett'!R2767)</f>
        <v>12871</v>
      </c>
      <c r="C2767" s="162" t="str">
        <f>IF(ISBLANK('Nomenklatur komplett'!S2767),"-",'Nomenklatur komplett'!S2767)</f>
        <v>Saillon</v>
      </c>
    </row>
    <row r="2768" spans="1:3" x14ac:dyDescent="0.2">
      <c r="A2768" s="161">
        <f>IF(ISBLANK('Nomenklatur komplett'!Q2768),"",'Nomenklatur komplett'!Q2768)</f>
        <v>2041</v>
      </c>
      <c r="B2768" s="161">
        <f>IF(ISBLANK('Nomenklatur komplett'!R2768),"",'Nomenklatur komplett'!R2768)</f>
        <v>13702</v>
      </c>
      <c r="C2768" s="162" t="str">
        <f>IF(ISBLANK('Nomenklatur komplett'!S2768),"-",'Nomenklatur komplett'!S2768)</f>
        <v>Saint-Aubin (FR)</v>
      </c>
    </row>
    <row r="2769" spans="1:3" x14ac:dyDescent="0.2">
      <c r="A2769" s="161" t="str">
        <f>IF(ISBLANK('Nomenklatur komplett'!Q2769),"",'Nomenklatur komplett'!Q2769)</f>
        <v/>
      </c>
      <c r="B2769" s="161">
        <f>IF(ISBLANK('Nomenklatur komplett'!R2769),"",'Nomenklatur komplett'!R2769)</f>
        <v>16276</v>
      </c>
      <c r="C2769" s="162" t="str">
        <f>IF(ISBLANK('Nomenklatur komplett'!S2769),"-",'Nomenklatur komplett'!S2769)</f>
        <v>Saint-Aubin (NE)</v>
      </c>
    </row>
    <row r="2770" spans="1:3" x14ac:dyDescent="0.2">
      <c r="A2770" s="161" t="str">
        <f>IF(ISBLANK('Nomenklatur komplett'!Q2770),"",'Nomenklatur komplett'!Q2770)</f>
        <v/>
      </c>
      <c r="B2770" s="161">
        <f>IF(ISBLANK('Nomenklatur komplett'!R2770),"",'Nomenklatur komplett'!R2770)</f>
        <v>12869</v>
      </c>
      <c r="C2770" s="162" t="str">
        <f>IF(ISBLANK('Nomenklatur komplett'!S2770),"-",'Nomenklatur komplett'!S2770)</f>
        <v>Saint-Aubin-Sauges</v>
      </c>
    </row>
    <row r="2771" spans="1:3" x14ac:dyDescent="0.2">
      <c r="A2771" s="161">
        <f>IF(ISBLANK('Nomenklatur komplett'!Q2771),"",'Nomenklatur komplett'!Q2771)</f>
        <v>5535</v>
      </c>
      <c r="B2771" s="161">
        <f>IF(ISBLANK('Nomenklatur komplett'!R2771),"",'Nomenklatur komplett'!R2771)</f>
        <v>14612</v>
      </c>
      <c r="C2771" s="162" t="str">
        <f>IF(ISBLANK('Nomenklatur komplett'!S2771),"-",'Nomenklatur komplett'!S2771)</f>
        <v>Saint-Barthélemy (VD)</v>
      </c>
    </row>
    <row r="2772" spans="1:3" x14ac:dyDescent="0.2">
      <c r="A2772" s="161">
        <f>IF(ISBLANK('Nomenklatur komplett'!Q2772),"",'Nomenklatur komplett'!Q2772)</f>
        <v>6459</v>
      </c>
      <c r="B2772" s="161">
        <f>IF(ISBLANK('Nomenklatur komplett'!R2772),"",'Nomenklatur komplett'!R2772)</f>
        <v>16112</v>
      </c>
      <c r="C2772" s="162" t="str">
        <f>IF(ISBLANK('Nomenklatur komplett'!S2772),"-",'Nomenklatur komplett'!S2772)</f>
        <v>Saint-Blaise</v>
      </c>
    </row>
    <row r="2773" spans="1:3" x14ac:dyDescent="0.2">
      <c r="A2773" s="161">
        <f>IF(ISBLANK('Nomenklatur komplett'!Q2773),"",'Nomenklatur komplett'!Q2773)</f>
        <v>6758</v>
      </c>
      <c r="B2773" s="161">
        <f>IF(ISBLANK('Nomenklatur komplett'!R2773),"",'Nomenklatur komplett'!R2773)</f>
        <v>13316</v>
      </c>
      <c r="C2773" s="162" t="str">
        <f>IF(ISBLANK('Nomenklatur komplett'!S2773),"-",'Nomenklatur komplett'!S2773)</f>
        <v>Saint-Brais</v>
      </c>
    </row>
    <row r="2774" spans="1:3" x14ac:dyDescent="0.2">
      <c r="A2774" s="161">
        <f>IF(ISBLANK('Nomenklatur komplett'!Q2774),"",'Nomenklatur komplett'!Q2774)</f>
        <v>5727</v>
      </c>
      <c r="B2774" s="161">
        <f>IF(ISBLANK('Nomenklatur komplett'!R2774),"",'Nomenklatur komplett'!R2774)</f>
        <v>14613</v>
      </c>
      <c r="C2774" s="162" t="str">
        <f>IF(ISBLANK('Nomenklatur komplett'!S2774),"-",'Nomenklatur komplett'!S2774)</f>
        <v>Saint-Cergue</v>
      </c>
    </row>
    <row r="2775" spans="1:3" x14ac:dyDescent="0.2">
      <c r="A2775" s="161" t="str">
        <f>IF(ISBLANK('Nomenklatur komplett'!Q2775),"",'Nomenklatur komplett'!Q2775)</f>
        <v/>
      </c>
      <c r="B2775" s="161">
        <f>IF(ISBLANK('Nomenklatur komplett'!R2775),"",'Nomenklatur komplett'!R2775)</f>
        <v>12865</v>
      </c>
      <c r="C2775" s="162" t="str">
        <f>IF(ISBLANK('Nomenklatur komplett'!S2775),"-",'Nomenklatur komplett'!S2775)</f>
        <v>Saint-Cierges</v>
      </c>
    </row>
    <row r="2776" spans="1:3" x14ac:dyDescent="0.2">
      <c r="A2776" s="161">
        <f>IF(ISBLANK('Nomenklatur komplett'!Q2776),"",'Nomenklatur komplett'!Q2776)</f>
        <v>5434</v>
      </c>
      <c r="B2776" s="161">
        <f>IF(ISBLANK('Nomenklatur komplett'!R2776),"",'Nomenklatur komplett'!R2776)</f>
        <v>14615</v>
      </c>
      <c r="C2776" s="162" t="str">
        <f>IF(ISBLANK('Nomenklatur komplett'!S2776),"-",'Nomenklatur komplett'!S2776)</f>
        <v>Saint-George</v>
      </c>
    </row>
    <row r="2777" spans="1:3" x14ac:dyDescent="0.2">
      <c r="A2777" s="161">
        <f>IF(ISBLANK('Nomenklatur komplett'!Q2777),"",'Nomenklatur komplett'!Q2777)</f>
        <v>6155</v>
      </c>
      <c r="B2777" s="161">
        <f>IF(ISBLANK('Nomenklatur komplett'!R2777),"",'Nomenklatur komplett'!R2777)</f>
        <v>12863</v>
      </c>
      <c r="C2777" s="162" t="str">
        <f>IF(ISBLANK('Nomenklatur komplett'!S2777),"-",'Nomenklatur komplett'!S2777)</f>
        <v>Saint-Gingolph</v>
      </c>
    </row>
    <row r="2778" spans="1:3" x14ac:dyDescent="0.2">
      <c r="A2778" s="161">
        <f>IF(ISBLANK('Nomenklatur komplett'!Q2778),"",'Nomenklatur komplett'!Q2778)</f>
        <v>443</v>
      </c>
      <c r="B2778" s="161">
        <f>IF(ISBLANK('Nomenklatur komplett'!R2778),"",'Nomenklatur komplett'!R2778)</f>
        <v>15094</v>
      </c>
      <c r="C2778" s="162" t="str">
        <f>IF(ISBLANK('Nomenklatur komplett'!S2778),"-",'Nomenklatur komplett'!S2778)</f>
        <v>Saint-Imier</v>
      </c>
    </row>
    <row r="2779" spans="1:3" x14ac:dyDescent="0.2">
      <c r="A2779" s="161" t="str">
        <f>IF(ISBLANK('Nomenklatur komplett'!Q2779),"",'Nomenklatur komplett'!Q2779)</f>
        <v/>
      </c>
      <c r="B2779" s="161">
        <f>IF(ISBLANK('Nomenklatur komplett'!R2779),"",'Nomenklatur komplett'!R2779)</f>
        <v>12861</v>
      </c>
      <c r="C2779" s="162" t="str">
        <f>IF(ISBLANK('Nomenklatur komplett'!S2779),"-",'Nomenklatur komplett'!S2779)</f>
        <v>Saint-Jean</v>
      </c>
    </row>
    <row r="2780" spans="1:3" x14ac:dyDescent="0.2">
      <c r="A2780" s="161">
        <f>IF(ISBLANK('Nomenklatur komplett'!Q2780),"",'Nomenklatur komplett'!Q2780)</f>
        <v>5435</v>
      </c>
      <c r="B2780" s="161">
        <f>IF(ISBLANK('Nomenklatur komplett'!R2780),"",'Nomenklatur komplett'!R2780)</f>
        <v>14601</v>
      </c>
      <c r="C2780" s="162" t="str">
        <f>IF(ISBLANK('Nomenklatur komplett'!S2780),"-",'Nomenklatur komplett'!S2780)</f>
        <v>Saint-Livres</v>
      </c>
    </row>
    <row r="2781" spans="1:3" x14ac:dyDescent="0.2">
      <c r="A2781" s="161" t="str">
        <f>IF(ISBLANK('Nomenklatur komplett'!Q2781),"",'Nomenklatur komplett'!Q2781)</f>
        <v/>
      </c>
      <c r="B2781" s="161">
        <f>IF(ISBLANK('Nomenklatur komplett'!R2781),"",'Nomenklatur komplett'!R2781)</f>
        <v>13034</v>
      </c>
      <c r="C2781" s="162" t="str">
        <f>IF(ISBLANK('Nomenklatur komplett'!S2781),"-",'Nomenklatur komplett'!S2781)</f>
        <v>Saint-Luc</v>
      </c>
    </row>
    <row r="2782" spans="1:3" x14ac:dyDescent="0.2">
      <c r="A2782" s="161">
        <f>IF(ISBLANK('Nomenklatur komplett'!Q2782),"",'Nomenklatur komplett'!Q2782)</f>
        <v>5888</v>
      </c>
      <c r="B2782" s="161">
        <f>IF(ISBLANK('Nomenklatur komplett'!R2782),"",'Nomenklatur komplett'!R2782)</f>
        <v>14599</v>
      </c>
      <c r="C2782" s="162" t="str">
        <f>IF(ISBLANK('Nomenklatur komplett'!S2782),"-",'Nomenklatur komplett'!S2782)</f>
        <v>Saint-Légier-La Chiésaz</v>
      </c>
    </row>
    <row r="2783" spans="1:3" x14ac:dyDescent="0.2">
      <c r="A2783" s="161">
        <f>IF(ISBLANK('Nomenklatur komplett'!Q2783),"",'Nomenklatur komplett'!Q2783)</f>
        <v>6246</v>
      </c>
      <c r="B2783" s="161">
        <f>IF(ISBLANK('Nomenklatur komplett'!R2783),"",'Nomenklatur komplett'!R2783)</f>
        <v>12857</v>
      </c>
      <c r="C2783" s="162" t="str">
        <f>IF(ISBLANK('Nomenklatur komplett'!S2783),"-",'Nomenklatur komplett'!S2783)</f>
        <v>Saint-Léonard</v>
      </c>
    </row>
    <row r="2784" spans="1:3" x14ac:dyDescent="0.2">
      <c r="A2784" s="161">
        <f>IF(ISBLANK('Nomenklatur komplett'!Q2784),"",'Nomenklatur komplett'!Q2784)</f>
        <v>2335</v>
      </c>
      <c r="B2784" s="161">
        <f>IF(ISBLANK('Nomenklatur komplett'!R2784),"",'Nomenklatur komplett'!R2784)</f>
        <v>14484</v>
      </c>
      <c r="C2784" s="162" t="str">
        <f>IF(ISBLANK('Nomenklatur komplett'!S2784),"-",'Nomenklatur komplett'!S2784)</f>
        <v>Saint-Martin (FR)</v>
      </c>
    </row>
    <row r="2785" spans="1:3" x14ac:dyDescent="0.2">
      <c r="A2785" s="161">
        <f>IF(ISBLANK('Nomenklatur komplett'!Q2785),"",'Nomenklatur komplett'!Q2785)</f>
        <v>6087</v>
      </c>
      <c r="B2785" s="161">
        <f>IF(ISBLANK('Nomenklatur komplett'!R2785),"",'Nomenklatur komplett'!R2785)</f>
        <v>13032</v>
      </c>
      <c r="C2785" s="162" t="str">
        <f>IF(ISBLANK('Nomenklatur komplett'!S2785),"-",'Nomenklatur komplett'!S2785)</f>
        <v>Saint-Martin (VS)</v>
      </c>
    </row>
    <row r="2786" spans="1:3" x14ac:dyDescent="0.2">
      <c r="A2786" s="161">
        <f>IF(ISBLANK('Nomenklatur komplett'!Q2786),"",'Nomenklatur komplett'!Q2786)</f>
        <v>6217</v>
      </c>
      <c r="B2786" s="161">
        <f>IF(ISBLANK('Nomenklatur komplett'!R2786),"",'Nomenklatur komplett'!R2786)</f>
        <v>15620</v>
      </c>
      <c r="C2786" s="162" t="str">
        <f>IF(ISBLANK('Nomenklatur komplett'!S2786),"-",'Nomenklatur komplett'!S2786)</f>
        <v>Saint-Maurice</v>
      </c>
    </row>
    <row r="2787" spans="1:3" x14ac:dyDescent="0.2">
      <c r="A2787" s="161">
        <f>IF(ISBLANK('Nomenklatur komplett'!Q2787),"",'Nomenklatur komplett'!Q2787)</f>
        <v>5436</v>
      </c>
      <c r="B2787" s="161">
        <f>IF(ISBLANK('Nomenklatur komplett'!R2787),"",'Nomenklatur komplett'!R2787)</f>
        <v>14586</v>
      </c>
      <c r="C2787" s="162" t="str">
        <f>IF(ISBLANK('Nomenklatur komplett'!S2787),"-",'Nomenklatur komplett'!S2787)</f>
        <v>Saint-Oyens</v>
      </c>
    </row>
    <row r="2788" spans="1:3" x14ac:dyDescent="0.2">
      <c r="A2788" s="161">
        <f>IF(ISBLANK('Nomenklatur komplett'!Q2788),"",'Nomenklatur komplett'!Q2788)</f>
        <v>5646</v>
      </c>
      <c r="B2788" s="161">
        <f>IF(ISBLANK('Nomenklatur komplett'!R2788),"",'Nomenklatur komplett'!R2788)</f>
        <v>14587</v>
      </c>
      <c r="C2788" s="162" t="str">
        <f>IF(ISBLANK('Nomenklatur komplett'!S2788),"-",'Nomenklatur komplett'!S2788)</f>
        <v>Saint-Prex</v>
      </c>
    </row>
    <row r="2789" spans="1:3" x14ac:dyDescent="0.2">
      <c r="A2789" s="161">
        <f>IF(ISBLANK('Nomenklatur komplett'!Q2789),"",'Nomenklatur komplett'!Q2789)</f>
        <v>5610</v>
      </c>
      <c r="B2789" s="161">
        <f>IF(ISBLANK('Nomenklatur komplett'!R2789),"",'Nomenklatur komplett'!R2789)</f>
        <v>14588</v>
      </c>
      <c r="C2789" s="162" t="str">
        <f>IF(ISBLANK('Nomenklatur komplett'!S2789),"-",'Nomenklatur komplett'!S2789)</f>
        <v>Saint-Saphorin (Lavaux)</v>
      </c>
    </row>
    <row r="2790" spans="1:3" x14ac:dyDescent="0.2">
      <c r="A2790" s="161" t="str">
        <f>IF(ISBLANK('Nomenklatur komplett'!Q2790),"",'Nomenklatur komplett'!Q2790)</f>
        <v/>
      </c>
      <c r="B2790" s="161">
        <f>IF(ISBLANK('Nomenklatur komplett'!R2790),"",'Nomenklatur komplett'!R2790)</f>
        <v>13027</v>
      </c>
      <c r="C2790" s="162" t="str">
        <f>IF(ISBLANK('Nomenklatur komplett'!S2790),"-",'Nomenklatur komplett'!S2790)</f>
        <v>Saint-Saphorin-sur-Morges</v>
      </c>
    </row>
    <row r="2791" spans="1:3" x14ac:dyDescent="0.2">
      <c r="A2791" s="161" t="str">
        <f>IF(ISBLANK('Nomenklatur komplett'!Q2791),"",'Nomenklatur komplett'!Q2791)</f>
        <v/>
      </c>
      <c r="B2791" s="161">
        <f>IF(ISBLANK('Nomenklatur komplett'!R2791),"",'Nomenklatur komplett'!R2791)</f>
        <v>13026</v>
      </c>
      <c r="C2791" s="162" t="str">
        <f>IF(ISBLANK('Nomenklatur komplett'!S2791),"-",'Nomenklatur komplett'!S2791)</f>
        <v>Saint-Sulpice (NE)</v>
      </c>
    </row>
    <row r="2792" spans="1:3" x14ac:dyDescent="0.2">
      <c r="A2792" s="161">
        <f>IF(ISBLANK('Nomenklatur komplett'!Q2792),"",'Nomenklatur komplett'!Q2792)</f>
        <v>5648</v>
      </c>
      <c r="B2792" s="161">
        <f>IF(ISBLANK('Nomenklatur komplett'!R2792),"",'Nomenklatur komplett'!R2792)</f>
        <v>14590</v>
      </c>
      <c r="C2792" s="162" t="str">
        <f>IF(ISBLANK('Nomenklatur komplett'!S2792),"-",'Nomenklatur komplett'!S2792)</f>
        <v>Saint-Sulpice (VD)</v>
      </c>
    </row>
    <row r="2793" spans="1:3" x14ac:dyDescent="0.2">
      <c r="A2793" s="161" t="str">
        <f>IF(ISBLANK('Nomenklatur komplett'!Q2793),"",'Nomenklatur komplett'!Q2793)</f>
        <v/>
      </c>
      <c r="B2793" s="161">
        <f>IF(ISBLANK('Nomenklatur komplett'!R2793),"",'Nomenklatur komplett'!R2793)</f>
        <v>11020</v>
      </c>
      <c r="C2793" s="162" t="str">
        <f>IF(ISBLANK('Nomenklatur komplett'!S2793),"-",'Nomenklatur komplett'!S2793)</f>
        <v>Saint-Ursanne</v>
      </c>
    </row>
    <row r="2794" spans="1:3" x14ac:dyDescent="0.2">
      <c r="A2794" s="161">
        <f>IF(ISBLANK('Nomenklatur komplett'!Q2794),"",'Nomenklatur komplett'!Q2794)</f>
        <v>5568</v>
      </c>
      <c r="B2794" s="161">
        <f>IF(ISBLANK('Nomenklatur komplett'!R2794),"",'Nomenklatur komplett'!R2794)</f>
        <v>14591</v>
      </c>
      <c r="C2794" s="162" t="str">
        <f>IF(ISBLANK('Nomenklatur komplett'!S2794),"-",'Nomenklatur komplett'!S2794)</f>
        <v>Sainte-Croix</v>
      </c>
    </row>
    <row r="2795" spans="1:3" x14ac:dyDescent="0.2">
      <c r="A2795" s="161" t="str">
        <f>IF(ISBLANK('Nomenklatur komplett'!Q2795),"",'Nomenklatur komplett'!Q2795)</f>
        <v/>
      </c>
      <c r="B2795" s="161">
        <f>IF(ISBLANK('Nomenklatur komplett'!R2795),"",'Nomenklatur komplett'!R2795)</f>
        <v>13023</v>
      </c>
      <c r="C2795" s="162" t="str">
        <f>IF(ISBLANK('Nomenklatur komplett'!S2795),"-",'Nomenklatur komplett'!S2795)</f>
        <v>Sala Capriasca</v>
      </c>
    </row>
    <row r="2796" spans="1:3" x14ac:dyDescent="0.2">
      <c r="A2796" s="161" t="str">
        <f>IF(ISBLANK('Nomenklatur komplett'!Q2796),"",'Nomenklatur komplett'!Q2796)</f>
        <v/>
      </c>
      <c r="B2796" s="161">
        <f>IF(ISBLANK('Nomenklatur komplett'!R2796),"",'Nomenklatur komplett'!R2796)</f>
        <v>13007</v>
      </c>
      <c r="C2796" s="162" t="str">
        <f>IF(ISBLANK('Nomenklatur komplett'!S2796),"-",'Nomenklatur komplett'!S2796)</f>
        <v>Salen-Reutenen</v>
      </c>
    </row>
    <row r="2797" spans="1:3" x14ac:dyDescent="0.2">
      <c r="A2797" s="161">
        <f>IF(ISBLANK('Nomenklatur komplett'!Q2797),"",'Nomenklatur komplett'!Q2797)</f>
        <v>4851</v>
      </c>
      <c r="B2797" s="161">
        <f>IF(ISBLANK('Nomenklatur komplett'!R2797),"",'Nomenklatur komplett'!R2797)</f>
        <v>15422</v>
      </c>
      <c r="C2797" s="162" t="str">
        <f>IF(ISBLANK('Nomenklatur komplett'!S2797),"-",'Nomenklatur komplett'!S2797)</f>
        <v>Salenstein</v>
      </c>
    </row>
    <row r="2798" spans="1:3" x14ac:dyDescent="0.2">
      <c r="A2798" s="161" t="str">
        <f>IF(ISBLANK('Nomenklatur komplett'!Q2798),"",'Nomenklatur komplett'!Q2798)</f>
        <v/>
      </c>
      <c r="B2798" s="161">
        <f>IF(ISBLANK('Nomenklatur komplett'!R2798),"",'Nomenklatur komplett'!R2798)</f>
        <v>11333</v>
      </c>
      <c r="C2798" s="162" t="str">
        <f>IF(ISBLANK('Nomenklatur komplett'!S2798),"-",'Nomenklatur komplett'!S2798)</f>
        <v>Sales (Sarine)</v>
      </c>
    </row>
    <row r="2799" spans="1:3" x14ac:dyDescent="0.2">
      <c r="A2799" s="161">
        <f>IF(ISBLANK('Nomenklatur komplett'!Q2799),"",'Nomenklatur komplett'!Q2799)</f>
        <v>6113</v>
      </c>
      <c r="B2799" s="161">
        <f>IF(ISBLANK('Nomenklatur komplett'!R2799),"",'Nomenklatur komplett'!R2799)</f>
        <v>13035</v>
      </c>
      <c r="C2799" s="162" t="str">
        <f>IF(ISBLANK('Nomenklatur komplett'!S2799),"-",'Nomenklatur komplett'!S2799)</f>
        <v>Salgesch</v>
      </c>
    </row>
    <row r="2800" spans="1:3" x14ac:dyDescent="0.2">
      <c r="A2800" s="161" t="str">
        <f>IF(ISBLANK('Nomenklatur komplett'!Q2800),"",'Nomenklatur komplett'!Q2800)</f>
        <v/>
      </c>
      <c r="B2800" s="161">
        <f>IF(ISBLANK('Nomenklatur komplett'!R2800),"",'Nomenklatur komplett'!R2800)</f>
        <v>13019</v>
      </c>
      <c r="C2800" s="162" t="str">
        <f>IF(ISBLANK('Nomenklatur komplett'!S2800),"-",'Nomenklatur komplett'!S2800)</f>
        <v>Salins</v>
      </c>
    </row>
    <row r="2801" spans="1:3" x14ac:dyDescent="0.2">
      <c r="A2801" s="161">
        <f>IF(ISBLANK('Nomenklatur komplett'!Q2801),"",'Nomenklatur komplett'!Q2801)</f>
        <v>4441</v>
      </c>
      <c r="B2801" s="161">
        <f>IF(ISBLANK('Nomenklatur komplett'!R2801),"",'Nomenklatur komplett'!R2801)</f>
        <v>15413</v>
      </c>
      <c r="C2801" s="162" t="str">
        <f>IF(ISBLANK('Nomenklatur komplett'!S2801),"-",'Nomenklatur komplett'!S2801)</f>
        <v>Salmsach</v>
      </c>
    </row>
    <row r="2802" spans="1:3" x14ac:dyDescent="0.2">
      <c r="A2802" s="161" t="str">
        <f>IF(ISBLANK('Nomenklatur komplett'!Q2802),"",'Nomenklatur komplett'!Q2802)</f>
        <v/>
      </c>
      <c r="B2802" s="161">
        <f>IF(ISBLANK('Nomenklatur komplett'!R2802),"",'Nomenklatur komplett'!R2802)</f>
        <v>13017</v>
      </c>
      <c r="C2802" s="162" t="str">
        <f>IF(ISBLANK('Nomenklatur komplett'!S2802),"-",'Nomenklatur komplett'!S2802)</f>
        <v>Salorino</v>
      </c>
    </row>
    <row r="2803" spans="1:3" x14ac:dyDescent="0.2">
      <c r="A2803" s="161" t="str">
        <f>IF(ISBLANK('Nomenklatur komplett'!Q2803),"",'Nomenklatur komplett'!Q2803)</f>
        <v/>
      </c>
      <c r="B2803" s="161">
        <f>IF(ISBLANK('Nomenklatur komplett'!R2803),"",'Nomenklatur komplett'!R2803)</f>
        <v>10058</v>
      </c>
      <c r="C2803" s="162" t="str">
        <f>IF(ISBLANK('Nomenklatur komplett'!S2803),"-",'Nomenklatur komplett'!S2803)</f>
        <v>Salouf</v>
      </c>
    </row>
    <row r="2804" spans="1:3" x14ac:dyDescent="0.2">
      <c r="A2804" s="161" t="str">
        <f>IF(ISBLANK('Nomenklatur komplett'!Q2804),"",'Nomenklatur komplett'!Q2804)</f>
        <v/>
      </c>
      <c r="B2804" s="161">
        <f>IF(ISBLANK('Nomenklatur komplett'!R2804),"",'Nomenklatur komplett'!R2804)</f>
        <v>16491</v>
      </c>
      <c r="C2804" s="162" t="str">
        <f>IF(ISBLANK('Nomenklatur komplett'!S2804),"-",'Nomenklatur komplett'!S2804)</f>
        <v>Salux</v>
      </c>
    </row>
    <row r="2805" spans="1:3" x14ac:dyDescent="0.2">
      <c r="A2805" s="161">
        <f>IF(ISBLANK('Nomenklatur komplett'!Q2805),"",'Nomenklatur komplett'!Q2805)</f>
        <v>6218</v>
      </c>
      <c r="B2805" s="161">
        <f>IF(ISBLANK('Nomenklatur komplett'!R2805),"",'Nomenklatur komplett'!R2805)</f>
        <v>13016</v>
      </c>
      <c r="C2805" s="162" t="str">
        <f>IF(ISBLANK('Nomenklatur komplett'!S2805),"-",'Nomenklatur komplett'!S2805)</f>
        <v>Salvan</v>
      </c>
    </row>
    <row r="2806" spans="1:3" x14ac:dyDescent="0.2">
      <c r="A2806" s="161" t="str">
        <f>IF(ISBLANK('Nomenklatur komplett'!Q2806),"",'Nomenklatur komplett'!Q2806)</f>
        <v/>
      </c>
      <c r="B2806" s="161">
        <f>IF(ISBLANK('Nomenklatur komplett'!R2806),"",'Nomenklatur komplett'!R2806)</f>
        <v>13015</v>
      </c>
      <c r="C2806" s="162" t="str">
        <f>IF(ISBLANK('Nomenklatur komplett'!S2806),"-",'Nomenklatur komplett'!S2806)</f>
        <v>Salvenach</v>
      </c>
    </row>
    <row r="2807" spans="1:3" x14ac:dyDescent="0.2">
      <c r="A2807" s="161" t="str">
        <f>IF(ISBLANK('Nomenklatur komplett'!Q2807),"",'Nomenklatur komplett'!Q2807)</f>
        <v/>
      </c>
      <c r="B2807" s="161">
        <f>IF(ISBLANK('Nomenklatur komplett'!R2807),"",'Nomenklatur komplett'!R2807)</f>
        <v>16490</v>
      </c>
      <c r="C2807" s="162" t="str">
        <f>IF(ISBLANK('Nomenklatur komplett'!S2807),"-",'Nomenklatur komplett'!S2807)</f>
        <v>Samaden</v>
      </c>
    </row>
    <row r="2808" spans="1:3" x14ac:dyDescent="0.2">
      <c r="A2808" s="161">
        <f>IF(ISBLANK('Nomenklatur komplett'!Q2808),"",'Nomenklatur komplett'!Q2808)</f>
        <v>3786</v>
      </c>
      <c r="B2808" s="161">
        <f>IF(ISBLANK('Nomenklatur komplett'!R2808),"",'Nomenklatur komplett'!R2808)</f>
        <v>16006</v>
      </c>
      <c r="C2808" s="162" t="str">
        <f>IF(ISBLANK('Nomenklatur komplett'!S2808),"-",'Nomenklatur komplett'!S2808)</f>
        <v>Samedan</v>
      </c>
    </row>
    <row r="2809" spans="1:3" x14ac:dyDescent="0.2">
      <c r="A2809" s="161">
        <f>IF(ISBLANK('Nomenklatur komplett'!Q2809),"",'Nomenklatur komplett'!Q2809)</f>
        <v>3752</v>
      </c>
      <c r="B2809" s="161">
        <f>IF(ISBLANK('Nomenklatur komplett'!R2809),"",'Nomenklatur komplett'!R2809)</f>
        <v>16000</v>
      </c>
      <c r="C2809" s="162" t="str">
        <f>IF(ISBLANK('Nomenklatur komplett'!S2809),"-",'Nomenklatur komplett'!S2809)</f>
        <v>Samnaun</v>
      </c>
    </row>
    <row r="2810" spans="1:3" x14ac:dyDescent="0.2">
      <c r="A2810" s="161" t="str">
        <f>IF(ISBLANK('Nomenklatur komplett'!Q2810),"",'Nomenklatur komplett'!Q2810)</f>
        <v/>
      </c>
      <c r="B2810" s="161">
        <f>IF(ISBLANK('Nomenklatur komplett'!R2810),"",'Nomenklatur komplett'!R2810)</f>
        <v>13014</v>
      </c>
      <c r="C2810" s="162" t="str">
        <f>IF(ISBLANK('Nomenklatur komplett'!S2810),"-",'Nomenklatur komplett'!S2810)</f>
        <v>San Nazzaro</v>
      </c>
    </row>
    <row r="2811" spans="1:3" x14ac:dyDescent="0.2">
      <c r="A2811" s="161">
        <f>IF(ISBLANK('Nomenklatur komplett'!Q2811),"",'Nomenklatur komplett'!Q2811)</f>
        <v>3835</v>
      </c>
      <c r="B2811" s="161">
        <f>IF(ISBLANK('Nomenklatur komplett'!R2811),"",'Nomenklatur komplett'!R2811)</f>
        <v>16021</v>
      </c>
      <c r="C2811" s="162" t="str">
        <f>IF(ISBLANK('Nomenklatur komplett'!S2811),"-",'Nomenklatur komplett'!S2811)</f>
        <v>San Vittore</v>
      </c>
    </row>
    <row r="2812" spans="1:3" x14ac:dyDescent="0.2">
      <c r="A2812" s="161" t="str">
        <f>IF(ISBLANK('Nomenklatur komplett'!Q2812),"",'Nomenklatur komplett'!Q2812)</f>
        <v/>
      </c>
      <c r="B2812" s="161">
        <f>IF(ISBLANK('Nomenklatur komplett'!R2812),"",'Nomenklatur komplett'!R2812)</f>
        <v>13013</v>
      </c>
      <c r="C2812" s="162" t="str">
        <f>IF(ISBLANK('Nomenklatur komplett'!S2812),"-",'Nomenklatur komplett'!S2812)</f>
        <v>Sant'Abbondio</v>
      </c>
    </row>
    <row r="2813" spans="1:3" x14ac:dyDescent="0.2">
      <c r="A2813" s="161">
        <f>IF(ISBLANK('Nomenklatur komplett'!Q2813),"",'Nomenklatur komplett'!Q2813)</f>
        <v>5017</v>
      </c>
      <c r="B2813" s="161">
        <f>IF(ISBLANK('Nomenklatur komplett'!R2813),"",'Nomenklatur komplett'!R2813)</f>
        <v>13012</v>
      </c>
      <c r="C2813" s="162" t="str">
        <f>IF(ISBLANK('Nomenklatur komplett'!S2813),"-",'Nomenklatur komplett'!S2813)</f>
        <v>Sant'Antonino</v>
      </c>
    </row>
    <row r="2814" spans="1:3" x14ac:dyDescent="0.2">
      <c r="A2814" s="161" t="str">
        <f>IF(ISBLANK('Nomenklatur komplett'!Q2814),"",'Nomenklatur komplett'!Q2814)</f>
        <v/>
      </c>
      <c r="B2814" s="161">
        <f>IF(ISBLANK('Nomenklatur komplett'!R2814),"",'Nomenklatur komplett'!R2814)</f>
        <v>13011</v>
      </c>
      <c r="C2814" s="162" t="str">
        <f>IF(ISBLANK('Nomenklatur komplett'!S2814),"-",'Nomenklatur komplett'!S2814)</f>
        <v>Sant'Antonio</v>
      </c>
    </row>
    <row r="2815" spans="1:3" x14ac:dyDescent="0.2">
      <c r="A2815" s="161" t="str">
        <f>IF(ISBLANK('Nomenklatur komplett'!Q2815),"",'Nomenklatur komplett'!Q2815)</f>
        <v/>
      </c>
      <c r="B2815" s="161">
        <f>IF(ISBLANK('Nomenklatur komplett'!R2815),"",'Nomenklatur komplett'!R2815)</f>
        <v>11282</v>
      </c>
      <c r="C2815" s="162" t="str">
        <f>IF(ISBLANK('Nomenklatur komplett'!S2815),"-",'Nomenklatur komplett'!S2815)</f>
        <v>Santa Domenica</v>
      </c>
    </row>
    <row r="2816" spans="1:3" x14ac:dyDescent="0.2">
      <c r="A2816" s="161" t="str">
        <f>IF(ISBLANK('Nomenklatur komplett'!Q2816),"",'Nomenklatur komplett'!Q2816)</f>
        <v/>
      </c>
      <c r="B2816" s="161">
        <f>IF(ISBLANK('Nomenklatur komplett'!R2816),"",'Nomenklatur komplett'!R2816)</f>
        <v>11321</v>
      </c>
      <c r="C2816" s="162" t="str">
        <f>IF(ISBLANK('Nomenklatur komplett'!S2816),"-",'Nomenklatur komplett'!S2816)</f>
        <v>Santa Maria im Münstertal</v>
      </c>
    </row>
    <row r="2817" spans="1:3" x14ac:dyDescent="0.2">
      <c r="A2817" s="161">
        <f>IF(ISBLANK('Nomenklatur komplett'!Q2817),"",'Nomenklatur komplett'!Q2817)</f>
        <v>3810</v>
      </c>
      <c r="B2817" s="161">
        <f>IF(ISBLANK('Nomenklatur komplett'!R2817),"",'Nomenklatur komplett'!R2817)</f>
        <v>16015</v>
      </c>
      <c r="C2817" s="162" t="str">
        <f>IF(ISBLANK('Nomenklatur komplett'!S2817),"-",'Nomenklatur komplett'!S2817)</f>
        <v>Santa Maria in Calanca</v>
      </c>
    </row>
    <row r="2818" spans="1:3" x14ac:dyDescent="0.2">
      <c r="A2818" s="161">
        <f>IF(ISBLANK('Nomenklatur komplett'!Q2818),"",'Nomenklatur komplett'!Q2818)</f>
        <v>3296</v>
      </c>
      <c r="B2818" s="161">
        <f>IF(ISBLANK('Nomenklatur komplett'!R2818),"",'Nomenklatur komplett'!R2818)</f>
        <v>14416</v>
      </c>
      <c r="C2818" s="162" t="str">
        <f>IF(ISBLANK('Nomenklatur komplett'!S2818),"-",'Nomenklatur komplett'!S2818)</f>
        <v>Sargans</v>
      </c>
    </row>
    <row r="2819" spans="1:3" x14ac:dyDescent="0.2">
      <c r="A2819" s="161">
        <f>IF(ISBLANK('Nomenklatur komplett'!Q2819),"",'Nomenklatur komplett'!Q2819)</f>
        <v>4076</v>
      </c>
      <c r="B2819" s="161">
        <f>IF(ISBLANK('Nomenklatur komplett'!R2819),"",'Nomenklatur komplett'!R2819)</f>
        <v>13010</v>
      </c>
      <c r="C2819" s="162" t="str">
        <f>IF(ISBLANK('Nomenklatur komplett'!S2819),"-",'Nomenklatur komplett'!S2819)</f>
        <v>Sarmenstorf</v>
      </c>
    </row>
    <row r="2820" spans="1:3" x14ac:dyDescent="0.2">
      <c r="A2820" s="161" t="str">
        <f>IF(ISBLANK('Nomenklatur komplett'!Q2820),"",'Nomenklatur komplett'!Q2820)</f>
        <v/>
      </c>
      <c r="B2820" s="161">
        <f>IF(ISBLANK('Nomenklatur komplett'!R2820),"",'Nomenklatur komplett'!R2820)</f>
        <v>10239</v>
      </c>
      <c r="C2820" s="162" t="str">
        <f>IF(ISBLANK('Nomenklatur komplett'!S2820),"-",'Nomenklatur komplett'!S2820)</f>
        <v>Sarn</v>
      </c>
    </row>
    <row r="2821" spans="1:3" x14ac:dyDescent="0.2">
      <c r="A2821" s="161">
        <f>IF(ISBLANK('Nomenklatur komplett'!Q2821),"",'Nomenklatur komplett'!Q2821)</f>
        <v>1407</v>
      </c>
      <c r="B2821" s="161">
        <f>IF(ISBLANK('Nomenklatur komplett'!R2821),"",'Nomenklatur komplett'!R2821)</f>
        <v>13009</v>
      </c>
      <c r="C2821" s="162" t="str">
        <f>IF(ISBLANK('Nomenklatur komplett'!S2821),"-",'Nomenklatur komplett'!S2821)</f>
        <v>Sarnen</v>
      </c>
    </row>
    <row r="2822" spans="1:3" x14ac:dyDescent="0.2">
      <c r="A2822" s="161" t="str">
        <f>IF(ISBLANK('Nomenklatur komplett'!Q2822),"",'Nomenklatur komplett'!Q2822)</f>
        <v/>
      </c>
      <c r="B2822" s="161">
        <f>IF(ISBLANK('Nomenklatur komplett'!R2822),"",'Nomenklatur komplett'!R2822)</f>
        <v>13008</v>
      </c>
      <c r="C2822" s="162" t="str">
        <f>IF(ISBLANK('Nomenklatur komplett'!S2822),"-",'Nomenklatur komplett'!S2822)</f>
        <v>Sarzens</v>
      </c>
    </row>
    <row r="2823" spans="1:3" x14ac:dyDescent="0.2">
      <c r="A2823" s="161" t="str">
        <f>IF(ISBLANK('Nomenklatur komplett'!Q2823),"",'Nomenklatur komplett'!Q2823)</f>
        <v/>
      </c>
      <c r="B2823" s="161">
        <f>IF(ISBLANK('Nomenklatur komplett'!R2823),"",'Nomenklatur komplett'!R2823)</f>
        <v>13049</v>
      </c>
      <c r="C2823" s="162" t="str">
        <f>IF(ISBLANK('Nomenklatur komplett'!S2823),"-",'Nomenklatur komplett'!S2823)</f>
        <v>Sassel</v>
      </c>
    </row>
    <row r="2824" spans="1:3" x14ac:dyDescent="0.2">
      <c r="A2824" s="161">
        <f>IF(ISBLANK('Nomenklatur komplett'!Q2824),"",'Nomenklatur komplett'!Q2824)</f>
        <v>6638</v>
      </c>
      <c r="B2824" s="161">
        <f>IF(ISBLANK('Nomenklatur komplett'!R2824),"",'Nomenklatur komplett'!R2824)</f>
        <v>13051</v>
      </c>
      <c r="C2824" s="162" t="str">
        <f>IF(ISBLANK('Nomenklatur komplett'!S2824),"-",'Nomenklatur komplett'!S2824)</f>
        <v>Satigny</v>
      </c>
    </row>
    <row r="2825" spans="1:3" x14ac:dyDescent="0.2">
      <c r="A2825" s="161">
        <f>IF(ISBLANK('Nomenklatur komplett'!Q2825),"",'Nomenklatur komplett'!Q2825)</f>
        <v>1371</v>
      </c>
      <c r="B2825" s="161">
        <f>IF(ISBLANK('Nomenklatur komplett'!R2825),"",'Nomenklatur komplett'!R2825)</f>
        <v>13022</v>
      </c>
      <c r="C2825" s="162" t="str">
        <f>IF(ISBLANK('Nomenklatur komplett'!S2825),"-",'Nomenklatur komplett'!S2825)</f>
        <v>Sattel</v>
      </c>
    </row>
    <row r="2826" spans="1:3" x14ac:dyDescent="0.2">
      <c r="A2826" s="161">
        <f>IF(ISBLANK('Nomenklatur komplett'!Q2826),"",'Nomenklatur komplett'!Q2826)</f>
        <v>5437</v>
      </c>
      <c r="B2826" s="161">
        <f>IF(ISBLANK('Nomenklatur komplett'!R2826),"",'Nomenklatur komplett'!R2826)</f>
        <v>14583</v>
      </c>
      <c r="C2826" s="162" t="str">
        <f>IF(ISBLANK('Nomenklatur komplett'!S2826),"-",'Nomenklatur komplett'!S2826)</f>
        <v>Saubraz</v>
      </c>
    </row>
    <row r="2827" spans="1:3" x14ac:dyDescent="0.2">
      <c r="A2827" s="161">
        <f>IF(ISBLANK('Nomenklatur komplett'!Q2827),"",'Nomenklatur komplett'!Q2827)</f>
        <v>449</v>
      </c>
      <c r="B2827" s="161">
        <f>IF(ISBLANK('Nomenklatur komplett'!R2827),"",'Nomenklatur komplett'!R2827)</f>
        <v>15632</v>
      </c>
      <c r="C2827" s="162" t="str">
        <f>IF(ISBLANK('Nomenklatur komplett'!S2827),"-",'Nomenklatur komplett'!S2827)</f>
        <v>Sauge</v>
      </c>
    </row>
    <row r="2828" spans="1:3" x14ac:dyDescent="0.2">
      <c r="A2828" s="161" t="str">
        <f>IF(ISBLANK('Nomenklatur komplett'!Q2828),"",'Nomenklatur komplett'!Q2828)</f>
        <v/>
      </c>
      <c r="B2828" s="161">
        <f>IF(ISBLANK('Nomenklatur komplett'!R2828),"",'Nomenklatur komplett'!R2828)</f>
        <v>16277</v>
      </c>
      <c r="C2828" s="162" t="str">
        <f>IF(ISBLANK('Nomenklatur komplett'!S2828),"-",'Nomenklatur komplett'!S2828)</f>
        <v>Sauges</v>
      </c>
    </row>
    <row r="2829" spans="1:3" x14ac:dyDescent="0.2">
      <c r="A2829" s="161">
        <f>IF(ISBLANK('Nomenklatur komplett'!Q2829),"",'Nomenklatur komplett'!Q2829)</f>
        <v>6722</v>
      </c>
      <c r="B2829" s="161">
        <f>IF(ISBLANK('Nomenklatur komplett'!R2829),"",'Nomenklatur komplett'!R2829)</f>
        <v>13293</v>
      </c>
      <c r="C2829" s="162" t="str">
        <f>IF(ISBLANK('Nomenklatur komplett'!S2829),"-",'Nomenklatur komplett'!S2829)</f>
        <v>Saulcy</v>
      </c>
    </row>
    <row r="2830" spans="1:3" x14ac:dyDescent="0.2">
      <c r="A2830" s="161" t="str">
        <f>IF(ISBLANK('Nomenklatur komplett'!Q2830),"",'Nomenklatur komplett'!Q2830)</f>
        <v/>
      </c>
      <c r="B2830" s="161">
        <f>IF(ISBLANK('Nomenklatur komplett'!R2830),"",'Nomenklatur komplett'!R2830)</f>
        <v>16235</v>
      </c>
      <c r="C2830" s="162" t="str">
        <f>IF(ISBLANK('Nomenklatur komplett'!S2830),"-",'Nomenklatur komplett'!S2830)</f>
        <v>Saules</v>
      </c>
    </row>
    <row r="2831" spans="1:3" x14ac:dyDescent="0.2">
      <c r="A2831" s="161">
        <f>IF(ISBLANK('Nomenklatur komplett'!Q2831),"",'Nomenklatur komplett'!Q2831)</f>
        <v>707</v>
      </c>
      <c r="B2831" s="161">
        <f>IF(ISBLANK('Nomenklatur komplett'!R2831),"",'Nomenklatur komplett'!R2831)</f>
        <v>15224</v>
      </c>
      <c r="C2831" s="162" t="str">
        <f>IF(ISBLANK('Nomenklatur komplett'!S2831),"-",'Nomenklatur komplett'!S2831)</f>
        <v>Saules (BE)</v>
      </c>
    </row>
    <row r="2832" spans="1:3" x14ac:dyDescent="0.2">
      <c r="A2832" s="161" t="str">
        <f>IF(ISBLANK('Nomenklatur komplett'!Q2832),"",'Nomenklatur komplett'!Q2832)</f>
        <v/>
      </c>
      <c r="B2832" s="161">
        <f>IF(ISBLANK('Nomenklatur komplett'!R2832),"",'Nomenklatur komplett'!R2832)</f>
        <v>13062</v>
      </c>
      <c r="C2832" s="162" t="str">
        <f>IF(ISBLANK('Nomenklatur komplett'!S2832),"-",'Nomenklatur komplett'!S2832)</f>
        <v>Savagnier</v>
      </c>
    </row>
    <row r="2833" spans="1:3" x14ac:dyDescent="0.2">
      <c r="A2833" s="161">
        <f>IF(ISBLANK('Nomenklatur komplett'!Q2833),"",'Nomenklatur komplett'!Q2833)</f>
        <v>5611</v>
      </c>
      <c r="B2833" s="161">
        <f>IF(ISBLANK('Nomenklatur komplett'!R2833),"",'Nomenklatur komplett'!R2833)</f>
        <v>14584</v>
      </c>
      <c r="C2833" s="162" t="str">
        <f>IF(ISBLANK('Nomenklatur komplett'!S2833),"-",'Nomenklatur komplett'!S2833)</f>
        <v>Savigny</v>
      </c>
    </row>
    <row r="2834" spans="1:3" x14ac:dyDescent="0.2">
      <c r="A2834" s="161">
        <f>IF(ISBLANK('Nomenklatur komplett'!Q2834),"",'Nomenklatur komplett'!Q2834)</f>
        <v>6265</v>
      </c>
      <c r="B2834" s="161">
        <f>IF(ISBLANK('Nomenklatur komplett'!R2834),"",'Nomenklatur komplett'!R2834)</f>
        <v>13061</v>
      </c>
      <c r="C2834" s="162" t="str">
        <f>IF(ISBLANK('Nomenklatur komplett'!S2834),"-",'Nomenklatur komplett'!S2834)</f>
        <v>Savièse</v>
      </c>
    </row>
    <row r="2835" spans="1:3" x14ac:dyDescent="0.2">
      <c r="A2835" s="161" t="str">
        <f>IF(ISBLANK('Nomenklatur komplett'!Q2835),"",'Nomenklatur komplett'!Q2835)</f>
        <v/>
      </c>
      <c r="B2835" s="161">
        <f>IF(ISBLANK('Nomenklatur komplett'!R2835),"",'Nomenklatur komplett'!R2835)</f>
        <v>10057</v>
      </c>
      <c r="C2835" s="162" t="str">
        <f>IF(ISBLANK('Nomenklatur komplett'!S2835),"-",'Nomenklatur komplett'!S2835)</f>
        <v>Savognin</v>
      </c>
    </row>
    <row r="2836" spans="1:3" x14ac:dyDescent="0.2">
      <c r="A2836" s="161">
        <f>IF(ISBLANK('Nomenklatur komplett'!Q2836),"",'Nomenklatur komplett'!Q2836)</f>
        <v>5221</v>
      </c>
      <c r="B2836" s="161">
        <f>IF(ISBLANK('Nomenklatur komplett'!R2836),"",'Nomenklatur komplett'!R2836)</f>
        <v>13059</v>
      </c>
      <c r="C2836" s="162" t="str">
        <f>IF(ISBLANK('Nomenklatur komplett'!S2836),"-",'Nomenklatur komplett'!S2836)</f>
        <v>Savosa</v>
      </c>
    </row>
    <row r="2837" spans="1:3" x14ac:dyDescent="0.2">
      <c r="A2837" s="161">
        <f>IF(ISBLANK('Nomenklatur komplett'!Q2837),"",'Nomenklatur komplett'!Q2837)</f>
        <v>591</v>
      </c>
      <c r="B2837" s="161">
        <f>IF(ISBLANK('Nomenklatur komplett'!R2837),"",'Nomenklatur komplett'!R2837)</f>
        <v>15163</v>
      </c>
      <c r="C2837" s="162" t="str">
        <f>IF(ISBLANK('Nomenklatur komplett'!S2837),"-",'Nomenklatur komplett'!S2837)</f>
        <v>Saxeten</v>
      </c>
    </row>
    <row r="2838" spans="1:3" x14ac:dyDescent="0.2">
      <c r="A2838" s="161">
        <f>IF(ISBLANK('Nomenklatur komplett'!Q2838),"",'Nomenklatur komplett'!Q2838)</f>
        <v>6141</v>
      </c>
      <c r="B2838" s="161">
        <f>IF(ISBLANK('Nomenklatur komplett'!R2838),"",'Nomenklatur komplett'!R2838)</f>
        <v>13058</v>
      </c>
      <c r="C2838" s="162" t="str">
        <f>IF(ISBLANK('Nomenklatur komplett'!S2838),"-",'Nomenklatur komplett'!S2838)</f>
        <v>Saxon</v>
      </c>
    </row>
    <row r="2839" spans="1:3" x14ac:dyDescent="0.2">
      <c r="A2839" s="161" t="str">
        <f>IF(ISBLANK('Nomenklatur komplett'!Q2839),"",'Nomenklatur komplett'!Q2839)</f>
        <v/>
      </c>
      <c r="B2839" s="161">
        <f>IF(ISBLANK('Nomenklatur komplett'!R2839),"",'Nomenklatur komplett'!R2839)</f>
        <v>10796</v>
      </c>
      <c r="C2839" s="162" t="str">
        <f>IF(ISBLANK('Nomenklatur komplett'!S2839),"-",'Nomenklatur komplett'!S2839)</f>
        <v>Says</v>
      </c>
    </row>
    <row r="2840" spans="1:3" x14ac:dyDescent="0.2">
      <c r="A2840" s="161" t="str">
        <f>IF(ISBLANK('Nomenklatur komplett'!Q2840),"",'Nomenklatur komplett'!Q2840)</f>
        <v/>
      </c>
      <c r="B2840" s="161">
        <f>IF(ISBLANK('Nomenklatur komplett'!R2840),"",'Nomenklatur komplett'!R2840)</f>
        <v>16489</v>
      </c>
      <c r="C2840" s="162" t="str">
        <f>IF(ISBLANK('Nomenklatur komplett'!S2840),"-",'Nomenklatur komplett'!S2840)</f>
        <v>Scanfs</v>
      </c>
    </row>
    <row r="2841" spans="1:3" x14ac:dyDescent="0.2">
      <c r="A2841" s="161" t="str">
        <f>IF(ISBLANK('Nomenklatur komplett'!Q2841),"",'Nomenklatur komplett'!Q2841)</f>
        <v/>
      </c>
      <c r="B2841" s="161">
        <f>IF(ISBLANK('Nomenklatur komplett'!R2841),"",'Nomenklatur komplett'!R2841)</f>
        <v>16574</v>
      </c>
      <c r="C2841" s="162" t="str">
        <f>IF(ISBLANK('Nomenklatur komplett'!S2841),"-",'Nomenklatur komplett'!S2841)</f>
        <v>Scareglia</v>
      </c>
    </row>
    <row r="2842" spans="1:3" x14ac:dyDescent="0.2">
      <c r="A2842" s="161" t="str">
        <f>IF(ISBLANK('Nomenklatur komplett'!Q2842),"",'Nomenklatur komplett'!Q2842)</f>
        <v/>
      </c>
      <c r="B2842" s="161">
        <f>IF(ISBLANK('Nomenklatur komplett'!R2842),"",'Nomenklatur komplett'!R2842)</f>
        <v>16281</v>
      </c>
      <c r="C2842" s="162" t="str">
        <f>IF(ISBLANK('Nomenklatur komplett'!S2842),"-",'Nomenklatur komplett'!S2842)</f>
        <v>Schachen</v>
      </c>
    </row>
    <row r="2843" spans="1:3" x14ac:dyDescent="0.2">
      <c r="A2843" s="161">
        <f>IF(ISBLANK('Nomenklatur komplett'!Q2843),"",'Nomenklatur komplett'!Q2843)</f>
        <v>2939</v>
      </c>
      <c r="B2843" s="161">
        <f>IF(ISBLANK('Nomenklatur komplett'!R2843),"",'Nomenklatur komplett'!R2843)</f>
        <v>14949</v>
      </c>
      <c r="C2843" s="162" t="str">
        <f>IF(ISBLANK('Nomenklatur komplett'!S2843),"-",'Nomenklatur komplett'!S2843)</f>
        <v>Schaffhausen</v>
      </c>
    </row>
    <row r="2844" spans="1:3" x14ac:dyDescent="0.2">
      <c r="A2844" s="161">
        <f>IF(ISBLANK('Nomenklatur komplett'!Q2844),"",'Nomenklatur komplett'!Q2844)</f>
        <v>4207</v>
      </c>
      <c r="B2844" s="161">
        <f>IF(ISBLANK('Nomenklatur komplett'!R2844),"",'Nomenklatur komplett'!R2844)</f>
        <v>13056</v>
      </c>
      <c r="C2844" s="162" t="str">
        <f>IF(ISBLANK('Nomenklatur komplett'!S2844),"-",'Nomenklatur komplett'!S2844)</f>
        <v>Schafisheim</v>
      </c>
    </row>
    <row r="2845" spans="1:3" x14ac:dyDescent="0.2">
      <c r="A2845" s="161" t="str">
        <f>IF(ISBLANK('Nomenklatur komplett'!Q2845),"",'Nomenklatur komplett'!Q2845)</f>
        <v/>
      </c>
      <c r="B2845" s="161">
        <f>IF(ISBLANK('Nomenklatur komplett'!R2845),"",'Nomenklatur komplett'!R2845)</f>
        <v>10524</v>
      </c>
      <c r="C2845" s="162" t="str">
        <f>IF(ISBLANK('Nomenklatur komplett'!S2845),"-",'Nomenklatur komplett'!S2845)</f>
        <v>Schalunen</v>
      </c>
    </row>
    <row r="2846" spans="1:3" x14ac:dyDescent="0.2">
      <c r="A2846" s="161">
        <f>IF(ISBLANK('Nomenklatur komplett'!Q2846),"",'Nomenklatur komplett'!Q2846)</f>
        <v>906</v>
      </c>
      <c r="B2846" s="161">
        <f>IF(ISBLANK('Nomenklatur komplett'!R2846),"",'Nomenklatur komplett'!R2846)</f>
        <v>15316</v>
      </c>
      <c r="C2846" s="162" t="str">
        <f>IF(ISBLANK('Nomenklatur komplett'!S2846),"-",'Nomenklatur komplett'!S2846)</f>
        <v>Schangnau</v>
      </c>
    </row>
    <row r="2847" spans="1:3" x14ac:dyDescent="0.2">
      <c r="A2847" s="161">
        <f>IF(ISBLANK('Nomenklatur komplett'!Q2847),"",'Nomenklatur komplett'!Q2847)</f>
        <v>3638</v>
      </c>
      <c r="B2847" s="161">
        <f>IF(ISBLANK('Nomenklatur komplett'!R2847),"",'Nomenklatur komplett'!R2847)</f>
        <v>15977</v>
      </c>
      <c r="C2847" s="162" t="str">
        <f>IF(ISBLANK('Nomenklatur komplett'!S2847),"-",'Nomenklatur komplett'!S2847)</f>
        <v>Scharans</v>
      </c>
    </row>
    <row r="2848" spans="1:3" x14ac:dyDescent="0.2">
      <c r="A2848" s="161">
        <f>IF(ISBLANK('Nomenklatur komplett'!Q2848),"",'Nomenklatur komplett'!Q2848)</f>
        <v>1213</v>
      </c>
      <c r="B2848" s="161">
        <f>IF(ISBLANK('Nomenklatur komplett'!R2848),"",'Nomenklatur komplett'!R2848)</f>
        <v>13055</v>
      </c>
      <c r="C2848" s="162" t="str">
        <f>IF(ISBLANK('Nomenklatur komplett'!S2848),"-",'Nomenklatur komplett'!S2848)</f>
        <v>Schattdorf</v>
      </c>
    </row>
    <row r="2849" spans="1:3" x14ac:dyDescent="0.2">
      <c r="A2849" s="161">
        <f>IF(ISBLANK('Nomenklatur komplett'!Q2849),"",'Nomenklatur komplett'!Q2849)</f>
        <v>786</v>
      </c>
      <c r="B2849" s="161">
        <f>IF(ISBLANK('Nomenklatur komplett'!R2849),"",'Nomenklatur komplett'!R2849)</f>
        <v>15274</v>
      </c>
      <c r="C2849" s="162" t="str">
        <f>IF(ISBLANK('Nomenklatur komplett'!S2849),"-",'Nomenklatur komplett'!S2849)</f>
        <v>Schattenhalb</v>
      </c>
    </row>
    <row r="2850" spans="1:3" x14ac:dyDescent="0.2">
      <c r="A2850" s="161" t="str">
        <f>IF(ISBLANK('Nomenklatur komplett'!Q2850),"",'Nomenklatur komplett'!Q2850)</f>
        <v/>
      </c>
      <c r="B2850" s="161">
        <f>IF(ISBLANK('Nomenklatur komplett'!R2850),"",'Nomenklatur komplett'!R2850)</f>
        <v>10190</v>
      </c>
      <c r="C2850" s="162" t="str">
        <f>IF(ISBLANK('Nomenklatur komplett'!S2850),"-",'Nomenklatur komplett'!S2850)</f>
        <v>Scheid</v>
      </c>
    </row>
    <row r="2851" spans="1:3" x14ac:dyDescent="0.2">
      <c r="A2851" s="161">
        <f>IF(ISBLANK('Nomenklatur komplett'!Q2851),"",'Nomenklatur komplett'!Q2851)</f>
        <v>708</v>
      </c>
      <c r="B2851" s="161">
        <f>IF(ISBLANK('Nomenklatur komplett'!R2851),"",'Nomenklatur komplett'!R2851)</f>
        <v>15225</v>
      </c>
      <c r="C2851" s="162" t="str">
        <f>IF(ISBLANK('Nomenklatur komplett'!S2851),"-",'Nomenklatur komplett'!S2851)</f>
        <v>Schelten</v>
      </c>
    </row>
    <row r="2852" spans="1:3" x14ac:dyDescent="0.2">
      <c r="A2852" s="161">
        <f>IF(ISBLANK('Nomenklatur komplett'!Q2852),"",'Nomenklatur komplett'!Q2852)</f>
        <v>1099</v>
      </c>
      <c r="B2852" s="161">
        <f>IF(ISBLANK('Nomenklatur komplett'!R2852),"",'Nomenklatur komplett'!R2852)</f>
        <v>15664</v>
      </c>
      <c r="C2852" s="162" t="str">
        <f>IF(ISBLANK('Nomenklatur komplett'!S2852),"-",'Nomenklatur komplett'!S2852)</f>
        <v>Schenkon</v>
      </c>
    </row>
    <row r="2853" spans="1:3" x14ac:dyDescent="0.2">
      <c r="A2853" s="161" t="str">
        <f>IF(ISBLANK('Nomenklatur komplett'!Q2853),"",'Nomenklatur komplett'!Q2853)</f>
        <v/>
      </c>
      <c r="B2853" s="161">
        <f>IF(ISBLANK('Nomenklatur komplett'!R2853),"",'Nomenklatur komplett'!R2853)</f>
        <v>13052</v>
      </c>
      <c r="C2853" s="162" t="str">
        <f>IF(ISBLANK('Nomenklatur komplett'!S2853),"-",'Nomenklatur komplett'!S2853)</f>
        <v>Scherz</v>
      </c>
    </row>
    <row r="2854" spans="1:3" x14ac:dyDescent="0.2">
      <c r="A2854" s="161" t="str">
        <f>IF(ISBLANK('Nomenklatur komplett'!Q2854),"",'Nomenklatur komplett'!Q2854)</f>
        <v/>
      </c>
      <c r="B2854" s="161">
        <f>IF(ISBLANK('Nomenklatur komplett'!R2854),"",'Nomenklatur komplett'!R2854)</f>
        <v>13036</v>
      </c>
      <c r="C2854" s="162" t="str">
        <f>IF(ISBLANK('Nomenklatur komplett'!S2854),"-",'Nomenklatur komplett'!S2854)</f>
        <v>Scherzingen</v>
      </c>
    </row>
    <row r="2855" spans="1:3" x14ac:dyDescent="0.2">
      <c r="A2855" s="161" t="str">
        <f>IF(ISBLANK('Nomenklatur komplett'!Q2855),"",'Nomenklatur komplett'!Q2855)</f>
        <v/>
      </c>
      <c r="B2855" s="161">
        <f>IF(ISBLANK('Nomenklatur komplett'!R2855),"",'Nomenklatur komplett'!R2855)</f>
        <v>10494</v>
      </c>
      <c r="C2855" s="162" t="str">
        <f>IF(ISBLANK('Nomenklatur komplett'!S2855),"-",'Nomenklatur komplett'!S2855)</f>
        <v>Scheunen</v>
      </c>
    </row>
    <row r="2856" spans="1:3" x14ac:dyDescent="0.2">
      <c r="A2856" s="161">
        <f>IF(ISBLANK('Nomenklatur komplett'!Q2856),"",'Nomenklatur komplett'!Q2856)</f>
        <v>747</v>
      </c>
      <c r="B2856" s="161">
        <f>IF(ISBLANK('Nomenklatur komplett'!R2856),"",'Nomenklatur komplett'!R2856)</f>
        <v>15253</v>
      </c>
      <c r="C2856" s="162" t="str">
        <f>IF(ISBLANK('Nomenklatur komplett'!S2856),"-",'Nomenklatur komplett'!S2856)</f>
        <v>Scheuren</v>
      </c>
    </row>
    <row r="2857" spans="1:3" x14ac:dyDescent="0.2">
      <c r="A2857" s="161">
        <f>IF(ISBLANK('Nomenklatur komplett'!Q2857),"",'Nomenklatur komplett'!Q2857)</f>
        <v>3962</v>
      </c>
      <c r="B2857" s="161">
        <f>IF(ISBLANK('Nomenklatur komplett'!R2857),"",'Nomenklatur komplett'!R2857)</f>
        <v>16036</v>
      </c>
      <c r="C2857" s="162" t="str">
        <f>IF(ISBLANK('Nomenklatur komplett'!S2857),"-",'Nomenklatur komplett'!S2857)</f>
        <v>Schiers</v>
      </c>
    </row>
    <row r="2858" spans="1:3" x14ac:dyDescent="0.2">
      <c r="A2858" s="161">
        <f>IF(ISBLANK('Nomenklatur komplett'!Q2858),"",'Nomenklatur komplett'!Q2858)</f>
        <v>4125</v>
      </c>
      <c r="B2858" s="161">
        <f>IF(ISBLANK('Nomenklatur komplett'!R2858),"",'Nomenklatur komplett'!R2858)</f>
        <v>15645</v>
      </c>
      <c r="C2858" s="162" t="str">
        <f>IF(ISBLANK('Nomenklatur komplett'!S2858),"-",'Nomenklatur komplett'!S2858)</f>
        <v>Schinznach</v>
      </c>
    </row>
    <row r="2859" spans="1:3" x14ac:dyDescent="0.2">
      <c r="A2859" s="161" t="str">
        <f>IF(ISBLANK('Nomenklatur komplett'!Q2859),"",'Nomenklatur komplett'!Q2859)</f>
        <v/>
      </c>
      <c r="B2859" s="161">
        <f>IF(ISBLANK('Nomenklatur komplett'!R2859),"",'Nomenklatur komplett'!R2859)</f>
        <v>13050</v>
      </c>
      <c r="C2859" s="162" t="str">
        <f>IF(ISBLANK('Nomenklatur komplett'!S2859),"-",'Nomenklatur komplett'!S2859)</f>
        <v>Schinznach Bad</v>
      </c>
    </row>
    <row r="2860" spans="1:3" x14ac:dyDescent="0.2">
      <c r="A2860" s="161" t="str">
        <f>IF(ISBLANK('Nomenklatur komplett'!Q2860),"",'Nomenklatur komplett'!Q2860)</f>
        <v/>
      </c>
      <c r="B2860" s="161">
        <f>IF(ISBLANK('Nomenklatur komplett'!R2860),"",'Nomenklatur komplett'!R2860)</f>
        <v>13065</v>
      </c>
      <c r="C2860" s="162" t="str">
        <f>IF(ISBLANK('Nomenklatur komplett'!S2860),"-",'Nomenklatur komplett'!S2860)</f>
        <v>Schinznach Dorf</v>
      </c>
    </row>
    <row r="2861" spans="1:3" x14ac:dyDescent="0.2">
      <c r="A2861" s="161" t="str">
        <f>IF(ISBLANK('Nomenklatur komplett'!Q2861),"",'Nomenklatur komplett'!Q2861)</f>
        <v/>
      </c>
      <c r="B2861" s="161">
        <f>IF(ISBLANK('Nomenklatur komplett'!R2861),"",'Nomenklatur komplett'!R2861)</f>
        <v>14376</v>
      </c>
      <c r="C2861" s="162" t="str">
        <f>IF(ISBLANK('Nomenklatur komplett'!S2861),"-",'Nomenklatur komplett'!S2861)</f>
        <v>Schinznach-Bad</v>
      </c>
    </row>
    <row r="2862" spans="1:3" x14ac:dyDescent="0.2">
      <c r="A2862" s="161" t="str">
        <f>IF(ISBLANK('Nomenklatur komplett'!Q2862),"",'Nomenklatur komplett'!Q2862)</f>
        <v/>
      </c>
      <c r="B2862" s="161">
        <f>IF(ISBLANK('Nomenklatur komplett'!R2862),"",'Nomenklatur komplett'!R2862)</f>
        <v>14377</v>
      </c>
      <c r="C2862" s="162" t="str">
        <f>IF(ISBLANK('Nomenklatur komplett'!S2862),"-",'Nomenklatur komplett'!S2862)</f>
        <v>Schinznach-Dorf</v>
      </c>
    </row>
    <row r="2863" spans="1:3" x14ac:dyDescent="0.2">
      <c r="A2863" s="161" t="str">
        <f>IF(ISBLANK('Nomenklatur komplett'!Q2863),"",'Nomenklatur komplett'!Q2863)</f>
        <v/>
      </c>
      <c r="B2863" s="161">
        <f>IF(ISBLANK('Nomenklatur komplett'!R2863),"",'Nomenklatur komplett'!R2863)</f>
        <v>10842</v>
      </c>
      <c r="C2863" s="162" t="str">
        <f>IF(ISBLANK('Nomenklatur komplett'!S2863),"-",'Nomenklatur komplett'!S2863)</f>
        <v>Schlans</v>
      </c>
    </row>
    <row r="2864" spans="1:3" x14ac:dyDescent="0.2">
      <c r="A2864" s="161" t="str">
        <f>IF(ISBLANK('Nomenklatur komplett'!Q2864),"",'Nomenklatur komplett'!Q2864)</f>
        <v/>
      </c>
      <c r="B2864" s="161">
        <f>IF(ISBLANK('Nomenklatur komplett'!R2864),"",'Nomenklatur komplett'!R2864)</f>
        <v>16534</v>
      </c>
      <c r="C2864" s="162" t="str">
        <f>IF(ISBLANK('Nomenklatur komplett'!S2864),"-",'Nomenklatur komplett'!S2864)</f>
        <v>Schlarigna/Celerina</v>
      </c>
    </row>
    <row r="2865" spans="1:3" x14ac:dyDescent="0.2">
      <c r="A2865" s="161" t="str">
        <f>IF(ISBLANK('Nomenklatur komplett'!Q2865),"",'Nomenklatur komplett'!Q2865)</f>
        <v/>
      </c>
      <c r="B2865" s="161">
        <f>IF(ISBLANK('Nomenklatur komplett'!R2865),"",'Nomenklatur komplett'!R2865)</f>
        <v>13048</v>
      </c>
      <c r="C2865" s="162" t="str">
        <f>IF(ISBLANK('Nomenklatur komplett'!S2865),"-",'Nomenklatur komplett'!S2865)</f>
        <v>Schlatt</v>
      </c>
    </row>
    <row r="2866" spans="1:3" x14ac:dyDescent="0.2">
      <c r="A2866" s="161">
        <f>IF(ISBLANK('Nomenklatur komplett'!Q2866),"",'Nomenklatur komplett'!Q2866)</f>
        <v>4546</v>
      </c>
      <c r="B2866" s="161">
        <f>IF(ISBLANK('Nomenklatur komplett'!R2866),"",'Nomenklatur komplett'!R2866)</f>
        <v>15467</v>
      </c>
      <c r="C2866" s="162" t="str">
        <f>IF(ISBLANK('Nomenklatur komplett'!S2866),"-",'Nomenklatur komplett'!S2866)</f>
        <v>Schlatt (TG)</v>
      </c>
    </row>
    <row r="2867" spans="1:3" x14ac:dyDescent="0.2">
      <c r="A2867" s="161">
        <f>IF(ISBLANK('Nomenklatur komplett'!Q2867),"",'Nomenklatur komplett'!Q2867)</f>
        <v>226</v>
      </c>
      <c r="B2867" s="161">
        <f>IF(ISBLANK('Nomenklatur komplett'!R2867),"",'Nomenklatur komplett'!R2867)</f>
        <v>14120</v>
      </c>
      <c r="C2867" s="162" t="str">
        <f>IF(ISBLANK('Nomenklatur komplett'!S2867),"-",'Nomenklatur komplett'!S2867)</f>
        <v>Schlatt (ZH)</v>
      </c>
    </row>
    <row r="2868" spans="1:3" x14ac:dyDescent="0.2">
      <c r="A2868" s="161">
        <f>IF(ISBLANK('Nomenklatur komplett'!Q2868),"",'Nomenklatur komplett'!Q2868)</f>
        <v>3104</v>
      </c>
      <c r="B2868" s="161">
        <f>IF(ISBLANK('Nomenklatur komplett'!R2868),"",'Nomenklatur komplett'!R2868)</f>
        <v>14100</v>
      </c>
      <c r="C2868" s="162" t="str">
        <f>IF(ISBLANK('Nomenklatur komplett'!S2868),"-",'Nomenklatur komplett'!S2868)</f>
        <v>Schlatt-Haslen</v>
      </c>
    </row>
    <row r="2869" spans="1:3" x14ac:dyDescent="0.2">
      <c r="A2869" s="161" t="str">
        <f>IF(ISBLANK('Nomenklatur komplett'!Q2869),"",'Nomenklatur komplett'!Q2869)</f>
        <v/>
      </c>
      <c r="B2869" s="161">
        <f>IF(ISBLANK('Nomenklatur komplett'!R2869),"",'Nomenklatur komplett'!R2869)</f>
        <v>13047</v>
      </c>
      <c r="C2869" s="162" t="str">
        <f>IF(ISBLANK('Nomenklatur komplett'!S2869),"-",'Nomenklatur komplett'!S2869)</f>
        <v>Schlattingen</v>
      </c>
    </row>
    <row r="2870" spans="1:3" x14ac:dyDescent="0.2">
      <c r="A2870" s="161">
        <f>IF(ISBLANK('Nomenklatur komplett'!Q2870),"",'Nomenklatur komplett'!Q2870)</f>
        <v>98</v>
      </c>
      <c r="B2870" s="161">
        <f>IF(ISBLANK('Nomenklatur komplett'!R2870),"",'Nomenklatur komplett'!R2870)</f>
        <v>13046</v>
      </c>
      <c r="C2870" s="162" t="str">
        <f>IF(ISBLANK('Nomenklatur komplett'!S2870),"-",'Nomenklatur komplett'!S2870)</f>
        <v>Schleinikon</v>
      </c>
    </row>
    <row r="2871" spans="1:3" x14ac:dyDescent="0.2">
      <c r="A2871" s="161" t="str">
        <f>IF(ISBLANK('Nomenklatur komplett'!Q2871),"",'Nomenklatur komplett'!Q2871)</f>
        <v/>
      </c>
      <c r="B2871" s="161">
        <f>IF(ISBLANK('Nomenklatur komplett'!R2871),"",'Nomenklatur komplett'!R2871)</f>
        <v>16488</v>
      </c>
      <c r="C2871" s="162" t="str">
        <f>IF(ISBLANK('Nomenklatur komplett'!S2871),"-",'Nomenklatur komplett'!S2871)</f>
        <v>Schleins</v>
      </c>
    </row>
    <row r="2872" spans="1:3" x14ac:dyDescent="0.2">
      <c r="A2872" s="161">
        <f>IF(ISBLANK('Nomenklatur komplett'!Q2872),"",'Nomenklatur komplett'!Q2872)</f>
        <v>2952</v>
      </c>
      <c r="B2872" s="161">
        <f>IF(ISBLANK('Nomenklatur komplett'!R2872),"",'Nomenklatur komplett'!R2872)</f>
        <v>13045</v>
      </c>
      <c r="C2872" s="162" t="str">
        <f>IF(ISBLANK('Nomenklatur komplett'!S2872),"-",'Nomenklatur komplett'!S2872)</f>
        <v>Schleitheim</v>
      </c>
    </row>
    <row r="2873" spans="1:3" x14ac:dyDescent="0.2">
      <c r="A2873" s="161" t="str">
        <f>IF(ISBLANK('Nomenklatur komplett'!Q2873),"",'Nomenklatur komplett'!Q2873)</f>
        <v/>
      </c>
      <c r="B2873" s="161">
        <f>IF(ISBLANK('Nomenklatur komplett'!R2873),"",'Nomenklatur komplett'!R2873)</f>
        <v>11306</v>
      </c>
      <c r="C2873" s="162" t="str">
        <f>IF(ISBLANK('Nomenklatur komplett'!S2873),"-",'Nomenklatur komplett'!S2873)</f>
        <v>Schleuis</v>
      </c>
    </row>
    <row r="2874" spans="1:3" x14ac:dyDescent="0.2">
      <c r="A2874" s="161">
        <f>IF(ISBLANK('Nomenklatur komplett'!Q2874),"",'Nomenklatur komplett'!Q2874)</f>
        <v>1100</v>
      </c>
      <c r="B2874" s="161">
        <f>IF(ISBLANK('Nomenklatur komplett'!R2874),"",'Nomenklatur komplett'!R2874)</f>
        <v>15588</v>
      </c>
      <c r="C2874" s="162" t="str">
        <f>IF(ISBLANK('Nomenklatur komplett'!S2874),"-",'Nomenklatur komplett'!S2874)</f>
        <v>Schlierbach</v>
      </c>
    </row>
    <row r="2875" spans="1:3" x14ac:dyDescent="0.2">
      <c r="A2875" s="161">
        <f>IF(ISBLANK('Nomenklatur komplett'!Q2875),"",'Nomenklatur komplett'!Q2875)</f>
        <v>247</v>
      </c>
      <c r="B2875" s="161">
        <f>IF(ISBLANK('Nomenklatur komplett'!R2875),"",'Nomenklatur komplett'!R2875)</f>
        <v>13695</v>
      </c>
      <c r="C2875" s="162" t="str">
        <f>IF(ISBLANK('Nomenklatur komplett'!S2875),"-",'Nomenklatur komplett'!S2875)</f>
        <v>Schlieren</v>
      </c>
    </row>
    <row r="2876" spans="1:3" x14ac:dyDescent="0.2">
      <c r="A2876" s="161">
        <f>IF(ISBLANK('Nomenklatur komplett'!Q2876),"",'Nomenklatur komplett'!Q2876)</f>
        <v>4142</v>
      </c>
      <c r="B2876" s="161">
        <f>IF(ISBLANK('Nomenklatur komplett'!R2876),"",'Nomenklatur komplett'!R2876)</f>
        <v>13043</v>
      </c>
      <c r="C2876" s="162" t="str">
        <f>IF(ISBLANK('Nomenklatur komplett'!S2876),"-",'Nomenklatur komplett'!S2876)</f>
        <v>Schlossrued</v>
      </c>
    </row>
    <row r="2877" spans="1:3" x14ac:dyDescent="0.2">
      <c r="A2877" s="161" t="str">
        <f>IF(ISBLANK('Nomenklatur komplett'!Q2877),"",'Nomenklatur komplett'!Q2877)</f>
        <v/>
      </c>
      <c r="B2877" s="161">
        <f>IF(ISBLANK('Nomenklatur komplett'!R2877),"",'Nomenklatur komplett'!R2877)</f>
        <v>11370</v>
      </c>
      <c r="C2877" s="162" t="str">
        <f>IF(ISBLANK('Nomenklatur komplett'!S2877),"-",'Nomenklatur komplett'!S2877)</f>
        <v>Schlosswil</v>
      </c>
    </row>
    <row r="2878" spans="1:3" x14ac:dyDescent="0.2">
      <c r="A2878" s="161">
        <f>IF(ISBLANK('Nomenklatur komplett'!Q2878),"",'Nomenklatur komplett'!Q2878)</f>
        <v>3582</v>
      </c>
      <c r="B2878" s="161">
        <f>IF(ISBLANK('Nomenklatur komplett'!R2878),"",'Nomenklatur komplett'!R2878)</f>
        <v>15972</v>
      </c>
      <c r="C2878" s="162" t="str">
        <f>IF(ISBLANK('Nomenklatur komplett'!S2878),"-",'Nomenklatur komplett'!S2878)</f>
        <v>Schluein</v>
      </c>
    </row>
    <row r="2879" spans="1:3" x14ac:dyDescent="0.2">
      <c r="A2879" s="161">
        <f>IF(ISBLANK('Nomenklatur komplett'!Q2879),"",'Nomenklatur komplett'!Q2879)</f>
        <v>3338</v>
      </c>
      <c r="B2879" s="161">
        <f>IF(ISBLANK('Nomenklatur komplett'!R2879),"",'Nomenklatur komplett'!R2879)</f>
        <v>14432</v>
      </c>
      <c r="C2879" s="162" t="str">
        <f>IF(ISBLANK('Nomenklatur komplett'!S2879),"-",'Nomenklatur komplett'!S2879)</f>
        <v>Schmerikon</v>
      </c>
    </row>
    <row r="2880" spans="1:3" x14ac:dyDescent="0.2">
      <c r="A2880" s="161">
        <f>IF(ISBLANK('Nomenklatur komplett'!Q2880),"",'Nomenklatur komplett'!Q2880)</f>
        <v>4143</v>
      </c>
      <c r="B2880" s="161">
        <f>IF(ISBLANK('Nomenklatur komplett'!R2880),"",'Nomenklatur komplett'!R2880)</f>
        <v>13042</v>
      </c>
      <c r="C2880" s="162" t="str">
        <f>IF(ISBLANK('Nomenklatur komplett'!S2880),"-",'Nomenklatur komplett'!S2880)</f>
        <v>Schmiedrued</v>
      </c>
    </row>
    <row r="2881" spans="1:3" x14ac:dyDescent="0.2">
      <c r="A2881" s="161">
        <f>IF(ISBLANK('Nomenklatur komplett'!Q2881),"",'Nomenklatur komplett'!Q2881)</f>
        <v>2305</v>
      </c>
      <c r="B2881" s="161">
        <f>IF(ISBLANK('Nomenklatur komplett'!R2881),"",'Nomenklatur komplett'!R2881)</f>
        <v>13041</v>
      </c>
      <c r="C2881" s="162" t="str">
        <f>IF(ISBLANK('Nomenklatur komplett'!S2881),"-",'Nomenklatur komplett'!S2881)</f>
        <v>Schmitten (FR)</v>
      </c>
    </row>
    <row r="2882" spans="1:3" x14ac:dyDescent="0.2">
      <c r="A2882" s="161">
        <f>IF(ISBLANK('Nomenklatur komplett'!Q2882),"",'Nomenklatur komplett'!Q2882)</f>
        <v>3514</v>
      </c>
      <c r="B2882" s="161">
        <f>IF(ISBLANK('Nomenklatur komplett'!R2882),"",'Nomenklatur komplett'!R2882)</f>
        <v>15964</v>
      </c>
      <c r="C2882" s="162" t="str">
        <f>IF(ISBLANK('Nomenklatur komplett'!S2882),"-",'Nomenklatur komplett'!S2882)</f>
        <v>Schmitten (GR)</v>
      </c>
    </row>
    <row r="2883" spans="1:3" x14ac:dyDescent="0.2">
      <c r="A2883" s="161" t="str">
        <f>IF(ISBLANK('Nomenklatur komplett'!Q2883),"",'Nomenklatur komplett'!Q2883)</f>
        <v/>
      </c>
      <c r="B2883" s="161">
        <f>IF(ISBLANK('Nomenklatur komplett'!R2883),"",'Nomenklatur komplett'!R2883)</f>
        <v>10042</v>
      </c>
      <c r="C2883" s="162" t="str">
        <f>IF(ISBLANK('Nomenklatur komplett'!S2883),"-",'Nomenklatur komplett'!S2883)</f>
        <v>Schnaus</v>
      </c>
    </row>
    <row r="2884" spans="1:3" x14ac:dyDescent="0.2">
      <c r="A2884" s="161">
        <f>IF(ISBLANK('Nomenklatur komplett'!Q2884),"",'Nomenklatur komplett'!Q2884)</f>
        <v>4318</v>
      </c>
      <c r="B2884" s="161">
        <f>IF(ISBLANK('Nomenklatur komplett'!R2884),"",'Nomenklatur komplett'!R2884)</f>
        <v>13040</v>
      </c>
      <c r="C2884" s="162" t="str">
        <f>IF(ISBLANK('Nomenklatur komplett'!S2884),"-",'Nomenklatur komplett'!S2884)</f>
        <v>Schneisingen</v>
      </c>
    </row>
    <row r="2885" spans="1:3" x14ac:dyDescent="0.2">
      <c r="A2885" s="161">
        <f>IF(ISBLANK('Nomenklatur komplett'!Q2885),"",'Nomenklatur komplett'!Q2885)</f>
        <v>2461</v>
      </c>
      <c r="B2885" s="161">
        <f>IF(ISBLANK('Nomenklatur komplett'!R2885),"",'Nomenklatur komplett'!R2885)</f>
        <v>13039</v>
      </c>
      <c r="C2885" s="162" t="str">
        <f>IF(ISBLANK('Nomenklatur komplett'!S2885),"-",'Nomenklatur komplett'!S2885)</f>
        <v>Schnottwil</v>
      </c>
    </row>
    <row r="2886" spans="1:3" x14ac:dyDescent="0.2">
      <c r="A2886" s="161" t="str">
        <f>IF(ISBLANK('Nomenklatur komplett'!Q2886),"",'Nomenklatur komplett'!Q2886)</f>
        <v/>
      </c>
      <c r="B2886" s="161">
        <f>IF(ISBLANK('Nomenklatur komplett'!R2886),"",'Nomenklatur komplett'!R2886)</f>
        <v>13038</v>
      </c>
      <c r="C2886" s="162" t="str">
        <f>IF(ISBLANK('Nomenklatur komplett'!S2886),"-",'Nomenklatur komplett'!S2886)</f>
        <v>Schocherswil</v>
      </c>
    </row>
    <row r="2887" spans="1:3" x14ac:dyDescent="0.2">
      <c r="A2887" s="161">
        <f>IF(ISBLANK('Nomenklatur komplett'!Q2887),"",'Nomenklatur komplett'!Q2887)</f>
        <v>1041</v>
      </c>
      <c r="B2887" s="161">
        <f>IF(ISBLANK('Nomenklatur komplett'!R2887),"",'Nomenklatur komplett'!R2887)</f>
        <v>15586</v>
      </c>
      <c r="C2887" s="162" t="str">
        <f>IF(ISBLANK('Nomenklatur komplett'!S2887),"-",'Nomenklatur komplett'!S2887)</f>
        <v>Schongau</v>
      </c>
    </row>
    <row r="2888" spans="1:3" x14ac:dyDescent="0.2">
      <c r="A2888" s="161" t="str">
        <f>IF(ISBLANK('Nomenklatur komplett'!Q2888),"",'Nomenklatur komplett'!Q2888)</f>
        <v/>
      </c>
      <c r="B2888" s="161">
        <f>IF(ISBLANK('Nomenklatur komplett'!R2888),"",'Nomenklatur komplett'!R2888)</f>
        <v>16303</v>
      </c>
      <c r="C2888" s="162" t="str">
        <f>IF(ISBLANK('Nomenklatur komplett'!S2888),"-",'Nomenklatur komplett'!S2888)</f>
        <v>Schoren</v>
      </c>
    </row>
    <row r="2889" spans="1:3" x14ac:dyDescent="0.2">
      <c r="A2889" s="161" t="str">
        <f>IF(ISBLANK('Nomenklatur komplett'!Q2889),"",'Nomenklatur komplett'!Q2889)</f>
        <v/>
      </c>
      <c r="B2889" s="161">
        <f>IF(ISBLANK('Nomenklatur komplett'!R2889),"",'Nomenklatur komplett'!R2889)</f>
        <v>16418</v>
      </c>
      <c r="C2889" s="162" t="str">
        <f>IF(ISBLANK('Nomenklatur komplett'!S2889),"-",'Nomenklatur komplett'!S2889)</f>
        <v>Schottikon</v>
      </c>
    </row>
    <row r="2890" spans="1:3" x14ac:dyDescent="0.2">
      <c r="A2890" s="161" t="str">
        <f>IF(ISBLANK('Nomenklatur komplett'!Q2890),"",'Nomenklatur komplett'!Q2890)</f>
        <v/>
      </c>
      <c r="B2890" s="161">
        <f>IF(ISBLANK('Nomenklatur komplett'!R2890),"",'Nomenklatur komplett'!R2890)</f>
        <v>16168</v>
      </c>
      <c r="C2890" s="162" t="str">
        <f>IF(ISBLANK('Nomenklatur komplett'!S2890),"-",'Nomenklatur komplett'!S2890)</f>
        <v>Schrickschrot</v>
      </c>
    </row>
    <row r="2891" spans="1:3" x14ac:dyDescent="0.2">
      <c r="A2891" s="161" t="str">
        <f>IF(ISBLANK('Nomenklatur komplett'!Q2891),"",'Nomenklatur komplett'!Q2891)</f>
        <v/>
      </c>
      <c r="B2891" s="161">
        <f>IF(ISBLANK('Nomenklatur komplett'!R2891),"",'Nomenklatur komplett'!R2891)</f>
        <v>16203</v>
      </c>
      <c r="C2891" s="162" t="str">
        <f>IF(ISBLANK('Nomenklatur komplett'!S2891),"-",'Nomenklatur komplett'!S2891)</f>
        <v>Schuders</v>
      </c>
    </row>
    <row r="2892" spans="1:3" x14ac:dyDescent="0.2">
      <c r="A2892" s="161" t="str">
        <f>IF(ISBLANK('Nomenklatur komplett'!Q2892),"",'Nomenklatur komplett'!Q2892)</f>
        <v/>
      </c>
      <c r="B2892" s="161">
        <f>IF(ISBLANK('Nomenklatur komplett'!R2892),"",'Nomenklatur komplett'!R2892)</f>
        <v>16487</v>
      </c>
      <c r="C2892" s="162" t="str">
        <f>IF(ISBLANK('Nomenklatur komplett'!S2892),"-",'Nomenklatur komplett'!S2892)</f>
        <v>Schuls</v>
      </c>
    </row>
    <row r="2893" spans="1:3" x14ac:dyDescent="0.2">
      <c r="A2893" s="161">
        <f>IF(ISBLANK('Nomenklatur komplett'!Q2893),"",'Nomenklatur komplett'!Q2893)</f>
        <v>4259</v>
      </c>
      <c r="B2893" s="161">
        <f>IF(ISBLANK('Nomenklatur komplett'!R2893),"",'Nomenklatur komplett'!R2893)</f>
        <v>12967</v>
      </c>
      <c r="C2893" s="162" t="str">
        <f>IF(ISBLANK('Nomenklatur komplett'!S2893),"-",'Nomenklatur komplett'!S2893)</f>
        <v>Schupfart</v>
      </c>
    </row>
    <row r="2894" spans="1:3" x14ac:dyDescent="0.2">
      <c r="A2894" s="161">
        <f>IF(ISBLANK('Nomenklatur komplett'!Q2894),"",'Nomenklatur komplett'!Q2894)</f>
        <v>4176</v>
      </c>
      <c r="B2894" s="161">
        <f>IF(ISBLANK('Nomenklatur komplett'!R2894),"",'Nomenklatur komplett'!R2894)</f>
        <v>12964</v>
      </c>
      <c r="C2894" s="162" t="str">
        <f>IF(ISBLANK('Nomenklatur komplett'!S2894),"-",'Nomenklatur komplett'!S2894)</f>
        <v>Schwaderloch</v>
      </c>
    </row>
    <row r="2895" spans="1:3" x14ac:dyDescent="0.2">
      <c r="A2895" s="161">
        <f>IF(ISBLANK('Nomenklatur komplett'!Q2895),"",'Nomenklatur komplett'!Q2895)</f>
        <v>748</v>
      </c>
      <c r="B2895" s="161">
        <f>IF(ISBLANK('Nomenklatur komplett'!R2895),"",'Nomenklatur komplett'!R2895)</f>
        <v>15254</v>
      </c>
      <c r="C2895" s="162" t="str">
        <f>IF(ISBLANK('Nomenklatur komplett'!S2895),"-",'Nomenklatur komplett'!S2895)</f>
        <v>Schwadernau</v>
      </c>
    </row>
    <row r="2896" spans="1:3" x14ac:dyDescent="0.2">
      <c r="A2896" s="161" t="str">
        <f>IF(ISBLANK('Nomenklatur komplett'!Q2896),"",'Nomenklatur komplett'!Q2896)</f>
        <v/>
      </c>
      <c r="B2896" s="161">
        <f>IF(ISBLANK('Nomenklatur komplett'!R2896),"",'Nomenklatur komplett'!R2896)</f>
        <v>16220</v>
      </c>
      <c r="C2896" s="162" t="str">
        <f>IF(ISBLANK('Nomenklatur komplett'!S2896),"-",'Nomenklatur komplett'!S2896)</f>
        <v>Schwamendingen</v>
      </c>
    </row>
    <row r="2897" spans="1:3" x14ac:dyDescent="0.2">
      <c r="A2897" s="161" t="str">
        <f>IF(ISBLANK('Nomenklatur komplett'!Q2897),"",'Nomenklatur komplett'!Q2897)</f>
        <v/>
      </c>
      <c r="B2897" s="161">
        <f>IF(ISBLANK('Nomenklatur komplett'!R2897),"",'Nomenklatur komplett'!R2897)</f>
        <v>16367</v>
      </c>
      <c r="C2897" s="162" t="str">
        <f>IF(ISBLANK('Nomenklatur komplett'!S2897),"-",'Nomenklatur komplett'!S2897)</f>
        <v>Schwanden</v>
      </c>
    </row>
    <row r="2898" spans="1:3" x14ac:dyDescent="0.2">
      <c r="A2898" s="161" t="str">
        <f>IF(ISBLANK('Nomenklatur komplett'!Q2898),"",'Nomenklatur komplett'!Q2898)</f>
        <v/>
      </c>
      <c r="B2898" s="161">
        <f>IF(ISBLANK('Nomenklatur komplett'!R2898),"",'Nomenklatur komplett'!R2898)</f>
        <v>12948</v>
      </c>
      <c r="C2898" s="162" t="str">
        <f>IF(ISBLANK('Nomenklatur komplett'!S2898),"-",'Nomenklatur komplett'!S2898)</f>
        <v>Schwanden (GL)</v>
      </c>
    </row>
    <row r="2899" spans="1:3" x14ac:dyDescent="0.2">
      <c r="A2899" s="161">
        <f>IF(ISBLANK('Nomenklatur komplett'!Q2899),"",'Nomenklatur komplett'!Q2899)</f>
        <v>592</v>
      </c>
      <c r="B2899" s="161">
        <f>IF(ISBLANK('Nomenklatur komplett'!R2899),"",'Nomenklatur komplett'!R2899)</f>
        <v>15164</v>
      </c>
      <c r="C2899" s="162" t="str">
        <f>IF(ISBLANK('Nomenklatur komplett'!S2899),"-",'Nomenklatur komplett'!S2899)</f>
        <v>Schwanden bei Brienz</v>
      </c>
    </row>
    <row r="2900" spans="1:3" x14ac:dyDescent="0.2">
      <c r="A2900" s="161" t="str">
        <f>IF(ISBLANK('Nomenklatur komplett'!Q2900),"",'Nomenklatur komplett'!Q2900)</f>
        <v/>
      </c>
      <c r="B2900" s="161">
        <f>IF(ISBLANK('Nomenklatur komplett'!R2900),"",'Nomenklatur komplett'!R2900)</f>
        <v>12976</v>
      </c>
      <c r="C2900" s="162" t="str">
        <f>IF(ISBLANK('Nomenklatur komplett'!S2900),"-",'Nomenklatur komplett'!S2900)</f>
        <v>Schwarzenbach</v>
      </c>
    </row>
    <row r="2901" spans="1:3" x14ac:dyDescent="0.2">
      <c r="A2901" s="161">
        <f>IF(ISBLANK('Nomenklatur komplett'!Q2901),"",'Nomenklatur komplett'!Q2901)</f>
        <v>1066</v>
      </c>
      <c r="B2901" s="161">
        <f>IF(ISBLANK('Nomenklatur komplett'!R2901),"",'Nomenklatur komplett'!R2901)</f>
        <v>15584</v>
      </c>
      <c r="C2901" s="162" t="str">
        <f>IF(ISBLANK('Nomenklatur komplett'!S2901),"-",'Nomenklatur komplett'!S2901)</f>
        <v>Schwarzenberg</v>
      </c>
    </row>
    <row r="2902" spans="1:3" x14ac:dyDescent="0.2">
      <c r="A2902" s="161">
        <f>IF(ISBLANK('Nomenklatur komplett'!Q2902),"",'Nomenklatur komplett'!Q2902)</f>
        <v>855</v>
      </c>
      <c r="B2902" s="161">
        <f>IF(ISBLANK('Nomenklatur komplett'!R2902),"",'Nomenklatur komplett'!R2902)</f>
        <v>15476</v>
      </c>
      <c r="C2902" s="162" t="str">
        <f>IF(ISBLANK('Nomenklatur komplett'!S2902),"-",'Nomenklatur komplett'!S2902)</f>
        <v>Schwarzenburg</v>
      </c>
    </row>
    <row r="2903" spans="1:3" x14ac:dyDescent="0.2">
      <c r="A2903" s="161">
        <f>IF(ISBLANK('Nomenklatur komplett'!Q2903),"",'Nomenklatur komplett'!Q2903)</f>
        <v>341</v>
      </c>
      <c r="B2903" s="161">
        <f>IF(ISBLANK('Nomenklatur komplett'!R2903),"",'Nomenklatur komplett'!R2903)</f>
        <v>15025</v>
      </c>
      <c r="C2903" s="162" t="str">
        <f>IF(ISBLANK('Nomenklatur komplett'!S2903),"-",'Nomenklatur komplett'!S2903)</f>
        <v>Schwarzhäusern</v>
      </c>
    </row>
    <row r="2904" spans="1:3" x14ac:dyDescent="0.2">
      <c r="A2904" s="161" t="str">
        <f>IF(ISBLANK('Nomenklatur komplett'!Q2904),"",'Nomenklatur komplett'!Q2904)</f>
        <v/>
      </c>
      <c r="B2904" s="161">
        <f>IF(ISBLANK('Nomenklatur komplett'!R2904),"",'Nomenklatur komplett'!R2904)</f>
        <v>16282</v>
      </c>
      <c r="C2904" s="162" t="str">
        <f>IF(ISBLANK('Nomenklatur komplett'!S2904),"-",'Nomenklatur komplett'!S2904)</f>
        <v>Schweiningen</v>
      </c>
    </row>
    <row r="2905" spans="1:3" x14ac:dyDescent="0.2">
      <c r="A2905" s="161" t="str">
        <f>IF(ISBLANK('Nomenklatur komplett'!Q2905),"",'Nomenklatur komplett'!Q2905)</f>
        <v/>
      </c>
      <c r="B2905" s="161">
        <f>IF(ISBLANK('Nomenklatur komplett'!R2905),"",'Nomenklatur komplett'!R2905)</f>
        <v>12958</v>
      </c>
      <c r="C2905" s="162" t="str">
        <f>IF(ISBLANK('Nomenklatur komplett'!S2905),"-",'Nomenklatur komplett'!S2905)</f>
        <v>Schweizersholz</v>
      </c>
    </row>
    <row r="2906" spans="1:3" x14ac:dyDescent="0.2">
      <c r="A2906" s="161">
        <f>IF(ISBLANK('Nomenklatur komplett'!Q2906),"",'Nomenklatur komplett'!Q2906)</f>
        <v>3004</v>
      </c>
      <c r="B2906" s="161">
        <f>IF(ISBLANK('Nomenklatur komplett'!R2906),"",'Nomenklatur komplett'!R2906)</f>
        <v>12957</v>
      </c>
      <c r="C2906" s="162" t="str">
        <f>IF(ISBLANK('Nomenklatur komplett'!S2906),"-",'Nomenklatur komplett'!S2906)</f>
        <v>Schwellbrunn</v>
      </c>
    </row>
    <row r="2907" spans="1:3" x14ac:dyDescent="0.2">
      <c r="A2907" s="161">
        <f>IF(ISBLANK('Nomenklatur komplett'!Q2907),"",'Nomenklatur komplett'!Q2907)</f>
        <v>3105</v>
      </c>
      <c r="B2907" s="161">
        <f>IF(ISBLANK('Nomenklatur komplett'!R2907),"",'Nomenklatur komplett'!R2907)</f>
        <v>14101</v>
      </c>
      <c r="C2907" s="162" t="str">
        <f>IF(ISBLANK('Nomenklatur komplett'!S2907),"-",'Nomenklatur komplett'!S2907)</f>
        <v>Schwende</v>
      </c>
    </row>
    <row r="2908" spans="1:3" x14ac:dyDescent="0.2">
      <c r="A2908" s="161" t="str">
        <f>IF(ISBLANK('Nomenklatur komplett'!Q2908),"",'Nomenklatur komplett'!Q2908)</f>
        <v/>
      </c>
      <c r="B2908" s="161">
        <f>IF(ISBLANK('Nomenklatur komplett'!R2908),"",'Nomenklatur komplett'!R2908)</f>
        <v>11159</v>
      </c>
      <c r="C2908" s="162" t="str">
        <f>IF(ISBLANK('Nomenklatur komplett'!S2908),"-",'Nomenklatur komplett'!S2908)</f>
        <v>Schwendibach</v>
      </c>
    </row>
    <row r="2909" spans="1:3" x14ac:dyDescent="0.2">
      <c r="A2909" s="161">
        <f>IF(ISBLANK('Nomenklatur komplett'!Q2909),"",'Nomenklatur komplett'!Q2909)</f>
        <v>197</v>
      </c>
      <c r="B2909" s="161">
        <f>IF(ISBLANK('Nomenklatur komplett'!R2909),"",'Nomenklatur komplett'!R2909)</f>
        <v>12956</v>
      </c>
      <c r="C2909" s="162" t="str">
        <f>IF(ISBLANK('Nomenklatur komplett'!S2909),"-",'Nomenklatur komplett'!S2909)</f>
        <v>Schwerzenbach</v>
      </c>
    </row>
    <row r="2910" spans="1:3" x14ac:dyDescent="0.2">
      <c r="A2910" s="161">
        <f>IF(ISBLANK('Nomenklatur komplett'!Q2910),"",'Nomenklatur komplett'!Q2910)</f>
        <v>1372</v>
      </c>
      <c r="B2910" s="161">
        <f>IF(ISBLANK('Nomenklatur komplett'!R2910),"",'Nomenklatur komplett'!R2910)</f>
        <v>12955</v>
      </c>
      <c r="C2910" s="162" t="str">
        <f>IF(ISBLANK('Nomenklatur komplett'!S2910),"-",'Nomenklatur komplett'!S2910)</f>
        <v>Schwyz</v>
      </c>
    </row>
    <row r="2911" spans="1:3" x14ac:dyDescent="0.2">
      <c r="A2911" s="161" t="str">
        <f>IF(ISBLANK('Nomenklatur komplett'!Q2911),"",'Nomenklatur komplett'!Q2911)</f>
        <v/>
      </c>
      <c r="B2911" s="161">
        <f>IF(ISBLANK('Nomenklatur komplett'!R2911),"",'Nomenklatur komplett'!R2911)</f>
        <v>12962</v>
      </c>
      <c r="C2911" s="162" t="str">
        <f>IF(ISBLANK('Nomenklatur komplett'!S2911),"-",'Nomenklatur komplett'!S2911)</f>
        <v>Schwändi</v>
      </c>
    </row>
    <row r="2912" spans="1:3" x14ac:dyDescent="0.2">
      <c r="A2912" s="161">
        <f>IF(ISBLANK('Nomenklatur komplett'!Q2912),"",'Nomenklatur komplett'!Q2912)</f>
        <v>3315</v>
      </c>
      <c r="B2912" s="161">
        <f>IF(ISBLANK('Nomenklatur komplett'!R2912),"",'Nomenklatur komplett'!R2912)</f>
        <v>14423</v>
      </c>
      <c r="C2912" s="162" t="str">
        <f>IF(ISBLANK('Nomenklatur komplett'!S2912),"-",'Nomenklatur komplett'!S2912)</f>
        <v>Schänis</v>
      </c>
    </row>
    <row r="2913" spans="1:3" x14ac:dyDescent="0.2">
      <c r="A2913" s="161">
        <f>IF(ISBLANK('Nomenklatur komplett'!Q2913),"",'Nomenklatur komplett'!Q2913)</f>
        <v>99</v>
      </c>
      <c r="B2913" s="161">
        <f>IF(ISBLANK('Nomenklatur komplett'!R2913),"",'Nomenklatur komplett'!R2913)</f>
        <v>13037</v>
      </c>
      <c r="C2913" s="162" t="str">
        <f>IF(ISBLANK('Nomenklatur komplett'!S2913),"-",'Nomenklatur komplett'!S2913)</f>
        <v>Schöfflisdorf</v>
      </c>
    </row>
    <row r="2914" spans="1:3" x14ac:dyDescent="0.2">
      <c r="A2914" s="161">
        <f>IF(ISBLANK('Nomenklatur komplett'!Q2914),"",'Nomenklatur komplett'!Q2914)</f>
        <v>4144</v>
      </c>
      <c r="B2914" s="161">
        <f>IF(ISBLANK('Nomenklatur komplett'!R2914),"",'Nomenklatur komplett'!R2914)</f>
        <v>13005</v>
      </c>
      <c r="C2914" s="162" t="str">
        <f>IF(ISBLANK('Nomenklatur komplett'!S2914),"-",'Nomenklatur komplett'!S2914)</f>
        <v>Schöftland</v>
      </c>
    </row>
    <row r="2915" spans="1:3" x14ac:dyDescent="0.2">
      <c r="A2915" s="161" t="str">
        <f>IF(ISBLANK('Nomenklatur komplett'!Q2915),"",'Nomenklatur komplett'!Q2915)</f>
        <v/>
      </c>
      <c r="B2915" s="161">
        <f>IF(ISBLANK('Nomenklatur komplett'!R2915),"",'Nomenklatur komplett'!R2915)</f>
        <v>12961</v>
      </c>
      <c r="C2915" s="162" t="str">
        <f>IF(ISBLANK('Nomenklatur komplett'!S2915),"-",'Nomenklatur komplett'!S2915)</f>
        <v>Schönenbaumgarten</v>
      </c>
    </row>
    <row r="2916" spans="1:3" x14ac:dyDescent="0.2">
      <c r="A2916" s="161" t="str">
        <f>IF(ISBLANK('Nomenklatur komplett'!Q2916),"",'Nomenklatur komplett'!Q2916)</f>
        <v/>
      </c>
      <c r="B2916" s="161">
        <f>IF(ISBLANK('Nomenklatur komplett'!R2916),"",'Nomenklatur komplett'!R2916)</f>
        <v>13020</v>
      </c>
      <c r="C2916" s="162" t="str">
        <f>IF(ISBLANK('Nomenklatur komplett'!S2916),"-",'Nomenklatur komplett'!S2916)</f>
        <v>Schönenberg (ZH)</v>
      </c>
    </row>
    <row r="2917" spans="1:3" x14ac:dyDescent="0.2">
      <c r="A2917" s="161" t="str">
        <f>IF(ISBLANK('Nomenklatur komplett'!Q2917),"",'Nomenklatur komplett'!Q2917)</f>
        <v/>
      </c>
      <c r="B2917" s="161">
        <f>IF(ISBLANK('Nomenklatur komplett'!R2917),"",'Nomenklatur komplett'!R2917)</f>
        <v>12974</v>
      </c>
      <c r="C2917" s="162" t="str">
        <f>IF(ISBLANK('Nomenklatur komplett'!S2917),"-",'Nomenklatur komplett'!S2917)</f>
        <v>Schönenberg an der Thur</v>
      </c>
    </row>
    <row r="2918" spans="1:3" x14ac:dyDescent="0.2">
      <c r="A2918" s="161">
        <f>IF(ISBLANK('Nomenklatur komplett'!Q2918),"",'Nomenklatur komplett'!Q2918)</f>
        <v>2774</v>
      </c>
      <c r="B2918" s="161">
        <f>IF(ISBLANK('Nomenklatur komplett'!R2918),"",'Nomenklatur komplett'!R2918)</f>
        <v>13837</v>
      </c>
      <c r="C2918" s="162" t="str">
        <f>IF(ISBLANK('Nomenklatur komplett'!S2918),"-",'Nomenklatur komplett'!S2918)</f>
        <v>Schönenbuch</v>
      </c>
    </row>
    <row r="2919" spans="1:3" x14ac:dyDescent="0.2">
      <c r="A2919" s="161">
        <f>IF(ISBLANK('Nomenklatur komplett'!Q2919),"",'Nomenklatur komplett'!Q2919)</f>
        <v>3003</v>
      </c>
      <c r="B2919" s="161">
        <f>IF(ISBLANK('Nomenklatur komplett'!R2919),"",'Nomenklatur komplett'!R2919)</f>
        <v>12972</v>
      </c>
      <c r="C2919" s="162" t="str">
        <f>IF(ISBLANK('Nomenklatur komplett'!S2919),"-",'Nomenklatur komplett'!S2919)</f>
        <v>Schönengrund</v>
      </c>
    </row>
    <row r="2920" spans="1:3" x14ac:dyDescent="0.2">
      <c r="A2920" s="161">
        <f>IF(ISBLANK('Nomenklatur komplett'!Q2920),"",'Nomenklatur komplett'!Q2920)</f>
        <v>2583</v>
      </c>
      <c r="B2920" s="161">
        <f>IF(ISBLANK('Nomenklatur komplett'!R2920),"",'Nomenklatur komplett'!R2920)</f>
        <v>12971</v>
      </c>
      <c r="C2920" s="162" t="str">
        <f>IF(ISBLANK('Nomenklatur komplett'!S2920),"-",'Nomenklatur komplett'!S2920)</f>
        <v>Schönenwerd</v>
      </c>
    </row>
    <row r="2921" spans="1:3" x14ac:dyDescent="0.2">
      <c r="A2921" s="161">
        <f>IF(ISBLANK('Nomenklatur komplett'!Q2921),"",'Nomenklatur komplett'!Q2921)</f>
        <v>4756</v>
      </c>
      <c r="B2921" s="161">
        <f>IF(ISBLANK('Nomenklatur komplett'!R2921),"",'Nomenklatur komplett'!R2921)</f>
        <v>15415</v>
      </c>
      <c r="C2921" s="162" t="str">
        <f>IF(ISBLANK('Nomenklatur komplett'!S2921),"-",'Nomenklatur komplett'!S2921)</f>
        <v>Schönholzerswilen</v>
      </c>
    </row>
    <row r="2922" spans="1:3" x14ac:dyDescent="0.2">
      <c r="A2922" s="161" t="str">
        <f>IF(ISBLANK('Nomenklatur komplett'!Q2922),"",'Nomenklatur komplett'!Q2922)</f>
        <v/>
      </c>
      <c r="B2922" s="161">
        <f>IF(ISBLANK('Nomenklatur komplett'!R2922),"",'Nomenklatur komplett'!R2922)</f>
        <v>16270</v>
      </c>
      <c r="C2922" s="162" t="str">
        <f>IF(ISBLANK('Nomenklatur komplett'!S2922),"-",'Nomenklatur komplett'!S2922)</f>
        <v>Schönthal</v>
      </c>
    </row>
    <row r="2923" spans="1:3" x14ac:dyDescent="0.2">
      <c r="A2923" s="161">
        <f>IF(ISBLANK('Nomenklatur komplett'!Q2923),"",'Nomenklatur komplett'!Q2923)</f>
        <v>1143</v>
      </c>
      <c r="B2923" s="161">
        <f>IF(ISBLANK('Nomenklatur komplett'!R2923),"",'Nomenklatur komplett'!R2923)</f>
        <v>15521</v>
      </c>
      <c r="C2923" s="162" t="str">
        <f>IF(ISBLANK('Nomenklatur komplett'!S2923),"-",'Nomenklatur komplett'!S2923)</f>
        <v>Schötz</v>
      </c>
    </row>
    <row r="2924" spans="1:3" x14ac:dyDescent="0.2">
      <c r="A2924" s="161">
        <f>IF(ISBLANK('Nomenklatur komplett'!Q2924),"",'Nomenklatur komplett'!Q2924)</f>
        <v>1346</v>
      </c>
      <c r="B2924" s="161">
        <f>IF(ISBLANK('Nomenklatur komplett'!R2924),"",'Nomenklatur komplett'!R2924)</f>
        <v>12968</v>
      </c>
      <c r="C2924" s="162" t="str">
        <f>IF(ISBLANK('Nomenklatur komplett'!S2924),"-",'Nomenklatur komplett'!S2924)</f>
        <v>Schübelbach</v>
      </c>
    </row>
    <row r="2925" spans="1:3" x14ac:dyDescent="0.2">
      <c r="A2925" s="161">
        <f>IF(ISBLANK('Nomenklatur komplett'!Q2925),"",'Nomenklatur komplett'!Q2925)</f>
        <v>311</v>
      </c>
      <c r="B2925" s="161">
        <f>IF(ISBLANK('Nomenklatur komplett'!R2925),"",'Nomenklatur komplett'!R2925)</f>
        <v>15005</v>
      </c>
      <c r="C2925" s="162" t="str">
        <f>IF(ISBLANK('Nomenklatur komplett'!S2925),"-",'Nomenklatur komplett'!S2925)</f>
        <v>Schüpfen</v>
      </c>
    </row>
    <row r="2926" spans="1:3" x14ac:dyDescent="0.2">
      <c r="A2926" s="161">
        <f>IF(ISBLANK('Nomenklatur komplett'!Q2926),"",'Nomenklatur komplett'!Q2926)</f>
        <v>1008</v>
      </c>
      <c r="B2926" s="161">
        <f>IF(ISBLANK('Nomenklatur komplett'!R2926),"",'Nomenklatur komplett'!R2926)</f>
        <v>15585</v>
      </c>
      <c r="C2926" s="162" t="str">
        <f>IF(ISBLANK('Nomenklatur komplett'!S2926),"-",'Nomenklatur komplett'!S2926)</f>
        <v>Schüpfheim</v>
      </c>
    </row>
    <row r="2927" spans="1:3" x14ac:dyDescent="0.2">
      <c r="A2927" s="161">
        <f>IF(ISBLANK('Nomenklatur komplett'!Q2927),"",'Nomenklatur komplett'!Q2927)</f>
        <v>3762</v>
      </c>
      <c r="B2927" s="161">
        <f>IF(ISBLANK('Nomenklatur komplett'!R2927),"",'Nomenklatur komplett'!R2927)</f>
        <v>16065</v>
      </c>
      <c r="C2927" s="162" t="str">
        <f>IF(ISBLANK('Nomenklatur komplett'!S2927),"-",'Nomenklatur komplett'!S2927)</f>
        <v>Scuol</v>
      </c>
    </row>
    <row r="2928" spans="1:3" x14ac:dyDescent="0.2">
      <c r="A2928" s="161" t="str">
        <f>IF(ISBLANK('Nomenklatur komplett'!Q2928),"",'Nomenklatur komplett'!Q2928)</f>
        <v/>
      </c>
      <c r="B2928" s="161">
        <f>IF(ISBLANK('Nomenklatur komplett'!R2928),"",'Nomenklatur komplett'!R2928)</f>
        <v>11196</v>
      </c>
      <c r="C2928" s="162" t="str">
        <f>IF(ISBLANK('Nomenklatur komplett'!S2928),"-",'Nomenklatur komplett'!S2928)</f>
        <v>Scuol/Schuls</v>
      </c>
    </row>
    <row r="2929" spans="1:3" x14ac:dyDescent="0.2">
      <c r="A2929" s="161" t="str">
        <f>IF(ISBLANK('Nomenklatur komplett'!Q2929),"",'Nomenklatur komplett'!Q2929)</f>
        <v/>
      </c>
      <c r="B2929" s="161">
        <f>IF(ISBLANK('Nomenklatur komplett'!R2929),"",'Nomenklatur komplett'!R2929)</f>
        <v>16460</v>
      </c>
      <c r="C2929" s="162" t="str">
        <f>IF(ISBLANK('Nomenklatur komplett'!S2929),"-",'Nomenklatur komplett'!S2929)</f>
        <v>Seebach</v>
      </c>
    </row>
    <row r="2930" spans="1:3" x14ac:dyDescent="0.2">
      <c r="A2930" s="161">
        <f>IF(ISBLANK('Nomenklatur komplett'!Q2930),"",'Nomenklatur komplett'!Q2930)</f>
        <v>988</v>
      </c>
      <c r="B2930" s="161">
        <f>IF(ISBLANK('Nomenklatur komplett'!R2930),"",'Nomenklatur komplett'!R2930)</f>
        <v>15674</v>
      </c>
      <c r="C2930" s="162" t="str">
        <f>IF(ISBLANK('Nomenklatur komplett'!S2930),"-",'Nomenklatur komplett'!S2930)</f>
        <v>Seeberg</v>
      </c>
    </row>
    <row r="2931" spans="1:3" x14ac:dyDescent="0.2">
      <c r="A2931" s="161">
        <f>IF(ISBLANK('Nomenklatur komplett'!Q2931),"",'Nomenklatur komplett'!Q2931)</f>
        <v>312</v>
      </c>
      <c r="B2931" s="161">
        <f>IF(ISBLANK('Nomenklatur komplett'!R2931),"",'Nomenklatur komplett'!R2931)</f>
        <v>15006</v>
      </c>
      <c r="C2931" s="162" t="str">
        <f>IF(ISBLANK('Nomenklatur komplett'!S2931),"-",'Nomenklatur komplett'!S2931)</f>
        <v>Seedorf (BE)</v>
      </c>
    </row>
    <row r="2932" spans="1:3" x14ac:dyDescent="0.2">
      <c r="A2932" s="161">
        <f>IF(ISBLANK('Nomenklatur komplett'!Q2932),"",'Nomenklatur komplett'!Q2932)</f>
        <v>1214</v>
      </c>
      <c r="B2932" s="161">
        <f>IF(ISBLANK('Nomenklatur komplett'!R2932),"",'Nomenklatur komplett'!R2932)</f>
        <v>16592</v>
      </c>
      <c r="C2932" s="162" t="str">
        <f>IF(ISBLANK('Nomenklatur komplett'!S2932),"-",'Nomenklatur komplett'!S2932)</f>
        <v>Seedorf (UR)</v>
      </c>
    </row>
    <row r="2933" spans="1:3" x14ac:dyDescent="0.2">
      <c r="A2933" s="161">
        <f>IF(ISBLANK('Nomenklatur komplett'!Q2933),"",'Nomenklatur komplett'!Q2933)</f>
        <v>119</v>
      </c>
      <c r="B2933" s="161">
        <f>IF(ISBLANK('Nomenklatur komplett'!R2933),"",'Nomenklatur komplett'!R2933)</f>
        <v>12951</v>
      </c>
      <c r="C2933" s="162" t="str">
        <f>IF(ISBLANK('Nomenklatur komplett'!S2933),"-",'Nomenklatur komplett'!S2933)</f>
        <v>Seegräben</v>
      </c>
    </row>
    <row r="2934" spans="1:3" x14ac:dyDescent="0.2">
      <c r="A2934" s="161">
        <f>IF(ISBLANK('Nomenklatur komplett'!Q2934),"",'Nomenklatur komplett'!Q2934)</f>
        <v>709</v>
      </c>
      <c r="B2934" s="161">
        <f>IF(ISBLANK('Nomenklatur komplett'!R2934),"",'Nomenklatur komplett'!R2934)</f>
        <v>15226</v>
      </c>
      <c r="C2934" s="162" t="str">
        <f>IF(ISBLANK('Nomenklatur komplett'!S2934),"-",'Nomenklatur komplett'!S2934)</f>
        <v>Seehof</v>
      </c>
    </row>
    <row r="2935" spans="1:3" x14ac:dyDescent="0.2">
      <c r="A2935" s="161">
        <f>IF(ISBLANK('Nomenklatur komplett'!Q2935),"",'Nomenklatur komplett'!Q2935)</f>
        <v>1215</v>
      </c>
      <c r="B2935" s="161">
        <f>IF(ISBLANK('Nomenklatur komplett'!R2935),"",'Nomenklatur komplett'!R2935)</f>
        <v>12950</v>
      </c>
      <c r="C2935" s="162" t="str">
        <f>IF(ISBLANK('Nomenklatur komplett'!S2935),"-",'Nomenklatur komplett'!S2935)</f>
        <v>Seelisberg</v>
      </c>
    </row>
    <row r="2936" spans="1:3" x14ac:dyDescent="0.2">
      <c r="A2936" s="161" t="str">
        <f>IF(ISBLANK('Nomenklatur komplett'!Q2936),"",'Nomenklatur komplett'!Q2936)</f>
        <v/>
      </c>
      <c r="B2936" s="161">
        <f>IF(ISBLANK('Nomenklatur komplett'!R2936),"",'Nomenklatur komplett'!R2936)</f>
        <v>16413</v>
      </c>
      <c r="C2936" s="162" t="str">
        <f>IF(ISBLANK('Nomenklatur komplett'!S2936),"-",'Nomenklatur komplett'!S2936)</f>
        <v>Seen</v>
      </c>
    </row>
    <row r="2937" spans="1:3" x14ac:dyDescent="0.2">
      <c r="A2937" s="161">
        <f>IF(ISBLANK('Nomenklatur komplett'!Q2937),"",'Nomenklatur komplett'!Q2937)</f>
        <v>4208</v>
      </c>
      <c r="B2937" s="161">
        <f>IF(ISBLANK('Nomenklatur komplett'!R2937),"",'Nomenklatur komplett'!R2937)</f>
        <v>12949</v>
      </c>
      <c r="C2937" s="162" t="str">
        <f>IF(ISBLANK('Nomenklatur komplett'!S2937),"-",'Nomenklatur komplett'!S2937)</f>
        <v>Seengen</v>
      </c>
    </row>
    <row r="2938" spans="1:3" x14ac:dyDescent="0.2">
      <c r="A2938" s="161">
        <f>IF(ISBLANK('Nomenklatur komplett'!Q2938),"",'Nomenklatur komplett'!Q2938)</f>
        <v>2480</v>
      </c>
      <c r="B2938" s="161">
        <f>IF(ISBLANK('Nomenklatur komplett'!R2938),"",'Nomenklatur komplett'!R2938)</f>
        <v>12990</v>
      </c>
      <c r="C2938" s="162" t="str">
        <f>IF(ISBLANK('Nomenklatur komplett'!S2938),"-",'Nomenklatur komplett'!S2938)</f>
        <v>Seewen</v>
      </c>
    </row>
    <row r="2939" spans="1:3" x14ac:dyDescent="0.2">
      <c r="A2939" s="161" t="str">
        <f>IF(ISBLANK('Nomenklatur komplett'!Q2939),"",'Nomenklatur komplett'!Q2939)</f>
        <v/>
      </c>
      <c r="B2939" s="161">
        <f>IF(ISBLANK('Nomenklatur komplett'!R2939),"",'Nomenklatur komplett'!R2939)</f>
        <v>16486</v>
      </c>
      <c r="C2939" s="162" t="str">
        <f>IF(ISBLANK('Nomenklatur komplett'!S2939),"-",'Nomenklatur komplett'!S2939)</f>
        <v>Seewis im Oberland</v>
      </c>
    </row>
    <row r="2940" spans="1:3" x14ac:dyDescent="0.2">
      <c r="A2940" s="161" t="str">
        <f>IF(ISBLANK('Nomenklatur komplett'!Q2940),"",'Nomenklatur komplett'!Q2940)</f>
        <v/>
      </c>
      <c r="B2940" s="161">
        <f>IF(ISBLANK('Nomenklatur komplett'!R2940),"",'Nomenklatur komplett'!R2940)</f>
        <v>11237</v>
      </c>
      <c r="C2940" s="162" t="str">
        <f>IF(ISBLANK('Nomenklatur komplett'!S2940),"-",'Nomenklatur komplett'!S2940)</f>
        <v>Seewis im Prätigau</v>
      </c>
    </row>
    <row r="2941" spans="1:3" x14ac:dyDescent="0.2">
      <c r="A2941" s="161">
        <f>IF(ISBLANK('Nomenklatur komplett'!Q2941),"",'Nomenklatur komplett'!Q2941)</f>
        <v>3972</v>
      </c>
      <c r="B2941" s="161">
        <f>IF(ISBLANK('Nomenklatur komplett'!R2941),"",'Nomenklatur komplett'!R2941)</f>
        <v>16037</v>
      </c>
      <c r="C2941" s="162" t="str">
        <f>IF(ISBLANK('Nomenklatur komplett'!S2941),"-",'Nomenklatur komplett'!S2941)</f>
        <v>Seewis im Prättigau</v>
      </c>
    </row>
    <row r="2942" spans="1:3" x14ac:dyDescent="0.2">
      <c r="A2942" s="161">
        <f>IF(ISBLANK('Nomenklatur komplett'!Q2942),"",'Nomenklatur komplett'!Q2942)</f>
        <v>883</v>
      </c>
      <c r="B2942" s="161">
        <f>IF(ISBLANK('Nomenklatur komplett'!R2942),"",'Nomenklatur komplett'!R2942)</f>
        <v>15306</v>
      </c>
      <c r="C2942" s="162" t="str">
        <f>IF(ISBLANK('Nomenklatur komplett'!S2942),"-",'Nomenklatur komplett'!S2942)</f>
        <v>Seftigen</v>
      </c>
    </row>
    <row r="2943" spans="1:3" x14ac:dyDescent="0.2">
      <c r="A2943" s="161" t="str">
        <f>IF(ISBLANK('Nomenklatur komplett'!Q2943),"",'Nomenklatur komplett'!Q2943)</f>
        <v/>
      </c>
      <c r="B2943" s="161">
        <f>IF(ISBLANK('Nomenklatur komplett'!R2943),"",'Nomenklatur komplett'!R2943)</f>
        <v>12992</v>
      </c>
      <c r="C2943" s="162" t="str">
        <f>IF(ISBLANK('Nomenklatur komplett'!S2943),"-",'Nomenklatur komplett'!S2943)</f>
        <v>Seigneux</v>
      </c>
    </row>
    <row r="2944" spans="1:3" x14ac:dyDescent="0.2">
      <c r="A2944" s="161" t="str">
        <f>IF(ISBLANK('Nomenklatur komplett'!Q2944),"",'Nomenklatur komplett'!Q2944)</f>
        <v/>
      </c>
      <c r="B2944" s="161">
        <f>IF(ISBLANK('Nomenklatur komplett'!R2944),"",'Nomenklatur komplett'!R2944)</f>
        <v>12963</v>
      </c>
      <c r="C2944" s="162" t="str">
        <f>IF(ISBLANK('Nomenklatur komplett'!S2944),"-",'Nomenklatur komplett'!S2944)</f>
        <v>Seiry</v>
      </c>
    </row>
    <row r="2945" spans="1:3" x14ac:dyDescent="0.2">
      <c r="A2945" s="161" t="str">
        <f>IF(ISBLANK('Nomenklatur komplett'!Q2945),"",'Nomenklatur komplett'!Q2945)</f>
        <v/>
      </c>
      <c r="B2945" s="161">
        <f>IF(ISBLANK('Nomenklatur komplett'!R2945),"",'Nomenklatur komplett'!R2945)</f>
        <v>11018</v>
      </c>
      <c r="C2945" s="162" t="str">
        <f>IF(ISBLANK('Nomenklatur komplett'!S2945),"-",'Nomenklatur komplett'!S2945)</f>
        <v>Seleute</v>
      </c>
    </row>
    <row r="2946" spans="1:3" x14ac:dyDescent="0.2">
      <c r="A2946" s="161" t="str">
        <f>IF(ISBLANK('Nomenklatur komplett'!Q2946),"",'Nomenklatur komplett'!Q2946)</f>
        <v/>
      </c>
      <c r="B2946" s="161">
        <f>IF(ISBLANK('Nomenklatur komplett'!R2946),"",'Nomenklatur komplett'!R2946)</f>
        <v>13004</v>
      </c>
      <c r="C2946" s="162" t="str">
        <f>IF(ISBLANK('Nomenklatur komplett'!S2946),"-",'Nomenklatur komplett'!S2946)</f>
        <v>Selkingen</v>
      </c>
    </row>
    <row r="2947" spans="1:3" x14ac:dyDescent="0.2">
      <c r="A2947" s="161" t="str">
        <f>IF(ISBLANK('Nomenklatur komplett'!Q2947),"",'Nomenklatur komplett'!Q2947)</f>
        <v/>
      </c>
      <c r="B2947" s="161">
        <f>IF(ISBLANK('Nomenklatur komplett'!R2947),"",'Nomenklatur komplett'!R2947)</f>
        <v>10177</v>
      </c>
      <c r="C2947" s="162" t="str">
        <f>IF(ISBLANK('Nomenklatur komplett'!S2947),"-",'Nomenklatur komplett'!S2947)</f>
        <v>Selma</v>
      </c>
    </row>
    <row r="2948" spans="1:3" x14ac:dyDescent="0.2">
      <c r="A2948" s="161">
        <f>IF(ISBLANK('Nomenklatur komplett'!Q2948),"",'Nomenklatur komplett'!Q2948)</f>
        <v>2833</v>
      </c>
      <c r="B2948" s="161">
        <f>IF(ISBLANK('Nomenklatur komplett'!R2948),"",'Nomenklatur komplett'!R2948)</f>
        <v>13778</v>
      </c>
      <c r="C2948" s="162" t="str">
        <f>IF(ISBLANK('Nomenklatur komplett'!S2948),"-",'Nomenklatur komplett'!S2948)</f>
        <v>Seltisberg</v>
      </c>
    </row>
    <row r="2949" spans="1:3" x14ac:dyDescent="0.2">
      <c r="A2949" s="161">
        <f>IF(ISBLANK('Nomenklatur komplett'!Q2949),"",'Nomenklatur komplett'!Q2949)</f>
        <v>2556</v>
      </c>
      <c r="B2949" s="161">
        <f>IF(ISBLANK('Nomenklatur komplett'!R2949),"",'Nomenklatur komplett'!R2949)</f>
        <v>13003</v>
      </c>
      <c r="C2949" s="162" t="str">
        <f>IF(ISBLANK('Nomenklatur komplett'!S2949),"-",'Nomenklatur komplett'!S2949)</f>
        <v>Selzach</v>
      </c>
    </row>
    <row r="2950" spans="1:3" x14ac:dyDescent="0.2">
      <c r="A2950" s="161">
        <f>IF(ISBLANK('Nomenklatur komplett'!Q2950),"",'Nomenklatur komplett'!Q2950)</f>
        <v>6035</v>
      </c>
      <c r="B2950" s="161">
        <f>IF(ISBLANK('Nomenklatur komplett'!R2950),"",'Nomenklatur komplett'!R2950)</f>
        <v>13002</v>
      </c>
      <c r="C2950" s="162" t="str">
        <f>IF(ISBLANK('Nomenklatur komplett'!S2950),"-",'Nomenklatur komplett'!S2950)</f>
        <v>Sembrancher</v>
      </c>
    </row>
    <row r="2951" spans="1:3" x14ac:dyDescent="0.2">
      <c r="A2951" s="161" t="str">
        <f>IF(ISBLANK('Nomenklatur komplett'!Q2951),"",'Nomenklatur komplett'!Q2951)</f>
        <v/>
      </c>
      <c r="B2951" s="161">
        <f>IF(ISBLANK('Nomenklatur komplett'!R2951),"",'Nomenklatur komplett'!R2951)</f>
        <v>13001</v>
      </c>
      <c r="C2951" s="162" t="str">
        <f>IF(ISBLANK('Nomenklatur komplett'!S2951),"-",'Nomenklatur komplett'!S2951)</f>
        <v>Sementina</v>
      </c>
    </row>
    <row r="2952" spans="1:3" x14ac:dyDescent="0.2">
      <c r="A2952" s="161" t="str">
        <f>IF(ISBLANK('Nomenklatur komplett'!Q2952),"",'Nomenklatur komplett'!Q2952)</f>
        <v/>
      </c>
      <c r="B2952" s="161">
        <f>IF(ISBLANK('Nomenklatur komplett'!R2952),"",'Nomenklatur komplett'!R2952)</f>
        <v>13000</v>
      </c>
      <c r="C2952" s="162" t="str">
        <f>IF(ISBLANK('Nomenklatur komplett'!S2952),"-",'Nomenklatur komplett'!S2952)</f>
        <v>Semione</v>
      </c>
    </row>
    <row r="2953" spans="1:3" x14ac:dyDescent="0.2">
      <c r="A2953" s="161">
        <f>IF(ISBLANK('Nomenklatur komplett'!Q2953),"",'Nomenklatur komplett'!Q2953)</f>
        <v>1102</v>
      </c>
      <c r="B2953" s="161">
        <f>IF(ISBLANK('Nomenklatur komplett'!R2953),"",'Nomenklatur komplett'!R2953)</f>
        <v>15587</v>
      </c>
      <c r="C2953" s="162" t="str">
        <f>IF(ISBLANK('Nomenklatur komplett'!S2953),"-",'Nomenklatur komplett'!S2953)</f>
        <v>Sempach</v>
      </c>
    </row>
    <row r="2954" spans="1:3" x14ac:dyDescent="0.2">
      <c r="A2954" s="161">
        <f>IF(ISBLANK('Nomenklatur komplett'!Q2954),"",'Nomenklatur komplett'!Q2954)</f>
        <v>2336</v>
      </c>
      <c r="B2954" s="161">
        <f>IF(ISBLANK('Nomenklatur komplett'!R2954),"",'Nomenklatur komplett'!R2954)</f>
        <v>13207</v>
      </c>
      <c r="C2954" s="162" t="str">
        <f>IF(ISBLANK('Nomenklatur komplett'!S2954),"-",'Nomenklatur komplett'!S2954)</f>
        <v>Semsales</v>
      </c>
    </row>
    <row r="2955" spans="1:3" x14ac:dyDescent="0.2">
      <c r="A2955" s="161">
        <f>IF(ISBLANK('Nomenklatur komplett'!Q2955),"",'Nomenklatur komplett'!Q2955)</f>
        <v>5499</v>
      </c>
      <c r="B2955" s="161">
        <f>IF(ISBLANK('Nomenklatur komplett'!R2955),"",'Nomenklatur komplett'!R2955)</f>
        <v>14594</v>
      </c>
      <c r="C2955" s="162" t="str">
        <f>IF(ISBLANK('Nomenklatur komplett'!S2955),"-",'Nomenklatur komplett'!S2955)</f>
        <v>Senarclens</v>
      </c>
    </row>
    <row r="2956" spans="1:3" x14ac:dyDescent="0.2">
      <c r="A2956" s="161">
        <f>IF(ISBLANK('Nomenklatur komplett'!Q2956),"",'Nomenklatur komplett'!Q2956)</f>
        <v>3274</v>
      </c>
      <c r="B2956" s="161">
        <f>IF(ISBLANK('Nomenklatur komplett'!R2956),"",'Nomenklatur komplett'!R2956)</f>
        <v>14408</v>
      </c>
      <c r="C2956" s="162" t="str">
        <f>IF(ISBLANK('Nomenklatur komplett'!S2956),"-",'Nomenklatur komplett'!S2956)</f>
        <v>Sennwald</v>
      </c>
    </row>
    <row r="2957" spans="1:3" x14ac:dyDescent="0.2">
      <c r="A2957" s="161" t="str">
        <f>IF(ISBLANK('Nomenklatur komplett'!Q2957),"",'Nomenklatur komplett'!Q2957)</f>
        <v/>
      </c>
      <c r="B2957" s="161">
        <f>IF(ISBLANK('Nomenklatur komplett'!R2957),"",'Nomenklatur komplett'!R2957)</f>
        <v>10139</v>
      </c>
      <c r="C2957" s="162" t="str">
        <f>IF(ISBLANK('Nomenklatur komplett'!S2957),"-",'Nomenklatur komplett'!S2957)</f>
        <v>Sent</v>
      </c>
    </row>
    <row r="2958" spans="1:3" x14ac:dyDescent="0.2">
      <c r="A2958" s="161" t="str">
        <f>IF(ISBLANK('Nomenklatur komplett'!Q2958),"",'Nomenklatur komplett'!Q2958)</f>
        <v/>
      </c>
      <c r="B2958" s="161">
        <f>IF(ISBLANK('Nomenklatur komplett'!R2958),"",'Nomenklatur komplett'!R2958)</f>
        <v>12997</v>
      </c>
      <c r="C2958" s="162" t="str">
        <f>IF(ISBLANK('Nomenklatur komplett'!S2958),"-",'Nomenklatur komplett'!S2958)</f>
        <v>Senèdes</v>
      </c>
    </row>
    <row r="2959" spans="1:3" x14ac:dyDescent="0.2">
      <c r="A2959" s="161">
        <f>IF(ISBLANK('Nomenklatur komplett'!Q2959),"",'Nomenklatur komplett'!Q2959)</f>
        <v>4209</v>
      </c>
      <c r="B2959" s="161">
        <f>IF(ISBLANK('Nomenklatur komplett'!R2959),"",'Nomenklatur komplett'!R2959)</f>
        <v>12996</v>
      </c>
      <c r="C2959" s="162" t="str">
        <f>IF(ISBLANK('Nomenklatur komplett'!S2959),"-",'Nomenklatur komplett'!S2959)</f>
        <v>Seon</v>
      </c>
    </row>
    <row r="2960" spans="1:3" x14ac:dyDescent="0.2">
      <c r="A2960" s="161">
        <f>IF(ISBLANK('Nomenklatur komplett'!Q2960),"",'Nomenklatur komplett'!Q2960)</f>
        <v>5762</v>
      </c>
      <c r="B2960" s="161">
        <f>IF(ISBLANK('Nomenklatur komplett'!R2960),"",'Nomenklatur komplett'!R2960)</f>
        <v>14595</v>
      </c>
      <c r="C2960" s="162" t="str">
        <f>IF(ISBLANK('Nomenklatur komplett'!S2960),"-",'Nomenklatur komplett'!S2960)</f>
        <v>Sergey</v>
      </c>
    </row>
    <row r="2961" spans="1:3" x14ac:dyDescent="0.2">
      <c r="A2961" s="161" t="str">
        <f>IF(ISBLANK('Nomenklatur komplett'!Q2961),"",'Nomenklatur komplett'!Q2961)</f>
        <v/>
      </c>
      <c r="B2961" s="161">
        <f>IF(ISBLANK('Nomenklatur komplett'!R2961),"",'Nomenklatur komplett'!R2961)</f>
        <v>16211</v>
      </c>
      <c r="C2961" s="162" t="str">
        <f>IF(ISBLANK('Nomenklatur komplett'!S2961),"-",'Nomenklatur komplett'!S2961)</f>
        <v>Serneus</v>
      </c>
    </row>
    <row r="2962" spans="1:3" x14ac:dyDescent="0.2">
      <c r="A2962" s="161">
        <f>IF(ISBLANK('Nomenklatur komplett'!Q2962),"",'Nomenklatur komplett'!Q2962)</f>
        <v>5050</v>
      </c>
      <c r="B2962" s="161">
        <f>IF(ISBLANK('Nomenklatur komplett'!R2962),"",'Nomenklatur komplett'!R2962)</f>
        <v>15509</v>
      </c>
      <c r="C2962" s="162" t="str">
        <f>IF(ISBLANK('Nomenklatur komplett'!S2962),"-",'Nomenklatur komplett'!S2962)</f>
        <v>Serravalle</v>
      </c>
    </row>
    <row r="2963" spans="1:3" x14ac:dyDescent="0.2">
      <c r="A2963" s="161">
        <f>IF(ISBLANK('Nomenklatur komplett'!Q2963),"",'Nomenklatur komplett'!Q2963)</f>
        <v>5799</v>
      </c>
      <c r="B2963" s="161">
        <f>IF(ISBLANK('Nomenklatur komplett'!R2963),"",'Nomenklatur komplett'!R2963)</f>
        <v>15505</v>
      </c>
      <c r="C2963" s="162" t="str">
        <f>IF(ISBLANK('Nomenklatur komplett'!S2963),"-",'Nomenklatur komplett'!S2963)</f>
        <v>Servion</v>
      </c>
    </row>
    <row r="2964" spans="1:3" x14ac:dyDescent="0.2">
      <c r="A2964" s="161">
        <f>IF(ISBLANK('Nomenklatur komplett'!Q2964),"",'Nomenklatur komplett'!Q2964)</f>
        <v>5222</v>
      </c>
      <c r="B2964" s="161">
        <f>IF(ISBLANK('Nomenklatur komplett'!R2964),"",'Nomenklatur komplett'!R2964)</f>
        <v>12993</v>
      </c>
      <c r="C2964" s="162" t="str">
        <f>IF(ISBLANK('Nomenklatur komplett'!S2964),"-",'Nomenklatur komplett'!S2964)</f>
        <v>Sessa</v>
      </c>
    </row>
    <row r="2965" spans="1:3" x14ac:dyDescent="0.2">
      <c r="A2965" s="161" t="str">
        <f>IF(ISBLANK('Nomenklatur komplett'!Q2965),"",'Nomenklatur komplett'!Q2965)</f>
        <v/>
      </c>
      <c r="B2965" s="161">
        <f>IF(ISBLANK('Nomenklatur komplett'!R2965),"",'Nomenklatur komplett'!R2965)</f>
        <v>16485</v>
      </c>
      <c r="C2965" s="162" t="str">
        <f>IF(ISBLANK('Nomenklatur komplett'!S2965),"-",'Nomenklatur komplett'!S2965)</f>
        <v>Seth</v>
      </c>
    </row>
    <row r="2966" spans="1:3" x14ac:dyDescent="0.2">
      <c r="A2966" s="161">
        <f>IF(ISBLANK('Nomenklatur komplett'!Q2966),"",'Nomenklatur komplett'!Q2966)</f>
        <v>227</v>
      </c>
      <c r="B2966" s="161">
        <f>IF(ISBLANK('Nomenklatur komplett'!R2966),"",'Nomenklatur komplett'!R2966)</f>
        <v>12977</v>
      </c>
      <c r="C2966" s="162" t="str">
        <f>IF(ISBLANK('Nomenklatur komplett'!S2966),"-",'Nomenklatur komplett'!S2966)</f>
        <v>Seuzach</v>
      </c>
    </row>
    <row r="2967" spans="1:3" x14ac:dyDescent="0.2">
      <c r="A2967" s="161">
        <f>IF(ISBLANK('Nomenklatur komplett'!Q2967),"",'Nomenklatur komplett'!Q2967)</f>
        <v>3275</v>
      </c>
      <c r="B2967" s="161">
        <f>IF(ISBLANK('Nomenklatur komplett'!R2967),"",'Nomenklatur komplett'!R2967)</f>
        <v>14409</v>
      </c>
      <c r="C2967" s="162" t="str">
        <f>IF(ISBLANK('Nomenklatur komplett'!S2967),"-",'Nomenklatur komplett'!S2967)</f>
        <v>Sevelen</v>
      </c>
    </row>
    <row r="2968" spans="1:3" x14ac:dyDescent="0.2">
      <c r="A2968" s="161" t="str">
        <f>IF(ISBLANK('Nomenklatur komplett'!Q2968),"",'Nomenklatur komplett'!Q2968)</f>
        <v/>
      </c>
      <c r="B2968" s="161">
        <f>IF(ISBLANK('Nomenklatur komplett'!R2968),"",'Nomenklatur komplett'!R2968)</f>
        <v>10041</v>
      </c>
      <c r="C2968" s="162" t="str">
        <f>IF(ISBLANK('Nomenklatur komplett'!S2968),"-",'Nomenklatur komplett'!S2968)</f>
        <v>Sevgein</v>
      </c>
    </row>
    <row r="2969" spans="1:3" x14ac:dyDescent="0.2">
      <c r="A2969" s="161" t="str">
        <f>IF(ISBLANK('Nomenklatur komplett'!Q2969),"",'Nomenklatur komplett'!Q2969)</f>
        <v/>
      </c>
      <c r="B2969" s="161">
        <f>IF(ISBLANK('Nomenklatur komplett'!R2969),"",'Nomenklatur komplett'!R2969)</f>
        <v>10200</v>
      </c>
      <c r="C2969" s="162" t="str">
        <f>IF(ISBLANK('Nomenklatur komplett'!S2969),"-",'Nomenklatur komplett'!S2969)</f>
        <v>Siat</v>
      </c>
    </row>
    <row r="2970" spans="1:3" x14ac:dyDescent="0.2">
      <c r="A2970" s="161">
        <f>IF(ISBLANK('Nomenklatur komplett'!Q2970),"",'Nomenklatur komplett'!Q2970)</f>
        <v>2953</v>
      </c>
      <c r="B2970" s="161">
        <f>IF(ISBLANK('Nomenklatur komplett'!R2970),"",'Nomenklatur komplett'!R2970)</f>
        <v>12989</v>
      </c>
      <c r="C2970" s="162" t="str">
        <f>IF(ISBLANK('Nomenklatur komplett'!S2970),"-",'Nomenklatur komplett'!S2970)</f>
        <v>Siblingen</v>
      </c>
    </row>
    <row r="2971" spans="1:3" x14ac:dyDescent="0.2">
      <c r="A2971" s="161" t="str">
        <f>IF(ISBLANK('Nomenklatur komplett'!Q2971),"",'Nomenklatur komplett'!Q2971)</f>
        <v/>
      </c>
      <c r="B2971" s="161">
        <f>IF(ISBLANK('Nomenklatur komplett'!R2971),"",'Nomenklatur komplett'!R2971)</f>
        <v>11300</v>
      </c>
      <c r="C2971" s="162" t="str">
        <f>IF(ISBLANK('Nomenklatur komplett'!S2971),"-",'Nomenklatur komplett'!S2971)</f>
        <v>Siegershausen</v>
      </c>
    </row>
    <row r="2972" spans="1:3" x14ac:dyDescent="0.2">
      <c r="A2972" s="161">
        <f>IF(ISBLANK('Nomenklatur komplett'!Q2972),"",'Nomenklatur komplett'!Q2972)</f>
        <v>6248</v>
      </c>
      <c r="B2972" s="161">
        <f>IF(ISBLANK('Nomenklatur komplett'!R2972),"",'Nomenklatur komplett'!R2972)</f>
        <v>13227</v>
      </c>
      <c r="C2972" s="162" t="str">
        <f>IF(ISBLANK('Nomenklatur komplett'!S2972),"-",'Nomenklatur komplett'!S2972)</f>
        <v>Sierre</v>
      </c>
    </row>
    <row r="2973" spans="1:3" x14ac:dyDescent="0.2">
      <c r="A2973" s="161" t="str">
        <f>IF(ISBLANK('Nomenklatur komplett'!Q2973),"",'Nomenklatur komplett'!Q2973)</f>
        <v/>
      </c>
      <c r="B2973" s="161">
        <f>IF(ISBLANK('Nomenklatur komplett'!R2973),"",'Nomenklatur komplett'!R2973)</f>
        <v>12988</v>
      </c>
      <c r="C2973" s="162" t="str">
        <f>IF(ISBLANK('Nomenklatur komplett'!S2973),"-",'Nomenklatur komplett'!S2973)</f>
        <v>Sigirino</v>
      </c>
    </row>
    <row r="2974" spans="1:3" x14ac:dyDescent="0.2">
      <c r="A2974" s="161">
        <f>IF(ISBLANK('Nomenklatur komplett'!Q2974),"",'Nomenklatur komplett'!Q2974)</f>
        <v>4319</v>
      </c>
      <c r="B2974" s="161">
        <f>IF(ISBLANK('Nomenklatur komplett'!R2974),"",'Nomenklatur komplett'!R2974)</f>
        <v>12987</v>
      </c>
      <c r="C2974" s="162" t="str">
        <f>IF(ISBLANK('Nomenklatur komplett'!S2974),"-",'Nomenklatur komplett'!S2974)</f>
        <v>Siglistorf</v>
      </c>
    </row>
    <row r="2975" spans="1:3" x14ac:dyDescent="0.2">
      <c r="A2975" s="161">
        <f>IF(ISBLANK('Nomenklatur komplett'!Q2975),"",'Nomenklatur komplett'!Q2975)</f>
        <v>907</v>
      </c>
      <c r="B2975" s="161">
        <f>IF(ISBLANK('Nomenklatur komplett'!R2975),"",'Nomenklatur komplett'!R2975)</f>
        <v>15317</v>
      </c>
      <c r="C2975" s="162" t="str">
        <f>IF(ISBLANK('Nomenklatur komplett'!S2975),"-",'Nomenklatur komplett'!S2975)</f>
        <v>Signau</v>
      </c>
    </row>
    <row r="2976" spans="1:3" x14ac:dyDescent="0.2">
      <c r="A2976" s="161">
        <f>IF(ISBLANK('Nomenklatur komplett'!Q2976),"",'Nomenklatur komplett'!Q2976)</f>
        <v>5728</v>
      </c>
      <c r="B2976" s="161">
        <f>IF(ISBLANK('Nomenklatur komplett'!R2976),"",'Nomenklatur komplett'!R2976)</f>
        <v>14598</v>
      </c>
      <c r="C2976" s="162" t="str">
        <f>IF(ISBLANK('Nomenklatur komplett'!S2976),"-",'Nomenklatur komplett'!S2976)</f>
        <v>Signy-Avenex</v>
      </c>
    </row>
    <row r="2977" spans="1:3" x14ac:dyDescent="0.2">
      <c r="A2977" s="161" t="str">
        <f>IF(ISBLANK('Nomenklatur komplett'!Q2977),"",'Nomenklatur komplett'!Q2977)</f>
        <v/>
      </c>
      <c r="B2977" s="161">
        <f>IF(ISBLANK('Nomenklatur komplett'!R2977),"",'Nomenklatur komplett'!R2977)</f>
        <v>16575</v>
      </c>
      <c r="C2977" s="162" t="str">
        <f>IF(ISBLANK('Nomenklatur komplett'!S2977),"-",'Nomenklatur komplett'!S2977)</f>
        <v>Signôra</v>
      </c>
    </row>
    <row r="2978" spans="1:3" x14ac:dyDescent="0.2">
      <c r="A2978" s="161">
        <f>IF(ISBLANK('Nomenklatur komplett'!Q2978),"",'Nomenklatur komplett'!Q2978)</f>
        <v>938</v>
      </c>
      <c r="B2978" s="161">
        <f>IF(ISBLANK('Nomenklatur komplett'!R2978),"",'Nomenklatur komplett'!R2978)</f>
        <v>15335</v>
      </c>
      <c r="C2978" s="162" t="str">
        <f>IF(ISBLANK('Nomenklatur komplett'!S2978),"-",'Nomenklatur komplett'!S2978)</f>
        <v>Sigriswil</v>
      </c>
    </row>
    <row r="2979" spans="1:3" x14ac:dyDescent="0.2">
      <c r="A2979" s="161">
        <f>IF(ISBLANK('Nomenklatur komplett'!Q2979),"",'Nomenklatur komplett'!Q2979)</f>
        <v>1216</v>
      </c>
      <c r="B2979" s="161">
        <f>IF(ISBLANK('Nomenklatur komplett'!R2979),"",'Nomenklatur komplett'!R2979)</f>
        <v>12985</v>
      </c>
      <c r="C2979" s="162" t="str">
        <f>IF(ISBLANK('Nomenklatur komplett'!S2979),"-",'Nomenklatur komplett'!S2979)</f>
        <v>Silenen</v>
      </c>
    </row>
    <row r="2980" spans="1:3" x14ac:dyDescent="0.2">
      <c r="A2980" s="161">
        <f>IF(ISBLANK('Nomenklatur komplett'!Q2980),"",'Nomenklatur komplett'!Q2980)</f>
        <v>3640</v>
      </c>
      <c r="B2980" s="161">
        <f>IF(ISBLANK('Nomenklatur komplett'!R2980),"",'Nomenklatur komplett'!R2980)</f>
        <v>15978</v>
      </c>
      <c r="C2980" s="162" t="str">
        <f>IF(ISBLANK('Nomenklatur komplett'!S2980),"-",'Nomenklatur komplett'!S2980)</f>
        <v>Sils im Domleschg</v>
      </c>
    </row>
    <row r="2981" spans="1:3" x14ac:dyDescent="0.2">
      <c r="A2981" s="161" t="str">
        <f>IF(ISBLANK('Nomenklatur komplett'!Q2981),"",'Nomenklatur komplett'!Q2981)</f>
        <v/>
      </c>
      <c r="B2981" s="161">
        <f>IF(ISBLANK('Nomenklatur komplett'!R2981),"",'Nomenklatur komplett'!R2981)</f>
        <v>16484</v>
      </c>
      <c r="C2981" s="162" t="str">
        <f>IF(ISBLANK('Nomenklatur komplett'!S2981),"-",'Nomenklatur komplett'!S2981)</f>
        <v>Sils im Engadin</v>
      </c>
    </row>
    <row r="2982" spans="1:3" x14ac:dyDescent="0.2">
      <c r="A2982" s="161">
        <f>IF(ISBLANK('Nomenklatur komplett'!Q2982),"",'Nomenklatur komplett'!Q2982)</f>
        <v>3789</v>
      </c>
      <c r="B2982" s="161">
        <f>IF(ISBLANK('Nomenklatur komplett'!R2982),"",'Nomenklatur komplett'!R2982)</f>
        <v>16009</v>
      </c>
      <c r="C2982" s="162" t="str">
        <f>IF(ISBLANK('Nomenklatur komplett'!S2982),"-",'Nomenklatur komplett'!S2982)</f>
        <v>Sils im Engadin/Segl</v>
      </c>
    </row>
    <row r="2983" spans="1:3" x14ac:dyDescent="0.2">
      <c r="A2983" s="161">
        <f>IF(ISBLANK('Nomenklatur komplett'!Q2983),"",'Nomenklatur komplett'!Q2983)</f>
        <v>3790</v>
      </c>
      <c r="B2983" s="161">
        <f>IF(ISBLANK('Nomenklatur komplett'!R2983),"",'Nomenklatur komplett'!R2983)</f>
        <v>16010</v>
      </c>
      <c r="C2983" s="162" t="str">
        <f>IF(ISBLANK('Nomenklatur komplett'!S2983),"-",'Nomenklatur komplett'!S2983)</f>
        <v>Silvaplana</v>
      </c>
    </row>
    <row r="2984" spans="1:3" x14ac:dyDescent="0.2">
      <c r="A2984" s="161">
        <f>IF(ISBLANK('Nomenklatur komplett'!Q2984),"",'Nomenklatur komplett'!Q2984)</f>
        <v>6009</v>
      </c>
      <c r="B2984" s="161">
        <f>IF(ISBLANK('Nomenklatur komplett'!R2984),"",'Nomenklatur komplett'!R2984)</f>
        <v>12984</v>
      </c>
      <c r="C2984" s="162" t="str">
        <f>IF(ISBLANK('Nomenklatur komplett'!S2984),"-",'Nomenklatur komplett'!S2984)</f>
        <v>Simplon</v>
      </c>
    </row>
    <row r="2985" spans="1:3" x14ac:dyDescent="0.2">
      <c r="A2985" s="161">
        <f>IF(ISBLANK('Nomenklatur komplett'!Q2985),"",'Nomenklatur komplett'!Q2985)</f>
        <v>4239</v>
      </c>
      <c r="B2985" s="161">
        <f>IF(ISBLANK('Nomenklatur komplett'!R2985),"",'Nomenklatur komplett'!R2985)</f>
        <v>12983</v>
      </c>
      <c r="C2985" s="162" t="str">
        <f>IF(ISBLANK('Nomenklatur komplett'!S2985),"-",'Nomenklatur komplett'!S2985)</f>
        <v>Sins</v>
      </c>
    </row>
    <row r="2986" spans="1:3" x14ac:dyDescent="0.2">
      <c r="A2986" s="161">
        <f>IF(ISBLANK('Nomenklatur komplett'!Q2986),"",'Nomenklatur komplett'!Q2986)</f>
        <v>6266</v>
      </c>
      <c r="B2986" s="161">
        <f>IF(ISBLANK('Nomenklatur komplett'!R2986),"",'Nomenklatur komplett'!R2986)</f>
        <v>16076</v>
      </c>
      <c r="C2986" s="162" t="str">
        <f>IF(ISBLANK('Nomenklatur komplett'!S2986),"-",'Nomenklatur komplett'!S2986)</f>
        <v>Sion</v>
      </c>
    </row>
    <row r="2987" spans="1:3" x14ac:dyDescent="0.2">
      <c r="A2987" s="161">
        <f>IF(ISBLANK('Nomenklatur komplett'!Q2987),"",'Nomenklatur komplett'!Q2987)</f>
        <v>4761</v>
      </c>
      <c r="B2987" s="161">
        <f>IF(ISBLANK('Nomenklatur komplett'!R2987),"",'Nomenklatur komplett'!R2987)</f>
        <v>15453</v>
      </c>
      <c r="C2987" s="162" t="str">
        <f>IF(ISBLANK('Nomenklatur komplett'!S2987),"-",'Nomenklatur komplett'!S2987)</f>
        <v>Sirnach</v>
      </c>
    </row>
    <row r="2988" spans="1:3" x14ac:dyDescent="0.2">
      <c r="A2988" s="161">
        <f>IF(ISBLANK('Nomenklatur komplett'!Q2988),"",'Nomenklatur komplett'!Q2988)</f>
        <v>499</v>
      </c>
      <c r="B2988" s="161">
        <f>IF(ISBLANK('Nomenklatur komplett'!R2988),"",'Nomenklatur komplett'!R2988)</f>
        <v>15108</v>
      </c>
      <c r="C2988" s="162" t="str">
        <f>IF(ISBLANK('Nomenklatur komplett'!S2988),"-",'Nomenklatur komplett'!S2988)</f>
        <v>Siselen</v>
      </c>
    </row>
    <row r="2989" spans="1:3" x14ac:dyDescent="0.2">
      <c r="A2989" s="161">
        <f>IF(ISBLANK('Nomenklatur komplett'!Q2989),"",'Nomenklatur komplett'!Q2989)</f>
        <v>1217</v>
      </c>
      <c r="B2989" s="161">
        <f>IF(ISBLANK('Nomenklatur komplett'!R2989),"",'Nomenklatur komplett'!R2989)</f>
        <v>12981</v>
      </c>
      <c r="C2989" s="162" t="str">
        <f>IF(ISBLANK('Nomenklatur komplett'!S2989),"-",'Nomenklatur komplett'!S2989)</f>
        <v>Sisikon</v>
      </c>
    </row>
    <row r="2990" spans="1:3" x14ac:dyDescent="0.2">
      <c r="A2990" s="161">
        <f>IF(ISBLANK('Nomenklatur komplett'!Q2990),"",'Nomenklatur komplett'!Q2990)</f>
        <v>2861</v>
      </c>
      <c r="B2990" s="161">
        <f>IF(ISBLANK('Nomenklatur komplett'!R2990),"",'Nomenklatur komplett'!R2990)</f>
        <v>13800</v>
      </c>
      <c r="C2990" s="162" t="str">
        <f>IF(ISBLANK('Nomenklatur komplett'!S2990),"-",'Nomenklatur komplett'!S2990)</f>
        <v>Sissach</v>
      </c>
    </row>
    <row r="2991" spans="1:3" x14ac:dyDescent="0.2">
      <c r="A2991" s="161">
        <f>IF(ISBLANK('Nomenklatur komplett'!Q2991),"",'Nomenklatur komplett'!Q2991)</f>
        <v>4177</v>
      </c>
      <c r="B2991" s="161">
        <f>IF(ISBLANK('Nomenklatur komplett'!R2991),"",'Nomenklatur komplett'!R2991)</f>
        <v>12980</v>
      </c>
      <c r="C2991" s="162" t="str">
        <f>IF(ISBLANK('Nomenklatur komplett'!S2991),"-",'Nomenklatur komplett'!S2991)</f>
        <v>Sisseln</v>
      </c>
    </row>
    <row r="2992" spans="1:3" x14ac:dyDescent="0.2">
      <c r="A2992" s="161" t="str">
        <f>IF(ISBLANK('Nomenklatur komplett'!Q2992),"",'Nomenklatur komplett'!Q2992)</f>
        <v/>
      </c>
      <c r="B2992" s="161">
        <f>IF(ISBLANK('Nomenklatur komplett'!R2992),"",'Nomenklatur komplett'!R2992)</f>
        <v>12979</v>
      </c>
      <c r="C2992" s="162" t="str">
        <f>IF(ISBLANK('Nomenklatur komplett'!S2992),"-",'Nomenklatur komplett'!S2992)</f>
        <v>Sitterdorf</v>
      </c>
    </row>
    <row r="2993" spans="1:3" x14ac:dyDescent="0.2">
      <c r="A2993" s="161">
        <f>IF(ISBLANK('Nomenklatur komplett'!Q2993),"",'Nomenklatur komplett'!Q2993)</f>
        <v>2099</v>
      </c>
      <c r="B2993" s="161">
        <f>IF(ISBLANK('Nomenklatur komplett'!R2993),"",'Nomenklatur komplett'!R2993)</f>
        <v>14477</v>
      </c>
      <c r="C2993" s="162" t="str">
        <f>IF(ISBLANK('Nomenklatur komplett'!S2993),"-",'Nomenklatur komplett'!S2993)</f>
        <v>Siviriez</v>
      </c>
    </row>
    <row r="2994" spans="1:3" x14ac:dyDescent="0.2">
      <c r="A2994" s="161">
        <f>IF(ISBLANK('Nomenklatur komplett'!Q2994),"",'Nomenklatur komplett'!Q2994)</f>
        <v>3823</v>
      </c>
      <c r="B2994" s="161">
        <f>IF(ISBLANK('Nomenklatur komplett'!R2994),"",'Nomenklatur komplett'!R2994)</f>
        <v>16018</v>
      </c>
      <c r="C2994" s="162" t="str">
        <f>IF(ISBLANK('Nomenklatur komplett'!S2994),"-",'Nomenklatur komplett'!S2994)</f>
        <v>Soazza</v>
      </c>
    </row>
    <row r="2995" spans="1:3" x14ac:dyDescent="0.2">
      <c r="A2995" s="161" t="str">
        <f>IF(ISBLANK('Nomenklatur komplett'!Q2995),"",'Nomenklatur komplett'!Q2995)</f>
        <v/>
      </c>
      <c r="B2995" s="161">
        <f>IF(ISBLANK('Nomenklatur komplett'!R2995),"",'Nomenklatur komplett'!R2995)</f>
        <v>12978</v>
      </c>
      <c r="C2995" s="162" t="str">
        <f>IF(ISBLANK('Nomenklatur komplett'!S2995),"-",'Nomenklatur komplett'!S2995)</f>
        <v>Sobrio</v>
      </c>
    </row>
    <row r="2996" spans="1:3" x14ac:dyDescent="0.2">
      <c r="A2996" s="161" t="str">
        <f>IF(ISBLANK('Nomenklatur komplett'!Q2996),"",'Nomenklatur komplett'!Q2996)</f>
        <v/>
      </c>
      <c r="B2996" s="161">
        <f>IF(ISBLANK('Nomenklatur komplett'!R2996),"",'Nomenklatur komplett'!R2996)</f>
        <v>10121</v>
      </c>
      <c r="C2996" s="162" t="str">
        <f>IF(ISBLANK('Nomenklatur komplett'!S2996),"-",'Nomenklatur komplett'!S2996)</f>
        <v>Soglio</v>
      </c>
    </row>
    <row r="2997" spans="1:3" x14ac:dyDescent="0.2">
      <c r="A2997" s="161" t="str">
        <f>IF(ISBLANK('Nomenklatur komplett'!Q2997),"",'Nomenklatur komplett'!Q2997)</f>
        <v/>
      </c>
      <c r="B2997" s="161">
        <f>IF(ISBLANK('Nomenklatur komplett'!R2997),"",'Nomenklatur komplett'!R2997)</f>
        <v>16436</v>
      </c>
      <c r="C2997" s="162" t="str">
        <f>IF(ISBLANK('Nomenklatur komplett'!S2997),"-",'Nomenklatur komplett'!S2997)</f>
        <v>Solduno</v>
      </c>
    </row>
    <row r="2998" spans="1:3" x14ac:dyDescent="0.2">
      <c r="A2998" s="161">
        <f>IF(ISBLANK('Nomenklatur komplett'!Q2998),"",'Nomenklatur komplett'!Q2998)</f>
        <v>2601</v>
      </c>
      <c r="B2998" s="161">
        <f>IF(ISBLANK('Nomenklatur komplett'!R2998),"",'Nomenklatur komplett'!R2998)</f>
        <v>10384</v>
      </c>
      <c r="C2998" s="162" t="str">
        <f>IF(ISBLANK('Nomenklatur komplett'!S2998),"-",'Nomenklatur komplett'!S2998)</f>
        <v>Solothurn</v>
      </c>
    </row>
    <row r="2999" spans="1:3" x14ac:dyDescent="0.2">
      <c r="A2999" s="161" t="str">
        <f>IF(ISBLANK('Nomenklatur komplett'!Q2999),"",'Nomenklatur komplett'!Q2999)</f>
        <v/>
      </c>
      <c r="B2999" s="161">
        <f>IF(ISBLANK('Nomenklatur komplett'!R2999),"",'Nomenklatur komplett'!R2999)</f>
        <v>10405</v>
      </c>
      <c r="C2999" s="162" t="str">
        <f>IF(ISBLANK('Nomenklatur komplett'!S2999),"-",'Nomenklatur komplett'!S2999)</f>
        <v>Someo</v>
      </c>
    </row>
    <row r="3000" spans="1:3" x14ac:dyDescent="0.2">
      <c r="A3000" s="161" t="str">
        <f>IF(ISBLANK('Nomenklatur komplett'!Q3000),"",'Nomenklatur komplett'!Q3000)</f>
        <v/>
      </c>
      <c r="B3000" s="161">
        <f>IF(ISBLANK('Nomenklatur komplett'!R3000),"",'Nomenklatur komplett'!R3000)</f>
        <v>10391</v>
      </c>
      <c r="C3000" s="162" t="str">
        <f>IF(ISBLANK('Nomenklatur komplett'!S3000),"-",'Nomenklatur komplett'!S3000)</f>
        <v>Sommentier</v>
      </c>
    </row>
    <row r="3001" spans="1:3" x14ac:dyDescent="0.2">
      <c r="A3001" s="161">
        <f>IF(ISBLANK('Nomenklatur komplett'!Q3001),"",'Nomenklatur komplett'!Q3001)</f>
        <v>4446</v>
      </c>
      <c r="B3001" s="161">
        <f>IF(ISBLANK('Nomenklatur komplett'!R3001),"",'Nomenklatur komplett'!R3001)</f>
        <v>15417</v>
      </c>
      <c r="C3001" s="162" t="str">
        <f>IF(ISBLANK('Nomenklatur komplett'!S3001),"-",'Nomenklatur komplett'!S3001)</f>
        <v>Sommeri</v>
      </c>
    </row>
    <row r="3002" spans="1:3" x14ac:dyDescent="0.2">
      <c r="A3002" s="161" t="str">
        <f>IF(ISBLANK('Nomenklatur komplett'!Q3002),"",'Nomenklatur komplett'!Q3002)</f>
        <v/>
      </c>
      <c r="B3002" s="161">
        <f>IF(ISBLANK('Nomenklatur komplett'!R3002),"",'Nomenklatur komplett'!R3002)</f>
        <v>10407</v>
      </c>
      <c r="C3002" s="162" t="str">
        <f>IF(ISBLANK('Nomenklatur komplett'!S3002),"-",'Nomenklatur komplett'!S3002)</f>
        <v>Somvix</v>
      </c>
    </row>
    <row r="3003" spans="1:3" x14ac:dyDescent="0.2">
      <c r="A3003" s="161">
        <f>IF(ISBLANK('Nomenklatur komplett'!Q3003),"",'Nomenklatur komplett'!Q3003)</f>
        <v>444</v>
      </c>
      <c r="B3003" s="161">
        <f>IF(ISBLANK('Nomenklatur komplett'!R3003),"",'Nomenklatur komplett'!R3003)</f>
        <v>15095</v>
      </c>
      <c r="C3003" s="162" t="str">
        <f>IF(ISBLANK('Nomenklatur komplett'!S3003),"-",'Nomenklatur komplett'!S3003)</f>
        <v>Sonceboz-Sombeval</v>
      </c>
    </row>
    <row r="3004" spans="1:3" x14ac:dyDescent="0.2">
      <c r="A3004" s="161" t="str">
        <f>IF(ISBLANK('Nomenklatur komplett'!Q3004),"",'Nomenklatur komplett'!Q3004)</f>
        <v/>
      </c>
      <c r="B3004" s="161">
        <f>IF(ISBLANK('Nomenklatur komplett'!R3004),"",'Nomenklatur komplett'!R3004)</f>
        <v>10409</v>
      </c>
      <c r="C3004" s="162" t="str">
        <f>IF(ISBLANK('Nomenklatur komplett'!S3004),"-",'Nomenklatur komplett'!S3004)</f>
        <v>Sonogno</v>
      </c>
    </row>
    <row r="3005" spans="1:3" x14ac:dyDescent="0.2">
      <c r="A3005" s="161" t="str">
        <f>IF(ISBLANK('Nomenklatur komplett'!Q3005),"",'Nomenklatur komplett'!Q3005)</f>
        <v/>
      </c>
      <c r="B3005" s="161">
        <f>IF(ISBLANK('Nomenklatur komplett'!R3005),"",'Nomenklatur komplett'!R3005)</f>
        <v>10410</v>
      </c>
      <c r="C3005" s="162" t="str">
        <f>IF(ISBLANK('Nomenklatur komplett'!S3005),"-",'Nomenklatur komplett'!S3005)</f>
        <v>Sonterswil</v>
      </c>
    </row>
    <row r="3006" spans="1:3" x14ac:dyDescent="0.2">
      <c r="A3006" s="161" t="str">
        <f>IF(ISBLANK('Nomenklatur komplett'!Q3006),"",'Nomenklatur komplett'!Q3006)</f>
        <v/>
      </c>
      <c r="B3006" s="161">
        <f>IF(ISBLANK('Nomenklatur komplett'!R3006),"",'Nomenklatur komplett'!R3006)</f>
        <v>10411</v>
      </c>
      <c r="C3006" s="162" t="str">
        <f>IF(ISBLANK('Nomenklatur komplett'!S3006),"-",'Nomenklatur komplett'!S3006)</f>
        <v>Sonvico</v>
      </c>
    </row>
    <row r="3007" spans="1:3" x14ac:dyDescent="0.2">
      <c r="A3007" s="161">
        <f>IF(ISBLANK('Nomenklatur komplett'!Q3007),"",'Nomenklatur komplett'!Q3007)</f>
        <v>445</v>
      </c>
      <c r="B3007" s="161">
        <f>IF(ISBLANK('Nomenklatur komplett'!R3007),"",'Nomenklatur komplett'!R3007)</f>
        <v>15096</v>
      </c>
      <c r="C3007" s="162" t="str">
        <f>IF(ISBLANK('Nomenklatur komplett'!S3007),"-",'Nomenklatur komplett'!S3007)</f>
        <v>Sonvilier</v>
      </c>
    </row>
    <row r="3008" spans="1:3" x14ac:dyDescent="0.2">
      <c r="A3008" s="161" t="str">
        <f>IF(ISBLANK('Nomenklatur komplett'!Q3008),"",'Nomenklatur komplett'!Q3008)</f>
        <v/>
      </c>
      <c r="B3008" s="161">
        <f>IF(ISBLANK('Nomenklatur komplett'!R3008),"",'Nomenklatur komplett'!R3008)</f>
        <v>10413</v>
      </c>
      <c r="C3008" s="162" t="str">
        <f>IF(ISBLANK('Nomenklatur komplett'!S3008),"-",'Nomenklatur komplett'!S3008)</f>
        <v>Sool</v>
      </c>
    </row>
    <row r="3009" spans="1:3" x14ac:dyDescent="0.2">
      <c r="A3009" s="161">
        <f>IF(ISBLANK('Nomenklatur komplett'!Q3009),"",'Nomenklatur komplett'!Q3009)</f>
        <v>6639</v>
      </c>
      <c r="B3009" s="161">
        <f>IF(ISBLANK('Nomenklatur komplett'!R3009),"",'Nomenklatur komplett'!R3009)</f>
        <v>10414</v>
      </c>
      <c r="C3009" s="162" t="str">
        <f>IF(ISBLANK('Nomenklatur komplett'!S3009),"-",'Nomenklatur komplett'!S3009)</f>
        <v>Soral</v>
      </c>
    </row>
    <row r="3010" spans="1:3" x14ac:dyDescent="0.2">
      <c r="A3010" s="161">
        <f>IF(ISBLANK('Nomenklatur komplett'!Q3010),"",'Nomenklatur komplett'!Q3010)</f>
        <v>5225</v>
      </c>
      <c r="B3010" s="161">
        <f>IF(ISBLANK('Nomenklatur komplett'!R3010),"",'Nomenklatur komplett'!R3010)</f>
        <v>10415</v>
      </c>
      <c r="C3010" s="162" t="str">
        <f>IF(ISBLANK('Nomenklatur komplett'!S3010),"-",'Nomenklatur komplett'!S3010)</f>
        <v>Sorengo</v>
      </c>
    </row>
    <row r="3011" spans="1:3" x14ac:dyDescent="0.2">
      <c r="A3011" s="161">
        <f>IF(ISBLANK('Nomenklatur komplett'!Q3011),"",'Nomenklatur komplett'!Q3011)</f>
        <v>2153</v>
      </c>
      <c r="B3011" s="161">
        <f>IF(ISBLANK('Nomenklatur komplett'!R3011),"",'Nomenklatur komplett'!R3011)</f>
        <v>10416</v>
      </c>
      <c r="C3011" s="162" t="str">
        <f>IF(ISBLANK('Nomenklatur komplett'!S3011),"-",'Nomenklatur komplett'!S3011)</f>
        <v>Sorens</v>
      </c>
    </row>
    <row r="3012" spans="1:3" x14ac:dyDescent="0.2">
      <c r="A3012" s="161" t="str">
        <f>IF(ISBLANK('Nomenklatur komplett'!Q3012),"",'Nomenklatur komplett'!Q3012)</f>
        <v/>
      </c>
      <c r="B3012" s="161">
        <f>IF(ISBLANK('Nomenklatur komplett'!R3012),"",'Nomenklatur komplett'!R3012)</f>
        <v>10614</v>
      </c>
      <c r="C3012" s="162" t="str">
        <f>IF(ISBLANK('Nomenklatur komplett'!S3012),"-",'Nomenklatur komplett'!S3012)</f>
        <v>Sornetan</v>
      </c>
    </row>
    <row r="3013" spans="1:3" x14ac:dyDescent="0.2">
      <c r="A3013" s="161" t="str">
        <f>IF(ISBLANK('Nomenklatur komplett'!Q3013),"",'Nomenklatur komplett'!Q3013)</f>
        <v/>
      </c>
      <c r="B3013" s="161">
        <f>IF(ISBLANK('Nomenklatur komplett'!R3013),"",'Nomenklatur komplett'!R3013)</f>
        <v>16172</v>
      </c>
      <c r="C3013" s="162" t="str">
        <f>IF(ISBLANK('Nomenklatur komplett'!S3013),"-",'Nomenklatur komplett'!S3013)</f>
        <v>Sornico</v>
      </c>
    </row>
    <row r="3014" spans="1:3" x14ac:dyDescent="0.2">
      <c r="A3014" s="161">
        <f>IF(ISBLANK('Nomenklatur komplett'!Q3014),"",'Nomenklatur komplett'!Q3014)</f>
        <v>711</v>
      </c>
      <c r="B3014" s="161">
        <f>IF(ISBLANK('Nomenklatur komplett'!R3014),"",'Nomenklatur komplett'!R3014)</f>
        <v>15228</v>
      </c>
      <c r="C3014" s="162" t="str">
        <f>IF(ISBLANK('Nomenklatur komplett'!S3014),"-",'Nomenklatur komplett'!S3014)</f>
        <v>Sorvilier</v>
      </c>
    </row>
    <row r="3015" spans="1:3" x14ac:dyDescent="0.2">
      <c r="A3015" s="161" t="str">
        <f>IF(ISBLANK('Nomenklatur komplett'!Q3015),"",'Nomenklatur komplett'!Q3015)</f>
        <v/>
      </c>
      <c r="B3015" s="161">
        <f>IF(ISBLANK('Nomenklatur komplett'!R3015),"",'Nomenklatur komplett'!R3015)</f>
        <v>10418</v>
      </c>
      <c r="C3015" s="162" t="str">
        <f>IF(ISBLANK('Nomenklatur komplett'!S3015),"-",'Nomenklatur komplett'!S3015)</f>
        <v>Sottens</v>
      </c>
    </row>
    <row r="3016" spans="1:3" x14ac:dyDescent="0.2">
      <c r="A3016" s="161">
        <f>IF(ISBLANK('Nomenklatur komplett'!Q3016),"",'Nomenklatur komplett'!Q3016)</f>
        <v>6759</v>
      </c>
      <c r="B3016" s="161">
        <f>IF(ISBLANK('Nomenklatur komplett'!R3016),"",'Nomenklatur komplett'!R3016)</f>
        <v>13317</v>
      </c>
      <c r="C3016" s="162" t="str">
        <f>IF(ISBLANK('Nomenklatur komplett'!S3016),"-",'Nomenklatur komplett'!S3016)</f>
        <v>Soubey</v>
      </c>
    </row>
    <row r="3017" spans="1:3" x14ac:dyDescent="0.2">
      <c r="A3017" s="161" t="str">
        <f>IF(ISBLANK('Nomenklatur komplett'!Q3017),"",'Nomenklatur komplett'!Q3017)</f>
        <v/>
      </c>
      <c r="B3017" s="161">
        <f>IF(ISBLANK('Nomenklatur komplett'!R3017),"",'Nomenklatur komplett'!R3017)</f>
        <v>10612</v>
      </c>
      <c r="C3017" s="162" t="str">
        <f>IF(ISBLANK('Nomenklatur komplett'!S3017),"-",'Nomenklatur komplett'!S3017)</f>
        <v>Souboz</v>
      </c>
    </row>
    <row r="3018" spans="1:3" x14ac:dyDescent="0.2">
      <c r="A3018" s="161" t="str">
        <f>IF(ISBLANK('Nomenklatur komplett'!Q3018),"",'Nomenklatur komplett'!Q3018)</f>
        <v/>
      </c>
      <c r="B3018" s="161">
        <f>IF(ISBLANK('Nomenklatur komplett'!R3018),"",'Nomenklatur komplett'!R3018)</f>
        <v>11004</v>
      </c>
      <c r="C3018" s="162" t="str">
        <f>IF(ISBLANK('Nomenklatur komplett'!S3018),"-",'Nomenklatur komplett'!S3018)</f>
        <v>Soulce</v>
      </c>
    </row>
    <row r="3019" spans="1:3" x14ac:dyDescent="0.2">
      <c r="A3019" s="161">
        <f>IF(ISBLANK('Nomenklatur komplett'!Q3019),"",'Nomenklatur komplett'!Q3019)</f>
        <v>6724</v>
      </c>
      <c r="B3019" s="161">
        <f>IF(ISBLANK('Nomenklatur komplett'!R3019),"",'Nomenklatur komplett'!R3019)</f>
        <v>13295</v>
      </c>
      <c r="C3019" s="162" t="str">
        <f>IF(ISBLANK('Nomenklatur komplett'!S3019),"-",'Nomenklatur komplett'!S3019)</f>
        <v>Soyhières</v>
      </c>
    </row>
    <row r="3020" spans="1:3" x14ac:dyDescent="0.2">
      <c r="A3020" s="161">
        <f>IF(ISBLANK('Nomenklatur komplett'!Q3020),"",'Nomenklatur komplett'!Q3020)</f>
        <v>3023</v>
      </c>
      <c r="B3020" s="161">
        <f>IF(ISBLANK('Nomenklatur komplett'!R3020),"",'Nomenklatur komplett'!R3020)</f>
        <v>10157</v>
      </c>
      <c r="C3020" s="162" t="str">
        <f>IF(ISBLANK('Nomenklatur komplett'!S3020),"-",'Nomenklatur komplett'!S3020)</f>
        <v>Speicher</v>
      </c>
    </row>
    <row r="3021" spans="1:3" x14ac:dyDescent="0.2">
      <c r="A3021" s="161">
        <f>IF(ISBLANK('Nomenklatur komplett'!Q3021),"",'Nomenklatur komplett'!Q3021)</f>
        <v>768</v>
      </c>
      <c r="B3021" s="161">
        <f>IF(ISBLANK('Nomenklatur komplett'!R3021),"",'Nomenklatur komplett'!R3021)</f>
        <v>15267</v>
      </c>
      <c r="C3021" s="162" t="str">
        <f>IF(ISBLANK('Nomenklatur komplett'!S3021),"-",'Nomenklatur komplett'!S3021)</f>
        <v>Spiez</v>
      </c>
    </row>
    <row r="3022" spans="1:3" x14ac:dyDescent="0.2">
      <c r="A3022" s="161">
        <f>IF(ISBLANK('Nomenklatur komplett'!Q3022),"",'Nomenklatur komplett'!Q3022)</f>
        <v>1218</v>
      </c>
      <c r="B3022" s="161">
        <f>IF(ISBLANK('Nomenklatur komplett'!R3022),"",'Nomenklatur komplett'!R3022)</f>
        <v>10364</v>
      </c>
      <c r="C3022" s="162" t="str">
        <f>IF(ISBLANK('Nomenklatur komplett'!S3022),"-",'Nomenklatur komplett'!S3022)</f>
        <v>Spiringen</v>
      </c>
    </row>
    <row r="3023" spans="1:3" x14ac:dyDescent="0.2">
      <c r="A3023" s="161" t="str">
        <f>IF(ISBLANK('Nomenklatur komplett'!Q3023),"",'Nomenklatur komplett'!Q3023)</f>
        <v/>
      </c>
      <c r="B3023" s="161">
        <f>IF(ISBLANK('Nomenklatur komplett'!R3023),"",'Nomenklatur komplett'!R3023)</f>
        <v>10230</v>
      </c>
      <c r="C3023" s="162" t="str">
        <f>IF(ISBLANK('Nomenklatur komplett'!S3023),"-",'Nomenklatur komplett'!S3023)</f>
        <v>Splügen</v>
      </c>
    </row>
    <row r="3024" spans="1:3" x14ac:dyDescent="0.2">
      <c r="A3024" s="161">
        <f>IF(ISBLANK('Nomenklatur komplett'!Q3024),"",'Nomenklatur komplett'!Q3024)</f>
        <v>4040</v>
      </c>
      <c r="B3024" s="161">
        <f>IF(ISBLANK('Nomenklatur komplett'!R3024),"",'Nomenklatur komplett'!R3024)</f>
        <v>10366</v>
      </c>
      <c r="C3024" s="162" t="str">
        <f>IF(ISBLANK('Nomenklatur komplett'!S3024),"-",'Nomenklatur komplett'!S3024)</f>
        <v>Spreitenbach</v>
      </c>
    </row>
    <row r="3025" spans="1:3" x14ac:dyDescent="0.2">
      <c r="A3025" s="161" t="str">
        <f>IF(ISBLANK('Nomenklatur komplett'!Q3025),"",'Nomenklatur komplett'!Q3025)</f>
        <v/>
      </c>
      <c r="B3025" s="161">
        <f>IF(ISBLANK('Nomenklatur komplett'!R3025),"",'Nomenklatur komplett'!R3025)</f>
        <v>10367</v>
      </c>
      <c r="C3025" s="162" t="str">
        <f>IF(ISBLANK('Nomenklatur komplett'!S3025),"-",'Nomenklatur komplett'!S3025)</f>
        <v>St. Antoni</v>
      </c>
    </row>
    <row r="3026" spans="1:3" x14ac:dyDescent="0.2">
      <c r="A3026" s="161" t="str">
        <f>IF(ISBLANK('Nomenklatur komplett'!Q3026),"",'Nomenklatur komplett'!Q3026)</f>
        <v/>
      </c>
      <c r="B3026" s="161">
        <f>IF(ISBLANK('Nomenklatur komplett'!R3026),"",'Nomenklatur komplett'!R3026)</f>
        <v>13270</v>
      </c>
      <c r="C3026" s="162" t="str">
        <f>IF(ISBLANK('Nomenklatur komplett'!S3026),"-",'Nomenklatur komplett'!S3026)</f>
        <v>St. Antönien</v>
      </c>
    </row>
    <row r="3027" spans="1:3" x14ac:dyDescent="0.2">
      <c r="A3027" s="161" t="str">
        <f>IF(ISBLANK('Nomenklatur komplett'!Q3027),"",'Nomenklatur komplett'!Q3027)</f>
        <v/>
      </c>
      <c r="B3027" s="161">
        <f>IF(ISBLANK('Nomenklatur komplett'!R3027),"",'Nomenklatur komplett'!R3027)</f>
        <v>10153</v>
      </c>
      <c r="C3027" s="162" t="str">
        <f>IF(ISBLANK('Nomenklatur komplett'!S3027),"-",'Nomenklatur komplett'!S3027)</f>
        <v>St. Antönien Ascharina</v>
      </c>
    </row>
    <row r="3028" spans="1:3" x14ac:dyDescent="0.2">
      <c r="A3028" s="161" t="str">
        <f>IF(ISBLANK('Nomenklatur komplett'!Q3028),"",'Nomenklatur komplett'!Q3028)</f>
        <v/>
      </c>
      <c r="B3028" s="161">
        <f>IF(ISBLANK('Nomenklatur komplett'!R3028),"",'Nomenklatur komplett'!R3028)</f>
        <v>11375</v>
      </c>
      <c r="C3028" s="162" t="str">
        <f>IF(ISBLANK('Nomenklatur komplett'!S3028),"-",'Nomenklatur komplett'!S3028)</f>
        <v>St. Antönien Castels</v>
      </c>
    </row>
    <row r="3029" spans="1:3" x14ac:dyDescent="0.2">
      <c r="A3029" s="161" t="str">
        <f>IF(ISBLANK('Nomenklatur komplett'!Q3029),"",'Nomenklatur komplett'!Q3029)</f>
        <v/>
      </c>
      <c r="B3029" s="161">
        <f>IF(ISBLANK('Nomenklatur komplett'!R3029),"",'Nomenklatur komplett'!R3029)</f>
        <v>11376</v>
      </c>
      <c r="C3029" s="162" t="str">
        <f>IF(ISBLANK('Nomenklatur komplett'!S3029),"-",'Nomenklatur komplett'!S3029)</f>
        <v>St. Antönien Rüti</v>
      </c>
    </row>
    <row r="3030" spans="1:3" x14ac:dyDescent="0.2">
      <c r="A3030" s="161">
        <f>IF(ISBLANK('Nomenklatur komplett'!Q3030),"",'Nomenklatur komplett'!Q3030)</f>
        <v>3203</v>
      </c>
      <c r="B3030" s="161">
        <f>IF(ISBLANK('Nomenklatur komplett'!R3030),"",'Nomenklatur komplett'!R3030)</f>
        <v>14380</v>
      </c>
      <c r="C3030" s="162" t="str">
        <f>IF(ISBLANK('Nomenklatur komplett'!S3030),"-",'Nomenklatur komplett'!S3030)</f>
        <v>St. Gallen</v>
      </c>
    </row>
    <row r="3031" spans="1:3" x14ac:dyDescent="0.2">
      <c r="A3031" s="161" t="str">
        <f>IF(ISBLANK('Nomenklatur komplett'!Q3031),"",'Nomenklatur komplett'!Q3031)</f>
        <v/>
      </c>
      <c r="B3031" s="161">
        <f>IF(ISBLANK('Nomenklatur komplett'!R3031),"",'Nomenklatur komplett'!R3031)</f>
        <v>10111</v>
      </c>
      <c r="C3031" s="162" t="str">
        <f>IF(ISBLANK('Nomenklatur komplett'!S3031),"-",'Nomenklatur komplett'!S3031)</f>
        <v>St. Gallenkappel</v>
      </c>
    </row>
    <row r="3032" spans="1:3" x14ac:dyDescent="0.2">
      <c r="A3032" s="161" t="str">
        <f>IF(ISBLANK('Nomenklatur komplett'!Q3032),"",'Nomenklatur komplett'!Q3032)</f>
        <v/>
      </c>
      <c r="B3032" s="161">
        <f>IF(ISBLANK('Nomenklatur komplett'!R3032),"",'Nomenklatur komplett'!R3032)</f>
        <v>16536</v>
      </c>
      <c r="C3032" s="162" t="str">
        <f>IF(ISBLANK('Nomenklatur komplett'!S3032),"-",'Nomenklatur komplett'!S3032)</f>
        <v>St. Margarethen</v>
      </c>
    </row>
    <row r="3033" spans="1:3" x14ac:dyDescent="0.2">
      <c r="A3033" s="161">
        <f>IF(ISBLANK('Nomenklatur komplett'!Q3033),"",'Nomenklatur komplett'!Q3033)</f>
        <v>3236</v>
      </c>
      <c r="B3033" s="161">
        <f>IF(ISBLANK('Nomenklatur komplett'!R3033),"",'Nomenklatur komplett'!R3033)</f>
        <v>14396</v>
      </c>
      <c r="C3033" s="162" t="str">
        <f>IF(ISBLANK('Nomenklatur komplett'!S3033),"-",'Nomenklatur komplett'!S3033)</f>
        <v>St. Margrethen</v>
      </c>
    </row>
    <row r="3034" spans="1:3" x14ac:dyDescent="0.2">
      <c r="A3034" s="161" t="str">
        <f>IF(ISBLANK('Nomenklatur komplett'!Q3034),"",'Nomenklatur komplett'!Q3034)</f>
        <v/>
      </c>
      <c r="B3034" s="161">
        <f>IF(ISBLANK('Nomenklatur komplett'!R3034),"",'Nomenklatur komplett'!R3034)</f>
        <v>10149</v>
      </c>
      <c r="C3034" s="162" t="str">
        <f>IF(ISBLANK('Nomenklatur komplett'!S3034),"-",'Nomenklatur komplett'!S3034)</f>
        <v>St. Martin</v>
      </c>
    </row>
    <row r="3035" spans="1:3" x14ac:dyDescent="0.2">
      <c r="A3035" s="161">
        <f>IF(ISBLANK('Nomenklatur komplett'!Q3035),"",'Nomenklatur komplett'!Q3035)</f>
        <v>3787</v>
      </c>
      <c r="B3035" s="161">
        <f>IF(ISBLANK('Nomenklatur komplett'!R3035),"",'Nomenklatur komplett'!R3035)</f>
        <v>16007</v>
      </c>
      <c r="C3035" s="162" t="str">
        <f>IF(ISBLANK('Nomenklatur komplett'!S3035),"-",'Nomenklatur komplett'!S3035)</f>
        <v>St. Moritz</v>
      </c>
    </row>
    <row r="3036" spans="1:3" x14ac:dyDescent="0.2">
      <c r="A3036" s="161">
        <f>IF(ISBLANK('Nomenklatur komplett'!Q3036),"",'Nomenklatur komplett'!Q3036)</f>
        <v>6292</v>
      </c>
      <c r="B3036" s="161">
        <f>IF(ISBLANK('Nomenklatur komplett'!R3036),"",'Nomenklatur komplett'!R3036)</f>
        <v>10375</v>
      </c>
      <c r="C3036" s="162" t="str">
        <f>IF(ISBLANK('Nomenklatur komplett'!S3036),"-",'Nomenklatur komplett'!S3036)</f>
        <v>St. Niklaus</v>
      </c>
    </row>
    <row r="3037" spans="1:3" x14ac:dyDescent="0.2">
      <c r="A3037" s="161" t="str">
        <f>IF(ISBLANK('Nomenklatur komplett'!Q3037),"",'Nomenklatur komplett'!Q3037)</f>
        <v/>
      </c>
      <c r="B3037" s="161">
        <f>IF(ISBLANK('Nomenklatur komplett'!R3037),"",'Nomenklatur komplett'!R3037)</f>
        <v>16176</v>
      </c>
      <c r="C3037" s="162" t="str">
        <f>IF(ISBLANK('Nomenklatur komplett'!S3037),"-",'Nomenklatur komplett'!S3037)</f>
        <v>St. Niklaus Dorf</v>
      </c>
    </row>
    <row r="3038" spans="1:3" x14ac:dyDescent="0.2">
      <c r="A3038" s="161" t="str">
        <f>IF(ISBLANK('Nomenklatur komplett'!Q3038),"",'Nomenklatur komplett'!Q3038)</f>
        <v/>
      </c>
      <c r="B3038" s="161">
        <f>IF(ISBLANK('Nomenklatur komplett'!R3038),"",'Nomenklatur komplett'!R3038)</f>
        <v>16177</v>
      </c>
      <c r="C3038" s="162" t="str">
        <f>IF(ISBLANK('Nomenklatur komplett'!S3038),"-",'Nomenklatur komplett'!S3038)</f>
        <v>St. Niklaus Matt</v>
      </c>
    </row>
    <row r="3039" spans="1:3" x14ac:dyDescent="0.2">
      <c r="A3039" s="161" t="str">
        <f>IF(ISBLANK('Nomenklatur komplett'!Q3039),"",'Nomenklatur komplett'!Q3039)</f>
        <v/>
      </c>
      <c r="B3039" s="161">
        <f>IF(ISBLANK('Nomenklatur komplett'!R3039),"",'Nomenklatur komplett'!R3039)</f>
        <v>10800</v>
      </c>
      <c r="C3039" s="162" t="str">
        <f>IF(ISBLANK('Nomenklatur komplett'!S3039),"-",'Nomenklatur komplett'!S3039)</f>
        <v>St. Peter</v>
      </c>
    </row>
    <row r="3040" spans="1:3" x14ac:dyDescent="0.2">
      <c r="A3040" s="161" t="str">
        <f>IF(ISBLANK('Nomenklatur komplett'!Q3040),"",'Nomenklatur komplett'!Q3040)</f>
        <v/>
      </c>
      <c r="B3040" s="161">
        <f>IF(ISBLANK('Nomenklatur komplett'!R3040),"",'Nomenklatur komplett'!R3040)</f>
        <v>14933</v>
      </c>
      <c r="C3040" s="162" t="str">
        <f>IF(ISBLANK('Nomenklatur komplett'!S3040),"-",'Nomenklatur komplett'!S3040)</f>
        <v>St. Peter-Pagig</v>
      </c>
    </row>
    <row r="3041" spans="1:3" x14ac:dyDescent="0.2">
      <c r="A3041" s="161" t="str">
        <f>IF(ISBLANK('Nomenklatur komplett'!Q3041),"",'Nomenklatur komplett'!Q3041)</f>
        <v/>
      </c>
      <c r="B3041" s="161">
        <f>IF(ISBLANK('Nomenklatur komplett'!R3041),"",'Nomenklatur komplett'!R3041)</f>
        <v>10098</v>
      </c>
      <c r="C3041" s="162" t="str">
        <f>IF(ISBLANK('Nomenklatur komplett'!S3041),"-",'Nomenklatur komplett'!S3041)</f>
        <v>St. Peterzell</v>
      </c>
    </row>
    <row r="3042" spans="1:3" x14ac:dyDescent="0.2">
      <c r="A3042" s="161">
        <f>IF(ISBLANK('Nomenklatur komplett'!Q3042),"",'Nomenklatur komplett'!Q3042)</f>
        <v>2303</v>
      </c>
      <c r="B3042" s="161">
        <f>IF(ISBLANK('Nomenklatur komplett'!R3042),"",'Nomenklatur komplett'!R3042)</f>
        <v>10378</v>
      </c>
      <c r="C3042" s="162" t="str">
        <f>IF(ISBLANK('Nomenklatur komplett'!S3042),"-",'Nomenklatur komplett'!S3042)</f>
        <v>St. Silvester</v>
      </c>
    </row>
    <row r="3043" spans="1:3" x14ac:dyDescent="0.2">
      <c r="A3043" s="161">
        <f>IF(ISBLANK('Nomenklatur komplett'!Q3043),"",'Nomenklatur komplett'!Q3043)</f>
        <v>793</v>
      </c>
      <c r="B3043" s="161">
        <f>IF(ISBLANK('Nomenklatur komplett'!R3043),"",'Nomenklatur komplett'!R3043)</f>
        <v>15277</v>
      </c>
      <c r="C3043" s="162" t="str">
        <f>IF(ISBLANK('Nomenklatur komplett'!S3043),"-",'Nomenklatur komplett'!S3043)</f>
        <v>St. Stephan</v>
      </c>
    </row>
    <row r="3044" spans="1:3" x14ac:dyDescent="0.2">
      <c r="A3044" s="161">
        <f>IF(ISBLANK('Nomenklatur komplett'!Q3044),"",'Nomenklatur komplett'!Q3044)</f>
        <v>2304</v>
      </c>
      <c r="B3044" s="161">
        <f>IF(ISBLANK('Nomenklatur komplett'!R3044),"",'Nomenklatur komplett'!R3044)</f>
        <v>10380</v>
      </c>
      <c r="C3044" s="162" t="str">
        <f>IF(ISBLANK('Nomenklatur komplett'!S3044),"-",'Nomenklatur komplett'!S3044)</f>
        <v>St. Ursen</v>
      </c>
    </row>
    <row r="3045" spans="1:3" x14ac:dyDescent="0.2">
      <c r="A3045" s="161" t="str">
        <f>IF(ISBLANK('Nomenklatur komplett'!Q3045),"",'Nomenklatur komplett'!Q3045)</f>
        <v/>
      </c>
      <c r="B3045" s="161">
        <f>IF(ISBLANK('Nomenklatur komplett'!R3045),"",'Nomenklatur komplett'!R3045)</f>
        <v>14046</v>
      </c>
      <c r="C3045" s="162" t="str">
        <f>IF(ISBLANK('Nomenklatur komplett'!S3045),"-",'Nomenklatur komplett'!S3045)</f>
        <v>Sta. Maria Val Müstair</v>
      </c>
    </row>
    <row r="3046" spans="1:3" x14ac:dyDescent="0.2">
      <c r="A3046" s="161">
        <f>IF(ISBLANK('Nomenklatur komplett'!Q3046),"",'Nomenklatur komplett'!Q3046)</f>
        <v>5266</v>
      </c>
      <c r="B3046" s="161">
        <f>IF(ISBLANK('Nomenklatur komplett'!R3046),"",'Nomenklatur komplett'!R3046)</f>
        <v>10381</v>
      </c>
      <c r="C3046" s="162" t="str">
        <f>IF(ISBLANK('Nomenklatur komplett'!S3046),"-",'Nomenklatur komplett'!S3046)</f>
        <v>Stabio</v>
      </c>
    </row>
    <row r="3047" spans="1:3" x14ac:dyDescent="0.2">
      <c r="A3047" s="161">
        <f>IF(ISBLANK('Nomenklatur komplett'!Q3047),"",'Nomenklatur komplett'!Q3047)</f>
        <v>100</v>
      </c>
      <c r="B3047" s="161">
        <f>IF(ISBLANK('Nomenklatur komplett'!R3047),"",'Nomenklatur komplett'!R3047)</f>
        <v>10383</v>
      </c>
      <c r="C3047" s="162" t="str">
        <f>IF(ISBLANK('Nomenklatur komplett'!S3047),"-",'Nomenklatur komplett'!S3047)</f>
        <v>Stadel</v>
      </c>
    </row>
    <row r="3048" spans="1:3" x14ac:dyDescent="0.2">
      <c r="A3048" s="161">
        <f>IF(ISBLANK('Nomenklatur komplett'!Q3048),"",'Nomenklatur komplett'!Q3048)</f>
        <v>4284</v>
      </c>
      <c r="B3048" s="161">
        <f>IF(ISBLANK('Nomenklatur komplett'!R3048),"",'Nomenklatur komplett'!R3048)</f>
        <v>10707</v>
      </c>
      <c r="C3048" s="162" t="str">
        <f>IF(ISBLANK('Nomenklatur komplett'!S3048),"-",'Nomenklatur komplett'!S3048)</f>
        <v>Staffelbach</v>
      </c>
    </row>
    <row r="3049" spans="1:3" x14ac:dyDescent="0.2">
      <c r="A3049" s="161">
        <f>IF(ISBLANK('Nomenklatur komplett'!Q3049),"",'Nomenklatur komplett'!Q3049)</f>
        <v>6293</v>
      </c>
      <c r="B3049" s="161">
        <f>IF(ISBLANK('Nomenklatur komplett'!R3049),"",'Nomenklatur komplett'!R3049)</f>
        <v>10573</v>
      </c>
      <c r="C3049" s="162" t="str">
        <f>IF(ISBLANK('Nomenklatur komplett'!S3049),"-",'Nomenklatur komplett'!S3049)</f>
        <v>Stalden (VS)</v>
      </c>
    </row>
    <row r="3050" spans="1:3" x14ac:dyDescent="0.2">
      <c r="A3050" s="161" t="str">
        <f>IF(ISBLANK('Nomenklatur komplett'!Q3050),"",'Nomenklatur komplett'!Q3050)</f>
        <v/>
      </c>
      <c r="B3050" s="161">
        <f>IF(ISBLANK('Nomenklatur komplett'!R3050),"",'Nomenklatur komplett'!R3050)</f>
        <v>16452</v>
      </c>
      <c r="C3050" s="162" t="str">
        <f>IF(ISBLANK('Nomenklatur komplett'!S3050),"-",'Nomenklatur komplett'!S3050)</f>
        <v>Stalden im Emmental</v>
      </c>
    </row>
    <row r="3051" spans="1:3" x14ac:dyDescent="0.2">
      <c r="A3051" s="161">
        <f>IF(ISBLANK('Nomenklatur komplett'!Q3051),"",'Nomenklatur komplett'!Q3051)</f>
        <v>6294</v>
      </c>
      <c r="B3051" s="161">
        <f>IF(ISBLANK('Nomenklatur komplett'!R3051),"",'Nomenklatur komplett'!R3051)</f>
        <v>10574</v>
      </c>
      <c r="C3051" s="162" t="str">
        <f>IF(ISBLANK('Nomenklatur komplett'!S3051),"-",'Nomenklatur komplett'!S3051)</f>
        <v>Staldenried</v>
      </c>
    </row>
    <row r="3052" spans="1:3" x14ac:dyDescent="0.2">
      <c r="A3052" s="161" t="str">
        <f>IF(ISBLANK('Nomenklatur komplett'!Q3052),"",'Nomenklatur komplett'!Q3052)</f>
        <v/>
      </c>
      <c r="B3052" s="161">
        <f>IF(ISBLANK('Nomenklatur komplett'!R3052),"",'Nomenklatur komplett'!R3052)</f>
        <v>16333</v>
      </c>
      <c r="C3052" s="162" t="str">
        <f>IF(ISBLANK('Nomenklatur komplett'!S3052),"-",'Nomenklatur komplett'!S3052)</f>
        <v>Stalla</v>
      </c>
    </row>
    <row r="3053" spans="1:3" x14ac:dyDescent="0.2">
      <c r="A3053" s="161">
        <f>IF(ISBLANK('Nomenklatur komplett'!Q3053),"",'Nomenklatur komplett'!Q3053)</f>
        <v>13</v>
      </c>
      <c r="B3053" s="161">
        <f>IF(ISBLANK('Nomenklatur komplett'!R3053),"",'Nomenklatur komplett'!R3053)</f>
        <v>10575</v>
      </c>
      <c r="C3053" s="162" t="str">
        <f>IF(ISBLANK('Nomenklatur komplett'!S3053),"-",'Nomenklatur komplett'!S3053)</f>
        <v>Stallikon</v>
      </c>
    </row>
    <row r="3054" spans="1:3" x14ac:dyDescent="0.2">
      <c r="A3054" s="161">
        <f>IF(ISBLANK('Nomenklatur komplett'!Q3054),"",'Nomenklatur komplett'!Q3054)</f>
        <v>292</v>
      </c>
      <c r="B3054" s="161">
        <f>IF(ISBLANK('Nomenklatur komplett'!R3054),"",'Nomenklatur komplett'!R3054)</f>
        <v>16122</v>
      </c>
      <c r="C3054" s="162" t="str">
        <f>IF(ISBLANK('Nomenklatur komplett'!S3054),"-",'Nomenklatur komplett'!S3054)</f>
        <v>Stammheim</v>
      </c>
    </row>
    <row r="3055" spans="1:3" x14ac:dyDescent="0.2">
      <c r="A3055" s="161" t="str">
        <f>IF(ISBLANK('Nomenklatur komplett'!Q3055),"",'Nomenklatur komplett'!Q3055)</f>
        <v/>
      </c>
      <c r="B3055" s="161">
        <f>IF(ISBLANK('Nomenklatur komplett'!R3055),"",'Nomenklatur komplett'!R3055)</f>
        <v>10135</v>
      </c>
      <c r="C3055" s="162" t="str">
        <f>IF(ISBLANK('Nomenklatur komplett'!S3055),"-",'Nomenklatur komplett'!S3055)</f>
        <v>Stampa</v>
      </c>
    </row>
    <row r="3056" spans="1:3" x14ac:dyDescent="0.2">
      <c r="A3056" s="161">
        <f>IF(ISBLANK('Nomenklatur komplett'!Q3056),"",'Nomenklatur komplett'!Q3056)</f>
        <v>1509</v>
      </c>
      <c r="B3056" s="161">
        <f>IF(ISBLANK('Nomenklatur komplett'!R3056),"",'Nomenklatur komplett'!R3056)</f>
        <v>10576</v>
      </c>
      <c r="C3056" s="162" t="str">
        <f>IF(ISBLANK('Nomenklatur komplett'!S3056),"-",'Nomenklatur komplett'!S3056)</f>
        <v>Stans</v>
      </c>
    </row>
    <row r="3057" spans="1:3" x14ac:dyDescent="0.2">
      <c r="A3057" s="161">
        <f>IF(ISBLANK('Nomenklatur komplett'!Q3057),"",'Nomenklatur komplett'!Q3057)</f>
        <v>1510</v>
      </c>
      <c r="B3057" s="161">
        <f>IF(ISBLANK('Nomenklatur komplett'!R3057),"",'Nomenklatur komplett'!R3057)</f>
        <v>10577</v>
      </c>
      <c r="C3057" s="162" t="str">
        <f>IF(ISBLANK('Nomenklatur komplett'!S3057),"-",'Nomenklatur komplett'!S3057)</f>
        <v>Stansstad</v>
      </c>
    </row>
    <row r="3058" spans="1:3" x14ac:dyDescent="0.2">
      <c r="A3058" s="161">
        <f>IF(ISBLANK('Nomenklatur komplett'!Q3058),"",'Nomenklatur komplett'!Q3058)</f>
        <v>2584</v>
      </c>
      <c r="B3058" s="161">
        <f>IF(ISBLANK('Nomenklatur komplett'!R3058),"",'Nomenklatur komplett'!R3058)</f>
        <v>10578</v>
      </c>
      <c r="C3058" s="162" t="str">
        <f>IF(ISBLANK('Nomenklatur komplett'!S3058),"-",'Nomenklatur komplett'!S3058)</f>
        <v>Starrkirch-Wil</v>
      </c>
    </row>
    <row r="3059" spans="1:3" x14ac:dyDescent="0.2">
      <c r="A3059" s="161">
        <f>IF(ISBLANK('Nomenklatur komplett'!Q3059),"",'Nomenklatur komplett'!Q3059)</f>
        <v>4210</v>
      </c>
      <c r="B3059" s="161">
        <f>IF(ISBLANK('Nomenklatur komplett'!R3059),"",'Nomenklatur komplett'!R3059)</f>
        <v>10579</v>
      </c>
      <c r="C3059" s="162" t="str">
        <f>IF(ISBLANK('Nomenklatur komplett'!S3059),"-",'Nomenklatur komplett'!S3059)</f>
        <v>Staufen</v>
      </c>
    </row>
    <row r="3060" spans="1:3" x14ac:dyDescent="0.2">
      <c r="A3060" s="161" t="str">
        <f>IF(ISBLANK('Nomenklatur komplett'!Q3060),"",'Nomenklatur komplett'!Q3060)</f>
        <v/>
      </c>
      <c r="B3060" s="161">
        <f>IF(ISBLANK('Nomenklatur komplett'!R3060),"",'Nomenklatur komplett'!R3060)</f>
        <v>16213</v>
      </c>
      <c r="C3060" s="162" t="str">
        <f>IF(ISBLANK('Nomenklatur komplett'!S3060),"-",'Nomenklatur komplett'!S3060)</f>
        <v>Stechlenegg</v>
      </c>
    </row>
    <row r="3061" spans="1:3" x14ac:dyDescent="0.2">
      <c r="A3061" s="161">
        <f>IF(ISBLANK('Nomenklatur komplett'!Q3061),"",'Nomenklatur komplett'!Q3061)</f>
        <v>4864</v>
      </c>
      <c r="B3061" s="161">
        <f>IF(ISBLANK('Nomenklatur komplett'!R3061),"",'Nomenklatur komplett'!R3061)</f>
        <v>15395</v>
      </c>
      <c r="C3061" s="162" t="str">
        <f>IF(ISBLANK('Nomenklatur komplett'!S3061),"-",'Nomenklatur komplett'!S3061)</f>
        <v>Steckborn</v>
      </c>
    </row>
    <row r="3062" spans="1:3" x14ac:dyDescent="0.2">
      <c r="A3062" s="161">
        <f>IF(ISBLANK('Nomenklatur komplett'!Q3062),"",'Nomenklatur komplett'!Q3062)</f>
        <v>939</v>
      </c>
      <c r="B3062" s="161">
        <f>IF(ISBLANK('Nomenklatur komplett'!R3062),"",'Nomenklatur komplett'!R3062)</f>
        <v>16129</v>
      </c>
      <c r="C3062" s="162" t="str">
        <f>IF(ISBLANK('Nomenklatur komplett'!S3062),"-",'Nomenklatur komplett'!S3062)</f>
        <v>Steffisburg</v>
      </c>
    </row>
    <row r="3063" spans="1:3" x14ac:dyDescent="0.2">
      <c r="A3063" s="161" t="str">
        <f>IF(ISBLANK('Nomenklatur komplett'!Q3063),"",'Nomenklatur komplett'!Q3063)</f>
        <v/>
      </c>
      <c r="B3063" s="161">
        <f>IF(ISBLANK('Nomenklatur komplett'!R3063),"",'Nomenklatur komplett'!R3063)</f>
        <v>10581</v>
      </c>
      <c r="C3063" s="162" t="str">
        <f>IF(ISBLANK('Nomenklatur komplett'!S3063),"-",'Nomenklatur komplett'!S3063)</f>
        <v>Steg</v>
      </c>
    </row>
    <row r="3064" spans="1:3" x14ac:dyDescent="0.2">
      <c r="A3064" s="161">
        <f>IF(ISBLANK('Nomenklatur komplett'!Q3064),"",'Nomenklatur komplett'!Q3064)</f>
        <v>6204</v>
      </c>
      <c r="B3064" s="161">
        <f>IF(ISBLANK('Nomenklatur komplett'!R3064),"",'Nomenklatur komplett'!R3064)</f>
        <v>14961</v>
      </c>
      <c r="C3064" s="162" t="str">
        <f>IF(ISBLANK('Nomenklatur komplett'!S3064),"-",'Nomenklatur komplett'!S3064)</f>
        <v>Steg-Hohtenn</v>
      </c>
    </row>
    <row r="3065" spans="1:3" x14ac:dyDescent="0.2">
      <c r="A3065" s="161">
        <f>IF(ISBLANK('Nomenklatur komplett'!Q3065),"",'Nomenklatur komplett'!Q3065)</f>
        <v>4260</v>
      </c>
      <c r="B3065" s="161">
        <f>IF(ISBLANK('Nomenklatur komplett'!R3065),"",'Nomenklatur komplett'!R3065)</f>
        <v>10582</v>
      </c>
      <c r="C3065" s="162" t="str">
        <f>IF(ISBLANK('Nomenklatur komplett'!S3065),"-",'Nomenklatur komplett'!S3065)</f>
        <v>Stein (AG)</v>
      </c>
    </row>
    <row r="3066" spans="1:3" x14ac:dyDescent="0.2">
      <c r="A3066" s="161">
        <f>IF(ISBLANK('Nomenklatur komplett'!Q3066),"",'Nomenklatur komplett'!Q3066)</f>
        <v>3005</v>
      </c>
      <c r="B3066" s="161">
        <f>IF(ISBLANK('Nomenklatur komplett'!R3066),"",'Nomenklatur komplett'!R3066)</f>
        <v>10583</v>
      </c>
      <c r="C3066" s="162" t="str">
        <f>IF(ISBLANK('Nomenklatur komplett'!S3066),"-",'Nomenklatur komplett'!S3066)</f>
        <v>Stein (AR)</v>
      </c>
    </row>
    <row r="3067" spans="1:3" x14ac:dyDescent="0.2">
      <c r="A3067" s="161" t="str">
        <f>IF(ISBLANK('Nomenklatur komplett'!Q3067),"",'Nomenklatur komplett'!Q3067)</f>
        <v/>
      </c>
      <c r="B3067" s="161">
        <f>IF(ISBLANK('Nomenklatur komplett'!R3067),"",'Nomenklatur komplett'!R3067)</f>
        <v>13762</v>
      </c>
      <c r="C3067" s="162" t="str">
        <f>IF(ISBLANK('Nomenklatur komplett'!S3067),"-",'Nomenklatur komplett'!S3067)</f>
        <v>Stein (SG)</v>
      </c>
    </row>
    <row r="3068" spans="1:3" x14ac:dyDescent="0.2">
      <c r="A3068" s="161" t="str">
        <f>IF(ISBLANK('Nomenklatur komplett'!Q3068),"",'Nomenklatur komplett'!Q3068)</f>
        <v/>
      </c>
      <c r="B3068" s="161">
        <f>IF(ISBLANK('Nomenklatur komplett'!R3068),"",'Nomenklatur komplett'!R3068)</f>
        <v>10584</v>
      </c>
      <c r="C3068" s="162" t="str">
        <f>IF(ISBLANK('Nomenklatur komplett'!S3068),"-",'Nomenklatur komplett'!S3068)</f>
        <v>Stein (Toggenburg)</v>
      </c>
    </row>
    <row r="3069" spans="1:3" x14ac:dyDescent="0.2">
      <c r="A3069" s="161">
        <f>IF(ISBLANK('Nomenklatur komplett'!Q3069),"",'Nomenklatur komplett'!Q3069)</f>
        <v>2964</v>
      </c>
      <c r="B3069" s="161">
        <f>IF(ISBLANK('Nomenklatur komplett'!R3069),"",'Nomenklatur komplett'!R3069)</f>
        <v>10592</v>
      </c>
      <c r="C3069" s="162" t="str">
        <f>IF(ISBLANK('Nomenklatur komplett'!S3069),"-",'Nomenklatur komplett'!S3069)</f>
        <v>Stein am Rhein</v>
      </c>
    </row>
    <row r="3070" spans="1:3" x14ac:dyDescent="0.2">
      <c r="A3070" s="161">
        <f>IF(ISBLANK('Nomenklatur komplett'!Q3070),"",'Nomenklatur komplett'!Q3070)</f>
        <v>3217</v>
      </c>
      <c r="B3070" s="161">
        <f>IF(ISBLANK('Nomenklatur komplett'!R3070),"",'Nomenklatur komplett'!R3070)</f>
        <v>14388</v>
      </c>
      <c r="C3070" s="162" t="str">
        <f>IF(ISBLANK('Nomenklatur komplett'!S3070),"-",'Nomenklatur komplett'!S3070)</f>
        <v>Steinach</v>
      </c>
    </row>
    <row r="3071" spans="1:3" x14ac:dyDescent="0.2">
      <c r="A3071" s="161">
        <f>IF(ISBLANK('Nomenklatur komplett'!Q3071),"",'Nomenklatur komplett'!Q3071)</f>
        <v>1373</v>
      </c>
      <c r="B3071" s="161">
        <f>IF(ISBLANK('Nomenklatur komplett'!R3071),"",'Nomenklatur komplett'!R3071)</f>
        <v>10594</v>
      </c>
      <c r="C3071" s="162" t="str">
        <f>IF(ISBLANK('Nomenklatur komplett'!S3071),"-",'Nomenklatur komplett'!S3071)</f>
        <v>Steinen</v>
      </c>
    </row>
    <row r="3072" spans="1:3" x14ac:dyDescent="0.2">
      <c r="A3072" s="161">
        <f>IF(ISBLANK('Nomenklatur komplett'!Q3072),"",'Nomenklatur komplett'!Q3072)</f>
        <v>1374</v>
      </c>
      <c r="B3072" s="161">
        <f>IF(ISBLANK('Nomenklatur komplett'!R3072),"",'Nomenklatur komplett'!R3072)</f>
        <v>10571</v>
      </c>
      <c r="C3072" s="162" t="str">
        <f>IF(ISBLANK('Nomenklatur komplett'!S3072),"-",'Nomenklatur komplett'!S3072)</f>
        <v>Steinerberg</v>
      </c>
    </row>
    <row r="3073" spans="1:3" x14ac:dyDescent="0.2">
      <c r="A3073" s="161" t="str">
        <f>IF(ISBLANK('Nomenklatur komplett'!Q3073),"",'Nomenklatur komplett'!Q3073)</f>
        <v/>
      </c>
      <c r="B3073" s="161">
        <f>IF(ISBLANK('Nomenklatur komplett'!R3073),"",'Nomenklatur komplett'!R3073)</f>
        <v>10599</v>
      </c>
      <c r="C3073" s="162" t="str">
        <f>IF(ISBLANK('Nomenklatur komplett'!S3073),"-",'Nomenklatur komplett'!S3073)</f>
        <v>Steinhaus</v>
      </c>
    </row>
    <row r="3074" spans="1:3" x14ac:dyDescent="0.2">
      <c r="A3074" s="161">
        <f>IF(ISBLANK('Nomenklatur komplett'!Q3074),"",'Nomenklatur komplett'!Q3074)</f>
        <v>1708</v>
      </c>
      <c r="B3074" s="161">
        <f>IF(ISBLANK('Nomenklatur komplett'!R3074),"",'Nomenklatur komplett'!R3074)</f>
        <v>10598</v>
      </c>
      <c r="C3074" s="162" t="str">
        <f>IF(ISBLANK('Nomenklatur komplett'!S3074),"-",'Nomenklatur komplett'!S3074)</f>
        <v>Steinhausen</v>
      </c>
    </row>
    <row r="3075" spans="1:3" x14ac:dyDescent="0.2">
      <c r="A3075" s="161" t="str">
        <f>IF(ISBLANK('Nomenklatur komplett'!Q3075),"",'Nomenklatur komplett'!Q3075)</f>
        <v/>
      </c>
      <c r="B3075" s="161">
        <f>IF(ISBLANK('Nomenklatur komplett'!R3075),"",'Nomenklatur komplett'!R3075)</f>
        <v>11317</v>
      </c>
      <c r="C3075" s="162" t="str">
        <f>IF(ISBLANK('Nomenklatur komplett'!S3075),"-",'Nomenklatur komplett'!S3075)</f>
        <v>Steinhof</v>
      </c>
    </row>
    <row r="3076" spans="1:3" x14ac:dyDescent="0.2">
      <c r="A3076" s="161">
        <f>IF(ISBLANK('Nomenklatur komplett'!Q3076),"",'Nomenklatur komplett'!Q3076)</f>
        <v>101</v>
      </c>
      <c r="B3076" s="161">
        <f>IF(ISBLANK('Nomenklatur komplett'!R3076),"",'Nomenklatur komplett'!R3076)</f>
        <v>10597</v>
      </c>
      <c r="C3076" s="162" t="str">
        <f>IF(ISBLANK('Nomenklatur komplett'!S3076),"-",'Nomenklatur komplett'!S3076)</f>
        <v>Steinmaur</v>
      </c>
    </row>
    <row r="3077" spans="1:3" x14ac:dyDescent="0.2">
      <c r="A3077" s="161" t="str">
        <f>IF(ISBLANK('Nomenklatur komplett'!Q3077),"",'Nomenklatur komplett'!Q3077)</f>
        <v/>
      </c>
      <c r="B3077" s="161">
        <f>IF(ISBLANK('Nomenklatur komplett'!R3077),"",'Nomenklatur komplett'!R3077)</f>
        <v>10596</v>
      </c>
      <c r="C3077" s="162" t="str">
        <f>IF(ISBLANK('Nomenklatur komplett'!S3077),"-",'Nomenklatur komplett'!S3077)</f>
        <v>Sternenberg</v>
      </c>
    </row>
    <row r="3078" spans="1:3" x14ac:dyDescent="0.2">
      <c r="A3078" s="161">
        <f>IF(ISBLANK('Nomenklatur komplett'!Q3078),"",'Nomenklatur komplett'!Q3078)</f>
        <v>4041</v>
      </c>
      <c r="B3078" s="161">
        <f>IF(ISBLANK('Nomenklatur komplett'!R3078),"",'Nomenklatur komplett'!R3078)</f>
        <v>10595</v>
      </c>
      <c r="C3078" s="162" t="str">
        <f>IF(ISBLANK('Nomenklatur komplett'!S3078),"-",'Nomenklatur komplett'!S3078)</f>
        <v>Stetten (AG)</v>
      </c>
    </row>
    <row r="3079" spans="1:3" x14ac:dyDescent="0.2">
      <c r="A3079" s="161">
        <f>IF(ISBLANK('Nomenklatur komplett'!Q3079),"",'Nomenklatur komplett'!Q3079)</f>
        <v>2919</v>
      </c>
      <c r="B3079" s="161">
        <f>IF(ISBLANK('Nomenklatur komplett'!R3079),"",'Nomenklatur komplett'!R3079)</f>
        <v>10586</v>
      </c>
      <c r="C3079" s="162" t="str">
        <f>IF(ISBLANK('Nomenklatur komplett'!S3079),"-",'Nomenklatur komplett'!S3079)</f>
        <v>Stetten (SH)</v>
      </c>
    </row>
    <row r="3080" spans="1:3" x14ac:dyDescent="0.2">
      <c r="A3080" s="161">
        <f>IF(ISBLANK('Nomenklatur komplett'!Q3080),"",'Nomenklatur komplett'!Q3080)</f>
        <v>4606</v>
      </c>
      <c r="B3080" s="161">
        <f>IF(ISBLANK('Nomenklatur komplett'!R3080),"",'Nomenklatur komplett'!R3080)</f>
        <v>15396</v>
      </c>
      <c r="C3080" s="162" t="str">
        <f>IF(ISBLANK('Nomenklatur komplett'!S3080),"-",'Nomenklatur komplett'!S3080)</f>
        <v>Stettfurt</v>
      </c>
    </row>
    <row r="3081" spans="1:3" x14ac:dyDescent="0.2">
      <c r="A3081" s="161">
        <f>IF(ISBLANK('Nomenklatur komplett'!Q3081),"",'Nomenklatur komplett'!Q3081)</f>
        <v>358</v>
      </c>
      <c r="B3081" s="161">
        <f>IF(ISBLANK('Nomenklatur komplett'!R3081),"",'Nomenklatur komplett'!R3081)</f>
        <v>15036</v>
      </c>
      <c r="C3081" s="162" t="str">
        <f>IF(ISBLANK('Nomenklatur komplett'!S3081),"-",'Nomenklatur komplett'!S3081)</f>
        <v>Stettlen</v>
      </c>
    </row>
    <row r="3082" spans="1:3" x14ac:dyDescent="0.2">
      <c r="A3082" s="161" t="str">
        <f>IF(ISBLANK('Nomenklatur komplett'!Q3082),"",'Nomenklatur komplett'!Q3082)</f>
        <v/>
      </c>
      <c r="B3082" s="161">
        <f>IF(ISBLANK('Nomenklatur komplett'!R3082),"",'Nomenklatur komplett'!R3082)</f>
        <v>10013</v>
      </c>
      <c r="C3082" s="162" t="str">
        <f>IF(ISBLANK('Nomenklatur komplett'!S3082),"-",'Nomenklatur komplett'!S3082)</f>
        <v>Stierva</v>
      </c>
    </row>
    <row r="3083" spans="1:3" x14ac:dyDescent="0.2">
      <c r="A3083" s="161" t="str">
        <f>IF(ISBLANK('Nomenklatur komplett'!Q3083),"",'Nomenklatur komplett'!Q3083)</f>
        <v/>
      </c>
      <c r="B3083" s="161">
        <f>IF(ISBLANK('Nomenklatur komplett'!R3083),"",'Nomenklatur komplett'!R3083)</f>
        <v>10591</v>
      </c>
      <c r="C3083" s="162" t="str">
        <f>IF(ISBLANK('Nomenklatur komplett'!S3083),"-",'Nomenklatur komplett'!S3083)</f>
        <v>Stilli</v>
      </c>
    </row>
    <row r="3084" spans="1:3" x14ac:dyDescent="0.2">
      <c r="A3084" s="161">
        <f>IF(ISBLANK('Nomenklatur komplett'!Q3084),"",'Nomenklatur komplett'!Q3084)</f>
        <v>770</v>
      </c>
      <c r="B3084" s="161">
        <f>IF(ISBLANK('Nomenklatur komplett'!R3084),"",'Nomenklatur komplett'!R3084)</f>
        <v>15637</v>
      </c>
      <c r="C3084" s="162" t="str">
        <f>IF(ISBLANK('Nomenklatur komplett'!S3084),"-",'Nomenklatur komplett'!S3084)</f>
        <v>Stocken-Höfen</v>
      </c>
    </row>
    <row r="3085" spans="1:3" x14ac:dyDescent="0.2">
      <c r="A3085" s="161" t="str">
        <f>IF(ISBLANK('Nomenklatur komplett'!Q3085),"",'Nomenklatur komplett'!Q3085)</f>
        <v/>
      </c>
      <c r="B3085" s="161">
        <f>IF(ISBLANK('Nomenklatur komplett'!R3085),"",'Nomenklatur komplett'!R3085)</f>
        <v>11340</v>
      </c>
      <c r="C3085" s="162" t="str">
        <f>IF(ISBLANK('Nomenklatur komplett'!S3085),"-",'Nomenklatur komplett'!S3085)</f>
        <v>Strada</v>
      </c>
    </row>
    <row r="3086" spans="1:3" x14ac:dyDescent="0.2">
      <c r="A3086" s="161" t="str">
        <f>IF(ISBLANK('Nomenklatur komplett'!Q3086),"",'Nomenklatur komplett'!Q3086)</f>
        <v/>
      </c>
      <c r="B3086" s="161">
        <f>IF(ISBLANK('Nomenklatur komplett'!R3086),"",'Nomenklatur komplett'!R3086)</f>
        <v>16393</v>
      </c>
      <c r="C3086" s="162" t="str">
        <f>IF(ISBLANK('Nomenklatur komplett'!S3086),"-",'Nomenklatur komplett'!S3086)</f>
        <v>Straubenzell</v>
      </c>
    </row>
    <row r="3087" spans="1:3" x14ac:dyDescent="0.2">
      <c r="A3087" s="161">
        <f>IF(ISBLANK('Nomenklatur komplett'!Q3087),"",'Nomenklatur komplett'!Q3087)</f>
        <v>4285</v>
      </c>
      <c r="B3087" s="161">
        <f>IF(ISBLANK('Nomenklatur komplett'!R3087),"",'Nomenklatur komplett'!R3087)</f>
        <v>10590</v>
      </c>
      <c r="C3087" s="162" t="str">
        <f>IF(ISBLANK('Nomenklatur komplett'!S3087),"-",'Nomenklatur komplett'!S3087)</f>
        <v>Strengelbach</v>
      </c>
    </row>
    <row r="3088" spans="1:3" x14ac:dyDescent="0.2">
      <c r="A3088" s="161" t="str">
        <f>IF(ISBLANK('Nomenklatur komplett'!Q3088),"",'Nomenklatur komplett'!Q3088)</f>
        <v/>
      </c>
      <c r="B3088" s="161">
        <f>IF(ISBLANK('Nomenklatur komplett'!R3088),"",'Nomenklatur komplett'!R3088)</f>
        <v>10589</v>
      </c>
      <c r="C3088" s="162" t="str">
        <f>IF(ISBLANK('Nomenklatur komplett'!S3088),"-",'Nomenklatur komplett'!S3088)</f>
        <v>Strohwilen</v>
      </c>
    </row>
    <row r="3089" spans="1:3" x14ac:dyDescent="0.2">
      <c r="A3089" s="161" t="str">
        <f>IF(ISBLANK('Nomenklatur komplett'!Q3089),"",'Nomenklatur komplett'!Q3089)</f>
        <v/>
      </c>
      <c r="B3089" s="161">
        <f>IF(ISBLANK('Nomenklatur komplett'!R3089),"",'Nomenklatur komplett'!R3089)</f>
        <v>16404</v>
      </c>
      <c r="C3089" s="162" t="str">
        <f>IF(ISBLANK('Nomenklatur komplett'!S3089),"-",'Nomenklatur komplett'!S3089)</f>
        <v>Strättligen</v>
      </c>
    </row>
    <row r="3090" spans="1:3" x14ac:dyDescent="0.2">
      <c r="A3090" s="161" t="str">
        <f>IF(ISBLANK('Nomenklatur komplett'!Q3090),"",'Nomenklatur komplett'!Q3090)</f>
        <v/>
      </c>
      <c r="B3090" s="161">
        <f>IF(ISBLANK('Nomenklatur komplett'!R3090),"",'Nomenklatur komplett'!R3090)</f>
        <v>10655</v>
      </c>
      <c r="C3090" s="162" t="str">
        <f>IF(ISBLANK('Nomenklatur komplett'!S3090),"-",'Nomenklatur komplett'!S3090)</f>
        <v>Studen</v>
      </c>
    </row>
    <row r="3091" spans="1:3" x14ac:dyDescent="0.2">
      <c r="A3091" s="161">
        <f>IF(ISBLANK('Nomenklatur komplett'!Q3091),"",'Nomenklatur komplett'!Q3091)</f>
        <v>749</v>
      </c>
      <c r="B3091" s="161">
        <f>IF(ISBLANK('Nomenklatur komplett'!R3091),"",'Nomenklatur komplett'!R3091)</f>
        <v>15255</v>
      </c>
      <c r="C3091" s="162" t="str">
        <f>IF(ISBLANK('Nomenklatur komplett'!S3091),"-",'Nomenklatur komplett'!S3091)</f>
        <v>Studen (BE)</v>
      </c>
    </row>
    <row r="3092" spans="1:3" x14ac:dyDescent="0.2">
      <c r="A3092" s="161" t="str">
        <f>IF(ISBLANK('Nomenklatur komplett'!Q3092),"",'Nomenklatur komplett'!Q3092)</f>
        <v/>
      </c>
      <c r="B3092" s="161">
        <f>IF(ISBLANK('Nomenklatur komplett'!R3092),"",'Nomenklatur komplett'!R3092)</f>
        <v>16409</v>
      </c>
      <c r="C3092" s="162" t="str">
        <f>IF(ISBLANK('Nomenklatur komplett'!S3092),"-",'Nomenklatur komplett'!S3092)</f>
        <v>Stuls</v>
      </c>
    </row>
    <row r="3093" spans="1:3" x14ac:dyDescent="0.2">
      <c r="A3093" s="161">
        <f>IF(ISBLANK('Nomenklatur komplett'!Q3093),"",'Nomenklatur komplett'!Q3093)</f>
        <v>158</v>
      </c>
      <c r="B3093" s="161">
        <f>IF(ISBLANK('Nomenklatur komplett'!R3093),"",'Nomenklatur komplett'!R3093)</f>
        <v>10363</v>
      </c>
      <c r="C3093" s="162" t="str">
        <f>IF(ISBLANK('Nomenklatur komplett'!S3093),"-",'Nomenklatur komplett'!S3093)</f>
        <v>Stäfa</v>
      </c>
    </row>
    <row r="3094" spans="1:3" x14ac:dyDescent="0.2">
      <c r="A3094" s="161" t="str">
        <f>IF(ISBLANK('Nomenklatur komplett'!Q3094),"",'Nomenklatur komplett'!Q3094)</f>
        <v/>
      </c>
      <c r="B3094" s="161">
        <f>IF(ISBLANK('Nomenklatur komplett'!R3094),"",'Nomenklatur komplett'!R3094)</f>
        <v>16483</v>
      </c>
      <c r="C3094" s="162" t="str">
        <f>IF(ISBLANK('Nomenklatur komplett'!S3094),"-",'Nomenklatur komplett'!S3094)</f>
        <v>Stürvis</v>
      </c>
    </row>
    <row r="3095" spans="1:3" x14ac:dyDescent="0.2">
      <c r="A3095" s="161">
        <f>IF(ISBLANK('Nomenklatur komplett'!Q3095),"",'Nomenklatur komplett'!Q3095)</f>
        <v>2499</v>
      </c>
      <c r="B3095" s="161">
        <f>IF(ISBLANK('Nomenklatur komplett'!R3095),"",'Nomenklatur komplett'!R3095)</f>
        <v>16597</v>
      </c>
      <c r="C3095" s="162" t="str">
        <f>IF(ISBLANK('Nomenklatur komplett'!S3095),"-",'Nomenklatur komplett'!S3095)</f>
        <v>Stüsslingen</v>
      </c>
    </row>
    <row r="3096" spans="1:3" x14ac:dyDescent="0.2">
      <c r="A3096" s="161">
        <f>IF(ISBLANK('Nomenklatur komplett'!Q3096),"",'Nomenklatur komplett'!Q3096)</f>
        <v>2532</v>
      </c>
      <c r="B3096" s="161">
        <f>IF(ISBLANK('Nomenklatur komplett'!R3096),"",'Nomenklatur komplett'!R3096)</f>
        <v>13741</v>
      </c>
      <c r="C3096" s="162" t="str">
        <f>IF(ISBLANK('Nomenklatur komplett'!S3096),"-",'Nomenklatur komplett'!S3096)</f>
        <v>Subingen</v>
      </c>
    </row>
    <row r="3097" spans="1:3" x14ac:dyDescent="0.2">
      <c r="A3097" s="161">
        <f>IF(ISBLANK('Nomenklatur komplett'!Q3097),"",'Nomenklatur komplett'!Q3097)</f>
        <v>5929</v>
      </c>
      <c r="B3097" s="161">
        <f>IF(ISBLANK('Nomenklatur komplett'!R3097),"",'Nomenklatur komplett'!R3097)</f>
        <v>14896</v>
      </c>
      <c r="C3097" s="162" t="str">
        <f>IF(ISBLANK('Nomenklatur komplett'!S3097),"-",'Nomenklatur komplett'!S3097)</f>
        <v>Suchy</v>
      </c>
    </row>
    <row r="3098" spans="1:3" x14ac:dyDescent="0.2">
      <c r="A3098" s="161">
        <f>IF(ISBLANK('Nomenklatur komplett'!Q3098),"",'Nomenklatur komplett'!Q3098)</f>
        <v>3695</v>
      </c>
      <c r="B3098" s="161">
        <f>IF(ISBLANK('Nomenklatur komplett'!R3098),"",'Nomenklatur komplett'!R3098)</f>
        <v>15987</v>
      </c>
      <c r="C3098" s="162" t="str">
        <f>IF(ISBLANK('Nomenklatur komplett'!S3098),"-",'Nomenklatur komplett'!S3098)</f>
        <v>Sufers</v>
      </c>
    </row>
    <row r="3099" spans="1:3" x14ac:dyDescent="0.2">
      <c r="A3099" s="161" t="str">
        <f>IF(ISBLANK('Nomenklatur komplett'!Q3099),"",'Nomenklatur komplett'!Q3099)</f>
        <v/>
      </c>
      <c r="B3099" s="161">
        <f>IF(ISBLANK('Nomenklatur komplett'!R3099),"",'Nomenklatur komplett'!R3099)</f>
        <v>10600</v>
      </c>
      <c r="C3099" s="162" t="str">
        <f>IF(ISBLANK('Nomenklatur komplett'!S3099),"-",'Nomenklatur komplett'!S3099)</f>
        <v>Sugnens</v>
      </c>
    </row>
    <row r="3100" spans="1:3" x14ac:dyDescent="0.2">
      <c r="A3100" s="161">
        <f>IF(ISBLANK('Nomenklatur komplett'!Q3100),"",'Nomenklatur komplett'!Q3100)</f>
        <v>4012</v>
      </c>
      <c r="B3100" s="161">
        <f>IF(ISBLANK('Nomenklatur komplett'!R3100),"",'Nomenklatur komplett'!R3100)</f>
        <v>10585</v>
      </c>
      <c r="C3100" s="162" t="str">
        <f>IF(ISBLANK('Nomenklatur komplett'!S3100),"-",'Nomenklatur komplett'!S3100)</f>
        <v>Suhr</v>
      </c>
    </row>
    <row r="3101" spans="1:3" x14ac:dyDescent="0.2">
      <c r="A3101" s="161">
        <f>IF(ISBLANK('Nomenklatur komplett'!Q3101),"",'Nomenklatur komplett'!Q3101)</f>
        <v>4506</v>
      </c>
      <c r="B3101" s="161">
        <f>IF(ISBLANK('Nomenklatur komplett'!R3101),"",'Nomenklatur komplett'!R3101)</f>
        <v>15450</v>
      </c>
      <c r="C3101" s="162" t="str">
        <f>IF(ISBLANK('Nomenklatur komplett'!S3101),"-",'Nomenklatur komplett'!S3101)</f>
        <v>Sulgen</v>
      </c>
    </row>
    <row r="3102" spans="1:3" x14ac:dyDescent="0.2">
      <c r="A3102" s="161">
        <f>IF(ISBLANK('Nomenklatur komplett'!Q3102),"",'Nomenklatur komplett'!Q3102)</f>
        <v>5501</v>
      </c>
      <c r="B3102" s="161">
        <f>IF(ISBLANK('Nomenklatur komplett'!R3102),"",'Nomenklatur komplett'!R3102)</f>
        <v>14900</v>
      </c>
      <c r="C3102" s="162" t="str">
        <f>IF(ISBLANK('Nomenklatur komplett'!S3102),"-",'Nomenklatur komplett'!S3102)</f>
        <v>Sullens</v>
      </c>
    </row>
    <row r="3103" spans="1:3" x14ac:dyDescent="0.2">
      <c r="A3103" s="161" t="str">
        <f>IF(ISBLANK('Nomenklatur komplett'!Q3103),"",'Nomenklatur komplett'!Q3103)</f>
        <v/>
      </c>
      <c r="B3103" s="161">
        <f>IF(ISBLANK('Nomenklatur komplett'!R3103),"",'Nomenklatur komplett'!R3103)</f>
        <v>10543</v>
      </c>
      <c r="C3103" s="162" t="str">
        <f>IF(ISBLANK('Nomenklatur komplett'!S3103),"-",'Nomenklatur komplett'!S3103)</f>
        <v>Sulz (AG)</v>
      </c>
    </row>
    <row r="3104" spans="1:3" x14ac:dyDescent="0.2">
      <c r="A3104" s="161" t="str">
        <f>IF(ISBLANK('Nomenklatur komplett'!Q3104),"",'Nomenklatur komplett'!Q3104)</f>
        <v/>
      </c>
      <c r="B3104" s="161">
        <f>IF(ISBLANK('Nomenklatur komplett'!R3104),"",'Nomenklatur komplett'!R3104)</f>
        <v>10544</v>
      </c>
      <c r="C3104" s="162" t="str">
        <f>IF(ISBLANK('Nomenklatur komplett'!S3104),"-",'Nomenklatur komplett'!S3104)</f>
        <v>Sulz (LU)</v>
      </c>
    </row>
    <row r="3105" spans="1:3" x14ac:dyDescent="0.2">
      <c r="A3105" s="161">
        <f>IF(ISBLANK('Nomenklatur komplett'!Q3105),"",'Nomenklatur komplett'!Q3105)</f>
        <v>957</v>
      </c>
      <c r="B3105" s="161">
        <f>IF(ISBLANK('Nomenklatur komplett'!R3105),"",'Nomenklatur komplett'!R3105)</f>
        <v>15352</v>
      </c>
      <c r="C3105" s="162" t="str">
        <f>IF(ISBLANK('Nomenklatur komplett'!S3105),"-",'Nomenklatur komplett'!S3105)</f>
        <v>Sumiswald</v>
      </c>
    </row>
    <row r="3106" spans="1:3" x14ac:dyDescent="0.2">
      <c r="A3106" s="161">
        <f>IF(ISBLANK('Nomenklatur komplett'!Q3106),"",'Nomenklatur komplett'!Q3106)</f>
        <v>3985</v>
      </c>
      <c r="B3106" s="161">
        <f>IF(ISBLANK('Nomenklatur komplett'!R3106),"",'Nomenklatur komplett'!R3106)</f>
        <v>16041</v>
      </c>
      <c r="C3106" s="162" t="str">
        <f>IF(ISBLANK('Nomenklatur komplett'!S3106),"-",'Nomenklatur komplett'!S3106)</f>
        <v>Sumvitg</v>
      </c>
    </row>
    <row r="3107" spans="1:3" x14ac:dyDescent="0.2">
      <c r="A3107" s="161" t="str">
        <f>IF(ISBLANK('Nomenklatur komplett'!Q3107),"",'Nomenklatur komplett'!Q3107)</f>
        <v/>
      </c>
      <c r="B3107" s="161">
        <f>IF(ISBLANK('Nomenklatur komplett'!R3107),"",'Nomenklatur komplett'!R3107)</f>
        <v>10056</v>
      </c>
      <c r="C3107" s="162" t="str">
        <f>IF(ISBLANK('Nomenklatur komplett'!S3107),"-",'Nomenklatur komplett'!S3107)</f>
        <v>Sur</v>
      </c>
    </row>
    <row r="3108" spans="1:3" x14ac:dyDescent="0.2">
      <c r="A3108" s="161" t="str">
        <f>IF(ISBLANK('Nomenklatur komplett'!Q3108),"",'Nomenklatur komplett'!Q3108)</f>
        <v/>
      </c>
      <c r="B3108" s="161">
        <f>IF(ISBLANK('Nomenklatur komplett'!R3108),"",'Nomenklatur komplett'!R3108)</f>
        <v>14363</v>
      </c>
      <c r="C3108" s="162" t="str">
        <f>IF(ISBLANK('Nomenklatur komplett'!S3108),"-",'Nomenklatur komplett'!S3108)</f>
        <v>Suraua</v>
      </c>
    </row>
    <row r="3109" spans="1:3" x14ac:dyDescent="0.2">
      <c r="A3109" s="161" t="str">
        <f>IF(ISBLANK('Nomenklatur komplett'!Q3109),"",'Nomenklatur komplett'!Q3109)</f>
        <v/>
      </c>
      <c r="B3109" s="161">
        <f>IF(ISBLANK('Nomenklatur komplett'!R3109),"",'Nomenklatur komplett'!R3109)</f>
        <v>10006</v>
      </c>
      <c r="C3109" s="162" t="str">
        <f>IF(ISBLANK('Nomenklatur komplett'!S3109),"-",'Nomenklatur komplett'!S3109)</f>
        <v>Surava</v>
      </c>
    </row>
    <row r="3110" spans="1:3" x14ac:dyDescent="0.2">
      <c r="A3110" s="161" t="str">
        <f>IF(ISBLANK('Nomenklatur komplett'!Q3110),"",'Nomenklatur komplett'!Q3110)</f>
        <v/>
      </c>
      <c r="B3110" s="161">
        <f>IF(ISBLANK('Nomenklatur komplett'!R3110),"",'Nomenklatur komplett'!R3110)</f>
        <v>10029</v>
      </c>
      <c r="C3110" s="162" t="str">
        <f>IF(ISBLANK('Nomenklatur komplett'!S3110),"-",'Nomenklatur komplett'!S3110)</f>
        <v>Surcasti</v>
      </c>
    </row>
    <row r="3111" spans="1:3" x14ac:dyDescent="0.2">
      <c r="A3111" s="161" t="str">
        <f>IF(ISBLANK('Nomenklatur komplett'!Q3111),"",'Nomenklatur komplett'!Q3111)</f>
        <v/>
      </c>
      <c r="B3111" s="161">
        <f>IF(ISBLANK('Nomenklatur komplett'!R3111),"",'Nomenklatur komplett'!R3111)</f>
        <v>10106</v>
      </c>
      <c r="C3111" s="162" t="str">
        <f>IF(ISBLANK('Nomenklatur komplett'!S3111),"-",'Nomenklatur komplett'!S3111)</f>
        <v>Surcuolm</v>
      </c>
    </row>
    <row r="3112" spans="1:3" x14ac:dyDescent="0.2">
      <c r="A3112" s="161">
        <f>IF(ISBLANK('Nomenklatur komplett'!Q3112),"",'Nomenklatur komplett'!Q3112)</f>
        <v>2044</v>
      </c>
      <c r="B3112" s="161">
        <f>IF(ISBLANK('Nomenklatur komplett'!R3112),"",'Nomenklatur komplett'!R3112)</f>
        <v>16593</v>
      </c>
      <c r="C3112" s="162" t="str">
        <f>IF(ISBLANK('Nomenklatur komplett'!S3112),"-",'Nomenklatur komplett'!S3112)</f>
        <v>Surpierre</v>
      </c>
    </row>
    <row r="3113" spans="1:3" x14ac:dyDescent="0.2">
      <c r="A3113" s="161">
        <f>IF(ISBLANK('Nomenklatur komplett'!Q3113),"",'Nomenklatur komplett'!Q3113)</f>
        <v>1103</v>
      </c>
      <c r="B3113" s="161">
        <f>IF(ISBLANK('Nomenklatur komplett'!R3113),"",'Nomenklatur komplett'!R3113)</f>
        <v>15529</v>
      </c>
      <c r="C3113" s="162" t="str">
        <f>IF(ISBLANK('Nomenklatur komplett'!S3113),"-",'Nomenklatur komplett'!S3113)</f>
        <v>Sursee</v>
      </c>
    </row>
    <row r="3114" spans="1:3" x14ac:dyDescent="0.2">
      <c r="A3114" s="161">
        <f>IF(ISBLANK('Nomenklatur komplett'!Q3114),"",'Nomenklatur komplett'!Q3114)</f>
        <v>3543</v>
      </c>
      <c r="B3114" s="161">
        <f>IF(ISBLANK('Nomenklatur komplett'!R3114),"",'Nomenklatur komplett'!R3114)</f>
        <v>16068</v>
      </c>
      <c r="C3114" s="162" t="str">
        <f>IF(ISBLANK('Nomenklatur komplett'!S3114),"-",'Nomenklatur komplett'!S3114)</f>
        <v>Surses</v>
      </c>
    </row>
    <row r="3115" spans="1:3" x14ac:dyDescent="0.2">
      <c r="A3115" s="161" t="str">
        <f>IF(ISBLANK('Nomenklatur komplett'!Q3115),"",'Nomenklatur komplett'!Q3115)</f>
        <v/>
      </c>
      <c r="B3115" s="161">
        <f>IF(ISBLANK('Nomenklatur komplett'!R3115),"",'Nomenklatur komplett'!R3115)</f>
        <v>10146</v>
      </c>
      <c r="C3115" s="162" t="str">
        <f>IF(ISBLANK('Nomenklatur komplett'!S3115),"-",'Nomenklatur komplett'!S3115)</f>
        <v>Susch</v>
      </c>
    </row>
    <row r="3116" spans="1:3" x14ac:dyDescent="0.2">
      <c r="A3116" s="161">
        <f>IF(ISBLANK('Nomenklatur komplett'!Q3116),"",'Nomenklatur komplett'!Q3116)</f>
        <v>5930</v>
      </c>
      <c r="B3116" s="161">
        <f>IF(ISBLANK('Nomenklatur komplett'!R3116),"",'Nomenklatur komplett'!R3116)</f>
        <v>14899</v>
      </c>
      <c r="C3116" s="162" t="str">
        <f>IF(ISBLANK('Nomenklatur komplett'!S3116),"-",'Nomenklatur komplett'!S3116)</f>
        <v>Suscévaz</v>
      </c>
    </row>
    <row r="3117" spans="1:3" x14ac:dyDescent="0.2">
      <c r="A3117" s="161">
        <f>IF(ISBLANK('Nomenklatur komplett'!Q3117),"",'Nomenklatur komplett'!Q3117)</f>
        <v>750</v>
      </c>
      <c r="B3117" s="161">
        <f>IF(ISBLANK('Nomenklatur komplett'!R3117),"",'Nomenklatur komplett'!R3117)</f>
        <v>15256</v>
      </c>
      <c r="C3117" s="162" t="str">
        <f>IF(ISBLANK('Nomenklatur komplett'!S3117),"-",'Nomenklatur komplett'!S3117)</f>
        <v>Sutz-Lattrigen</v>
      </c>
    </row>
    <row r="3118" spans="1:3" x14ac:dyDescent="0.2">
      <c r="A3118" s="161">
        <f>IF(ISBLANK('Nomenklatur komplett'!Q3118),"",'Nomenklatur komplett'!Q3118)</f>
        <v>5688</v>
      </c>
      <c r="B3118" s="161">
        <f>IF(ISBLANK('Nomenklatur komplett'!R3118),"",'Nomenklatur komplett'!R3118)</f>
        <v>14898</v>
      </c>
      <c r="C3118" s="162" t="str">
        <f>IF(ISBLANK('Nomenklatur komplett'!S3118),"-",'Nomenklatur komplett'!S3118)</f>
        <v>Syens</v>
      </c>
    </row>
    <row r="3119" spans="1:3" x14ac:dyDescent="0.2">
      <c r="A3119" s="161">
        <f>IF(ISBLANK('Nomenklatur komplett'!Q3119),"",'Nomenklatur komplett'!Q3119)</f>
        <v>2152</v>
      </c>
      <c r="B3119" s="161">
        <f>IF(ISBLANK('Nomenklatur komplett'!R3119),"",'Nomenklatur komplett'!R3119)</f>
        <v>14138</v>
      </c>
      <c r="C3119" s="162" t="str">
        <f>IF(ISBLANK('Nomenklatur komplett'!S3119),"-",'Nomenklatur komplett'!S3119)</f>
        <v>Sâles</v>
      </c>
    </row>
    <row r="3120" spans="1:3" x14ac:dyDescent="0.2">
      <c r="A3120" s="161" t="str">
        <f>IF(ISBLANK('Nomenklatur komplett'!Q3120),"",'Nomenklatur komplett'!Q3120)</f>
        <v/>
      </c>
      <c r="B3120" s="161">
        <f>IF(ISBLANK('Nomenklatur komplett'!R3120),"",'Nomenklatur komplett'!R3120)</f>
        <v>13021</v>
      </c>
      <c r="C3120" s="162" t="str">
        <f>IF(ISBLANK('Nomenklatur komplett'!S3120),"-",'Nomenklatur komplett'!S3120)</f>
        <v>Sâles (Gruyère)</v>
      </c>
    </row>
    <row r="3121" spans="1:3" x14ac:dyDescent="0.2">
      <c r="A3121" s="161" t="str">
        <f>IF(ISBLANK('Nomenklatur komplett'!Q3121),"",'Nomenklatur komplett'!Q3121)</f>
        <v/>
      </c>
      <c r="B3121" s="161">
        <f>IF(ISBLANK('Nomenklatur komplett'!R3121),"",'Nomenklatur komplett'!R3121)</f>
        <v>12954</v>
      </c>
      <c r="C3121" s="162" t="str">
        <f>IF(ISBLANK('Nomenklatur komplett'!S3121),"-",'Nomenklatur komplett'!S3121)</f>
        <v>Sédeilles</v>
      </c>
    </row>
    <row r="3122" spans="1:3" x14ac:dyDescent="0.2">
      <c r="A3122" s="161">
        <f>IF(ISBLANK('Nomenklatur komplett'!Q3122),"",'Nomenklatur komplett'!Q3122)</f>
        <v>2043</v>
      </c>
      <c r="B3122" s="161">
        <f>IF(ISBLANK('Nomenklatur komplett'!R3122),"",'Nomenklatur komplett'!R3122)</f>
        <v>12991</v>
      </c>
      <c r="C3122" s="162" t="str">
        <f>IF(ISBLANK('Nomenklatur komplett'!S3122),"-",'Nomenklatur komplett'!S3122)</f>
        <v>Sévaz</v>
      </c>
    </row>
    <row r="3123" spans="1:3" x14ac:dyDescent="0.2">
      <c r="A3123" s="161">
        <f>IF(ISBLANK('Nomenklatur komplett'!Q3123),"",'Nomenklatur komplett'!Q3123)</f>
        <v>5500</v>
      </c>
      <c r="B3123" s="161">
        <f>IF(ISBLANK('Nomenklatur komplett'!R3123),"",'Nomenklatur komplett'!R3123)</f>
        <v>14593</v>
      </c>
      <c r="C3123" s="162" t="str">
        <f>IF(ISBLANK('Nomenklatur komplett'!S3123),"-",'Nomenklatur komplett'!S3123)</f>
        <v>Sévery</v>
      </c>
    </row>
    <row r="3124" spans="1:3" x14ac:dyDescent="0.2">
      <c r="A3124" s="161" t="str">
        <f>IF(ISBLANK('Nomenklatur komplett'!Q3124),"",'Nomenklatur komplett'!Q3124)</f>
        <v/>
      </c>
      <c r="B3124" s="161">
        <f>IF(ISBLANK('Nomenklatur komplett'!R3124),"",'Nomenklatur komplett'!R3124)</f>
        <v>16482</v>
      </c>
      <c r="C3124" s="162" t="str">
        <f>IF(ISBLANK('Nomenklatur komplett'!S3124),"-",'Nomenklatur komplett'!S3124)</f>
        <v>Süs</v>
      </c>
    </row>
    <row r="3125" spans="1:3" x14ac:dyDescent="0.2">
      <c r="A3125" s="161" t="str">
        <f>IF(ISBLANK('Nomenklatur komplett'!Q3125),"",'Nomenklatur komplett'!Q3125)</f>
        <v/>
      </c>
      <c r="B3125" s="161">
        <f>IF(ISBLANK('Nomenklatur komplett'!R3125),"",'Nomenklatur komplett'!R3125)</f>
        <v>16394</v>
      </c>
      <c r="C3125" s="162" t="str">
        <f>IF(ISBLANK('Nomenklatur komplett'!S3125),"-",'Nomenklatur komplett'!S3125)</f>
        <v>Tablat</v>
      </c>
    </row>
    <row r="3126" spans="1:3" x14ac:dyDescent="0.2">
      <c r="A3126" s="161">
        <f>IF(ISBLANK('Nomenklatur komplett'!Q3126),"",'Nomenklatur komplett'!Q3126)</f>
        <v>2306</v>
      </c>
      <c r="B3126" s="161">
        <f>IF(ISBLANK('Nomenklatur komplett'!R3126),"",'Nomenklatur komplett'!R3126)</f>
        <v>16595</v>
      </c>
      <c r="C3126" s="162" t="str">
        <f>IF(ISBLANK('Nomenklatur komplett'!S3126),"-",'Nomenklatur komplett'!S3126)</f>
        <v>Tafers</v>
      </c>
    </row>
    <row r="3127" spans="1:3" x14ac:dyDescent="0.2">
      <c r="A3127" s="161">
        <f>IF(ISBLANK('Nomenklatur komplett'!Q3127),"",'Nomenklatur komplett'!Q3127)</f>
        <v>3733</v>
      </c>
      <c r="B3127" s="161">
        <f>IF(ISBLANK('Nomenklatur komplett'!R3127),"",'Nomenklatur komplett'!R3127)</f>
        <v>15998</v>
      </c>
      <c r="C3127" s="162" t="str">
        <f>IF(ISBLANK('Nomenklatur komplett'!S3127),"-",'Nomenklatur komplett'!S3127)</f>
        <v>Tamins</v>
      </c>
    </row>
    <row r="3128" spans="1:3" x14ac:dyDescent="0.2">
      <c r="A3128" s="161">
        <f>IF(ISBLANK('Nomenklatur komplett'!Q3128),"",'Nomenklatur komplett'!Q3128)</f>
        <v>5729</v>
      </c>
      <c r="B3128" s="161">
        <f>IF(ISBLANK('Nomenklatur komplett'!R3128),"",'Nomenklatur komplett'!R3128)</f>
        <v>14897</v>
      </c>
      <c r="C3128" s="162" t="str">
        <f>IF(ISBLANK('Nomenklatur komplett'!S3128),"-",'Nomenklatur komplett'!S3128)</f>
        <v>Tannay</v>
      </c>
    </row>
    <row r="3129" spans="1:3" x14ac:dyDescent="0.2">
      <c r="A3129" s="161" t="str">
        <f>IF(ISBLANK('Nomenklatur komplett'!Q3129),"",'Nomenklatur komplett'!Q3129)</f>
        <v/>
      </c>
      <c r="B3129" s="161">
        <f>IF(ISBLANK('Nomenklatur komplett'!R3129),"",'Nomenklatur komplett'!R3129)</f>
        <v>11182</v>
      </c>
      <c r="C3129" s="162" t="str">
        <f>IF(ISBLANK('Nomenklatur komplett'!S3129),"-",'Nomenklatur komplett'!S3129)</f>
        <v>Tannegg</v>
      </c>
    </row>
    <row r="3130" spans="1:3" x14ac:dyDescent="0.2">
      <c r="A3130" s="161" t="str">
        <f>IF(ISBLANK('Nomenklatur komplett'!Q3130),"",'Nomenklatur komplett'!Q3130)</f>
        <v/>
      </c>
      <c r="B3130" s="161">
        <f>IF(ISBLANK('Nomenklatur komplett'!R3130),"",'Nomenklatur komplett'!R3130)</f>
        <v>16166</v>
      </c>
      <c r="C3130" s="162" t="str">
        <f>IF(ISBLANK('Nomenklatur komplett'!S3130),"-",'Nomenklatur komplett'!S3130)</f>
        <v>Tannenbühl</v>
      </c>
    </row>
    <row r="3131" spans="1:3" x14ac:dyDescent="0.2">
      <c r="A3131" s="161" t="str">
        <f>IF(ISBLANK('Nomenklatur komplett'!Q3131),"",'Nomenklatur komplett'!Q3131)</f>
        <v/>
      </c>
      <c r="B3131" s="161">
        <f>IF(ISBLANK('Nomenklatur komplett'!R3131),"",'Nomenklatur komplett'!R3131)</f>
        <v>10145</v>
      </c>
      <c r="C3131" s="162" t="str">
        <f>IF(ISBLANK('Nomenklatur komplett'!S3131),"-",'Nomenklatur komplett'!S3131)</f>
        <v>Tarasp</v>
      </c>
    </row>
    <row r="3132" spans="1:3" x14ac:dyDescent="0.2">
      <c r="A3132" s="161" t="str">
        <f>IF(ISBLANK('Nomenklatur komplett'!Q3132),"",'Nomenklatur komplett'!Q3132)</f>
        <v/>
      </c>
      <c r="B3132" s="161">
        <f>IF(ISBLANK('Nomenklatur komplett'!R3132),"",'Nomenklatur komplett'!R3132)</f>
        <v>10238</v>
      </c>
      <c r="C3132" s="162" t="str">
        <f>IF(ISBLANK('Nomenklatur komplett'!S3132),"-",'Nomenklatur komplett'!S3132)</f>
        <v>Tartar</v>
      </c>
    </row>
    <row r="3133" spans="1:3" x14ac:dyDescent="0.2">
      <c r="A3133" s="161">
        <f>IF(ISBLANK('Nomenklatur komplett'!Q3133),"",'Nomenklatur komplett'!Q3133)</f>
        <v>5862</v>
      </c>
      <c r="B3133" s="161">
        <f>IF(ISBLANK('Nomenklatur komplett'!R3133),"",'Nomenklatur komplett'!R3133)</f>
        <v>14894</v>
      </c>
      <c r="C3133" s="162" t="str">
        <f>IF(ISBLANK('Nomenklatur komplett'!S3133),"-",'Nomenklatur komplett'!S3133)</f>
        <v>Tartegnin</v>
      </c>
    </row>
    <row r="3134" spans="1:3" x14ac:dyDescent="0.2">
      <c r="A3134" s="161">
        <f>IF(ISBLANK('Nomenklatur komplett'!Q3134),"",'Nomenklatur komplett'!Q3134)</f>
        <v>713</v>
      </c>
      <c r="B3134" s="161">
        <f>IF(ISBLANK('Nomenklatur komplett'!R3134),"",'Nomenklatur komplett'!R3134)</f>
        <v>15230</v>
      </c>
      <c r="C3134" s="162" t="str">
        <f>IF(ISBLANK('Nomenklatur komplett'!S3134),"-",'Nomenklatur komplett'!S3134)</f>
        <v>Tavannes</v>
      </c>
    </row>
    <row r="3135" spans="1:3" x14ac:dyDescent="0.2">
      <c r="A3135" s="161" t="str">
        <f>IF(ISBLANK('Nomenklatur komplett'!Q3135),"",'Nomenklatur komplett'!Q3135)</f>
        <v/>
      </c>
      <c r="B3135" s="161">
        <f>IF(ISBLANK('Nomenklatur komplett'!R3135),"",'Nomenklatur komplett'!R3135)</f>
        <v>11351</v>
      </c>
      <c r="C3135" s="162" t="str">
        <f>IF(ISBLANK('Nomenklatur komplett'!S3135),"-",'Nomenklatur komplett'!S3135)</f>
        <v>Tavetsch</v>
      </c>
    </row>
    <row r="3136" spans="1:3" x14ac:dyDescent="0.2">
      <c r="A3136" s="161">
        <f>IF(ISBLANK('Nomenklatur komplett'!Q3136),"",'Nomenklatur komplett'!Q3136)</f>
        <v>2862</v>
      </c>
      <c r="B3136" s="161">
        <f>IF(ISBLANK('Nomenklatur komplett'!R3136),"",'Nomenklatur komplett'!R3136)</f>
        <v>13801</v>
      </c>
      <c r="C3136" s="162" t="str">
        <f>IF(ISBLANK('Nomenklatur komplett'!S3136),"-",'Nomenklatur komplett'!S3136)</f>
        <v>Tecknau</v>
      </c>
    </row>
    <row r="3137" spans="1:3" x14ac:dyDescent="0.2">
      <c r="A3137" s="161">
        <f>IF(ISBLANK('Nomenklatur komplett'!Q3137),"",'Nomenklatur komplett'!Q3137)</f>
        <v>4320</v>
      </c>
      <c r="B3137" s="161">
        <f>IF(ISBLANK('Nomenklatur komplett'!R3137),"",'Nomenklatur komplett'!R3137)</f>
        <v>10541</v>
      </c>
      <c r="C3137" s="162" t="str">
        <f>IF(ISBLANK('Nomenklatur komplett'!S3137),"-",'Nomenklatur komplett'!S3137)</f>
        <v>Tegerfelden</v>
      </c>
    </row>
    <row r="3138" spans="1:3" x14ac:dyDescent="0.2">
      <c r="A3138" s="161" t="str">
        <f>IF(ISBLANK('Nomenklatur komplett'!Q3138),"",'Nomenklatur komplett'!Q3138)</f>
        <v/>
      </c>
      <c r="B3138" s="161">
        <f>IF(ISBLANK('Nomenklatur komplett'!R3138),"",'Nomenklatur komplett'!R3138)</f>
        <v>10557</v>
      </c>
      <c r="C3138" s="162" t="str">
        <f>IF(ISBLANK('Nomenklatur komplett'!S3138),"-",'Nomenklatur komplett'!S3138)</f>
        <v>Tegna</v>
      </c>
    </row>
    <row r="3139" spans="1:3" x14ac:dyDescent="0.2">
      <c r="A3139" s="161">
        <f>IF(ISBLANK('Nomenklatur komplett'!Q3139),"",'Nomenklatur komplett'!Q3139)</f>
        <v>5131</v>
      </c>
      <c r="B3139" s="161">
        <f>IF(ISBLANK('Nomenklatur komplett'!R3139),"",'Nomenklatur komplett'!R3139)</f>
        <v>10558</v>
      </c>
      <c r="C3139" s="162" t="str">
        <f>IF(ISBLANK('Nomenklatur komplett'!S3139),"-",'Nomenklatur komplett'!S3139)</f>
        <v>Tenero-Contra</v>
      </c>
    </row>
    <row r="3140" spans="1:3" x14ac:dyDescent="0.2">
      <c r="A3140" s="161" t="str">
        <f>IF(ISBLANK('Nomenklatur komplett'!Q3140),"",'Nomenklatur komplett'!Q3140)</f>
        <v/>
      </c>
      <c r="B3140" s="161">
        <f>IF(ISBLANK('Nomenklatur komplett'!R3140),"",'Nomenklatur komplett'!R3140)</f>
        <v>10185</v>
      </c>
      <c r="C3140" s="162" t="str">
        <f>IF(ISBLANK('Nomenklatur komplett'!S3140),"-",'Nomenklatur komplett'!S3140)</f>
        <v>Tenna</v>
      </c>
    </row>
    <row r="3141" spans="1:3" x14ac:dyDescent="0.2">
      <c r="A3141" s="161">
        <f>IF(ISBLANK('Nomenklatur komplett'!Q3141),"",'Nomenklatur komplett'!Q3141)</f>
        <v>2863</v>
      </c>
      <c r="B3141" s="161">
        <f>IF(ISBLANK('Nomenklatur komplett'!R3141),"",'Nomenklatur komplett'!R3141)</f>
        <v>13802</v>
      </c>
      <c r="C3141" s="162" t="str">
        <f>IF(ISBLANK('Nomenklatur komplett'!S3141),"-",'Nomenklatur komplett'!S3141)</f>
        <v>Tenniken</v>
      </c>
    </row>
    <row r="3142" spans="1:3" x14ac:dyDescent="0.2">
      <c r="A3142" s="161" t="str">
        <f>IF(ISBLANK('Nomenklatur komplett'!Q3142),"",'Nomenklatur komplett'!Q3142)</f>
        <v/>
      </c>
      <c r="B3142" s="161">
        <f>IF(ISBLANK('Nomenklatur komplett'!R3142),"",'Nomenklatur komplett'!R3142)</f>
        <v>16319</v>
      </c>
      <c r="C3142" s="162" t="str">
        <f>IF(ISBLANK('Nomenklatur komplett'!S3142),"-",'Nomenklatur komplett'!S3142)</f>
        <v>Tennwil</v>
      </c>
    </row>
    <row r="3143" spans="1:3" x14ac:dyDescent="0.2">
      <c r="A3143" s="161">
        <f>IF(ISBLANK('Nomenklatur komplett'!Q3143),"",'Nomenklatur komplett'!Q3143)</f>
        <v>2307</v>
      </c>
      <c r="B3143" s="161">
        <f>IF(ISBLANK('Nomenklatur komplett'!R3143),"",'Nomenklatur komplett'!R3143)</f>
        <v>10559</v>
      </c>
      <c r="C3143" s="162" t="str">
        <f>IF(ISBLANK('Nomenklatur komplett'!S3143),"-",'Nomenklatur komplett'!S3143)</f>
        <v>Tentlingen</v>
      </c>
    </row>
    <row r="3144" spans="1:3" x14ac:dyDescent="0.2">
      <c r="A3144" s="161">
        <f>IF(ISBLANK('Nomenklatur komplett'!Q3144),"",'Nomenklatur komplett'!Q3144)</f>
        <v>6010</v>
      </c>
      <c r="B3144" s="161">
        <f>IF(ISBLANK('Nomenklatur komplett'!R3144),"",'Nomenklatur komplett'!R3144)</f>
        <v>10560</v>
      </c>
      <c r="C3144" s="162" t="str">
        <f>IF(ISBLANK('Nomenklatur komplett'!S3144),"-",'Nomenklatur komplett'!S3144)</f>
        <v>Termen</v>
      </c>
    </row>
    <row r="3145" spans="1:3" x14ac:dyDescent="0.2">
      <c r="A3145" s="161">
        <f>IF(ISBLANK('Nomenklatur komplett'!Q3145),"",'Nomenklatur komplett'!Q3145)</f>
        <v>5396</v>
      </c>
      <c r="B3145" s="161">
        <f>IF(ISBLANK('Nomenklatur komplett'!R3145),"",'Nomenklatur komplett'!R3145)</f>
        <v>15627</v>
      </c>
      <c r="C3145" s="162" t="str">
        <f>IF(ISBLANK('Nomenklatur komplett'!S3145),"-",'Nomenklatur komplett'!S3145)</f>
        <v>Terre di Pedemonte</v>
      </c>
    </row>
    <row r="3146" spans="1:3" x14ac:dyDescent="0.2">
      <c r="A3146" s="161" t="str">
        <f>IF(ISBLANK('Nomenklatur komplett'!Q3146),"",'Nomenklatur komplett'!Q3146)</f>
        <v/>
      </c>
      <c r="B3146" s="161">
        <f>IF(ISBLANK('Nomenklatur komplett'!R3146),"",'Nomenklatur komplett'!R3146)</f>
        <v>10209</v>
      </c>
      <c r="C3146" s="162" t="str">
        <f>IF(ISBLANK('Nomenklatur komplett'!S3146),"-",'Nomenklatur komplett'!S3146)</f>
        <v>Tersnaus</v>
      </c>
    </row>
    <row r="3147" spans="1:3" x14ac:dyDescent="0.2">
      <c r="A3147" s="161" t="str">
        <f>IF(ISBLANK('Nomenklatur komplett'!Q3147),"",'Nomenklatur komplett'!Q3147)</f>
        <v/>
      </c>
      <c r="B3147" s="161">
        <f>IF(ISBLANK('Nomenklatur komplett'!R3147),"",'Nomenklatur komplett'!R3147)</f>
        <v>11355</v>
      </c>
      <c r="C3147" s="162" t="str">
        <f>IF(ISBLANK('Nomenklatur komplett'!S3147),"-",'Nomenklatur komplett'!S3147)</f>
        <v>Tesserete</v>
      </c>
    </row>
    <row r="3148" spans="1:3" x14ac:dyDescent="0.2">
      <c r="A3148" s="161">
        <f>IF(ISBLANK('Nomenklatur komplett'!Q3148),"",'Nomenklatur komplett'!Q3148)</f>
        <v>3024</v>
      </c>
      <c r="B3148" s="161">
        <f>IF(ISBLANK('Nomenklatur komplett'!R3148),"",'Nomenklatur komplett'!R3148)</f>
        <v>10561</v>
      </c>
      <c r="C3148" s="162" t="str">
        <f>IF(ISBLANK('Nomenklatur komplett'!S3148),"-",'Nomenklatur komplett'!S3148)</f>
        <v>Teufen (AR)</v>
      </c>
    </row>
    <row r="3149" spans="1:3" x14ac:dyDescent="0.2">
      <c r="A3149" s="161">
        <f>IF(ISBLANK('Nomenklatur komplett'!Q3149),"",'Nomenklatur komplett'!Q3149)</f>
        <v>4145</v>
      </c>
      <c r="B3149" s="161">
        <f>IF(ISBLANK('Nomenklatur komplett'!R3149),"",'Nomenklatur komplett'!R3149)</f>
        <v>10562</v>
      </c>
      <c r="C3149" s="162" t="str">
        <f>IF(ISBLANK('Nomenklatur komplett'!S3149),"-",'Nomenklatur komplett'!S3149)</f>
        <v>Teufenthal (AG)</v>
      </c>
    </row>
    <row r="3150" spans="1:3" x14ac:dyDescent="0.2">
      <c r="A3150" s="161">
        <f>IF(ISBLANK('Nomenklatur komplett'!Q3150),"",'Nomenklatur komplett'!Q3150)</f>
        <v>940</v>
      </c>
      <c r="B3150" s="161">
        <f>IF(ISBLANK('Nomenklatur komplett'!R3150),"",'Nomenklatur komplett'!R3150)</f>
        <v>15337</v>
      </c>
      <c r="C3150" s="162" t="str">
        <f>IF(ISBLANK('Nomenklatur komplett'!S3150),"-",'Nomenklatur komplett'!S3150)</f>
        <v>Teuffenthal (BE)</v>
      </c>
    </row>
    <row r="3151" spans="1:3" x14ac:dyDescent="0.2">
      <c r="A3151" s="161">
        <f>IF(ISBLANK('Nomenklatur komplett'!Q3151),"",'Nomenklatur komplett'!Q3151)</f>
        <v>3237</v>
      </c>
      <c r="B3151" s="161">
        <f>IF(ISBLANK('Nomenklatur komplett'!R3151),"",'Nomenklatur komplett'!R3151)</f>
        <v>14397</v>
      </c>
      <c r="C3151" s="162" t="str">
        <f>IF(ISBLANK('Nomenklatur komplett'!S3151),"-",'Nomenklatur komplett'!S3151)</f>
        <v>Thal</v>
      </c>
    </row>
    <row r="3152" spans="1:3" x14ac:dyDescent="0.2">
      <c r="A3152" s="161">
        <f>IF(ISBLANK('Nomenklatur komplett'!Q3152),"",'Nomenklatur komplett'!Q3152)</f>
        <v>4117</v>
      </c>
      <c r="B3152" s="161">
        <f>IF(ISBLANK('Nomenklatur komplett'!R3152),"",'Nomenklatur komplett'!R3152)</f>
        <v>10760</v>
      </c>
      <c r="C3152" s="162" t="str">
        <f>IF(ISBLANK('Nomenklatur komplett'!S3152),"-",'Nomenklatur komplett'!S3152)</f>
        <v>Thalheim (AG)</v>
      </c>
    </row>
    <row r="3153" spans="1:3" x14ac:dyDescent="0.2">
      <c r="A3153" s="161">
        <f>IF(ISBLANK('Nomenklatur komplett'!Q3153),"",'Nomenklatur komplett'!Q3153)</f>
        <v>39</v>
      </c>
      <c r="B3153" s="161">
        <f>IF(ISBLANK('Nomenklatur komplett'!R3153),"",'Nomenklatur komplett'!R3153)</f>
        <v>10563</v>
      </c>
      <c r="C3153" s="162" t="str">
        <f>IF(ISBLANK('Nomenklatur komplett'!S3153),"-",'Nomenklatur komplett'!S3153)</f>
        <v>Thalheim an der Thur</v>
      </c>
    </row>
    <row r="3154" spans="1:3" x14ac:dyDescent="0.2">
      <c r="A3154" s="161">
        <f>IF(ISBLANK('Nomenklatur komplett'!Q3154),"",'Nomenklatur komplett'!Q3154)</f>
        <v>141</v>
      </c>
      <c r="B3154" s="161">
        <f>IF(ISBLANK('Nomenklatur komplett'!R3154),"",'Nomenklatur komplett'!R3154)</f>
        <v>10691</v>
      </c>
      <c r="C3154" s="162" t="str">
        <f>IF(ISBLANK('Nomenklatur komplett'!S3154),"-",'Nomenklatur komplett'!S3154)</f>
        <v>Thalwil</v>
      </c>
    </row>
    <row r="3155" spans="1:3" x14ac:dyDescent="0.2">
      <c r="A3155" s="161">
        <f>IF(ISBLANK('Nomenklatur komplett'!Q3155),"",'Nomenklatur komplett'!Q3155)</f>
        <v>2920</v>
      </c>
      <c r="B3155" s="161">
        <f>IF(ISBLANK('Nomenklatur komplett'!R3155),"",'Nomenklatur komplett'!R3155)</f>
        <v>14948</v>
      </c>
      <c r="C3155" s="162" t="str">
        <f>IF(ISBLANK('Nomenklatur komplett'!S3155),"-",'Nomenklatur komplett'!S3155)</f>
        <v>Thayngen</v>
      </c>
    </row>
    <row r="3156" spans="1:3" x14ac:dyDescent="0.2">
      <c r="A3156" s="161">
        <f>IF(ISBLANK('Nomenklatur komplett'!Q3156),"",'Nomenklatur komplett'!Q3156)</f>
        <v>2775</v>
      </c>
      <c r="B3156" s="161">
        <f>IF(ISBLANK('Nomenklatur komplett'!R3156),"",'Nomenklatur komplett'!R3156)</f>
        <v>13838</v>
      </c>
      <c r="C3156" s="162" t="str">
        <f>IF(ISBLANK('Nomenklatur komplett'!S3156),"-",'Nomenklatur komplett'!S3156)</f>
        <v>Therwil</v>
      </c>
    </row>
    <row r="3157" spans="1:3" x14ac:dyDescent="0.2">
      <c r="A3157" s="161" t="str">
        <f>IF(ISBLANK('Nomenklatur komplett'!Q3157),"",'Nomenklatur komplett'!Q3157)</f>
        <v/>
      </c>
      <c r="B3157" s="161">
        <f>IF(ISBLANK('Nomenklatur komplett'!R3157),"",'Nomenklatur komplett'!R3157)</f>
        <v>16274</v>
      </c>
      <c r="C3157" s="162" t="str">
        <f>IF(ISBLANK('Nomenklatur komplett'!S3157),"-",'Nomenklatur komplett'!S3157)</f>
        <v>Thielle</v>
      </c>
    </row>
    <row r="3158" spans="1:3" x14ac:dyDescent="0.2">
      <c r="A3158" s="161" t="str">
        <f>IF(ISBLANK('Nomenklatur komplett'!Q3158),"",'Nomenklatur komplett'!Q3158)</f>
        <v/>
      </c>
      <c r="B3158" s="161">
        <f>IF(ISBLANK('Nomenklatur komplett'!R3158),"",'Nomenklatur komplett'!R3158)</f>
        <v>10567</v>
      </c>
      <c r="C3158" s="162" t="str">
        <f>IF(ISBLANK('Nomenklatur komplett'!S3158),"-",'Nomenklatur komplett'!S3158)</f>
        <v>Thielle-Wavre</v>
      </c>
    </row>
    <row r="3159" spans="1:3" x14ac:dyDescent="0.2">
      <c r="A3159" s="161">
        <f>IF(ISBLANK('Nomenklatur komplett'!Q3159),"",'Nomenklatur komplett'!Q3159)</f>
        <v>941</v>
      </c>
      <c r="B3159" s="161">
        <f>IF(ISBLANK('Nomenklatur komplett'!R3159),"",'Nomenklatur komplett'!R3159)</f>
        <v>15338</v>
      </c>
      <c r="C3159" s="162" t="str">
        <f>IF(ISBLANK('Nomenklatur komplett'!S3159),"-",'Nomenklatur komplett'!S3159)</f>
        <v>Thierachern</v>
      </c>
    </row>
    <row r="3160" spans="1:3" x14ac:dyDescent="0.2">
      <c r="A3160" s="161" t="str">
        <f>IF(ISBLANK('Nomenklatur komplett'!Q3160),"",'Nomenklatur komplett'!Q3160)</f>
        <v/>
      </c>
      <c r="B3160" s="161">
        <f>IF(ISBLANK('Nomenklatur komplett'!R3160),"",'Nomenklatur komplett'!R3160)</f>
        <v>10568</v>
      </c>
      <c r="C3160" s="162" t="str">
        <f>IF(ISBLANK('Nomenklatur komplett'!S3160),"-",'Nomenklatur komplett'!S3160)</f>
        <v>Thierrens</v>
      </c>
    </row>
    <row r="3161" spans="1:3" x14ac:dyDescent="0.2">
      <c r="A3161" s="161">
        <f>IF(ISBLANK('Nomenklatur komplett'!Q3161),"",'Nomenklatur komplett'!Q3161)</f>
        <v>942</v>
      </c>
      <c r="B3161" s="161">
        <f>IF(ISBLANK('Nomenklatur komplett'!R3161),"",'Nomenklatur komplett'!R3161)</f>
        <v>15339</v>
      </c>
      <c r="C3161" s="162" t="str">
        <f>IF(ISBLANK('Nomenklatur komplett'!S3161),"-",'Nomenklatur komplett'!S3161)</f>
        <v>Thun</v>
      </c>
    </row>
    <row r="3162" spans="1:3" x14ac:dyDescent="0.2">
      <c r="A3162" s="161">
        <f>IF(ISBLANK('Nomenklatur komplett'!Q3162),"",'Nomenklatur komplett'!Q3162)</f>
        <v>4611</v>
      </c>
      <c r="B3162" s="161">
        <f>IF(ISBLANK('Nomenklatur komplett'!R3162),"",'Nomenklatur komplett'!R3162)</f>
        <v>15429</v>
      </c>
      <c r="C3162" s="162" t="str">
        <f>IF(ISBLANK('Nomenklatur komplett'!S3162),"-",'Nomenklatur komplett'!S3162)</f>
        <v>Thundorf</v>
      </c>
    </row>
    <row r="3163" spans="1:3" x14ac:dyDescent="0.2">
      <c r="A3163" s="161" t="str">
        <f>IF(ISBLANK('Nomenklatur komplett'!Q3163),"",'Nomenklatur komplett'!Q3163)</f>
        <v/>
      </c>
      <c r="B3163" s="161">
        <f>IF(ISBLANK('Nomenklatur komplett'!R3163),"",'Nomenklatur komplett'!R3163)</f>
        <v>16187</v>
      </c>
      <c r="C3163" s="162" t="str">
        <f>IF(ISBLANK('Nomenklatur komplett'!S3163),"-",'Nomenklatur komplett'!S3163)</f>
        <v>Thungschneit</v>
      </c>
    </row>
    <row r="3164" spans="1:3" x14ac:dyDescent="0.2">
      <c r="A3164" s="161">
        <f>IF(ISBLANK('Nomenklatur komplett'!Q3164),"",'Nomenklatur komplett'!Q3164)</f>
        <v>342</v>
      </c>
      <c r="B3164" s="161">
        <f>IF(ISBLANK('Nomenklatur komplett'!R3164),"",'Nomenklatur komplett'!R3164)</f>
        <v>15026</v>
      </c>
      <c r="C3164" s="162" t="str">
        <f>IF(ISBLANK('Nomenklatur komplett'!S3164),"-",'Nomenklatur komplett'!S3164)</f>
        <v>Thunstetten</v>
      </c>
    </row>
    <row r="3165" spans="1:3" x14ac:dyDescent="0.2">
      <c r="A3165" s="161">
        <f>IF(ISBLANK('Nomenklatur komplett'!Q3165),"",'Nomenklatur komplett'!Q3165)</f>
        <v>889</v>
      </c>
      <c r="B3165" s="161">
        <f>IF(ISBLANK('Nomenklatur komplett'!R3165),"",'Nomenklatur komplett'!R3165)</f>
        <v>16128</v>
      </c>
      <c r="C3165" s="162" t="str">
        <f>IF(ISBLANK('Nomenklatur komplett'!S3165),"-",'Nomenklatur komplett'!S3165)</f>
        <v>Thurnen</v>
      </c>
    </row>
    <row r="3166" spans="1:3" x14ac:dyDescent="0.2">
      <c r="A3166" s="161">
        <f>IF(ISBLANK('Nomenklatur komplett'!Q3166),"",'Nomenklatur komplett'!Q3166)</f>
        <v>3668</v>
      </c>
      <c r="B3166" s="161">
        <f>IF(ISBLANK('Nomenklatur komplett'!R3166),"",'Nomenklatur komplett'!R3166)</f>
        <v>16084</v>
      </c>
      <c r="C3166" s="162" t="str">
        <f>IF(ISBLANK('Nomenklatur komplett'!S3166),"-",'Nomenklatur komplett'!S3166)</f>
        <v>Thusis</v>
      </c>
    </row>
    <row r="3167" spans="1:3" x14ac:dyDescent="0.2">
      <c r="A3167" s="161">
        <f>IF(ISBLANK('Nomenklatur komplett'!Q3167),"",'Nomenklatur komplett'!Q3167)</f>
        <v>6640</v>
      </c>
      <c r="B3167" s="161">
        <f>IF(ISBLANK('Nomenklatur komplett'!R3167),"",'Nomenklatur komplett'!R3167)</f>
        <v>10569</v>
      </c>
      <c r="C3167" s="162" t="str">
        <f>IF(ISBLANK('Nomenklatur komplett'!S3167),"-",'Nomenklatur komplett'!S3167)</f>
        <v>Thônex</v>
      </c>
    </row>
    <row r="3168" spans="1:3" x14ac:dyDescent="0.2">
      <c r="A3168" s="161">
        <f>IF(ISBLANK('Nomenklatur komplett'!Q3168),"",'Nomenklatur komplett'!Q3168)</f>
        <v>989</v>
      </c>
      <c r="B3168" s="161">
        <f>IF(ISBLANK('Nomenklatur komplett'!R3168),"",'Nomenklatur komplett'!R3168)</f>
        <v>15372</v>
      </c>
      <c r="C3168" s="162" t="str">
        <f>IF(ISBLANK('Nomenklatur komplett'!S3168),"-",'Nomenklatur komplett'!S3168)</f>
        <v>Thörigen</v>
      </c>
    </row>
    <row r="3169" spans="1:3" x14ac:dyDescent="0.2">
      <c r="A3169" s="161">
        <f>IF(ISBLANK('Nomenklatur komplett'!Q3169),"",'Nomenklatur komplett'!Q3169)</f>
        <v>2864</v>
      </c>
      <c r="B3169" s="161">
        <f>IF(ISBLANK('Nomenklatur komplett'!R3169),"",'Nomenklatur komplett'!R3169)</f>
        <v>13803</v>
      </c>
      <c r="C3169" s="162" t="str">
        <f>IF(ISBLANK('Nomenklatur komplett'!S3169),"-",'Nomenklatur komplett'!S3169)</f>
        <v>Thürnen</v>
      </c>
    </row>
    <row r="3170" spans="1:3" x14ac:dyDescent="0.2">
      <c r="A3170" s="161" t="str">
        <f>IF(ISBLANK('Nomenklatur komplett'!Q3170),"",'Nomenklatur komplett'!Q3170)</f>
        <v/>
      </c>
      <c r="B3170" s="161">
        <f>IF(ISBLANK('Nomenklatur komplett'!R3170),"",'Nomenklatur komplett'!R3170)</f>
        <v>10012</v>
      </c>
      <c r="C3170" s="162" t="str">
        <f>IF(ISBLANK('Nomenklatur komplett'!S3170),"-",'Nomenklatur komplett'!S3170)</f>
        <v>Tiefencastel</v>
      </c>
    </row>
    <row r="3171" spans="1:3" x14ac:dyDescent="0.2">
      <c r="A3171" s="161" t="str">
        <f>IF(ISBLANK('Nomenklatur komplett'!Q3171),"",'Nomenklatur komplett'!Q3171)</f>
        <v/>
      </c>
      <c r="B3171" s="161">
        <f>IF(ISBLANK('Nomenklatur komplett'!R3171),"",'Nomenklatur komplett'!R3171)</f>
        <v>10874</v>
      </c>
      <c r="C3171" s="162" t="str">
        <f>IF(ISBLANK('Nomenklatur komplett'!S3171),"-",'Nomenklatur komplett'!S3171)</f>
        <v>Tinizong</v>
      </c>
    </row>
    <row r="3172" spans="1:3" x14ac:dyDescent="0.2">
      <c r="A3172" s="161" t="str">
        <f>IF(ISBLANK('Nomenklatur komplett'!Q3172),"",'Nomenklatur komplett'!Q3172)</f>
        <v/>
      </c>
      <c r="B3172" s="161">
        <f>IF(ISBLANK('Nomenklatur komplett'!R3172),"",'Nomenklatur komplett'!R3172)</f>
        <v>14117</v>
      </c>
      <c r="C3172" s="162" t="str">
        <f>IF(ISBLANK('Nomenklatur komplett'!S3172),"-",'Nomenklatur komplett'!S3172)</f>
        <v>Tinizong-Rona</v>
      </c>
    </row>
    <row r="3173" spans="1:3" x14ac:dyDescent="0.2">
      <c r="A3173" s="161" t="str">
        <f>IF(ISBLANK('Nomenklatur komplett'!Q3173),"",'Nomenklatur komplett'!Q3173)</f>
        <v/>
      </c>
      <c r="B3173" s="161">
        <f>IF(ISBLANK('Nomenklatur komplett'!R3173),"",'Nomenklatur komplett'!R3173)</f>
        <v>16524</v>
      </c>
      <c r="C3173" s="162" t="str">
        <f>IF(ISBLANK('Nomenklatur komplett'!S3173),"-",'Nomenklatur komplett'!S3173)</f>
        <v>Tinizun</v>
      </c>
    </row>
    <row r="3174" spans="1:3" x14ac:dyDescent="0.2">
      <c r="A3174" s="161" t="str">
        <f>IF(ISBLANK('Nomenklatur komplett'!Q3174),"",'Nomenklatur komplett'!Q3174)</f>
        <v/>
      </c>
      <c r="B3174" s="161">
        <f>IF(ISBLANK('Nomenklatur komplett'!R3174),"",'Nomenklatur komplett'!R3174)</f>
        <v>16481</v>
      </c>
      <c r="C3174" s="162" t="str">
        <f>IF(ISBLANK('Nomenklatur komplett'!S3174),"-",'Nomenklatur komplett'!S3174)</f>
        <v>Tinzen</v>
      </c>
    </row>
    <row r="3175" spans="1:3" x14ac:dyDescent="0.2">
      <c r="A3175" s="161">
        <f>IF(ISBLANK('Nomenklatur komplett'!Q3175),"",'Nomenklatur komplett'!Q3175)</f>
        <v>2894</v>
      </c>
      <c r="B3175" s="161">
        <f>IF(ISBLANK('Nomenklatur komplett'!R3175),"",'Nomenklatur komplett'!R3175)</f>
        <v>13822</v>
      </c>
      <c r="C3175" s="162" t="str">
        <f>IF(ISBLANK('Nomenklatur komplett'!S3175),"-",'Nomenklatur komplett'!S3175)</f>
        <v>Titterten</v>
      </c>
    </row>
    <row r="3176" spans="1:3" x14ac:dyDescent="0.2">
      <c r="A3176" s="161" t="str">
        <f>IF(ISBLANK('Nomenklatur komplett'!Q3176),"",'Nomenklatur komplett'!Q3176)</f>
        <v/>
      </c>
      <c r="B3176" s="161">
        <f>IF(ISBLANK('Nomenklatur komplett'!R3176),"",'Nomenklatur komplett'!R3176)</f>
        <v>10875</v>
      </c>
      <c r="C3176" s="162" t="str">
        <f>IF(ISBLANK('Nomenklatur komplett'!S3176),"-",'Nomenklatur komplett'!S3176)</f>
        <v>Tobel</v>
      </c>
    </row>
    <row r="3177" spans="1:3" x14ac:dyDescent="0.2">
      <c r="A3177" s="161">
        <f>IF(ISBLANK('Nomenklatur komplett'!Q3177),"",'Nomenklatur komplett'!Q3177)</f>
        <v>4776</v>
      </c>
      <c r="B3177" s="161">
        <f>IF(ISBLANK('Nomenklatur komplett'!R3177),"",'Nomenklatur komplett'!R3177)</f>
        <v>15471</v>
      </c>
      <c r="C3177" s="162" t="str">
        <f>IF(ISBLANK('Nomenklatur komplett'!S3177),"-",'Nomenklatur komplett'!S3177)</f>
        <v>Tobel-Tägerschen</v>
      </c>
    </row>
    <row r="3178" spans="1:3" x14ac:dyDescent="0.2">
      <c r="A3178" s="161">
        <f>IF(ISBLANK('Nomenklatur komplett'!Q3178),"",'Nomenklatur komplett'!Q3178)</f>
        <v>884</v>
      </c>
      <c r="B3178" s="161">
        <f>IF(ISBLANK('Nomenklatur komplett'!R3178),"",'Nomenklatur komplett'!R3178)</f>
        <v>15307</v>
      </c>
      <c r="C3178" s="162" t="str">
        <f>IF(ISBLANK('Nomenklatur komplett'!S3178),"-",'Nomenklatur komplett'!S3178)</f>
        <v>Toffen</v>
      </c>
    </row>
    <row r="3179" spans="1:3" x14ac:dyDescent="0.2">
      <c r="A3179" s="161">
        <f>IF(ISBLANK('Nomenklatur komplett'!Q3179),"",'Nomenklatur komplett'!Q3179)</f>
        <v>5649</v>
      </c>
      <c r="B3179" s="161">
        <f>IF(ISBLANK('Nomenklatur komplett'!R3179),"",'Nomenklatur komplett'!R3179)</f>
        <v>14880</v>
      </c>
      <c r="C3179" s="162" t="str">
        <f>IF(ISBLANK('Nomenklatur komplett'!S3179),"-",'Nomenklatur komplett'!S3179)</f>
        <v>Tolochenaz</v>
      </c>
    </row>
    <row r="3180" spans="1:3" x14ac:dyDescent="0.2">
      <c r="A3180" s="161" t="str">
        <f>IF(ISBLANK('Nomenklatur komplett'!Q3180),"",'Nomenklatur komplett'!Q3180)</f>
        <v/>
      </c>
      <c r="B3180" s="161">
        <f>IF(ISBLANK('Nomenklatur komplett'!R3180),"",'Nomenklatur komplett'!R3180)</f>
        <v>14953</v>
      </c>
      <c r="C3180" s="162" t="str">
        <f>IF(ISBLANK('Nomenklatur komplett'!S3180),"-",'Nomenklatur komplett'!S3180)</f>
        <v>Tomils</v>
      </c>
    </row>
    <row r="3181" spans="1:3" x14ac:dyDescent="0.2">
      <c r="A3181" s="161" t="str">
        <f>IF(ISBLANK('Nomenklatur komplett'!Q3181),"",'Nomenklatur komplett'!Q3181)</f>
        <v/>
      </c>
      <c r="B3181" s="161">
        <f>IF(ISBLANK('Nomenklatur komplett'!R3181),"",'Nomenklatur komplett'!R3181)</f>
        <v>11266</v>
      </c>
      <c r="C3181" s="162" t="str">
        <f>IF(ISBLANK('Nomenklatur komplett'!S3181),"-",'Nomenklatur komplett'!S3181)</f>
        <v>Toos</v>
      </c>
    </row>
    <row r="3182" spans="1:3" x14ac:dyDescent="0.2">
      <c r="A3182" s="161">
        <f>IF(ISBLANK('Nomenklatur komplett'!Q3182),"",'Nomenklatur komplett'!Q3182)</f>
        <v>2115</v>
      </c>
      <c r="B3182" s="161">
        <f>IF(ISBLANK('Nomenklatur komplett'!R3182),"",'Nomenklatur komplett'!R3182)</f>
        <v>14478</v>
      </c>
      <c r="C3182" s="162" t="str">
        <f>IF(ISBLANK('Nomenklatur komplett'!S3182),"-",'Nomenklatur komplett'!S3182)</f>
        <v>Torny</v>
      </c>
    </row>
    <row r="3183" spans="1:3" x14ac:dyDescent="0.2">
      <c r="A3183" s="161" t="str">
        <f>IF(ISBLANK('Nomenklatur komplett'!Q3183),"",'Nomenklatur komplett'!Q3183)</f>
        <v/>
      </c>
      <c r="B3183" s="161">
        <f>IF(ISBLANK('Nomenklatur komplett'!R3183),"",'Nomenklatur komplett'!R3183)</f>
        <v>10878</v>
      </c>
      <c r="C3183" s="162" t="str">
        <f>IF(ISBLANK('Nomenklatur komplett'!S3183),"-",'Nomenklatur komplett'!S3183)</f>
        <v>Torny-le-Grand</v>
      </c>
    </row>
    <row r="3184" spans="1:3" x14ac:dyDescent="0.2">
      <c r="A3184" s="161" t="str">
        <f>IF(ISBLANK('Nomenklatur komplett'!Q3184),"",'Nomenklatur komplett'!Q3184)</f>
        <v/>
      </c>
      <c r="B3184" s="161">
        <f>IF(ISBLANK('Nomenklatur komplett'!R3184),"",'Nomenklatur komplett'!R3184)</f>
        <v>10879</v>
      </c>
      <c r="C3184" s="162" t="str">
        <f>IF(ISBLANK('Nomenklatur komplett'!S3184),"-",'Nomenklatur komplett'!S3184)</f>
        <v>Torre</v>
      </c>
    </row>
    <row r="3185" spans="1:3" x14ac:dyDescent="0.2">
      <c r="A3185" s="161">
        <f>IF(ISBLANK('Nomenklatur komplett'!Q3185),"",'Nomenklatur komplett'!Q3185)</f>
        <v>5227</v>
      </c>
      <c r="B3185" s="161">
        <f>IF(ISBLANK('Nomenklatur komplett'!R3185),"",'Nomenklatur komplett'!R3185)</f>
        <v>10880</v>
      </c>
      <c r="C3185" s="162" t="str">
        <f>IF(ISBLANK('Nomenklatur komplett'!S3185),"-",'Nomenklatur komplett'!S3185)</f>
        <v>Torricella-Taverne</v>
      </c>
    </row>
    <row r="3186" spans="1:3" x14ac:dyDescent="0.2">
      <c r="A3186" s="161">
        <f>IF(ISBLANK('Nomenklatur komplett'!Q3186),"",'Nomenklatur komplett'!Q3186)</f>
        <v>958</v>
      </c>
      <c r="B3186" s="161">
        <f>IF(ISBLANK('Nomenklatur komplett'!R3186),"",'Nomenklatur komplett'!R3186)</f>
        <v>15353</v>
      </c>
      <c r="C3186" s="162" t="str">
        <f>IF(ISBLANK('Nomenklatur komplett'!S3186),"-",'Nomenklatur komplett'!S3186)</f>
        <v>Trachselwald</v>
      </c>
    </row>
    <row r="3187" spans="1:3" x14ac:dyDescent="0.2">
      <c r="A3187" s="161">
        <f>IF(ISBLANK('Nomenklatur komplett'!Q3187),"",'Nomenklatur komplett'!Q3187)</f>
        <v>446</v>
      </c>
      <c r="B3187" s="161">
        <f>IF(ISBLANK('Nomenklatur komplett'!R3187),"",'Nomenklatur komplett'!R3187)</f>
        <v>15097</v>
      </c>
      <c r="C3187" s="162" t="str">
        <f>IF(ISBLANK('Nomenklatur komplett'!S3187),"-",'Nomenklatur komplett'!S3187)</f>
        <v>Tramelan</v>
      </c>
    </row>
    <row r="3188" spans="1:3" x14ac:dyDescent="0.2">
      <c r="A3188" s="161" t="str">
        <f>IF(ISBLANK('Nomenklatur komplett'!Q3188),"",'Nomenklatur komplett'!Q3188)</f>
        <v/>
      </c>
      <c r="B3188" s="161">
        <f>IF(ISBLANK('Nomenklatur komplett'!R3188),"",'Nomenklatur komplett'!R3188)</f>
        <v>16543</v>
      </c>
      <c r="C3188" s="162" t="str">
        <f>IF(ISBLANK('Nomenklatur komplett'!S3188),"-",'Nomenklatur komplett'!S3188)</f>
        <v>Tramelan-Dessous</v>
      </c>
    </row>
    <row r="3189" spans="1:3" x14ac:dyDescent="0.2">
      <c r="A3189" s="161" t="str">
        <f>IF(ISBLANK('Nomenklatur komplett'!Q3189),"",'Nomenklatur komplett'!Q3189)</f>
        <v/>
      </c>
      <c r="B3189" s="161">
        <f>IF(ISBLANK('Nomenklatur komplett'!R3189),"",'Nomenklatur komplett'!R3189)</f>
        <v>16542</v>
      </c>
      <c r="C3189" s="162" t="str">
        <f>IF(ISBLANK('Nomenklatur komplett'!S3189),"-",'Nomenklatur komplett'!S3189)</f>
        <v>Tramelan-Dessus</v>
      </c>
    </row>
    <row r="3190" spans="1:3" x14ac:dyDescent="0.2">
      <c r="A3190" s="161" t="str">
        <f>IF(ISBLANK('Nomenklatur komplett'!Q3190),"",'Nomenklatur komplett'!Q3190)</f>
        <v/>
      </c>
      <c r="B3190" s="161">
        <f>IF(ISBLANK('Nomenklatur komplett'!R3190),"",'Nomenklatur komplett'!R3190)</f>
        <v>10188</v>
      </c>
      <c r="C3190" s="162" t="str">
        <f>IF(ISBLANK('Nomenklatur komplett'!S3190),"-",'Nomenklatur komplett'!S3190)</f>
        <v>Trans</v>
      </c>
    </row>
    <row r="3191" spans="1:3" x14ac:dyDescent="0.2">
      <c r="A3191" s="161">
        <f>IF(ISBLANK('Nomenklatur komplett'!Q3191),"",'Nomenklatur komplett'!Q3191)</f>
        <v>2973</v>
      </c>
      <c r="B3191" s="161">
        <f>IF(ISBLANK('Nomenklatur komplett'!R3191),"",'Nomenklatur komplett'!R3191)</f>
        <v>10882</v>
      </c>
      <c r="C3191" s="162" t="str">
        <f>IF(ISBLANK('Nomenklatur komplett'!S3191),"-",'Nomenklatur komplett'!S3191)</f>
        <v>Trasadingen</v>
      </c>
    </row>
    <row r="3192" spans="1:3" x14ac:dyDescent="0.2">
      <c r="A3192" s="161" t="str">
        <f>IF(ISBLANK('Nomenklatur komplett'!Q3192),"",'Nomenklatur komplett'!Q3192)</f>
        <v/>
      </c>
      <c r="B3192" s="161">
        <f>IF(ISBLANK('Nomenklatur komplett'!R3192),"",'Nomenklatur komplett'!R3192)</f>
        <v>10883</v>
      </c>
      <c r="C3192" s="162" t="str">
        <f>IF(ISBLANK('Nomenklatur komplett'!S3192),"-",'Nomenklatur komplett'!S3192)</f>
        <v>Travers</v>
      </c>
    </row>
    <row r="3193" spans="1:3" x14ac:dyDescent="0.2">
      <c r="A3193" s="161">
        <f>IF(ISBLANK('Nomenklatur komplett'!Q3193),"",'Nomenklatur komplett'!Q3193)</f>
        <v>500</v>
      </c>
      <c r="B3193" s="161">
        <f>IF(ISBLANK('Nomenklatur komplett'!R3193),"",'Nomenklatur komplett'!R3193)</f>
        <v>15109</v>
      </c>
      <c r="C3193" s="162" t="str">
        <f>IF(ISBLANK('Nomenklatur komplett'!S3193),"-",'Nomenklatur komplett'!S3193)</f>
        <v>Treiten</v>
      </c>
    </row>
    <row r="3194" spans="1:3" x14ac:dyDescent="0.2">
      <c r="A3194" s="161" t="str">
        <f>IF(ISBLANK('Nomenklatur komplett'!Q3194),"",'Nomenklatur komplett'!Q3194)</f>
        <v/>
      </c>
      <c r="B3194" s="161">
        <f>IF(ISBLANK('Nomenklatur komplett'!R3194),"",'Nomenklatur komplett'!R3194)</f>
        <v>10885</v>
      </c>
      <c r="C3194" s="162" t="str">
        <f>IF(ISBLANK('Nomenklatur komplett'!S3194),"-",'Nomenklatur komplett'!S3194)</f>
        <v>Tremona</v>
      </c>
    </row>
    <row r="3195" spans="1:3" x14ac:dyDescent="0.2">
      <c r="A3195" s="161">
        <f>IF(ISBLANK('Nomenklatur komplett'!Q3195),"",'Nomenklatur komplett'!Q3195)</f>
        <v>5827</v>
      </c>
      <c r="B3195" s="161">
        <f>IF(ISBLANK('Nomenklatur komplett'!R3195),"",'Nomenklatur komplett'!R3195)</f>
        <v>14877</v>
      </c>
      <c r="C3195" s="162" t="str">
        <f>IF(ISBLANK('Nomenklatur komplett'!S3195),"-",'Nomenklatur komplett'!S3195)</f>
        <v>Trey</v>
      </c>
    </row>
    <row r="3196" spans="1:3" x14ac:dyDescent="0.2">
      <c r="A3196" s="161">
        <f>IF(ISBLANK('Nomenklatur komplett'!Q3196),"",'Nomenklatur komplett'!Q3196)</f>
        <v>5931</v>
      </c>
      <c r="B3196" s="161">
        <f>IF(ISBLANK('Nomenklatur komplett'!R3196),"",'Nomenklatur komplett'!R3196)</f>
        <v>14878</v>
      </c>
      <c r="C3196" s="162" t="str">
        <f>IF(ISBLANK('Nomenklatur komplett'!S3196),"-",'Nomenklatur komplett'!S3196)</f>
        <v>Treycovagnes</v>
      </c>
    </row>
    <row r="3197" spans="1:3" x14ac:dyDescent="0.2">
      <c r="A3197" s="161">
        <f>IF(ISBLANK('Nomenklatur komplett'!Q3197),"",'Nomenklatur komplett'!Q3197)</f>
        <v>5828</v>
      </c>
      <c r="B3197" s="161">
        <f>IF(ISBLANK('Nomenklatur komplett'!R3197),"",'Nomenklatur komplett'!R3197)</f>
        <v>14881</v>
      </c>
      <c r="C3197" s="162" t="str">
        <f>IF(ISBLANK('Nomenklatur komplett'!S3197),"-",'Nomenklatur komplett'!S3197)</f>
        <v>Treytorrens (Payerne)</v>
      </c>
    </row>
    <row r="3198" spans="1:3" x14ac:dyDescent="0.2">
      <c r="A3198" s="161">
        <f>IF(ISBLANK('Nomenklatur komplett'!Q3198),"",'Nomenklatur komplett'!Q3198)</f>
        <v>2226</v>
      </c>
      <c r="B3198" s="161">
        <f>IF(ISBLANK('Nomenklatur komplett'!R3198),"",'Nomenklatur komplett'!R3198)</f>
        <v>10889</v>
      </c>
      <c r="C3198" s="162" t="str">
        <f>IF(ISBLANK('Nomenklatur komplett'!S3198),"-",'Nomenklatur komplett'!S3198)</f>
        <v>Treyvaux</v>
      </c>
    </row>
    <row r="3199" spans="1:3" x14ac:dyDescent="0.2">
      <c r="A3199" s="161" t="str">
        <f>IF(ISBLANK('Nomenklatur komplett'!Q3199),"",'Nomenklatur komplett'!Q3199)</f>
        <v/>
      </c>
      <c r="B3199" s="161">
        <f>IF(ISBLANK('Nomenklatur komplett'!R3199),"",'Nomenklatur komplett'!R3199)</f>
        <v>11201</v>
      </c>
      <c r="C3199" s="162" t="str">
        <f>IF(ISBLANK('Nomenklatur komplett'!S3199),"-",'Nomenklatur komplett'!S3199)</f>
        <v>Triboltingen</v>
      </c>
    </row>
    <row r="3200" spans="1:3" x14ac:dyDescent="0.2">
      <c r="A3200" s="161">
        <f>IF(ISBLANK('Nomenklatur komplett'!Q3200),"",'Nomenklatur komplett'!Q3200)</f>
        <v>1104</v>
      </c>
      <c r="B3200" s="161">
        <f>IF(ISBLANK('Nomenklatur komplett'!R3200),"",'Nomenklatur komplett'!R3200)</f>
        <v>15599</v>
      </c>
      <c r="C3200" s="162" t="str">
        <f>IF(ISBLANK('Nomenklatur komplett'!S3200),"-",'Nomenklatur komplett'!S3200)</f>
        <v>Triengen</v>
      </c>
    </row>
    <row r="3201" spans="1:3" x14ac:dyDescent="0.2">
      <c r="A3201" s="161">
        <f>IF(ISBLANK('Nomenklatur komplett'!Q3201),"",'Nomenklatur komplett'!Q3201)</f>
        <v>6142</v>
      </c>
      <c r="B3201" s="161">
        <f>IF(ISBLANK('Nomenklatur komplett'!R3201),"",'Nomenklatur komplett'!R3201)</f>
        <v>10891</v>
      </c>
      <c r="C3201" s="162" t="str">
        <f>IF(ISBLANK('Nomenklatur komplett'!S3201),"-",'Nomenklatur komplett'!S3201)</f>
        <v>Trient</v>
      </c>
    </row>
    <row r="3202" spans="1:3" x14ac:dyDescent="0.2">
      <c r="A3202" s="161">
        <f>IF(ISBLANK('Nomenklatur komplett'!Q3202),"",'Nomenklatur komplett'!Q3202)</f>
        <v>2500</v>
      </c>
      <c r="B3202" s="161">
        <f>IF(ISBLANK('Nomenklatur komplett'!R3202),"",'Nomenklatur komplett'!R3202)</f>
        <v>10894</v>
      </c>
      <c r="C3202" s="162" t="str">
        <f>IF(ISBLANK('Nomenklatur komplett'!S3202),"-",'Nomenklatur komplett'!S3202)</f>
        <v>Trimbach</v>
      </c>
    </row>
    <row r="3203" spans="1:3" x14ac:dyDescent="0.2">
      <c r="A3203" s="161">
        <f>IF(ISBLANK('Nomenklatur komplett'!Q3203),"",'Nomenklatur komplett'!Q3203)</f>
        <v>3945</v>
      </c>
      <c r="B3203" s="161">
        <f>IF(ISBLANK('Nomenklatur komplett'!R3203),"",'Nomenklatur komplett'!R3203)</f>
        <v>16046</v>
      </c>
      <c r="C3203" s="162" t="str">
        <f>IF(ISBLANK('Nomenklatur komplett'!S3203),"-",'Nomenklatur komplett'!S3203)</f>
        <v>Trimmis</v>
      </c>
    </row>
    <row r="3204" spans="1:3" x14ac:dyDescent="0.2">
      <c r="A3204" s="161" t="str">
        <f>IF(ISBLANK('Nomenklatur komplett'!Q3204),"",'Nomenklatur komplett'!Q3204)</f>
        <v/>
      </c>
      <c r="B3204" s="161">
        <f>IF(ISBLANK('Nomenklatur komplett'!R3204),"",'Nomenklatur komplett'!R3204)</f>
        <v>13755</v>
      </c>
      <c r="C3204" s="162" t="str">
        <f>IF(ISBLANK('Nomenklatur komplett'!S3204),"-",'Nomenklatur komplett'!S3204)</f>
        <v>Trimstein</v>
      </c>
    </row>
    <row r="3205" spans="1:3" x14ac:dyDescent="0.2">
      <c r="A3205" s="161">
        <f>IF(ISBLANK('Nomenklatur komplett'!Q3205),"",'Nomenklatur komplett'!Q3205)</f>
        <v>3734</v>
      </c>
      <c r="B3205" s="161">
        <f>IF(ISBLANK('Nomenklatur komplett'!R3205),"",'Nomenklatur komplett'!R3205)</f>
        <v>15999</v>
      </c>
      <c r="C3205" s="162" t="str">
        <f>IF(ISBLANK('Nomenklatur komplett'!S3205),"-",'Nomenklatur komplett'!S3205)</f>
        <v>Trin</v>
      </c>
    </row>
    <row r="3206" spans="1:3" x14ac:dyDescent="0.2">
      <c r="A3206" s="161" t="str">
        <f>IF(ISBLANK('Nomenklatur komplett'!Q3206),"",'Nomenklatur komplett'!Q3206)</f>
        <v/>
      </c>
      <c r="B3206" s="161">
        <f>IF(ISBLANK('Nomenklatur komplett'!R3206),"",'Nomenklatur komplett'!R3206)</f>
        <v>16479</v>
      </c>
      <c r="C3206" s="162" t="str">
        <f>IF(ISBLANK('Nomenklatur komplett'!S3206),"-",'Nomenklatur komplett'!S3206)</f>
        <v>Trins</v>
      </c>
    </row>
    <row r="3207" spans="1:3" x14ac:dyDescent="0.2">
      <c r="A3207" s="161">
        <f>IF(ISBLANK('Nomenklatur komplett'!Q3207),"",'Nomenklatur komplett'!Q3207)</f>
        <v>3025</v>
      </c>
      <c r="B3207" s="161">
        <f>IF(ISBLANK('Nomenklatur komplett'!R3207),"",'Nomenklatur komplett'!R3207)</f>
        <v>10895</v>
      </c>
      <c r="C3207" s="162" t="str">
        <f>IF(ISBLANK('Nomenklatur komplett'!S3207),"-",'Nomenklatur komplett'!S3207)</f>
        <v>Trogen</v>
      </c>
    </row>
    <row r="3208" spans="1:3" x14ac:dyDescent="0.2">
      <c r="A3208" s="161">
        <f>IF(ISBLANK('Nomenklatur komplett'!Q3208),"",'Nomenklatur komplett'!Q3208)</f>
        <v>6641</v>
      </c>
      <c r="B3208" s="161">
        <f>IF(ISBLANK('Nomenklatur komplett'!R3208),"",'Nomenklatur komplett'!R3208)</f>
        <v>10896</v>
      </c>
      <c r="C3208" s="162" t="str">
        <f>IF(ISBLANK('Nomenklatur komplett'!S3208),"-",'Nomenklatur komplett'!S3208)</f>
        <v>Troinex</v>
      </c>
    </row>
    <row r="3209" spans="1:3" x14ac:dyDescent="0.2">
      <c r="A3209" s="161">
        <f>IF(ISBLANK('Nomenklatur komplett'!Q3209),"",'Nomenklatur komplett'!Q3209)</f>
        <v>6156</v>
      </c>
      <c r="B3209" s="161">
        <f>IF(ISBLANK('Nomenklatur komplett'!R3209),"",'Nomenklatur komplett'!R3209)</f>
        <v>10897</v>
      </c>
      <c r="C3209" s="162" t="str">
        <f>IF(ISBLANK('Nomenklatur komplett'!S3209),"-",'Nomenklatur komplett'!S3209)</f>
        <v>Troistorrents</v>
      </c>
    </row>
    <row r="3210" spans="1:3" x14ac:dyDescent="0.2">
      <c r="A3210" s="161">
        <f>IF(ISBLANK('Nomenklatur komplett'!Q3210),"",'Nomenklatur komplett'!Q3210)</f>
        <v>908</v>
      </c>
      <c r="B3210" s="161">
        <f>IF(ISBLANK('Nomenklatur komplett'!R3210),"",'Nomenklatur komplett'!R3210)</f>
        <v>15318</v>
      </c>
      <c r="C3210" s="162" t="str">
        <f>IF(ISBLANK('Nomenklatur komplett'!S3210),"-",'Nomenklatur komplett'!S3210)</f>
        <v>Trub</v>
      </c>
    </row>
    <row r="3211" spans="1:3" x14ac:dyDescent="0.2">
      <c r="A3211" s="161">
        <f>IF(ISBLANK('Nomenklatur komplett'!Q3211),"",'Nomenklatur komplett'!Q3211)</f>
        <v>909</v>
      </c>
      <c r="B3211" s="161">
        <f>IF(ISBLANK('Nomenklatur komplett'!R3211),"",'Nomenklatur komplett'!R3211)</f>
        <v>15319</v>
      </c>
      <c r="C3211" s="162" t="str">
        <f>IF(ISBLANK('Nomenklatur komplett'!S3211),"-",'Nomenklatur komplett'!S3211)</f>
        <v>Trubschachen</v>
      </c>
    </row>
    <row r="3212" spans="1:3" x14ac:dyDescent="0.2">
      <c r="A3212" s="161">
        <f>IF(ISBLANK('Nomenklatur komplett'!Q3212),"",'Nomenklatur komplett'!Q3212)</f>
        <v>3987</v>
      </c>
      <c r="B3212" s="161">
        <f>IF(ISBLANK('Nomenklatur komplett'!R3212),"",'Nomenklatur komplett'!R3212)</f>
        <v>16056</v>
      </c>
      <c r="C3212" s="162" t="str">
        <f>IF(ISBLANK('Nomenklatur komplett'!S3212),"-",'Nomenklatur komplett'!S3212)</f>
        <v>Trun</v>
      </c>
    </row>
    <row r="3213" spans="1:3" x14ac:dyDescent="0.2">
      <c r="A3213" s="161" t="str">
        <f>IF(ISBLANK('Nomenklatur komplett'!Q3213),"",'Nomenklatur komplett'!Q3213)</f>
        <v/>
      </c>
      <c r="B3213" s="161">
        <f>IF(ISBLANK('Nomenklatur komplett'!R3213),"",'Nomenklatur komplett'!R3213)</f>
        <v>16478</v>
      </c>
      <c r="C3213" s="162" t="str">
        <f>IF(ISBLANK('Nomenklatur komplett'!S3213),"-",'Nomenklatur komplett'!S3213)</f>
        <v>Truns</v>
      </c>
    </row>
    <row r="3214" spans="1:3" x14ac:dyDescent="0.2">
      <c r="A3214" s="161">
        <f>IF(ISBLANK('Nomenklatur komplett'!Q3214),"",'Nomenklatur komplett'!Q3214)</f>
        <v>41</v>
      </c>
      <c r="B3214" s="161">
        <f>IF(ISBLANK('Nomenklatur komplett'!R3214),"",'Nomenklatur komplett'!R3214)</f>
        <v>10899</v>
      </c>
      <c r="C3214" s="162" t="str">
        <f>IF(ISBLANK('Nomenklatur komplett'!S3214),"-",'Nomenklatur komplett'!S3214)</f>
        <v>Truttikon</v>
      </c>
    </row>
    <row r="3215" spans="1:3" x14ac:dyDescent="0.2">
      <c r="A3215" s="161">
        <f>IF(ISBLANK('Nomenklatur komplett'!Q3215),"",'Nomenklatur komplett'!Q3215)</f>
        <v>5730</v>
      </c>
      <c r="B3215" s="161">
        <f>IF(ISBLANK('Nomenklatur komplett'!R3215),"",'Nomenklatur komplett'!R3215)</f>
        <v>14879</v>
      </c>
      <c r="C3215" s="162" t="str">
        <f>IF(ISBLANK('Nomenklatur komplett'!S3215),"-",'Nomenklatur komplett'!S3215)</f>
        <v>Trélex</v>
      </c>
    </row>
    <row r="3216" spans="1:3" x14ac:dyDescent="0.2">
      <c r="A3216" s="161">
        <f>IF(ISBLANK('Nomenklatur komplett'!Q3216),"",'Nomenklatur komplett'!Q3216)</f>
        <v>40</v>
      </c>
      <c r="B3216" s="161">
        <f>IF(ISBLANK('Nomenklatur komplett'!R3216),"",'Nomenklatur komplett'!R3216)</f>
        <v>10898</v>
      </c>
      <c r="C3216" s="162" t="str">
        <f>IF(ISBLANK('Nomenklatur komplett'!S3216),"-",'Nomenklatur komplett'!S3216)</f>
        <v>Trüllikon</v>
      </c>
    </row>
    <row r="3217" spans="1:3" x14ac:dyDescent="0.2">
      <c r="A3217" s="161">
        <f>IF(ISBLANK('Nomenklatur komplett'!Q3217),"",'Nomenklatur komplett'!Q3217)</f>
        <v>3669</v>
      </c>
      <c r="B3217" s="161">
        <f>IF(ISBLANK('Nomenklatur komplett'!R3217),"",'Nomenklatur komplett'!R3217)</f>
        <v>15982</v>
      </c>
      <c r="C3217" s="162" t="str">
        <f>IF(ISBLANK('Nomenklatur komplett'!S3217),"-",'Nomenklatur komplett'!S3217)</f>
        <v>Tschappina</v>
      </c>
    </row>
    <row r="3218" spans="1:3" x14ac:dyDescent="0.2">
      <c r="A3218" s="161" t="str">
        <f>IF(ISBLANK('Nomenklatur komplett'!Q3218),"",'Nomenklatur komplett'!Q3218)</f>
        <v/>
      </c>
      <c r="B3218" s="161">
        <f>IF(ISBLANK('Nomenklatur komplett'!R3218),"",'Nomenklatur komplett'!R3218)</f>
        <v>10900</v>
      </c>
      <c r="C3218" s="162" t="str">
        <f>IF(ISBLANK('Nomenklatur komplett'!S3218),"-",'Nomenklatur komplett'!S3218)</f>
        <v>Tscheppach</v>
      </c>
    </row>
    <row r="3219" spans="1:3" x14ac:dyDescent="0.2">
      <c r="A3219" s="161" t="str">
        <f>IF(ISBLANK('Nomenklatur komplett'!Q3219),"",'Nomenklatur komplett'!Q3219)</f>
        <v/>
      </c>
      <c r="B3219" s="161">
        <f>IF(ISBLANK('Nomenklatur komplett'!R3219),"",'Nomenklatur komplett'!R3219)</f>
        <v>10810</v>
      </c>
      <c r="C3219" s="162" t="str">
        <f>IF(ISBLANK('Nomenklatur komplett'!S3219),"-",'Nomenklatur komplett'!S3219)</f>
        <v>Tschiertschen</v>
      </c>
    </row>
    <row r="3220" spans="1:3" x14ac:dyDescent="0.2">
      <c r="A3220" s="161">
        <f>IF(ISBLANK('Nomenklatur komplett'!Q3220),"",'Nomenklatur komplett'!Q3220)</f>
        <v>3932</v>
      </c>
      <c r="B3220" s="161">
        <f>IF(ISBLANK('Nomenklatur komplett'!R3220),"",'Nomenklatur komplett'!R3220)</f>
        <v>16050</v>
      </c>
      <c r="C3220" s="162" t="str">
        <f>IF(ISBLANK('Nomenklatur komplett'!S3220),"-",'Nomenklatur komplett'!S3220)</f>
        <v>Tschiertschen-Praden</v>
      </c>
    </row>
    <row r="3221" spans="1:3" x14ac:dyDescent="0.2">
      <c r="A3221" s="161" t="str">
        <f>IF(ISBLANK('Nomenklatur komplett'!Q3221),"",'Nomenklatur komplett'!Q3221)</f>
        <v/>
      </c>
      <c r="B3221" s="161">
        <f>IF(ISBLANK('Nomenklatur komplett'!R3221),"",'Nomenklatur komplett'!R3221)</f>
        <v>11325</v>
      </c>
      <c r="C3221" s="162" t="str">
        <f>IF(ISBLANK('Nomenklatur komplett'!S3221),"-",'Nomenklatur komplett'!S3221)</f>
        <v>Tschierv</v>
      </c>
    </row>
    <row r="3222" spans="1:3" x14ac:dyDescent="0.2">
      <c r="A3222" s="161" t="str">
        <f>IF(ISBLANK('Nomenklatur komplett'!Q3222),"",'Nomenklatur komplett'!Q3222)</f>
        <v/>
      </c>
      <c r="B3222" s="161">
        <f>IF(ISBLANK('Nomenklatur komplett'!R3222),"",'Nomenklatur komplett'!R3222)</f>
        <v>10141</v>
      </c>
      <c r="C3222" s="162" t="str">
        <f>IF(ISBLANK('Nomenklatur komplett'!S3222),"-",'Nomenklatur komplett'!S3222)</f>
        <v>Tschlin</v>
      </c>
    </row>
    <row r="3223" spans="1:3" x14ac:dyDescent="0.2">
      <c r="A3223" s="161">
        <f>IF(ISBLANK('Nomenklatur komplett'!Q3223),"",'Nomenklatur komplett'!Q3223)</f>
        <v>501</v>
      </c>
      <c r="B3223" s="161">
        <f>IF(ISBLANK('Nomenklatur komplett'!R3223),"",'Nomenklatur komplett'!R3223)</f>
        <v>15110</v>
      </c>
      <c r="C3223" s="162" t="str">
        <f>IF(ISBLANK('Nomenklatur komplett'!S3223),"-",'Nomenklatur komplett'!S3223)</f>
        <v>Tschugg</v>
      </c>
    </row>
    <row r="3224" spans="1:3" x14ac:dyDescent="0.2">
      <c r="A3224" s="161">
        <f>IF(ISBLANK('Nomenklatur komplett'!Q3224),"",'Nomenklatur komplett'!Q3224)</f>
        <v>1347</v>
      </c>
      <c r="B3224" s="161">
        <f>IF(ISBLANK('Nomenklatur komplett'!R3224),"",'Nomenklatur komplett'!R3224)</f>
        <v>10859</v>
      </c>
      <c r="C3224" s="162" t="str">
        <f>IF(ISBLANK('Nomenklatur komplett'!S3224),"-",'Nomenklatur komplett'!S3224)</f>
        <v>Tuggen</v>
      </c>
    </row>
    <row r="3225" spans="1:3" x14ac:dyDescent="0.2">
      <c r="A3225" s="161">
        <f>IF(ISBLANK('Nomenklatur komplett'!Q3225),"",'Nomenklatur komplett'!Q3225)</f>
        <v>3986</v>
      </c>
      <c r="B3225" s="161">
        <f>IF(ISBLANK('Nomenklatur komplett'!R3225),"",'Nomenklatur komplett'!R3225)</f>
        <v>16042</v>
      </c>
      <c r="C3225" s="162" t="str">
        <f>IF(ISBLANK('Nomenklatur komplett'!S3225),"-",'Nomenklatur komplett'!S3225)</f>
        <v>Tujetsch</v>
      </c>
    </row>
    <row r="3226" spans="1:3" x14ac:dyDescent="0.2">
      <c r="A3226" s="161" t="str">
        <f>IF(ISBLANK('Nomenklatur komplett'!Q3226),"",'Nomenklatur komplett'!Q3226)</f>
        <v/>
      </c>
      <c r="B3226" s="161">
        <f>IF(ISBLANK('Nomenklatur komplett'!R3226),"",'Nomenklatur komplett'!R3226)</f>
        <v>10187</v>
      </c>
      <c r="C3226" s="162" t="str">
        <f>IF(ISBLANK('Nomenklatur komplett'!S3226),"-",'Nomenklatur komplett'!S3226)</f>
        <v>Tumegl/Tomils</v>
      </c>
    </row>
    <row r="3227" spans="1:3" x14ac:dyDescent="0.2">
      <c r="A3227" s="161">
        <f>IF(ISBLANK('Nomenklatur komplett'!Q3227),"",'Nomenklatur komplett'!Q3227)</f>
        <v>228</v>
      </c>
      <c r="B3227" s="161">
        <f>IF(ISBLANK('Nomenklatur komplett'!R3227),"",'Nomenklatur komplett'!R3227)</f>
        <v>10857</v>
      </c>
      <c r="C3227" s="162" t="str">
        <f>IF(ISBLANK('Nomenklatur komplett'!S3227),"-",'Nomenklatur komplett'!S3227)</f>
        <v>Turbenthal</v>
      </c>
    </row>
    <row r="3228" spans="1:3" x14ac:dyDescent="0.2">
      <c r="A3228" s="161">
        <f>IF(ISBLANK('Nomenklatur komplett'!Q3228),"",'Nomenklatur komplett'!Q3228)</f>
        <v>4042</v>
      </c>
      <c r="B3228" s="161">
        <f>IF(ISBLANK('Nomenklatur komplett'!R3228),"",'Nomenklatur komplett'!R3228)</f>
        <v>10886</v>
      </c>
      <c r="C3228" s="162" t="str">
        <f>IF(ISBLANK('Nomenklatur komplett'!S3228),"-",'Nomenklatur komplett'!S3228)</f>
        <v>Turgi</v>
      </c>
    </row>
    <row r="3229" spans="1:3" x14ac:dyDescent="0.2">
      <c r="A3229" s="161" t="str">
        <f>IF(ISBLANK('Nomenklatur komplett'!Q3229),"",'Nomenklatur komplett'!Q3229)</f>
        <v/>
      </c>
      <c r="B3229" s="161">
        <f>IF(ISBLANK('Nomenklatur komplett'!R3229),"",'Nomenklatur komplett'!R3229)</f>
        <v>10846</v>
      </c>
      <c r="C3229" s="162" t="str">
        <f>IF(ISBLANK('Nomenklatur komplett'!S3229),"-",'Nomenklatur komplett'!S3229)</f>
        <v>Turtmann</v>
      </c>
    </row>
    <row r="3230" spans="1:3" x14ac:dyDescent="0.2">
      <c r="A3230" s="161">
        <f>IF(ISBLANK('Nomenklatur komplett'!Q3230),"",'Nomenklatur komplett'!Q3230)</f>
        <v>6119</v>
      </c>
      <c r="B3230" s="161">
        <f>IF(ISBLANK('Nomenklatur komplett'!R3230),"",'Nomenklatur komplett'!R3230)</f>
        <v>15619</v>
      </c>
      <c r="C3230" s="162" t="str">
        <f>IF(ISBLANK('Nomenklatur komplett'!S3230),"-",'Nomenklatur komplett'!S3230)</f>
        <v>Turtmann-Unterems</v>
      </c>
    </row>
    <row r="3231" spans="1:3" x14ac:dyDescent="0.2">
      <c r="A3231" s="161" t="str">
        <f>IF(ISBLANK('Nomenklatur komplett'!Q3231),"",'Nomenklatur komplett'!Q3231)</f>
        <v/>
      </c>
      <c r="B3231" s="161">
        <f>IF(ISBLANK('Nomenklatur komplett'!R3231),"",'Nomenklatur komplett'!R3231)</f>
        <v>11263</v>
      </c>
      <c r="C3231" s="162" t="str">
        <f>IF(ISBLANK('Nomenklatur komplett'!S3231),"-",'Nomenklatur komplett'!S3231)</f>
        <v>Tuttwil</v>
      </c>
    </row>
    <row r="3232" spans="1:3" x14ac:dyDescent="0.2">
      <c r="A3232" s="161" t="str">
        <f>IF(ISBLANK('Nomenklatur komplett'!Q3232),"",'Nomenklatur komplett'!Q3232)</f>
        <v/>
      </c>
      <c r="B3232" s="161">
        <f>IF(ISBLANK('Nomenklatur komplett'!R3232),"",'Nomenklatur komplett'!R3232)</f>
        <v>10643</v>
      </c>
      <c r="C3232" s="162" t="str">
        <f>IF(ISBLANK('Nomenklatur komplett'!S3232),"-",'Nomenklatur komplett'!S3232)</f>
        <v>Twann</v>
      </c>
    </row>
    <row r="3233" spans="1:3" x14ac:dyDescent="0.2">
      <c r="A3233" s="161">
        <f>IF(ISBLANK('Nomenklatur komplett'!Q3233),"",'Nomenklatur komplett'!Q3233)</f>
        <v>756</v>
      </c>
      <c r="B3233" s="161">
        <f>IF(ISBLANK('Nomenklatur komplett'!R3233),"",'Nomenklatur komplett'!R3233)</f>
        <v>14978</v>
      </c>
      <c r="C3233" s="162" t="str">
        <f>IF(ISBLANK('Nomenklatur komplett'!S3233),"-",'Nomenklatur komplett'!S3233)</f>
        <v>Twann-Tüscherz</v>
      </c>
    </row>
    <row r="3234" spans="1:3" x14ac:dyDescent="0.2">
      <c r="A3234" s="161">
        <f>IF(ISBLANK('Nomenklatur komplett'!Q3234),"",'Nomenklatur komplett'!Q3234)</f>
        <v>4077</v>
      </c>
      <c r="B3234" s="161">
        <f>IF(ISBLANK('Nomenklatur komplett'!R3234),"",'Nomenklatur komplett'!R3234)</f>
        <v>10550</v>
      </c>
      <c r="C3234" s="162" t="str">
        <f>IF(ISBLANK('Nomenklatur komplett'!S3234),"-",'Nomenklatur komplett'!S3234)</f>
        <v>Tägerig</v>
      </c>
    </row>
    <row r="3235" spans="1:3" x14ac:dyDescent="0.2">
      <c r="A3235" s="161" t="str">
        <f>IF(ISBLANK('Nomenklatur komplett'!Q3235),"",'Nomenklatur komplett'!Q3235)</f>
        <v/>
      </c>
      <c r="B3235" s="161">
        <f>IF(ISBLANK('Nomenklatur komplett'!R3235),"",'Nomenklatur komplett'!R3235)</f>
        <v>10551</v>
      </c>
      <c r="C3235" s="162" t="str">
        <f>IF(ISBLANK('Nomenklatur komplett'!S3235),"-",'Nomenklatur komplett'!S3235)</f>
        <v>Tägerschen</v>
      </c>
    </row>
    <row r="3236" spans="1:3" x14ac:dyDescent="0.2">
      <c r="A3236" s="161" t="str">
        <f>IF(ISBLANK('Nomenklatur komplett'!Q3236),"",'Nomenklatur komplett'!Q3236)</f>
        <v/>
      </c>
      <c r="B3236" s="161">
        <f>IF(ISBLANK('Nomenklatur komplett'!R3236),"",'Nomenklatur komplett'!R3236)</f>
        <v>10722</v>
      </c>
      <c r="C3236" s="162" t="str">
        <f>IF(ISBLANK('Nomenklatur komplett'!S3236),"-",'Nomenklatur komplett'!S3236)</f>
        <v>Tägertschi</v>
      </c>
    </row>
    <row r="3237" spans="1:3" x14ac:dyDescent="0.2">
      <c r="A3237" s="161">
        <f>IF(ISBLANK('Nomenklatur komplett'!Q3237),"",'Nomenklatur komplett'!Q3237)</f>
        <v>4696</v>
      </c>
      <c r="B3237" s="161">
        <f>IF(ISBLANK('Nomenklatur komplett'!R3237),"",'Nomenklatur komplett'!R3237)</f>
        <v>15394</v>
      </c>
      <c r="C3237" s="162" t="str">
        <f>IF(ISBLANK('Nomenklatur komplett'!S3237),"-",'Nomenklatur komplett'!S3237)</f>
        <v>Tägerwilen</v>
      </c>
    </row>
    <row r="3238" spans="1:3" x14ac:dyDescent="0.2">
      <c r="A3238" s="161">
        <f>IF(ISBLANK('Nomenklatur komplett'!Q3238),"",'Nomenklatur komplett'!Q3238)</f>
        <v>6295</v>
      </c>
      <c r="B3238" s="161">
        <f>IF(ISBLANK('Nomenklatur komplett'!R3238),"",'Nomenklatur komplett'!R3238)</f>
        <v>10555</v>
      </c>
      <c r="C3238" s="162" t="str">
        <f>IF(ISBLANK('Nomenklatur komplett'!S3238),"-",'Nomenklatur komplett'!S3238)</f>
        <v>Täsch</v>
      </c>
    </row>
    <row r="3239" spans="1:3" x14ac:dyDescent="0.2">
      <c r="A3239" s="161">
        <f>IF(ISBLANK('Nomenklatur komplett'!Q3239),"",'Nomenklatur komplett'!Q3239)</f>
        <v>751</v>
      </c>
      <c r="B3239" s="161">
        <f>IF(ISBLANK('Nomenklatur komplett'!R3239),"",'Nomenklatur komplett'!R3239)</f>
        <v>15257</v>
      </c>
      <c r="C3239" s="162" t="str">
        <f>IF(ISBLANK('Nomenklatur komplett'!S3239),"-",'Nomenklatur komplett'!S3239)</f>
        <v>Täuffelen</v>
      </c>
    </row>
    <row r="3240" spans="1:3" x14ac:dyDescent="0.2">
      <c r="A3240" s="161">
        <f>IF(ISBLANK('Nomenklatur komplett'!Q3240),"",'Nomenklatur komplett'!Q3240)</f>
        <v>5571</v>
      </c>
      <c r="B3240" s="161">
        <f>IF(ISBLANK('Nomenklatur komplett'!R3240),"",'Nomenklatur komplett'!R3240)</f>
        <v>15492</v>
      </c>
      <c r="C3240" s="162" t="str">
        <f>IF(ISBLANK('Nomenklatur komplett'!S3240),"-",'Nomenklatur komplett'!S3240)</f>
        <v>Tévenon</v>
      </c>
    </row>
    <row r="3241" spans="1:3" x14ac:dyDescent="0.2">
      <c r="A3241" s="161">
        <f>IF(ISBLANK('Nomenklatur komplett'!Q3241),"",'Nomenklatur komplett'!Q3241)</f>
        <v>6296</v>
      </c>
      <c r="B3241" s="161">
        <f>IF(ISBLANK('Nomenklatur komplett'!R3241),"",'Nomenklatur komplett'!R3241)</f>
        <v>10877</v>
      </c>
      <c r="C3241" s="162" t="str">
        <f>IF(ISBLANK('Nomenklatur komplett'!S3241),"-",'Nomenklatur komplett'!S3241)</f>
        <v>Törbel</v>
      </c>
    </row>
    <row r="3242" spans="1:3" x14ac:dyDescent="0.2">
      <c r="A3242" s="161" t="str">
        <f>IF(ISBLANK('Nomenklatur komplett'!Q3242),"",'Nomenklatur komplett'!Q3242)</f>
        <v/>
      </c>
      <c r="B3242" s="161">
        <f>IF(ISBLANK('Nomenklatur komplett'!R3242),"",'Nomenklatur komplett'!R3242)</f>
        <v>16414</v>
      </c>
      <c r="C3242" s="162" t="str">
        <f>IF(ISBLANK('Nomenklatur komplett'!S3242),"-",'Nomenklatur komplett'!S3242)</f>
        <v>Töss</v>
      </c>
    </row>
    <row r="3243" spans="1:3" x14ac:dyDescent="0.2">
      <c r="A3243" s="161">
        <f>IF(ISBLANK('Nomenklatur komplett'!Q3243),"",'Nomenklatur komplett'!Q3243)</f>
        <v>3218</v>
      </c>
      <c r="B3243" s="161">
        <f>IF(ISBLANK('Nomenklatur komplett'!R3243),"",'Nomenklatur komplett'!R3243)</f>
        <v>14389</v>
      </c>
      <c r="C3243" s="162" t="str">
        <f>IF(ISBLANK('Nomenklatur komplett'!S3243),"-",'Nomenklatur komplett'!S3243)</f>
        <v>Tübach</v>
      </c>
    </row>
    <row r="3244" spans="1:3" x14ac:dyDescent="0.2">
      <c r="A3244" s="161" t="str">
        <f>IF(ISBLANK('Nomenklatur komplett'!Q3244),"",'Nomenklatur komplett'!Q3244)</f>
        <v/>
      </c>
      <c r="B3244" s="161">
        <f>IF(ISBLANK('Nomenklatur komplett'!R3244),"",'Nomenklatur komplett'!R3244)</f>
        <v>10644</v>
      </c>
      <c r="C3244" s="162" t="str">
        <f>IF(ISBLANK('Nomenklatur komplett'!S3244),"-",'Nomenklatur komplett'!S3244)</f>
        <v>Tüscherz-Alfermée</v>
      </c>
    </row>
    <row r="3245" spans="1:3" x14ac:dyDescent="0.2">
      <c r="A3245" s="161">
        <f>IF(ISBLANK('Nomenklatur komplett'!Q3245),"",'Nomenklatur komplett'!Q3245)</f>
        <v>1067</v>
      </c>
      <c r="B3245" s="161">
        <f>IF(ISBLANK('Nomenklatur komplett'!R3245),"",'Nomenklatur komplett'!R3245)</f>
        <v>15530</v>
      </c>
      <c r="C3245" s="162" t="str">
        <f>IF(ISBLANK('Nomenklatur komplett'!S3245),"-",'Nomenklatur komplett'!S3245)</f>
        <v>Udligenswil</v>
      </c>
    </row>
    <row r="3246" spans="1:3" x14ac:dyDescent="0.2">
      <c r="A3246" s="161">
        <f>IF(ISBLANK('Nomenklatur komplett'!Q3246),"",'Nomenklatur komplett'!Q3246)</f>
        <v>2308</v>
      </c>
      <c r="B3246" s="161">
        <f>IF(ISBLANK('Nomenklatur komplett'!R3246),"",'Nomenklatur komplett'!R3246)</f>
        <v>10848</v>
      </c>
      <c r="C3246" s="162" t="str">
        <f>IF(ISBLANK('Nomenklatur komplett'!S3246),"-",'Nomenklatur komplett'!S3246)</f>
        <v>Ueberstorf</v>
      </c>
    </row>
    <row r="3247" spans="1:3" x14ac:dyDescent="0.2">
      <c r="A3247" s="161">
        <f>IF(ISBLANK('Nomenklatur komplett'!Q3247),"",'Nomenklatur komplett'!Q3247)</f>
        <v>943</v>
      </c>
      <c r="B3247" s="161">
        <f>IF(ISBLANK('Nomenklatur komplett'!R3247),"",'Nomenklatur komplett'!R3247)</f>
        <v>15340</v>
      </c>
      <c r="C3247" s="162" t="str">
        <f>IF(ISBLANK('Nomenklatur komplett'!S3247),"-",'Nomenklatur komplett'!S3247)</f>
        <v>Uebeschi</v>
      </c>
    </row>
    <row r="3248" spans="1:3" x14ac:dyDescent="0.2">
      <c r="A3248" s="161">
        <f>IF(ISBLANK('Nomenklatur komplett'!Q3248),"",'Nomenklatur komplett'!Q3248)</f>
        <v>4179</v>
      </c>
      <c r="B3248" s="161">
        <f>IF(ISBLANK('Nomenklatur komplett'!R3248),"",'Nomenklatur komplett'!R3248)</f>
        <v>10849</v>
      </c>
      <c r="C3248" s="162" t="str">
        <f>IF(ISBLANK('Nomenklatur komplett'!S3248),"-",'Nomenklatur komplett'!S3248)</f>
        <v>Ueken</v>
      </c>
    </row>
    <row r="3249" spans="1:3" x14ac:dyDescent="0.2">
      <c r="A3249" s="161">
        <f>IF(ISBLANK('Nomenklatur komplett'!Q3249),"",'Nomenklatur komplett'!Q3249)</f>
        <v>4286</v>
      </c>
      <c r="B3249" s="161">
        <f>IF(ISBLANK('Nomenklatur komplett'!R3249),"",'Nomenklatur komplett'!R3249)</f>
        <v>10850</v>
      </c>
      <c r="C3249" s="162" t="str">
        <f>IF(ISBLANK('Nomenklatur komplett'!S3249),"-",'Nomenklatur komplett'!S3249)</f>
        <v>Uerkheim</v>
      </c>
    </row>
    <row r="3250" spans="1:3" x14ac:dyDescent="0.2">
      <c r="A3250" s="161" t="str">
        <f>IF(ISBLANK('Nomenklatur komplett'!Q3250),"",'Nomenklatur komplett'!Q3250)</f>
        <v/>
      </c>
      <c r="B3250" s="161">
        <f>IF(ISBLANK('Nomenklatur komplett'!R3250),"",'Nomenklatur komplett'!R3250)</f>
        <v>10851</v>
      </c>
      <c r="C3250" s="162" t="str">
        <f>IF(ISBLANK('Nomenklatur komplett'!S3250),"-",'Nomenklatur komplett'!S3250)</f>
        <v>Uerschhausen</v>
      </c>
    </row>
    <row r="3251" spans="1:3" x14ac:dyDescent="0.2">
      <c r="A3251" s="161" t="str">
        <f>IF(ISBLANK('Nomenklatur komplett'!Q3251),"",'Nomenklatur komplett'!Q3251)</f>
        <v/>
      </c>
      <c r="B3251" s="161">
        <f>IF(ISBLANK('Nomenklatur komplett'!R3251),"",'Nomenklatur komplett'!R3251)</f>
        <v>10852</v>
      </c>
      <c r="C3251" s="162" t="str">
        <f>IF(ISBLANK('Nomenklatur komplett'!S3251),"-",'Nomenklatur komplett'!S3251)</f>
        <v>Uesslingen</v>
      </c>
    </row>
    <row r="3252" spans="1:3" x14ac:dyDescent="0.2">
      <c r="A3252" s="161">
        <f>IF(ISBLANK('Nomenklatur komplett'!Q3252),"",'Nomenklatur komplett'!Q3252)</f>
        <v>4616</v>
      </c>
      <c r="B3252" s="161">
        <f>IF(ISBLANK('Nomenklatur komplett'!R3252),"",'Nomenklatur komplett'!R3252)</f>
        <v>15431</v>
      </c>
      <c r="C3252" s="162" t="str">
        <f>IF(ISBLANK('Nomenklatur komplett'!S3252),"-",'Nomenklatur komplett'!S3252)</f>
        <v>Uesslingen-Buch</v>
      </c>
    </row>
    <row r="3253" spans="1:3" x14ac:dyDescent="0.2">
      <c r="A3253" s="161">
        <f>IF(ISBLANK('Nomenklatur komplett'!Q3253),"",'Nomenklatur komplett'!Q3253)</f>
        <v>944</v>
      </c>
      <c r="B3253" s="161">
        <f>IF(ISBLANK('Nomenklatur komplett'!R3253),"",'Nomenklatur komplett'!R3253)</f>
        <v>15341</v>
      </c>
      <c r="C3253" s="162" t="str">
        <f>IF(ISBLANK('Nomenklatur komplett'!S3253),"-",'Nomenklatur komplett'!S3253)</f>
        <v>Uetendorf</v>
      </c>
    </row>
    <row r="3254" spans="1:3" x14ac:dyDescent="0.2">
      <c r="A3254" s="161" t="str">
        <f>IF(ISBLANK('Nomenklatur komplett'!Q3254),"",'Nomenklatur komplett'!Q3254)</f>
        <v/>
      </c>
      <c r="B3254" s="161">
        <f>IF(ISBLANK('Nomenklatur komplett'!R3254),"",'Nomenklatur komplett'!R3254)</f>
        <v>11342</v>
      </c>
      <c r="C3254" s="162" t="str">
        <f>IF(ISBLANK('Nomenklatur komplett'!S3254),"-",'Nomenklatur komplett'!S3254)</f>
        <v>Uetikon</v>
      </c>
    </row>
    <row r="3255" spans="1:3" x14ac:dyDescent="0.2">
      <c r="A3255" s="161">
        <f>IF(ISBLANK('Nomenklatur komplett'!Q3255),"",'Nomenklatur komplett'!Q3255)</f>
        <v>159</v>
      </c>
      <c r="B3255" s="161">
        <f>IF(ISBLANK('Nomenklatur komplett'!R3255),"",'Nomenklatur komplett'!R3255)</f>
        <v>13259</v>
      </c>
      <c r="C3255" s="162" t="str">
        <f>IF(ISBLANK('Nomenklatur komplett'!S3255),"-",'Nomenklatur komplett'!S3255)</f>
        <v>Uetikon am See</v>
      </c>
    </row>
    <row r="3256" spans="1:3" x14ac:dyDescent="0.2">
      <c r="A3256" s="161">
        <f>IF(ISBLANK('Nomenklatur komplett'!Q3256),"",'Nomenklatur komplett'!Q3256)</f>
        <v>4078</v>
      </c>
      <c r="B3256" s="161">
        <f>IF(ISBLANK('Nomenklatur komplett'!R3256),"",'Nomenklatur komplett'!R3256)</f>
        <v>10853</v>
      </c>
      <c r="C3256" s="162" t="str">
        <f>IF(ISBLANK('Nomenklatur komplett'!S3256),"-",'Nomenklatur komplett'!S3256)</f>
        <v>Uezwil</v>
      </c>
    </row>
    <row r="3257" spans="1:3" x14ac:dyDescent="0.2">
      <c r="A3257" s="161" t="str">
        <f>IF(ISBLANK('Nomenklatur komplett'!Q3257),"",'Nomenklatur komplett'!Q3257)</f>
        <v/>
      </c>
      <c r="B3257" s="161">
        <f>IF(ISBLANK('Nomenklatur komplett'!R3257),"",'Nomenklatur komplett'!R3257)</f>
        <v>10854</v>
      </c>
      <c r="C3257" s="162" t="str">
        <f>IF(ISBLANK('Nomenklatur komplett'!S3257),"-",'Nomenklatur komplett'!S3257)</f>
        <v>Uffikon</v>
      </c>
    </row>
    <row r="3258" spans="1:3" x14ac:dyDescent="0.2">
      <c r="A3258" s="161">
        <f>IF(ISBLANK('Nomenklatur komplett'!Q3258),"",'Nomenklatur komplett'!Q3258)</f>
        <v>1145</v>
      </c>
      <c r="B3258" s="161">
        <f>IF(ISBLANK('Nomenklatur komplett'!R3258),"",'Nomenklatur komplett'!R3258)</f>
        <v>15531</v>
      </c>
      <c r="C3258" s="162" t="str">
        <f>IF(ISBLANK('Nomenklatur komplett'!S3258),"-",'Nomenklatur komplett'!S3258)</f>
        <v>Ufhusen</v>
      </c>
    </row>
    <row r="3259" spans="1:3" x14ac:dyDescent="0.2">
      <c r="A3259" s="161">
        <f>IF(ISBLANK('Nomenklatur komplett'!Q3259),"",'Nomenklatur komplett'!Q3259)</f>
        <v>248</v>
      </c>
      <c r="B3259" s="161">
        <f>IF(ISBLANK('Nomenklatur komplett'!R3259),"",'Nomenklatur komplett'!R3259)</f>
        <v>13696</v>
      </c>
      <c r="C3259" s="162" t="str">
        <f>IF(ISBLANK('Nomenklatur komplett'!S3259),"-",'Nomenklatur komplett'!S3259)</f>
        <v>Uitikon</v>
      </c>
    </row>
    <row r="3260" spans="1:3" x14ac:dyDescent="0.2">
      <c r="A3260" s="161">
        <f>IF(ISBLANK('Nomenklatur komplett'!Q3260),"",'Nomenklatur komplett'!Q3260)</f>
        <v>2278</v>
      </c>
      <c r="B3260" s="161">
        <f>IF(ISBLANK('Nomenklatur komplett'!R3260),"",'Nomenklatur komplett'!R3260)</f>
        <v>10856</v>
      </c>
      <c r="C3260" s="162" t="str">
        <f>IF(ISBLANK('Nomenklatur komplett'!S3260),"-",'Nomenklatur komplett'!S3260)</f>
        <v>Ulmiz</v>
      </c>
    </row>
    <row r="3261" spans="1:3" x14ac:dyDescent="0.2">
      <c r="A3261" s="161" t="str">
        <f>IF(ISBLANK('Nomenklatur komplett'!Q3261),"",'Nomenklatur komplett'!Q3261)</f>
        <v/>
      </c>
      <c r="B3261" s="161">
        <f>IF(ISBLANK('Nomenklatur komplett'!R3261),"",'Nomenklatur komplett'!R3261)</f>
        <v>10872</v>
      </c>
      <c r="C3261" s="162" t="str">
        <f>IF(ISBLANK('Nomenklatur komplett'!S3261),"-",'Nomenklatur komplett'!S3261)</f>
        <v>Ulrichen</v>
      </c>
    </row>
    <row r="3262" spans="1:3" x14ac:dyDescent="0.2">
      <c r="A3262" s="161" t="str">
        <f>IF(ISBLANK('Nomenklatur komplett'!Q3262),"",'Nomenklatur komplett'!Q3262)</f>
        <v/>
      </c>
      <c r="B3262" s="161">
        <f>IF(ISBLANK('Nomenklatur komplett'!R3262),"",'Nomenklatur komplett'!R3262)</f>
        <v>10858</v>
      </c>
      <c r="C3262" s="162" t="str">
        <f>IF(ISBLANK('Nomenklatur komplett'!S3262),"-",'Nomenklatur komplett'!S3262)</f>
        <v>Umiken</v>
      </c>
    </row>
    <row r="3263" spans="1:3" x14ac:dyDescent="0.2">
      <c r="A3263" s="161" t="str">
        <f>IF(ISBLANK('Nomenklatur komplett'!Q3263),"",'Nomenklatur komplett'!Q3263)</f>
        <v/>
      </c>
      <c r="B3263" s="161">
        <f>IF(ISBLANK('Nomenklatur komplett'!R3263),"",'Nomenklatur komplett'!R3263)</f>
        <v>10962</v>
      </c>
      <c r="C3263" s="162" t="str">
        <f>IF(ISBLANK('Nomenklatur komplett'!S3263),"-",'Nomenklatur komplett'!S3263)</f>
        <v>Undervelier</v>
      </c>
    </row>
    <row r="3264" spans="1:3" x14ac:dyDescent="0.2">
      <c r="A3264" s="161">
        <f>IF(ISBLANK('Nomenklatur komplett'!Q3264),"",'Nomenklatur komplett'!Q3264)</f>
        <v>6201</v>
      </c>
      <c r="B3264" s="161">
        <f>IF(ISBLANK('Nomenklatur komplett'!R3264),"",'Nomenklatur komplett'!R3264)</f>
        <v>10860</v>
      </c>
      <c r="C3264" s="162" t="str">
        <f>IF(ISBLANK('Nomenklatur komplett'!S3264),"-",'Nomenklatur komplett'!S3264)</f>
        <v>Unterbäch</v>
      </c>
    </row>
    <row r="3265" spans="1:3" x14ac:dyDescent="0.2">
      <c r="A3265" s="161" t="str">
        <f>IF(ISBLANK('Nomenklatur komplett'!Q3265),"",'Nomenklatur komplett'!Q3265)</f>
        <v/>
      </c>
      <c r="B3265" s="161">
        <f>IF(ISBLANK('Nomenklatur komplett'!R3265),"",'Nomenklatur komplett'!R3265)</f>
        <v>10861</v>
      </c>
      <c r="C3265" s="162" t="str">
        <f>IF(ISBLANK('Nomenklatur komplett'!S3265),"-",'Nomenklatur komplett'!S3265)</f>
        <v>Unterbözberg</v>
      </c>
    </row>
    <row r="3266" spans="1:3" x14ac:dyDescent="0.2">
      <c r="A3266" s="161">
        <f>IF(ISBLANK('Nomenklatur komplett'!Q3266),"",'Nomenklatur komplett'!Q3266)</f>
        <v>3219</v>
      </c>
      <c r="B3266" s="161">
        <f>IF(ISBLANK('Nomenklatur komplett'!R3266),"",'Nomenklatur komplett'!R3266)</f>
        <v>14390</v>
      </c>
      <c r="C3266" s="162" t="str">
        <f>IF(ISBLANK('Nomenklatur komplett'!S3266),"-",'Nomenklatur komplett'!S3266)</f>
        <v>Untereggen</v>
      </c>
    </row>
    <row r="3267" spans="1:3" x14ac:dyDescent="0.2">
      <c r="A3267" s="161" t="str">
        <f>IF(ISBLANK('Nomenklatur komplett'!Q3267),"",'Nomenklatur komplett'!Q3267)</f>
        <v/>
      </c>
      <c r="B3267" s="161">
        <f>IF(ISBLANK('Nomenklatur komplett'!R3267),"",'Nomenklatur komplett'!R3267)</f>
        <v>10862</v>
      </c>
      <c r="C3267" s="162" t="str">
        <f>IF(ISBLANK('Nomenklatur komplett'!S3267),"-",'Nomenklatur komplett'!S3267)</f>
        <v>Unterehrendingen</v>
      </c>
    </row>
    <row r="3268" spans="1:3" x14ac:dyDescent="0.2">
      <c r="A3268" s="161" t="str">
        <f>IF(ISBLANK('Nomenklatur komplett'!Q3268),"",'Nomenklatur komplett'!Q3268)</f>
        <v/>
      </c>
      <c r="B3268" s="161">
        <f>IF(ISBLANK('Nomenklatur komplett'!R3268),"",'Nomenklatur komplett'!R3268)</f>
        <v>16442</v>
      </c>
      <c r="C3268" s="162" t="str">
        <f>IF(ISBLANK('Nomenklatur komplett'!S3268),"-",'Nomenklatur komplett'!S3268)</f>
        <v>Unterembrach</v>
      </c>
    </row>
    <row r="3269" spans="1:3" x14ac:dyDescent="0.2">
      <c r="A3269" s="161" t="str">
        <f>IF(ISBLANK('Nomenklatur komplett'!Q3269),"",'Nomenklatur komplett'!Q3269)</f>
        <v/>
      </c>
      <c r="B3269" s="161">
        <f>IF(ISBLANK('Nomenklatur komplett'!R3269),"",'Nomenklatur komplett'!R3269)</f>
        <v>10908</v>
      </c>
      <c r="C3269" s="162" t="str">
        <f>IF(ISBLANK('Nomenklatur komplett'!S3269),"-",'Nomenklatur komplett'!S3269)</f>
        <v>Unterems</v>
      </c>
    </row>
    <row r="3270" spans="1:3" x14ac:dyDescent="0.2">
      <c r="A3270" s="161" t="str">
        <f>IF(ISBLANK('Nomenklatur komplett'!Q3270),"",'Nomenklatur komplett'!Q3270)</f>
        <v/>
      </c>
      <c r="B3270" s="161">
        <f>IF(ISBLANK('Nomenklatur komplett'!R3270),"",'Nomenklatur komplett'!R3270)</f>
        <v>10863</v>
      </c>
      <c r="C3270" s="162" t="str">
        <f>IF(ISBLANK('Nomenklatur komplett'!S3270),"-",'Nomenklatur komplett'!S3270)</f>
        <v>Unterendingen</v>
      </c>
    </row>
    <row r="3271" spans="1:3" x14ac:dyDescent="0.2">
      <c r="A3271" s="161">
        <f>IF(ISBLANK('Nomenklatur komplett'!Q3271),"",'Nomenklatur komplett'!Q3271)</f>
        <v>249</v>
      </c>
      <c r="B3271" s="161">
        <f>IF(ISBLANK('Nomenklatur komplett'!R3271),"",'Nomenklatur komplett'!R3271)</f>
        <v>13697</v>
      </c>
      <c r="C3271" s="162" t="str">
        <f>IF(ISBLANK('Nomenklatur komplett'!S3271),"-",'Nomenklatur komplett'!S3271)</f>
        <v>Unterengstringen</v>
      </c>
    </row>
    <row r="3272" spans="1:3" x14ac:dyDescent="0.2">
      <c r="A3272" s="161">
        <f>IF(ISBLANK('Nomenklatur komplett'!Q3272),"",'Nomenklatur komplett'!Q3272)</f>
        <v>4013</v>
      </c>
      <c r="B3272" s="161">
        <f>IF(ISBLANK('Nomenklatur komplett'!R3272),"",'Nomenklatur komplett'!R3272)</f>
        <v>10888</v>
      </c>
      <c r="C3272" s="162" t="str">
        <f>IF(ISBLANK('Nomenklatur komplett'!S3272),"-",'Nomenklatur komplett'!S3272)</f>
        <v>Unterentfelden</v>
      </c>
    </row>
    <row r="3273" spans="1:3" x14ac:dyDescent="0.2">
      <c r="A3273" s="161" t="str">
        <f>IF(ISBLANK('Nomenklatur komplett'!Q3273),"",'Nomenklatur komplett'!Q3273)</f>
        <v/>
      </c>
      <c r="B3273" s="161">
        <f>IF(ISBLANK('Nomenklatur komplett'!R3273),"",'Nomenklatur komplett'!R3273)</f>
        <v>16462</v>
      </c>
      <c r="C3273" s="162" t="str">
        <f>IF(ISBLANK('Nomenklatur komplett'!S3273),"-",'Nomenklatur komplett'!S3273)</f>
        <v>Unterhallau</v>
      </c>
    </row>
    <row r="3274" spans="1:3" x14ac:dyDescent="0.2">
      <c r="A3274" s="161">
        <f>IF(ISBLANK('Nomenklatur komplett'!Q3274),"",'Nomenklatur komplett'!Q3274)</f>
        <v>1375</v>
      </c>
      <c r="B3274" s="161">
        <f>IF(ISBLANK('Nomenklatur komplett'!R3274),"",'Nomenklatur komplett'!R3274)</f>
        <v>10865</v>
      </c>
      <c r="C3274" s="162" t="str">
        <f>IF(ISBLANK('Nomenklatur komplett'!S3274),"-",'Nomenklatur komplett'!S3274)</f>
        <v>Unteriberg</v>
      </c>
    </row>
    <row r="3275" spans="1:3" x14ac:dyDescent="0.2">
      <c r="A3275" s="161">
        <f>IF(ISBLANK('Nomenklatur komplett'!Q3275),"",'Nomenklatur komplett'!Q3275)</f>
        <v>4146</v>
      </c>
      <c r="B3275" s="161">
        <f>IF(ISBLANK('Nomenklatur komplett'!R3275),"",'Nomenklatur komplett'!R3275)</f>
        <v>10866</v>
      </c>
      <c r="C3275" s="162" t="str">
        <f>IF(ISBLANK('Nomenklatur komplett'!S3275),"-",'Nomenklatur komplett'!S3275)</f>
        <v>Unterkulm</v>
      </c>
    </row>
    <row r="3276" spans="1:3" x14ac:dyDescent="0.2">
      <c r="A3276" s="161">
        <f>IF(ISBLANK('Nomenklatur komplett'!Q3276),"",'Nomenklatur komplett'!Q3276)</f>
        <v>945</v>
      </c>
      <c r="B3276" s="161">
        <f>IF(ISBLANK('Nomenklatur komplett'!R3276),"",'Nomenklatur komplett'!R3276)</f>
        <v>15342</v>
      </c>
      <c r="C3276" s="162" t="str">
        <f>IF(ISBLANK('Nomenklatur komplett'!S3276),"-",'Nomenklatur komplett'!S3276)</f>
        <v>Unterlangenegg</v>
      </c>
    </row>
    <row r="3277" spans="1:3" x14ac:dyDescent="0.2">
      <c r="A3277" s="161" t="str">
        <f>IF(ISBLANK('Nomenklatur komplett'!Q3277),"",'Nomenklatur komplett'!Q3277)</f>
        <v/>
      </c>
      <c r="B3277" s="161">
        <f>IF(ISBLANK('Nomenklatur komplett'!R3277),"",'Nomenklatur komplett'!R3277)</f>
        <v>16178</v>
      </c>
      <c r="C3277" s="162" t="str">
        <f>IF(ISBLANK('Nomenklatur komplett'!S3277),"-",'Nomenklatur komplett'!S3277)</f>
        <v>Unterleibstadt</v>
      </c>
    </row>
    <row r="3278" spans="1:3" x14ac:dyDescent="0.2">
      <c r="A3278" s="161">
        <f>IF(ISBLANK('Nomenklatur komplett'!Q3278),"",'Nomenklatur komplett'!Q3278)</f>
        <v>4079</v>
      </c>
      <c r="B3278" s="161">
        <f>IF(ISBLANK('Nomenklatur komplett'!R3278),"",'Nomenklatur komplett'!R3278)</f>
        <v>10867</v>
      </c>
      <c r="C3278" s="162" t="str">
        <f>IF(ISBLANK('Nomenklatur komplett'!S3278),"-",'Nomenklatur komplett'!S3278)</f>
        <v>Unterlunkhofen</v>
      </c>
    </row>
    <row r="3279" spans="1:3" x14ac:dyDescent="0.2">
      <c r="A3279" s="161">
        <f>IF(ISBLANK('Nomenklatur komplett'!Q3279),"",'Nomenklatur komplett'!Q3279)</f>
        <v>2463</v>
      </c>
      <c r="B3279" s="161">
        <f>IF(ISBLANK('Nomenklatur komplett'!R3279),"",'Nomenklatur komplett'!R3279)</f>
        <v>10868</v>
      </c>
      <c r="C3279" s="162" t="str">
        <f>IF(ISBLANK('Nomenklatur komplett'!S3279),"-",'Nomenklatur komplett'!S3279)</f>
        <v>Unterramsern</v>
      </c>
    </row>
    <row r="3280" spans="1:3" x14ac:dyDescent="0.2">
      <c r="A3280" s="161" t="str">
        <f>IF(ISBLANK('Nomenklatur komplett'!Q3280),"",'Nomenklatur komplett'!Q3280)</f>
        <v/>
      </c>
      <c r="B3280" s="161">
        <f>IF(ISBLANK('Nomenklatur komplett'!R3280),"",'Nomenklatur komplett'!R3280)</f>
        <v>10870</v>
      </c>
      <c r="C3280" s="162" t="str">
        <f>IF(ISBLANK('Nomenklatur komplett'!S3280),"-",'Nomenklatur komplett'!S3280)</f>
        <v>Unterschlatt</v>
      </c>
    </row>
    <row r="3281" spans="1:3" x14ac:dyDescent="0.2">
      <c r="A3281" s="161">
        <f>IF(ISBLANK('Nomenklatur komplett'!Q3281),"",'Nomenklatur komplett'!Q3281)</f>
        <v>1219</v>
      </c>
      <c r="B3281" s="161">
        <f>IF(ISBLANK('Nomenklatur komplett'!R3281),"",'Nomenklatur komplett'!R3281)</f>
        <v>10869</v>
      </c>
      <c r="C3281" s="162" t="str">
        <f>IF(ISBLANK('Nomenklatur komplett'!S3281),"-",'Nomenklatur komplett'!S3281)</f>
        <v>Unterschächen</v>
      </c>
    </row>
    <row r="3282" spans="1:3" x14ac:dyDescent="0.2">
      <c r="A3282" s="161">
        <f>IF(ISBLANK('Nomenklatur komplett'!Q3282),"",'Nomenklatur komplett'!Q3282)</f>
        <v>593</v>
      </c>
      <c r="B3282" s="161">
        <f>IF(ISBLANK('Nomenklatur komplett'!R3282),"",'Nomenklatur komplett'!R3282)</f>
        <v>15165</v>
      </c>
      <c r="C3282" s="162" t="str">
        <f>IF(ISBLANK('Nomenklatur komplett'!S3282),"-",'Nomenklatur komplett'!S3282)</f>
        <v>Unterseen</v>
      </c>
    </row>
    <row r="3283" spans="1:3" x14ac:dyDescent="0.2">
      <c r="A3283" s="161">
        <f>IF(ISBLANK('Nomenklatur komplett'!Q3283),"",'Nomenklatur komplett'!Q3283)</f>
        <v>4044</v>
      </c>
      <c r="B3283" s="161">
        <f>IF(ISBLANK('Nomenklatur komplett'!R3283),"",'Nomenklatur komplett'!R3283)</f>
        <v>10871</v>
      </c>
      <c r="C3283" s="162" t="str">
        <f>IF(ISBLANK('Nomenklatur komplett'!S3283),"-",'Nomenklatur komplett'!S3283)</f>
        <v>Untersiggenthal</v>
      </c>
    </row>
    <row r="3284" spans="1:3" x14ac:dyDescent="0.2">
      <c r="A3284" s="161" t="str">
        <f>IF(ISBLANK('Nomenklatur komplett'!Q3284),"",'Nomenklatur komplett'!Q3284)</f>
        <v/>
      </c>
      <c r="B3284" s="161">
        <f>IF(ISBLANK('Nomenklatur komplett'!R3284),"",'Nomenklatur komplett'!R3284)</f>
        <v>10845</v>
      </c>
      <c r="C3284" s="162" t="str">
        <f>IF(ISBLANK('Nomenklatur komplett'!S3284),"-",'Nomenklatur komplett'!S3284)</f>
        <v>Unterstammheim</v>
      </c>
    </row>
    <row r="3285" spans="1:3" x14ac:dyDescent="0.2">
      <c r="A3285" s="161" t="str">
        <f>IF(ISBLANK('Nomenklatur komplett'!Q3285),"",'Nomenklatur komplett'!Q3285)</f>
        <v/>
      </c>
      <c r="B3285" s="161">
        <f>IF(ISBLANK('Nomenklatur komplett'!R3285),"",'Nomenklatur komplett'!R3285)</f>
        <v>10948</v>
      </c>
      <c r="C3285" s="162" t="str">
        <f>IF(ISBLANK('Nomenklatur komplett'!S3285),"-",'Nomenklatur komplett'!S3285)</f>
        <v>Untersteckholz</v>
      </c>
    </row>
    <row r="3286" spans="1:3" x14ac:dyDescent="0.2">
      <c r="A3286" s="161" t="str">
        <f>IF(ISBLANK('Nomenklatur komplett'!Q3286),"",'Nomenklatur komplett'!Q3286)</f>
        <v/>
      </c>
      <c r="B3286" s="161">
        <f>IF(ISBLANK('Nomenklatur komplett'!R3286),"",'Nomenklatur komplett'!R3286)</f>
        <v>16291</v>
      </c>
      <c r="C3286" s="162" t="str">
        <f>IF(ISBLANK('Nomenklatur komplett'!S3286),"-",'Nomenklatur komplett'!S3286)</f>
        <v>Unterstrass</v>
      </c>
    </row>
    <row r="3287" spans="1:3" x14ac:dyDescent="0.2">
      <c r="A3287" s="161">
        <f>IF(ISBLANK('Nomenklatur komplett'!Q3287),"",'Nomenklatur komplett'!Q3287)</f>
        <v>3946</v>
      </c>
      <c r="B3287" s="161">
        <f>IF(ISBLANK('Nomenklatur komplett'!R3287),"",'Nomenklatur komplett'!R3287)</f>
        <v>16030</v>
      </c>
      <c r="C3287" s="162" t="str">
        <f>IF(ISBLANK('Nomenklatur komplett'!S3287),"-",'Nomenklatur komplett'!S3287)</f>
        <v>Untervaz</v>
      </c>
    </row>
    <row r="3288" spans="1:3" x14ac:dyDescent="0.2">
      <c r="A3288" s="161">
        <f>IF(ISBLANK('Nomenklatur komplett'!Q3288),"",'Nomenklatur komplett'!Q3288)</f>
        <v>1709</v>
      </c>
      <c r="B3288" s="161">
        <f>IF(ISBLANK('Nomenklatur komplett'!R3288),"",'Nomenklatur komplett'!R3288)</f>
        <v>10844</v>
      </c>
      <c r="C3288" s="162" t="str">
        <f>IF(ISBLANK('Nomenklatur komplett'!S3288),"-",'Nomenklatur komplett'!S3288)</f>
        <v>Unterägeri</v>
      </c>
    </row>
    <row r="3289" spans="1:3" x14ac:dyDescent="0.2">
      <c r="A3289" s="161" t="str">
        <f>IF(ISBLANK('Nomenklatur komplett'!Q3289),"",'Nomenklatur komplett'!Q3289)</f>
        <v/>
      </c>
      <c r="B3289" s="161">
        <f>IF(ISBLANK('Nomenklatur komplett'!R3289),"",'Nomenklatur komplett'!R3289)</f>
        <v>11230</v>
      </c>
      <c r="C3289" s="162" t="str">
        <f>IF(ISBLANK('Nomenklatur komplett'!S3289),"-",'Nomenklatur komplett'!S3289)</f>
        <v>Uors (Lumnezia)</v>
      </c>
    </row>
    <row r="3290" spans="1:3" x14ac:dyDescent="0.2">
      <c r="A3290" s="161" t="str">
        <f>IF(ISBLANK('Nomenklatur komplett'!Q3290),"",'Nomenklatur komplett'!Q3290)</f>
        <v/>
      </c>
      <c r="B3290" s="161">
        <f>IF(ISBLANK('Nomenklatur komplett'!R3290),"",'Nomenklatur komplett'!R3290)</f>
        <v>13195</v>
      </c>
      <c r="C3290" s="162" t="str">
        <f>IF(ISBLANK('Nomenklatur komplett'!S3290),"-",'Nomenklatur komplett'!S3290)</f>
        <v>Uors-Peiden</v>
      </c>
    </row>
    <row r="3291" spans="1:3" x14ac:dyDescent="0.2">
      <c r="A3291" s="161">
        <f>IF(ISBLANK('Nomenklatur komplett'!Q3291),"",'Nomenklatur komplett'!Q3291)</f>
        <v>250</v>
      </c>
      <c r="B3291" s="161">
        <f>IF(ISBLANK('Nomenklatur komplett'!R3291),"",'Nomenklatur komplett'!R3291)</f>
        <v>13698</v>
      </c>
      <c r="C3291" s="162" t="str">
        <f>IF(ISBLANK('Nomenklatur komplett'!S3291),"-",'Nomenklatur komplett'!S3291)</f>
        <v>Urdorf</v>
      </c>
    </row>
    <row r="3292" spans="1:3" x14ac:dyDescent="0.2">
      <c r="A3292" s="161">
        <f>IF(ISBLANK('Nomenklatur komplett'!Q3292),"",'Nomenklatur komplett'!Q3292)</f>
        <v>3670</v>
      </c>
      <c r="B3292" s="161">
        <f>IF(ISBLANK('Nomenklatur komplett'!R3292),"",'Nomenklatur komplett'!R3292)</f>
        <v>15983</v>
      </c>
      <c r="C3292" s="162" t="str">
        <f>IF(ISBLANK('Nomenklatur komplett'!S3292),"-",'Nomenklatur komplett'!S3292)</f>
        <v>Urmein</v>
      </c>
    </row>
    <row r="3293" spans="1:3" x14ac:dyDescent="0.2">
      <c r="A3293" s="161">
        <f>IF(ISBLANK('Nomenklatur komplett'!Q3293),"",'Nomenklatur komplett'!Q3293)</f>
        <v>3006</v>
      </c>
      <c r="B3293" s="161">
        <f>IF(ISBLANK('Nomenklatur komplett'!R3293),"",'Nomenklatur komplett'!R3293)</f>
        <v>10946</v>
      </c>
      <c r="C3293" s="162" t="str">
        <f>IF(ISBLANK('Nomenklatur komplett'!S3293),"-",'Nomenklatur komplett'!S3293)</f>
        <v>Urnäsch</v>
      </c>
    </row>
    <row r="3294" spans="1:3" x14ac:dyDescent="0.2">
      <c r="A3294" s="161">
        <f>IF(ISBLANK('Nomenklatur komplett'!Q3294),"",'Nomenklatur komplett'!Q3294)</f>
        <v>344</v>
      </c>
      <c r="B3294" s="161">
        <f>IF(ISBLANK('Nomenklatur komplett'!R3294),"",'Nomenklatur komplett'!R3294)</f>
        <v>15027</v>
      </c>
      <c r="C3294" s="162" t="str">
        <f>IF(ISBLANK('Nomenklatur komplett'!S3294),"-",'Nomenklatur komplett'!S3294)</f>
        <v>Ursenbach</v>
      </c>
    </row>
    <row r="3295" spans="1:3" x14ac:dyDescent="0.2">
      <c r="A3295" s="161">
        <f>IF(ISBLANK('Nomenklatur komplett'!Q3295),"",'Nomenklatur komplett'!Q3295)</f>
        <v>5932</v>
      </c>
      <c r="B3295" s="161">
        <f>IF(ISBLANK('Nomenklatur komplett'!R3295),"",'Nomenklatur komplett'!R3295)</f>
        <v>14870</v>
      </c>
      <c r="C3295" s="162" t="str">
        <f>IF(ISBLANK('Nomenklatur komplett'!S3295),"-",'Nomenklatur komplett'!S3295)</f>
        <v>Ursins</v>
      </c>
    </row>
    <row r="3296" spans="1:3" x14ac:dyDescent="0.2">
      <c r="A3296" s="161">
        <f>IF(ISBLANK('Nomenklatur komplett'!Q3296),"",'Nomenklatur komplett'!Q3296)</f>
        <v>2102</v>
      </c>
      <c r="B3296" s="161">
        <f>IF(ISBLANK('Nomenklatur komplett'!R3296),"",'Nomenklatur komplett'!R3296)</f>
        <v>15500</v>
      </c>
      <c r="C3296" s="162" t="str">
        <f>IF(ISBLANK('Nomenklatur komplett'!S3296),"-",'Nomenklatur komplett'!S3296)</f>
        <v>Ursy</v>
      </c>
    </row>
    <row r="3297" spans="1:3" x14ac:dyDescent="0.2">
      <c r="A3297" s="161" t="str">
        <f>IF(ISBLANK('Nomenklatur komplett'!Q3297),"",'Nomenklatur komplett'!Q3297)</f>
        <v/>
      </c>
      <c r="B3297" s="161">
        <f>IF(ISBLANK('Nomenklatur komplett'!R3297),"",'Nomenklatur komplett'!R3297)</f>
        <v>10496</v>
      </c>
      <c r="C3297" s="162" t="str">
        <f>IF(ISBLANK('Nomenklatur komplett'!S3297),"-",'Nomenklatur komplett'!S3297)</f>
        <v>Urtenen</v>
      </c>
    </row>
    <row r="3298" spans="1:3" x14ac:dyDescent="0.2">
      <c r="A3298" s="161">
        <f>IF(ISBLANK('Nomenklatur komplett'!Q3298),"",'Nomenklatur komplett'!Q3298)</f>
        <v>551</v>
      </c>
      <c r="B3298" s="161">
        <f>IF(ISBLANK('Nomenklatur komplett'!R3298),"",'Nomenklatur komplett'!R3298)</f>
        <v>15130</v>
      </c>
      <c r="C3298" s="162" t="str">
        <f>IF(ISBLANK('Nomenklatur komplett'!S3298),"-",'Nomenklatur komplett'!S3298)</f>
        <v>Urtenen-Schönbühl</v>
      </c>
    </row>
    <row r="3299" spans="1:3" x14ac:dyDescent="0.2">
      <c r="A3299" s="161">
        <f>IF(ISBLANK('Nomenklatur komplett'!Q3299),"",'Nomenklatur komplett'!Q3299)</f>
        <v>198</v>
      </c>
      <c r="B3299" s="161">
        <f>IF(ISBLANK('Nomenklatur komplett'!R3299),"",'Nomenklatur komplett'!R3299)</f>
        <v>10940</v>
      </c>
      <c r="C3299" s="162" t="str">
        <f>IF(ISBLANK('Nomenklatur komplett'!S3299),"-",'Nomenklatur komplett'!S3299)</f>
        <v>Uster</v>
      </c>
    </row>
    <row r="3300" spans="1:3" x14ac:dyDescent="0.2">
      <c r="A3300" s="161">
        <f>IF(ISBLANK('Nomenklatur komplett'!Q3300),"",'Nomenklatur komplett'!Q3300)</f>
        <v>885</v>
      </c>
      <c r="B3300" s="161">
        <f>IF(ISBLANK('Nomenklatur komplett'!R3300),"",'Nomenklatur komplett'!R3300)</f>
        <v>15639</v>
      </c>
      <c r="C3300" s="162" t="str">
        <f>IF(ISBLANK('Nomenklatur komplett'!S3300),"-",'Nomenklatur komplett'!S3300)</f>
        <v>Uttigen</v>
      </c>
    </row>
    <row r="3301" spans="1:3" x14ac:dyDescent="0.2">
      <c r="A3301" s="161">
        <f>IF(ISBLANK('Nomenklatur komplett'!Q3301),"",'Nomenklatur komplett'!Q3301)</f>
        <v>4451</v>
      </c>
      <c r="B3301" s="161">
        <f>IF(ISBLANK('Nomenklatur komplett'!R3301),"",'Nomenklatur komplett'!R3301)</f>
        <v>15397</v>
      </c>
      <c r="C3301" s="162" t="str">
        <f>IF(ISBLANK('Nomenklatur komplett'!S3301),"-",'Nomenklatur komplett'!S3301)</f>
        <v>Uttwil</v>
      </c>
    </row>
    <row r="3302" spans="1:3" x14ac:dyDescent="0.2">
      <c r="A3302" s="161">
        <f>IF(ISBLANK('Nomenklatur komplett'!Q3302),"",'Nomenklatur komplett'!Q3302)</f>
        <v>552</v>
      </c>
      <c r="B3302" s="161">
        <f>IF(ISBLANK('Nomenklatur komplett'!R3302),"",'Nomenklatur komplett'!R3302)</f>
        <v>15131</v>
      </c>
      <c r="C3302" s="162" t="str">
        <f>IF(ISBLANK('Nomenklatur komplett'!S3302),"-",'Nomenklatur komplett'!S3302)</f>
        <v>Utzenstorf</v>
      </c>
    </row>
    <row r="3303" spans="1:3" x14ac:dyDescent="0.2">
      <c r="A3303" s="161">
        <f>IF(ISBLANK('Nomenklatur komplett'!Q3303),"",'Nomenklatur komplett'!Q3303)</f>
        <v>3339</v>
      </c>
      <c r="B3303" s="161">
        <f>IF(ISBLANK('Nomenklatur komplett'!R3303),"",'Nomenklatur komplett'!R3303)</f>
        <v>14433</v>
      </c>
      <c r="C3303" s="162" t="str">
        <f>IF(ISBLANK('Nomenklatur komplett'!S3303),"-",'Nomenklatur komplett'!S3303)</f>
        <v>Uznach</v>
      </c>
    </row>
    <row r="3304" spans="1:3" x14ac:dyDescent="0.2">
      <c r="A3304" s="161">
        <f>IF(ISBLANK('Nomenklatur komplett'!Q3304),"",'Nomenklatur komplett'!Q3304)</f>
        <v>3408</v>
      </c>
      <c r="B3304" s="161">
        <f>IF(ISBLANK('Nomenklatur komplett'!R3304),"",'Nomenklatur komplett'!R3304)</f>
        <v>14457</v>
      </c>
      <c r="C3304" s="162" t="str">
        <f>IF(ISBLANK('Nomenklatur komplett'!S3304),"-",'Nomenklatur komplett'!S3304)</f>
        <v>Uzwil</v>
      </c>
    </row>
    <row r="3305" spans="1:3" x14ac:dyDescent="0.2">
      <c r="A3305" s="161">
        <f>IF(ISBLANK('Nomenklatur komplett'!Q3305),"",'Nomenklatur komplett'!Q3305)</f>
        <v>5268</v>
      </c>
      <c r="B3305" s="161">
        <f>IF(ISBLANK('Nomenklatur komplett'!R3305),"",'Nomenklatur komplett'!R3305)</f>
        <v>10930</v>
      </c>
      <c r="C3305" s="162" t="str">
        <f>IF(ISBLANK('Nomenklatur komplett'!S3305),"-",'Nomenklatur komplett'!S3305)</f>
        <v>Vacallo</v>
      </c>
    </row>
    <row r="3306" spans="1:3" x14ac:dyDescent="0.2">
      <c r="A3306" s="161" t="str">
        <f>IF(ISBLANK('Nomenklatur komplett'!Q3306),"",'Nomenklatur komplett'!Q3306)</f>
        <v/>
      </c>
      <c r="B3306" s="161">
        <f>IF(ISBLANK('Nomenklatur komplett'!R3306),"",'Nomenklatur komplett'!R3306)</f>
        <v>10932</v>
      </c>
      <c r="C3306" s="162" t="str">
        <f>IF(ISBLANK('Nomenklatur komplett'!S3306),"-",'Nomenklatur komplett'!S3306)</f>
        <v>Vaglio</v>
      </c>
    </row>
    <row r="3307" spans="1:3" x14ac:dyDescent="0.2">
      <c r="A3307" s="161" t="str">
        <f>IF(ISBLANK('Nomenklatur komplett'!Q3307),"",'Nomenklatur komplett'!Q3307)</f>
        <v/>
      </c>
      <c r="B3307" s="161">
        <f>IF(ISBLANK('Nomenklatur komplett'!R3307),"",'Nomenklatur komplett'!R3307)</f>
        <v>16439</v>
      </c>
      <c r="C3307" s="162" t="str">
        <f>IF(ISBLANK('Nomenklatur komplett'!S3307),"-",'Nomenklatur komplett'!S3307)</f>
        <v>Vairano</v>
      </c>
    </row>
    <row r="3308" spans="1:3" x14ac:dyDescent="0.2">
      <c r="A3308" s="161">
        <f>IF(ISBLANK('Nomenklatur komplett'!Q3308),"",'Nomenklatur komplett'!Q3308)</f>
        <v>3847</v>
      </c>
      <c r="B3308" s="161">
        <f>IF(ISBLANK('Nomenklatur komplett'!R3308),"",'Nomenklatur komplett'!R3308)</f>
        <v>16049</v>
      </c>
      <c r="C3308" s="162" t="str">
        <f>IF(ISBLANK('Nomenklatur komplett'!S3308),"-",'Nomenklatur komplett'!S3308)</f>
        <v>Val Müstair</v>
      </c>
    </row>
    <row r="3309" spans="1:3" x14ac:dyDescent="0.2">
      <c r="A3309" s="161">
        <f>IF(ISBLANK('Nomenklatur komplett'!Q3309),"",'Nomenklatur komplett'!Q3309)</f>
        <v>6730</v>
      </c>
      <c r="B3309" s="161">
        <f>IF(ISBLANK('Nomenklatur komplett'!R3309),"",'Nomenklatur komplett'!R3309)</f>
        <v>16119</v>
      </c>
      <c r="C3309" s="162" t="str">
        <f>IF(ISBLANK('Nomenklatur komplett'!S3309),"-",'Nomenklatur komplett'!S3309)</f>
        <v>Val Terbi</v>
      </c>
    </row>
    <row r="3310" spans="1:3" x14ac:dyDescent="0.2">
      <c r="A3310" s="161">
        <f>IF(ISBLANK('Nomenklatur komplett'!Q3310),"",'Nomenklatur komplett'!Q3310)</f>
        <v>6037</v>
      </c>
      <c r="B3310" s="161">
        <f>IF(ISBLANK('Nomenklatur komplett'!R3310),"",'Nomenklatur komplett'!R3310)</f>
        <v>16601</v>
      </c>
      <c r="C3310" s="162" t="str">
        <f>IF(ISBLANK('Nomenklatur komplett'!S3310),"-",'Nomenklatur komplett'!S3310)</f>
        <v>Val de Bagnes</v>
      </c>
    </row>
    <row r="3311" spans="1:3" x14ac:dyDescent="0.2">
      <c r="A3311" s="161">
        <f>IF(ISBLANK('Nomenklatur komplett'!Q3311),"",'Nomenklatur komplett'!Q3311)</f>
        <v>6157</v>
      </c>
      <c r="B3311" s="161">
        <f>IF(ISBLANK('Nomenklatur komplett'!R3311),"",'Nomenklatur komplett'!R3311)</f>
        <v>10933</v>
      </c>
      <c r="C3311" s="162" t="str">
        <f>IF(ISBLANK('Nomenklatur komplett'!S3311),"-",'Nomenklatur komplett'!S3311)</f>
        <v>Val-d'Illiez</v>
      </c>
    </row>
    <row r="3312" spans="1:3" x14ac:dyDescent="0.2">
      <c r="A3312" s="161">
        <f>IF(ISBLANK('Nomenklatur komplett'!Q3312),"",'Nomenklatur komplett'!Q3312)</f>
        <v>2163</v>
      </c>
      <c r="B3312" s="161">
        <f>IF(ISBLANK('Nomenklatur komplett'!R3312),"",'Nomenklatur komplett'!R3312)</f>
        <v>15640</v>
      </c>
      <c r="C3312" s="162" t="str">
        <f>IF(ISBLANK('Nomenklatur komplett'!S3312),"-",'Nomenklatur komplett'!S3312)</f>
        <v>Val-de-Charmey</v>
      </c>
    </row>
    <row r="3313" spans="1:3" x14ac:dyDescent="0.2">
      <c r="A3313" s="161">
        <f>IF(ISBLANK('Nomenklatur komplett'!Q3313),"",'Nomenklatur komplett'!Q3313)</f>
        <v>6487</v>
      </c>
      <c r="B3313" s="161">
        <f>IF(ISBLANK('Nomenklatur komplett'!R3313),"",'Nomenklatur komplett'!R3313)</f>
        <v>16115</v>
      </c>
      <c r="C3313" s="162" t="str">
        <f>IF(ISBLANK('Nomenklatur komplett'!S3313),"-",'Nomenklatur komplett'!S3313)</f>
        <v>Val-de-Ruz</v>
      </c>
    </row>
    <row r="3314" spans="1:3" x14ac:dyDescent="0.2">
      <c r="A3314" s="161">
        <f>IF(ISBLANK('Nomenklatur komplett'!Q3314),"",'Nomenklatur komplett'!Q3314)</f>
        <v>6512</v>
      </c>
      <c r="B3314" s="161">
        <f>IF(ISBLANK('Nomenklatur komplett'!R3314),"",'Nomenklatur komplett'!R3314)</f>
        <v>16118</v>
      </c>
      <c r="C3314" s="162" t="str">
        <f>IF(ISBLANK('Nomenklatur komplett'!S3314),"-",'Nomenklatur komplett'!S3314)</f>
        <v>Val-de-Travers</v>
      </c>
    </row>
    <row r="3315" spans="1:3" x14ac:dyDescent="0.2">
      <c r="A3315" s="161" t="str">
        <f>IF(ISBLANK('Nomenklatur komplett'!Q3315),"",'Nomenklatur komplett'!Q3315)</f>
        <v/>
      </c>
      <c r="B3315" s="161">
        <f>IF(ISBLANK('Nomenklatur komplett'!R3315),"",'Nomenklatur komplett'!R3315)</f>
        <v>10934</v>
      </c>
      <c r="C3315" s="162" t="str">
        <f>IF(ISBLANK('Nomenklatur komplett'!S3315),"-",'Nomenklatur komplett'!S3315)</f>
        <v>Valangin</v>
      </c>
    </row>
    <row r="3316" spans="1:3" x14ac:dyDescent="0.2">
      <c r="A3316" s="161">
        <f>IF(ISBLANK('Nomenklatur komplett'!Q3316),"",'Nomenklatur komplett'!Q3316)</f>
        <v>717</v>
      </c>
      <c r="B3316" s="161">
        <f>IF(ISBLANK('Nomenklatur komplett'!R3316),"",'Nomenklatur komplett'!R3316)</f>
        <v>15661</v>
      </c>
      <c r="C3316" s="162" t="str">
        <f>IF(ISBLANK('Nomenklatur komplett'!S3316),"-",'Nomenklatur komplett'!S3316)</f>
        <v>Valbirse</v>
      </c>
    </row>
    <row r="3317" spans="1:3" x14ac:dyDescent="0.2">
      <c r="A3317" s="161">
        <f>IF(ISBLANK('Nomenklatur komplett'!Q3317),"",'Nomenklatur komplett'!Q3317)</f>
        <v>5831</v>
      </c>
      <c r="B3317" s="161">
        <f>IF(ISBLANK('Nomenklatur komplett'!R3317),"",'Nomenklatur komplett'!R3317)</f>
        <v>15496</v>
      </c>
      <c r="C3317" s="162" t="str">
        <f>IF(ISBLANK('Nomenklatur komplett'!S3317),"-",'Nomenklatur komplett'!S3317)</f>
        <v>Valbroye</v>
      </c>
    </row>
    <row r="3318" spans="1:3" x14ac:dyDescent="0.2">
      <c r="A3318" s="161" t="str">
        <f>IF(ISBLANK('Nomenklatur komplett'!Q3318),"",'Nomenklatur komplett'!Q3318)</f>
        <v/>
      </c>
      <c r="B3318" s="161">
        <f>IF(ISBLANK('Nomenklatur komplett'!R3318),"",'Nomenklatur komplett'!R3318)</f>
        <v>16247</v>
      </c>
      <c r="C3318" s="162" t="str">
        <f>IF(ISBLANK('Nomenklatur komplett'!S3318),"-",'Nomenklatur komplett'!S3318)</f>
        <v>Valcava</v>
      </c>
    </row>
    <row r="3319" spans="1:3" x14ac:dyDescent="0.2">
      <c r="A3319" s="161" t="str">
        <f>IF(ISBLANK('Nomenklatur komplett'!Q3319),"",'Nomenklatur komplett'!Q3319)</f>
        <v/>
      </c>
      <c r="B3319" s="161">
        <f>IF(ISBLANK('Nomenklatur komplett'!R3319),"",'Nomenklatur komplett'!R3319)</f>
        <v>11326</v>
      </c>
      <c r="C3319" s="162" t="str">
        <f>IF(ISBLANK('Nomenklatur komplett'!S3319),"-",'Nomenklatur komplett'!S3319)</f>
        <v>Valchava</v>
      </c>
    </row>
    <row r="3320" spans="1:3" x14ac:dyDescent="0.2">
      <c r="A3320" s="161" t="str">
        <f>IF(ISBLANK('Nomenklatur komplett'!Q3320),"",'Nomenklatur komplett'!Q3320)</f>
        <v/>
      </c>
      <c r="B3320" s="161">
        <f>IF(ISBLANK('Nomenklatur komplett'!R3320),"",'Nomenklatur komplett'!R3320)</f>
        <v>10936</v>
      </c>
      <c r="C3320" s="162" t="str">
        <f>IF(ISBLANK('Nomenklatur komplett'!S3320),"-",'Nomenklatur komplett'!S3320)</f>
        <v>Valcolla</v>
      </c>
    </row>
    <row r="3321" spans="1:3" x14ac:dyDescent="0.2">
      <c r="A3321" s="161" t="str">
        <f>IF(ISBLANK('Nomenklatur komplett'!Q3321),"",'Nomenklatur komplett'!Q3321)</f>
        <v/>
      </c>
      <c r="B3321" s="161">
        <f>IF(ISBLANK('Nomenklatur komplett'!R3321),"",'Nomenklatur komplett'!R3321)</f>
        <v>10040</v>
      </c>
      <c r="C3321" s="162" t="str">
        <f>IF(ISBLANK('Nomenklatur komplett'!S3321),"-",'Nomenklatur komplett'!S3321)</f>
        <v>Valendas</v>
      </c>
    </row>
    <row r="3322" spans="1:3" x14ac:dyDescent="0.2">
      <c r="A3322" s="161">
        <f>IF(ISBLANK('Nomenklatur komplett'!Q3322),"",'Nomenklatur komplett'!Q3322)</f>
        <v>5933</v>
      </c>
      <c r="B3322" s="161">
        <f>IF(ISBLANK('Nomenklatur komplett'!R3322),"",'Nomenklatur komplett'!R3322)</f>
        <v>14869</v>
      </c>
      <c r="C3322" s="162" t="str">
        <f>IF(ISBLANK('Nomenklatur komplett'!S3322),"-",'Nomenklatur komplett'!S3322)</f>
        <v>Valeyres-sous-Montagny</v>
      </c>
    </row>
    <row r="3323" spans="1:3" x14ac:dyDescent="0.2">
      <c r="A3323" s="161">
        <f>IF(ISBLANK('Nomenklatur komplett'!Q3323),"",'Nomenklatur komplett'!Q3323)</f>
        <v>5763</v>
      </c>
      <c r="B3323" s="161">
        <f>IF(ISBLANK('Nomenklatur komplett'!R3323),"",'Nomenklatur komplett'!R3323)</f>
        <v>14868</v>
      </c>
      <c r="C3323" s="162" t="str">
        <f>IF(ISBLANK('Nomenklatur komplett'!S3323),"-",'Nomenklatur komplett'!S3323)</f>
        <v>Valeyres-sous-Rances</v>
      </c>
    </row>
    <row r="3324" spans="1:3" x14ac:dyDescent="0.2">
      <c r="A3324" s="161">
        <f>IF(ISBLANK('Nomenklatur komplett'!Q3324),"",'Nomenklatur komplett'!Q3324)</f>
        <v>5934</v>
      </c>
      <c r="B3324" s="161">
        <f>IF(ISBLANK('Nomenklatur komplett'!R3324),"",'Nomenklatur komplett'!R3324)</f>
        <v>14871</v>
      </c>
      <c r="C3324" s="162" t="str">
        <f>IF(ISBLANK('Nomenklatur komplett'!S3324),"-",'Nomenklatur komplett'!S3324)</f>
        <v>Valeyres-sous-Ursins</v>
      </c>
    </row>
    <row r="3325" spans="1:3" x14ac:dyDescent="0.2">
      <c r="A3325" s="161" t="str">
        <f>IF(ISBLANK('Nomenklatur komplett'!Q3325),"",'Nomenklatur komplett'!Q3325)</f>
        <v/>
      </c>
      <c r="B3325" s="161">
        <f>IF(ISBLANK('Nomenklatur komplett'!R3325),"",'Nomenklatur komplett'!R3325)</f>
        <v>10947</v>
      </c>
      <c r="C3325" s="162" t="str">
        <f>IF(ISBLANK('Nomenklatur komplett'!S3325),"-",'Nomenklatur komplett'!S3325)</f>
        <v>Vallamand</v>
      </c>
    </row>
    <row r="3326" spans="1:3" x14ac:dyDescent="0.2">
      <c r="A3326" s="161" t="str">
        <f>IF(ISBLANK('Nomenklatur komplett'!Q3326),"",'Nomenklatur komplett'!Q3326)</f>
        <v/>
      </c>
      <c r="B3326" s="161">
        <f>IF(ISBLANK('Nomenklatur komplett'!R3326),"",'Nomenklatur komplett'!R3326)</f>
        <v>16182</v>
      </c>
      <c r="C3326" s="162" t="str">
        <f>IF(ISBLANK('Nomenklatur komplett'!S3326),"-",'Nomenklatur komplett'!S3326)</f>
        <v>Valle Morobbia in Piano</v>
      </c>
    </row>
    <row r="3327" spans="1:3" x14ac:dyDescent="0.2">
      <c r="A3327" s="161">
        <f>IF(ISBLANK('Nomenklatur komplett'!Q3327),"",'Nomenklatur komplett'!Q3327)</f>
        <v>2045</v>
      </c>
      <c r="B3327" s="161">
        <f>IF(ISBLANK('Nomenklatur komplett'!R3327),"",'Nomenklatur komplett'!R3327)</f>
        <v>10944</v>
      </c>
      <c r="C3327" s="162" t="str">
        <f>IF(ISBLANK('Nomenklatur komplett'!S3327),"-",'Nomenklatur komplett'!S3327)</f>
        <v>Vallon</v>
      </c>
    </row>
    <row r="3328" spans="1:3" x14ac:dyDescent="0.2">
      <c r="A3328" s="161">
        <f>IF(ISBLANK('Nomenklatur komplett'!Q3328),"",'Nomenklatur komplett'!Q3328)</f>
        <v>5764</v>
      </c>
      <c r="B3328" s="161">
        <f>IF(ISBLANK('Nomenklatur komplett'!R3328),"",'Nomenklatur komplett'!R3328)</f>
        <v>14866</v>
      </c>
      <c r="C3328" s="162" t="str">
        <f>IF(ISBLANK('Nomenklatur komplett'!S3328),"-",'Nomenklatur komplett'!S3328)</f>
        <v>Vallorbe</v>
      </c>
    </row>
    <row r="3329" spans="1:3" x14ac:dyDescent="0.2">
      <c r="A3329" s="161" t="str">
        <f>IF(ISBLANK('Nomenklatur komplett'!Q3329),"",'Nomenklatur komplett'!Q3329)</f>
        <v/>
      </c>
      <c r="B3329" s="161">
        <f>IF(ISBLANK('Nomenklatur komplett'!R3329),"",'Nomenklatur komplett'!R3329)</f>
        <v>16248</v>
      </c>
      <c r="C3329" s="162" t="str">
        <f>IF(ISBLANK('Nomenklatur komplett'!S3329),"-",'Nomenklatur komplett'!S3329)</f>
        <v>Valpaschun</v>
      </c>
    </row>
    <row r="3330" spans="1:3" x14ac:dyDescent="0.2">
      <c r="A3330" s="161">
        <f>IF(ISBLANK('Nomenklatur komplett'!Q3330),"",'Nomenklatur komplett'!Q3330)</f>
        <v>3603</v>
      </c>
      <c r="B3330" s="161">
        <f>IF(ISBLANK('Nomenklatur komplett'!R3330),"",'Nomenklatur komplett'!R3330)</f>
        <v>16063</v>
      </c>
      <c r="C3330" s="162" t="str">
        <f>IF(ISBLANK('Nomenklatur komplett'!S3330),"-",'Nomenklatur komplett'!S3330)</f>
        <v>Vals</v>
      </c>
    </row>
    <row r="3331" spans="1:3" x14ac:dyDescent="0.2">
      <c r="A3331" s="161">
        <f>IF(ISBLANK('Nomenklatur komplett'!Q3331),"",'Nomenklatur komplett'!Q3331)</f>
        <v>3764</v>
      </c>
      <c r="B3331" s="161">
        <f>IF(ISBLANK('Nomenklatur komplett'!R3331),"",'Nomenklatur komplett'!R3331)</f>
        <v>16059</v>
      </c>
      <c r="C3331" s="162" t="str">
        <f>IF(ISBLANK('Nomenklatur komplett'!S3331),"-",'Nomenklatur komplett'!S3331)</f>
        <v>Valsot</v>
      </c>
    </row>
    <row r="3332" spans="1:3" x14ac:dyDescent="0.2">
      <c r="A3332" s="161" t="str">
        <f>IF(ISBLANK('Nomenklatur komplett'!Q3332),"",'Nomenklatur komplett'!Q3332)</f>
        <v/>
      </c>
      <c r="B3332" s="161">
        <f>IF(ISBLANK('Nomenklatur komplett'!R3332),"",'Nomenklatur komplett'!R3332)</f>
        <v>10827</v>
      </c>
      <c r="C3332" s="162" t="str">
        <f>IF(ISBLANK('Nomenklatur komplett'!S3332),"-",'Nomenklatur komplett'!S3332)</f>
        <v>Valzeina</v>
      </c>
    </row>
    <row r="3333" spans="1:3" x14ac:dyDescent="0.2">
      <c r="A3333" s="161">
        <f>IF(ISBLANK('Nomenklatur komplett'!Q3333),"",'Nomenklatur komplett'!Q3333)</f>
        <v>6642</v>
      </c>
      <c r="B3333" s="161">
        <f>IF(ISBLANK('Nomenklatur komplett'!R3333),"",'Nomenklatur komplett'!R3333)</f>
        <v>10942</v>
      </c>
      <c r="C3333" s="162" t="str">
        <f>IF(ISBLANK('Nomenklatur komplett'!S3333),"-",'Nomenklatur komplett'!S3333)</f>
        <v>Vandoeuvres</v>
      </c>
    </row>
    <row r="3334" spans="1:3" x14ac:dyDescent="0.2">
      <c r="A3334" s="161">
        <f>IF(ISBLANK('Nomenklatur komplett'!Q3334),"",'Nomenklatur komplett'!Q3334)</f>
        <v>6116</v>
      </c>
      <c r="B3334" s="161">
        <f>IF(ISBLANK('Nomenklatur komplett'!R3334),"",'Nomenklatur komplett'!R3334)</f>
        <v>10938</v>
      </c>
      <c r="C3334" s="162" t="str">
        <f>IF(ISBLANK('Nomenklatur komplett'!S3334),"-",'Nomenklatur komplett'!S3334)</f>
        <v>Varen</v>
      </c>
    </row>
    <row r="3335" spans="1:3" x14ac:dyDescent="0.2">
      <c r="A3335" s="161" t="str">
        <f>IF(ISBLANK('Nomenklatur komplett'!Q3335),"",'Nomenklatur komplett'!Q3335)</f>
        <v/>
      </c>
      <c r="B3335" s="161">
        <f>IF(ISBLANK('Nomenklatur komplett'!R3335),"",'Nomenklatur komplett'!R3335)</f>
        <v>10913</v>
      </c>
      <c r="C3335" s="162" t="str">
        <f>IF(ISBLANK('Nomenklatur komplett'!S3335),"-",'Nomenklatur komplett'!S3335)</f>
        <v>Vauderens</v>
      </c>
    </row>
    <row r="3336" spans="1:3" x14ac:dyDescent="0.2">
      <c r="A3336" s="161" t="str">
        <f>IF(ISBLANK('Nomenklatur komplett'!Q3336),"",'Nomenklatur komplett'!Q3336)</f>
        <v/>
      </c>
      <c r="B3336" s="161">
        <f>IF(ISBLANK('Nomenklatur komplett'!R3336),"",'Nomenklatur komplett'!R3336)</f>
        <v>10904</v>
      </c>
      <c r="C3336" s="162" t="str">
        <f>IF(ISBLANK('Nomenklatur komplett'!S3336),"-",'Nomenklatur komplett'!S3336)</f>
        <v>Vauffelin</v>
      </c>
    </row>
    <row r="3337" spans="1:3" x14ac:dyDescent="0.2">
      <c r="A3337" s="161" t="str">
        <f>IF(ISBLANK('Nomenklatur komplett'!Q3337),"",'Nomenklatur komplett'!Q3337)</f>
        <v/>
      </c>
      <c r="B3337" s="161">
        <f>IF(ISBLANK('Nomenklatur komplett'!R3337),"",'Nomenklatur komplett'!R3337)</f>
        <v>10905</v>
      </c>
      <c r="C3337" s="162" t="str">
        <f>IF(ISBLANK('Nomenklatur komplett'!S3337),"-",'Nomenklatur komplett'!S3337)</f>
        <v>Vaugondry</v>
      </c>
    </row>
    <row r="3338" spans="1:3" x14ac:dyDescent="0.2">
      <c r="A3338" s="161">
        <f>IF(ISBLANK('Nomenklatur komplett'!Q3338),"",'Nomenklatur komplett'!Q3338)</f>
        <v>5765</v>
      </c>
      <c r="B3338" s="161">
        <f>IF(ISBLANK('Nomenklatur komplett'!R3338),"",'Nomenklatur komplett'!R3338)</f>
        <v>14873</v>
      </c>
      <c r="C3338" s="162" t="str">
        <f>IF(ISBLANK('Nomenklatur komplett'!S3338),"-",'Nomenklatur komplett'!S3338)</f>
        <v>Vaulion</v>
      </c>
    </row>
    <row r="3339" spans="1:3" x14ac:dyDescent="0.2">
      <c r="A3339" s="161">
        <f>IF(ISBLANK('Nomenklatur komplett'!Q3339),"",'Nomenklatur komplett'!Q3339)</f>
        <v>2155</v>
      </c>
      <c r="B3339" s="161">
        <f>IF(ISBLANK('Nomenklatur komplett'!R3339),"",'Nomenklatur komplett'!R3339)</f>
        <v>10906</v>
      </c>
      <c r="C3339" s="162" t="str">
        <f>IF(ISBLANK('Nomenklatur komplett'!S3339),"-",'Nomenklatur komplett'!S3339)</f>
        <v>Vaulruz</v>
      </c>
    </row>
    <row r="3340" spans="1:3" x14ac:dyDescent="0.2">
      <c r="A3340" s="161" t="str">
        <f>IF(ISBLANK('Nomenklatur komplett'!Q3340),"",'Nomenklatur komplett'!Q3340)</f>
        <v/>
      </c>
      <c r="B3340" s="161">
        <f>IF(ISBLANK('Nomenklatur komplett'!R3340),"",'Nomenklatur komplett'!R3340)</f>
        <v>13203</v>
      </c>
      <c r="C3340" s="162" t="str">
        <f>IF(ISBLANK('Nomenklatur komplett'!S3340),"-",'Nomenklatur komplett'!S3340)</f>
        <v>Vaumarcus</v>
      </c>
    </row>
    <row r="3341" spans="1:3" x14ac:dyDescent="0.2">
      <c r="A3341" s="161" t="str">
        <f>IF(ISBLANK('Nomenklatur komplett'!Q3341),"",'Nomenklatur komplett'!Q3341)</f>
        <v/>
      </c>
      <c r="B3341" s="161">
        <f>IF(ISBLANK('Nomenklatur komplett'!R3341),"",'Nomenklatur komplett'!R3341)</f>
        <v>11273</v>
      </c>
      <c r="C3341" s="162" t="str">
        <f>IF(ISBLANK('Nomenklatur komplett'!S3341),"-",'Nomenklatur komplett'!S3341)</f>
        <v>Vaumarcus-Vernéaz</v>
      </c>
    </row>
    <row r="3342" spans="1:3" x14ac:dyDescent="0.2">
      <c r="A3342" s="161">
        <f>IF(ISBLANK('Nomenklatur komplett'!Q3342),"",'Nomenklatur komplett'!Q3342)</f>
        <v>5650</v>
      </c>
      <c r="B3342" s="161">
        <f>IF(ISBLANK('Nomenklatur komplett'!R3342),"",'Nomenklatur komplett'!R3342)</f>
        <v>14874</v>
      </c>
      <c r="C3342" s="162" t="str">
        <f>IF(ISBLANK('Nomenklatur komplett'!S3342),"-",'Nomenklatur komplett'!S3342)</f>
        <v>Vaux-sur-Morges</v>
      </c>
    </row>
    <row r="3343" spans="1:3" x14ac:dyDescent="0.2">
      <c r="A3343" s="161">
        <f>IF(ISBLANK('Nomenklatur komplett'!Q3343),"",'Nomenklatur komplett'!Q3343)</f>
        <v>3506</v>
      </c>
      <c r="B3343" s="161">
        <f>IF(ISBLANK('Nomenklatur komplett'!R3343),"",'Nomenklatur komplett'!R3343)</f>
        <v>15962</v>
      </c>
      <c r="C3343" s="162" t="str">
        <f>IF(ISBLANK('Nomenklatur komplett'!S3343),"-",'Nomenklatur komplett'!S3343)</f>
        <v>Vaz/Obervaz</v>
      </c>
    </row>
    <row r="3344" spans="1:3" x14ac:dyDescent="0.2">
      <c r="A3344" s="161">
        <f>IF(ISBLANK('Nomenklatur komplett'!Q3344),"",'Nomenklatur komplett'!Q3344)</f>
        <v>359</v>
      </c>
      <c r="B3344" s="161">
        <f>IF(ISBLANK('Nomenklatur komplett'!R3344),"",'Nomenklatur komplett'!R3344)</f>
        <v>15037</v>
      </c>
      <c r="C3344" s="162" t="str">
        <f>IF(ISBLANK('Nomenklatur komplett'!S3344),"-",'Nomenklatur komplett'!S3344)</f>
        <v>Vechigen</v>
      </c>
    </row>
    <row r="3345" spans="1:3" x14ac:dyDescent="0.2">
      <c r="A3345" s="161" t="str">
        <f>IF(ISBLANK('Nomenklatur komplett'!Q3345),"",'Nomenklatur komplett'!Q3345)</f>
        <v/>
      </c>
      <c r="B3345" s="161">
        <f>IF(ISBLANK('Nomenklatur komplett'!R3345),"",'Nomenklatur komplett'!R3345)</f>
        <v>13686</v>
      </c>
      <c r="C3345" s="162" t="str">
        <f>IF(ISBLANK('Nomenklatur komplett'!S3345),"-",'Nomenklatur komplett'!S3345)</f>
        <v>Vella</v>
      </c>
    </row>
    <row r="3346" spans="1:3" x14ac:dyDescent="0.2">
      <c r="A3346" s="161" t="str">
        <f>IF(ISBLANK('Nomenklatur komplett'!Q3346),"",'Nomenklatur komplett'!Q3346)</f>
        <v/>
      </c>
      <c r="B3346" s="161">
        <f>IF(ISBLANK('Nomenklatur komplett'!R3346),"",'Nomenklatur komplett'!R3346)</f>
        <v>10610</v>
      </c>
      <c r="C3346" s="162" t="str">
        <f>IF(ISBLANK('Nomenklatur komplett'!S3346),"-",'Nomenklatur komplett'!S3346)</f>
        <v>Vellerat</v>
      </c>
    </row>
    <row r="3347" spans="1:3" x14ac:dyDescent="0.2">
      <c r="A3347" s="161">
        <f>IF(ISBLANK('Nomenklatur komplett'!Q3347),"",'Nomenklatur komplett'!Q3347)</f>
        <v>4120</v>
      </c>
      <c r="B3347" s="161">
        <f>IF(ISBLANK('Nomenklatur komplett'!R3347),"",'Nomenklatur komplett'!R3347)</f>
        <v>10911</v>
      </c>
      <c r="C3347" s="162" t="str">
        <f>IF(ISBLANK('Nomenklatur komplett'!S3347),"-",'Nomenklatur komplett'!S3347)</f>
        <v>Veltheim (AG)</v>
      </c>
    </row>
    <row r="3348" spans="1:3" x14ac:dyDescent="0.2">
      <c r="A3348" s="161" t="str">
        <f>IF(ISBLANK('Nomenklatur komplett'!Q3348),"",'Nomenklatur komplett'!Q3348)</f>
        <v/>
      </c>
      <c r="B3348" s="161">
        <f>IF(ISBLANK('Nomenklatur komplett'!R3348),"",'Nomenklatur komplett'!R3348)</f>
        <v>16415</v>
      </c>
      <c r="C3348" s="162" t="str">
        <f>IF(ISBLANK('Nomenklatur komplett'!S3348),"-",'Nomenklatur komplett'!S3348)</f>
        <v>Veltheim (ZH)</v>
      </c>
    </row>
    <row r="3349" spans="1:3" x14ac:dyDescent="0.2">
      <c r="A3349" s="161">
        <f>IF(ISBLANK('Nomenklatur komplett'!Q3349),"",'Nomenklatur komplett'!Q3349)</f>
        <v>6806</v>
      </c>
      <c r="B3349" s="161">
        <f>IF(ISBLANK('Nomenklatur komplett'!R3349),"",'Nomenklatur komplett'!R3349)</f>
        <v>13353</v>
      </c>
      <c r="C3349" s="162" t="str">
        <f>IF(ISBLANK('Nomenklatur komplett'!S3349),"-",'Nomenklatur komplett'!S3349)</f>
        <v>Vendlincourt</v>
      </c>
    </row>
    <row r="3350" spans="1:3" x14ac:dyDescent="0.2">
      <c r="A3350" s="161" t="str">
        <f>IF(ISBLANK('Nomenklatur komplett'!Q3350),"",'Nomenklatur komplett'!Q3350)</f>
        <v/>
      </c>
      <c r="B3350" s="161">
        <f>IF(ISBLANK('Nomenklatur komplett'!R3350),"",'Nomenklatur komplett'!R3350)</f>
        <v>10912</v>
      </c>
      <c r="C3350" s="162" t="str">
        <f>IF(ISBLANK('Nomenklatur komplett'!S3350),"-",'Nomenklatur komplett'!S3350)</f>
        <v>Venthône</v>
      </c>
    </row>
    <row r="3351" spans="1:3" x14ac:dyDescent="0.2">
      <c r="A3351" s="161" t="str">
        <f>IF(ISBLANK('Nomenklatur komplett'!Q3351),"",'Nomenklatur komplett'!Q3351)</f>
        <v/>
      </c>
      <c r="B3351" s="161">
        <f>IF(ISBLANK('Nomenklatur komplett'!R3351),"",'Nomenklatur komplett'!R3351)</f>
        <v>10168</v>
      </c>
      <c r="C3351" s="162" t="str">
        <f>IF(ISBLANK('Nomenklatur komplett'!S3351),"-",'Nomenklatur komplett'!S3351)</f>
        <v>Verdabbio</v>
      </c>
    </row>
    <row r="3352" spans="1:3" x14ac:dyDescent="0.2">
      <c r="A3352" s="161" t="str">
        <f>IF(ISBLANK('Nomenklatur komplett'!Q3352),"",'Nomenklatur komplett'!Q3352)</f>
        <v/>
      </c>
      <c r="B3352" s="161">
        <f>IF(ISBLANK('Nomenklatur komplett'!R3352),"",'Nomenklatur komplett'!R3352)</f>
        <v>10927</v>
      </c>
      <c r="C3352" s="162" t="str">
        <f>IF(ISBLANK('Nomenklatur komplett'!S3352),"-",'Nomenklatur komplett'!S3352)</f>
        <v>Vergeletto</v>
      </c>
    </row>
    <row r="3353" spans="1:3" x14ac:dyDescent="0.2">
      <c r="A3353" s="161" t="str">
        <f>IF(ISBLANK('Nomenklatur komplett'!Q3353),"",'Nomenklatur komplett'!Q3353)</f>
        <v/>
      </c>
      <c r="B3353" s="161">
        <f>IF(ISBLANK('Nomenklatur komplett'!R3353),"",'Nomenklatur komplett'!R3353)</f>
        <v>10990</v>
      </c>
      <c r="C3353" s="162" t="str">
        <f>IF(ISBLANK('Nomenklatur komplett'!S3353),"-",'Nomenklatur komplett'!S3353)</f>
        <v>Vermes</v>
      </c>
    </row>
    <row r="3354" spans="1:3" x14ac:dyDescent="0.2">
      <c r="A3354" s="161" t="str">
        <f>IF(ISBLANK('Nomenklatur komplett'!Q3354),"",'Nomenklatur komplett'!Q3354)</f>
        <v/>
      </c>
      <c r="B3354" s="161">
        <f>IF(ISBLANK('Nomenklatur komplett'!R3354),"",'Nomenklatur komplett'!R3354)</f>
        <v>10914</v>
      </c>
      <c r="C3354" s="162" t="str">
        <f>IF(ISBLANK('Nomenklatur komplett'!S3354),"-",'Nomenklatur komplett'!S3354)</f>
        <v>Vernamiège</v>
      </c>
    </row>
    <row r="3355" spans="1:3" x14ac:dyDescent="0.2">
      <c r="A3355" s="161">
        <f>IF(ISBLANK('Nomenklatur komplett'!Q3355),"",'Nomenklatur komplett'!Q3355)</f>
        <v>5230</v>
      </c>
      <c r="B3355" s="161">
        <f>IF(ISBLANK('Nomenklatur komplett'!R3355),"",'Nomenklatur komplett'!R3355)</f>
        <v>10916</v>
      </c>
      <c r="C3355" s="162" t="str">
        <f>IF(ISBLANK('Nomenklatur komplett'!S3355),"-",'Nomenklatur komplett'!S3355)</f>
        <v>Vernate</v>
      </c>
    </row>
    <row r="3356" spans="1:3" x14ac:dyDescent="0.2">
      <c r="A3356" s="161" t="str">
        <f>IF(ISBLANK('Nomenklatur komplett'!Q3356),"",'Nomenklatur komplett'!Q3356)</f>
        <v/>
      </c>
      <c r="B3356" s="161">
        <f>IF(ISBLANK('Nomenklatur komplett'!R3356),"",'Nomenklatur komplett'!R3356)</f>
        <v>14525</v>
      </c>
      <c r="C3356" s="162" t="str">
        <f>IF(ISBLANK('Nomenklatur komplett'!S3356),"-",'Nomenklatur komplett'!S3356)</f>
        <v>Vernay</v>
      </c>
    </row>
    <row r="3357" spans="1:3" x14ac:dyDescent="0.2">
      <c r="A3357" s="161">
        <f>IF(ISBLANK('Nomenklatur komplett'!Q3357),"",'Nomenklatur komplett'!Q3357)</f>
        <v>6219</v>
      </c>
      <c r="B3357" s="161">
        <f>IF(ISBLANK('Nomenklatur komplett'!R3357),"",'Nomenklatur komplett'!R3357)</f>
        <v>10917</v>
      </c>
      <c r="C3357" s="162" t="str">
        <f>IF(ISBLANK('Nomenklatur komplett'!S3357),"-",'Nomenklatur komplett'!S3357)</f>
        <v>Vernayaz</v>
      </c>
    </row>
    <row r="3358" spans="1:3" x14ac:dyDescent="0.2">
      <c r="A3358" s="161">
        <f>IF(ISBLANK('Nomenklatur komplett'!Q3358),"",'Nomenklatur komplett'!Q3358)</f>
        <v>6643</v>
      </c>
      <c r="B3358" s="161">
        <f>IF(ISBLANK('Nomenklatur komplett'!R3358),"",'Nomenklatur komplett'!R3358)</f>
        <v>10918</v>
      </c>
      <c r="C3358" s="162" t="str">
        <f>IF(ISBLANK('Nomenklatur komplett'!S3358),"-",'Nomenklatur komplett'!S3358)</f>
        <v>Vernier</v>
      </c>
    </row>
    <row r="3359" spans="1:3" x14ac:dyDescent="0.2">
      <c r="A3359" s="161" t="str">
        <f>IF(ISBLANK('Nomenklatur komplett'!Q3359),"",'Nomenklatur komplett'!Q3359)</f>
        <v/>
      </c>
      <c r="B3359" s="161">
        <f>IF(ISBLANK('Nomenklatur komplett'!R3359),"",'Nomenklatur komplett'!R3359)</f>
        <v>16230</v>
      </c>
      <c r="C3359" s="162" t="str">
        <f>IF(ISBLANK('Nomenklatur komplett'!S3359),"-",'Nomenklatur komplett'!S3359)</f>
        <v>Vernéaz</v>
      </c>
    </row>
    <row r="3360" spans="1:3" x14ac:dyDescent="0.2">
      <c r="A3360" s="161" t="str">
        <f>IF(ISBLANK('Nomenklatur komplett'!Q3360),"",'Nomenklatur komplett'!Q3360)</f>
        <v/>
      </c>
      <c r="B3360" s="161">
        <f>IF(ISBLANK('Nomenklatur komplett'!R3360),"",'Nomenklatur komplett'!R3360)</f>
        <v>10039</v>
      </c>
      <c r="C3360" s="162" t="str">
        <f>IF(ISBLANK('Nomenklatur komplett'!S3360),"-",'Nomenklatur komplett'!S3360)</f>
        <v>Versam</v>
      </c>
    </row>
    <row r="3361" spans="1:3" x14ac:dyDescent="0.2">
      <c r="A3361" s="161" t="str">
        <f>IF(ISBLANK('Nomenklatur komplett'!Q3361),"",'Nomenklatur komplett'!Q3361)</f>
        <v/>
      </c>
      <c r="B3361" s="161">
        <f>IF(ISBLANK('Nomenklatur komplett'!R3361),"",'Nomenklatur komplett'!R3361)</f>
        <v>10920</v>
      </c>
      <c r="C3361" s="162" t="str">
        <f>IF(ISBLANK('Nomenklatur komplett'!S3361),"-",'Nomenklatur komplett'!S3361)</f>
        <v>Verscio</v>
      </c>
    </row>
    <row r="3362" spans="1:3" x14ac:dyDescent="0.2">
      <c r="A3362" s="161">
        <f>IF(ISBLANK('Nomenklatur komplett'!Q3362),"",'Nomenklatur komplett'!Q3362)</f>
        <v>6644</v>
      </c>
      <c r="B3362" s="161">
        <f>IF(ISBLANK('Nomenklatur komplett'!R3362),"",'Nomenklatur komplett'!R3362)</f>
        <v>10921</v>
      </c>
      <c r="C3362" s="162" t="str">
        <f>IF(ISBLANK('Nomenklatur komplett'!S3362),"-",'Nomenklatur komplett'!S3362)</f>
        <v>Versoix</v>
      </c>
    </row>
    <row r="3363" spans="1:3" x14ac:dyDescent="0.2">
      <c r="A3363" s="161">
        <f>IF(ISBLANK('Nomenklatur komplett'!Q3363),"",'Nomenklatur komplett'!Q3363)</f>
        <v>5399</v>
      </c>
      <c r="B3363" s="161">
        <f>IF(ISBLANK('Nomenklatur komplett'!R3363),"",'Nomenklatur komplett'!R3363)</f>
        <v>16589</v>
      </c>
      <c r="C3363" s="162" t="str">
        <f>IF(ISBLANK('Nomenklatur komplett'!S3363),"-",'Nomenklatur komplett'!S3363)</f>
        <v>Verzasca</v>
      </c>
    </row>
    <row r="3364" spans="1:3" x14ac:dyDescent="0.2">
      <c r="A3364" s="161" t="str">
        <f>IF(ISBLANK('Nomenklatur komplett'!Q3364),"",'Nomenklatur komplett'!Q3364)</f>
        <v/>
      </c>
      <c r="B3364" s="161">
        <f>IF(ISBLANK('Nomenklatur komplett'!R3364),"",'Nomenklatur komplett'!R3364)</f>
        <v>10922</v>
      </c>
      <c r="C3364" s="162" t="str">
        <f>IF(ISBLANK('Nomenklatur komplett'!S3364),"-",'Nomenklatur komplett'!S3364)</f>
        <v>Vesin</v>
      </c>
    </row>
    <row r="3365" spans="1:3" x14ac:dyDescent="0.2">
      <c r="A3365" s="161">
        <f>IF(ISBLANK('Nomenklatur komplett'!Q3365),"",'Nomenklatur komplett'!Q3365)</f>
        <v>5890</v>
      </c>
      <c r="B3365" s="161">
        <f>IF(ISBLANK('Nomenklatur komplett'!R3365),"",'Nomenklatur komplett'!R3365)</f>
        <v>14872</v>
      </c>
      <c r="C3365" s="162" t="str">
        <f>IF(ISBLANK('Nomenklatur komplett'!S3365),"-",'Nomenklatur komplett'!S3365)</f>
        <v>Vevey</v>
      </c>
    </row>
    <row r="3366" spans="1:3" x14ac:dyDescent="0.2">
      <c r="A3366" s="161">
        <f>IF(ISBLANK('Nomenklatur komplett'!Q3366),"",'Nomenklatur komplett'!Q3366)</f>
        <v>6089</v>
      </c>
      <c r="B3366" s="161">
        <f>IF(ISBLANK('Nomenklatur komplett'!R3366),"",'Nomenklatur komplett'!R3366)</f>
        <v>10925</v>
      </c>
      <c r="C3366" s="162" t="str">
        <f>IF(ISBLANK('Nomenklatur komplett'!S3366),"-",'Nomenklatur komplett'!S3366)</f>
        <v>Vex</v>
      </c>
    </row>
    <row r="3367" spans="1:3" x14ac:dyDescent="0.2">
      <c r="A3367" s="161" t="str">
        <f>IF(ISBLANK('Nomenklatur komplett'!Q3367),"",'Nomenklatur komplett'!Q3367)</f>
        <v/>
      </c>
      <c r="B3367" s="161">
        <f>IF(ISBLANK('Nomenklatur komplett'!R3367),"",'Nomenklatur komplett'!R3367)</f>
        <v>10926</v>
      </c>
      <c r="C3367" s="162" t="str">
        <f>IF(ISBLANK('Nomenklatur komplett'!S3367),"-",'Nomenklatur komplett'!S3367)</f>
        <v>Veyras</v>
      </c>
    </row>
    <row r="3368" spans="1:3" x14ac:dyDescent="0.2">
      <c r="A3368" s="161">
        <f>IF(ISBLANK('Nomenklatur komplett'!Q3368),"",'Nomenklatur komplett'!Q3368)</f>
        <v>6645</v>
      </c>
      <c r="B3368" s="161">
        <f>IF(ISBLANK('Nomenklatur komplett'!R3368),"",'Nomenklatur komplett'!R3368)</f>
        <v>10902</v>
      </c>
      <c r="C3368" s="162" t="str">
        <f>IF(ISBLANK('Nomenklatur komplett'!S3368),"-",'Nomenklatur komplett'!S3368)</f>
        <v>Veyrier</v>
      </c>
    </row>
    <row r="3369" spans="1:3" x14ac:dyDescent="0.2">
      <c r="A3369" s="161">
        <f>IF(ISBLANK('Nomenklatur komplett'!Q3369),"",'Nomenklatur komplett'!Q3369)</f>
        <v>6267</v>
      </c>
      <c r="B3369" s="161">
        <f>IF(ISBLANK('Nomenklatur komplett'!R3369),"",'Nomenklatur komplett'!R3369)</f>
        <v>10907</v>
      </c>
      <c r="C3369" s="162" t="str">
        <f>IF(ISBLANK('Nomenklatur komplett'!S3369),"-",'Nomenklatur komplett'!S3369)</f>
        <v>Veysonnaz</v>
      </c>
    </row>
    <row r="3370" spans="1:3" x14ac:dyDescent="0.2">
      <c r="A3370" s="161">
        <f>IF(ISBLANK('Nomenklatur komplett'!Q3370),"",'Nomenklatur komplett'!Q3370)</f>
        <v>5891</v>
      </c>
      <c r="B3370" s="161">
        <f>IF(ISBLANK('Nomenklatur komplett'!R3370),"",'Nomenklatur komplett'!R3370)</f>
        <v>14876</v>
      </c>
      <c r="C3370" s="162" t="str">
        <f>IF(ISBLANK('Nomenklatur komplett'!S3370),"-",'Nomenklatur komplett'!S3370)</f>
        <v>Veytaux</v>
      </c>
    </row>
    <row r="3371" spans="1:3" x14ac:dyDescent="0.2">
      <c r="A3371" s="161">
        <f>IF(ISBLANK('Nomenklatur komplett'!Q3371),"",'Nomenklatur komplett'!Q3371)</f>
        <v>5231</v>
      </c>
      <c r="B3371" s="161">
        <f>IF(ISBLANK('Nomenklatur komplett'!R3371),"",'Nomenklatur komplett'!R3371)</f>
        <v>10943</v>
      </c>
      <c r="C3371" s="162" t="str">
        <f>IF(ISBLANK('Nomenklatur komplett'!S3371),"-",'Nomenklatur komplett'!S3371)</f>
        <v>Vezia</v>
      </c>
    </row>
    <row r="3372" spans="1:3" x14ac:dyDescent="0.2">
      <c r="A3372" s="161" t="str">
        <f>IF(ISBLANK('Nomenklatur komplett'!Q3372),"",'Nomenklatur komplett'!Q3372)</f>
        <v/>
      </c>
      <c r="B3372" s="161">
        <f>IF(ISBLANK('Nomenklatur komplett'!R3372),"",'Nomenklatur komplett'!R3372)</f>
        <v>10864</v>
      </c>
      <c r="C3372" s="162" t="str">
        <f>IF(ISBLANK('Nomenklatur komplett'!S3372),"-",'Nomenklatur komplett'!S3372)</f>
        <v>Vezio</v>
      </c>
    </row>
    <row r="3373" spans="1:3" x14ac:dyDescent="0.2">
      <c r="A3373" s="161">
        <f>IF(ISBLANK('Nomenklatur komplett'!Q3373),"",'Nomenklatur komplett'!Q3373)</f>
        <v>5732</v>
      </c>
      <c r="B3373" s="161">
        <f>IF(ISBLANK('Nomenklatur komplett'!R3373),"",'Nomenklatur komplett'!R3373)</f>
        <v>14892</v>
      </c>
      <c r="C3373" s="162" t="str">
        <f>IF(ISBLANK('Nomenklatur komplett'!S3373),"-",'Nomenklatur komplett'!S3373)</f>
        <v>Vich</v>
      </c>
    </row>
    <row r="3374" spans="1:3" x14ac:dyDescent="0.2">
      <c r="A3374" s="161">
        <f>IF(ISBLANK('Nomenklatur komplett'!Q3374),"",'Nomenklatur komplett'!Q3374)</f>
        <v>5233</v>
      </c>
      <c r="B3374" s="161">
        <f>IF(ISBLANK('Nomenklatur komplett'!R3374),"",'Nomenklatur komplett'!R3374)</f>
        <v>10755</v>
      </c>
      <c r="C3374" s="162" t="str">
        <f>IF(ISBLANK('Nomenklatur komplett'!S3374),"-",'Nomenklatur komplett'!S3374)</f>
        <v>Vico Morcote</v>
      </c>
    </row>
    <row r="3375" spans="1:3" x14ac:dyDescent="0.2">
      <c r="A3375" s="161" t="str">
        <f>IF(ISBLANK('Nomenklatur komplett'!Q3375),"",'Nomenklatur komplett'!Q3375)</f>
        <v/>
      </c>
      <c r="B3375" s="161">
        <f>IF(ISBLANK('Nomenklatur komplett'!R3375),"",'Nomenklatur komplett'!R3375)</f>
        <v>11174</v>
      </c>
      <c r="C3375" s="162" t="str">
        <f>IF(ISBLANK('Nomenklatur komplett'!S3375),"-",'Nomenklatur komplett'!S3375)</f>
        <v>Vicosoprano</v>
      </c>
    </row>
    <row r="3376" spans="1:3" x14ac:dyDescent="0.2">
      <c r="A3376" s="161" t="str">
        <f>IF(ISBLANK('Nomenklatur komplett'!Q3376),"",'Nomenklatur komplett'!Q3376)</f>
        <v/>
      </c>
      <c r="B3376" s="161">
        <f>IF(ISBLANK('Nomenklatur komplett'!R3376),"",'Nomenklatur komplett'!R3376)</f>
        <v>10952</v>
      </c>
      <c r="C3376" s="162" t="str">
        <f>IF(ISBLANK('Nomenklatur komplett'!S3376),"-",'Nomenklatur komplett'!S3376)</f>
        <v>Vicques</v>
      </c>
    </row>
    <row r="3377" spans="1:3" x14ac:dyDescent="0.2">
      <c r="A3377" s="161" t="str">
        <f>IF(ISBLANK('Nomenklatur komplett'!Q3377),"",'Nomenklatur komplett'!Q3377)</f>
        <v/>
      </c>
      <c r="B3377" s="161">
        <f>IF(ISBLANK('Nomenklatur komplett'!R3377),"",'Nomenklatur komplett'!R3377)</f>
        <v>10756</v>
      </c>
      <c r="C3377" s="162" t="str">
        <f>IF(ISBLANK('Nomenklatur komplett'!S3377),"-",'Nomenklatur komplett'!S3377)</f>
        <v>Viganello</v>
      </c>
    </row>
    <row r="3378" spans="1:3" x14ac:dyDescent="0.2">
      <c r="A3378" s="161" t="str">
        <f>IF(ISBLANK('Nomenklatur komplett'!Q3378),"",'Nomenklatur komplett'!Q3378)</f>
        <v/>
      </c>
      <c r="B3378" s="161">
        <f>IF(ISBLANK('Nomenklatur komplett'!R3378),"",'Nomenklatur komplett'!R3378)</f>
        <v>11293</v>
      </c>
      <c r="C3378" s="162" t="str">
        <f>IF(ISBLANK('Nomenklatur komplett'!S3378),"-",'Nomenklatur komplett'!S3378)</f>
        <v>Vigens</v>
      </c>
    </row>
    <row r="3379" spans="1:3" x14ac:dyDescent="0.2">
      <c r="A3379" s="161" t="str">
        <f>IF(ISBLANK('Nomenklatur komplett'!Q3379),"",'Nomenklatur komplett'!Q3379)</f>
        <v/>
      </c>
      <c r="B3379" s="161">
        <f>IF(ISBLANK('Nomenklatur komplett'!R3379),"",'Nomenklatur komplett'!R3379)</f>
        <v>13674</v>
      </c>
      <c r="C3379" s="162" t="str">
        <f>IF(ISBLANK('Nomenklatur komplett'!S3379),"-",'Nomenklatur komplett'!S3379)</f>
        <v>Vignogn</v>
      </c>
    </row>
    <row r="3380" spans="1:3" x14ac:dyDescent="0.2">
      <c r="A3380" s="161" t="str">
        <f>IF(ISBLANK('Nomenklatur komplett'!Q3380),"",'Nomenklatur komplett'!Q3380)</f>
        <v/>
      </c>
      <c r="B3380" s="161">
        <f>IF(ISBLANK('Nomenklatur komplett'!R3380),"",'Nomenklatur komplett'!R3380)</f>
        <v>16236</v>
      </c>
      <c r="C3380" s="162" t="str">
        <f>IF(ISBLANK('Nomenklatur komplett'!S3380),"-",'Nomenklatur komplett'!S3380)</f>
        <v>Vilars</v>
      </c>
    </row>
    <row r="3381" spans="1:3" x14ac:dyDescent="0.2">
      <c r="A3381" s="161" t="str">
        <f>IF(ISBLANK('Nomenklatur komplett'!Q3381),"",'Nomenklatur komplett'!Q3381)</f>
        <v/>
      </c>
      <c r="B3381" s="161">
        <f>IF(ISBLANK('Nomenklatur komplett'!R3381),"",'Nomenklatur komplett'!R3381)</f>
        <v>10757</v>
      </c>
      <c r="C3381" s="162" t="str">
        <f>IF(ISBLANK('Nomenklatur komplett'!S3381),"-",'Nomenklatur komplett'!S3381)</f>
        <v>Villa (GR)</v>
      </c>
    </row>
    <row r="3382" spans="1:3" x14ac:dyDescent="0.2">
      <c r="A3382" s="161" t="str">
        <f>IF(ISBLANK('Nomenklatur komplett'!Q3382),"",'Nomenklatur komplett'!Q3382)</f>
        <v/>
      </c>
      <c r="B3382" s="161">
        <f>IF(ISBLANK('Nomenklatur komplett'!R3382),"",'Nomenklatur komplett'!R3382)</f>
        <v>10829</v>
      </c>
      <c r="C3382" s="162" t="str">
        <f>IF(ISBLANK('Nomenklatur komplett'!S3382),"-",'Nomenklatur komplett'!S3382)</f>
        <v>Villa Luganese</v>
      </c>
    </row>
    <row r="3383" spans="1:3" x14ac:dyDescent="0.2">
      <c r="A3383" s="161" t="str">
        <f>IF(ISBLANK('Nomenklatur komplett'!Q3383),"",'Nomenklatur komplett'!Q3383)</f>
        <v/>
      </c>
      <c r="B3383" s="161">
        <f>IF(ISBLANK('Nomenklatur komplett'!R3383),"",'Nomenklatur komplett'!R3383)</f>
        <v>11259</v>
      </c>
      <c r="C3383" s="162" t="str">
        <f>IF(ISBLANK('Nomenklatur komplett'!S3383),"-",'Nomenklatur komplett'!S3383)</f>
        <v>Villangeaux</v>
      </c>
    </row>
    <row r="3384" spans="1:3" x14ac:dyDescent="0.2">
      <c r="A3384" s="161" t="str">
        <f>IF(ISBLANK('Nomenklatur komplett'!Q3384),"",'Nomenklatur komplett'!Q3384)</f>
        <v/>
      </c>
      <c r="B3384" s="161">
        <f>IF(ISBLANK('Nomenklatur komplett'!R3384),"",'Nomenklatur komplett'!R3384)</f>
        <v>10759</v>
      </c>
      <c r="C3384" s="162" t="str">
        <f>IF(ISBLANK('Nomenklatur komplett'!S3384),"-",'Nomenklatur komplett'!S3384)</f>
        <v>Villaraboud</v>
      </c>
    </row>
    <row r="3385" spans="1:3" x14ac:dyDescent="0.2">
      <c r="A3385" s="161" t="str">
        <f>IF(ISBLANK('Nomenklatur komplett'!Q3385),"",'Nomenklatur komplett'!Q3385)</f>
        <v/>
      </c>
      <c r="B3385" s="161">
        <f>IF(ISBLANK('Nomenklatur komplett'!R3385),"",'Nomenklatur komplett'!R3385)</f>
        <v>11334</v>
      </c>
      <c r="C3385" s="162" t="str">
        <f>IF(ISBLANK('Nomenklatur komplett'!S3385),"-",'Nomenklatur komplett'!S3385)</f>
        <v>Villaranon</v>
      </c>
    </row>
    <row r="3386" spans="1:3" x14ac:dyDescent="0.2">
      <c r="A3386" s="161" t="str">
        <f>IF(ISBLANK('Nomenklatur komplett'!Q3386),"",'Nomenklatur komplett'!Q3386)</f>
        <v/>
      </c>
      <c r="B3386" s="161">
        <f>IF(ISBLANK('Nomenklatur komplett'!R3386),"",'Nomenklatur komplett'!R3386)</f>
        <v>10761</v>
      </c>
      <c r="C3386" s="162" t="str">
        <f>IF(ISBLANK('Nomenklatur komplett'!S3386),"-",'Nomenklatur komplett'!S3386)</f>
        <v>Villarbeney</v>
      </c>
    </row>
    <row r="3387" spans="1:3" x14ac:dyDescent="0.2">
      <c r="A3387" s="161" t="str">
        <f>IF(ISBLANK('Nomenklatur komplett'!Q3387),"",'Nomenklatur komplett'!Q3387)</f>
        <v/>
      </c>
      <c r="B3387" s="161">
        <f>IF(ISBLANK('Nomenklatur komplett'!R3387),"",'Nomenklatur komplett'!R3387)</f>
        <v>11298</v>
      </c>
      <c r="C3387" s="162" t="str">
        <f>IF(ISBLANK('Nomenklatur komplett'!S3387),"-",'Nomenklatur komplett'!S3387)</f>
        <v>Villarepos</v>
      </c>
    </row>
    <row r="3388" spans="1:3" x14ac:dyDescent="0.2">
      <c r="A3388" s="161" t="str">
        <f>IF(ISBLANK('Nomenklatur komplett'!Q3388),"",'Nomenklatur komplett'!Q3388)</f>
        <v/>
      </c>
      <c r="B3388" s="161">
        <f>IF(ISBLANK('Nomenklatur komplett'!R3388),"",'Nomenklatur komplett'!R3388)</f>
        <v>10762</v>
      </c>
      <c r="C3388" s="162" t="str">
        <f>IF(ISBLANK('Nomenklatur komplett'!S3388),"-",'Nomenklatur komplett'!S3388)</f>
        <v>Villargiroud</v>
      </c>
    </row>
    <row r="3389" spans="1:3" x14ac:dyDescent="0.2">
      <c r="A3389" s="161" t="str">
        <f>IF(ISBLANK('Nomenklatur komplett'!Q3389),"",'Nomenklatur komplett'!Q3389)</f>
        <v/>
      </c>
      <c r="B3389" s="161">
        <f>IF(ISBLANK('Nomenklatur komplett'!R3389),"",'Nomenklatur komplett'!R3389)</f>
        <v>10763</v>
      </c>
      <c r="C3389" s="162" t="str">
        <f>IF(ISBLANK('Nomenklatur komplett'!S3389),"-",'Nomenklatur komplett'!S3389)</f>
        <v>Villariaz</v>
      </c>
    </row>
    <row r="3390" spans="1:3" x14ac:dyDescent="0.2">
      <c r="A3390" s="161" t="str">
        <f>IF(ISBLANK('Nomenklatur komplett'!Q3390),"",'Nomenklatur komplett'!Q3390)</f>
        <v/>
      </c>
      <c r="B3390" s="161">
        <f>IF(ISBLANK('Nomenklatur komplett'!R3390),"",'Nomenklatur komplett'!R3390)</f>
        <v>11215</v>
      </c>
      <c r="C3390" s="162" t="str">
        <f>IF(ISBLANK('Nomenklatur komplett'!S3390),"-",'Nomenklatur komplett'!S3390)</f>
        <v>Villarimboud</v>
      </c>
    </row>
    <row r="3391" spans="1:3" x14ac:dyDescent="0.2">
      <c r="A3391" s="161" t="str">
        <f>IF(ISBLANK('Nomenklatur komplett'!Q3391),"",'Nomenklatur komplett'!Q3391)</f>
        <v/>
      </c>
      <c r="B3391" s="161">
        <f>IF(ISBLANK('Nomenklatur komplett'!R3391),"",'Nomenklatur komplett'!R3391)</f>
        <v>10764</v>
      </c>
      <c r="C3391" s="162" t="str">
        <f>IF(ISBLANK('Nomenklatur komplett'!S3391),"-",'Nomenklatur komplett'!S3391)</f>
        <v>Villarlod</v>
      </c>
    </row>
    <row r="3392" spans="1:3" x14ac:dyDescent="0.2">
      <c r="A3392" s="161" t="str">
        <f>IF(ISBLANK('Nomenklatur komplett'!Q3392),"",'Nomenklatur komplett'!Q3392)</f>
        <v/>
      </c>
      <c r="B3392" s="161">
        <f>IF(ISBLANK('Nomenklatur komplett'!R3392),"",'Nomenklatur komplett'!R3392)</f>
        <v>10765</v>
      </c>
      <c r="C3392" s="162" t="str">
        <f>IF(ISBLANK('Nomenklatur komplett'!S3392),"-",'Nomenklatur komplett'!S3392)</f>
        <v>Villars-Bramard</v>
      </c>
    </row>
    <row r="3393" spans="1:3" x14ac:dyDescent="0.2">
      <c r="A3393" s="161" t="str">
        <f>IF(ISBLANK('Nomenklatur komplett'!Q3393),"",'Nomenklatur komplett'!Q3393)</f>
        <v/>
      </c>
      <c r="B3393" s="161">
        <f>IF(ISBLANK('Nomenklatur komplett'!R3393),"",'Nomenklatur komplett'!R3393)</f>
        <v>10766</v>
      </c>
      <c r="C3393" s="162" t="str">
        <f>IF(ISBLANK('Nomenklatur komplett'!S3393),"-",'Nomenklatur komplett'!S3393)</f>
        <v>Villars-Burquin</v>
      </c>
    </row>
    <row r="3394" spans="1:3" x14ac:dyDescent="0.2">
      <c r="A3394" s="161">
        <f>IF(ISBLANK('Nomenklatur komplett'!Q3394),"",'Nomenklatur komplett'!Q3394)</f>
        <v>5935</v>
      </c>
      <c r="B3394" s="161">
        <f>IF(ISBLANK('Nomenklatur komplett'!R3394),"",'Nomenklatur komplett'!R3394)</f>
        <v>14883</v>
      </c>
      <c r="C3394" s="162" t="str">
        <f>IF(ISBLANK('Nomenklatur komplett'!S3394),"-",'Nomenklatur komplett'!S3394)</f>
        <v>Villars-Epeney</v>
      </c>
    </row>
    <row r="3395" spans="1:3" x14ac:dyDescent="0.2">
      <c r="A3395" s="161" t="str">
        <f>IF(ISBLANK('Nomenklatur komplett'!Q3395),"",'Nomenklatur komplett'!Q3395)</f>
        <v/>
      </c>
      <c r="B3395" s="161">
        <f>IF(ISBLANK('Nomenklatur komplett'!R3395),"",'Nomenklatur komplett'!R3395)</f>
        <v>10771</v>
      </c>
      <c r="C3395" s="162" t="str">
        <f>IF(ISBLANK('Nomenklatur komplett'!S3395),"-",'Nomenklatur komplett'!S3395)</f>
        <v>Villars-Lussery</v>
      </c>
    </row>
    <row r="3396" spans="1:3" x14ac:dyDescent="0.2">
      <c r="A3396" s="161" t="str">
        <f>IF(ISBLANK('Nomenklatur komplett'!Q3396),"",'Nomenklatur komplett'!Q3396)</f>
        <v/>
      </c>
      <c r="B3396" s="161">
        <f>IF(ISBLANK('Nomenklatur komplett'!R3396),"",'Nomenklatur komplett'!R3396)</f>
        <v>10772</v>
      </c>
      <c r="C3396" s="162" t="str">
        <f>IF(ISBLANK('Nomenklatur komplett'!S3396),"-",'Nomenklatur komplett'!S3396)</f>
        <v>Villars-Mendraz</v>
      </c>
    </row>
    <row r="3397" spans="1:3" x14ac:dyDescent="0.2">
      <c r="A3397" s="161">
        <f>IF(ISBLANK('Nomenklatur komplett'!Q3397),"",'Nomenklatur komplett'!Q3397)</f>
        <v>5651</v>
      </c>
      <c r="B3397" s="161">
        <f>IF(ISBLANK('Nomenklatur komplett'!R3397),"",'Nomenklatur komplett'!R3397)</f>
        <v>14885</v>
      </c>
      <c r="C3397" s="162" t="str">
        <f>IF(ISBLANK('Nomenklatur komplett'!S3397),"-",'Nomenklatur komplett'!S3397)</f>
        <v>Villars-Sainte-Croix</v>
      </c>
    </row>
    <row r="3398" spans="1:3" x14ac:dyDescent="0.2">
      <c r="A3398" s="161" t="str">
        <f>IF(ISBLANK('Nomenklatur komplett'!Q3398),"",'Nomenklatur komplett'!Q3398)</f>
        <v/>
      </c>
      <c r="B3398" s="161">
        <f>IF(ISBLANK('Nomenklatur komplett'!R3398),"",'Nomenklatur komplett'!R3398)</f>
        <v>10163</v>
      </c>
      <c r="C3398" s="162" t="str">
        <f>IF(ISBLANK('Nomenklatur komplett'!S3398),"-",'Nomenklatur komplett'!S3398)</f>
        <v>Villars-Tiercelin</v>
      </c>
    </row>
    <row r="3399" spans="1:3" x14ac:dyDescent="0.2">
      <c r="A3399" s="161" t="str">
        <f>IF(ISBLANK('Nomenklatur komplett'!Q3399),"",'Nomenklatur komplett'!Q3399)</f>
        <v/>
      </c>
      <c r="B3399" s="161">
        <f>IF(ISBLANK('Nomenklatur komplett'!R3399),"",'Nomenklatur komplett'!R3399)</f>
        <v>11195</v>
      </c>
      <c r="C3399" s="162" t="str">
        <f>IF(ISBLANK('Nomenklatur komplett'!S3399),"-",'Nomenklatur komplett'!S3399)</f>
        <v>Villars-d'Avry</v>
      </c>
    </row>
    <row r="3400" spans="1:3" x14ac:dyDescent="0.2">
      <c r="A3400" s="161">
        <f>IF(ISBLANK('Nomenklatur komplett'!Q3400),"",'Nomenklatur komplett'!Q3400)</f>
        <v>5690</v>
      </c>
      <c r="B3400" s="161">
        <f>IF(ISBLANK('Nomenklatur komplett'!R3400),"",'Nomenklatur komplett'!R3400)</f>
        <v>14888</v>
      </c>
      <c r="C3400" s="162" t="str">
        <f>IF(ISBLANK('Nomenklatur komplett'!S3400),"-",'Nomenklatur komplett'!S3400)</f>
        <v>Villars-le-Comte</v>
      </c>
    </row>
    <row r="3401" spans="1:3" x14ac:dyDescent="0.2">
      <c r="A3401" s="161" t="str">
        <f>IF(ISBLANK('Nomenklatur komplett'!Q3401),"",'Nomenklatur komplett'!Q3401)</f>
        <v/>
      </c>
      <c r="B3401" s="161">
        <f>IF(ISBLANK('Nomenklatur komplett'!R3401),"",'Nomenklatur komplett'!R3401)</f>
        <v>10754</v>
      </c>
      <c r="C3401" s="162" t="str">
        <f>IF(ISBLANK('Nomenklatur komplett'!S3401),"-",'Nomenklatur komplett'!S3401)</f>
        <v>Villars-le-Grand</v>
      </c>
    </row>
    <row r="3402" spans="1:3" x14ac:dyDescent="0.2">
      <c r="A3402" s="161">
        <f>IF(ISBLANK('Nomenklatur komplett'!Q3402),"",'Nomenklatur komplett'!Q3402)</f>
        <v>5537</v>
      </c>
      <c r="B3402" s="161">
        <f>IF(ISBLANK('Nomenklatur komplett'!R3402),"",'Nomenklatur komplett'!R3402)</f>
        <v>14887</v>
      </c>
      <c r="C3402" s="162" t="str">
        <f>IF(ISBLANK('Nomenklatur komplett'!S3402),"-",'Nomenklatur komplett'!S3402)</f>
        <v>Villars-le-Terroir</v>
      </c>
    </row>
    <row r="3403" spans="1:3" x14ac:dyDescent="0.2">
      <c r="A3403" s="161" t="str">
        <f>IF(ISBLANK('Nomenklatur komplett'!Q3403),"",'Nomenklatur komplett'!Q3403)</f>
        <v/>
      </c>
      <c r="B3403" s="161">
        <f>IF(ISBLANK('Nomenklatur komplett'!R3403),"",'Nomenklatur komplett'!R3403)</f>
        <v>10774</v>
      </c>
      <c r="C3403" s="162" t="str">
        <f>IF(ISBLANK('Nomenklatur komplett'!S3403),"-",'Nomenklatur komplett'!S3403)</f>
        <v>Villars-sous-Champvent</v>
      </c>
    </row>
    <row r="3404" spans="1:3" x14ac:dyDescent="0.2">
      <c r="A3404" s="161" t="str">
        <f>IF(ISBLANK('Nomenklatur komplett'!Q3404),"",'Nomenklatur komplett'!Q3404)</f>
        <v/>
      </c>
      <c r="B3404" s="161">
        <f>IF(ISBLANK('Nomenklatur komplett'!R3404),"",'Nomenklatur komplett'!R3404)</f>
        <v>10775</v>
      </c>
      <c r="C3404" s="162" t="str">
        <f>IF(ISBLANK('Nomenklatur komplett'!S3404),"-",'Nomenklatur komplett'!S3404)</f>
        <v>Villars-sous-Mont</v>
      </c>
    </row>
    <row r="3405" spans="1:3" x14ac:dyDescent="0.2">
      <c r="A3405" s="161">
        <f>IF(ISBLANK('Nomenklatur komplett'!Q3405),"",'Nomenklatur komplett'!Q3405)</f>
        <v>5652</v>
      </c>
      <c r="B3405" s="161">
        <f>IF(ISBLANK('Nomenklatur komplett'!R3405),"",'Nomenklatur komplett'!R3405)</f>
        <v>14882</v>
      </c>
      <c r="C3405" s="162" t="str">
        <f>IF(ISBLANK('Nomenklatur komplett'!S3405),"-",'Nomenklatur komplett'!S3405)</f>
        <v>Villars-sous-Yens</v>
      </c>
    </row>
    <row r="3406" spans="1:3" x14ac:dyDescent="0.2">
      <c r="A3406" s="161">
        <f>IF(ISBLANK('Nomenklatur komplett'!Q3406),"",'Nomenklatur komplett'!Q3406)</f>
        <v>2228</v>
      </c>
      <c r="B3406" s="161">
        <f>IF(ISBLANK('Nomenklatur komplett'!R3406),"",'Nomenklatur komplett'!R3406)</f>
        <v>10162</v>
      </c>
      <c r="C3406" s="162" t="str">
        <f>IF(ISBLANK('Nomenklatur komplett'!S3406),"-",'Nomenklatur komplett'!S3406)</f>
        <v>Villars-sur-Glâne</v>
      </c>
    </row>
    <row r="3407" spans="1:3" x14ac:dyDescent="0.2">
      <c r="A3407" s="161" t="str">
        <f>IF(ISBLANK('Nomenklatur komplett'!Q3407),"",'Nomenklatur komplett'!Q3407)</f>
        <v/>
      </c>
      <c r="B3407" s="161">
        <f>IF(ISBLANK('Nomenklatur komplett'!R3407),"",'Nomenklatur komplett'!R3407)</f>
        <v>10180</v>
      </c>
      <c r="C3407" s="162" t="str">
        <f>IF(ISBLANK('Nomenklatur komplett'!S3407),"-",'Nomenklatur komplett'!S3407)</f>
        <v>Villarsel-le-Gibloux</v>
      </c>
    </row>
    <row r="3408" spans="1:3" x14ac:dyDescent="0.2">
      <c r="A3408" s="161">
        <f>IF(ISBLANK('Nomenklatur komplett'!Q3408),"",'Nomenklatur komplett'!Q3408)</f>
        <v>2230</v>
      </c>
      <c r="B3408" s="161">
        <f>IF(ISBLANK('Nomenklatur komplett'!R3408),"",'Nomenklatur komplett'!R3408)</f>
        <v>10165</v>
      </c>
      <c r="C3408" s="162" t="str">
        <f>IF(ISBLANK('Nomenklatur komplett'!S3408),"-",'Nomenklatur komplett'!S3408)</f>
        <v>Villarsel-sur-Marly</v>
      </c>
    </row>
    <row r="3409" spans="1:3" x14ac:dyDescent="0.2">
      <c r="A3409" s="161" t="str">
        <f>IF(ISBLANK('Nomenklatur komplett'!Q3409),"",'Nomenklatur komplett'!Q3409)</f>
        <v/>
      </c>
      <c r="B3409" s="161">
        <f>IF(ISBLANK('Nomenklatur komplett'!R3409),"",'Nomenklatur komplett'!R3409)</f>
        <v>10151</v>
      </c>
      <c r="C3409" s="162" t="str">
        <f>IF(ISBLANK('Nomenklatur komplett'!S3409),"-",'Nomenklatur komplett'!S3409)</f>
        <v>Villarsiviriaux</v>
      </c>
    </row>
    <row r="3410" spans="1:3" x14ac:dyDescent="0.2">
      <c r="A3410" s="161" t="str">
        <f>IF(ISBLANK('Nomenklatur komplett'!Q3410),"",'Nomenklatur komplett'!Q3410)</f>
        <v/>
      </c>
      <c r="B3410" s="161">
        <f>IF(ISBLANK('Nomenklatur komplett'!R3410),"",'Nomenklatur komplett'!R3410)</f>
        <v>10167</v>
      </c>
      <c r="C3410" s="162" t="str">
        <f>IF(ISBLANK('Nomenklatur komplett'!S3410),"-",'Nomenklatur komplett'!S3410)</f>
        <v>Villarvolard</v>
      </c>
    </row>
    <row r="3411" spans="1:3" x14ac:dyDescent="0.2">
      <c r="A3411" s="161">
        <f>IF(ISBLANK('Nomenklatur komplett'!Q3411),"",'Nomenklatur komplett'!Q3411)</f>
        <v>5830</v>
      </c>
      <c r="B3411" s="161">
        <f>IF(ISBLANK('Nomenklatur komplett'!R3411),"",'Nomenklatur komplett'!R3411)</f>
        <v>14542</v>
      </c>
      <c r="C3411" s="162" t="str">
        <f>IF(ISBLANK('Nomenklatur komplett'!S3411),"-",'Nomenklatur komplett'!S3411)</f>
        <v>Villarzel</v>
      </c>
    </row>
    <row r="3412" spans="1:3" x14ac:dyDescent="0.2">
      <c r="A3412" s="161">
        <f>IF(ISBLANK('Nomenklatur komplett'!Q3412),"",'Nomenklatur komplett'!Q3412)</f>
        <v>2117</v>
      </c>
      <c r="B3412" s="161">
        <f>IF(ISBLANK('Nomenklatur komplett'!R3412),"",'Nomenklatur komplett'!R3412)</f>
        <v>16132</v>
      </c>
      <c r="C3412" s="162" t="str">
        <f>IF(ISBLANK('Nomenklatur komplett'!S3412),"-",'Nomenklatur komplett'!S3412)</f>
        <v>Villaz</v>
      </c>
    </row>
    <row r="3413" spans="1:3" x14ac:dyDescent="0.2">
      <c r="A3413" s="161" t="str">
        <f>IF(ISBLANK('Nomenklatur komplett'!Q3413),"",'Nomenklatur komplett'!Q3413)</f>
        <v/>
      </c>
      <c r="B3413" s="161">
        <f>IF(ISBLANK('Nomenklatur komplett'!R3413),"",'Nomenklatur komplett'!R3413)</f>
        <v>11379</v>
      </c>
      <c r="C3413" s="162" t="str">
        <f>IF(ISBLANK('Nomenklatur komplett'!S3413),"-",'Nomenklatur komplett'!S3413)</f>
        <v>Villaz-Saint-Pierre</v>
      </c>
    </row>
    <row r="3414" spans="1:3" x14ac:dyDescent="0.2">
      <c r="A3414" s="161" t="str">
        <f>IF(ISBLANK('Nomenklatur komplett'!Q3414),"",'Nomenklatur komplett'!Q3414)</f>
        <v/>
      </c>
      <c r="B3414" s="161">
        <f>IF(ISBLANK('Nomenklatur komplett'!R3414),"",'Nomenklatur komplett'!R3414)</f>
        <v>10202</v>
      </c>
      <c r="C3414" s="162" t="str">
        <f>IF(ISBLANK('Nomenklatur komplett'!S3414),"-",'Nomenklatur komplett'!S3414)</f>
        <v>Villeneuve (FR)</v>
      </c>
    </row>
    <row r="3415" spans="1:3" x14ac:dyDescent="0.2">
      <c r="A3415" s="161">
        <f>IF(ISBLANK('Nomenklatur komplett'!Q3415),"",'Nomenklatur komplett'!Q3415)</f>
        <v>5414</v>
      </c>
      <c r="B3415" s="161">
        <f>IF(ISBLANK('Nomenklatur komplett'!R3415),"",'Nomenklatur komplett'!R3415)</f>
        <v>14914</v>
      </c>
      <c r="C3415" s="162" t="str">
        <f>IF(ISBLANK('Nomenklatur komplett'!S3415),"-",'Nomenklatur komplett'!S3415)</f>
        <v>Villeneuve (VD)</v>
      </c>
    </row>
    <row r="3416" spans="1:3" x14ac:dyDescent="0.2">
      <c r="A3416" s="161">
        <f>IF(ISBLANK('Nomenklatur komplett'!Q3416),"",'Nomenklatur komplett'!Q3416)</f>
        <v>448</v>
      </c>
      <c r="B3416" s="161">
        <f>IF(ISBLANK('Nomenklatur komplett'!R3416),"",'Nomenklatur komplett'!R3416)</f>
        <v>15099</v>
      </c>
      <c r="C3416" s="162" t="str">
        <f>IF(ISBLANK('Nomenklatur komplett'!S3416),"-",'Nomenklatur komplett'!S3416)</f>
        <v>Villeret</v>
      </c>
    </row>
    <row r="3417" spans="1:3" x14ac:dyDescent="0.2">
      <c r="A3417" s="161" t="str">
        <f>IF(ISBLANK('Nomenklatur komplett'!Q3417),"",'Nomenklatur komplett'!Q3417)</f>
        <v/>
      </c>
      <c r="B3417" s="161">
        <f>IF(ISBLANK('Nomenklatur komplett'!R3417),"",'Nomenklatur komplett'!R3417)</f>
        <v>10035</v>
      </c>
      <c r="C3417" s="162" t="str">
        <f>IF(ISBLANK('Nomenklatur komplett'!S3417),"-",'Nomenklatur komplett'!S3417)</f>
        <v>Villette (Lavaux)</v>
      </c>
    </row>
    <row r="3418" spans="1:3" x14ac:dyDescent="0.2">
      <c r="A3418" s="161" t="str">
        <f>IF(ISBLANK('Nomenklatur komplett'!Q3418),"",'Nomenklatur komplett'!Q3418)</f>
        <v/>
      </c>
      <c r="B3418" s="161">
        <f>IF(ISBLANK('Nomenklatur komplett'!R3418),"",'Nomenklatur komplett'!R3418)</f>
        <v>10037</v>
      </c>
      <c r="C3418" s="162" t="str">
        <f>IF(ISBLANK('Nomenklatur komplett'!S3418),"-",'Nomenklatur komplett'!S3418)</f>
        <v>Villiers</v>
      </c>
    </row>
    <row r="3419" spans="1:3" x14ac:dyDescent="0.2">
      <c r="A3419" s="161">
        <f>IF(ISBLANK('Nomenklatur komplett'!Q3419),"",'Nomenklatur komplett'!Q3419)</f>
        <v>4121</v>
      </c>
      <c r="B3419" s="161">
        <f>IF(ISBLANK('Nomenklatur komplett'!R3419),"",'Nomenklatur komplett'!R3419)</f>
        <v>14535</v>
      </c>
      <c r="C3419" s="162" t="str">
        <f>IF(ISBLANK('Nomenklatur komplett'!S3419),"-",'Nomenklatur komplett'!S3419)</f>
        <v>Villigen</v>
      </c>
    </row>
    <row r="3420" spans="1:3" x14ac:dyDescent="0.2">
      <c r="A3420" s="161">
        <f>IF(ISBLANK('Nomenklatur komplett'!Q3420),"",'Nomenklatur komplett'!Q3420)</f>
        <v>4080</v>
      </c>
      <c r="B3420" s="161">
        <f>IF(ISBLANK('Nomenklatur komplett'!R3420),"",'Nomenklatur komplett'!R3420)</f>
        <v>15386</v>
      </c>
      <c r="C3420" s="162" t="str">
        <f>IF(ISBLANK('Nomenklatur komplett'!S3420),"-",'Nomenklatur komplett'!S3420)</f>
        <v>Villmergen</v>
      </c>
    </row>
    <row r="3421" spans="1:3" x14ac:dyDescent="0.2">
      <c r="A3421" s="161">
        <f>IF(ISBLANK('Nomenklatur komplett'!Q3421),"",'Nomenklatur komplett'!Q3421)</f>
        <v>4122</v>
      </c>
      <c r="B3421" s="161">
        <f>IF(ISBLANK('Nomenklatur komplett'!R3421),"",'Nomenklatur komplett'!R3421)</f>
        <v>10009</v>
      </c>
      <c r="C3421" s="162" t="str">
        <f>IF(ISBLANK('Nomenklatur komplett'!S3421),"-",'Nomenklatur komplett'!S3421)</f>
        <v>Villnachern</v>
      </c>
    </row>
    <row r="3422" spans="1:3" x14ac:dyDescent="0.2">
      <c r="A3422" s="161">
        <f>IF(ISBLANK('Nomenklatur komplett'!Q3422),"",'Nomenklatur komplett'!Q3422)</f>
        <v>2114</v>
      </c>
      <c r="B3422" s="161">
        <f>IF(ISBLANK('Nomenklatur komplett'!R3422),"",'Nomenklatur komplett'!R3422)</f>
        <v>14137</v>
      </c>
      <c r="C3422" s="162" t="str">
        <f>IF(ISBLANK('Nomenklatur komplett'!S3422),"-",'Nomenklatur komplett'!S3422)</f>
        <v>Villorsonnens</v>
      </c>
    </row>
    <row r="3423" spans="1:3" x14ac:dyDescent="0.2">
      <c r="A3423" s="161" t="str">
        <f>IF(ISBLANK('Nomenklatur komplett'!Q3423),"",'Nomenklatur komplett'!Q3423)</f>
        <v/>
      </c>
      <c r="B3423" s="161">
        <f>IF(ISBLANK('Nomenklatur komplett'!R3423),"",'Nomenklatur komplett'!R3423)</f>
        <v>10105</v>
      </c>
      <c r="C3423" s="162" t="str">
        <f>IF(ISBLANK('Nomenklatur komplett'!S3423),"-",'Nomenklatur komplett'!S3423)</f>
        <v>Vilters</v>
      </c>
    </row>
    <row r="3424" spans="1:3" x14ac:dyDescent="0.2">
      <c r="A3424" s="161">
        <f>IF(ISBLANK('Nomenklatur komplett'!Q3424),"",'Nomenklatur komplett'!Q3424)</f>
        <v>3297</v>
      </c>
      <c r="B3424" s="161">
        <f>IF(ISBLANK('Nomenklatur komplett'!R3424),"",'Nomenklatur komplett'!R3424)</f>
        <v>14417</v>
      </c>
      <c r="C3424" s="162" t="str">
        <f>IF(ISBLANK('Nomenklatur komplett'!S3424),"-",'Nomenklatur komplett'!S3424)</f>
        <v>Vilters-Wangs</v>
      </c>
    </row>
    <row r="3425" spans="1:3" x14ac:dyDescent="0.2">
      <c r="A3425" s="161">
        <f>IF(ISBLANK('Nomenklatur komplett'!Q3425),"",'Nomenklatur komplett'!Q3425)</f>
        <v>502</v>
      </c>
      <c r="B3425" s="161">
        <f>IF(ISBLANK('Nomenklatur komplett'!R3425),"",'Nomenklatur komplett'!R3425)</f>
        <v>15111</v>
      </c>
      <c r="C3425" s="162" t="str">
        <f>IF(ISBLANK('Nomenklatur komplett'!S3425),"-",'Nomenklatur komplett'!S3425)</f>
        <v>Vinelz</v>
      </c>
    </row>
    <row r="3426" spans="1:3" x14ac:dyDescent="0.2">
      <c r="A3426" s="161" t="str">
        <f>IF(ISBLANK('Nomenklatur komplett'!Q3426),"",'Nomenklatur komplett'!Q3426)</f>
        <v/>
      </c>
      <c r="B3426" s="161">
        <f>IF(ISBLANK('Nomenklatur komplett'!R3426),"",'Nomenklatur komplett'!R3426)</f>
        <v>16321</v>
      </c>
      <c r="C3426" s="162" t="str">
        <f>IF(ISBLANK('Nomenklatur komplett'!S3426),"-",'Nomenklatur komplett'!S3426)</f>
        <v>Vingelz</v>
      </c>
    </row>
    <row r="3427" spans="1:3" x14ac:dyDescent="0.2">
      <c r="A3427" s="161">
        <f>IF(ISBLANK('Nomenklatur komplett'!Q3427),"",'Nomenklatur komplett'!Q3427)</f>
        <v>5863</v>
      </c>
      <c r="B3427" s="161">
        <f>IF(ISBLANK('Nomenklatur komplett'!R3427),"",'Nomenklatur komplett'!R3427)</f>
        <v>14916</v>
      </c>
      <c r="C3427" s="162" t="str">
        <f>IF(ISBLANK('Nomenklatur komplett'!S3427),"-",'Nomenklatur komplett'!S3427)</f>
        <v>Vinzel</v>
      </c>
    </row>
    <row r="3428" spans="1:3" x14ac:dyDescent="0.2">
      <c r="A3428" s="161">
        <f>IF(ISBLANK('Nomenklatur komplett'!Q3428),"",'Nomenklatur komplett'!Q3428)</f>
        <v>6158</v>
      </c>
      <c r="B3428" s="161">
        <f>IF(ISBLANK('Nomenklatur komplett'!R3428),"",'Nomenklatur komplett'!R3428)</f>
        <v>10078</v>
      </c>
      <c r="C3428" s="162" t="str">
        <f>IF(ISBLANK('Nomenklatur komplett'!S3428),"-",'Nomenklatur komplett'!S3428)</f>
        <v>Vionnaz</v>
      </c>
    </row>
    <row r="3429" spans="1:3" x14ac:dyDescent="0.2">
      <c r="A3429" s="161" t="str">
        <f>IF(ISBLANK('Nomenklatur komplett'!Q3429),"",'Nomenklatur komplett'!Q3429)</f>
        <v/>
      </c>
      <c r="B3429" s="161">
        <f>IF(ISBLANK('Nomenklatur komplett'!R3429),"",'Nomenklatur komplett'!R3429)</f>
        <v>10417</v>
      </c>
      <c r="C3429" s="162" t="str">
        <f>IF(ISBLANK('Nomenklatur komplett'!S3429),"-",'Nomenklatur komplett'!S3429)</f>
        <v>Vira (Gambarogno)</v>
      </c>
    </row>
    <row r="3430" spans="1:3" x14ac:dyDescent="0.2">
      <c r="A3430" s="161">
        <f>IF(ISBLANK('Nomenklatur komplett'!Q3430),"",'Nomenklatur komplett'!Q3430)</f>
        <v>6297</v>
      </c>
      <c r="B3430" s="161">
        <f>IF(ISBLANK('Nomenklatur komplett'!R3430),"",'Nomenklatur komplett'!R3430)</f>
        <v>13226</v>
      </c>
      <c r="C3430" s="162" t="str">
        <f>IF(ISBLANK('Nomenklatur komplett'!S3430),"-",'Nomenklatur komplett'!S3430)</f>
        <v>Visp</v>
      </c>
    </row>
    <row r="3431" spans="1:3" x14ac:dyDescent="0.2">
      <c r="A3431" s="161">
        <f>IF(ISBLANK('Nomenklatur komplett'!Q3431),"",'Nomenklatur komplett'!Q3431)</f>
        <v>6298</v>
      </c>
      <c r="B3431" s="161">
        <f>IF(ISBLANK('Nomenklatur komplett'!R3431),"",'Nomenklatur komplett'!R3431)</f>
        <v>10419</v>
      </c>
      <c r="C3431" s="162" t="str">
        <f>IF(ISBLANK('Nomenklatur komplett'!S3431),"-",'Nomenklatur komplett'!S3431)</f>
        <v>Visperterminen</v>
      </c>
    </row>
    <row r="3432" spans="1:3" x14ac:dyDescent="0.2">
      <c r="A3432" s="161" t="str">
        <f>IF(ISBLANK('Nomenklatur komplett'!Q3432),"",'Nomenklatur komplett'!Q3432)</f>
        <v/>
      </c>
      <c r="B3432" s="161">
        <f>IF(ISBLANK('Nomenklatur komplett'!R3432),"",'Nomenklatur komplett'!R3432)</f>
        <v>10376</v>
      </c>
      <c r="C3432" s="162" t="str">
        <f>IF(ISBLANK('Nomenklatur komplett'!S3432),"-",'Nomenklatur komplett'!S3432)</f>
        <v>Vissoie</v>
      </c>
    </row>
    <row r="3433" spans="1:3" x14ac:dyDescent="0.2">
      <c r="A3433" s="161">
        <f>IF(ISBLANK('Nomenklatur komplett'!Q3433),"",'Nomenklatur komplett'!Q3433)</f>
        <v>1068</v>
      </c>
      <c r="B3433" s="161">
        <f>IF(ISBLANK('Nomenklatur komplett'!R3433),"",'Nomenklatur komplett'!R3433)</f>
        <v>15526</v>
      </c>
      <c r="C3433" s="162" t="str">
        <f>IF(ISBLANK('Nomenklatur komplett'!S3433),"-",'Nomenklatur komplett'!S3433)</f>
        <v>Vitznau</v>
      </c>
    </row>
    <row r="3434" spans="1:3" x14ac:dyDescent="0.2">
      <c r="A3434" s="161" t="str">
        <f>IF(ISBLANK('Nomenklatur komplett'!Q3434),"",'Nomenklatur komplett'!Q3434)</f>
        <v/>
      </c>
      <c r="B3434" s="161">
        <f>IF(ISBLANK('Nomenklatur komplett'!R3434),"",'Nomenklatur komplett'!R3434)</f>
        <v>10404</v>
      </c>
      <c r="C3434" s="162" t="str">
        <f>IF(ISBLANK('Nomenklatur komplett'!S3434),"-",'Nomenklatur komplett'!S3434)</f>
        <v>Vogorno</v>
      </c>
    </row>
    <row r="3435" spans="1:3" x14ac:dyDescent="0.2">
      <c r="A3435" s="161">
        <f>IF(ISBLANK('Nomenklatur komplett'!Q3435),"",'Nomenklatur komplett'!Q3435)</f>
        <v>43</v>
      </c>
      <c r="B3435" s="161">
        <f>IF(ISBLANK('Nomenklatur komplett'!R3435),"",'Nomenklatur komplett'!R3435)</f>
        <v>10365</v>
      </c>
      <c r="C3435" s="162" t="str">
        <f>IF(ISBLANK('Nomenklatur komplett'!S3435),"-",'Nomenklatur komplett'!S3435)</f>
        <v>Volken</v>
      </c>
    </row>
    <row r="3436" spans="1:3" x14ac:dyDescent="0.2">
      <c r="A3436" s="161">
        <f>IF(ISBLANK('Nomenklatur komplett'!Q3436),"",'Nomenklatur komplett'!Q3436)</f>
        <v>199</v>
      </c>
      <c r="B3436" s="161">
        <f>IF(ISBLANK('Nomenklatur komplett'!R3436),"",'Nomenklatur komplett'!R3436)</f>
        <v>10368</v>
      </c>
      <c r="C3436" s="162" t="str">
        <f>IF(ISBLANK('Nomenklatur komplett'!S3436),"-",'Nomenklatur komplett'!S3436)</f>
        <v>Volketswil</v>
      </c>
    </row>
    <row r="3437" spans="1:3" x14ac:dyDescent="0.2">
      <c r="A3437" s="161" t="str">
        <f>IF(ISBLANK('Nomenklatur komplett'!Q3437),"",'Nomenklatur komplett'!Q3437)</f>
        <v/>
      </c>
      <c r="B3437" s="161">
        <f>IF(ISBLANK('Nomenklatur komplett'!R3437),"",'Nomenklatur komplett'!R3437)</f>
        <v>10369</v>
      </c>
      <c r="C3437" s="162" t="str">
        <f>IF(ISBLANK('Nomenklatur komplett'!S3437),"-",'Nomenklatur komplett'!S3437)</f>
        <v>Vollèges</v>
      </c>
    </row>
    <row r="3438" spans="1:3" x14ac:dyDescent="0.2">
      <c r="A3438" s="161">
        <f>IF(ISBLANK('Nomenklatur komplett'!Q3438),"",'Nomenklatur komplett'!Q3438)</f>
        <v>4287</v>
      </c>
      <c r="B3438" s="161">
        <f>IF(ISBLANK('Nomenklatur komplett'!R3438),"",'Nomenklatur komplett'!R3438)</f>
        <v>10370</v>
      </c>
      <c r="C3438" s="162" t="str">
        <f>IF(ISBLANK('Nomenklatur komplett'!S3438),"-",'Nomenklatur komplett'!S3438)</f>
        <v>Vordemwald</v>
      </c>
    </row>
    <row r="3439" spans="1:3" x14ac:dyDescent="0.2">
      <c r="A3439" s="161">
        <f>IF(ISBLANK('Nomenklatur komplett'!Q3439),"",'Nomenklatur komplett'!Q3439)</f>
        <v>1348</v>
      </c>
      <c r="B3439" s="161">
        <f>IF(ISBLANK('Nomenklatur komplett'!R3439),"",'Nomenklatur komplett'!R3439)</f>
        <v>10371</v>
      </c>
      <c r="C3439" s="162" t="str">
        <f>IF(ISBLANK('Nomenklatur komplett'!S3439),"-",'Nomenklatur komplett'!S3439)</f>
        <v>Vorderthal</v>
      </c>
    </row>
    <row r="3440" spans="1:3" x14ac:dyDescent="0.2">
      <c r="A3440" s="161">
        <f>IF(ISBLANK('Nomenklatur komplett'!Q3440),"",'Nomenklatur komplett'!Q3440)</f>
        <v>6159</v>
      </c>
      <c r="B3440" s="161">
        <f>IF(ISBLANK('Nomenklatur komplett'!R3440),"",'Nomenklatur komplett'!R3440)</f>
        <v>10372</v>
      </c>
      <c r="C3440" s="162" t="str">
        <f>IF(ISBLANK('Nomenklatur komplett'!S3440),"-",'Nomenklatur komplett'!S3440)</f>
        <v>Vouvry</v>
      </c>
    </row>
    <row r="3441" spans="1:3" x14ac:dyDescent="0.2">
      <c r="A3441" s="161" t="str">
        <f>IF(ISBLANK('Nomenklatur komplett'!Q3441),"",'Nomenklatur komplett'!Q3441)</f>
        <v/>
      </c>
      <c r="B3441" s="161">
        <f>IF(ISBLANK('Nomenklatur komplett'!R3441),"",'Nomenklatur komplett'!R3441)</f>
        <v>16233</v>
      </c>
      <c r="C3441" s="162" t="str">
        <f>IF(ISBLANK('Nomenklatur komplett'!S3441),"-",'Nomenklatur komplett'!S3441)</f>
        <v>Voëns-Maley</v>
      </c>
    </row>
    <row r="3442" spans="1:3" x14ac:dyDescent="0.2">
      <c r="A3442" s="161" t="str">
        <f>IF(ISBLANK('Nomenklatur komplett'!Q3442),"",'Nomenklatur komplett'!Q3442)</f>
        <v/>
      </c>
      <c r="B3442" s="161">
        <f>IF(ISBLANK('Nomenklatur komplett'!R3442),"",'Nomenklatur komplett'!R3442)</f>
        <v>10205</v>
      </c>
      <c r="C3442" s="162" t="str">
        <f>IF(ISBLANK('Nomenklatur komplett'!S3442),"-",'Nomenklatur komplett'!S3442)</f>
        <v>Vrin</v>
      </c>
    </row>
    <row r="3443" spans="1:3" x14ac:dyDescent="0.2">
      <c r="A3443" s="161">
        <f>IF(ISBLANK('Nomenklatur komplett'!Q3443),"",'Nomenklatur komplett'!Q3443)</f>
        <v>2160</v>
      </c>
      <c r="B3443" s="161">
        <f>IF(ISBLANK('Nomenklatur komplett'!R3443),"",'Nomenklatur komplett'!R3443)</f>
        <v>10373</v>
      </c>
      <c r="C3443" s="162" t="str">
        <f>IF(ISBLANK('Nomenklatur komplett'!S3443),"-",'Nomenklatur komplett'!S3443)</f>
        <v>Vuadens</v>
      </c>
    </row>
    <row r="3444" spans="1:3" x14ac:dyDescent="0.2">
      <c r="A3444" s="161" t="str">
        <f>IF(ISBLANK('Nomenklatur komplett'!Q3444),"",'Nomenklatur komplett'!Q3444)</f>
        <v/>
      </c>
      <c r="B3444" s="161">
        <f>IF(ISBLANK('Nomenklatur komplett'!R3444),"",'Nomenklatur komplett'!R3444)</f>
        <v>10390</v>
      </c>
      <c r="C3444" s="162" t="str">
        <f>IF(ISBLANK('Nomenklatur komplett'!S3444),"-",'Nomenklatur komplett'!S3444)</f>
        <v>Vuarmarens</v>
      </c>
    </row>
    <row r="3445" spans="1:3" x14ac:dyDescent="0.2">
      <c r="A3445" s="161">
        <f>IF(ISBLANK('Nomenklatur komplett'!Q3445),"",'Nomenklatur komplett'!Q3445)</f>
        <v>5539</v>
      </c>
      <c r="B3445" s="161">
        <f>IF(ISBLANK('Nomenklatur komplett'!R3445),"",'Nomenklatur komplett'!R3445)</f>
        <v>14910</v>
      </c>
      <c r="C3445" s="162" t="str">
        <f>IF(ISBLANK('Nomenklatur komplett'!S3445),"-",'Nomenklatur komplett'!S3445)</f>
        <v>Vuarrens</v>
      </c>
    </row>
    <row r="3446" spans="1:3" x14ac:dyDescent="0.2">
      <c r="A3446" s="161">
        <f>IF(ISBLANK('Nomenklatur komplett'!Q3446),"",'Nomenklatur komplett'!Q3446)</f>
        <v>5692</v>
      </c>
      <c r="B3446" s="161">
        <f>IF(ISBLANK('Nomenklatur komplett'!R3446),"",'Nomenklatur komplett'!R3446)</f>
        <v>14909</v>
      </c>
      <c r="C3446" s="162" t="str">
        <f>IF(ISBLANK('Nomenklatur komplett'!S3446),"-",'Nomenklatur komplett'!S3446)</f>
        <v>Vucherens</v>
      </c>
    </row>
    <row r="3447" spans="1:3" x14ac:dyDescent="0.2">
      <c r="A3447" s="161">
        <f>IF(ISBLANK('Nomenklatur komplett'!Q3447),"",'Nomenklatur komplett'!Q3447)</f>
        <v>5503</v>
      </c>
      <c r="B3447" s="161">
        <f>IF(ISBLANK('Nomenklatur komplett'!R3447),"",'Nomenklatur komplett'!R3447)</f>
        <v>14908</v>
      </c>
      <c r="C3447" s="162" t="str">
        <f>IF(ISBLANK('Nomenklatur komplett'!S3447),"-",'Nomenklatur komplett'!S3447)</f>
        <v>Vufflens-la-Ville</v>
      </c>
    </row>
    <row r="3448" spans="1:3" x14ac:dyDescent="0.2">
      <c r="A3448" s="161">
        <f>IF(ISBLANK('Nomenklatur komplett'!Q3448),"",'Nomenklatur komplett'!Q3448)</f>
        <v>5653</v>
      </c>
      <c r="B3448" s="161">
        <f>IF(ISBLANK('Nomenklatur komplett'!R3448),"",'Nomenklatur komplett'!R3448)</f>
        <v>14907</v>
      </c>
      <c r="C3448" s="162" t="str">
        <f>IF(ISBLANK('Nomenklatur komplett'!S3448),"-",'Nomenklatur komplett'!S3448)</f>
        <v>Vufflens-le-Château</v>
      </c>
    </row>
    <row r="3449" spans="1:3" x14ac:dyDescent="0.2">
      <c r="A3449" s="161">
        <f>IF(ISBLANK('Nomenklatur komplett'!Q3449),"",'Nomenklatur komplett'!Q3449)</f>
        <v>5937</v>
      </c>
      <c r="B3449" s="161">
        <f>IF(ISBLANK('Nomenklatur komplett'!R3449),"",'Nomenklatur komplett'!R3449)</f>
        <v>14906</v>
      </c>
      <c r="C3449" s="162" t="str">
        <f>IF(ISBLANK('Nomenklatur komplett'!S3449),"-",'Nomenklatur komplett'!S3449)</f>
        <v>Vugelles-La Mothe</v>
      </c>
    </row>
    <row r="3450" spans="1:3" x14ac:dyDescent="0.2">
      <c r="A3450" s="161" t="str">
        <f>IF(ISBLANK('Nomenklatur komplett'!Q3450),"",'Nomenklatur komplett'!Q3450)</f>
        <v/>
      </c>
      <c r="B3450" s="161">
        <f>IF(ISBLANK('Nomenklatur komplett'!R3450),"",'Nomenklatur komplett'!R3450)</f>
        <v>10387</v>
      </c>
      <c r="C3450" s="162" t="str">
        <f>IF(ISBLANK('Nomenklatur komplett'!S3450),"-",'Nomenklatur komplett'!S3450)</f>
        <v>Vuibroye</v>
      </c>
    </row>
    <row r="3451" spans="1:3" x14ac:dyDescent="0.2">
      <c r="A3451" s="161" t="str">
        <f>IF(ISBLANK('Nomenklatur komplett'!Q3451),"",'Nomenklatur komplett'!Q3451)</f>
        <v/>
      </c>
      <c r="B3451" s="161">
        <f>IF(ISBLANK('Nomenklatur komplett'!R3451),"",'Nomenklatur komplett'!R3451)</f>
        <v>10388</v>
      </c>
      <c r="C3451" s="162" t="str">
        <f>IF(ISBLANK('Nomenklatur komplett'!S3451),"-",'Nomenklatur komplett'!S3451)</f>
        <v>Vuippens</v>
      </c>
    </row>
    <row r="3452" spans="1:3" x14ac:dyDescent="0.2">
      <c r="A3452" s="161" t="str">
        <f>IF(ISBLANK('Nomenklatur komplett'!Q3452),"",'Nomenklatur komplett'!Q3452)</f>
        <v/>
      </c>
      <c r="B3452" s="161">
        <f>IF(ISBLANK('Nomenklatur komplett'!R3452),"",'Nomenklatur komplett'!R3452)</f>
        <v>10422</v>
      </c>
      <c r="C3452" s="162" t="str">
        <f>IF(ISBLANK('Nomenklatur komplett'!S3452),"-",'Nomenklatur komplett'!S3452)</f>
        <v>Vuissens</v>
      </c>
    </row>
    <row r="3453" spans="1:3" x14ac:dyDescent="0.2">
      <c r="A3453" s="161">
        <f>IF(ISBLANK('Nomenklatur komplett'!Q3453),"",'Nomenklatur komplett'!Q3453)</f>
        <v>2113</v>
      </c>
      <c r="B3453" s="161">
        <f>IF(ISBLANK('Nomenklatur komplett'!R3453),"",'Nomenklatur komplett'!R3453)</f>
        <v>14480</v>
      </c>
      <c r="C3453" s="162" t="str">
        <f>IF(ISBLANK('Nomenklatur komplett'!S3453),"-",'Nomenklatur komplett'!S3453)</f>
        <v>Vuisternens-devant-Romont</v>
      </c>
    </row>
    <row r="3454" spans="1:3" x14ac:dyDescent="0.2">
      <c r="A3454" s="161" t="str">
        <f>IF(ISBLANK('Nomenklatur komplett'!Q3454),"",'Nomenklatur komplett'!Q3454)</f>
        <v/>
      </c>
      <c r="B3454" s="161">
        <f>IF(ISBLANK('Nomenklatur komplett'!R3454),"",'Nomenklatur komplett'!R3454)</f>
        <v>10406</v>
      </c>
      <c r="C3454" s="162" t="str">
        <f>IF(ISBLANK('Nomenklatur komplett'!S3454),"-",'Nomenklatur komplett'!S3454)</f>
        <v>Vuisternens-en-Ogoz</v>
      </c>
    </row>
    <row r="3455" spans="1:3" x14ac:dyDescent="0.2">
      <c r="A3455" s="161">
        <f>IF(ISBLANK('Nomenklatur komplett'!Q3455),"",'Nomenklatur komplett'!Q3455)</f>
        <v>5766</v>
      </c>
      <c r="B3455" s="161">
        <f>IF(ISBLANK('Nomenklatur komplett'!R3455),"",'Nomenklatur komplett'!R3455)</f>
        <v>14903</v>
      </c>
      <c r="C3455" s="162" t="str">
        <f>IF(ISBLANK('Nomenklatur komplett'!S3455),"-",'Nomenklatur komplett'!S3455)</f>
        <v>Vuiteboeuf</v>
      </c>
    </row>
    <row r="3456" spans="1:3" x14ac:dyDescent="0.2">
      <c r="A3456" s="161">
        <f>IF(ISBLANK('Nomenklatur komplett'!Q3456),"",'Nomenklatur komplett'!Q3456)</f>
        <v>5803</v>
      </c>
      <c r="B3456" s="161">
        <f>IF(ISBLANK('Nomenklatur komplett'!R3456),"",'Nomenklatur komplett'!R3456)</f>
        <v>14902</v>
      </c>
      <c r="C3456" s="162" t="str">
        <f>IF(ISBLANK('Nomenklatur komplett'!S3456),"-",'Nomenklatur komplett'!S3456)</f>
        <v>Vulliens</v>
      </c>
    </row>
    <row r="3457" spans="1:3" x14ac:dyDescent="0.2">
      <c r="A3457" s="161">
        <f>IF(ISBLANK('Nomenklatur komplett'!Q3457),"",'Nomenklatur komplett'!Q3457)</f>
        <v>5654</v>
      </c>
      <c r="B3457" s="161">
        <f>IF(ISBLANK('Nomenklatur komplett'!R3457),"",'Nomenklatur komplett'!R3457)</f>
        <v>14901</v>
      </c>
      <c r="C3457" s="162" t="str">
        <f>IF(ISBLANK('Nomenklatur komplett'!S3457),"-",'Nomenklatur komplett'!S3457)</f>
        <v>Vullierens</v>
      </c>
    </row>
    <row r="3458" spans="1:3" x14ac:dyDescent="0.2">
      <c r="A3458" s="161" t="str">
        <f>IF(ISBLANK('Nomenklatur komplett'!Q3458),"",'Nomenklatur komplett'!Q3458)</f>
        <v/>
      </c>
      <c r="B3458" s="161">
        <f>IF(ISBLANK('Nomenklatur komplett'!R3458),"",'Nomenklatur komplett'!R3458)</f>
        <v>11365</v>
      </c>
      <c r="C3458" s="162" t="str">
        <f>IF(ISBLANK('Nomenklatur komplett'!S3458),"-",'Nomenklatur komplett'!S3458)</f>
        <v>Vully-le-Bas</v>
      </c>
    </row>
    <row r="3459" spans="1:3" x14ac:dyDescent="0.2">
      <c r="A3459" s="161" t="str">
        <f>IF(ISBLANK('Nomenklatur komplett'!Q3459),"",'Nomenklatur komplett'!Q3459)</f>
        <v/>
      </c>
      <c r="B3459" s="161">
        <f>IF(ISBLANK('Nomenklatur komplett'!R3459),"",'Nomenklatur komplett'!R3459)</f>
        <v>11341</v>
      </c>
      <c r="C3459" s="162" t="str">
        <f>IF(ISBLANK('Nomenklatur komplett'!S3459),"-",'Nomenklatur komplett'!S3459)</f>
        <v>Vully-le-Haut</v>
      </c>
    </row>
    <row r="3460" spans="1:3" x14ac:dyDescent="0.2">
      <c r="A3460" s="161">
        <f>IF(ISBLANK('Nomenklatur komplett'!Q3460),"",'Nomenklatur komplett'!Q3460)</f>
        <v>5464</v>
      </c>
      <c r="B3460" s="161">
        <f>IF(ISBLANK('Nomenklatur komplett'!R3460),"",'Nomenklatur komplett'!R3460)</f>
        <v>15488</v>
      </c>
      <c r="C3460" s="162" t="str">
        <f>IF(ISBLANK('Nomenklatur komplett'!S3460),"-",'Nomenklatur komplett'!S3460)</f>
        <v>Vully-les-Lacs</v>
      </c>
    </row>
    <row r="3461" spans="1:3" x14ac:dyDescent="0.2">
      <c r="A3461" s="161">
        <f>IF(ISBLANK('Nomenklatur komplett'!Q3461),"",'Nomenklatur komplett'!Q3461)</f>
        <v>6220</v>
      </c>
      <c r="B3461" s="161">
        <f>IF(ISBLANK('Nomenklatur komplett'!R3461),"",'Nomenklatur komplett'!R3461)</f>
        <v>10919</v>
      </c>
      <c r="C3461" s="162" t="str">
        <f>IF(ISBLANK('Nomenklatur komplett'!S3461),"-",'Nomenklatur komplett'!S3461)</f>
        <v>Vérossaz</v>
      </c>
    </row>
    <row r="3462" spans="1:3" x14ac:dyDescent="0.2">
      <c r="A3462" s="161">
        <f>IF(ISBLANK('Nomenklatur komplett'!Q3462),"",'Nomenklatur komplett'!Q3462)</f>
        <v>6025</v>
      </c>
      <c r="B3462" s="161">
        <f>IF(ISBLANK('Nomenklatur komplett'!R3462),"",'Nomenklatur komplett'!R3462)</f>
        <v>10923</v>
      </c>
      <c r="C3462" s="162" t="str">
        <f>IF(ISBLANK('Nomenklatur komplett'!S3462),"-",'Nomenklatur komplett'!S3462)</f>
        <v>Vétroz</v>
      </c>
    </row>
    <row r="3463" spans="1:3" x14ac:dyDescent="0.2">
      <c r="A3463" s="161">
        <f>IF(ISBLANK('Nomenklatur komplett'!Q3463),"",'Nomenklatur komplett'!Q3463)</f>
        <v>946</v>
      </c>
      <c r="B3463" s="161">
        <f>IF(ISBLANK('Nomenklatur komplett'!R3463),"",'Nomenklatur komplett'!R3463)</f>
        <v>15343</v>
      </c>
      <c r="C3463" s="162" t="str">
        <f>IF(ISBLANK('Nomenklatur komplett'!S3463),"-",'Nomenklatur komplett'!S3463)</f>
        <v>Wachseldorn</v>
      </c>
    </row>
    <row r="3464" spans="1:3" x14ac:dyDescent="0.2">
      <c r="A3464" s="161">
        <f>IF(ISBLANK('Nomenklatur komplett'!Q3464),"",'Nomenklatur komplett'!Q3464)</f>
        <v>4871</v>
      </c>
      <c r="B3464" s="161">
        <f>IF(ISBLANK('Nomenklatur komplett'!R3464),"",'Nomenklatur komplett'!R3464)</f>
        <v>15440</v>
      </c>
      <c r="C3464" s="162" t="str">
        <f>IF(ISBLANK('Nomenklatur komplett'!S3464),"-",'Nomenklatur komplett'!S3464)</f>
        <v>Wagenhausen</v>
      </c>
    </row>
    <row r="3465" spans="1:3" x14ac:dyDescent="0.2">
      <c r="A3465" s="161">
        <f>IF(ISBLANK('Nomenklatur komplett'!Q3465),"",'Nomenklatur komplett'!Q3465)</f>
        <v>2792</v>
      </c>
      <c r="B3465" s="161">
        <f>IF(ISBLANK('Nomenklatur komplett'!R3465),"",'Nomenklatur komplett'!R3465)</f>
        <v>13850</v>
      </c>
      <c r="C3465" s="162" t="str">
        <f>IF(ISBLANK('Nomenklatur komplett'!S3465),"-",'Nomenklatur komplett'!S3465)</f>
        <v>Wahlen</v>
      </c>
    </row>
    <row r="3466" spans="1:3" x14ac:dyDescent="0.2">
      <c r="A3466" s="161" t="str">
        <f>IF(ISBLANK('Nomenklatur komplett'!Q3466),"",'Nomenklatur komplett'!Q3466)</f>
        <v/>
      </c>
      <c r="B3466" s="161">
        <f>IF(ISBLANK('Nomenklatur komplett'!R3466),"",'Nomenklatur komplett'!R3466)</f>
        <v>11106</v>
      </c>
      <c r="C3466" s="162" t="str">
        <f>IF(ISBLANK('Nomenklatur komplett'!S3466),"-",'Nomenklatur komplett'!S3466)</f>
        <v>Wahlern</v>
      </c>
    </row>
    <row r="3467" spans="1:3" x14ac:dyDescent="0.2">
      <c r="A3467" s="161">
        <f>IF(ISBLANK('Nomenklatur komplett'!Q3467),"",'Nomenklatur komplett'!Q3467)</f>
        <v>1710</v>
      </c>
      <c r="B3467" s="161">
        <f>IF(ISBLANK('Nomenklatur komplett'!R3467),"",'Nomenklatur komplett'!R3467)</f>
        <v>10457</v>
      </c>
      <c r="C3467" s="162" t="str">
        <f>IF(ISBLANK('Nomenklatur komplett'!S3467),"-",'Nomenklatur komplett'!S3467)</f>
        <v>Walchwil</v>
      </c>
    </row>
    <row r="3468" spans="1:3" x14ac:dyDescent="0.2">
      <c r="A3468" s="161">
        <f>IF(ISBLANK('Nomenklatur komplett'!Q3468),"",'Nomenklatur komplett'!Q3468)</f>
        <v>3036</v>
      </c>
      <c r="B3468" s="161">
        <f>IF(ISBLANK('Nomenklatur komplett'!R3468),"",'Nomenklatur komplett'!R3468)</f>
        <v>10458</v>
      </c>
      <c r="C3468" s="162" t="str">
        <f>IF(ISBLANK('Nomenklatur komplett'!S3468),"-",'Nomenklatur komplett'!S3468)</f>
        <v>Wald (AR)</v>
      </c>
    </row>
    <row r="3469" spans="1:3" x14ac:dyDescent="0.2">
      <c r="A3469" s="161">
        <f>IF(ISBLANK('Nomenklatur komplett'!Q3469),"",'Nomenklatur komplett'!Q3469)</f>
        <v>888</v>
      </c>
      <c r="B3469" s="161">
        <f>IF(ISBLANK('Nomenklatur komplett'!R3469),"",'Nomenklatur komplett'!R3469)</f>
        <v>15310</v>
      </c>
      <c r="C3469" s="162" t="str">
        <f>IF(ISBLANK('Nomenklatur komplett'!S3469),"-",'Nomenklatur komplett'!S3469)</f>
        <v>Wald (BE)</v>
      </c>
    </row>
    <row r="3470" spans="1:3" x14ac:dyDescent="0.2">
      <c r="A3470" s="161">
        <f>IF(ISBLANK('Nomenklatur komplett'!Q3470),"",'Nomenklatur komplett'!Q3470)</f>
        <v>120</v>
      </c>
      <c r="B3470" s="161">
        <f>IF(ISBLANK('Nomenklatur komplett'!R3470),"",'Nomenklatur komplett'!R3470)</f>
        <v>10459</v>
      </c>
      <c r="C3470" s="162" t="str">
        <f>IF(ISBLANK('Nomenklatur komplett'!S3470),"-",'Nomenklatur komplett'!S3470)</f>
        <v>Wald (ZH)</v>
      </c>
    </row>
    <row r="3471" spans="1:3" x14ac:dyDescent="0.2">
      <c r="A3471" s="161">
        <f>IF(ISBLANK('Nomenklatur komplett'!Q3471),"",'Nomenklatur komplett'!Q3471)</f>
        <v>2895</v>
      </c>
      <c r="B3471" s="161">
        <f>IF(ISBLANK('Nomenklatur komplett'!R3471),"",'Nomenklatur komplett'!R3471)</f>
        <v>13823</v>
      </c>
      <c r="C3471" s="162" t="str">
        <f>IF(ISBLANK('Nomenklatur komplett'!S3471),"-",'Nomenklatur komplett'!S3471)</f>
        <v>Waldenburg</v>
      </c>
    </row>
    <row r="3472" spans="1:3" x14ac:dyDescent="0.2">
      <c r="A3472" s="161" t="str">
        <f>IF(ISBLANK('Nomenklatur komplett'!Q3472),"",'Nomenklatur komplett'!Q3472)</f>
        <v/>
      </c>
      <c r="B3472" s="161">
        <f>IF(ISBLANK('Nomenklatur komplett'!R3472),"",'Nomenklatur komplett'!R3472)</f>
        <v>16472</v>
      </c>
      <c r="C3472" s="162" t="str">
        <f>IF(ISBLANK('Nomenklatur komplett'!S3472),"-",'Nomenklatur komplett'!S3472)</f>
        <v>Waldhäusern</v>
      </c>
    </row>
    <row r="3473" spans="1:3" x14ac:dyDescent="0.2">
      <c r="A3473" s="161">
        <f>IF(ISBLANK('Nomenklatur komplett'!Q3473),"",'Nomenklatur komplett'!Q3473)</f>
        <v>3444</v>
      </c>
      <c r="B3473" s="161">
        <f>IF(ISBLANK('Nomenklatur komplett'!R3473),"",'Nomenklatur komplett'!R3473)</f>
        <v>14467</v>
      </c>
      <c r="C3473" s="162" t="str">
        <f>IF(ISBLANK('Nomenklatur komplett'!S3473),"-",'Nomenklatur komplett'!S3473)</f>
        <v>Waldkirch</v>
      </c>
    </row>
    <row r="3474" spans="1:3" x14ac:dyDescent="0.2">
      <c r="A3474" s="161">
        <f>IF(ISBLANK('Nomenklatur komplett'!Q3474),"",'Nomenklatur komplett'!Q3474)</f>
        <v>3007</v>
      </c>
      <c r="B3474" s="161">
        <f>IF(ISBLANK('Nomenklatur komplett'!R3474),"",'Nomenklatur komplett'!R3474)</f>
        <v>10461</v>
      </c>
      <c r="C3474" s="162" t="str">
        <f>IF(ISBLANK('Nomenklatur komplett'!S3474),"-",'Nomenklatur komplett'!S3474)</f>
        <v>Waldstatt</v>
      </c>
    </row>
    <row r="3475" spans="1:3" x14ac:dyDescent="0.2">
      <c r="A3475" s="161">
        <f>IF(ISBLANK('Nomenklatur komplett'!Q3475),"",'Nomenklatur komplett'!Q3475)</f>
        <v>3298</v>
      </c>
      <c r="B3475" s="161">
        <f>IF(ISBLANK('Nomenklatur komplett'!R3475),"",'Nomenklatur komplett'!R3475)</f>
        <v>14418</v>
      </c>
      <c r="C3475" s="162" t="str">
        <f>IF(ISBLANK('Nomenklatur komplett'!S3475),"-",'Nomenklatur komplett'!S3475)</f>
        <v>Walenstadt</v>
      </c>
    </row>
    <row r="3476" spans="1:3" x14ac:dyDescent="0.2">
      <c r="A3476" s="161">
        <f>IF(ISBLANK('Nomenklatur komplett'!Q3476),"",'Nomenklatur komplett'!Q3476)</f>
        <v>626</v>
      </c>
      <c r="B3476" s="161">
        <f>IF(ISBLANK('Nomenklatur komplett'!R3476),"",'Nomenklatur komplett'!R3476)</f>
        <v>15188</v>
      </c>
      <c r="C3476" s="162" t="str">
        <f>IF(ISBLANK('Nomenklatur komplett'!S3476),"-",'Nomenklatur komplett'!S3476)</f>
        <v>Walkringen</v>
      </c>
    </row>
    <row r="3477" spans="1:3" x14ac:dyDescent="0.2">
      <c r="A3477" s="161">
        <f>IF(ISBLANK('Nomenklatur komplett'!Q3477),"",'Nomenklatur komplett'!Q3477)</f>
        <v>4261</v>
      </c>
      <c r="B3477" s="161">
        <f>IF(ISBLANK('Nomenklatur komplett'!R3477),"",'Nomenklatur komplett'!R3477)</f>
        <v>10462</v>
      </c>
      <c r="C3477" s="162" t="str">
        <f>IF(ISBLANK('Nomenklatur komplett'!S3477),"-",'Nomenklatur komplett'!S3477)</f>
        <v>Wallbach</v>
      </c>
    </row>
    <row r="3478" spans="1:3" x14ac:dyDescent="0.2">
      <c r="A3478" s="161" t="str">
        <f>IF(ISBLANK('Nomenklatur komplett'!Q3478),"",'Nomenklatur komplett'!Q3478)</f>
        <v/>
      </c>
      <c r="B3478" s="161">
        <f>IF(ISBLANK('Nomenklatur komplett'!R3478),"",'Nomenklatur komplett'!R3478)</f>
        <v>10463</v>
      </c>
      <c r="C3478" s="162" t="str">
        <f>IF(ISBLANK('Nomenklatur komplett'!S3478),"-",'Nomenklatur komplett'!S3478)</f>
        <v>Wallenbuch</v>
      </c>
    </row>
    <row r="3479" spans="1:3" x14ac:dyDescent="0.2">
      <c r="A3479" s="161" t="str">
        <f>IF(ISBLANK('Nomenklatur komplett'!Q3479),"",'Nomenklatur komplett'!Q3479)</f>
        <v/>
      </c>
      <c r="B3479" s="161">
        <f>IF(ISBLANK('Nomenklatur komplett'!R3479),"",'Nomenklatur komplett'!R3479)</f>
        <v>10480</v>
      </c>
      <c r="C3479" s="162" t="str">
        <f>IF(ISBLANK('Nomenklatur komplett'!S3479),"-",'Nomenklatur komplett'!S3479)</f>
        <v>Wallenried</v>
      </c>
    </row>
    <row r="3480" spans="1:3" x14ac:dyDescent="0.2">
      <c r="A3480" s="161" t="str">
        <f>IF(ISBLANK('Nomenklatur komplett'!Q3480),"",'Nomenklatur komplett'!Q3480)</f>
        <v/>
      </c>
      <c r="B3480" s="161">
        <f>IF(ISBLANK('Nomenklatur komplett'!R3480),"",'Nomenklatur komplett'!R3480)</f>
        <v>16544</v>
      </c>
      <c r="C3480" s="162" t="str">
        <f>IF(ISBLANK('Nomenklatur komplett'!S3480),"-",'Nomenklatur komplett'!S3480)</f>
        <v>Wallenstadt</v>
      </c>
    </row>
    <row r="3481" spans="1:3" x14ac:dyDescent="0.2">
      <c r="A3481" s="161" t="str">
        <f>IF(ISBLANK('Nomenklatur komplett'!Q3481),"",'Nomenklatur komplett'!Q3481)</f>
        <v/>
      </c>
      <c r="B3481" s="161">
        <f>IF(ISBLANK('Nomenklatur komplett'!R3481),"",'Nomenklatur komplett'!R3481)</f>
        <v>10465</v>
      </c>
      <c r="C3481" s="162" t="str">
        <f>IF(ISBLANK('Nomenklatur komplett'!S3481),"-",'Nomenklatur komplett'!S3481)</f>
        <v>Wallenwil</v>
      </c>
    </row>
    <row r="3482" spans="1:3" x14ac:dyDescent="0.2">
      <c r="A3482" s="161">
        <f>IF(ISBLANK('Nomenklatur komplett'!Q3482),"",'Nomenklatur komplett'!Q3482)</f>
        <v>69</v>
      </c>
      <c r="B3482" s="161">
        <f>IF(ISBLANK('Nomenklatur komplett'!R3482),"",'Nomenklatur komplett'!R3482)</f>
        <v>10451</v>
      </c>
      <c r="C3482" s="162" t="str">
        <f>IF(ISBLANK('Nomenklatur komplett'!S3482),"-",'Nomenklatur komplett'!S3482)</f>
        <v>Wallisellen</v>
      </c>
    </row>
    <row r="3483" spans="1:3" x14ac:dyDescent="0.2">
      <c r="A3483" s="161">
        <f>IF(ISBLANK('Nomenklatur komplett'!Q3483),"",'Nomenklatur komplett'!Q3483)</f>
        <v>990</v>
      </c>
      <c r="B3483" s="161">
        <f>IF(ISBLANK('Nomenklatur komplett'!R3483),"",'Nomenklatur komplett'!R3483)</f>
        <v>15373</v>
      </c>
      <c r="C3483" s="162" t="str">
        <f>IF(ISBLANK('Nomenklatur komplett'!S3483),"-",'Nomenklatur komplett'!S3483)</f>
        <v>Walliswil bei Niederbipp</v>
      </c>
    </row>
    <row r="3484" spans="1:3" x14ac:dyDescent="0.2">
      <c r="A3484" s="161">
        <f>IF(ISBLANK('Nomenklatur komplett'!Q3484),"",'Nomenklatur komplett'!Q3484)</f>
        <v>991</v>
      </c>
      <c r="B3484" s="161">
        <f>IF(ISBLANK('Nomenklatur komplett'!R3484),"",'Nomenklatur komplett'!R3484)</f>
        <v>15374</v>
      </c>
      <c r="C3484" s="162" t="str">
        <f>IF(ISBLANK('Nomenklatur komplett'!S3484),"-",'Nomenklatur komplett'!S3484)</f>
        <v>Walliswil bei Wangen</v>
      </c>
    </row>
    <row r="3485" spans="1:3" x14ac:dyDescent="0.2">
      <c r="A3485" s="161">
        <f>IF(ISBLANK('Nomenklatur komplett'!Q3485),"",'Nomenklatur komplett'!Q3485)</f>
        <v>754</v>
      </c>
      <c r="B3485" s="161">
        <f>IF(ISBLANK('Nomenklatur komplett'!R3485),"",'Nomenklatur komplett'!R3485)</f>
        <v>15258</v>
      </c>
      <c r="C3485" s="162" t="str">
        <f>IF(ISBLANK('Nomenklatur komplett'!S3485),"-",'Nomenklatur komplett'!S3485)</f>
        <v>Walperswil</v>
      </c>
    </row>
    <row r="3486" spans="1:3" x14ac:dyDescent="0.2">
      <c r="A3486" s="161" t="str">
        <f>IF(ISBLANK('Nomenklatur komplett'!Q3486),"",'Nomenklatur komplett'!Q3486)</f>
        <v/>
      </c>
      <c r="B3486" s="161">
        <f>IF(ISBLANK('Nomenklatur komplett'!R3486),"",'Nomenklatur komplett'!R3486)</f>
        <v>10467</v>
      </c>
      <c r="C3486" s="162" t="str">
        <f>IF(ISBLANK('Nomenklatur komplett'!S3486),"-",'Nomenklatur komplett'!S3486)</f>
        <v>Waltalingen</v>
      </c>
    </row>
    <row r="3487" spans="1:3" x14ac:dyDescent="0.2">
      <c r="A3487" s="161" t="str">
        <f>IF(ISBLANK('Nomenklatur komplett'!Q3487),"",'Nomenklatur komplett'!Q3487)</f>
        <v/>
      </c>
      <c r="B3487" s="161">
        <f>IF(ISBLANK('Nomenklatur komplett'!R3487),"",'Nomenklatur komplett'!R3487)</f>
        <v>16476</v>
      </c>
      <c r="C3487" s="162" t="str">
        <f>IF(ISBLANK('Nomenklatur komplett'!S3487),"-",'Nomenklatur komplett'!S3487)</f>
        <v>Waltensburg</v>
      </c>
    </row>
    <row r="3488" spans="1:3" x14ac:dyDescent="0.2">
      <c r="A3488" s="161" t="str">
        <f>IF(ISBLANK('Nomenklatur komplett'!Q3488),"",'Nomenklatur komplett'!Q3488)</f>
        <v/>
      </c>
      <c r="B3488" s="161">
        <f>IF(ISBLANK('Nomenklatur komplett'!R3488),"",'Nomenklatur komplett'!R3488)</f>
        <v>10199</v>
      </c>
      <c r="C3488" s="162" t="str">
        <f>IF(ISBLANK('Nomenklatur komplett'!S3488),"-",'Nomenklatur komplett'!S3488)</f>
        <v>Waltensburg/Vuorz</v>
      </c>
    </row>
    <row r="3489" spans="1:3" x14ac:dyDescent="0.2">
      <c r="A3489" s="161">
        <f>IF(ISBLANK('Nomenklatur komplett'!Q3489),"",'Nomenklatur komplett'!Q3489)</f>
        <v>4240</v>
      </c>
      <c r="B3489" s="161">
        <f>IF(ISBLANK('Nomenklatur komplett'!R3489),"",'Nomenklatur komplett'!R3489)</f>
        <v>10468</v>
      </c>
      <c r="C3489" s="162" t="str">
        <f>IF(ISBLANK('Nomenklatur komplett'!S3489),"-",'Nomenklatur komplett'!S3489)</f>
        <v>Waltenschwil</v>
      </c>
    </row>
    <row r="3490" spans="1:3" x14ac:dyDescent="0.2">
      <c r="A3490" s="161">
        <f>IF(ISBLANK('Nomenklatur komplett'!Q3490),"",'Nomenklatur komplett'!Q3490)</f>
        <v>959</v>
      </c>
      <c r="B3490" s="161">
        <f>IF(ISBLANK('Nomenklatur komplett'!R3490),"",'Nomenklatur komplett'!R3490)</f>
        <v>15354</v>
      </c>
      <c r="C3490" s="162" t="str">
        <f>IF(ISBLANK('Nomenklatur komplett'!S3490),"-",'Nomenklatur komplett'!S3490)</f>
        <v>Walterswil (BE)</v>
      </c>
    </row>
    <row r="3491" spans="1:3" x14ac:dyDescent="0.2">
      <c r="A3491" s="161">
        <f>IF(ISBLANK('Nomenklatur komplett'!Q3491),"",'Nomenklatur komplett'!Q3491)</f>
        <v>2585</v>
      </c>
      <c r="B3491" s="161">
        <f>IF(ISBLANK('Nomenklatur komplett'!R3491),"",'Nomenklatur komplett'!R3491)</f>
        <v>10469</v>
      </c>
      <c r="C3491" s="162" t="str">
        <f>IF(ISBLANK('Nomenklatur komplett'!S3491),"-",'Nomenklatur komplett'!S3491)</f>
        <v>Walterswil (SO)</v>
      </c>
    </row>
    <row r="3492" spans="1:3" x14ac:dyDescent="0.2">
      <c r="A3492" s="161">
        <f>IF(ISBLANK('Nomenklatur komplett'!Q3492),"",'Nomenklatur komplett'!Q3492)</f>
        <v>3037</v>
      </c>
      <c r="B3492" s="161">
        <f>IF(ISBLANK('Nomenklatur komplett'!R3492),"",'Nomenklatur komplett'!R3492)</f>
        <v>10470</v>
      </c>
      <c r="C3492" s="162" t="str">
        <f>IF(ISBLANK('Nomenklatur komplett'!S3492),"-",'Nomenklatur komplett'!S3492)</f>
        <v>Walzenhausen</v>
      </c>
    </row>
    <row r="3493" spans="1:3" x14ac:dyDescent="0.2">
      <c r="A3493" s="161">
        <f>IF(ISBLANK('Nomenklatur komplett'!Q3493),"",'Nomenklatur komplett'!Q3493)</f>
        <v>1349</v>
      </c>
      <c r="B3493" s="161">
        <f>IF(ISBLANK('Nomenklatur komplett'!R3493),"",'Nomenklatur komplett'!R3493)</f>
        <v>10471</v>
      </c>
      <c r="C3493" s="162" t="str">
        <f>IF(ISBLANK('Nomenklatur komplett'!S3493),"-",'Nomenklatur komplett'!S3493)</f>
        <v>Wangen (SZ)</v>
      </c>
    </row>
    <row r="3494" spans="1:3" x14ac:dyDescent="0.2">
      <c r="A3494" s="161" t="str">
        <f>IF(ISBLANK('Nomenklatur komplett'!Q3494),"",'Nomenklatur komplett'!Q3494)</f>
        <v/>
      </c>
      <c r="B3494" s="161">
        <f>IF(ISBLANK('Nomenklatur komplett'!R3494),"",'Nomenklatur komplett'!R3494)</f>
        <v>11350</v>
      </c>
      <c r="C3494" s="162" t="str">
        <f>IF(ISBLANK('Nomenklatur komplett'!S3494),"-",'Nomenklatur komplett'!S3494)</f>
        <v>Wangen (ZH)</v>
      </c>
    </row>
    <row r="3495" spans="1:3" x14ac:dyDescent="0.2">
      <c r="A3495" s="161">
        <f>IF(ISBLANK('Nomenklatur komplett'!Q3495),"",'Nomenklatur komplett'!Q3495)</f>
        <v>992</v>
      </c>
      <c r="B3495" s="161">
        <f>IF(ISBLANK('Nomenklatur komplett'!R3495),"",'Nomenklatur komplett'!R3495)</f>
        <v>15375</v>
      </c>
      <c r="C3495" s="162" t="str">
        <f>IF(ISBLANK('Nomenklatur komplett'!S3495),"-",'Nomenklatur komplett'!S3495)</f>
        <v>Wangen an der Aare</v>
      </c>
    </row>
    <row r="3496" spans="1:3" x14ac:dyDescent="0.2">
      <c r="A3496" s="161">
        <f>IF(ISBLANK('Nomenklatur komplett'!Q3496),"",'Nomenklatur komplett'!Q3496)</f>
        <v>2586</v>
      </c>
      <c r="B3496" s="161">
        <f>IF(ISBLANK('Nomenklatur komplett'!R3496),"",'Nomenklatur komplett'!R3496)</f>
        <v>10472</v>
      </c>
      <c r="C3496" s="162" t="str">
        <f>IF(ISBLANK('Nomenklatur komplett'!S3496),"-",'Nomenklatur komplett'!S3496)</f>
        <v>Wangen bei Olten</v>
      </c>
    </row>
    <row r="3497" spans="1:3" x14ac:dyDescent="0.2">
      <c r="A3497" s="161">
        <f>IF(ISBLANK('Nomenklatur komplett'!Q3497),"",'Nomenklatur komplett'!Q3497)</f>
        <v>200</v>
      </c>
      <c r="B3497" s="161">
        <f>IF(ISBLANK('Nomenklatur komplett'!R3497),"",'Nomenklatur komplett'!R3497)</f>
        <v>13250</v>
      </c>
      <c r="C3497" s="162" t="str">
        <f>IF(ISBLANK('Nomenklatur komplett'!S3497),"-",'Nomenklatur komplett'!S3497)</f>
        <v>Wangen-Brüttisellen</v>
      </c>
    </row>
    <row r="3498" spans="1:3" x14ac:dyDescent="0.2">
      <c r="A3498" s="161">
        <f>IF(ISBLANK('Nomenklatur komplett'!Q3498),"",'Nomenklatur komplett'!Q3498)</f>
        <v>993</v>
      </c>
      <c r="B3498" s="161">
        <f>IF(ISBLANK('Nomenklatur komplett'!R3498),"",'Nomenklatur komplett'!R3498)</f>
        <v>15376</v>
      </c>
      <c r="C3498" s="162" t="str">
        <f>IF(ISBLANK('Nomenklatur komplett'!S3498),"-",'Nomenklatur komplett'!S3498)</f>
        <v>Wangenried</v>
      </c>
    </row>
    <row r="3499" spans="1:3" x14ac:dyDescent="0.2">
      <c r="A3499" s="161" t="str">
        <f>IF(ISBLANK('Nomenklatur komplett'!Q3499),"",'Nomenklatur komplett'!Q3499)</f>
        <v/>
      </c>
      <c r="B3499" s="161">
        <f>IF(ISBLANK('Nomenklatur komplett'!R3499),"",'Nomenklatur komplett'!R3499)</f>
        <v>11088</v>
      </c>
      <c r="C3499" s="162" t="str">
        <f>IF(ISBLANK('Nomenklatur komplett'!S3499),"-",'Nomenklatur komplett'!S3499)</f>
        <v>Wanzwil</v>
      </c>
    </row>
    <row r="3500" spans="1:3" x14ac:dyDescent="0.2">
      <c r="A3500" s="161">
        <f>IF(ISBLANK('Nomenklatur komplett'!Q3500),"",'Nomenklatur komplett'!Q3500)</f>
        <v>3276</v>
      </c>
      <c r="B3500" s="161">
        <f>IF(ISBLANK('Nomenklatur komplett'!R3500),"",'Nomenklatur komplett'!R3500)</f>
        <v>14410</v>
      </c>
      <c r="C3500" s="162" t="str">
        <f>IF(ISBLANK('Nomenklatur komplett'!S3500),"-",'Nomenklatur komplett'!S3500)</f>
        <v>Wartau</v>
      </c>
    </row>
    <row r="3501" spans="1:3" x14ac:dyDescent="0.2">
      <c r="A3501" s="161" t="str">
        <f>IF(ISBLANK('Nomenklatur komplett'!Q3501),"",'Nomenklatur komplett'!Q3501)</f>
        <v/>
      </c>
      <c r="B3501" s="161">
        <f>IF(ISBLANK('Nomenklatur komplett'!R3501),"",'Nomenklatur komplett'!R3501)</f>
        <v>10441</v>
      </c>
      <c r="C3501" s="162" t="str">
        <f>IF(ISBLANK('Nomenklatur komplett'!S3501),"-",'Nomenklatur komplett'!S3501)</f>
        <v>Warth</v>
      </c>
    </row>
    <row r="3502" spans="1:3" x14ac:dyDescent="0.2">
      <c r="A3502" s="161">
        <f>IF(ISBLANK('Nomenklatur komplett'!Q3502),"",'Nomenklatur komplett'!Q3502)</f>
        <v>4621</v>
      </c>
      <c r="B3502" s="161">
        <f>IF(ISBLANK('Nomenklatur komplett'!R3502),"",'Nomenklatur komplett'!R3502)</f>
        <v>15430</v>
      </c>
      <c r="C3502" s="162" t="str">
        <f>IF(ISBLANK('Nomenklatur komplett'!S3502),"-",'Nomenklatur komplett'!S3502)</f>
        <v>Warth-Weiningen</v>
      </c>
    </row>
    <row r="3503" spans="1:3" x14ac:dyDescent="0.2">
      <c r="A3503" s="161">
        <f>IF(ISBLANK('Nomenklatur komplett'!Q3503),"",'Nomenklatur komplett'!Q3503)</f>
        <v>1220</v>
      </c>
      <c r="B3503" s="161">
        <f>IF(ISBLANK('Nomenklatur komplett'!R3503),"",'Nomenklatur komplett'!R3503)</f>
        <v>10442</v>
      </c>
      <c r="C3503" s="162" t="str">
        <f>IF(ISBLANK('Nomenklatur komplett'!S3503),"-",'Nomenklatur komplett'!S3503)</f>
        <v>Wassen</v>
      </c>
    </row>
    <row r="3504" spans="1:3" x14ac:dyDescent="0.2">
      <c r="A3504" s="161">
        <f>IF(ISBLANK('Nomenklatur komplett'!Q3504),"",'Nomenklatur komplett'!Q3504)</f>
        <v>70</v>
      </c>
      <c r="B3504" s="161">
        <f>IF(ISBLANK('Nomenklatur komplett'!R3504),"",'Nomenklatur komplett'!R3504)</f>
        <v>10443</v>
      </c>
      <c r="C3504" s="162" t="str">
        <f>IF(ISBLANK('Nomenklatur komplett'!S3504),"-",'Nomenklatur komplett'!S3504)</f>
        <v>Wasterkingen</v>
      </c>
    </row>
    <row r="3505" spans="1:3" x14ac:dyDescent="0.2">
      <c r="A3505" s="161">
        <f>IF(ISBLANK('Nomenklatur komplett'!Q3505),"",'Nomenklatur komplett'!Q3505)</f>
        <v>886</v>
      </c>
      <c r="B3505" s="161">
        <f>IF(ISBLANK('Nomenklatur komplett'!R3505),"",'Nomenklatur komplett'!R3505)</f>
        <v>15309</v>
      </c>
      <c r="C3505" s="162" t="str">
        <f>IF(ISBLANK('Nomenklatur komplett'!S3505),"-",'Nomenklatur komplett'!S3505)</f>
        <v>Wattenwil</v>
      </c>
    </row>
    <row r="3506" spans="1:3" x14ac:dyDescent="0.2">
      <c r="A3506" s="161">
        <f>IF(ISBLANK('Nomenklatur komplett'!Q3506),"",'Nomenklatur komplett'!Q3506)</f>
        <v>3379</v>
      </c>
      <c r="B3506" s="161">
        <f>IF(ISBLANK('Nomenklatur komplett'!R3506),"",'Nomenklatur komplett'!R3506)</f>
        <v>15608</v>
      </c>
      <c r="C3506" s="162" t="str">
        <f>IF(ISBLANK('Nomenklatur komplett'!S3506),"-",'Nomenklatur komplett'!S3506)</f>
        <v>Wattwil</v>
      </c>
    </row>
    <row r="3507" spans="1:3" x14ac:dyDescent="0.2">
      <c r="A3507" s="161">
        <f>IF(ISBLANK('Nomenklatur komplett'!Q3507),"",'Nomenklatur komplett'!Q3507)</f>
        <v>1146</v>
      </c>
      <c r="B3507" s="161">
        <f>IF(ISBLANK('Nomenklatur komplett'!R3507),"",'Nomenklatur komplett'!R3507)</f>
        <v>15527</v>
      </c>
      <c r="C3507" s="162" t="str">
        <f>IF(ISBLANK('Nomenklatur komplett'!S3507),"-",'Nomenklatur komplett'!S3507)</f>
        <v>Wauwil</v>
      </c>
    </row>
    <row r="3508" spans="1:3" x14ac:dyDescent="0.2">
      <c r="A3508" s="161" t="str">
        <f>IF(ISBLANK('Nomenklatur komplett'!Q3508),"",'Nomenklatur komplett'!Q3508)</f>
        <v/>
      </c>
      <c r="B3508" s="161">
        <f>IF(ISBLANK('Nomenklatur komplett'!R3508),"",'Nomenklatur komplett'!R3508)</f>
        <v>16275</v>
      </c>
      <c r="C3508" s="162" t="str">
        <f>IF(ISBLANK('Nomenklatur komplett'!S3508),"-",'Nomenklatur komplett'!S3508)</f>
        <v>Wavre</v>
      </c>
    </row>
    <row r="3509" spans="1:3" x14ac:dyDescent="0.2">
      <c r="A3509" s="161" t="str">
        <f>IF(ISBLANK('Nomenklatur komplett'!Q3509),"",'Nomenklatur komplett'!Q3509)</f>
        <v/>
      </c>
      <c r="B3509" s="161">
        <f>IF(ISBLANK('Nomenklatur komplett'!R3509),"",'Nomenklatur komplett'!R3509)</f>
        <v>10445</v>
      </c>
      <c r="C3509" s="162" t="str">
        <f>IF(ISBLANK('Nomenklatur komplett'!S3509),"-",'Nomenklatur komplett'!S3509)</f>
        <v>Weerswilen</v>
      </c>
    </row>
    <row r="3510" spans="1:3" x14ac:dyDescent="0.2">
      <c r="A3510" s="161">
        <f>IF(ISBLANK('Nomenklatur komplett'!Q3510),"",'Nomenklatur komplett'!Q3510)</f>
        <v>3316</v>
      </c>
      <c r="B3510" s="161">
        <f>IF(ISBLANK('Nomenklatur komplett'!R3510),"",'Nomenklatur komplett'!R3510)</f>
        <v>14424</v>
      </c>
      <c r="C3510" s="162" t="str">
        <f>IF(ISBLANK('Nomenklatur komplett'!S3510),"-",'Nomenklatur komplett'!S3510)</f>
        <v>Weesen</v>
      </c>
    </row>
    <row r="3511" spans="1:3" x14ac:dyDescent="0.2">
      <c r="A3511" s="161">
        <f>IF(ISBLANK('Nomenklatur komplett'!Q3511),"",'Nomenklatur komplett'!Q3511)</f>
        <v>4262</v>
      </c>
      <c r="B3511" s="161">
        <f>IF(ISBLANK('Nomenklatur komplett'!R3511),"",'Nomenklatur komplett'!R3511)</f>
        <v>10446</v>
      </c>
      <c r="C3511" s="162" t="str">
        <f>IF(ISBLANK('Nomenklatur komplett'!S3511),"-",'Nomenklatur komplett'!S3511)</f>
        <v>Wegenstetten</v>
      </c>
    </row>
    <row r="3512" spans="1:3" x14ac:dyDescent="0.2">
      <c r="A3512" s="161">
        <f>IF(ISBLANK('Nomenklatur komplett'!Q3512),"",'Nomenklatur komplett'!Q3512)</f>
        <v>1069</v>
      </c>
      <c r="B3512" s="161">
        <f>IF(ISBLANK('Nomenklatur komplett'!R3512),"",'Nomenklatur komplett'!R3512)</f>
        <v>15528</v>
      </c>
      <c r="C3512" s="162" t="str">
        <f>IF(ISBLANK('Nomenklatur komplett'!S3512),"-",'Nomenklatur komplett'!S3512)</f>
        <v>Weggis</v>
      </c>
    </row>
    <row r="3513" spans="1:3" x14ac:dyDescent="0.2">
      <c r="A3513" s="161">
        <f>IF(ISBLANK('Nomenklatur komplett'!Q3513),"",'Nomenklatur komplett'!Q3513)</f>
        <v>102</v>
      </c>
      <c r="B3513" s="161">
        <f>IF(ISBLANK('Nomenklatur komplett'!R3513),"",'Nomenklatur komplett'!R3513)</f>
        <v>10448</v>
      </c>
      <c r="C3513" s="162" t="str">
        <f>IF(ISBLANK('Nomenklatur komplett'!S3513),"-",'Nomenklatur komplett'!S3513)</f>
        <v>Weiach</v>
      </c>
    </row>
    <row r="3514" spans="1:3" x14ac:dyDescent="0.2">
      <c r="A3514" s="161">
        <f>IF(ISBLANK('Nomenklatur komplett'!Q3514),"",'Nomenklatur komplett'!Q3514)</f>
        <v>4946</v>
      </c>
      <c r="B3514" s="161">
        <f>IF(ISBLANK('Nomenklatur komplett'!R3514),"",'Nomenklatur komplett'!R3514)</f>
        <v>15437</v>
      </c>
      <c r="C3514" s="162" t="str">
        <f>IF(ISBLANK('Nomenklatur komplett'!S3514),"-",'Nomenklatur komplett'!S3514)</f>
        <v>Weinfelden</v>
      </c>
    </row>
    <row r="3515" spans="1:3" x14ac:dyDescent="0.2">
      <c r="A3515" s="161" t="str">
        <f>IF(ISBLANK('Nomenklatur komplett'!Q3515),"",'Nomenklatur komplett'!Q3515)</f>
        <v/>
      </c>
      <c r="B3515" s="161">
        <f>IF(ISBLANK('Nomenklatur komplett'!R3515),"",'Nomenklatur komplett'!R3515)</f>
        <v>10346</v>
      </c>
      <c r="C3515" s="162" t="str">
        <f>IF(ISBLANK('Nomenklatur komplett'!S3515),"-",'Nomenklatur komplett'!S3515)</f>
        <v>Weingarten</v>
      </c>
    </row>
    <row r="3516" spans="1:3" x14ac:dyDescent="0.2">
      <c r="A3516" s="161" t="str">
        <f>IF(ISBLANK('Nomenklatur komplett'!Q3516),"",'Nomenklatur komplett'!Q3516)</f>
        <v/>
      </c>
      <c r="B3516" s="161">
        <f>IF(ISBLANK('Nomenklatur komplett'!R3516),"",'Nomenklatur komplett'!R3516)</f>
        <v>10269</v>
      </c>
      <c r="C3516" s="162" t="str">
        <f>IF(ISBLANK('Nomenklatur komplett'!S3516),"-",'Nomenklatur komplett'!S3516)</f>
        <v>Weiningen (TG)</v>
      </c>
    </row>
    <row r="3517" spans="1:3" x14ac:dyDescent="0.2">
      <c r="A3517" s="161">
        <f>IF(ISBLANK('Nomenklatur komplett'!Q3517),"",'Nomenklatur komplett'!Q3517)</f>
        <v>251</v>
      </c>
      <c r="B3517" s="161">
        <f>IF(ISBLANK('Nomenklatur komplett'!R3517),"",'Nomenklatur komplett'!R3517)</f>
        <v>13699</v>
      </c>
      <c r="C3517" s="162" t="str">
        <f>IF(ISBLANK('Nomenklatur komplett'!S3517),"-",'Nomenklatur komplett'!S3517)</f>
        <v>Weiningen (ZH)</v>
      </c>
    </row>
    <row r="3518" spans="1:3" x14ac:dyDescent="0.2">
      <c r="A3518" s="161">
        <f>IF(ISBLANK('Nomenklatur komplett'!Q3518),"",'Nomenklatur komplett'!Q3518)</f>
        <v>180</v>
      </c>
      <c r="B3518" s="161">
        <f>IF(ISBLANK('Nomenklatur komplett'!R3518),"",'Nomenklatur komplett'!R3518)</f>
        <v>10389</v>
      </c>
      <c r="C3518" s="162" t="str">
        <f>IF(ISBLANK('Nomenklatur komplett'!S3518),"-",'Nomenklatur komplett'!S3518)</f>
        <v>Weisslingen</v>
      </c>
    </row>
    <row r="3519" spans="1:3" x14ac:dyDescent="0.2">
      <c r="A3519" s="161" t="str">
        <f>IF(ISBLANK('Nomenklatur komplett'!Q3519),"",'Nomenklatur komplett'!Q3519)</f>
        <v/>
      </c>
      <c r="B3519" s="161">
        <f>IF(ISBLANK('Nomenklatur komplett'!R3519),"",'Nomenklatur komplett'!R3519)</f>
        <v>11295</v>
      </c>
      <c r="C3519" s="162" t="str">
        <f>IF(ISBLANK('Nomenklatur komplett'!S3519),"-",'Nomenklatur komplett'!S3519)</f>
        <v>Wellhausen</v>
      </c>
    </row>
    <row r="3520" spans="1:3" x14ac:dyDescent="0.2">
      <c r="A3520" s="161" t="str">
        <f>IF(ISBLANK('Nomenklatur komplett'!Q3520),"",'Nomenklatur komplett'!Q3520)</f>
        <v/>
      </c>
      <c r="B3520" s="161">
        <f>IF(ISBLANK('Nomenklatur komplett'!R3520),"",'Nomenklatur komplett'!R3520)</f>
        <v>11024</v>
      </c>
      <c r="C3520" s="162" t="str">
        <f>IF(ISBLANK('Nomenklatur komplett'!S3520),"-",'Nomenklatur komplett'!S3520)</f>
        <v>Welschenrohr</v>
      </c>
    </row>
    <row r="3521" spans="1:3" x14ac:dyDescent="0.2">
      <c r="A3521" s="161">
        <f>IF(ISBLANK('Nomenklatur komplett'!Q3521),"",'Nomenklatur komplett'!Q3521)</f>
        <v>2430</v>
      </c>
      <c r="B3521" s="161">
        <f>IF(ISBLANK('Nomenklatur komplett'!R3521),"",'Nomenklatur komplett'!R3521)</f>
        <v>16596</v>
      </c>
      <c r="C3521" s="162" t="str">
        <f>IF(ISBLANK('Nomenklatur komplett'!S3521),"-",'Nomenklatur komplett'!S3521)</f>
        <v>Welschenrohr-Gänsbrunnen</v>
      </c>
    </row>
    <row r="3522" spans="1:3" x14ac:dyDescent="0.2">
      <c r="A3522" s="161">
        <f>IF(ISBLANK('Nomenklatur komplett'!Q3522),"",'Nomenklatur komplett'!Q3522)</f>
        <v>394</v>
      </c>
      <c r="B3522" s="161">
        <f>IF(ISBLANK('Nomenklatur komplett'!R3522),"",'Nomenklatur komplett'!R3522)</f>
        <v>15057</v>
      </c>
      <c r="C3522" s="162" t="str">
        <f>IF(ISBLANK('Nomenklatur komplett'!S3522),"-",'Nomenklatur komplett'!S3522)</f>
        <v>Wengi</v>
      </c>
    </row>
    <row r="3523" spans="1:3" x14ac:dyDescent="0.2">
      <c r="A3523" s="161">
        <f>IF(ISBLANK('Nomenklatur komplett'!Q3523),"",'Nomenklatur komplett'!Q3523)</f>
        <v>2865</v>
      </c>
      <c r="B3523" s="161">
        <f>IF(ISBLANK('Nomenklatur komplett'!R3523),"",'Nomenklatur komplett'!R3523)</f>
        <v>13804</v>
      </c>
      <c r="C3523" s="162" t="str">
        <f>IF(ISBLANK('Nomenklatur komplett'!S3523),"-",'Nomenklatur komplett'!S3523)</f>
        <v>Wenslingen</v>
      </c>
    </row>
    <row r="3524" spans="1:3" x14ac:dyDescent="0.2">
      <c r="A3524" s="161" t="str">
        <f>IF(ISBLANK('Nomenklatur komplett'!Q3524),"",'Nomenklatur komplett'!Q3524)</f>
        <v/>
      </c>
      <c r="B3524" s="161">
        <f>IF(ISBLANK('Nomenklatur komplett'!R3524),"",'Nomenklatur komplett'!R3524)</f>
        <v>16310</v>
      </c>
      <c r="C3524" s="162" t="str">
        <f>IF(ISBLANK('Nomenklatur komplett'!S3524),"-",'Nomenklatur komplett'!S3524)</f>
        <v>Werd</v>
      </c>
    </row>
    <row r="3525" spans="1:3" x14ac:dyDescent="0.2">
      <c r="A3525" s="161" t="str">
        <f>IF(ISBLANK('Nomenklatur komplett'!Q3525),"",'Nomenklatur komplett'!Q3525)</f>
        <v/>
      </c>
      <c r="B3525" s="161">
        <f>IF(ISBLANK('Nomenklatur komplett'!R3525),"",'Nomenklatur komplett'!R3525)</f>
        <v>16420</v>
      </c>
      <c r="C3525" s="162" t="str">
        <f>IF(ISBLANK('Nomenklatur komplett'!S3525),"-",'Nomenklatur komplett'!S3525)</f>
        <v>Wergenstein</v>
      </c>
    </row>
    <row r="3526" spans="1:3" x14ac:dyDescent="0.2">
      <c r="A3526" s="161">
        <f>IF(ISBLANK('Nomenklatur komplett'!Q3526),"",'Nomenklatur komplett'!Q3526)</f>
        <v>1009</v>
      </c>
      <c r="B3526" s="161">
        <f>IF(ISBLANK('Nomenklatur komplett'!R3526),"",'Nomenklatur komplett'!R3526)</f>
        <v>15522</v>
      </c>
      <c r="C3526" s="162" t="str">
        <f>IF(ISBLANK('Nomenklatur komplett'!S3526),"-",'Nomenklatur komplett'!S3526)</f>
        <v>Werthenstein</v>
      </c>
    </row>
    <row r="3527" spans="1:3" x14ac:dyDescent="0.2">
      <c r="A3527" s="161">
        <f>IF(ISBLANK('Nomenklatur komplett'!Q3527),"",'Nomenklatur komplett'!Q3527)</f>
        <v>4045</v>
      </c>
      <c r="B3527" s="161">
        <f>IF(ISBLANK('Nomenklatur komplett'!R3527),"",'Nomenklatur komplett'!R3527)</f>
        <v>10275</v>
      </c>
      <c r="C3527" s="162" t="str">
        <f>IF(ISBLANK('Nomenklatur komplett'!S3527),"-",'Nomenklatur komplett'!S3527)</f>
        <v>Wettingen</v>
      </c>
    </row>
    <row r="3528" spans="1:3" x14ac:dyDescent="0.2">
      <c r="A3528" s="161" t="str">
        <f>IF(ISBLANK('Nomenklatur komplett'!Q3528),"",'Nomenklatur komplett'!Q3528)</f>
        <v/>
      </c>
      <c r="B3528" s="161">
        <f>IF(ISBLANK('Nomenklatur komplett'!R3528),"",'Nomenklatur komplett'!R3528)</f>
        <v>11349</v>
      </c>
      <c r="C3528" s="162" t="str">
        <f>IF(ISBLANK('Nomenklatur komplett'!S3528),"-",'Nomenklatur komplett'!S3528)</f>
        <v>Wettswil</v>
      </c>
    </row>
    <row r="3529" spans="1:3" x14ac:dyDescent="0.2">
      <c r="A3529" s="161">
        <f>IF(ISBLANK('Nomenklatur komplett'!Q3529),"",'Nomenklatur komplett'!Q3529)</f>
        <v>14</v>
      </c>
      <c r="B3529" s="161">
        <f>IF(ISBLANK('Nomenklatur komplett'!R3529),"",'Nomenklatur komplett'!R3529)</f>
        <v>13255</v>
      </c>
      <c r="C3529" s="162" t="str">
        <f>IF(ISBLANK('Nomenklatur komplett'!S3529),"-",'Nomenklatur komplett'!S3529)</f>
        <v>Wettswil am Albis</v>
      </c>
    </row>
    <row r="3530" spans="1:3" x14ac:dyDescent="0.2">
      <c r="A3530" s="161" t="str">
        <f>IF(ISBLANK('Nomenklatur komplett'!Q3530),"",'Nomenklatur komplett'!Q3530)</f>
        <v/>
      </c>
      <c r="B3530" s="161">
        <f>IF(ISBLANK('Nomenklatur komplett'!R3530),"",'Nomenklatur komplett'!R3530)</f>
        <v>10276</v>
      </c>
      <c r="C3530" s="162" t="str">
        <f>IF(ISBLANK('Nomenklatur komplett'!S3530),"-",'Nomenklatur komplett'!S3530)</f>
        <v>Wetzikon (TG)</v>
      </c>
    </row>
    <row r="3531" spans="1:3" x14ac:dyDescent="0.2">
      <c r="A3531" s="161">
        <f>IF(ISBLANK('Nomenklatur komplett'!Q3531),"",'Nomenklatur komplett'!Q3531)</f>
        <v>121</v>
      </c>
      <c r="B3531" s="161">
        <f>IF(ISBLANK('Nomenklatur komplett'!R3531),"",'Nomenklatur komplett'!R3531)</f>
        <v>10277</v>
      </c>
      <c r="C3531" s="162" t="str">
        <f>IF(ISBLANK('Nomenklatur komplett'!S3531),"-",'Nomenklatur komplett'!S3531)</f>
        <v>Wetzikon (ZH)</v>
      </c>
    </row>
    <row r="3532" spans="1:3" x14ac:dyDescent="0.2">
      <c r="A3532" s="161">
        <f>IF(ISBLANK('Nomenklatur komplett'!Q3532),"",'Nomenklatur komplett'!Q3532)</f>
        <v>632</v>
      </c>
      <c r="B3532" s="161">
        <f>IF(ISBLANK('Nomenklatur komplett'!R3532),"",'Nomenklatur komplett'!R3532)</f>
        <v>15194</v>
      </c>
      <c r="C3532" s="162" t="str">
        <f>IF(ISBLANK('Nomenklatur komplett'!S3532),"-",'Nomenklatur komplett'!S3532)</f>
        <v>Wichtrach</v>
      </c>
    </row>
    <row r="3533" spans="1:3" x14ac:dyDescent="0.2">
      <c r="A3533" s="161">
        <f>IF(ISBLANK('Nomenklatur komplett'!Q3533),"",'Nomenklatur komplett'!Q3533)</f>
        <v>4081</v>
      </c>
      <c r="B3533" s="161">
        <f>IF(ISBLANK('Nomenklatur komplett'!R3533),"",'Nomenklatur komplett'!R3533)</f>
        <v>10278</v>
      </c>
      <c r="C3533" s="162" t="str">
        <f>IF(ISBLANK('Nomenklatur komplett'!S3533),"-",'Nomenklatur komplett'!S3533)</f>
        <v>Widen</v>
      </c>
    </row>
    <row r="3534" spans="1:3" x14ac:dyDescent="0.2">
      <c r="A3534" s="161">
        <f>IF(ISBLANK('Nomenklatur komplett'!Q3534),"",'Nomenklatur komplett'!Q3534)</f>
        <v>3238</v>
      </c>
      <c r="B3534" s="161">
        <f>IF(ISBLANK('Nomenklatur komplett'!R3534),"",'Nomenklatur komplett'!R3534)</f>
        <v>14398</v>
      </c>
      <c r="C3534" s="162" t="str">
        <f>IF(ISBLANK('Nomenklatur komplett'!S3534),"-",'Nomenklatur komplett'!S3534)</f>
        <v>Widnau</v>
      </c>
    </row>
    <row r="3535" spans="1:3" x14ac:dyDescent="0.2">
      <c r="A3535" s="161" t="str">
        <f>IF(ISBLANK('Nomenklatur komplett'!Q3535),"",'Nomenklatur komplett'!Q3535)</f>
        <v/>
      </c>
      <c r="B3535" s="161">
        <f>IF(ISBLANK('Nomenklatur komplett'!R3535),"",'Nomenklatur komplett'!R3535)</f>
        <v>16290</v>
      </c>
      <c r="C3535" s="162" t="str">
        <f>IF(ISBLANK('Nomenklatur komplett'!S3535),"-",'Nomenklatur komplett'!S3535)</f>
        <v>Wiedikon</v>
      </c>
    </row>
    <row r="3536" spans="1:3" x14ac:dyDescent="0.2">
      <c r="A3536" s="161">
        <f>IF(ISBLANK('Nomenklatur komplett'!Q3536),"",'Nomenklatur komplett'!Q3536)</f>
        <v>995</v>
      </c>
      <c r="B3536" s="161">
        <f>IF(ISBLANK('Nomenklatur komplett'!R3536),"",'Nomenklatur komplett'!R3536)</f>
        <v>15377</v>
      </c>
      <c r="C3536" s="162" t="str">
        <f>IF(ISBLANK('Nomenklatur komplett'!S3536),"-",'Nomenklatur komplett'!S3536)</f>
        <v>Wiedlisbach</v>
      </c>
    </row>
    <row r="3537" spans="1:3" x14ac:dyDescent="0.2">
      <c r="A3537" s="161" t="str">
        <f>IF(ISBLANK('Nomenklatur komplett'!Q3537),"",'Nomenklatur komplett'!Q3537)</f>
        <v/>
      </c>
      <c r="B3537" s="161">
        <f>IF(ISBLANK('Nomenklatur komplett'!R3537),"",'Nomenklatur komplett'!R3537)</f>
        <v>10003</v>
      </c>
      <c r="C3537" s="162" t="str">
        <f>IF(ISBLANK('Nomenklatur komplett'!S3537),"-",'Nomenklatur komplett'!S3537)</f>
        <v>Wiesen (GR)</v>
      </c>
    </row>
    <row r="3538" spans="1:3" x14ac:dyDescent="0.2">
      <c r="A3538" s="161">
        <f>IF(ISBLANK('Nomenklatur komplett'!Q3538),"",'Nomenklatur komplett'!Q3538)</f>
        <v>298</v>
      </c>
      <c r="B3538" s="161">
        <f>IF(ISBLANK('Nomenklatur komplett'!R3538),"",'Nomenklatur komplett'!R3538)</f>
        <v>15631</v>
      </c>
      <c r="C3538" s="162" t="str">
        <f>IF(ISBLANK('Nomenklatur komplett'!S3538),"-",'Nomenklatur komplett'!S3538)</f>
        <v>Wiesendangen</v>
      </c>
    </row>
    <row r="3539" spans="1:3" x14ac:dyDescent="0.2">
      <c r="A3539" s="161" t="str">
        <f>IF(ISBLANK('Nomenklatur komplett'!Q3539),"",'Nomenklatur komplett'!Q3539)</f>
        <v/>
      </c>
      <c r="B3539" s="161">
        <f>IF(ISBLANK('Nomenklatur komplett'!R3539),"",'Nomenklatur komplett'!R3539)</f>
        <v>10280</v>
      </c>
      <c r="C3539" s="162" t="str">
        <f>IF(ISBLANK('Nomenklatur komplett'!S3539),"-",'Nomenklatur komplett'!S3539)</f>
        <v>Wiezikon</v>
      </c>
    </row>
    <row r="3540" spans="1:3" x14ac:dyDescent="0.2">
      <c r="A3540" s="161">
        <f>IF(ISBLANK('Nomenklatur komplett'!Q3540),"",'Nomenklatur komplett'!Q3540)</f>
        <v>553</v>
      </c>
      <c r="B3540" s="161">
        <f>IF(ISBLANK('Nomenklatur komplett'!R3540),"",'Nomenklatur komplett'!R3540)</f>
        <v>15132</v>
      </c>
      <c r="C3540" s="162" t="str">
        <f>IF(ISBLANK('Nomenklatur komplett'!S3540),"-",'Nomenklatur komplett'!S3540)</f>
        <v>Wiggiswil</v>
      </c>
    </row>
    <row r="3541" spans="1:3" x14ac:dyDescent="0.2">
      <c r="A3541" s="161">
        <f>IF(ISBLANK('Nomenklatur komplett'!Q3541),"",'Nomenklatur komplett'!Q3541)</f>
        <v>4951</v>
      </c>
      <c r="B3541" s="161">
        <f>IF(ISBLANK('Nomenklatur komplett'!R3541),"",'Nomenklatur komplett'!R3541)</f>
        <v>15439</v>
      </c>
      <c r="C3541" s="162" t="str">
        <f>IF(ISBLANK('Nomenklatur komplett'!S3541),"-",'Nomenklatur komplett'!S3541)</f>
        <v>Wigoltingen</v>
      </c>
    </row>
    <row r="3542" spans="1:3" x14ac:dyDescent="0.2">
      <c r="A3542" s="161">
        <f>IF(ISBLANK('Nomenklatur komplett'!Q3542),"",'Nomenklatur komplett'!Q3542)</f>
        <v>1147</v>
      </c>
      <c r="B3542" s="161">
        <f>IF(ISBLANK('Nomenklatur komplett'!R3542),"",'Nomenklatur komplett'!R3542)</f>
        <v>15523</v>
      </c>
      <c r="C3542" s="162" t="str">
        <f>IF(ISBLANK('Nomenklatur komplett'!S3542),"-",'Nomenklatur komplett'!S3542)</f>
        <v>Wikon</v>
      </c>
    </row>
    <row r="3543" spans="1:3" x14ac:dyDescent="0.2">
      <c r="A3543" s="161" t="str">
        <f>IF(ISBLANK('Nomenklatur komplett'!Q3543),"",'Nomenklatur komplett'!Q3543)</f>
        <v/>
      </c>
      <c r="B3543" s="161">
        <f>IF(ISBLANK('Nomenklatur komplett'!R3543),"",'Nomenklatur komplett'!R3543)</f>
        <v>10283</v>
      </c>
      <c r="C3543" s="162" t="str">
        <f>IF(ISBLANK('Nomenklatur komplett'!S3543),"-",'Nomenklatur komplett'!S3543)</f>
        <v>Wil (AG)</v>
      </c>
    </row>
    <row r="3544" spans="1:3" x14ac:dyDescent="0.2">
      <c r="A3544" s="161" t="str">
        <f>IF(ISBLANK('Nomenklatur komplett'!Q3544),"",'Nomenklatur komplett'!Q3544)</f>
        <v/>
      </c>
      <c r="B3544" s="161">
        <f>IF(ISBLANK('Nomenklatur komplett'!R3544),"",'Nomenklatur komplett'!R3544)</f>
        <v>16332</v>
      </c>
      <c r="C3544" s="162" t="str">
        <f>IF(ISBLANK('Nomenklatur komplett'!S3544),"-",'Nomenklatur komplett'!S3544)</f>
        <v>Wil (BE)</v>
      </c>
    </row>
    <row r="3545" spans="1:3" x14ac:dyDescent="0.2">
      <c r="A3545" s="161">
        <f>IF(ISBLANK('Nomenklatur komplett'!Q3545),"",'Nomenklatur komplett'!Q3545)</f>
        <v>3427</v>
      </c>
      <c r="B3545" s="161">
        <f>IF(ISBLANK('Nomenklatur komplett'!R3545),"",'Nomenklatur komplett'!R3545)</f>
        <v>15610</v>
      </c>
      <c r="C3545" s="162" t="str">
        <f>IF(ISBLANK('Nomenklatur komplett'!S3545),"-",'Nomenklatur komplett'!S3545)</f>
        <v>Wil (SG)</v>
      </c>
    </row>
    <row r="3546" spans="1:3" x14ac:dyDescent="0.2">
      <c r="A3546" s="161">
        <f>IF(ISBLANK('Nomenklatur komplett'!Q3546),"",'Nomenklatur komplett'!Q3546)</f>
        <v>71</v>
      </c>
      <c r="B3546" s="161">
        <f>IF(ISBLANK('Nomenklatur komplett'!R3546),"",'Nomenklatur komplett'!R3546)</f>
        <v>10268</v>
      </c>
      <c r="C3546" s="162" t="str">
        <f>IF(ISBLANK('Nomenklatur komplett'!S3546),"-",'Nomenklatur komplett'!S3546)</f>
        <v>Wil (ZH)</v>
      </c>
    </row>
    <row r="3547" spans="1:3" x14ac:dyDescent="0.2">
      <c r="A3547" s="161" t="str">
        <f>IF(ISBLANK('Nomenklatur komplett'!Q3547),"",'Nomenklatur komplett'!Q3547)</f>
        <v/>
      </c>
      <c r="B3547" s="161">
        <f>IF(ISBLANK('Nomenklatur komplett'!R3547),"",'Nomenklatur komplett'!R3547)</f>
        <v>16273</v>
      </c>
      <c r="C3547" s="162" t="str">
        <f>IF(ISBLANK('Nomenklatur komplett'!S3547),"-",'Nomenklatur komplett'!S3547)</f>
        <v>Wil bei Koppigen</v>
      </c>
    </row>
    <row r="3548" spans="1:3" x14ac:dyDescent="0.2">
      <c r="A3548" s="161">
        <f>IF(ISBLANK('Nomenklatur komplett'!Q3548),"",'Nomenklatur komplett'!Q3548)</f>
        <v>181</v>
      </c>
      <c r="B3548" s="161">
        <f>IF(ISBLANK('Nomenklatur komplett'!R3548),"",'Nomenklatur komplett'!R3548)</f>
        <v>10242</v>
      </c>
      <c r="C3548" s="162" t="str">
        <f>IF(ISBLANK('Nomenklatur komplett'!S3548),"-",'Nomenklatur komplett'!S3548)</f>
        <v>Wila</v>
      </c>
    </row>
    <row r="3549" spans="1:3" x14ac:dyDescent="0.2">
      <c r="A3549" s="161">
        <f>IF(ISBLANK('Nomenklatur komplett'!Q3549),"",'Nomenklatur komplett'!Q3549)</f>
        <v>2974</v>
      </c>
      <c r="B3549" s="161">
        <f>IF(ISBLANK('Nomenklatur komplett'!R3549),"",'Nomenklatur komplett'!R3549)</f>
        <v>14515</v>
      </c>
      <c r="C3549" s="162" t="str">
        <f>IF(ISBLANK('Nomenklatur komplett'!S3549),"-",'Nomenklatur komplett'!S3549)</f>
        <v>Wilchingen</v>
      </c>
    </row>
    <row r="3550" spans="1:3" x14ac:dyDescent="0.2">
      <c r="A3550" s="161">
        <f>IF(ISBLANK('Nomenklatur komplett'!Q3550),"",'Nomenklatur komplett'!Q3550)</f>
        <v>182</v>
      </c>
      <c r="B3550" s="161">
        <f>IF(ISBLANK('Nomenklatur komplett'!R3550),"",'Nomenklatur komplett'!R3550)</f>
        <v>10334</v>
      </c>
      <c r="C3550" s="162" t="str">
        <f>IF(ISBLANK('Nomenklatur komplett'!S3550),"-",'Nomenklatur komplett'!S3550)</f>
        <v>Wildberg</v>
      </c>
    </row>
    <row r="3551" spans="1:3" x14ac:dyDescent="0.2">
      <c r="A3551" s="161">
        <f>IF(ISBLANK('Nomenklatur komplett'!Q3551),"",'Nomenklatur komplett'!Q3551)</f>
        <v>594</v>
      </c>
      <c r="B3551" s="161">
        <f>IF(ISBLANK('Nomenklatur komplett'!R3551),"",'Nomenklatur komplett'!R3551)</f>
        <v>15166</v>
      </c>
      <c r="C3551" s="162" t="str">
        <f>IF(ISBLANK('Nomenklatur komplett'!S3551),"-",'Nomenklatur komplett'!S3551)</f>
        <v>Wilderswil</v>
      </c>
    </row>
    <row r="3552" spans="1:3" x14ac:dyDescent="0.2">
      <c r="A3552" s="161" t="str">
        <f>IF(ISBLANK('Nomenklatur komplett'!Q3552),"",'Nomenklatur komplett'!Q3552)</f>
        <v/>
      </c>
      <c r="B3552" s="161">
        <f>IF(ISBLANK('Nomenklatur komplett'!R3552),"",'Nomenklatur komplett'!R3552)</f>
        <v>10120</v>
      </c>
      <c r="C3552" s="162" t="str">
        <f>IF(ISBLANK('Nomenklatur komplett'!S3552),"-",'Nomenklatur komplett'!S3552)</f>
        <v>Wildhaus</v>
      </c>
    </row>
    <row r="3553" spans="1:3" x14ac:dyDescent="0.2">
      <c r="A3553" s="161">
        <f>IF(ISBLANK('Nomenklatur komplett'!Q3553),"",'Nomenklatur komplett'!Q3553)</f>
        <v>3359</v>
      </c>
      <c r="B3553" s="161">
        <f>IF(ISBLANK('Nomenklatur komplett'!R3553),"",'Nomenklatur komplett'!R3553)</f>
        <v>15381</v>
      </c>
      <c r="C3553" s="162" t="str">
        <f>IF(ISBLANK('Nomenklatur komplett'!S3553),"-",'Nomenklatur komplett'!S3553)</f>
        <v>Wildhaus-Alt St. Johann</v>
      </c>
    </row>
    <row r="3554" spans="1:3" x14ac:dyDescent="0.2">
      <c r="A3554" s="161">
        <f>IF(ISBLANK('Nomenklatur komplett'!Q3554),"",'Nomenklatur komplett'!Q3554)</f>
        <v>4786</v>
      </c>
      <c r="B3554" s="161">
        <f>IF(ISBLANK('Nomenklatur komplett'!R3554),"",'Nomenklatur komplett'!R3554)</f>
        <v>15462</v>
      </c>
      <c r="C3554" s="162" t="str">
        <f>IF(ISBLANK('Nomenklatur komplett'!S3554),"-",'Nomenklatur komplett'!S3554)</f>
        <v>Wilen (TG)</v>
      </c>
    </row>
    <row r="3555" spans="1:3" x14ac:dyDescent="0.2">
      <c r="A3555" s="161" t="str">
        <f>IF(ISBLANK('Nomenklatur komplett'!Q3555),"",'Nomenklatur komplett'!Q3555)</f>
        <v/>
      </c>
      <c r="B3555" s="161">
        <f>IF(ISBLANK('Nomenklatur komplett'!R3555),"",'Nomenklatur komplett'!R3555)</f>
        <v>10335</v>
      </c>
      <c r="C3555" s="162" t="str">
        <f>IF(ISBLANK('Nomenklatur komplett'!S3555),"-",'Nomenklatur komplett'!S3555)</f>
        <v>Wilen bei Neunforn</v>
      </c>
    </row>
    <row r="3556" spans="1:3" x14ac:dyDescent="0.2">
      <c r="A3556" s="161" t="str">
        <f>IF(ISBLANK('Nomenklatur komplett'!Q3556),"",'Nomenklatur komplett'!Q3556)</f>
        <v/>
      </c>
      <c r="B3556" s="161">
        <f>IF(ISBLANK('Nomenklatur komplett'!R3556),"",'Nomenklatur komplett'!R3556)</f>
        <v>10336</v>
      </c>
      <c r="C3556" s="162" t="str">
        <f>IF(ISBLANK('Nomenklatur komplett'!S3556),"-",'Nomenklatur komplett'!S3556)</f>
        <v>Wilen bei Wil</v>
      </c>
    </row>
    <row r="3557" spans="1:3" x14ac:dyDescent="0.2">
      <c r="A3557" s="161">
        <f>IF(ISBLANK('Nomenklatur komplett'!Q3557),"",'Nomenklatur komplett'!Q3557)</f>
        <v>6202</v>
      </c>
      <c r="B3557" s="161">
        <f>IF(ISBLANK('Nomenklatur komplett'!R3557),"",'Nomenklatur komplett'!R3557)</f>
        <v>10337</v>
      </c>
      <c r="C3557" s="162" t="str">
        <f>IF(ISBLANK('Nomenklatur komplett'!S3557),"-",'Nomenklatur komplett'!S3557)</f>
        <v>Wiler (Lötschen)</v>
      </c>
    </row>
    <row r="3558" spans="1:3" x14ac:dyDescent="0.2">
      <c r="A3558" s="161">
        <f>IF(ISBLANK('Nomenklatur komplett'!Q3558),"",'Nomenklatur komplett'!Q3558)</f>
        <v>554</v>
      </c>
      <c r="B3558" s="161">
        <f>IF(ISBLANK('Nomenklatur komplett'!R3558),"",'Nomenklatur komplett'!R3558)</f>
        <v>15133</v>
      </c>
      <c r="C3558" s="162" t="str">
        <f>IF(ISBLANK('Nomenklatur komplett'!S3558),"-",'Nomenklatur komplett'!S3558)</f>
        <v>Wiler bei Utzenstorf</v>
      </c>
    </row>
    <row r="3559" spans="1:3" x14ac:dyDescent="0.2">
      <c r="A3559" s="161">
        <f>IF(ISBLANK('Nomenklatur komplett'!Q3559),"",'Nomenklatur komplett'!Q3559)</f>
        <v>671</v>
      </c>
      <c r="B3559" s="161">
        <f>IF(ISBLANK('Nomenklatur komplett'!R3559),"",'Nomenklatur komplett'!R3559)</f>
        <v>15205</v>
      </c>
      <c r="C3559" s="162" t="str">
        <f>IF(ISBLANK('Nomenklatur komplett'!S3559),"-",'Nomenklatur komplett'!S3559)</f>
        <v>Wileroltigen</v>
      </c>
    </row>
    <row r="3560" spans="1:3" x14ac:dyDescent="0.2">
      <c r="A3560" s="161">
        <f>IF(ISBLANK('Nomenklatur komplett'!Q3560),"",'Nomenklatur komplett'!Q3560)</f>
        <v>4288</v>
      </c>
      <c r="B3560" s="161">
        <f>IF(ISBLANK('Nomenklatur komplett'!R3560),"",'Nomenklatur komplett'!R3560)</f>
        <v>10338</v>
      </c>
      <c r="C3560" s="162" t="str">
        <f>IF(ISBLANK('Nomenklatur komplett'!S3560),"-",'Nomenklatur komplett'!S3560)</f>
        <v>Wiliberg</v>
      </c>
    </row>
    <row r="3561" spans="1:3" x14ac:dyDescent="0.2">
      <c r="A3561" s="161" t="str">
        <f>IF(ISBLANK('Nomenklatur komplett'!Q3561),"",'Nomenklatur komplett'!Q3561)</f>
        <v/>
      </c>
      <c r="B3561" s="161">
        <f>IF(ISBLANK('Nomenklatur komplett'!R3561),"",'Nomenklatur komplett'!R3561)</f>
        <v>10339</v>
      </c>
      <c r="C3561" s="162" t="str">
        <f>IF(ISBLANK('Nomenklatur komplett'!S3561),"-",'Nomenklatur komplett'!S3561)</f>
        <v>Wilihof</v>
      </c>
    </row>
    <row r="3562" spans="1:3" x14ac:dyDescent="0.2">
      <c r="A3562" s="161">
        <f>IF(ISBLANK('Nomenklatur komplett'!Q3562),"",'Nomenklatur komplett'!Q3562)</f>
        <v>423</v>
      </c>
      <c r="B3562" s="161">
        <f>IF(ISBLANK('Nomenklatur komplett'!R3562),"",'Nomenklatur komplett'!R3562)</f>
        <v>15080</v>
      </c>
      <c r="C3562" s="162" t="str">
        <f>IF(ISBLANK('Nomenklatur komplett'!S3562),"-",'Nomenklatur komplett'!S3562)</f>
        <v>Willadingen</v>
      </c>
    </row>
    <row r="3563" spans="1:3" x14ac:dyDescent="0.2">
      <c r="A3563" s="161">
        <f>IF(ISBLANK('Nomenklatur komplett'!Q3563),"",'Nomenklatur komplett'!Q3563)</f>
        <v>1151</v>
      </c>
      <c r="B3563" s="161">
        <f>IF(ISBLANK('Nomenklatur komplett'!R3563),"",'Nomenklatur komplett'!R3563)</f>
        <v>16591</v>
      </c>
      <c r="C3563" s="162" t="str">
        <f>IF(ISBLANK('Nomenklatur komplett'!S3563),"-",'Nomenklatur komplett'!S3563)</f>
        <v>Willisau</v>
      </c>
    </row>
    <row r="3564" spans="1:3" x14ac:dyDescent="0.2">
      <c r="A3564" s="161" t="str">
        <f>IF(ISBLANK('Nomenklatur komplett'!Q3564),"",'Nomenklatur komplett'!Q3564)</f>
        <v/>
      </c>
      <c r="B3564" s="161">
        <f>IF(ISBLANK('Nomenklatur komplett'!R3564),"",'Nomenklatur komplett'!R3564)</f>
        <v>10341</v>
      </c>
      <c r="C3564" s="162" t="str">
        <f>IF(ISBLANK('Nomenklatur komplett'!S3564),"-",'Nomenklatur komplett'!S3564)</f>
        <v>Willisau Land</v>
      </c>
    </row>
    <row r="3565" spans="1:3" x14ac:dyDescent="0.2">
      <c r="A3565" s="161" t="str">
        <f>IF(ISBLANK('Nomenklatur komplett'!Q3565),"",'Nomenklatur komplett'!Q3565)</f>
        <v/>
      </c>
      <c r="B3565" s="161">
        <f>IF(ISBLANK('Nomenklatur komplett'!R3565),"",'Nomenklatur komplett'!R3565)</f>
        <v>10342</v>
      </c>
      <c r="C3565" s="162" t="str">
        <f>IF(ISBLANK('Nomenklatur komplett'!S3565),"-",'Nomenklatur komplett'!S3565)</f>
        <v>Willisau Stadt</v>
      </c>
    </row>
    <row r="3566" spans="1:3" x14ac:dyDescent="0.2">
      <c r="A3566" s="161" t="str">
        <f>IF(ISBLANK('Nomenklatur komplett'!Q3566),"",'Nomenklatur komplett'!Q3566)</f>
        <v/>
      </c>
      <c r="B3566" s="161">
        <f>IF(ISBLANK('Nomenklatur komplett'!R3566),"",'Nomenklatur komplett'!R3566)</f>
        <v>10343</v>
      </c>
      <c r="C3566" s="162" t="str">
        <f>IF(ISBLANK('Nomenklatur komplett'!S3566),"-",'Nomenklatur komplett'!S3566)</f>
        <v>Willisdorf</v>
      </c>
    </row>
    <row r="3567" spans="1:3" x14ac:dyDescent="0.2">
      <c r="A3567" s="161">
        <f>IF(ISBLANK('Nomenklatur komplett'!Q3567),"",'Nomenklatur komplett'!Q3567)</f>
        <v>769</v>
      </c>
      <c r="B3567" s="161">
        <f>IF(ISBLANK('Nomenklatur komplett'!R3567),"",'Nomenklatur komplett'!R3567)</f>
        <v>15268</v>
      </c>
      <c r="C3567" s="162" t="str">
        <f>IF(ISBLANK('Nomenklatur komplett'!S3567),"-",'Nomenklatur komplett'!S3567)</f>
        <v>Wimmis</v>
      </c>
    </row>
    <row r="3568" spans="1:3" x14ac:dyDescent="0.2">
      <c r="A3568" s="161">
        <f>IF(ISBLANK('Nomenklatur komplett'!Q3568),"",'Nomenklatur komplett'!Q3568)</f>
        <v>4123</v>
      </c>
      <c r="B3568" s="161">
        <f>IF(ISBLANK('Nomenklatur komplett'!R3568),"",'Nomenklatur komplett'!R3568)</f>
        <v>10360</v>
      </c>
      <c r="C3568" s="162" t="str">
        <f>IF(ISBLANK('Nomenklatur komplett'!S3568),"-",'Nomenklatur komplett'!S3568)</f>
        <v>Windisch</v>
      </c>
    </row>
    <row r="3569" spans="1:3" x14ac:dyDescent="0.2">
      <c r="A3569" s="161" t="str">
        <f>IF(ISBLANK('Nomenklatur komplett'!Q3569),"",'Nomenklatur komplett'!Q3569)</f>
        <v/>
      </c>
      <c r="B3569" s="161">
        <f>IF(ISBLANK('Nomenklatur komplett'!R3569),"",'Nomenklatur komplett'!R3569)</f>
        <v>16352</v>
      </c>
      <c r="C3569" s="162" t="str">
        <f>IF(ISBLANK('Nomenklatur komplett'!S3569),"-",'Nomenklatur komplett'!S3569)</f>
        <v>Windlach</v>
      </c>
    </row>
    <row r="3570" spans="1:3" x14ac:dyDescent="0.2">
      <c r="A3570" s="161" t="str">
        <f>IF(ISBLANK('Nomenklatur komplett'!Q3570),"",'Nomenklatur komplett'!Q3570)</f>
        <v/>
      </c>
      <c r="B3570" s="161">
        <f>IF(ISBLANK('Nomenklatur komplett'!R3570),"",'Nomenklatur komplett'!R3570)</f>
        <v>10345</v>
      </c>
      <c r="C3570" s="162" t="str">
        <f>IF(ISBLANK('Nomenklatur komplett'!S3570),"-",'Nomenklatur komplett'!S3570)</f>
        <v>Winikon</v>
      </c>
    </row>
    <row r="3571" spans="1:3" x14ac:dyDescent="0.2">
      <c r="A3571" s="161" t="str">
        <f>IF(ISBLANK('Nomenklatur komplett'!Q3571),"",'Nomenklatur komplett'!Q3571)</f>
        <v/>
      </c>
      <c r="B3571" s="161">
        <f>IF(ISBLANK('Nomenklatur komplett'!R3571),"",'Nomenklatur komplett'!R3571)</f>
        <v>11319</v>
      </c>
      <c r="C3571" s="162" t="str">
        <f>IF(ISBLANK('Nomenklatur komplett'!S3571),"-",'Nomenklatur komplett'!S3571)</f>
        <v>Winistorf</v>
      </c>
    </row>
    <row r="3572" spans="1:3" x14ac:dyDescent="0.2">
      <c r="A3572" s="161">
        <f>IF(ISBLANK('Nomenklatur komplett'!Q3572),"",'Nomenklatur komplett'!Q3572)</f>
        <v>72</v>
      </c>
      <c r="B3572" s="161">
        <f>IF(ISBLANK('Nomenklatur komplett'!R3572),"",'Nomenklatur komplett'!R3572)</f>
        <v>10331</v>
      </c>
      <c r="C3572" s="162" t="str">
        <f>IF(ISBLANK('Nomenklatur komplett'!S3572),"-",'Nomenklatur komplett'!S3572)</f>
        <v>Winkel</v>
      </c>
    </row>
    <row r="3573" spans="1:3" x14ac:dyDescent="0.2">
      <c r="A3573" s="161">
        <f>IF(ISBLANK('Nomenklatur komplett'!Q3573),"",'Nomenklatur komplett'!Q3573)</f>
        <v>2866</v>
      </c>
      <c r="B3573" s="161">
        <f>IF(ISBLANK('Nomenklatur komplett'!R3573),"",'Nomenklatur komplett'!R3573)</f>
        <v>13805</v>
      </c>
      <c r="C3573" s="162" t="str">
        <f>IF(ISBLANK('Nomenklatur komplett'!S3573),"-",'Nomenklatur komplett'!S3573)</f>
        <v>Wintersingen</v>
      </c>
    </row>
    <row r="3574" spans="1:3" x14ac:dyDescent="0.2">
      <c r="A3574" s="161">
        <f>IF(ISBLANK('Nomenklatur komplett'!Q3574),"",'Nomenklatur komplett'!Q3574)</f>
        <v>230</v>
      </c>
      <c r="B3574" s="161">
        <f>IF(ISBLANK('Nomenklatur komplett'!R3574),"",'Nomenklatur komplett'!R3574)</f>
        <v>10347</v>
      </c>
      <c r="C3574" s="162" t="str">
        <f>IF(ISBLANK('Nomenklatur komplett'!S3574),"-",'Nomenklatur komplett'!S3574)</f>
        <v>Winterthur</v>
      </c>
    </row>
    <row r="3575" spans="1:3" x14ac:dyDescent="0.2">
      <c r="A3575" s="161">
        <f>IF(ISBLANK('Nomenklatur komplett'!Q3575),"",'Nomenklatur komplett'!Q3575)</f>
        <v>2501</v>
      </c>
      <c r="B3575" s="161">
        <f>IF(ISBLANK('Nomenklatur komplett'!R3575),"",'Nomenklatur komplett'!R3575)</f>
        <v>10348</v>
      </c>
      <c r="C3575" s="162" t="str">
        <f>IF(ISBLANK('Nomenklatur komplett'!S3575),"-",'Nomenklatur komplett'!S3575)</f>
        <v>Winznau</v>
      </c>
    </row>
    <row r="3576" spans="1:3" x14ac:dyDescent="0.2">
      <c r="A3576" s="161" t="str">
        <f>IF(ISBLANK('Nomenklatur komplett'!Q3576),"",'Nomenklatur komplett'!Q3576)</f>
        <v/>
      </c>
      <c r="B3576" s="161">
        <f>IF(ISBLANK('Nomenklatur komplett'!R3576),"",'Nomenklatur komplett'!R3576)</f>
        <v>16289</v>
      </c>
      <c r="C3576" s="162" t="str">
        <f>IF(ISBLANK('Nomenklatur komplett'!S3576),"-",'Nomenklatur komplett'!S3576)</f>
        <v>Wipkingen</v>
      </c>
    </row>
    <row r="3577" spans="1:3" x14ac:dyDescent="0.2">
      <c r="A3577" s="161">
        <f>IF(ISBLANK('Nomenklatur komplett'!Q3577),"",'Nomenklatur komplett'!Q3577)</f>
        <v>2502</v>
      </c>
      <c r="B3577" s="161">
        <f>IF(ISBLANK('Nomenklatur komplett'!R3577),"",'Nomenklatur komplett'!R3577)</f>
        <v>10349</v>
      </c>
      <c r="C3577" s="162" t="str">
        <f>IF(ISBLANK('Nomenklatur komplett'!S3577),"-",'Nomenklatur komplett'!S3577)</f>
        <v>Wisen (SO)</v>
      </c>
    </row>
    <row r="3578" spans="1:3" x14ac:dyDescent="0.2">
      <c r="A3578" s="161">
        <f>IF(ISBLANK('Nomenklatur komplett'!Q3578),"",'Nomenklatur komplett'!Q3578)</f>
        <v>4322</v>
      </c>
      <c r="B3578" s="161">
        <f>IF(ISBLANK('Nomenklatur komplett'!R3578),"",'Nomenklatur komplett'!R3578)</f>
        <v>10350</v>
      </c>
      <c r="C3578" s="162" t="str">
        <f>IF(ISBLANK('Nomenklatur komplett'!S3578),"-",'Nomenklatur komplett'!S3578)</f>
        <v>Wislikofen</v>
      </c>
    </row>
    <row r="3579" spans="1:3" x14ac:dyDescent="0.2">
      <c r="A3579" s="161" t="str">
        <f>IF(ISBLANK('Nomenklatur komplett'!Q3579),"",'Nomenklatur komplett'!Q3579)</f>
        <v/>
      </c>
      <c r="B3579" s="161">
        <f>IF(ISBLANK('Nomenklatur komplett'!R3579),"",'Nomenklatur komplett'!R3579)</f>
        <v>16461</v>
      </c>
      <c r="C3579" s="162" t="str">
        <f>IF(ISBLANK('Nomenklatur komplett'!S3579),"-",'Nomenklatur komplett'!S3579)</f>
        <v>Witikon</v>
      </c>
    </row>
    <row r="3580" spans="1:3" x14ac:dyDescent="0.2">
      <c r="A3580" s="161">
        <f>IF(ISBLANK('Nomenklatur komplett'!Q3580),"",'Nomenklatur komplett'!Q3580)</f>
        <v>3204</v>
      </c>
      <c r="B3580" s="161">
        <f>IF(ISBLANK('Nomenklatur komplett'!R3580),"",'Nomenklatur komplett'!R3580)</f>
        <v>14381</v>
      </c>
      <c r="C3580" s="162" t="str">
        <f>IF(ISBLANK('Nomenklatur komplett'!S3580),"-",'Nomenklatur komplett'!S3580)</f>
        <v>Wittenbach</v>
      </c>
    </row>
    <row r="3581" spans="1:3" x14ac:dyDescent="0.2">
      <c r="A3581" s="161" t="str">
        <f>IF(ISBLANK('Nomenklatur komplett'!Q3581),"",'Nomenklatur komplett'!Q3581)</f>
        <v/>
      </c>
      <c r="B3581" s="161">
        <f>IF(ISBLANK('Nomenklatur komplett'!R3581),"",'Nomenklatur komplett'!R3581)</f>
        <v>10351</v>
      </c>
      <c r="C3581" s="162" t="str">
        <f>IF(ISBLANK('Nomenklatur komplett'!S3581),"-",'Nomenklatur komplett'!S3581)</f>
        <v>Wittenwil</v>
      </c>
    </row>
    <row r="3582" spans="1:3" x14ac:dyDescent="0.2">
      <c r="A3582" s="161">
        <f>IF(ISBLANK('Nomenklatur komplett'!Q3582),"",'Nomenklatur komplett'!Q3582)</f>
        <v>2481</v>
      </c>
      <c r="B3582" s="161">
        <f>IF(ISBLANK('Nomenklatur komplett'!R3582),"",'Nomenklatur komplett'!R3582)</f>
        <v>10352</v>
      </c>
      <c r="C3582" s="162" t="str">
        <f>IF(ISBLANK('Nomenklatur komplett'!S3582),"-",'Nomenklatur komplett'!S3582)</f>
        <v>Witterswil</v>
      </c>
    </row>
    <row r="3583" spans="1:3" x14ac:dyDescent="0.2">
      <c r="A3583" s="161">
        <f>IF(ISBLANK('Nomenklatur komplett'!Q3583),"",'Nomenklatur komplett'!Q3583)</f>
        <v>2867</v>
      </c>
      <c r="B3583" s="161">
        <f>IF(ISBLANK('Nomenklatur komplett'!R3583),"",'Nomenklatur komplett'!R3583)</f>
        <v>13806</v>
      </c>
      <c r="C3583" s="162" t="str">
        <f>IF(ISBLANK('Nomenklatur komplett'!S3583),"-",'Nomenklatur komplett'!S3583)</f>
        <v>Wittinsburg</v>
      </c>
    </row>
    <row r="3584" spans="1:3" x14ac:dyDescent="0.2">
      <c r="A3584" s="161">
        <f>IF(ISBLANK('Nomenklatur komplett'!Q3584),"",'Nomenklatur komplett'!Q3584)</f>
        <v>4181</v>
      </c>
      <c r="B3584" s="161">
        <f>IF(ISBLANK('Nomenklatur komplett'!R3584),"",'Nomenklatur komplett'!R3584)</f>
        <v>10353</v>
      </c>
      <c r="C3584" s="162" t="str">
        <f>IF(ISBLANK('Nomenklatur komplett'!S3584),"-",'Nomenklatur komplett'!S3584)</f>
        <v>Wittnau</v>
      </c>
    </row>
    <row r="3585" spans="1:3" x14ac:dyDescent="0.2">
      <c r="A3585" s="161" t="str">
        <f>IF(ISBLANK('Nomenklatur komplett'!Q3585),"",'Nomenklatur komplett'!Q3585)</f>
        <v/>
      </c>
      <c r="B3585" s="161">
        <f>IF(ISBLANK('Nomenklatur komplett'!R3585),"",'Nomenklatur komplett'!R3585)</f>
        <v>16325</v>
      </c>
      <c r="C3585" s="162" t="str">
        <f>IF(ISBLANK('Nomenklatur komplett'!S3585),"-",'Nomenklatur komplett'!S3585)</f>
        <v>Wittwil</v>
      </c>
    </row>
    <row r="3586" spans="1:3" x14ac:dyDescent="0.2">
      <c r="A3586" s="161">
        <f>IF(ISBLANK('Nomenklatur komplett'!Q3586),"",'Nomenklatur komplett'!Q3586)</f>
        <v>4082</v>
      </c>
      <c r="B3586" s="161">
        <f>IF(ISBLANK('Nomenklatur komplett'!R3586),"",'Nomenklatur komplett'!R3586)</f>
        <v>10354</v>
      </c>
      <c r="C3586" s="162" t="str">
        <f>IF(ISBLANK('Nomenklatur komplett'!S3586),"-",'Nomenklatur komplett'!S3586)</f>
        <v>Wohlen (AG)</v>
      </c>
    </row>
    <row r="3587" spans="1:3" x14ac:dyDescent="0.2">
      <c r="A3587" s="161">
        <f>IF(ISBLANK('Nomenklatur komplett'!Q3587),"",'Nomenklatur komplett'!Q3587)</f>
        <v>360</v>
      </c>
      <c r="B3587" s="161">
        <f>IF(ISBLANK('Nomenklatur komplett'!R3587),"",'Nomenklatur komplett'!R3587)</f>
        <v>15038</v>
      </c>
      <c r="C3587" s="162" t="str">
        <f>IF(ISBLANK('Nomenklatur komplett'!S3587),"-",'Nomenklatur komplett'!S3587)</f>
        <v>Wohlen bei Bern</v>
      </c>
    </row>
    <row r="3588" spans="1:3" x14ac:dyDescent="0.2">
      <c r="A3588" s="161">
        <f>IF(ISBLANK('Nomenklatur komplett'!Q3588),"",'Nomenklatur komplett'!Q3588)</f>
        <v>4046</v>
      </c>
      <c r="B3588" s="161">
        <f>IF(ISBLANK('Nomenklatur komplett'!R3588),"",'Nomenklatur komplett'!R3588)</f>
        <v>10356</v>
      </c>
      <c r="C3588" s="162" t="str">
        <f>IF(ISBLANK('Nomenklatur komplett'!S3588),"-",'Nomenklatur komplett'!S3588)</f>
        <v>Wohlenschwil</v>
      </c>
    </row>
    <row r="3589" spans="1:3" x14ac:dyDescent="0.2">
      <c r="A3589" s="161">
        <f>IF(ISBLANK('Nomenklatur komplett'!Q3589),"",'Nomenklatur komplett'!Q3589)</f>
        <v>1511</v>
      </c>
      <c r="B3589" s="161">
        <f>IF(ISBLANK('Nomenklatur komplett'!R3589),"",'Nomenklatur komplett'!R3589)</f>
        <v>10357</v>
      </c>
      <c r="C3589" s="162" t="str">
        <f>IF(ISBLANK('Nomenklatur komplett'!S3589),"-",'Nomenklatur komplett'!S3589)</f>
        <v>Wolfenschiessen</v>
      </c>
    </row>
    <row r="3590" spans="1:3" x14ac:dyDescent="0.2">
      <c r="A3590" s="161">
        <f>IF(ISBLANK('Nomenklatur komplett'!Q3590),"",'Nomenklatur komplett'!Q3590)</f>
        <v>3038</v>
      </c>
      <c r="B3590" s="161">
        <f>IF(ISBLANK('Nomenklatur komplett'!R3590),"",'Nomenklatur komplett'!R3590)</f>
        <v>10358</v>
      </c>
      <c r="C3590" s="162" t="str">
        <f>IF(ISBLANK('Nomenklatur komplett'!S3590),"-",'Nomenklatur komplett'!S3590)</f>
        <v>Wolfhalden</v>
      </c>
    </row>
    <row r="3591" spans="1:3" x14ac:dyDescent="0.2">
      <c r="A3591" s="161" t="str">
        <f>IF(ISBLANK('Nomenklatur komplett'!Q3591),"",'Nomenklatur komplett'!Q3591)</f>
        <v/>
      </c>
      <c r="B3591" s="161">
        <f>IF(ISBLANK('Nomenklatur komplett'!R3591),"",'Nomenklatur komplett'!R3591)</f>
        <v>10981</v>
      </c>
      <c r="C3591" s="162" t="str">
        <f>IF(ISBLANK('Nomenklatur komplett'!S3591),"-",'Nomenklatur komplett'!S3591)</f>
        <v>Wolfisberg</v>
      </c>
    </row>
    <row r="3592" spans="1:3" x14ac:dyDescent="0.2">
      <c r="A3592" s="161">
        <f>IF(ISBLANK('Nomenklatur komplett'!Q3592),"",'Nomenklatur komplett'!Q3592)</f>
        <v>2408</v>
      </c>
      <c r="B3592" s="161">
        <f>IF(ISBLANK('Nomenklatur komplett'!R3592),"",'Nomenklatur komplett'!R3592)</f>
        <v>13710</v>
      </c>
      <c r="C3592" s="162" t="str">
        <f>IF(ISBLANK('Nomenklatur komplett'!S3592),"-",'Nomenklatur komplett'!S3592)</f>
        <v>Wolfwil</v>
      </c>
    </row>
    <row r="3593" spans="1:3" x14ac:dyDescent="0.2">
      <c r="A3593" s="161">
        <f>IF(ISBLANK('Nomenklatur komplett'!Q3593),"",'Nomenklatur komplett'!Q3593)</f>
        <v>1107</v>
      </c>
      <c r="B3593" s="161">
        <f>IF(ISBLANK('Nomenklatur komplett'!R3593),"",'Nomenklatur komplett'!R3593)</f>
        <v>15525</v>
      </c>
      <c r="C3593" s="162" t="str">
        <f>IF(ISBLANK('Nomenklatur komplett'!S3593),"-",'Nomenklatur komplett'!S3593)</f>
        <v>Wolhusen</v>
      </c>
    </row>
    <row r="3594" spans="1:3" x14ac:dyDescent="0.2">
      <c r="A3594" s="161" t="str">
        <f>IF(ISBLANK('Nomenklatur komplett'!Q3594),"",'Nomenklatur komplett'!Q3594)</f>
        <v/>
      </c>
      <c r="B3594" s="161">
        <f>IF(ISBLANK('Nomenklatur komplett'!R3594),"",'Nomenklatur komplett'!R3594)</f>
        <v>16154</v>
      </c>
      <c r="C3594" s="162" t="str">
        <f>IF(ISBLANK('Nomenklatur komplett'!S3594),"-",'Nomenklatur komplett'!S3594)</f>
        <v>Wolhusen Markt</v>
      </c>
    </row>
    <row r="3595" spans="1:3" x14ac:dyDescent="0.2">
      <c r="A3595" s="161">
        <f>IF(ISBLANK('Nomenklatur komplett'!Q3595),"",'Nomenklatur komplett'!Q3595)</f>
        <v>1323</v>
      </c>
      <c r="B3595" s="161">
        <f>IF(ISBLANK('Nomenklatur komplett'!R3595),"",'Nomenklatur komplett'!R3595)</f>
        <v>10314</v>
      </c>
      <c r="C3595" s="162" t="str">
        <f>IF(ISBLANK('Nomenklatur komplett'!S3595),"-",'Nomenklatur komplett'!S3595)</f>
        <v>Wollerau</v>
      </c>
    </row>
    <row r="3596" spans="1:3" x14ac:dyDescent="0.2">
      <c r="A3596" s="161" t="str">
        <f>IF(ISBLANK('Nomenklatur komplett'!Q3596),"",'Nomenklatur komplett'!Q3596)</f>
        <v/>
      </c>
      <c r="B3596" s="161">
        <f>IF(ISBLANK('Nomenklatur komplett'!R3596),"",'Nomenklatur komplett'!R3596)</f>
        <v>16288</v>
      </c>
      <c r="C3596" s="162" t="str">
        <f>IF(ISBLANK('Nomenklatur komplett'!S3596),"-",'Nomenklatur komplett'!S3596)</f>
        <v>Wollishofen</v>
      </c>
    </row>
    <row r="3597" spans="1:3" x14ac:dyDescent="0.2">
      <c r="A3597" s="161">
        <f>IF(ISBLANK('Nomenklatur komplett'!Q3597),"",'Nomenklatur komplett'!Q3597)</f>
        <v>627</v>
      </c>
      <c r="B3597" s="161">
        <f>IF(ISBLANK('Nomenklatur komplett'!R3597),"",'Nomenklatur komplett'!R3597)</f>
        <v>15189</v>
      </c>
      <c r="C3597" s="162" t="str">
        <f>IF(ISBLANK('Nomenklatur komplett'!S3597),"-",'Nomenklatur komplett'!S3597)</f>
        <v>Worb</v>
      </c>
    </row>
    <row r="3598" spans="1:3" x14ac:dyDescent="0.2">
      <c r="A3598" s="161">
        <f>IF(ISBLANK('Nomenklatur komplett'!Q3598),"",'Nomenklatur komplett'!Q3598)</f>
        <v>755</v>
      </c>
      <c r="B3598" s="161">
        <f>IF(ISBLANK('Nomenklatur komplett'!R3598),"",'Nomenklatur komplett'!R3598)</f>
        <v>15259</v>
      </c>
      <c r="C3598" s="162" t="str">
        <f>IF(ISBLANK('Nomenklatur komplett'!S3598),"-",'Nomenklatur komplett'!S3598)</f>
        <v>Worben</v>
      </c>
    </row>
    <row r="3599" spans="1:3" x14ac:dyDescent="0.2">
      <c r="A3599" s="161">
        <f>IF(ISBLANK('Nomenklatur komplett'!Q3599),"",'Nomenklatur komplett'!Q3599)</f>
        <v>4791</v>
      </c>
      <c r="B3599" s="161">
        <f>IF(ISBLANK('Nomenklatur komplett'!R3599),"",'Nomenklatur komplett'!R3599)</f>
        <v>15418</v>
      </c>
      <c r="C3599" s="162" t="str">
        <f>IF(ISBLANK('Nomenklatur komplett'!S3599),"-",'Nomenklatur komplett'!S3599)</f>
        <v>Wuppenau</v>
      </c>
    </row>
    <row r="3600" spans="1:3" x14ac:dyDescent="0.2">
      <c r="A3600" s="161">
        <f>IF(ISBLANK('Nomenklatur komplett'!Q3600),"",'Nomenklatur komplett'!Q3600)</f>
        <v>345</v>
      </c>
      <c r="B3600" s="161">
        <f>IF(ISBLANK('Nomenklatur komplett'!R3600),"",'Nomenklatur komplett'!R3600)</f>
        <v>15028</v>
      </c>
      <c r="C3600" s="162" t="str">
        <f>IF(ISBLANK('Nomenklatur komplett'!S3600),"-",'Nomenklatur komplett'!S3600)</f>
        <v>Wynau</v>
      </c>
    </row>
    <row r="3601" spans="1:3" x14ac:dyDescent="0.2">
      <c r="A3601" s="161">
        <f>IF(ISBLANK('Nomenklatur komplett'!Q3601),"",'Nomenklatur komplett'!Q3601)</f>
        <v>424</v>
      </c>
      <c r="B3601" s="161">
        <f>IF(ISBLANK('Nomenklatur komplett'!R3601),"",'Nomenklatur komplett'!R3601)</f>
        <v>15081</v>
      </c>
      <c r="C3601" s="162" t="str">
        <f>IF(ISBLANK('Nomenklatur komplett'!S3601),"-",'Nomenklatur komplett'!S3601)</f>
        <v>Wynigen</v>
      </c>
    </row>
    <row r="3602" spans="1:3" x14ac:dyDescent="0.2">
      <c r="A3602" s="161">
        <f>IF(ISBLANK('Nomenklatur komplett'!Q3602),"",'Nomenklatur komplett'!Q3602)</f>
        <v>960</v>
      </c>
      <c r="B3602" s="161">
        <f>IF(ISBLANK('Nomenklatur komplett'!R3602),"",'Nomenklatur komplett'!R3602)</f>
        <v>15355</v>
      </c>
      <c r="C3602" s="162" t="str">
        <f>IF(ISBLANK('Nomenklatur komplett'!S3602),"-",'Nomenklatur komplett'!S3602)</f>
        <v>Wyssachen</v>
      </c>
    </row>
    <row r="3603" spans="1:3" x14ac:dyDescent="0.2">
      <c r="A3603" s="161" t="str">
        <f>IF(ISBLANK('Nomenklatur komplett'!Q3603),"",'Nomenklatur komplett'!Q3603)</f>
        <v/>
      </c>
      <c r="B3603" s="161">
        <f>IF(ISBLANK('Nomenklatur komplett'!R3603),"",'Nomenklatur komplett'!R3603)</f>
        <v>16357</v>
      </c>
      <c r="C3603" s="162" t="str">
        <f>IF(ISBLANK('Nomenklatur komplett'!S3603),"-",'Nomenklatur komplett'!S3603)</f>
        <v>Wyssachengraben</v>
      </c>
    </row>
    <row r="3604" spans="1:3" x14ac:dyDescent="0.2">
      <c r="A3604" s="161">
        <f>IF(ISBLANK('Nomenklatur komplett'!Q3604),"",'Nomenklatur komplett'!Q3604)</f>
        <v>293</v>
      </c>
      <c r="B3604" s="161">
        <f>IF(ISBLANK('Nomenklatur komplett'!R3604),"",'Nomenklatur komplett'!R3604)</f>
        <v>16123</v>
      </c>
      <c r="C3604" s="162" t="str">
        <f>IF(ISBLANK('Nomenklatur komplett'!S3604),"-",'Nomenklatur komplett'!S3604)</f>
        <v>Wädenswil</v>
      </c>
    </row>
    <row r="3605" spans="1:3" x14ac:dyDescent="0.2">
      <c r="A3605" s="161">
        <f>IF(ISBLANK('Nomenklatur komplett'!Q3605),"",'Nomenklatur komplett'!Q3605)</f>
        <v>4701</v>
      </c>
      <c r="B3605" s="161">
        <f>IF(ISBLANK('Nomenklatur komplett'!R3605),"",'Nomenklatur komplett'!R3605)</f>
        <v>15432</v>
      </c>
      <c r="C3605" s="162" t="str">
        <f>IF(ISBLANK('Nomenklatur komplett'!S3605),"-",'Nomenklatur komplett'!S3605)</f>
        <v>Wäldi</v>
      </c>
    </row>
    <row r="3606" spans="1:3" x14ac:dyDescent="0.2">
      <c r="A3606" s="161">
        <f>IF(ISBLANK('Nomenklatur komplett'!Q3606),"",'Nomenklatur komplett'!Q3606)</f>
        <v>4781</v>
      </c>
      <c r="B3606" s="161">
        <f>IF(ISBLANK('Nomenklatur komplett'!R3606),"",'Nomenklatur komplett'!R3606)</f>
        <v>15441</v>
      </c>
      <c r="C3606" s="162" t="str">
        <f>IF(ISBLANK('Nomenklatur komplett'!S3606),"-",'Nomenklatur komplett'!S3606)</f>
        <v>Wängi</v>
      </c>
    </row>
    <row r="3607" spans="1:3" x14ac:dyDescent="0.2">
      <c r="A3607" s="161">
        <f>IF(ISBLANK('Nomenklatur komplett'!Q3607),"",'Nomenklatur komplett'!Q3607)</f>
        <v>4182</v>
      </c>
      <c r="B3607" s="161">
        <f>IF(ISBLANK('Nomenklatur komplett'!R3607),"",'Nomenklatur komplett'!R3607)</f>
        <v>10359</v>
      </c>
      <c r="C3607" s="162" t="str">
        <f>IF(ISBLANK('Nomenklatur komplett'!S3607),"-",'Nomenklatur komplett'!S3607)</f>
        <v>Wölflinswil</v>
      </c>
    </row>
    <row r="3608" spans="1:3" x14ac:dyDescent="0.2">
      <c r="A3608" s="161" t="str">
        <f>IF(ISBLANK('Nomenklatur komplett'!Q3608),"",'Nomenklatur komplett'!Q3608)</f>
        <v/>
      </c>
      <c r="B3608" s="161">
        <f>IF(ISBLANK('Nomenklatur komplett'!R3608),"",'Nomenklatur komplett'!R3608)</f>
        <v>16416</v>
      </c>
      <c r="C3608" s="162" t="str">
        <f>IF(ISBLANK('Nomenklatur komplett'!S3608),"-",'Nomenklatur komplett'!S3608)</f>
        <v>Wülflingen</v>
      </c>
    </row>
    <row r="3609" spans="1:3" x14ac:dyDescent="0.2">
      <c r="A3609" s="161" t="str">
        <f>IF(ISBLANK('Nomenklatur komplett'!Q3609),"",'Nomenklatur komplett'!Q3609)</f>
        <v/>
      </c>
      <c r="B3609" s="161">
        <f>IF(ISBLANK('Nomenklatur komplett'!R3609),"",'Nomenklatur komplett'!R3609)</f>
        <v>11207</v>
      </c>
      <c r="C3609" s="162" t="str">
        <f>IF(ISBLANK('Nomenklatur komplett'!S3609),"-",'Nomenklatur komplett'!S3609)</f>
        <v>Wünnewil</v>
      </c>
    </row>
    <row r="3610" spans="1:3" x14ac:dyDescent="0.2">
      <c r="A3610" s="161">
        <f>IF(ISBLANK('Nomenklatur komplett'!Q3610),"",'Nomenklatur komplett'!Q3610)</f>
        <v>2309</v>
      </c>
      <c r="B3610" s="161">
        <f>IF(ISBLANK('Nomenklatur komplett'!R3610),"",'Nomenklatur komplett'!R3610)</f>
        <v>13232</v>
      </c>
      <c r="C3610" s="162" t="str">
        <f>IF(ISBLANK('Nomenklatur komplett'!S3610),"-",'Nomenklatur komplett'!S3610)</f>
        <v>Wünnewil-Flamatt</v>
      </c>
    </row>
    <row r="3611" spans="1:3" x14ac:dyDescent="0.2">
      <c r="A3611" s="161">
        <f>IF(ISBLANK('Nomenklatur komplett'!Q3611),"",'Nomenklatur komplett'!Q3611)</f>
        <v>4047</v>
      </c>
      <c r="B3611" s="161">
        <f>IF(ISBLANK('Nomenklatur komplett'!R3611),"",'Nomenklatur komplett'!R3611)</f>
        <v>10344</v>
      </c>
      <c r="C3611" s="162" t="str">
        <f>IF(ISBLANK('Nomenklatur komplett'!S3611),"-",'Nomenklatur komplett'!S3611)</f>
        <v>Würenlingen</v>
      </c>
    </row>
    <row r="3612" spans="1:3" x14ac:dyDescent="0.2">
      <c r="A3612" s="161">
        <f>IF(ISBLANK('Nomenklatur komplett'!Q3612),"",'Nomenklatur komplett'!Q3612)</f>
        <v>4048</v>
      </c>
      <c r="B3612" s="161">
        <f>IF(ISBLANK('Nomenklatur komplett'!R3612),"",'Nomenklatur komplett'!R3612)</f>
        <v>10303</v>
      </c>
      <c r="C3612" s="162" t="str">
        <f>IF(ISBLANK('Nomenklatur komplett'!S3612),"-",'Nomenklatur komplett'!S3612)</f>
        <v>Würenlos</v>
      </c>
    </row>
    <row r="3613" spans="1:3" x14ac:dyDescent="0.2">
      <c r="A3613" s="161">
        <f>IF(ISBLANK('Nomenklatur komplett'!Q3613),"",'Nomenklatur komplett'!Q3613)</f>
        <v>5655</v>
      </c>
      <c r="B3613" s="161">
        <f>IF(ISBLANK('Nomenklatur komplett'!R3613),"",'Nomenklatur komplett'!R3613)</f>
        <v>14913</v>
      </c>
      <c r="C3613" s="162" t="str">
        <f>IF(ISBLANK('Nomenklatur komplett'!S3613),"-",'Nomenklatur komplett'!S3613)</f>
        <v>Yens</v>
      </c>
    </row>
    <row r="3614" spans="1:3" x14ac:dyDescent="0.2">
      <c r="A3614" s="161" t="str">
        <f>IF(ISBLANK('Nomenklatur komplett'!Q3614),"",'Nomenklatur komplett'!Q3614)</f>
        <v/>
      </c>
      <c r="B3614" s="161">
        <f>IF(ISBLANK('Nomenklatur komplett'!R3614),"",'Nomenklatur komplett'!R3614)</f>
        <v>11339</v>
      </c>
      <c r="C3614" s="162" t="str">
        <f>IF(ISBLANK('Nomenklatur komplett'!S3614),"-",'Nomenklatur komplett'!S3614)</f>
        <v>Yverdon</v>
      </c>
    </row>
    <row r="3615" spans="1:3" x14ac:dyDescent="0.2">
      <c r="A3615" s="161">
        <f>IF(ISBLANK('Nomenklatur komplett'!Q3615),"",'Nomenklatur komplett'!Q3615)</f>
        <v>5938</v>
      </c>
      <c r="B3615" s="161">
        <f>IF(ISBLANK('Nomenklatur komplett'!R3615),"",'Nomenklatur komplett'!R3615)</f>
        <v>15497</v>
      </c>
      <c r="C3615" s="162" t="str">
        <f>IF(ISBLANK('Nomenklatur komplett'!S3615),"-",'Nomenklatur komplett'!S3615)</f>
        <v>Yverdon-les-Bains</v>
      </c>
    </row>
    <row r="3616" spans="1:3" x14ac:dyDescent="0.2">
      <c r="A3616" s="161">
        <f>IF(ISBLANK('Nomenklatur komplett'!Q3616),"",'Nomenklatur komplett'!Q3616)</f>
        <v>5939</v>
      </c>
      <c r="B3616" s="161">
        <f>IF(ISBLANK('Nomenklatur komplett'!R3616),"",'Nomenklatur komplett'!R3616)</f>
        <v>14912</v>
      </c>
      <c r="C3616" s="162" t="str">
        <f>IF(ISBLANK('Nomenklatur komplett'!S3616),"-",'Nomenklatur komplett'!S3616)</f>
        <v>Yvonand</v>
      </c>
    </row>
    <row r="3617" spans="1:3" x14ac:dyDescent="0.2">
      <c r="A3617" s="161">
        <f>IF(ISBLANK('Nomenklatur komplett'!Q3617),"",'Nomenklatur komplett'!Q3617)</f>
        <v>5415</v>
      </c>
      <c r="B3617" s="161">
        <f>IF(ISBLANK('Nomenklatur komplett'!R3617),"",'Nomenklatur komplett'!R3617)</f>
        <v>14911</v>
      </c>
      <c r="C3617" s="162" t="str">
        <f>IF(ISBLANK('Nomenklatur komplett'!S3617),"-",'Nomenklatur komplett'!S3617)</f>
        <v>Yvorne</v>
      </c>
    </row>
    <row r="3618" spans="1:3" x14ac:dyDescent="0.2">
      <c r="A3618" s="161" t="str">
        <f>IF(ISBLANK('Nomenklatur komplett'!Q3618),"",'Nomenklatur komplett'!Q3618)</f>
        <v/>
      </c>
      <c r="B3618" s="161">
        <f>IF(ISBLANK('Nomenklatur komplett'!R3618),"",'Nomenklatur komplett'!R3618)</f>
        <v>10536</v>
      </c>
      <c r="C3618" s="162" t="str">
        <f>IF(ISBLANK('Nomenklatur komplett'!S3618),"-",'Nomenklatur komplett'!S3618)</f>
        <v>Zauggenried</v>
      </c>
    </row>
    <row r="3619" spans="1:3" x14ac:dyDescent="0.2">
      <c r="A3619" s="161">
        <f>IF(ISBLANK('Nomenklatur komplett'!Q3619),"",'Nomenklatur komplett'!Q3619)</f>
        <v>2868</v>
      </c>
      <c r="B3619" s="161">
        <f>IF(ISBLANK('Nomenklatur komplett'!R3619),"",'Nomenklatur komplett'!R3619)</f>
        <v>13807</v>
      </c>
      <c r="C3619" s="162" t="str">
        <f>IF(ISBLANK('Nomenklatur komplett'!S3619),"-",'Nomenklatur komplett'!S3619)</f>
        <v>Zeglingen</v>
      </c>
    </row>
    <row r="3620" spans="1:3" x14ac:dyDescent="0.2">
      <c r="A3620" s="161">
        <f>IF(ISBLANK('Nomenklatur komplett'!Q3620),"",'Nomenklatur komplett'!Q3620)</f>
        <v>4183</v>
      </c>
      <c r="B3620" s="161">
        <f>IF(ISBLANK('Nomenklatur komplett'!R3620),"",'Nomenklatur komplett'!R3620)</f>
        <v>10309</v>
      </c>
      <c r="C3620" s="162" t="str">
        <f>IF(ISBLANK('Nomenklatur komplett'!S3620),"-",'Nomenklatur komplett'!S3620)</f>
        <v>Zeihen</v>
      </c>
    </row>
    <row r="3621" spans="1:3" x14ac:dyDescent="0.2">
      <c r="A3621" s="161">
        <f>IF(ISBLANK('Nomenklatur komplett'!Q3621),"",'Nomenklatur komplett'!Q3621)</f>
        <v>4263</v>
      </c>
      <c r="B3621" s="161">
        <f>IF(ISBLANK('Nomenklatur komplett'!R3621),"",'Nomenklatur komplett'!R3621)</f>
        <v>10310</v>
      </c>
      <c r="C3621" s="162" t="str">
        <f>IF(ISBLANK('Nomenklatur komplett'!S3621),"-",'Nomenklatur komplett'!S3621)</f>
        <v>Zeiningen</v>
      </c>
    </row>
    <row r="3622" spans="1:3" x14ac:dyDescent="0.2">
      <c r="A3622" s="161">
        <f>IF(ISBLANK('Nomenklatur komplett'!Q3622),"",'Nomenklatur komplett'!Q3622)</f>
        <v>1150</v>
      </c>
      <c r="B3622" s="161">
        <f>IF(ISBLANK('Nomenklatur komplett'!R3622),"",'Nomenklatur komplett'!R3622)</f>
        <v>15524</v>
      </c>
      <c r="C3622" s="162" t="str">
        <f>IF(ISBLANK('Nomenklatur komplett'!S3622),"-",'Nomenklatur komplett'!S3622)</f>
        <v>Zell (LU)</v>
      </c>
    </row>
    <row r="3623" spans="1:3" x14ac:dyDescent="0.2">
      <c r="A3623" s="161">
        <f>IF(ISBLANK('Nomenklatur komplett'!Q3623),"",'Nomenklatur komplett'!Q3623)</f>
        <v>231</v>
      </c>
      <c r="B3623" s="161">
        <f>IF(ISBLANK('Nomenklatur komplett'!R3623),"",'Nomenklatur komplett'!R3623)</f>
        <v>10312</v>
      </c>
      <c r="C3623" s="162" t="str">
        <f>IF(ISBLANK('Nomenklatur komplett'!S3623),"-",'Nomenklatur komplett'!S3623)</f>
        <v>Zell (ZH)</v>
      </c>
    </row>
    <row r="3624" spans="1:3" x14ac:dyDescent="0.2">
      <c r="A3624" s="161">
        <f>IF(ISBLANK('Nomenklatur komplett'!Q3624),"",'Nomenklatur komplett'!Q3624)</f>
        <v>6299</v>
      </c>
      <c r="B3624" s="161">
        <f>IF(ISBLANK('Nomenklatur komplett'!R3624),"",'Nomenklatur komplett'!R3624)</f>
        <v>10330</v>
      </c>
      <c r="C3624" s="162" t="str">
        <f>IF(ISBLANK('Nomenklatur komplett'!S3624),"-",'Nomenklatur komplett'!S3624)</f>
        <v>Zeneggen</v>
      </c>
    </row>
    <row r="3625" spans="1:3" x14ac:dyDescent="0.2">
      <c r="A3625" s="161">
        <f>IF(ISBLANK('Nomenklatur komplett'!Q3625),"",'Nomenklatur komplett'!Q3625)</f>
        <v>6300</v>
      </c>
      <c r="B3625" s="161">
        <f>IF(ISBLANK('Nomenklatur komplett'!R3625),"",'Nomenklatur komplett'!R3625)</f>
        <v>10315</v>
      </c>
      <c r="C3625" s="162" t="str">
        <f>IF(ISBLANK('Nomenklatur komplett'!S3625),"-",'Nomenklatur komplett'!S3625)</f>
        <v>Zermatt</v>
      </c>
    </row>
    <row r="3626" spans="1:3" x14ac:dyDescent="0.2">
      <c r="A3626" s="161">
        <f>IF(ISBLANK('Nomenklatur komplett'!Q3626),"",'Nomenklatur komplett'!Q3626)</f>
        <v>3746</v>
      </c>
      <c r="B3626" s="161">
        <f>IF(ISBLANK('Nomenklatur komplett'!R3626),"",'Nomenklatur komplett'!R3626)</f>
        <v>16066</v>
      </c>
      <c r="C3626" s="162" t="str">
        <f>IF(ISBLANK('Nomenklatur komplett'!S3626),"-",'Nomenklatur komplett'!S3626)</f>
        <v>Zernez</v>
      </c>
    </row>
    <row r="3627" spans="1:3" x14ac:dyDescent="0.2">
      <c r="A3627" s="161">
        <f>IF(ISBLANK('Nomenklatur komplett'!Q3627),"",'Nomenklatur komplett'!Q3627)</f>
        <v>4147</v>
      </c>
      <c r="B3627" s="161">
        <f>IF(ISBLANK('Nomenklatur komplett'!R3627),"",'Nomenklatur komplett'!R3627)</f>
        <v>10301</v>
      </c>
      <c r="C3627" s="162" t="str">
        <f>IF(ISBLANK('Nomenklatur komplett'!S3627),"-",'Nomenklatur komplett'!S3627)</f>
        <v>Zetzwil</v>
      </c>
    </row>
    <row r="3628" spans="1:3" x14ac:dyDescent="0.2">
      <c r="A3628" s="161" t="str">
        <f>IF(ISBLANK('Nomenklatur komplett'!Q3628),"",'Nomenklatur komplett'!Q3628)</f>
        <v/>
      </c>
      <c r="B3628" s="161">
        <f>IF(ISBLANK('Nomenklatur komplett'!R3628),"",'Nomenklatur komplett'!R3628)</f>
        <v>10317</v>
      </c>
      <c r="C3628" s="162" t="str">
        <f>IF(ISBLANK('Nomenklatur komplett'!S3628),"-",'Nomenklatur komplett'!S3628)</f>
        <v>Zezikon</v>
      </c>
    </row>
    <row r="3629" spans="1:3" x14ac:dyDescent="0.2">
      <c r="A3629" s="161">
        <f>IF(ISBLANK('Nomenklatur komplett'!Q3629),"",'Nomenklatur komplett'!Q3629)</f>
        <v>2834</v>
      </c>
      <c r="B3629" s="161">
        <f>IF(ISBLANK('Nomenklatur komplett'!R3629),"",'Nomenklatur komplett'!R3629)</f>
        <v>13779</v>
      </c>
      <c r="C3629" s="162" t="str">
        <f>IF(ISBLANK('Nomenklatur komplett'!S3629),"-",'Nomenklatur komplett'!S3629)</f>
        <v>Ziefen</v>
      </c>
    </row>
    <row r="3630" spans="1:3" x14ac:dyDescent="0.2">
      <c r="A3630" s="161">
        <f>IF(ISBLANK('Nomenklatur komplett'!Q3630),"",'Nomenklatur komplett'!Q3630)</f>
        <v>556</v>
      </c>
      <c r="B3630" s="161">
        <f>IF(ISBLANK('Nomenklatur komplett'!R3630),"",'Nomenklatur komplett'!R3630)</f>
        <v>15135</v>
      </c>
      <c r="C3630" s="162" t="str">
        <f>IF(ISBLANK('Nomenklatur komplett'!S3630),"-",'Nomenklatur komplett'!S3630)</f>
        <v>Zielebach</v>
      </c>
    </row>
    <row r="3631" spans="1:3" x14ac:dyDescent="0.2">
      <c r="A3631" s="161" t="str">
        <f>IF(ISBLANK('Nomenklatur komplett'!Q3631),"",'Nomenklatur komplett'!Q3631)</f>
        <v/>
      </c>
      <c r="B3631" s="161">
        <f>IF(ISBLANK('Nomenklatur komplett'!R3631),"",'Nomenklatur komplett'!R3631)</f>
        <v>10318</v>
      </c>
      <c r="C3631" s="162" t="str">
        <f>IF(ISBLANK('Nomenklatur komplett'!S3631),"-",'Nomenklatur komplett'!S3631)</f>
        <v>Zihlschlacht</v>
      </c>
    </row>
    <row r="3632" spans="1:3" x14ac:dyDescent="0.2">
      <c r="A3632" s="161">
        <f>IF(ISBLANK('Nomenklatur komplett'!Q3632),"",'Nomenklatur komplett'!Q3632)</f>
        <v>4511</v>
      </c>
      <c r="B3632" s="161">
        <f>IF(ISBLANK('Nomenklatur komplett'!R3632),"",'Nomenklatur komplett'!R3632)</f>
        <v>15452</v>
      </c>
      <c r="C3632" s="162" t="str">
        <f>IF(ISBLANK('Nomenklatur komplett'!S3632),"-",'Nomenklatur komplett'!S3632)</f>
        <v>Zihlschlacht-Sitterdorf</v>
      </c>
    </row>
    <row r="3633" spans="1:3" x14ac:dyDescent="0.2">
      <c r="A3633" s="161" t="str">
        <f>IF(ISBLANK('Nomenklatur komplett'!Q3633),"",'Nomenklatur komplett'!Q3633)</f>
        <v/>
      </c>
      <c r="B3633" s="161">
        <f>IF(ISBLANK('Nomenklatur komplett'!R3633),"",'Nomenklatur komplett'!R3633)</f>
        <v>16225</v>
      </c>
      <c r="C3633" s="162" t="str">
        <f>IF(ISBLANK('Nomenklatur komplett'!S3633),"-",'Nomenklatur komplett'!S3633)</f>
        <v>Zillis</v>
      </c>
    </row>
    <row r="3634" spans="1:3" x14ac:dyDescent="0.2">
      <c r="A3634" s="161">
        <f>IF(ISBLANK('Nomenklatur komplett'!Q3634),"",'Nomenklatur komplett'!Q3634)</f>
        <v>3712</v>
      </c>
      <c r="B3634" s="161">
        <f>IF(ISBLANK('Nomenklatur komplett'!R3634),"",'Nomenklatur komplett'!R3634)</f>
        <v>15992</v>
      </c>
      <c r="C3634" s="162" t="str">
        <f>IF(ISBLANK('Nomenklatur komplett'!S3634),"-",'Nomenklatur komplett'!S3634)</f>
        <v>Zillis-Reischen</v>
      </c>
    </row>
    <row r="3635" spans="1:3" x14ac:dyDescent="0.2">
      <c r="A3635" s="161" t="str">
        <f>IF(ISBLANK('Nomenklatur komplett'!Q3635),"",'Nomenklatur komplett'!Q3635)</f>
        <v/>
      </c>
      <c r="B3635" s="161">
        <f>IF(ISBLANK('Nomenklatur komplett'!R3635),"",'Nomenklatur komplett'!R3635)</f>
        <v>11077</v>
      </c>
      <c r="C3635" s="162" t="str">
        <f>IF(ISBLANK('Nomenklatur komplett'!S3635),"-",'Nomenklatur komplett'!S3635)</f>
        <v>Zimmerwald</v>
      </c>
    </row>
    <row r="3636" spans="1:3" x14ac:dyDescent="0.2">
      <c r="A3636" s="161">
        <f>IF(ISBLANK('Nomenklatur komplett'!Q3636),"",'Nomenklatur komplett'!Q3636)</f>
        <v>3947</v>
      </c>
      <c r="B3636" s="161">
        <f>IF(ISBLANK('Nomenklatur komplett'!R3636),"",'Nomenklatur komplett'!R3636)</f>
        <v>16031</v>
      </c>
      <c r="C3636" s="162" t="str">
        <f>IF(ISBLANK('Nomenklatur komplett'!S3636),"-",'Nomenklatur komplett'!S3636)</f>
        <v>Zizers</v>
      </c>
    </row>
    <row r="3637" spans="1:3" x14ac:dyDescent="0.2">
      <c r="A3637" s="161">
        <f>IF(ISBLANK('Nomenklatur komplett'!Q3637),"",'Nomenklatur komplett'!Q3637)</f>
        <v>4289</v>
      </c>
      <c r="B3637" s="161">
        <f>IF(ISBLANK('Nomenklatur komplett'!R3637),"",'Nomenklatur komplett'!R3637)</f>
        <v>14361</v>
      </c>
      <c r="C3637" s="162" t="str">
        <f>IF(ISBLANK('Nomenklatur komplett'!S3637),"-",'Nomenklatur komplett'!S3637)</f>
        <v>Zofingen</v>
      </c>
    </row>
    <row r="3638" spans="1:3" x14ac:dyDescent="0.2">
      <c r="A3638" s="161">
        <f>IF(ISBLANK('Nomenklatur komplett'!Q3638),"",'Nomenklatur komplett'!Q3638)</f>
        <v>361</v>
      </c>
      <c r="B3638" s="161">
        <f>IF(ISBLANK('Nomenklatur komplett'!R3638),"",'Nomenklatur komplett'!R3638)</f>
        <v>15039</v>
      </c>
      <c r="C3638" s="162" t="str">
        <f>IF(ISBLANK('Nomenklatur komplett'!S3638),"-",'Nomenklatur komplett'!S3638)</f>
        <v>Zollikofen</v>
      </c>
    </row>
    <row r="3639" spans="1:3" x14ac:dyDescent="0.2">
      <c r="A3639" s="161">
        <f>IF(ISBLANK('Nomenklatur komplett'!Q3639),"",'Nomenklatur komplett'!Q3639)</f>
        <v>161</v>
      </c>
      <c r="B3639" s="161">
        <f>IF(ISBLANK('Nomenklatur komplett'!R3639),"",'Nomenklatur komplett'!R3639)</f>
        <v>13683</v>
      </c>
      <c r="C3639" s="162" t="str">
        <f>IF(ISBLANK('Nomenklatur komplett'!S3639),"-",'Nomenklatur komplett'!S3639)</f>
        <v>Zollikon</v>
      </c>
    </row>
    <row r="3640" spans="1:3" x14ac:dyDescent="0.2">
      <c r="A3640" s="161" t="str">
        <f>IF(ISBLANK('Nomenklatur komplett'!Q3640),"",'Nomenklatur komplett'!Q3640)</f>
        <v/>
      </c>
      <c r="B3640" s="161">
        <f>IF(ISBLANK('Nomenklatur komplett'!R3640),"",'Nomenklatur komplett'!R3640)</f>
        <v>10321</v>
      </c>
      <c r="C3640" s="162" t="str">
        <f>IF(ISBLANK('Nomenklatur komplett'!S3640),"-",'Nomenklatur komplett'!S3640)</f>
        <v>Zuben</v>
      </c>
    </row>
    <row r="3641" spans="1:3" x14ac:dyDescent="0.2">
      <c r="A3641" s="161">
        <f>IF(ISBLANK('Nomenklatur komplett'!Q3641),"",'Nomenklatur komplett'!Q3641)</f>
        <v>2534</v>
      </c>
      <c r="B3641" s="161">
        <f>IF(ISBLANK('Nomenklatur komplett'!R3641),"",'Nomenklatur komplett'!R3641)</f>
        <v>13743</v>
      </c>
      <c r="C3641" s="162" t="str">
        <f>IF(ISBLANK('Nomenklatur komplett'!S3641),"-",'Nomenklatur komplett'!S3641)</f>
        <v>Zuchwil</v>
      </c>
    </row>
    <row r="3642" spans="1:3" x14ac:dyDescent="0.2">
      <c r="A3642" s="161">
        <f>IF(ISBLANK('Nomenklatur komplett'!Q3642),"",'Nomenklatur komplett'!Q3642)</f>
        <v>4083</v>
      </c>
      <c r="B3642" s="161">
        <f>IF(ISBLANK('Nomenklatur komplett'!R3642),"",'Nomenklatur komplett'!R3642)</f>
        <v>10322</v>
      </c>
      <c r="C3642" s="162" t="str">
        <f>IF(ISBLANK('Nomenklatur komplett'!S3642),"-",'Nomenklatur komplett'!S3642)</f>
        <v>Zufikon</v>
      </c>
    </row>
    <row r="3643" spans="1:3" x14ac:dyDescent="0.2">
      <c r="A3643" s="161">
        <f>IF(ISBLANK('Nomenklatur komplett'!Q3643),"",'Nomenklatur komplett'!Q3643)</f>
        <v>1711</v>
      </c>
      <c r="B3643" s="161">
        <f>IF(ISBLANK('Nomenklatur komplett'!R3643),"",'Nomenklatur komplett'!R3643)</f>
        <v>10323</v>
      </c>
      <c r="C3643" s="162" t="str">
        <f>IF(ISBLANK('Nomenklatur komplett'!S3643),"-",'Nomenklatur komplett'!S3643)</f>
        <v>Zug</v>
      </c>
    </row>
    <row r="3644" spans="1:3" x14ac:dyDescent="0.2">
      <c r="A3644" s="161">
        <f>IF(ISBLANK('Nomenklatur komplett'!Q3644),"",'Nomenklatur komplett'!Q3644)</f>
        <v>2622</v>
      </c>
      <c r="B3644" s="161">
        <f>IF(ISBLANK('Nomenklatur komplett'!R3644),"",'Nomenklatur komplett'!R3644)</f>
        <v>10324</v>
      </c>
      <c r="C3644" s="162" t="str">
        <f>IF(ISBLANK('Nomenklatur komplett'!S3644),"-",'Nomenklatur komplett'!S3644)</f>
        <v>Zullwil</v>
      </c>
    </row>
    <row r="3645" spans="1:3" x14ac:dyDescent="0.2">
      <c r="A3645" s="161" t="str">
        <f>IF(ISBLANK('Nomenklatur komplett'!Q3645),"",'Nomenklatur komplett'!Q3645)</f>
        <v/>
      </c>
      <c r="B3645" s="161">
        <f>IF(ISBLANK('Nomenklatur komplett'!R3645),"",'Nomenklatur komplett'!R3645)</f>
        <v>10325</v>
      </c>
      <c r="C3645" s="162" t="str">
        <f>IF(ISBLANK('Nomenklatur komplett'!S3645),"-",'Nomenklatur komplett'!S3645)</f>
        <v>Zumholz</v>
      </c>
    </row>
    <row r="3646" spans="1:3" x14ac:dyDescent="0.2">
      <c r="A3646" s="161">
        <f>IF(ISBLANK('Nomenklatur komplett'!Q3646),"",'Nomenklatur komplett'!Q3646)</f>
        <v>160</v>
      </c>
      <c r="B3646" s="161">
        <f>IF(ISBLANK('Nomenklatur komplett'!R3646),"",'Nomenklatur komplett'!R3646)</f>
        <v>10326</v>
      </c>
      <c r="C3646" s="162" t="str">
        <f>IF(ISBLANK('Nomenklatur komplett'!S3646),"-",'Nomenklatur komplett'!S3646)</f>
        <v>Zumikon</v>
      </c>
    </row>
    <row r="3647" spans="1:3" x14ac:dyDescent="0.2">
      <c r="A3647" s="161">
        <f>IF(ISBLANK('Nomenklatur komplett'!Q3647),"",'Nomenklatur komplett'!Q3647)</f>
        <v>2869</v>
      </c>
      <c r="B3647" s="161">
        <f>IF(ISBLANK('Nomenklatur komplett'!R3647),"",'Nomenklatur komplett'!R3647)</f>
        <v>13808</v>
      </c>
      <c r="C3647" s="162" t="str">
        <f>IF(ISBLANK('Nomenklatur komplett'!S3647),"-",'Nomenklatur komplett'!S3647)</f>
        <v>Zunzgen</v>
      </c>
    </row>
    <row r="3648" spans="1:3" x14ac:dyDescent="0.2">
      <c r="A3648" s="161">
        <f>IF(ISBLANK('Nomenklatur komplett'!Q3648),"",'Nomenklatur komplett'!Q3648)</f>
        <v>3791</v>
      </c>
      <c r="B3648" s="161">
        <f>IF(ISBLANK('Nomenklatur komplett'!R3648),"",'Nomenklatur komplett'!R3648)</f>
        <v>16011</v>
      </c>
      <c r="C3648" s="162" t="str">
        <f>IF(ISBLANK('Nomenklatur komplett'!S3648),"-",'Nomenklatur komplett'!S3648)</f>
        <v>Zuoz</v>
      </c>
    </row>
    <row r="3649" spans="1:3" x14ac:dyDescent="0.2">
      <c r="A3649" s="161" t="str">
        <f>IF(ISBLANK('Nomenklatur komplett'!Q3649),"",'Nomenklatur komplett'!Q3649)</f>
        <v/>
      </c>
      <c r="B3649" s="161">
        <f>IF(ISBLANK('Nomenklatur komplett'!R3649),"",'Nomenklatur komplett'!R3649)</f>
        <v>10328</v>
      </c>
      <c r="C3649" s="162" t="str">
        <f>IF(ISBLANK('Nomenklatur komplett'!S3649),"-",'Nomenklatur komplett'!S3649)</f>
        <v>Zurzach</v>
      </c>
    </row>
    <row r="3650" spans="1:3" x14ac:dyDescent="0.2">
      <c r="A3650" s="161">
        <f>IF(ISBLANK('Nomenklatur komplett'!Q3650),"",'Nomenklatur komplett'!Q3650)</f>
        <v>4264</v>
      </c>
      <c r="B3650" s="161">
        <f>IF(ISBLANK('Nomenklatur komplett'!R3650),"",'Nomenklatur komplett'!R3650)</f>
        <v>10329</v>
      </c>
      <c r="C3650" s="162" t="str">
        <f>IF(ISBLANK('Nomenklatur komplett'!S3650),"-",'Nomenklatur komplett'!S3650)</f>
        <v>Zuzgen</v>
      </c>
    </row>
    <row r="3651" spans="1:3" x14ac:dyDescent="0.2">
      <c r="A3651" s="161">
        <f>IF(ISBLANK('Nomenklatur komplett'!Q3651),"",'Nomenklatur komplett'!Q3651)</f>
        <v>557</v>
      </c>
      <c r="B3651" s="161">
        <f>IF(ISBLANK('Nomenklatur komplett'!R3651),"",'Nomenklatur komplett'!R3651)</f>
        <v>15136</v>
      </c>
      <c r="C3651" s="162" t="str">
        <f>IF(ISBLANK('Nomenklatur komplett'!S3651),"-",'Nomenklatur komplett'!S3651)</f>
        <v>Zuzwil (BE)</v>
      </c>
    </row>
    <row r="3652" spans="1:3" x14ac:dyDescent="0.2">
      <c r="A3652" s="161">
        <f>IF(ISBLANK('Nomenklatur komplett'!Q3652),"",'Nomenklatur komplett'!Q3652)</f>
        <v>3426</v>
      </c>
      <c r="B3652" s="161">
        <f>IF(ISBLANK('Nomenklatur komplett'!R3652),"",'Nomenklatur komplett'!R3652)</f>
        <v>14463</v>
      </c>
      <c r="C3652" s="162" t="str">
        <f>IF(ISBLANK('Nomenklatur komplett'!S3652),"-",'Nomenklatur komplett'!S3652)</f>
        <v>Zuzwil (SG)</v>
      </c>
    </row>
    <row r="3653" spans="1:3" x14ac:dyDescent="0.2">
      <c r="A3653" s="161">
        <f>IF(ISBLANK('Nomenklatur komplett'!Q3653),"",'Nomenklatur komplett'!Q3653)</f>
        <v>794</v>
      </c>
      <c r="B3653" s="161">
        <f>IF(ISBLANK('Nomenklatur komplett'!R3653),"",'Nomenklatur komplett'!R3653)</f>
        <v>15278</v>
      </c>
      <c r="C3653" s="162" t="str">
        <f>IF(ISBLANK('Nomenklatur komplett'!S3653),"-",'Nomenklatur komplett'!S3653)</f>
        <v>Zweisimmen</v>
      </c>
    </row>
    <row r="3654" spans="1:3" x14ac:dyDescent="0.2">
      <c r="A3654" s="161">
        <f>IF(ISBLANK('Nomenklatur komplett'!Q3654),"",'Nomenklatur komplett'!Q3654)</f>
        <v>947</v>
      </c>
      <c r="B3654" s="161">
        <f>IF(ISBLANK('Nomenklatur komplett'!R3654),"",'Nomenklatur komplett'!R3654)</f>
        <v>15344</v>
      </c>
      <c r="C3654" s="162" t="str">
        <f>IF(ISBLANK('Nomenklatur komplett'!S3654),"-",'Nomenklatur komplett'!S3654)</f>
        <v>Zwieselberg</v>
      </c>
    </row>
    <row r="3655" spans="1:3" x14ac:dyDescent="0.2">
      <c r="A3655" s="161">
        <f>IF(ISBLANK('Nomenklatur komplett'!Q3655),"",'Nomenklatur komplett'!Q3655)</f>
        <v>2793</v>
      </c>
      <c r="B3655" s="161">
        <f>IF(ISBLANK('Nomenklatur komplett'!R3655),"",'Nomenklatur komplett'!R3655)</f>
        <v>13851</v>
      </c>
      <c r="C3655" s="162" t="str">
        <f>IF(ISBLANK('Nomenklatur komplett'!S3655),"-",'Nomenklatur komplett'!S3655)</f>
        <v>Zwingen</v>
      </c>
    </row>
    <row r="3656" spans="1:3" x14ac:dyDescent="0.2">
      <c r="A3656" s="161">
        <f>IF(ISBLANK('Nomenklatur komplett'!Q3656),"",'Nomenklatur komplett'!Q3656)</f>
        <v>6011</v>
      </c>
      <c r="B3656" s="161">
        <f>IF(ISBLANK('Nomenklatur komplett'!R3656),"",'Nomenklatur komplett'!R3656)</f>
        <v>10159</v>
      </c>
      <c r="C3656" s="162" t="str">
        <f>IF(ISBLANK('Nomenklatur komplett'!S3656),"-",'Nomenklatur komplett'!S3656)</f>
        <v>Zwischbergen</v>
      </c>
    </row>
    <row r="3657" spans="1:3" x14ac:dyDescent="0.2">
      <c r="A3657" s="161">
        <f>IF(ISBLANK('Nomenklatur komplett'!Q3657),"",'Nomenklatur komplett'!Q3657)</f>
        <v>628</v>
      </c>
      <c r="B3657" s="161">
        <f>IF(ISBLANK('Nomenklatur komplett'!R3657),"",'Nomenklatur komplett'!R3657)</f>
        <v>15190</v>
      </c>
      <c r="C3657" s="162" t="str">
        <f>IF(ISBLANK('Nomenklatur komplett'!S3657),"-",'Nomenklatur komplett'!S3657)</f>
        <v>Zäziwil</v>
      </c>
    </row>
    <row r="3658" spans="1:3" x14ac:dyDescent="0.2">
      <c r="A3658" s="161" t="str">
        <f>IF(ISBLANK('Nomenklatur komplett'!Q3658),"",'Nomenklatur komplett'!Q3658)</f>
        <v/>
      </c>
      <c r="B3658" s="161">
        <f>IF(ISBLANK('Nomenklatur komplett'!R3658),"",'Nomenklatur komplett'!R3658)</f>
        <v>10313</v>
      </c>
      <c r="C3658" s="162" t="str">
        <f>IF(ISBLANK('Nomenklatur komplett'!S3658),"-",'Nomenklatur komplett'!S3658)</f>
        <v>Zénauva</v>
      </c>
    </row>
    <row r="3659" spans="1:3" x14ac:dyDescent="0.2">
      <c r="A3659" s="161">
        <f>IF(ISBLANK('Nomenklatur komplett'!Q3659),"",'Nomenklatur komplett'!Q3659)</f>
        <v>261</v>
      </c>
      <c r="B3659" s="161">
        <f>IF(ISBLANK('Nomenklatur komplett'!R3659),"",'Nomenklatur komplett'!R3659)</f>
        <v>13688</v>
      </c>
      <c r="C3659" s="162" t="str">
        <f>IF(ISBLANK('Nomenklatur komplett'!S3659),"-",'Nomenklatur komplett'!S3659)</f>
        <v>Zürich</v>
      </c>
    </row>
    <row r="3660" spans="1:3" x14ac:dyDescent="0.2">
      <c r="A3660" s="161">
        <f>IF(ISBLANK('Nomenklatur komplett'!Q3660),"",'Nomenklatur komplett'!Q3660)</f>
        <v>9950</v>
      </c>
      <c r="B3660" s="161" t="str">
        <f>IF(ISBLANK('Nomenklatur komplett'!R3660),"",'Nomenklatur komplett'!R3660)</f>
        <v/>
      </c>
      <c r="C3660" s="162" t="str">
        <f>IF(ISBLANK('Nomenklatur komplett'!S3660),"-",'Nomenklatur komplett'!S3660)</f>
        <v>Wohnort im Ausland</v>
      </c>
    </row>
    <row r="3661" spans="1:3" x14ac:dyDescent="0.2">
      <c r="A3661" s="161">
        <f>IF(ISBLANK('Nomenklatur komplett'!Q3661),"",'Nomenklatur komplett'!Q3661)</f>
        <v>9990</v>
      </c>
      <c r="B3661" s="161" t="str">
        <f>IF(ISBLANK('Nomenklatur komplett'!R3661),"",'Nomenklatur komplett'!R3661)</f>
        <v/>
      </c>
      <c r="C3661" s="162" t="str">
        <f>IF(ISBLANK('Nomenklatur komplett'!S3661),"-",'Nomenklatur komplett'!S3661)</f>
        <v>Wohnort unbekannt</v>
      </c>
    </row>
    <row r="3662" spans="1:3" x14ac:dyDescent="0.2">
      <c r="A3662" s="161" t="str">
        <f>IF(ISBLANK('Nomenklatur komplett'!Q3662),"",'Nomenklatur komplett'!Q3662)</f>
        <v/>
      </c>
      <c r="B3662" s="161" t="str">
        <f>IF(ISBLANK('Nomenklatur komplett'!R3662),"",'Nomenklatur komplett'!R3662)</f>
        <v/>
      </c>
      <c r="C3662" s="162" t="str">
        <f>IF(ISBLANK('Nomenklatur komplett'!S3662),"-",'Nomenklatur komplett'!S3662)</f>
        <v>-</v>
      </c>
    </row>
    <row r="3663" spans="1:3" x14ac:dyDescent="0.2">
      <c r="A3663" s="161" t="str">
        <f>IF(ISBLANK('Nomenklatur komplett'!Q3663),"",'Nomenklatur komplett'!Q3663)</f>
        <v/>
      </c>
      <c r="B3663" s="161" t="str">
        <f>IF(ISBLANK('Nomenklatur komplett'!R3663),"",'Nomenklatur komplett'!R3663)</f>
        <v/>
      </c>
      <c r="C3663" s="162" t="str">
        <f>IF(ISBLANK('Nomenklatur komplett'!S3663),"-",'Nomenklatur komplett'!S3663)</f>
        <v>-</v>
      </c>
    </row>
    <row r="3664" spans="1:3" x14ac:dyDescent="0.2">
      <c r="A3664" s="161" t="str">
        <f>IF(ISBLANK('Nomenklatur komplett'!Q3664),"",'Nomenklatur komplett'!Q3664)</f>
        <v/>
      </c>
      <c r="B3664" s="161" t="str">
        <f>IF(ISBLANK('Nomenklatur komplett'!R3664),"",'Nomenklatur komplett'!R3664)</f>
        <v/>
      </c>
      <c r="C3664" s="162" t="str">
        <f>IF(ISBLANK('Nomenklatur komplett'!S3664),"-",'Nomenklatur komplett'!S3664)</f>
        <v>-</v>
      </c>
    </row>
    <row r="3665" spans="1:3" x14ac:dyDescent="0.2">
      <c r="A3665" s="161" t="str">
        <f>IF(ISBLANK('Nomenklatur komplett'!Q3665),"",'Nomenklatur komplett'!Q3665)</f>
        <v/>
      </c>
      <c r="B3665" s="161" t="str">
        <f>IF(ISBLANK('Nomenklatur komplett'!R3665),"",'Nomenklatur komplett'!R3665)</f>
        <v/>
      </c>
      <c r="C3665" s="162" t="str">
        <f>IF(ISBLANK('Nomenklatur komplett'!S3665),"-",'Nomenklatur komplett'!S3665)</f>
        <v>-</v>
      </c>
    </row>
    <row r="3666" spans="1:3" x14ac:dyDescent="0.2">
      <c r="A3666" s="161" t="str">
        <f>IF(ISBLANK('Nomenklatur komplett'!Q3666),"",'Nomenklatur komplett'!Q3666)</f>
        <v/>
      </c>
      <c r="B3666" s="161" t="str">
        <f>IF(ISBLANK('Nomenklatur komplett'!R3666),"",'Nomenklatur komplett'!R3666)</f>
        <v/>
      </c>
      <c r="C3666" s="162" t="str">
        <f>IF(ISBLANK('Nomenklatur komplett'!S3666),"-",'Nomenklatur komplett'!S3666)</f>
        <v>-</v>
      </c>
    </row>
    <row r="3667" spans="1:3" x14ac:dyDescent="0.2">
      <c r="A3667" s="161" t="str">
        <f>IF(ISBLANK('Nomenklatur komplett'!Q3667),"",'Nomenklatur komplett'!Q3667)</f>
        <v/>
      </c>
      <c r="B3667" s="161" t="str">
        <f>IF(ISBLANK('Nomenklatur komplett'!R3667),"",'Nomenklatur komplett'!R3667)</f>
        <v/>
      </c>
      <c r="C3667" s="162" t="str">
        <f>IF(ISBLANK('Nomenklatur komplett'!S3667),"-",'Nomenklatur komplett'!S3667)</f>
        <v>-</v>
      </c>
    </row>
    <row r="3668" spans="1:3" x14ac:dyDescent="0.2">
      <c r="A3668" s="161" t="str">
        <f>IF(ISBLANK('Nomenklatur komplett'!Q3668),"",'Nomenklatur komplett'!Q3668)</f>
        <v/>
      </c>
      <c r="B3668" s="161" t="str">
        <f>IF(ISBLANK('Nomenklatur komplett'!R3668),"",'Nomenklatur komplett'!R3668)</f>
        <v/>
      </c>
      <c r="C3668" s="162" t="str">
        <f>IF(ISBLANK('Nomenklatur komplett'!S3668),"-",'Nomenklatur komplett'!S3668)</f>
        <v>-</v>
      </c>
    </row>
    <row r="3669" spans="1:3" x14ac:dyDescent="0.2">
      <c r="A3669" s="161" t="str">
        <f>IF(ISBLANK('Nomenklatur komplett'!Q3669),"",'Nomenklatur komplett'!Q3669)</f>
        <v/>
      </c>
      <c r="B3669" s="161" t="str">
        <f>IF(ISBLANK('Nomenklatur komplett'!R3669),"",'Nomenklatur komplett'!R3669)</f>
        <v/>
      </c>
      <c r="C3669" s="162" t="str">
        <f>IF(ISBLANK('Nomenklatur komplett'!S3669),"-",'Nomenklatur komplett'!S3669)</f>
        <v>-</v>
      </c>
    </row>
    <row r="3670" spans="1:3" x14ac:dyDescent="0.2">
      <c r="A3670" s="161" t="str">
        <f>IF(ISBLANK('Nomenklatur komplett'!Q3670),"",'Nomenklatur komplett'!Q3670)</f>
        <v/>
      </c>
      <c r="B3670" s="161" t="str">
        <f>IF(ISBLANK('Nomenklatur komplett'!R3670),"",'Nomenklatur komplett'!R3670)</f>
        <v/>
      </c>
      <c r="C3670" s="162" t="str">
        <f>IF(ISBLANK('Nomenklatur komplett'!S3670),"-",'Nomenklatur komplett'!S3670)</f>
        <v>-</v>
      </c>
    </row>
    <row r="3671" spans="1:3" x14ac:dyDescent="0.2">
      <c r="A3671" s="161" t="str">
        <f>IF(ISBLANK('Nomenklatur komplett'!Q3671),"",'Nomenklatur komplett'!Q3671)</f>
        <v/>
      </c>
      <c r="B3671" s="161" t="str">
        <f>IF(ISBLANK('Nomenklatur komplett'!R3671),"",'Nomenklatur komplett'!R3671)</f>
        <v/>
      </c>
      <c r="C3671" s="162" t="str">
        <f>IF(ISBLANK('Nomenklatur komplett'!S3671),"-",'Nomenklatur komplett'!S3671)</f>
        <v>-</v>
      </c>
    </row>
    <row r="3672" spans="1:3" x14ac:dyDescent="0.2">
      <c r="A3672" s="161" t="str">
        <f>IF(ISBLANK('Nomenklatur komplett'!Q3672),"",'Nomenklatur komplett'!Q3672)</f>
        <v/>
      </c>
      <c r="B3672" s="161" t="str">
        <f>IF(ISBLANK('Nomenklatur komplett'!R3672),"",'Nomenklatur komplett'!R3672)</f>
        <v/>
      </c>
      <c r="C3672" s="162" t="str">
        <f>IF(ISBLANK('Nomenklatur komplett'!S3672),"-",'Nomenklatur komplett'!S3672)</f>
        <v>-</v>
      </c>
    </row>
    <row r="3673" spans="1:3" x14ac:dyDescent="0.2">
      <c r="A3673" s="161" t="str">
        <f>IF(ISBLANK('Nomenklatur komplett'!Q3673),"",'Nomenklatur komplett'!Q3673)</f>
        <v/>
      </c>
      <c r="B3673" s="161" t="str">
        <f>IF(ISBLANK('Nomenklatur komplett'!R3673),"",'Nomenklatur komplett'!R3673)</f>
        <v/>
      </c>
      <c r="C3673" s="162" t="str">
        <f>IF(ISBLANK('Nomenklatur komplett'!S3673),"-",'Nomenklatur komplett'!S3673)</f>
        <v>-</v>
      </c>
    </row>
    <row r="3674" spans="1:3" x14ac:dyDescent="0.2">
      <c r="A3674" s="161" t="str">
        <f>IF(ISBLANK('Nomenklatur komplett'!Q3674),"",'Nomenklatur komplett'!Q3674)</f>
        <v/>
      </c>
      <c r="B3674" s="161" t="str">
        <f>IF(ISBLANK('Nomenklatur komplett'!R3674),"",'Nomenklatur komplett'!R3674)</f>
        <v/>
      </c>
      <c r="C3674" s="162" t="str">
        <f>IF(ISBLANK('Nomenklatur komplett'!S3674),"-",'Nomenklatur komplett'!S3674)</f>
        <v>-</v>
      </c>
    </row>
    <row r="3675" spans="1:3" x14ac:dyDescent="0.2">
      <c r="A3675" s="161" t="str">
        <f>IF(ISBLANK('Nomenklatur komplett'!Q3675),"",'Nomenklatur komplett'!Q3675)</f>
        <v/>
      </c>
      <c r="B3675" s="161" t="str">
        <f>IF(ISBLANK('Nomenklatur komplett'!R3675),"",'Nomenklatur komplett'!R3675)</f>
        <v/>
      </c>
      <c r="C3675" s="162" t="str">
        <f>IF(ISBLANK('Nomenklatur komplett'!S3675),"-",'Nomenklatur komplett'!S3675)</f>
        <v>-</v>
      </c>
    </row>
    <row r="3676" spans="1:3" x14ac:dyDescent="0.2">
      <c r="A3676" s="161" t="str">
        <f>IF(ISBLANK('Nomenklatur komplett'!Q3676),"",'Nomenklatur komplett'!Q3676)</f>
        <v/>
      </c>
      <c r="B3676" s="161" t="str">
        <f>IF(ISBLANK('Nomenklatur komplett'!R3676),"",'Nomenklatur komplett'!R3676)</f>
        <v/>
      </c>
      <c r="C3676" s="162" t="str">
        <f>IF(ISBLANK('Nomenklatur komplett'!S3676),"-",'Nomenklatur komplett'!S3676)</f>
        <v>-</v>
      </c>
    </row>
    <row r="3677" spans="1:3" x14ac:dyDescent="0.2">
      <c r="A3677" s="161" t="str">
        <f>IF(ISBLANK('Nomenklatur komplett'!Q3677),"",'Nomenklatur komplett'!Q3677)</f>
        <v/>
      </c>
      <c r="B3677" s="161" t="str">
        <f>IF(ISBLANK('Nomenklatur komplett'!R3677),"",'Nomenklatur komplett'!R3677)</f>
        <v/>
      </c>
      <c r="C3677" s="162" t="str">
        <f>IF(ISBLANK('Nomenklatur komplett'!S3677),"-",'Nomenklatur komplett'!S3677)</f>
        <v>-</v>
      </c>
    </row>
    <row r="3678" spans="1:3" x14ac:dyDescent="0.2">
      <c r="A3678" s="161" t="str">
        <f>IF(ISBLANK('Nomenklatur komplett'!Q3678),"",'Nomenklatur komplett'!Q3678)</f>
        <v/>
      </c>
      <c r="B3678" s="161" t="str">
        <f>IF(ISBLANK('Nomenklatur komplett'!R3678),"",'Nomenklatur komplett'!R3678)</f>
        <v/>
      </c>
      <c r="C3678" s="162" t="str">
        <f>IF(ISBLANK('Nomenklatur komplett'!S3678),"-",'Nomenklatur komplett'!S3678)</f>
        <v>-</v>
      </c>
    </row>
    <row r="3679" spans="1:3" x14ac:dyDescent="0.2">
      <c r="A3679" s="161" t="str">
        <f>IF(ISBLANK('Nomenklatur komplett'!Q3679),"",'Nomenklatur komplett'!Q3679)</f>
        <v/>
      </c>
      <c r="B3679" s="161" t="str">
        <f>IF(ISBLANK('Nomenklatur komplett'!R3679),"",'Nomenklatur komplett'!R3679)</f>
        <v/>
      </c>
      <c r="C3679" s="162" t="str">
        <f>IF(ISBLANK('Nomenklatur komplett'!S3679),"-",'Nomenklatur komplett'!S3679)</f>
        <v>-</v>
      </c>
    </row>
    <row r="3680" spans="1:3" x14ac:dyDescent="0.2">
      <c r="A3680" s="161" t="str">
        <f>IF(ISBLANK('Nomenklatur komplett'!Q3680),"",'Nomenklatur komplett'!Q3680)</f>
        <v/>
      </c>
      <c r="B3680" s="161" t="str">
        <f>IF(ISBLANK('Nomenklatur komplett'!R3680),"",'Nomenklatur komplett'!R3680)</f>
        <v/>
      </c>
      <c r="C3680" s="162" t="str">
        <f>IF(ISBLANK('Nomenklatur komplett'!S3680),"-",'Nomenklatur komplett'!S3680)</f>
        <v>-</v>
      </c>
    </row>
    <row r="3681" spans="1:3" x14ac:dyDescent="0.2">
      <c r="A3681" s="161" t="str">
        <f>IF(ISBLANK('Nomenklatur komplett'!Q3681),"",'Nomenklatur komplett'!Q3681)</f>
        <v/>
      </c>
      <c r="B3681" s="161" t="str">
        <f>IF(ISBLANK('Nomenklatur komplett'!R3681),"",'Nomenklatur komplett'!R3681)</f>
        <v/>
      </c>
      <c r="C3681" s="162" t="str">
        <f>IF(ISBLANK('Nomenklatur komplett'!S3681),"-",'Nomenklatur komplett'!S3681)</f>
        <v>-</v>
      </c>
    </row>
    <row r="3682" spans="1:3" x14ac:dyDescent="0.2">
      <c r="A3682" s="161" t="str">
        <f>IF(ISBLANK('Nomenklatur komplett'!Q3682),"",'Nomenklatur komplett'!Q3682)</f>
        <v/>
      </c>
      <c r="B3682" s="161" t="str">
        <f>IF(ISBLANK('Nomenklatur komplett'!R3682),"",'Nomenklatur komplett'!R3682)</f>
        <v/>
      </c>
      <c r="C3682" s="162" t="str">
        <f>IF(ISBLANK('Nomenklatur komplett'!S3682),"-",'Nomenklatur komplett'!S3682)</f>
        <v>-</v>
      </c>
    </row>
    <row r="3683" spans="1:3" x14ac:dyDescent="0.2">
      <c r="A3683" s="161" t="str">
        <f>IF(ISBLANK('Nomenklatur komplett'!Q3683),"",'Nomenklatur komplett'!Q3683)</f>
        <v/>
      </c>
      <c r="B3683" s="161" t="str">
        <f>IF(ISBLANK('Nomenklatur komplett'!R3683),"",'Nomenklatur komplett'!R3683)</f>
        <v/>
      </c>
      <c r="C3683" s="162" t="str">
        <f>IF(ISBLANK('Nomenklatur komplett'!S3683),"-",'Nomenklatur komplett'!S3683)</f>
        <v>-</v>
      </c>
    </row>
    <row r="3684" spans="1:3" x14ac:dyDescent="0.2">
      <c r="A3684" s="161" t="str">
        <f>IF(ISBLANK('Nomenklatur komplett'!Q3684),"",'Nomenklatur komplett'!Q3684)</f>
        <v/>
      </c>
      <c r="B3684" s="161" t="str">
        <f>IF(ISBLANK('Nomenklatur komplett'!R3684),"",'Nomenklatur komplett'!R3684)</f>
        <v/>
      </c>
      <c r="C3684" s="162" t="str">
        <f>IF(ISBLANK('Nomenklatur komplett'!S3684),"-",'Nomenklatur komplett'!S3684)</f>
        <v>-</v>
      </c>
    </row>
    <row r="3685" spans="1:3" x14ac:dyDescent="0.2">
      <c r="A3685" s="161" t="str">
        <f>IF(ISBLANK('Nomenklatur komplett'!Q3685),"",'Nomenklatur komplett'!Q3685)</f>
        <v/>
      </c>
      <c r="B3685" s="161" t="str">
        <f>IF(ISBLANK('Nomenklatur komplett'!R3685),"",'Nomenklatur komplett'!R3685)</f>
        <v/>
      </c>
      <c r="C3685" s="162" t="str">
        <f>IF(ISBLANK('Nomenklatur komplett'!S3685),"-",'Nomenklatur komplett'!S3685)</f>
        <v>-</v>
      </c>
    </row>
    <row r="3686" spans="1:3" x14ac:dyDescent="0.2">
      <c r="A3686" s="161" t="str">
        <f>IF(ISBLANK('Nomenklatur komplett'!Q3686),"",'Nomenklatur komplett'!Q3686)</f>
        <v/>
      </c>
      <c r="B3686" s="161" t="str">
        <f>IF(ISBLANK('Nomenklatur komplett'!R3686),"",'Nomenklatur komplett'!R3686)</f>
        <v/>
      </c>
      <c r="C3686" s="162" t="str">
        <f>IF(ISBLANK('Nomenklatur komplett'!S3686),"-",'Nomenklatur komplett'!S3686)</f>
        <v>-</v>
      </c>
    </row>
    <row r="3687" spans="1:3" x14ac:dyDescent="0.2">
      <c r="A3687" s="161" t="str">
        <f>IF(ISBLANK('Nomenklatur komplett'!Q3687),"",'Nomenklatur komplett'!Q3687)</f>
        <v/>
      </c>
      <c r="B3687" s="161" t="str">
        <f>IF(ISBLANK('Nomenklatur komplett'!R3687),"",'Nomenklatur komplett'!R3687)</f>
        <v/>
      </c>
      <c r="C3687" s="162" t="str">
        <f>IF(ISBLANK('Nomenklatur komplett'!S3687),"-",'Nomenklatur komplett'!S3687)</f>
        <v>-</v>
      </c>
    </row>
    <row r="3688" spans="1:3" x14ac:dyDescent="0.2">
      <c r="A3688" s="161" t="str">
        <f>IF(ISBLANK('Nomenklatur komplett'!Q3688),"",'Nomenklatur komplett'!Q3688)</f>
        <v/>
      </c>
      <c r="B3688" s="161" t="str">
        <f>IF(ISBLANK('Nomenklatur komplett'!R3688),"",'Nomenklatur komplett'!R3688)</f>
        <v/>
      </c>
      <c r="C3688" s="162" t="str">
        <f>IF(ISBLANK('Nomenklatur komplett'!S3688),"-",'Nomenklatur komplett'!S3688)</f>
        <v>-</v>
      </c>
    </row>
    <row r="3689" spans="1:3" x14ac:dyDescent="0.2">
      <c r="A3689" s="161" t="str">
        <f>IF(ISBLANK('Nomenklatur komplett'!Q3689),"",'Nomenklatur komplett'!Q3689)</f>
        <v/>
      </c>
      <c r="B3689" s="161" t="str">
        <f>IF(ISBLANK('Nomenklatur komplett'!R3689),"",'Nomenklatur komplett'!R3689)</f>
        <v/>
      </c>
      <c r="C3689" s="162" t="str">
        <f>IF(ISBLANK('Nomenklatur komplett'!S3689),"-",'Nomenklatur komplett'!S3689)</f>
        <v>-</v>
      </c>
    </row>
    <row r="3690" spans="1:3" x14ac:dyDescent="0.2">
      <c r="A3690" s="161" t="str">
        <f>IF(ISBLANK('Nomenklatur komplett'!Q3690),"",'Nomenklatur komplett'!Q3690)</f>
        <v/>
      </c>
      <c r="B3690" s="161" t="str">
        <f>IF(ISBLANK('Nomenklatur komplett'!R3690),"",'Nomenklatur komplett'!R3690)</f>
        <v/>
      </c>
      <c r="C3690" s="162" t="str">
        <f>IF(ISBLANK('Nomenklatur komplett'!S3690),"-",'Nomenklatur komplett'!S3690)</f>
        <v>-</v>
      </c>
    </row>
    <row r="3691" spans="1:3" x14ac:dyDescent="0.2">
      <c r="A3691" s="161" t="str">
        <f>IF(ISBLANK('Nomenklatur komplett'!Q3691),"",'Nomenklatur komplett'!Q3691)</f>
        <v/>
      </c>
      <c r="B3691" s="161" t="str">
        <f>IF(ISBLANK('Nomenklatur komplett'!R3691),"",'Nomenklatur komplett'!R3691)</f>
        <v/>
      </c>
      <c r="C3691" s="162" t="str">
        <f>IF(ISBLANK('Nomenklatur komplett'!S3691),"-",'Nomenklatur komplett'!S3691)</f>
        <v>-</v>
      </c>
    </row>
    <row r="3692" spans="1:3" x14ac:dyDescent="0.2">
      <c r="A3692" s="161" t="str">
        <f>IF(ISBLANK('Nomenklatur komplett'!Q3692),"",'Nomenklatur komplett'!Q3692)</f>
        <v/>
      </c>
      <c r="B3692" s="161" t="str">
        <f>IF(ISBLANK('Nomenklatur komplett'!R3692),"",'Nomenklatur komplett'!R3692)</f>
        <v/>
      </c>
      <c r="C3692" s="162" t="str">
        <f>IF(ISBLANK('Nomenklatur komplett'!S3692),"-",'Nomenklatur komplett'!S3692)</f>
        <v>-</v>
      </c>
    </row>
    <row r="3693" spans="1:3" x14ac:dyDescent="0.2">
      <c r="A3693" s="161" t="str">
        <f>IF(ISBLANK('Nomenklatur komplett'!Q3693),"",'Nomenklatur komplett'!Q3693)</f>
        <v/>
      </c>
      <c r="B3693" s="161" t="str">
        <f>IF(ISBLANK('Nomenklatur komplett'!R3693),"",'Nomenklatur komplett'!R3693)</f>
        <v/>
      </c>
      <c r="C3693" s="162" t="str">
        <f>IF(ISBLANK('Nomenklatur komplett'!S3693),"-",'Nomenklatur komplett'!S3693)</f>
        <v>-</v>
      </c>
    </row>
    <row r="3694" spans="1:3" x14ac:dyDescent="0.2">
      <c r="A3694" s="161" t="str">
        <f>IF(ISBLANK('Nomenklatur komplett'!Q3694),"",'Nomenklatur komplett'!Q3694)</f>
        <v/>
      </c>
      <c r="B3694" s="161" t="str">
        <f>IF(ISBLANK('Nomenklatur komplett'!R3694),"",'Nomenklatur komplett'!R3694)</f>
        <v/>
      </c>
      <c r="C3694" s="162" t="str">
        <f>IF(ISBLANK('Nomenklatur komplett'!S3694),"-",'Nomenklatur komplett'!S3694)</f>
        <v>-</v>
      </c>
    </row>
    <row r="3695" spans="1:3" x14ac:dyDescent="0.2">
      <c r="A3695" s="161" t="str">
        <f>IF(ISBLANK('Nomenklatur komplett'!Q3695),"",'Nomenklatur komplett'!Q3695)</f>
        <v/>
      </c>
      <c r="B3695" s="161" t="str">
        <f>IF(ISBLANK('Nomenklatur komplett'!R3695),"",'Nomenklatur komplett'!R3695)</f>
        <v/>
      </c>
      <c r="C3695" s="162" t="str">
        <f>IF(ISBLANK('Nomenklatur komplett'!S3695),"-",'Nomenklatur komplett'!S3695)</f>
        <v>-</v>
      </c>
    </row>
    <row r="3696" spans="1:3" x14ac:dyDescent="0.2">
      <c r="A3696" s="161" t="str">
        <f>IF(ISBLANK('Nomenklatur komplett'!Q3696),"",'Nomenklatur komplett'!Q3696)</f>
        <v/>
      </c>
      <c r="B3696" s="161" t="str">
        <f>IF(ISBLANK('Nomenklatur komplett'!R3696),"",'Nomenklatur komplett'!R3696)</f>
        <v/>
      </c>
      <c r="C3696" s="162" t="str">
        <f>IF(ISBLANK('Nomenklatur komplett'!S3696),"-",'Nomenklatur komplett'!S3696)</f>
        <v>-</v>
      </c>
    </row>
    <row r="3697" spans="1:3" x14ac:dyDescent="0.2">
      <c r="A3697" s="161" t="str">
        <f>IF(ISBLANK('Nomenklatur komplett'!Q3697),"",'Nomenklatur komplett'!Q3697)</f>
        <v/>
      </c>
      <c r="B3697" s="161" t="str">
        <f>IF(ISBLANK('Nomenklatur komplett'!R3697),"",'Nomenklatur komplett'!R3697)</f>
        <v/>
      </c>
      <c r="C3697" s="162" t="str">
        <f>IF(ISBLANK('Nomenklatur komplett'!S3697),"-",'Nomenklatur komplett'!S3697)</f>
        <v>-</v>
      </c>
    </row>
    <row r="3698" spans="1:3" x14ac:dyDescent="0.2">
      <c r="A3698" s="161" t="str">
        <f>IF(ISBLANK('Nomenklatur komplett'!Q3698),"",'Nomenklatur komplett'!Q3698)</f>
        <v/>
      </c>
      <c r="B3698" s="161" t="str">
        <f>IF(ISBLANK('Nomenklatur komplett'!R3698),"",'Nomenklatur komplett'!R3698)</f>
        <v/>
      </c>
      <c r="C3698" s="162" t="str">
        <f>IF(ISBLANK('Nomenklatur komplett'!S3698),"-",'Nomenklatur komplett'!S3698)</f>
        <v>-</v>
      </c>
    </row>
    <row r="3699" spans="1:3" x14ac:dyDescent="0.2">
      <c r="A3699" s="161" t="str">
        <f>IF(ISBLANK('Nomenklatur komplett'!Q3699),"",'Nomenklatur komplett'!Q3699)</f>
        <v/>
      </c>
      <c r="B3699" s="161" t="str">
        <f>IF(ISBLANK('Nomenklatur komplett'!R3699),"",'Nomenklatur komplett'!R3699)</f>
        <v/>
      </c>
      <c r="C3699" s="162" t="str">
        <f>IF(ISBLANK('Nomenklatur komplett'!S3699),"-",'Nomenklatur komplett'!S3699)</f>
        <v>-</v>
      </c>
    </row>
    <row r="3700" spans="1:3" x14ac:dyDescent="0.2">
      <c r="A3700" s="161" t="str">
        <f>IF(ISBLANK('Nomenklatur komplett'!Q3700),"",'Nomenklatur komplett'!Q3700)</f>
        <v/>
      </c>
      <c r="B3700" s="161" t="str">
        <f>IF(ISBLANK('Nomenklatur komplett'!R3700),"",'Nomenklatur komplett'!R3700)</f>
        <v/>
      </c>
      <c r="C3700" s="162" t="str">
        <f>IF(ISBLANK('Nomenklatur komplett'!S3700),"-",'Nomenklatur komplett'!S3700)</f>
        <v>-</v>
      </c>
    </row>
    <row r="3701" spans="1:3" x14ac:dyDescent="0.2">
      <c r="A3701" s="161" t="str">
        <f>IF(ISBLANK('Nomenklatur komplett'!Q3701),"",'Nomenklatur komplett'!Q3701)</f>
        <v/>
      </c>
      <c r="B3701" s="161" t="str">
        <f>IF(ISBLANK('Nomenklatur komplett'!R3701),"",'Nomenklatur komplett'!R3701)</f>
        <v/>
      </c>
      <c r="C3701" s="162" t="str">
        <f>IF(ISBLANK('Nomenklatur komplett'!S3701),"-",'Nomenklatur komplett'!S3701)</f>
        <v>-</v>
      </c>
    </row>
    <row r="3702" spans="1:3" x14ac:dyDescent="0.2">
      <c r="A3702" s="161" t="str">
        <f>IF(ISBLANK('Nomenklatur komplett'!Q3702),"",'Nomenklatur komplett'!Q3702)</f>
        <v/>
      </c>
      <c r="B3702" s="161" t="str">
        <f>IF(ISBLANK('Nomenklatur komplett'!R3702),"",'Nomenklatur komplett'!R3702)</f>
        <v/>
      </c>
      <c r="C3702" s="162" t="str">
        <f>IF(ISBLANK('Nomenklatur komplett'!S3702),"-",'Nomenklatur komplett'!S3702)</f>
        <v>-</v>
      </c>
    </row>
    <row r="3703" spans="1:3" x14ac:dyDescent="0.2">
      <c r="A3703" s="161" t="str">
        <f>IF(ISBLANK('Nomenklatur komplett'!Q3703),"",'Nomenklatur komplett'!Q3703)</f>
        <v/>
      </c>
      <c r="B3703" s="161" t="str">
        <f>IF(ISBLANK('Nomenklatur komplett'!R3703),"",'Nomenklatur komplett'!R3703)</f>
        <v/>
      </c>
      <c r="C3703" s="162" t="str">
        <f>IF(ISBLANK('Nomenklatur komplett'!S3703),"-",'Nomenklatur komplett'!S3703)</f>
        <v>-</v>
      </c>
    </row>
    <row r="3704" spans="1:3" x14ac:dyDescent="0.2">
      <c r="A3704" s="161" t="str">
        <f>IF(ISBLANK('Nomenklatur komplett'!Q3704),"",'Nomenklatur komplett'!Q3704)</f>
        <v/>
      </c>
      <c r="B3704" s="161" t="str">
        <f>IF(ISBLANK('Nomenklatur komplett'!R3704),"",'Nomenklatur komplett'!R3704)</f>
        <v/>
      </c>
      <c r="C3704" s="162" t="str">
        <f>IF(ISBLANK('Nomenklatur komplett'!S3704),"-",'Nomenklatur komplett'!S3704)</f>
        <v>-</v>
      </c>
    </row>
    <row r="3705" spans="1:3" x14ac:dyDescent="0.2">
      <c r="A3705" s="161" t="str">
        <f>IF(ISBLANK('Nomenklatur komplett'!Q3705),"",'Nomenklatur komplett'!Q3705)</f>
        <v/>
      </c>
      <c r="B3705" s="161" t="str">
        <f>IF(ISBLANK('Nomenklatur komplett'!R3705),"",'Nomenklatur komplett'!R3705)</f>
        <v/>
      </c>
      <c r="C3705" s="162" t="str">
        <f>IF(ISBLANK('Nomenklatur komplett'!S3705),"-",'Nomenklatur komplett'!S3705)</f>
        <v>-</v>
      </c>
    </row>
    <row r="3706" spans="1:3" x14ac:dyDescent="0.2">
      <c r="A3706" s="161" t="str">
        <f>IF(ISBLANK('Nomenklatur komplett'!Q3706),"",'Nomenklatur komplett'!Q3706)</f>
        <v/>
      </c>
      <c r="B3706" s="161" t="str">
        <f>IF(ISBLANK('Nomenklatur komplett'!R3706),"",'Nomenklatur komplett'!R3706)</f>
        <v/>
      </c>
      <c r="C3706" s="162" t="str">
        <f>IF(ISBLANK('Nomenklatur komplett'!S3706),"-",'Nomenklatur komplett'!S3706)</f>
        <v>-</v>
      </c>
    </row>
    <row r="3707" spans="1:3" x14ac:dyDescent="0.2">
      <c r="A3707" s="161" t="str">
        <f>IF(ISBLANK('Nomenklatur komplett'!Q3707),"",'Nomenklatur komplett'!Q3707)</f>
        <v/>
      </c>
      <c r="B3707" s="161" t="str">
        <f>IF(ISBLANK('Nomenklatur komplett'!R3707),"",'Nomenklatur komplett'!R3707)</f>
        <v/>
      </c>
      <c r="C3707" s="162" t="str">
        <f>IF(ISBLANK('Nomenklatur komplett'!S3707),"-",'Nomenklatur komplett'!S3707)</f>
        <v>-</v>
      </c>
    </row>
    <row r="3708" spans="1:3" x14ac:dyDescent="0.2">
      <c r="A3708" s="161" t="str">
        <f>IF(ISBLANK('Nomenklatur komplett'!Q3708),"",'Nomenklatur komplett'!Q3708)</f>
        <v/>
      </c>
      <c r="B3708" s="161" t="str">
        <f>IF(ISBLANK('Nomenklatur komplett'!R3708),"",'Nomenklatur komplett'!R3708)</f>
        <v/>
      </c>
      <c r="C3708" s="162" t="str">
        <f>IF(ISBLANK('Nomenklatur komplett'!S3708),"-",'Nomenklatur komplett'!S3708)</f>
        <v>-</v>
      </c>
    </row>
    <row r="3709" spans="1:3" x14ac:dyDescent="0.2">
      <c r="A3709" s="161" t="str">
        <f>IF(ISBLANK('Nomenklatur komplett'!Q3709),"",'Nomenklatur komplett'!Q3709)</f>
        <v/>
      </c>
      <c r="B3709" s="161" t="str">
        <f>IF(ISBLANK('Nomenklatur komplett'!R3709),"",'Nomenklatur komplett'!R3709)</f>
        <v/>
      </c>
      <c r="C3709" s="162" t="str">
        <f>IF(ISBLANK('Nomenklatur komplett'!S3709),"-",'Nomenklatur komplett'!S3709)</f>
        <v>-</v>
      </c>
    </row>
    <row r="3710" spans="1:3" x14ac:dyDescent="0.2">
      <c r="A3710" s="161" t="str">
        <f>IF(ISBLANK('Nomenklatur komplett'!Q3710),"",'Nomenklatur komplett'!Q3710)</f>
        <v/>
      </c>
      <c r="B3710" s="161" t="str">
        <f>IF(ISBLANK('Nomenklatur komplett'!R3710),"",'Nomenklatur komplett'!R3710)</f>
        <v/>
      </c>
      <c r="C3710" s="162" t="str">
        <f>IF(ISBLANK('Nomenklatur komplett'!S3710),"-",'Nomenklatur komplett'!S3710)</f>
        <v>-</v>
      </c>
    </row>
    <row r="3711" spans="1:3" x14ac:dyDescent="0.2">
      <c r="A3711" s="161" t="str">
        <f>IF(ISBLANK('Nomenklatur komplett'!Q3711),"",'Nomenklatur komplett'!Q3711)</f>
        <v/>
      </c>
      <c r="B3711" s="161" t="str">
        <f>IF(ISBLANK('Nomenklatur komplett'!R3711),"",'Nomenklatur komplett'!R3711)</f>
        <v/>
      </c>
      <c r="C3711" s="162" t="str">
        <f>IF(ISBLANK('Nomenklatur komplett'!S3711),"-",'Nomenklatur komplett'!S3711)</f>
        <v>-</v>
      </c>
    </row>
    <row r="3712" spans="1:3" x14ac:dyDescent="0.2">
      <c r="A3712" s="161" t="str">
        <f>IF(ISBLANK('Nomenklatur komplett'!Q3712),"",'Nomenklatur komplett'!Q3712)</f>
        <v/>
      </c>
      <c r="B3712" s="161" t="str">
        <f>IF(ISBLANK('Nomenklatur komplett'!R3712),"",'Nomenklatur komplett'!R3712)</f>
        <v/>
      </c>
      <c r="C3712" s="162" t="str">
        <f>IF(ISBLANK('Nomenklatur komplett'!S3712),"-",'Nomenklatur komplett'!S3712)</f>
        <v>-</v>
      </c>
    </row>
    <row r="3713" spans="1:3" x14ac:dyDescent="0.2">
      <c r="A3713" s="161" t="str">
        <f>IF(ISBLANK('Nomenklatur komplett'!Q3713),"",'Nomenklatur komplett'!Q3713)</f>
        <v/>
      </c>
      <c r="B3713" s="161" t="str">
        <f>IF(ISBLANK('Nomenklatur komplett'!R3713),"",'Nomenklatur komplett'!R3713)</f>
        <v/>
      </c>
      <c r="C3713" s="162" t="str">
        <f>IF(ISBLANK('Nomenklatur komplett'!S3713),"-",'Nomenklatur komplett'!S3713)</f>
        <v>-</v>
      </c>
    </row>
    <row r="3714" spans="1:3" x14ac:dyDescent="0.2">
      <c r="A3714" s="161" t="str">
        <f>IF(ISBLANK('Nomenklatur komplett'!Q3714),"",'Nomenklatur komplett'!Q3714)</f>
        <v/>
      </c>
      <c r="B3714" s="161" t="str">
        <f>IF(ISBLANK('Nomenklatur komplett'!R3714),"",'Nomenklatur komplett'!R3714)</f>
        <v/>
      </c>
      <c r="C3714" s="162" t="str">
        <f>IF(ISBLANK('Nomenklatur komplett'!S3714),"-",'Nomenklatur komplett'!S3714)</f>
        <v>-</v>
      </c>
    </row>
    <row r="3715" spans="1:3" x14ac:dyDescent="0.2">
      <c r="A3715" s="161" t="str">
        <f>IF(ISBLANK('Nomenklatur komplett'!Q3715),"",'Nomenklatur komplett'!Q3715)</f>
        <v/>
      </c>
      <c r="B3715" s="161" t="str">
        <f>IF(ISBLANK('Nomenklatur komplett'!R3715),"",'Nomenklatur komplett'!R3715)</f>
        <v/>
      </c>
      <c r="C3715" s="162" t="str">
        <f>IF(ISBLANK('Nomenklatur komplett'!S3715),"-",'Nomenklatur komplett'!S3715)</f>
        <v>-</v>
      </c>
    </row>
    <row r="3716" spans="1:3" x14ac:dyDescent="0.2">
      <c r="A3716" s="161" t="str">
        <f>IF(ISBLANK('Nomenklatur komplett'!Q3716),"",'Nomenklatur komplett'!Q3716)</f>
        <v/>
      </c>
      <c r="B3716" s="161" t="str">
        <f>IF(ISBLANK('Nomenklatur komplett'!R3716),"",'Nomenklatur komplett'!R3716)</f>
        <v/>
      </c>
      <c r="C3716" s="162" t="str">
        <f>IF(ISBLANK('Nomenklatur komplett'!S3716),"-",'Nomenklatur komplett'!S3716)</f>
        <v>-</v>
      </c>
    </row>
    <row r="3717" spans="1:3" x14ac:dyDescent="0.2">
      <c r="A3717" s="161" t="str">
        <f>IF(ISBLANK('Nomenklatur komplett'!Q3717),"",'Nomenklatur komplett'!Q3717)</f>
        <v/>
      </c>
      <c r="B3717" s="161" t="str">
        <f>IF(ISBLANK('Nomenklatur komplett'!R3717),"",'Nomenklatur komplett'!R3717)</f>
        <v/>
      </c>
      <c r="C3717" s="162" t="str">
        <f>IF(ISBLANK('Nomenklatur komplett'!S3717),"-",'Nomenklatur komplett'!S3717)</f>
        <v>-</v>
      </c>
    </row>
    <row r="3718" spans="1:3" x14ac:dyDescent="0.2">
      <c r="A3718" s="161" t="str">
        <f>IF(ISBLANK('Nomenklatur komplett'!Q3718),"",'Nomenklatur komplett'!Q3718)</f>
        <v/>
      </c>
      <c r="B3718" s="161" t="str">
        <f>IF(ISBLANK('Nomenklatur komplett'!R3718),"",'Nomenklatur komplett'!R3718)</f>
        <v/>
      </c>
      <c r="C3718" s="162" t="str">
        <f>IF(ISBLANK('Nomenklatur komplett'!S3718),"-",'Nomenklatur komplett'!S3718)</f>
        <v>-</v>
      </c>
    </row>
    <row r="3719" spans="1:3" x14ac:dyDescent="0.2">
      <c r="A3719" s="161" t="str">
        <f>IF(ISBLANK('Nomenklatur komplett'!Q3719),"",'Nomenklatur komplett'!Q3719)</f>
        <v/>
      </c>
      <c r="B3719" s="161" t="str">
        <f>IF(ISBLANK('Nomenklatur komplett'!R3719),"",'Nomenklatur komplett'!R3719)</f>
        <v/>
      </c>
      <c r="C3719" s="162" t="str">
        <f>IF(ISBLANK('Nomenklatur komplett'!S3719),"-",'Nomenklatur komplett'!S3719)</f>
        <v>-</v>
      </c>
    </row>
    <row r="3720" spans="1:3" x14ac:dyDescent="0.2">
      <c r="A3720" s="161" t="str">
        <f>IF(ISBLANK('Nomenklatur komplett'!Q3720),"",'Nomenklatur komplett'!Q3720)</f>
        <v/>
      </c>
      <c r="B3720" s="161" t="str">
        <f>IF(ISBLANK('Nomenklatur komplett'!R3720),"",'Nomenklatur komplett'!R3720)</f>
        <v/>
      </c>
      <c r="C3720" s="162" t="str">
        <f>IF(ISBLANK('Nomenklatur komplett'!S3720),"-",'Nomenklatur komplett'!S3720)</f>
        <v>-</v>
      </c>
    </row>
    <row r="3721" spans="1:3" x14ac:dyDescent="0.2">
      <c r="A3721" s="161" t="str">
        <f>IF(ISBLANK('Nomenklatur komplett'!Q3721),"",'Nomenklatur komplett'!Q3721)</f>
        <v/>
      </c>
      <c r="B3721" s="161" t="str">
        <f>IF(ISBLANK('Nomenklatur komplett'!R3721),"",'Nomenklatur komplett'!R3721)</f>
        <v/>
      </c>
      <c r="C3721" s="162" t="str">
        <f>IF(ISBLANK('Nomenklatur komplett'!S3721),"-",'Nomenklatur komplett'!S3721)</f>
        <v>-</v>
      </c>
    </row>
    <row r="3722" spans="1:3" x14ac:dyDescent="0.2">
      <c r="A3722" s="161" t="str">
        <f>IF(ISBLANK('Nomenklatur komplett'!Q3722),"",'Nomenklatur komplett'!Q3722)</f>
        <v/>
      </c>
      <c r="B3722" s="161" t="str">
        <f>IF(ISBLANK('Nomenklatur komplett'!R3722),"",'Nomenklatur komplett'!R3722)</f>
        <v/>
      </c>
      <c r="C3722" s="162" t="str">
        <f>IF(ISBLANK('Nomenklatur komplett'!S3722),"-",'Nomenklatur komplett'!S3722)</f>
        <v>-</v>
      </c>
    </row>
    <row r="3723" spans="1:3" x14ac:dyDescent="0.2">
      <c r="A3723" s="161" t="str">
        <f>IF(ISBLANK('Nomenklatur komplett'!Q3723),"",'Nomenklatur komplett'!Q3723)</f>
        <v/>
      </c>
      <c r="B3723" s="161" t="str">
        <f>IF(ISBLANK('Nomenklatur komplett'!R3723),"",'Nomenklatur komplett'!R3723)</f>
        <v/>
      </c>
      <c r="C3723" s="162" t="str">
        <f>IF(ISBLANK('Nomenklatur komplett'!S3723),"-",'Nomenklatur komplett'!S3723)</f>
        <v>-</v>
      </c>
    </row>
    <row r="3724" spans="1:3" x14ac:dyDescent="0.2">
      <c r="A3724" s="161" t="str">
        <f>IF(ISBLANK('Nomenklatur komplett'!Q3724),"",'Nomenklatur komplett'!Q3724)</f>
        <v/>
      </c>
      <c r="B3724" s="161" t="str">
        <f>IF(ISBLANK('Nomenklatur komplett'!R3724),"",'Nomenklatur komplett'!R3724)</f>
        <v/>
      </c>
      <c r="C3724" s="162" t="str">
        <f>IF(ISBLANK('Nomenklatur komplett'!S3724),"-",'Nomenklatur komplett'!S3724)</f>
        <v>-</v>
      </c>
    </row>
    <row r="3725" spans="1:3" x14ac:dyDescent="0.2">
      <c r="A3725" s="161" t="str">
        <f>IF(ISBLANK('Nomenklatur komplett'!Q3725),"",'Nomenklatur komplett'!Q3725)</f>
        <v/>
      </c>
      <c r="B3725" s="161" t="str">
        <f>IF(ISBLANK('Nomenklatur komplett'!R3725),"",'Nomenklatur komplett'!R3725)</f>
        <v/>
      </c>
      <c r="C3725" s="162" t="str">
        <f>IF(ISBLANK('Nomenklatur komplett'!S3725),"-",'Nomenklatur komplett'!S3725)</f>
        <v>-</v>
      </c>
    </row>
    <row r="3726" spans="1:3" x14ac:dyDescent="0.2">
      <c r="A3726" s="161" t="str">
        <f>IF(ISBLANK('Nomenklatur komplett'!Q3726),"",'Nomenklatur komplett'!Q3726)</f>
        <v/>
      </c>
      <c r="B3726" s="161" t="str">
        <f>IF(ISBLANK('Nomenklatur komplett'!R3726),"",'Nomenklatur komplett'!R3726)</f>
        <v/>
      </c>
      <c r="C3726" s="162" t="str">
        <f>IF(ISBLANK('Nomenklatur komplett'!S3726),"-",'Nomenklatur komplett'!S3726)</f>
        <v>-</v>
      </c>
    </row>
    <row r="3727" spans="1:3" x14ac:dyDescent="0.2">
      <c r="A3727" s="161" t="str">
        <f>IF(ISBLANK('Nomenklatur komplett'!Q3727),"",'Nomenklatur komplett'!Q3727)</f>
        <v/>
      </c>
      <c r="B3727" s="161" t="str">
        <f>IF(ISBLANK('Nomenklatur komplett'!R3727),"",'Nomenklatur komplett'!R3727)</f>
        <v/>
      </c>
      <c r="C3727" s="162" t="str">
        <f>IF(ISBLANK('Nomenklatur komplett'!S3727),"-",'Nomenklatur komplett'!S3727)</f>
        <v>-</v>
      </c>
    </row>
    <row r="3728" spans="1:3" x14ac:dyDescent="0.2">
      <c r="A3728" s="161" t="str">
        <f>IF(ISBLANK('Nomenklatur komplett'!Q3728),"",'Nomenklatur komplett'!Q3728)</f>
        <v/>
      </c>
      <c r="B3728" s="161" t="str">
        <f>IF(ISBLANK('Nomenklatur komplett'!R3728),"",'Nomenklatur komplett'!R3728)</f>
        <v/>
      </c>
      <c r="C3728" s="162" t="str">
        <f>IF(ISBLANK('Nomenklatur komplett'!S3728),"-",'Nomenklatur komplett'!S3728)</f>
        <v>-</v>
      </c>
    </row>
    <row r="3729" spans="1:3" x14ac:dyDescent="0.2">
      <c r="A3729" s="161" t="str">
        <f>IF(ISBLANK('Nomenklatur komplett'!Q3729),"",'Nomenklatur komplett'!Q3729)</f>
        <v/>
      </c>
      <c r="B3729" s="161" t="str">
        <f>IF(ISBLANK('Nomenklatur komplett'!R3729),"",'Nomenklatur komplett'!R3729)</f>
        <v/>
      </c>
      <c r="C3729" s="162" t="str">
        <f>IF(ISBLANK('Nomenklatur komplett'!S3729),"-",'Nomenklatur komplett'!S3729)</f>
        <v>-</v>
      </c>
    </row>
    <row r="3730" spans="1:3" x14ac:dyDescent="0.2">
      <c r="A3730" s="161" t="str">
        <f>IF(ISBLANK('Nomenklatur komplett'!Q3730),"",'Nomenklatur komplett'!Q3730)</f>
        <v/>
      </c>
      <c r="B3730" s="161" t="str">
        <f>IF(ISBLANK('Nomenklatur komplett'!R3730),"",'Nomenklatur komplett'!R3730)</f>
        <v/>
      </c>
      <c r="C3730" s="162" t="str">
        <f>IF(ISBLANK('Nomenklatur komplett'!S3730),"-",'Nomenklatur komplett'!S3730)</f>
        <v>-</v>
      </c>
    </row>
    <row r="3731" spans="1:3" x14ac:dyDescent="0.2">
      <c r="A3731" s="161" t="str">
        <f>IF(ISBLANK('Nomenklatur komplett'!Q3731),"",'Nomenklatur komplett'!Q3731)</f>
        <v/>
      </c>
      <c r="B3731" s="161" t="str">
        <f>IF(ISBLANK('Nomenklatur komplett'!R3731),"",'Nomenklatur komplett'!R3731)</f>
        <v/>
      </c>
      <c r="C3731" s="162" t="str">
        <f>IF(ISBLANK('Nomenklatur komplett'!S3731),"-",'Nomenklatur komplett'!S3731)</f>
        <v>-</v>
      </c>
    </row>
    <row r="3732" spans="1:3" x14ac:dyDescent="0.2">
      <c r="A3732" s="161" t="str">
        <f>IF(ISBLANK('Nomenklatur komplett'!Q3732),"",'Nomenklatur komplett'!Q3732)</f>
        <v/>
      </c>
      <c r="B3732" s="161" t="str">
        <f>IF(ISBLANK('Nomenklatur komplett'!R3732),"",'Nomenklatur komplett'!R3732)</f>
        <v/>
      </c>
      <c r="C3732" s="162" t="str">
        <f>IF(ISBLANK('Nomenklatur komplett'!S3732),"-",'Nomenklatur komplett'!S3732)</f>
        <v>-</v>
      </c>
    </row>
    <row r="3733" spans="1:3" x14ac:dyDescent="0.2">
      <c r="A3733" s="161" t="str">
        <f>IF(ISBLANK('Nomenklatur komplett'!Q3733),"",'Nomenklatur komplett'!Q3733)</f>
        <v/>
      </c>
      <c r="B3733" s="161" t="str">
        <f>IF(ISBLANK('Nomenklatur komplett'!R3733),"",'Nomenklatur komplett'!R3733)</f>
        <v/>
      </c>
      <c r="C3733" s="162" t="str">
        <f>IF(ISBLANK('Nomenklatur komplett'!S3733),"-",'Nomenklatur komplett'!S3733)</f>
        <v>-</v>
      </c>
    </row>
    <row r="3734" spans="1:3" x14ac:dyDescent="0.2">
      <c r="A3734" s="161" t="str">
        <f>IF(ISBLANK('Nomenklatur komplett'!Q3734),"",'Nomenklatur komplett'!Q3734)</f>
        <v/>
      </c>
      <c r="B3734" s="161" t="str">
        <f>IF(ISBLANK('Nomenklatur komplett'!R3734),"",'Nomenklatur komplett'!R3734)</f>
        <v/>
      </c>
      <c r="C3734" s="162" t="str">
        <f>IF(ISBLANK('Nomenklatur komplett'!S3734),"-",'Nomenklatur komplett'!S3734)</f>
        <v>-</v>
      </c>
    </row>
    <row r="3735" spans="1:3" x14ac:dyDescent="0.2">
      <c r="A3735" s="161" t="str">
        <f>IF(ISBLANK('Nomenklatur komplett'!Q3735),"",'Nomenklatur komplett'!Q3735)</f>
        <v/>
      </c>
      <c r="B3735" s="161" t="str">
        <f>IF(ISBLANK('Nomenklatur komplett'!R3735),"",'Nomenklatur komplett'!R3735)</f>
        <v/>
      </c>
      <c r="C3735" s="162" t="str">
        <f>IF(ISBLANK('Nomenklatur komplett'!S3735),"-",'Nomenklatur komplett'!S3735)</f>
        <v>-</v>
      </c>
    </row>
    <row r="3736" spans="1:3" x14ac:dyDescent="0.2">
      <c r="A3736" s="161" t="str">
        <f>IF(ISBLANK('Nomenklatur komplett'!Q3736),"",'Nomenklatur komplett'!Q3736)</f>
        <v/>
      </c>
      <c r="B3736" s="161" t="str">
        <f>IF(ISBLANK('Nomenklatur komplett'!R3736),"",'Nomenklatur komplett'!R3736)</f>
        <v/>
      </c>
      <c r="C3736" s="162" t="str">
        <f>IF(ISBLANK('Nomenklatur komplett'!S3736),"-",'Nomenklatur komplett'!S3736)</f>
        <v>-</v>
      </c>
    </row>
    <row r="3737" spans="1:3" x14ac:dyDescent="0.2">
      <c r="A3737" s="161" t="str">
        <f>IF(ISBLANK('Nomenklatur komplett'!Q3737),"",'Nomenklatur komplett'!Q3737)</f>
        <v/>
      </c>
      <c r="B3737" s="161" t="str">
        <f>IF(ISBLANK('Nomenklatur komplett'!R3737),"",'Nomenklatur komplett'!R3737)</f>
        <v/>
      </c>
      <c r="C3737" s="162" t="str">
        <f>IF(ISBLANK('Nomenklatur komplett'!S3737),"-",'Nomenklatur komplett'!S3737)</f>
        <v>-</v>
      </c>
    </row>
    <row r="3738" spans="1:3" x14ac:dyDescent="0.2">
      <c r="A3738" s="161" t="str">
        <f>IF(ISBLANK('Nomenklatur komplett'!Q3738),"",'Nomenklatur komplett'!Q3738)</f>
        <v/>
      </c>
      <c r="B3738" s="161" t="str">
        <f>IF(ISBLANK('Nomenklatur komplett'!R3738),"",'Nomenklatur komplett'!R3738)</f>
        <v/>
      </c>
      <c r="C3738" s="162" t="str">
        <f>IF(ISBLANK('Nomenklatur komplett'!S3738),"-",'Nomenklatur komplett'!S3738)</f>
        <v>-</v>
      </c>
    </row>
    <row r="3739" spans="1:3" x14ac:dyDescent="0.2">
      <c r="A3739" s="161" t="str">
        <f>IF(ISBLANK('Nomenklatur komplett'!Q3739),"",'Nomenklatur komplett'!Q3739)</f>
        <v/>
      </c>
      <c r="B3739" s="161" t="str">
        <f>IF(ISBLANK('Nomenklatur komplett'!R3739),"",'Nomenklatur komplett'!R3739)</f>
        <v/>
      </c>
      <c r="C3739" s="162" t="str">
        <f>IF(ISBLANK('Nomenklatur komplett'!S3739),"-",'Nomenklatur komplett'!S3739)</f>
        <v>-</v>
      </c>
    </row>
    <row r="3740" spans="1:3" x14ac:dyDescent="0.2">
      <c r="A3740" s="161" t="str">
        <f>IF(ISBLANK('Nomenklatur komplett'!Q3740),"",'Nomenklatur komplett'!Q3740)</f>
        <v/>
      </c>
      <c r="B3740" s="161" t="str">
        <f>IF(ISBLANK('Nomenklatur komplett'!R3740),"",'Nomenklatur komplett'!R3740)</f>
        <v/>
      </c>
      <c r="C3740" s="162" t="str">
        <f>IF(ISBLANK('Nomenklatur komplett'!S3740),"-",'Nomenklatur komplett'!S3740)</f>
        <v>-</v>
      </c>
    </row>
    <row r="3741" spans="1:3" x14ac:dyDescent="0.2">
      <c r="A3741" s="161" t="str">
        <f>IF(ISBLANK('Nomenklatur komplett'!Q3741),"",'Nomenklatur komplett'!Q3741)</f>
        <v/>
      </c>
      <c r="B3741" s="161" t="str">
        <f>IF(ISBLANK('Nomenklatur komplett'!R3741),"",'Nomenklatur komplett'!R3741)</f>
        <v/>
      </c>
      <c r="C3741" s="162" t="str">
        <f>IF(ISBLANK('Nomenklatur komplett'!S3741),"-",'Nomenklatur komplett'!S3741)</f>
        <v>-</v>
      </c>
    </row>
    <row r="3742" spans="1:3" x14ac:dyDescent="0.2">
      <c r="A3742" s="161" t="str">
        <f>IF(ISBLANK('Nomenklatur komplett'!Q3742),"",'Nomenklatur komplett'!Q3742)</f>
        <v/>
      </c>
      <c r="B3742" s="161" t="str">
        <f>IF(ISBLANK('Nomenklatur komplett'!R3742),"",'Nomenklatur komplett'!R3742)</f>
        <v/>
      </c>
      <c r="C3742" s="162" t="str">
        <f>IF(ISBLANK('Nomenklatur komplett'!S3742),"-",'Nomenklatur komplett'!S3742)</f>
        <v>-</v>
      </c>
    </row>
    <row r="3743" spans="1:3" x14ac:dyDescent="0.2">
      <c r="A3743" s="161" t="str">
        <f>IF(ISBLANK('Nomenklatur komplett'!Q3743),"",'Nomenklatur komplett'!Q3743)</f>
        <v/>
      </c>
      <c r="B3743" s="161" t="str">
        <f>IF(ISBLANK('Nomenklatur komplett'!R3743),"",'Nomenklatur komplett'!R3743)</f>
        <v/>
      </c>
      <c r="C3743" s="162" t="str">
        <f>IF(ISBLANK('Nomenklatur komplett'!S3743),"-",'Nomenklatur komplett'!S3743)</f>
        <v>-</v>
      </c>
    </row>
    <row r="3744" spans="1:3" x14ac:dyDescent="0.2">
      <c r="A3744" s="161" t="str">
        <f>IF(ISBLANK('Nomenklatur komplett'!Q3744),"",'Nomenklatur komplett'!Q3744)</f>
        <v/>
      </c>
      <c r="B3744" s="161" t="str">
        <f>IF(ISBLANK('Nomenklatur komplett'!R3744),"",'Nomenklatur komplett'!R3744)</f>
        <v/>
      </c>
      <c r="C3744" s="162" t="str">
        <f>IF(ISBLANK('Nomenklatur komplett'!S3744),"-",'Nomenklatur komplett'!S3744)</f>
        <v>-</v>
      </c>
    </row>
    <row r="3745" spans="1:3" x14ac:dyDescent="0.2">
      <c r="A3745" s="161" t="str">
        <f>IF(ISBLANK('Nomenklatur komplett'!Q3745),"",'Nomenklatur komplett'!Q3745)</f>
        <v/>
      </c>
      <c r="B3745" s="161" t="str">
        <f>IF(ISBLANK('Nomenklatur komplett'!R3745),"",'Nomenklatur komplett'!R3745)</f>
        <v/>
      </c>
      <c r="C3745" s="162" t="str">
        <f>IF(ISBLANK('Nomenklatur komplett'!S3745),"-",'Nomenklatur komplett'!S3745)</f>
        <v>-</v>
      </c>
    </row>
    <row r="3746" spans="1:3" x14ac:dyDescent="0.2">
      <c r="A3746" s="161" t="str">
        <f>IF(ISBLANK('Nomenklatur komplett'!Q3746),"",'Nomenklatur komplett'!Q3746)</f>
        <v/>
      </c>
      <c r="B3746" s="161" t="str">
        <f>IF(ISBLANK('Nomenklatur komplett'!R3746),"",'Nomenklatur komplett'!R3746)</f>
        <v/>
      </c>
      <c r="C3746" s="162" t="str">
        <f>IF(ISBLANK('Nomenklatur komplett'!S3746),"-",'Nomenklatur komplett'!S3746)</f>
        <v>-</v>
      </c>
    </row>
    <row r="3747" spans="1:3" x14ac:dyDescent="0.2">
      <c r="A3747" s="161" t="str">
        <f>IF(ISBLANK('Nomenklatur komplett'!Q3747),"",'Nomenklatur komplett'!Q3747)</f>
        <v/>
      </c>
      <c r="B3747" s="161" t="str">
        <f>IF(ISBLANK('Nomenklatur komplett'!R3747),"",'Nomenklatur komplett'!R3747)</f>
        <v/>
      </c>
      <c r="C3747" s="162" t="str">
        <f>IF(ISBLANK('Nomenklatur komplett'!S3747),"-",'Nomenklatur komplett'!S3747)</f>
        <v>-</v>
      </c>
    </row>
    <row r="3748" spans="1:3" x14ac:dyDescent="0.2">
      <c r="A3748" s="161" t="str">
        <f>IF(ISBLANK('Nomenklatur komplett'!Q3748),"",'Nomenklatur komplett'!Q3748)</f>
        <v/>
      </c>
      <c r="B3748" s="161" t="str">
        <f>IF(ISBLANK('Nomenklatur komplett'!R3748),"",'Nomenklatur komplett'!R3748)</f>
        <v/>
      </c>
      <c r="C3748" s="162" t="str">
        <f>IF(ISBLANK('Nomenklatur komplett'!S3748),"-",'Nomenklatur komplett'!S3748)</f>
        <v>-</v>
      </c>
    </row>
    <row r="3749" spans="1:3" x14ac:dyDescent="0.2">
      <c r="A3749" s="161" t="str">
        <f>IF(ISBLANK('Nomenklatur komplett'!Q3749),"",'Nomenklatur komplett'!Q3749)</f>
        <v/>
      </c>
      <c r="B3749" s="161" t="str">
        <f>IF(ISBLANK('Nomenklatur komplett'!R3749),"",'Nomenklatur komplett'!R3749)</f>
        <v/>
      </c>
      <c r="C3749" s="162" t="str">
        <f>IF(ISBLANK('Nomenklatur komplett'!S3749),"-",'Nomenklatur komplett'!S3749)</f>
        <v>-</v>
      </c>
    </row>
    <row r="3750" spans="1:3" x14ac:dyDescent="0.2">
      <c r="A3750" s="161" t="str">
        <f>IF(ISBLANK('Nomenklatur komplett'!Q3750),"",'Nomenklatur komplett'!Q3750)</f>
        <v/>
      </c>
      <c r="B3750" s="161" t="str">
        <f>IF(ISBLANK('Nomenklatur komplett'!R3750),"",'Nomenklatur komplett'!R3750)</f>
        <v/>
      </c>
      <c r="C3750" s="162" t="str">
        <f>IF(ISBLANK('Nomenklatur komplett'!S3750),"-",'Nomenklatur komplett'!S3750)</f>
        <v>-</v>
      </c>
    </row>
    <row r="3751" spans="1:3" x14ac:dyDescent="0.2">
      <c r="A3751" s="161" t="str">
        <f>IF(ISBLANK('Nomenklatur komplett'!Q3751),"",'Nomenklatur komplett'!Q3751)</f>
        <v/>
      </c>
      <c r="B3751" s="161" t="str">
        <f>IF(ISBLANK('Nomenklatur komplett'!R3751),"",'Nomenklatur komplett'!R3751)</f>
        <v/>
      </c>
      <c r="C3751" s="162" t="str">
        <f>IF(ISBLANK('Nomenklatur komplett'!S3751),"-",'Nomenklatur komplett'!S3751)</f>
        <v>-</v>
      </c>
    </row>
    <row r="3752" spans="1:3" x14ac:dyDescent="0.2">
      <c r="A3752" s="161" t="str">
        <f>IF(ISBLANK('Nomenklatur komplett'!Q3752),"",'Nomenklatur komplett'!Q3752)</f>
        <v/>
      </c>
      <c r="B3752" s="161" t="str">
        <f>IF(ISBLANK('Nomenklatur komplett'!R3752),"",'Nomenklatur komplett'!R3752)</f>
        <v/>
      </c>
      <c r="C3752" s="162" t="str">
        <f>IF(ISBLANK('Nomenklatur komplett'!S3752),"-",'Nomenklatur komplett'!S3752)</f>
        <v>-</v>
      </c>
    </row>
    <row r="3753" spans="1:3" x14ac:dyDescent="0.2">
      <c r="A3753" s="161" t="str">
        <f>IF(ISBLANK('Nomenklatur komplett'!Q3753),"",'Nomenklatur komplett'!Q3753)</f>
        <v/>
      </c>
      <c r="B3753" s="161" t="str">
        <f>IF(ISBLANK('Nomenklatur komplett'!R3753),"",'Nomenklatur komplett'!R3753)</f>
        <v/>
      </c>
      <c r="C3753" s="162" t="str">
        <f>IF(ISBLANK('Nomenklatur komplett'!S3753),"-",'Nomenklatur komplett'!S3753)</f>
        <v>-</v>
      </c>
    </row>
    <row r="3754" spans="1:3" x14ac:dyDescent="0.2">
      <c r="A3754" s="161" t="str">
        <f>IF(ISBLANK('Nomenklatur komplett'!Q3754),"",'Nomenklatur komplett'!Q3754)</f>
        <v/>
      </c>
      <c r="B3754" s="161" t="str">
        <f>IF(ISBLANK('Nomenklatur komplett'!R3754),"",'Nomenklatur komplett'!R3754)</f>
        <v/>
      </c>
      <c r="C3754" s="162" t="str">
        <f>IF(ISBLANK('Nomenklatur komplett'!S3754),"-",'Nomenklatur komplett'!S3754)</f>
        <v>-</v>
      </c>
    </row>
    <row r="3755" spans="1:3" x14ac:dyDescent="0.2">
      <c r="A3755" s="161" t="str">
        <f>IF(ISBLANK('Nomenklatur komplett'!Q3755),"",'Nomenklatur komplett'!Q3755)</f>
        <v/>
      </c>
      <c r="B3755" s="161" t="str">
        <f>IF(ISBLANK('Nomenklatur komplett'!R3755),"",'Nomenklatur komplett'!R3755)</f>
        <v/>
      </c>
      <c r="C3755" s="162" t="str">
        <f>IF(ISBLANK('Nomenklatur komplett'!S3755),"-",'Nomenklatur komplett'!S3755)</f>
        <v>-</v>
      </c>
    </row>
    <row r="3756" spans="1:3" x14ac:dyDescent="0.2">
      <c r="A3756" s="161" t="str">
        <f>IF(ISBLANK('Nomenklatur komplett'!Q3756),"",'Nomenklatur komplett'!Q3756)</f>
        <v/>
      </c>
      <c r="B3756" s="161" t="str">
        <f>IF(ISBLANK('Nomenklatur komplett'!R3756),"",'Nomenklatur komplett'!R3756)</f>
        <v/>
      </c>
      <c r="C3756" s="162" t="str">
        <f>IF(ISBLANK('Nomenklatur komplett'!S3756),"-",'Nomenklatur komplett'!S3756)</f>
        <v>-</v>
      </c>
    </row>
    <row r="3757" spans="1:3" x14ac:dyDescent="0.2">
      <c r="A3757" s="161" t="str">
        <f>IF(ISBLANK('Nomenklatur komplett'!Q3757),"",'Nomenklatur komplett'!Q3757)</f>
        <v/>
      </c>
      <c r="B3757" s="161" t="str">
        <f>IF(ISBLANK('Nomenklatur komplett'!R3757),"",'Nomenklatur komplett'!R3757)</f>
        <v/>
      </c>
      <c r="C3757" s="162" t="str">
        <f>IF(ISBLANK('Nomenklatur komplett'!S3757),"-",'Nomenklatur komplett'!S3757)</f>
        <v>-</v>
      </c>
    </row>
    <row r="3758" spans="1:3" x14ac:dyDescent="0.2">
      <c r="A3758" s="161" t="str">
        <f>IF(ISBLANK('Nomenklatur komplett'!Q3758),"",'Nomenklatur komplett'!Q3758)</f>
        <v/>
      </c>
      <c r="B3758" s="161" t="str">
        <f>IF(ISBLANK('Nomenklatur komplett'!R3758),"",'Nomenklatur komplett'!R3758)</f>
        <v/>
      </c>
      <c r="C3758" s="162" t="str">
        <f>IF(ISBLANK('Nomenklatur komplett'!S3758),"-",'Nomenklatur komplett'!S3758)</f>
        <v>-</v>
      </c>
    </row>
    <row r="3759" spans="1:3" x14ac:dyDescent="0.2">
      <c r="A3759" s="161" t="str">
        <f>IF(ISBLANK('Nomenklatur komplett'!Q3759),"",'Nomenklatur komplett'!Q3759)</f>
        <v/>
      </c>
      <c r="B3759" s="161" t="str">
        <f>IF(ISBLANK('Nomenklatur komplett'!R3759),"",'Nomenklatur komplett'!R3759)</f>
        <v/>
      </c>
      <c r="C3759" s="162" t="str">
        <f>IF(ISBLANK('Nomenklatur komplett'!S3759),"-",'Nomenklatur komplett'!S3759)</f>
        <v>-</v>
      </c>
    </row>
    <row r="3760" spans="1:3" x14ac:dyDescent="0.2">
      <c r="A3760" s="161" t="str">
        <f>IF(ISBLANK('Nomenklatur komplett'!Q3760),"",'Nomenklatur komplett'!Q3760)</f>
        <v/>
      </c>
      <c r="B3760" s="161" t="str">
        <f>IF(ISBLANK('Nomenklatur komplett'!R3760),"",'Nomenklatur komplett'!R3760)</f>
        <v/>
      </c>
      <c r="C3760" s="162" t="str">
        <f>IF(ISBLANK('Nomenklatur komplett'!S3760),"-",'Nomenklatur komplett'!S3760)</f>
        <v>-</v>
      </c>
    </row>
    <row r="3761" spans="1:3" x14ac:dyDescent="0.2">
      <c r="A3761" s="161" t="str">
        <f>IF(ISBLANK('Nomenklatur komplett'!Q3761),"",'Nomenklatur komplett'!Q3761)</f>
        <v/>
      </c>
      <c r="B3761" s="161" t="str">
        <f>IF(ISBLANK('Nomenklatur komplett'!R3761),"",'Nomenklatur komplett'!R3761)</f>
        <v/>
      </c>
      <c r="C3761" s="162" t="str">
        <f>IF(ISBLANK('Nomenklatur komplett'!S3761),"-",'Nomenklatur komplett'!S3761)</f>
        <v>-</v>
      </c>
    </row>
    <row r="3762" spans="1:3" x14ac:dyDescent="0.2">
      <c r="A3762" s="161" t="str">
        <f>IF(ISBLANK('Nomenklatur komplett'!Q3762),"",'Nomenklatur komplett'!Q3762)</f>
        <v/>
      </c>
      <c r="B3762" s="161" t="str">
        <f>IF(ISBLANK('Nomenklatur komplett'!R3762),"",'Nomenklatur komplett'!R3762)</f>
        <v/>
      </c>
      <c r="C3762" s="162" t="str">
        <f>IF(ISBLANK('Nomenklatur komplett'!S3762),"-",'Nomenklatur komplett'!S3762)</f>
        <v>-</v>
      </c>
    </row>
    <row r="3763" spans="1:3" x14ac:dyDescent="0.2">
      <c r="A3763" s="161" t="str">
        <f>IF(ISBLANK('Nomenklatur komplett'!Q3763),"",'Nomenklatur komplett'!Q3763)</f>
        <v/>
      </c>
      <c r="B3763" s="161" t="str">
        <f>IF(ISBLANK('Nomenklatur komplett'!R3763),"",'Nomenklatur komplett'!R3763)</f>
        <v/>
      </c>
      <c r="C3763" s="162" t="str">
        <f>IF(ISBLANK('Nomenklatur komplett'!S3763),"-",'Nomenklatur komplett'!S3763)</f>
        <v>-</v>
      </c>
    </row>
    <row r="3764" spans="1:3" x14ac:dyDescent="0.2">
      <c r="A3764" s="161" t="str">
        <f>IF(ISBLANK('Nomenklatur komplett'!Q3764),"",'Nomenklatur komplett'!Q3764)</f>
        <v/>
      </c>
      <c r="B3764" s="161" t="str">
        <f>IF(ISBLANK('Nomenklatur komplett'!R3764),"",'Nomenklatur komplett'!R3764)</f>
        <v/>
      </c>
      <c r="C3764" s="162" t="str">
        <f>IF(ISBLANK('Nomenklatur komplett'!S3764),"-",'Nomenklatur komplett'!S3764)</f>
        <v>-</v>
      </c>
    </row>
    <row r="3765" spans="1:3" x14ac:dyDescent="0.2">
      <c r="A3765" s="161" t="str">
        <f>IF(ISBLANK('Nomenklatur komplett'!Q3765),"",'Nomenklatur komplett'!Q3765)</f>
        <v/>
      </c>
      <c r="B3765" s="161" t="str">
        <f>IF(ISBLANK('Nomenklatur komplett'!R3765),"",'Nomenklatur komplett'!R3765)</f>
        <v/>
      </c>
      <c r="C3765" s="162" t="str">
        <f>IF(ISBLANK('Nomenklatur komplett'!S3765),"-",'Nomenklatur komplett'!S3765)</f>
        <v>-</v>
      </c>
    </row>
    <row r="3766" spans="1:3" x14ac:dyDescent="0.2">
      <c r="A3766" s="161" t="str">
        <f>IF(ISBLANK('Nomenklatur komplett'!Q3766),"",'Nomenklatur komplett'!Q3766)</f>
        <v/>
      </c>
      <c r="B3766" s="161" t="str">
        <f>IF(ISBLANK('Nomenklatur komplett'!R3766),"",'Nomenklatur komplett'!R3766)</f>
        <v/>
      </c>
      <c r="C3766" s="162" t="str">
        <f>IF(ISBLANK('Nomenklatur komplett'!S3766),"-",'Nomenklatur komplett'!S3766)</f>
        <v>-</v>
      </c>
    </row>
    <row r="3767" spans="1:3" x14ac:dyDescent="0.2">
      <c r="A3767" s="161" t="str">
        <f>IF(ISBLANK('Nomenklatur komplett'!Q3767),"",'Nomenklatur komplett'!Q3767)</f>
        <v/>
      </c>
      <c r="B3767" s="161" t="str">
        <f>IF(ISBLANK('Nomenklatur komplett'!R3767),"",'Nomenklatur komplett'!R3767)</f>
        <v/>
      </c>
      <c r="C3767" s="162" t="str">
        <f>IF(ISBLANK('Nomenklatur komplett'!S3767),"-",'Nomenklatur komplett'!S3767)</f>
        <v>-</v>
      </c>
    </row>
    <row r="3768" spans="1:3" x14ac:dyDescent="0.2">
      <c r="A3768" s="161" t="str">
        <f>IF(ISBLANK('Nomenklatur komplett'!Q3768),"",'Nomenklatur komplett'!Q3768)</f>
        <v/>
      </c>
      <c r="B3768" s="161" t="str">
        <f>IF(ISBLANK('Nomenklatur komplett'!R3768),"",'Nomenklatur komplett'!R3768)</f>
        <v/>
      </c>
      <c r="C3768" s="162" t="str">
        <f>IF(ISBLANK('Nomenklatur komplett'!S3768),"-",'Nomenklatur komplett'!S3768)</f>
        <v>-</v>
      </c>
    </row>
    <row r="3769" spans="1:3" x14ac:dyDescent="0.2">
      <c r="A3769" s="161" t="str">
        <f>IF(ISBLANK('Nomenklatur komplett'!Q3769),"",'Nomenklatur komplett'!Q3769)</f>
        <v/>
      </c>
      <c r="B3769" s="161" t="str">
        <f>IF(ISBLANK('Nomenklatur komplett'!R3769),"",'Nomenklatur komplett'!R3769)</f>
        <v/>
      </c>
      <c r="C3769" s="162" t="str">
        <f>IF(ISBLANK('Nomenklatur komplett'!S3769),"-",'Nomenklatur komplett'!S3769)</f>
        <v>-</v>
      </c>
    </row>
    <row r="3770" spans="1:3" x14ac:dyDescent="0.2">
      <c r="A3770" s="161" t="str">
        <f>IF(ISBLANK('Nomenklatur komplett'!Q3770),"",'Nomenklatur komplett'!Q3770)</f>
        <v/>
      </c>
      <c r="B3770" s="161" t="str">
        <f>IF(ISBLANK('Nomenklatur komplett'!R3770),"",'Nomenklatur komplett'!R3770)</f>
        <v/>
      </c>
      <c r="C3770" s="162" t="str">
        <f>IF(ISBLANK('Nomenklatur komplett'!S3770),"-",'Nomenklatur komplett'!S3770)</f>
        <v>-</v>
      </c>
    </row>
    <row r="3771" spans="1:3" x14ac:dyDescent="0.2">
      <c r="A3771" s="161" t="str">
        <f>IF(ISBLANK('Nomenklatur komplett'!Q3771),"",'Nomenklatur komplett'!Q3771)</f>
        <v/>
      </c>
      <c r="B3771" s="161" t="str">
        <f>IF(ISBLANK('Nomenklatur komplett'!R3771),"",'Nomenklatur komplett'!R3771)</f>
        <v/>
      </c>
      <c r="C3771" s="162" t="str">
        <f>IF(ISBLANK('Nomenklatur komplett'!S3771),"-",'Nomenklatur komplett'!S3771)</f>
        <v>-</v>
      </c>
    </row>
    <row r="3772" spans="1:3" x14ac:dyDescent="0.2">
      <c r="A3772" s="161" t="str">
        <f>IF(ISBLANK('Nomenklatur komplett'!Q3772),"",'Nomenklatur komplett'!Q3772)</f>
        <v/>
      </c>
      <c r="B3772" s="161" t="str">
        <f>IF(ISBLANK('Nomenklatur komplett'!R3772),"",'Nomenklatur komplett'!R3772)</f>
        <v/>
      </c>
      <c r="C3772" s="162" t="str">
        <f>IF(ISBLANK('Nomenklatur komplett'!S3772),"-",'Nomenklatur komplett'!S3772)</f>
        <v>-</v>
      </c>
    </row>
    <row r="3773" spans="1:3" x14ac:dyDescent="0.2">
      <c r="A3773" s="161" t="str">
        <f>IF(ISBLANK('Nomenklatur komplett'!Q3773),"",'Nomenklatur komplett'!Q3773)</f>
        <v/>
      </c>
      <c r="B3773" s="161" t="str">
        <f>IF(ISBLANK('Nomenklatur komplett'!R3773),"",'Nomenklatur komplett'!R3773)</f>
        <v/>
      </c>
      <c r="C3773" s="162" t="str">
        <f>IF(ISBLANK('Nomenklatur komplett'!S3773),"-",'Nomenklatur komplett'!S3773)</f>
        <v>-</v>
      </c>
    </row>
    <row r="3774" spans="1:3" x14ac:dyDescent="0.2">
      <c r="A3774" s="161" t="str">
        <f>IF(ISBLANK('Nomenklatur komplett'!Q3774),"",'Nomenklatur komplett'!Q3774)</f>
        <v/>
      </c>
      <c r="B3774" s="161" t="str">
        <f>IF(ISBLANK('Nomenklatur komplett'!R3774),"",'Nomenklatur komplett'!R3774)</f>
        <v/>
      </c>
      <c r="C3774" s="162" t="str">
        <f>IF(ISBLANK('Nomenklatur komplett'!S3774),"-",'Nomenklatur komplett'!S3774)</f>
        <v>-</v>
      </c>
    </row>
    <row r="3775" spans="1:3" x14ac:dyDescent="0.2">
      <c r="A3775" s="161" t="str">
        <f>IF(ISBLANK('Nomenklatur komplett'!Q3775),"",'Nomenklatur komplett'!Q3775)</f>
        <v/>
      </c>
      <c r="B3775" s="161" t="str">
        <f>IF(ISBLANK('Nomenklatur komplett'!R3775),"",'Nomenklatur komplett'!R3775)</f>
        <v/>
      </c>
      <c r="C3775" s="162" t="str">
        <f>IF(ISBLANK('Nomenklatur komplett'!S3775),"-",'Nomenklatur komplett'!S3775)</f>
        <v>-</v>
      </c>
    </row>
    <row r="3776" spans="1:3" x14ac:dyDescent="0.2">
      <c r="A3776" s="161" t="str">
        <f>IF(ISBLANK('Nomenklatur komplett'!Q3776),"",'Nomenklatur komplett'!Q3776)</f>
        <v/>
      </c>
      <c r="B3776" s="161" t="str">
        <f>IF(ISBLANK('Nomenklatur komplett'!R3776),"",'Nomenklatur komplett'!R3776)</f>
        <v/>
      </c>
      <c r="C3776" s="162" t="str">
        <f>IF(ISBLANK('Nomenklatur komplett'!S3776),"-",'Nomenklatur komplett'!S3776)</f>
        <v>-</v>
      </c>
    </row>
    <row r="3777" spans="1:3" x14ac:dyDescent="0.2">
      <c r="A3777" s="161" t="str">
        <f>IF(ISBLANK('Nomenklatur komplett'!Q3777),"",'Nomenklatur komplett'!Q3777)</f>
        <v/>
      </c>
      <c r="B3777" s="161" t="str">
        <f>IF(ISBLANK('Nomenklatur komplett'!R3777),"",'Nomenklatur komplett'!R3777)</f>
        <v/>
      </c>
      <c r="C3777" s="162" t="str">
        <f>IF(ISBLANK('Nomenklatur komplett'!S3777),"-",'Nomenklatur komplett'!S3777)</f>
        <v>-</v>
      </c>
    </row>
    <row r="3778" spans="1:3" x14ac:dyDescent="0.2">
      <c r="A3778" s="161" t="str">
        <f>IF(ISBLANK('Nomenklatur komplett'!Q3778),"",'Nomenklatur komplett'!Q3778)</f>
        <v/>
      </c>
      <c r="B3778" s="161" t="str">
        <f>IF(ISBLANK('Nomenklatur komplett'!R3778),"",'Nomenklatur komplett'!R3778)</f>
        <v/>
      </c>
      <c r="C3778" s="162" t="str">
        <f>IF(ISBLANK('Nomenklatur komplett'!S3778),"-",'Nomenklatur komplett'!S3778)</f>
        <v>-</v>
      </c>
    </row>
    <row r="3779" spans="1:3" x14ac:dyDescent="0.2">
      <c r="A3779" s="161" t="str">
        <f>IF(ISBLANK('Nomenklatur komplett'!Q3779),"",'Nomenklatur komplett'!Q3779)</f>
        <v/>
      </c>
      <c r="B3779" s="161" t="str">
        <f>IF(ISBLANK('Nomenklatur komplett'!R3779),"",'Nomenklatur komplett'!R3779)</f>
        <v/>
      </c>
      <c r="C3779" s="162" t="str">
        <f>IF(ISBLANK('Nomenklatur komplett'!S3779),"-",'Nomenklatur komplett'!S3779)</f>
        <v>-</v>
      </c>
    </row>
    <row r="3780" spans="1:3" x14ac:dyDescent="0.2">
      <c r="A3780" s="161" t="str">
        <f>IF(ISBLANK('Nomenklatur komplett'!Q3780),"",'Nomenklatur komplett'!Q3780)</f>
        <v/>
      </c>
      <c r="B3780" s="161" t="str">
        <f>IF(ISBLANK('Nomenklatur komplett'!R3780),"",'Nomenklatur komplett'!R3780)</f>
        <v/>
      </c>
      <c r="C3780" s="162" t="str">
        <f>IF(ISBLANK('Nomenklatur komplett'!S3780),"-",'Nomenklatur komplett'!S3780)</f>
        <v>-</v>
      </c>
    </row>
    <row r="3781" spans="1:3" x14ac:dyDescent="0.2">
      <c r="A3781" s="161" t="str">
        <f>IF(ISBLANK('Nomenklatur komplett'!Q3781),"",'Nomenklatur komplett'!Q3781)</f>
        <v/>
      </c>
      <c r="B3781" s="161" t="str">
        <f>IF(ISBLANK('Nomenklatur komplett'!R3781),"",'Nomenklatur komplett'!R3781)</f>
        <v/>
      </c>
      <c r="C3781" s="162" t="str">
        <f>IF(ISBLANK('Nomenklatur komplett'!S3781),"-",'Nomenklatur komplett'!S3781)</f>
        <v>-</v>
      </c>
    </row>
    <row r="3782" spans="1:3" x14ac:dyDescent="0.2">
      <c r="A3782" s="161" t="str">
        <f>IF(ISBLANK('Nomenklatur komplett'!Q3782),"",'Nomenklatur komplett'!Q3782)</f>
        <v/>
      </c>
      <c r="B3782" s="161" t="str">
        <f>IF(ISBLANK('Nomenklatur komplett'!R3782),"",'Nomenklatur komplett'!R3782)</f>
        <v/>
      </c>
      <c r="C3782" s="162" t="str">
        <f>IF(ISBLANK('Nomenklatur komplett'!S3782),"-",'Nomenklatur komplett'!S3782)</f>
        <v>-</v>
      </c>
    </row>
    <row r="3783" spans="1:3" x14ac:dyDescent="0.2">
      <c r="A3783" s="161" t="str">
        <f>IF(ISBLANK('Nomenklatur komplett'!Q3783),"",'Nomenklatur komplett'!Q3783)</f>
        <v/>
      </c>
      <c r="B3783" s="161" t="str">
        <f>IF(ISBLANK('Nomenklatur komplett'!R3783),"",'Nomenklatur komplett'!R3783)</f>
        <v/>
      </c>
      <c r="C3783" s="162" t="str">
        <f>IF(ISBLANK('Nomenklatur komplett'!S3783),"-",'Nomenklatur komplett'!S3783)</f>
        <v>-</v>
      </c>
    </row>
    <row r="3784" spans="1:3" x14ac:dyDescent="0.2">
      <c r="A3784" s="161" t="str">
        <f>IF(ISBLANK('Nomenklatur komplett'!Q3784),"",'Nomenklatur komplett'!Q3784)</f>
        <v/>
      </c>
      <c r="B3784" s="161" t="str">
        <f>IF(ISBLANK('Nomenklatur komplett'!R3784),"",'Nomenklatur komplett'!R3784)</f>
        <v/>
      </c>
      <c r="C3784" s="162" t="str">
        <f>IF(ISBLANK('Nomenklatur komplett'!S3784),"-",'Nomenklatur komplett'!S3784)</f>
        <v>-</v>
      </c>
    </row>
    <row r="3785" spans="1:3" x14ac:dyDescent="0.2">
      <c r="A3785" s="161" t="str">
        <f>IF(ISBLANK('Nomenklatur komplett'!Q3785),"",'Nomenklatur komplett'!Q3785)</f>
        <v/>
      </c>
      <c r="B3785" s="161" t="str">
        <f>IF(ISBLANK('Nomenklatur komplett'!R3785),"",'Nomenklatur komplett'!R3785)</f>
        <v/>
      </c>
      <c r="C3785" s="162" t="str">
        <f>IF(ISBLANK('Nomenklatur komplett'!S3785),"-",'Nomenklatur komplett'!S3785)</f>
        <v>-</v>
      </c>
    </row>
    <row r="3786" spans="1:3" x14ac:dyDescent="0.2">
      <c r="A3786" s="161" t="str">
        <f>IF(ISBLANK('Nomenklatur komplett'!Q3786),"",'Nomenklatur komplett'!Q3786)</f>
        <v/>
      </c>
      <c r="B3786" s="161" t="str">
        <f>IF(ISBLANK('Nomenklatur komplett'!R3786),"",'Nomenklatur komplett'!R3786)</f>
        <v/>
      </c>
      <c r="C3786" s="162" t="str">
        <f>IF(ISBLANK('Nomenklatur komplett'!S3786),"-",'Nomenklatur komplett'!S3786)</f>
        <v>-</v>
      </c>
    </row>
    <row r="3787" spans="1:3" x14ac:dyDescent="0.2">
      <c r="A3787" s="161" t="str">
        <f>IF(ISBLANK('Nomenklatur komplett'!Q3787),"",'Nomenklatur komplett'!Q3787)</f>
        <v/>
      </c>
      <c r="B3787" s="161" t="str">
        <f>IF(ISBLANK('Nomenklatur komplett'!R3787),"",'Nomenklatur komplett'!R3787)</f>
        <v/>
      </c>
      <c r="C3787" s="162" t="str">
        <f>IF(ISBLANK('Nomenklatur komplett'!S3787),"-",'Nomenklatur komplett'!S3787)</f>
        <v>-</v>
      </c>
    </row>
    <row r="3788" spans="1:3" x14ac:dyDescent="0.2">
      <c r="A3788" s="161" t="str">
        <f>IF(ISBLANK('Nomenklatur komplett'!Q3788),"",'Nomenklatur komplett'!Q3788)</f>
        <v/>
      </c>
      <c r="B3788" s="161" t="str">
        <f>IF(ISBLANK('Nomenklatur komplett'!R3788),"",'Nomenklatur komplett'!R3788)</f>
        <v/>
      </c>
      <c r="C3788" s="162" t="str">
        <f>IF(ISBLANK('Nomenklatur komplett'!S3788),"-",'Nomenklatur komplett'!S3788)</f>
        <v>-</v>
      </c>
    </row>
    <row r="3789" spans="1:3" x14ac:dyDescent="0.2">
      <c r="A3789" s="161" t="str">
        <f>IF(ISBLANK('Nomenklatur komplett'!Q3789),"",'Nomenklatur komplett'!Q3789)</f>
        <v/>
      </c>
      <c r="B3789" s="161" t="str">
        <f>IF(ISBLANK('Nomenklatur komplett'!R3789),"",'Nomenklatur komplett'!R3789)</f>
        <v/>
      </c>
      <c r="C3789" s="162" t="str">
        <f>IF(ISBLANK('Nomenklatur komplett'!S3789),"-",'Nomenklatur komplett'!S3789)</f>
        <v>-</v>
      </c>
    </row>
    <row r="3790" spans="1:3" x14ac:dyDescent="0.2">
      <c r="A3790" s="161" t="str">
        <f>IF(ISBLANK('Nomenklatur komplett'!Q3790),"",'Nomenklatur komplett'!Q3790)</f>
        <v/>
      </c>
      <c r="B3790" s="161" t="str">
        <f>IF(ISBLANK('Nomenklatur komplett'!R3790),"",'Nomenklatur komplett'!R3790)</f>
        <v/>
      </c>
      <c r="C3790" s="162" t="str">
        <f>IF(ISBLANK('Nomenklatur komplett'!S3790),"-",'Nomenklatur komplett'!S3790)</f>
        <v>-</v>
      </c>
    </row>
    <row r="3791" spans="1:3" x14ac:dyDescent="0.2">
      <c r="A3791" s="161" t="str">
        <f>IF(ISBLANK('Nomenklatur komplett'!Q3791),"",'Nomenklatur komplett'!Q3791)</f>
        <v/>
      </c>
      <c r="B3791" s="161" t="str">
        <f>IF(ISBLANK('Nomenklatur komplett'!R3791),"",'Nomenklatur komplett'!R3791)</f>
        <v/>
      </c>
      <c r="C3791" s="162" t="str">
        <f>IF(ISBLANK('Nomenklatur komplett'!S3791),"-",'Nomenklatur komplett'!S3791)</f>
        <v>-</v>
      </c>
    </row>
    <row r="3792" spans="1:3" x14ac:dyDescent="0.2">
      <c r="A3792" s="161" t="str">
        <f>IF(ISBLANK('Nomenklatur komplett'!Q3792),"",'Nomenklatur komplett'!Q3792)</f>
        <v/>
      </c>
      <c r="B3792" s="161" t="str">
        <f>IF(ISBLANK('Nomenklatur komplett'!R3792),"",'Nomenklatur komplett'!R3792)</f>
        <v/>
      </c>
      <c r="C3792" s="162" t="str">
        <f>IF(ISBLANK('Nomenklatur komplett'!S3792),"-",'Nomenklatur komplett'!S3792)</f>
        <v>-</v>
      </c>
    </row>
    <row r="3793" spans="1:3" x14ac:dyDescent="0.2">
      <c r="A3793" s="161" t="str">
        <f>IF(ISBLANK('Nomenklatur komplett'!Q3793),"",'Nomenklatur komplett'!Q3793)</f>
        <v/>
      </c>
      <c r="B3793" s="161" t="str">
        <f>IF(ISBLANK('Nomenklatur komplett'!R3793),"",'Nomenklatur komplett'!R3793)</f>
        <v/>
      </c>
      <c r="C3793" s="162" t="str">
        <f>IF(ISBLANK('Nomenklatur komplett'!S3793),"-",'Nomenklatur komplett'!S3793)</f>
        <v>-</v>
      </c>
    </row>
    <row r="3794" spans="1:3" x14ac:dyDescent="0.2">
      <c r="A3794" s="161" t="str">
        <f>IF(ISBLANK('Nomenklatur komplett'!Q3794),"",'Nomenklatur komplett'!Q3794)</f>
        <v/>
      </c>
      <c r="B3794" s="161" t="str">
        <f>IF(ISBLANK('Nomenklatur komplett'!R3794),"",'Nomenklatur komplett'!R3794)</f>
        <v/>
      </c>
      <c r="C3794" s="162" t="str">
        <f>IF(ISBLANK('Nomenklatur komplett'!S3794),"-",'Nomenklatur komplett'!S3794)</f>
        <v>-</v>
      </c>
    </row>
    <row r="3795" spans="1:3" x14ac:dyDescent="0.2">
      <c r="A3795" s="161" t="str">
        <f>IF(ISBLANK('Nomenklatur komplett'!Q3795),"",'Nomenklatur komplett'!Q3795)</f>
        <v/>
      </c>
      <c r="B3795" s="161" t="str">
        <f>IF(ISBLANK('Nomenklatur komplett'!R3795),"",'Nomenklatur komplett'!R3795)</f>
        <v/>
      </c>
      <c r="C3795" s="162" t="str">
        <f>IF(ISBLANK('Nomenklatur komplett'!S3795),"-",'Nomenklatur komplett'!S3795)</f>
        <v>-</v>
      </c>
    </row>
    <row r="3796" spans="1:3" x14ac:dyDescent="0.2">
      <c r="A3796" s="161" t="str">
        <f>IF(ISBLANK('Nomenklatur komplett'!Q3796),"",'Nomenklatur komplett'!Q3796)</f>
        <v/>
      </c>
      <c r="B3796" s="161" t="str">
        <f>IF(ISBLANK('Nomenklatur komplett'!R3796),"",'Nomenklatur komplett'!R3796)</f>
        <v/>
      </c>
      <c r="C3796" s="162" t="str">
        <f>IF(ISBLANK('Nomenklatur komplett'!S3796),"-",'Nomenklatur komplett'!S3796)</f>
        <v>-</v>
      </c>
    </row>
    <row r="3797" spans="1:3" x14ac:dyDescent="0.2">
      <c r="A3797" s="161" t="str">
        <f>IF(ISBLANK('Nomenklatur komplett'!Q3797),"",'Nomenklatur komplett'!Q3797)</f>
        <v/>
      </c>
      <c r="B3797" s="161" t="str">
        <f>IF(ISBLANK('Nomenklatur komplett'!R3797),"",'Nomenklatur komplett'!R3797)</f>
        <v/>
      </c>
      <c r="C3797" s="162" t="str">
        <f>IF(ISBLANK('Nomenklatur komplett'!S3797),"-",'Nomenklatur komplett'!S3797)</f>
        <v>-</v>
      </c>
    </row>
    <row r="3798" spans="1:3" x14ac:dyDescent="0.2">
      <c r="A3798" s="161" t="str">
        <f>IF(ISBLANK('Nomenklatur komplett'!Q3798),"",'Nomenklatur komplett'!Q3798)</f>
        <v/>
      </c>
      <c r="B3798" s="161" t="str">
        <f>IF(ISBLANK('Nomenklatur komplett'!R3798),"",'Nomenklatur komplett'!R3798)</f>
        <v/>
      </c>
      <c r="C3798" s="162" t="str">
        <f>IF(ISBLANK('Nomenklatur komplett'!S3798),"-",'Nomenklatur komplett'!S3798)</f>
        <v>-</v>
      </c>
    </row>
    <row r="3799" spans="1:3" x14ac:dyDescent="0.2">
      <c r="A3799" s="161" t="str">
        <f>IF(ISBLANK('Nomenklatur komplett'!Q3799),"",'Nomenklatur komplett'!Q3799)</f>
        <v/>
      </c>
      <c r="B3799" s="161" t="str">
        <f>IF(ISBLANK('Nomenklatur komplett'!R3799),"",'Nomenklatur komplett'!R3799)</f>
        <v/>
      </c>
      <c r="C3799" s="162" t="str">
        <f>IF(ISBLANK('Nomenklatur komplett'!S3799),"-",'Nomenklatur komplett'!S3799)</f>
        <v>-</v>
      </c>
    </row>
    <row r="3800" spans="1:3" x14ac:dyDescent="0.2">
      <c r="A3800" s="161" t="str">
        <f>IF(ISBLANK('Nomenklatur komplett'!Q3800),"",'Nomenklatur komplett'!Q3800)</f>
        <v/>
      </c>
      <c r="B3800" s="161" t="str">
        <f>IF(ISBLANK('Nomenklatur komplett'!R3800),"",'Nomenklatur komplett'!R3800)</f>
        <v/>
      </c>
      <c r="C3800" s="162" t="str">
        <f>IF(ISBLANK('Nomenklatur komplett'!S3800),"-",'Nomenklatur komplett'!S3800)</f>
        <v>-</v>
      </c>
    </row>
    <row r="3801" spans="1:3" x14ac:dyDescent="0.2">
      <c r="A3801" s="161" t="str">
        <f>IF(ISBLANK('Nomenklatur komplett'!Q3801),"",'Nomenklatur komplett'!Q3801)</f>
        <v/>
      </c>
      <c r="B3801" s="161" t="str">
        <f>IF(ISBLANK('Nomenklatur komplett'!R3801),"",'Nomenklatur komplett'!R3801)</f>
        <v/>
      </c>
      <c r="C3801" s="162" t="str">
        <f>IF(ISBLANK('Nomenklatur komplett'!S3801),"-",'Nomenklatur komplett'!S3801)</f>
        <v>-</v>
      </c>
    </row>
    <row r="3802" spans="1:3" x14ac:dyDescent="0.2">
      <c r="A3802" s="161" t="str">
        <f>IF(ISBLANK('Nomenklatur komplett'!Q3802),"",'Nomenklatur komplett'!Q3802)</f>
        <v/>
      </c>
      <c r="B3802" s="161" t="str">
        <f>IF(ISBLANK('Nomenklatur komplett'!R3802),"",'Nomenklatur komplett'!R3802)</f>
        <v/>
      </c>
      <c r="C3802" s="162" t="str">
        <f>IF(ISBLANK('Nomenklatur komplett'!S3802),"-",'Nomenklatur komplett'!S3802)</f>
        <v>-</v>
      </c>
    </row>
    <row r="3803" spans="1:3" x14ac:dyDescent="0.2">
      <c r="A3803" s="161" t="str">
        <f>IF(ISBLANK('Nomenklatur komplett'!Q3803),"",'Nomenklatur komplett'!Q3803)</f>
        <v/>
      </c>
      <c r="B3803" s="161" t="str">
        <f>IF(ISBLANK('Nomenklatur komplett'!R3803),"",'Nomenklatur komplett'!R3803)</f>
        <v/>
      </c>
      <c r="C3803" s="162" t="str">
        <f>IF(ISBLANK('Nomenklatur komplett'!S3803),"-",'Nomenklatur komplett'!S3803)</f>
        <v>-</v>
      </c>
    </row>
  </sheetData>
  <sheetProtection sheet="1" objects="1" scenarios="1"/>
  <phoneticPr fontId="16"/>
  <conditionalFormatting sqref="C2:C3 A1:B1">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indexed="42"/>
  </sheetPr>
  <dimension ref="A1:M21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76" customWidth="1"/>
    <col min="2" max="2" width="83.85546875" style="75" customWidth="1"/>
    <col min="3" max="6" width="11.42578125" style="81"/>
    <col min="7" max="7" width="8.85546875" style="81" customWidth="1"/>
    <col min="8" max="8" width="9.7109375" style="81" customWidth="1"/>
    <col min="9" max="10" width="11.42578125" style="75"/>
    <col min="11" max="11" width="11.42578125" style="75" hidden="1" customWidth="1"/>
    <col min="12" max="12" width="11.42578125" style="76" hidden="1" customWidth="1"/>
    <col min="13" max="13" width="70" style="75" hidden="1" customWidth="1"/>
    <col min="14" max="16384" width="11.42578125" style="75"/>
  </cols>
  <sheetData>
    <row r="1" spans="1:13" s="74" customFormat="1" x14ac:dyDescent="0.2">
      <c r="A1" s="59" t="s">
        <v>2321</v>
      </c>
      <c r="B1" s="58"/>
      <c r="C1" s="59"/>
      <c r="D1" s="59"/>
      <c r="E1" s="59"/>
      <c r="F1" s="59"/>
      <c r="G1" s="59"/>
      <c r="H1" s="59"/>
      <c r="I1" s="57"/>
      <c r="J1" s="57"/>
      <c r="K1" s="57"/>
      <c r="L1" s="80" t="s">
        <v>896</v>
      </c>
      <c r="M1" s="203"/>
    </row>
    <row r="2" spans="1:13" s="74" customFormat="1" x14ac:dyDescent="0.2">
      <c r="A2" s="72"/>
      <c r="B2" s="58"/>
      <c r="C2" s="59"/>
      <c r="D2" s="59"/>
      <c r="E2" s="59"/>
      <c r="F2" s="59"/>
      <c r="G2" s="59"/>
      <c r="H2" s="59"/>
      <c r="I2" s="57"/>
      <c r="J2" s="57"/>
      <c r="K2" s="57"/>
      <c r="L2" s="204"/>
      <c r="M2" s="203"/>
    </row>
    <row r="3" spans="1:13" s="74" customFormat="1" ht="13.5" thickBot="1" x14ac:dyDescent="0.25">
      <c r="A3" s="184" t="s">
        <v>116</v>
      </c>
      <c r="B3" s="185" t="s">
        <v>2800</v>
      </c>
      <c r="C3" s="186" t="s">
        <v>2323</v>
      </c>
      <c r="D3" s="186" t="s">
        <v>2324</v>
      </c>
      <c r="E3" s="186" t="s">
        <v>1226</v>
      </c>
      <c r="F3" s="186" t="s">
        <v>1227</v>
      </c>
      <c r="G3" s="224" t="s">
        <v>4656</v>
      </c>
      <c r="H3" s="187" t="s">
        <v>1228</v>
      </c>
      <c r="I3" s="59"/>
      <c r="J3" s="59"/>
      <c r="K3" s="59" t="s">
        <v>2325</v>
      </c>
      <c r="L3" s="205" t="s">
        <v>116</v>
      </c>
      <c r="M3" s="206" t="s">
        <v>2322</v>
      </c>
    </row>
    <row r="4" spans="1:13" x14ac:dyDescent="0.2">
      <c r="A4" s="161">
        <f>IF(ISBLANK('Nomenklatur komplett'!V4),"-",'Nomenklatur komplett'!V4)</f>
        <v>0</v>
      </c>
      <c r="B4" s="188" t="str">
        <f>IF(ISBLANK('Nomenklatur komplett'!W4),"-",'Nomenklatur komplett'!W4)</f>
        <v>### KANTONALE SCHULARTEN ###</v>
      </c>
      <c r="C4" s="189">
        <f>IF(ISBLANK('Nomenklatur komplett'!X4),"-",'Nomenklatur komplett'!X4)</f>
        <v>0</v>
      </c>
      <c r="D4" s="189">
        <f>IF(ISBLANK('Nomenklatur komplett'!Y4),"-",'Nomenklatur komplett'!Y4)</f>
        <v>0</v>
      </c>
      <c r="E4" s="189">
        <f>IF(ISBLANK('Nomenklatur komplett'!Z4),"-",'Nomenklatur komplett'!Z4)</f>
        <v>0</v>
      </c>
      <c r="F4" s="189">
        <f>IF(ISBLANK('Nomenklatur komplett'!AA4),"-",'Nomenklatur komplett'!AA4)</f>
        <v>0</v>
      </c>
      <c r="G4" s="190">
        <f>IF(ISBLANK('Nomenklatur komplett'!AB4),"-",'Nomenklatur komplett'!AB4)</f>
        <v>0</v>
      </c>
      <c r="H4" s="190">
        <f>IF(ISBLANK('Nomenklatur komplett'!AC4),"-",'Nomenklatur komplett'!AC4)</f>
        <v>0</v>
      </c>
      <c r="K4" s="75">
        <f>+'Nomenklatur komplett'!AJ4</f>
        <v>1</v>
      </c>
      <c r="L4" s="161">
        <f>IF(ISBLANK('Nomenklatur komplett'!T4),"-",'Nomenklatur komplett'!T4)</f>
        <v>0</v>
      </c>
      <c r="M4" s="162" t="str">
        <f>IF(ISBLANK('Nomenklatur komplett'!U4),"-",'Nomenklatur komplett'!U4)</f>
        <v>### KANTONALE SCHULARTEN ###</v>
      </c>
    </row>
    <row r="5" spans="1:13" x14ac:dyDescent="0.2">
      <c r="A5" s="161">
        <f>IF(ISBLANK('Nomenklatur komplett'!V5),"-",'Nomenklatur komplett'!V5)</f>
        <v>15</v>
      </c>
      <c r="B5" s="188" t="str">
        <f>IF(ISBLANK('Nomenklatur komplett'!W5),"-",'Nomenklatur komplett'!W5)</f>
        <v>Anglo-American School</v>
      </c>
      <c r="C5" s="189">
        <f>IF(ISBLANK('Nomenklatur komplett'!X5),"-",'Nomenklatur komplett'!X5)</f>
        <v>10</v>
      </c>
      <c r="D5" s="189">
        <f>IF(ISBLANK('Nomenklatur komplett'!Y5),"-",'Nomenklatur komplett'!Y5)</f>
        <v>21</v>
      </c>
      <c r="E5" s="189">
        <f>IF(ISBLANK('Nomenklatur komplett'!Z5),"-",'Nomenklatur komplett'!Z5)</f>
        <v>1</v>
      </c>
      <c r="F5" s="189">
        <f>IF(ISBLANK('Nomenklatur komplett'!AA5),"-",'Nomenklatur komplett'!AA5)</f>
        <v>7</v>
      </c>
      <c r="G5" s="190">
        <f>IF(ISBLANK('Nomenklatur komplett'!AB5),"-",'Nomenklatur komplett'!AB5)</f>
        <v>0</v>
      </c>
      <c r="H5" s="190">
        <f>IF(ISBLANK('Nomenklatur komplett'!AC5),"-",'Nomenklatur komplett'!AC5)</f>
        <v>0</v>
      </c>
      <c r="K5" s="75">
        <f>+'Nomenklatur komplett'!AJ5</f>
        <v>2</v>
      </c>
      <c r="L5" s="161">
        <f>IF(ISBLANK('Nomenklatur komplett'!T5),"-",'Nomenklatur komplett'!T5)</f>
        <v>15</v>
      </c>
      <c r="M5" s="162" t="str">
        <f>IF(ISBLANK('Nomenklatur komplett'!U5),"-",'Nomenklatur komplett'!U5)</f>
        <v>Anglo-American School</v>
      </c>
    </row>
    <row r="6" spans="1:13" x14ac:dyDescent="0.2">
      <c r="A6" s="161">
        <f>IF(ISBLANK('Nomenklatur komplett'!V6),"-",'Nomenklatur komplett'!V6)</f>
        <v>7</v>
      </c>
      <c r="B6" s="188" t="str">
        <f>IF(ISBLANK('Nomenklatur komplett'!W6),"-",'Nomenklatur komplett'!W6)</f>
        <v>Basisstufe</v>
      </c>
      <c r="C6" s="189">
        <f>IF(ISBLANK('Nomenklatur komplett'!X6),"-",'Nomenklatur komplett'!X6)</f>
        <v>3</v>
      </c>
      <c r="D6" s="189">
        <f>IF(ISBLANK('Nomenklatur komplett'!Y6),"-",'Nomenklatur komplett'!Y6)</f>
        <v>10</v>
      </c>
      <c r="E6" s="189">
        <f>IF(ISBLANK('Nomenklatur komplett'!Z6),"-",'Nomenklatur komplett'!Z6)</f>
        <v>1</v>
      </c>
      <c r="F6" s="189">
        <f>IF(ISBLANK('Nomenklatur komplett'!AA6),"-",'Nomenklatur komplett'!AA6)</f>
        <v>4</v>
      </c>
      <c r="G6" s="190">
        <f>IF(ISBLANK('Nomenklatur komplett'!AB6),"-",'Nomenklatur komplett'!AB6)</f>
        <v>0</v>
      </c>
      <c r="H6" s="190">
        <f>IF(ISBLANK('Nomenklatur komplett'!AC6),"-",'Nomenklatur komplett'!AC6)</f>
        <v>0</v>
      </c>
      <c r="K6" s="75">
        <f>+'Nomenklatur komplett'!AJ6</f>
        <v>3</v>
      </c>
      <c r="L6" s="161">
        <f>IF(ISBLANK('Nomenklatur komplett'!T6),"-",'Nomenklatur komplett'!T6)</f>
        <v>7</v>
      </c>
      <c r="M6" s="162" t="str">
        <f>IF(ISBLANK('Nomenklatur komplett'!U6),"-",'Nomenklatur komplett'!U6)</f>
        <v>Basisstufe</v>
      </c>
    </row>
    <row r="7" spans="1:13" x14ac:dyDescent="0.2">
      <c r="A7" s="161">
        <f>IF(ISBLANK('Nomenklatur komplett'!V7),"-",'Nomenklatur komplett'!V7)</f>
        <v>1013</v>
      </c>
      <c r="B7" s="188" t="str">
        <f>IF(ISBLANK('Nomenklatur komplett'!W7),"-",'Nomenklatur komplett'!W7)</f>
        <v>Early Years (Preschool/Kindergarten)</v>
      </c>
      <c r="C7" s="189">
        <f>IF(ISBLANK('Nomenklatur komplett'!X7),"-",'Nomenklatur komplett'!X7)</f>
        <v>3</v>
      </c>
      <c r="D7" s="189">
        <f>IF(ISBLANK('Nomenklatur komplett'!Y7),"-",'Nomenklatur komplett'!Y7)</f>
        <v>8</v>
      </c>
      <c r="E7" s="189">
        <f>IF(ISBLANK('Nomenklatur komplett'!Z7),"-",'Nomenklatur komplett'!Z7)</f>
        <v>1</v>
      </c>
      <c r="F7" s="189">
        <f>IF(ISBLANK('Nomenklatur komplett'!AA7),"-",'Nomenklatur komplett'!AA7)</f>
        <v>2</v>
      </c>
      <c r="G7" s="190">
        <f>IF(ISBLANK('Nomenklatur komplett'!AB7),"-",'Nomenklatur komplett'!AB7)</f>
        <v>0</v>
      </c>
      <c r="H7" s="190">
        <f>IF(ISBLANK('Nomenklatur komplett'!AC7),"-",'Nomenklatur komplett'!AC7)</f>
        <v>0</v>
      </c>
      <c r="K7" s="75">
        <f>+'Nomenklatur komplett'!AJ7</f>
        <v>4</v>
      </c>
      <c r="L7" s="161">
        <f>IF(ISBLANK('Nomenklatur komplett'!T7),"-",'Nomenklatur komplett'!T7)</f>
        <v>1013</v>
      </c>
      <c r="M7" s="162" t="str">
        <f>IF(ISBLANK('Nomenklatur komplett'!U7),"-",'Nomenklatur komplett'!U7)</f>
        <v>Early Years (Preschool/Kindergarten)</v>
      </c>
    </row>
    <row r="8" spans="1:13" x14ac:dyDescent="0.2">
      <c r="A8" s="161">
        <f>IF(ISBLANK('Nomenklatur komplett'!V8),"-",'Nomenklatur komplett'!V8)</f>
        <v>6</v>
      </c>
      <c r="B8" s="188" t="str">
        <f>IF(ISBLANK('Nomenklatur komplett'!W8),"-",'Nomenklatur komplett'!W8)</f>
        <v>Grundstufe</v>
      </c>
      <c r="C8" s="189">
        <f>IF(ISBLANK('Nomenklatur komplett'!X8),"-",'Nomenklatur komplett'!X8)</f>
        <v>3</v>
      </c>
      <c r="D8" s="189">
        <f>IF(ISBLANK('Nomenklatur komplett'!Y8),"-",'Nomenklatur komplett'!Y8)</f>
        <v>9</v>
      </c>
      <c r="E8" s="189">
        <f>IF(ISBLANK('Nomenklatur komplett'!Z8),"-",'Nomenklatur komplett'!Z8)</f>
        <v>1</v>
      </c>
      <c r="F8" s="189">
        <f>IF(ISBLANK('Nomenklatur komplett'!AA8),"-",'Nomenklatur komplett'!AA8)</f>
        <v>3</v>
      </c>
      <c r="G8" s="190">
        <f>IF(ISBLANK('Nomenklatur komplett'!AB8),"-",'Nomenklatur komplett'!AB8)</f>
        <v>0</v>
      </c>
      <c r="H8" s="190">
        <f>IF(ISBLANK('Nomenklatur komplett'!AC8),"-",'Nomenklatur komplett'!AC8)</f>
        <v>0</v>
      </c>
      <c r="K8" s="75">
        <f>+'Nomenklatur komplett'!AJ8</f>
        <v>5</v>
      </c>
      <c r="L8" s="161">
        <f>IF(ISBLANK('Nomenklatur komplett'!T8),"-",'Nomenklatur komplett'!T8)</f>
        <v>6</v>
      </c>
      <c r="M8" s="162" t="str">
        <f>IF(ISBLANK('Nomenklatur komplett'!U8),"-",'Nomenklatur komplett'!U8)</f>
        <v>Grundstufe</v>
      </c>
    </row>
    <row r="9" spans="1:13" x14ac:dyDescent="0.2">
      <c r="A9" s="161">
        <f>IF(ISBLANK('Nomenklatur komplett'!V9),"-",'Nomenklatur komplett'!V9)</f>
        <v>4102</v>
      </c>
      <c r="B9" s="188" t="str">
        <f>IF(ISBLANK('Nomenklatur komplett'!W9),"-",'Nomenklatur komplett'!W9)</f>
        <v>Gymnasium MAR Eine moderne Sprache</v>
      </c>
      <c r="C9" s="189">
        <f>IF(ISBLANK('Nomenklatur komplett'!X9),"-",'Nomenklatur komplett'!X9)</f>
        <v>13</v>
      </c>
      <c r="D9" s="189">
        <f>IF(ISBLANK('Nomenklatur komplett'!Y9),"-",'Nomenklatur komplett'!Y9)</f>
        <v>17</v>
      </c>
      <c r="E9" s="189">
        <f>IF(ISBLANK('Nomenklatur komplett'!Z9),"-",'Nomenklatur komplett'!Z9)</f>
        <v>3</v>
      </c>
      <c r="F9" s="189">
        <f>IF(ISBLANK('Nomenklatur komplett'!AA9),"-",'Nomenklatur komplett'!AA9)</f>
        <v>3</v>
      </c>
      <c r="G9" s="190">
        <f>IF(ISBLANK('Nomenklatur komplett'!AB9),"-",'Nomenklatur komplett'!AB9)</f>
        <v>0</v>
      </c>
      <c r="H9" s="190">
        <f>IF(ISBLANK('Nomenklatur komplett'!AC9),"-",'Nomenklatur komplett'!AC9)</f>
        <v>0</v>
      </c>
      <c r="K9" s="75">
        <f>+'Nomenklatur komplett'!AJ9</f>
        <v>6</v>
      </c>
      <c r="L9" s="161">
        <f>IF(ISBLANK('Nomenklatur komplett'!T9),"-",'Nomenklatur komplett'!T9)</f>
        <v>4102</v>
      </c>
      <c r="M9" s="162" t="str">
        <f>IF(ISBLANK('Nomenklatur komplett'!U9),"-",'Nomenklatur komplett'!U9)</f>
        <v>Gymnasium MAR Eine moderne Sprache</v>
      </c>
    </row>
    <row r="10" spans="1:13" x14ac:dyDescent="0.2">
      <c r="A10" s="161">
        <f>IF(ISBLANK('Nomenklatur komplett'!V10),"-",'Nomenklatur komplett'!V10)</f>
        <v>4199</v>
      </c>
      <c r="B10" s="188" t="str">
        <f>IF(ISBLANK('Nomenklatur komplett'!W10),"-",'Nomenklatur komplett'!W10)</f>
        <v>Gymnasium MAR Orientierung</v>
      </c>
      <c r="C10" s="189">
        <f>IF(ISBLANK('Nomenklatur komplett'!X10),"-",'Nomenklatur komplett'!X10)</f>
        <v>13</v>
      </c>
      <c r="D10" s="189">
        <f>IF(ISBLANK('Nomenklatur komplett'!Y10),"-",'Nomenklatur komplett'!Y10)</f>
        <v>17</v>
      </c>
      <c r="E10" s="189">
        <f>IF(ISBLANK('Nomenklatur komplett'!Z10),"-",'Nomenklatur komplett'!Z10)</f>
        <v>3</v>
      </c>
      <c r="F10" s="189">
        <f>IF(ISBLANK('Nomenklatur komplett'!AA10),"-",'Nomenklatur komplett'!AA10)</f>
        <v>3</v>
      </c>
      <c r="G10" s="190">
        <f>IF(ISBLANK('Nomenklatur komplett'!AB10),"-",'Nomenklatur komplett'!AB10)</f>
        <v>0</v>
      </c>
      <c r="H10" s="190">
        <f>IF(ISBLANK('Nomenklatur komplett'!AC10),"-",'Nomenklatur komplett'!AC10)</f>
        <v>0</v>
      </c>
      <c r="K10" s="75">
        <f>+'Nomenklatur komplett'!AJ10</f>
        <v>7</v>
      </c>
      <c r="L10" s="161">
        <f>IF(ISBLANK('Nomenklatur komplett'!T10),"-",'Nomenklatur komplett'!T10)</f>
        <v>4199</v>
      </c>
      <c r="M10" s="162" t="str">
        <f>IF(ISBLANK('Nomenklatur komplett'!U10),"-",'Nomenklatur komplett'!U10)</f>
        <v>Gymnasium MAR Orientierung</v>
      </c>
    </row>
    <row r="11" spans="1:13" x14ac:dyDescent="0.2">
      <c r="A11" s="161">
        <f>IF(ISBLANK('Nomenklatur komplett'!V11),"-",'Nomenklatur komplett'!V11)</f>
        <v>4151</v>
      </c>
      <c r="B11" s="188" t="str">
        <f>IF(ISBLANK('Nomenklatur komplett'!W11),"-",'Nomenklatur komplett'!W11)</f>
        <v>Gymnasium MAR Schwerpunktfach Bildnerisches Gestalten</v>
      </c>
      <c r="C11" s="189">
        <f>IF(ISBLANK('Nomenklatur komplett'!X11),"-",'Nomenklatur komplett'!X11)</f>
        <v>13</v>
      </c>
      <c r="D11" s="189">
        <f>IF(ISBLANK('Nomenklatur komplett'!Y11),"-",'Nomenklatur komplett'!Y11)</f>
        <v>17</v>
      </c>
      <c r="E11" s="189">
        <f>IF(ISBLANK('Nomenklatur komplett'!Z11),"-",'Nomenklatur komplett'!Z11)</f>
        <v>3</v>
      </c>
      <c r="F11" s="189">
        <f>IF(ISBLANK('Nomenklatur komplett'!AA11),"-",'Nomenklatur komplett'!AA11)</f>
        <v>3</v>
      </c>
      <c r="G11" s="190">
        <f>IF(ISBLANK('Nomenklatur komplett'!AB11),"-",'Nomenklatur komplett'!AB11)</f>
        <v>0</v>
      </c>
      <c r="H11" s="190">
        <f>IF(ISBLANK('Nomenklatur komplett'!AC11),"-",'Nomenklatur komplett'!AC11)</f>
        <v>0</v>
      </c>
      <c r="K11" s="75">
        <f>+'Nomenklatur komplett'!AJ11</f>
        <v>8</v>
      </c>
      <c r="L11" s="161">
        <f>IF(ISBLANK('Nomenklatur komplett'!T11),"-",'Nomenklatur komplett'!T11)</f>
        <v>4151</v>
      </c>
      <c r="M11" s="162" t="str">
        <f>IF(ISBLANK('Nomenklatur komplett'!U11),"-",'Nomenklatur komplett'!U11)</f>
        <v>Gymnasium MAR Schwerpunktfach Bildnerisches Gestalten</v>
      </c>
    </row>
    <row r="12" spans="1:13" x14ac:dyDescent="0.2">
      <c r="A12" s="161">
        <f>IF(ISBLANK('Nomenklatur komplett'!V12),"-",'Nomenklatur komplett'!V12)</f>
        <v>4132</v>
      </c>
      <c r="B12" s="188" t="str">
        <f>IF(ISBLANK('Nomenklatur komplett'!W12),"-",'Nomenklatur komplett'!W12)</f>
        <v>Gymnasium MAR Schwerpunktfach Biologie-Chemie</v>
      </c>
      <c r="C12" s="189">
        <f>IF(ISBLANK('Nomenklatur komplett'!X12),"-",'Nomenklatur komplett'!X12)</f>
        <v>13</v>
      </c>
      <c r="D12" s="189">
        <f>IF(ISBLANK('Nomenklatur komplett'!Y12),"-",'Nomenklatur komplett'!Y12)</f>
        <v>17</v>
      </c>
      <c r="E12" s="189">
        <f>IF(ISBLANK('Nomenklatur komplett'!Z12),"-",'Nomenklatur komplett'!Z12)</f>
        <v>3</v>
      </c>
      <c r="F12" s="189">
        <f>IF(ISBLANK('Nomenklatur komplett'!AA12),"-",'Nomenklatur komplett'!AA12)</f>
        <v>3</v>
      </c>
      <c r="G12" s="190">
        <f>IF(ISBLANK('Nomenklatur komplett'!AB12),"-",'Nomenklatur komplett'!AB12)</f>
        <v>0</v>
      </c>
      <c r="H12" s="190">
        <f>IF(ISBLANK('Nomenklatur komplett'!AC12),"-",'Nomenklatur komplett'!AC12)</f>
        <v>0</v>
      </c>
      <c r="K12" s="75">
        <f>+'Nomenklatur komplett'!AJ12</f>
        <v>9</v>
      </c>
      <c r="L12" s="161">
        <f>IF(ISBLANK('Nomenklatur komplett'!T12),"-",'Nomenklatur komplett'!T12)</f>
        <v>4132</v>
      </c>
      <c r="M12" s="162" t="str">
        <f>IF(ISBLANK('Nomenklatur komplett'!U12),"-",'Nomenklatur komplett'!U12)</f>
        <v>Gymnasium MAR Schwerpunktfach Biologie-Chemie</v>
      </c>
    </row>
    <row r="13" spans="1:13" x14ac:dyDescent="0.2">
      <c r="A13" s="161">
        <f>IF(ISBLANK('Nomenklatur komplett'!V13),"-",'Nomenklatur komplett'!V13)</f>
        <v>4137</v>
      </c>
      <c r="B13" s="188" t="str">
        <f>IF(ISBLANK('Nomenklatur komplett'!W13),"-",'Nomenklatur komplett'!W13)</f>
        <v>Gymnasium MAR Schwerpunktfach Biologie-Chemie (d/e)</v>
      </c>
      <c r="C13" s="189">
        <f>IF(ISBLANK('Nomenklatur komplett'!X13),"-",'Nomenklatur komplett'!X13)</f>
        <v>13</v>
      </c>
      <c r="D13" s="189">
        <f>IF(ISBLANK('Nomenklatur komplett'!Y13),"-",'Nomenklatur komplett'!Y13)</f>
        <v>17</v>
      </c>
      <c r="E13" s="189">
        <f>IF(ISBLANK('Nomenklatur komplett'!Z13),"-",'Nomenklatur komplett'!Z13)</f>
        <v>3</v>
      </c>
      <c r="F13" s="189">
        <f>IF(ISBLANK('Nomenklatur komplett'!AA13),"-",'Nomenklatur komplett'!AA13)</f>
        <v>3</v>
      </c>
      <c r="G13" s="190">
        <f>IF(ISBLANK('Nomenklatur komplett'!AB13),"-",'Nomenklatur komplett'!AB13)</f>
        <v>0</v>
      </c>
      <c r="H13" s="190">
        <f>IF(ISBLANK('Nomenklatur komplett'!AC13),"-",'Nomenklatur komplett'!AC13)</f>
        <v>0</v>
      </c>
      <c r="K13" s="75">
        <f>+'Nomenklatur komplett'!AJ13</f>
        <v>10</v>
      </c>
      <c r="L13" s="161">
        <f>IF(ISBLANK('Nomenklatur komplett'!T13),"-",'Nomenklatur komplett'!T13)</f>
        <v>4137</v>
      </c>
      <c r="M13" s="162" t="str">
        <f>IF(ISBLANK('Nomenklatur komplett'!U13),"-",'Nomenklatur komplett'!U13)</f>
        <v>Gymnasium MAR Schwerpunktfach Biologie-Chemie (d/e)</v>
      </c>
    </row>
    <row r="14" spans="1:13" x14ac:dyDescent="0.2">
      <c r="A14" s="161">
        <f>IF(ISBLANK('Nomenklatur komplett'!V14),"-",'Nomenklatur komplett'!V14)</f>
        <v>4118</v>
      </c>
      <c r="B14" s="188" t="str">
        <f>IF(ISBLANK('Nomenklatur komplett'!W14),"-",'Nomenklatur komplett'!W14)</f>
        <v>Gymnasium MAR Schwerpunktfach Französisch</v>
      </c>
      <c r="C14" s="189">
        <f>IF(ISBLANK('Nomenklatur komplett'!X14),"-",'Nomenklatur komplett'!X14)</f>
        <v>13</v>
      </c>
      <c r="D14" s="189">
        <f>IF(ISBLANK('Nomenklatur komplett'!Y14),"-",'Nomenklatur komplett'!Y14)</f>
        <v>17</v>
      </c>
      <c r="E14" s="189">
        <f>IF(ISBLANK('Nomenklatur komplett'!Z14),"-",'Nomenklatur komplett'!Z14)</f>
        <v>3</v>
      </c>
      <c r="F14" s="189">
        <f>IF(ISBLANK('Nomenklatur komplett'!AA14),"-",'Nomenklatur komplett'!AA14)</f>
        <v>3</v>
      </c>
      <c r="G14" s="190">
        <f>IF(ISBLANK('Nomenklatur komplett'!AB14),"-",'Nomenklatur komplett'!AB14)</f>
        <v>0</v>
      </c>
      <c r="H14" s="190">
        <f>IF(ISBLANK('Nomenklatur komplett'!AC14),"-",'Nomenklatur komplett'!AC14)</f>
        <v>0</v>
      </c>
      <c r="K14" s="75">
        <f>+'Nomenklatur komplett'!AJ14</f>
        <v>11</v>
      </c>
      <c r="L14" s="161">
        <f>IF(ISBLANK('Nomenklatur komplett'!T14),"-",'Nomenklatur komplett'!T14)</f>
        <v>4118</v>
      </c>
      <c r="M14" s="162" t="str">
        <f>IF(ISBLANK('Nomenklatur komplett'!U14),"-",'Nomenklatur komplett'!U14)</f>
        <v>Gymnasium MAR Schwerpunktfach Französisch</v>
      </c>
    </row>
    <row r="15" spans="1:13" x14ac:dyDescent="0.2">
      <c r="A15" s="161">
        <f>IF(ISBLANK('Nomenklatur komplett'!V15),"-",'Nomenklatur komplett'!V15)</f>
        <v>4112</v>
      </c>
      <c r="B15" s="188" t="str">
        <f>IF(ISBLANK('Nomenklatur komplett'!W15),"-",'Nomenklatur komplett'!W15)</f>
        <v>Gymnasium MAR Schwerpunktfach Italienisch</v>
      </c>
      <c r="C15" s="189">
        <f>IF(ISBLANK('Nomenklatur komplett'!X15),"-",'Nomenklatur komplett'!X15)</f>
        <v>13</v>
      </c>
      <c r="D15" s="189">
        <f>IF(ISBLANK('Nomenklatur komplett'!Y15),"-",'Nomenklatur komplett'!Y15)</f>
        <v>17</v>
      </c>
      <c r="E15" s="189">
        <f>IF(ISBLANK('Nomenklatur komplett'!Z15),"-",'Nomenklatur komplett'!Z15)</f>
        <v>3</v>
      </c>
      <c r="F15" s="189">
        <f>IF(ISBLANK('Nomenklatur komplett'!AA15),"-",'Nomenklatur komplett'!AA15)</f>
        <v>3</v>
      </c>
      <c r="G15" s="190">
        <f>IF(ISBLANK('Nomenklatur komplett'!AB15),"-",'Nomenklatur komplett'!AB15)</f>
        <v>0</v>
      </c>
      <c r="H15" s="190">
        <f>IF(ISBLANK('Nomenklatur komplett'!AC15),"-",'Nomenklatur komplett'!AC15)</f>
        <v>0</v>
      </c>
      <c r="K15" s="75">
        <f>+'Nomenklatur komplett'!AJ15</f>
        <v>90</v>
      </c>
      <c r="L15" s="161">
        <f>IF(ISBLANK('Nomenklatur komplett'!T15),"-",'Nomenklatur komplett'!T15)</f>
        <v>4112</v>
      </c>
      <c r="M15" s="162" t="str">
        <f>IF(ISBLANK('Nomenklatur komplett'!U15),"-",'Nomenklatur komplett'!U15)</f>
        <v>Gymnasium MAR Schwerpunktfach Italienisch</v>
      </c>
    </row>
    <row r="16" spans="1:13" x14ac:dyDescent="0.2">
      <c r="A16" s="161">
        <f>IF(ISBLANK('Nomenklatur komplett'!V16),"-",'Nomenklatur komplett'!V16)</f>
        <v>4122</v>
      </c>
      <c r="B16" s="188" t="str">
        <f>IF(ISBLANK('Nomenklatur komplett'!W16),"-",'Nomenklatur komplett'!W16)</f>
        <v>Gymnasium MAR Schwerpunktfach Italienisch (d/e)</v>
      </c>
      <c r="C16" s="189">
        <f>IF(ISBLANK('Nomenklatur komplett'!X16),"-",'Nomenklatur komplett'!X16)</f>
        <v>13</v>
      </c>
      <c r="D16" s="189">
        <f>IF(ISBLANK('Nomenklatur komplett'!Y16),"-",'Nomenklatur komplett'!Y16)</f>
        <v>17</v>
      </c>
      <c r="E16" s="189">
        <f>IF(ISBLANK('Nomenklatur komplett'!Z16),"-",'Nomenklatur komplett'!Z16)</f>
        <v>3</v>
      </c>
      <c r="F16" s="189">
        <f>IF(ISBLANK('Nomenklatur komplett'!AA16),"-",'Nomenklatur komplett'!AA16)</f>
        <v>3</v>
      </c>
      <c r="G16" s="190">
        <f>IF(ISBLANK('Nomenklatur komplett'!AB16),"-",'Nomenklatur komplett'!AB16)</f>
        <v>0</v>
      </c>
      <c r="H16" s="190">
        <f>IF(ISBLANK('Nomenklatur komplett'!AC16),"-",'Nomenklatur komplett'!AC16)</f>
        <v>0</v>
      </c>
      <c r="K16" s="75">
        <f>+'Nomenklatur komplett'!AJ16</f>
        <v>99</v>
      </c>
      <c r="L16" s="161">
        <f>IF(ISBLANK('Nomenklatur komplett'!T16),"-",'Nomenklatur komplett'!T16)</f>
        <v>4122</v>
      </c>
      <c r="M16" s="162" t="str">
        <f>IF(ISBLANK('Nomenklatur komplett'!U16),"-",'Nomenklatur komplett'!U16)</f>
        <v>Gymnasium MAR Schwerpunktfach Italienisch (d/e)</v>
      </c>
    </row>
    <row r="17" spans="1:13" x14ac:dyDescent="0.2">
      <c r="A17" s="161">
        <f>IF(ISBLANK('Nomenklatur komplett'!V17),"-",'Nomenklatur komplett'!V17)</f>
        <v>4111</v>
      </c>
      <c r="B17" s="188" t="str">
        <f>IF(ISBLANK('Nomenklatur komplett'!W17),"-",'Nomenklatur komplett'!W17)</f>
        <v>Gymnasium MAR Schwerpunktfach Latein</v>
      </c>
      <c r="C17" s="189">
        <f>IF(ISBLANK('Nomenklatur komplett'!X17),"-",'Nomenklatur komplett'!X17)</f>
        <v>13</v>
      </c>
      <c r="D17" s="189">
        <f>IF(ISBLANK('Nomenklatur komplett'!Y17),"-",'Nomenklatur komplett'!Y17)</f>
        <v>17</v>
      </c>
      <c r="E17" s="189">
        <f>IF(ISBLANK('Nomenklatur komplett'!Z17),"-",'Nomenklatur komplett'!Z17)</f>
        <v>3</v>
      </c>
      <c r="F17" s="189">
        <f>IF(ISBLANK('Nomenklatur komplett'!AA17),"-",'Nomenklatur komplett'!AA17)</f>
        <v>3</v>
      </c>
      <c r="G17" s="190">
        <f>IF(ISBLANK('Nomenklatur komplett'!AB17),"-",'Nomenklatur komplett'!AB17)</f>
        <v>0</v>
      </c>
      <c r="H17" s="190">
        <f>IF(ISBLANK('Nomenklatur komplett'!AC17),"-",'Nomenklatur komplett'!AC17)</f>
        <v>0</v>
      </c>
      <c r="L17" s="161">
        <f>IF(ISBLANK('Nomenklatur komplett'!T17),"-",'Nomenklatur komplett'!T17)</f>
        <v>4111</v>
      </c>
      <c r="M17" s="162" t="str">
        <f>IF(ISBLANK('Nomenklatur komplett'!U17),"-",'Nomenklatur komplett'!U17)</f>
        <v>Gymnasium MAR Schwerpunktfach Latein</v>
      </c>
    </row>
    <row r="18" spans="1:13" x14ac:dyDescent="0.2">
      <c r="A18" s="161">
        <f>IF(ISBLANK('Nomenklatur komplett'!V18),"-",'Nomenklatur komplett'!V18)</f>
        <v>4121</v>
      </c>
      <c r="B18" s="188" t="str">
        <f>IF(ISBLANK('Nomenklatur komplett'!W18),"-",'Nomenklatur komplett'!W18)</f>
        <v>Gymnasium MAR Schwerpunktfach Latein (d/e)</v>
      </c>
      <c r="C18" s="189">
        <f>IF(ISBLANK('Nomenklatur komplett'!X18),"-",'Nomenklatur komplett'!X18)</f>
        <v>13</v>
      </c>
      <c r="D18" s="189">
        <f>IF(ISBLANK('Nomenklatur komplett'!Y18),"-",'Nomenklatur komplett'!Y18)</f>
        <v>17</v>
      </c>
      <c r="E18" s="189">
        <f>IF(ISBLANK('Nomenklatur komplett'!Z18),"-",'Nomenklatur komplett'!Z18)</f>
        <v>3</v>
      </c>
      <c r="F18" s="189">
        <f>IF(ISBLANK('Nomenklatur komplett'!AA18),"-",'Nomenklatur komplett'!AA18)</f>
        <v>3</v>
      </c>
      <c r="G18" s="190">
        <f>IF(ISBLANK('Nomenklatur komplett'!AB18),"-",'Nomenklatur komplett'!AB18)</f>
        <v>0</v>
      </c>
      <c r="H18" s="190">
        <f>IF(ISBLANK('Nomenklatur komplett'!AC18),"-",'Nomenklatur komplett'!AC18)</f>
        <v>0</v>
      </c>
      <c r="L18" s="161">
        <f>IF(ISBLANK('Nomenklatur komplett'!T18),"-",'Nomenklatur komplett'!T18)</f>
        <v>4121</v>
      </c>
      <c r="M18" s="162" t="str">
        <f>IF(ISBLANK('Nomenklatur komplett'!U18),"-",'Nomenklatur komplett'!U18)</f>
        <v>Gymnasium MAR Schwerpunktfach Latein (d/e)</v>
      </c>
    </row>
    <row r="19" spans="1:13" x14ac:dyDescent="0.2">
      <c r="A19" s="161">
        <f>IF(ISBLANK('Nomenklatur komplett'!V19),"-",'Nomenklatur komplett'!V19)</f>
        <v>4152</v>
      </c>
      <c r="B19" s="188" t="str">
        <f>IF(ISBLANK('Nomenklatur komplett'!W19),"-",'Nomenklatur komplett'!W19)</f>
        <v>Gymnasium MAR Schwerpunktfach Musik</v>
      </c>
      <c r="C19" s="189">
        <f>IF(ISBLANK('Nomenklatur komplett'!X19),"-",'Nomenklatur komplett'!X19)</f>
        <v>13</v>
      </c>
      <c r="D19" s="189">
        <f>IF(ISBLANK('Nomenklatur komplett'!Y19),"-",'Nomenklatur komplett'!Y19)</f>
        <v>17</v>
      </c>
      <c r="E19" s="189">
        <f>IF(ISBLANK('Nomenklatur komplett'!Z19),"-",'Nomenklatur komplett'!Z19)</f>
        <v>3</v>
      </c>
      <c r="F19" s="189">
        <f>IF(ISBLANK('Nomenklatur komplett'!AA19),"-",'Nomenklatur komplett'!AA19)</f>
        <v>3</v>
      </c>
      <c r="G19" s="190">
        <f>IF(ISBLANK('Nomenklatur komplett'!AB19),"-",'Nomenklatur komplett'!AB19)</f>
        <v>0</v>
      </c>
      <c r="H19" s="190">
        <f>IF(ISBLANK('Nomenklatur komplett'!AC19),"-",'Nomenklatur komplett'!AC19)</f>
        <v>0</v>
      </c>
      <c r="L19" s="161">
        <f>IF(ISBLANK('Nomenklatur komplett'!T19),"-",'Nomenklatur komplett'!T19)</f>
        <v>4152</v>
      </c>
      <c r="M19" s="162" t="str">
        <f>IF(ISBLANK('Nomenklatur komplett'!U19),"-",'Nomenklatur komplett'!U19)</f>
        <v>Gymnasium MAR Schwerpunktfach Musik</v>
      </c>
    </row>
    <row r="20" spans="1:13" x14ac:dyDescent="0.2">
      <c r="A20" s="161">
        <f>IF(ISBLANK('Nomenklatur komplett'!V20),"-",'Nomenklatur komplett'!V20)</f>
        <v>4133</v>
      </c>
      <c r="B20" s="188" t="str">
        <f>IF(ISBLANK('Nomenklatur komplett'!W20),"-",'Nomenklatur komplett'!W20)</f>
        <v>Gymnasium MAR Schwerpunktfach Physik und Mathematik</v>
      </c>
      <c r="C20" s="189">
        <f>IF(ISBLANK('Nomenklatur komplett'!X20),"-",'Nomenklatur komplett'!X20)</f>
        <v>13</v>
      </c>
      <c r="D20" s="189">
        <f>IF(ISBLANK('Nomenklatur komplett'!Y20),"-",'Nomenklatur komplett'!Y20)</f>
        <v>17</v>
      </c>
      <c r="E20" s="189">
        <f>IF(ISBLANK('Nomenklatur komplett'!Z20),"-",'Nomenklatur komplett'!Z20)</f>
        <v>3</v>
      </c>
      <c r="F20" s="189">
        <f>IF(ISBLANK('Nomenklatur komplett'!AA20),"-",'Nomenklatur komplett'!AA20)</f>
        <v>3</v>
      </c>
      <c r="G20" s="190">
        <f>IF(ISBLANK('Nomenklatur komplett'!AB20),"-",'Nomenklatur komplett'!AB20)</f>
        <v>0</v>
      </c>
      <c r="H20" s="190">
        <f>IF(ISBLANK('Nomenklatur komplett'!AC20),"-",'Nomenklatur komplett'!AC20)</f>
        <v>0</v>
      </c>
      <c r="L20" s="161">
        <f>IF(ISBLANK('Nomenklatur komplett'!T20),"-",'Nomenklatur komplett'!T20)</f>
        <v>4133</v>
      </c>
      <c r="M20" s="162" t="str">
        <f>IF(ISBLANK('Nomenklatur komplett'!U20),"-",'Nomenklatur komplett'!U20)</f>
        <v>Gymnasium MAR Schwerpunktfach Physik und Mathematik</v>
      </c>
    </row>
    <row r="21" spans="1:13" x14ac:dyDescent="0.2">
      <c r="A21" s="161">
        <f>IF(ISBLANK('Nomenklatur komplett'!V21),"-",'Nomenklatur komplett'!V21)</f>
        <v>4138</v>
      </c>
      <c r="B21" s="188" t="str">
        <f>IF(ISBLANK('Nomenklatur komplett'!W21),"-",'Nomenklatur komplett'!W21)</f>
        <v>Gymnasium MAR Schwerpunktfach Physik und Mathematik (d/e)</v>
      </c>
      <c r="C21" s="189">
        <f>IF(ISBLANK('Nomenklatur komplett'!X21),"-",'Nomenklatur komplett'!X21)</f>
        <v>13</v>
      </c>
      <c r="D21" s="189">
        <f>IF(ISBLANK('Nomenklatur komplett'!Y21),"-",'Nomenklatur komplett'!Y21)</f>
        <v>17</v>
      </c>
      <c r="E21" s="189">
        <f>IF(ISBLANK('Nomenklatur komplett'!Z21),"-",'Nomenklatur komplett'!Z21)</f>
        <v>3</v>
      </c>
      <c r="F21" s="189">
        <f>IF(ISBLANK('Nomenklatur komplett'!AA21),"-",'Nomenklatur komplett'!AA21)</f>
        <v>3</v>
      </c>
      <c r="G21" s="190">
        <f>IF(ISBLANK('Nomenklatur komplett'!AB21),"-",'Nomenklatur komplett'!AB21)</f>
        <v>0</v>
      </c>
      <c r="H21" s="190">
        <f>IF(ISBLANK('Nomenklatur komplett'!AC21),"-",'Nomenklatur komplett'!AC21)</f>
        <v>0</v>
      </c>
      <c r="L21" s="161">
        <f>IF(ISBLANK('Nomenklatur komplett'!T21),"-",'Nomenklatur komplett'!T21)</f>
        <v>4138</v>
      </c>
      <c r="M21" s="162" t="str">
        <f>IF(ISBLANK('Nomenklatur komplett'!U21),"-",'Nomenklatur komplett'!U21)</f>
        <v>Gymnasium MAR Schwerpunktfach Physik und Mathematik (d/e)</v>
      </c>
    </row>
    <row r="22" spans="1:13" x14ac:dyDescent="0.2">
      <c r="A22" s="161">
        <f>IF(ISBLANK('Nomenklatur komplett'!V22),"-",'Nomenklatur komplett'!V22)</f>
        <v>4142</v>
      </c>
      <c r="B22" s="188" t="str">
        <f>IF(ISBLANK('Nomenklatur komplett'!W22),"-",'Nomenklatur komplett'!W22)</f>
        <v>Gymnasium MAR Schwerpunktfach Wirtschaft und Recht</v>
      </c>
      <c r="C22" s="189">
        <f>IF(ISBLANK('Nomenklatur komplett'!X22),"-",'Nomenklatur komplett'!X22)</f>
        <v>13</v>
      </c>
      <c r="D22" s="189">
        <f>IF(ISBLANK('Nomenklatur komplett'!Y22),"-",'Nomenklatur komplett'!Y22)</f>
        <v>17</v>
      </c>
      <c r="E22" s="189">
        <f>IF(ISBLANK('Nomenklatur komplett'!Z22),"-",'Nomenklatur komplett'!Z22)</f>
        <v>3</v>
      </c>
      <c r="F22" s="189">
        <f>IF(ISBLANK('Nomenklatur komplett'!AA22),"-",'Nomenklatur komplett'!AA22)</f>
        <v>3</v>
      </c>
      <c r="G22" s="190">
        <f>IF(ISBLANK('Nomenklatur komplett'!AB22),"-",'Nomenklatur komplett'!AB22)</f>
        <v>0</v>
      </c>
      <c r="H22" s="190">
        <f>IF(ISBLANK('Nomenklatur komplett'!AC22),"-",'Nomenklatur komplett'!AC22)</f>
        <v>0</v>
      </c>
      <c r="L22" s="161">
        <f>IF(ISBLANK('Nomenklatur komplett'!T22),"-",'Nomenklatur komplett'!T22)</f>
        <v>4142</v>
      </c>
      <c r="M22" s="162" t="str">
        <f>IF(ISBLANK('Nomenklatur komplett'!U22),"-",'Nomenklatur komplett'!U22)</f>
        <v>Gymnasium MAR Schwerpunktfach Wirtschaft und Recht</v>
      </c>
    </row>
    <row r="23" spans="1:13" x14ac:dyDescent="0.2">
      <c r="A23" s="161">
        <f>IF(ISBLANK('Nomenklatur komplett'!V23),"-",'Nomenklatur komplett'!V23)</f>
        <v>4147</v>
      </c>
      <c r="B23" s="188" t="str">
        <f>IF(ISBLANK('Nomenklatur komplett'!W23),"-",'Nomenklatur komplett'!W23)</f>
        <v>Gymnasium MAR Schwerpunktfach Wirtschaft und Recht (d/e)</v>
      </c>
      <c r="C23" s="189">
        <f>IF(ISBLANK('Nomenklatur komplett'!X23),"-",'Nomenklatur komplett'!X23)</f>
        <v>13</v>
      </c>
      <c r="D23" s="189">
        <f>IF(ISBLANK('Nomenklatur komplett'!Y23),"-",'Nomenklatur komplett'!Y23)</f>
        <v>17</v>
      </c>
      <c r="E23" s="189">
        <f>IF(ISBLANK('Nomenklatur komplett'!Z23),"-",'Nomenklatur komplett'!Z23)</f>
        <v>3</v>
      </c>
      <c r="F23" s="189">
        <f>IF(ISBLANK('Nomenklatur komplett'!AA23),"-",'Nomenklatur komplett'!AA23)</f>
        <v>3</v>
      </c>
      <c r="G23" s="190">
        <f>IF(ISBLANK('Nomenklatur komplett'!AB23),"-",'Nomenklatur komplett'!AB23)</f>
        <v>0</v>
      </c>
      <c r="H23" s="190">
        <f>IF(ISBLANK('Nomenklatur komplett'!AC23),"-",'Nomenklatur komplett'!AC23)</f>
        <v>0</v>
      </c>
      <c r="L23" s="161">
        <f>IF(ISBLANK('Nomenklatur komplett'!T23),"-",'Nomenklatur komplett'!T23)</f>
        <v>4147</v>
      </c>
      <c r="M23" s="162" t="str">
        <f>IF(ISBLANK('Nomenklatur komplett'!U23),"-",'Nomenklatur komplett'!U23)</f>
        <v>Gymnasium MAR Schwerpunktfach Wirtschaft und Recht (d/e)</v>
      </c>
    </row>
    <row r="24" spans="1:13" x14ac:dyDescent="0.2">
      <c r="A24" s="161">
        <f>IF(ISBLANK('Nomenklatur komplett'!V24),"-",'Nomenklatur komplett'!V24)</f>
        <v>4101</v>
      </c>
      <c r="B24" s="188" t="str">
        <f>IF(ISBLANK('Nomenklatur komplett'!W24),"-",'Nomenklatur komplett'!W24)</f>
        <v>Gymnasium MAR alte Sprachen</v>
      </c>
      <c r="C24" s="189">
        <f>IF(ISBLANK('Nomenklatur komplett'!X24),"-",'Nomenklatur komplett'!X24)</f>
        <v>13</v>
      </c>
      <c r="D24" s="189">
        <f>IF(ISBLANK('Nomenklatur komplett'!Y24),"-",'Nomenklatur komplett'!Y24)</f>
        <v>17</v>
      </c>
      <c r="E24" s="189">
        <f>IF(ISBLANK('Nomenklatur komplett'!Z24),"-",'Nomenklatur komplett'!Z24)</f>
        <v>3</v>
      </c>
      <c r="F24" s="189">
        <f>IF(ISBLANK('Nomenklatur komplett'!AA24),"-",'Nomenklatur komplett'!AA24)</f>
        <v>3</v>
      </c>
      <c r="G24" s="190">
        <f>IF(ISBLANK('Nomenklatur komplett'!AB24),"-",'Nomenklatur komplett'!AB24)</f>
        <v>0</v>
      </c>
      <c r="H24" s="190">
        <f>IF(ISBLANK('Nomenklatur komplett'!AC24),"-",'Nomenklatur komplett'!AC24)</f>
        <v>0</v>
      </c>
      <c r="L24" s="161">
        <f>IF(ISBLANK('Nomenklatur komplett'!T24),"-",'Nomenklatur komplett'!T24)</f>
        <v>4101</v>
      </c>
      <c r="M24" s="162" t="str">
        <f>IF(ISBLANK('Nomenklatur komplett'!U24),"-",'Nomenklatur komplett'!U24)</f>
        <v>Gymnasium MAR alte Sprachen</v>
      </c>
    </row>
    <row r="25" spans="1:13" x14ac:dyDescent="0.2">
      <c r="A25" s="161">
        <f>IF(ISBLANK('Nomenklatur komplett'!V25),"-",'Nomenklatur komplett'!V25)</f>
        <v>4192</v>
      </c>
      <c r="B25" s="188" t="str">
        <f>IF(ISBLANK('Nomenklatur komplett'!W25),"-",'Nomenklatur komplett'!W25)</f>
        <v>Gymnasium Orientierung mit Latein</v>
      </c>
      <c r="C25" s="189">
        <f>IF(ISBLANK('Nomenklatur komplett'!X25),"-",'Nomenklatur komplett'!X25)</f>
        <v>11</v>
      </c>
      <c r="D25" s="189">
        <f>IF(ISBLANK('Nomenklatur komplett'!Y25),"-",'Nomenklatur komplett'!Y25)</f>
        <v>16</v>
      </c>
      <c r="E25" s="189">
        <f>IF(ISBLANK('Nomenklatur komplett'!Z25),"-",'Nomenklatur komplett'!Z25)</f>
        <v>1</v>
      </c>
      <c r="F25" s="189">
        <f>IF(ISBLANK('Nomenklatur komplett'!AA25),"-",'Nomenklatur komplett'!AA25)</f>
        <v>2</v>
      </c>
      <c r="G25" s="190">
        <f>IF(ISBLANK('Nomenklatur komplett'!AB25),"-",'Nomenklatur komplett'!AB25)</f>
        <v>0</v>
      </c>
      <c r="H25" s="190">
        <f>IF(ISBLANK('Nomenklatur komplett'!AC25),"-",'Nomenklatur komplett'!AC25)</f>
        <v>0</v>
      </c>
      <c r="L25" s="161">
        <f>IF(ISBLANK('Nomenklatur komplett'!T25),"-",'Nomenklatur komplett'!T25)</f>
        <v>4192</v>
      </c>
      <c r="M25" s="162" t="str">
        <f>IF(ISBLANK('Nomenklatur komplett'!U25),"-",'Nomenklatur komplett'!U25)</f>
        <v>Gymnasium Orientierung mit Latein</v>
      </c>
    </row>
    <row r="26" spans="1:13" x14ac:dyDescent="0.2">
      <c r="A26" s="161">
        <f>IF(ISBLANK('Nomenklatur komplett'!V26),"-",'Nomenklatur komplett'!V26)</f>
        <v>4191</v>
      </c>
      <c r="B26" s="188" t="str">
        <f>IF(ISBLANK('Nomenklatur komplett'!W26),"-",'Nomenklatur komplett'!W26)</f>
        <v>Gymnasium Orientierung ohne Latein</v>
      </c>
      <c r="C26" s="189">
        <f>IF(ISBLANK('Nomenklatur komplett'!X26),"-",'Nomenklatur komplett'!X26)</f>
        <v>11</v>
      </c>
      <c r="D26" s="189">
        <f>IF(ISBLANK('Nomenklatur komplett'!Y26),"-",'Nomenklatur komplett'!Y26)</f>
        <v>16</v>
      </c>
      <c r="E26" s="189">
        <f>IF(ISBLANK('Nomenklatur komplett'!Z26),"-",'Nomenklatur komplett'!Z26)</f>
        <v>1</v>
      </c>
      <c r="F26" s="189">
        <f>IF(ISBLANK('Nomenklatur komplett'!AA26),"-",'Nomenklatur komplett'!AA26)</f>
        <v>2</v>
      </c>
      <c r="G26" s="190">
        <f>IF(ISBLANK('Nomenklatur komplett'!AB26),"-",'Nomenklatur komplett'!AB26)</f>
        <v>0</v>
      </c>
      <c r="H26" s="190">
        <f>IF(ISBLANK('Nomenklatur komplett'!AC26),"-",'Nomenklatur komplett'!AC26)</f>
        <v>0</v>
      </c>
      <c r="L26" s="161">
        <f>IF(ISBLANK('Nomenklatur komplett'!T26),"-",'Nomenklatur komplett'!T26)</f>
        <v>4191</v>
      </c>
      <c r="M26" s="162" t="str">
        <f>IF(ISBLANK('Nomenklatur komplett'!U26),"-",'Nomenklatur komplett'!U26)</f>
        <v>Gymnasium Orientierung ohne Latein</v>
      </c>
    </row>
    <row r="27" spans="1:13" x14ac:dyDescent="0.2">
      <c r="A27" s="161">
        <f>IF(ISBLANK('Nomenklatur komplett'!V27),"-",'Nomenklatur komplett'!V27)</f>
        <v>4117</v>
      </c>
      <c r="B27" s="188" t="str">
        <f>IF(ISBLANK('Nomenklatur komplett'!W27),"-",'Nomenklatur komplett'!W27)</f>
        <v>Gymnasium Profilfach Englisch (EN)</v>
      </c>
      <c r="C27" s="189">
        <f>IF(ISBLANK('Nomenklatur komplett'!X27),"-",'Nomenklatur komplett'!X27)</f>
        <v>11</v>
      </c>
      <c r="D27" s="189">
        <f>IF(ISBLANK('Nomenklatur komplett'!Y27),"-",'Nomenklatur komplett'!Y27)</f>
        <v>16</v>
      </c>
      <c r="E27" s="189">
        <f>IF(ISBLANK('Nomenklatur komplett'!Z27),"-",'Nomenklatur komplett'!Z27)</f>
        <v>1</v>
      </c>
      <c r="F27" s="189">
        <f>IF(ISBLANK('Nomenklatur komplett'!AA27),"-",'Nomenklatur komplett'!AA27)</f>
        <v>2</v>
      </c>
      <c r="G27" s="190">
        <f>IF(ISBLANK('Nomenklatur komplett'!AB27),"-",'Nomenklatur komplett'!AB27)</f>
        <v>0</v>
      </c>
      <c r="H27" s="190">
        <f>IF(ISBLANK('Nomenklatur komplett'!AC27),"-",'Nomenklatur komplett'!AC27)</f>
        <v>0</v>
      </c>
      <c r="L27" s="161">
        <f>IF(ISBLANK('Nomenklatur komplett'!T27),"-",'Nomenklatur komplett'!T27)</f>
        <v>4117</v>
      </c>
      <c r="M27" s="162" t="str">
        <f>IF(ISBLANK('Nomenklatur komplett'!U27),"-",'Nomenklatur komplett'!U27)</f>
        <v>Gymnasium Profilfach Englisch (EN)</v>
      </c>
    </row>
    <row r="28" spans="1:13" x14ac:dyDescent="0.2">
      <c r="A28" s="161">
        <f>IF(ISBLANK('Nomenklatur komplett'!V28),"-",'Nomenklatur komplett'!V28)</f>
        <v>4134</v>
      </c>
      <c r="B28" s="188" t="str">
        <f>IF(ISBLANK('Nomenklatur komplett'!W28),"-",'Nomenklatur komplett'!W28)</f>
        <v>Gymnasium Profilfach Geometrisches Praktikum und Naturwissenschaftliche Propädeutukum (GN)</v>
      </c>
      <c r="C28" s="189">
        <f>IF(ISBLANK('Nomenklatur komplett'!X28),"-",'Nomenklatur komplett'!X28)</f>
        <v>11</v>
      </c>
      <c r="D28" s="189">
        <f>IF(ISBLANK('Nomenklatur komplett'!Y28),"-",'Nomenklatur komplett'!Y28)</f>
        <v>16</v>
      </c>
      <c r="E28" s="189">
        <f>IF(ISBLANK('Nomenklatur komplett'!Z28),"-",'Nomenklatur komplett'!Z28)</f>
        <v>1</v>
      </c>
      <c r="F28" s="189">
        <f>IF(ISBLANK('Nomenklatur komplett'!AA28),"-",'Nomenklatur komplett'!AA28)</f>
        <v>2</v>
      </c>
      <c r="G28" s="190">
        <f>IF(ISBLANK('Nomenklatur komplett'!AB28),"-",'Nomenklatur komplett'!AB28)</f>
        <v>0</v>
      </c>
      <c r="H28" s="190">
        <f>IF(ISBLANK('Nomenklatur komplett'!AC28),"-",'Nomenklatur komplett'!AC28)</f>
        <v>0</v>
      </c>
      <c r="L28" s="161">
        <f>IF(ISBLANK('Nomenklatur komplett'!T28),"-",'Nomenklatur komplett'!T28)</f>
        <v>4134</v>
      </c>
      <c r="M28" s="162" t="str">
        <f>IF(ISBLANK('Nomenklatur komplett'!U28),"-",'Nomenklatur komplett'!U28)</f>
        <v>Gymnasium Profilfach Geometrisches Praktikum und Naturwissenschaftliche Propädeutukum (GN)</v>
      </c>
    </row>
    <row r="29" spans="1:13" x14ac:dyDescent="0.2">
      <c r="A29" s="161">
        <f>IF(ISBLANK('Nomenklatur komplett'!V29),"-",'Nomenklatur komplett'!V29)</f>
        <v>4115</v>
      </c>
      <c r="B29" s="188" t="str">
        <f>IF(ISBLANK('Nomenklatur komplett'!W29),"-",'Nomenklatur komplett'!W29)</f>
        <v>Gymnasium Profilfach Italienisch (IT)</v>
      </c>
      <c r="C29" s="189">
        <f>IF(ISBLANK('Nomenklatur komplett'!X29),"-",'Nomenklatur komplett'!X29)</f>
        <v>11</v>
      </c>
      <c r="D29" s="189">
        <f>IF(ISBLANK('Nomenklatur komplett'!Y29),"-",'Nomenklatur komplett'!Y29)</f>
        <v>16</v>
      </c>
      <c r="E29" s="189">
        <f>IF(ISBLANK('Nomenklatur komplett'!Z29),"-",'Nomenklatur komplett'!Z29)</f>
        <v>1</v>
      </c>
      <c r="F29" s="189">
        <f>IF(ISBLANK('Nomenklatur komplett'!AA29),"-",'Nomenklatur komplett'!AA29)</f>
        <v>2</v>
      </c>
      <c r="G29" s="190">
        <f>IF(ISBLANK('Nomenklatur komplett'!AB29),"-",'Nomenklatur komplett'!AB29)</f>
        <v>0</v>
      </c>
      <c r="H29" s="190">
        <f>IF(ISBLANK('Nomenklatur komplett'!AC29),"-",'Nomenklatur komplett'!AC29)</f>
        <v>0</v>
      </c>
      <c r="L29" s="161">
        <f>IF(ISBLANK('Nomenklatur komplett'!T29),"-",'Nomenklatur komplett'!T29)</f>
        <v>4115</v>
      </c>
      <c r="M29" s="162" t="str">
        <f>IF(ISBLANK('Nomenklatur komplett'!U29),"-",'Nomenklatur komplett'!U29)</f>
        <v>Gymnasium Profilfach Italienisch (IT)</v>
      </c>
    </row>
    <row r="30" spans="1:13" x14ac:dyDescent="0.2">
      <c r="A30" s="161">
        <f>IF(ISBLANK('Nomenklatur komplett'!V30),"-",'Nomenklatur komplett'!V30)</f>
        <v>4110</v>
      </c>
      <c r="B30" s="188" t="str">
        <f>IF(ISBLANK('Nomenklatur komplett'!W30),"-",'Nomenklatur komplett'!W30)</f>
        <v>Gymnasium Profilfach Latein (LA)</v>
      </c>
      <c r="C30" s="189">
        <f>IF(ISBLANK('Nomenklatur komplett'!X30),"-",'Nomenklatur komplett'!X30)</f>
        <v>11</v>
      </c>
      <c r="D30" s="189">
        <f>IF(ISBLANK('Nomenklatur komplett'!Y30),"-",'Nomenklatur komplett'!Y30)</f>
        <v>16</v>
      </c>
      <c r="E30" s="189">
        <f>IF(ISBLANK('Nomenklatur komplett'!Z30),"-",'Nomenklatur komplett'!Z30)</f>
        <v>1</v>
      </c>
      <c r="F30" s="189">
        <f>IF(ISBLANK('Nomenklatur komplett'!AA30),"-",'Nomenklatur komplett'!AA30)</f>
        <v>2</v>
      </c>
      <c r="G30" s="190">
        <f>IF(ISBLANK('Nomenklatur komplett'!AB30),"-",'Nomenklatur komplett'!AB30)</f>
        <v>0</v>
      </c>
      <c r="H30" s="190">
        <f>IF(ISBLANK('Nomenklatur komplett'!AC30),"-",'Nomenklatur komplett'!AC30)</f>
        <v>0</v>
      </c>
      <c r="L30" s="161">
        <f>IF(ISBLANK('Nomenklatur komplett'!T30),"-",'Nomenklatur komplett'!T30)</f>
        <v>4110</v>
      </c>
      <c r="M30" s="162" t="str">
        <f>IF(ISBLANK('Nomenklatur komplett'!U30),"-",'Nomenklatur komplett'!U30)</f>
        <v>Gymnasium Profilfach Latein (LA)</v>
      </c>
    </row>
    <row r="31" spans="1:13" x14ac:dyDescent="0.2">
      <c r="A31" s="161">
        <f>IF(ISBLANK('Nomenklatur komplett'!V31),"-",'Nomenklatur komplett'!V31)</f>
        <v>4116</v>
      </c>
      <c r="B31" s="188" t="str">
        <f>IF(ISBLANK('Nomenklatur komplett'!W31),"-",'Nomenklatur komplett'!W31)</f>
        <v>Gymnasium Profilfach Spanisch (SP)</v>
      </c>
      <c r="C31" s="189">
        <f>IF(ISBLANK('Nomenklatur komplett'!X31),"-",'Nomenklatur komplett'!X31)</f>
        <v>11</v>
      </c>
      <c r="D31" s="189">
        <f>IF(ISBLANK('Nomenklatur komplett'!Y31),"-",'Nomenklatur komplett'!Y31)</f>
        <v>16</v>
      </c>
      <c r="E31" s="189">
        <f>IF(ISBLANK('Nomenklatur komplett'!Z31),"-",'Nomenklatur komplett'!Z31)</f>
        <v>1</v>
      </c>
      <c r="F31" s="189">
        <f>IF(ISBLANK('Nomenklatur komplett'!AA31),"-",'Nomenklatur komplett'!AA31)</f>
        <v>2</v>
      </c>
      <c r="G31" s="190">
        <f>IF(ISBLANK('Nomenklatur komplett'!AB31),"-",'Nomenklatur komplett'!AB31)</f>
        <v>0</v>
      </c>
      <c r="H31" s="190">
        <f>IF(ISBLANK('Nomenklatur komplett'!AC31),"-",'Nomenklatur komplett'!AC31)</f>
        <v>0</v>
      </c>
      <c r="L31" s="161">
        <f>IF(ISBLANK('Nomenklatur komplett'!T31),"-",'Nomenklatur komplett'!T31)</f>
        <v>4116</v>
      </c>
      <c r="M31" s="162" t="str">
        <f>IF(ISBLANK('Nomenklatur komplett'!U31),"-",'Nomenklatur komplett'!U31)</f>
        <v>Gymnasium Profilfach Spanisch (SP)</v>
      </c>
    </row>
    <row r="32" spans="1:13" x14ac:dyDescent="0.2">
      <c r="A32" s="161">
        <f>IF(ISBLANK('Nomenklatur komplett'!V32),"-",'Nomenklatur komplett'!V32)</f>
        <v>1017</v>
      </c>
      <c r="B32" s="188" t="str">
        <f>IF(ISBLANK('Nomenklatur komplett'!W32),"-",'Nomenklatur komplett'!W32)</f>
        <v>Highschool</v>
      </c>
      <c r="C32" s="189">
        <f>IF(ISBLANK('Nomenklatur komplett'!X32),"-",'Nomenklatur komplett'!X32)</f>
        <v>14</v>
      </c>
      <c r="D32" s="189">
        <f>IF(ISBLANK('Nomenklatur komplett'!Y32),"-",'Nomenklatur komplett'!Y32)</f>
        <v>25</v>
      </c>
      <c r="E32" s="189">
        <f>IF(ISBLANK('Nomenklatur komplett'!Z32),"-",'Nomenklatur komplett'!Z32)</f>
        <v>1</v>
      </c>
      <c r="F32" s="189">
        <f>IF(ISBLANK('Nomenklatur komplett'!AA32),"-",'Nomenklatur komplett'!AA32)</f>
        <v>6</v>
      </c>
      <c r="G32" s="190">
        <f>IF(ISBLANK('Nomenklatur komplett'!AB32),"-",'Nomenklatur komplett'!AB32)</f>
        <v>0</v>
      </c>
      <c r="H32" s="190">
        <f>IF(ISBLANK('Nomenklatur komplett'!AC32),"-",'Nomenklatur komplett'!AC32)</f>
        <v>0</v>
      </c>
      <c r="L32" s="161">
        <f>IF(ISBLANK('Nomenklatur komplett'!T32),"-",'Nomenklatur komplett'!T32)</f>
        <v>1017</v>
      </c>
      <c r="M32" s="162" t="str">
        <f>IF(ISBLANK('Nomenklatur komplett'!U32),"-",'Nomenklatur komplett'!U32)</f>
        <v>Highschool</v>
      </c>
    </row>
    <row r="33" spans="1:13" x14ac:dyDescent="0.2">
      <c r="A33" s="161">
        <f>IF(ISBLANK('Nomenklatur komplett'!V33),"-",'Nomenklatur komplett'!V33)</f>
        <v>40</v>
      </c>
      <c r="B33" s="188" t="str">
        <f>IF(ISBLANK('Nomenklatur komplett'!W33),"-",'Nomenklatur komplett'!W33)</f>
        <v>Integrations-Brückenangebot (I-B-A)</v>
      </c>
      <c r="C33" s="189">
        <f>IF(ISBLANK('Nomenklatur komplett'!X33),"-",'Nomenklatur komplett'!X33)</f>
        <v>14</v>
      </c>
      <c r="D33" s="189">
        <f>IF(ISBLANK('Nomenklatur komplett'!Y33),"-",'Nomenklatur komplett'!Y33)</f>
        <v>20</v>
      </c>
      <c r="E33" s="189">
        <f>IF(ISBLANK('Nomenklatur komplett'!Z33),"-",'Nomenklatur komplett'!Z33)</f>
        <v>1</v>
      </c>
      <c r="F33" s="189">
        <f>IF(ISBLANK('Nomenklatur komplett'!AA33),"-",'Nomenklatur komplett'!AA33)</f>
        <v>2</v>
      </c>
      <c r="G33" s="190">
        <f>IF(ISBLANK('Nomenklatur komplett'!AB33),"-",'Nomenklatur komplett'!AB33)</f>
        <v>0</v>
      </c>
      <c r="H33" s="190">
        <f>IF(ISBLANK('Nomenklatur komplett'!AC33),"-",'Nomenklatur komplett'!AC33)</f>
        <v>0</v>
      </c>
      <c r="L33" s="161">
        <f>IF(ISBLANK('Nomenklatur komplett'!T33),"-",'Nomenklatur komplett'!T33)</f>
        <v>40</v>
      </c>
      <c r="M33" s="162" t="str">
        <f>IF(ISBLANK('Nomenklatur komplett'!U33),"-",'Nomenklatur komplett'!U33)</f>
        <v>Integrations-Brückenangebot (I-B-A)</v>
      </c>
    </row>
    <row r="34" spans="1:13" x14ac:dyDescent="0.2">
      <c r="A34" s="161">
        <f>IF(ISBLANK('Nomenklatur komplett'!V34),"-",'Nomenklatur komplett'!V34)</f>
        <v>1</v>
      </c>
      <c r="B34" s="188" t="str">
        <f>IF(ISBLANK('Nomenklatur komplett'!W34),"-",'Nomenklatur komplett'!W34)</f>
        <v>Kindergarten</v>
      </c>
      <c r="C34" s="189">
        <f>IF(ISBLANK('Nomenklatur komplett'!X34),"-",'Nomenklatur komplett'!X34)</f>
        <v>3</v>
      </c>
      <c r="D34" s="189">
        <f>IF(ISBLANK('Nomenklatur komplett'!Y34),"-",'Nomenklatur komplett'!Y34)</f>
        <v>8</v>
      </c>
      <c r="E34" s="189">
        <f>IF(ISBLANK('Nomenklatur komplett'!Z34),"-",'Nomenklatur komplett'!Z34)</f>
        <v>1</v>
      </c>
      <c r="F34" s="189">
        <f>IF(ISBLANK('Nomenklatur komplett'!AA34),"-",'Nomenklatur komplett'!AA34)</f>
        <v>2</v>
      </c>
      <c r="G34" s="190">
        <f>IF(ISBLANK('Nomenklatur komplett'!AB34),"-",'Nomenklatur komplett'!AB34)</f>
        <v>0</v>
      </c>
      <c r="H34" s="190">
        <f>IF(ISBLANK('Nomenklatur komplett'!AC34),"-",'Nomenklatur komplett'!AC34)</f>
        <v>99</v>
      </c>
      <c r="L34" s="161">
        <f>IF(ISBLANK('Nomenklatur komplett'!T34),"-",'Nomenklatur komplett'!T34)</f>
        <v>1</v>
      </c>
      <c r="M34" s="162" t="str">
        <f>IF(ISBLANK('Nomenklatur komplett'!U34),"-",'Nomenklatur komplett'!U34)</f>
        <v>Kindergarten</v>
      </c>
    </row>
    <row r="35" spans="1:13" x14ac:dyDescent="0.2">
      <c r="A35" s="161">
        <f>IF(ISBLANK('Nomenklatur komplett'!V35),"-",'Nomenklatur komplett'!V35)</f>
        <v>39</v>
      </c>
      <c r="B35" s="188" t="str">
        <f>IF(ISBLANK('Nomenklatur komplett'!W35),"-",'Nomenklatur komplett'!W35)</f>
        <v>Kombiniertes Brückenangebot (K-B-A)</v>
      </c>
      <c r="C35" s="189">
        <f>IF(ISBLANK('Nomenklatur komplett'!X35),"-",'Nomenklatur komplett'!X35)</f>
        <v>14</v>
      </c>
      <c r="D35" s="189">
        <f>IF(ISBLANK('Nomenklatur komplett'!Y35),"-",'Nomenklatur komplett'!Y35)</f>
        <v>20</v>
      </c>
      <c r="E35" s="189">
        <f>IF(ISBLANK('Nomenklatur komplett'!Z35),"-",'Nomenklatur komplett'!Z35)</f>
        <v>1</v>
      </c>
      <c r="F35" s="189">
        <f>IF(ISBLANK('Nomenklatur komplett'!AA35),"-",'Nomenklatur komplett'!AA35)</f>
        <v>1</v>
      </c>
      <c r="G35" s="190">
        <f>IF(ISBLANK('Nomenklatur komplett'!AB35),"-",'Nomenklatur komplett'!AB35)</f>
        <v>0</v>
      </c>
      <c r="H35" s="190">
        <f>IF(ISBLANK('Nomenklatur komplett'!AC35),"-",'Nomenklatur komplett'!AC35)</f>
        <v>0</v>
      </c>
      <c r="L35" s="161">
        <f>IF(ISBLANK('Nomenklatur komplett'!T35),"-",'Nomenklatur komplett'!T35)</f>
        <v>39</v>
      </c>
      <c r="M35" s="162" t="str">
        <f>IF(ISBLANK('Nomenklatur komplett'!U35),"-",'Nomenklatur komplett'!U35)</f>
        <v>Kombiniertes Brückenangebot (K-B-A)</v>
      </c>
    </row>
    <row r="36" spans="1:13" x14ac:dyDescent="0.2">
      <c r="A36" s="161">
        <f>IF(ISBLANK('Nomenklatur komplett'!V36),"-",'Nomenklatur komplett'!V36)</f>
        <v>1016</v>
      </c>
      <c r="B36" s="188" t="str">
        <f>IF(ISBLANK('Nomenklatur komplett'!W36),"-",'Nomenklatur komplett'!W36)</f>
        <v>Middle School</v>
      </c>
      <c r="C36" s="189">
        <f>IF(ISBLANK('Nomenklatur komplett'!X36),"-",'Nomenklatur komplett'!X36)</f>
        <v>10</v>
      </c>
      <c r="D36" s="189">
        <f>IF(ISBLANK('Nomenklatur komplett'!Y36),"-",'Nomenklatur komplett'!Y36)</f>
        <v>18</v>
      </c>
      <c r="E36" s="189">
        <f>IF(ISBLANK('Nomenklatur komplett'!Z36),"-",'Nomenklatur komplett'!Z36)</f>
        <v>6</v>
      </c>
      <c r="F36" s="189">
        <f>IF(ISBLANK('Nomenklatur komplett'!AA36),"-",'Nomenklatur komplett'!AA36)</f>
        <v>10</v>
      </c>
      <c r="G36" s="190">
        <f>IF(ISBLANK('Nomenklatur komplett'!AB36),"-",'Nomenklatur komplett'!AB36)</f>
        <v>0</v>
      </c>
      <c r="H36" s="190">
        <f>IF(ISBLANK('Nomenklatur komplett'!AC36),"-",'Nomenklatur komplett'!AC36)</f>
        <v>0</v>
      </c>
      <c r="L36" s="161">
        <f>IF(ISBLANK('Nomenklatur komplett'!T36),"-",'Nomenklatur komplett'!T36)</f>
        <v>1016</v>
      </c>
      <c r="M36" s="162" t="str">
        <f>IF(ISBLANK('Nomenklatur komplett'!U36),"-",'Nomenklatur komplett'!U36)</f>
        <v>Middle School</v>
      </c>
    </row>
    <row r="37" spans="1:13" x14ac:dyDescent="0.2">
      <c r="A37" s="161">
        <f>IF(ISBLANK('Nomenklatur komplett'!V37),"-",'Nomenklatur komplett'!V37)</f>
        <v>11</v>
      </c>
      <c r="B37" s="188" t="str">
        <f>IF(ISBLANK('Nomenklatur komplett'!W37),"-",'Nomenklatur komplett'!W37)</f>
        <v>Primarschule</v>
      </c>
      <c r="C37" s="189">
        <f>IF(ISBLANK('Nomenklatur komplett'!X37),"-",'Nomenklatur komplett'!X37)</f>
        <v>5</v>
      </c>
      <c r="D37" s="189">
        <f>IF(ISBLANK('Nomenklatur komplett'!Y37),"-",'Nomenklatur komplett'!Y37)</f>
        <v>14</v>
      </c>
      <c r="E37" s="189">
        <f>IF(ISBLANK('Nomenklatur komplett'!Z37),"-",'Nomenklatur komplett'!Z37)</f>
        <v>1</v>
      </c>
      <c r="F37" s="189">
        <f>IF(ISBLANK('Nomenklatur komplett'!AA37),"-",'Nomenklatur komplett'!AA37)</f>
        <v>6</v>
      </c>
      <c r="G37" s="190">
        <f>IF(ISBLANK('Nomenklatur komplett'!AB37),"-",'Nomenklatur komplett'!AB37)</f>
        <v>0</v>
      </c>
      <c r="H37" s="190">
        <f>IF(ISBLANK('Nomenklatur komplett'!AC37),"-",'Nomenklatur komplett'!AC37)</f>
        <v>0</v>
      </c>
      <c r="L37" s="161">
        <f>IF(ISBLANK('Nomenklatur komplett'!T37),"-",'Nomenklatur komplett'!T37)</f>
        <v>11</v>
      </c>
      <c r="M37" s="162" t="str">
        <f>IF(ISBLANK('Nomenklatur komplett'!U37),"-",'Nomenklatur komplett'!U37)</f>
        <v>Primarschule</v>
      </c>
    </row>
    <row r="38" spans="1:13" x14ac:dyDescent="0.2">
      <c r="A38" s="161">
        <f>IF(ISBLANK('Nomenklatur komplett'!V38),"-",'Nomenklatur komplett'!V38)</f>
        <v>1015</v>
      </c>
      <c r="B38" s="188" t="str">
        <f>IF(ISBLANK('Nomenklatur komplett'!W38),"-",'Nomenklatur komplett'!W38)</f>
        <v>Primary School</v>
      </c>
      <c r="C38" s="189">
        <f>IF(ISBLANK('Nomenklatur komplett'!X38),"-",'Nomenklatur komplett'!X38)</f>
        <v>5</v>
      </c>
      <c r="D38" s="189">
        <f>IF(ISBLANK('Nomenklatur komplett'!Y38),"-",'Nomenklatur komplett'!Y38)</f>
        <v>13</v>
      </c>
      <c r="E38" s="189">
        <f>IF(ISBLANK('Nomenklatur komplett'!Z38),"-",'Nomenklatur komplett'!Z38)</f>
        <v>1</v>
      </c>
      <c r="F38" s="189">
        <f>IF(ISBLANK('Nomenklatur komplett'!AA38),"-",'Nomenklatur komplett'!AA38)</f>
        <v>5</v>
      </c>
      <c r="G38" s="190">
        <f>IF(ISBLANK('Nomenklatur komplett'!AB38),"-",'Nomenklatur komplett'!AB38)</f>
        <v>0</v>
      </c>
      <c r="H38" s="190">
        <f>IF(ISBLANK('Nomenklatur komplett'!AC38),"-",'Nomenklatur komplett'!AC38)</f>
        <v>0</v>
      </c>
      <c r="L38" s="161">
        <f>IF(ISBLANK('Nomenklatur komplett'!T38),"-",'Nomenklatur komplett'!T38)</f>
        <v>1015</v>
      </c>
      <c r="M38" s="162" t="str">
        <f>IF(ISBLANK('Nomenklatur komplett'!U38),"-",'Nomenklatur komplett'!U38)</f>
        <v>Primary School</v>
      </c>
    </row>
    <row r="39" spans="1:13" x14ac:dyDescent="0.2">
      <c r="A39" s="161">
        <f>IF(ISBLANK('Nomenklatur komplett'!V39),"-",'Nomenklatur komplett'!V39)</f>
        <v>1014</v>
      </c>
      <c r="B39" s="188" t="str">
        <f>IF(ISBLANK('Nomenklatur komplett'!W39),"-",'Nomenklatur komplett'!W39)</f>
        <v>Primary School and Middle School</v>
      </c>
      <c r="C39" s="189">
        <f>IF(ISBLANK('Nomenklatur komplett'!X39),"-",'Nomenklatur komplett'!X39)</f>
        <v>5</v>
      </c>
      <c r="D39" s="189">
        <f>IF(ISBLANK('Nomenklatur komplett'!Y39),"-",'Nomenklatur komplett'!Y39)</f>
        <v>18</v>
      </c>
      <c r="E39" s="189">
        <f>IF(ISBLANK('Nomenklatur komplett'!Z39),"-",'Nomenklatur komplett'!Z39)</f>
        <v>1</v>
      </c>
      <c r="F39" s="189">
        <f>IF(ISBLANK('Nomenklatur komplett'!AA39),"-",'Nomenklatur komplett'!AA39)</f>
        <v>10</v>
      </c>
      <c r="G39" s="190">
        <f>IF(ISBLANK('Nomenklatur komplett'!AB39),"-",'Nomenklatur komplett'!AB39)</f>
        <v>0</v>
      </c>
      <c r="H39" s="190">
        <f>IF(ISBLANK('Nomenklatur komplett'!AC39),"-",'Nomenklatur komplett'!AC39)</f>
        <v>0</v>
      </c>
      <c r="L39" s="161">
        <f>IF(ISBLANK('Nomenklatur komplett'!T39),"-",'Nomenklatur komplett'!T39)</f>
        <v>1014</v>
      </c>
      <c r="M39" s="162" t="str">
        <f>IF(ISBLANK('Nomenklatur komplett'!U39),"-",'Nomenklatur komplett'!U39)</f>
        <v>Primary School and Middle School</v>
      </c>
    </row>
    <row r="40" spans="1:13" x14ac:dyDescent="0.2">
      <c r="A40" s="161">
        <f>IF(ISBLANK('Nomenklatur komplett'!V40),"-",'Nomenklatur komplett'!V40)</f>
        <v>31</v>
      </c>
      <c r="B40" s="188" t="str">
        <f>IF(ISBLANK('Nomenklatur komplett'!W40),"-",'Nomenklatur komplett'!W40)</f>
        <v>Realschule</v>
      </c>
      <c r="C40" s="189">
        <f>IF(ISBLANK('Nomenklatur komplett'!X40),"-",'Nomenklatur komplett'!X40)</f>
        <v>11</v>
      </c>
      <c r="D40" s="189">
        <f>IF(ISBLANK('Nomenklatur komplett'!Y40),"-",'Nomenklatur komplett'!Y40)</f>
        <v>17</v>
      </c>
      <c r="E40" s="189">
        <f>IF(ISBLANK('Nomenklatur komplett'!Z40),"-",'Nomenklatur komplett'!Z40)</f>
        <v>1</v>
      </c>
      <c r="F40" s="189">
        <f>IF(ISBLANK('Nomenklatur komplett'!AA40),"-",'Nomenklatur komplett'!AA40)</f>
        <v>3</v>
      </c>
      <c r="G40" s="190">
        <f>IF(ISBLANK('Nomenklatur komplett'!AB40),"-",'Nomenklatur komplett'!AB40)</f>
        <v>0</v>
      </c>
      <c r="H40" s="190">
        <f>IF(ISBLANK('Nomenklatur komplett'!AC40),"-",'Nomenklatur komplett'!AC40)</f>
        <v>0</v>
      </c>
      <c r="L40" s="161">
        <f>IF(ISBLANK('Nomenklatur komplett'!T40),"-",'Nomenklatur komplett'!T40)</f>
        <v>31</v>
      </c>
      <c r="M40" s="162" t="str">
        <f>IF(ISBLANK('Nomenklatur komplett'!U40),"-",'Nomenklatur komplett'!U40)</f>
        <v>Realschule</v>
      </c>
    </row>
    <row r="41" spans="1:13" x14ac:dyDescent="0.2">
      <c r="A41" s="161">
        <f>IF(ISBLANK('Nomenklatur komplett'!V41),"-",'Nomenklatur komplett'!V41)</f>
        <v>98990000</v>
      </c>
      <c r="B41" s="188" t="str">
        <f>IF(ISBLANK('Nomenklatur komplett'!W41),"-",'Nomenklatur komplett'!W41)</f>
        <v>Schulart im Vorjahr nicht geliefert</v>
      </c>
      <c r="C41" s="189">
        <f>IF(ISBLANK('Nomenklatur komplett'!X41),"-",'Nomenklatur komplett'!X41)</f>
        <v>3</v>
      </c>
      <c r="D41" s="189">
        <f>IF(ISBLANK('Nomenklatur komplett'!Y41),"-",'Nomenklatur komplett'!Y41)</f>
        <v>65</v>
      </c>
      <c r="E41" s="189">
        <f>IF(ISBLANK('Nomenklatur komplett'!Z41),"-",'Nomenklatur komplett'!Z41)</f>
        <v>99</v>
      </c>
      <c r="F41" s="189">
        <f>IF(ISBLANK('Nomenklatur komplett'!AA41),"-",'Nomenklatur komplett'!AA41)</f>
        <v>99</v>
      </c>
      <c r="G41" s="190">
        <f>IF(ISBLANK('Nomenklatur komplett'!AB41),"-",'Nomenklatur komplett'!AB41)</f>
        <v>0</v>
      </c>
      <c r="H41" s="190">
        <f>IF(ISBLANK('Nomenklatur komplett'!AC41),"-",'Nomenklatur komplett'!AC41)</f>
        <v>99</v>
      </c>
      <c r="L41" s="161">
        <f>IF(ISBLANK('Nomenklatur komplett'!T41),"-",'Nomenklatur komplett'!T41)</f>
        <v>98990000</v>
      </c>
      <c r="M41" s="162" t="str">
        <f>IF(ISBLANK('Nomenklatur komplett'!U41),"-",'Nomenklatur komplett'!U41)</f>
        <v>Schulart im Vorjahr nicht geliefert</v>
      </c>
    </row>
    <row r="42" spans="1:13" x14ac:dyDescent="0.2">
      <c r="A42" s="161">
        <f>IF(ISBLANK('Nomenklatur komplett'!V42),"-",'Nomenklatur komplett'!V42)</f>
        <v>38</v>
      </c>
      <c r="B42" s="188" t="str">
        <f>IF(ISBLANK('Nomenklatur komplett'!W42),"-",'Nomenklatur komplett'!W42)</f>
        <v>Schulisches Brückenangebot (S-B-A)</v>
      </c>
      <c r="C42" s="189">
        <f>IF(ISBLANK('Nomenklatur komplett'!X42),"-",'Nomenklatur komplett'!X42)</f>
        <v>14</v>
      </c>
      <c r="D42" s="189">
        <f>IF(ISBLANK('Nomenklatur komplett'!Y42),"-",'Nomenklatur komplett'!Y42)</f>
        <v>20</v>
      </c>
      <c r="E42" s="189">
        <f>IF(ISBLANK('Nomenklatur komplett'!Z42),"-",'Nomenklatur komplett'!Z42)</f>
        <v>1</v>
      </c>
      <c r="F42" s="189">
        <f>IF(ISBLANK('Nomenklatur komplett'!AA42),"-",'Nomenklatur komplett'!AA42)</f>
        <v>1</v>
      </c>
      <c r="G42" s="190">
        <f>IF(ISBLANK('Nomenklatur komplett'!AB42),"-",'Nomenklatur komplett'!AB42)</f>
        <v>0</v>
      </c>
      <c r="H42" s="190">
        <f>IF(ISBLANK('Nomenklatur komplett'!AC42),"-",'Nomenklatur komplett'!AC42)</f>
        <v>0</v>
      </c>
      <c r="L42" s="161">
        <f>IF(ISBLANK('Nomenklatur komplett'!T42),"-",'Nomenklatur komplett'!T42)</f>
        <v>38</v>
      </c>
      <c r="M42" s="162" t="str">
        <f>IF(ISBLANK('Nomenklatur komplett'!U42),"-",'Nomenklatur komplett'!U42)</f>
        <v>Schulisches Brückenangebot (S-B-A)</v>
      </c>
    </row>
    <row r="43" spans="1:13" x14ac:dyDescent="0.2">
      <c r="A43" s="161">
        <f>IF(ISBLANK('Nomenklatur komplett'!V43),"-",'Nomenklatur komplett'!V43)</f>
        <v>34</v>
      </c>
      <c r="B43" s="188" t="str">
        <f>IF(ISBLANK('Nomenklatur komplett'!W43),"-",'Nomenklatur komplett'!W43)</f>
        <v>Sekundarschule</v>
      </c>
      <c r="C43" s="189">
        <f>IF(ISBLANK('Nomenklatur komplett'!X43),"-",'Nomenklatur komplett'!X43)</f>
        <v>11</v>
      </c>
      <c r="D43" s="189">
        <f>IF(ISBLANK('Nomenklatur komplett'!Y43),"-",'Nomenklatur komplett'!Y43)</f>
        <v>17</v>
      </c>
      <c r="E43" s="189">
        <f>IF(ISBLANK('Nomenklatur komplett'!Z43),"-",'Nomenklatur komplett'!Z43)</f>
        <v>1</v>
      </c>
      <c r="F43" s="189">
        <f>IF(ISBLANK('Nomenklatur komplett'!AA43),"-",'Nomenklatur komplett'!AA43)</f>
        <v>3</v>
      </c>
      <c r="G43" s="190">
        <f>IF(ISBLANK('Nomenklatur komplett'!AB43),"-",'Nomenklatur komplett'!AB43)</f>
        <v>0</v>
      </c>
      <c r="H43" s="190">
        <f>IF(ISBLANK('Nomenklatur komplett'!AC43),"-",'Nomenklatur komplett'!AC43)</f>
        <v>0</v>
      </c>
      <c r="L43" s="161">
        <f>IF(ISBLANK('Nomenklatur komplett'!T43),"-",'Nomenklatur komplett'!T43)</f>
        <v>34</v>
      </c>
      <c r="M43" s="162" t="str">
        <f>IF(ISBLANK('Nomenklatur komplett'!U43),"-",'Nomenklatur komplett'!U43)</f>
        <v>Sekundarschule</v>
      </c>
    </row>
    <row r="44" spans="1:13" x14ac:dyDescent="0.2">
      <c r="A44" s="161">
        <f>IF(ISBLANK('Nomenklatur komplett'!V44),"-",'Nomenklatur komplett'!V44)</f>
        <v>0</v>
      </c>
      <c r="B44" s="188" t="str">
        <f>IF(ISBLANK('Nomenklatur komplett'!W44),"-",'Nomenklatur komplett'!W44)</f>
        <v>### SCHULISCHE HEILPÄDAGOGIK ###</v>
      </c>
      <c r="C44" s="189">
        <f>IF(ISBLANK('Nomenklatur komplett'!X44),"-",'Nomenklatur komplett'!X44)</f>
        <v>0</v>
      </c>
      <c r="D44" s="189">
        <f>IF(ISBLANK('Nomenklatur komplett'!Y44),"-",'Nomenklatur komplett'!Y44)</f>
        <v>0</v>
      </c>
      <c r="E44" s="189">
        <f>IF(ISBLANK('Nomenklatur komplett'!Z44),"-",'Nomenklatur komplett'!Z44)</f>
        <v>0</v>
      </c>
      <c r="F44" s="189">
        <f>IF(ISBLANK('Nomenklatur komplett'!AA44),"-",'Nomenklatur komplett'!AA44)</f>
        <v>0</v>
      </c>
      <c r="G44" s="190">
        <f>IF(ISBLANK('Nomenklatur komplett'!AB44),"-",'Nomenklatur komplett'!AB44)</f>
        <v>0</v>
      </c>
      <c r="H44" s="190">
        <f>IF(ISBLANK('Nomenklatur komplett'!AC44),"-",'Nomenklatur komplett'!AC44)</f>
        <v>0</v>
      </c>
      <c r="L44" s="161">
        <f>IF(ISBLANK('Nomenklatur komplett'!T44),"-",'Nomenklatur komplett'!T44)</f>
        <v>0</v>
      </c>
      <c r="M44" s="162" t="str">
        <f>IF(ISBLANK('Nomenklatur komplett'!U44),"-",'Nomenklatur komplett'!U44)</f>
        <v>### SCHULISCHE HEILPÄDAGOGIK ###</v>
      </c>
    </row>
    <row r="45" spans="1:13" x14ac:dyDescent="0.2">
      <c r="A45" s="161">
        <f>IF(ISBLANK('Nomenklatur komplett'!V45),"-",'Nomenklatur komplett'!V45)</f>
        <v>0</v>
      </c>
      <c r="B45" s="188" t="str">
        <f>IF(ISBLANK('Nomenklatur komplett'!W45),"-",'Nomenklatur komplett'!W45)</f>
        <v>### SEN SONDERKLASSEN ###</v>
      </c>
      <c r="C45" s="189">
        <f>IF(ISBLANK('Nomenklatur komplett'!X45),"-",'Nomenklatur komplett'!X45)</f>
        <v>0</v>
      </c>
      <c r="D45" s="189">
        <f>IF(ISBLANK('Nomenklatur komplett'!Y45),"-",'Nomenklatur komplett'!Y45)</f>
        <v>0</v>
      </c>
      <c r="E45" s="189">
        <f>IF(ISBLANK('Nomenklatur komplett'!Z45),"-",'Nomenklatur komplett'!Z45)</f>
        <v>0</v>
      </c>
      <c r="F45" s="189">
        <f>IF(ISBLANK('Nomenklatur komplett'!AA45),"-",'Nomenklatur komplett'!AA45)</f>
        <v>0</v>
      </c>
      <c r="G45" s="190">
        <f>IF(ISBLANK('Nomenklatur komplett'!AB45),"-",'Nomenklatur komplett'!AB45)</f>
        <v>0</v>
      </c>
      <c r="H45" s="190">
        <f>IF(ISBLANK('Nomenklatur komplett'!AC45),"-",'Nomenklatur komplett'!AC45)</f>
        <v>0</v>
      </c>
      <c r="L45" s="161">
        <f>IF(ISBLANK('Nomenklatur komplett'!T45),"-",'Nomenklatur komplett'!T45)</f>
        <v>0</v>
      </c>
      <c r="M45" s="162" t="str">
        <f>IF(ISBLANK('Nomenklatur komplett'!U45),"-",'Nomenklatur komplett'!U45)</f>
        <v>### SEN SONDERKLASSEN ###</v>
      </c>
    </row>
    <row r="46" spans="1:13" x14ac:dyDescent="0.2">
      <c r="A46" s="161">
        <f>IF(ISBLANK('Nomenklatur komplett'!V46),"-",'Nomenklatur komplett'!V46)</f>
        <v>10091100</v>
      </c>
      <c r="B46" s="188" t="str">
        <f>IF(ISBLANK('Nomenklatur komplett'!W46),"-",'Nomenklatur komplett'!W46)</f>
        <v>Klasse für Fremdsprachige (Kindergartenstufe, Primarstufe 1-2)</v>
      </c>
      <c r="C46" s="189">
        <f>IF(ISBLANK('Nomenklatur komplett'!X46),"-",'Nomenklatur komplett'!X46)</f>
        <v>4</v>
      </c>
      <c r="D46" s="189">
        <f>IF(ISBLANK('Nomenklatur komplett'!Y46),"-",'Nomenklatur komplett'!Y46)</f>
        <v>9</v>
      </c>
      <c r="E46" s="189">
        <f>IF(ISBLANK('Nomenklatur komplett'!Z46),"-",'Nomenklatur komplett'!Z46)</f>
        <v>1</v>
      </c>
      <c r="F46" s="189">
        <f>IF(ISBLANK('Nomenklatur komplett'!AA46),"-",'Nomenklatur komplett'!AA46)</f>
        <v>3</v>
      </c>
      <c r="G46" s="190">
        <f>IF(ISBLANK('Nomenklatur komplett'!AB46),"-",'Nomenklatur komplett'!AB46)</f>
        <v>0</v>
      </c>
      <c r="H46" s="190">
        <f>IF(ISBLANK('Nomenklatur komplett'!AC46),"-",'Nomenklatur komplett'!AC46)</f>
        <v>99</v>
      </c>
      <c r="L46" s="161">
        <f>IF(ISBLANK('Nomenklatur komplett'!T46),"-",'Nomenklatur komplett'!T46)</f>
        <v>10091100</v>
      </c>
      <c r="M46" s="162" t="str">
        <f>IF(ISBLANK('Nomenklatur komplett'!U46),"-",'Nomenklatur komplett'!U46)</f>
        <v>Klasse für Fremdsprachige (Kindergartenstufe, Primarstufe 1-2)</v>
      </c>
    </row>
    <row r="47" spans="1:13" x14ac:dyDescent="0.2">
      <c r="A47" s="161">
        <f>IF(ISBLANK('Nomenklatur komplett'!V47),"-",'Nomenklatur komplett'!V47)</f>
        <v>10091200</v>
      </c>
      <c r="B47" s="188" t="str">
        <f>IF(ISBLANK('Nomenklatur komplett'!W47),"-",'Nomenklatur komplett'!W47)</f>
        <v>Andere Sonderklassen (Kindergartenstufe, Primarstufe 1-2)</v>
      </c>
      <c r="C47" s="189">
        <f>IF(ISBLANK('Nomenklatur komplett'!X47),"-",'Nomenklatur komplett'!X47)</f>
        <v>4</v>
      </c>
      <c r="D47" s="189">
        <f>IF(ISBLANK('Nomenklatur komplett'!Y47),"-",'Nomenklatur komplett'!Y47)</f>
        <v>9</v>
      </c>
      <c r="E47" s="189">
        <f>IF(ISBLANK('Nomenklatur komplett'!Z47),"-",'Nomenklatur komplett'!Z47)</f>
        <v>1</v>
      </c>
      <c r="F47" s="189">
        <f>IF(ISBLANK('Nomenklatur komplett'!AA47),"-",'Nomenklatur komplett'!AA47)</f>
        <v>3</v>
      </c>
      <c r="G47" s="190">
        <f>IF(ISBLANK('Nomenklatur komplett'!AB47),"-",'Nomenklatur komplett'!AB47)</f>
        <v>0</v>
      </c>
      <c r="H47" s="190">
        <f>IF(ISBLANK('Nomenklatur komplett'!AC47),"-",'Nomenklatur komplett'!AC47)</f>
        <v>99</v>
      </c>
      <c r="L47" s="161">
        <f>IF(ISBLANK('Nomenklatur komplett'!T47),"-",'Nomenklatur komplett'!T47)</f>
        <v>10091200</v>
      </c>
      <c r="M47" s="162" t="str">
        <f>IF(ISBLANK('Nomenklatur komplett'!U47),"-",'Nomenklatur komplett'!U47)</f>
        <v>Andere Sonderklassen (Kindergartenstufe, Primarstufe 1-2)</v>
      </c>
    </row>
    <row r="48" spans="1:13" x14ac:dyDescent="0.2">
      <c r="A48" s="161">
        <f>IF(ISBLANK('Nomenklatur komplett'!V48),"-",'Nomenklatur komplett'!V48)</f>
        <v>10191100</v>
      </c>
      <c r="B48" s="188" t="str">
        <f>IF(ISBLANK('Nomenklatur komplett'!W48),"-",'Nomenklatur komplett'!W48)</f>
        <v>Einführungsklasse (Primarstufe 3-8)</v>
      </c>
      <c r="C48" s="189">
        <f>IF(ISBLANK('Nomenklatur komplett'!X48),"-",'Nomenklatur komplett'!X48)</f>
        <v>5</v>
      </c>
      <c r="D48" s="189">
        <f>IF(ISBLANK('Nomenklatur komplett'!Y48),"-",'Nomenklatur komplett'!Y48)</f>
        <v>15</v>
      </c>
      <c r="E48" s="189">
        <f>IF(ISBLANK('Nomenklatur komplett'!Z48),"-",'Nomenklatur komplett'!Z48)</f>
        <v>1</v>
      </c>
      <c r="F48" s="189">
        <f>IF(ISBLANK('Nomenklatur komplett'!AA48),"-",'Nomenklatur komplett'!AA48)</f>
        <v>8</v>
      </c>
      <c r="G48" s="190">
        <f>IF(ISBLANK('Nomenklatur komplett'!AB48),"-",'Nomenklatur komplett'!AB48)</f>
        <v>0</v>
      </c>
      <c r="H48" s="190">
        <f>IF(ISBLANK('Nomenklatur komplett'!AC48),"-",'Nomenklatur komplett'!AC48)</f>
        <v>99</v>
      </c>
      <c r="L48" s="161">
        <f>IF(ISBLANK('Nomenklatur komplett'!T48),"-",'Nomenklatur komplett'!T48)</f>
        <v>10191100</v>
      </c>
      <c r="M48" s="162" t="str">
        <f>IF(ISBLANK('Nomenklatur komplett'!U48),"-",'Nomenklatur komplett'!U48)</f>
        <v>Einführungsklasse (Primarstufe 3-8)</v>
      </c>
    </row>
    <row r="49" spans="1:13" x14ac:dyDescent="0.2">
      <c r="A49" s="161">
        <f>IF(ISBLANK('Nomenklatur komplett'!V49),"-",'Nomenklatur komplett'!V49)</f>
        <v>10191200</v>
      </c>
      <c r="B49" s="188" t="str">
        <f>IF(ISBLANK('Nomenklatur komplett'!W49),"-",'Nomenklatur komplett'!W49)</f>
        <v>Klasse für Fremdsprachige (Primarstufe 3-8)</v>
      </c>
      <c r="C49" s="189">
        <f>IF(ISBLANK('Nomenklatur komplett'!X49),"-",'Nomenklatur komplett'!X49)</f>
        <v>5</v>
      </c>
      <c r="D49" s="189">
        <f>IF(ISBLANK('Nomenklatur komplett'!Y49),"-",'Nomenklatur komplett'!Y49)</f>
        <v>15</v>
      </c>
      <c r="E49" s="189">
        <f>IF(ISBLANK('Nomenklatur komplett'!Z49),"-",'Nomenklatur komplett'!Z49)</f>
        <v>1</v>
      </c>
      <c r="F49" s="189">
        <f>IF(ISBLANK('Nomenklatur komplett'!AA49),"-",'Nomenklatur komplett'!AA49)</f>
        <v>8</v>
      </c>
      <c r="G49" s="190">
        <f>IF(ISBLANK('Nomenklatur komplett'!AB49),"-",'Nomenklatur komplett'!AB49)</f>
        <v>0</v>
      </c>
      <c r="H49" s="190">
        <f>IF(ISBLANK('Nomenklatur komplett'!AC49),"-",'Nomenklatur komplett'!AC49)</f>
        <v>99</v>
      </c>
      <c r="L49" s="161">
        <f>IF(ISBLANK('Nomenklatur komplett'!T49),"-",'Nomenklatur komplett'!T49)</f>
        <v>10191200</v>
      </c>
      <c r="M49" s="162" t="str">
        <f>IF(ISBLANK('Nomenklatur komplett'!U49),"-",'Nomenklatur komplett'!U49)</f>
        <v>Klasse für Fremdsprachige (Primarstufe 3-8)</v>
      </c>
    </row>
    <row r="50" spans="1:13" x14ac:dyDescent="0.2">
      <c r="A50" s="161">
        <f>IF(ISBLANK('Nomenklatur komplett'!V50),"-",'Nomenklatur komplett'!V50)</f>
        <v>10191300</v>
      </c>
      <c r="B50" s="188" t="str">
        <f>IF(ISBLANK('Nomenklatur komplett'!W50),"-",'Nomenklatur komplett'!W50)</f>
        <v>Andere Sonderklassen (Primarstufe 3-8)</v>
      </c>
      <c r="C50" s="189">
        <f>IF(ISBLANK('Nomenklatur komplett'!X50),"-",'Nomenklatur komplett'!X50)</f>
        <v>5</v>
      </c>
      <c r="D50" s="189">
        <f>IF(ISBLANK('Nomenklatur komplett'!Y50),"-",'Nomenklatur komplett'!Y50)</f>
        <v>15</v>
      </c>
      <c r="E50" s="189">
        <f>IF(ISBLANK('Nomenklatur komplett'!Z50),"-",'Nomenklatur komplett'!Z50)</f>
        <v>1</v>
      </c>
      <c r="F50" s="189">
        <f>IF(ISBLANK('Nomenklatur komplett'!AA50),"-",'Nomenklatur komplett'!AA50)</f>
        <v>8</v>
      </c>
      <c r="G50" s="190">
        <f>IF(ISBLANK('Nomenklatur komplett'!AB50),"-",'Nomenklatur komplett'!AB50)</f>
        <v>0</v>
      </c>
      <c r="H50" s="190">
        <f>IF(ISBLANK('Nomenklatur komplett'!AC50),"-",'Nomenklatur komplett'!AC50)</f>
        <v>99</v>
      </c>
      <c r="L50" s="161">
        <f>IF(ISBLANK('Nomenklatur komplett'!T50),"-",'Nomenklatur komplett'!T50)</f>
        <v>10191300</v>
      </c>
      <c r="M50" s="162" t="str">
        <f>IF(ISBLANK('Nomenklatur komplett'!U50),"-",'Nomenklatur komplett'!U50)</f>
        <v>Andere Sonderklassen (Primarstufe 3-8)</v>
      </c>
    </row>
    <row r="51" spans="1:13" x14ac:dyDescent="0.2">
      <c r="A51" s="161">
        <f>IF(ISBLANK('Nomenklatur komplett'!V51),"-",'Nomenklatur komplett'!V51)</f>
        <v>10291100</v>
      </c>
      <c r="B51" s="188" t="str">
        <f>IF(ISBLANK('Nomenklatur komplett'!W51),"-",'Nomenklatur komplett'!W51)</f>
        <v>Klasse für Fremdsprachige (Sekundarstufe I)</v>
      </c>
      <c r="C51" s="189">
        <f>IF(ISBLANK('Nomenklatur komplett'!X51),"-",'Nomenklatur komplett'!X51)</f>
        <v>10</v>
      </c>
      <c r="D51" s="189">
        <f>IF(ISBLANK('Nomenklatur komplett'!Y51),"-",'Nomenklatur komplett'!Y51)</f>
        <v>20</v>
      </c>
      <c r="E51" s="189">
        <f>IF(ISBLANK('Nomenklatur komplett'!Z51),"-",'Nomenklatur komplett'!Z51)</f>
        <v>1</v>
      </c>
      <c r="F51" s="189">
        <f>IF(ISBLANK('Nomenklatur komplett'!AA51),"-",'Nomenklatur komplett'!AA51)</f>
        <v>11</v>
      </c>
      <c r="G51" s="190">
        <f>IF(ISBLANK('Nomenklatur komplett'!AB51),"-",'Nomenklatur komplett'!AB51)</f>
        <v>0</v>
      </c>
      <c r="H51" s="190">
        <f>IF(ISBLANK('Nomenklatur komplett'!AC51),"-",'Nomenklatur komplett'!AC51)</f>
        <v>99</v>
      </c>
      <c r="L51" s="161">
        <f>IF(ISBLANK('Nomenklatur komplett'!T51),"-",'Nomenklatur komplett'!T51)</f>
        <v>10291100</v>
      </c>
      <c r="M51" s="162" t="str">
        <f>IF(ISBLANK('Nomenklatur komplett'!U51),"-",'Nomenklatur komplett'!U51)</f>
        <v>Klasse für Fremdsprachige (Sekundarstufe I)</v>
      </c>
    </row>
    <row r="52" spans="1:13" x14ac:dyDescent="0.2">
      <c r="A52" s="161">
        <f>IF(ISBLANK('Nomenklatur komplett'!V52),"-",'Nomenklatur komplett'!V52)</f>
        <v>10291200</v>
      </c>
      <c r="B52" s="188" t="str">
        <f>IF(ISBLANK('Nomenklatur komplett'!W52),"-",'Nomenklatur komplett'!W52)</f>
        <v>Andere Sonderklassen (Sekundarstufe I)</v>
      </c>
      <c r="C52" s="189">
        <f>IF(ISBLANK('Nomenklatur komplett'!X52),"-",'Nomenklatur komplett'!X52)</f>
        <v>10</v>
      </c>
      <c r="D52" s="189">
        <f>IF(ISBLANK('Nomenklatur komplett'!Y52),"-",'Nomenklatur komplett'!Y52)</f>
        <v>20</v>
      </c>
      <c r="E52" s="189">
        <f>IF(ISBLANK('Nomenklatur komplett'!Z52),"-",'Nomenklatur komplett'!Z52)</f>
        <v>1</v>
      </c>
      <c r="F52" s="189">
        <f>IF(ISBLANK('Nomenklatur komplett'!AA52),"-",'Nomenklatur komplett'!AA52)</f>
        <v>11</v>
      </c>
      <c r="G52" s="190">
        <f>IF(ISBLANK('Nomenklatur komplett'!AB52),"-",'Nomenklatur komplett'!AB52)</f>
        <v>0</v>
      </c>
      <c r="H52" s="190">
        <f>IF(ISBLANK('Nomenklatur komplett'!AC52),"-",'Nomenklatur komplett'!AC52)</f>
        <v>99</v>
      </c>
      <c r="L52" s="161">
        <f>IF(ISBLANK('Nomenklatur komplett'!T52),"-",'Nomenklatur komplett'!T52)</f>
        <v>10291200</v>
      </c>
      <c r="M52" s="162" t="str">
        <f>IF(ISBLANK('Nomenklatur komplett'!U52),"-",'Nomenklatur komplett'!U52)</f>
        <v>Andere Sonderklassen (Sekundarstufe I)</v>
      </c>
    </row>
    <row r="53" spans="1:13" x14ac:dyDescent="0.2">
      <c r="A53" s="161">
        <f>IF(ISBLANK('Nomenklatur komplett'!V53),"-",'Nomenklatur komplett'!V53)</f>
        <v>0</v>
      </c>
      <c r="B53" s="188" t="str">
        <f>IF(ISBLANK('Nomenklatur komplett'!W53),"-",'Nomenklatur komplett'!W53)</f>
        <v>### SEN MODELL 1 ###</v>
      </c>
      <c r="C53" s="189">
        <f>IF(ISBLANK('Nomenklatur komplett'!X53),"-",'Nomenklatur komplett'!X53)</f>
        <v>0</v>
      </c>
      <c r="D53" s="189">
        <f>IF(ISBLANK('Nomenklatur komplett'!Y53),"-",'Nomenklatur komplett'!Y53)</f>
        <v>0</v>
      </c>
      <c r="E53" s="189">
        <f>IF(ISBLANK('Nomenklatur komplett'!Z53),"-",'Nomenklatur komplett'!Z53)</f>
        <v>0</v>
      </c>
      <c r="F53" s="189">
        <f>IF(ISBLANK('Nomenklatur komplett'!AA53),"-",'Nomenklatur komplett'!AA53)</f>
        <v>0</v>
      </c>
      <c r="G53" s="190">
        <f>IF(ISBLANK('Nomenklatur komplett'!AB53),"-",'Nomenklatur komplett'!AB53)</f>
        <v>0</v>
      </c>
      <c r="H53" s="190">
        <f>IF(ISBLANK('Nomenklatur komplett'!AC53),"-",'Nomenklatur komplett'!AC53)</f>
        <v>0</v>
      </c>
      <c r="L53" s="161">
        <f>IF(ISBLANK('Nomenklatur komplett'!T53),"-",'Nomenklatur komplett'!T53)</f>
        <v>0</v>
      </c>
      <c r="M53" s="162" t="str">
        <f>IF(ISBLANK('Nomenklatur komplett'!U53),"-",'Nomenklatur komplett'!U53)</f>
        <v>### SEN MODELL 1 ###</v>
      </c>
    </row>
    <row r="54" spans="1:13" x14ac:dyDescent="0.2">
      <c r="A54" s="161">
        <f>IF(ISBLANK('Nomenklatur komplett'!V54),"-",'Nomenklatur komplett'!V54)</f>
        <v>10092100</v>
      </c>
      <c r="B54" s="188" t="str">
        <f>IF(ISBLANK('Nomenklatur komplett'!W54),"-",'Nomenklatur komplett'!W54)</f>
        <v>Programm Lernbehinderung (Kindergartenstufe, Primarstufe 1-2)</v>
      </c>
      <c r="C54" s="189">
        <f>IF(ISBLANK('Nomenklatur komplett'!X54),"-",'Nomenklatur komplett'!X54)</f>
        <v>4</v>
      </c>
      <c r="D54" s="189">
        <f>IF(ISBLANK('Nomenklatur komplett'!Y54),"-",'Nomenklatur komplett'!Y54)</f>
        <v>9</v>
      </c>
      <c r="E54" s="189">
        <f>IF(ISBLANK('Nomenklatur komplett'!Z54),"-",'Nomenklatur komplett'!Z54)</f>
        <v>1</v>
      </c>
      <c r="F54" s="189">
        <f>IF(ISBLANK('Nomenklatur komplett'!AA54),"-",'Nomenklatur komplett'!AA54)</f>
        <v>3</v>
      </c>
      <c r="G54" s="190">
        <f>IF(ISBLANK('Nomenklatur komplett'!AB54),"-",'Nomenklatur komplett'!AB54)</f>
        <v>0</v>
      </c>
      <c r="H54" s="190">
        <f>IF(ISBLANK('Nomenklatur komplett'!AC54),"-",'Nomenklatur komplett'!AC54)</f>
        <v>99</v>
      </c>
      <c r="L54" s="161">
        <f>IF(ISBLANK('Nomenklatur komplett'!T54),"-",'Nomenklatur komplett'!T54)</f>
        <v>10092100</v>
      </c>
      <c r="M54" s="162" t="str">
        <f>IF(ISBLANK('Nomenklatur komplett'!U54),"-",'Nomenklatur komplett'!U54)</f>
        <v>Programm Lernbehinderung (Kindergartenstufe, Primarstufe 1-2)</v>
      </c>
    </row>
    <row r="55" spans="1:13" x14ac:dyDescent="0.2">
      <c r="A55" s="161">
        <f>IF(ISBLANK('Nomenklatur komplett'!V55),"-",'Nomenklatur komplett'!V55)</f>
        <v>10092200</v>
      </c>
      <c r="B55" s="188" t="str">
        <f>IF(ISBLANK('Nomenklatur komplett'!W55),"-",'Nomenklatur komplett'!W55)</f>
        <v>Programm geistige Behinderung oder Autismus (Kindergartenstufe, Primarstufe 1-2)</v>
      </c>
      <c r="C55" s="189">
        <f>IF(ISBLANK('Nomenklatur komplett'!X55),"-",'Nomenklatur komplett'!X55)</f>
        <v>4</v>
      </c>
      <c r="D55" s="189">
        <f>IF(ISBLANK('Nomenklatur komplett'!Y55),"-",'Nomenklatur komplett'!Y55)</f>
        <v>9</v>
      </c>
      <c r="E55" s="189">
        <f>IF(ISBLANK('Nomenklatur komplett'!Z55),"-",'Nomenklatur komplett'!Z55)</f>
        <v>1</v>
      </c>
      <c r="F55" s="189">
        <f>IF(ISBLANK('Nomenklatur komplett'!AA55),"-",'Nomenklatur komplett'!AA55)</f>
        <v>3</v>
      </c>
      <c r="G55" s="190">
        <f>IF(ISBLANK('Nomenklatur komplett'!AB55),"-",'Nomenklatur komplett'!AB55)</f>
        <v>0</v>
      </c>
      <c r="H55" s="190">
        <f>IF(ISBLANK('Nomenklatur komplett'!AC55),"-",'Nomenklatur komplett'!AC55)</f>
        <v>99</v>
      </c>
      <c r="L55" s="161">
        <f>IF(ISBLANK('Nomenklatur komplett'!T55),"-",'Nomenklatur komplett'!T55)</f>
        <v>10092200</v>
      </c>
      <c r="M55" s="162" t="str">
        <f>IF(ISBLANK('Nomenklatur komplett'!U55),"-",'Nomenklatur komplett'!U55)</f>
        <v>Programm geistige Behinderung oder Autismus (Kindergartenstufe, Primarstufe 1-2)</v>
      </c>
    </row>
    <row r="56" spans="1:13" x14ac:dyDescent="0.2">
      <c r="A56" s="161">
        <f>IF(ISBLANK('Nomenklatur komplett'!V56),"-",'Nomenklatur komplett'!V56)</f>
        <v>10092300</v>
      </c>
      <c r="B56" s="188" t="str">
        <f>IF(ISBLANK('Nomenklatur komplett'!W56),"-",'Nomenklatur komplett'!W56)</f>
        <v>Programm Verhaltensbehinderung (Kindergartenstufe, Primarstufe 1-2)</v>
      </c>
      <c r="C56" s="189">
        <f>IF(ISBLANK('Nomenklatur komplett'!X56),"-",'Nomenklatur komplett'!X56)</f>
        <v>4</v>
      </c>
      <c r="D56" s="189">
        <f>IF(ISBLANK('Nomenklatur komplett'!Y56),"-",'Nomenklatur komplett'!Y56)</f>
        <v>9</v>
      </c>
      <c r="E56" s="189">
        <f>IF(ISBLANK('Nomenklatur komplett'!Z56),"-",'Nomenklatur komplett'!Z56)</f>
        <v>1</v>
      </c>
      <c r="F56" s="189">
        <f>IF(ISBLANK('Nomenklatur komplett'!AA56),"-",'Nomenklatur komplett'!AA56)</f>
        <v>3</v>
      </c>
      <c r="G56" s="190">
        <f>IF(ISBLANK('Nomenklatur komplett'!AB56),"-",'Nomenklatur komplett'!AB56)</f>
        <v>0</v>
      </c>
      <c r="H56" s="190">
        <f>IF(ISBLANK('Nomenklatur komplett'!AC56),"-",'Nomenklatur komplett'!AC56)</f>
        <v>99</v>
      </c>
      <c r="L56" s="161">
        <f>IF(ISBLANK('Nomenklatur komplett'!T56),"-",'Nomenklatur komplett'!T56)</f>
        <v>10092300</v>
      </c>
      <c r="M56" s="162" t="str">
        <f>IF(ISBLANK('Nomenklatur komplett'!U56),"-",'Nomenklatur komplett'!U56)</f>
        <v>Programm Verhaltensbehinderung (Kindergartenstufe, Primarstufe 1-2)</v>
      </c>
    </row>
    <row r="57" spans="1:13" x14ac:dyDescent="0.2">
      <c r="A57" s="161">
        <f>IF(ISBLANK('Nomenklatur komplett'!V57),"-",'Nomenklatur komplett'!V57)</f>
        <v>10092400</v>
      </c>
      <c r="B57" s="188" t="str">
        <f>IF(ISBLANK('Nomenklatur komplett'!W57),"-",'Nomenklatur komplett'!W57)</f>
        <v>Programm Sprachbehinderung (Kindergartenstufe, Primarstufe 1-2)</v>
      </c>
      <c r="C57" s="189">
        <f>IF(ISBLANK('Nomenklatur komplett'!X57),"-",'Nomenklatur komplett'!X57)</f>
        <v>4</v>
      </c>
      <c r="D57" s="189">
        <f>IF(ISBLANK('Nomenklatur komplett'!Y57),"-",'Nomenklatur komplett'!Y57)</f>
        <v>9</v>
      </c>
      <c r="E57" s="189">
        <f>IF(ISBLANK('Nomenklatur komplett'!Z57),"-",'Nomenklatur komplett'!Z57)</f>
        <v>1</v>
      </c>
      <c r="F57" s="189">
        <f>IF(ISBLANK('Nomenklatur komplett'!AA57),"-",'Nomenklatur komplett'!AA57)</f>
        <v>3</v>
      </c>
      <c r="G57" s="190">
        <f>IF(ISBLANK('Nomenklatur komplett'!AB57),"-",'Nomenklatur komplett'!AB57)</f>
        <v>0</v>
      </c>
      <c r="H57" s="190">
        <f>IF(ISBLANK('Nomenklatur komplett'!AC57),"-",'Nomenklatur komplett'!AC57)</f>
        <v>99</v>
      </c>
      <c r="L57" s="161">
        <f>IF(ISBLANK('Nomenklatur komplett'!T57),"-",'Nomenklatur komplett'!T57)</f>
        <v>10092400</v>
      </c>
      <c r="M57" s="162" t="str">
        <f>IF(ISBLANK('Nomenklatur komplett'!U57),"-",'Nomenklatur komplett'!U57)</f>
        <v>Programm Sprachbehinderung (Kindergartenstufe, Primarstufe 1-2)</v>
      </c>
    </row>
    <row r="58" spans="1:13" x14ac:dyDescent="0.2">
      <c r="A58" s="161">
        <f>IF(ISBLANK('Nomenklatur komplett'!V58),"-",'Nomenklatur komplett'!V58)</f>
        <v>10092500</v>
      </c>
      <c r="B58" s="188" t="str">
        <f>IF(ISBLANK('Nomenklatur komplett'!W58),"-",'Nomenklatur komplett'!W58)</f>
        <v>Programm für Sinnesbehinderung (Kindergartenstufe, Primarstufe 1-2)</v>
      </c>
      <c r="C58" s="189">
        <f>IF(ISBLANK('Nomenklatur komplett'!X58),"-",'Nomenklatur komplett'!X58)</f>
        <v>4</v>
      </c>
      <c r="D58" s="189">
        <f>IF(ISBLANK('Nomenklatur komplett'!Y58),"-",'Nomenklatur komplett'!Y58)</f>
        <v>9</v>
      </c>
      <c r="E58" s="189">
        <f>IF(ISBLANK('Nomenklatur komplett'!Z58),"-",'Nomenklatur komplett'!Z58)</f>
        <v>1</v>
      </c>
      <c r="F58" s="189">
        <f>IF(ISBLANK('Nomenklatur komplett'!AA58),"-",'Nomenklatur komplett'!AA58)</f>
        <v>3</v>
      </c>
      <c r="G58" s="190">
        <f>IF(ISBLANK('Nomenklatur komplett'!AB58),"-",'Nomenklatur komplett'!AB58)</f>
        <v>0</v>
      </c>
      <c r="H58" s="190">
        <f>IF(ISBLANK('Nomenklatur komplett'!AC58),"-",'Nomenklatur komplett'!AC58)</f>
        <v>99</v>
      </c>
      <c r="L58" s="161">
        <f>IF(ISBLANK('Nomenklatur komplett'!T58),"-",'Nomenklatur komplett'!T58)</f>
        <v>10092500</v>
      </c>
      <c r="M58" s="162" t="str">
        <f>IF(ISBLANK('Nomenklatur komplett'!U58),"-",'Nomenklatur komplett'!U58)</f>
        <v>Programm für Sinnesbehinderung (Kindergartenstufe, Primarstufe 1-2)</v>
      </c>
    </row>
    <row r="59" spans="1:13" x14ac:dyDescent="0.2">
      <c r="A59" s="161">
        <f>IF(ISBLANK('Nomenklatur komplett'!V59),"-",'Nomenklatur komplett'!V59)</f>
        <v>10092501</v>
      </c>
      <c r="B59" s="188" t="str">
        <f>IF(ISBLANK('Nomenklatur komplett'!W59),"-",'Nomenklatur komplett'!W59)</f>
        <v>Programm Sehbehinderung (Kindergartenstufe, Primarstufe 1-2)</v>
      </c>
      <c r="C59" s="189">
        <f>IF(ISBLANK('Nomenklatur komplett'!X59),"-",'Nomenklatur komplett'!X59)</f>
        <v>4</v>
      </c>
      <c r="D59" s="189">
        <f>IF(ISBLANK('Nomenklatur komplett'!Y59),"-",'Nomenklatur komplett'!Y59)</f>
        <v>9</v>
      </c>
      <c r="E59" s="189">
        <f>IF(ISBLANK('Nomenklatur komplett'!Z59),"-",'Nomenklatur komplett'!Z59)</f>
        <v>1</v>
      </c>
      <c r="F59" s="189">
        <f>IF(ISBLANK('Nomenklatur komplett'!AA59),"-",'Nomenklatur komplett'!AA59)</f>
        <v>3</v>
      </c>
      <c r="G59" s="190">
        <f>IF(ISBLANK('Nomenklatur komplett'!AB59),"-",'Nomenklatur komplett'!AB59)</f>
        <v>0</v>
      </c>
      <c r="H59" s="190">
        <f>IF(ISBLANK('Nomenklatur komplett'!AC59),"-",'Nomenklatur komplett'!AC59)</f>
        <v>99</v>
      </c>
      <c r="L59" s="161">
        <f>IF(ISBLANK('Nomenklatur komplett'!T59),"-",'Nomenklatur komplett'!T59)</f>
        <v>10092501</v>
      </c>
      <c r="M59" s="162" t="str">
        <f>IF(ISBLANK('Nomenklatur komplett'!U59),"-",'Nomenklatur komplett'!U59)</f>
        <v>Programm Sehbehinderung (Kindergartenstufe, Primarstufe 1-2)</v>
      </c>
    </row>
    <row r="60" spans="1:13" x14ac:dyDescent="0.2">
      <c r="A60" s="161">
        <f>IF(ISBLANK('Nomenklatur komplett'!V60),"-",'Nomenklatur komplett'!V60)</f>
        <v>10092502</v>
      </c>
      <c r="B60" s="188" t="str">
        <f>IF(ISBLANK('Nomenklatur komplett'!W60),"-",'Nomenklatur komplett'!W60)</f>
        <v>Programm Hörbehinderung (Kindergartenstufe, Primarstufe 1-2)</v>
      </c>
      <c r="C60" s="189">
        <f>IF(ISBLANK('Nomenklatur komplett'!X60),"-",'Nomenklatur komplett'!X60)</f>
        <v>4</v>
      </c>
      <c r="D60" s="189">
        <f>IF(ISBLANK('Nomenklatur komplett'!Y60),"-",'Nomenklatur komplett'!Y60)</f>
        <v>9</v>
      </c>
      <c r="E60" s="189">
        <f>IF(ISBLANK('Nomenklatur komplett'!Z60),"-",'Nomenklatur komplett'!Z60)</f>
        <v>1</v>
      </c>
      <c r="F60" s="189">
        <f>IF(ISBLANK('Nomenklatur komplett'!AA60),"-",'Nomenklatur komplett'!AA60)</f>
        <v>3</v>
      </c>
      <c r="G60" s="190">
        <f>IF(ISBLANK('Nomenklatur komplett'!AB60),"-",'Nomenklatur komplett'!AB60)</f>
        <v>0</v>
      </c>
      <c r="H60" s="190">
        <f>IF(ISBLANK('Nomenklatur komplett'!AC60),"-",'Nomenklatur komplett'!AC60)</f>
        <v>99</v>
      </c>
      <c r="L60" s="161">
        <f>IF(ISBLANK('Nomenklatur komplett'!T60),"-",'Nomenklatur komplett'!T60)</f>
        <v>10092502</v>
      </c>
      <c r="M60" s="162" t="str">
        <f>IF(ISBLANK('Nomenklatur komplett'!U60),"-",'Nomenklatur komplett'!U60)</f>
        <v>Programm Hörbehinderung (Kindergartenstufe, Primarstufe 1-2)</v>
      </c>
    </row>
    <row r="61" spans="1:13" x14ac:dyDescent="0.2">
      <c r="A61" s="161">
        <f>IF(ISBLANK('Nomenklatur komplett'!V61),"-",'Nomenklatur komplett'!V61)</f>
        <v>10092600</v>
      </c>
      <c r="B61" s="188" t="str">
        <f>IF(ISBLANK('Nomenklatur komplett'!W61),"-",'Nomenklatur komplett'!W61)</f>
        <v>Programm Körperbehinderung (Kindergartenstufe, Primarstufe 1-2)</v>
      </c>
      <c r="C61" s="189">
        <f>IF(ISBLANK('Nomenklatur komplett'!X61),"-",'Nomenklatur komplett'!X61)</f>
        <v>4</v>
      </c>
      <c r="D61" s="189">
        <f>IF(ISBLANK('Nomenklatur komplett'!Y61),"-",'Nomenklatur komplett'!Y61)</f>
        <v>9</v>
      </c>
      <c r="E61" s="189">
        <f>IF(ISBLANK('Nomenklatur komplett'!Z61),"-",'Nomenklatur komplett'!Z61)</f>
        <v>1</v>
      </c>
      <c r="F61" s="189">
        <f>IF(ISBLANK('Nomenklatur komplett'!AA61),"-",'Nomenklatur komplett'!AA61)</f>
        <v>3</v>
      </c>
      <c r="G61" s="190">
        <f>IF(ISBLANK('Nomenklatur komplett'!AB61),"-",'Nomenklatur komplett'!AB61)</f>
        <v>0</v>
      </c>
      <c r="H61" s="190">
        <f>IF(ISBLANK('Nomenklatur komplett'!AC61),"-",'Nomenklatur komplett'!AC61)</f>
        <v>99</v>
      </c>
      <c r="L61" s="161">
        <f>IF(ISBLANK('Nomenklatur komplett'!T61),"-",'Nomenklatur komplett'!T61)</f>
        <v>10092600</v>
      </c>
      <c r="M61" s="162" t="str">
        <f>IF(ISBLANK('Nomenklatur komplett'!U61),"-",'Nomenklatur komplett'!U61)</f>
        <v>Programm Körperbehinderung (Kindergartenstufe, Primarstufe 1-2)</v>
      </c>
    </row>
    <row r="62" spans="1:13" x14ac:dyDescent="0.2">
      <c r="A62" s="161">
        <f>IF(ISBLANK('Nomenklatur komplett'!V62),"-",'Nomenklatur komplett'!V62)</f>
        <v>10092700</v>
      </c>
      <c r="B62" s="188" t="str">
        <f>IF(ISBLANK('Nomenklatur komplett'!W62),"-",'Nomenklatur komplett'!W62)</f>
        <v>Programm Mehrfachbehinderung (Kindergartenstufe, Primarstufe 1-2)</v>
      </c>
      <c r="C62" s="189">
        <f>IF(ISBLANK('Nomenklatur komplett'!X62),"-",'Nomenklatur komplett'!X62)</f>
        <v>4</v>
      </c>
      <c r="D62" s="189">
        <f>IF(ISBLANK('Nomenklatur komplett'!Y62),"-",'Nomenklatur komplett'!Y62)</f>
        <v>9</v>
      </c>
      <c r="E62" s="189">
        <f>IF(ISBLANK('Nomenklatur komplett'!Z62),"-",'Nomenklatur komplett'!Z62)</f>
        <v>1</v>
      </c>
      <c r="F62" s="189">
        <f>IF(ISBLANK('Nomenklatur komplett'!AA62),"-",'Nomenklatur komplett'!AA62)</f>
        <v>3</v>
      </c>
      <c r="G62" s="190">
        <f>IF(ISBLANK('Nomenklatur komplett'!AB62),"-",'Nomenklatur komplett'!AB62)</f>
        <v>0</v>
      </c>
      <c r="H62" s="190">
        <f>IF(ISBLANK('Nomenklatur komplett'!AC62),"-",'Nomenklatur komplett'!AC62)</f>
        <v>99</v>
      </c>
      <c r="L62" s="161">
        <f>IF(ISBLANK('Nomenklatur komplett'!T62),"-",'Nomenklatur komplett'!T62)</f>
        <v>10092700</v>
      </c>
      <c r="M62" s="162" t="str">
        <f>IF(ISBLANK('Nomenklatur komplett'!U62),"-",'Nomenklatur komplett'!U62)</f>
        <v>Programm Mehrfachbehinderung (Kindergartenstufe, Primarstufe 1-2)</v>
      </c>
    </row>
    <row r="63" spans="1:13" x14ac:dyDescent="0.2">
      <c r="A63" s="161">
        <f>IF(ISBLANK('Nomenklatur komplett'!V63),"-",'Nomenklatur komplett'!V63)</f>
        <v>10092800</v>
      </c>
      <c r="B63" s="188" t="str">
        <f>IF(ISBLANK('Nomenklatur komplett'!W63),"-",'Nomenklatur komplett'!W63)</f>
        <v>Übrige Sonderschulprogramme (Kindergartenstufe, Primarstufe 1-2)</v>
      </c>
      <c r="C63" s="189">
        <f>IF(ISBLANK('Nomenklatur komplett'!X63),"-",'Nomenklatur komplett'!X63)</f>
        <v>4</v>
      </c>
      <c r="D63" s="189">
        <f>IF(ISBLANK('Nomenklatur komplett'!Y63),"-",'Nomenklatur komplett'!Y63)</f>
        <v>9</v>
      </c>
      <c r="E63" s="189">
        <f>IF(ISBLANK('Nomenklatur komplett'!Z63),"-",'Nomenklatur komplett'!Z63)</f>
        <v>1</v>
      </c>
      <c r="F63" s="189">
        <f>IF(ISBLANK('Nomenklatur komplett'!AA63),"-",'Nomenklatur komplett'!AA63)</f>
        <v>3</v>
      </c>
      <c r="G63" s="190">
        <f>IF(ISBLANK('Nomenklatur komplett'!AB63),"-",'Nomenklatur komplett'!AB63)</f>
        <v>0</v>
      </c>
      <c r="H63" s="190">
        <f>IF(ISBLANK('Nomenklatur komplett'!AC63),"-",'Nomenklatur komplett'!AC63)</f>
        <v>99</v>
      </c>
      <c r="L63" s="161">
        <f>IF(ISBLANK('Nomenklatur komplett'!T63),"-",'Nomenklatur komplett'!T63)</f>
        <v>10092800</v>
      </c>
      <c r="M63" s="162" t="str">
        <f>IF(ISBLANK('Nomenklatur komplett'!U63),"-",'Nomenklatur komplett'!U63)</f>
        <v>Übrige Sonderschulprogramme (Kindergartenstufe, Primarstufe 1-2)</v>
      </c>
    </row>
    <row r="64" spans="1:13" x14ac:dyDescent="0.2">
      <c r="A64" s="161">
        <f>IF(ISBLANK('Nomenklatur komplett'!V64),"-",'Nomenklatur komplett'!V64)</f>
        <v>10092900</v>
      </c>
      <c r="B64" s="188" t="str">
        <f>IF(ISBLANK('Nomenklatur komplett'!W64),"-",'Nomenklatur komplett'!W64)</f>
        <v>Sonderschulprogramme ohne Differenzierung nach Programm (Kindergartenstufe, Primarstufe 1-2)</v>
      </c>
      <c r="C64" s="189">
        <f>IF(ISBLANK('Nomenklatur komplett'!X64),"-",'Nomenklatur komplett'!X64)</f>
        <v>4</v>
      </c>
      <c r="D64" s="189">
        <f>IF(ISBLANK('Nomenklatur komplett'!Y64),"-",'Nomenklatur komplett'!Y64)</f>
        <v>9</v>
      </c>
      <c r="E64" s="189">
        <f>IF(ISBLANK('Nomenklatur komplett'!Z64),"-",'Nomenklatur komplett'!Z64)</f>
        <v>1</v>
      </c>
      <c r="F64" s="189">
        <f>IF(ISBLANK('Nomenklatur komplett'!AA64),"-",'Nomenklatur komplett'!AA64)</f>
        <v>3</v>
      </c>
      <c r="G64" s="190">
        <f>IF(ISBLANK('Nomenklatur komplett'!AB64),"-",'Nomenklatur komplett'!AB64)</f>
        <v>0</v>
      </c>
      <c r="H64" s="190">
        <f>IF(ISBLANK('Nomenklatur komplett'!AC64),"-",'Nomenklatur komplett'!AC64)</f>
        <v>99</v>
      </c>
      <c r="L64" s="161">
        <f>IF(ISBLANK('Nomenklatur komplett'!T64),"-",'Nomenklatur komplett'!T64)</f>
        <v>10092900</v>
      </c>
      <c r="M64" s="162" t="str">
        <f>IF(ISBLANK('Nomenklatur komplett'!U64),"-",'Nomenklatur komplett'!U64)</f>
        <v>Sonderschulprogramme ohne Differenzierung nach Programm (Kindergartenstufe, Primarstufe 1-2)</v>
      </c>
    </row>
    <row r="65" spans="1:13" x14ac:dyDescent="0.2">
      <c r="A65" s="161">
        <f>IF(ISBLANK('Nomenklatur komplett'!V65),"-",'Nomenklatur komplett'!V65)</f>
        <v>10192100</v>
      </c>
      <c r="B65" s="188" t="str">
        <f>IF(ISBLANK('Nomenklatur komplett'!W65),"-",'Nomenklatur komplett'!W65)</f>
        <v>Programm Lernbehinderung (Primarstufe 3-8)</v>
      </c>
      <c r="C65" s="189">
        <f>IF(ISBLANK('Nomenklatur komplett'!X65),"-",'Nomenklatur komplett'!X65)</f>
        <v>5</v>
      </c>
      <c r="D65" s="189">
        <f>IF(ISBLANK('Nomenklatur komplett'!Y65),"-",'Nomenklatur komplett'!Y65)</f>
        <v>15</v>
      </c>
      <c r="E65" s="189">
        <f>IF(ISBLANK('Nomenklatur komplett'!Z65),"-",'Nomenklatur komplett'!Z65)</f>
        <v>1</v>
      </c>
      <c r="F65" s="189">
        <f>IF(ISBLANK('Nomenklatur komplett'!AA65),"-",'Nomenklatur komplett'!AA65)</f>
        <v>8</v>
      </c>
      <c r="G65" s="190">
        <f>IF(ISBLANK('Nomenklatur komplett'!AB65),"-",'Nomenklatur komplett'!AB65)</f>
        <v>0</v>
      </c>
      <c r="H65" s="190">
        <f>IF(ISBLANK('Nomenklatur komplett'!AC65),"-",'Nomenklatur komplett'!AC65)</f>
        <v>99</v>
      </c>
      <c r="L65" s="161">
        <f>IF(ISBLANK('Nomenklatur komplett'!T65),"-",'Nomenklatur komplett'!T65)</f>
        <v>10192100</v>
      </c>
      <c r="M65" s="162" t="str">
        <f>IF(ISBLANK('Nomenklatur komplett'!U65),"-",'Nomenklatur komplett'!U65)</f>
        <v>Programm Lernbehinderung (Primarstufe 3-8)</v>
      </c>
    </row>
    <row r="66" spans="1:13" x14ac:dyDescent="0.2">
      <c r="A66" s="161">
        <f>IF(ISBLANK('Nomenklatur komplett'!V66),"-",'Nomenklatur komplett'!V66)</f>
        <v>10192200</v>
      </c>
      <c r="B66" s="188" t="str">
        <f>IF(ISBLANK('Nomenklatur komplett'!W66),"-",'Nomenklatur komplett'!W66)</f>
        <v>Programm geistige Behinderung oder Autismus (Primarstufe 3-8)</v>
      </c>
      <c r="C66" s="189">
        <f>IF(ISBLANK('Nomenklatur komplett'!X66),"-",'Nomenklatur komplett'!X66)</f>
        <v>5</v>
      </c>
      <c r="D66" s="189">
        <f>IF(ISBLANK('Nomenklatur komplett'!Y66),"-",'Nomenklatur komplett'!Y66)</f>
        <v>15</v>
      </c>
      <c r="E66" s="189">
        <f>IF(ISBLANK('Nomenklatur komplett'!Z66),"-",'Nomenklatur komplett'!Z66)</f>
        <v>1</v>
      </c>
      <c r="F66" s="189">
        <f>IF(ISBLANK('Nomenklatur komplett'!AA66),"-",'Nomenklatur komplett'!AA66)</f>
        <v>8</v>
      </c>
      <c r="G66" s="190">
        <f>IF(ISBLANK('Nomenklatur komplett'!AB66),"-",'Nomenklatur komplett'!AB66)</f>
        <v>0</v>
      </c>
      <c r="H66" s="190">
        <f>IF(ISBLANK('Nomenklatur komplett'!AC66),"-",'Nomenklatur komplett'!AC66)</f>
        <v>99</v>
      </c>
      <c r="L66" s="161">
        <f>IF(ISBLANK('Nomenklatur komplett'!T66),"-",'Nomenklatur komplett'!T66)</f>
        <v>10192200</v>
      </c>
      <c r="M66" s="162" t="str">
        <f>IF(ISBLANK('Nomenklatur komplett'!U66),"-",'Nomenklatur komplett'!U66)</f>
        <v>Programm geistige Behinderung oder Autismus (Primarstufe 3-8)</v>
      </c>
    </row>
    <row r="67" spans="1:13" x14ac:dyDescent="0.2">
      <c r="A67" s="161">
        <f>IF(ISBLANK('Nomenklatur komplett'!V67),"-",'Nomenklatur komplett'!V67)</f>
        <v>10192300</v>
      </c>
      <c r="B67" s="188" t="str">
        <f>IF(ISBLANK('Nomenklatur komplett'!W67),"-",'Nomenklatur komplett'!W67)</f>
        <v>Programm Verhaltensbehinderung (Primarstufe 3-8)</v>
      </c>
      <c r="C67" s="189">
        <f>IF(ISBLANK('Nomenklatur komplett'!X67),"-",'Nomenklatur komplett'!X67)</f>
        <v>5</v>
      </c>
      <c r="D67" s="189">
        <f>IF(ISBLANK('Nomenklatur komplett'!Y67),"-",'Nomenklatur komplett'!Y67)</f>
        <v>15</v>
      </c>
      <c r="E67" s="189">
        <f>IF(ISBLANK('Nomenklatur komplett'!Z67),"-",'Nomenklatur komplett'!Z67)</f>
        <v>1</v>
      </c>
      <c r="F67" s="189">
        <f>IF(ISBLANK('Nomenklatur komplett'!AA67),"-",'Nomenklatur komplett'!AA67)</f>
        <v>8</v>
      </c>
      <c r="G67" s="190">
        <f>IF(ISBLANK('Nomenklatur komplett'!AB67),"-",'Nomenklatur komplett'!AB67)</f>
        <v>0</v>
      </c>
      <c r="H67" s="190">
        <f>IF(ISBLANK('Nomenklatur komplett'!AC67),"-",'Nomenklatur komplett'!AC67)</f>
        <v>99</v>
      </c>
      <c r="L67" s="161">
        <f>IF(ISBLANK('Nomenklatur komplett'!T67),"-",'Nomenklatur komplett'!T67)</f>
        <v>10192300</v>
      </c>
      <c r="M67" s="162" t="str">
        <f>IF(ISBLANK('Nomenklatur komplett'!U67),"-",'Nomenklatur komplett'!U67)</f>
        <v>Programm Verhaltensbehinderung (Primarstufe 3-8)</v>
      </c>
    </row>
    <row r="68" spans="1:13" x14ac:dyDescent="0.2">
      <c r="A68" s="161">
        <f>IF(ISBLANK('Nomenklatur komplett'!V68),"-",'Nomenklatur komplett'!V68)</f>
        <v>10192400</v>
      </c>
      <c r="B68" s="188" t="str">
        <f>IF(ISBLANK('Nomenklatur komplett'!W68),"-",'Nomenklatur komplett'!W68)</f>
        <v>Programm Sprachbehinderung (Primarstufe 3-8)</v>
      </c>
      <c r="C68" s="189">
        <f>IF(ISBLANK('Nomenklatur komplett'!X68),"-",'Nomenklatur komplett'!X68)</f>
        <v>5</v>
      </c>
      <c r="D68" s="189">
        <f>IF(ISBLANK('Nomenklatur komplett'!Y68),"-",'Nomenklatur komplett'!Y68)</f>
        <v>15</v>
      </c>
      <c r="E68" s="189">
        <f>IF(ISBLANK('Nomenklatur komplett'!Z68),"-",'Nomenklatur komplett'!Z68)</f>
        <v>1</v>
      </c>
      <c r="F68" s="189">
        <f>IF(ISBLANK('Nomenklatur komplett'!AA68),"-",'Nomenklatur komplett'!AA68)</f>
        <v>8</v>
      </c>
      <c r="G68" s="190">
        <f>IF(ISBLANK('Nomenklatur komplett'!AB68),"-",'Nomenklatur komplett'!AB68)</f>
        <v>0</v>
      </c>
      <c r="H68" s="190">
        <f>IF(ISBLANK('Nomenklatur komplett'!AC68),"-",'Nomenklatur komplett'!AC68)</f>
        <v>99</v>
      </c>
      <c r="L68" s="161">
        <f>IF(ISBLANK('Nomenklatur komplett'!T68),"-",'Nomenklatur komplett'!T68)</f>
        <v>10192400</v>
      </c>
      <c r="M68" s="162" t="str">
        <f>IF(ISBLANK('Nomenklatur komplett'!U68),"-",'Nomenklatur komplett'!U68)</f>
        <v>Programm Sprachbehinderung (Primarstufe 3-8)</v>
      </c>
    </row>
    <row r="69" spans="1:13" x14ac:dyDescent="0.2">
      <c r="A69" s="161">
        <f>IF(ISBLANK('Nomenklatur komplett'!V69),"-",'Nomenklatur komplett'!V69)</f>
        <v>10192500</v>
      </c>
      <c r="B69" s="188" t="str">
        <f>IF(ISBLANK('Nomenklatur komplett'!W69),"-",'Nomenklatur komplett'!W69)</f>
        <v>Programm Sinnesbehinderung (Primarstufe 3-8)</v>
      </c>
      <c r="C69" s="189">
        <f>IF(ISBLANK('Nomenklatur komplett'!X69),"-",'Nomenklatur komplett'!X69)</f>
        <v>5</v>
      </c>
      <c r="D69" s="189">
        <f>IF(ISBLANK('Nomenklatur komplett'!Y69),"-",'Nomenklatur komplett'!Y69)</f>
        <v>15</v>
      </c>
      <c r="E69" s="189">
        <f>IF(ISBLANK('Nomenklatur komplett'!Z69),"-",'Nomenklatur komplett'!Z69)</f>
        <v>1</v>
      </c>
      <c r="F69" s="189">
        <f>IF(ISBLANK('Nomenklatur komplett'!AA69),"-",'Nomenklatur komplett'!AA69)</f>
        <v>8</v>
      </c>
      <c r="G69" s="190">
        <f>IF(ISBLANK('Nomenklatur komplett'!AB69),"-",'Nomenklatur komplett'!AB69)</f>
        <v>0</v>
      </c>
      <c r="H69" s="190">
        <f>IF(ISBLANK('Nomenklatur komplett'!AC69),"-",'Nomenklatur komplett'!AC69)</f>
        <v>99</v>
      </c>
      <c r="L69" s="161">
        <f>IF(ISBLANK('Nomenklatur komplett'!T69),"-",'Nomenklatur komplett'!T69)</f>
        <v>10192500</v>
      </c>
      <c r="M69" s="162" t="str">
        <f>IF(ISBLANK('Nomenklatur komplett'!U69),"-",'Nomenklatur komplett'!U69)</f>
        <v>Programm Sinnesbehinderung (Primarstufe 3-8)</v>
      </c>
    </row>
    <row r="70" spans="1:13" x14ac:dyDescent="0.2">
      <c r="A70" s="161">
        <f>IF(ISBLANK('Nomenklatur komplett'!V70),"-",'Nomenklatur komplett'!V70)</f>
        <v>10192501</v>
      </c>
      <c r="B70" s="188" t="str">
        <f>IF(ISBLANK('Nomenklatur komplett'!W70),"-",'Nomenklatur komplett'!W70)</f>
        <v>Programm Sehbehinderung (Primarstufe 3-8)</v>
      </c>
      <c r="C70" s="189">
        <f>IF(ISBLANK('Nomenklatur komplett'!X70),"-",'Nomenklatur komplett'!X70)</f>
        <v>5</v>
      </c>
      <c r="D70" s="189">
        <f>IF(ISBLANK('Nomenklatur komplett'!Y70),"-",'Nomenklatur komplett'!Y70)</f>
        <v>15</v>
      </c>
      <c r="E70" s="189">
        <f>IF(ISBLANK('Nomenklatur komplett'!Z70),"-",'Nomenklatur komplett'!Z70)</f>
        <v>1</v>
      </c>
      <c r="F70" s="189">
        <f>IF(ISBLANK('Nomenklatur komplett'!AA70),"-",'Nomenklatur komplett'!AA70)</f>
        <v>8</v>
      </c>
      <c r="G70" s="190">
        <f>IF(ISBLANK('Nomenklatur komplett'!AB70),"-",'Nomenklatur komplett'!AB70)</f>
        <v>0</v>
      </c>
      <c r="H70" s="190">
        <f>IF(ISBLANK('Nomenklatur komplett'!AC70),"-",'Nomenklatur komplett'!AC70)</f>
        <v>99</v>
      </c>
      <c r="L70" s="161">
        <f>IF(ISBLANK('Nomenklatur komplett'!T70),"-",'Nomenklatur komplett'!T70)</f>
        <v>10192501</v>
      </c>
      <c r="M70" s="162" t="str">
        <f>IF(ISBLANK('Nomenklatur komplett'!U70),"-",'Nomenklatur komplett'!U70)</f>
        <v>Programm Sehbehinderung (Primarstufe 3-8)</v>
      </c>
    </row>
    <row r="71" spans="1:13" x14ac:dyDescent="0.2">
      <c r="A71" s="161">
        <f>IF(ISBLANK('Nomenklatur komplett'!V71),"-",'Nomenklatur komplett'!V71)</f>
        <v>10192502</v>
      </c>
      <c r="B71" s="188" t="str">
        <f>IF(ISBLANK('Nomenklatur komplett'!W71),"-",'Nomenklatur komplett'!W71)</f>
        <v>Programm Hörbehinderung (Primarstufe 3-8)</v>
      </c>
      <c r="C71" s="189">
        <f>IF(ISBLANK('Nomenklatur komplett'!X71),"-",'Nomenklatur komplett'!X71)</f>
        <v>5</v>
      </c>
      <c r="D71" s="189">
        <f>IF(ISBLANK('Nomenklatur komplett'!Y71),"-",'Nomenklatur komplett'!Y71)</f>
        <v>15</v>
      </c>
      <c r="E71" s="189">
        <f>IF(ISBLANK('Nomenklatur komplett'!Z71),"-",'Nomenklatur komplett'!Z71)</f>
        <v>1</v>
      </c>
      <c r="F71" s="189">
        <f>IF(ISBLANK('Nomenklatur komplett'!AA71),"-",'Nomenklatur komplett'!AA71)</f>
        <v>8</v>
      </c>
      <c r="G71" s="190">
        <f>IF(ISBLANK('Nomenklatur komplett'!AB71),"-",'Nomenklatur komplett'!AB71)</f>
        <v>0</v>
      </c>
      <c r="H71" s="190">
        <f>IF(ISBLANK('Nomenklatur komplett'!AC71),"-",'Nomenklatur komplett'!AC71)</f>
        <v>99</v>
      </c>
      <c r="L71" s="161">
        <f>IF(ISBLANK('Nomenklatur komplett'!T71),"-",'Nomenklatur komplett'!T71)</f>
        <v>10192502</v>
      </c>
      <c r="M71" s="162" t="str">
        <f>IF(ISBLANK('Nomenklatur komplett'!U71),"-",'Nomenklatur komplett'!U71)</f>
        <v>Programm Hörbehinderung (Primarstufe 3-8)</v>
      </c>
    </row>
    <row r="72" spans="1:13" x14ac:dyDescent="0.2">
      <c r="A72" s="161">
        <f>IF(ISBLANK('Nomenklatur komplett'!V72),"-",'Nomenklatur komplett'!V72)</f>
        <v>10192600</v>
      </c>
      <c r="B72" s="188" t="str">
        <f>IF(ISBLANK('Nomenklatur komplett'!W72),"-",'Nomenklatur komplett'!W72)</f>
        <v>Programm Körperbehinderung (Primarstufe 3-8)</v>
      </c>
      <c r="C72" s="189">
        <f>IF(ISBLANK('Nomenklatur komplett'!X72),"-",'Nomenklatur komplett'!X72)</f>
        <v>5</v>
      </c>
      <c r="D72" s="189">
        <f>IF(ISBLANK('Nomenklatur komplett'!Y72),"-",'Nomenklatur komplett'!Y72)</f>
        <v>15</v>
      </c>
      <c r="E72" s="189">
        <f>IF(ISBLANK('Nomenklatur komplett'!Z72),"-",'Nomenklatur komplett'!Z72)</f>
        <v>1</v>
      </c>
      <c r="F72" s="189">
        <f>IF(ISBLANK('Nomenklatur komplett'!AA72),"-",'Nomenklatur komplett'!AA72)</f>
        <v>8</v>
      </c>
      <c r="G72" s="190">
        <f>IF(ISBLANK('Nomenklatur komplett'!AB72),"-",'Nomenklatur komplett'!AB72)</f>
        <v>0</v>
      </c>
      <c r="H72" s="190">
        <f>IF(ISBLANK('Nomenklatur komplett'!AC72),"-",'Nomenklatur komplett'!AC72)</f>
        <v>99</v>
      </c>
      <c r="L72" s="161">
        <f>IF(ISBLANK('Nomenklatur komplett'!T72),"-",'Nomenklatur komplett'!T72)</f>
        <v>10192600</v>
      </c>
      <c r="M72" s="162" t="str">
        <f>IF(ISBLANK('Nomenklatur komplett'!U72),"-",'Nomenklatur komplett'!U72)</f>
        <v>Programm Körperbehinderung (Primarstufe 3-8)</v>
      </c>
    </row>
    <row r="73" spans="1:13" x14ac:dyDescent="0.2">
      <c r="A73" s="161">
        <f>IF(ISBLANK('Nomenklatur komplett'!V73),"-",'Nomenklatur komplett'!V73)</f>
        <v>10192700</v>
      </c>
      <c r="B73" s="188" t="str">
        <f>IF(ISBLANK('Nomenklatur komplett'!W73),"-",'Nomenklatur komplett'!W73)</f>
        <v>Programm Mehrfachbehinderung (Primarstufe 3-8)</v>
      </c>
      <c r="C73" s="189">
        <f>IF(ISBLANK('Nomenklatur komplett'!X73),"-",'Nomenklatur komplett'!X73)</f>
        <v>5</v>
      </c>
      <c r="D73" s="189">
        <f>IF(ISBLANK('Nomenklatur komplett'!Y73),"-",'Nomenklatur komplett'!Y73)</f>
        <v>15</v>
      </c>
      <c r="E73" s="189">
        <f>IF(ISBLANK('Nomenklatur komplett'!Z73),"-",'Nomenklatur komplett'!Z73)</f>
        <v>1</v>
      </c>
      <c r="F73" s="189">
        <f>IF(ISBLANK('Nomenklatur komplett'!AA73),"-",'Nomenklatur komplett'!AA73)</f>
        <v>8</v>
      </c>
      <c r="G73" s="190">
        <f>IF(ISBLANK('Nomenklatur komplett'!AB73),"-",'Nomenklatur komplett'!AB73)</f>
        <v>0</v>
      </c>
      <c r="H73" s="190">
        <f>IF(ISBLANK('Nomenklatur komplett'!AC73),"-",'Nomenklatur komplett'!AC73)</f>
        <v>99</v>
      </c>
      <c r="L73" s="161">
        <f>IF(ISBLANK('Nomenklatur komplett'!T73),"-",'Nomenklatur komplett'!T73)</f>
        <v>10192700</v>
      </c>
      <c r="M73" s="162" t="str">
        <f>IF(ISBLANK('Nomenklatur komplett'!U73),"-",'Nomenklatur komplett'!U73)</f>
        <v>Programm Mehrfachbehinderung (Primarstufe 3-8)</v>
      </c>
    </row>
    <row r="74" spans="1:13" x14ac:dyDescent="0.2">
      <c r="A74" s="161">
        <f>IF(ISBLANK('Nomenklatur komplett'!V74),"-",'Nomenklatur komplett'!V74)</f>
        <v>10192800</v>
      </c>
      <c r="B74" s="188" t="str">
        <f>IF(ISBLANK('Nomenklatur komplett'!W74),"-",'Nomenklatur komplett'!W74)</f>
        <v>Übrige Sonderschulprogramme (Primarstufe 3-8)</v>
      </c>
      <c r="C74" s="189">
        <f>IF(ISBLANK('Nomenklatur komplett'!X74),"-",'Nomenklatur komplett'!X74)</f>
        <v>5</v>
      </c>
      <c r="D74" s="189">
        <f>IF(ISBLANK('Nomenklatur komplett'!Y74),"-",'Nomenklatur komplett'!Y74)</f>
        <v>15</v>
      </c>
      <c r="E74" s="189">
        <f>IF(ISBLANK('Nomenklatur komplett'!Z74),"-",'Nomenklatur komplett'!Z74)</f>
        <v>1</v>
      </c>
      <c r="F74" s="189">
        <f>IF(ISBLANK('Nomenklatur komplett'!AA74),"-",'Nomenklatur komplett'!AA74)</f>
        <v>8</v>
      </c>
      <c r="G74" s="190">
        <f>IF(ISBLANK('Nomenklatur komplett'!AB74),"-",'Nomenklatur komplett'!AB74)</f>
        <v>0</v>
      </c>
      <c r="H74" s="190">
        <f>IF(ISBLANK('Nomenklatur komplett'!AC74),"-",'Nomenklatur komplett'!AC74)</f>
        <v>99</v>
      </c>
      <c r="L74" s="161">
        <f>IF(ISBLANK('Nomenklatur komplett'!T74),"-",'Nomenklatur komplett'!T74)</f>
        <v>10192800</v>
      </c>
      <c r="M74" s="162" t="str">
        <f>IF(ISBLANK('Nomenklatur komplett'!U74),"-",'Nomenklatur komplett'!U74)</f>
        <v>Übrige Sonderschulprogramme (Primarstufe 3-8)</v>
      </c>
    </row>
    <row r="75" spans="1:13" x14ac:dyDescent="0.2">
      <c r="A75" s="161">
        <f>IF(ISBLANK('Nomenklatur komplett'!V75),"-",'Nomenklatur komplett'!V75)</f>
        <v>10192900</v>
      </c>
      <c r="B75" s="188" t="str">
        <f>IF(ISBLANK('Nomenklatur komplett'!W75),"-",'Nomenklatur komplett'!W75)</f>
        <v>Sonderschulprogramme ohne Differenzierung nach Programm (Primarstufe 3-8)</v>
      </c>
      <c r="C75" s="189">
        <f>IF(ISBLANK('Nomenklatur komplett'!X75),"-",'Nomenklatur komplett'!X75)</f>
        <v>5</v>
      </c>
      <c r="D75" s="189">
        <f>IF(ISBLANK('Nomenklatur komplett'!Y75),"-",'Nomenklatur komplett'!Y75)</f>
        <v>15</v>
      </c>
      <c r="E75" s="189">
        <f>IF(ISBLANK('Nomenklatur komplett'!Z75),"-",'Nomenklatur komplett'!Z75)</f>
        <v>1</v>
      </c>
      <c r="F75" s="189">
        <f>IF(ISBLANK('Nomenklatur komplett'!AA75),"-",'Nomenklatur komplett'!AA75)</f>
        <v>8</v>
      </c>
      <c r="G75" s="190">
        <f>IF(ISBLANK('Nomenklatur komplett'!AB75),"-",'Nomenklatur komplett'!AB75)</f>
        <v>0</v>
      </c>
      <c r="H75" s="190">
        <f>IF(ISBLANK('Nomenklatur komplett'!AC75),"-",'Nomenklatur komplett'!AC75)</f>
        <v>99</v>
      </c>
      <c r="L75" s="161">
        <f>IF(ISBLANK('Nomenklatur komplett'!T75),"-",'Nomenklatur komplett'!T75)</f>
        <v>10192900</v>
      </c>
      <c r="M75" s="162" t="str">
        <f>IF(ISBLANK('Nomenklatur komplett'!U75),"-",'Nomenklatur komplett'!U75)</f>
        <v>Sonderschulprogramme ohne Differenzierung nach Programm (Primarstufe 3-8)</v>
      </c>
    </row>
    <row r="76" spans="1:13" x14ac:dyDescent="0.2">
      <c r="A76" s="161">
        <f>IF(ISBLANK('Nomenklatur komplett'!V76),"-",'Nomenklatur komplett'!V76)</f>
        <v>10292100</v>
      </c>
      <c r="B76" s="188" t="str">
        <f>IF(ISBLANK('Nomenklatur komplett'!W76),"-",'Nomenklatur komplett'!W76)</f>
        <v>Programm Lernbehinderung (Sekundarstufe I)</v>
      </c>
      <c r="C76" s="189">
        <f>IF(ISBLANK('Nomenklatur komplett'!X76),"-",'Nomenklatur komplett'!X76)</f>
        <v>10</v>
      </c>
      <c r="D76" s="189">
        <f>IF(ISBLANK('Nomenklatur komplett'!Y76),"-",'Nomenklatur komplett'!Y76)</f>
        <v>20</v>
      </c>
      <c r="E76" s="189">
        <f>IF(ISBLANK('Nomenklatur komplett'!Z76),"-",'Nomenklatur komplett'!Z76)</f>
        <v>1</v>
      </c>
      <c r="F76" s="189">
        <f>IF(ISBLANK('Nomenklatur komplett'!AA76),"-",'Nomenklatur komplett'!AA76)</f>
        <v>11</v>
      </c>
      <c r="G76" s="190">
        <f>IF(ISBLANK('Nomenklatur komplett'!AB76),"-",'Nomenklatur komplett'!AB76)</f>
        <v>0</v>
      </c>
      <c r="H76" s="190">
        <f>IF(ISBLANK('Nomenklatur komplett'!AC76),"-",'Nomenklatur komplett'!AC76)</f>
        <v>99</v>
      </c>
      <c r="L76" s="161">
        <f>IF(ISBLANK('Nomenklatur komplett'!T76),"-",'Nomenklatur komplett'!T76)</f>
        <v>10292100</v>
      </c>
      <c r="M76" s="162" t="str">
        <f>IF(ISBLANK('Nomenklatur komplett'!U76),"-",'Nomenklatur komplett'!U76)</f>
        <v>Programm Lernbehinderung (Sekundarstufe I)</v>
      </c>
    </row>
    <row r="77" spans="1:13" x14ac:dyDescent="0.2">
      <c r="A77" s="161">
        <f>IF(ISBLANK('Nomenklatur komplett'!V77),"-",'Nomenklatur komplett'!V77)</f>
        <v>10292200</v>
      </c>
      <c r="B77" s="188" t="str">
        <f>IF(ISBLANK('Nomenklatur komplett'!W77),"-",'Nomenklatur komplett'!W77)</f>
        <v>Programm geistige Behinderung oder Autismus (Sekundarstufe I)</v>
      </c>
      <c r="C77" s="189">
        <f>IF(ISBLANK('Nomenklatur komplett'!X77),"-",'Nomenklatur komplett'!X77)</f>
        <v>10</v>
      </c>
      <c r="D77" s="189">
        <f>IF(ISBLANK('Nomenklatur komplett'!Y77),"-",'Nomenklatur komplett'!Y77)</f>
        <v>20</v>
      </c>
      <c r="E77" s="189">
        <f>IF(ISBLANK('Nomenklatur komplett'!Z77),"-",'Nomenklatur komplett'!Z77)</f>
        <v>1</v>
      </c>
      <c r="F77" s="189">
        <f>IF(ISBLANK('Nomenklatur komplett'!AA77),"-",'Nomenklatur komplett'!AA77)</f>
        <v>11</v>
      </c>
      <c r="G77" s="190">
        <f>IF(ISBLANK('Nomenklatur komplett'!AB77),"-",'Nomenklatur komplett'!AB77)</f>
        <v>0</v>
      </c>
      <c r="H77" s="190">
        <f>IF(ISBLANK('Nomenklatur komplett'!AC77),"-",'Nomenklatur komplett'!AC77)</f>
        <v>99</v>
      </c>
      <c r="L77" s="161">
        <f>IF(ISBLANK('Nomenklatur komplett'!T77),"-",'Nomenklatur komplett'!T77)</f>
        <v>10292200</v>
      </c>
      <c r="M77" s="162" t="str">
        <f>IF(ISBLANK('Nomenklatur komplett'!U77),"-",'Nomenklatur komplett'!U77)</f>
        <v>Programm geistige Behinderung oder Autismus (Sekundarstufe I)</v>
      </c>
    </row>
    <row r="78" spans="1:13" x14ac:dyDescent="0.2">
      <c r="A78" s="161">
        <f>IF(ISBLANK('Nomenklatur komplett'!V78),"-",'Nomenklatur komplett'!V78)</f>
        <v>10292300</v>
      </c>
      <c r="B78" s="188" t="str">
        <f>IF(ISBLANK('Nomenklatur komplett'!W78),"-",'Nomenklatur komplett'!W78)</f>
        <v>Programm Verhaltensbehinderung (Sekundarstufe I)</v>
      </c>
      <c r="C78" s="189">
        <f>IF(ISBLANK('Nomenklatur komplett'!X78),"-",'Nomenklatur komplett'!X78)</f>
        <v>10</v>
      </c>
      <c r="D78" s="189">
        <f>IF(ISBLANK('Nomenklatur komplett'!Y78),"-",'Nomenklatur komplett'!Y78)</f>
        <v>20</v>
      </c>
      <c r="E78" s="189">
        <f>IF(ISBLANK('Nomenklatur komplett'!Z78),"-",'Nomenklatur komplett'!Z78)</f>
        <v>1</v>
      </c>
      <c r="F78" s="189">
        <f>IF(ISBLANK('Nomenklatur komplett'!AA78),"-",'Nomenklatur komplett'!AA78)</f>
        <v>11</v>
      </c>
      <c r="G78" s="190">
        <f>IF(ISBLANK('Nomenklatur komplett'!AB78),"-",'Nomenklatur komplett'!AB78)</f>
        <v>0</v>
      </c>
      <c r="H78" s="190">
        <f>IF(ISBLANK('Nomenklatur komplett'!AC78),"-",'Nomenklatur komplett'!AC78)</f>
        <v>99</v>
      </c>
      <c r="L78" s="161">
        <f>IF(ISBLANK('Nomenklatur komplett'!T78),"-",'Nomenklatur komplett'!T78)</f>
        <v>10292300</v>
      </c>
      <c r="M78" s="162" t="str">
        <f>IF(ISBLANK('Nomenklatur komplett'!U78),"-",'Nomenklatur komplett'!U78)</f>
        <v>Programm Verhaltensbehinderung (Sekundarstufe I)</v>
      </c>
    </row>
    <row r="79" spans="1:13" x14ac:dyDescent="0.2">
      <c r="A79" s="161">
        <f>IF(ISBLANK('Nomenklatur komplett'!V79),"-",'Nomenklatur komplett'!V79)</f>
        <v>10292400</v>
      </c>
      <c r="B79" s="188" t="str">
        <f>IF(ISBLANK('Nomenklatur komplett'!W79),"-",'Nomenklatur komplett'!W79)</f>
        <v>Programm Sprachbehinderung (Sekundarstufe I)</v>
      </c>
      <c r="C79" s="189">
        <f>IF(ISBLANK('Nomenklatur komplett'!X79),"-",'Nomenklatur komplett'!X79)</f>
        <v>10</v>
      </c>
      <c r="D79" s="189">
        <f>IF(ISBLANK('Nomenklatur komplett'!Y79),"-",'Nomenklatur komplett'!Y79)</f>
        <v>20</v>
      </c>
      <c r="E79" s="189">
        <f>IF(ISBLANK('Nomenklatur komplett'!Z79),"-",'Nomenklatur komplett'!Z79)</f>
        <v>1</v>
      </c>
      <c r="F79" s="189">
        <f>IF(ISBLANK('Nomenklatur komplett'!AA79),"-",'Nomenklatur komplett'!AA79)</f>
        <v>11</v>
      </c>
      <c r="G79" s="190">
        <f>IF(ISBLANK('Nomenklatur komplett'!AB79),"-",'Nomenklatur komplett'!AB79)</f>
        <v>0</v>
      </c>
      <c r="H79" s="190">
        <f>IF(ISBLANK('Nomenklatur komplett'!AC79),"-",'Nomenklatur komplett'!AC79)</f>
        <v>99</v>
      </c>
      <c r="L79" s="161">
        <f>IF(ISBLANK('Nomenklatur komplett'!T79),"-",'Nomenklatur komplett'!T79)</f>
        <v>10292400</v>
      </c>
      <c r="M79" s="162" t="str">
        <f>IF(ISBLANK('Nomenklatur komplett'!U79),"-",'Nomenklatur komplett'!U79)</f>
        <v>Programm Sprachbehinderung (Sekundarstufe I)</v>
      </c>
    </row>
    <row r="80" spans="1:13" x14ac:dyDescent="0.2">
      <c r="A80" s="161">
        <f>IF(ISBLANK('Nomenklatur komplett'!V80),"-",'Nomenklatur komplett'!V80)</f>
        <v>10292500</v>
      </c>
      <c r="B80" s="188" t="str">
        <f>IF(ISBLANK('Nomenklatur komplett'!W80),"-",'Nomenklatur komplett'!W80)</f>
        <v>Programm Sinnesbehinderung (Sekundarstufe I)</v>
      </c>
      <c r="C80" s="189">
        <f>IF(ISBLANK('Nomenklatur komplett'!X80),"-",'Nomenklatur komplett'!X80)</f>
        <v>10</v>
      </c>
      <c r="D80" s="189">
        <f>IF(ISBLANK('Nomenklatur komplett'!Y80),"-",'Nomenklatur komplett'!Y80)</f>
        <v>20</v>
      </c>
      <c r="E80" s="189">
        <f>IF(ISBLANK('Nomenklatur komplett'!Z80),"-",'Nomenklatur komplett'!Z80)</f>
        <v>1</v>
      </c>
      <c r="F80" s="189">
        <f>IF(ISBLANK('Nomenklatur komplett'!AA80),"-",'Nomenklatur komplett'!AA80)</f>
        <v>11</v>
      </c>
      <c r="G80" s="190">
        <f>IF(ISBLANK('Nomenklatur komplett'!AB80),"-",'Nomenklatur komplett'!AB80)</f>
        <v>0</v>
      </c>
      <c r="H80" s="190">
        <f>IF(ISBLANK('Nomenklatur komplett'!AC80),"-",'Nomenklatur komplett'!AC80)</f>
        <v>99</v>
      </c>
      <c r="L80" s="161">
        <f>IF(ISBLANK('Nomenklatur komplett'!T80),"-",'Nomenklatur komplett'!T80)</f>
        <v>10292500</v>
      </c>
      <c r="M80" s="162" t="str">
        <f>IF(ISBLANK('Nomenklatur komplett'!U80),"-",'Nomenklatur komplett'!U80)</f>
        <v>Programm Sinnesbehinderung (Sekundarstufe I)</v>
      </c>
    </row>
    <row r="81" spans="1:13" x14ac:dyDescent="0.2">
      <c r="A81" s="161">
        <f>IF(ISBLANK('Nomenklatur komplett'!V81),"-",'Nomenklatur komplett'!V81)</f>
        <v>10292501</v>
      </c>
      <c r="B81" s="188" t="str">
        <f>IF(ISBLANK('Nomenklatur komplett'!W81),"-",'Nomenklatur komplett'!W81)</f>
        <v>Programm Sehbehinderung (Sekundarstufe I)</v>
      </c>
      <c r="C81" s="189">
        <f>IF(ISBLANK('Nomenklatur komplett'!X81),"-",'Nomenklatur komplett'!X81)</f>
        <v>10</v>
      </c>
      <c r="D81" s="189">
        <f>IF(ISBLANK('Nomenklatur komplett'!Y81),"-",'Nomenklatur komplett'!Y81)</f>
        <v>20</v>
      </c>
      <c r="E81" s="189">
        <f>IF(ISBLANK('Nomenklatur komplett'!Z81),"-",'Nomenklatur komplett'!Z81)</f>
        <v>1</v>
      </c>
      <c r="F81" s="189">
        <f>IF(ISBLANK('Nomenklatur komplett'!AA81),"-",'Nomenklatur komplett'!AA81)</f>
        <v>11</v>
      </c>
      <c r="G81" s="190">
        <f>IF(ISBLANK('Nomenklatur komplett'!AB81),"-",'Nomenklatur komplett'!AB81)</f>
        <v>0</v>
      </c>
      <c r="H81" s="190">
        <f>IF(ISBLANK('Nomenklatur komplett'!AC81),"-",'Nomenklatur komplett'!AC81)</f>
        <v>99</v>
      </c>
      <c r="L81" s="161">
        <f>IF(ISBLANK('Nomenklatur komplett'!T81),"-",'Nomenklatur komplett'!T81)</f>
        <v>10292501</v>
      </c>
      <c r="M81" s="162" t="str">
        <f>IF(ISBLANK('Nomenklatur komplett'!U81),"-",'Nomenklatur komplett'!U81)</f>
        <v>Programm Sehbehinderung (Sekundarstufe I)</v>
      </c>
    </row>
    <row r="82" spans="1:13" x14ac:dyDescent="0.2">
      <c r="A82" s="161">
        <f>IF(ISBLANK('Nomenklatur komplett'!V82),"-",'Nomenklatur komplett'!V82)</f>
        <v>10292502</v>
      </c>
      <c r="B82" s="188" t="str">
        <f>IF(ISBLANK('Nomenklatur komplett'!W82),"-",'Nomenklatur komplett'!W82)</f>
        <v>Programm Hörbehinderung (Sekundarstufe I)</v>
      </c>
      <c r="C82" s="189">
        <f>IF(ISBLANK('Nomenklatur komplett'!X82),"-",'Nomenklatur komplett'!X82)</f>
        <v>10</v>
      </c>
      <c r="D82" s="189">
        <f>IF(ISBLANK('Nomenklatur komplett'!Y82),"-",'Nomenklatur komplett'!Y82)</f>
        <v>20</v>
      </c>
      <c r="E82" s="189">
        <f>IF(ISBLANK('Nomenklatur komplett'!Z82),"-",'Nomenklatur komplett'!Z82)</f>
        <v>1</v>
      </c>
      <c r="F82" s="189">
        <f>IF(ISBLANK('Nomenklatur komplett'!AA82),"-",'Nomenklatur komplett'!AA82)</f>
        <v>11</v>
      </c>
      <c r="G82" s="190">
        <f>IF(ISBLANK('Nomenklatur komplett'!AB82),"-",'Nomenklatur komplett'!AB82)</f>
        <v>0</v>
      </c>
      <c r="H82" s="190">
        <f>IF(ISBLANK('Nomenklatur komplett'!AC82),"-",'Nomenklatur komplett'!AC82)</f>
        <v>99</v>
      </c>
      <c r="L82" s="161">
        <f>IF(ISBLANK('Nomenklatur komplett'!T82),"-",'Nomenklatur komplett'!T82)</f>
        <v>10292502</v>
      </c>
      <c r="M82" s="162" t="str">
        <f>IF(ISBLANK('Nomenklatur komplett'!U82),"-",'Nomenklatur komplett'!U82)</f>
        <v>Programm Hörbehinderung (Sekundarstufe I)</v>
      </c>
    </row>
    <row r="83" spans="1:13" x14ac:dyDescent="0.2">
      <c r="A83" s="161">
        <f>IF(ISBLANK('Nomenklatur komplett'!V83),"-",'Nomenklatur komplett'!V83)</f>
        <v>10292600</v>
      </c>
      <c r="B83" s="188" t="str">
        <f>IF(ISBLANK('Nomenklatur komplett'!W83),"-",'Nomenklatur komplett'!W83)</f>
        <v>Programm Körperbehinderung (Sekundarstufe I)</v>
      </c>
      <c r="C83" s="189">
        <f>IF(ISBLANK('Nomenklatur komplett'!X83),"-",'Nomenklatur komplett'!X83)</f>
        <v>10</v>
      </c>
      <c r="D83" s="189">
        <f>IF(ISBLANK('Nomenklatur komplett'!Y83),"-",'Nomenklatur komplett'!Y83)</f>
        <v>20</v>
      </c>
      <c r="E83" s="189">
        <f>IF(ISBLANK('Nomenklatur komplett'!Z83),"-",'Nomenklatur komplett'!Z83)</f>
        <v>1</v>
      </c>
      <c r="F83" s="189">
        <f>IF(ISBLANK('Nomenklatur komplett'!AA83),"-",'Nomenklatur komplett'!AA83)</f>
        <v>11</v>
      </c>
      <c r="G83" s="190">
        <f>IF(ISBLANK('Nomenklatur komplett'!AB83),"-",'Nomenklatur komplett'!AB83)</f>
        <v>0</v>
      </c>
      <c r="H83" s="190">
        <f>IF(ISBLANK('Nomenklatur komplett'!AC83),"-",'Nomenklatur komplett'!AC83)</f>
        <v>99</v>
      </c>
      <c r="L83" s="161">
        <f>IF(ISBLANK('Nomenklatur komplett'!T83),"-",'Nomenklatur komplett'!T83)</f>
        <v>10292600</v>
      </c>
      <c r="M83" s="162" t="str">
        <f>IF(ISBLANK('Nomenklatur komplett'!U83),"-",'Nomenklatur komplett'!U83)</f>
        <v>Programm Körperbehinderung (Sekundarstufe I)</v>
      </c>
    </row>
    <row r="84" spans="1:13" x14ac:dyDescent="0.2">
      <c r="A84" s="161">
        <f>IF(ISBLANK('Nomenklatur komplett'!V84),"-",'Nomenklatur komplett'!V84)</f>
        <v>10292700</v>
      </c>
      <c r="B84" s="188" t="str">
        <f>IF(ISBLANK('Nomenklatur komplett'!W84),"-",'Nomenklatur komplett'!W84)</f>
        <v>Programm Mehrfachbehinderung (Sekundarstufe I)</v>
      </c>
      <c r="C84" s="189">
        <f>IF(ISBLANK('Nomenklatur komplett'!X84),"-",'Nomenklatur komplett'!X84)</f>
        <v>10</v>
      </c>
      <c r="D84" s="189">
        <f>IF(ISBLANK('Nomenklatur komplett'!Y84),"-",'Nomenklatur komplett'!Y84)</f>
        <v>20</v>
      </c>
      <c r="E84" s="189">
        <f>IF(ISBLANK('Nomenklatur komplett'!Z84),"-",'Nomenklatur komplett'!Z84)</f>
        <v>1</v>
      </c>
      <c r="F84" s="189">
        <f>IF(ISBLANK('Nomenklatur komplett'!AA84),"-",'Nomenklatur komplett'!AA84)</f>
        <v>11</v>
      </c>
      <c r="G84" s="190">
        <f>IF(ISBLANK('Nomenklatur komplett'!AB84),"-",'Nomenklatur komplett'!AB84)</f>
        <v>0</v>
      </c>
      <c r="H84" s="190">
        <f>IF(ISBLANK('Nomenklatur komplett'!AC84),"-",'Nomenklatur komplett'!AC84)</f>
        <v>99</v>
      </c>
      <c r="L84" s="161">
        <f>IF(ISBLANK('Nomenklatur komplett'!T84),"-",'Nomenklatur komplett'!T84)</f>
        <v>10292700</v>
      </c>
      <c r="M84" s="162" t="str">
        <f>IF(ISBLANK('Nomenklatur komplett'!U84),"-",'Nomenklatur komplett'!U84)</f>
        <v>Programm Mehrfachbehinderung (Sekundarstufe I)</v>
      </c>
    </row>
    <row r="85" spans="1:13" x14ac:dyDescent="0.2">
      <c r="A85" s="161">
        <f>IF(ISBLANK('Nomenklatur komplett'!V85),"-",'Nomenklatur komplett'!V85)</f>
        <v>10292800</v>
      </c>
      <c r="B85" s="188" t="str">
        <f>IF(ISBLANK('Nomenklatur komplett'!W85),"-",'Nomenklatur komplett'!W85)</f>
        <v>Übrige Sonderschulprogramme (Sekundarstufe I)</v>
      </c>
      <c r="C85" s="189">
        <f>IF(ISBLANK('Nomenklatur komplett'!X85),"-",'Nomenklatur komplett'!X85)</f>
        <v>10</v>
      </c>
      <c r="D85" s="189">
        <f>IF(ISBLANK('Nomenklatur komplett'!Y85),"-",'Nomenklatur komplett'!Y85)</f>
        <v>20</v>
      </c>
      <c r="E85" s="189">
        <f>IF(ISBLANK('Nomenklatur komplett'!Z85),"-",'Nomenklatur komplett'!Z85)</f>
        <v>1</v>
      </c>
      <c r="F85" s="189">
        <f>IF(ISBLANK('Nomenklatur komplett'!AA85),"-",'Nomenklatur komplett'!AA85)</f>
        <v>11</v>
      </c>
      <c r="G85" s="190">
        <f>IF(ISBLANK('Nomenklatur komplett'!AB85),"-",'Nomenklatur komplett'!AB85)</f>
        <v>0</v>
      </c>
      <c r="H85" s="190">
        <f>IF(ISBLANK('Nomenklatur komplett'!AC85),"-",'Nomenklatur komplett'!AC85)</f>
        <v>99</v>
      </c>
      <c r="L85" s="161">
        <f>IF(ISBLANK('Nomenklatur komplett'!T85),"-",'Nomenklatur komplett'!T85)</f>
        <v>10292800</v>
      </c>
      <c r="M85" s="162" t="str">
        <f>IF(ISBLANK('Nomenklatur komplett'!U85),"-",'Nomenklatur komplett'!U85)</f>
        <v>Übrige Sonderschulprogramme (Sekundarstufe I)</v>
      </c>
    </row>
    <row r="86" spans="1:13" x14ac:dyDescent="0.2">
      <c r="A86" s="161">
        <f>IF(ISBLANK('Nomenklatur komplett'!V86),"-",'Nomenklatur komplett'!V86)</f>
        <v>10292900</v>
      </c>
      <c r="B86" s="188" t="str">
        <f>IF(ISBLANK('Nomenklatur komplett'!W86),"-",'Nomenklatur komplett'!W86)</f>
        <v>Sonderschulprogramme ohne Differenzierung nach Programm (Sekundarstufe I)</v>
      </c>
      <c r="C86" s="189">
        <f>IF(ISBLANK('Nomenklatur komplett'!X86),"-",'Nomenklatur komplett'!X86)</f>
        <v>10</v>
      </c>
      <c r="D86" s="189">
        <f>IF(ISBLANK('Nomenklatur komplett'!Y86),"-",'Nomenklatur komplett'!Y86)</f>
        <v>20</v>
      </c>
      <c r="E86" s="189">
        <f>IF(ISBLANK('Nomenklatur komplett'!Z86),"-",'Nomenklatur komplett'!Z86)</f>
        <v>1</v>
      </c>
      <c r="F86" s="189">
        <f>IF(ISBLANK('Nomenklatur komplett'!AA86),"-",'Nomenklatur komplett'!AA86)</f>
        <v>11</v>
      </c>
      <c r="G86" s="190">
        <f>IF(ISBLANK('Nomenklatur komplett'!AB86),"-",'Nomenklatur komplett'!AB86)</f>
        <v>0</v>
      </c>
      <c r="H86" s="190">
        <f>IF(ISBLANK('Nomenklatur komplett'!AC86),"-",'Nomenklatur komplett'!AC86)</f>
        <v>99</v>
      </c>
      <c r="L86" s="161">
        <f>IF(ISBLANK('Nomenklatur komplett'!T86),"-",'Nomenklatur komplett'!T86)</f>
        <v>10292900</v>
      </c>
      <c r="M86" s="162" t="str">
        <f>IF(ISBLANK('Nomenklatur komplett'!U86),"-",'Nomenklatur komplett'!U86)</f>
        <v>Sonderschulprogramme ohne Differenzierung nach Programm (Sekundarstufe I)</v>
      </c>
    </row>
    <row r="87" spans="1:13" x14ac:dyDescent="0.2">
      <c r="A87" s="161">
        <f>IF(ISBLANK('Nomenklatur komplett'!V87),"-",'Nomenklatur komplett'!V87)</f>
        <v>0</v>
      </c>
      <c r="B87" s="188" t="str">
        <f>IF(ISBLANK('Nomenklatur komplett'!W87),"-",'Nomenklatur komplett'!W87)</f>
        <v>### SEN MODELL 2 ###</v>
      </c>
      <c r="C87" s="189">
        <f>IF(ISBLANK('Nomenklatur komplett'!X87),"-",'Nomenklatur komplett'!X87)</f>
        <v>0</v>
      </c>
      <c r="D87" s="189">
        <f>IF(ISBLANK('Nomenklatur komplett'!Y87),"-",'Nomenklatur komplett'!Y87)</f>
        <v>0</v>
      </c>
      <c r="E87" s="189">
        <f>IF(ISBLANK('Nomenklatur komplett'!Z87),"-",'Nomenklatur komplett'!Z87)</f>
        <v>0</v>
      </c>
      <c r="F87" s="189">
        <f>IF(ISBLANK('Nomenklatur komplett'!AA87),"-",'Nomenklatur komplett'!AA87)</f>
        <v>0</v>
      </c>
      <c r="G87" s="190">
        <f>IF(ISBLANK('Nomenklatur komplett'!AB87),"-",'Nomenklatur komplett'!AB87)</f>
        <v>0</v>
      </c>
      <c r="H87" s="190">
        <f>IF(ISBLANK('Nomenklatur komplett'!AC87),"-",'Nomenklatur komplett'!AC87)</f>
        <v>0</v>
      </c>
      <c r="L87" s="161">
        <f>IF(ISBLANK('Nomenklatur komplett'!T87),"-",'Nomenklatur komplett'!T87)</f>
        <v>0</v>
      </c>
      <c r="M87" s="162" t="str">
        <f>IF(ISBLANK('Nomenklatur komplett'!U87),"-",'Nomenklatur komplett'!U87)</f>
        <v>### SEK II Allgemein ###</v>
      </c>
    </row>
    <row r="88" spans="1:13" x14ac:dyDescent="0.2">
      <c r="A88" s="161">
        <f>IF(ISBLANK('Nomenklatur komplett'!V88),"-",'Nomenklatur komplett'!V88)</f>
        <v>10092000</v>
      </c>
      <c r="B88" s="188" t="str">
        <f>IF(ISBLANK('Nomenklatur komplett'!W88),"-",'Nomenklatur komplett'!W88)</f>
        <v>Sonderschulprogramme ohne Differenzierung nach Programm (Kindergartenstufe, Primarstufe 1-2) (Mdl 2)</v>
      </c>
      <c r="C88" s="189">
        <f>IF(ISBLANK('Nomenklatur komplett'!X88),"-",'Nomenklatur komplett'!X88)</f>
        <v>4</v>
      </c>
      <c r="D88" s="189">
        <f>IF(ISBLANK('Nomenklatur komplett'!Y88),"-",'Nomenklatur komplett'!Y88)</f>
        <v>9</v>
      </c>
      <c r="E88" s="189">
        <f>IF(ISBLANK('Nomenklatur komplett'!Z88),"-",'Nomenklatur komplett'!Z88)</f>
        <v>1</v>
      </c>
      <c r="F88" s="189">
        <f>IF(ISBLANK('Nomenklatur komplett'!AA88),"-",'Nomenklatur komplett'!AA88)</f>
        <v>3</v>
      </c>
      <c r="G88" s="190">
        <f>IF(ISBLANK('Nomenklatur komplett'!AB88),"-",'Nomenklatur komplett'!AB88)</f>
        <v>0</v>
      </c>
      <c r="H88" s="190">
        <f>IF(ISBLANK('Nomenklatur komplett'!AC88),"-",'Nomenklatur komplett'!AC88)</f>
        <v>99</v>
      </c>
      <c r="L88" s="161">
        <f>IF(ISBLANK('Nomenklatur komplett'!T88),"-",'Nomenklatur komplett'!T88)</f>
        <v>10363000</v>
      </c>
      <c r="M88" s="162" t="str">
        <f>IF(ISBLANK('Nomenklatur komplett'!U88),"-",'Nomenklatur komplett'!U88)</f>
        <v>Andere allgemeinbildende Ausbildungen</v>
      </c>
    </row>
    <row r="89" spans="1:13" x14ac:dyDescent="0.2">
      <c r="A89" s="161">
        <f>IF(ISBLANK('Nomenklatur komplett'!V89),"-",'Nomenklatur komplett'!V89)</f>
        <v>10192000</v>
      </c>
      <c r="B89" s="188" t="str">
        <f>IF(ISBLANK('Nomenklatur komplett'!W89),"-",'Nomenklatur komplett'!W89)</f>
        <v>Sonderschulprogramme ohne Differenzierung nach Programm (Primarstufe 3-8) (Mdl 2)</v>
      </c>
      <c r="C89" s="189">
        <f>IF(ISBLANK('Nomenklatur komplett'!X89),"-",'Nomenklatur komplett'!X89)</f>
        <v>5</v>
      </c>
      <c r="D89" s="189">
        <f>IF(ISBLANK('Nomenklatur komplett'!Y89),"-",'Nomenklatur komplett'!Y89)</f>
        <v>15</v>
      </c>
      <c r="E89" s="189">
        <f>IF(ISBLANK('Nomenklatur komplett'!Z89),"-",'Nomenklatur komplett'!Z89)</f>
        <v>1</v>
      </c>
      <c r="F89" s="189">
        <f>IF(ISBLANK('Nomenklatur komplett'!AA89),"-",'Nomenklatur komplett'!AA89)</f>
        <v>8</v>
      </c>
      <c r="G89" s="190">
        <f>IF(ISBLANK('Nomenklatur komplett'!AB89),"-",'Nomenklatur komplett'!AB89)</f>
        <v>0</v>
      </c>
      <c r="H89" s="190">
        <f>IF(ISBLANK('Nomenklatur komplett'!AC89),"-",'Nomenklatur komplett'!AC89)</f>
        <v>99</v>
      </c>
      <c r="L89" s="161">
        <f>IF(ISBLANK('Nomenklatur komplett'!T89),"-",'Nomenklatur komplett'!T89)</f>
        <v>10365000</v>
      </c>
      <c r="M89" s="162" t="str">
        <f>IF(ISBLANK('Nomenklatur komplett'!U89),"-",'Nomenklatur komplett'!U89)</f>
        <v>Andere Übergangsausbildungen Sek. II - Tertiärstufe</v>
      </c>
    </row>
    <row r="90" spans="1:13" x14ac:dyDescent="0.2">
      <c r="A90" s="161">
        <f>IF(ISBLANK('Nomenklatur komplett'!V90),"-",'Nomenklatur komplett'!V90)</f>
        <v>10292000</v>
      </c>
      <c r="B90" s="188" t="str">
        <f>IF(ISBLANK('Nomenklatur komplett'!W90),"-",'Nomenklatur komplett'!W90)</f>
        <v>Sonderschulprogramme ohne Differenzierung nach Programm (Sekundarstufe I) (Mdl 2)</v>
      </c>
      <c r="C90" s="189">
        <f>IF(ISBLANK('Nomenklatur komplett'!X90),"-",'Nomenklatur komplett'!X90)</f>
        <v>10</v>
      </c>
      <c r="D90" s="189">
        <f>IF(ISBLANK('Nomenklatur komplett'!Y90),"-",'Nomenklatur komplett'!Y90)</f>
        <v>20</v>
      </c>
      <c r="E90" s="189">
        <f>IF(ISBLANK('Nomenklatur komplett'!Z90),"-",'Nomenklatur komplett'!Z90)</f>
        <v>1</v>
      </c>
      <c r="F90" s="189">
        <f>IF(ISBLANK('Nomenklatur komplett'!AA90),"-",'Nomenklatur komplett'!AA90)</f>
        <v>11</v>
      </c>
      <c r="G90" s="190">
        <f>IF(ISBLANK('Nomenklatur komplett'!AB90),"-",'Nomenklatur komplett'!AB90)</f>
        <v>0</v>
      </c>
      <c r="H90" s="190">
        <f>IF(ISBLANK('Nomenklatur komplett'!AC90),"-",'Nomenklatur komplett'!AC90)</f>
        <v>99</v>
      </c>
      <c r="L90" s="161">
        <f>IF(ISBLANK('Nomenklatur komplett'!T90),"-",'Nomenklatur komplett'!T90)</f>
        <v>10353100</v>
      </c>
      <c r="M90" s="162" t="str">
        <f>IF(ISBLANK('Nomenklatur komplett'!U90),"-",'Nomenklatur komplett'!U90)</f>
        <v>BM2 Gestaltung und Kunst</v>
      </c>
    </row>
    <row r="91" spans="1:13" x14ac:dyDescent="0.2">
      <c r="A91" s="161">
        <f>IF(ISBLANK('Nomenklatur komplett'!V91),"-",'Nomenklatur komplett'!V91)</f>
        <v>0</v>
      </c>
      <c r="B91" s="188" t="str">
        <f>IF(ISBLANK('Nomenklatur komplett'!W91),"-",'Nomenklatur komplett'!W91)</f>
        <v>### SEK II Allgemein ###</v>
      </c>
      <c r="C91" s="189">
        <f>IF(ISBLANK('Nomenklatur komplett'!X91),"-",'Nomenklatur komplett'!X91)</f>
        <v>0</v>
      </c>
      <c r="D91" s="189">
        <f>IF(ISBLANK('Nomenklatur komplett'!Y91),"-",'Nomenklatur komplett'!Y91)</f>
        <v>0</v>
      </c>
      <c r="E91" s="189">
        <f>IF(ISBLANK('Nomenklatur komplett'!Z91),"-",'Nomenklatur komplett'!Z91)</f>
        <v>0</v>
      </c>
      <c r="F91" s="189">
        <f>IF(ISBLANK('Nomenklatur komplett'!AA91),"-",'Nomenklatur komplett'!AA91)</f>
        <v>0</v>
      </c>
      <c r="G91" s="190">
        <f>IF(ISBLANK('Nomenklatur komplett'!AB91),"-",'Nomenklatur komplett'!AB91)</f>
        <v>0</v>
      </c>
      <c r="H91" s="190">
        <f>IF(ISBLANK('Nomenklatur komplett'!AC91),"-",'Nomenklatur komplett'!AC91)</f>
        <v>0</v>
      </c>
      <c r="L91" s="161">
        <f>IF(ISBLANK('Nomenklatur komplett'!T91),"-",'Nomenklatur komplett'!T91)</f>
        <v>10356101</v>
      </c>
      <c r="M91" s="162" t="str">
        <f>IF(ISBLANK('Nomenklatur komplett'!U91),"-",'Nomenklatur komplett'!U91)</f>
        <v>BM2 Gesundheit und Soziales - Variante Naturwissenschaften</v>
      </c>
    </row>
    <row r="92" spans="1:13" x14ac:dyDescent="0.2">
      <c r="A92" s="161">
        <f>IF(ISBLANK('Nomenklatur komplett'!V92),"-",'Nomenklatur komplett'!V92)</f>
        <v>10363000</v>
      </c>
      <c r="B92" s="188" t="str">
        <f>IF(ISBLANK('Nomenklatur komplett'!W92),"-",'Nomenklatur komplett'!W92)</f>
        <v>Andere allgemeinbildende Ausbildungen</v>
      </c>
      <c r="C92" s="189">
        <f>IF(ISBLANK('Nomenklatur komplett'!X92),"-",'Nomenklatur komplett'!X92)</f>
        <v>15</v>
      </c>
      <c r="D92" s="189">
        <f>IF(ISBLANK('Nomenklatur komplett'!Y92),"-",'Nomenklatur komplett'!Y92)</f>
        <v>65</v>
      </c>
      <c r="E92" s="189">
        <f>IF(ISBLANK('Nomenklatur komplett'!Z92),"-",'Nomenklatur komplett'!Z92)</f>
        <v>1</v>
      </c>
      <c r="F92" s="189">
        <f>IF(ISBLANK('Nomenklatur komplett'!AA92),"-",'Nomenklatur komplett'!AA92)</f>
        <v>4</v>
      </c>
      <c r="G92" s="190">
        <f>IF(ISBLANK('Nomenklatur komplett'!AB92),"-",'Nomenklatur komplett'!AB92)</f>
        <v>0</v>
      </c>
      <c r="H92" s="190">
        <f>IF(ISBLANK('Nomenklatur komplett'!AC92),"-",'Nomenklatur komplett'!AC92)</f>
        <v>99</v>
      </c>
      <c r="L92" s="161">
        <f>IF(ISBLANK('Nomenklatur komplett'!T92),"-",'Nomenklatur komplett'!T92)</f>
        <v>10356102</v>
      </c>
      <c r="M92" s="162" t="str">
        <f>IF(ISBLANK('Nomenklatur komplett'!U92),"-",'Nomenklatur komplett'!U92)</f>
        <v>BM2 Gesundheit und Soziales - Variante Wirtschaft und Recht</v>
      </c>
    </row>
    <row r="93" spans="1:13" x14ac:dyDescent="0.2">
      <c r="A93" s="161">
        <f>IF(ISBLANK('Nomenklatur komplett'!V93),"-",'Nomenklatur komplett'!V93)</f>
        <v>10365000</v>
      </c>
      <c r="B93" s="188" t="str">
        <f>IF(ISBLANK('Nomenklatur komplett'!W93),"-",'Nomenklatur komplett'!W93)</f>
        <v>Andere Übergangsausbildungen Sek. II - Tertiärstufe</v>
      </c>
      <c r="C93" s="189">
        <f>IF(ISBLANK('Nomenklatur komplett'!X93),"-",'Nomenklatur komplett'!X93)</f>
        <v>15</v>
      </c>
      <c r="D93" s="189">
        <f>IF(ISBLANK('Nomenklatur komplett'!Y93),"-",'Nomenklatur komplett'!Y93)</f>
        <v>65</v>
      </c>
      <c r="E93" s="189">
        <f>IF(ISBLANK('Nomenklatur komplett'!Z93),"-",'Nomenklatur komplett'!Z93)</f>
        <v>1</v>
      </c>
      <c r="F93" s="189">
        <f>IF(ISBLANK('Nomenklatur komplett'!AA93),"-",'Nomenklatur komplett'!AA93)</f>
        <v>2</v>
      </c>
      <c r="G93" s="190">
        <f>IF(ISBLANK('Nomenklatur komplett'!AB93),"-",'Nomenklatur komplett'!AB93)</f>
        <v>0</v>
      </c>
      <c r="H93" s="190">
        <f>IF(ISBLANK('Nomenklatur komplett'!AC93),"-",'Nomenklatur komplett'!AC93)</f>
        <v>0</v>
      </c>
      <c r="L93" s="161">
        <f>IF(ISBLANK('Nomenklatur komplett'!T93),"-",'Nomenklatur komplett'!T93)</f>
        <v>10356100</v>
      </c>
      <c r="M93" s="162" t="str">
        <f>IF(ISBLANK('Nomenklatur komplett'!U93),"-",'Nomenklatur komplett'!U93)</f>
        <v>BM2 Gesundheit und Soziales - ohne Variante</v>
      </c>
    </row>
    <row r="94" spans="1:13" x14ac:dyDescent="0.2">
      <c r="A94" s="161">
        <f>IF(ISBLANK('Nomenklatur komplett'!V94),"-",'Nomenklatur komplett'!V94)</f>
        <v>10353100</v>
      </c>
      <c r="B94" s="188" t="str">
        <f>IF(ISBLANK('Nomenklatur komplett'!W94),"-",'Nomenklatur komplett'!W94)</f>
        <v>BM2 Gestaltung und Kunst</v>
      </c>
      <c r="C94" s="189">
        <f>IF(ISBLANK('Nomenklatur komplett'!X94),"-",'Nomenklatur komplett'!X94)</f>
        <v>17</v>
      </c>
      <c r="D94" s="189">
        <f>IF(ISBLANK('Nomenklatur komplett'!Y94),"-",'Nomenklatur komplett'!Y94)</f>
        <v>65</v>
      </c>
      <c r="E94" s="189">
        <f>IF(ISBLANK('Nomenklatur komplett'!Z94),"-",'Nomenklatur komplett'!Z94)</f>
        <v>1</v>
      </c>
      <c r="F94" s="189">
        <f>IF(ISBLANK('Nomenklatur komplett'!AA94),"-",'Nomenklatur komplett'!AA94)</f>
        <v>2</v>
      </c>
      <c r="G94" s="190">
        <f>IF(ISBLANK('Nomenklatur komplett'!AB94),"-",'Nomenklatur komplett'!AB94)</f>
        <v>0</v>
      </c>
      <c r="H94" s="190">
        <f>IF(ISBLANK('Nomenklatur komplett'!AC94),"-",'Nomenklatur komplett'!AC94)</f>
        <v>0</v>
      </c>
      <c r="L94" s="161">
        <f>IF(ISBLANK('Nomenklatur komplett'!T94),"-",'Nomenklatur komplett'!T94)</f>
        <v>10355100</v>
      </c>
      <c r="M94" s="162" t="str">
        <f>IF(ISBLANK('Nomenklatur komplett'!U94),"-",'Nomenklatur komplett'!U94)</f>
        <v>BM2 Natur, Landschaft und Lebensmittel</v>
      </c>
    </row>
    <row r="95" spans="1:13" x14ac:dyDescent="0.2">
      <c r="A95" s="161">
        <f>IF(ISBLANK('Nomenklatur komplett'!V95),"-",'Nomenklatur komplett'!V95)</f>
        <v>10356101</v>
      </c>
      <c r="B95" s="188" t="str">
        <f>IF(ISBLANK('Nomenklatur komplett'!W95),"-",'Nomenklatur komplett'!W95)</f>
        <v>BM2 Gesundheit und Soziales - Variante Naturwissenschaften</v>
      </c>
      <c r="C95" s="189">
        <f>IF(ISBLANK('Nomenklatur komplett'!X95),"-",'Nomenklatur komplett'!X95)</f>
        <v>17</v>
      </c>
      <c r="D95" s="189">
        <f>IF(ISBLANK('Nomenklatur komplett'!Y95),"-",'Nomenklatur komplett'!Y95)</f>
        <v>65</v>
      </c>
      <c r="E95" s="189">
        <f>IF(ISBLANK('Nomenklatur komplett'!Z95),"-",'Nomenklatur komplett'!Z95)</f>
        <v>1</v>
      </c>
      <c r="F95" s="189">
        <f>IF(ISBLANK('Nomenklatur komplett'!AA95),"-",'Nomenklatur komplett'!AA95)</f>
        <v>2</v>
      </c>
      <c r="G95" s="190">
        <f>IF(ISBLANK('Nomenklatur komplett'!AB95),"-",'Nomenklatur komplett'!AB95)</f>
        <v>0</v>
      </c>
      <c r="H95" s="190">
        <f>IF(ISBLANK('Nomenklatur komplett'!AC95),"-",'Nomenklatur komplett'!AC95)</f>
        <v>0</v>
      </c>
      <c r="L95" s="161">
        <f>IF(ISBLANK('Nomenklatur komplett'!T95),"-",'Nomenklatur komplett'!T95)</f>
        <v>10351101</v>
      </c>
      <c r="M95" s="162" t="str">
        <f>IF(ISBLANK('Nomenklatur komplett'!U95),"-",'Nomenklatur komplett'!U95)</f>
        <v>BM2 Technik, Architektur, Life Sciences - Variante Chemie und Biologie</v>
      </c>
    </row>
    <row r="96" spans="1:13" x14ac:dyDescent="0.2">
      <c r="A96" s="161">
        <f>IF(ISBLANK('Nomenklatur komplett'!V96),"-",'Nomenklatur komplett'!V96)</f>
        <v>10356102</v>
      </c>
      <c r="B96" s="188" t="str">
        <f>IF(ISBLANK('Nomenklatur komplett'!W96),"-",'Nomenklatur komplett'!W96)</f>
        <v>BM2 Gesundheit und Soziales - Variante Wirtschaft und Recht</v>
      </c>
      <c r="C96" s="189">
        <f>IF(ISBLANK('Nomenklatur komplett'!X96),"-",'Nomenklatur komplett'!X96)</f>
        <v>17</v>
      </c>
      <c r="D96" s="189">
        <f>IF(ISBLANK('Nomenklatur komplett'!Y96),"-",'Nomenklatur komplett'!Y96)</f>
        <v>65</v>
      </c>
      <c r="E96" s="189">
        <f>IF(ISBLANK('Nomenklatur komplett'!Z96),"-",'Nomenklatur komplett'!Z96)</f>
        <v>1</v>
      </c>
      <c r="F96" s="189">
        <f>IF(ISBLANK('Nomenklatur komplett'!AA96),"-",'Nomenklatur komplett'!AA96)</f>
        <v>2</v>
      </c>
      <c r="G96" s="190">
        <f>IF(ISBLANK('Nomenklatur komplett'!AB96),"-",'Nomenklatur komplett'!AB96)</f>
        <v>0</v>
      </c>
      <c r="H96" s="190">
        <f>IF(ISBLANK('Nomenklatur komplett'!AC96),"-",'Nomenklatur komplett'!AC96)</f>
        <v>0</v>
      </c>
      <c r="L96" s="161">
        <f>IF(ISBLANK('Nomenklatur komplett'!T96),"-",'Nomenklatur komplett'!T96)</f>
        <v>10351100</v>
      </c>
      <c r="M96" s="162" t="str">
        <f>IF(ISBLANK('Nomenklatur komplett'!U96),"-",'Nomenklatur komplett'!U96)</f>
        <v>BM2 Technik, Architektur, Life Sciences - ohne Variante</v>
      </c>
    </row>
    <row r="97" spans="1:13" x14ac:dyDescent="0.2">
      <c r="A97" s="161">
        <f>IF(ISBLANK('Nomenklatur komplett'!V97),"-",'Nomenklatur komplett'!V97)</f>
        <v>10356100</v>
      </c>
      <c r="B97" s="188" t="str">
        <f>IF(ISBLANK('Nomenklatur komplett'!W97),"-",'Nomenklatur komplett'!W97)</f>
        <v>BM2 Gesundheit und Soziales - ohne Variante</v>
      </c>
      <c r="C97" s="189">
        <f>IF(ISBLANK('Nomenklatur komplett'!X97),"-",'Nomenklatur komplett'!X97)</f>
        <v>17</v>
      </c>
      <c r="D97" s="189">
        <f>IF(ISBLANK('Nomenklatur komplett'!Y97),"-",'Nomenklatur komplett'!Y97)</f>
        <v>65</v>
      </c>
      <c r="E97" s="189">
        <f>IF(ISBLANK('Nomenklatur komplett'!Z97),"-",'Nomenklatur komplett'!Z97)</f>
        <v>1</v>
      </c>
      <c r="F97" s="189">
        <f>IF(ISBLANK('Nomenklatur komplett'!AA97),"-",'Nomenklatur komplett'!AA97)</f>
        <v>2</v>
      </c>
      <c r="G97" s="190">
        <f>IF(ISBLANK('Nomenklatur komplett'!AB97),"-",'Nomenklatur komplett'!AB97)</f>
        <v>0</v>
      </c>
      <c r="H97" s="190">
        <f>IF(ISBLANK('Nomenklatur komplett'!AC97),"-",'Nomenklatur komplett'!AC97)</f>
        <v>0</v>
      </c>
      <c r="L97" s="161">
        <f>IF(ISBLANK('Nomenklatur komplett'!T97),"-",'Nomenklatur komplett'!T97)</f>
        <v>10352102</v>
      </c>
      <c r="M97" s="162" t="str">
        <f>IF(ISBLANK('Nomenklatur komplett'!U97),"-",'Nomenklatur komplett'!U97)</f>
        <v>BM2 Wirtschaft und Dienstleistungen - Typ Dienstleistungen</v>
      </c>
    </row>
    <row r="98" spans="1:13" x14ac:dyDescent="0.2">
      <c r="A98" s="161">
        <f>IF(ISBLANK('Nomenklatur komplett'!V98),"-",'Nomenklatur komplett'!V98)</f>
        <v>10355100</v>
      </c>
      <c r="B98" s="188" t="str">
        <f>IF(ISBLANK('Nomenklatur komplett'!W98),"-",'Nomenklatur komplett'!W98)</f>
        <v>BM2 Natur, Landschaft und Lebensmittel</v>
      </c>
      <c r="C98" s="189">
        <f>IF(ISBLANK('Nomenklatur komplett'!X98),"-",'Nomenklatur komplett'!X98)</f>
        <v>17</v>
      </c>
      <c r="D98" s="189">
        <f>IF(ISBLANK('Nomenklatur komplett'!Y98),"-",'Nomenklatur komplett'!Y98)</f>
        <v>65</v>
      </c>
      <c r="E98" s="189">
        <f>IF(ISBLANK('Nomenklatur komplett'!Z98),"-",'Nomenklatur komplett'!Z98)</f>
        <v>1</v>
      </c>
      <c r="F98" s="189">
        <f>IF(ISBLANK('Nomenklatur komplett'!AA98),"-",'Nomenklatur komplett'!AA98)</f>
        <v>2</v>
      </c>
      <c r="G98" s="190">
        <f>IF(ISBLANK('Nomenklatur komplett'!AB98),"-",'Nomenklatur komplett'!AB98)</f>
        <v>0</v>
      </c>
      <c r="H98" s="190">
        <f>IF(ISBLANK('Nomenklatur komplett'!AC98),"-",'Nomenklatur komplett'!AC98)</f>
        <v>0</v>
      </c>
      <c r="L98" s="161">
        <f>IF(ISBLANK('Nomenklatur komplett'!T98),"-",'Nomenklatur komplett'!T98)</f>
        <v>10352101</v>
      </c>
      <c r="M98" s="162" t="str">
        <f>IF(ISBLANK('Nomenklatur komplett'!U98),"-",'Nomenklatur komplett'!U98)</f>
        <v>BM2 Wirtschaft und Dienstleistungen - Typ Wirtschaft</v>
      </c>
    </row>
    <row r="99" spans="1:13" x14ac:dyDescent="0.2">
      <c r="A99" s="161">
        <f>IF(ISBLANK('Nomenklatur komplett'!V99),"-",'Nomenklatur komplett'!V99)</f>
        <v>10351101</v>
      </c>
      <c r="B99" s="188" t="str">
        <f>IF(ISBLANK('Nomenklatur komplett'!W99),"-",'Nomenklatur komplett'!W99)</f>
        <v>BM2 Technik, Architektur, Life Sciences - Variante Chemie und Biologie</v>
      </c>
      <c r="C99" s="189">
        <f>IF(ISBLANK('Nomenklatur komplett'!X99),"-",'Nomenklatur komplett'!X99)</f>
        <v>17</v>
      </c>
      <c r="D99" s="189">
        <f>IF(ISBLANK('Nomenklatur komplett'!Y99),"-",'Nomenklatur komplett'!Y99)</f>
        <v>65</v>
      </c>
      <c r="E99" s="189">
        <f>IF(ISBLANK('Nomenklatur komplett'!Z99),"-",'Nomenklatur komplett'!Z99)</f>
        <v>1</v>
      </c>
      <c r="F99" s="189">
        <f>IF(ISBLANK('Nomenklatur komplett'!AA99),"-",'Nomenklatur komplett'!AA99)</f>
        <v>2</v>
      </c>
      <c r="G99" s="190">
        <f>IF(ISBLANK('Nomenklatur komplett'!AB99),"-",'Nomenklatur komplett'!AB99)</f>
        <v>0</v>
      </c>
      <c r="H99" s="190">
        <f>IF(ISBLANK('Nomenklatur komplett'!AC99),"-",'Nomenklatur komplett'!AC99)</f>
        <v>0</v>
      </c>
      <c r="L99" s="161">
        <f>IF(ISBLANK('Nomenklatur komplett'!T99),"-",'Nomenklatur komplett'!T99)</f>
        <v>10373000</v>
      </c>
      <c r="M99" s="162" t="str">
        <f>IF(ISBLANK('Nomenklatur komplett'!U99),"-",'Nomenklatur komplett'!U99)</f>
        <v>Baccalauréat français</v>
      </c>
    </row>
    <row r="100" spans="1:13" x14ac:dyDescent="0.2">
      <c r="A100" s="161">
        <f>IF(ISBLANK('Nomenklatur komplett'!V100),"-",'Nomenklatur komplett'!V100)</f>
        <v>10351100</v>
      </c>
      <c r="B100" s="188" t="str">
        <f>IF(ISBLANK('Nomenklatur komplett'!W100),"-",'Nomenklatur komplett'!W100)</f>
        <v>BM2 Technik, Architektur, Life Sciences - ohne Variante</v>
      </c>
      <c r="C100" s="189">
        <f>IF(ISBLANK('Nomenklatur komplett'!X100),"-",'Nomenklatur komplett'!X100)</f>
        <v>17</v>
      </c>
      <c r="D100" s="189">
        <f>IF(ISBLANK('Nomenklatur komplett'!Y100),"-",'Nomenklatur komplett'!Y100)</f>
        <v>65</v>
      </c>
      <c r="E100" s="189">
        <f>IF(ISBLANK('Nomenklatur komplett'!Z100),"-",'Nomenklatur komplett'!Z100)</f>
        <v>1</v>
      </c>
      <c r="F100" s="189">
        <f>IF(ISBLANK('Nomenklatur komplett'!AA100),"-",'Nomenklatur komplett'!AA100)</f>
        <v>2</v>
      </c>
      <c r="G100" s="190">
        <f>IF(ISBLANK('Nomenklatur komplett'!AB100),"-",'Nomenklatur komplett'!AB100)</f>
        <v>0</v>
      </c>
      <c r="H100" s="190">
        <f>IF(ISBLANK('Nomenklatur komplett'!AC100),"-",'Nomenklatur komplett'!AC100)</f>
        <v>0</v>
      </c>
      <c r="L100" s="161">
        <f>IF(ISBLANK('Nomenklatur komplett'!T100),"-",'Nomenklatur komplett'!T100)</f>
        <v>10337000</v>
      </c>
      <c r="M100" s="162" t="str">
        <f>IF(ISBLANK('Nomenklatur komplett'!U100),"-",'Nomenklatur komplett'!U100)</f>
        <v>FMA Angewandte Psychologie</v>
      </c>
    </row>
    <row r="101" spans="1:13" x14ac:dyDescent="0.2">
      <c r="A101" s="161">
        <f>IF(ISBLANK('Nomenklatur komplett'!V101),"-",'Nomenklatur komplett'!V101)</f>
        <v>10352102</v>
      </c>
      <c r="B101" s="188" t="str">
        <f>IF(ISBLANK('Nomenklatur komplett'!W101),"-",'Nomenklatur komplett'!W101)</f>
        <v>BM2 Wirtschaft und Dienstleistungen - Typ Dienstleistungen</v>
      </c>
      <c r="C101" s="189">
        <f>IF(ISBLANK('Nomenklatur komplett'!X101),"-",'Nomenklatur komplett'!X101)</f>
        <v>17</v>
      </c>
      <c r="D101" s="189">
        <f>IF(ISBLANK('Nomenklatur komplett'!Y101),"-",'Nomenklatur komplett'!Y101)</f>
        <v>65</v>
      </c>
      <c r="E101" s="189">
        <f>IF(ISBLANK('Nomenklatur komplett'!Z101),"-",'Nomenklatur komplett'!Z101)</f>
        <v>1</v>
      </c>
      <c r="F101" s="189">
        <f>IF(ISBLANK('Nomenklatur komplett'!AA101),"-",'Nomenklatur komplett'!AA101)</f>
        <v>2</v>
      </c>
      <c r="G101" s="190">
        <f>IF(ISBLANK('Nomenklatur komplett'!AB101),"-",'Nomenklatur komplett'!AB101)</f>
        <v>0</v>
      </c>
      <c r="H101" s="190">
        <f>IF(ISBLANK('Nomenklatur komplett'!AC101),"-",'Nomenklatur komplett'!AC101)</f>
        <v>0</v>
      </c>
      <c r="L101" s="161">
        <f>IF(ISBLANK('Nomenklatur komplett'!T101),"-",'Nomenklatur komplett'!T101)</f>
        <v>10335000</v>
      </c>
      <c r="M101" s="162" t="str">
        <f>IF(ISBLANK('Nomenklatur komplett'!U101),"-",'Nomenklatur komplett'!U101)</f>
        <v>FMA Gestaltung und Kunst</v>
      </c>
    </row>
    <row r="102" spans="1:13" x14ac:dyDescent="0.2">
      <c r="A102" s="161">
        <f>IF(ISBLANK('Nomenklatur komplett'!V102),"-",'Nomenklatur komplett'!V102)</f>
        <v>10352101</v>
      </c>
      <c r="B102" s="188" t="str">
        <f>IF(ISBLANK('Nomenklatur komplett'!W102),"-",'Nomenklatur komplett'!W102)</f>
        <v>BM2 Wirtschaft und Dienstleistungen - Typ Wirtschaft</v>
      </c>
      <c r="C102" s="189">
        <f>IF(ISBLANK('Nomenklatur komplett'!X102),"-",'Nomenklatur komplett'!X102)</f>
        <v>17</v>
      </c>
      <c r="D102" s="189">
        <f>IF(ISBLANK('Nomenklatur komplett'!Y102),"-",'Nomenklatur komplett'!Y102)</f>
        <v>65</v>
      </c>
      <c r="E102" s="189">
        <f>IF(ISBLANK('Nomenklatur komplett'!Z102),"-",'Nomenklatur komplett'!Z102)</f>
        <v>1</v>
      </c>
      <c r="F102" s="189">
        <f>IF(ISBLANK('Nomenklatur komplett'!AA102),"-",'Nomenklatur komplett'!AA102)</f>
        <v>2</v>
      </c>
      <c r="G102" s="190">
        <f>IF(ISBLANK('Nomenklatur komplett'!AB102),"-",'Nomenklatur komplett'!AB102)</f>
        <v>0</v>
      </c>
      <c r="H102" s="190">
        <f>IF(ISBLANK('Nomenklatur komplett'!AC102),"-",'Nomenklatur komplett'!AC102)</f>
        <v>0</v>
      </c>
      <c r="L102" s="161">
        <f>IF(ISBLANK('Nomenklatur komplett'!T102),"-",'Nomenklatur komplett'!T102)</f>
        <v>10331000</v>
      </c>
      <c r="M102" s="162" t="str">
        <f>IF(ISBLANK('Nomenklatur komplett'!U102),"-",'Nomenklatur komplett'!U102)</f>
        <v>FMA Gesundheit</v>
      </c>
    </row>
    <row r="103" spans="1:13" x14ac:dyDescent="0.2">
      <c r="A103" s="161">
        <f>IF(ISBLANK('Nomenklatur komplett'!V103),"-",'Nomenklatur komplett'!V103)</f>
        <v>10373000</v>
      </c>
      <c r="B103" s="188" t="str">
        <f>IF(ISBLANK('Nomenklatur komplett'!W103),"-",'Nomenklatur komplett'!W103)</f>
        <v>Baccalauréat français</v>
      </c>
      <c r="C103" s="189">
        <f>IF(ISBLANK('Nomenklatur komplett'!X103),"-",'Nomenklatur komplett'!X103)</f>
        <v>15</v>
      </c>
      <c r="D103" s="189">
        <f>IF(ISBLANK('Nomenklatur komplett'!Y103),"-",'Nomenklatur komplett'!Y103)</f>
        <v>65</v>
      </c>
      <c r="E103" s="189">
        <f>IF(ISBLANK('Nomenklatur komplett'!Z103),"-",'Nomenklatur komplett'!Z103)</f>
        <v>1</v>
      </c>
      <c r="F103" s="189">
        <f>IF(ISBLANK('Nomenklatur komplett'!AA103),"-",'Nomenklatur komplett'!AA103)</f>
        <v>4</v>
      </c>
      <c r="G103" s="190">
        <f>IF(ISBLANK('Nomenklatur komplett'!AB103),"-",'Nomenklatur komplett'!AB103)</f>
        <v>0</v>
      </c>
      <c r="H103" s="190">
        <f>IF(ISBLANK('Nomenklatur komplett'!AC103),"-",'Nomenklatur komplett'!AC103)</f>
        <v>0</v>
      </c>
      <c r="L103" s="161">
        <f>IF(ISBLANK('Nomenklatur komplett'!T103),"-",'Nomenklatur komplett'!T103)</f>
        <v>10331100</v>
      </c>
      <c r="M103" s="162" t="str">
        <f>IF(ISBLANK('Nomenklatur komplett'!U103),"-",'Nomenklatur komplett'!U103)</f>
        <v>FMA Gesundheit/Naturwissenschaften</v>
      </c>
    </row>
    <row r="104" spans="1:13" x14ac:dyDescent="0.2">
      <c r="A104" s="161">
        <f>IF(ISBLANK('Nomenklatur komplett'!V104),"-",'Nomenklatur komplett'!V104)</f>
        <v>10337000</v>
      </c>
      <c r="B104" s="188" t="str">
        <f>IF(ISBLANK('Nomenklatur komplett'!W104),"-",'Nomenklatur komplett'!W104)</f>
        <v>FMA Angewandte Psychologie</v>
      </c>
      <c r="C104" s="189">
        <f>IF(ISBLANK('Nomenklatur komplett'!X104),"-",'Nomenklatur komplett'!X104)</f>
        <v>18</v>
      </c>
      <c r="D104" s="189">
        <f>IF(ISBLANK('Nomenklatur komplett'!Y104),"-",'Nomenklatur komplett'!Y104)</f>
        <v>65</v>
      </c>
      <c r="E104" s="189">
        <f>IF(ISBLANK('Nomenklatur komplett'!Z104),"-",'Nomenklatur komplett'!Z104)</f>
        <v>4</v>
      </c>
      <c r="F104" s="189">
        <f>IF(ISBLANK('Nomenklatur komplett'!AA104),"-",'Nomenklatur komplett'!AA104)</f>
        <v>4</v>
      </c>
      <c r="G104" s="190">
        <f>IF(ISBLANK('Nomenklatur komplett'!AB104),"-",'Nomenklatur komplett'!AB104)</f>
        <v>0</v>
      </c>
      <c r="H104" s="190">
        <f>IF(ISBLANK('Nomenklatur komplett'!AC104),"-",'Nomenklatur komplett'!AC104)</f>
        <v>0</v>
      </c>
      <c r="L104" s="161">
        <f>IF(ISBLANK('Nomenklatur komplett'!T104),"-",'Nomenklatur komplett'!T104)</f>
        <v>10334000</v>
      </c>
      <c r="M104" s="162" t="str">
        <f>IF(ISBLANK('Nomenklatur komplett'!U104),"-",'Nomenklatur komplett'!U104)</f>
        <v>FMA Kommunikation und Information</v>
      </c>
    </row>
    <row r="105" spans="1:13" x14ac:dyDescent="0.2">
      <c r="A105" s="161">
        <f>IF(ISBLANK('Nomenklatur komplett'!V105),"-",'Nomenklatur komplett'!V105)</f>
        <v>10335000</v>
      </c>
      <c r="B105" s="188" t="str">
        <f>IF(ISBLANK('Nomenklatur komplett'!W105),"-",'Nomenklatur komplett'!W105)</f>
        <v>FMA Gestaltung und Kunst</v>
      </c>
      <c r="C105" s="189">
        <f>IF(ISBLANK('Nomenklatur komplett'!X105),"-",'Nomenklatur komplett'!X105)</f>
        <v>18</v>
      </c>
      <c r="D105" s="189">
        <f>IF(ISBLANK('Nomenklatur komplett'!Y105),"-",'Nomenklatur komplett'!Y105)</f>
        <v>65</v>
      </c>
      <c r="E105" s="189">
        <f>IF(ISBLANK('Nomenklatur komplett'!Z105),"-",'Nomenklatur komplett'!Z105)</f>
        <v>4</v>
      </c>
      <c r="F105" s="189">
        <f>IF(ISBLANK('Nomenklatur komplett'!AA105),"-",'Nomenklatur komplett'!AA105)</f>
        <v>4</v>
      </c>
      <c r="G105" s="190">
        <f>IF(ISBLANK('Nomenklatur komplett'!AB105),"-",'Nomenklatur komplett'!AB105)</f>
        <v>0</v>
      </c>
      <c r="H105" s="190">
        <f>IF(ISBLANK('Nomenklatur komplett'!AC105),"-",'Nomenklatur komplett'!AC105)</f>
        <v>0</v>
      </c>
      <c r="L105" s="161">
        <f>IF(ISBLANK('Nomenklatur komplett'!T105),"-",'Nomenklatur komplett'!T105)</f>
        <v>10336000</v>
      </c>
      <c r="M105" s="162" t="str">
        <f>IF(ISBLANK('Nomenklatur komplett'!U105),"-",'Nomenklatur komplett'!U105)</f>
        <v>FMA Musik und Theater</v>
      </c>
    </row>
    <row r="106" spans="1:13" x14ac:dyDescent="0.2">
      <c r="A106" s="161">
        <f>IF(ISBLANK('Nomenklatur komplett'!V106),"-",'Nomenklatur komplett'!V106)</f>
        <v>10331000</v>
      </c>
      <c r="B106" s="188" t="str">
        <f>IF(ISBLANK('Nomenklatur komplett'!W106),"-",'Nomenklatur komplett'!W106)</f>
        <v>FMA Gesundheit</v>
      </c>
      <c r="C106" s="189">
        <f>IF(ISBLANK('Nomenklatur komplett'!X106),"-",'Nomenklatur komplett'!X106)</f>
        <v>18</v>
      </c>
      <c r="D106" s="189">
        <f>IF(ISBLANK('Nomenklatur komplett'!Y106),"-",'Nomenklatur komplett'!Y106)</f>
        <v>65</v>
      </c>
      <c r="E106" s="189">
        <f>IF(ISBLANK('Nomenklatur komplett'!Z106),"-",'Nomenklatur komplett'!Z106)</f>
        <v>4</v>
      </c>
      <c r="F106" s="189">
        <f>IF(ISBLANK('Nomenklatur komplett'!AA106),"-",'Nomenklatur komplett'!AA106)</f>
        <v>4</v>
      </c>
      <c r="G106" s="190">
        <f>IF(ISBLANK('Nomenklatur komplett'!AB106),"-",'Nomenklatur komplett'!AB106)</f>
        <v>0</v>
      </c>
      <c r="H106" s="190">
        <f>IF(ISBLANK('Nomenklatur komplett'!AC106),"-",'Nomenklatur komplett'!AC106)</f>
        <v>0</v>
      </c>
      <c r="L106" s="161">
        <f>IF(ISBLANK('Nomenklatur komplett'!T106),"-",'Nomenklatur komplett'!T106)</f>
        <v>10338000</v>
      </c>
      <c r="M106" s="162" t="str">
        <f>IF(ISBLANK('Nomenklatur komplett'!U106),"-",'Nomenklatur komplett'!U106)</f>
        <v>FMA Naturwissenschaften</v>
      </c>
    </row>
    <row r="107" spans="1:13" x14ac:dyDescent="0.2">
      <c r="A107" s="161">
        <f>IF(ISBLANK('Nomenklatur komplett'!V107),"-",'Nomenklatur komplett'!V107)</f>
        <v>10331100</v>
      </c>
      <c r="B107" s="188" t="str">
        <f>IF(ISBLANK('Nomenklatur komplett'!W107),"-",'Nomenklatur komplett'!W107)</f>
        <v>FMA Gesundheit/Naturwissenschaften</v>
      </c>
      <c r="C107" s="189">
        <f>IF(ISBLANK('Nomenklatur komplett'!X107),"-",'Nomenklatur komplett'!X107)</f>
        <v>18</v>
      </c>
      <c r="D107" s="189">
        <f>IF(ISBLANK('Nomenklatur komplett'!Y107),"-",'Nomenklatur komplett'!Y107)</f>
        <v>65</v>
      </c>
      <c r="E107" s="189">
        <f>IF(ISBLANK('Nomenklatur komplett'!Z107),"-",'Nomenklatur komplett'!Z107)</f>
        <v>4</v>
      </c>
      <c r="F107" s="189">
        <f>IF(ISBLANK('Nomenklatur komplett'!AA107),"-",'Nomenklatur komplett'!AA107)</f>
        <v>4</v>
      </c>
      <c r="G107" s="190">
        <f>IF(ISBLANK('Nomenklatur komplett'!AB107),"-",'Nomenklatur komplett'!AB107)</f>
        <v>0</v>
      </c>
      <c r="H107" s="190">
        <f>IF(ISBLANK('Nomenklatur komplett'!AC107),"-",'Nomenklatur komplett'!AC107)</f>
        <v>0</v>
      </c>
      <c r="L107" s="161">
        <f>IF(ISBLANK('Nomenklatur komplett'!T107),"-",'Nomenklatur komplett'!T107)</f>
        <v>10333000</v>
      </c>
      <c r="M107" s="162" t="str">
        <f>IF(ISBLANK('Nomenklatur komplett'!U107),"-",'Nomenklatur komplett'!U107)</f>
        <v>FMA Pädagogik</v>
      </c>
    </row>
    <row r="108" spans="1:13" x14ac:dyDescent="0.2">
      <c r="A108" s="161">
        <f>IF(ISBLANK('Nomenklatur komplett'!V108),"-",'Nomenklatur komplett'!V108)</f>
        <v>10334000</v>
      </c>
      <c r="B108" s="188" t="str">
        <f>IF(ISBLANK('Nomenklatur komplett'!W108),"-",'Nomenklatur komplett'!W108)</f>
        <v>FMA Kommunikation und Information</v>
      </c>
      <c r="C108" s="189">
        <f>IF(ISBLANK('Nomenklatur komplett'!X108),"-",'Nomenklatur komplett'!X108)</f>
        <v>18</v>
      </c>
      <c r="D108" s="189">
        <f>IF(ISBLANK('Nomenklatur komplett'!Y108),"-",'Nomenklatur komplett'!Y108)</f>
        <v>65</v>
      </c>
      <c r="E108" s="189">
        <f>IF(ISBLANK('Nomenklatur komplett'!Z108),"-",'Nomenklatur komplett'!Z108)</f>
        <v>4</v>
      </c>
      <c r="F108" s="189">
        <f>IF(ISBLANK('Nomenklatur komplett'!AA108),"-",'Nomenklatur komplett'!AA108)</f>
        <v>4</v>
      </c>
      <c r="G108" s="190">
        <f>IF(ISBLANK('Nomenklatur komplett'!AB108),"-",'Nomenklatur komplett'!AB108)</f>
        <v>0</v>
      </c>
      <c r="H108" s="190">
        <f>IF(ISBLANK('Nomenklatur komplett'!AC108),"-",'Nomenklatur komplett'!AC108)</f>
        <v>0</v>
      </c>
      <c r="L108" s="161">
        <f>IF(ISBLANK('Nomenklatur komplett'!T108),"-",'Nomenklatur komplett'!T108)</f>
        <v>10333100</v>
      </c>
      <c r="M108" s="162" t="str">
        <f>IF(ISBLANK('Nomenklatur komplett'!U108),"-",'Nomenklatur komplett'!U108)</f>
        <v>FMA Pädagogik/Kommunikation</v>
      </c>
    </row>
    <row r="109" spans="1:13" x14ac:dyDescent="0.2">
      <c r="A109" s="161">
        <f>IF(ISBLANK('Nomenklatur komplett'!V109),"-",'Nomenklatur komplett'!V109)</f>
        <v>10336000</v>
      </c>
      <c r="B109" s="188" t="str">
        <f>IF(ISBLANK('Nomenklatur komplett'!W109),"-",'Nomenklatur komplett'!W109)</f>
        <v>FMA Musik und Theater</v>
      </c>
      <c r="C109" s="189">
        <f>IF(ISBLANK('Nomenklatur komplett'!X109),"-",'Nomenklatur komplett'!X109)</f>
        <v>18</v>
      </c>
      <c r="D109" s="189">
        <f>IF(ISBLANK('Nomenklatur komplett'!Y109),"-",'Nomenklatur komplett'!Y109)</f>
        <v>65</v>
      </c>
      <c r="E109" s="189">
        <f>IF(ISBLANK('Nomenklatur komplett'!Z109),"-",'Nomenklatur komplett'!Z109)</f>
        <v>4</v>
      </c>
      <c r="F109" s="189">
        <f>IF(ISBLANK('Nomenklatur komplett'!AA109),"-",'Nomenklatur komplett'!AA109)</f>
        <v>4</v>
      </c>
      <c r="G109" s="190">
        <f>IF(ISBLANK('Nomenklatur komplett'!AB109),"-",'Nomenklatur komplett'!AB109)</f>
        <v>0</v>
      </c>
      <c r="H109" s="190">
        <f>IF(ISBLANK('Nomenklatur komplett'!AC109),"-",'Nomenklatur komplett'!AC109)</f>
        <v>0</v>
      </c>
      <c r="L109" s="161">
        <f>IF(ISBLANK('Nomenklatur komplett'!T109),"-",'Nomenklatur komplett'!T109)</f>
        <v>10332000</v>
      </c>
      <c r="M109" s="162" t="str">
        <f>IF(ISBLANK('Nomenklatur komplett'!U109),"-",'Nomenklatur komplett'!U109)</f>
        <v>FMA Soziale Arbeit</v>
      </c>
    </row>
    <row r="110" spans="1:13" x14ac:dyDescent="0.2">
      <c r="A110" s="161">
        <f>IF(ISBLANK('Nomenklatur komplett'!V110),"-",'Nomenklatur komplett'!V110)</f>
        <v>10338000</v>
      </c>
      <c r="B110" s="188" t="str">
        <f>IF(ISBLANK('Nomenklatur komplett'!W110),"-",'Nomenklatur komplett'!W110)</f>
        <v>FMA Naturwissenschaften</v>
      </c>
      <c r="C110" s="189">
        <f>IF(ISBLANK('Nomenklatur komplett'!X110),"-",'Nomenklatur komplett'!X110)</f>
        <v>18</v>
      </c>
      <c r="D110" s="189">
        <f>IF(ISBLANK('Nomenklatur komplett'!Y110),"-",'Nomenklatur komplett'!Y110)</f>
        <v>65</v>
      </c>
      <c r="E110" s="189">
        <f>IF(ISBLANK('Nomenklatur komplett'!Z110),"-",'Nomenklatur komplett'!Z110)</f>
        <v>4</v>
      </c>
      <c r="F110" s="189">
        <f>IF(ISBLANK('Nomenklatur komplett'!AA110),"-",'Nomenklatur komplett'!AA110)</f>
        <v>4</v>
      </c>
      <c r="G110" s="190">
        <f>IF(ISBLANK('Nomenklatur komplett'!AB110),"-",'Nomenklatur komplett'!AB110)</f>
        <v>0</v>
      </c>
      <c r="H110" s="190">
        <f>IF(ISBLANK('Nomenklatur komplett'!AC110),"-",'Nomenklatur komplett'!AC110)</f>
        <v>0</v>
      </c>
      <c r="L110" s="161">
        <f>IF(ISBLANK('Nomenklatur komplett'!T110),"-",'Nomenklatur komplett'!T110)</f>
        <v>10332100</v>
      </c>
      <c r="M110" s="162" t="str">
        <f>IF(ISBLANK('Nomenklatur komplett'!U110),"-",'Nomenklatur komplett'!U110)</f>
        <v>FMA Soziale Arbeit/Gesundheit</v>
      </c>
    </row>
    <row r="111" spans="1:13" x14ac:dyDescent="0.2">
      <c r="A111" s="161">
        <f>IF(ISBLANK('Nomenklatur komplett'!V111),"-",'Nomenklatur komplett'!V111)</f>
        <v>10333000</v>
      </c>
      <c r="B111" s="188" t="str">
        <f>IF(ISBLANK('Nomenklatur komplett'!W111),"-",'Nomenklatur komplett'!W111)</f>
        <v>FMA Pädagogik</v>
      </c>
      <c r="C111" s="189">
        <f>IF(ISBLANK('Nomenklatur komplett'!X111),"-",'Nomenklatur komplett'!X111)</f>
        <v>18</v>
      </c>
      <c r="D111" s="189">
        <f>IF(ISBLANK('Nomenklatur komplett'!Y111),"-",'Nomenklatur komplett'!Y111)</f>
        <v>65</v>
      </c>
      <c r="E111" s="189">
        <f>IF(ISBLANK('Nomenklatur komplett'!Z111),"-",'Nomenklatur komplett'!Z111)</f>
        <v>4</v>
      </c>
      <c r="F111" s="189">
        <f>IF(ISBLANK('Nomenklatur komplett'!AA111),"-",'Nomenklatur komplett'!AA111)</f>
        <v>4</v>
      </c>
      <c r="G111" s="190">
        <f>IF(ISBLANK('Nomenklatur komplett'!AB111),"-",'Nomenklatur komplett'!AB111)</f>
        <v>0</v>
      </c>
      <c r="H111" s="190">
        <f>IF(ISBLANK('Nomenklatur komplett'!AC111),"-",'Nomenklatur komplett'!AC111)</f>
        <v>0</v>
      </c>
      <c r="L111" s="161">
        <f>IF(ISBLANK('Nomenklatur komplett'!T111),"-",'Nomenklatur komplett'!T111)</f>
        <v>10332200</v>
      </c>
      <c r="M111" s="162" t="str">
        <f>IF(ISBLANK('Nomenklatur komplett'!U111),"-",'Nomenklatur komplett'!U111)</f>
        <v>FMA Soziale Arbeit/Pädagogik</v>
      </c>
    </row>
    <row r="112" spans="1:13" x14ac:dyDescent="0.2">
      <c r="A112" s="161">
        <f>IF(ISBLANK('Nomenklatur komplett'!V112),"-",'Nomenklatur komplett'!V112)</f>
        <v>10333100</v>
      </c>
      <c r="B112" s="188" t="str">
        <f>IF(ISBLANK('Nomenklatur komplett'!W112),"-",'Nomenklatur komplett'!W112)</f>
        <v>FMA Pädagogik/Kommunikation</v>
      </c>
      <c r="C112" s="189">
        <f>IF(ISBLANK('Nomenklatur komplett'!X112),"-",'Nomenklatur komplett'!X112)</f>
        <v>18</v>
      </c>
      <c r="D112" s="189">
        <f>IF(ISBLANK('Nomenklatur komplett'!Y112),"-",'Nomenklatur komplett'!Y112)</f>
        <v>65</v>
      </c>
      <c r="E112" s="189">
        <f>IF(ISBLANK('Nomenklatur komplett'!Z112),"-",'Nomenklatur komplett'!Z112)</f>
        <v>4</v>
      </c>
      <c r="F112" s="189">
        <f>IF(ISBLANK('Nomenklatur komplett'!AA112),"-",'Nomenklatur komplett'!AA112)</f>
        <v>4</v>
      </c>
      <c r="G112" s="190">
        <f>IF(ISBLANK('Nomenklatur komplett'!AB112),"-",'Nomenklatur komplett'!AB112)</f>
        <v>0</v>
      </c>
      <c r="H112" s="190">
        <f>IF(ISBLANK('Nomenklatur komplett'!AC112),"-",'Nomenklatur komplett'!AC112)</f>
        <v>0</v>
      </c>
      <c r="L112" s="161">
        <f>IF(ISBLANK('Nomenklatur komplett'!T112),"-",'Nomenklatur komplett'!T112)</f>
        <v>10336500</v>
      </c>
      <c r="M112" s="162" t="str">
        <f>IF(ISBLANK('Nomenklatur komplett'!U112),"-",'Nomenklatur komplett'!U112)</f>
        <v>FMA Sport</v>
      </c>
    </row>
    <row r="113" spans="1:13" x14ac:dyDescent="0.2">
      <c r="A113" s="161">
        <f>IF(ISBLANK('Nomenklatur komplett'!V113),"-",'Nomenklatur komplett'!V113)</f>
        <v>10332000</v>
      </c>
      <c r="B113" s="188" t="str">
        <f>IF(ISBLANK('Nomenklatur komplett'!W113),"-",'Nomenklatur komplett'!W113)</f>
        <v>FMA Soziale Arbeit</v>
      </c>
      <c r="C113" s="189">
        <f>IF(ISBLANK('Nomenklatur komplett'!X113),"-",'Nomenklatur komplett'!X113)</f>
        <v>18</v>
      </c>
      <c r="D113" s="189">
        <f>IF(ISBLANK('Nomenklatur komplett'!Y113),"-",'Nomenklatur komplett'!Y113)</f>
        <v>65</v>
      </c>
      <c r="E113" s="189">
        <f>IF(ISBLANK('Nomenklatur komplett'!Z113),"-",'Nomenklatur komplett'!Z113)</f>
        <v>4</v>
      </c>
      <c r="F113" s="189">
        <f>IF(ISBLANK('Nomenklatur komplett'!AA113),"-",'Nomenklatur komplett'!AA113)</f>
        <v>4</v>
      </c>
      <c r="G113" s="190">
        <f>IF(ISBLANK('Nomenklatur komplett'!AB113),"-",'Nomenklatur komplett'!AB113)</f>
        <v>0</v>
      </c>
      <c r="H113" s="190">
        <f>IF(ISBLANK('Nomenklatur komplett'!AC113),"-",'Nomenklatur komplett'!AC113)</f>
        <v>0</v>
      </c>
      <c r="L113" s="161">
        <f>IF(ISBLANK('Nomenklatur komplett'!T113),"-",'Nomenklatur komplett'!T113)</f>
        <v>10328000</v>
      </c>
      <c r="M113" s="162" t="str">
        <f>IF(ISBLANK('Nomenklatur komplett'!U113),"-",'Nomenklatur komplett'!U113)</f>
        <v>FMS Angewandte Psychologie</v>
      </c>
    </row>
    <row r="114" spans="1:13" x14ac:dyDescent="0.2">
      <c r="A114" s="161">
        <f>IF(ISBLANK('Nomenklatur komplett'!V114),"-",'Nomenklatur komplett'!V114)</f>
        <v>10332100</v>
      </c>
      <c r="B114" s="188" t="str">
        <f>IF(ISBLANK('Nomenklatur komplett'!W114),"-",'Nomenklatur komplett'!W114)</f>
        <v>FMA Soziale Arbeit/Gesundheit</v>
      </c>
      <c r="C114" s="189">
        <f>IF(ISBLANK('Nomenklatur komplett'!X114),"-",'Nomenklatur komplett'!X114)</f>
        <v>18</v>
      </c>
      <c r="D114" s="189">
        <f>IF(ISBLANK('Nomenklatur komplett'!Y114),"-",'Nomenklatur komplett'!Y114)</f>
        <v>65</v>
      </c>
      <c r="E114" s="189">
        <f>IF(ISBLANK('Nomenklatur komplett'!Z114),"-",'Nomenklatur komplett'!Z114)</f>
        <v>4</v>
      </c>
      <c r="F114" s="189">
        <f>IF(ISBLANK('Nomenklatur komplett'!AA114),"-",'Nomenklatur komplett'!AA114)</f>
        <v>4</v>
      </c>
      <c r="G114" s="190">
        <f>IF(ISBLANK('Nomenklatur komplett'!AB114),"-",'Nomenklatur komplett'!AB114)</f>
        <v>0</v>
      </c>
      <c r="H114" s="190">
        <f>IF(ISBLANK('Nomenklatur komplett'!AC114),"-",'Nomenklatur komplett'!AC114)</f>
        <v>0</v>
      </c>
      <c r="L114" s="161">
        <f>IF(ISBLANK('Nomenklatur komplett'!T114),"-",'Nomenklatur komplett'!T114)</f>
        <v>10321000</v>
      </c>
      <c r="M114" s="162" t="str">
        <f>IF(ISBLANK('Nomenklatur komplett'!U114),"-",'Nomenklatur komplett'!U114)</f>
        <v>FMS Basisjahr</v>
      </c>
    </row>
    <row r="115" spans="1:13" x14ac:dyDescent="0.2">
      <c r="A115" s="161">
        <f>IF(ISBLANK('Nomenklatur komplett'!V115),"-",'Nomenklatur komplett'!V115)</f>
        <v>10332200</v>
      </c>
      <c r="B115" s="188" t="str">
        <f>IF(ISBLANK('Nomenklatur komplett'!W115),"-",'Nomenklatur komplett'!W115)</f>
        <v>FMA Soziale Arbeit/Pädagogik</v>
      </c>
      <c r="C115" s="189">
        <f>IF(ISBLANK('Nomenklatur komplett'!X115),"-",'Nomenklatur komplett'!X115)</f>
        <v>18</v>
      </c>
      <c r="D115" s="189">
        <f>IF(ISBLANK('Nomenklatur komplett'!Y115),"-",'Nomenklatur komplett'!Y115)</f>
        <v>65</v>
      </c>
      <c r="E115" s="189">
        <f>IF(ISBLANK('Nomenklatur komplett'!Z115),"-",'Nomenklatur komplett'!Z115)</f>
        <v>4</v>
      </c>
      <c r="F115" s="189">
        <f>IF(ISBLANK('Nomenklatur komplett'!AA115),"-",'Nomenklatur komplett'!AA115)</f>
        <v>4</v>
      </c>
      <c r="G115" s="190">
        <f>IF(ISBLANK('Nomenklatur komplett'!AB115),"-",'Nomenklatur komplett'!AB115)</f>
        <v>0</v>
      </c>
      <c r="H115" s="190">
        <f>IF(ISBLANK('Nomenklatur komplett'!AC115),"-",'Nomenklatur komplett'!AC115)</f>
        <v>0</v>
      </c>
      <c r="L115" s="161">
        <f>IF(ISBLANK('Nomenklatur komplett'!T115),"-",'Nomenklatur komplett'!T115)</f>
        <v>10326000</v>
      </c>
      <c r="M115" s="162" t="str">
        <f>IF(ISBLANK('Nomenklatur komplett'!U115),"-",'Nomenklatur komplett'!U115)</f>
        <v>FMS Gestaltung und Kunst</v>
      </c>
    </row>
    <row r="116" spans="1:13" x14ac:dyDescent="0.2">
      <c r="A116" s="161">
        <f>IF(ISBLANK('Nomenklatur komplett'!V116),"-",'Nomenklatur komplett'!V116)</f>
        <v>10336500</v>
      </c>
      <c r="B116" s="188" t="str">
        <f>IF(ISBLANK('Nomenklatur komplett'!W116),"-",'Nomenklatur komplett'!W116)</f>
        <v>FMA Sport</v>
      </c>
      <c r="C116" s="189">
        <f>IF(ISBLANK('Nomenklatur komplett'!X116),"-",'Nomenklatur komplett'!X116)</f>
        <v>18</v>
      </c>
      <c r="D116" s="189">
        <f>IF(ISBLANK('Nomenklatur komplett'!Y116),"-",'Nomenklatur komplett'!Y116)</f>
        <v>65</v>
      </c>
      <c r="E116" s="189">
        <f>IF(ISBLANK('Nomenklatur komplett'!Z116),"-",'Nomenklatur komplett'!Z116)</f>
        <v>4</v>
      </c>
      <c r="F116" s="189">
        <f>IF(ISBLANK('Nomenklatur komplett'!AA116),"-",'Nomenklatur komplett'!AA116)</f>
        <v>4</v>
      </c>
      <c r="G116" s="190">
        <f>IF(ISBLANK('Nomenklatur komplett'!AB116),"-",'Nomenklatur komplett'!AB116)</f>
        <v>0</v>
      </c>
      <c r="H116" s="190">
        <f>IF(ISBLANK('Nomenklatur komplett'!AC116),"-",'Nomenklatur komplett'!AC116)</f>
        <v>0</v>
      </c>
      <c r="L116" s="161">
        <f>IF(ISBLANK('Nomenklatur komplett'!T116),"-",'Nomenklatur komplett'!T116)</f>
        <v>10322000</v>
      </c>
      <c r="M116" s="162" t="str">
        <f>IF(ISBLANK('Nomenklatur komplett'!U116),"-",'Nomenklatur komplett'!U116)</f>
        <v>FMS Gesundheit</v>
      </c>
    </row>
    <row r="117" spans="1:13" x14ac:dyDescent="0.2">
      <c r="A117" s="161">
        <f>IF(ISBLANK('Nomenklatur komplett'!V117),"-",'Nomenklatur komplett'!V117)</f>
        <v>10328000</v>
      </c>
      <c r="B117" s="188" t="str">
        <f>IF(ISBLANK('Nomenklatur komplett'!W117),"-",'Nomenklatur komplett'!W117)</f>
        <v>FMS Angewandte Psychologie</v>
      </c>
      <c r="C117" s="189">
        <f>IF(ISBLANK('Nomenklatur komplett'!X117),"-",'Nomenklatur komplett'!X117)</f>
        <v>15</v>
      </c>
      <c r="D117" s="189">
        <f>IF(ISBLANK('Nomenklatur komplett'!Y117),"-",'Nomenklatur komplett'!Y117)</f>
        <v>65</v>
      </c>
      <c r="E117" s="189">
        <f>IF(ISBLANK('Nomenklatur komplett'!Z117),"-",'Nomenklatur komplett'!Z117)</f>
        <v>1</v>
      </c>
      <c r="F117" s="189">
        <f>IF(ISBLANK('Nomenklatur komplett'!AA117),"-",'Nomenklatur komplett'!AA117)</f>
        <v>3</v>
      </c>
      <c r="G117" s="190">
        <f>IF(ISBLANK('Nomenklatur komplett'!AB117),"-",'Nomenklatur komplett'!AB117)</f>
        <v>0</v>
      </c>
      <c r="H117" s="190">
        <f>IF(ISBLANK('Nomenklatur komplett'!AC117),"-",'Nomenklatur komplett'!AC117)</f>
        <v>0</v>
      </c>
      <c r="L117" s="161">
        <f>IF(ISBLANK('Nomenklatur komplett'!T117),"-",'Nomenklatur komplett'!T117)</f>
        <v>10322100</v>
      </c>
      <c r="M117" s="162" t="str">
        <f>IF(ISBLANK('Nomenklatur komplett'!U117),"-",'Nomenklatur komplett'!U117)</f>
        <v>FMS Gesundheit/Naturwissenschaften</v>
      </c>
    </row>
    <row r="118" spans="1:13" x14ac:dyDescent="0.2">
      <c r="A118" s="161">
        <f>IF(ISBLANK('Nomenklatur komplett'!V118),"-",'Nomenklatur komplett'!V118)</f>
        <v>10321000</v>
      </c>
      <c r="B118" s="188" t="str">
        <f>IF(ISBLANK('Nomenklatur komplett'!W118),"-",'Nomenklatur komplett'!W118)</f>
        <v>FMS Basisjahr</v>
      </c>
      <c r="C118" s="189">
        <f>IF(ISBLANK('Nomenklatur komplett'!X118),"-",'Nomenklatur komplett'!X118)</f>
        <v>15</v>
      </c>
      <c r="D118" s="189">
        <f>IF(ISBLANK('Nomenklatur komplett'!Y118),"-",'Nomenklatur komplett'!Y118)</f>
        <v>65</v>
      </c>
      <c r="E118" s="189">
        <f>IF(ISBLANK('Nomenklatur komplett'!Z118),"-",'Nomenklatur komplett'!Z118)</f>
        <v>1</v>
      </c>
      <c r="F118" s="189">
        <f>IF(ISBLANK('Nomenklatur komplett'!AA118),"-",'Nomenklatur komplett'!AA118)</f>
        <v>2</v>
      </c>
      <c r="G118" s="190">
        <f>IF(ISBLANK('Nomenklatur komplett'!AB118),"-",'Nomenklatur komplett'!AB118)</f>
        <v>0</v>
      </c>
      <c r="H118" s="190">
        <f>IF(ISBLANK('Nomenklatur komplett'!AC118),"-",'Nomenklatur komplett'!AC118)</f>
        <v>0</v>
      </c>
      <c r="L118" s="161">
        <f>IF(ISBLANK('Nomenklatur komplett'!T118),"-",'Nomenklatur komplett'!T118)</f>
        <v>10322200</v>
      </c>
      <c r="M118" s="162" t="str">
        <f>IF(ISBLANK('Nomenklatur komplett'!U118),"-",'Nomenklatur komplett'!U118)</f>
        <v>FMS Gesundheit/Pädagogik</v>
      </c>
    </row>
    <row r="119" spans="1:13" x14ac:dyDescent="0.2">
      <c r="A119" s="161">
        <f>IF(ISBLANK('Nomenklatur komplett'!V119),"-",'Nomenklatur komplett'!V119)</f>
        <v>10326000</v>
      </c>
      <c r="B119" s="188" t="str">
        <f>IF(ISBLANK('Nomenklatur komplett'!W119),"-",'Nomenklatur komplett'!W119)</f>
        <v>FMS Gestaltung und Kunst</v>
      </c>
      <c r="C119" s="189">
        <f>IF(ISBLANK('Nomenklatur komplett'!X119),"-",'Nomenklatur komplett'!X119)</f>
        <v>15</v>
      </c>
      <c r="D119" s="189">
        <f>IF(ISBLANK('Nomenklatur komplett'!Y119),"-",'Nomenklatur komplett'!Y119)</f>
        <v>65</v>
      </c>
      <c r="E119" s="189">
        <f>IF(ISBLANK('Nomenklatur komplett'!Z119),"-",'Nomenklatur komplett'!Z119)</f>
        <v>1</v>
      </c>
      <c r="F119" s="189">
        <f>IF(ISBLANK('Nomenklatur komplett'!AA119),"-",'Nomenklatur komplett'!AA119)</f>
        <v>3</v>
      </c>
      <c r="G119" s="190">
        <f>IF(ISBLANK('Nomenklatur komplett'!AB119),"-",'Nomenklatur komplett'!AB119)</f>
        <v>0</v>
      </c>
      <c r="H119" s="190">
        <f>IF(ISBLANK('Nomenklatur komplett'!AC119),"-",'Nomenklatur komplett'!AC119)</f>
        <v>0</v>
      </c>
      <c r="L119" s="161">
        <f>IF(ISBLANK('Nomenklatur komplett'!T119),"-",'Nomenklatur komplett'!T119)</f>
        <v>10325000</v>
      </c>
      <c r="M119" s="162" t="str">
        <f>IF(ISBLANK('Nomenklatur komplett'!U119),"-",'Nomenklatur komplett'!U119)</f>
        <v>FMS Kommunikation und Information</v>
      </c>
    </row>
    <row r="120" spans="1:13" x14ac:dyDescent="0.2">
      <c r="A120" s="161">
        <f>IF(ISBLANK('Nomenklatur komplett'!V120),"-",'Nomenklatur komplett'!V120)</f>
        <v>10322000</v>
      </c>
      <c r="B120" s="188" t="str">
        <f>IF(ISBLANK('Nomenklatur komplett'!W120),"-",'Nomenklatur komplett'!W120)</f>
        <v>FMS Gesundheit</v>
      </c>
      <c r="C120" s="189">
        <f>IF(ISBLANK('Nomenklatur komplett'!X120),"-",'Nomenklatur komplett'!X120)</f>
        <v>15</v>
      </c>
      <c r="D120" s="189">
        <f>IF(ISBLANK('Nomenklatur komplett'!Y120),"-",'Nomenklatur komplett'!Y120)</f>
        <v>65</v>
      </c>
      <c r="E120" s="189">
        <f>IF(ISBLANK('Nomenklatur komplett'!Z120),"-",'Nomenklatur komplett'!Z120)</f>
        <v>1</v>
      </c>
      <c r="F120" s="189">
        <f>IF(ISBLANK('Nomenklatur komplett'!AA120),"-",'Nomenklatur komplett'!AA120)</f>
        <v>3</v>
      </c>
      <c r="G120" s="190">
        <f>IF(ISBLANK('Nomenklatur komplett'!AB120),"-",'Nomenklatur komplett'!AB120)</f>
        <v>0</v>
      </c>
      <c r="H120" s="190">
        <f>IF(ISBLANK('Nomenklatur komplett'!AC120),"-",'Nomenklatur komplett'!AC120)</f>
        <v>0</v>
      </c>
      <c r="L120" s="161">
        <f>IF(ISBLANK('Nomenklatur komplett'!T120),"-",'Nomenklatur komplett'!T120)</f>
        <v>10327000</v>
      </c>
      <c r="M120" s="162" t="str">
        <f>IF(ISBLANK('Nomenklatur komplett'!U120),"-",'Nomenklatur komplett'!U120)</f>
        <v>FMS Musik und Theater</v>
      </c>
    </row>
    <row r="121" spans="1:13" x14ac:dyDescent="0.2">
      <c r="A121" s="161">
        <f>IF(ISBLANK('Nomenklatur komplett'!V121),"-",'Nomenklatur komplett'!V121)</f>
        <v>10322100</v>
      </c>
      <c r="B121" s="188" t="str">
        <f>IF(ISBLANK('Nomenklatur komplett'!W121),"-",'Nomenklatur komplett'!W121)</f>
        <v>FMS Gesundheit/Naturwissenschaften</v>
      </c>
      <c r="C121" s="189">
        <f>IF(ISBLANK('Nomenklatur komplett'!X121),"-",'Nomenklatur komplett'!X121)</f>
        <v>15</v>
      </c>
      <c r="D121" s="189">
        <f>IF(ISBLANK('Nomenklatur komplett'!Y121),"-",'Nomenklatur komplett'!Y121)</f>
        <v>65</v>
      </c>
      <c r="E121" s="189">
        <f>IF(ISBLANK('Nomenklatur komplett'!Z121),"-",'Nomenklatur komplett'!Z121)</f>
        <v>1</v>
      </c>
      <c r="F121" s="189">
        <f>IF(ISBLANK('Nomenklatur komplett'!AA121),"-",'Nomenklatur komplett'!AA121)</f>
        <v>3</v>
      </c>
      <c r="G121" s="190">
        <f>IF(ISBLANK('Nomenklatur komplett'!AB121),"-",'Nomenklatur komplett'!AB121)</f>
        <v>0</v>
      </c>
      <c r="H121" s="190">
        <f>IF(ISBLANK('Nomenklatur komplett'!AC121),"-",'Nomenklatur komplett'!AC121)</f>
        <v>0</v>
      </c>
      <c r="L121" s="161">
        <f>IF(ISBLANK('Nomenklatur komplett'!T121),"-",'Nomenklatur komplett'!T121)</f>
        <v>10323500</v>
      </c>
      <c r="M121" s="162" t="str">
        <f>IF(ISBLANK('Nomenklatur komplett'!U121),"-",'Nomenklatur komplett'!U121)</f>
        <v>FMS Naturwissenschaften</v>
      </c>
    </row>
    <row r="122" spans="1:13" x14ac:dyDescent="0.2">
      <c r="A122" s="161">
        <f>IF(ISBLANK('Nomenklatur komplett'!V122),"-",'Nomenklatur komplett'!V122)</f>
        <v>10322200</v>
      </c>
      <c r="B122" s="188" t="str">
        <f>IF(ISBLANK('Nomenklatur komplett'!W122),"-",'Nomenklatur komplett'!W122)</f>
        <v>FMS Gesundheit/Pädagogik</v>
      </c>
      <c r="C122" s="189">
        <f>IF(ISBLANK('Nomenklatur komplett'!X122),"-",'Nomenklatur komplett'!X122)</f>
        <v>15</v>
      </c>
      <c r="D122" s="189">
        <f>IF(ISBLANK('Nomenklatur komplett'!Y122),"-",'Nomenklatur komplett'!Y122)</f>
        <v>65</v>
      </c>
      <c r="E122" s="189">
        <f>IF(ISBLANK('Nomenklatur komplett'!Z122),"-",'Nomenklatur komplett'!Z122)</f>
        <v>1</v>
      </c>
      <c r="F122" s="189">
        <f>IF(ISBLANK('Nomenklatur komplett'!AA122),"-",'Nomenklatur komplett'!AA122)</f>
        <v>3</v>
      </c>
      <c r="G122" s="190">
        <f>IF(ISBLANK('Nomenklatur komplett'!AB122),"-",'Nomenklatur komplett'!AB122)</f>
        <v>0</v>
      </c>
      <c r="H122" s="190">
        <f>IF(ISBLANK('Nomenklatur komplett'!AC122),"-",'Nomenklatur komplett'!AC122)</f>
        <v>0</v>
      </c>
      <c r="L122" s="161">
        <f>IF(ISBLANK('Nomenklatur komplett'!T122),"-",'Nomenklatur komplett'!T122)</f>
        <v>10329000</v>
      </c>
      <c r="M122" s="162" t="str">
        <f>IF(ISBLANK('Nomenklatur komplett'!U122),"-",'Nomenklatur komplett'!U122)</f>
        <v>FMS Ohne nähere Angaben</v>
      </c>
    </row>
    <row r="123" spans="1:13" x14ac:dyDescent="0.2">
      <c r="A123" s="161">
        <f>IF(ISBLANK('Nomenklatur komplett'!V123),"-",'Nomenklatur komplett'!V123)</f>
        <v>10325000</v>
      </c>
      <c r="B123" s="188" t="str">
        <f>IF(ISBLANK('Nomenklatur komplett'!W123),"-",'Nomenklatur komplett'!W123)</f>
        <v>FMS Kommunikation und Information</v>
      </c>
      <c r="C123" s="189">
        <f>IF(ISBLANK('Nomenklatur komplett'!X123),"-",'Nomenklatur komplett'!X123)</f>
        <v>15</v>
      </c>
      <c r="D123" s="189">
        <f>IF(ISBLANK('Nomenklatur komplett'!Y123),"-",'Nomenklatur komplett'!Y123)</f>
        <v>65</v>
      </c>
      <c r="E123" s="189">
        <f>IF(ISBLANK('Nomenklatur komplett'!Z123),"-",'Nomenklatur komplett'!Z123)</f>
        <v>1</v>
      </c>
      <c r="F123" s="189">
        <f>IF(ISBLANK('Nomenklatur komplett'!AA123),"-",'Nomenklatur komplett'!AA123)</f>
        <v>3</v>
      </c>
      <c r="G123" s="190">
        <f>IF(ISBLANK('Nomenklatur komplett'!AB123),"-",'Nomenklatur komplett'!AB123)</f>
        <v>0</v>
      </c>
      <c r="H123" s="190">
        <f>IF(ISBLANK('Nomenklatur komplett'!AC123),"-",'Nomenklatur komplett'!AC123)</f>
        <v>0</v>
      </c>
      <c r="L123" s="161">
        <f>IF(ISBLANK('Nomenklatur komplett'!T123),"-",'Nomenklatur komplett'!T123)</f>
        <v>10324000</v>
      </c>
      <c r="M123" s="162" t="str">
        <f>IF(ISBLANK('Nomenklatur komplett'!U123),"-",'Nomenklatur komplett'!U123)</f>
        <v>FMS Pädagogik</v>
      </c>
    </row>
    <row r="124" spans="1:13" x14ac:dyDescent="0.2">
      <c r="A124" s="161">
        <f>IF(ISBLANK('Nomenklatur komplett'!V124),"-",'Nomenklatur komplett'!V124)</f>
        <v>10327000</v>
      </c>
      <c r="B124" s="188" t="str">
        <f>IF(ISBLANK('Nomenklatur komplett'!W124),"-",'Nomenklatur komplett'!W124)</f>
        <v>FMS Musik und Theater</v>
      </c>
      <c r="C124" s="189">
        <f>IF(ISBLANK('Nomenklatur komplett'!X124),"-",'Nomenklatur komplett'!X124)</f>
        <v>15</v>
      </c>
      <c r="D124" s="189">
        <f>IF(ISBLANK('Nomenklatur komplett'!Y124),"-",'Nomenklatur komplett'!Y124)</f>
        <v>65</v>
      </c>
      <c r="E124" s="189">
        <f>IF(ISBLANK('Nomenklatur komplett'!Z124),"-",'Nomenklatur komplett'!Z124)</f>
        <v>1</v>
      </c>
      <c r="F124" s="189">
        <f>IF(ISBLANK('Nomenklatur komplett'!AA124),"-",'Nomenklatur komplett'!AA124)</f>
        <v>3</v>
      </c>
      <c r="G124" s="190">
        <f>IF(ISBLANK('Nomenklatur komplett'!AB124),"-",'Nomenklatur komplett'!AB124)</f>
        <v>0</v>
      </c>
      <c r="H124" s="190">
        <f>IF(ISBLANK('Nomenklatur komplett'!AC124),"-",'Nomenklatur komplett'!AC124)</f>
        <v>0</v>
      </c>
      <c r="L124" s="161">
        <f>IF(ISBLANK('Nomenklatur komplett'!T124),"-",'Nomenklatur komplett'!T124)</f>
        <v>10323000</v>
      </c>
      <c r="M124" s="162" t="str">
        <f>IF(ISBLANK('Nomenklatur komplett'!U124),"-",'Nomenklatur komplett'!U124)</f>
        <v>FMS Soziale Arbeit</v>
      </c>
    </row>
    <row r="125" spans="1:13" x14ac:dyDescent="0.2">
      <c r="A125" s="161">
        <f>IF(ISBLANK('Nomenklatur komplett'!V125),"-",'Nomenklatur komplett'!V125)</f>
        <v>10323500</v>
      </c>
      <c r="B125" s="188" t="str">
        <f>IF(ISBLANK('Nomenklatur komplett'!W125),"-",'Nomenklatur komplett'!W125)</f>
        <v>FMS Naturwissenschaften</v>
      </c>
      <c r="C125" s="189">
        <f>IF(ISBLANK('Nomenklatur komplett'!X125),"-",'Nomenklatur komplett'!X125)</f>
        <v>15</v>
      </c>
      <c r="D125" s="189">
        <f>IF(ISBLANK('Nomenklatur komplett'!Y125),"-",'Nomenklatur komplett'!Y125)</f>
        <v>65</v>
      </c>
      <c r="E125" s="189">
        <f>IF(ISBLANK('Nomenklatur komplett'!Z125),"-",'Nomenklatur komplett'!Z125)</f>
        <v>1</v>
      </c>
      <c r="F125" s="189">
        <f>IF(ISBLANK('Nomenklatur komplett'!AA125),"-",'Nomenklatur komplett'!AA125)</f>
        <v>3</v>
      </c>
      <c r="G125" s="190">
        <f>IF(ISBLANK('Nomenklatur komplett'!AB125),"-",'Nomenklatur komplett'!AB125)</f>
        <v>0</v>
      </c>
      <c r="H125" s="190">
        <f>IF(ISBLANK('Nomenklatur komplett'!AC125),"-",'Nomenklatur komplett'!AC125)</f>
        <v>0</v>
      </c>
      <c r="L125" s="161">
        <f>IF(ISBLANK('Nomenklatur komplett'!T125),"-",'Nomenklatur komplett'!T125)</f>
        <v>10323100</v>
      </c>
      <c r="M125" s="162" t="str">
        <f>IF(ISBLANK('Nomenklatur komplett'!U125),"-",'Nomenklatur komplett'!U125)</f>
        <v>FMS Soziale Arbeit/Gesundheit</v>
      </c>
    </row>
    <row r="126" spans="1:13" x14ac:dyDescent="0.2">
      <c r="A126" s="161">
        <f>IF(ISBLANK('Nomenklatur komplett'!V126),"-",'Nomenklatur komplett'!V126)</f>
        <v>10329000</v>
      </c>
      <c r="B126" s="188" t="str">
        <f>IF(ISBLANK('Nomenklatur komplett'!W126),"-",'Nomenklatur komplett'!W126)</f>
        <v>FMS Ohne nähere Angaben</v>
      </c>
      <c r="C126" s="189">
        <f>IF(ISBLANK('Nomenklatur komplett'!X126),"-",'Nomenklatur komplett'!X126)</f>
        <v>15</v>
      </c>
      <c r="D126" s="189">
        <f>IF(ISBLANK('Nomenklatur komplett'!Y126),"-",'Nomenklatur komplett'!Y126)</f>
        <v>65</v>
      </c>
      <c r="E126" s="189">
        <f>IF(ISBLANK('Nomenklatur komplett'!Z126),"-",'Nomenklatur komplett'!Z126)</f>
        <v>1</v>
      </c>
      <c r="F126" s="189">
        <f>IF(ISBLANK('Nomenklatur komplett'!AA126),"-",'Nomenklatur komplett'!AA126)</f>
        <v>2</v>
      </c>
      <c r="G126" s="190">
        <f>IF(ISBLANK('Nomenklatur komplett'!AB126),"-",'Nomenklatur komplett'!AB126)</f>
        <v>0</v>
      </c>
      <c r="H126" s="190">
        <f>IF(ISBLANK('Nomenklatur komplett'!AC126),"-",'Nomenklatur komplett'!AC126)</f>
        <v>99</v>
      </c>
      <c r="L126" s="161">
        <f>IF(ISBLANK('Nomenklatur komplett'!T126),"-",'Nomenklatur komplett'!T126)</f>
        <v>10323300</v>
      </c>
      <c r="M126" s="162" t="str">
        <f>IF(ISBLANK('Nomenklatur komplett'!U126),"-",'Nomenklatur komplett'!U126)</f>
        <v>FMS Soziale Arbeit/Information und Kommunikation</v>
      </c>
    </row>
    <row r="127" spans="1:13" x14ac:dyDescent="0.2">
      <c r="A127" s="161">
        <f>IF(ISBLANK('Nomenklatur komplett'!V127),"-",'Nomenklatur komplett'!V127)</f>
        <v>10324000</v>
      </c>
      <c r="B127" s="188" t="str">
        <f>IF(ISBLANK('Nomenklatur komplett'!W127),"-",'Nomenklatur komplett'!W127)</f>
        <v>FMS Pädagogik</v>
      </c>
      <c r="C127" s="189">
        <f>IF(ISBLANK('Nomenklatur komplett'!X127),"-",'Nomenklatur komplett'!X127)</f>
        <v>15</v>
      </c>
      <c r="D127" s="189">
        <f>IF(ISBLANK('Nomenklatur komplett'!Y127),"-",'Nomenklatur komplett'!Y127)</f>
        <v>65</v>
      </c>
      <c r="E127" s="189">
        <f>IF(ISBLANK('Nomenklatur komplett'!Z127),"-",'Nomenklatur komplett'!Z127)</f>
        <v>1</v>
      </c>
      <c r="F127" s="189">
        <f>IF(ISBLANK('Nomenklatur komplett'!AA127),"-",'Nomenklatur komplett'!AA127)</f>
        <v>3</v>
      </c>
      <c r="G127" s="190">
        <f>IF(ISBLANK('Nomenklatur komplett'!AB127),"-",'Nomenklatur komplett'!AB127)</f>
        <v>0</v>
      </c>
      <c r="H127" s="190">
        <f>IF(ISBLANK('Nomenklatur komplett'!AC127),"-",'Nomenklatur komplett'!AC127)</f>
        <v>0</v>
      </c>
      <c r="L127" s="161">
        <f>IF(ISBLANK('Nomenklatur komplett'!T127),"-",'Nomenklatur komplett'!T127)</f>
        <v>10323200</v>
      </c>
      <c r="M127" s="162" t="str">
        <f>IF(ISBLANK('Nomenklatur komplett'!U127),"-",'Nomenklatur komplett'!U127)</f>
        <v>FMS Soziale Arbeit/Pädagogik</v>
      </c>
    </row>
    <row r="128" spans="1:13" x14ac:dyDescent="0.2">
      <c r="A128" s="161">
        <f>IF(ISBLANK('Nomenklatur komplett'!V128),"-",'Nomenklatur komplett'!V128)</f>
        <v>10323000</v>
      </c>
      <c r="B128" s="188" t="str">
        <f>IF(ISBLANK('Nomenklatur komplett'!W128),"-",'Nomenklatur komplett'!W128)</f>
        <v>FMS Soziale Arbeit</v>
      </c>
      <c r="C128" s="189">
        <f>IF(ISBLANK('Nomenklatur komplett'!X128),"-",'Nomenklatur komplett'!X128)</f>
        <v>15</v>
      </c>
      <c r="D128" s="189">
        <f>IF(ISBLANK('Nomenklatur komplett'!Y128),"-",'Nomenklatur komplett'!Y128)</f>
        <v>65</v>
      </c>
      <c r="E128" s="189">
        <f>IF(ISBLANK('Nomenklatur komplett'!Z128),"-",'Nomenklatur komplett'!Z128)</f>
        <v>1</v>
      </c>
      <c r="F128" s="189">
        <f>IF(ISBLANK('Nomenklatur komplett'!AA128),"-",'Nomenklatur komplett'!AA128)</f>
        <v>3</v>
      </c>
      <c r="G128" s="190">
        <f>IF(ISBLANK('Nomenklatur komplett'!AB128),"-",'Nomenklatur komplett'!AB128)</f>
        <v>0</v>
      </c>
      <c r="H128" s="190">
        <f>IF(ISBLANK('Nomenklatur komplett'!AC128),"-",'Nomenklatur komplett'!AC128)</f>
        <v>0</v>
      </c>
      <c r="L128" s="161">
        <f>IF(ISBLANK('Nomenklatur komplett'!T128),"-",'Nomenklatur komplett'!T128)</f>
        <v>10327500</v>
      </c>
      <c r="M128" s="162" t="str">
        <f>IF(ISBLANK('Nomenklatur komplett'!U128),"-",'Nomenklatur komplett'!U128)</f>
        <v>FMS Sport</v>
      </c>
    </row>
    <row r="129" spans="1:13" x14ac:dyDescent="0.2">
      <c r="A129" s="161">
        <f>IF(ISBLANK('Nomenklatur komplett'!V129),"-",'Nomenklatur komplett'!V129)</f>
        <v>10323100</v>
      </c>
      <c r="B129" s="188" t="str">
        <f>IF(ISBLANK('Nomenklatur komplett'!W129),"-",'Nomenklatur komplett'!W129)</f>
        <v>FMS Soziale Arbeit/Gesundheit</v>
      </c>
      <c r="C129" s="189">
        <f>IF(ISBLANK('Nomenklatur komplett'!X129),"-",'Nomenklatur komplett'!X129)</f>
        <v>15</v>
      </c>
      <c r="D129" s="189">
        <f>IF(ISBLANK('Nomenklatur komplett'!Y129),"-",'Nomenklatur komplett'!Y129)</f>
        <v>65</v>
      </c>
      <c r="E129" s="189">
        <f>IF(ISBLANK('Nomenklatur komplett'!Z129),"-",'Nomenklatur komplett'!Z129)</f>
        <v>1</v>
      </c>
      <c r="F129" s="189">
        <f>IF(ISBLANK('Nomenklatur komplett'!AA129),"-",'Nomenklatur komplett'!AA129)</f>
        <v>3</v>
      </c>
      <c r="G129" s="190">
        <f>IF(ISBLANK('Nomenklatur komplett'!AB129),"-",'Nomenklatur komplett'!AB129)</f>
        <v>0</v>
      </c>
      <c r="H129" s="190">
        <f>IF(ISBLANK('Nomenklatur komplett'!AC129),"-",'Nomenklatur komplett'!AC129)</f>
        <v>0</v>
      </c>
      <c r="L129" s="161">
        <f>IF(ISBLANK('Nomenklatur komplett'!T129),"-",'Nomenklatur komplett'!T129)</f>
        <v>10321500</v>
      </c>
      <c r="M129" s="162" t="str">
        <f>IF(ISBLANK('Nomenklatur komplett'!U129),"-",'Nomenklatur komplett'!U129)</f>
        <v>FMS Wirtschaft</v>
      </c>
    </row>
    <row r="130" spans="1:13" x14ac:dyDescent="0.2">
      <c r="A130" s="161">
        <f>IF(ISBLANK('Nomenklatur komplett'!V130),"-",'Nomenklatur komplett'!V130)</f>
        <v>10323300</v>
      </c>
      <c r="B130" s="188" t="str">
        <f>IF(ISBLANK('Nomenklatur komplett'!W130),"-",'Nomenklatur komplett'!W130)</f>
        <v>FMS Soziale Arbeit/Information und Kommunikation</v>
      </c>
      <c r="C130" s="189">
        <f>IF(ISBLANK('Nomenklatur komplett'!X130),"-",'Nomenklatur komplett'!X130)</f>
        <v>15</v>
      </c>
      <c r="D130" s="189">
        <f>IF(ISBLANK('Nomenklatur komplett'!Y130),"-",'Nomenklatur komplett'!Y130)</f>
        <v>65</v>
      </c>
      <c r="E130" s="189">
        <f>IF(ISBLANK('Nomenklatur komplett'!Z130),"-",'Nomenklatur komplett'!Z130)</f>
        <v>1</v>
      </c>
      <c r="F130" s="189">
        <f>IF(ISBLANK('Nomenklatur komplett'!AA130),"-",'Nomenklatur komplett'!AA130)</f>
        <v>3</v>
      </c>
      <c r="G130" s="190">
        <f>IF(ISBLANK('Nomenklatur komplett'!AB130),"-",'Nomenklatur komplett'!AB130)</f>
        <v>0</v>
      </c>
      <c r="H130" s="190">
        <f>IF(ISBLANK('Nomenklatur komplett'!AC130),"-",'Nomenklatur komplett'!AC130)</f>
        <v>0</v>
      </c>
      <c r="L130" s="161">
        <f>IF(ISBLANK('Nomenklatur komplett'!T130),"-",'Nomenklatur komplett'!T130)</f>
        <v>10319900</v>
      </c>
      <c r="M130" s="162" t="str">
        <f>IF(ISBLANK('Nomenklatur komplett'!U130),"-",'Nomenklatur komplett'!U130)</f>
        <v>Gymnasiale Maturität - eidg. nicht anerkannt</v>
      </c>
    </row>
    <row r="131" spans="1:13" x14ac:dyDescent="0.2">
      <c r="A131" s="161">
        <f>IF(ISBLANK('Nomenklatur komplett'!V131),"-",'Nomenklatur komplett'!V131)</f>
        <v>10323200</v>
      </c>
      <c r="B131" s="188" t="str">
        <f>IF(ISBLANK('Nomenklatur komplett'!W131),"-",'Nomenklatur komplett'!W131)</f>
        <v>FMS Soziale Arbeit/Pädagogik</v>
      </c>
      <c r="C131" s="189">
        <f>IF(ISBLANK('Nomenklatur komplett'!X131),"-",'Nomenklatur komplett'!X131)</f>
        <v>15</v>
      </c>
      <c r="D131" s="189">
        <f>IF(ISBLANK('Nomenklatur komplett'!Y131),"-",'Nomenklatur komplett'!Y131)</f>
        <v>65</v>
      </c>
      <c r="E131" s="189">
        <f>IF(ISBLANK('Nomenklatur komplett'!Z131),"-",'Nomenklatur komplett'!Z131)</f>
        <v>1</v>
      </c>
      <c r="F131" s="189">
        <f>IF(ISBLANK('Nomenklatur komplett'!AA131),"-",'Nomenklatur komplett'!AA131)</f>
        <v>3</v>
      </c>
      <c r="G131" s="190">
        <f>IF(ISBLANK('Nomenklatur komplett'!AB131),"-",'Nomenklatur komplett'!AB131)</f>
        <v>0</v>
      </c>
      <c r="H131" s="190">
        <f>IF(ISBLANK('Nomenklatur komplett'!AC131),"-",'Nomenklatur komplett'!AC131)</f>
        <v>0</v>
      </c>
      <c r="L131" s="161">
        <f>IF(ISBLANK('Nomenklatur komplett'!T131),"-",'Nomenklatur komplett'!T131)</f>
        <v>10371000</v>
      </c>
      <c r="M131" s="162" t="str">
        <f>IF(ISBLANK('Nomenklatur komplett'!U131),"-",'Nomenklatur komplett'!U131)</f>
        <v>International Baccalaureate</v>
      </c>
    </row>
    <row r="132" spans="1:13" x14ac:dyDescent="0.2">
      <c r="A132" s="161">
        <f>IF(ISBLANK('Nomenklatur komplett'!V132),"-",'Nomenklatur komplett'!V132)</f>
        <v>10327500</v>
      </c>
      <c r="B132" s="188" t="str">
        <f>IF(ISBLANK('Nomenklatur komplett'!W132),"-",'Nomenklatur komplett'!W132)</f>
        <v>FMS Sport</v>
      </c>
      <c r="C132" s="189">
        <f>IF(ISBLANK('Nomenklatur komplett'!X132),"-",'Nomenklatur komplett'!X132)</f>
        <v>15</v>
      </c>
      <c r="D132" s="189">
        <f>IF(ISBLANK('Nomenklatur komplett'!Y132),"-",'Nomenklatur komplett'!Y132)</f>
        <v>65</v>
      </c>
      <c r="E132" s="189">
        <f>IF(ISBLANK('Nomenklatur komplett'!Z132),"-",'Nomenklatur komplett'!Z132)</f>
        <v>1</v>
      </c>
      <c r="F132" s="189">
        <f>IF(ISBLANK('Nomenklatur komplett'!AA132),"-",'Nomenklatur komplett'!AA132)</f>
        <v>3</v>
      </c>
      <c r="G132" s="190">
        <f>IF(ISBLANK('Nomenklatur komplett'!AB132),"-",'Nomenklatur komplett'!AB132)</f>
        <v>0</v>
      </c>
      <c r="H132" s="190">
        <f>IF(ISBLANK('Nomenklatur komplett'!AC132),"-",'Nomenklatur komplett'!AC132)</f>
        <v>0</v>
      </c>
      <c r="L132" s="161">
        <f>IF(ISBLANK('Nomenklatur komplett'!T132),"-",'Nomenklatur komplett'!T132)</f>
        <v>10311000</v>
      </c>
      <c r="M132" s="162" t="str">
        <f>IF(ISBLANK('Nomenklatur komplett'!U132),"-",'Nomenklatur komplett'!U132)</f>
        <v>MAR Alte Sprachen</v>
      </c>
    </row>
    <row r="133" spans="1:13" x14ac:dyDescent="0.2">
      <c r="A133" s="161">
        <f>IF(ISBLANK('Nomenklatur komplett'!V133),"-",'Nomenklatur komplett'!V133)</f>
        <v>10321500</v>
      </c>
      <c r="B133" s="188" t="str">
        <f>IF(ISBLANK('Nomenklatur komplett'!W133),"-",'Nomenklatur komplett'!W133)</f>
        <v>FMS Wirtschaft</v>
      </c>
      <c r="C133" s="189">
        <f>IF(ISBLANK('Nomenklatur komplett'!X133),"-",'Nomenklatur komplett'!X133)</f>
        <v>15</v>
      </c>
      <c r="D133" s="189">
        <f>IF(ISBLANK('Nomenklatur komplett'!Y133),"-",'Nomenklatur komplett'!Y133)</f>
        <v>65</v>
      </c>
      <c r="E133" s="189">
        <f>IF(ISBLANK('Nomenklatur komplett'!Z133),"-",'Nomenklatur komplett'!Z133)</f>
        <v>1</v>
      </c>
      <c r="F133" s="189">
        <f>IF(ISBLANK('Nomenklatur komplett'!AA133),"-",'Nomenklatur komplett'!AA133)</f>
        <v>3</v>
      </c>
      <c r="G133" s="190">
        <f>IF(ISBLANK('Nomenklatur komplett'!AB133),"-",'Nomenklatur komplett'!AB133)</f>
        <v>0</v>
      </c>
      <c r="H133" s="190">
        <f>IF(ISBLANK('Nomenklatur komplett'!AC133),"-",'Nomenklatur komplett'!AC133)</f>
        <v>0</v>
      </c>
      <c r="L133" s="161">
        <f>IF(ISBLANK('Nomenklatur komplett'!T133),"-",'Nomenklatur komplett'!T133)</f>
        <v>10317000</v>
      </c>
      <c r="M133" s="162" t="str">
        <f>IF(ISBLANK('Nomenklatur komplett'!U133),"-",'Nomenklatur komplett'!U133)</f>
        <v>MAR Bildnerisches Gestalten</v>
      </c>
    </row>
    <row r="134" spans="1:13" x14ac:dyDescent="0.2">
      <c r="A134" s="161">
        <f>IF(ISBLANK('Nomenklatur komplett'!V134),"-",'Nomenklatur komplett'!V134)</f>
        <v>10319900</v>
      </c>
      <c r="B134" s="188" t="str">
        <f>IF(ISBLANK('Nomenklatur komplett'!W134),"-",'Nomenklatur komplett'!W134)</f>
        <v>Gymnasiale Maturität - eidg. nicht anerkannt</v>
      </c>
      <c r="C134" s="189">
        <f>IF(ISBLANK('Nomenklatur komplett'!X134),"-",'Nomenklatur komplett'!X134)</f>
        <v>14</v>
      </c>
      <c r="D134" s="189">
        <f>IF(ISBLANK('Nomenklatur komplett'!Y134),"-",'Nomenklatur komplett'!Y134)</f>
        <v>65</v>
      </c>
      <c r="E134" s="189">
        <f>IF(ISBLANK('Nomenklatur komplett'!Z134),"-",'Nomenklatur komplett'!Z134)</f>
        <v>1</v>
      </c>
      <c r="F134" s="189">
        <f>IF(ISBLANK('Nomenklatur komplett'!AA134),"-",'Nomenklatur komplett'!AA134)</f>
        <v>4</v>
      </c>
      <c r="G134" s="190">
        <f>IF(ISBLANK('Nomenklatur komplett'!AB134),"-",'Nomenklatur komplett'!AB134)</f>
        <v>0</v>
      </c>
      <c r="H134" s="190">
        <f>IF(ISBLANK('Nomenklatur komplett'!AC134),"-",'Nomenklatur komplett'!AC134)</f>
        <v>0</v>
      </c>
      <c r="L134" s="161">
        <f>IF(ISBLANK('Nomenklatur komplett'!T134),"-",'Nomenklatur komplett'!T134)</f>
        <v>10314000</v>
      </c>
      <c r="M134" s="162" t="str">
        <f>IF(ISBLANK('Nomenklatur komplett'!U134),"-",'Nomenklatur komplett'!U134)</f>
        <v>MAR Biologie und Chemie</v>
      </c>
    </row>
    <row r="135" spans="1:13" x14ac:dyDescent="0.2">
      <c r="A135" s="161">
        <f>IF(ISBLANK('Nomenklatur komplett'!V135),"-",'Nomenklatur komplett'!V135)</f>
        <v>10371000</v>
      </c>
      <c r="B135" s="188" t="str">
        <f>IF(ISBLANK('Nomenklatur komplett'!W135),"-",'Nomenklatur komplett'!W135)</f>
        <v>International Baccalaureate</v>
      </c>
      <c r="C135" s="189">
        <f>IF(ISBLANK('Nomenklatur komplett'!X135),"-",'Nomenklatur komplett'!X135)</f>
        <v>14</v>
      </c>
      <c r="D135" s="189">
        <f>IF(ISBLANK('Nomenklatur komplett'!Y135),"-",'Nomenklatur komplett'!Y135)</f>
        <v>65</v>
      </c>
      <c r="E135" s="189">
        <f>IF(ISBLANK('Nomenklatur komplett'!Z135),"-",'Nomenklatur komplett'!Z135)</f>
        <v>1</v>
      </c>
      <c r="F135" s="189">
        <f>IF(ISBLANK('Nomenklatur komplett'!AA135),"-",'Nomenklatur komplett'!AA135)</f>
        <v>4</v>
      </c>
      <c r="G135" s="190">
        <f>IF(ISBLANK('Nomenklatur komplett'!AB135),"-",'Nomenklatur komplett'!AB135)</f>
        <v>0</v>
      </c>
      <c r="H135" s="190">
        <f>IF(ISBLANK('Nomenklatur komplett'!AC135),"-",'Nomenklatur komplett'!AC135)</f>
        <v>0</v>
      </c>
      <c r="L135" s="161">
        <f>IF(ISBLANK('Nomenklatur komplett'!T135),"-",'Nomenklatur komplett'!T135)</f>
        <v>10312000</v>
      </c>
      <c r="M135" s="162" t="str">
        <f>IF(ISBLANK('Nomenklatur komplett'!U135),"-",'Nomenklatur komplett'!U135)</f>
        <v>MAR Eine moderne Sprache</v>
      </c>
    </row>
    <row r="136" spans="1:13" x14ac:dyDescent="0.2">
      <c r="A136" s="161">
        <f>IF(ISBLANK('Nomenklatur komplett'!V136),"-",'Nomenklatur komplett'!V136)</f>
        <v>10311000</v>
      </c>
      <c r="B136" s="188" t="str">
        <f>IF(ISBLANK('Nomenklatur komplett'!W136),"-",'Nomenklatur komplett'!W136)</f>
        <v>MAR Alte Sprachen</v>
      </c>
      <c r="C136" s="189">
        <f>IF(ISBLANK('Nomenklatur komplett'!X136),"-",'Nomenklatur komplett'!X136)</f>
        <v>14</v>
      </c>
      <c r="D136" s="189">
        <f>IF(ISBLANK('Nomenklatur komplett'!Y136),"-",'Nomenklatur komplett'!Y136)</f>
        <v>65</v>
      </c>
      <c r="E136" s="189">
        <f>IF(ISBLANK('Nomenklatur komplett'!Z136),"-",'Nomenklatur komplett'!Z136)</f>
        <v>1</v>
      </c>
      <c r="F136" s="189">
        <f>IF(ISBLANK('Nomenklatur komplett'!AA136),"-",'Nomenklatur komplett'!AA136)</f>
        <v>4</v>
      </c>
      <c r="G136" s="190">
        <f>IF(ISBLANK('Nomenklatur komplett'!AB136),"-",'Nomenklatur komplett'!AB136)</f>
        <v>0</v>
      </c>
      <c r="H136" s="190">
        <f>IF(ISBLANK('Nomenklatur komplett'!AC136),"-",'Nomenklatur komplett'!AC136)</f>
        <v>0</v>
      </c>
      <c r="L136" s="161">
        <f>IF(ISBLANK('Nomenklatur komplett'!T136),"-",'Nomenklatur komplett'!T136)</f>
        <v>10313100</v>
      </c>
      <c r="M136" s="162" t="str">
        <f>IF(ISBLANK('Nomenklatur komplett'!U136),"-",'Nomenklatur komplett'!U136)</f>
        <v>MAR Mathematik und Naturwissenschaften</v>
      </c>
    </row>
    <row r="137" spans="1:13" x14ac:dyDescent="0.2">
      <c r="A137" s="161">
        <f>IF(ISBLANK('Nomenklatur komplett'!V137),"-",'Nomenklatur komplett'!V137)</f>
        <v>10317000</v>
      </c>
      <c r="B137" s="188" t="str">
        <f>IF(ISBLANK('Nomenklatur komplett'!W137),"-",'Nomenklatur komplett'!W137)</f>
        <v>MAR Bildnerisches Gestalten</v>
      </c>
      <c r="C137" s="189">
        <f>IF(ISBLANK('Nomenklatur komplett'!X137),"-",'Nomenklatur komplett'!X137)</f>
        <v>14</v>
      </c>
      <c r="D137" s="189">
        <f>IF(ISBLANK('Nomenklatur komplett'!Y137),"-",'Nomenklatur komplett'!Y137)</f>
        <v>65</v>
      </c>
      <c r="E137" s="189">
        <f>IF(ISBLANK('Nomenklatur komplett'!Z137),"-",'Nomenklatur komplett'!Z137)</f>
        <v>1</v>
      </c>
      <c r="F137" s="189">
        <f>IF(ISBLANK('Nomenklatur komplett'!AA137),"-",'Nomenklatur komplett'!AA137)</f>
        <v>4</v>
      </c>
      <c r="G137" s="190">
        <f>IF(ISBLANK('Nomenklatur komplett'!AB137),"-",'Nomenklatur komplett'!AB137)</f>
        <v>0</v>
      </c>
      <c r="H137" s="190">
        <f>IF(ISBLANK('Nomenklatur komplett'!AC137),"-",'Nomenklatur komplett'!AC137)</f>
        <v>0</v>
      </c>
      <c r="L137" s="161">
        <f>IF(ISBLANK('Nomenklatur komplett'!T137),"-",'Nomenklatur komplett'!T137)</f>
        <v>10318000</v>
      </c>
      <c r="M137" s="162" t="str">
        <f>IF(ISBLANK('Nomenklatur komplett'!U137),"-",'Nomenklatur komplett'!U137)</f>
        <v>MAR Musik</v>
      </c>
    </row>
    <row r="138" spans="1:13" x14ac:dyDescent="0.2">
      <c r="A138" s="161">
        <f>IF(ISBLANK('Nomenklatur komplett'!V138),"-",'Nomenklatur komplett'!V138)</f>
        <v>10314000</v>
      </c>
      <c r="B138" s="188" t="str">
        <f>IF(ISBLANK('Nomenklatur komplett'!W138),"-",'Nomenklatur komplett'!W138)</f>
        <v>MAR Biologie und Chemie</v>
      </c>
      <c r="C138" s="189">
        <f>IF(ISBLANK('Nomenklatur komplett'!X138),"-",'Nomenklatur komplett'!X138)</f>
        <v>14</v>
      </c>
      <c r="D138" s="189">
        <f>IF(ISBLANK('Nomenklatur komplett'!Y138),"-",'Nomenklatur komplett'!Y138)</f>
        <v>65</v>
      </c>
      <c r="E138" s="189">
        <f>IF(ISBLANK('Nomenklatur komplett'!Z138),"-",'Nomenklatur komplett'!Z138)</f>
        <v>1</v>
      </c>
      <c r="F138" s="189">
        <f>IF(ISBLANK('Nomenklatur komplett'!AA138),"-",'Nomenklatur komplett'!AA138)</f>
        <v>4</v>
      </c>
      <c r="G138" s="190">
        <f>IF(ISBLANK('Nomenklatur komplett'!AB138),"-",'Nomenklatur komplett'!AB138)</f>
        <v>0</v>
      </c>
      <c r="H138" s="190">
        <f>IF(ISBLANK('Nomenklatur komplett'!AC138),"-",'Nomenklatur komplett'!AC138)</f>
        <v>0</v>
      </c>
      <c r="L138" s="161">
        <f>IF(ISBLANK('Nomenklatur komplett'!T138),"-",'Nomenklatur komplett'!T138)</f>
        <v>10319000</v>
      </c>
      <c r="M138" s="162" t="str">
        <f>IF(ISBLANK('Nomenklatur komplett'!U138),"-",'Nomenklatur komplett'!U138)</f>
        <v>MAR Ohne nähere Angaben</v>
      </c>
    </row>
    <row r="139" spans="1:13" x14ac:dyDescent="0.2">
      <c r="A139" s="161">
        <f>IF(ISBLANK('Nomenklatur komplett'!V139),"-",'Nomenklatur komplett'!V139)</f>
        <v>10312000</v>
      </c>
      <c r="B139" s="188" t="str">
        <f>IF(ISBLANK('Nomenklatur komplett'!W139),"-",'Nomenklatur komplett'!W139)</f>
        <v>MAR Eine moderne Sprache</v>
      </c>
      <c r="C139" s="189">
        <f>IF(ISBLANK('Nomenklatur komplett'!X139),"-",'Nomenklatur komplett'!X139)</f>
        <v>14</v>
      </c>
      <c r="D139" s="189">
        <f>IF(ISBLANK('Nomenklatur komplett'!Y139),"-",'Nomenklatur komplett'!Y139)</f>
        <v>65</v>
      </c>
      <c r="E139" s="189">
        <f>IF(ISBLANK('Nomenklatur komplett'!Z139),"-",'Nomenklatur komplett'!Z139)</f>
        <v>1</v>
      </c>
      <c r="F139" s="189">
        <f>IF(ISBLANK('Nomenklatur komplett'!AA139),"-",'Nomenklatur komplett'!AA139)</f>
        <v>4</v>
      </c>
      <c r="G139" s="190">
        <f>IF(ISBLANK('Nomenklatur komplett'!AB139),"-",'Nomenklatur komplett'!AB139)</f>
        <v>0</v>
      </c>
      <c r="H139" s="190">
        <f>IF(ISBLANK('Nomenklatur komplett'!AC139),"-",'Nomenklatur komplett'!AC139)</f>
        <v>0</v>
      </c>
      <c r="L139" s="161">
        <f>IF(ISBLANK('Nomenklatur komplett'!T139),"-",'Nomenklatur komplett'!T139)</f>
        <v>10316000</v>
      </c>
      <c r="M139" s="162" t="str">
        <f>IF(ISBLANK('Nomenklatur komplett'!U139),"-",'Nomenklatur komplett'!U139)</f>
        <v>MAR Philosophie, Pädagogik, Psychologie</v>
      </c>
    </row>
    <row r="140" spans="1:13" x14ac:dyDescent="0.2">
      <c r="A140" s="161">
        <f>IF(ISBLANK('Nomenklatur komplett'!V140),"-",'Nomenklatur komplett'!V140)</f>
        <v>10313100</v>
      </c>
      <c r="B140" s="188" t="str">
        <f>IF(ISBLANK('Nomenklatur komplett'!W140),"-",'Nomenklatur komplett'!W140)</f>
        <v>MAR Mathematik und Naturwissenschaften</v>
      </c>
      <c r="C140" s="189">
        <f>IF(ISBLANK('Nomenklatur komplett'!X140),"-",'Nomenklatur komplett'!X140)</f>
        <v>14</v>
      </c>
      <c r="D140" s="189">
        <f>IF(ISBLANK('Nomenklatur komplett'!Y140),"-",'Nomenklatur komplett'!Y140)</f>
        <v>65</v>
      </c>
      <c r="E140" s="189">
        <f>IF(ISBLANK('Nomenklatur komplett'!Z140),"-",'Nomenklatur komplett'!Z140)</f>
        <v>1</v>
      </c>
      <c r="F140" s="189">
        <f>IF(ISBLANK('Nomenklatur komplett'!AA140),"-",'Nomenklatur komplett'!AA140)</f>
        <v>1</v>
      </c>
      <c r="G140" s="190">
        <f>IF(ISBLANK('Nomenklatur komplett'!AB140),"-",'Nomenklatur komplett'!AB140)</f>
        <v>0</v>
      </c>
      <c r="H140" s="190">
        <f>IF(ISBLANK('Nomenklatur komplett'!AC140),"-",'Nomenklatur komplett'!AC140)</f>
        <v>0</v>
      </c>
      <c r="L140" s="161">
        <f>IF(ISBLANK('Nomenklatur komplett'!T140),"-",'Nomenklatur komplett'!T140)</f>
        <v>10313000</v>
      </c>
      <c r="M140" s="162" t="str">
        <f>IF(ISBLANK('Nomenklatur komplett'!U140),"-",'Nomenklatur komplett'!U140)</f>
        <v>MAR Physik und Anwendungen der Mathematik</v>
      </c>
    </row>
    <row r="141" spans="1:13" x14ac:dyDescent="0.2">
      <c r="A141" s="161">
        <f>IF(ISBLANK('Nomenklatur komplett'!V141),"-",'Nomenklatur komplett'!V141)</f>
        <v>10318000</v>
      </c>
      <c r="B141" s="188" t="str">
        <f>IF(ISBLANK('Nomenklatur komplett'!W141),"-",'Nomenklatur komplett'!W141)</f>
        <v>MAR Musik</v>
      </c>
      <c r="C141" s="189">
        <f>IF(ISBLANK('Nomenklatur komplett'!X141),"-",'Nomenklatur komplett'!X141)</f>
        <v>14</v>
      </c>
      <c r="D141" s="189">
        <f>IF(ISBLANK('Nomenklatur komplett'!Y141),"-",'Nomenklatur komplett'!Y141)</f>
        <v>65</v>
      </c>
      <c r="E141" s="189">
        <f>IF(ISBLANK('Nomenklatur komplett'!Z141),"-",'Nomenklatur komplett'!Z141)</f>
        <v>1</v>
      </c>
      <c r="F141" s="189">
        <f>IF(ISBLANK('Nomenklatur komplett'!AA141),"-",'Nomenklatur komplett'!AA141)</f>
        <v>4</v>
      </c>
      <c r="G141" s="190">
        <f>IF(ISBLANK('Nomenklatur komplett'!AB141),"-",'Nomenklatur komplett'!AB141)</f>
        <v>0</v>
      </c>
      <c r="H141" s="190">
        <f>IF(ISBLANK('Nomenklatur komplett'!AC141),"-",'Nomenklatur komplett'!AC141)</f>
        <v>0</v>
      </c>
      <c r="L141" s="161">
        <f>IF(ISBLANK('Nomenklatur komplett'!T141),"-",'Nomenklatur komplett'!T141)</f>
        <v>10315000</v>
      </c>
      <c r="M141" s="162" t="str">
        <f>IF(ISBLANK('Nomenklatur komplett'!U141),"-",'Nomenklatur komplett'!U141)</f>
        <v>MAR Wirtschaft und Recht</v>
      </c>
    </row>
    <row r="142" spans="1:13" x14ac:dyDescent="0.2">
      <c r="A142" s="161">
        <f>IF(ISBLANK('Nomenklatur komplett'!V142),"-",'Nomenklatur komplett'!V142)</f>
        <v>10319000</v>
      </c>
      <c r="B142" s="188" t="str">
        <f>IF(ISBLANK('Nomenklatur komplett'!W142),"-",'Nomenklatur komplett'!W142)</f>
        <v>MAR Ohne nähere Angaben</v>
      </c>
      <c r="C142" s="189">
        <f>IF(ISBLANK('Nomenklatur komplett'!X142),"-",'Nomenklatur komplett'!X142)</f>
        <v>14</v>
      </c>
      <c r="D142" s="189">
        <f>IF(ISBLANK('Nomenklatur komplett'!Y142),"-",'Nomenklatur komplett'!Y142)</f>
        <v>65</v>
      </c>
      <c r="E142" s="189">
        <f>IF(ISBLANK('Nomenklatur komplett'!Z142),"-",'Nomenklatur komplett'!Z142)</f>
        <v>1</v>
      </c>
      <c r="F142" s="189">
        <f>IF(ISBLANK('Nomenklatur komplett'!AA142),"-",'Nomenklatur komplett'!AA142)</f>
        <v>4</v>
      </c>
      <c r="G142" s="190">
        <f>IF(ISBLANK('Nomenklatur komplett'!AB142),"-",'Nomenklatur komplett'!AB142)</f>
        <v>0</v>
      </c>
      <c r="H142" s="190">
        <f>IF(ISBLANK('Nomenklatur komplett'!AC142),"-",'Nomenklatur komplett'!AC142)</f>
        <v>0</v>
      </c>
      <c r="L142" s="161">
        <f>IF(ISBLANK('Nomenklatur komplett'!T142),"-",'Nomenklatur komplett'!T142)</f>
        <v>10364000</v>
      </c>
      <c r="M142" s="162" t="str">
        <f>IF(ISBLANK('Nomenklatur komplett'!U142),"-",'Nomenklatur komplett'!U142)</f>
        <v>Passerelle Berufsmaturität - UH</v>
      </c>
    </row>
    <row r="143" spans="1:13" x14ac:dyDescent="0.2">
      <c r="A143" s="161">
        <f>IF(ISBLANK('Nomenklatur komplett'!V143),"-",'Nomenklatur komplett'!V143)</f>
        <v>10316000</v>
      </c>
      <c r="B143" s="188" t="str">
        <f>IF(ISBLANK('Nomenklatur komplett'!W143),"-",'Nomenklatur komplett'!W143)</f>
        <v>MAR Philosophie, Pädagogik, Psychologie</v>
      </c>
      <c r="C143" s="189">
        <f>IF(ISBLANK('Nomenklatur komplett'!X143),"-",'Nomenklatur komplett'!X143)</f>
        <v>14</v>
      </c>
      <c r="D143" s="189">
        <f>IF(ISBLANK('Nomenklatur komplett'!Y143),"-",'Nomenklatur komplett'!Y143)</f>
        <v>65</v>
      </c>
      <c r="E143" s="189">
        <f>IF(ISBLANK('Nomenklatur komplett'!Z143),"-",'Nomenklatur komplett'!Z143)</f>
        <v>1</v>
      </c>
      <c r="F143" s="189">
        <f>IF(ISBLANK('Nomenklatur komplett'!AA143),"-",'Nomenklatur komplett'!AA143)</f>
        <v>4</v>
      </c>
      <c r="G143" s="190">
        <f>IF(ISBLANK('Nomenklatur komplett'!AB143),"-",'Nomenklatur komplett'!AB143)</f>
        <v>0</v>
      </c>
      <c r="H143" s="190">
        <f>IF(ISBLANK('Nomenklatur komplett'!AC143),"-",'Nomenklatur komplett'!AC143)</f>
        <v>0</v>
      </c>
      <c r="L143" s="161">
        <f>IF(ISBLANK('Nomenklatur komplett'!T143),"-",'Nomenklatur komplett'!T143)</f>
        <v>10364100</v>
      </c>
      <c r="M143" s="162" t="str">
        <f>IF(ISBLANK('Nomenklatur komplett'!U143),"-",'Nomenklatur komplett'!U143)</f>
        <v>Passerelle Fachmaturität - UH</v>
      </c>
    </row>
    <row r="144" spans="1:13" x14ac:dyDescent="0.2">
      <c r="A144" s="161">
        <f>IF(ISBLANK('Nomenklatur komplett'!V144),"-",'Nomenklatur komplett'!V144)</f>
        <v>10313000</v>
      </c>
      <c r="B144" s="188" t="str">
        <f>IF(ISBLANK('Nomenklatur komplett'!W144),"-",'Nomenklatur komplett'!W144)</f>
        <v>MAR Physik und Anwendungen der Mathematik</v>
      </c>
      <c r="C144" s="189">
        <f>IF(ISBLANK('Nomenklatur komplett'!X144),"-",'Nomenklatur komplett'!X144)</f>
        <v>14</v>
      </c>
      <c r="D144" s="189">
        <f>IF(ISBLANK('Nomenklatur komplett'!Y144),"-",'Nomenklatur komplett'!Y144)</f>
        <v>65</v>
      </c>
      <c r="E144" s="189">
        <f>IF(ISBLANK('Nomenklatur komplett'!Z144),"-",'Nomenklatur komplett'!Z144)</f>
        <v>1</v>
      </c>
      <c r="F144" s="189">
        <f>IF(ISBLANK('Nomenklatur komplett'!AA144),"-",'Nomenklatur komplett'!AA144)</f>
        <v>4</v>
      </c>
      <c r="G144" s="190">
        <f>IF(ISBLANK('Nomenklatur komplett'!AB144),"-",'Nomenklatur komplett'!AB144)</f>
        <v>0</v>
      </c>
      <c r="H144" s="190">
        <f>IF(ISBLANK('Nomenklatur komplett'!AC144),"-",'Nomenklatur komplett'!AC144)</f>
        <v>0</v>
      </c>
      <c r="L144" s="161">
        <f>IF(ISBLANK('Nomenklatur komplett'!T144),"-",'Nomenklatur komplett'!T144)</f>
        <v>10372000</v>
      </c>
      <c r="M144" s="162" t="str">
        <f>IF(ISBLANK('Nomenklatur komplett'!U144),"-",'Nomenklatur komplett'!U144)</f>
        <v>Sek. II: MAR nachoblig + ausländ. Bac</v>
      </c>
    </row>
    <row r="145" spans="1:13" x14ac:dyDescent="0.2">
      <c r="A145" s="161">
        <f>IF(ISBLANK('Nomenklatur komplett'!V145),"-",'Nomenklatur komplett'!V145)</f>
        <v>10315000</v>
      </c>
      <c r="B145" s="188" t="str">
        <f>IF(ISBLANK('Nomenklatur komplett'!W145),"-",'Nomenklatur komplett'!W145)</f>
        <v>MAR Wirtschaft und Recht</v>
      </c>
      <c r="C145" s="189">
        <f>IF(ISBLANK('Nomenklatur komplett'!X145),"-",'Nomenklatur komplett'!X145)</f>
        <v>14</v>
      </c>
      <c r="D145" s="189">
        <f>IF(ISBLANK('Nomenklatur komplett'!Y145),"-",'Nomenklatur komplett'!Y145)</f>
        <v>65</v>
      </c>
      <c r="E145" s="189">
        <f>IF(ISBLANK('Nomenklatur komplett'!Z145),"-",'Nomenklatur komplett'!Z145)</f>
        <v>1</v>
      </c>
      <c r="F145" s="189">
        <f>IF(ISBLANK('Nomenklatur komplett'!AA145),"-",'Nomenklatur komplett'!AA145)</f>
        <v>4</v>
      </c>
      <c r="G145" s="190">
        <f>IF(ISBLANK('Nomenklatur komplett'!AB145),"-",'Nomenklatur komplett'!AB145)</f>
        <v>0</v>
      </c>
      <c r="H145" s="190">
        <f>IF(ISBLANK('Nomenklatur komplett'!AC145),"-",'Nomenklatur komplett'!AC145)</f>
        <v>0</v>
      </c>
      <c r="L145" s="161">
        <f>IF(ISBLANK('Nomenklatur komplett'!T145),"-",'Nomenklatur komplett'!T145)</f>
        <v>10362000</v>
      </c>
      <c r="M145" s="162" t="str">
        <f>IF(ISBLANK('Nomenklatur komplett'!U145),"-",'Nomenklatur komplett'!U145)</f>
        <v>Übergangsausbildung Sek. I - Sek. II</v>
      </c>
    </row>
    <row r="146" spans="1:13" x14ac:dyDescent="0.2">
      <c r="A146" s="161">
        <f>IF(ISBLANK('Nomenklatur komplett'!V146),"-",'Nomenklatur komplett'!V146)</f>
        <v>10364000</v>
      </c>
      <c r="B146" s="188" t="str">
        <f>IF(ISBLANK('Nomenklatur komplett'!W146),"-",'Nomenklatur komplett'!W146)</f>
        <v>Passerelle Berufsmaturität - UH</v>
      </c>
      <c r="C146" s="189">
        <f>IF(ISBLANK('Nomenklatur komplett'!X146),"-",'Nomenklatur komplett'!X146)</f>
        <v>15</v>
      </c>
      <c r="D146" s="189">
        <f>IF(ISBLANK('Nomenklatur komplett'!Y146),"-",'Nomenklatur komplett'!Y146)</f>
        <v>65</v>
      </c>
      <c r="E146" s="189">
        <f>IF(ISBLANK('Nomenklatur komplett'!Z146),"-",'Nomenklatur komplett'!Z146)</f>
        <v>1</v>
      </c>
      <c r="F146" s="189">
        <f>IF(ISBLANK('Nomenklatur komplett'!AA146),"-",'Nomenklatur komplett'!AA146)</f>
        <v>1</v>
      </c>
      <c r="G146" s="190">
        <f>IF(ISBLANK('Nomenklatur komplett'!AB146),"-",'Nomenklatur komplett'!AB146)</f>
        <v>0</v>
      </c>
      <c r="H146" s="190">
        <f>IF(ISBLANK('Nomenklatur komplett'!AC146),"-",'Nomenklatur komplett'!AC146)</f>
        <v>0</v>
      </c>
      <c r="L146" s="161">
        <f>IF(ISBLANK('Nomenklatur komplett'!T146),"-",'Nomenklatur komplett'!T146)</f>
        <v>0</v>
      </c>
      <c r="M146" s="162" t="str">
        <f>IF(ISBLANK('Nomenklatur komplett'!U146),"-",'Nomenklatur komplett'!U146)</f>
        <v>### BERUFSBILDUNG (SEK II) ###</v>
      </c>
    </row>
    <row r="147" spans="1:13" x14ac:dyDescent="0.2">
      <c r="A147" s="161">
        <f>IF(ISBLANK('Nomenklatur komplett'!V147),"-",'Nomenklatur komplett'!V147)</f>
        <v>10364100</v>
      </c>
      <c r="B147" s="188" t="str">
        <f>IF(ISBLANK('Nomenklatur komplett'!W147),"-",'Nomenklatur komplett'!W147)</f>
        <v>Passerelle Fachmaturität - UH</v>
      </c>
      <c r="C147" s="189">
        <f>IF(ISBLANK('Nomenklatur komplett'!X147),"-",'Nomenklatur komplett'!X147)</f>
        <v>15</v>
      </c>
      <c r="D147" s="189">
        <f>IF(ISBLANK('Nomenklatur komplett'!Y147),"-",'Nomenklatur komplett'!Y147)</f>
        <v>65</v>
      </c>
      <c r="E147" s="189">
        <f>IF(ISBLANK('Nomenklatur komplett'!Z147),"-",'Nomenklatur komplett'!Z147)</f>
        <v>1</v>
      </c>
      <c r="F147" s="189">
        <f>IF(ISBLANK('Nomenklatur komplett'!AA147),"-",'Nomenklatur komplett'!AA147)</f>
        <v>1</v>
      </c>
      <c r="G147" s="190">
        <f>IF(ISBLANK('Nomenklatur komplett'!AB147),"-",'Nomenklatur komplett'!AB147)</f>
        <v>0</v>
      </c>
      <c r="H147" s="190">
        <f>IF(ISBLANK('Nomenklatur komplett'!AC147),"-",'Nomenklatur komplett'!AC147)</f>
        <v>0</v>
      </c>
      <c r="L147" s="161">
        <f>IF(ISBLANK('Nomenklatur komplett'!T147),"-",'Nomenklatur komplett'!T147)</f>
        <v>46070000</v>
      </c>
      <c r="M147" s="162" t="str">
        <f>IF(ISBLANK('Nomenklatur komplett'!U147),"-",'Nomenklatur komplett'!U147)</f>
        <v>Assistent/in Gesundheit und Soziales EBA</v>
      </c>
    </row>
    <row r="148" spans="1:13" x14ac:dyDescent="0.2">
      <c r="A148" s="161">
        <f>IF(ISBLANK('Nomenklatur komplett'!V148),"-",'Nomenklatur komplett'!V148)</f>
        <v>10372000</v>
      </c>
      <c r="B148" s="188" t="str">
        <f>IF(ISBLANK('Nomenklatur komplett'!W148),"-",'Nomenklatur komplett'!W148)</f>
        <v>Sek. II: MAR nachoblig + ausländ. Bac</v>
      </c>
      <c r="C148" s="189">
        <f>IF(ISBLANK('Nomenklatur komplett'!X148),"-",'Nomenklatur komplett'!X148)</f>
        <v>14</v>
      </c>
      <c r="D148" s="189">
        <f>IF(ISBLANK('Nomenklatur komplett'!Y148),"-",'Nomenklatur komplett'!Y148)</f>
        <v>65</v>
      </c>
      <c r="E148" s="189">
        <f>IF(ISBLANK('Nomenklatur komplett'!Z148),"-",'Nomenklatur komplett'!Z148)</f>
        <v>1</v>
      </c>
      <c r="F148" s="189">
        <f>IF(ISBLANK('Nomenklatur komplett'!AA148),"-",'Nomenklatur komplett'!AA148)</f>
        <v>4</v>
      </c>
      <c r="G148" s="190">
        <f>IF(ISBLANK('Nomenklatur komplett'!AB148),"-",'Nomenklatur komplett'!AB148)</f>
        <v>0</v>
      </c>
      <c r="H148" s="190">
        <f>IF(ISBLANK('Nomenklatur komplett'!AC148),"-",'Nomenklatur komplett'!AC148)</f>
        <v>0</v>
      </c>
      <c r="L148" s="161">
        <f>IF(ISBLANK('Nomenklatur komplett'!T148),"-",'Nomenklatur komplett'!T148)</f>
        <v>27140000</v>
      </c>
      <c r="M148" s="162" t="str">
        <f>IF(ISBLANK('Nomenklatur komplett'!U148),"-",'Nomenklatur komplett'!U148)</f>
        <v>Automatiker/in EFZ</v>
      </c>
    </row>
    <row r="149" spans="1:13" x14ac:dyDescent="0.2">
      <c r="A149" s="161">
        <f>IF(ISBLANK('Nomenklatur komplett'!V149),"-",'Nomenklatur komplett'!V149)</f>
        <v>10362000</v>
      </c>
      <c r="B149" s="188" t="str">
        <f>IF(ISBLANK('Nomenklatur komplett'!W149),"-",'Nomenklatur komplett'!W149)</f>
        <v>Übergangsausbildung Sek. I - Sek. II</v>
      </c>
      <c r="C149" s="189">
        <f>IF(ISBLANK('Nomenklatur komplett'!X149),"-",'Nomenklatur komplett'!X149)</f>
        <v>15</v>
      </c>
      <c r="D149" s="189">
        <f>IF(ISBLANK('Nomenklatur komplett'!Y149),"-",'Nomenklatur komplett'!Y149)</f>
        <v>65</v>
      </c>
      <c r="E149" s="189">
        <f>IF(ISBLANK('Nomenklatur komplett'!Z149),"-",'Nomenklatur komplett'!Z149)</f>
        <v>1</v>
      </c>
      <c r="F149" s="189">
        <f>IF(ISBLANK('Nomenklatur komplett'!AA149),"-",'Nomenklatur komplett'!AA149)</f>
        <v>2</v>
      </c>
      <c r="G149" s="190">
        <f>IF(ISBLANK('Nomenklatur komplett'!AB149),"-",'Nomenklatur komplett'!AB149)</f>
        <v>0</v>
      </c>
      <c r="H149" s="190">
        <f>IF(ISBLANK('Nomenklatur komplett'!AC149),"-",'Nomenklatur komplett'!AC149)</f>
        <v>0</v>
      </c>
      <c r="L149" s="161">
        <f>IF(ISBLANK('Nomenklatur komplett'!T149),"-",'Nomenklatur komplett'!T149)</f>
        <v>27260000</v>
      </c>
      <c r="M149" s="162" t="str">
        <f>IF(ISBLANK('Nomenklatur komplett'!U149),"-",'Nomenklatur komplett'!U149)</f>
        <v>Automobil-Assistent/in EBA</v>
      </c>
    </row>
    <row r="150" spans="1:13" x14ac:dyDescent="0.2">
      <c r="A150" s="161">
        <f>IF(ISBLANK('Nomenklatur komplett'!V150),"-",'Nomenklatur komplett'!V150)</f>
        <v>0</v>
      </c>
      <c r="B150" s="188" t="str">
        <f>IF(ISBLANK('Nomenklatur komplett'!W150),"-",'Nomenklatur komplett'!W150)</f>
        <v>### BERUFSBILDUNG (SEK II) ###</v>
      </c>
      <c r="C150" s="189">
        <f>IF(ISBLANK('Nomenklatur komplett'!X150),"-",'Nomenklatur komplett'!X150)</f>
        <v>0</v>
      </c>
      <c r="D150" s="189">
        <f>IF(ISBLANK('Nomenklatur komplett'!Y150),"-",'Nomenklatur komplett'!Y150)</f>
        <v>0</v>
      </c>
      <c r="E150" s="189">
        <f>IF(ISBLANK('Nomenklatur komplett'!Z150),"-",'Nomenklatur komplett'!Z150)</f>
        <v>0</v>
      </c>
      <c r="F150" s="189">
        <f>IF(ISBLANK('Nomenklatur komplett'!AA150),"-",'Nomenklatur komplett'!AA150)</f>
        <v>0</v>
      </c>
      <c r="G150" s="190">
        <f>IF(ISBLANK('Nomenklatur komplett'!AB150),"-",'Nomenklatur komplett'!AB150)</f>
        <v>0</v>
      </c>
      <c r="H150" s="190">
        <f>IF(ISBLANK('Nomenklatur komplett'!AC150),"-",'Nomenklatur komplett'!AC150)</f>
        <v>0</v>
      </c>
      <c r="L150" s="161">
        <f>IF(ISBLANK('Nomenklatur komplett'!T150),"-",'Nomenklatur komplett'!T150)</f>
        <v>27270099</v>
      </c>
      <c r="M150" s="162" t="str">
        <f>IF(ISBLANK('Nomenklatur komplett'!U150),"-",'Nomenklatur komplett'!U150)</f>
        <v>Automobil-Fachmann/-frau EFZ - Ohne nähere Angaben</v>
      </c>
    </row>
    <row r="151" spans="1:13" x14ac:dyDescent="0.2">
      <c r="A151" s="161">
        <f>IF(ISBLANK('Nomenklatur komplett'!V151),"-",'Nomenklatur komplett'!V151)</f>
        <v>33260000</v>
      </c>
      <c r="B151" s="188" t="str">
        <f>IF(ISBLANK('Nomenklatur komplett'!W151),"-",'Nomenklatur komplett'!W151)</f>
        <v>Abdichter/in EFZ</v>
      </c>
      <c r="C151" s="189">
        <f>IF(ISBLANK('Nomenklatur komplett'!X151),"-",'Nomenklatur komplett'!X151)</f>
        <v>14</v>
      </c>
      <c r="D151" s="189">
        <f>IF(ISBLANK('Nomenklatur komplett'!Y151),"-",'Nomenklatur komplett'!Y151)</f>
        <v>65</v>
      </c>
      <c r="E151" s="189">
        <f>IF(ISBLANK('Nomenklatur komplett'!Z151),"-",'Nomenklatur komplett'!Z151)</f>
        <v>1</v>
      </c>
      <c r="F151" s="189">
        <f>IF(ISBLANK('Nomenklatur komplett'!AA151),"-",'Nomenklatur komplett'!AA151)</f>
        <v>3</v>
      </c>
      <c r="G151" s="190">
        <f>IF(ISBLANK('Nomenklatur komplett'!AB151),"-",'Nomenklatur komplett'!AB151)</f>
        <v>0</v>
      </c>
      <c r="H151" s="190">
        <f>IF(ISBLANK('Nomenklatur komplett'!AC151),"-",'Nomenklatur komplett'!AC151)</f>
        <v>0</v>
      </c>
      <c r="L151" s="161">
        <f>IF(ISBLANK('Nomenklatur komplett'!T151),"-",'Nomenklatur komplett'!T151)</f>
        <v>27220099</v>
      </c>
      <c r="M151" s="162" t="str">
        <f>IF(ISBLANK('Nomenklatur komplett'!U151),"-",'Nomenklatur komplett'!U151)</f>
        <v>Automobil-Mechatroniker/in EFZ - Ohne nähere Angaben</v>
      </c>
    </row>
    <row r="152" spans="1:13" x14ac:dyDescent="0.2">
      <c r="A152" s="161">
        <f>IF(ISBLANK('Nomenklatur komplett'!V152),"-",'Nomenklatur komplett'!V152)</f>
        <v>33261000</v>
      </c>
      <c r="B152" s="188" t="str">
        <f>IF(ISBLANK('Nomenklatur komplett'!W152),"-",'Nomenklatur komplett'!W152)</f>
        <v>Abdichtungspraktiker/in EBA</v>
      </c>
      <c r="C152" s="189">
        <f>IF(ISBLANK('Nomenklatur komplett'!X152),"-",'Nomenklatur komplett'!X152)</f>
        <v>14</v>
      </c>
      <c r="D152" s="189">
        <f>IF(ISBLANK('Nomenklatur komplett'!Y152),"-",'Nomenklatur komplett'!Y152)</f>
        <v>65</v>
      </c>
      <c r="E152" s="189">
        <f>IF(ISBLANK('Nomenklatur komplett'!Z152),"-",'Nomenklatur komplett'!Z152)</f>
        <v>1</v>
      </c>
      <c r="F152" s="189">
        <f>IF(ISBLANK('Nomenklatur komplett'!AA152),"-",'Nomenklatur komplett'!AA152)</f>
        <v>2</v>
      </c>
      <c r="G152" s="190">
        <f>IF(ISBLANK('Nomenklatur komplett'!AB152),"-",'Nomenklatur komplett'!AB152)</f>
        <v>0</v>
      </c>
      <c r="H152" s="190">
        <f>IF(ISBLANK('Nomenklatur komplett'!AC152),"-",'Nomenklatur komplett'!AC152)</f>
        <v>0</v>
      </c>
      <c r="L152" s="161">
        <f>IF(ISBLANK('Nomenklatur komplett'!T152),"-",'Nomenklatur komplett'!T152)</f>
        <v>38110000</v>
      </c>
      <c r="M152" s="162" t="str">
        <f>IF(ISBLANK('Nomenklatur komplett'!U152),"-",'Nomenklatur komplett'!U152)</f>
        <v>Büroassistent/in EBA</v>
      </c>
    </row>
    <row r="153" spans="1:13" x14ac:dyDescent="0.2">
      <c r="A153" s="161">
        <f>IF(ISBLANK('Nomenklatur komplett'!V153),"-",'Nomenklatur komplett'!V153)</f>
        <v>11160001</v>
      </c>
      <c r="B153" s="188" t="str">
        <f>IF(ISBLANK('Nomenklatur komplett'!W153),"-",'Nomenklatur komplett'!W153)</f>
        <v>Agrarpraktiker/in EBA - Landwirtschaft</v>
      </c>
      <c r="C153" s="189">
        <f>IF(ISBLANK('Nomenklatur komplett'!X153),"-",'Nomenklatur komplett'!X153)</f>
        <v>14</v>
      </c>
      <c r="D153" s="189">
        <f>IF(ISBLANK('Nomenklatur komplett'!Y153),"-",'Nomenklatur komplett'!Y153)</f>
        <v>65</v>
      </c>
      <c r="E153" s="189">
        <f>IF(ISBLANK('Nomenklatur komplett'!Z153),"-",'Nomenklatur komplett'!Z153)</f>
        <v>1</v>
      </c>
      <c r="F153" s="189">
        <f>IF(ISBLANK('Nomenklatur komplett'!AA153),"-",'Nomenklatur komplett'!AA153)</f>
        <v>2</v>
      </c>
      <c r="G153" s="190">
        <f>IF(ISBLANK('Nomenklatur komplett'!AB153),"-",'Nomenklatur komplett'!AB153)</f>
        <v>0</v>
      </c>
      <c r="H153" s="190">
        <f>IF(ISBLANK('Nomenklatur komplett'!AC153),"-",'Nomenklatur komplett'!AC153)</f>
        <v>0</v>
      </c>
      <c r="L153" s="161">
        <f>IF(ISBLANK('Nomenklatur komplett'!T153),"-",'Nomenklatur komplett'!T153)</f>
        <v>44010000</v>
      </c>
      <c r="M153" s="162" t="str">
        <f>IF(ISBLANK('Nomenklatur komplett'!U153),"-",'Nomenklatur komplett'!U153)</f>
        <v>Coiffeur/-euse EFZ</v>
      </c>
    </row>
    <row r="154" spans="1:13" x14ac:dyDescent="0.2">
      <c r="A154" s="161">
        <f>IF(ISBLANK('Nomenklatur komplett'!V154),"-",'Nomenklatur komplett'!V154)</f>
        <v>11160000</v>
      </c>
      <c r="B154" s="188" t="str">
        <f>IF(ISBLANK('Nomenklatur komplett'!W154),"-",'Nomenklatur komplett'!W154)</f>
        <v>Agrarpraktiker/in EBA - Ohne nähere Angaben</v>
      </c>
      <c r="C154" s="189">
        <f>IF(ISBLANK('Nomenklatur komplett'!X154),"-",'Nomenklatur komplett'!X154)</f>
        <v>14</v>
      </c>
      <c r="D154" s="189">
        <f>IF(ISBLANK('Nomenklatur komplett'!Y154),"-",'Nomenklatur komplett'!Y154)</f>
        <v>65</v>
      </c>
      <c r="E154" s="189">
        <f>IF(ISBLANK('Nomenklatur komplett'!Z154),"-",'Nomenklatur komplett'!Z154)</f>
        <v>1</v>
      </c>
      <c r="F154" s="189">
        <f>IF(ISBLANK('Nomenklatur komplett'!AA154),"-",'Nomenklatur komplett'!AA154)</f>
        <v>2</v>
      </c>
      <c r="G154" s="190">
        <f>IF(ISBLANK('Nomenklatur komplett'!AB154),"-",'Nomenklatur komplett'!AB154)</f>
        <v>0</v>
      </c>
      <c r="H154" s="190">
        <f>IF(ISBLANK('Nomenklatur komplett'!AC154),"-",'Nomenklatur komplett'!AC154)</f>
        <v>0</v>
      </c>
      <c r="L154" s="161">
        <f>IF(ISBLANK('Nomenklatur komplett'!T154),"-",'Nomenklatur komplett'!T154)</f>
        <v>39060099</v>
      </c>
      <c r="M154" s="162" t="str">
        <f>IF(ISBLANK('Nomenklatur komplett'!U154),"-",'Nomenklatur komplett'!U154)</f>
        <v>Detailhandelsassistent/in EBA - Ohne nähere Angaben</v>
      </c>
    </row>
    <row r="155" spans="1:13" x14ac:dyDescent="0.2">
      <c r="A155" s="161">
        <f>IF(ISBLANK('Nomenklatur komplett'!V155),"-",'Nomenklatur komplett'!V155)</f>
        <v>11160002</v>
      </c>
      <c r="B155" s="188" t="str">
        <f>IF(ISBLANK('Nomenklatur komplett'!W155),"-",'Nomenklatur komplett'!W155)</f>
        <v>Agrarpraktiker/in EBA - Spezialkulturen</v>
      </c>
      <c r="C155" s="189">
        <f>IF(ISBLANK('Nomenklatur komplett'!X155),"-",'Nomenklatur komplett'!X155)</f>
        <v>14</v>
      </c>
      <c r="D155" s="189">
        <f>IF(ISBLANK('Nomenklatur komplett'!Y155),"-",'Nomenklatur komplett'!Y155)</f>
        <v>65</v>
      </c>
      <c r="E155" s="189">
        <f>IF(ISBLANK('Nomenklatur komplett'!Z155),"-",'Nomenklatur komplett'!Z155)</f>
        <v>1</v>
      </c>
      <c r="F155" s="189">
        <f>IF(ISBLANK('Nomenklatur komplett'!AA155),"-",'Nomenklatur komplett'!AA155)</f>
        <v>2</v>
      </c>
      <c r="G155" s="190">
        <f>IF(ISBLANK('Nomenklatur komplett'!AB155),"-",'Nomenklatur komplett'!AB155)</f>
        <v>0</v>
      </c>
      <c r="H155" s="190">
        <f>IF(ISBLANK('Nomenklatur komplett'!AC155),"-",'Nomenklatur komplett'!AC155)</f>
        <v>0</v>
      </c>
      <c r="L155" s="161">
        <f>IF(ISBLANK('Nomenklatur komplett'!T155),"-",'Nomenklatur komplett'!T155)</f>
        <v>39070099</v>
      </c>
      <c r="M155" s="162" t="str">
        <f>IF(ISBLANK('Nomenklatur komplett'!U155),"-",'Nomenklatur komplett'!U155)</f>
        <v>Detailhandelsfachmann/-frau EFZ - Beratung - Ohne nähere Angaben</v>
      </c>
    </row>
    <row r="156" spans="1:13" x14ac:dyDescent="0.2">
      <c r="A156" s="161">
        <f>IF(ISBLANK('Nomenklatur komplett'!V156),"-",'Nomenklatur komplett'!V156)</f>
        <v>11160003</v>
      </c>
      <c r="B156" s="188" t="str">
        <f>IF(ISBLANK('Nomenklatur komplett'!W156),"-",'Nomenklatur komplett'!W156)</f>
        <v>Agrarpraktiker/in EBA - Weinbereitung</v>
      </c>
      <c r="C156" s="189">
        <f>IF(ISBLANK('Nomenklatur komplett'!X156),"-",'Nomenklatur komplett'!X156)</f>
        <v>14</v>
      </c>
      <c r="D156" s="189">
        <f>IF(ISBLANK('Nomenklatur komplett'!Y156),"-",'Nomenklatur komplett'!Y156)</f>
        <v>65</v>
      </c>
      <c r="E156" s="189">
        <f>IF(ISBLANK('Nomenklatur komplett'!Z156),"-",'Nomenklatur komplett'!Z156)</f>
        <v>1</v>
      </c>
      <c r="F156" s="189">
        <f>IF(ISBLANK('Nomenklatur komplett'!AA156),"-",'Nomenklatur komplett'!AA156)</f>
        <v>2</v>
      </c>
      <c r="G156" s="190">
        <f>IF(ISBLANK('Nomenklatur komplett'!AB156),"-",'Nomenklatur komplett'!AB156)</f>
        <v>0</v>
      </c>
      <c r="H156" s="190">
        <f>IF(ISBLANK('Nomenklatur komplett'!AC156),"-",'Nomenklatur komplett'!AC156)</f>
        <v>0</v>
      </c>
      <c r="L156" s="161">
        <f>IF(ISBLANK('Nomenklatur komplett'!T156),"-",'Nomenklatur komplett'!T156)</f>
        <v>27660000</v>
      </c>
      <c r="M156" s="162" t="str">
        <f>IF(ISBLANK('Nomenklatur komplett'!U156),"-",'Nomenklatur komplett'!U156)</f>
        <v>Elektroinstallateur/in EFZ</v>
      </c>
    </row>
    <row r="157" spans="1:13" x14ac:dyDescent="0.2">
      <c r="A157" s="161">
        <f>IF(ISBLANK('Nomenklatur komplett'!V157),"-",'Nomenklatur komplett'!V157)</f>
        <v>27055000</v>
      </c>
      <c r="B157" s="188" t="str">
        <f>IF(ISBLANK('Nomenklatur komplett'!W157),"-",'Nomenklatur komplett'!W157)</f>
        <v>Anlagen- und Apparatebauer/in EFZ</v>
      </c>
      <c r="C157" s="189">
        <f>IF(ISBLANK('Nomenklatur komplett'!X157),"-",'Nomenklatur komplett'!X157)</f>
        <v>14</v>
      </c>
      <c r="D157" s="189">
        <f>IF(ISBLANK('Nomenklatur komplett'!Y157),"-",'Nomenklatur komplett'!Y157)</f>
        <v>65</v>
      </c>
      <c r="E157" s="189">
        <f>IF(ISBLANK('Nomenklatur komplett'!Z157),"-",'Nomenklatur komplett'!Z157)</f>
        <v>1</v>
      </c>
      <c r="F157" s="189">
        <f>IF(ISBLANK('Nomenklatur komplett'!AA157),"-",'Nomenklatur komplett'!AA157)</f>
        <v>4</v>
      </c>
      <c r="G157" s="190">
        <f>IF(ISBLANK('Nomenklatur komplett'!AB157),"-",'Nomenklatur komplett'!AB157)</f>
        <v>0</v>
      </c>
      <c r="H157" s="190">
        <f>IF(ISBLANK('Nomenklatur komplett'!AC157),"-",'Nomenklatur komplett'!AC157)</f>
        <v>0</v>
      </c>
      <c r="L157" s="161">
        <f>IF(ISBLANK('Nomenklatur komplett'!T157),"-",'Nomenklatur komplett'!T157)</f>
        <v>27730000</v>
      </c>
      <c r="M157" s="162" t="str">
        <f>IF(ISBLANK('Nomenklatur komplett'!U157),"-",'Nomenklatur komplett'!U157)</f>
        <v>Elektroniker/in EFZ</v>
      </c>
    </row>
    <row r="158" spans="1:13" x14ac:dyDescent="0.2">
      <c r="A158" s="161">
        <f>IF(ISBLANK('Nomenklatur komplett'!V158),"-",'Nomenklatur komplett'!V158)</f>
        <v>27060000</v>
      </c>
      <c r="B158" s="188" t="str">
        <f>IF(ISBLANK('Nomenklatur komplett'!W158),"-",'Nomenklatur komplett'!W158)</f>
        <v>Anlagenführer/in EFZ</v>
      </c>
      <c r="C158" s="189">
        <f>IF(ISBLANK('Nomenklatur komplett'!X158),"-",'Nomenklatur komplett'!X158)</f>
        <v>14</v>
      </c>
      <c r="D158" s="189">
        <f>IF(ISBLANK('Nomenklatur komplett'!Y158),"-",'Nomenklatur komplett'!Y158)</f>
        <v>65</v>
      </c>
      <c r="E158" s="189">
        <f>IF(ISBLANK('Nomenklatur komplett'!Z158),"-",'Nomenklatur komplett'!Z158)</f>
        <v>1</v>
      </c>
      <c r="F158" s="189">
        <f>IF(ISBLANK('Nomenklatur komplett'!AA158),"-",'Nomenklatur komplett'!AA158)</f>
        <v>4</v>
      </c>
      <c r="G158" s="190">
        <f>IF(ISBLANK('Nomenklatur komplett'!AB158),"-",'Nomenklatur komplett'!AB158)</f>
        <v>0</v>
      </c>
      <c r="H158" s="190">
        <f>IF(ISBLANK('Nomenklatur komplett'!AC158),"-",'Nomenklatur komplett'!AC158)</f>
        <v>0</v>
      </c>
      <c r="L158" s="161">
        <f>IF(ISBLANK('Nomenklatur komplett'!T158),"-",'Nomenklatur komplett'!T158)</f>
        <v>30210000</v>
      </c>
      <c r="M158" s="162" t="str">
        <f>IF(ISBLANK('Nomenklatur komplett'!U158),"-",'Nomenklatur komplett'!U158)</f>
        <v>Entwässerungspraktiker/in EBA</v>
      </c>
    </row>
    <row r="159" spans="1:13" x14ac:dyDescent="0.2">
      <c r="A159" s="161">
        <f>IF(ISBLANK('Nomenklatur komplett'!V159),"-",'Nomenklatur komplett'!V159)</f>
        <v>26141000</v>
      </c>
      <c r="B159" s="188" t="str">
        <f>IF(ISBLANK('Nomenklatur komplett'!W159),"-",'Nomenklatur komplett'!W159)</f>
        <v>Apparateglasbläser/in EFZ</v>
      </c>
      <c r="C159" s="189">
        <f>IF(ISBLANK('Nomenklatur komplett'!X159),"-",'Nomenklatur komplett'!X159)</f>
        <v>16</v>
      </c>
      <c r="D159" s="189">
        <f>IF(ISBLANK('Nomenklatur komplett'!Y159),"-",'Nomenklatur komplett'!Y159)</f>
        <v>65</v>
      </c>
      <c r="E159" s="189">
        <f>IF(ISBLANK('Nomenklatur komplett'!Z159),"-",'Nomenklatur komplett'!Z159)</f>
        <v>1</v>
      </c>
      <c r="F159" s="189">
        <f>IF(ISBLANK('Nomenklatur komplett'!AA159),"-",'Nomenklatur komplett'!AA159)</f>
        <v>3</v>
      </c>
      <c r="G159" s="190">
        <f>IF(ISBLANK('Nomenklatur komplett'!AB159),"-",'Nomenklatur komplett'!AB159)</f>
        <v>0</v>
      </c>
      <c r="H159" s="190">
        <f>IF(ISBLANK('Nomenklatur komplett'!AC159),"-",'Nomenklatur komplett'!AC159)</f>
        <v>0</v>
      </c>
      <c r="L159" s="161">
        <f>IF(ISBLANK('Nomenklatur komplett'!T159),"-",'Nomenklatur komplett'!T159)</f>
        <v>30200000</v>
      </c>
      <c r="M159" s="162" t="str">
        <f>IF(ISBLANK('Nomenklatur komplett'!U159),"-",'Nomenklatur komplett'!U159)</f>
        <v>Entwässerungstechnologe/-technologin EFZ</v>
      </c>
    </row>
    <row r="160" spans="1:13" x14ac:dyDescent="0.2">
      <c r="A160" s="161">
        <f>IF(ISBLANK('Nomenklatur komplett'!V160),"-",'Nomenklatur komplett'!V160)</f>
        <v>35050000</v>
      </c>
      <c r="B160" s="188" t="str">
        <f>IF(ISBLANK('Nomenklatur komplett'!W160),"-",'Nomenklatur komplett'!W160)</f>
        <v>Architekturmodellbauer/in</v>
      </c>
      <c r="C160" s="189">
        <f>IF(ISBLANK('Nomenklatur komplett'!X160),"-",'Nomenklatur komplett'!X160)</f>
        <v>14</v>
      </c>
      <c r="D160" s="189">
        <f>IF(ISBLANK('Nomenklatur komplett'!Y160),"-",'Nomenklatur komplett'!Y160)</f>
        <v>65</v>
      </c>
      <c r="E160" s="189">
        <f>IF(ISBLANK('Nomenklatur komplett'!Z160),"-",'Nomenklatur komplett'!Z160)</f>
        <v>1</v>
      </c>
      <c r="F160" s="189">
        <f>IF(ISBLANK('Nomenklatur komplett'!AA160),"-",'Nomenklatur komplett'!AA160)</f>
        <v>4</v>
      </c>
      <c r="G160" s="190">
        <f>IF(ISBLANK('Nomenklatur komplett'!AB160),"-",'Nomenklatur komplett'!AB160)</f>
        <v>0</v>
      </c>
      <c r="H160" s="190">
        <f>IF(ISBLANK('Nomenklatur komplett'!AC160),"-",'Nomenklatur komplett'!AC160)</f>
        <v>0</v>
      </c>
      <c r="L160" s="161">
        <f>IF(ISBLANK('Nomenklatur komplett'!T160),"-",'Nomenklatur komplett'!T160)</f>
        <v>46280000</v>
      </c>
      <c r="M160" s="162" t="str">
        <f>IF(ISBLANK('Nomenklatur komplett'!U160),"-",'Nomenklatur komplett'!U160)</f>
        <v>Fachmann/-frau Gesundheit EFZ</v>
      </c>
    </row>
    <row r="161" spans="1:13" x14ac:dyDescent="0.2">
      <c r="A161" s="161">
        <f>IF(ISBLANK('Nomenklatur komplett'!V161),"-",'Nomenklatur komplett'!V161)</f>
        <v>35051000</v>
      </c>
      <c r="B161" s="188" t="str">
        <f>IF(ISBLANK('Nomenklatur komplett'!W161),"-",'Nomenklatur komplett'!W161)</f>
        <v>Architekturmodellbauer/in EFZ</v>
      </c>
      <c r="C161" s="189">
        <f>IF(ISBLANK('Nomenklatur komplett'!X161),"-",'Nomenklatur komplett'!X161)</f>
        <v>14</v>
      </c>
      <c r="D161" s="189">
        <f>IF(ISBLANK('Nomenklatur komplett'!Y161),"-",'Nomenklatur komplett'!Y161)</f>
        <v>65</v>
      </c>
      <c r="E161" s="189">
        <f>IF(ISBLANK('Nomenklatur komplett'!Z161),"-",'Nomenklatur komplett'!Z161)</f>
        <v>1</v>
      </c>
      <c r="F161" s="189">
        <f>IF(ISBLANK('Nomenklatur komplett'!AA161),"-",'Nomenklatur komplett'!AA161)</f>
        <v>4</v>
      </c>
      <c r="G161" s="190">
        <f>IF(ISBLANK('Nomenklatur komplett'!AB161),"-",'Nomenklatur komplett'!AB161)</f>
        <v>0</v>
      </c>
      <c r="H161" s="190">
        <f>IF(ISBLANK('Nomenklatur komplett'!AC161),"-",'Nomenklatur komplett'!AC161)</f>
        <v>0</v>
      </c>
      <c r="L161" s="161">
        <f>IF(ISBLANK('Nomenklatur komplett'!T161),"-",'Nomenklatur komplett'!T161)</f>
        <v>42140000</v>
      </c>
      <c r="M161" s="162" t="str">
        <f>IF(ISBLANK('Nomenklatur komplett'!U161),"-",'Nomenklatur komplett'!U161)</f>
        <v>Fachmann/-frau Hauswirtschaft EFZ</v>
      </c>
    </row>
    <row r="162" spans="1:13" x14ac:dyDescent="0.2">
      <c r="A162" s="161">
        <f>IF(ISBLANK('Nomenklatur komplett'!V162),"-",'Nomenklatur komplett'!V162)</f>
        <v>46070000</v>
      </c>
      <c r="B162" s="188" t="str">
        <f>IF(ISBLANK('Nomenklatur komplett'!W162),"-",'Nomenklatur komplett'!W162)</f>
        <v>Assistent/in Gesundheit und Soziales EBA</v>
      </c>
      <c r="C162" s="189">
        <f>IF(ISBLANK('Nomenklatur komplett'!X162),"-",'Nomenklatur komplett'!X162)</f>
        <v>14</v>
      </c>
      <c r="D162" s="189">
        <f>IF(ISBLANK('Nomenklatur komplett'!Y162),"-",'Nomenklatur komplett'!Y162)</f>
        <v>65</v>
      </c>
      <c r="E162" s="189">
        <f>IF(ISBLANK('Nomenklatur komplett'!Z162),"-",'Nomenklatur komplett'!Z162)</f>
        <v>1</v>
      </c>
      <c r="F162" s="189">
        <f>IF(ISBLANK('Nomenklatur komplett'!AA162),"-",'Nomenklatur komplett'!AA162)</f>
        <v>2</v>
      </c>
      <c r="G162" s="190">
        <f>IF(ISBLANK('Nomenklatur komplett'!AB162),"-",'Nomenklatur komplett'!AB162)</f>
        <v>0</v>
      </c>
      <c r="H162" s="190">
        <f>IF(ISBLANK('Nomenklatur komplett'!AC162),"-",'Nomenklatur komplett'!AC162)</f>
        <v>0</v>
      </c>
      <c r="L162" s="161">
        <f>IF(ISBLANK('Nomenklatur komplett'!T162),"-",'Nomenklatur komplett'!T162)</f>
        <v>42220000</v>
      </c>
      <c r="M162" s="162" t="str">
        <f>IF(ISBLANK('Nomenklatur komplett'!U162),"-",'Nomenklatur komplett'!U162)</f>
        <v>Hauswirtschaftspraktiker/in EBA</v>
      </c>
    </row>
    <row r="163" spans="1:13" x14ac:dyDescent="0.2">
      <c r="A163" s="161">
        <f>IF(ISBLANK('Nomenklatur komplett'!V163),"-",'Nomenklatur komplett'!V163)</f>
        <v>46110000</v>
      </c>
      <c r="B163" s="188" t="str">
        <f>IF(ISBLANK('Nomenklatur komplett'!W163),"-",'Nomenklatur komplett'!W163)</f>
        <v>Augenoptiker/in EFZ</v>
      </c>
      <c r="C163" s="189">
        <f>IF(ISBLANK('Nomenklatur komplett'!X163),"-",'Nomenklatur komplett'!X163)</f>
        <v>14</v>
      </c>
      <c r="D163" s="189">
        <f>IF(ISBLANK('Nomenklatur komplett'!Y163),"-",'Nomenklatur komplett'!Y163)</f>
        <v>65</v>
      </c>
      <c r="E163" s="189">
        <f>IF(ISBLANK('Nomenklatur komplett'!Z163),"-",'Nomenklatur komplett'!Z163)</f>
        <v>1</v>
      </c>
      <c r="F163" s="189">
        <f>IF(ISBLANK('Nomenklatur komplett'!AA163),"-",'Nomenklatur komplett'!AA163)</f>
        <v>4</v>
      </c>
      <c r="G163" s="190">
        <f>IF(ISBLANK('Nomenklatur komplett'!AB163),"-",'Nomenklatur komplett'!AB163)</f>
        <v>0</v>
      </c>
      <c r="H163" s="190">
        <f>IF(ISBLANK('Nomenklatur komplett'!AC163),"-",'Nomenklatur komplett'!AC163)</f>
        <v>0</v>
      </c>
      <c r="L163" s="161">
        <f>IF(ISBLANK('Nomenklatur komplett'!T163),"-",'Nomenklatur komplett'!T163)</f>
        <v>28721000</v>
      </c>
      <c r="M163" s="162" t="str">
        <f>IF(ISBLANK('Nomenklatur komplett'!U163),"-",'Nomenklatur komplett'!U163)</f>
        <v>ICT-Fachmann/-frau EFZ</v>
      </c>
    </row>
    <row r="164" spans="1:13" x14ac:dyDescent="0.2">
      <c r="A164" s="161">
        <f>IF(ISBLANK('Nomenklatur komplett'!V164),"-",'Nomenklatur komplett'!V164)</f>
        <v>46111000</v>
      </c>
      <c r="B164" s="188" t="str">
        <f>IF(ISBLANK('Nomenklatur komplett'!W164),"-",'Nomenklatur komplett'!W164)</f>
        <v>Augenoptiker/in EFZ (ab Lehrbeginn 2022)</v>
      </c>
      <c r="C164" s="189">
        <f>IF(ISBLANK('Nomenklatur komplett'!X164),"-",'Nomenklatur komplett'!X164)</f>
        <v>14</v>
      </c>
      <c r="D164" s="189">
        <f>IF(ISBLANK('Nomenklatur komplett'!Y164),"-",'Nomenklatur komplett'!Y164)</f>
        <v>65</v>
      </c>
      <c r="E164" s="189">
        <f>IF(ISBLANK('Nomenklatur komplett'!Z164),"-",'Nomenklatur komplett'!Z164)</f>
        <v>1</v>
      </c>
      <c r="F164" s="189">
        <f>IF(ISBLANK('Nomenklatur komplett'!AA164),"-",'Nomenklatur komplett'!AA164)</f>
        <v>3</v>
      </c>
      <c r="G164" s="190">
        <f>IF(ISBLANK('Nomenklatur komplett'!AB164),"-",'Nomenklatur komplett'!AB164)</f>
        <v>0</v>
      </c>
      <c r="H164" s="190">
        <f>IF(ISBLANK('Nomenklatur komplett'!AC164),"-",'Nomenklatur komplett'!AC164)</f>
        <v>0</v>
      </c>
      <c r="L164" s="161">
        <f>IF(ISBLANK('Nomenklatur komplett'!T164),"-",'Nomenklatur komplett'!T164)</f>
        <v>28720015</v>
      </c>
      <c r="M164" s="162" t="str">
        <f>IF(ISBLANK('Nomenklatur komplett'!U164),"-",'Nomenklatur komplett'!U164)</f>
        <v>Informatiker/in EFZ - Ohne nähere Angaben</v>
      </c>
    </row>
    <row r="165" spans="1:13" x14ac:dyDescent="0.2">
      <c r="A165" s="161">
        <f>IF(ISBLANK('Nomenklatur komplett'!V165),"-",'Nomenklatur komplett'!V165)</f>
        <v>27140000</v>
      </c>
      <c r="B165" s="188" t="str">
        <f>IF(ISBLANK('Nomenklatur komplett'!W165),"-",'Nomenklatur komplett'!W165)</f>
        <v>Automatiker/in EFZ</v>
      </c>
      <c r="C165" s="189">
        <f>IF(ISBLANK('Nomenklatur komplett'!X165),"-",'Nomenklatur komplett'!X165)</f>
        <v>14</v>
      </c>
      <c r="D165" s="189">
        <f>IF(ISBLANK('Nomenklatur komplett'!Y165),"-",'Nomenklatur komplett'!Y165)</f>
        <v>65</v>
      </c>
      <c r="E165" s="189">
        <f>IF(ISBLANK('Nomenklatur komplett'!Z165),"-",'Nomenklatur komplett'!Z165)</f>
        <v>1</v>
      </c>
      <c r="F165" s="189">
        <f>IF(ISBLANK('Nomenklatur komplett'!AA165),"-",'Nomenklatur komplett'!AA165)</f>
        <v>4</v>
      </c>
      <c r="G165" s="190">
        <f>IF(ISBLANK('Nomenklatur komplett'!AB165),"-",'Nomenklatur komplett'!AB165)</f>
        <v>0</v>
      </c>
      <c r="H165" s="190">
        <f>IF(ISBLANK('Nomenklatur komplett'!AC165),"-",'Nomenklatur komplett'!AC165)</f>
        <v>0</v>
      </c>
      <c r="L165" s="161">
        <f>IF(ISBLANK('Nomenklatur komplett'!T165),"-",'Nomenklatur komplett'!T165)</f>
        <v>38445000</v>
      </c>
      <c r="M165" s="162" t="str">
        <f>IF(ISBLANK('Nomenklatur komplett'!U165),"-",'Nomenklatur komplett'!U165)</f>
        <v>Kaufmann/-frau EFZ B - Ohne nähere Angaben</v>
      </c>
    </row>
    <row r="166" spans="1:13" x14ac:dyDescent="0.2">
      <c r="A166" s="161">
        <f>IF(ISBLANK('Nomenklatur komplett'!V166),"-",'Nomenklatur komplett'!V166)</f>
        <v>27760000</v>
      </c>
      <c r="B166" s="188" t="str">
        <f>IF(ISBLANK('Nomenklatur komplett'!W166),"-",'Nomenklatur komplett'!W166)</f>
        <v>Automatikmonteur/in EFZ</v>
      </c>
      <c r="C166" s="189">
        <f>IF(ISBLANK('Nomenklatur komplett'!X166),"-",'Nomenklatur komplett'!X166)</f>
        <v>14</v>
      </c>
      <c r="D166" s="189">
        <f>IF(ISBLANK('Nomenklatur komplett'!Y166),"-",'Nomenklatur komplett'!Y166)</f>
        <v>65</v>
      </c>
      <c r="E166" s="189">
        <f>IF(ISBLANK('Nomenklatur komplett'!Z166),"-",'Nomenklatur komplett'!Z166)</f>
        <v>1</v>
      </c>
      <c r="F166" s="189">
        <f>IF(ISBLANK('Nomenklatur komplett'!AA166),"-",'Nomenklatur komplett'!AA166)</f>
        <v>4</v>
      </c>
      <c r="G166" s="190">
        <f>IF(ISBLANK('Nomenklatur komplett'!AB166),"-",'Nomenklatur komplett'!AB166)</f>
        <v>0</v>
      </c>
      <c r="H166" s="190">
        <f>IF(ISBLANK('Nomenklatur komplett'!AC166),"-",'Nomenklatur komplett'!AC166)</f>
        <v>0</v>
      </c>
      <c r="L166" s="161">
        <f>IF(ISBLANK('Nomenklatur komplett'!T166),"-",'Nomenklatur komplett'!T166)</f>
        <v>38435001</v>
      </c>
      <c r="M166" s="162" t="str">
        <f>IF(ISBLANK('Nomenklatur komplett'!U166),"-",'Nomenklatur komplett'!U166)</f>
        <v>Kaufmann/-frau EFZ E - Dienstleistung &amp; Administration</v>
      </c>
    </row>
    <row r="167" spans="1:13" x14ac:dyDescent="0.2">
      <c r="A167" s="161">
        <f>IF(ISBLANK('Nomenklatur komplett'!V167),"-",'Nomenklatur komplett'!V167)</f>
        <v>27260000</v>
      </c>
      <c r="B167" s="188" t="str">
        <f>IF(ISBLANK('Nomenklatur komplett'!W167),"-",'Nomenklatur komplett'!W167)</f>
        <v>Automobil-Assistent/in EBA</v>
      </c>
      <c r="C167" s="189">
        <f>IF(ISBLANK('Nomenklatur komplett'!X167),"-",'Nomenklatur komplett'!X167)</f>
        <v>14</v>
      </c>
      <c r="D167" s="189">
        <f>IF(ISBLANK('Nomenklatur komplett'!Y167),"-",'Nomenklatur komplett'!Y167)</f>
        <v>65</v>
      </c>
      <c r="E167" s="189">
        <f>IF(ISBLANK('Nomenklatur komplett'!Z167),"-",'Nomenklatur komplett'!Z167)</f>
        <v>1</v>
      </c>
      <c r="F167" s="189">
        <f>IF(ISBLANK('Nomenklatur komplett'!AA167),"-",'Nomenklatur komplett'!AA167)</f>
        <v>2</v>
      </c>
      <c r="G167" s="190">
        <f>IF(ISBLANK('Nomenklatur komplett'!AB167),"-",'Nomenklatur komplett'!AB167)</f>
        <v>0</v>
      </c>
      <c r="H167" s="190">
        <f>IF(ISBLANK('Nomenklatur komplett'!AC167),"-",'Nomenklatur komplett'!AC167)</f>
        <v>0</v>
      </c>
      <c r="L167" s="161">
        <f>IF(ISBLANK('Nomenklatur komplett'!T167),"-",'Nomenklatur komplett'!T167)</f>
        <v>38435000</v>
      </c>
      <c r="M167" s="162" t="str">
        <f>IF(ISBLANK('Nomenklatur komplett'!U167),"-",'Nomenklatur komplett'!U167)</f>
        <v>Kaufmann/-frau EFZ E - Ohne nähere Angaben</v>
      </c>
    </row>
    <row r="168" spans="1:13" x14ac:dyDescent="0.2">
      <c r="A168" s="161">
        <f>IF(ISBLANK('Nomenklatur komplett'!V168),"-",'Nomenklatur komplett'!V168)</f>
        <v>27270002</v>
      </c>
      <c r="B168" s="188" t="str">
        <f>IF(ISBLANK('Nomenklatur komplett'!W168),"-",'Nomenklatur komplett'!W168)</f>
        <v>Automobil-Fachmann/-frau EFZ - Nutzfahrzeuge</v>
      </c>
      <c r="C168" s="189">
        <f>IF(ISBLANK('Nomenklatur komplett'!X168),"-",'Nomenklatur komplett'!X168)</f>
        <v>14</v>
      </c>
      <c r="D168" s="189">
        <f>IF(ISBLANK('Nomenklatur komplett'!Y168),"-",'Nomenklatur komplett'!Y168)</f>
        <v>65</v>
      </c>
      <c r="E168" s="189">
        <f>IF(ISBLANK('Nomenklatur komplett'!Z168),"-",'Nomenklatur komplett'!Z168)</f>
        <v>1</v>
      </c>
      <c r="F168" s="189">
        <f>IF(ISBLANK('Nomenklatur komplett'!AA168),"-",'Nomenklatur komplett'!AA168)</f>
        <v>3</v>
      </c>
      <c r="G168" s="190">
        <f>IF(ISBLANK('Nomenklatur komplett'!AB168),"-",'Nomenklatur komplett'!AB168)</f>
        <v>0</v>
      </c>
      <c r="H168" s="190">
        <f>IF(ISBLANK('Nomenklatur komplett'!AC168),"-",'Nomenklatur komplett'!AC168)</f>
        <v>0</v>
      </c>
      <c r="L168" s="161">
        <f>IF(ISBLANK('Nomenklatur komplett'!T168),"-",'Nomenklatur komplett'!T168)</f>
        <v>42340000</v>
      </c>
      <c r="M168" s="162" t="str">
        <f>IF(ISBLANK('Nomenklatur komplett'!U168),"-",'Nomenklatur komplett'!U168)</f>
        <v>Koch/Köchin EFZ</v>
      </c>
    </row>
    <row r="169" spans="1:13" x14ac:dyDescent="0.2">
      <c r="A169" s="161">
        <f>IF(ISBLANK('Nomenklatur komplett'!V169),"-",'Nomenklatur komplett'!V169)</f>
        <v>27270099</v>
      </c>
      <c r="B169" s="188" t="str">
        <f>IF(ISBLANK('Nomenklatur komplett'!W169),"-",'Nomenklatur komplett'!W169)</f>
        <v>Automobil-Fachmann/-frau EFZ - Ohne nähere Angaben</v>
      </c>
      <c r="C169" s="189">
        <f>IF(ISBLANK('Nomenklatur komplett'!X169),"-",'Nomenklatur komplett'!X169)</f>
        <v>14</v>
      </c>
      <c r="D169" s="189">
        <f>IF(ISBLANK('Nomenklatur komplett'!Y169),"-",'Nomenklatur komplett'!Y169)</f>
        <v>65</v>
      </c>
      <c r="E169" s="189">
        <f>IF(ISBLANK('Nomenklatur komplett'!Z169),"-",'Nomenklatur komplett'!Z169)</f>
        <v>1</v>
      </c>
      <c r="F169" s="189">
        <f>IF(ISBLANK('Nomenklatur komplett'!AA169),"-",'Nomenklatur komplett'!AA169)</f>
        <v>3</v>
      </c>
      <c r="G169" s="190">
        <f>IF(ISBLANK('Nomenklatur komplett'!AB169),"-",'Nomenklatur komplett'!AB169)</f>
        <v>0</v>
      </c>
      <c r="H169" s="190">
        <f>IF(ISBLANK('Nomenklatur komplett'!AC169),"-",'Nomenklatur komplett'!AC169)</f>
        <v>0</v>
      </c>
      <c r="L169" s="161">
        <f>IF(ISBLANK('Nomenklatur komplett'!T169),"-",'Nomenklatur komplett'!T169)</f>
        <v>36535000</v>
      </c>
      <c r="M169" s="162" t="str">
        <f>IF(ISBLANK('Nomenklatur komplett'!U169),"-",'Nomenklatur komplett'!U169)</f>
        <v>Konstrukteur/in EFZ</v>
      </c>
    </row>
    <row r="170" spans="1:13" x14ac:dyDescent="0.2">
      <c r="A170" s="161">
        <f>IF(ISBLANK('Nomenklatur komplett'!V170),"-",'Nomenklatur komplett'!V170)</f>
        <v>27270001</v>
      </c>
      <c r="B170" s="188" t="str">
        <f>IF(ISBLANK('Nomenklatur komplett'!W170),"-",'Nomenklatur komplett'!W170)</f>
        <v>Automobil-Fachmann/-frau EFZ - Personenwagen</v>
      </c>
      <c r="C170" s="189">
        <f>IF(ISBLANK('Nomenklatur komplett'!X170),"-",'Nomenklatur komplett'!X170)</f>
        <v>14</v>
      </c>
      <c r="D170" s="189">
        <f>IF(ISBLANK('Nomenklatur komplett'!Y170),"-",'Nomenklatur komplett'!Y170)</f>
        <v>65</v>
      </c>
      <c r="E170" s="189">
        <f>IF(ISBLANK('Nomenklatur komplett'!Z170),"-",'Nomenklatur komplett'!Z170)</f>
        <v>1</v>
      </c>
      <c r="F170" s="189">
        <f>IF(ISBLANK('Nomenklatur komplett'!AA170),"-",'Nomenklatur komplett'!AA170)</f>
        <v>3</v>
      </c>
      <c r="G170" s="190">
        <f>IF(ISBLANK('Nomenklatur komplett'!AB170),"-",'Nomenklatur komplett'!AB170)</f>
        <v>0</v>
      </c>
      <c r="H170" s="190">
        <f>IF(ISBLANK('Nomenklatur komplett'!AC170),"-",'Nomenklatur komplett'!AC170)</f>
        <v>0</v>
      </c>
      <c r="L170" s="161">
        <f>IF(ISBLANK('Nomenklatur komplett'!T170),"-",'Nomenklatur komplett'!T170)</f>
        <v>42360000</v>
      </c>
      <c r="M170" s="162" t="str">
        <f>IF(ISBLANK('Nomenklatur komplett'!U170),"-",'Nomenklatur komplett'!U170)</f>
        <v>Küchenangestellte/r EBA</v>
      </c>
    </row>
    <row r="171" spans="1:13" x14ac:dyDescent="0.2">
      <c r="A171" s="161">
        <f>IF(ISBLANK('Nomenklatur komplett'!V171),"-",'Nomenklatur komplett'!V171)</f>
        <v>27220002</v>
      </c>
      <c r="B171" s="188" t="str">
        <f>IF(ISBLANK('Nomenklatur komplett'!W171),"-",'Nomenklatur komplett'!W171)</f>
        <v>Automobil-Mechatroniker/in EFZ - Nutzfahrzeuge</v>
      </c>
      <c r="C171" s="189">
        <f>IF(ISBLANK('Nomenklatur komplett'!X171),"-",'Nomenklatur komplett'!X171)</f>
        <v>14</v>
      </c>
      <c r="D171" s="189">
        <f>IF(ISBLANK('Nomenklatur komplett'!Y171),"-",'Nomenklatur komplett'!Y171)</f>
        <v>65</v>
      </c>
      <c r="E171" s="189">
        <f>IF(ISBLANK('Nomenklatur komplett'!Z171),"-",'Nomenklatur komplett'!Z171)</f>
        <v>1</v>
      </c>
      <c r="F171" s="189">
        <f>IF(ISBLANK('Nomenklatur komplett'!AA171),"-",'Nomenklatur komplett'!AA171)</f>
        <v>4</v>
      </c>
      <c r="G171" s="190">
        <f>IF(ISBLANK('Nomenklatur komplett'!AB171),"-",'Nomenklatur komplett'!AB171)</f>
        <v>0</v>
      </c>
      <c r="H171" s="190">
        <f>IF(ISBLANK('Nomenklatur komplett'!AC171),"-",'Nomenklatur komplett'!AC171)</f>
        <v>0</v>
      </c>
      <c r="L171" s="161">
        <f>IF(ISBLANK('Nomenklatur komplett'!T171),"-",'Nomenklatur komplett'!T171)</f>
        <v>11170000</v>
      </c>
      <c r="M171" s="162" t="str">
        <f>IF(ISBLANK('Nomenklatur komplett'!U171),"-",'Nomenklatur komplett'!U171)</f>
        <v>Landwirt/in EFZ</v>
      </c>
    </row>
    <row r="172" spans="1:13" x14ac:dyDescent="0.2">
      <c r="A172" s="161">
        <f>IF(ISBLANK('Nomenklatur komplett'!V172),"-",'Nomenklatur komplett'!V172)</f>
        <v>27220099</v>
      </c>
      <c r="B172" s="188" t="str">
        <f>IF(ISBLANK('Nomenklatur komplett'!W172),"-",'Nomenklatur komplett'!W172)</f>
        <v>Automobil-Mechatroniker/in EFZ - Ohne nähere Angaben</v>
      </c>
      <c r="C172" s="189">
        <f>IF(ISBLANK('Nomenklatur komplett'!X172),"-",'Nomenklatur komplett'!X172)</f>
        <v>14</v>
      </c>
      <c r="D172" s="189">
        <f>IF(ISBLANK('Nomenklatur komplett'!Y172),"-",'Nomenklatur komplett'!Y172)</f>
        <v>65</v>
      </c>
      <c r="E172" s="189">
        <f>IF(ISBLANK('Nomenklatur komplett'!Z172),"-",'Nomenklatur komplett'!Z172)</f>
        <v>1</v>
      </c>
      <c r="F172" s="189">
        <f>IF(ISBLANK('Nomenklatur komplett'!AA172),"-",'Nomenklatur komplett'!AA172)</f>
        <v>4</v>
      </c>
      <c r="G172" s="190">
        <f>IF(ISBLANK('Nomenklatur komplett'!AB172),"-",'Nomenklatur komplett'!AB172)</f>
        <v>0</v>
      </c>
      <c r="H172" s="190">
        <f>IF(ISBLANK('Nomenklatur komplett'!AC172),"-",'Nomenklatur komplett'!AC172)</f>
        <v>0</v>
      </c>
      <c r="L172" s="161">
        <f>IF(ISBLANK('Nomenklatur komplett'!T172),"-",'Nomenklatur komplett'!T172)</f>
        <v>33510000</v>
      </c>
      <c r="M172" s="162" t="str">
        <f>IF(ISBLANK('Nomenklatur komplett'!U172),"-",'Nomenklatur komplett'!U172)</f>
        <v>Maurer/in EFZ</v>
      </c>
    </row>
    <row r="173" spans="1:13" x14ac:dyDescent="0.2">
      <c r="A173" s="161">
        <f>IF(ISBLANK('Nomenklatur komplett'!V173),"-",'Nomenklatur komplett'!V173)</f>
        <v>27220001</v>
      </c>
      <c r="B173" s="188" t="str">
        <f>IF(ISBLANK('Nomenklatur komplett'!W173),"-",'Nomenklatur komplett'!W173)</f>
        <v>Automobil-Mechatroniker/in EFZ - Personenwagen</v>
      </c>
      <c r="C173" s="189">
        <f>IF(ISBLANK('Nomenklatur komplett'!X173),"-",'Nomenklatur komplett'!X173)</f>
        <v>14</v>
      </c>
      <c r="D173" s="189">
        <f>IF(ISBLANK('Nomenklatur komplett'!Y173),"-",'Nomenklatur komplett'!Y173)</f>
        <v>65</v>
      </c>
      <c r="E173" s="189">
        <f>IF(ISBLANK('Nomenklatur komplett'!Z173),"-",'Nomenklatur komplett'!Z173)</f>
        <v>1</v>
      </c>
      <c r="F173" s="189">
        <f>IF(ISBLANK('Nomenklatur komplett'!AA173),"-",'Nomenklatur komplett'!AA173)</f>
        <v>4</v>
      </c>
      <c r="G173" s="190">
        <f>IF(ISBLANK('Nomenklatur komplett'!AB173),"-",'Nomenklatur komplett'!AB173)</f>
        <v>0</v>
      </c>
      <c r="H173" s="190">
        <f>IF(ISBLANK('Nomenklatur komplett'!AC173),"-",'Nomenklatur komplett'!AC173)</f>
        <v>0</v>
      </c>
      <c r="L173" s="161">
        <f>IF(ISBLANK('Nomenklatur komplett'!T173),"-",'Nomenklatur komplett'!T173)</f>
        <v>29310000</v>
      </c>
      <c r="M173" s="162" t="str">
        <f>IF(ISBLANK('Nomenklatur komplett'!U173),"-",'Nomenklatur komplett'!U173)</f>
        <v>Montage-Elektriker/in EFZ</v>
      </c>
    </row>
    <row r="174" spans="1:13" x14ac:dyDescent="0.2">
      <c r="A174" s="161">
        <f>IF(ISBLANK('Nomenklatur komplett'!V174),"-",'Nomenklatur komplett'!V174)</f>
        <v>27320000</v>
      </c>
      <c r="B174" s="188" t="str">
        <f>IF(ISBLANK('Nomenklatur komplett'!W174),"-",'Nomenklatur komplett'!W174)</f>
        <v>Baumaschinenmechaniker/in EFZ</v>
      </c>
      <c r="C174" s="189">
        <f>IF(ISBLANK('Nomenklatur komplett'!X174),"-",'Nomenklatur komplett'!X174)</f>
        <v>14</v>
      </c>
      <c r="D174" s="189">
        <f>IF(ISBLANK('Nomenklatur komplett'!Y174),"-",'Nomenklatur komplett'!Y174)</f>
        <v>65</v>
      </c>
      <c r="E174" s="189">
        <f>IF(ISBLANK('Nomenklatur komplett'!Z174),"-",'Nomenklatur komplett'!Z174)</f>
        <v>1</v>
      </c>
      <c r="F174" s="189">
        <f>IF(ISBLANK('Nomenklatur komplett'!AA174),"-",'Nomenklatur komplett'!AA174)</f>
        <v>4</v>
      </c>
      <c r="G174" s="190">
        <f>IF(ISBLANK('Nomenklatur komplett'!AB174),"-",'Nomenklatur komplett'!AB174)</f>
        <v>0</v>
      </c>
      <c r="H174" s="190">
        <f>IF(ISBLANK('Nomenklatur komplett'!AC174),"-",'Nomenklatur komplett'!AC174)</f>
        <v>0</v>
      </c>
      <c r="L174" s="161">
        <f>IF(ISBLANK('Nomenklatur komplett'!T174),"-",'Nomenklatur komplett'!T174)</f>
        <v>29508000</v>
      </c>
      <c r="M174" s="162" t="str">
        <f>IF(ISBLANK('Nomenklatur komplett'!U174),"-",'Nomenklatur komplett'!U174)</f>
        <v>Polymechaniker/in EFZ - Ohne nähere Angaben</v>
      </c>
    </row>
    <row r="175" spans="1:13" x14ac:dyDescent="0.2">
      <c r="A175" s="161">
        <f>IF(ISBLANK('Nomenklatur komplett'!V175),"-",'Nomenklatur komplett'!V175)</f>
        <v>33060000</v>
      </c>
      <c r="B175" s="188" t="str">
        <f>IF(ISBLANK('Nomenklatur komplett'!W175),"-",'Nomenklatur komplett'!W175)</f>
        <v>Baupraktiker/in EBA</v>
      </c>
      <c r="C175" s="189">
        <f>IF(ISBLANK('Nomenklatur komplett'!X175),"-",'Nomenklatur komplett'!X175)</f>
        <v>14</v>
      </c>
      <c r="D175" s="189">
        <f>IF(ISBLANK('Nomenklatur komplett'!Y175),"-",'Nomenklatur komplett'!Y175)</f>
        <v>65</v>
      </c>
      <c r="E175" s="189">
        <f>IF(ISBLANK('Nomenklatur komplett'!Z175),"-",'Nomenklatur komplett'!Z175)</f>
        <v>1</v>
      </c>
      <c r="F175" s="189">
        <f>IF(ISBLANK('Nomenklatur komplett'!AA175),"-",'Nomenklatur komplett'!AA175)</f>
        <v>2</v>
      </c>
      <c r="G175" s="190">
        <f>IF(ISBLANK('Nomenklatur komplett'!AB175),"-",'Nomenklatur komplett'!AB175)</f>
        <v>0</v>
      </c>
      <c r="H175" s="190">
        <f>IF(ISBLANK('Nomenklatur komplett'!AC175),"-",'Nomenklatur komplett'!AC175)</f>
        <v>0</v>
      </c>
      <c r="L175" s="161">
        <f>IF(ISBLANK('Nomenklatur komplett'!T175),"-",'Nomenklatur komplett'!T175)</f>
        <v>29520000</v>
      </c>
      <c r="M175" s="162" t="str">
        <f>IF(ISBLANK('Nomenklatur komplett'!U175),"-",'Nomenklatur komplett'!U175)</f>
        <v>Reifenpraktiker/in EBA</v>
      </c>
    </row>
    <row r="176" spans="1:13" x14ac:dyDescent="0.2">
      <c r="A176" s="161">
        <f>IF(ISBLANK('Nomenklatur komplett'!V176),"-",'Nomenklatur komplett'!V176)</f>
        <v>33080000</v>
      </c>
      <c r="B176" s="188" t="str">
        <f>IF(ISBLANK('Nomenklatur komplett'!W176),"-",'Nomenklatur komplett'!W176)</f>
        <v>Bauwerktrenner/in EFZ</v>
      </c>
      <c r="C176" s="189">
        <f>IF(ISBLANK('Nomenklatur komplett'!X176),"-",'Nomenklatur komplett'!X176)</f>
        <v>14</v>
      </c>
      <c r="D176" s="189">
        <f>IF(ISBLANK('Nomenklatur komplett'!Y176),"-",'Nomenklatur komplett'!Y176)</f>
        <v>65</v>
      </c>
      <c r="E176" s="189">
        <f>IF(ISBLANK('Nomenklatur komplett'!Z176),"-",'Nomenklatur komplett'!Z176)</f>
        <v>1</v>
      </c>
      <c r="F176" s="189">
        <f>IF(ISBLANK('Nomenklatur komplett'!AA176),"-",'Nomenklatur komplett'!AA176)</f>
        <v>3</v>
      </c>
      <c r="G176" s="190">
        <f>IF(ISBLANK('Nomenklatur komplett'!AB176),"-",'Nomenklatur komplett'!AB176)</f>
        <v>0</v>
      </c>
      <c r="H176" s="190">
        <f>IF(ISBLANK('Nomenklatur komplett'!AC176),"-",'Nomenklatur komplett'!AC176)</f>
        <v>0</v>
      </c>
      <c r="L176" s="161">
        <f>IF(ISBLANK('Nomenklatur komplett'!T176),"-",'Nomenklatur komplett'!T176)</f>
        <v>28560000</v>
      </c>
      <c r="M176" s="162" t="str">
        <f>IF(ISBLANK('Nomenklatur komplett'!U176),"-",'Nomenklatur komplett'!U176)</f>
        <v>Sanitärinstallateur/in EFZ</v>
      </c>
    </row>
    <row r="177" spans="1:13" x14ac:dyDescent="0.2">
      <c r="A177" s="161">
        <f>IF(ISBLANK('Nomenklatur komplett'!V177),"-",'Nomenklatur komplett'!V177)</f>
        <v>18021000</v>
      </c>
      <c r="B177" s="188" t="str">
        <f>IF(ISBLANK('Nomenklatur komplett'!W177),"-",'Nomenklatur komplett'!W177)</f>
        <v>Bekleidungsgestalter/in (Sekundarstufe II - nicht reglementiert)</v>
      </c>
      <c r="C177" s="189">
        <f>IF(ISBLANK('Nomenklatur komplett'!X177),"-",'Nomenklatur komplett'!X177)</f>
        <v>14</v>
      </c>
      <c r="D177" s="189">
        <f>IF(ISBLANK('Nomenklatur komplett'!Y177),"-",'Nomenklatur komplett'!Y177)</f>
        <v>65</v>
      </c>
      <c r="E177" s="189">
        <f>IF(ISBLANK('Nomenklatur komplett'!Z177),"-",'Nomenklatur komplett'!Z177)</f>
        <v>1</v>
      </c>
      <c r="F177" s="189">
        <f>IF(ISBLANK('Nomenklatur komplett'!AA177),"-",'Nomenklatur komplett'!AA177)</f>
        <v>3</v>
      </c>
      <c r="G177" s="190">
        <f>IF(ISBLANK('Nomenklatur komplett'!AB177),"-",'Nomenklatur komplett'!AB177)</f>
        <v>0</v>
      </c>
      <c r="H177" s="190">
        <f>IF(ISBLANK('Nomenklatur komplett'!AC177),"-",'Nomenklatur komplett'!AC177)</f>
        <v>0</v>
      </c>
      <c r="L177" s="161">
        <f>IF(ISBLANK('Nomenklatur komplett'!T177),"-",'Nomenklatur komplett'!T177)</f>
        <v>19250099</v>
      </c>
      <c r="M177" s="162" t="str">
        <f>IF(ISBLANK('Nomenklatur komplett'!U177),"-",'Nomenklatur komplett'!U177)</f>
        <v>Schreiner/in - Ohne nähere Angaben</v>
      </c>
    </row>
    <row r="178" spans="1:13" x14ac:dyDescent="0.2">
      <c r="A178" s="161">
        <f>IF(ISBLANK('Nomenklatur komplett'!V178),"-",'Nomenklatur komplett'!V178)</f>
        <v>18030000</v>
      </c>
      <c r="B178" s="188" t="str">
        <f>IF(ISBLANK('Nomenklatur komplett'!W178),"-",'Nomenklatur komplett'!W178)</f>
        <v>Bekleidungsgestalter/in EFZ</v>
      </c>
      <c r="C178" s="189">
        <f>IF(ISBLANK('Nomenklatur komplett'!X178),"-",'Nomenklatur komplett'!X178)</f>
        <v>14</v>
      </c>
      <c r="D178" s="189">
        <f>IF(ISBLANK('Nomenklatur komplett'!Y178),"-",'Nomenklatur komplett'!Y178)</f>
        <v>65</v>
      </c>
      <c r="E178" s="189">
        <f>IF(ISBLANK('Nomenklatur komplett'!Z178),"-",'Nomenklatur komplett'!Z178)</f>
        <v>1</v>
      </c>
      <c r="F178" s="189">
        <f>IF(ISBLANK('Nomenklatur komplett'!AA178),"-",'Nomenklatur komplett'!AA178)</f>
        <v>4</v>
      </c>
      <c r="G178" s="190">
        <f>IF(ISBLANK('Nomenklatur komplett'!AB178),"-",'Nomenklatur komplett'!AB178)</f>
        <v>0</v>
      </c>
      <c r="H178" s="190">
        <f>IF(ISBLANK('Nomenklatur komplett'!AC178),"-",'Nomenklatur komplett'!AC178)</f>
        <v>0</v>
      </c>
      <c r="L178" s="161">
        <f>IF(ISBLANK('Nomenklatur komplett'!T178),"-",'Nomenklatur komplett'!T178)</f>
        <v>19251002</v>
      </c>
      <c r="M178" s="162" t="str">
        <f>IF(ISBLANK('Nomenklatur komplett'!U178),"-",'Nomenklatur komplett'!U178)</f>
        <v>Schreiner/in EFZ - Bau/Fenster</v>
      </c>
    </row>
    <row r="179" spans="1:13" x14ac:dyDescent="0.2">
      <c r="A179" s="161">
        <f>IF(ISBLANK('Nomenklatur komplett'!V179),"-",'Nomenklatur komplett'!V179)</f>
        <v>18040000</v>
      </c>
      <c r="B179" s="188" t="str">
        <f>IF(ISBLANK('Nomenklatur komplett'!W179),"-",'Nomenklatur komplett'!W179)</f>
        <v>Bekleidungsnäher/in EBA</v>
      </c>
      <c r="C179" s="189">
        <f>IF(ISBLANK('Nomenklatur komplett'!X179),"-",'Nomenklatur komplett'!X179)</f>
        <v>14</v>
      </c>
      <c r="D179" s="189">
        <f>IF(ISBLANK('Nomenklatur komplett'!Y179),"-",'Nomenklatur komplett'!Y179)</f>
        <v>65</v>
      </c>
      <c r="E179" s="189">
        <f>IF(ISBLANK('Nomenklatur komplett'!Z179),"-",'Nomenklatur komplett'!Z179)</f>
        <v>1</v>
      </c>
      <c r="F179" s="189">
        <f>IF(ISBLANK('Nomenklatur komplett'!AA179),"-",'Nomenklatur komplett'!AA179)</f>
        <v>2</v>
      </c>
      <c r="G179" s="190">
        <f>IF(ISBLANK('Nomenklatur komplett'!AB179),"-",'Nomenklatur komplett'!AB179)</f>
        <v>0</v>
      </c>
      <c r="H179" s="190">
        <f>IF(ISBLANK('Nomenklatur komplett'!AC179),"-",'Nomenklatur komplett'!AC179)</f>
        <v>0</v>
      </c>
      <c r="L179" s="161">
        <f>IF(ISBLANK('Nomenklatur komplett'!T179),"-",'Nomenklatur komplett'!T179)</f>
        <v>19251001</v>
      </c>
      <c r="M179" s="162" t="str">
        <f>IF(ISBLANK('Nomenklatur komplett'!U179),"-",'Nomenklatur komplett'!U179)</f>
        <v>Schreiner/in EFZ - Möbel/Innenausbau</v>
      </c>
    </row>
    <row r="180" spans="1:13" x14ac:dyDescent="0.2">
      <c r="A180" s="161">
        <f>IF(ISBLANK('Nomenklatur komplett'!V180),"-",'Nomenklatur komplett'!V180)</f>
        <v>50050000</v>
      </c>
      <c r="B180" s="188" t="str">
        <f>IF(ISBLANK('Nomenklatur komplett'!W180),"-",'Nomenklatur komplett'!W180)</f>
        <v>Berufsausbildung für Ausländer/innen</v>
      </c>
      <c r="C180" s="189">
        <f>IF(ISBLANK('Nomenklatur komplett'!X180),"-",'Nomenklatur komplett'!X180)</f>
        <v>14</v>
      </c>
      <c r="D180" s="189">
        <f>IF(ISBLANK('Nomenklatur komplett'!Y180),"-",'Nomenklatur komplett'!Y180)</f>
        <v>65</v>
      </c>
      <c r="E180" s="189">
        <f>IF(ISBLANK('Nomenklatur komplett'!Z180),"-",'Nomenklatur komplett'!Z180)</f>
        <v>1</v>
      </c>
      <c r="F180" s="189">
        <f>IF(ISBLANK('Nomenklatur komplett'!AA180),"-",'Nomenklatur komplett'!AA180)</f>
        <v>4</v>
      </c>
      <c r="G180" s="190">
        <f>IF(ISBLANK('Nomenklatur komplett'!AB180),"-",'Nomenklatur komplett'!AB180)</f>
        <v>0</v>
      </c>
      <c r="H180" s="190">
        <f>IF(ISBLANK('Nomenklatur komplett'!AC180),"-",'Nomenklatur komplett'!AC180)</f>
        <v>0</v>
      </c>
      <c r="L180" s="161">
        <f>IF(ISBLANK('Nomenklatur komplett'!T180),"-",'Nomenklatur komplett'!T180)</f>
        <v>35510000</v>
      </c>
      <c r="M180" s="162" t="str">
        <f>IF(ISBLANK('Nomenklatur komplett'!U180),"-",'Nomenklatur komplett'!U180)</f>
        <v>Zahntechniker/in EFZ</v>
      </c>
    </row>
    <row r="181" spans="1:13" x14ac:dyDescent="0.2">
      <c r="A181" s="161">
        <f>IF(ISBLANK('Nomenklatur komplett'!V181),"-",'Nomenklatur komplett'!V181)</f>
        <v>26870000</v>
      </c>
      <c r="B181" s="188" t="str">
        <f>IF(ISBLANK('Nomenklatur komplett'!W181),"-",'Nomenklatur komplett'!W181)</f>
        <v>Betonwerker/in EFZ</v>
      </c>
      <c r="C181" s="189">
        <f>IF(ISBLANK('Nomenklatur komplett'!X181),"-",'Nomenklatur komplett'!X181)</f>
        <v>14</v>
      </c>
      <c r="D181" s="189">
        <f>IF(ISBLANK('Nomenklatur komplett'!Y181),"-",'Nomenklatur komplett'!Y181)</f>
        <v>65</v>
      </c>
      <c r="E181" s="189">
        <f>IF(ISBLANK('Nomenklatur komplett'!Z181),"-",'Nomenklatur komplett'!Z181)</f>
        <v>1</v>
      </c>
      <c r="F181" s="189">
        <f>IF(ISBLANK('Nomenklatur komplett'!AA181),"-",'Nomenklatur komplett'!AA181)</f>
        <v>3</v>
      </c>
      <c r="G181" s="190">
        <f>IF(ISBLANK('Nomenklatur komplett'!AB181),"-",'Nomenklatur komplett'!AB181)</f>
        <v>0</v>
      </c>
      <c r="H181" s="190">
        <f>IF(ISBLANK('Nomenklatur komplett'!AC181),"-",'Nomenklatur komplett'!AC181)</f>
        <v>0</v>
      </c>
      <c r="L181" s="161">
        <f>IF(ISBLANK('Nomenklatur komplett'!T181),"-",'Nomenklatur komplett'!T181)</f>
        <v>37400000</v>
      </c>
      <c r="M181" s="162" t="str">
        <f>IF(ISBLANK('Nomenklatur komplett'!U181),"-",'Nomenklatur komplett'!U181)</f>
        <v>Zeichner/in EFZ - Ohne nähere Angaben</v>
      </c>
    </row>
    <row r="182" spans="1:13" x14ac:dyDescent="0.2">
      <c r="A182" s="161">
        <f>IF(ISBLANK('Nomenklatur komplett'!V182),"-",'Nomenklatur komplett'!V182)</f>
        <v>28722000</v>
      </c>
      <c r="B182" s="188" t="str">
        <f>IF(ISBLANK('Nomenklatur komplett'!W182),"-",'Nomenklatur komplett'!W182)</f>
        <v>Betriebsinformatiker/in EFZ</v>
      </c>
      <c r="C182" s="189">
        <f>IF(ISBLANK('Nomenklatur komplett'!X182),"-",'Nomenklatur komplett'!X182)</f>
        <v>14</v>
      </c>
      <c r="D182" s="189">
        <f>IF(ISBLANK('Nomenklatur komplett'!Y182),"-",'Nomenklatur komplett'!Y182)</f>
        <v>65</v>
      </c>
      <c r="E182" s="189">
        <f>IF(ISBLANK('Nomenklatur komplett'!Z182),"-",'Nomenklatur komplett'!Z182)</f>
        <v>1</v>
      </c>
      <c r="F182" s="189">
        <f>IF(ISBLANK('Nomenklatur komplett'!AA182),"-",'Nomenklatur komplett'!AA182)</f>
        <v>4</v>
      </c>
      <c r="G182" s="190">
        <f>IF(ISBLANK('Nomenklatur komplett'!AB182),"-",'Nomenklatur komplett'!AB182)</f>
        <v>0</v>
      </c>
      <c r="H182" s="190">
        <f>IF(ISBLANK('Nomenklatur komplett'!AC182),"-",'Nomenklatur komplett'!AC182)</f>
        <v>0</v>
      </c>
      <c r="L182" s="161">
        <f>IF(ISBLANK('Nomenklatur komplett'!T182),"-",'Nomenklatur komplett'!T182)</f>
        <v>0</v>
      </c>
      <c r="M182" s="162" t="str">
        <f>IF(ISBLANK('Nomenklatur komplett'!U182),"-",'Nomenklatur komplett'!U182)</f>
        <v>### SEK II ANDERE ZUSATZAUSBILDUNGEN ###</v>
      </c>
    </row>
    <row r="183" spans="1:13" x14ac:dyDescent="0.2">
      <c r="A183" s="161">
        <f>IF(ISBLANK('Nomenklatur komplett'!V183),"-",'Nomenklatur komplett'!V183)</f>
        <v>50900300</v>
      </c>
      <c r="B183" s="188" t="str">
        <f>IF(ISBLANK('Nomenklatur komplett'!W183),"-",'Nomenklatur komplett'!W183)</f>
        <v>Betriebssekretär/in PTT</v>
      </c>
      <c r="C183" s="189">
        <f>IF(ISBLANK('Nomenklatur komplett'!X183),"-",'Nomenklatur komplett'!X183)</f>
        <v>14</v>
      </c>
      <c r="D183" s="189">
        <f>IF(ISBLANK('Nomenklatur komplett'!Y183),"-",'Nomenklatur komplett'!Y183)</f>
        <v>65</v>
      </c>
      <c r="E183" s="189">
        <f>IF(ISBLANK('Nomenklatur komplett'!Z183),"-",'Nomenklatur komplett'!Z183)</f>
        <v>1</v>
      </c>
      <c r="F183" s="189">
        <f>IF(ISBLANK('Nomenklatur komplett'!AA183),"-",'Nomenklatur komplett'!AA183)</f>
        <v>4</v>
      </c>
      <c r="G183" s="190">
        <f>IF(ISBLANK('Nomenklatur komplett'!AB183),"-",'Nomenklatur komplett'!AB183)</f>
        <v>0</v>
      </c>
      <c r="H183" s="190">
        <f>IF(ISBLANK('Nomenklatur komplett'!AC183),"-",'Nomenklatur komplett'!AC183)</f>
        <v>99</v>
      </c>
      <c r="L183" s="161">
        <f>IF(ISBLANK('Nomenklatur komplett'!T183),"-",'Nomenklatur komplett'!T183)</f>
        <v>10366000</v>
      </c>
      <c r="M183" s="162" t="str">
        <f>IF(ISBLANK('Nomenklatur komplett'!U183),"-",'Nomenklatur komplett'!U183)</f>
        <v>Andere Zusatzausbildungen der Sek. II</v>
      </c>
    </row>
    <row r="184" spans="1:13" x14ac:dyDescent="0.2">
      <c r="A184" s="161">
        <f>IF(ISBLANK('Nomenklatur komplett'!V184),"-",'Nomenklatur komplett'!V184)</f>
        <v>21070000</v>
      </c>
      <c r="B184" s="188" t="str">
        <f>IF(ISBLANK('Nomenklatur komplett'!W184),"-",'Nomenklatur komplett'!W184)</f>
        <v>Bindetechnologe/-technologin EFZ</v>
      </c>
      <c r="C184" s="189">
        <f>IF(ISBLANK('Nomenklatur komplett'!X184),"-",'Nomenklatur komplett'!X184)</f>
        <v>14</v>
      </c>
      <c r="D184" s="189">
        <f>IF(ISBLANK('Nomenklatur komplett'!Y184),"-",'Nomenklatur komplett'!Y184)</f>
        <v>65</v>
      </c>
      <c r="E184" s="189">
        <f>IF(ISBLANK('Nomenklatur komplett'!Z184),"-",'Nomenklatur komplett'!Z184)</f>
        <v>1</v>
      </c>
      <c r="F184" s="189">
        <f>IF(ISBLANK('Nomenklatur komplett'!AA184),"-",'Nomenklatur komplett'!AA184)</f>
        <v>4</v>
      </c>
      <c r="G184" s="190">
        <f>IF(ISBLANK('Nomenklatur komplett'!AB184),"-",'Nomenklatur komplett'!AB184)</f>
        <v>0</v>
      </c>
      <c r="H184" s="190">
        <f>IF(ISBLANK('Nomenklatur komplett'!AC184),"-",'Nomenklatur komplett'!AC184)</f>
        <v>0</v>
      </c>
      <c r="L184" s="161">
        <f>IF(ISBLANK('Nomenklatur komplett'!T184),"-",'Nomenklatur komplett'!T184)</f>
        <v>38290000</v>
      </c>
      <c r="M184" s="162" t="str">
        <f>IF(ISBLANK('Nomenklatur komplett'!U184),"-",'Nomenklatur komplett'!U184)</f>
        <v>Handelsschule (1-3 Jahre, nicht anerkannt)</v>
      </c>
    </row>
    <row r="185" spans="1:13" x14ac:dyDescent="0.2">
      <c r="A185" s="161">
        <f>IF(ISBLANK('Nomenklatur komplett'!V185),"-",'Nomenklatur komplett'!V185)</f>
        <v>35170000</v>
      </c>
      <c r="B185" s="188" t="str">
        <f>IF(ISBLANK('Nomenklatur komplett'!W185),"-",'Nomenklatur komplett'!W185)</f>
        <v>Blasinstrumentenbauer/in EFZ</v>
      </c>
      <c r="C185" s="189">
        <f>IF(ISBLANK('Nomenklatur komplett'!X185),"-",'Nomenklatur komplett'!X185)</f>
        <v>14</v>
      </c>
      <c r="D185" s="189">
        <f>IF(ISBLANK('Nomenklatur komplett'!Y185),"-",'Nomenklatur komplett'!Y185)</f>
        <v>65</v>
      </c>
      <c r="E185" s="189">
        <f>IF(ISBLANK('Nomenklatur komplett'!Z185),"-",'Nomenklatur komplett'!Z185)</f>
        <v>1</v>
      </c>
      <c r="F185" s="189">
        <f>IF(ISBLANK('Nomenklatur komplett'!AA185),"-",'Nomenklatur komplett'!AA185)</f>
        <v>4</v>
      </c>
      <c r="G185" s="190">
        <f>IF(ISBLANK('Nomenklatur komplett'!AB185),"-",'Nomenklatur komplett'!AB185)</f>
        <v>0</v>
      </c>
      <c r="H185" s="190">
        <f>IF(ISBLANK('Nomenklatur komplett'!AC185),"-",'Nomenklatur komplett'!AC185)</f>
        <v>0</v>
      </c>
      <c r="L185" s="161">
        <f>IF(ISBLANK('Nomenklatur komplett'!T185),"-",'Nomenklatur komplett'!T185)</f>
        <v>38910000</v>
      </c>
      <c r="M185" s="162" t="str">
        <f>IF(ISBLANK('Nomenklatur komplett'!U185),"-",'Nomenklatur komplett'!U185)</f>
        <v>Höheres Wirtschaftsdiplom HWD</v>
      </c>
    </row>
    <row r="186" spans="1:13" x14ac:dyDescent="0.2">
      <c r="A186" s="161">
        <f>IF(ISBLANK('Nomenklatur komplett'!V186),"-",'Nomenklatur komplett'!V186)</f>
        <v>33120000</v>
      </c>
      <c r="B186" s="188" t="str">
        <f>IF(ISBLANK('Nomenklatur komplett'!W186),"-",'Nomenklatur komplett'!W186)</f>
        <v>Boden-Parkettleger/in EFZ - Ohne nähere Angaben</v>
      </c>
      <c r="C186" s="189">
        <f>IF(ISBLANK('Nomenklatur komplett'!X186),"-",'Nomenklatur komplett'!X186)</f>
        <v>14</v>
      </c>
      <c r="D186" s="189">
        <f>IF(ISBLANK('Nomenklatur komplett'!Y186),"-",'Nomenklatur komplett'!Y186)</f>
        <v>65</v>
      </c>
      <c r="E186" s="189">
        <f>IF(ISBLANK('Nomenklatur komplett'!Z186),"-",'Nomenklatur komplett'!Z186)</f>
        <v>1</v>
      </c>
      <c r="F186" s="189">
        <f>IF(ISBLANK('Nomenklatur komplett'!AA186),"-",'Nomenklatur komplett'!AA186)</f>
        <v>3</v>
      </c>
      <c r="G186" s="190">
        <f>IF(ISBLANK('Nomenklatur komplett'!AB186),"-",'Nomenklatur komplett'!AB186)</f>
        <v>0</v>
      </c>
      <c r="H186" s="190">
        <f>IF(ISBLANK('Nomenklatur komplett'!AC186),"-",'Nomenklatur komplett'!AC186)</f>
        <v>0</v>
      </c>
      <c r="L186" s="161">
        <f>IF(ISBLANK('Nomenklatur komplett'!T186),"-",'Nomenklatur komplett'!T186)</f>
        <v>10366100</v>
      </c>
      <c r="M186" s="162" t="str">
        <f>IF(ISBLANK('Nomenklatur komplett'!U186),"-",'Nomenklatur komplett'!U186)</f>
        <v>Vorbereitung auf den Berufsabschluss für Erwachsene</v>
      </c>
    </row>
    <row r="187" spans="1:13" x14ac:dyDescent="0.2">
      <c r="A187" s="161">
        <f>IF(ISBLANK('Nomenklatur komplett'!V187),"-",'Nomenklatur komplett'!V187)</f>
        <v>33120001</v>
      </c>
      <c r="B187" s="188" t="str">
        <f>IF(ISBLANK('Nomenklatur komplett'!W187),"-",'Nomenklatur komplett'!W187)</f>
        <v>Boden-Parkettleger/in EFZ - Parkett</v>
      </c>
      <c r="C187" s="189">
        <f>IF(ISBLANK('Nomenklatur komplett'!X187),"-",'Nomenklatur komplett'!X187)</f>
        <v>14</v>
      </c>
      <c r="D187" s="189">
        <f>IF(ISBLANK('Nomenklatur komplett'!Y187),"-",'Nomenklatur komplett'!Y187)</f>
        <v>65</v>
      </c>
      <c r="E187" s="189">
        <f>IF(ISBLANK('Nomenklatur komplett'!Z187),"-",'Nomenklatur komplett'!Z187)</f>
        <v>1</v>
      </c>
      <c r="F187" s="189">
        <f>IF(ISBLANK('Nomenklatur komplett'!AA187),"-",'Nomenklatur komplett'!AA187)</f>
        <v>3</v>
      </c>
      <c r="G187" s="190">
        <f>IF(ISBLANK('Nomenklatur komplett'!AB187),"-",'Nomenklatur komplett'!AB187)</f>
        <v>0</v>
      </c>
      <c r="H187" s="190">
        <f>IF(ISBLANK('Nomenklatur komplett'!AC187),"-",'Nomenklatur komplett'!AC187)</f>
        <v>0</v>
      </c>
      <c r="L187" s="161">
        <f>IF(ISBLANK('Nomenklatur komplett'!T187),"-",'Nomenklatur komplett'!T187)</f>
        <v>0</v>
      </c>
      <c r="M187" s="162" t="str">
        <f>IF(ISBLANK('Nomenklatur komplett'!U187),"-",'Nomenklatur komplett'!U187)</f>
        <v>### BERUFSBILDUNG (TERT) ###</v>
      </c>
    </row>
    <row r="188" spans="1:13" x14ac:dyDescent="0.2">
      <c r="A188" s="161">
        <f>IF(ISBLANK('Nomenklatur komplett'!V188),"-",'Nomenklatur komplett'!V188)</f>
        <v>33120002</v>
      </c>
      <c r="B188" s="188" t="str">
        <f>IF(ISBLANK('Nomenklatur komplett'!W188),"-",'Nomenklatur komplett'!W188)</f>
        <v>Boden-Parkettleger/in EFZ - Textile und elastische Beläge</v>
      </c>
      <c r="C188" s="189">
        <f>IF(ISBLANK('Nomenklatur komplett'!X188),"-",'Nomenklatur komplett'!X188)</f>
        <v>14</v>
      </c>
      <c r="D188" s="189">
        <f>IF(ISBLANK('Nomenklatur komplett'!Y188),"-",'Nomenklatur komplett'!Y188)</f>
        <v>65</v>
      </c>
      <c r="E188" s="189">
        <f>IF(ISBLANK('Nomenklatur komplett'!Z188),"-",'Nomenklatur komplett'!Z188)</f>
        <v>1</v>
      </c>
      <c r="F188" s="189">
        <f>IF(ISBLANK('Nomenklatur komplett'!AA188),"-",'Nomenklatur komplett'!AA188)</f>
        <v>3</v>
      </c>
      <c r="G188" s="190">
        <f>IF(ISBLANK('Nomenklatur komplett'!AB188),"-",'Nomenklatur komplett'!AB188)</f>
        <v>0</v>
      </c>
      <c r="H188" s="190">
        <f>IF(ISBLANK('Nomenklatur komplett'!AC188),"-",'Nomenklatur komplett'!AC188)</f>
        <v>0</v>
      </c>
      <c r="L188" s="161">
        <f>IF(ISBLANK('Nomenklatur komplett'!T188),"-",'Nomenklatur komplett'!T188)</f>
        <v>55040000</v>
      </c>
      <c r="M188" s="162" t="str">
        <f>IF(ISBLANK('Nomenklatur komplett'!U188),"-",'Nomenklatur komplett'!U188)</f>
        <v>Agrotechnik HF (MiVo 2005)</v>
      </c>
    </row>
    <row r="189" spans="1:13" x14ac:dyDescent="0.2">
      <c r="A189" s="161">
        <f>IF(ISBLANK('Nomenklatur komplett'!V189),"-",'Nomenklatur komplett'!V189)</f>
        <v>19050000</v>
      </c>
      <c r="B189" s="188" t="str">
        <f>IF(ISBLANK('Nomenklatur komplett'!W189),"-",'Nomenklatur komplett'!W189)</f>
        <v>Bootbauer/in</v>
      </c>
      <c r="C189" s="189">
        <f>IF(ISBLANK('Nomenklatur komplett'!X189),"-",'Nomenklatur komplett'!X189)</f>
        <v>14</v>
      </c>
      <c r="D189" s="189">
        <f>IF(ISBLANK('Nomenklatur komplett'!Y189),"-",'Nomenklatur komplett'!Y189)</f>
        <v>65</v>
      </c>
      <c r="E189" s="189">
        <f>IF(ISBLANK('Nomenklatur komplett'!Z189),"-",'Nomenklatur komplett'!Z189)</f>
        <v>1</v>
      </c>
      <c r="F189" s="189">
        <f>IF(ISBLANK('Nomenklatur komplett'!AA189),"-",'Nomenklatur komplett'!AA189)</f>
        <v>4</v>
      </c>
      <c r="G189" s="190">
        <f>IF(ISBLANK('Nomenklatur komplett'!AB189),"-",'Nomenklatur komplett'!AB189)</f>
        <v>0</v>
      </c>
      <c r="H189" s="190">
        <f>IF(ISBLANK('Nomenklatur komplett'!AC189),"-",'Nomenklatur komplett'!AC189)</f>
        <v>0</v>
      </c>
      <c r="L189" s="161">
        <f>IF(ISBLANK('Nomenklatur komplett'!T189),"-",'Nomenklatur komplett'!T189)</f>
        <v>71100001</v>
      </c>
      <c r="M189" s="162" t="str">
        <f>IF(ISBLANK('Nomenklatur komplett'!U189),"-",'Nomenklatur komplett'!U189)</f>
        <v>Automobildiagnostiker/in EF - Leichte Motorfahrzeuge</v>
      </c>
    </row>
    <row r="190" spans="1:13" x14ac:dyDescent="0.2">
      <c r="A190" s="161">
        <f>IF(ISBLANK('Nomenklatur komplett'!V190),"-",'Nomenklatur komplett'!V190)</f>
        <v>19055000</v>
      </c>
      <c r="B190" s="188" t="str">
        <f>IF(ISBLANK('Nomenklatur komplett'!W190),"-",'Nomenklatur komplett'!W190)</f>
        <v>Bootbauer/in EFZ</v>
      </c>
      <c r="C190" s="189">
        <f>IF(ISBLANK('Nomenklatur komplett'!X190),"-",'Nomenklatur komplett'!X190)</f>
        <v>14</v>
      </c>
      <c r="D190" s="189">
        <f>IF(ISBLANK('Nomenklatur komplett'!Y190),"-",'Nomenklatur komplett'!Y190)</f>
        <v>65</v>
      </c>
      <c r="E190" s="189">
        <f>IF(ISBLANK('Nomenklatur komplett'!Z190),"-",'Nomenklatur komplett'!Z190)</f>
        <v>1</v>
      </c>
      <c r="F190" s="189">
        <f>IF(ISBLANK('Nomenklatur komplett'!AA190),"-",'Nomenklatur komplett'!AA190)</f>
        <v>4</v>
      </c>
      <c r="G190" s="190">
        <f>IF(ISBLANK('Nomenklatur komplett'!AB190),"-",'Nomenklatur komplett'!AB190)</f>
        <v>0</v>
      </c>
      <c r="H190" s="190">
        <f>IF(ISBLANK('Nomenklatur komplett'!AC190),"-",'Nomenklatur komplett'!AC190)</f>
        <v>0</v>
      </c>
      <c r="L190" s="161">
        <f>IF(ISBLANK('Nomenklatur komplett'!T190),"-",'Nomenklatur komplett'!T190)</f>
        <v>93051002</v>
      </c>
      <c r="M190" s="162" t="str">
        <f>IF(ISBLANK('Nomenklatur komplett'!U190),"-",'Nomenklatur komplett'!U190)</f>
        <v>Bauführung HF - Hochbau (MiVo 2005)</v>
      </c>
    </row>
    <row r="191" spans="1:13" x14ac:dyDescent="0.2">
      <c r="A191" s="161">
        <f>IF(ISBLANK('Nomenklatur komplett'!V191),"-",'Nomenklatur komplett'!V191)</f>
        <v>19065000</v>
      </c>
      <c r="B191" s="188" t="str">
        <f>IF(ISBLANK('Nomenklatur komplett'!W191),"-",'Nomenklatur komplett'!W191)</f>
        <v>Bootfachwart/in EFZ</v>
      </c>
      <c r="C191" s="189">
        <f>IF(ISBLANK('Nomenklatur komplett'!X191),"-",'Nomenklatur komplett'!X191)</f>
        <v>14</v>
      </c>
      <c r="D191" s="189">
        <f>IF(ISBLANK('Nomenklatur komplett'!Y191),"-",'Nomenklatur komplett'!Y191)</f>
        <v>65</v>
      </c>
      <c r="E191" s="189">
        <f>IF(ISBLANK('Nomenklatur komplett'!Z191),"-",'Nomenklatur komplett'!Z191)</f>
        <v>1</v>
      </c>
      <c r="F191" s="189">
        <f>IF(ISBLANK('Nomenklatur komplett'!AA191),"-",'Nomenklatur komplett'!AA191)</f>
        <v>4</v>
      </c>
      <c r="G191" s="190">
        <f>IF(ISBLANK('Nomenklatur komplett'!AB191),"-",'Nomenklatur komplett'!AB191)</f>
        <v>0</v>
      </c>
      <c r="H191" s="190">
        <f>IF(ISBLANK('Nomenklatur komplett'!AC191),"-",'Nomenklatur komplett'!AC191)</f>
        <v>0</v>
      </c>
      <c r="L191" s="161">
        <f>IF(ISBLANK('Nomenklatur komplett'!T191),"-",'Nomenklatur komplett'!T191)</f>
        <v>93051004</v>
      </c>
      <c r="M191" s="162" t="str">
        <f>IF(ISBLANK('Nomenklatur komplett'!U191),"-",'Nomenklatur komplett'!U191)</f>
        <v>Bauführung HF - Tiefbau (MiVo 2005)</v>
      </c>
    </row>
    <row r="192" spans="1:13" x14ac:dyDescent="0.2">
      <c r="A192" s="161">
        <f>IF(ISBLANK('Nomenklatur komplett'!V192),"-",'Nomenklatur komplett'!V192)</f>
        <v>39220000</v>
      </c>
      <c r="B192" s="188" t="str">
        <f>IF(ISBLANK('Nomenklatur komplett'!W192),"-",'Nomenklatur komplett'!W192)</f>
        <v>Buchhändler/in EFZ</v>
      </c>
      <c r="C192" s="189">
        <f>IF(ISBLANK('Nomenklatur komplett'!X192),"-",'Nomenklatur komplett'!X192)</f>
        <v>14</v>
      </c>
      <c r="D192" s="189">
        <f>IF(ISBLANK('Nomenklatur komplett'!Y192),"-",'Nomenklatur komplett'!Y192)</f>
        <v>65</v>
      </c>
      <c r="E192" s="189">
        <f>IF(ISBLANK('Nomenklatur komplett'!Z192),"-",'Nomenklatur komplett'!Z192)</f>
        <v>1</v>
      </c>
      <c r="F192" s="189">
        <f>IF(ISBLANK('Nomenklatur komplett'!AA192),"-",'Nomenklatur komplett'!AA192)</f>
        <v>3</v>
      </c>
      <c r="G192" s="190">
        <f>IF(ISBLANK('Nomenklatur komplett'!AB192),"-",'Nomenklatur komplett'!AB192)</f>
        <v>0</v>
      </c>
      <c r="H192" s="190">
        <f>IF(ISBLANK('Nomenklatur komplett'!AC192),"-",'Nomenklatur komplett'!AC192)</f>
        <v>0</v>
      </c>
      <c r="L192" s="161">
        <f>IF(ISBLANK('Nomenklatur komplett'!T192),"-",'Nomenklatur komplett'!T192)</f>
        <v>94700001</v>
      </c>
      <c r="M192" s="162" t="str">
        <f>IF(ISBLANK('Nomenklatur komplett'!U192),"-",'Nomenklatur komplett'!U192)</f>
        <v>Bauplanung HF - Architektur (MiVo 2005)</v>
      </c>
    </row>
    <row r="193" spans="1:13" x14ac:dyDescent="0.2">
      <c r="A193" s="161">
        <f>IF(ISBLANK('Nomenklatur komplett'!V193),"-",'Nomenklatur komplett'!V193)</f>
        <v>16120000</v>
      </c>
      <c r="B193" s="188" t="str">
        <f>IF(ISBLANK('Nomenklatur komplett'!W193),"-",'Nomenklatur komplett'!W193)</f>
        <v>Bäcker/in-Konditor/in-Confiseur/in EBA</v>
      </c>
      <c r="C193" s="189">
        <f>IF(ISBLANK('Nomenklatur komplett'!X193),"-",'Nomenklatur komplett'!X193)</f>
        <v>14</v>
      </c>
      <c r="D193" s="189">
        <f>IF(ISBLANK('Nomenklatur komplett'!Y193),"-",'Nomenklatur komplett'!Y193)</f>
        <v>65</v>
      </c>
      <c r="E193" s="189">
        <f>IF(ISBLANK('Nomenklatur komplett'!Z193),"-",'Nomenklatur komplett'!Z193)</f>
        <v>1</v>
      </c>
      <c r="F193" s="189">
        <f>IF(ISBLANK('Nomenklatur komplett'!AA193),"-",'Nomenklatur komplett'!AA193)</f>
        <v>2</v>
      </c>
      <c r="G193" s="190">
        <f>IF(ISBLANK('Nomenklatur komplett'!AB193),"-",'Nomenklatur komplett'!AB193)</f>
        <v>0</v>
      </c>
      <c r="H193" s="190">
        <f>IF(ISBLANK('Nomenklatur komplett'!AC193),"-",'Nomenklatur komplett'!AC193)</f>
        <v>0</v>
      </c>
      <c r="L193" s="161">
        <f>IF(ISBLANK('Nomenklatur komplett'!T193),"-",'Nomenklatur komplett'!T193)</f>
        <v>94700003</v>
      </c>
      <c r="M193" s="162" t="str">
        <f>IF(ISBLANK('Nomenklatur komplett'!U193),"-",'Nomenklatur komplett'!U193)</f>
        <v>Bauplanung HF - Ingenieurbau (MiVo 2005)</v>
      </c>
    </row>
    <row r="194" spans="1:13" x14ac:dyDescent="0.2">
      <c r="A194" s="161">
        <f>IF(ISBLANK('Nomenklatur komplett'!V194),"-",'Nomenklatur komplett'!V194)</f>
        <v>16110001</v>
      </c>
      <c r="B194" s="188" t="str">
        <f>IF(ISBLANK('Nomenklatur komplett'!W194),"-",'Nomenklatur komplett'!W194)</f>
        <v>Bäcker/in-Konditor/in-Confiseur/in EFZ - Bäckerei-Konditorei</v>
      </c>
      <c r="C194" s="189">
        <f>IF(ISBLANK('Nomenklatur komplett'!X194),"-",'Nomenklatur komplett'!X194)</f>
        <v>14</v>
      </c>
      <c r="D194" s="189">
        <f>IF(ISBLANK('Nomenklatur komplett'!Y194),"-",'Nomenklatur komplett'!Y194)</f>
        <v>65</v>
      </c>
      <c r="E194" s="189">
        <f>IF(ISBLANK('Nomenklatur komplett'!Z194),"-",'Nomenklatur komplett'!Z194)</f>
        <v>1</v>
      </c>
      <c r="F194" s="189">
        <f>IF(ISBLANK('Nomenklatur komplett'!AA194),"-",'Nomenklatur komplett'!AA194)</f>
        <v>3</v>
      </c>
      <c r="G194" s="190">
        <f>IF(ISBLANK('Nomenklatur komplett'!AB194),"-",'Nomenklatur komplett'!AB194)</f>
        <v>0</v>
      </c>
      <c r="H194" s="190">
        <f>IF(ISBLANK('Nomenklatur komplett'!AC194),"-",'Nomenklatur komplett'!AC194)</f>
        <v>0</v>
      </c>
      <c r="L194" s="161">
        <f>IF(ISBLANK('Nomenklatur komplett'!T194),"-",'Nomenklatur komplett'!T194)</f>
        <v>73651000</v>
      </c>
      <c r="M194" s="162" t="str">
        <f>IF(ISBLANK('Nomenklatur komplett'!U194),"-",'Nomenklatur komplett'!U194)</f>
        <v>Betriebswirtschaft HF (MiVo 2005)</v>
      </c>
    </row>
    <row r="195" spans="1:13" x14ac:dyDescent="0.2">
      <c r="A195" s="161">
        <f>IF(ISBLANK('Nomenklatur komplett'!V195),"-",'Nomenklatur komplett'!V195)</f>
        <v>16110002</v>
      </c>
      <c r="B195" s="188" t="str">
        <f>IF(ISBLANK('Nomenklatur komplett'!W195),"-",'Nomenklatur komplett'!W195)</f>
        <v>Bäcker/in-Konditor/in-Confiseur/in EFZ - Konditorei-Confiserie</v>
      </c>
      <c r="C195" s="189">
        <f>IF(ISBLANK('Nomenklatur komplett'!X195),"-",'Nomenklatur komplett'!X195)</f>
        <v>14</v>
      </c>
      <c r="D195" s="189">
        <f>IF(ISBLANK('Nomenklatur komplett'!Y195),"-",'Nomenklatur komplett'!Y195)</f>
        <v>65</v>
      </c>
      <c r="E195" s="189">
        <f>IF(ISBLANK('Nomenklatur komplett'!Z195),"-",'Nomenklatur komplett'!Z195)</f>
        <v>1</v>
      </c>
      <c r="F195" s="189">
        <f>IF(ISBLANK('Nomenklatur komplett'!AA195),"-",'Nomenklatur komplett'!AA195)</f>
        <v>3</v>
      </c>
      <c r="G195" s="190">
        <f>IF(ISBLANK('Nomenklatur komplett'!AB195),"-",'Nomenklatur komplett'!AB195)</f>
        <v>0</v>
      </c>
      <c r="H195" s="190">
        <f>IF(ISBLANK('Nomenklatur komplett'!AC195),"-",'Nomenklatur komplett'!AC195)</f>
        <v>0</v>
      </c>
      <c r="L195" s="161">
        <f>IF(ISBLANK('Nomenklatur komplett'!T195),"-",'Nomenklatur komplett'!T195)</f>
        <v>82060000</v>
      </c>
      <c r="M195" s="162" t="str">
        <f>IF(ISBLANK('Nomenklatur komplett'!U195),"-",'Nomenklatur komplett'!U195)</f>
        <v>Coiffeur/-euse EF - Ohne nähere Angaben</v>
      </c>
    </row>
    <row r="196" spans="1:13" x14ac:dyDescent="0.2">
      <c r="A196" s="161">
        <f>IF(ISBLANK('Nomenklatur komplett'!V196),"-",'Nomenklatur komplett'!V196)</f>
        <v>16110000</v>
      </c>
      <c r="B196" s="188" t="str">
        <f>IF(ISBLANK('Nomenklatur komplett'!W196),"-",'Nomenklatur komplett'!W196)</f>
        <v>Bäcker/in-Konditor/in-Confiseur/in EFZ - Ohne nähere Angaben</v>
      </c>
      <c r="C196" s="189">
        <f>IF(ISBLANK('Nomenklatur komplett'!X196),"-",'Nomenklatur komplett'!X196)</f>
        <v>14</v>
      </c>
      <c r="D196" s="189">
        <f>IF(ISBLANK('Nomenklatur komplett'!Y196),"-",'Nomenklatur komplett'!Y196)</f>
        <v>65</v>
      </c>
      <c r="E196" s="189">
        <f>IF(ISBLANK('Nomenklatur komplett'!Z196),"-",'Nomenklatur komplett'!Z196)</f>
        <v>1</v>
      </c>
      <c r="F196" s="189">
        <f>IF(ISBLANK('Nomenklatur komplett'!AA196),"-",'Nomenklatur komplett'!AA196)</f>
        <v>3</v>
      </c>
      <c r="G196" s="190">
        <f>IF(ISBLANK('Nomenklatur komplett'!AB196),"-",'Nomenklatur komplett'!AB196)</f>
        <v>0</v>
      </c>
      <c r="H196" s="190">
        <f>IF(ISBLANK('Nomenklatur komplett'!AC196),"-",'Nomenklatur komplett'!AC196)</f>
        <v>0</v>
      </c>
      <c r="L196" s="161">
        <f>IF(ISBLANK('Nomenklatur komplett'!T196),"-",'Nomenklatur komplett'!T196)</f>
        <v>82050000</v>
      </c>
      <c r="M196" s="162" t="str">
        <f>IF(ISBLANK('Nomenklatur komplett'!U196),"-",'Nomenklatur komplett'!U196)</f>
        <v>Coiffeur/-euse, dipl. - Ohne nähere Angaben</v>
      </c>
    </row>
    <row r="197" spans="1:13" x14ac:dyDescent="0.2">
      <c r="A197" s="161">
        <f>IF(ISBLANK('Nomenklatur komplett'!V197),"-",'Nomenklatur komplett'!V197)</f>
        <v>27350000</v>
      </c>
      <c r="B197" s="188" t="str">
        <f>IF(ISBLANK('Nomenklatur komplett'!W197),"-",'Nomenklatur komplett'!W197)</f>
        <v>Büchsenmacher/in</v>
      </c>
      <c r="C197" s="189">
        <f>IF(ISBLANK('Nomenklatur komplett'!X197),"-",'Nomenklatur komplett'!X197)</f>
        <v>17</v>
      </c>
      <c r="D197" s="189">
        <f>IF(ISBLANK('Nomenklatur komplett'!Y197),"-",'Nomenklatur komplett'!Y197)</f>
        <v>65</v>
      </c>
      <c r="E197" s="189">
        <f>IF(ISBLANK('Nomenklatur komplett'!Z197),"-",'Nomenklatur komplett'!Z197)</f>
        <v>4</v>
      </c>
      <c r="F197" s="189">
        <f>IF(ISBLANK('Nomenklatur komplett'!AA197),"-",'Nomenklatur komplett'!AA197)</f>
        <v>4</v>
      </c>
      <c r="G197" s="190">
        <f>IF(ISBLANK('Nomenklatur komplett'!AB197),"-",'Nomenklatur komplett'!AB197)</f>
        <v>0</v>
      </c>
      <c r="H197" s="190">
        <f>IF(ISBLANK('Nomenklatur komplett'!AC197),"-",'Nomenklatur komplett'!AC197)</f>
        <v>0</v>
      </c>
      <c r="L197" s="161">
        <f>IF(ISBLANK('Nomenklatur komplett'!T197),"-",'Nomenklatur komplett'!T197)</f>
        <v>73300000</v>
      </c>
      <c r="M197" s="162" t="str">
        <f>IF(ISBLANK('Nomenklatur komplett'!U197),"-",'Nomenklatur komplett'!U197)</f>
        <v>Direktionsassistent/in EF</v>
      </c>
    </row>
    <row r="198" spans="1:13" x14ac:dyDescent="0.2">
      <c r="A198" s="161">
        <f>IF(ISBLANK('Nomenklatur komplett'!V198),"-",'Nomenklatur komplett'!V198)</f>
        <v>27370000</v>
      </c>
      <c r="B198" s="188" t="str">
        <f>IF(ISBLANK('Nomenklatur komplett'!W198),"-",'Nomenklatur komplett'!W198)</f>
        <v>Büchsenmacher/in EFZ - Ohne nähere Angaben</v>
      </c>
      <c r="C198" s="189">
        <f>IF(ISBLANK('Nomenklatur komplett'!X198),"-",'Nomenklatur komplett'!X198)</f>
        <v>14</v>
      </c>
      <c r="D198" s="189">
        <f>IF(ISBLANK('Nomenklatur komplett'!Y198),"-",'Nomenklatur komplett'!Y198)</f>
        <v>65</v>
      </c>
      <c r="E198" s="189">
        <f>IF(ISBLANK('Nomenklatur komplett'!Z198),"-",'Nomenklatur komplett'!Z198)</f>
        <v>1</v>
      </c>
      <c r="F198" s="189">
        <f>IF(ISBLANK('Nomenklatur komplett'!AA198),"-",'Nomenklatur komplett'!AA198)</f>
        <v>4</v>
      </c>
      <c r="G198" s="190">
        <f>IF(ISBLANK('Nomenklatur komplett'!AB198),"-",'Nomenklatur komplett'!AB198)</f>
        <v>0</v>
      </c>
      <c r="H198" s="190">
        <f>IF(ISBLANK('Nomenklatur komplett'!AC198),"-",'Nomenklatur komplett'!AC198)</f>
        <v>0</v>
      </c>
      <c r="L198" s="161">
        <f>IF(ISBLANK('Nomenklatur komplett'!T198),"-",'Nomenklatur komplett'!T198)</f>
        <v>93271000</v>
      </c>
      <c r="M198" s="162" t="str">
        <f>IF(ISBLANK('Nomenklatur komplett'!U198),"-",'Nomenklatur komplett'!U198)</f>
        <v>Elektrotechnik HF (MiVo 2005)</v>
      </c>
    </row>
    <row r="199" spans="1:13" x14ac:dyDescent="0.2">
      <c r="A199" s="161">
        <f>IF(ISBLANK('Nomenklatur komplett'!V199),"-",'Nomenklatur komplett'!V199)</f>
        <v>27370002</v>
      </c>
      <c r="B199" s="188" t="str">
        <f>IF(ISBLANK('Nomenklatur komplett'!W199),"-",'Nomenklatur komplett'!W199)</f>
        <v>Büchsenmacher/in EFZ - Profil E</v>
      </c>
      <c r="C199" s="189">
        <f>IF(ISBLANK('Nomenklatur komplett'!X199),"-",'Nomenklatur komplett'!X199)</f>
        <v>14</v>
      </c>
      <c r="D199" s="189">
        <f>IF(ISBLANK('Nomenklatur komplett'!Y199),"-",'Nomenklatur komplett'!Y199)</f>
        <v>65</v>
      </c>
      <c r="E199" s="189">
        <f>IF(ISBLANK('Nomenklatur komplett'!Z199),"-",'Nomenklatur komplett'!Z199)</f>
        <v>1</v>
      </c>
      <c r="F199" s="189">
        <f>IF(ISBLANK('Nomenklatur komplett'!AA199),"-",'Nomenklatur komplett'!AA199)</f>
        <v>4</v>
      </c>
      <c r="G199" s="190">
        <f>IF(ISBLANK('Nomenklatur komplett'!AB199),"-",'Nomenklatur komplett'!AB199)</f>
        <v>0</v>
      </c>
      <c r="H199" s="190">
        <f>IF(ISBLANK('Nomenklatur komplett'!AC199),"-",'Nomenklatur komplett'!AC199)</f>
        <v>0</v>
      </c>
      <c r="L199" s="161">
        <f>IF(ISBLANK('Nomenklatur komplett'!T199),"-",'Nomenklatur komplett'!T199)</f>
        <v>93271001</v>
      </c>
      <c r="M199" s="162" t="str">
        <f>IF(ISBLANK('Nomenklatur komplett'!U199),"-",'Nomenklatur komplett'!U199)</f>
        <v>Elektrotechnik HF - Vertiefung Elektronik (MiVo 2005)</v>
      </c>
    </row>
    <row r="200" spans="1:13" x14ac:dyDescent="0.2">
      <c r="A200" s="161">
        <f>IF(ISBLANK('Nomenklatur komplett'!V200),"-",'Nomenklatur komplett'!V200)</f>
        <v>27370001</v>
      </c>
      <c r="B200" s="188" t="str">
        <f>IF(ISBLANK('Nomenklatur komplett'!W200),"-",'Nomenklatur komplett'!W200)</f>
        <v>Büchsenmacher/in EFZ - Profil G</v>
      </c>
      <c r="C200" s="189">
        <f>IF(ISBLANK('Nomenklatur komplett'!X200),"-",'Nomenklatur komplett'!X200)</f>
        <v>14</v>
      </c>
      <c r="D200" s="189">
        <f>IF(ISBLANK('Nomenklatur komplett'!Y200),"-",'Nomenklatur komplett'!Y200)</f>
        <v>65</v>
      </c>
      <c r="E200" s="189">
        <f>IF(ISBLANK('Nomenklatur komplett'!Z200),"-",'Nomenklatur komplett'!Z200)</f>
        <v>1</v>
      </c>
      <c r="F200" s="189">
        <f>IF(ISBLANK('Nomenklatur komplett'!AA200),"-",'Nomenklatur komplett'!AA200)</f>
        <v>4</v>
      </c>
      <c r="G200" s="190">
        <f>IF(ISBLANK('Nomenklatur komplett'!AB200),"-",'Nomenklatur komplett'!AB200)</f>
        <v>0</v>
      </c>
      <c r="H200" s="190">
        <f>IF(ISBLANK('Nomenklatur komplett'!AC200),"-",'Nomenklatur komplett'!AC200)</f>
        <v>0</v>
      </c>
      <c r="L200" s="161">
        <f>IF(ISBLANK('Nomenklatur komplett'!T200),"-",'Nomenklatur komplett'!T200)</f>
        <v>93271002</v>
      </c>
      <c r="M200" s="162" t="str">
        <f>IF(ISBLANK('Nomenklatur komplett'!U200),"-",'Nomenklatur komplett'!U200)</f>
        <v>Elektrotechnik HF - Vertiefung Energietechnik (MiVo 2005)</v>
      </c>
    </row>
    <row r="201" spans="1:13" x14ac:dyDescent="0.2">
      <c r="A201" s="161">
        <f>IF(ISBLANK('Nomenklatur komplett'!V201),"-",'Nomenklatur komplett'!V201)</f>
        <v>48640000</v>
      </c>
      <c r="B201" s="188" t="str">
        <f>IF(ISBLANK('Nomenklatur komplett'!W201),"-",'Nomenklatur komplett'!W201)</f>
        <v>Bühnentänzer/in EFZ</v>
      </c>
      <c r="C201" s="189">
        <f>IF(ISBLANK('Nomenklatur komplett'!X201),"-",'Nomenklatur komplett'!X201)</f>
        <v>14</v>
      </c>
      <c r="D201" s="189">
        <f>IF(ISBLANK('Nomenklatur komplett'!Y201),"-",'Nomenklatur komplett'!Y201)</f>
        <v>65</v>
      </c>
      <c r="E201" s="189">
        <f>IF(ISBLANK('Nomenklatur komplett'!Z201),"-",'Nomenklatur komplett'!Z201)</f>
        <v>1</v>
      </c>
      <c r="F201" s="189">
        <f>IF(ISBLANK('Nomenklatur komplett'!AA201),"-",'Nomenklatur komplett'!AA201)</f>
        <v>4</v>
      </c>
      <c r="G201" s="190">
        <f>IF(ISBLANK('Nomenklatur komplett'!AB201),"-",'Nomenklatur komplett'!AB201)</f>
        <v>0</v>
      </c>
      <c r="H201" s="190">
        <f>IF(ISBLANK('Nomenklatur komplett'!AC201),"-",'Nomenklatur komplett'!AC201)</f>
        <v>0</v>
      </c>
      <c r="L201" s="161">
        <f>IF(ISBLANK('Nomenklatur komplett'!T201),"-",'Nomenklatur komplett'!T201)</f>
        <v>73200000</v>
      </c>
      <c r="M201" s="162" t="str">
        <f>IF(ISBLANK('Nomenklatur komplett'!U201),"-",'Nomenklatur komplett'!U201)</f>
        <v>Fachmann/-frau im Finanz- und Rechnungswesen EF</v>
      </c>
    </row>
    <row r="202" spans="1:13" x14ac:dyDescent="0.2">
      <c r="A202" s="161">
        <f>IF(ISBLANK('Nomenklatur komplett'!V202),"-",'Nomenklatur komplett'!V202)</f>
        <v>48641000</v>
      </c>
      <c r="B202" s="188" t="str">
        <f>IF(ISBLANK('Nomenklatur komplett'!W202),"-",'Nomenklatur komplett'!W202)</f>
        <v>Bühnentänzer/in EFZ (ab Lehrbeginn 2021)</v>
      </c>
      <c r="C202" s="189">
        <f>IF(ISBLANK('Nomenklatur komplett'!X202),"-",'Nomenklatur komplett'!X202)</f>
        <v>14</v>
      </c>
      <c r="D202" s="189">
        <f>IF(ISBLANK('Nomenklatur komplett'!Y202),"-",'Nomenklatur komplett'!Y202)</f>
        <v>65</v>
      </c>
      <c r="E202" s="189">
        <f>IF(ISBLANK('Nomenklatur komplett'!Z202),"-",'Nomenklatur komplett'!Z202)</f>
        <v>1</v>
      </c>
      <c r="F202" s="189">
        <f>IF(ISBLANK('Nomenklatur komplett'!AA202),"-",'Nomenklatur komplett'!AA202)</f>
        <v>4</v>
      </c>
      <c r="G202" s="190">
        <f>IF(ISBLANK('Nomenklatur komplett'!AB202),"-",'Nomenklatur komplett'!AB202)</f>
        <v>0</v>
      </c>
      <c r="H202" s="190">
        <f>IF(ISBLANK('Nomenklatur komplett'!AC202),"-",'Nomenklatur komplett'!AC202)</f>
        <v>0</v>
      </c>
      <c r="L202" s="161">
        <f>IF(ISBLANK('Nomenklatur komplett'!T202),"-",'Nomenklatur komplett'!T202)</f>
        <v>73670000</v>
      </c>
      <c r="M202" s="162" t="str">
        <f>IF(ISBLANK('Nomenklatur komplett'!U202),"-",'Nomenklatur komplett'!U202)</f>
        <v>Führungsfachmann/-frau EF</v>
      </c>
    </row>
    <row r="203" spans="1:13" x14ac:dyDescent="0.2">
      <c r="A203" s="161">
        <f>IF(ISBLANK('Nomenklatur komplett'!V203),"-",'Nomenklatur komplett'!V203)</f>
        <v>48641001</v>
      </c>
      <c r="B203" s="188" t="str">
        <f>IF(ISBLANK('Nomenklatur komplett'!W203),"-",'Nomenklatur komplett'!W203)</f>
        <v>Bühnentänzer/in EFZ -  Zeitgenössischer Tanz (ab Lehrbeginn 2021)</v>
      </c>
      <c r="C203" s="189">
        <f>IF(ISBLANK('Nomenklatur komplett'!X203),"-",'Nomenklatur komplett'!X203)</f>
        <v>14</v>
      </c>
      <c r="D203" s="189">
        <f>IF(ISBLANK('Nomenklatur komplett'!Y203),"-",'Nomenklatur komplett'!Y203)</f>
        <v>65</v>
      </c>
      <c r="E203" s="189">
        <f>IF(ISBLANK('Nomenklatur komplett'!Z203),"-",'Nomenklatur komplett'!Z203)</f>
        <v>1</v>
      </c>
      <c r="F203" s="189">
        <f>IF(ISBLANK('Nomenklatur komplett'!AA203),"-",'Nomenklatur komplett'!AA203)</f>
        <v>4</v>
      </c>
      <c r="G203" s="190">
        <f>IF(ISBLANK('Nomenklatur komplett'!AB203),"-",'Nomenklatur komplett'!AB203)</f>
        <v>0</v>
      </c>
      <c r="H203" s="190">
        <f>IF(ISBLANK('Nomenklatur komplett'!AC203),"-",'Nomenklatur komplett'!AC203)</f>
        <v>0</v>
      </c>
      <c r="L203" s="161">
        <f>IF(ISBLANK('Nomenklatur komplett'!T203),"-",'Nomenklatur komplett'!T203)</f>
        <v>93535000</v>
      </c>
      <c r="M203" s="162" t="str">
        <f>IF(ISBLANK('Nomenklatur komplett'!U203),"-",'Nomenklatur komplett'!U203)</f>
        <v>Gebäudetechnik HF (MiVo 2005)</v>
      </c>
    </row>
    <row r="204" spans="1:13" x14ac:dyDescent="0.2">
      <c r="A204" s="161">
        <f>IF(ISBLANK('Nomenklatur komplett'!V204),"-",'Nomenklatur komplett'!V204)</f>
        <v>48641002</v>
      </c>
      <c r="B204" s="188" t="str">
        <f>IF(ISBLANK('Nomenklatur komplett'!W204),"-",'Nomenklatur komplett'!W204)</f>
        <v>Bühnentänzer/in EFZ - Klassicher Tanz (ab Lehrbeginn 2021)</v>
      </c>
      <c r="C204" s="189">
        <f>IF(ISBLANK('Nomenklatur komplett'!X204),"-",'Nomenklatur komplett'!X204)</f>
        <v>14</v>
      </c>
      <c r="D204" s="189">
        <f>IF(ISBLANK('Nomenklatur komplett'!Y204),"-",'Nomenklatur komplett'!Y204)</f>
        <v>65</v>
      </c>
      <c r="E204" s="189">
        <f>IF(ISBLANK('Nomenklatur komplett'!Z204),"-",'Nomenklatur komplett'!Z204)</f>
        <v>1</v>
      </c>
      <c r="F204" s="189">
        <f>IF(ISBLANK('Nomenklatur komplett'!AA204),"-",'Nomenklatur komplett'!AA204)</f>
        <v>4</v>
      </c>
      <c r="G204" s="190">
        <f>IF(ISBLANK('Nomenklatur komplett'!AB204),"-",'Nomenklatur komplett'!AB204)</f>
        <v>0</v>
      </c>
      <c r="H204" s="190">
        <f>IF(ISBLANK('Nomenklatur komplett'!AC204),"-",'Nomenklatur komplett'!AC204)</f>
        <v>0</v>
      </c>
      <c r="L204" s="161">
        <f>IF(ISBLANK('Nomenklatur komplett'!T204),"-",'Nomenklatur komplett'!T204)</f>
        <v>73570000</v>
      </c>
      <c r="M204" s="162" t="str">
        <f>IF(ISBLANK('Nomenklatur komplett'!U204),"-",'Nomenklatur komplett'!U204)</f>
        <v>HR-Fachmann/-frau EF - Ohne nähere Angaben</v>
      </c>
    </row>
    <row r="205" spans="1:13" x14ac:dyDescent="0.2">
      <c r="A205" s="161">
        <f>IF(ISBLANK('Nomenklatur komplett'!V205),"-",'Nomenklatur komplett'!V205)</f>
        <v>48640002</v>
      </c>
      <c r="B205" s="188" t="str">
        <f>IF(ISBLANK('Nomenklatur komplett'!W205),"-",'Nomenklatur komplett'!W205)</f>
        <v>Bühnentänzer/in EFZ - Klassischer Tanz</v>
      </c>
      <c r="C205" s="189">
        <f>IF(ISBLANK('Nomenklatur komplett'!X205),"-",'Nomenklatur komplett'!X205)</f>
        <v>14</v>
      </c>
      <c r="D205" s="189">
        <f>IF(ISBLANK('Nomenklatur komplett'!Y205),"-",'Nomenklatur komplett'!Y205)</f>
        <v>65</v>
      </c>
      <c r="E205" s="189">
        <f>IF(ISBLANK('Nomenklatur komplett'!Z205),"-",'Nomenklatur komplett'!Z205)</f>
        <v>1</v>
      </c>
      <c r="F205" s="189">
        <f>IF(ISBLANK('Nomenklatur komplett'!AA205),"-",'Nomenklatur komplett'!AA205)</f>
        <v>4</v>
      </c>
      <c r="G205" s="190">
        <f>IF(ISBLANK('Nomenklatur komplett'!AB205),"-",'Nomenklatur komplett'!AB205)</f>
        <v>0</v>
      </c>
      <c r="H205" s="190">
        <f>IF(ISBLANK('Nomenklatur komplett'!AC205),"-",'Nomenklatur komplett'!AC205)</f>
        <v>0</v>
      </c>
      <c r="L205" s="161">
        <f>IF(ISBLANK('Nomenklatur komplett'!T205),"-",'Nomenklatur komplett'!T205)</f>
        <v>93620003</v>
      </c>
      <c r="M205" s="162" t="str">
        <f>IF(ISBLANK('Nomenklatur komplett'!U205),"-",'Nomenklatur komplett'!U205)</f>
        <v>Holztechnik HF - Schreinerei (MiVo 2005)</v>
      </c>
    </row>
    <row r="206" spans="1:13" x14ac:dyDescent="0.2">
      <c r="A206" s="161">
        <f>IF(ISBLANK('Nomenklatur komplett'!V206),"-",'Nomenklatur komplett'!V206)</f>
        <v>48641003</v>
      </c>
      <c r="B206" s="188" t="str">
        <f>IF(ISBLANK('Nomenklatur komplett'!W206),"-",'Nomenklatur komplett'!W206)</f>
        <v>Bühnentänzer/in EFZ - Musical (ab Lehrbeginn 2021)</v>
      </c>
      <c r="C206" s="189">
        <f>IF(ISBLANK('Nomenklatur komplett'!X206),"-",'Nomenklatur komplett'!X206)</f>
        <v>14</v>
      </c>
      <c r="D206" s="189">
        <f>IF(ISBLANK('Nomenklatur komplett'!Y206),"-",'Nomenklatur komplett'!Y206)</f>
        <v>65</v>
      </c>
      <c r="E206" s="189">
        <f>IF(ISBLANK('Nomenklatur komplett'!Z206),"-",'Nomenklatur komplett'!Z206)</f>
        <v>1</v>
      </c>
      <c r="F206" s="189">
        <f>IF(ISBLANK('Nomenklatur komplett'!AA206),"-",'Nomenklatur komplett'!AA206)</f>
        <v>4</v>
      </c>
      <c r="G206" s="190">
        <f>IF(ISBLANK('Nomenklatur komplett'!AB206),"-",'Nomenklatur komplett'!AB206)</f>
        <v>0</v>
      </c>
      <c r="H206" s="190">
        <f>IF(ISBLANK('Nomenklatur komplett'!AC206),"-",'Nomenklatur komplett'!AC206)</f>
        <v>0</v>
      </c>
      <c r="L206" s="161">
        <f>IF(ISBLANK('Nomenklatur komplett'!T206),"-",'Nomenklatur komplett'!T206)</f>
        <v>84370000</v>
      </c>
      <c r="M206" s="162" t="str">
        <f>IF(ISBLANK('Nomenklatur komplett'!U206),"-",'Nomenklatur komplett'!U206)</f>
        <v>Homöopath/in (Tertiär - nicht reglementiert)</v>
      </c>
    </row>
    <row r="207" spans="1:13" x14ac:dyDescent="0.2">
      <c r="A207" s="161">
        <f>IF(ISBLANK('Nomenklatur komplett'!V207),"-",'Nomenklatur komplett'!V207)</f>
        <v>48640001</v>
      </c>
      <c r="B207" s="188" t="str">
        <f>IF(ISBLANK('Nomenklatur komplett'!W207),"-",'Nomenklatur komplett'!W207)</f>
        <v>Bühnentänzer/in EFZ - Zeitgenössischer Tanz</v>
      </c>
      <c r="C207" s="189">
        <f>IF(ISBLANK('Nomenklatur komplett'!X207),"-",'Nomenklatur komplett'!X207)</f>
        <v>14</v>
      </c>
      <c r="D207" s="189">
        <f>IF(ISBLANK('Nomenklatur komplett'!Y207),"-",'Nomenklatur komplett'!Y207)</f>
        <v>65</v>
      </c>
      <c r="E207" s="189">
        <f>IF(ISBLANK('Nomenklatur komplett'!Z207),"-",'Nomenklatur komplett'!Z207)</f>
        <v>1</v>
      </c>
      <c r="F207" s="189">
        <f>IF(ISBLANK('Nomenklatur komplett'!AA207),"-",'Nomenklatur komplett'!AA207)</f>
        <v>3</v>
      </c>
      <c r="G207" s="190">
        <f>IF(ISBLANK('Nomenklatur komplett'!AB207),"-",'Nomenklatur komplett'!AB207)</f>
        <v>0</v>
      </c>
      <c r="H207" s="190">
        <f>IF(ISBLANK('Nomenklatur komplett'!AC207),"-",'Nomenklatur komplett'!AC207)</f>
        <v>0</v>
      </c>
      <c r="L207" s="161">
        <f>IF(ISBLANK('Nomenklatur komplett'!T207),"-",'Nomenklatur komplett'!T207)</f>
        <v>93701000</v>
      </c>
      <c r="M207" s="162" t="str">
        <f>IF(ISBLANK('Nomenklatur komplett'!U207),"-",'Nomenklatur komplett'!U207)</f>
        <v>Informatik HF (MiVo 2005)</v>
      </c>
    </row>
    <row r="208" spans="1:13" x14ac:dyDescent="0.2">
      <c r="A208" s="161">
        <f>IF(ISBLANK('Nomenklatur komplett'!V208),"-",'Nomenklatur komplett'!V208)</f>
        <v>38110000</v>
      </c>
      <c r="B208" s="188" t="str">
        <f>IF(ISBLANK('Nomenklatur komplett'!W208),"-",'Nomenklatur komplett'!W208)</f>
        <v>Büroassistent/in EBA</v>
      </c>
      <c r="C208" s="189">
        <f>IF(ISBLANK('Nomenklatur komplett'!X208),"-",'Nomenklatur komplett'!X208)</f>
        <v>14</v>
      </c>
      <c r="D208" s="189">
        <f>IF(ISBLANK('Nomenklatur komplett'!Y208),"-",'Nomenklatur komplett'!Y208)</f>
        <v>65</v>
      </c>
      <c r="E208" s="189">
        <f>IF(ISBLANK('Nomenklatur komplett'!Z208),"-",'Nomenklatur komplett'!Z208)</f>
        <v>1</v>
      </c>
      <c r="F208" s="189">
        <f>IF(ISBLANK('Nomenklatur komplett'!AA208),"-",'Nomenklatur komplett'!AA208)</f>
        <v>2</v>
      </c>
      <c r="G208" s="190">
        <f>IF(ISBLANK('Nomenklatur komplett'!AB208),"-",'Nomenklatur komplett'!AB208)</f>
        <v>0</v>
      </c>
      <c r="H208" s="190">
        <f>IF(ISBLANK('Nomenklatur komplett'!AC208),"-",'Nomenklatur komplett'!AC208)</f>
        <v>0</v>
      </c>
      <c r="L208" s="161">
        <f>IF(ISBLANK('Nomenklatur komplett'!T208),"-",'Nomenklatur komplett'!T208)</f>
        <v>93701001</v>
      </c>
      <c r="M208" s="162" t="str">
        <f>IF(ISBLANK('Nomenklatur komplett'!U208),"-",'Nomenklatur komplett'!U208)</f>
        <v>Informatik HF - Systemtechnik (MiVo 2005)</v>
      </c>
    </row>
    <row r="209" spans="1:13" x14ac:dyDescent="0.2">
      <c r="A209" s="161">
        <f>IF(ISBLANK('Nomenklatur komplett'!V209),"-",'Nomenklatur komplett'!V209)</f>
        <v>31050000</v>
      </c>
      <c r="B209" s="188" t="str">
        <f>IF(ISBLANK('Nomenklatur komplett'!W209),"-",'Nomenklatur komplett'!W209)</f>
        <v>Cadranograf/in</v>
      </c>
      <c r="C209" s="189">
        <f>IF(ISBLANK('Nomenklatur komplett'!X209),"-",'Nomenklatur komplett'!X209)</f>
        <v>14</v>
      </c>
      <c r="D209" s="189">
        <f>IF(ISBLANK('Nomenklatur komplett'!Y209),"-",'Nomenklatur komplett'!Y209)</f>
        <v>65</v>
      </c>
      <c r="E209" s="189">
        <f>IF(ISBLANK('Nomenklatur komplett'!Z209),"-",'Nomenklatur komplett'!Z209)</f>
        <v>1</v>
      </c>
      <c r="F209" s="189">
        <f>IF(ISBLANK('Nomenklatur komplett'!AA209),"-",'Nomenklatur komplett'!AA209)</f>
        <v>2</v>
      </c>
      <c r="G209" s="190">
        <f>IF(ISBLANK('Nomenklatur komplett'!AB209),"-",'Nomenklatur komplett'!AB209)</f>
        <v>0</v>
      </c>
      <c r="H209" s="190">
        <f>IF(ISBLANK('Nomenklatur komplett'!AC209),"-",'Nomenklatur komplett'!AC209)</f>
        <v>0</v>
      </c>
      <c r="L209" s="161">
        <f>IF(ISBLANK('Nomenklatur komplett'!T209),"-",'Nomenklatur komplett'!T209)</f>
        <v>93701002</v>
      </c>
      <c r="M209" s="162" t="str">
        <f>IF(ISBLANK('Nomenklatur komplett'!U209),"-",'Nomenklatur komplett'!U209)</f>
        <v>Informatik HF - Vertiefung Applikationsentwicklung (MiVo 2005)</v>
      </c>
    </row>
    <row r="210" spans="1:13" x14ac:dyDescent="0.2">
      <c r="A210" s="161">
        <f>IF(ISBLANK('Nomenklatur komplett'!V210),"-",'Nomenklatur komplett'!V210)</f>
        <v>34071000</v>
      </c>
      <c r="B210" s="188" t="str">
        <f>IF(ISBLANK('Nomenklatur komplett'!W210),"-",'Nomenklatur komplett'!W210)</f>
        <v>Carrosserielackierer/in EFZ</v>
      </c>
      <c r="C210" s="189">
        <f>IF(ISBLANK('Nomenklatur komplett'!X210),"-",'Nomenklatur komplett'!X210)</f>
        <v>14</v>
      </c>
      <c r="D210" s="189">
        <f>IF(ISBLANK('Nomenklatur komplett'!Y210),"-",'Nomenklatur komplett'!Y210)</f>
        <v>65</v>
      </c>
      <c r="E210" s="189">
        <f>IF(ISBLANK('Nomenklatur komplett'!Z210),"-",'Nomenklatur komplett'!Z210)</f>
        <v>1</v>
      </c>
      <c r="F210" s="189">
        <f>IF(ISBLANK('Nomenklatur komplett'!AA210),"-",'Nomenklatur komplett'!AA210)</f>
        <v>4</v>
      </c>
      <c r="G210" s="190">
        <f>IF(ISBLANK('Nomenklatur komplett'!AB210),"-",'Nomenklatur komplett'!AB210)</f>
        <v>0</v>
      </c>
      <c r="H210" s="190">
        <f>IF(ISBLANK('Nomenklatur komplett'!AC210),"-",'Nomenklatur komplett'!AC210)</f>
        <v>0</v>
      </c>
      <c r="L210" s="161">
        <f>IF(ISBLANK('Nomenklatur komplett'!T210),"-",'Nomenklatur komplett'!T210)</f>
        <v>86541000</v>
      </c>
      <c r="M210" s="162" t="str">
        <f>IF(ISBLANK('Nomenklatur komplett'!U210),"-",'Nomenklatur komplett'!U210)</f>
        <v>Kindererziehung HF (MiVo 2005)</v>
      </c>
    </row>
    <row r="211" spans="1:13" x14ac:dyDescent="0.2">
      <c r="A211" s="161">
        <f>IF(ISBLANK('Nomenklatur komplett'!V211),"-",'Nomenklatur komplett'!V211)</f>
        <v>27380000</v>
      </c>
      <c r="B211" s="188" t="str">
        <f>IF(ISBLANK('Nomenklatur komplett'!W211),"-",'Nomenklatur komplett'!W211)</f>
        <v>Carrosseriereparateur/in EFZ</v>
      </c>
      <c r="C211" s="189">
        <f>IF(ISBLANK('Nomenklatur komplett'!X211),"-",'Nomenklatur komplett'!X211)</f>
        <v>14</v>
      </c>
      <c r="D211" s="189">
        <f>IF(ISBLANK('Nomenklatur komplett'!Y211),"-",'Nomenklatur komplett'!Y211)</f>
        <v>65</v>
      </c>
      <c r="E211" s="189">
        <f>IF(ISBLANK('Nomenklatur komplett'!Z211),"-",'Nomenklatur komplett'!Z211)</f>
        <v>1</v>
      </c>
      <c r="F211" s="189">
        <f>IF(ISBLANK('Nomenklatur komplett'!AA211),"-",'Nomenklatur komplett'!AA211)</f>
        <v>3</v>
      </c>
      <c r="G211" s="190">
        <f>IF(ISBLANK('Nomenklatur komplett'!AB211),"-",'Nomenklatur komplett'!AB211)</f>
        <v>0</v>
      </c>
      <c r="H211" s="190">
        <f>IF(ISBLANK('Nomenklatur komplett'!AC211),"-",'Nomenklatur komplett'!AC211)</f>
        <v>0</v>
      </c>
      <c r="L211" s="161">
        <f>IF(ISBLANK('Nomenklatur komplett'!T211),"-",'Nomenklatur komplett'!T211)</f>
        <v>55030000</v>
      </c>
      <c r="M211" s="162" t="str">
        <f>IF(ISBLANK('Nomenklatur komplett'!U211),"-",'Nomenklatur komplett'!U211)</f>
        <v>Landwirt/in EF</v>
      </c>
    </row>
    <row r="212" spans="1:13" x14ac:dyDescent="0.2">
      <c r="A212" s="161">
        <f>IF(ISBLANK('Nomenklatur komplett'!V212),"-",'Nomenklatur komplett'!V212)</f>
        <v>27391000</v>
      </c>
      <c r="B212" s="188" t="str">
        <f>IF(ISBLANK('Nomenklatur komplett'!W212),"-",'Nomenklatur komplett'!W212)</f>
        <v>Carrosseriespengler/in EFZ</v>
      </c>
      <c r="C212" s="189">
        <f>IF(ISBLANK('Nomenklatur komplett'!X212),"-",'Nomenklatur komplett'!X212)</f>
        <v>14</v>
      </c>
      <c r="D212" s="189">
        <f>IF(ISBLANK('Nomenklatur komplett'!Y212),"-",'Nomenklatur komplett'!Y212)</f>
        <v>65</v>
      </c>
      <c r="E212" s="189">
        <f>IF(ISBLANK('Nomenklatur komplett'!Z212),"-",'Nomenklatur komplett'!Z212)</f>
        <v>1</v>
      </c>
      <c r="F212" s="189">
        <f>IF(ISBLANK('Nomenklatur komplett'!AA212),"-",'Nomenklatur komplett'!AA212)</f>
        <v>4</v>
      </c>
      <c r="G212" s="190">
        <f>IF(ISBLANK('Nomenklatur komplett'!AB212),"-",'Nomenklatur komplett'!AB212)</f>
        <v>0</v>
      </c>
      <c r="H212" s="190">
        <f>IF(ISBLANK('Nomenklatur komplett'!AC212),"-",'Nomenklatur komplett'!AC212)</f>
        <v>0</v>
      </c>
      <c r="L212" s="161">
        <f>IF(ISBLANK('Nomenklatur komplett'!T212),"-",'Nomenklatur komplett'!T212)</f>
        <v>55050000</v>
      </c>
      <c r="M212" s="162" t="str">
        <f>IF(ISBLANK('Nomenklatur komplett'!U212),"-",'Nomenklatur komplett'!U212)</f>
        <v>Landwirt/in, Meister-</v>
      </c>
    </row>
    <row r="213" spans="1:13" x14ac:dyDescent="0.2">
      <c r="A213" s="161">
        <f>IF(ISBLANK('Nomenklatur komplett'!V213),"-",'Nomenklatur komplett'!V213)</f>
        <v>34070000</v>
      </c>
      <c r="B213" s="188" t="str">
        <f>IF(ISBLANK('Nomenklatur komplett'!W213),"-",'Nomenklatur komplett'!W213)</f>
        <v>Carrossier/in Lackiererei EFZ</v>
      </c>
      <c r="C213" s="189">
        <f>IF(ISBLANK('Nomenklatur komplett'!X213),"-",'Nomenklatur komplett'!X213)</f>
        <v>14</v>
      </c>
      <c r="D213" s="189">
        <f>IF(ISBLANK('Nomenklatur komplett'!Y213),"-",'Nomenklatur komplett'!Y213)</f>
        <v>65</v>
      </c>
      <c r="E213" s="189">
        <f>IF(ISBLANK('Nomenklatur komplett'!Z213),"-",'Nomenklatur komplett'!Z213)</f>
        <v>1</v>
      </c>
      <c r="F213" s="189">
        <f>IF(ISBLANK('Nomenklatur komplett'!AA213),"-",'Nomenklatur komplett'!AA213)</f>
        <v>4</v>
      </c>
      <c r="G213" s="190">
        <f>IF(ISBLANK('Nomenklatur komplett'!AB213),"-",'Nomenklatur komplett'!AB213)</f>
        <v>0</v>
      </c>
      <c r="H213" s="190">
        <f>IF(ISBLANK('Nomenklatur komplett'!AC213),"-",'Nomenklatur komplett'!AC213)</f>
        <v>0</v>
      </c>
      <c r="L213" s="161">
        <f>IF(ISBLANK('Nomenklatur komplett'!T213),"-",'Nomenklatur komplett'!T213)</f>
        <v>77330000</v>
      </c>
      <c r="M213" s="162" t="str">
        <f>IF(ISBLANK('Nomenklatur komplett'!U213),"-",'Nomenklatur komplett'!U213)</f>
        <v>Marketingfachmann/-frau EF</v>
      </c>
    </row>
    <row r="214" spans="1:13" x14ac:dyDescent="0.2">
      <c r="A214" s="161">
        <f>IF(ISBLANK('Nomenklatur komplett'!V214),"-",'Nomenklatur komplett'!V214)</f>
        <v>27390000</v>
      </c>
      <c r="B214" s="188" t="str">
        <f>IF(ISBLANK('Nomenklatur komplett'!W214),"-",'Nomenklatur komplett'!W214)</f>
        <v>Carrossier/in Spenglerei EFZ</v>
      </c>
      <c r="C214" s="189">
        <f>IF(ISBLANK('Nomenklatur komplett'!X214),"-",'Nomenklatur komplett'!X214)</f>
        <v>14</v>
      </c>
      <c r="D214" s="189">
        <f>IF(ISBLANK('Nomenklatur komplett'!Y214),"-",'Nomenklatur komplett'!Y214)</f>
        <v>65</v>
      </c>
      <c r="E214" s="189">
        <f>IF(ISBLANK('Nomenklatur komplett'!Z214),"-",'Nomenklatur komplett'!Z214)</f>
        <v>1</v>
      </c>
      <c r="F214" s="189">
        <f>IF(ISBLANK('Nomenklatur komplett'!AA214),"-",'Nomenklatur komplett'!AA214)</f>
        <v>4</v>
      </c>
      <c r="G214" s="190">
        <f>IF(ISBLANK('Nomenklatur komplett'!AB214),"-",'Nomenklatur komplett'!AB214)</f>
        <v>0</v>
      </c>
      <c r="H214" s="190">
        <f>IF(ISBLANK('Nomenklatur komplett'!AC214),"-",'Nomenklatur komplett'!AC214)</f>
        <v>0</v>
      </c>
      <c r="L214" s="161">
        <f>IF(ISBLANK('Nomenklatur komplett'!T214),"-",'Nomenklatur komplett'!T214)</f>
        <v>93901000</v>
      </c>
      <c r="M214" s="162" t="str">
        <f>IF(ISBLANK('Nomenklatur komplett'!U214),"-",'Nomenklatur komplett'!U214)</f>
        <v>Maschinenbau HF (MiVo 2005)</v>
      </c>
    </row>
    <row r="215" spans="1:13" x14ac:dyDescent="0.2">
      <c r="A215" s="161">
        <f>IF(ISBLANK('Nomenklatur komplett'!V215),"-",'Nomenklatur komplett'!V215)</f>
        <v>24070000</v>
      </c>
      <c r="B215" s="188" t="str">
        <f>IF(ISBLANK('Nomenklatur komplett'!W215),"-",'Nomenklatur komplett'!W215)</f>
        <v>Chemie- und Pharmapraktiker/in EBA</v>
      </c>
      <c r="C215" s="189">
        <f>IF(ISBLANK('Nomenklatur komplett'!X215),"-",'Nomenklatur komplett'!X215)</f>
        <v>14</v>
      </c>
      <c r="D215" s="189">
        <f>IF(ISBLANK('Nomenklatur komplett'!Y215),"-",'Nomenklatur komplett'!Y215)</f>
        <v>65</v>
      </c>
      <c r="E215" s="189">
        <f>IF(ISBLANK('Nomenklatur komplett'!Z215),"-",'Nomenklatur komplett'!Z215)</f>
        <v>1</v>
      </c>
      <c r="F215" s="189">
        <f>IF(ISBLANK('Nomenklatur komplett'!AA215),"-",'Nomenklatur komplett'!AA215)</f>
        <v>2</v>
      </c>
      <c r="G215" s="190">
        <f>IF(ISBLANK('Nomenklatur komplett'!AB215),"-",'Nomenklatur komplett'!AB215)</f>
        <v>0</v>
      </c>
      <c r="H215" s="190">
        <f>IF(ISBLANK('Nomenklatur komplett'!AC215),"-",'Nomenklatur komplett'!AC215)</f>
        <v>0</v>
      </c>
      <c r="L215" s="161">
        <f>IF(ISBLANK('Nomenklatur komplett'!T215),"-",'Nomenklatur komplett'!T215)</f>
        <v>95041000</v>
      </c>
      <c r="M215" s="162" t="str">
        <f>IF(ISBLANK('Nomenklatur komplett'!U215),"-",'Nomenklatur komplett'!U215)</f>
        <v>NDS HF Betriebswirtschaft (MiVo 2005+2017)</v>
      </c>
    </row>
    <row r="216" spans="1:13" x14ac:dyDescent="0.2">
      <c r="A216" s="161">
        <f>IF(ISBLANK('Nomenklatur komplett'!V216),"-",'Nomenklatur komplett'!V216)</f>
        <v>24060000</v>
      </c>
      <c r="B216" s="188" t="str">
        <f>IF(ISBLANK('Nomenklatur komplett'!W216),"-",'Nomenklatur komplett'!W216)</f>
        <v>Chemie- und Pharmatechnologe/-technologin EFZ</v>
      </c>
      <c r="C216" s="189">
        <f>IF(ISBLANK('Nomenklatur komplett'!X216),"-",'Nomenklatur komplett'!X216)</f>
        <v>14</v>
      </c>
      <c r="D216" s="189">
        <f>IF(ISBLANK('Nomenklatur komplett'!Y216),"-",'Nomenklatur komplett'!Y216)</f>
        <v>65</v>
      </c>
      <c r="E216" s="189">
        <f>IF(ISBLANK('Nomenklatur komplett'!Z216),"-",'Nomenklatur komplett'!Z216)</f>
        <v>1</v>
      </c>
      <c r="F216" s="189">
        <f>IF(ISBLANK('Nomenklatur komplett'!AA216),"-",'Nomenklatur komplett'!AA216)</f>
        <v>3</v>
      </c>
      <c r="G216" s="190">
        <f>IF(ISBLANK('Nomenklatur komplett'!AB216),"-",'Nomenklatur komplett'!AB216)</f>
        <v>0</v>
      </c>
      <c r="H216" s="190">
        <f>IF(ISBLANK('Nomenklatur komplett'!AC216),"-",'Nomenklatur komplett'!AC216)</f>
        <v>0</v>
      </c>
      <c r="L216" s="161">
        <f>IF(ISBLANK('Nomenklatur komplett'!T216),"-",'Nomenklatur komplett'!T216)</f>
        <v>84456000</v>
      </c>
      <c r="M216" s="162" t="str">
        <f>IF(ISBLANK('Nomenklatur komplett'!U216),"-",'Nomenklatur komplett'!U216)</f>
        <v>Naturheilpraktiker/in (Tertiär - nicht reglementiert)</v>
      </c>
    </row>
    <row r="217" spans="1:13" x14ac:dyDescent="0.2">
      <c r="A217" s="161">
        <f>IF(ISBLANK('Nomenklatur komplett'!V217),"-",'Nomenklatur komplett'!V217)</f>
        <v>44050000</v>
      </c>
      <c r="B217" s="188" t="str">
        <f>IF(ISBLANK('Nomenklatur komplett'!W217),"-",'Nomenklatur komplett'!W217)</f>
        <v>Coiffeur/-euse (Fachschule)</v>
      </c>
      <c r="C217" s="189">
        <f>IF(ISBLANK('Nomenklatur komplett'!X217),"-",'Nomenklatur komplett'!X217)</f>
        <v>14</v>
      </c>
      <c r="D217" s="189">
        <f>IF(ISBLANK('Nomenklatur komplett'!Y217),"-",'Nomenklatur komplett'!Y217)</f>
        <v>65</v>
      </c>
      <c r="E217" s="189">
        <f>IF(ISBLANK('Nomenklatur komplett'!Z217),"-",'Nomenklatur komplett'!Z217)</f>
        <v>1</v>
      </c>
      <c r="F217" s="189">
        <f>IF(ISBLANK('Nomenklatur komplett'!AA217),"-",'Nomenklatur komplett'!AA217)</f>
        <v>4</v>
      </c>
      <c r="G217" s="190">
        <f>IF(ISBLANK('Nomenklatur komplett'!AB217),"-",'Nomenklatur komplett'!AB217)</f>
        <v>90</v>
      </c>
      <c r="H217" s="190">
        <f>IF(ISBLANK('Nomenklatur komplett'!AC217),"-",'Nomenklatur komplett'!AC217)</f>
        <v>0</v>
      </c>
      <c r="L217" s="161">
        <f>IF(ISBLANK('Nomenklatur komplett'!T217),"-",'Nomenklatur komplett'!T217)</f>
        <v>84456503</v>
      </c>
      <c r="M217" s="162" t="str">
        <f>IF(ISBLANK('Nomenklatur komplett'!U217),"-",'Nomenklatur komplett'!U217)</f>
        <v>Naturheilpraktiker/in, dipl. - Traditionelle Chinesische Medizin TCM</v>
      </c>
    </row>
    <row r="218" spans="1:13" x14ac:dyDescent="0.2">
      <c r="A218" s="161">
        <f>IF(ISBLANK('Nomenklatur komplett'!V218),"-",'Nomenklatur komplett'!V218)</f>
        <v>44030000</v>
      </c>
      <c r="B218" s="188" t="str">
        <f>IF(ISBLANK('Nomenklatur komplett'!W218),"-",'Nomenklatur komplett'!W218)</f>
        <v>Coiffeur/-euse EBA</v>
      </c>
      <c r="C218" s="189">
        <f>IF(ISBLANK('Nomenklatur komplett'!X218),"-",'Nomenklatur komplett'!X218)</f>
        <v>14</v>
      </c>
      <c r="D218" s="189">
        <f>IF(ISBLANK('Nomenklatur komplett'!Y218),"-",'Nomenklatur komplett'!Y218)</f>
        <v>65</v>
      </c>
      <c r="E218" s="189">
        <f>IF(ISBLANK('Nomenklatur komplett'!Z218),"-",'Nomenklatur komplett'!Z218)</f>
        <v>1</v>
      </c>
      <c r="F218" s="189">
        <f>IF(ISBLANK('Nomenklatur komplett'!AA218),"-",'Nomenklatur komplett'!AA218)</f>
        <v>2</v>
      </c>
      <c r="G218" s="190">
        <f>IF(ISBLANK('Nomenklatur komplett'!AB218),"-",'Nomenklatur komplett'!AB218)</f>
        <v>0</v>
      </c>
      <c r="H218" s="190">
        <f>IF(ISBLANK('Nomenklatur komplett'!AC218),"-",'Nomenklatur komplett'!AC218)</f>
        <v>0</v>
      </c>
      <c r="L218" s="161">
        <f>IF(ISBLANK('Nomenklatur komplett'!T218),"-",'Nomenklatur komplett'!T218)</f>
        <v>84456504</v>
      </c>
      <c r="M218" s="162" t="str">
        <f>IF(ISBLANK('Nomenklatur komplett'!U218),"-",'Nomenklatur komplett'!U218)</f>
        <v>Naturheilpraktiker/in, dipl. - Traditionelle Europäische Naturheilkunde TEN</v>
      </c>
    </row>
    <row r="219" spans="1:13" x14ac:dyDescent="0.2">
      <c r="A219" s="161">
        <f>IF(ISBLANK('Nomenklatur komplett'!V219),"-",'Nomenklatur komplett'!V219)</f>
        <v>44010000</v>
      </c>
      <c r="B219" s="188" t="str">
        <f>IF(ISBLANK('Nomenklatur komplett'!W219),"-",'Nomenklatur komplett'!W219)</f>
        <v>Coiffeur/-euse EFZ</v>
      </c>
      <c r="C219" s="189">
        <f>IF(ISBLANK('Nomenklatur komplett'!X219),"-",'Nomenklatur komplett'!X219)</f>
        <v>14</v>
      </c>
      <c r="D219" s="189">
        <f>IF(ISBLANK('Nomenklatur komplett'!Y219),"-",'Nomenklatur komplett'!Y219)</f>
        <v>65</v>
      </c>
      <c r="E219" s="189">
        <f>IF(ISBLANK('Nomenklatur komplett'!Z219),"-",'Nomenklatur komplett'!Z219)</f>
        <v>1</v>
      </c>
      <c r="F219" s="189">
        <f>IF(ISBLANK('Nomenklatur komplett'!AA219),"-",'Nomenklatur komplett'!AA219)</f>
        <v>3</v>
      </c>
      <c r="G219" s="190">
        <f>IF(ISBLANK('Nomenklatur komplett'!AB219),"-",'Nomenklatur komplett'!AB219)</f>
        <v>0</v>
      </c>
      <c r="H219" s="190">
        <f>IF(ISBLANK('Nomenklatur komplett'!AC219),"-",'Nomenklatur komplett'!AC219)</f>
        <v>0</v>
      </c>
      <c r="L219" s="161">
        <f>IF(ISBLANK('Nomenklatur komplett'!T219),"-",'Nomenklatur komplett'!T219)</f>
        <v>96530000</v>
      </c>
      <c r="M219" s="162" t="str">
        <f>IF(ISBLANK('Nomenklatur komplett'!U219),"-",'Nomenklatur komplett'!U219)</f>
        <v>Produktdesign HF (MiVo 2005)</v>
      </c>
    </row>
    <row r="220" spans="1:13" x14ac:dyDescent="0.2">
      <c r="A220" s="161">
        <f>IF(ISBLANK('Nomenklatur komplett'!V220),"-",'Nomenklatur komplett'!V220)</f>
        <v>33155000</v>
      </c>
      <c r="B220" s="188" t="str">
        <f>IF(ISBLANK('Nomenklatur komplett'!W220),"-",'Nomenklatur komplett'!W220)</f>
        <v>Dachdecker/in EFZ</v>
      </c>
      <c r="C220" s="189">
        <f>IF(ISBLANK('Nomenklatur komplett'!X220),"-",'Nomenklatur komplett'!X220)</f>
        <v>14</v>
      </c>
      <c r="D220" s="189">
        <f>IF(ISBLANK('Nomenklatur komplett'!Y220),"-",'Nomenklatur komplett'!Y220)</f>
        <v>65</v>
      </c>
      <c r="E220" s="189">
        <f>IF(ISBLANK('Nomenklatur komplett'!Z220),"-",'Nomenklatur komplett'!Z220)</f>
        <v>1</v>
      </c>
      <c r="F220" s="189">
        <f>IF(ISBLANK('Nomenklatur komplett'!AA220),"-",'Nomenklatur komplett'!AA220)</f>
        <v>3</v>
      </c>
      <c r="G220" s="190">
        <f>IF(ISBLANK('Nomenklatur komplett'!AB220),"-",'Nomenklatur komplett'!AB220)</f>
        <v>0</v>
      </c>
      <c r="H220" s="190">
        <f>IF(ISBLANK('Nomenklatur komplett'!AC220),"-",'Nomenklatur komplett'!AC220)</f>
        <v>0</v>
      </c>
      <c r="L220" s="161">
        <f>IF(ISBLANK('Nomenklatur komplett'!T220),"-",'Nomenklatur komplett'!T220)</f>
        <v>71670000</v>
      </c>
      <c r="M220" s="162" t="str">
        <f>IF(ISBLANK('Nomenklatur komplett'!U220),"-",'Nomenklatur komplett'!U220)</f>
        <v>Prozessfachmann/-frau EF</v>
      </c>
    </row>
    <row r="221" spans="1:13" x14ac:dyDescent="0.2">
      <c r="A221" s="161">
        <f>IF(ISBLANK('Nomenklatur komplett'!V221),"-",'Nomenklatur komplett'!V221)</f>
        <v>33156000</v>
      </c>
      <c r="B221" s="188" t="str">
        <f>IF(ISBLANK('Nomenklatur komplett'!W221),"-",'Nomenklatur komplett'!W221)</f>
        <v>Dachdeckerpraktiker/in EBA</v>
      </c>
      <c r="C221" s="189">
        <f>IF(ISBLANK('Nomenklatur komplett'!X221),"-",'Nomenklatur komplett'!X221)</f>
        <v>14</v>
      </c>
      <c r="D221" s="189">
        <f>IF(ISBLANK('Nomenklatur komplett'!Y221),"-",'Nomenklatur komplett'!Y221)</f>
        <v>65</v>
      </c>
      <c r="E221" s="189">
        <f>IF(ISBLANK('Nomenklatur komplett'!Z221),"-",'Nomenklatur komplett'!Z221)</f>
        <v>1</v>
      </c>
      <c r="F221" s="189">
        <f>IF(ISBLANK('Nomenklatur komplett'!AA221),"-",'Nomenklatur komplett'!AA221)</f>
        <v>2</v>
      </c>
      <c r="G221" s="190">
        <f>IF(ISBLANK('Nomenklatur komplett'!AB221),"-",'Nomenklatur komplett'!AB221)</f>
        <v>0</v>
      </c>
      <c r="H221" s="190">
        <f>IF(ISBLANK('Nomenklatur komplett'!AC221),"-",'Nomenklatur komplett'!AC221)</f>
        <v>0</v>
      </c>
      <c r="L221" s="161">
        <f>IF(ISBLANK('Nomenklatur komplett'!T221),"-",'Nomenklatur komplett'!T221)</f>
        <v>74000000</v>
      </c>
      <c r="M221" s="162" t="str">
        <f>IF(ISBLANK('Nomenklatur komplett'!U221),"-",'Nomenklatur komplett'!U221)</f>
        <v>Technische/r Kaufmann/-frau EF</v>
      </c>
    </row>
    <row r="222" spans="1:13" x14ac:dyDescent="0.2">
      <c r="A222" s="161">
        <f>IF(ISBLANK('Nomenklatur komplett'!V222),"-",'Nomenklatur komplett'!V222)</f>
        <v>18120000</v>
      </c>
      <c r="B222" s="188" t="str">
        <f>IF(ISBLANK('Nomenklatur komplett'!W222),"-",'Nomenklatur komplett'!W222)</f>
        <v>Dekorationsnäher/in EBA</v>
      </c>
      <c r="C222" s="189">
        <f>IF(ISBLANK('Nomenklatur komplett'!X222),"-",'Nomenklatur komplett'!X222)</f>
        <v>14</v>
      </c>
      <c r="D222" s="189">
        <f>IF(ISBLANK('Nomenklatur komplett'!Y222),"-",'Nomenklatur komplett'!Y222)</f>
        <v>65</v>
      </c>
      <c r="E222" s="189">
        <f>IF(ISBLANK('Nomenklatur komplett'!Z222),"-",'Nomenklatur komplett'!Z222)</f>
        <v>1</v>
      </c>
      <c r="F222" s="189">
        <f>IF(ISBLANK('Nomenklatur komplett'!AA222),"-",'Nomenklatur komplett'!AA222)</f>
        <v>2</v>
      </c>
      <c r="G222" s="190">
        <f>IF(ISBLANK('Nomenklatur komplett'!AB222),"-",'Nomenklatur komplett'!AB222)</f>
        <v>0</v>
      </c>
      <c r="H222" s="190">
        <f>IF(ISBLANK('Nomenklatur komplett'!AC222),"-",'Nomenklatur komplett'!AC222)</f>
        <v>0</v>
      </c>
      <c r="L222" s="161">
        <f>IF(ISBLANK('Nomenklatur komplett'!T222),"-",'Nomenklatur komplett'!T222)</f>
        <v>77750000</v>
      </c>
      <c r="M222" s="162" t="str">
        <f>IF(ISBLANK('Nomenklatur komplett'!U222),"-",'Nomenklatur komplett'!U222)</f>
        <v>Treuhänder/in EF</v>
      </c>
    </row>
    <row r="223" spans="1:13" x14ac:dyDescent="0.2">
      <c r="A223" s="161">
        <f>IF(ISBLANK('Nomenklatur komplett'!V223),"-",'Nomenklatur komplett'!V223)</f>
        <v>46210000</v>
      </c>
      <c r="B223" s="188" t="str">
        <f>IF(ISBLANK('Nomenklatur komplett'!W223),"-",'Nomenklatur komplett'!W223)</f>
        <v>Dentalassistent/in EFZ</v>
      </c>
      <c r="C223" s="189">
        <f>IF(ISBLANK('Nomenklatur komplett'!X223),"-",'Nomenklatur komplett'!X223)</f>
        <v>14</v>
      </c>
      <c r="D223" s="189">
        <f>IF(ISBLANK('Nomenklatur komplett'!Y223),"-",'Nomenklatur komplett'!Y223)</f>
        <v>65</v>
      </c>
      <c r="E223" s="189">
        <f>IF(ISBLANK('Nomenklatur komplett'!Z223),"-",'Nomenklatur komplett'!Z223)</f>
        <v>1</v>
      </c>
      <c r="F223" s="189">
        <f>IF(ISBLANK('Nomenklatur komplett'!AA223),"-",'Nomenklatur komplett'!AA223)</f>
        <v>3</v>
      </c>
      <c r="G223" s="190">
        <f>IF(ISBLANK('Nomenklatur komplett'!AB223),"-",'Nomenklatur komplett'!AB223)</f>
        <v>0</v>
      </c>
      <c r="H223" s="190">
        <f>IF(ISBLANK('Nomenklatur komplett'!AC223),"-",'Nomenklatur komplett'!AC223)</f>
        <v>0</v>
      </c>
      <c r="L223" s="161">
        <f>IF(ISBLANK('Nomenklatur komplett'!T223),"-",'Nomenklatur komplett'!T223)</f>
        <v>94561000</v>
      </c>
      <c r="M223" s="162" t="str">
        <f>IF(ISBLANK('Nomenklatur komplett'!U223),"-",'Nomenklatur komplett'!U223)</f>
        <v>Unternehmensprozesse HF (MiVo 2005)</v>
      </c>
    </row>
    <row r="224" spans="1:13" x14ac:dyDescent="0.2">
      <c r="A224" s="161">
        <f>IF(ISBLANK('Nomenklatur komplett'!V224),"-",'Nomenklatur komplett'!V224)</f>
        <v>39060026</v>
      </c>
      <c r="B224" s="188" t="str">
        <f>IF(ISBLANK('Nomenklatur komplett'!W224),"-",'Nomenklatur komplett'!W224)</f>
        <v>Detailhandelsassistent/in EBA - Autoteile-Logistik</v>
      </c>
      <c r="C224" s="189">
        <f>IF(ISBLANK('Nomenklatur komplett'!X224),"-",'Nomenklatur komplett'!X224)</f>
        <v>14</v>
      </c>
      <c r="D224" s="189">
        <f>IF(ISBLANK('Nomenklatur komplett'!Y224),"-",'Nomenklatur komplett'!Y224)</f>
        <v>65</v>
      </c>
      <c r="E224" s="189">
        <f>IF(ISBLANK('Nomenklatur komplett'!Z224),"-",'Nomenklatur komplett'!Z224)</f>
        <v>1</v>
      </c>
      <c r="F224" s="189">
        <f>IF(ISBLANK('Nomenklatur komplett'!AA224),"-",'Nomenklatur komplett'!AA224)</f>
        <v>2</v>
      </c>
      <c r="G224" s="190">
        <f>IF(ISBLANK('Nomenklatur komplett'!AB224),"-",'Nomenklatur komplett'!AB224)</f>
        <v>0</v>
      </c>
      <c r="H224" s="190">
        <f>IF(ISBLANK('Nomenklatur komplett'!AC224),"-",'Nomenklatur komplett'!AC224)</f>
        <v>0</v>
      </c>
      <c r="L224" s="161">
        <f>IF(ISBLANK('Nomenklatur komplett'!T224),"-",'Nomenklatur komplett'!T224)</f>
        <v>94561002</v>
      </c>
      <c r="M224" s="162" t="str">
        <f>IF(ISBLANK('Nomenklatur komplett'!U224),"-",'Nomenklatur komplett'!U224)</f>
        <v>Unternehmensprozesse HF - Betriebstechnik (MiVo 2005)</v>
      </c>
    </row>
    <row r="225" spans="1:13" x14ac:dyDescent="0.2">
      <c r="A225" s="161">
        <f>IF(ISBLANK('Nomenklatur komplett'!V225),"-",'Nomenklatur komplett'!V225)</f>
        <v>39060007</v>
      </c>
      <c r="B225" s="188" t="str">
        <f>IF(ISBLANK('Nomenklatur komplett'!W225),"-",'Nomenklatur komplett'!W225)</f>
        <v>Detailhandelsassistent/in EBA - Bäckerei/Konditorei/Confiserie</v>
      </c>
      <c r="C225" s="189">
        <f>IF(ISBLANK('Nomenklatur komplett'!X225),"-",'Nomenklatur komplett'!X225)</f>
        <v>14</v>
      </c>
      <c r="D225" s="189">
        <f>IF(ISBLANK('Nomenklatur komplett'!Y225),"-",'Nomenklatur komplett'!Y225)</f>
        <v>65</v>
      </c>
      <c r="E225" s="189">
        <f>IF(ISBLANK('Nomenklatur komplett'!Z225),"-",'Nomenklatur komplett'!Z225)</f>
        <v>1</v>
      </c>
      <c r="F225" s="189">
        <f>IF(ISBLANK('Nomenklatur komplett'!AA225),"-",'Nomenklatur komplett'!AA225)</f>
        <v>2</v>
      </c>
      <c r="G225" s="190">
        <f>IF(ISBLANK('Nomenklatur komplett'!AB225),"-",'Nomenklatur komplett'!AB225)</f>
        <v>0</v>
      </c>
      <c r="H225" s="190">
        <f>IF(ISBLANK('Nomenklatur komplett'!AC225),"-",'Nomenklatur komplett'!AC225)</f>
        <v>0</v>
      </c>
      <c r="L225" s="161">
        <f>IF(ISBLANK('Nomenklatur komplett'!T225),"-",'Nomenklatur komplett'!T225)</f>
        <v>75710000</v>
      </c>
      <c r="M225" s="162" t="str">
        <f>IF(ISBLANK('Nomenklatur komplett'!U225),"-",'Nomenklatur komplett'!U225)</f>
        <v>Verkaufsfachmann/-frau EF - Ohne nähere Angaben</v>
      </c>
    </row>
    <row r="226" spans="1:13" x14ac:dyDescent="0.2">
      <c r="A226" s="161">
        <f>IF(ISBLANK('Nomenklatur komplett'!V226),"-",'Nomenklatur komplett'!V226)</f>
        <v>39060002</v>
      </c>
      <c r="B226" s="188" t="str">
        <f>IF(ISBLANK('Nomenklatur komplett'!W226),"-",'Nomenklatur komplett'!W226)</f>
        <v>Detailhandelsassistent/in EBA - Consumer-Electronics</v>
      </c>
      <c r="C226" s="189">
        <f>IF(ISBLANK('Nomenklatur komplett'!X226),"-",'Nomenklatur komplett'!X226)</f>
        <v>14</v>
      </c>
      <c r="D226" s="189">
        <f>IF(ISBLANK('Nomenklatur komplett'!Y226),"-",'Nomenklatur komplett'!Y226)</f>
        <v>65</v>
      </c>
      <c r="E226" s="189">
        <f>IF(ISBLANK('Nomenklatur komplett'!Z226),"-",'Nomenklatur komplett'!Z226)</f>
        <v>1</v>
      </c>
      <c r="F226" s="189">
        <f>IF(ISBLANK('Nomenklatur komplett'!AA226),"-",'Nomenklatur komplett'!AA226)</f>
        <v>2</v>
      </c>
      <c r="G226" s="190">
        <f>IF(ISBLANK('Nomenklatur komplett'!AB226),"-",'Nomenklatur komplett'!AB226)</f>
        <v>0</v>
      </c>
      <c r="H226" s="190">
        <f>IF(ISBLANK('Nomenklatur komplett'!AC226),"-",'Nomenklatur komplett'!AC226)</f>
        <v>0</v>
      </c>
      <c r="L226" s="161">
        <f>IF(ISBLANK('Nomenklatur komplett'!T226),"-",'Nomenklatur komplett'!T226)</f>
        <v>75750000</v>
      </c>
      <c r="M226" s="162" t="str">
        <f>IF(ISBLANK('Nomenklatur komplett'!U226),"-",'Nomenklatur komplett'!U226)</f>
        <v>Verkaufsleiter/in, dipl.</v>
      </c>
    </row>
    <row r="227" spans="1:13" x14ac:dyDescent="0.2">
      <c r="A227" s="161">
        <f>IF(ISBLANK('Nomenklatur komplett'!V227),"-",'Nomenklatur komplett'!V227)</f>
        <v>39060022</v>
      </c>
      <c r="B227" s="188" t="str">
        <f>IF(ISBLANK('Nomenklatur komplett'!W227),"-",'Nomenklatur komplett'!W227)</f>
        <v>Detailhandelsassistent/in EBA - Do-it-yourself</v>
      </c>
      <c r="C227" s="189">
        <f>IF(ISBLANK('Nomenklatur komplett'!X227),"-",'Nomenklatur komplett'!X227)</f>
        <v>14</v>
      </c>
      <c r="D227" s="189">
        <f>IF(ISBLANK('Nomenklatur komplett'!Y227),"-",'Nomenklatur komplett'!Y227)</f>
        <v>65</v>
      </c>
      <c r="E227" s="189">
        <f>IF(ISBLANK('Nomenklatur komplett'!Z227),"-",'Nomenklatur komplett'!Z227)</f>
        <v>1</v>
      </c>
      <c r="F227" s="189">
        <f>IF(ISBLANK('Nomenklatur komplett'!AA227),"-",'Nomenklatur komplett'!AA227)</f>
        <v>2</v>
      </c>
      <c r="G227" s="190">
        <f>IF(ISBLANK('Nomenklatur komplett'!AB227),"-",'Nomenklatur komplett'!AB227)</f>
        <v>0</v>
      </c>
      <c r="H227" s="190">
        <f>IF(ISBLANK('Nomenklatur komplett'!AC227),"-",'Nomenklatur komplett'!AC227)</f>
        <v>0</v>
      </c>
      <c r="L227" s="161">
        <f>IF(ISBLANK('Nomenklatur komplett'!T227),"-",'Nomenklatur komplett'!T227)</f>
        <v>84980000</v>
      </c>
      <c r="M227" s="162" t="str">
        <f>IF(ISBLANK('Nomenklatur komplett'!U227),"-",'Nomenklatur komplett'!U227)</f>
        <v>Zahntechnikermeister/in</v>
      </c>
    </row>
    <row r="228" spans="1:13" x14ac:dyDescent="0.2">
      <c r="A228" s="161">
        <f>IF(ISBLANK('Nomenklatur komplett'!V228),"-",'Nomenklatur komplett'!V228)</f>
        <v>39060019</v>
      </c>
      <c r="B228" s="188" t="str">
        <f>IF(ISBLANK('Nomenklatur komplett'!W228),"-",'Nomenklatur komplett'!W228)</f>
        <v>Detailhandelsassistent/in EBA - Eisenwaren</v>
      </c>
      <c r="C228" s="189">
        <f>IF(ISBLANK('Nomenklatur komplett'!X228),"-",'Nomenklatur komplett'!X228)</f>
        <v>14</v>
      </c>
      <c r="D228" s="189">
        <f>IF(ISBLANK('Nomenklatur komplett'!Y228),"-",'Nomenklatur komplett'!Y228)</f>
        <v>65</v>
      </c>
      <c r="E228" s="189">
        <f>IF(ISBLANK('Nomenklatur komplett'!Z228),"-",'Nomenklatur komplett'!Z228)</f>
        <v>1</v>
      </c>
      <c r="F228" s="189">
        <f>IF(ISBLANK('Nomenklatur komplett'!AA228),"-",'Nomenklatur komplett'!AA228)</f>
        <v>2</v>
      </c>
      <c r="G228" s="190">
        <f>IF(ISBLANK('Nomenklatur komplett'!AB228),"-",'Nomenklatur komplett'!AB228)</f>
        <v>0</v>
      </c>
      <c r="H228" s="190">
        <f>IF(ISBLANK('Nomenklatur komplett'!AC228),"-",'Nomenklatur komplett'!AC228)</f>
        <v>0</v>
      </c>
      <c r="L228" s="161" t="str">
        <f>IF(ISBLANK('Nomenklatur komplett'!T228),"-",'Nomenklatur komplett'!T228)</f>
        <v>-</v>
      </c>
      <c r="M228" s="162" t="str">
        <f>IF(ISBLANK('Nomenklatur komplett'!U228),"-",'Nomenklatur komplett'!U228)</f>
        <v>-</v>
      </c>
    </row>
    <row r="229" spans="1:13" x14ac:dyDescent="0.2">
      <c r="A229" s="161">
        <f>IF(ISBLANK('Nomenklatur komplett'!V229),"-",'Nomenklatur komplett'!V229)</f>
        <v>39060018</v>
      </c>
      <c r="B229" s="188" t="str">
        <f>IF(ISBLANK('Nomenklatur komplett'!W229),"-",'Nomenklatur komplett'!W229)</f>
        <v>Detailhandelsassistent/in EBA - Elektrofach</v>
      </c>
      <c r="C229" s="189">
        <f>IF(ISBLANK('Nomenklatur komplett'!X229),"-",'Nomenklatur komplett'!X229)</f>
        <v>14</v>
      </c>
      <c r="D229" s="189">
        <f>IF(ISBLANK('Nomenklatur komplett'!Y229),"-",'Nomenklatur komplett'!Y229)</f>
        <v>65</v>
      </c>
      <c r="E229" s="189">
        <f>IF(ISBLANK('Nomenklatur komplett'!Z229),"-",'Nomenklatur komplett'!Z229)</f>
        <v>1</v>
      </c>
      <c r="F229" s="189">
        <f>IF(ISBLANK('Nomenklatur komplett'!AA229),"-",'Nomenklatur komplett'!AA229)</f>
        <v>2</v>
      </c>
      <c r="G229" s="190">
        <f>IF(ISBLANK('Nomenklatur komplett'!AB229),"-",'Nomenklatur komplett'!AB229)</f>
        <v>0</v>
      </c>
      <c r="H229" s="190">
        <f>IF(ISBLANK('Nomenklatur komplett'!AC229),"-",'Nomenklatur komplett'!AC229)</f>
        <v>0</v>
      </c>
      <c r="L229" s="161" t="str">
        <f>IF(ISBLANK('Nomenklatur komplett'!T229),"-",'Nomenklatur komplett'!T229)</f>
        <v>-</v>
      </c>
      <c r="M229" s="162" t="str">
        <f>IF(ISBLANK('Nomenklatur komplett'!U229),"-",'Nomenklatur komplett'!U229)</f>
        <v>-</v>
      </c>
    </row>
    <row r="230" spans="1:13" x14ac:dyDescent="0.2">
      <c r="A230" s="161">
        <f>IF(ISBLANK('Nomenklatur komplett'!V230),"-",'Nomenklatur komplett'!V230)</f>
        <v>39060016</v>
      </c>
      <c r="B230" s="188" t="str">
        <f>IF(ISBLANK('Nomenklatur komplett'!W230),"-",'Nomenklatur komplett'!W230)</f>
        <v>Detailhandelsassistent/in EBA - Farben</v>
      </c>
      <c r="C230" s="189">
        <f>IF(ISBLANK('Nomenklatur komplett'!X230),"-",'Nomenklatur komplett'!X230)</f>
        <v>14</v>
      </c>
      <c r="D230" s="189">
        <f>IF(ISBLANK('Nomenklatur komplett'!Y230),"-",'Nomenklatur komplett'!Y230)</f>
        <v>65</v>
      </c>
      <c r="E230" s="189">
        <f>IF(ISBLANK('Nomenklatur komplett'!Z230),"-",'Nomenklatur komplett'!Z230)</f>
        <v>1</v>
      </c>
      <c r="F230" s="189">
        <f>IF(ISBLANK('Nomenklatur komplett'!AA230),"-",'Nomenklatur komplett'!AA230)</f>
        <v>2</v>
      </c>
      <c r="G230" s="190">
        <f>IF(ISBLANK('Nomenklatur komplett'!AB230),"-",'Nomenklatur komplett'!AB230)</f>
        <v>0</v>
      </c>
      <c r="H230" s="190">
        <f>IF(ISBLANK('Nomenklatur komplett'!AC230),"-",'Nomenklatur komplett'!AC230)</f>
        <v>0</v>
      </c>
      <c r="L230" s="161" t="str">
        <f>IF(ISBLANK('Nomenklatur komplett'!T230),"-",'Nomenklatur komplett'!T230)</f>
        <v>-</v>
      </c>
      <c r="M230" s="162" t="str">
        <f>IF(ISBLANK('Nomenklatur komplett'!U230),"-",'Nomenklatur komplett'!U230)</f>
        <v>-</v>
      </c>
    </row>
    <row r="231" spans="1:13" x14ac:dyDescent="0.2">
      <c r="A231" s="161">
        <f>IF(ISBLANK('Nomenklatur komplett'!V231),"-",'Nomenklatur komplett'!V231)</f>
        <v>39060008</v>
      </c>
      <c r="B231" s="188" t="str">
        <f>IF(ISBLANK('Nomenklatur komplett'!W231),"-",'Nomenklatur komplett'!W231)</f>
        <v>Detailhandelsassistent/in EBA - Fleischwirtschaft</v>
      </c>
      <c r="C231" s="189">
        <f>IF(ISBLANK('Nomenklatur komplett'!X231),"-",'Nomenklatur komplett'!X231)</f>
        <v>14</v>
      </c>
      <c r="D231" s="189">
        <f>IF(ISBLANK('Nomenklatur komplett'!Y231),"-",'Nomenklatur komplett'!Y231)</f>
        <v>65</v>
      </c>
      <c r="E231" s="189">
        <f>IF(ISBLANK('Nomenklatur komplett'!Z231),"-",'Nomenklatur komplett'!Z231)</f>
        <v>1</v>
      </c>
      <c r="F231" s="189">
        <f>IF(ISBLANK('Nomenklatur komplett'!AA231),"-",'Nomenklatur komplett'!AA231)</f>
        <v>2</v>
      </c>
      <c r="G231" s="190">
        <f>IF(ISBLANK('Nomenklatur komplett'!AB231),"-",'Nomenklatur komplett'!AB231)</f>
        <v>0</v>
      </c>
      <c r="H231" s="190">
        <f>IF(ISBLANK('Nomenklatur komplett'!AC231),"-",'Nomenklatur komplett'!AC231)</f>
        <v>0</v>
      </c>
      <c r="L231" s="161" t="str">
        <f>IF(ISBLANK('Nomenklatur komplett'!T231),"-",'Nomenklatur komplett'!T231)</f>
        <v>-</v>
      </c>
      <c r="M231" s="162" t="str">
        <f>IF(ISBLANK('Nomenklatur komplett'!U231),"-",'Nomenklatur komplett'!U231)</f>
        <v>-</v>
      </c>
    </row>
    <row r="232" spans="1:13" x14ac:dyDescent="0.2">
      <c r="A232" s="161">
        <f>IF(ISBLANK('Nomenklatur komplett'!V232),"-",'Nomenklatur komplett'!V232)</f>
        <v>39060024</v>
      </c>
      <c r="B232" s="188" t="str">
        <f>IF(ISBLANK('Nomenklatur komplett'!W232),"-",'Nomenklatur komplett'!W232)</f>
        <v>Detailhandelsassistent/in EBA - Flower</v>
      </c>
      <c r="C232" s="189">
        <f>IF(ISBLANK('Nomenklatur komplett'!X232),"-",'Nomenklatur komplett'!X232)</f>
        <v>14</v>
      </c>
      <c r="D232" s="189">
        <f>IF(ISBLANK('Nomenklatur komplett'!Y232),"-",'Nomenklatur komplett'!Y232)</f>
        <v>65</v>
      </c>
      <c r="E232" s="189">
        <f>IF(ISBLANK('Nomenklatur komplett'!Z232),"-",'Nomenklatur komplett'!Z232)</f>
        <v>1</v>
      </c>
      <c r="F232" s="189">
        <f>IF(ISBLANK('Nomenklatur komplett'!AA232),"-",'Nomenklatur komplett'!AA232)</f>
        <v>2</v>
      </c>
      <c r="G232" s="190">
        <f>IF(ISBLANK('Nomenklatur komplett'!AB232),"-",'Nomenklatur komplett'!AB232)</f>
        <v>0</v>
      </c>
      <c r="H232" s="190">
        <f>IF(ISBLANK('Nomenklatur komplett'!AC232),"-",'Nomenklatur komplett'!AC232)</f>
        <v>0</v>
      </c>
      <c r="L232" s="161" t="str">
        <f>IF(ISBLANK('Nomenklatur komplett'!T232),"-",'Nomenklatur komplett'!T232)</f>
        <v>-</v>
      </c>
      <c r="M232" s="162" t="str">
        <f>IF(ISBLANK('Nomenklatur komplett'!U232),"-",'Nomenklatur komplett'!U232)</f>
        <v>-</v>
      </c>
    </row>
    <row r="233" spans="1:13" x14ac:dyDescent="0.2">
      <c r="A233" s="161">
        <f>IF(ISBLANK('Nomenklatur komplett'!V233),"-",'Nomenklatur komplett'!V233)</f>
        <v>39060013</v>
      </c>
      <c r="B233" s="188" t="str">
        <f>IF(ISBLANK('Nomenklatur komplett'!W233),"-",'Nomenklatur komplett'!W233)</f>
        <v>Detailhandelsassistent/in EBA - Garden</v>
      </c>
      <c r="C233" s="189">
        <f>IF(ISBLANK('Nomenklatur komplett'!X233),"-",'Nomenklatur komplett'!X233)</f>
        <v>14</v>
      </c>
      <c r="D233" s="189">
        <f>IF(ISBLANK('Nomenklatur komplett'!Y233),"-",'Nomenklatur komplett'!Y233)</f>
        <v>65</v>
      </c>
      <c r="E233" s="189">
        <f>IF(ISBLANK('Nomenklatur komplett'!Z233),"-",'Nomenklatur komplett'!Z233)</f>
        <v>1</v>
      </c>
      <c r="F233" s="189">
        <f>IF(ISBLANK('Nomenklatur komplett'!AA233),"-",'Nomenklatur komplett'!AA233)</f>
        <v>2</v>
      </c>
      <c r="G233" s="190">
        <f>IF(ISBLANK('Nomenklatur komplett'!AB233),"-",'Nomenklatur komplett'!AB233)</f>
        <v>0</v>
      </c>
      <c r="H233" s="190">
        <f>IF(ISBLANK('Nomenklatur komplett'!AC233),"-",'Nomenklatur komplett'!AC233)</f>
        <v>0</v>
      </c>
      <c r="L233" s="161" t="str">
        <f>IF(ISBLANK('Nomenklatur komplett'!T233),"-",'Nomenklatur komplett'!T233)</f>
        <v>-</v>
      </c>
      <c r="M233" s="162" t="str">
        <f>IF(ISBLANK('Nomenklatur komplett'!U233),"-",'Nomenklatur komplett'!U233)</f>
        <v>-</v>
      </c>
    </row>
    <row r="234" spans="1:13" x14ac:dyDescent="0.2">
      <c r="A234" s="161">
        <f>IF(ISBLANK('Nomenklatur komplett'!V234),"-",'Nomenklatur komplett'!V234)</f>
        <v>39060020</v>
      </c>
      <c r="B234" s="188" t="str">
        <f>IF(ISBLANK('Nomenklatur komplett'!W234),"-",'Nomenklatur komplett'!W234)</f>
        <v>Detailhandelsassistent/in EBA - Haushalt</v>
      </c>
      <c r="C234" s="189">
        <f>IF(ISBLANK('Nomenklatur komplett'!X234),"-",'Nomenklatur komplett'!X234)</f>
        <v>14</v>
      </c>
      <c r="D234" s="189">
        <f>IF(ISBLANK('Nomenklatur komplett'!Y234),"-",'Nomenklatur komplett'!Y234)</f>
        <v>65</v>
      </c>
      <c r="E234" s="189">
        <f>IF(ISBLANK('Nomenklatur komplett'!Z234),"-",'Nomenklatur komplett'!Z234)</f>
        <v>1</v>
      </c>
      <c r="F234" s="189">
        <f>IF(ISBLANK('Nomenklatur komplett'!AA234),"-",'Nomenklatur komplett'!AA234)</f>
        <v>2</v>
      </c>
      <c r="G234" s="190">
        <f>IF(ISBLANK('Nomenklatur komplett'!AB234),"-",'Nomenklatur komplett'!AB234)</f>
        <v>0</v>
      </c>
      <c r="H234" s="190">
        <f>IF(ISBLANK('Nomenklatur komplett'!AC234),"-",'Nomenklatur komplett'!AC234)</f>
        <v>0</v>
      </c>
      <c r="L234" s="161" t="str">
        <f>IF(ISBLANK('Nomenklatur komplett'!T234),"-",'Nomenklatur komplett'!T234)</f>
        <v>-</v>
      </c>
      <c r="M234" s="162" t="str">
        <f>IF(ISBLANK('Nomenklatur komplett'!U234),"-",'Nomenklatur komplett'!U234)</f>
        <v>-</v>
      </c>
    </row>
    <row r="235" spans="1:13" x14ac:dyDescent="0.2">
      <c r="A235" s="161">
        <f>IF(ISBLANK('Nomenklatur komplett'!V235),"-",'Nomenklatur komplett'!V235)</f>
        <v>39060027</v>
      </c>
      <c r="B235" s="188" t="str">
        <f>IF(ISBLANK('Nomenklatur komplett'!W235),"-",'Nomenklatur komplett'!W235)</f>
        <v>Detailhandelsassistent/in EBA - Kiosk</v>
      </c>
      <c r="C235" s="189">
        <f>IF(ISBLANK('Nomenklatur komplett'!X235),"-",'Nomenklatur komplett'!X235)</f>
        <v>14</v>
      </c>
      <c r="D235" s="189">
        <f>IF(ISBLANK('Nomenklatur komplett'!Y235),"-",'Nomenklatur komplett'!Y235)</f>
        <v>65</v>
      </c>
      <c r="E235" s="189">
        <f>IF(ISBLANK('Nomenklatur komplett'!Z235),"-",'Nomenklatur komplett'!Z235)</f>
        <v>1</v>
      </c>
      <c r="F235" s="189">
        <f>IF(ISBLANK('Nomenklatur komplett'!AA235),"-",'Nomenklatur komplett'!AA235)</f>
        <v>2</v>
      </c>
      <c r="G235" s="190">
        <f>IF(ISBLANK('Nomenklatur komplett'!AB235),"-",'Nomenklatur komplett'!AB235)</f>
        <v>0</v>
      </c>
      <c r="H235" s="190">
        <f>IF(ISBLANK('Nomenklatur komplett'!AC235),"-",'Nomenklatur komplett'!AC235)</f>
        <v>0</v>
      </c>
      <c r="L235" s="161" t="str">
        <f>IF(ISBLANK('Nomenklatur komplett'!T235),"-",'Nomenklatur komplett'!T235)</f>
        <v>-</v>
      </c>
      <c r="M235" s="162" t="str">
        <f>IF(ISBLANK('Nomenklatur komplett'!U235),"-",'Nomenklatur komplett'!U235)</f>
        <v>-</v>
      </c>
    </row>
    <row r="236" spans="1:13" x14ac:dyDescent="0.2">
      <c r="A236" s="161">
        <f>IF(ISBLANK('Nomenklatur komplett'!V236),"-",'Nomenklatur komplett'!V236)</f>
        <v>39060025</v>
      </c>
      <c r="B236" s="188" t="str">
        <f>IF(ISBLANK('Nomenklatur komplett'!W236),"-",'Nomenklatur komplett'!W236)</f>
        <v>Detailhandelsassistent/in EBA - Landi</v>
      </c>
      <c r="C236" s="189">
        <f>IF(ISBLANK('Nomenklatur komplett'!X236),"-",'Nomenklatur komplett'!X236)</f>
        <v>14</v>
      </c>
      <c r="D236" s="189">
        <f>IF(ISBLANK('Nomenklatur komplett'!Y236),"-",'Nomenklatur komplett'!Y236)</f>
        <v>65</v>
      </c>
      <c r="E236" s="189">
        <f>IF(ISBLANK('Nomenklatur komplett'!Z236),"-",'Nomenklatur komplett'!Z236)</f>
        <v>1</v>
      </c>
      <c r="F236" s="189">
        <f>IF(ISBLANK('Nomenklatur komplett'!AA236),"-",'Nomenklatur komplett'!AA236)</f>
        <v>2</v>
      </c>
      <c r="G236" s="190">
        <f>IF(ISBLANK('Nomenklatur komplett'!AB236),"-",'Nomenklatur komplett'!AB236)</f>
        <v>0</v>
      </c>
      <c r="H236" s="190">
        <f>IF(ISBLANK('Nomenklatur komplett'!AC236),"-",'Nomenklatur komplett'!AC236)</f>
        <v>0</v>
      </c>
      <c r="L236" s="161" t="str">
        <f>IF(ISBLANK('Nomenklatur komplett'!T236),"-",'Nomenklatur komplett'!T236)</f>
        <v>-</v>
      </c>
      <c r="M236" s="162" t="str">
        <f>IF(ISBLANK('Nomenklatur komplett'!U236),"-",'Nomenklatur komplett'!U236)</f>
        <v>-</v>
      </c>
    </row>
    <row r="237" spans="1:13" x14ac:dyDescent="0.2">
      <c r="A237" s="161">
        <f>IF(ISBLANK('Nomenklatur komplett'!V237),"-",'Nomenklatur komplett'!V237)</f>
        <v>39060011</v>
      </c>
      <c r="B237" s="188" t="str">
        <f>IF(ISBLANK('Nomenklatur komplett'!W237),"-",'Nomenklatur komplett'!W237)</f>
        <v>Detailhandelsassistent/in EBA - Lederwaren und Reiseartikel</v>
      </c>
      <c r="C237" s="189">
        <f>IF(ISBLANK('Nomenklatur komplett'!X237),"-",'Nomenklatur komplett'!X237)</f>
        <v>14</v>
      </c>
      <c r="D237" s="189">
        <f>IF(ISBLANK('Nomenklatur komplett'!Y237),"-",'Nomenklatur komplett'!Y237)</f>
        <v>65</v>
      </c>
      <c r="E237" s="189">
        <f>IF(ISBLANK('Nomenklatur komplett'!Z237),"-",'Nomenklatur komplett'!Z237)</f>
        <v>1</v>
      </c>
      <c r="F237" s="189">
        <f>IF(ISBLANK('Nomenklatur komplett'!AA237),"-",'Nomenklatur komplett'!AA237)</f>
        <v>2</v>
      </c>
      <c r="G237" s="190">
        <f>IF(ISBLANK('Nomenklatur komplett'!AB237),"-",'Nomenklatur komplett'!AB237)</f>
        <v>0</v>
      </c>
      <c r="H237" s="190">
        <f>IF(ISBLANK('Nomenklatur komplett'!AC237),"-",'Nomenklatur komplett'!AC237)</f>
        <v>0</v>
      </c>
      <c r="L237" s="161" t="str">
        <f>IF(ISBLANK('Nomenklatur komplett'!T237),"-",'Nomenklatur komplett'!T237)</f>
        <v>-</v>
      </c>
      <c r="M237" s="162" t="str">
        <f>IF(ISBLANK('Nomenklatur komplett'!U237),"-",'Nomenklatur komplett'!U237)</f>
        <v>-</v>
      </c>
    </row>
    <row r="238" spans="1:13" x14ac:dyDescent="0.2">
      <c r="A238" s="161">
        <f>IF(ISBLANK('Nomenklatur komplett'!V238),"-",'Nomenklatur komplett'!V238)</f>
        <v>39060023</v>
      </c>
      <c r="B238" s="188" t="str">
        <f>IF(ISBLANK('Nomenklatur komplett'!W238),"-",'Nomenklatur komplett'!W238)</f>
        <v>Detailhandelsassistent/in EBA - Musikinstrumente</v>
      </c>
      <c r="C238" s="189">
        <f>IF(ISBLANK('Nomenklatur komplett'!X238),"-",'Nomenklatur komplett'!X238)</f>
        <v>14</v>
      </c>
      <c r="D238" s="189">
        <f>IF(ISBLANK('Nomenklatur komplett'!Y238),"-",'Nomenklatur komplett'!Y238)</f>
        <v>65</v>
      </c>
      <c r="E238" s="189">
        <f>IF(ISBLANK('Nomenklatur komplett'!Z238),"-",'Nomenklatur komplett'!Z238)</f>
        <v>1</v>
      </c>
      <c r="F238" s="189">
        <f>IF(ISBLANK('Nomenklatur komplett'!AA238),"-",'Nomenklatur komplett'!AA238)</f>
        <v>2</v>
      </c>
      <c r="G238" s="190">
        <f>IF(ISBLANK('Nomenklatur komplett'!AB238),"-",'Nomenklatur komplett'!AB238)</f>
        <v>0</v>
      </c>
      <c r="H238" s="190">
        <f>IF(ISBLANK('Nomenklatur komplett'!AC238),"-",'Nomenklatur komplett'!AC238)</f>
        <v>0</v>
      </c>
      <c r="L238" s="161" t="str">
        <f>IF(ISBLANK('Nomenklatur komplett'!T238),"-",'Nomenklatur komplett'!T238)</f>
        <v>-</v>
      </c>
      <c r="M238" s="162" t="str">
        <f>IF(ISBLANK('Nomenklatur komplett'!U238),"-",'Nomenklatur komplett'!U238)</f>
        <v>-</v>
      </c>
    </row>
    <row r="239" spans="1:13" x14ac:dyDescent="0.2">
      <c r="A239" s="161">
        <f>IF(ISBLANK('Nomenklatur komplett'!V239),"-",'Nomenklatur komplett'!V239)</f>
        <v>39060017</v>
      </c>
      <c r="B239" s="188" t="str">
        <f>IF(ISBLANK('Nomenklatur komplett'!W239),"-",'Nomenklatur komplett'!W239)</f>
        <v>Detailhandelsassistent/in EBA - Möbel</v>
      </c>
      <c r="C239" s="189">
        <f>IF(ISBLANK('Nomenklatur komplett'!X239),"-",'Nomenklatur komplett'!X239)</f>
        <v>14</v>
      </c>
      <c r="D239" s="189">
        <f>IF(ISBLANK('Nomenklatur komplett'!Y239),"-",'Nomenklatur komplett'!Y239)</f>
        <v>65</v>
      </c>
      <c r="E239" s="189">
        <f>IF(ISBLANK('Nomenklatur komplett'!Z239),"-",'Nomenklatur komplett'!Z239)</f>
        <v>1</v>
      </c>
      <c r="F239" s="189">
        <f>IF(ISBLANK('Nomenklatur komplett'!AA239),"-",'Nomenklatur komplett'!AA239)</f>
        <v>2</v>
      </c>
      <c r="G239" s="190">
        <f>IF(ISBLANK('Nomenklatur komplett'!AB239),"-",'Nomenklatur komplett'!AB239)</f>
        <v>0</v>
      </c>
      <c r="H239" s="190">
        <f>IF(ISBLANK('Nomenklatur komplett'!AC239),"-",'Nomenklatur komplett'!AC239)</f>
        <v>0</v>
      </c>
      <c r="L239" s="161" t="str">
        <f>IF(ISBLANK('Nomenklatur komplett'!T239),"-",'Nomenklatur komplett'!T239)</f>
        <v>-</v>
      </c>
      <c r="M239" s="162" t="str">
        <f>IF(ISBLANK('Nomenklatur komplett'!U239),"-",'Nomenklatur komplett'!U239)</f>
        <v>-</v>
      </c>
    </row>
    <row r="240" spans="1:13" x14ac:dyDescent="0.2">
      <c r="A240" s="161">
        <f>IF(ISBLANK('Nomenklatur komplett'!V240),"-",'Nomenklatur komplett'!V240)</f>
        <v>39060006</v>
      </c>
      <c r="B240" s="188" t="str">
        <f>IF(ISBLANK('Nomenklatur komplett'!W240),"-",'Nomenklatur komplett'!W240)</f>
        <v>Detailhandelsassistent/in EBA - Nahrungs- und Genussmittel</v>
      </c>
      <c r="C240" s="189">
        <f>IF(ISBLANK('Nomenklatur komplett'!X240),"-",'Nomenklatur komplett'!X240)</f>
        <v>14</v>
      </c>
      <c r="D240" s="189">
        <f>IF(ISBLANK('Nomenklatur komplett'!Y240),"-",'Nomenklatur komplett'!Y240)</f>
        <v>65</v>
      </c>
      <c r="E240" s="189">
        <f>IF(ISBLANK('Nomenklatur komplett'!Z240),"-",'Nomenklatur komplett'!Z240)</f>
        <v>1</v>
      </c>
      <c r="F240" s="189">
        <f>IF(ISBLANK('Nomenklatur komplett'!AA240),"-",'Nomenklatur komplett'!AA240)</f>
        <v>2</v>
      </c>
      <c r="G240" s="190">
        <f>IF(ISBLANK('Nomenklatur komplett'!AB240),"-",'Nomenklatur komplett'!AB240)</f>
        <v>0</v>
      </c>
      <c r="H240" s="190">
        <f>IF(ISBLANK('Nomenklatur komplett'!AC240),"-",'Nomenklatur komplett'!AC240)</f>
        <v>0</v>
      </c>
      <c r="L240" s="161" t="str">
        <f>IF(ISBLANK('Nomenklatur komplett'!T240),"-",'Nomenklatur komplett'!T240)</f>
        <v>-</v>
      </c>
      <c r="M240" s="162" t="str">
        <f>IF(ISBLANK('Nomenklatur komplett'!U240),"-",'Nomenklatur komplett'!U240)</f>
        <v>-</v>
      </c>
    </row>
    <row r="241" spans="1:13" x14ac:dyDescent="0.2">
      <c r="A241" s="161">
        <f>IF(ISBLANK('Nomenklatur komplett'!V241),"-",'Nomenklatur komplett'!V241)</f>
        <v>39060099</v>
      </c>
      <c r="B241" s="188" t="str">
        <f>IF(ISBLANK('Nomenklatur komplett'!W241),"-",'Nomenklatur komplett'!W241)</f>
        <v>Detailhandelsassistent/in EBA - Ohne nähere Angaben</v>
      </c>
      <c r="C241" s="189">
        <f>IF(ISBLANK('Nomenklatur komplett'!X241),"-",'Nomenklatur komplett'!X241)</f>
        <v>14</v>
      </c>
      <c r="D241" s="189">
        <f>IF(ISBLANK('Nomenklatur komplett'!Y241),"-",'Nomenklatur komplett'!Y241)</f>
        <v>65</v>
      </c>
      <c r="E241" s="189">
        <f>IF(ISBLANK('Nomenklatur komplett'!Z241),"-",'Nomenklatur komplett'!Z241)</f>
        <v>1</v>
      </c>
      <c r="F241" s="189">
        <f>IF(ISBLANK('Nomenklatur komplett'!AA241),"-",'Nomenklatur komplett'!AA241)</f>
        <v>2</v>
      </c>
      <c r="G241" s="190">
        <f>IF(ISBLANK('Nomenklatur komplett'!AB241),"-",'Nomenklatur komplett'!AB241)</f>
        <v>0</v>
      </c>
      <c r="H241" s="190">
        <f>IF(ISBLANK('Nomenklatur komplett'!AC241),"-",'Nomenklatur komplett'!AC241)</f>
        <v>0</v>
      </c>
      <c r="L241" s="161" t="str">
        <f>IF(ISBLANK('Nomenklatur komplett'!T241),"-",'Nomenklatur komplett'!T241)</f>
        <v>-</v>
      </c>
      <c r="M241" s="162" t="str">
        <f>IF(ISBLANK('Nomenklatur komplett'!U241),"-",'Nomenklatur komplett'!U241)</f>
        <v>-</v>
      </c>
    </row>
    <row r="242" spans="1:13" x14ac:dyDescent="0.2">
      <c r="A242" s="161">
        <f>IF(ISBLANK('Nomenklatur komplett'!V242),"-",'Nomenklatur komplett'!V242)</f>
        <v>39060015</v>
      </c>
      <c r="B242" s="188" t="str">
        <f>IF(ISBLANK('Nomenklatur komplett'!W242),"-",'Nomenklatur komplett'!W242)</f>
        <v>Detailhandelsassistent/in EBA - Papeterie</v>
      </c>
      <c r="C242" s="189">
        <f>IF(ISBLANK('Nomenklatur komplett'!X242),"-",'Nomenklatur komplett'!X242)</f>
        <v>14</v>
      </c>
      <c r="D242" s="189">
        <f>IF(ISBLANK('Nomenklatur komplett'!Y242),"-",'Nomenklatur komplett'!Y242)</f>
        <v>65</v>
      </c>
      <c r="E242" s="189">
        <f>IF(ISBLANK('Nomenklatur komplett'!Z242),"-",'Nomenklatur komplett'!Z242)</f>
        <v>1</v>
      </c>
      <c r="F242" s="189">
        <f>IF(ISBLANK('Nomenklatur komplett'!AA242),"-",'Nomenklatur komplett'!AA242)</f>
        <v>2</v>
      </c>
      <c r="G242" s="190">
        <f>IF(ISBLANK('Nomenklatur komplett'!AB242),"-",'Nomenklatur komplett'!AB242)</f>
        <v>0</v>
      </c>
      <c r="H242" s="190">
        <f>IF(ISBLANK('Nomenklatur komplett'!AC242),"-",'Nomenklatur komplett'!AC242)</f>
        <v>0</v>
      </c>
      <c r="L242" s="161" t="str">
        <f>IF(ISBLANK('Nomenklatur komplett'!T242),"-",'Nomenklatur komplett'!T242)</f>
        <v>-</v>
      </c>
      <c r="M242" s="162" t="str">
        <f>IF(ISBLANK('Nomenklatur komplett'!U242),"-",'Nomenklatur komplett'!U242)</f>
        <v>-</v>
      </c>
    </row>
    <row r="243" spans="1:13" x14ac:dyDescent="0.2">
      <c r="A243" s="161">
        <f>IF(ISBLANK('Nomenklatur komplett'!V243),"-",'Nomenklatur komplett'!V243)</f>
        <v>39060012</v>
      </c>
      <c r="B243" s="188" t="str">
        <f>IF(ISBLANK('Nomenklatur komplett'!W243),"-",'Nomenklatur komplett'!W243)</f>
        <v>Detailhandelsassistent/in EBA - Parfümerie</v>
      </c>
      <c r="C243" s="189">
        <f>IF(ISBLANK('Nomenklatur komplett'!X243),"-",'Nomenklatur komplett'!X243)</f>
        <v>14</v>
      </c>
      <c r="D243" s="189">
        <f>IF(ISBLANK('Nomenklatur komplett'!Y243),"-",'Nomenklatur komplett'!Y243)</f>
        <v>65</v>
      </c>
      <c r="E243" s="189">
        <f>IF(ISBLANK('Nomenklatur komplett'!Z243),"-",'Nomenklatur komplett'!Z243)</f>
        <v>1</v>
      </c>
      <c r="F243" s="189">
        <f>IF(ISBLANK('Nomenklatur komplett'!AA243),"-",'Nomenklatur komplett'!AA243)</f>
        <v>2</v>
      </c>
      <c r="G243" s="190">
        <f>IF(ISBLANK('Nomenklatur komplett'!AB243),"-",'Nomenklatur komplett'!AB243)</f>
        <v>0</v>
      </c>
      <c r="H243" s="190">
        <f>IF(ISBLANK('Nomenklatur komplett'!AC243),"-",'Nomenklatur komplett'!AC243)</f>
        <v>0</v>
      </c>
      <c r="L243" s="161" t="str">
        <f>IF(ISBLANK('Nomenklatur komplett'!T243),"-",'Nomenklatur komplett'!T243)</f>
        <v>-</v>
      </c>
      <c r="M243" s="162" t="str">
        <f>IF(ISBLANK('Nomenklatur komplett'!U243),"-",'Nomenklatur komplett'!U243)</f>
        <v>-</v>
      </c>
    </row>
    <row r="244" spans="1:13" x14ac:dyDescent="0.2">
      <c r="A244" s="161">
        <f>IF(ISBLANK('Nomenklatur komplett'!V244),"-",'Nomenklatur komplett'!V244)</f>
        <v>39060028</v>
      </c>
      <c r="B244" s="188" t="str">
        <f>IF(ISBLANK('Nomenklatur komplett'!W244),"-",'Nomenklatur komplett'!W244)</f>
        <v>Detailhandelsassistent/in EBA - Post</v>
      </c>
      <c r="C244" s="189">
        <f>IF(ISBLANK('Nomenklatur komplett'!X244),"-",'Nomenklatur komplett'!X244)</f>
        <v>14</v>
      </c>
      <c r="D244" s="189">
        <f>IF(ISBLANK('Nomenklatur komplett'!Y244),"-",'Nomenklatur komplett'!Y244)</f>
        <v>65</v>
      </c>
      <c r="E244" s="189">
        <f>IF(ISBLANK('Nomenklatur komplett'!Z244),"-",'Nomenklatur komplett'!Z244)</f>
        <v>1</v>
      </c>
      <c r="F244" s="189">
        <f>IF(ISBLANK('Nomenklatur komplett'!AA244),"-",'Nomenklatur komplett'!AA244)</f>
        <v>2</v>
      </c>
      <c r="G244" s="190">
        <f>IF(ISBLANK('Nomenklatur komplett'!AB244),"-",'Nomenklatur komplett'!AB244)</f>
        <v>0</v>
      </c>
      <c r="H244" s="190">
        <f>IF(ISBLANK('Nomenklatur komplett'!AC244),"-",'Nomenklatur komplett'!AC244)</f>
        <v>0</v>
      </c>
      <c r="L244" s="161" t="str">
        <f>IF(ISBLANK('Nomenklatur komplett'!T244),"-",'Nomenklatur komplett'!T244)</f>
        <v>-</v>
      </c>
      <c r="M244" s="162" t="str">
        <f>IF(ISBLANK('Nomenklatur komplett'!U244),"-",'Nomenklatur komplett'!U244)</f>
        <v>-</v>
      </c>
    </row>
    <row r="245" spans="1:13" x14ac:dyDescent="0.2">
      <c r="A245" s="161">
        <f>IF(ISBLANK('Nomenklatur komplett'!V245),"-",'Nomenklatur komplett'!V245)</f>
        <v>39060010</v>
      </c>
      <c r="B245" s="188" t="str">
        <f>IF(ISBLANK('Nomenklatur komplett'!W245),"-",'Nomenklatur komplett'!W245)</f>
        <v>Detailhandelsassistent/in EBA - Schuhe</v>
      </c>
      <c r="C245" s="189">
        <f>IF(ISBLANK('Nomenklatur komplett'!X245),"-",'Nomenklatur komplett'!X245)</f>
        <v>14</v>
      </c>
      <c r="D245" s="189">
        <f>IF(ISBLANK('Nomenklatur komplett'!Y245),"-",'Nomenklatur komplett'!Y245)</f>
        <v>65</v>
      </c>
      <c r="E245" s="189">
        <f>IF(ISBLANK('Nomenklatur komplett'!Z245),"-",'Nomenklatur komplett'!Z245)</f>
        <v>1</v>
      </c>
      <c r="F245" s="189">
        <f>IF(ISBLANK('Nomenklatur komplett'!AA245),"-",'Nomenklatur komplett'!AA245)</f>
        <v>2</v>
      </c>
      <c r="G245" s="190">
        <f>IF(ISBLANK('Nomenklatur komplett'!AB245),"-",'Nomenklatur komplett'!AB245)</f>
        <v>0</v>
      </c>
      <c r="H245" s="190">
        <f>IF(ISBLANK('Nomenklatur komplett'!AC245),"-",'Nomenklatur komplett'!AC245)</f>
        <v>0</v>
      </c>
      <c r="L245" s="161" t="str">
        <f>IF(ISBLANK('Nomenklatur komplett'!T245),"-",'Nomenklatur komplett'!T245)</f>
        <v>-</v>
      </c>
      <c r="M245" s="162" t="str">
        <f>IF(ISBLANK('Nomenklatur komplett'!U245),"-",'Nomenklatur komplett'!U245)</f>
        <v>-</v>
      </c>
    </row>
    <row r="246" spans="1:13" x14ac:dyDescent="0.2">
      <c r="A246" s="161">
        <f>IF(ISBLANK('Nomenklatur komplett'!V246),"-",'Nomenklatur komplett'!V246)</f>
        <v>39060004</v>
      </c>
      <c r="B246" s="188" t="str">
        <f>IF(ISBLANK('Nomenklatur komplett'!W246),"-",'Nomenklatur komplett'!W246)</f>
        <v>Detailhandelsassistent/in EBA - Spielwaren</v>
      </c>
      <c r="C246" s="189">
        <f>IF(ISBLANK('Nomenklatur komplett'!X246),"-",'Nomenklatur komplett'!X246)</f>
        <v>14</v>
      </c>
      <c r="D246" s="189">
        <f>IF(ISBLANK('Nomenklatur komplett'!Y246),"-",'Nomenklatur komplett'!Y246)</f>
        <v>65</v>
      </c>
      <c r="E246" s="189">
        <f>IF(ISBLANK('Nomenklatur komplett'!Z246),"-",'Nomenklatur komplett'!Z246)</f>
        <v>1</v>
      </c>
      <c r="F246" s="189">
        <f>IF(ISBLANK('Nomenklatur komplett'!AA246),"-",'Nomenklatur komplett'!AA246)</f>
        <v>2</v>
      </c>
      <c r="G246" s="190">
        <f>IF(ISBLANK('Nomenklatur komplett'!AB246),"-",'Nomenklatur komplett'!AB246)</f>
        <v>0</v>
      </c>
      <c r="H246" s="190">
        <f>IF(ISBLANK('Nomenklatur komplett'!AC246),"-",'Nomenklatur komplett'!AC246)</f>
        <v>0</v>
      </c>
      <c r="L246" s="161" t="str">
        <f>IF(ISBLANK('Nomenklatur komplett'!T246),"-",'Nomenklatur komplett'!T246)</f>
        <v>-</v>
      </c>
      <c r="M246" s="162" t="str">
        <f>IF(ISBLANK('Nomenklatur komplett'!U246),"-",'Nomenklatur komplett'!U246)</f>
        <v>-</v>
      </c>
    </row>
    <row r="247" spans="1:13" x14ac:dyDescent="0.2">
      <c r="A247" s="161">
        <f>IF(ISBLANK('Nomenklatur komplett'!V247),"-",'Nomenklatur komplett'!V247)</f>
        <v>39060005</v>
      </c>
      <c r="B247" s="188" t="str">
        <f>IF(ISBLANK('Nomenklatur komplett'!W247),"-",'Nomenklatur komplett'!W247)</f>
        <v>Detailhandelsassistent/in EBA - Sportartikel</v>
      </c>
      <c r="C247" s="189">
        <f>IF(ISBLANK('Nomenklatur komplett'!X247),"-",'Nomenklatur komplett'!X247)</f>
        <v>14</v>
      </c>
      <c r="D247" s="189">
        <f>IF(ISBLANK('Nomenklatur komplett'!Y247),"-",'Nomenklatur komplett'!Y247)</f>
        <v>65</v>
      </c>
      <c r="E247" s="189">
        <f>IF(ISBLANK('Nomenklatur komplett'!Z247),"-",'Nomenklatur komplett'!Z247)</f>
        <v>1</v>
      </c>
      <c r="F247" s="189">
        <f>IF(ISBLANK('Nomenklatur komplett'!AA247),"-",'Nomenklatur komplett'!AA247)</f>
        <v>2</v>
      </c>
      <c r="G247" s="190">
        <f>IF(ISBLANK('Nomenklatur komplett'!AB247),"-",'Nomenklatur komplett'!AB247)</f>
        <v>0</v>
      </c>
      <c r="H247" s="190">
        <f>IF(ISBLANK('Nomenklatur komplett'!AC247),"-",'Nomenklatur komplett'!AC247)</f>
        <v>0</v>
      </c>
      <c r="L247" s="161" t="str">
        <f>IF(ISBLANK('Nomenklatur komplett'!T247),"-",'Nomenklatur komplett'!T247)</f>
        <v>-</v>
      </c>
      <c r="M247" s="162" t="str">
        <f>IF(ISBLANK('Nomenklatur komplett'!U247),"-",'Nomenklatur komplett'!U247)</f>
        <v>-</v>
      </c>
    </row>
    <row r="248" spans="1:13" x14ac:dyDescent="0.2">
      <c r="A248" s="161">
        <f>IF(ISBLANK('Nomenklatur komplett'!V248),"-",'Nomenklatur komplett'!V248)</f>
        <v>39060021</v>
      </c>
      <c r="B248" s="188" t="str">
        <f>IF(ISBLANK('Nomenklatur komplett'!W248),"-",'Nomenklatur komplett'!W248)</f>
        <v>Detailhandelsassistent/in EBA - Teppich und Bodenbeläge</v>
      </c>
      <c r="C248" s="189">
        <f>IF(ISBLANK('Nomenklatur komplett'!X248),"-",'Nomenklatur komplett'!X248)</f>
        <v>14</v>
      </c>
      <c r="D248" s="189">
        <f>IF(ISBLANK('Nomenklatur komplett'!Y248),"-",'Nomenklatur komplett'!Y248)</f>
        <v>65</v>
      </c>
      <c r="E248" s="189">
        <f>IF(ISBLANK('Nomenklatur komplett'!Z248),"-",'Nomenklatur komplett'!Z248)</f>
        <v>1</v>
      </c>
      <c r="F248" s="189">
        <f>IF(ISBLANK('Nomenklatur komplett'!AA248),"-",'Nomenklatur komplett'!AA248)</f>
        <v>2</v>
      </c>
      <c r="G248" s="190">
        <f>IF(ISBLANK('Nomenklatur komplett'!AB248),"-",'Nomenklatur komplett'!AB248)</f>
        <v>0</v>
      </c>
      <c r="H248" s="190">
        <f>IF(ISBLANK('Nomenklatur komplett'!AC248),"-",'Nomenklatur komplett'!AC248)</f>
        <v>0</v>
      </c>
      <c r="L248" s="161" t="str">
        <f>IF(ISBLANK('Nomenklatur komplett'!T248),"-",'Nomenklatur komplett'!T248)</f>
        <v>-</v>
      </c>
      <c r="M248" s="162" t="str">
        <f>IF(ISBLANK('Nomenklatur komplett'!U248),"-",'Nomenklatur komplett'!U248)</f>
        <v>-</v>
      </c>
    </row>
    <row r="249" spans="1:13" x14ac:dyDescent="0.2">
      <c r="A249" s="161">
        <f>IF(ISBLANK('Nomenklatur komplett'!V249),"-",'Nomenklatur komplett'!V249)</f>
        <v>39060009</v>
      </c>
      <c r="B249" s="188" t="str">
        <f>IF(ISBLANK('Nomenklatur komplett'!W249),"-",'Nomenklatur komplett'!W249)</f>
        <v>Detailhandelsassistent/in EBA - Textil</v>
      </c>
      <c r="C249" s="189">
        <f>IF(ISBLANK('Nomenklatur komplett'!X249),"-",'Nomenklatur komplett'!X249)</f>
        <v>14</v>
      </c>
      <c r="D249" s="189">
        <f>IF(ISBLANK('Nomenklatur komplett'!Y249),"-",'Nomenklatur komplett'!Y249)</f>
        <v>65</v>
      </c>
      <c r="E249" s="189">
        <f>IF(ISBLANK('Nomenklatur komplett'!Z249),"-",'Nomenklatur komplett'!Z249)</f>
        <v>1</v>
      </c>
      <c r="F249" s="189">
        <f>IF(ISBLANK('Nomenklatur komplett'!AA249),"-",'Nomenklatur komplett'!AA249)</f>
        <v>2</v>
      </c>
      <c r="G249" s="190">
        <f>IF(ISBLANK('Nomenklatur komplett'!AB249),"-",'Nomenklatur komplett'!AB249)</f>
        <v>0</v>
      </c>
      <c r="H249" s="190">
        <f>IF(ISBLANK('Nomenklatur komplett'!AC249),"-",'Nomenklatur komplett'!AC249)</f>
        <v>0</v>
      </c>
      <c r="L249" s="161" t="str">
        <f>IF(ISBLANK('Nomenklatur komplett'!T249),"-",'Nomenklatur komplett'!T249)</f>
        <v>-</v>
      </c>
      <c r="M249" s="162" t="str">
        <f>IF(ISBLANK('Nomenklatur komplett'!U249),"-",'Nomenklatur komplett'!U249)</f>
        <v>-</v>
      </c>
    </row>
    <row r="250" spans="1:13" x14ac:dyDescent="0.2">
      <c r="A250" s="161">
        <f>IF(ISBLANK('Nomenklatur komplett'!V250),"-",'Nomenklatur komplett'!V250)</f>
        <v>39060003</v>
      </c>
      <c r="B250" s="188" t="str">
        <f>IF(ISBLANK('Nomenklatur komplett'!W250),"-",'Nomenklatur komplett'!W250)</f>
        <v>Detailhandelsassistent/in EBA - Uhren-Schmuck-Edelsteine</v>
      </c>
      <c r="C250" s="189">
        <f>IF(ISBLANK('Nomenklatur komplett'!X250),"-",'Nomenklatur komplett'!X250)</f>
        <v>14</v>
      </c>
      <c r="D250" s="189">
        <f>IF(ISBLANK('Nomenklatur komplett'!Y250),"-",'Nomenklatur komplett'!Y250)</f>
        <v>65</v>
      </c>
      <c r="E250" s="189">
        <f>IF(ISBLANK('Nomenklatur komplett'!Z250),"-",'Nomenklatur komplett'!Z250)</f>
        <v>1</v>
      </c>
      <c r="F250" s="189">
        <f>IF(ISBLANK('Nomenklatur komplett'!AA250),"-",'Nomenklatur komplett'!AA250)</f>
        <v>2</v>
      </c>
      <c r="G250" s="190">
        <f>IF(ISBLANK('Nomenklatur komplett'!AB250),"-",'Nomenklatur komplett'!AB250)</f>
        <v>0</v>
      </c>
      <c r="H250" s="190">
        <f>IF(ISBLANK('Nomenklatur komplett'!AC250),"-",'Nomenklatur komplett'!AC250)</f>
        <v>0</v>
      </c>
      <c r="L250" s="161" t="str">
        <f>IF(ISBLANK('Nomenklatur komplett'!T250),"-",'Nomenklatur komplett'!T250)</f>
        <v>-</v>
      </c>
      <c r="M250" s="162" t="str">
        <f>IF(ISBLANK('Nomenklatur komplett'!U250),"-",'Nomenklatur komplett'!U250)</f>
        <v>-</v>
      </c>
    </row>
    <row r="251" spans="1:13" x14ac:dyDescent="0.2">
      <c r="A251" s="161">
        <f>IF(ISBLANK('Nomenklatur komplett'!V251),"-",'Nomenklatur komplett'!V251)</f>
        <v>39060014</v>
      </c>
      <c r="B251" s="188" t="str">
        <f>IF(ISBLANK('Nomenklatur komplett'!W251),"-",'Nomenklatur komplett'!W251)</f>
        <v>Detailhandelsassistent/in EBA - Zoofachhandel</v>
      </c>
      <c r="C251" s="189">
        <f>IF(ISBLANK('Nomenklatur komplett'!X251),"-",'Nomenklatur komplett'!X251)</f>
        <v>14</v>
      </c>
      <c r="D251" s="189">
        <f>IF(ISBLANK('Nomenklatur komplett'!Y251),"-",'Nomenklatur komplett'!Y251)</f>
        <v>65</v>
      </c>
      <c r="E251" s="189">
        <f>IF(ISBLANK('Nomenklatur komplett'!Z251),"-",'Nomenklatur komplett'!Z251)</f>
        <v>1</v>
      </c>
      <c r="F251" s="189">
        <f>IF(ISBLANK('Nomenklatur komplett'!AA251),"-",'Nomenklatur komplett'!AA251)</f>
        <v>2</v>
      </c>
      <c r="G251" s="190">
        <f>IF(ISBLANK('Nomenklatur komplett'!AB251),"-",'Nomenklatur komplett'!AB251)</f>
        <v>0</v>
      </c>
      <c r="H251" s="190">
        <f>IF(ISBLANK('Nomenklatur komplett'!AC251),"-",'Nomenklatur komplett'!AC251)</f>
        <v>0</v>
      </c>
      <c r="L251" s="161" t="str">
        <f>IF(ISBLANK('Nomenklatur komplett'!T251),"-",'Nomenklatur komplett'!T251)</f>
        <v>-</v>
      </c>
      <c r="M251" s="162" t="str">
        <f>IF(ISBLANK('Nomenklatur komplett'!U251),"-",'Nomenklatur komplett'!U251)</f>
        <v>-</v>
      </c>
    </row>
    <row r="252" spans="1:13" x14ac:dyDescent="0.2">
      <c r="A252" s="161">
        <f>IF(ISBLANK('Nomenklatur komplett'!V252),"-",'Nomenklatur komplett'!V252)</f>
        <v>39060029</v>
      </c>
      <c r="B252" s="188" t="str">
        <f>IF(ISBLANK('Nomenklatur komplett'!W252),"-",'Nomenklatur komplett'!W252)</f>
        <v>Detailhandelsassistent/in EBA - Öffentlicher Verkehr</v>
      </c>
      <c r="C252" s="189">
        <f>IF(ISBLANK('Nomenklatur komplett'!X252),"-",'Nomenklatur komplett'!X252)</f>
        <v>14</v>
      </c>
      <c r="D252" s="189">
        <f>IF(ISBLANK('Nomenklatur komplett'!Y252),"-",'Nomenklatur komplett'!Y252)</f>
        <v>65</v>
      </c>
      <c r="E252" s="189">
        <f>IF(ISBLANK('Nomenklatur komplett'!Z252),"-",'Nomenklatur komplett'!Z252)</f>
        <v>1</v>
      </c>
      <c r="F252" s="189">
        <f>IF(ISBLANK('Nomenklatur komplett'!AA252),"-",'Nomenklatur komplett'!AA252)</f>
        <v>2</v>
      </c>
      <c r="G252" s="190">
        <f>IF(ISBLANK('Nomenklatur komplett'!AB252),"-",'Nomenklatur komplett'!AB252)</f>
        <v>0</v>
      </c>
      <c r="H252" s="190">
        <f>IF(ISBLANK('Nomenklatur komplett'!AC252),"-",'Nomenklatur komplett'!AC252)</f>
        <v>0</v>
      </c>
      <c r="L252" s="161" t="str">
        <f>IF(ISBLANK('Nomenklatur komplett'!T252),"-",'Nomenklatur komplett'!T252)</f>
        <v>-</v>
      </c>
      <c r="M252" s="162" t="str">
        <f>IF(ISBLANK('Nomenklatur komplett'!U252),"-",'Nomenklatur komplett'!U252)</f>
        <v>-</v>
      </c>
    </row>
    <row r="253" spans="1:13" x14ac:dyDescent="0.2">
      <c r="A253" s="161">
        <f>IF(ISBLANK('Nomenklatur komplett'!V253),"-",'Nomenklatur komplett'!V253)</f>
        <v>39091000</v>
      </c>
      <c r="B253" s="188" t="str">
        <f>IF(ISBLANK('Nomenklatur komplett'!W253),"-",'Nomenklatur komplett'!W253)</f>
        <v>Detailhandelsfachmann/-frau (Privatschule, nicht anerkannt)</v>
      </c>
      <c r="C253" s="189">
        <f>IF(ISBLANK('Nomenklatur komplett'!X253),"-",'Nomenklatur komplett'!X253)</f>
        <v>14</v>
      </c>
      <c r="D253" s="189">
        <f>IF(ISBLANK('Nomenklatur komplett'!Y253),"-",'Nomenklatur komplett'!Y253)</f>
        <v>65</v>
      </c>
      <c r="E253" s="189">
        <f>IF(ISBLANK('Nomenklatur komplett'!Z253),"-",'Nomenklatur komplett'!Z253)</f>
        <v>1</v>
      </c>
      <c r="F253" s="189">
        <f>IF(ISBLANK('Nomenklatur komplett'!AA253),"-",'Nomenklatur komplett'!AA253)</f>
        <v>3</v>
      </c>
      <c r="G253" s="190">
        <f>IF(ISBLANK('Nomenklatur komplett'!AB253),"-",'Nomenklatur komplett'!AB253)</f>
        <v>0</v>
      </c>
      <c r="H253" s="190">
        <f>IF(ISBLANK('Nomenklatur komplett'!AC253),"-",'Nomenklatur komplett'!AC253)</f>
        <v>0</v>
      </c>
      <c r="L253" s="161" t="str">
        <f>IF(ISBLANK('Nomenklatur komplett'!T253),"-",'Nomenklatur komplett'!T253)</f>
        <v>-</v>
      </c>
      <c r="M253" s="162" t="str">
        <f>IF(ISBLANK('Nomenklatur komplett'!U253),"-",'Nomenklatur komplett'!U253)</f>
        <v>-</v>
      </c>
    </row>
    <row r="254" spans="1:13" x14ac:dyDescent="0.2">
      <c r="A254" s="161">
        <f>IF(ISBLANK('Nomenklatur komplett'!V254),"-",'Nomenklatur komplett'!V254)</f>
        <v>39070026</v>
      </c>
      <c r="B254" s="188" t="str">
        <f>IF(ISBLANK('Nomenklatur komplett'!W254),"-",'Nomenklatur komplett'!W254)</f>
        <v>Detailhandelsfachmann/-frau EFZ - Beratung - Autoteile-Logistik</v>
      </c>
      <c r="C254" s="189">
        <f>IF(ISBLANK('Nomenklatur komplett'!X254),"-",'Nomenklatur komplett'!X254)</f>
        <v>14</v>
      </c>
      <c r="D254" s="189">
        <f>IF(ISBLANK('Nomenklatur komplett'!Y254),"-",'Nomenklatur komplett'!Y254)</f>
        <v>65</v>
      </c>
      <c r="E254" s="189">
        <f>IF(ISBLANK('Nomenklatur komplett'!Z254),"-",'Nomenklatur komplett'!Z254)</f>
        <v>1</v>
      </c>
      <c r="F254" s="189">
        <f>IF(ISBLANK('Nomenklatur komplett'!AA254),"-",'Nomenklatur komplett'!AA254)</f>
        <v>3</v>
      </c>
      <c r="G254" s="190">
        <f>IF(ISBLANK('Nomenklatur komplett'!AB254),"-",'Nomenklatur komplett'!AB254)</f>
        <v>0</v>
      </c>
      <c r="H254" s="190">
        <f>IF(ISBLANK('Nomenklatur komplett'!AC254),"-",'Nomenklatur komplett'!AC254)</f>
        <v>0</v>
      </c>
      <c r="L254" s="161" t="str">
        <f>IF(ISBLANK('Nomenklatur komplett'!T254),"-",'Nomenklatur komplett'!T254)</f>
        <v>-</v>
      </c>
      <c r="M254" s="162" t="str">
        <f>IF(ISBLANK('Nomenklatur komplett'!U254),"-",'Nomenklatur komplett'!U254)</f>
        <v>-</v>
      </c>
    </row>
    <row r="255" spans="1:13" x14ac:dyDescent="0.2">
      <c r="A255" s="161">
        <f>IF(ISBLANK('Nomenklatur komplett'!V255),"-",'Nomenklatur komplett'!V255)</f>
        <v>39070097</v>
      </c>
      <c r="B255" s="188" t="str">
        <f>IF(ISBLANK('Nomenklatur komplett'!W255),"-",'Nomenklatur komplett'!W255)</f>
        <v>Detailhandelsfachmann/-frau EFZ - Beratung - Branchenneutral</v>
      </c>
      <c r="C255" s="189">
        <f>IF(ISBLANK('Nomenklatur komplett'!X255),"-",'Nomenklatur komplett'!X255)</f>
        <v>14</v>
      </c>
      <c r="D255" s="189">
        <f>IF(ISBLANK('Nomenklatur komplett'!Y255),"-",'Nomenklatur komplett'!Y255)</f>
        <v>65</v>
      </c>
      <c r="E255" s="189">
        <f>IF(ISBLANK('Nomenklatur komplett'!Z255),"-",'Nomenklatur komplett'!Z255)</f>
        <v>1</v>
      </c>
      <c r="F255" s="189">
        <f>IF(ISBLANK('Nomenklatur komplett'!AA255),"-",'Nomenklatur komplett'!AA255)</f>
        <v>3</v>
      </c>
      <c r="G255" s="190">
        <f>IF(ISBLANK('Nomenklatur komplett'!AB255),"-",'Nomenklatur komplett'!AB255)</f>
        <v>0</v>
      </c>
      <c r="H255" s="190">
        <f>IF(ISBLANK('Nomenklatur komplett'!AC255),"-",'Nomenklatur komplett'!AC255)</f>
        <v>0</v>
      </c>
      <c r="L255" s="161" t="str">
        <f>IF(ISBLANK('Nomenklatur komplett'!T255),"-",'Nomenklatur komplett'!T255)</f>
        <v>-</v>
      </c>
      <c r="M255" s="162" t="str">
        <f>IF(ISBLANK('Nomenklatur komplett'!U255),"-",'Nomenklatur komplett'!U255)</f>
        <v>-</v>
      </c>
    </row>
    <row r="256" spans="1:13" x14ac:dyDescent="0.2">
      <c r="A256" s="161">
        <f>IF(ISBLANK('Nomenklatur komplett'!V256),"-",'Nomenklatur komplett'!V256)</f>
        <v>39070007</v>
      </c>
      <c r="B256" s="188" t="str">
        <f>IF(ISBLANK('Nomenklatur komplett'!W256),"-",'Nomenklatur komplett'!W256)</f>
        <v>Detailhandelsfachmann/-frau EFZ - Beratung - Bäckerei/Konditorei/Confiserie</v>
      </c>
      <c r="C256" s="189">
        <f>IF(ISBLANK('Nomenklatur komplett'!X256),"-",'Nomenklatur komplett'!X256)</f>
        <v>14</v>
      </c>
      <c r="D256" s="189">
        <f>IF(ISBLANK('Nomenklatur komplett'!Y256),"-",'Nomenklatur komplett'!Y256)</f>
        <v>65</v>
      </c>
      <c r="E256" s="189">
        <f>IF(ISBLANK('Nomenklatur komplett'!Z256),"-",'Nomenklatur komplett'!Z256)</f>
        <v>1</v>
      </c>
      <c r="F256" s="189">
        <f>IF(ISBLANK('Nomenklatur komplett'!AA256),"-",'Nomenklatur komplett'!AA256)</f>
        <v>3</v>
      </c>
      <c r="G256" s="190">
        <f>IF(ISBLANK('Nomenklatur komplett'!AB256),"-",'Nomenklatur komplett'!AB256)</f>
        <v>0</v>
      </c>
      <c r="H256" s="190">
        <f>IF(ISBLANK('Nomenklatur komplett'!AC256),"-",'Nomenklatur komplett'!AC256)</f>
        <v>0</v>
      </c>
      <c r="L256" s="161" t="str">
        <f>IF(ISBLANK('Nomenklatur komplett'!T256),"-",'Nomenklatur komplett'!T256)</f>
        <v>-</v>
      </c>
      <c r="M256" s="162" t="str">
        <f>IF(ISBLANK('Nomenklatur komplett'!U256),"-",'Nomenklatur komplett'!U256)</f>
        <v>-</v>
      </c>
    </row>
    <row r="257" spans="1:13" x14ac:dyDescent="0.2">
      <c r="A257" s="161">
        <f>IF(ISBLANK('Nomenklatur komplett'!V257),"-",'Nomenklatur komplett'!V257)</f>
        <v>39070002</v>
      </c>
      <c r="B257" s="188" t="str">
        <f>IF(ISBLANK('Nomenklatur komplett'!W257),"-",'Nomenklatur komplett'!W257)</f>
        <v>Detailhandelsfachmann/-frau EFZ - Beratung - Consumer-Electronics</v>
      </c>
      <c r="C257" s="189">
        <f>IF(ISBLANK('Nomenklatur komplett'!X257),"-",'Nomenklatur komplett'!X257)</f>
        <v>14</v>
      </c>
      <c r="D257" s="189">
        <f>IF(ISBLANK('Nomenklatur komplett'!Y257),"-",'Nomenklatur komplett'!Y257)</f>
        <v>65</v>
      </c>
      <c r="E257" s="189">
        <f>IF(ISBLANK('Nomenklatur komplett'!Z257),"-",'Nomenklatur komplett'!Z257)</f>
        <v>1</v>
      </c>
      <c r="F257" s="189">
        <f>IF(ISBLANK('Nomenklatur komplett'!AA257),"-",'Nomenklatur komplett'!AA257)</f>
        <v>3</v>
      </c>
      <c r="G257" s="190">
        <f>IF(ISBLANK('Nomenklatur komplett'!AB257),"-",'Nomenklatur komplett'!AB257)</f>
        <v>0</v>
      </c>
      <c r="H257" s="190">
        <f>IF(ISBLANK('Nomenklatur komplett'!AC257),"-",'Nomenklatur komplett'!AC257)</f>
        <v>0</v>
      </c>
      <c r="L257" s="161" t="str">
        <f>IF(ISBLANK('Nomenklatur komplett'!T257),"-",'Nomenklatur komplett'!T257)</f>
        <v>-</v>
      </c>
      <c r="M257" s="162" t="str">
        <f>IF(ISBLANK('Nomenklatur komplett'!U257),"-",'Nomenklatur komplett'!U257)</f>
        <v>-</v>
      </c>
    </row>
    <row r="258" spans="1:13" x14ac:dyDescent="0.2">
      <c r="A258" s="161">
        <f>IF(ISBLANK('Nomenklatur komplett'!V258),"-",'Nomenklatur komplett'!V258)</f>
        <v>39070022</v>
      </c>
      <c r="B258" s="188" t="str">
        <f>IF(ISBLANK('Nomenklatur komplett'!W258),"-",'Nomenklatur komplett'!W258)</f>
        <v>Detailhandelsfachmann/-frau EFZ - Beratung - Do-it-yourself</v>
      </c>
      <c r="C258" s="189">
        <f>IF(ISBLANK('Nomenklatur komplett'!X258),"-",'Nomenklatur komplett'!X258)</f>
        <v>14</v>
      </c>
      <c r="D258" s="189">
        <f>IF(ISBLANK('Nomenklatur komplett'!Y258),"-",'Nomenklatur komplett'!Y258)</f>
        <v>65</v>
      </c>
      <c r="E258" s="189">
        <f>IF(ISBLANK('Nomenklatur komplett'!Z258),"-",'Nomenklatur komplett'!Z258)</f>
        <v>1</v>
      </c>
      <c r="F258" s="189">
        <f>IF(ISBLANK('Nomenklatur komplett'!AA258),"-",'Nomenklatur komplett'!AA258)</f>
        <v>3</v>
      </c>
      <c r="G258" s="190">
        <f>IF(ISBLANK('Nomenklatur komplett'!AB258),"-",'Nomenklatur komplett'!AB258)</f>
        <v>0</v>
      </c>
      <c r="H258" s="190">
        <f>IF(ISBLANK('Nomenklatur komplett'!AC258),"-",'Nomenklatur komplett'!AC258)</f>
        <v>0</v>
      </c>
      <c r="L258" s="161" t="str">
        <f>IF(ISBLANK('Nomenklatur komplett'!T258),"-",'Nomenklatur komplett'!T258)</f>
        <v>-</v>
      </c>
      <c r="M258" s="162" t="str">
        <f>IF(ISBLANK('Nomenklatur komplett'!U258),"-",'Nomenklatur komplett'!U258)</f>
        <v>-</v>
      </c>
    </row>
    <row r="259" spans="1:13" x14ac:dyDescent="0.2">
      <c r="A259" s="161">
        <f>IF(ISBLANK('Nomenklatur komplett'!V259),"-",'Nomenklatur komplett'!V259)</f>
        <v>39070019</v>
      </c>
      <c r="B259" s="188" t="str">
        <f>IF(ISBLANK('Nomenklatur komplett'!W259),"-",'Nomenklatur komplett'!W259)</f>
        <v>Detailhandelsfachmann/-frau EFZ - Beratung - Eisenwaren</v>
      </c>
      <c r="C259" s="189">
        <f>IF(ISBLANK('Nomenklatur komplett'!X259),"-",'Nomenklatur komplett'!X259)</f>
        <v>14</v>
      </c>
      <c r="D259" s="189">
        <f>IF(ISBLANK('Nomenklatur komplett'!Y259),"-",'Nomenklatur komplett'!Y259)</f>
        <v>65</v>
      </c>
      <c r="E259" s="189">
        <f>IF(ISBLANK('Nomenklatur komplett'!Z259),"-",'Nomenklatur komplett'!Z259)</f>
        <v>1</v>
      </c>
      <c r="F259" s="189">
        <f>IF(ISBLANK('Nomenklatur komplett'!AA259),"-",'Nomenklatur komplett'!AA259)</f>
        <v>3</v>
      </c>
      <c r="G259" s="190">
        <f>IF(ISBLANK('Nomenklatur komplett'!AB259),"-",'Nomenklatur komplett'!AB259)</f>
        <v>0</v>
      </c>
      <c r="H259" s="190">
        <f>IF(ISBLANK('Nomenklatur komplett'!AC259),"-",'Nomenklatur komplett'!AC259)</f>
        <v>0</v>
      </c>
      <c r="L259" s="161" t="str">
        <f>IF(ISBLANK('Nomenklatur komplett'!T259),"-",'Nomenklatur komplett'!T259)</f>
        <v>-</v>
      </c>
      <c r="M259" s="162" t="str">
        <f>IF(ISBLANK('Nomenklatur komplett'!U259),"-",'Nomenklatur komplett'!U259)</f>
        <v>-</v>
      </c>
    </row>
    <row r="260" spans="1:13" x14ac:dyDescent="0.2">
      <c r="A260" s="161">
        <f>IF(ISBLANK('Nomenklatur komplett'!V260),"-",'Nomenklatur komplett'!V260)</f>
        <v>39070018</v>
      </c>
      <c r="B260" s="188" t="str">
        <f>IF(ISBLANK('Nomenklatur komplett'!W260),"-",'Nomenklatur komplett'!W260)</f>
        <v>Detailhandelsfachmann/-frau EFZ - Beratung - Elektrofach</v>
      </c>
      <c r="C260" s="189">
        <f>IF(ISBLANK('Nomenklatur komplett'!X260),"-",'Nomenklatur komplett'!X260)</f>
        <v>14</v>
      </c>
      <c r="D260" s="189">
        <f>IF(ISBLANK('Nomenklatur komplett'!Y260),"-",'Nomenklatur komplett'!Y260)</f>
        <v>65</v>
      </c>
      <c r="E260" s="189">
        <f>IF(ISBLANK('Nomenklatur komplett'!Z260),"-",'Nomenklatur komplett'!Z260)</f>
        <v>1</v>
      </c>
      <c r="F260" s="189">
        <f>IF(ISBLANK('Nomenklatur komplett'!AA260),"-",'Nomenklatur komplett'!AA260)</f>
        <v>3</v>
      </c>
      <c r="G260" s="190">
        <f>IF(ISBLANK('Nomenklatur komplett'!AB260),"-",'Nomenklatur komplett'!AB260)</f>
        <v>0</v>
      </c>
      <c r="H260" s="190">
        <f>IF(ISBLANK('Nomenklatur komplett'!AC260),"-",'Nomenklatur komplett'!AC260)</f>
        <v>0</v>
      </c>
      <c r="L260" s="161" t="str">
        <f>IF(ISBLANK('Nomenklatur komplett'!T260),"-",'Nomenklatur komplett'!T260)</f>
        <v>-</v>
      </c>
      <c r="M260" s="162" t="str">
        <f>IF(ISBLANK('Nomenklatur komplett'!U260),"-",'Nomenklatur komplett'!U260)</f>
        <v>-</v>
      </c>
    </row>
    <row r="261" spans="1:13" x14ac:dyDescent="0.2">
      <c r="A261" s="161">
        <f>IF(ISBLANK('Nomenklatur komplett'!V261),"-",'Nomenklatur komplett'!V261)</f>
        <v>39070016</v>
      </c>
      <c r="B261" s="188" t="str">
        <f>IF(ISBLANK('Nomenklatur komplett'!W261),"-",'Nomenklatur komplett'!W261)</f>
        <v>Detailhandelsfachmann/-frau EFZ - Beratung - Farben</v>
      </c>
      <c r="C261" s="189">
        <f>IF(ISBLANK('Nomenklatur komplett'!X261),"-",'Nomenklatur komplett'!X261)</f>
        <v>14</v>
      </c>
      <c r="D261" s="189">
        <f>IF(ISBLANK('Nomenklatur komplett'!Y261),"-",'Nomenklatur komplett'!Y261)</f>
        <v>65</v>
      </c>
      <c r="E261" s="189">
        <f>IF(ISBLANK('Nomenklatur komplett'!Z261),"-",'Nomenklatur komplett'!Z261)</f>
        <v>1</v>
      </c>
      <c r="F261" s="189">
        <f>IF(ISBLANK('Nomenklatur komplett'!AA261),"-",'Nomenklatur komplett'!AA261)</f>
        <v>3</v>
      </c>
      <c r="G261" s="190">
        <f>IF(ISBLANK('Nomenklatur komplett'!AB261),"-",'Nomenklatur komplett'!AB261)</f>
        <v>0</v>
      </c>
      <c r="H261" s="190">
        <f>IF(ISBLANK('Nomenklatur komplett'!AC261),"-",'Nomenklatur komplett'!AC261)</f>
        <v>0</v>
      </c>
      <c r="L261" s="161" t="str">
        <f>IF(ISBLANK('Nomenklatur komplett'!T261),"-",'Nomenklatur komplett'!T261)</f>
        <v>-</v>
      </c>
      <c r="M261" s="162" t="str">
        <f>IF(ISBLANK('Nomenklatur komplett'!U261),"-",'Nomenklatur komplett'!U261)</f>
        <v>-</v>
      </c>
    </row>
    <row r="262" spans="1:13" x14ac:dyDescent="0.2">
      <c r="A262" s="161">
        <f>IF(ISBLANK('Nomenklatur komplett'!V262),"-",'Nomenklatur komplett'!V262)</f>
        <v>39070008</v>
      </c>
      <c r="B262" s="188" t="str">
        <f>IF(ISBLANK('Nomenklatur komplett'!W262),"-",'Nomenklatur komplett'!W262)</f>
        <v>Detailhandelsfachmann/-frau EFZ - Beratung - Fleischwirtschaft</v>
      </c>
      <c r="C262" s="189">
        <f>IF(ISBLANK('Nomenklatur komplett'!X262),"-",'Nomenklatur komplett'!X262)</f>
        <v>14</v>
      </c>
      <c r="D262" s="189">
        <f>IF(ISBLANK('Nomenklatur komplett'!Y262),"-",'Nomenklatur komplett'!Y262)</f>
        <v>65</v>
      </c>
      <c r="E262" s="189">
        <f>IF(ISBLANK('Nomenklatur komplett'!Z262),"-",'Nomenklatur komplett'!Z262)</f>
        <v>1</v>
      </c>
      <c r="F262" s="189">
        <f>IF(ISBLANK('Nomenklatur komplett'!AA262),"-",'Nomenklatur komplett'!AA262)</f>
        <v>3</v>
      </c>
      <c r="G262" s="190">
        <f>IF(ISBLANK('Nomenklatur komplett'!AB262),"-",'Nomenklatur komplett'!AB262)</f>
        <v>0</v>
      </c>
      <c r="H262" s="190">
        <f>IF(ISBLANK('Nomenklatur komplett'!AC262),"-",'Nomenklatur komplett'!AC262)</f>
        <v>0</v>
      </c>
      <c r="L262" s="161" t="str">
        <f>IF(ISBLANK('Nomenklatur komplett'!T262),"-",'Nomenklatur komplett'!T262)</f>
        <v>-</v>
      </c>
      <c r="M262" s="162" t="str">
        <f>IF(ISBLANK('Nomenklatur komplett'!U262),"-",'Nomenklatur komplett'!U262)</f>
        <v>-</v>
      </c>
    </row>
    <row r="263" spans="1:13" x14ac:dyDescent="0.2">
      <c r="A263" s="161">
        <f>IF(ISBLANK('Nomenklatur komplett'!V263),"-",'Nomenklatur komplett'!V263)</f>
        <v>39070024</v>
      </c>
      <c r="B263" s="188" t="str">
        <f>IF(ISBLANK('Nomenklatur komplett'!W263),"-",'Nomenklatur komplett'!W263)</f>
        <v>Detailhandelsfachmann/-frau EFZ - Beratung - Flower</v>
      </c>
      <c r="C263" s="189">
        <f>IF(ISBLANK('Nomenklatur komplett'!X263),"-",'Nomenklatur komplett'!X263)</f>
        <v>14</v>
      </c>
      <c r="D263" s="189">
        <f>IF(ISBLANK('Nomenklatur komplett'!Y263),"-",'Nomenklatur komplett'!Y263)</f>
        <v>65</v>
      </c>
      <c r="E263" s="189">
        <f>IF(ISBLANK('Nomenklatur komplett'!Z263),"-",'Nomenklatur komplett'!Z263)</f>
        <v>1</v>
      </c>
      <c r="F263" s="189">
        <f>IF(ISBLANK('Nomenklatur komplett'!AA263),"-",'Nomenklatur komplett'!AA263)</f>
        <v>3</v>
      </c>
      <c r="G263" s="190">
        <f>IF(ISBLANK('Nomenklatur komplett'!AB263),"-",'Nomenklatur komplett'!AB263)</f>
        <v>0</v>
      </c>
      <c r="H263" s="190">
        <f>IF(ISBLANK('Nomenklatur komplett'!AC263),"-",'Nomenklatur komplett'!AC263)</f>
        <v>0</v>
      </c>
      <c r="L263" s="161" t="str">
        <f>IF(ISBLANK('Nomenklatur komplett'!T263),"-",'Nomenklatur komplett'!T263)</f>
        <v>-</v>
      </c>
      <c r="M263" s="162" t="str">
        <f>IF(ISBLANK('Nomenklatur komplett'!U263),"-",'Nomenklatur komplett'!U263)</f>
        <v>-</v>
      </c>
    </row>
    <row r="264" spans="1:13" x14ac:dyDescent="0.2">
      <c r="A264" s="161">
        <f>IF(ISBLANK('Nomenklatur komplett'!V264),"-",'Nomenklatur komplett'!V264)</f>
        <v>39070013</v>
      </c>
      <c r="B264" s="188" t="str">
        <f>IF(ISBLANK('Nomenklatur komplett'!W264),"-",'Nomenklatur komplett'!W264)</f>
        <v>Detailhandelsfachmann/-frau EFZ - Beratung - Garden</v>
      </c>
      <c r="C264" s="189">
        <f>IF(ISBLANK('Nomenklatur komplett'!X264),"-",'Nomenklatur komplett'!X264)</f>
        <v>14</v>
      </c>
      <c r="D264" s="189">
        <f>IF(ISBLANK('Nomenklatur komplett'!Y264),"-",'Nomenklatur komplett'!Y264)</f>
        <v>65</v>
      </c>
      <c r="E264" s="189">
        <f>IF(ISBLANK('Nomenklatur komplett'!Z264),"-",'Nomenklatur komplett'!Z264)</f>
        <v>1</v>
      </c>
      <c r="F264" s="189">
        <f>IF(ISBLANK('Nomenklatur komplett'!AA264),"-",'Nomenklatur komplett'!AA264)</f>
        <v>3</v>
      </c>
      <c r="G264" s="190">
        <f>IF(ISBLANK('Nomenklatur komplett'!AB264),"-",'Nomenklatur komplett'!AB264)</f>
        <v>0</v>
      </c>
      <c r="H264" s="190">
        <f>IF(ISBLANK('Nomenklatur komplett'!AC264),"-",'Nomenklatur komplett'!AC264)</f>
        <v>0</v>
      </c>
      <c r="L264" s="161" t="str">
        <f>IF(ISBLANK('Nomenklatur komplett'!T264),"-",'Nomenklatur komplett'!T264)</f>
        <v>-</v>
      </c>
      <c r="M264" s="162" t="str">
        <f>IF(ISBLANK('Nomenklatur komplett'!U264),"-",'Nomenklatur komplett'!U264)</f>
        <v>-</v>
      </c>
    </row>
    <row r="265" spans="1:13" x14ac:dyDescent="0.2">
      <c r="A265" s="161">
        <f>IF(ISBLANK('Nomenklatur komplett'!V265),"-",'Nomenklatur komplett'!V265)</f>
        <v>39070020</v>
      </c>
      <c r="B265" s="188" t="str">
        <f>IF(ISBLANK('Nomenklatur komplett'!W265),"-",'Nomenklatur komplett'!W265)</f>
        <v>Detailhandelsfachmann/-frau EFZ - Beratung - Haushalt</v>
      </c>
      <c r="C265" s="189">
        <f>IF(ISBLANK('Nomenklatur komplett'!X265),"-",'Nomenklatur komplett'!X265)</f>
        <v>14</v>
      </c>
      <c r="D265" s="189">
        <f>IF(ISBLANK('Nomenklatur komplett'!Y265),"-",'Nomenklatur komplett'!Y265)</f>
        <v>65</v>
      </c>
      <c r="E265" s="189">
        <f>IF(ISBLANK('Nomenklatur komplett'!Z265),"-",'Nomenklatur komplett'!Z265)</f>
        <v>1</v>
      </c>
      <c r="F265" s="189">
        <f>IF(ISBLANK('Nomenklatur komplett'!AA265),"-",'Nomenklatur komplett'!AA265)</f>
        <v>3</v>
      </c>
      <c r="G265" s="190">
        <f>IF(ISBLANK('Nomenklatur komplett'!AB265),"-",'Nomenklatur komplett'!AB265)</f>
        <v>0</v>
      </c>
      <c r="H265" s="190">
        <f>IF(ISBLANK('Nomenklatur komplett'!AC265),"-",'Nomenklatur komplett'!AC265)</f>
        <v>0</v>
      </c>
      <c r="L265" s="161" t="str">
        <f>IF(ISBLANK('Nomenklatur komplett'!T265),"-",'Nomenklatur komplett'!T265)</f>
        <v>-</v>
      </c>
      <c r="M265" s="162" t="str">
        <f>IF(ISBLANK('Nomenklatur komplett'!U265),"-",'Nomenklatur komplett'!U265)</f>
        <v>-</v>
      </c>
    </row>
    <row r="266" spans="1:13" x14ac:dyDescent="0.2">
      <c r="A266" s="161">
        <f>IF(ISBLANK('Nomenklatur komplett'!V266),"-",'Nomenklatur komplett'!V266)</f>
        <v>39070027</v>
      </c>
      <c r="B266" s="188" t="str">
        <f>IF(ISBLANK('Nomenklatur komplett'!W266),"-",'Nomenklatur komplett'!W266)</f>
        <v>Detailhandelsfachmann/-frau EFZ - Beratung - Kiosk</v>
      </c>
      <c r="C266" s="189">
        <f>IF(ISBLANK('Nomenklatur komplett'!X266),"-",'Nomenklatur komplett'!X266)</f>
        <v>14</v>
      </c>
      <c r="D266" s="189">
        <f>IF(ISBLANK('Nomenklatur komplett'!Y266),"-",'Nomenklatur komplett'!Y266)</f>
        <v>65</v>
      </c>
      <c r="E266" s="189">
        <f>IF(ISBLANK('Nomenklatur komplett'!Z266),"-",'Nomenklatur komplett'!Z266)</f>
        <v>1</v>
      </c>
      <c r="F266" s="189">
        <f>IF(ISBLANK('Nomenklatur komplett'!AA266),"-",'Nomenklatur komplett'!AA266)</f>
        <v>3</v>
      </c>
      <c r="G266" s="190">
        <f>IF(ISBLANK('Nomenklatur komplett'!AB266),"-",'Nomenklatur komplett'!AB266)</f>
        <v>0</v>
      </c>
      <c r="H266" s="190">
        <f>IF(ISBLANK('Nomenklatur komplett'!AC266),"-",'Nomenklatur komplett'!AC266)</f>
        <v>0</v>
      </c>
      <c r="L266" s="161" t="str">
        <f>IF(ISBLANK('Nomenklatur komplett'!T266),"-",'Nomenklatur komplett'!T266)</f>
        <v>-</v>
      </c>
      <c r="M266" s="162" t="str">
        <f>IF(ISBLANK('Nomenklatur komplett'!U266),"-",'Nomenklatur komplett'!U266)</f>
        <v>-</v>
      </c>
    </row>
    <row r="267" spans="1:13" x14ac:dyDescent="0.2">
      <c r="A267" s="161">
        <f>IF(ISBLANK('Nomenklatur komplett'!V267),"-",'Nomenklatur komplett'!V267)</f>
        <v>39070025</v>
      </c>
      <c r="B267" s="188" t="str">
        <f>IF(ISBLANK('Nomenklatur komplett'!W267),"-",'Nomenklatur komplett'!W267)</f>
        <v>Detailhandelsfachmann/-frau EFZ - Beratung - Landi</v>
      </c>
      <c r="C267" s="189">
        <f>IF(ISBLANK('Nomenklatur komplett'!X267),"-",'Nomenklatur komplett'!X267)</f>
        <v>14</v>
      </c>
      <c r="D267" s="189">
        <f>IF(ISBLANK('Nomenklatur komplett'!Y267),"-",'Nomenklatur komplett'!Y267)</f>
        <v>65</v>
      </c>
      <c r="E267" s="189">
        <f>IF(ISBLANK('Nomenklatur komplett'!Z267),"-",'Nomenklatur komplett'!Z267)</f>
        <v>1</v>
      </c>
      <c r="F267" s="189">
        <f>IF(ISBLANK('Nomenklatur komplett'!AA267),"-",'Nomenklatur komplett'!AA267)</f>
        <v>3</v>
      </c>
      <c r="G267" s="190">
        <f>IF(ISBLANK('Nomenklatur komplett'!AB267),"-",'Nomenklatur komplett'!AB267)</f>
        <v>0</v>
      </c>
      <c r="H267" s="190">
        <f>IF(ISBLANK('Nomenklatur komplett'!AC267),"-",'Nomenklatur komplett'!AC267)</f>
        <v>0</v>
      </c>
      <c r="L267" s="161" t="str">
        <f>IF(ISBLANK('Nomenklatur komplett'!T267),"-",'Nomenklatur komplett'!T267)</f>
        <v>-</v>
      </c>
      <c r="M267" s="162" t="str">
        <f>IF(ISBLANK('Nomenklatur komplett'!U267),"-",'Nomenklatur komplett'!U267)</f>
        <v>-</v>
      </c>
    </row>
    <row r="268" spans="1:13" x14ac:dyDescent="0.2">
      <c r="A268" s="161">
        <f>IF(ISBLANK('Nomenklatur komplett'!V268),"-",'Nomenklatur komplett'!V268)</f>
        <v>39070011</v>
      </c>
      <c r="B268" s="188" t="str">
        <f>IF(ISBLANK('Nomenklatur komplett'!W268),"-",'Nomenklatur komplett'!W268)</f>
        <v>Detailhandelsfachmann/-frau EFZ - Beratung - Lederwaren und Reiseartikel</v>
      </c>
      <c r="C268" s="189">
        <f>IF(ISBLANK('Nomenklatur komplett'!X268),"-",'Nomenklatur komplett'!X268)</f>
        <v>14</v>
      </c>
      <c r="D268" s="189">
        <f>IF(ISBLANK('Nomenklatur komplett'!Y268),"-",'Nomenklatur komplett'!Y268)</f>
        <v>65</v>
      </c>
      <c r="E268" s="189">
        <f>IF(ISBLANK('Nomenklatur komplett'!Z268),"-",'Nomenklatur komplett'!Z268)</f>
        <v>1</v>
      </c>
      <c r="F268" s="189">
        <f>IF(ISBLANK('Nomenklatur komplett'!AA268),"-",'Nomenklatur komplett'!AA268)</f>
        <v>3</v>
      </c>
      <c r="G268" s="190">
        <f>IF(ISBLANK('Nomenklatur komplett'!AB268),"-",'Nomenklatur komplett'!AB268)</f>
        <v>0</v>
      </c>
      <c r="H268" s="190">
        <f>IF(ISBLANK('Nomenklatur komplett'!AC268),"-",'Nomenklatur komplett'!AC268)</f>
        <v>0</v>
      </c>
      <c r="L268" s="161" t="str">
        <f>IF(ISBLANK('Nomenklatur komplett'!T268),"-",'Nomenklatur komplett'!T268)</f>
        <v>-</v>
      </c>
      <c r="M268" s="162" t="str">
        <f>IF(ISBLANK('Nomenklatur komplett'!U268),"-",'Nomenklatur komplett'!U268)</f>
        <v>-</v>
      </c>
    </row>
    <row r="269" spans="1:13" x14ac:dyDescent="0.2">
      <c r="A269" s="161">
        <f>IF(ISBLANK('Nomenklatur komplett'!V269),"-",'Nomenklatur komplett'!V269)</f>
        <v>39070023</v>
      </c>
      <c r="B269" s="188" t="str">
        <f>IF(ISBLANK('Nomenklatur komplett'!W269),"-",'Nomenklatur komplett'!W269)</f>
        <v>Detailhandelsfachmann/-frau EFZ - Beratung - Musikinstrumente</v>
      </c>
      <c r="C269" s="189">
        <f>IF(ISBLANK('Nomenklatur komplett'!X269),"-",'Nomenklatur komplett'!X269)</f>
        <v>14</v>
      </c>
      <c r="D269" s="189">
        <f>IF(ISBLANK('Nomenklatur komplett'!Y269),"-",'Nomenklatur komplett'!Y269)</f>
        <v>65</v>
      </c>
      <c r="E269" s="189">
        <f>IF(ISBLANK('Nomenklatur komplett'!Z269),"-",'Nomenklatur komplett'!Z269)</f>
        <v>1</v>
      </c>
      <c r="F269" s="189">
        <f>IF(ISBLANK('Nomenklatur komplett'!AA269),"-",'Nomenklatur komplett'!AA269)</f>
        <v>3</v>
      </c>
      <c r="G269" s="190">
        <f>IF(ISBLANK('Nomenklatur komplett'!AB269),"-",'Nomenklatur komplett'!AB269)</f>
        <v>0</v>
      </c>
      <c r="H269" s="190">
        <f>IF(ISBLANK('Nomenklatur komplett'!AC269),"-",'Nomenklatur komplett'!AC269)</f>
        <v>0</v>
      </c>
      <c r="L269" s="161" t="str">
        <f>IF(ISBLANK('Nomenklatur komplett'!T269),"-",'Nomenklatur komplett'!T269)</f>
        <v>-</v>
      </c>
      <c r="M269" s="162" t="str">
        <f>IF(ISBLANK('Nomenklatur komplett'!U269),"-",'Nomenklatur komplett'!U269)</f>
        <v>-</v>
      </c>
    </row>
    <row r="270" spans="1:13" x14ac:dyDescent="0.2">
      <c r="A270" s="161">
        <f>IF(ISBLANK('Nomenklatur komplett'!V270),"-",'Nomenklatur komplett'!V270)</f>
        <v>39070017</v>
      </c>
      <c r="B270" s="188" t="str">
        <f>IF(ISBLANK('Nomenklatur komplett'!W270),"-",'Nomenklatur komplett'!W270)</f>
        <v>Detailhandelsfachmann/-frau EFZ - Beratung - Möbel</v>
      </c>
      <c r="C270" s="189">
        <f>IF(ISBLANK('Nomenklatur komplett'!X270),"-",'Nomenklatur komplett'!X270)</f>
        <v>14</v>
      </c>
      <c r="D270" s="189">
        <f>IF(ISBLANK('Nomenklatur komplett'!Y270),"-",'Nomenklatur komplett'!Y270)</f>
        <v>65</v>
      </c>
      <c r="E270" s="189">
        <f>IF(ISBLANK('Nomenklatur komplett'!Z270),"-",'Nomenklatur komplett'!Z270)</f>
        <v>1</v>
      </c>
      <c r="F270" s="189">
        <f>IF(ISBLANK('Nomenklatur komplett'!AA270),"-",'Nomenklatur komplett'!AA270)</f>
        <v>3</v>
      </c>
      <c r="G270" s="190">
        <f>IF(ISBLANK('Nomenklatur komplett'!AB270),"-",'Nomenklatur komplett'!AB270)</f>
        <v>0</v>
      </c>
      <c r="H270" s="190">
        <f>IF(ISBLANK('Nomenklatur komplett'!AC270),"-",'Nomenklatur komplett'!AC270)</f>
        <v>0</v>
      </c>
      <c r="L270" s="161" t="str">
        <f>IF(ISBLANK('Nomenklatur komplett'!T270),"-",'Nomenklatur komplett'!T270)</f>
        <v>-</v>
      </c>
      <c r="M270" s="162" t="str">
        <f>IF(ISBLANK('Nomenklatur komplett'!U270),"-",'Nomenklatur komplett'!U270)</f>
        <v>-</v>
      </c>
    </row>
    <row r="271" spans="1:13" x14ac:dyDescent="0.2">
      <c r="A271" s="161">
        <f>IF(ISBLANK('Nomenklatur komplett'!V271),"-",'Nomenklatur komplett'!V271)</f>
        <v>39070006</v>
      </c>
      <c r="B271" s="188" t="str">
        <f>IF(ISBLANK('Nomenklatur komplett'!W271),"-",'Nomenklatur komplett'!W271)</f>
        <v>Detailhandelsfachmann/-frau EFZ - Beratung - Nahrungs- und Genussmittel</v>
      </c>
      <c r="C271" s="189">
        <f>IF(ISBLANK('Nomenklatur komplett'!X271),"-",'Nomenklatur komplett'!X271)</f>
        <v>14</v>
      </c>
      <c r="D271" s="189">
        <f>IF(ISBLANK('Nomenklatur komplett'!Y271),"-",'Nomenklatur komplett'!Y271)</f>
        <v>65</v>
      </c>
      <c r="E271" s="189">
        <f>IF(ISBLANK('Nomenklatur komplett'!Z271),"-",'Nomenklatur komplett'!Z271)</f>
        <v>1</v>
      </c>
      <c r="F271" s="189">
        <f>IF(ISBLANK('Nomenklatur komplett'!AA271),"-",'Nomenklatur komplett'!AA271)</f>
        <v>3</v>
      </c>
      <c r="G271" s="190">
        <f>IF(ISBLANK('Nomenklatur komplett'!AB271),"-",'Nomenklatur komplett'!AB271)</f>
        <v>0</v>
      </c>
      <c r="H271" s="190">
        <f>IF(ISBLANK('Nomenklatur komplett'!AC271),"-",'Nomenklatur komplett'!AC271)</f>
        <v>0</v>
      </c>
      <c r="L271" s="161" t="str">
        <f>IF(ISBLANK('Nomenklatur komplett'!T271),"-",'Nomenklatur komplett'!T271)</f>
        <v>-</v>
      </c>
      <c r="M271" s="162" t="str">
        <f>IF(ISBLANK('Nomenklatur komplett'!U271),"-",'Nomenklatur komplett'!U271)</f>
        <v>-</v>
      </c>
    </row>
    <row r="272" spans="1:13" x14ac:dyDescent="0.2">
      <c r="A272" s="161">
        <f>IF(ISBLANK('Nomenklatur komplett'!V272),"-",'Nomenklatur komplett'!V272)</f>
        <v>39070099</v>
      </c>
      <c r="B272" s="188" t="str">
        <f>IF(ISBLANK('Nomenklatur komplett'!W272),"-",'Nomenklatur komplett'!W272)</f>
        <v>Detailhandelsfachmann/-frau EFZ - Beratung - Ohne nähere Angaben</v>
      </c>
      <c r="C272" s="189">
        <f>IF(ISBLANK('Nomenklatur komplett'!X272),"-",'Nomenklatur komplett'!X272)</f>
        <v>14</v>
      </c>
      <c r="D272" s="189">
        <f>IF(ISBLANK('Nomenklatur komplett'!Y272),"-",'Nomenklatur komplett'!Y272)</f>
        <v>65</v>
      </c>
      <c r="E272" s="189">
        <f>IF(ISBLANK('Nomenklatur komplett'!Z272),"-",'Nomenklatur komplett'!Z272)</f>
        <v>1</v>
      </c>
      <c r="F272" s="189">
        <f>IF(ISBLANK('Nomenklatur komplett'!AA272),"-",'Nomenklatur komplett'!AA272)</f>
        <v>3</v>
      </c>
      <c r="G272" s="190">
        <f>IF(ISBLANK('Nomenklatur komplett'!AB272),"-",'Nomenklatur komplett'!AB272)</f>
        <v>0</v>
      </c>
      <c r="H272" s="190">
        <f>IF(ISBLANK('Nomenklatur komplett'!AC272),"-",'Nomenklatur komplett'!AC272)</f>
        <v>0</v>
      </c>
      <c r="L272" s="161" t="str">
        <f>IF(ISBLANK('Nomenklatur komplett'!T272),"-",'Nomenklatur komplett'!T272)</f>
        <v>-</v>
      </c>
      <c r="M272" s="162" t="str">
        <f>IF(ISBLANK('Nomenklatur komplett'!U272),"-",'Nomenklatur komplett'!U272)</f>
        <v>-</v>
      </c>
    </row>
    <row r="273" spans="1:13" x14ac:dyDescent="0.2">
      <c r="A273" s="161">
        <f>IF(ISBLANK('Nomenklatur komplett'!V273),"-",'Nomenklatur komplett'!V273)</f>
        <v>39070015</v>
      </c>
      <c r="B273" s="188" t="str">
        <f>IF(ISBLANK('Nomenklatur komplett'!W273),"-",'Nomenklatur komplett'!W273)</f>
        <v>Detailhandelsfachmann/-frau EFZ - Beratung - Papeterie</v>
      </c>
      <c r="C273" s="189">
        <f>IF(ISBLANK('Nomenklatur komplett'!X273),"-",'Nomenklatur komplett'!X273)</f>
        <v>14</v>
      </c>
      <c r="D273" s="189">
        <f>IF(ISBLANK('Nomenklatur komplett'!Y273),"-",'Nomenklatur komplett'!Y273)</f>
        <v>65</v>
      </c>
      <c r="E273" s="189">
        <f>IF(ISBLANK('Nomenklatur komplett'!Z273),"-",'Nomenklatur komplett'!Z273)</f>
        <v>1</v>
      </c>
      <c r="F273" s="189">
        <f>IF(ISBLANK('Nomenklatur komplett'!AA273),"-",'Nomenklatur komplett'!AA273)</f>
        <v>3</v>
      </c>
      <c r="G273" s="190">
        <f>IF(ISBLANK('Nomenklatur komplett'!AB273),"-",'Nomenklatur komplett'!AB273)</f>
        <v>0</v>
      </c>
      <c r="H273" s="190">
        <f>IF(ISBLANK('Nomenklatur komplett'!AC273),"-",'Nomenklatur komplett'!AC273)</f>
        <v>0</v>
      </c>
      <c r="L273" s="161" t="str">
        <f>IF(ISBLANK('Nomenklatur komplett'!T273),"-",'Nomenklatur komplett'!T273)</f>
        <v>-</v>
      </c>
      <c r="M273" s="162" t="str">
        <f>IF(ISBLANK('Nomenklatur komplett'!U273),"-",'Nomenklatur komplett'!U273)</f>
        <v>-</v>
      </c>
    </row>
    <row r="274" spans="1:13" x14ac:dyDescent="0.2">
      <c r="A274" s="161">
        <f>IF(ISBLANK('Nomenklatur komplett'!V274),"-",'Nomenklatur komplett'!V274)</f>
        <v>39070012</v>
      </c>
      <c r="B274" s="188" t="str">
        <f>IF(ISBLANK('Nomenklatur komplett'!W274),"-",'Nomenklatur komplett'!W274)</f>
        <v>Detailhandelsfachmann/-frau EFZ - Beratung - Parfümerie</v>
      </c>
      <c r="C274" s="189">
        <f>IF(ISBLANK('Nomenklatur komplett'!X274),"-",'Nomenklatur komplett'!X274)</f>
        <v>14</v>
      </c>
      <c r="D274" s="189">
        <f>IF(ISBLANK('Nomenklatur komplett'!Y274),"-",'Nomenklatur komplett'!Y274)</f>
        <v>65</v>
      </c>
      <c r="E274" s="189">
        <f>IF(ISBLANK('Nomenklatur komplett'!Z274),"-",'Nomenklatur komplett'!Z274)</f>
        <v>1</v>
      </c>
      <c r="F274" s="189">
        <f>IF(ISBLANK('Nomenklatur komplett'!AA274),"-",'Nomenklatur komplett'!AA274)</f>
        <v>3</v>
      </c>
      <c r="G274" s="190">
        <f>IF(ISBLANK('Nomenklatur komplett'!AB274),"-",'Nomenklatur komplett'!AB274)</f>
        <v>0</v>
      </c>
      <c r="H274" s="190">
        <f>IF(ISBLANK('Nomenklatur komplett'!AC274),"-",'Nomenklatur komplett'!AC274)</f>
        <v>0</v>
      </c>
      <c r="L274" s="161" t="str">
        <f>IF(ISBLANK('Nomenklatur komplett'!T274),"-",'Nomenklatur komplett'!T274)</f>
        <v>-</v>
      </c>
      <c r="M274" s="162" t="str">
        <f>IF(ISBLANK('Nomenklatur komplett'!U274),"-",'Nomenklatur komplett'!U274)</f>
        <v>-</v>
      </c>
    </row>
    <row r="275" spans="1:13" x14ac:dyDescent="0.2">
      <c r="A275" s="161">
        <f>IF(ISBLANK('Nomenklatur komplett'!V275),"-",'Nomenklatur komplett'!V275)</f>
        <v>39070028</v>
      </c>
      <c r="B275" s="188" t="str">
        <f>IF(ISBLANK('Nomenklatur komplett'!W275),"-",'Nomenklatur komplett'!W275)</f>
        <v>Detailhandelsfachmann/-frau EFZ - Beratung - Post</v>
      </c>
      <c r="C275" s="189">
        <f>IF(ISBLANK('Nomenklatur komplett'!X275),"-",'Nomenklatur komplett'!X275)</f>
        <v>14</v>
      </c>
      <c r="D275" s="189">
        <f>IF(ISBLANK('Nomenklatur komplett'!Y275),"-",'Nomenklatur komplett'!Y275)</f>
        <v>65</v>
      </c>
      <c r="E275" s="189">
        <f>IF(ISBLANK('Nomenklatur komplett'!Z275),"-",'Nomenklatur komplett'!Z275)</f>
        <v>1</v>
      </c>
      <c r="F275" s="189">
        <f>IF(ISBLANK('Nomenklatur komplett'!AA275),"-",'Nomenklatur komplett'!AA275)</f>
        <v>3</v>
      </c>
      <c r="G275" s="190">
        <f>IF(ISBLANK('Nomenklatur komplett'!AB275),"-",'Nomenklatur komplett'!AB275)</f>
        <v>0</v>
      </c>
      <c r="H275" s="190">
        <f>IF(ISBLANK('Nomenklatur komplett'!AC275),"-",'Nomenklatur komplett'!AC275)</f>
        <v>0</v>
      </c>
      <c r="L275" s="161" t="str">
        <f>IF(ISBLANK('Nomenklatur komplett'!T275),"-",'Nomenklatur komplett'!T275)</f>
        <v>-</v>
      </c>
      <c r="M275" s="162" t="str">
        <f>IF(ISBLANK('Nomenklatur komplett'!U275),"-",'Nomenklatur komplett'!U275)</f>
        <v>-</v>
      </c>
    </row>
    <row r="276" spans="1:13" x14ac:dyDescent="0.2">
      <c r="A276" s="161">
        <f>IF(ISBLANK('Nomenklatur komplett'!V276),"-",'Nomenklatur komplett'!V276)</f>
        <v>39070010</v>
      </c>
      <c r="B276" s="188" t="str">
        <f>IF(ISBLANK('Nomenklatur komplett'!W276),"-",'Nomenklatur komplett'!W276)</f>
        <v>Detailhandelsfachmann/-frau EFZ - Beratung - Schuhe</v>
      </c>
      <c r="C276" s="189">
        <f>IF(ISBLANK('Nomenklatur komplett'!X276),"-",'Nomenklatur komplett'!X276)</f>
        <v>14</v>
      </c>
      <c r="D276" s="189">
        <f>IF(ISBLANK('Nomenklatur komplett'!Y276),"-",'Nomenklatur komplett'!Y276)</f>
        <v>65</v>
      </c>
      <c r="E276" s="189">
        <f>IF(ISBLANK('Nomenklatur komplett'!Z276),"-",'Nomenklatur komplett'!Z276)</f>
        <v>1</v>
      </c>
      <c r="F276" s="189">
        <f>IF(ISBLANK('Nomenklatur komplett'!AA276),"-",'Nomenklatur komplett'!AA276)</f>
        <v>3</v>
      </c>
      <c r="G276" s="190">
        <f>IF(ISBLANK('Nomenklatur komplett'!AB276),"-",'Nomenklatur komplett'!AB276)</f>
        <v>0</v>
      </c>
      <c r="H276" s="190">
        <f>IF(ISBLANK('Nomenklatur komplett'!AC276),"-",'Nomenklatur komplett'!AC276)</f>
        <v>0</v>
      </c>
      <c r="L276" s="161" t="str">
        <f>IF(ISBLANK('Nomenklatur komplett'!T276),"-",'Nomenklatur komplett'!T276)</f>
        <v>-</v>
      </c>
      <c r="M276" s="162" t="str">
        <f>IF(ISBLANK('Nomenklatur komplett'!U276),"-",'Nomenklatur komplett'!U276)</f>
        <v>-</v>
      </c>
    </row>
    <row r="277" spans="1:13" x14ac:dyDescent="0.2">
      <c r="A277" s="161">
        <f>IF(ISBLANK('Nomenklatur komplett'!V277),"-",'Nomenklatur komplett'!V277)</f>
        <v>39070004</v>
      </c>
      <c r="B277" s="188" t="str">
        <f>IF(ISBLANK('Nomenklatur komplett'!W277),"-",'Nomenklatur komplett'!W277)</f>
        <v>Detailhandelsfachmann/-frau EFZ - Beratung - Spielwaren</v>
      </c>
      <c r="C277" s="189">
        <f>IF(ISBLANK('Nomenklatur komplett'!X277),"-",'Nomenklatur komplett'!X277)</f>
        <v>14</v>
      </c>
      <c r="D277" s="189">
        <f>IF(ISBLANK('Nomenklatur komplett'!Y277),"-",'Nomenklatur komplett'!Y277)</f>
        <v>65</v>
      </c>
      <c r="E277" s="189">
        <f>IF(ISBLANK('Nomenklatur komplett'!Z277),"-",'Nomenklatur komplett'!Z277)</f>
        <v>1</v>
      </c>
      <c r="F277" s="189">
        <f>IF(ISBLANK('Nomenklatur komplett'!AA277),"-",'Nomenklatur komplett'!AA277)</f>
        <v>3</v>
      </c>
      <c r="G277" s="190">
        <f>IF(ISBLANK('Nomenklatur komplett'!AB277),"-",'Nomenklatur komplett'!AB277)</f>
        <v>0</v>
      </c>
      <c r="H277" s="190">
        <f>IF(ISBLANK('Nomenklatur komplett'!AC277),"-",'Nomenklatur komplett'!AC277)</f>
        <v>0</v>
      </c>
      <c r="L277" s="161" t="str">
        <f>IF(ISBLANK('Nomenklatur komplett'!T277),"-",'Nomenklatur komplett'!T277)</f>
        <v>-</v>
      </c>
      <c r="M277" s="162" t="str">
        <f>IF(ISBLANK('Nomenklatur komplett'!U277),"-",'Nomenklatur komplett'!U277)</f>
        <v>-</v>
      </c>
    </row>
    <row r="278" spans="1:13" x14ac:dyDescent="0.2">
      <c r="A278" s="161">
        <f>IF(ISBLANK('Nomenklatur komplett'!V278),"-",'Nomenklatur komplett'!V278)</f>
        <v>39070005</v>
      </c>
      <c r="B278" s="188" t="str">
        <f>IF(ISBLANK('Nomenklatur komplett'!W278),"-",'Nomenklatur komplett'!W278)</f>
        <v>Detailhandelsfachmann/-frau EFZ - Beratung - Sportartikel</v>
      </c>
      <c r="C278" s="189">
        <f>IF(ISBLANK('Nomenklatur komplett'!X278),"-",'Nomenklatur komplett'!X278)</f>
        <v>14</v>
      </c>
      <c r="D278" s="189">
        <f>IF(ISBLANK('Nomenklatur komplett'!Y278),"-",'Nomenklatur komplett'!Y278)</f>
        <v>65</v>
      </c>
      <c r="E278" s="189">
        <f>IF(ISBLANK('Nomenklatur komplett'!Z278),"-",'Nomenklatur komplett'!Z278)</f>
        <v>1</v>
      </c>
      <c r="F278" s="189">
        <f>IF(ISBLANK('Nomenklatur komplett'!AA278),"-",'Nomenklatur komplett'!AA278)</f>
        <v>3</v>
      </c>
      <c r="G278" s="190">
        <f>IF(ISBLANK('Nomenklatur komplett'!AB278),"-",'Nomenklatur komplett'!AB278)</f>
        <v>0</v>
      </c>
      <c r="H278" s="190">
        <f>IF(ISBLANK('Nomenklatur komplett'!AC278),"-",'Nomenklatur komplett'!AC278)</f>
        <v>0</v>
      </c>
      <c r="L278" s="161" t="str">
        <f>IF(ISBLANK('Nomenklatur komplett'!T278),"-",'Nomenklatur komplett'!T278)</f>
        <v>-</v>
      </c>
      <c r="M278" s="162" t="str">
        <f>IF(ISBLANK('Nomenklatur komplett'!U278),"-",'Nomenklatur komplett'!U278)</f>
        <v>-</v>
      </c>
    </row>
    <row r="279" spans="1:13" x14ac:dyDescent="0.2">
      <c r="A279" s="161">
        <f>IF(ISBLANK('Nomenklatur komplett'!V279),"-",'Nomenklatur komplett'!V279)</f>
        <v>39070021</v>
      </c>
      <c r="B279" s="188" t="str">
        <f>IF(ISBLANK('Nomenklatur komplett'!W279),"-",'Nomenklatur komplett'!W279)</f>
        <v>Detailhandelsfachmann/-frau EFZ - Beratung - Teppich und Bodenbeläge</v>
      </c>
      <c r="C279" s="189">
        <f>IF(ISBLANK('Nomenklatur komplett'!X279),"-",'Nomenklatur komplett'!X279)</f>
        <v>14</v>
      </c>
      <c r="D279" s="189">
        <f>IF(ISBLANK('Nomenklatur komplett'!Y279),"-",'Nomenklatur komplett'!Y279)</f>
        <v>65</v>
      </c>
      <c r="E279" s="189">
        <f>IF(ISBLANK('Nomenklatur komplett'!Z279),"-",'Nomenklatur komplett'!Z279)</f>
        <v>1</v>
      </c>
      <c r="F279" s="189">
        <f>IF(ISBLANK('Nomenklatur komplett'!AA279),"-",'Nomenklatur komplett'!AA279)</f>
        <v>3</v>
      </c>
      <c r="G279" s="190">
        <f>IF(ISBLANK('Nomenklatur komplett'!AB279),"-",'Nomenklatur komplett'!AB279)</f>
        <v>0</v>
      </c>
      <c r="H279" s="190">
        <f>IF(ISBLANK('Nomenklatur komplett'!AC279),"-",'Nomenklatur komplett'!AC279)</f>
        <v>0</v>
      </c>
      <c r="L279" s="161" t="str">
        <f>IF(ISBLANK('Nomenklatur komplett'!T279),"-",'Nomenklatur komplett'!T279)</f>
        <v>-</v>
      </c>
      <c r="M279" s="162" t="str">
        <f>IF(ISBLANK('Nomenklatur komplett'!U279),"-",'Nomenklatur komplett'!U279)</f>
        <v>-</v>
      </c>
    </row>
    <row r="280" spans="1:13" x14ac:dyDescent="0.2">
      <c r="A280" s="161">
        <f>IF(ISBLANK('Nomenklatur komplett'!V280),"-",'Nomenklatur komplett'!V280)</f>
        <v>39070009</v>
      </c>
      <c r="B280" s="188" t="str">
        <f>IF(ISBLANK('Nomenklatur komplett'!W280),"-",'Nomenklatur komplett'!W280)</f>
        <v>Detailhandelsfachmann/-frau EFZ - Beratung - Textil</v>
      </c>
      <c r="C280" s="189">
        <f>IF(ISBLANK('Nomenklatur komplett'!X280),"-",'Nomenklatur komplett'!X280)</f>
        <v>14</v>
      </c>
      <c r="D280" s="189">
        <f>IF(ISBLANK('Nomenklatur komplett'!Y280),"-",'Nomenklatur komplett'!Y280)</f>
        <v>65</v>
      </c>
      <c r="E280" s="189">
        <f>IF(ISBLANK('Nomenklatur komplett'!Z280),"-",'Nomenklatur komplett'!Z280)</f>
        <v>1</v>
      </c>
      <c r="F280" s="189">
        <f>IF(ISBLANK('Nomenklatur komplett'!AA280),"-",'Nomenklatur komplett'!AA280)</f>
        <v>3</v>
      </c>
      <c r="G280" s="190">
        <f>IF(ISBLANK('Nomenklatur komplett'!AB280),"-",'Nomenklatur komplett'!AB280)</f>
        <v>0</v>
      </c>
      <c r="H280" s="190">
        <f>IF(ISBLANK('Nomenklatur komplett'!AC280),"-",'Nomenklatur komplett'!AC280)</f>
        <v>0</v>
      </c>
      <c r="L280" s="161" t="str">
        <f>IF(ISBLANK('Nomenklatur komplett'!T280),"-",'Nomenklatur komplett'!T280)</f>
        <v>-</v>
      </c>
      <c r="M280" s="162" t="str">
        <f>IF(ISBLANK('Nomenklatur komplett'!U280),"-",'Nomenklatur komplett'!U280)</f>
        <v>-</v>
      </c>
    </row>
    <row r="281" spans="1:13" x14ac:dyDescent="0.2">
      <c r="A281" s="161">
        <f>IF(ISBLANK('Nomenklatur komplett'!V281),"-",'Nomenklatur komplett'!V281)</f>
        <v>39070001</v>
      </c>
      <c r="B281" s="188" t="str">
        <f>IF(ISBLANK('Nomenklatur komplett'!W281),"-",'Nomenklatur komplett'!W281)</f>
        <v>Detailhandelsfachmann/-frau EFZ - Beratung - Ton-Bildträger und Musikalien</v>
      </c>
      <c r="C281" s="189">
        <f>IF(ISBLANK('Nomenklatur komplett'!X281),"-",'Nomenklatur komplett'!X281)</f>
        <v>14</v>
      </c>
      <c r="D281" s="189">
        <f>IF(ISBLANK('Nomenklatur komplett'!Y281),"-",'Nomenklatur komplett'!Y281)</f>
        <v>65</v>
      </c>
      <c r="E281" s="189">
        <f>IF(ISBLANK('Nomenklatur komplett'!Z281),"-",'Nomenklatur komplett'!Z281)</f>
        <v>1</v>
      </c>
      <c r="F281" s="189">
        <f>IF(ISBLANK('Nomenklatur komplett'!AA281),"-",'Nomenklatur komplett'!AA281)</f>
        <v>3</v>
      </c>
      <c r="G281" s="190">
        <f>IF(ISBLANK('Nomenklatur komplett'!AB281),"-",'Nomenklatur komplett'!AB281)</f>
        <v>0</v>
      </c>
      <c r="H281" s="190">
        <f>IF(ISBLANK('Nomenklatur komplett'!AC281),"-",'Nomenklatur komplett'!AC281)</f>
        <v>0</v>
      </c>
      <c r="L281" s="161" t="str">
        <f>IF(ISBLANK('Nomenklatur komplett'!T281),"-",'Nomenklatur komplett'!T281)</f>
        <v>-</v>
      </c>
      <c r="M281" s="162" t="str">
        <f>IF(ISBLANK('Nomenklatur komplett'!U281),"-",'Nomenklatur komplett'!U281)</f>
        <v>-</v>
      </c>
    </row>
    <row r="282" spans="1:13" x14ac:dyDescent="0.2">
      <c r="A282" s="161">
        <f>IF(ISBLANK('Nomenklatur komplett'!V282),"-",'Nomenklatur komplett'!V282)</f>
        <v>39070003</v>
      </c>
      <c r="B282" s="188" t="str">
        <f>IF(ISBLANK('Nomenklatur komplett'!W282),"-",'Nomenklatur komplett'!W282)</f>
        <v>Detailhandelsfachmann/-frau EFZ - Beratung - Uhren-Schmuck-Edelsteine</v>
      </c>
      <c r="C282" s="189">
        <f>IF(ISBLANK('Nomenklatur komplett'!X282),"-",'Nomenklatur komplett'!X282)</f>
        <v>14</v>
      </c>
      <c r="D282" s="189">
        <f>IF(ISBLANK('Nomenklatur komplett'!Y282),"-",'Nomenklatur komplett'!Y282)</f>
        <v>65</v>
      </c>
      <c r="E282" s="189">
        <f>IF(ISBLANK('Nomenklatur komplett'!Z282),"-",'Nomenklatur komplett'!Z282)</f>
        <v>1</v>
      </c>
      <c r="F282" s="189">
        <f>IF(ISBLANK('Nomenklatur komplett'!AA282),"-",'Nomenklatur komplett'!AA282)</f>
        <v>3</v>
      </c>
      <c r="G282" s="190">
        <f>IF(ISBLANK('Nomenklatur komplett'!AB282),"-",'Nomenklatur komplett'!AB282)</f>
        <v>0</v>
      </c>
      <c r="H282" s="190">
        <f>IF(ISBLANK('Nomenklatur komplett'!AC282),"-",'Nomenklatur komplett'!AC282)</f>
        <v>0</v>
      </c>
      <c r="L282" s="161" t="str">
        <f>IF(ISBLANK('Nomenklatur komplett'!T282),"-",'Nomenklatur komplett'!T282)</f>
        <v>-</v>
      </c>
      <c r="M282" s="162" t="str">
        <f>IF(ISBLANK('Nomenklatur komplett'!U282),"-",'Nomenklatur komplett'!U282)</f>
        <v>-</v>
      </c>
    </row>
    <row r="283" spans="1:13" x14ac:dyDescent="0.2">
      <c r="A283" s="161">
        <f>IF(ISBLANK('Nomenklatur komplett'!V283),"-",'Nomenklatur komplett'!V283)</f>
        <v>39070014</v>
      </c>
      <c r="B283" s="188" t="str">
        <f>IF(ISBLANK('Nomenklatur komplett'!W283),"-",'Nomenklatur komplett'!W283)</f>
        <v>Detailhandelsfachmann/-frau EFZ - Beratung - Zoofachhandel</v>
      </c>
      <c r="C283" s="189">
        <f>IF(ISBLANK('Nomenklatur komplett'!X283),"-",'Nomenklatur komplett'!X283)</f>
        <v>14</v>
      </c>
      <c r="D283" s="189">
        <f>IF(ISBLANK('Nomenklatur komplett'!Y283),"-",'Nomenklatur komplett'!Y283)</f>
        <v>65</v>
      </c>
      <c r="E283" s="189">
        <f>IF(ISBLANK('Nomenklatur komplett'!Z283),"-",'Nomenklatur komplett'!Z283)</f>
        <v>1</v>
      </c>
      <c r="F283" s="189">
        <f>IF(ISBLANK('Nomenklatur komplett'!AA283),"-",'Nomenklatur komplett'!AA283)</f>
        <v>3</v>
      </c>
      <c r="G283" s="190">
        <f>IF(ISBLANK('Nomenklatur komplett'!AB283),"-",'Nomenklatur komplett'!AB283)</f>
        <v>0</v>
      </c>
      <c r="H283" s="190">
        <f>IF(ISBLANK('Nomenklatur komplett'!AC283),"-",'Nomenklatur komplett'!AC283)</f>
        <v>0</v>
      </c>
      <c r="L283" s="161" t="str">
        <f>IF(ISBLANK('Nomenklatur komplett'!T283),"-",'Nomenklatur komplett'!T283)</f>
        <v>-</v>
      </c>
      <c r="M283" s="162" t="str">
        <f>IF(ISBLANK('Nomenklatur komplett'!U283),"-",'Nomenklatur komplett'!U283)</f>
        <v>-</v>
      </c>
    </row>
    <row r="284" spans="1:13" x14ac:dyDescent="0.2">
      <c r="A284" s="161">
        <f>IF(ISBLANK('Nomenklatur komplett'!V284),"-",'Nomenklatur komplett'!V284)</f>
        <v>39070029</v>
      </c>
      <c r="B284" s="188" t="str">
        <f>IF(ISBLANK('Nomenklatur komplett'!W284),"-",'Nomenklatur komplett'!W284)</f>
        <v>Detailhandelsfachmann/-frau EFZ - Beratung - Öffentlicher Verkehr</v>
      </c>
      <c r="C284" s="189">
        <f>IF(ISBLANK('Nomenklatur komplett'!X284),"-",'Nomenklatur komplett'!X284)</f>
        <v>14</v>
      </c>
      <c r="D284" s="189">
        <f>IF(ISBLANK('Nomenklatur komplett'!Y284),"-",'Nomenklatur komplett'!Y284)</f>
        <v>65</v>
      </c>
      <c r="E284" s="189">
        <f>IF(ISBLANK('Nomenklatur komplett'!Z284),"-",'Nomenklatur komplett'!Z284)</f>
        <v>1</v>
      </c>
      <c r="F284" s="189">
        <f>IF(ISBLANK('Nomenklatur komplett'!AA284),"-",'Nomenklatur komplett'!AA284)</f>
        <v>3</v>
      </c>
      <c r="G284" s="190">
        <f>IF(ISBLANK('Nomenklatur komplett'!AB284),"-",'Nomenklatur komplett'!AB284)</f>
        <v>0</v>
      </c>
      <c r="H284" s="190">
        <f>IF(ISBLANK('Nomenklatur komplett'!AC284),"-",'Nomenklatur komplett'!AC284)</f>
        <v>0</v>
      </c>
      <c r="L284" s="161" t="str">
        <f>IF(ISBLANK('Nomenklatur komplett'!T284),"-",'Nomenklatur komplett'!T284)</f>
        <v>-</v>
      </c>
      <c r="M284" s="162" t="str">
        <f>IF(ISBLANK('Nomenklatur komplett'!U284),"-",'Nomenklatur komplett'!U284)</f>
        <v>-</v>
      </c>
    </row>
    <row r="285" spans="1:13" x14ac:dyDescent="0.2">
      <c r="A285" s="161">
        <f>IF(ISBLANK('Nomenklatur komplett'!V285),"-",'Nomenklatur komplett'!V285)</f>
        <v>39080026</v>
      </c>
      <c r="B285" s="188" t="str">
        <f>IF(ISBLANK('Nomenklatur komplett'!W285),"-",'Nomenklatur komplett'!W285)</f>
        <v>Detailhandelsfachmann/-frau EFZ - Bewirtschaftung - Autoteile-Logistik</v>
      </c>
      <c r="C285" s="189">
        <f>IF(ISBLANK('Nomenklatur komplett'!X285),"-",'Nomenklatur komplett'!X285)</f>
        <v>14</v>
      </c>
      <c r="D285" s="189">
        <f>IF(ISBLANK('Nomenklatur komplett'!Y285),"-",'Nomenklatur komplett'!Y285)</f>
        <v>65</v>
      </c>
      <c r="E285" s="189">
        <f>IF(ISBLANK('Nomenklatur komplett'!Z285),"-",'Nomenklatur komplett'!Z285)</f>
        <v>1</v>
      </c>
      <c r="F285" s="189">
        <f>IF(ISBLANK('Nomenklatur komplett'!AA285),"-",'Nomenklatur komplett'!AA285)</f>
        <v>3</v>
      </c>
      <c r="G285" s="190">
        <f>IF(ISBLANK('Nomenklatur komplett'!AB285),"-",'Nomenklatur komplett'!AB285)</f>
        <v>0</v>
      </c>
      <c r="H285" s="190">
        <f>IF(ISBLANK('Nomenklatur komplett'!AC285),"-",'Nomenklatur komplett'!AC285)</f>
        <v>0</v>
      </c>
      <c r="L285" s="161" t="str">
        <f>IF(ISBLANK('Nomenklatur komplett'!T285),"-",'Nomenklatur komplett'!T285)</f>
        <v>-</v>
      </c>
      <c r="M285" s="162" t="str">
        <f>IF(ISBLANK('Nomenklatur komplett'!U285),"-",'Nomenklatur komplett'!U285)</f>
        <v>-</v>
      </c>
    </row>
    <row r="286" spans="1:13" x14ac:dyDescent="0.2">
      <c r="A286" s="161">
        <f>IF(ISBLANK('Nomenklatur komplett'!V286),"-",'Nomenklatur komplett'!V286)</f>
        <v>39080007</v>
      </c>
      <c r="B286" s="188" t="str">
        <f>IF(ISBLANK('Nomenklatur komplett'!W286),"-",'Nomenklatur komplett'!W286)</f>
        <v>Detailhandelsfachmann/-frau EFZ - Bewirtschaftung - Bäckerei/Konditorei/Confiserie</v>
      </c>
      <c r="C286" s="189">
        <f>IF(ISBLANK('Nomenklatur komplett'!X286),"-",'Nomenklatur komplett'!X286)</f>
        <v>14</v>
      </c>
      <c r="D286" s="189">
        <f>IF(ISBLANK('Nomenklatur komplett'!Y286),"-",'Nomenklatur komplett'!Y286)</f>
        <v>65</v>
      </c>
      <c r="E286" s="189">
        <f>IF(ISBLANK('Nomenklatur komplett'!Z286),"-",'Nomenklatur komplett'!Z286)</f>
        <v>1</v>
      </c>
      <c r="F286" s="189">
        <f>IF(ISBLANK('Nomenklatur komplett'!AA286),"-",'Nomenklatur komplett'!AA286)</f>
        <v>3</v>
      </c>
      <c r="G286" s="190">
        <f>IF(ISBLANK('Nomenklatur komplett'!AB286),"-",'Nomenklatur komplett'!AB286)</f>
        <v>0</v>
      </c>
      <c r="H286" s="190">
        <f>IF(ISBLANK('Nomenklatur komplett'!AC286),"-",'Nomenklatur komplett'!AC286)</f>
        <v>0</v>
      </c>
      <c r="L286" s="161" t="str">
        <f>IF(ISBLANK('Nomenklatur komplett'!T286),"-",'Nomenklatur komplett'!T286)</f>
        <v>-</v>
      </c>
      <c r="M286" s="162" t="str">
        <f>IF(ISBLANK('Nomenklatur komplett'!U286),"-",'Nomenklatur komplett'!U286)</f>
        <v>-</v>
      </c>
    </row>
    <row r="287" spans="1:13" x14ac:dyDescent="0.2">
      <c r="A287" s="161">
        <f>IF(ISBLANK('Nomenklatur komplett'!V287),"-",'Nomenklatur komplett'!V287)</f>
        <v>39080002</v>
      </c>
      <c r="B287" s="188" t="str">
        <f>IF(ISBLANK('Nomenklatur komplett'!W287),"-",'Nomenklatur komplett'!W287)</f>
        <v>Detailhandelsfachmann/-frau EFZ - Bewirtschaftung - Consumer-Electronics</v>
      </c>
      <c r="C287" s="189">
        <f>IF(ISBLANK('Nomenklatur komplett'!X287),"-",'Nomenklatur komplett'!X287)</f>
        <v>14</v>
      </c>
      <c r="D287" s="189">
        <f>IF(ISBLANK('Nomenklatur komplett'!Y287),"-",'Nomenklatur komplett'!Y287)</f>
        <v>65</v>
      </c>
      <c r="E287" s="189">
        <f>IF(ISBLANK('Nomenklatur komplett'!Z287),"-",'Nomenklatur komplett'!Z287)</f>
        <v>1</v>
      </c>
      <c r="F287" s="189">
        <f>IF(ISBLANK('Nomenklatur komplett'!AA287),"-",'Nomenklatur komplett'!AA287)</f>
        <v>3</v>
      </c>
      <c r="G287" s="190">
        <f>IF(ISBLANK('Nomenklatur komplett'!AB287),"-",'Nomenklatur komplett'!AB287)</f>
        <v>0</v>
      </c>
      <c r="H287" s="190">
        <f>IF(ISBLANK('Nomenklatur komplett'!AC287),"-",'Nomenklatur komplett'!AC287)</f>
        <v>0</v>
      </c>
      <c r="L287" s="161" t="str">
        <f>IF(ISBLANK('Nomenklatur komplett'!T287),"-",'Nomenklatur komplett'!T287)</f>
        <v>-</v>
      </c>
      <c r="M287" s="162" t="str">
        <f>IF(ISBLANK('Nomenklatur komplett'!U287),"-",'Nomenklatur komplett'!U287)</f>
        <v>-</v>
      </c>
    </row>
    <row r="288" spans="1:13" x14ac:dyDescent="0.2">
      <c r="A288" s="161">
        <f>IF(ISBLANK('Nomenklatur komplett'!V288),"-",'Nomenklatur komplett'!V288)</f>
        <v>39080022</v>
      </c>
      <c r="B288" s="188" t="str">
        <f>IF(ISBLANK('Nomenklatur komplett'!W288),"-",'Nomenklatur komplett'!W288)</f>
        <v>Detailhandelsfachmann/-frau EFZ - Bewirtschaftung - Do-it-yourself</v>
      </c>
      <c r="C288" s="189">
        <f>IF(ISBLANK('Nomenklatur komplett'!X288),"-",'Nomenklatur komplett'!X288)</f>
        <v>14</v>
      </c>
      <c r="D288" s="189">
        <f>IF(ISBLANK('Nomenklatur komplett'!Y288),"-",'Nomenklatur komplett'!Y288)</f>
        <v>65</v>
      </c>
      <c r="E288" s="189">
        <f>IF(ISBLANK('Nomenklatur komplett'!Z288),"-",'Nomenklatur komplett'!Z288)</f>
        <v>1</v>
      </c>
      <c r="F288" s="189">
        <f>IF(ISBLANK('Nomenklatur komplett'!AA288),"-",'Nomenklatur komplett'!AA288)</f>
        <v>3</v>
      </c>
      <c r="G288" s="190">
        <f>IF(ISBLANK('Nomenklatur komplett'!AB288),"-",'Nomenklatur komplett'!AB288)</f>
        <v>0</v>
      </c>
      <c r="H288" s="190">
        <f>IF(ISBLANK('Nomenklatur komplett'!AC288),"-",'Nomenklatur komplett'!AC288)</f>
        <v>0</v>
      </c>
      <c r="L288" s="161" t="str">
        <f>IF(ISBLANK('Nomenklatur komplett'!T288),"-",'Nomenklatur komplett'!T288)</f>
        <v>-</v>
      </c>
      <c r="M288" s="162" t="str">
        <f>IF(ISBLANK('Nomenklatur komplett'!U288),"-",'Nomenklatur komplett'!U288)</f>
        <v>-</v>
      </c>
    </row>
    <row r="289" spans="1:13" x14ac:dyDescent="0.2">
      <c r="A289" s="161">
        <f>IF(ISBLANK('Nomenklatur komplett'!V289),"-",'Nomenklatur komplett'!V289)</f>
        <v>39080019</v>
      </c>
      <c r="B289" s="188" t="str">
        <f>IF(ISBLANK('Nomenklatur komplett'!W289),"-",'Nomenklatur komplett'!W289)</f>
        <v>Detailhandelsfachmann/-frau EFZ - Bewirtschaftung - Eisenwaren</v>
      </c>
      <c r="C289" s="189">
        <f>IF(ISBLANK('Nomenklatur komplett'!X289),"-",'Nomenklatur komplett'!X289)</f>
        <v>14</v>
      </c>
      <c r="D289" s="189">
        <f>IF(ISBLANK('Nomenklatur komplett'!Y289),"-",'Nomenklatur komplett'!Y289)</f>
        <v>65</v>
      </c>
      <c r="E289" s="189">
        <f>IF(ISBLANK('Nomenklatur komplett'!Z289),"-",'Nomenklatur komplett'!Z289)</f>
        <v>1</v>
      </c>
      <c r="F289" s="189">
        <f>IF(ISBLANK('Nomenklatur komplett'!AA289),"-",'Nomenklatur komplett'!AA289)</f>
        <v>3</v>
      </c>
      <c r="G289" s="190">
        <f>IF(ISBLANK('Nomenklatur komplett'!AB289),"-",'Nomenklatur komplett'!AB289)</f>
        <v>0</v>
      </c>
      <c r="H289" s="190">
        <f>IF(ISBLANK('Nomenklatur komplett'!AC289),"-",'Nomenklatur komplett'!AC289)</f>
        <v>0</v>
      </c>
      <c r="L289" s="161" t="str">
        <f>IF(ISBLANK('Nomenklatur komplett'!T289),"-",'Nomenklatur komplett'!T289)</f>
        <v>-</v>
      </c>
      <c r="M289" s="162" t="str">
        <f>IF(ISBLANK('Nomenklatur komplett'!U289),"-",'Nomenklatur komplett'!U289)</f>
        <v>-</v>
      </c>
    </row>
    <row r="290" spans="1:13" x14ac:dyDescent="0.2">
      <c r="A290" s="161">
        <f>IF(ISBLANK('Nomenklatur komplett'!V290),"-",'Nomenklatur komplett'!V290)</f>
        <v>39080018</v>
      </c>
      <c r="B290" s="188" t="str">
        <f>IF(ISBLANK('Nomenklatur komplett'!W290),"-",'Nomenklatur komplett'!W290)</f>
        <v>Detailhandelsfachmann/-frau EFZ - Bewirtschaftung - Elektrofach</v>
      </c>
      <c r="C290" s="189">
        <f>IF(ISBLANK('Nomenklatur komplett'!X290),"-",'Nomenklatur komplett'!X290)</f>
        <v>14</v>
      </c>
      <c r="D290" s="189">
        <f>IF(ISBLANK('Nomenklatur komplett'!Y290),"-",'Nomenklatur komplett'!Y290)</f>
        <v>65</v>
      </c>
      <c r="E290" s="189">
        <f>IF(ISBLANK('Nomenklatur komplett'!Z290),"-",'Nomenklatur komplett'!Z290)</f>
        <v>1</v>
      </c>
      <c r="F290" s="189">
        <f>IF(ISBLANK('Nomenklatur komplett'!AA290),"-",'Nomenklatur komplett'!AA290)</f>
        <v>3</v>
      </c>
      <c r="G290" s="190">
        <f>IF(ISBLANK('Nomenklatur komplett'!AB290),"-",'Nomenklatur komplett'!AB290)</f>
        <v>0</v>
      </c>
      <c r="H290" s="190">
        <f>IF(ISBLANK('Nomenklatur komplett'!AC290),"-",'Nomenklatur komplett'!AC290)</f>
        <v>0</v>
      </c>
      <c r="L290" s="161" t="str">
        <f>IF(ISBLANK('Nomenklatur komplett'!T290),"-",'Nomenklatur komplett'!T290)</f>
        <v>-</v>
      </c>
      <c r="M290" s="162" t="str">
        <f>IF(ISBLANK('Nomenklatur komplett'!U290),"-",'Nomenklatur komplett'!U290)</f>
        <v>-</v>
      </c>
    </row>
    <row r="291" spans="1:13" x14ac:dyDescent="0.2">
      <c r="A291" s="161">
        <f>IF(ISBLANK('Nomenklatur komplett'!V291),"-",'Nomenklatur komplett'!V291)</f>
        <v>39080016</v>
      </c>
      <c r="B291" s="188" t="str">
        <f>IF(ISBLANK('Nomenklatur komplett'!W291),"-",'Nomenklatur komplett'!W291)</f>
        <v>Detailhandelsfachmann/-frau EFZ - Bewirtschaftung - Farben</v>
      </c>
      <c r="C291" s="189">
        <f>IF(ISBLANK('Nomenklatur komplett'!X291),"-",'Nomenklatur komplett'!X291)</f>
        <v>14</v>
      </c>
      <c r="D291" s="189">
        <f>IF(ISBLANK('Nomenklatur komplett'!Y291),"-",'Nomenklatur komplett'!Y291)</f>
        <v>65</v>
      </c>
      <c r="E291" s="189">
        <f>IF(ISBLANK('Nomenklatur komplett'!Z291),"-",'Nomenklatur komplett'!Z291)</f>
        <v>1</v>
      </c>
      <c r="F291" s="189">
        <f>IF(ISBLANK('Nomenklatur komplett'!AA291),"-",'Nomenklatur komplett'!AA291)</f>
        <v>3</v>
      </c>
      <c r="G291" s="190">
        <f>IF(ISBLANK('Nomenklatur komplett'!AB291),"-",'Nomenklatur komplett'!AB291)</f>
        <v>0</v>
      </c>
      <c r="H291" s="190">
        <f>IF(ISBLANK('Nomenklatur komplett'!AC291),"-",'Nomenklatur komplett'!AC291)</f>
        <v>0</v>
      </c>
      <c r="L291" s="161" t="str">
        <f>IF(ISBLANK('Nomenklatur komplett'!T291),"-",'Nomenklatur komplett'!T291)</f>
        <v>-</v>
      </c>
      <c r="M291" s="162" t="str">
        <f>IF(ISBLANK('Nomenklatur komplett'!U291),"-",'Nomenklatur komplett'!U291)</f>
        <v>-</v>
      </c>
    </row>
    <row r="292" spans="1:13" x14ac:dyDescent="0.2">
      <c r="A292" s="161">
        <f>IF(ISBLANK('Nomenklatur komplett'!V292),"-",'Nomenklatur komplett'!V292)</f>
        <v>39080008</v>
      </c>
      <c r="B292" s="188" t="str">
        <f>IF(ISBLANK('Nomenklatur komplett'!W292),"-",'Nomenklatur komplett'!W292)</f>
        <v>Detailhandelsfachmann/-frau EFZ - Bewirtschaftung - Fleischwirtschaft</v>
      </c>
      <c r="C292" s="189">
        <f>IF(ISBLANK('Nomenklatur komplett'!X292),"-",'Nomenklatur komplett'!X292)</f>
        <v>14</v>
      </c>
      <c r="D292" s="189">
        <f>IF(ISBLANK('Nomenklatur komplett'!Y292),"-",'Nomenklatur komplett'!Y292)</f>
        <v>65</v>
      </c>
      <c r="E292" s="189">
        <f>IF(ISBLANK('Nomenklatur komplett'!Z292),"-",'Nomenklatur komplett'!Z292)</f>
        <v>1</v>
      </c>
      <c r="F292" s="189">
        <f>IF(ISBLANK('Nomenklatur komplett'!AA292),"-",'Nomenklatur komplett'!AA292)</f>
        <v>3</v>
      </c>
      <c r="G292" s="190">
        <f>IF(ISBLANK('Nomenklatur komplett'!AB292),"-",'Nomenklatur komplett'!AB292)</f>
        <v>0</v>
      </c>
      <c r="H292" s="190">
        <f>IF(ISBLANK('Nomenklatur komplett'!AC292),"-",'Nomenklatur komplett'!AC292)</f>
        <v>0</v>
      </c>
      <c r="L292" s="161" t="str">
        <f>IF(ISBLANK('Nomenklatur komplett'!T292),"-",'Nomenklatur komplett'!T292)</f>
        <v>-</v>
      </c>
      <c r="M292" s="162" t="str">
        <f>IF(ISBLANK('Nomenklatur komplett'!U292),"-",'Nomenklatur komplett'!U292)</f>
        <v>-</v>
      </c>
    </row>
    <row r="293" spans="1:13" x14ac:dyDescent="0.2">
      <c r="A293" s="161">
        <f>IF(ISBLANK('Nomenklatur komplett'!V293),"-",'Nomenklatur komplett'!V293)</f>
        <v>39080024</v>
      </c>
      <c r="B293" s="188" t="str">
        <f>IF(ISBLANK('Nomenklatur komplett'!W293),"-",'Nomenklatur komplett'!W293)</f>
        <v>Detailhandelsfachmann/-frau EFZ - Bewirtschaftung - Flower</v>
      </c>
      <c r="C293" s="189">
        <f>IF(ISBLANK('Nomenklatur komplett'!X293),"-",'Nomenklatur komplett'!X293)</f>
        <v>14</v>
      </c>
      <c r="D293" s="189">
        <f>IF(ISBLANK('Nomenklatur komplett'!Y293),"-",'Nomenklatur komplett'!Y293)</f>
        <v>65</v>
      </c>
      <c r="E293" s="189">
        <f>IF(ISBLANK('Nomenklatur komplett'!Z293),"-",'Nomenklatur komplett'!Z293)</f>
        <v>1</v>
      </c>
      <c r="F293" s="189">
        <f>IF(ISBLANK('Nomenklatur komplett'!AA293),"-",'Nomenklatur komplett'!AA293)</f>
        <v>3</v>
      </c>
      <c r="G293" s="190">
        <f>IF(ISBLANK('Nomenklatur komplett'!AB293),"-",'Nomenklatur komplett'!AB293)</f>
        <v>0</v>
      </c>
      <c r="H293" s="190">
        <f>IF(ISBLANK('Nomenklatur komplett'!AC293),"-",'Nomenklatur komplett'!AC293)</f>
        <v>0</v>
      </c>
      <c r="L293" s="161" t="str">
        <f>IF(ISBLANK('Nomenklatur komplett'!T293),"-",'Nomenklatur komplett'!T293)</f>
        <v>-</v>
      </c>
      <c r="M293" s="162" t="str">
        <f>IF(ISBLANK('Nomenklatur komplett'!U293),"-",'Nomenklatur komplett'!U293)</f>
        <v>-</v>
      </c>
    </row>
    <row r="294" spans="1:13" x14ac:dyDescent="0.2">
      <c r="A294" s="161">
        <f>IF(ISBLANK('Nomenklatur komplett'!V294),"-",'Nomenklatur komplett'!V294)</f>
        <v>39080013</v>
      </c>
      <c r="B294" s="188" t="str">
        <f>IF(ISBLANK('Nomenklatur komplett'!W294),"-",'Nomenklatur komplett'!W294)</f>
        <v>Detailhandelsfachmann/-frau EFZ - Bewirtschaftung - Garden</v>
      </c>
      <c r="C294" s="189">
        <f>IF(ISBLANK('Nomenklatur komplett'!X294),"-",'Nomenklatur komplett'!X294)</f>
        <v>14</v>
      </c>
      <c r="D294" s="189">
        <f>IF(ISBLANK('Nomenklatur komplett'!Y294),"-",'Nomenklatur komplett'!Y294)</f>
        <v>65</v>
      </c>
      <c r="E294" s="189">
        <f>IF(ISBLANK('Nomenklatur komplett'!Z294),"-",'Nomenklatur komplett'!Z294)</f>
        <v>1</v>
      </c>
      <c r="F294" s="189">
        <f>IF(ISBLANK('Nomenklatur komplett'!AA294),"-",'Nomenklatur komplett'!AA294)</f>
        <v>3</v>
      </c>
      <c r="G294" s="190">
        <f>IF(ISBLANK('Nomenklatur komplett'!AB294),"-",'Nomenklatur komplett'!AB294)</f>
        <v>0</v>
      </c>
      <c r="H294" s="190">
        <f>IF(ISBLANK('Nomenklatur komplett'!AC294),"-",'Nomenklatur komplett'!AC294)</f>
        <v>0</v>
      </c>
      <c r="L294" s="161" t="str">
        <f>IF(ISBLANK('Nomenklatur komplett'!T294),"-",'Nomenklatur komplett'!T294)</f>
        <v>-</v>
      </c>
      <c r="M294" s="162" t="str">
        <f>IF(ISBLANK('Nomenklatur komplett'!U294),"-",'Nomenklatur komplett'!U294)</f>
        <v>-</v>
      </c>
    </row>
    <row r="295" spans="1:13" x14ac:dyDescent="0.2">
      <c r="A295" s="161">
        <f>IF(ISBLANK('Nomenklatur komplett'!V295),"-",'Nomenklatur komplett'!V295)</f>
        <v>39080020</v>
      </c>
      <c r="B295" s="188" t="str">
        <f>IF(ISBLANK('Nomenklatur komplett'!W295),"-",'Nomenklatur komplett'!W295)</f>
        <v>Detailhandelsfachmann/-frau EFZ - Bewirtschaftung - Haushalt</v>
      </c>
      <c r="C295" s="189">
        <f>IF(ISBLANK('Nomenklatur komplett'!X295),"-",'Nomenklatur komplett'!X295)</f>
        <v>14</v>
      </c>
      <c r="D295" s="189">
        <f>IF(ISBLANK('Nomenklatur komplett'!Y295),"-",'Nomenklatur komplett'!Y295)</f>
        <v>65</v>
      </c>
      <c r="E295" s="189">
        <f>IF(ISBLANK('Nomenklatur komplett'!Z295),"-",'Nomenklatur komplett'!Z295)</f>
        <v>1</v>
      </c>
      <c r="F295" s="189">
        <f>IF(ISBLANK('Nomenklatur komplett'!AA295),"-",'Nomenklatur komplett'!AA295)</f>
        <v>3</v>
      </c>
      <c r="G295" s="190">
        <f>IF(ISBLANK('Nomenklatur komplett'!AB295),"-",'Nomenklatur komplett'!AB295)</f>
        <v>0</v>
      </c>
      <c r="H295" s="190">
        <f>IF(ISBLANK('Nomenklatur komplett'!AC295),"-",'Nomenklatur komplett'!AC295)</f>
        <v>0</v>
      </c>
      <c r="L295" s="161" t="str">
        <f>IF(ISBLANK('Nomenklatur komplett'!T295),"-",'Nomenklatur komplett'!T295)</f>
        <v>-</v>
      </c>
      <c r="M295" s="162" t="str">
        <f>IF(ISBLANK('Nomenklatur komplett'!U295),"-",'Nomenklatur komplett'!U295)</f>
        <v>-</v>
      </c>
    </row>
    <row r="296" spans="1:13" x14ac:dyDescent="0.2">
      <c r="A296" s="161">
        <f>IF(ISBLANK('Nomenklatur komplett'!V296),"-",'Nomenklatur komplett'!V296)</f>
        <v>39080027</v>
      </c>
      <c r="B296" s="188" t="str">
        <f>IF(ISBLANK('Nomenklatur komplett'!W296),"-",'Nomenklatur komplett'!W296)</f>
        <v>Detailhandelsfachmann/-frau EFZ - Bewirtschaftung - Kiosk</v>
      </c>
      <c r="C296" s="189">
        <f>IF(ISBLANK('Nomenklatur komplett'!X296),"-",'Nomenklatur komplett'!X296)</f>
        <v>14</v>
      </c>
      <c r="D296" s="189">
        <f>IF(ISBLANK('Nomenklatur komplett'!Y296),"-",'Nomenklatur komplett'!Y296)</f>
        <v>65</v>
      </c>
      <c r="E296" s="189">
        <f>IF(ISBLANK('Nomenklatur komplett'!Z296),"-",'Nomenklatur komplett'!Z296)</f>
        <v>1</v>
      </c>
      <c r="F296" s="189">
        <f>IF(ISBLANK('Nomenklatur komplett'!AA296),"-",'Nomenklatur komplett'!AA296)</f>
        <v>3</v>
      </c>
      <c r="G296" s="190">
        <f>IF(ISBLANK('Nomenklatur komplett'!AB296),"-",'Nomenklatur komplett'!AB296)</f>
        <v>0</v>
      </c>
      <c r="H296" s="190">
        <f>IF(ISBLANK('Nomenklatur komplett'!AC296),"-",'Nomenklatur komplett'!AC296)</f>
        <v>0</v>
      </c>
      <c r="L296" s="161" t="str">
        <f>IF(ISBLANK('Nomenklatur komplett'!T296),"-",'Nomenklatur komplett'!T296)</f>
        <v>-</v>
      </c>
      <c r="M296" s="162" t="str">
        <f>IF(ISBLANK('Nomenklatur komplett'!U296),"-",'Nomenklatur komplett'!U296)</f>
        <v>-</v>
      </c>
    </row>
    <row r="297" spans="1:13" x14ac:dyDescent="0.2">
      <c r="A297" s="161">
        <f>IF(ISBLANK('Nomenklatur komplett'!V297),"-",'Nomenklatur komplett'!V297)</f>
        <v>39080025</v>
      </c>
      <c r="B297" s="188" t="str">
        <f>IF(ISBLANK('Nomenklatur komplett'!W297),"-",'Nomenklatur komplett'!W297)</f>
        <v>Detailhandelsfachmann/-frau EFZ - Bewirtschaftung - Landi</v>
      </c>
      <c r="C297" s="189">
        <f>IF(ISBLANK('Nomenklatur komplett'!X297),"-",'Nomenklatur komplett'!X297)</f>
        <v>14</v>
      </c>
      <c r="D297" s="189">
        <f>IF(ISBLANK('Nomenklatur komplett'!Y297),"-",'Nomenklatur komplett'!Y297)</f>
        <v>65</v>
      </c>
      <c r="E297" s="189">
        <f>IF(ISBLANK('Nomenklatur komplett'!Z297),"-",'Nomenklatur komplett'!Z297)</f>
        <v>1</v>
      </c>
      <c r="F297" s="189">
        <f>IF(ISBLANK('Nomenklatur komplett'!AA297),"-",'Nomenklatur komplett'!AA297)</f>
        <v>3</v>
      </c>
      <c r="G297" s="190">
        <f>IF(ISBLANK('Nomenklatur komplett'!AB297),"-",'Nomenklatur komplett'!AB297)</f>
        <v>0</v>
      </c>
      <c r="H297" s="190">
        <f>IF(ISBLANK('Nomenklatur komplett'!AC297),"-",'Nomenklatur komplett'!AC297)</f>
        <v>0</v>
      </c>
      <c r="L297" s="161" t="str">
        <f>IF(ISBLANK('Nomenklatur komplett'!T297),"-",'Nomenklatur komplett'!T297)</f>
        <v>-</v>
      </c>
      <c r="M297" s="162" t="str">
        <f>IF(ISBLANK('Nomenklatur komplett'!U297),"-",'Nomenklatur komplett'!U297)</f>
        <v>-</v>
      </c>
    </row>
    <row r="298" spans="1:13" x14ac:dyDescent="0.2">
      <c r="A298" s="161">
        <f>IF(ISBLANK('Nomenklatur komplett'!V298),"-",'Nomenklatur komplett'!V298)</f>
        <v>39080011</v>
      </c>
      <c r="B298" s="188" t="str">
        <f>IF(ISBLANK('Nomenklatur komplett'!W298),"-",'Nomenklatur komplett'!W298)</f>
        <v>Detailhandelsfachmann/-frau EFZ - Bewirtschaftung - Lederwaren und Reiseartikel</v>
      </c>
      <c r="C298" s="189">
        <f>IF(ISBLANK('Nomenklatur komplett'!X298),"-",'Nomenklatur komplett'!X298)</f>
        <v>14</v>
      </c>
      <c r="D298" s="189">
        <f>IF(ISBLANK('Nomenklatur komplett'!Y298),"-",'Nomenklatur komplett'!Y298)</f>
        <v>65</v>
      </c>
      <c r="E298" s="189">
        <f>IF(ISBLANK('Nomenklatur komplett'!Z298),"-",'Nomenklatur komplett'!Z298)</f>
        <v>1</v>
      </c>
      <c r="F298" s="189">
        <f>IF(ISBLANK('Nomenklatur komplett'!AA298),"-",'Nomenklatur komplett'!AA298)</f>
        <v>3</v>
      </c>
      <c r="G298" s="190">
        <f>IF(ISBLANK('Nomenklatur komplett'!AB298),"-",'Nomenklatur komplett'!AB298)</f>
        <v>0</v>
      </c>
      <c r="H298" s="190">
        <f>IF(ISBLANK('Nomenklatur komplett'!AC298),"-",'Nomenklatur komplett'!AC298)</f>
        <v>0</v>
      </c>
      <c r="L298" s="161" t="str">
        <f>IF(ISBLANK('Nomenklatur komplett'!T298),"-",'Nomenklatur komplett'!T298)</f>
        <v>-</v>
      </c>
      <c r="M298" s="162" t="str">
        <f>IF(ISBLANK('Nomenklatur komplett'!U298),"-",'Nomenklatur komplett'!U298)</f>
        <v>-</v>
      </c>
    </row>
    <row r="299" spans="1:13" x14ac:dyDescent="0.2">
      <c r="A299" s="161">
        <f>IF(ISBLANK('Nomenklatur komplett'!V299),"-",'Nomenklatur komplett'!V299)</f>
        <v>39080017</v>
      </c>
      <c r="B299" s="188" t="str">
        <f>IF(ISBLANK('Nomenklatur komplett'!W299),"-",'Nomenklatur komplett'!W299)</f>
        <v>Detailhandelsfachmann/-frau EFZ - Bewirtschaftung - Möbel</v>
      </c>
      <c r="C299" s="189">
        <f>IF(ISBLANK('Nomenklatur komplett'!X299),"-",'Nomenklatur komplett'!X299)</f>
        <v>14</v>
      </c>
      <c r="D299" s="189">
        <f>IF(ISBLANK('Nomenklatur komplett'!Y299),"-",'Nomenklatur komplett'!Y299)</f>
        <v>65</v>
      </c>
      <c r="E299" s="189">
        <f>IF(ISBLANK('Nomenklatur komplett'!Z299),"-",'Nomenklatur komplett'!Z299)</f>
        <v>1</v>
      </c>
      <c r="F299" s="189">
        <f>IF(ISBLANK('Nomenklatur komplett'!AA299),"-",'Nomenklatur komplett'!AA299)</f>
        <v>3</v>
      </c>
      <c r="G299" s="190">
        <f>IF(ISBLANK('Nomenklatur komplett'!AB299),"-",'Nomenklatur komplett'!AB299)</f>
        <v>0</v>
      </c>
      <c r="H299" s="190">
        <f>IF(ISBLANK('Nomenklatur komplett'!AC299),"-",'Nomenklatur komplett'!AC299)</f>
        <v>0</v>
      </c>
      <c r="L299" s="161" t="str">
        <f>IF(ISBLANK('Nomenklatur komplett'!T299),"-",'Nomenklatur komplett'!T299)</f>
        <v>-</v>
      </c>
      <c r="M299" s="162" t="str">
        <f>IF(ISBLANK('Nomenklatur komplett'!U299),"-",'Nomenklatur komplett'!U299)</f>
        <v>-</v>
      </c>
    </row>
    <row r="300" spans="1:13" x14ac:dyDescent="0.2">
      <c r="A300" s="161">
        <f>IF(ISBLANK('Nomenklatur komplett'!V300),"-",'Nomenklatur komplett'!V300)</f>
        <v>39080006</v>
      </c>
      <c r="B300" s="188" t="str">
        <f>IF(ISBLANK('Nomenklatur komplett'!W300),"-",'Nomenklatur komplett'!W300)</f>
        <v>Detailhandelsfachmann/-frau EFZ - Bewirtschaftung - Nahrungs- und Genussmittel</v>
      </c>
      <c r="C300" s="189">
        <f>IF(ISBLANK('Nomenklatur komplett'!X300),"-",'Nomenklatur komplett'!X300)</f>
        <v>14</v>
      </c>
      <c r="D300" s="189">
        <f>IF(ISBLANK('Nomenklatur komplett'!Y300),"-",'Nomenklatur komplett'!Y300)</f>
        <v>65</v>
      </c>
      <c r="E300" s="189">
        <f>IF(ISBLANK('Nomenklatur komplett'!Z300),"-",'Nomenklatur komplett'!Z300)</f>
        <v>1</v>
      </c>
      <c r="F300" s="189">
        <f>IF(ISBLANK('Nomenklatur komplett'!AA300),"-",'Nomenklatur komplett'!AA300)</f>
        <v>3</v>
      </c>
      <c r="G300" s="190">
        <f>IF(ISBLANK('Nomenklatur komplett'!AB300),"-",'Nomenklatur komplett'!AB300)</f>
        <v>0</v>
      </c>
      <c r="H300" s="190">
        <f>IF(ISBLANK('Nomenklatur komplett'!AC300),"-",'Nomenklatur komplett'!AC300)</f>
        <v>0</v>
      </c>
      <c r="L300" s="161" t="str">
        <f>IF(ISBLANK('Nomenklatur komplett'!T300),"-",'Nomenklatur komplett'!T300)</f>
        <v>-</v>
      </c>
      <c r="M300" s="162" t="str">
        <f>IF(ISBLANK('Nomenklatur komplett'!U300),"-",'Nomenklatur komplett'!U300)</f>
        <v>-</v>
      </c>
    </row>
    <row r="301" spans="1:13" x14ac:dyDescent="0.2">
      <c r="A301" s="161">
        <f>IF(ISBLANK('Nomenklatur komplett'!V301),"-",'Nomenklatur komplett'!V301)</f>
        <v>39080099</v>
      </c>
      <c r="B301" s="188" t="str">
        <f>IF(ISBLANK('Nomenklatur komplett'!W301),"-",'Nomenklatur komplett'!W301)</f>
        <v>Detailhandelsfachmann/-frau EFZ - Bewirtschaftung - Ohne nähere Angaben</v>
      </c>
      <c r="C301" s="189">
        <f>IF(ISBLANK('Nomenklatur komplett'!X301),"-",'Nomenklatur komplett'!X301)</f>
        <v>14</v>
      </c>
      <c r="D301" s="189">
        <f>IF(ISBLANK('Nomenklatur komplett'!Y301),"-",'Nomenklatur komplett'!Y301)</f>
        <v>65</v>
      </c>
      <c r="E301" s="189">
        <f>IF(ISBLANK('Nomenklatur komplett'!Z301),"-",'Nomenklatur komplett'!Z301)</f>
        <v>1</v>
      </c>
      <c r="F301" s="189">
        <f>IF(ISBLANK('Nomenklatur komplett'!AA301),"-",'Nomenklatur komplett'!AA301)</f>
        <v>3</v>
      </c>
      <c r="G301" s="190">
        <f>IF(ISBLANK('Nomenklatur komplett'!AB301),"-",'Nomenklatur komplett'!AB301)</f>
        <v>0</v>
      </c>
      <c r="H301" s="190">
        <f>IF(ISBLANK('Nomenklatur komplett'!AC301),"-",'Nomenklatur komplett'!AC301)</f>
        <v>0</v>
      </c>
      <c r="L301" s="161" t="str">
        <f>IF(ISBLANK('Nomenklatur komplett'!T301),"-",'Nomenklatur komplett'!T301)</f>
        <v>-</v>
      </c>
      <c r="M301" s="162" t="str">
        <f>IF(ISBLANK('Nomenklatur komplett'!U301),"-",'Nomenklatur komplett'!U301)</f>
        <v>-</v>
      </c>
    </row>
    <row r="302" spans="1:13" x14ac:dyDescent="0.2">
      <c r="A302" s="161">
        <f>IF(ISBLANK('Nomenklatur komplett'!V302),"-",'Nomenklatur komplett'!V302)</f>
        <v>39080015</v>
      </c>
      <c r="B302" s="188" t="str">
        <f>IF(ISBLANK('Nomenklatur komplett'!W302),"-",'Nomenklatur komplett'!W302)</f>
        <v>Detailhandelsfachmann/-frau EFZ - Bewirtschaftung - Papeterie</v>
      </c>
      <c r="C302" s="189">
        <f>IF(ISBLANK('Nomenklatur komplett'!X302),"-",'Nomenklatur komplett'!X302)</f>
        <v>14</v>
      </c>
      <c r="D302" s="189">
        <f>IF(ISBLANK('Nomenklatur komplett'!Y302),"-",'Nomenklatur komplett'!Y302)</f>
        <v>65</v>
      </c>
      <c r="E302" s="189">
        <f>IF(ISBLANK('Nomenklatur komplett'!Z302),"-",'Nomenklatur komplett'!Z302)</f>
        <v>1</v>
      </c>
      <c r="F302" s="189">
        <f>IF(ISBLANK('Nomenklatur komplett'!AA302),"-",'Nomenklatur komplett'!AA302)</f>
        <v>3</v>
      </c>
      <c r="G302" s="190">
        <f>IF(ISBLANK('Nomenklatur komplett'!AB302),"-",'Nomenklatur komplett'!AB302)</f>
        <v>0</v>
      </c>
      <c r="H302" s="190">
        <f>IF(ISBLANK('Nomenklatur komplett'!AC302),"-",'Nomenklatur komplett'!AC302)</f>
        <v>0</v>
      </c>
      <c r="L302" s="161" t="str">
        <f>IF(ISBLANK('Nomenklatur komplett'!T302),"-",'Nomenklatur komplett'!T302)</f>
        <v>-</v>
      </c>
      <c r="M302" s="162" t="str">
        <f>IF(ISBLANK('Nomenklatur komplett'!U302),"-",'Nomenklatur komplett'!U302)</f>
        <v>-</v>
      </c>
    </row>
    <row r="303" spans="1:13" x14ac:dyDescent="0.2">
      <c r="A303" s="161">
        <f>IF(ISBLANK('Nomenklatur komplett'!V303),"-",'Nomenklatur komplett'!V303)</f>
        <v>39080012</v>
      </c>
      <c r="B303" s="188" t="str">
        <f>IF(ISBLANK('Nomenklatur komplett'!W303),"-",'Nomenklatur komplett'!W303)</f>
        <v>Detailhandelsfachmann/-frau EFZ - Bewirtschaftung - Parfümerie</v>
      </c>
      <c r="C303" s="189">
        <f>IF(ISBLANK('Nomenklatur komplett'!X303),"-",'Nomenklatur komplett'!X303)</f>
        <v>14</v>
      </c>
      <c r="D303" s="189">
        <f>IF(ISBLANK('Nomenklatur komplett'!Y303),"-",'Nomenklatur komplett'!Y303)</f>
        <v>65</v>
      </c>
      <c r="E303" s="189">
        <f>IF(ISBLANK('Nomenklatur komplett'!Z303),"-",'Nomenklatur komplett'!Z303)</f>
        <v>1</v>
      </c>
      <c r="F303" s="189">
        <f>IF(ISBLANK('Nomenklatur komplett'!AA303),"-",'Nomenklatur komplett'!AA303)</f>
        <v>3</v>
      </c>
      <c r="G303" s="190">
        <f>IF(ISBLANK('Nomenklatur komplett'!AB303),"-",'Nomenklatur komplett'!AB303)</f>
        <v>0</v>
      </c>
      <c r="H303" s="190">
        <f>IF(ISBLANK('Nomenklatur komplett'!AC303),"-",'Nomenklatur komplett'!AC303)</f>
        <v>0</v>
      </c>
      <c r="L303" s="161" t="str">
        <f>IF(ISBLANK('Nomenklatur komplett'!T303),"-",'Nomenklatur komplett'!T303)</f>
        <v>-</v>
      </c>
      <c r="M303" s="162" t="str">
        <f>IF(ISBLANK('Nomenklatur komplett'!U303),"-",'Nomenklatur komplett'!U303)</f>
        <v>-</v>
      </c>
    </row>
    <row r="304" spans="1:13" x14ac:dyDescent="0.2">
      <c r="A304" s="161">
        <f>IF(ISBLANK('Nomenklatur komplett'!V304),"-",'Nomenklatur komplett'!V304)</f>
        <v>39080028</v>
      </c>
      <c r="B304" s="188" t="str">
        <f>IF(ISBLANK('Nomenklatur komplett'!W304),"-",'Nomenklatur komplett'!W304)</f>
        <v>Detailhandelsfachmann/-frau EFZ - Bewirtschaftung - Post</v>
      </c>
      <c r="C304" s="189">
        <f>IF(ISBLANK('Nomenklatur komplett'!X304),"-",'Nomenklatur komplett'!X304)</f>
        <v>14</v>
      </c>
      <c r="D304" s="189">
        <f>IF(ISBLANK('Nomenklatur komplett'!Y304),"-",'Nomenklatur komplett'!Y304)</f>
        <v>65</v>
      </c>
      <c r="E304" s="189">
        <f>IF(ISBLANK('Nomenklatur komplett'!Z304),"-",'Nomenklatur komplett'!Z304)</f>
        <v>1</v>
      </c>
      <c r="F304" s="189">
        <f>IF(ISBLANK('Nomenklatur komplett'!AA304),"-",'Nomenklatur komplett'!AA304)</f>
        <v>3</v>
      </c>
      <c r="G304" s="190">
        <f>IF(ISBLANK('Nomenklatur komplett'!AB304),"-",'Nomenklatur komplett'!AB304)</f>
        <v>0</v>
      </c>
      <c r="H304" s="190">
        <f>IF(ISBLANK('Nomenklatur komplett'!AC304),"-",'Nomenklatur komplett'!AC304)</f>
        <v>0</v>
      </c>
      <c r="L304" s="161" t="str">
        <f>IF(ISBLANK('Nomenklatur komplett'!T304),"-",'Nomenklatur komplett'!T304)</f>
        <v>-</v>
      </c>
      <c r="M304" s="162" t="str">
        <f>IF(ISBLANK('Nomenklatur komplett'!U304),"-",'Nomenklatur komplett'!U304)</f>
        <v>-</v>
      </c>
    </row>
    <row r="305" spans="1:13" x14ac:dyDescent="0.2">
      <c r="A305" s="161">
        <f>IF(ISBLANK('Nomenklatur komplett'!V305),"-",'Nomenklatur komplett'!V305)</f>
        <v>39080010</v>
      </c>
      <c r="B305" s="188" t="str">
        <f>IF(ISBLANK('Nomenklatur komplett'!W305),"-",'Nomenklatur komplett'!W305)</f>
        <v>Detailhandelsfachmann/-frau EFZ - Bewirtschaftung - Schuhe</v>
      </c>
      <c r="C305" s="189">
        <f>IF(ISBLANK('Nomenklatur komplett'!X305),"-",'Nomenklatur komplett'!X305)</f>
        <v>14</v>
      </c>
      <c r="D305" s="189">
        <f>IF(ISBLANK('Nomenklatur komplett'!Y305),"-",'Nomenklatur komplett'!Y305)</f>
        <v>65</v>
      </c>
      <c r="E305" s="189">
        <f>IF(ISBLANK('Nomenklatur komplett'!Z305),"-",'Nomenklatur komplett'!Z305)</f>
        <v>1</v>
      </c>
      <c r="F305" s="189">
        <f>IF(ISBLANK('Nomenklatur komplett'!AA305),"-",'Nomenklatur komplett'!AA305)</f>
        <v>3</v>
      </c>
      <c r="G305" s="190">
        <f>IF(ISBLANK('Nomenklatur komplett'!AB305),"-",'Nomenklatur komplett'!AB305)</f>
        <v>0</v>
      </c>
      <c r="H305" s="190">
        <f>IF(ISBLANK('Nomenklatur komplett'!AC305),"-",'Nomenklatur komplett'!AC305)</f>
        <v>0</v>
      </c>
      <c r="L305" s="161" t="str">
        <f>IF(ISBLANK('Nomenklatur komplett'!T305),"-",'Nomenklatur komplett'!T305)</f>
        <v>-</v>
      </c>
      <c r="M305" s="162" t="str">
        <f>IF(ISBLANK('Nomenklatur komplett'!U305),"-",'Nomenklatur komplett'!U305)</f>
        <v>-</v>
      </c>
    </row>
    <row r="306" spans="1:13" x14ac:dyDescent="0.2">
      <c r="A306" s="161">
        <f>IF(ISBLANK('Nomenklatur komplett'!V306),"-",'Nomenklatur komplett'!V306)</f>
        <v>39080004</v>
      </c>
      <c r="B306" s="188" t="str">
        <f>IF(ISBLANK('Nomenklatur komplett'!W306),"-",'Nomenklatur komplett'!W306)</f>
        <v>Detailhandelsfachmann/-frau EFZ - Bewirtschaftung - Spielwaren</v>
      </c>
      <c r="C306" s="189">
        <f>IF(ISBLANK('Nomenklatur komplett'!X306),"-",'Nomenklatur komplett'!X306)</f>
        <v>14</v>
      </c>
      <c r="D306" s="189">
        <f>IF(ISBLANK('Nomenklatur komplett'!Y306),"-",'Nomenklatur komplett'!Y306)</f>
        <v>65</v>
      </c>
      <c r="E306" s="189">
        <f>IF(ISBLANK('Nomenklatur komplett'!Z306),"-",'Nomenklatur komplett'!Z306)</f>
        <v>1</v>
      </c>
      <c r="F306" s="189">
        <f>IF(ISBLANK('Nomenklatur komplett'!AA306),"-",'Nomenklatur komplett'!AA306)</f>
        <v>3</v>
      </c>
      <c r="G306" s="190">
        <f>IF(ISBLANK('Nomenklatur komplett'!AB306),"-",'Nomenklatur komplett'!AB306)</f>
        <v>0</v>
      </c>
      <c r="H306" s="190">
        <f>IF(ISBLANK('Nomenklatur komplett'!AC306),"-",'Nomenklatur komplett'!AC306)</f>
        <v>0</v>
      </c>
      <c r="L306" s="161" t="str">
        <f>IF(ISBLANK('Nomenklatur komplett'!T306),"-",'Nomenklatur komplett'!T306)</f>
        <v>-</v>
      </c>
      <c r="M306" s="162" t="str">
        <f>IF(ISBLANK('Nomenklatur komplett'!U306),"-",'Nomenklatur komplett'!U306)</f>
        <v>-</v>
      </c>
    </row>
    <row r="307" spans="1:13" x14ac:dyDescent="0.2">
      <c r="A307" s="161">
        <f>IF(ISBLANK('Nomenklatur komplett'!V307),"-",'Nomenklatur komplett'!V307)</f>
        <v>39080005</v>
      </c>
      <c r="B307" s="188" t="str">
        <f>IF(ISBLANK('Nomenklatur komplett'!W307),"-",'Nomenklatur komplett'!W307)</f>
        <v>Detailhandelsfachmann/-frau EFZ - Bewirtschaftung - Sportartikel</v>
      </c>
      <c r="C307" s="189">
        <f>IF(ISBLANK('Nomenklatur komplett'!X307),"-",'Nomenklatur komplett'!X307)</f>
        <v>14</v>
      </c>
      <c r="D307" s="189">
        <f>IF(ISBLANK('Nomenklatur komplett'!Y307),"-",'Nomenklatur komplett'!Y307)</f>
        <v>65</v>
      </c>
      <c r="E307" s="189">
        <f>IF(ISBLANK('Nomenklatur komplett'!Z307),"-",'Nomenklatur komplett'!Z307)</f>
        <v>1</v>
      </c>
      <c r="F307" s="189">
        <f>IF(ISBLANK('Nomenklatur komplett'!AA307),"-",'Nomenklatur komplett'!AA307)</f>
        <v>3</v>
      </c>
      <c r="G307" s="190">
        <f>IF(ISBLANK('Nomenklatur komplett'!AB307),"-",'Nomenklatur komplett'!AB307)</f>
        <v>0</v>
      </c>
      <c r="H307" s="190">
        <f>IF(ISBLANK('Nomenklatur komplett'!AC307),"-",'Nomenklatur komplett'!AC307)</f>
        <v>0</v>
      </c>
      <c r="L307" s="161" t="str">
        <f>IF(ISBLANK('Nomenklatur komplett'!T307),"-",'Nomenklatur komplett'!T307)</f>
        <v>-</v>
      </c>
      <c r="M307" s="162" t="str">
        <f>IF(ISBLANK('Nomenklatur komplett'!U307),"-",'Nomenklatur komplett'!U307)</f>
        <v>-</v>
      </c>
    </row>
    <row r="308" spans="1:13" x14ac:dyDescent="0.2">
      <c r="A308" s="161">
        <f>IF(ISBLANK('Nomenklatur komplett'!V308),"-",'Nomenklatur komplett'!V308)</f>
        <v>39080009</v>
      </c>
      <c r="B308" s="188" t="str">
        <f>IF(ISBLANK('Nomenklatur komplett'!W308),"-",'Nomenklatur komplett'!W308)</f>
        <v>Detailhandelsfachmann/-frau EFZ - Bewirtschaftung - Textil</v>
      </c>
      <c r="C308" s="189">
        <f>IF(ISBLANK('Nomenklatur komplett'!X308),"-",'Nomenklatur komplett'!X308)</f>
        <v>14</v>
      </c>
      <c r="D308" s="189">
        <f>IF(ISBLANK('Nomenklatur komplett'!Y308),"-",'Nomenklatur komplett'!Y308)</f>
        <v>65</v>
      </c>
      <c r="E308" s="189">
        <f>IF(ISBLANK('Nomenklatur komplett'!Z308),"-",'Nomenklatur komplett'!Z308)</f>
        <v>1</v>
      </c>
      <c r="F308" s="189">
        <f>IF(ISBLANK('Nomenklatur komplett'!AA308),"-",'Nomenklatur komplett'!AA308)</f>
        <v>3</v>
      </c>
      <c r="G308" s="190">
        <f>IF(ISBLANK('Nomenklatur komplett'!AB308),"-",'Nomenklatur komplett'!AB308)</f>
        <v>0</v>
      </c>
      <c r="H308" s="190">
        <f>IF(ISBLANK('Nomenklatur komplett'!AC308),"-",'Nomenklatur komplett'!AC308)</f>
        <v>0</v>
      </c>
      <c r="L308" s="161" t="str">
        <f>IF(ISBLANK('Nomenklatur komplett'!T308),"-",'Nomenklatur komplett'!T308)</f>
        <v>-</v>
      </c>
      <c r="M308" s="162" t="str">
        <f>IF(ISBLANK('Nomenklatur komplett'!U308),"-",'Nomenklatur komplett'!U308)</f>
        <v>-</v>
      </c>
    </row>
    <row r="309" spans="1:13" x14ac:dyDescent="0.2">
      <c r="A309" s="161">
        <f>IF(ISBLANK('Nomenklatur komplett'!V309),"-",'Nomenklatur komplett'!V309)</f>
        <v>39080001</v>
      </c>
      <c r="B309" s="188" t="str">
        <f>IF(ISBLANK('Nomenklatur komplett'!W309),"-",'Nomenklatur komplett'!W309)</f>
        <v>Detailhandelsfachmann/-frau EFZ - Bewirtschaftung - Ton-Bildträger und Musikalien</v>
      </c>
      <c r="C309" s="189">
        <f>IF(ISBLANK('Nomenklatur komplett'!X309),"-",'Nomenklatur komplett'!X309)</f>
        <v>14</v>
      </c>
      <c r="D309" s="189">
        <f>IF(ISBLANK('Nomenklatur komplett'!Y309),"-",'Nomenklatur komplett'!Y309)</f>
        <v>65</v>
      </c>
      <c r="E309" s="189">
        <f>IF(ISBLANK('Nomenklatur komplett'!Z309),"-",'Nomenklatur komplett'!Z309)</f>
        <v>1</v>
      </c>
      <c r="F309" s="189">
        <f>IF(ISBLANK('Nomenklatur komplett'!AA309),"-",'Nomenklatur komplett'!AA309)</f>
        <v>3</v>
      </c>
      <c r="G309" s="190">
        <f>IF(ISBLANK('Nomenklatur komplett'!AB309),"-",'Nomenklatur komplett'!AB309)</f>
        <v>0</v>
      </c>
      <c r="H309" s="190">
        <f>IF(ISBLANK('Nomenklatur komplett'!AC309),"-",'Nomenklatur komplett'!AC309)</f>
        <v>0</v>
      </c>
      <c r="L309" s="161" t="str">
        <f>IF(ISBLANK('Nomenklatur komplett'!T309),"-",'Nomenklatur komplett'!T309)</f>
        <v>-</v>
      </c>
      <c r="M309" s="162" t="str">
        <f>IF(ISBLANK('Nomenklatur komplett'!U309),"-",'Nomenklatur komplett'!U309)</f>
        <v>-</v>
      </c>
    </row>
    <row r="310" spans="1:13" x14ac:dyDescent="0.2">
      <c r="A310" s="161">
        <f>IF(ISBLANK('Nomenklatur komplett'!V310),"-",'Nomenklatur komplett'!V310)</f>
        <v>39080003</v>
      </c>
      <c r="B310" s="188" t="str">
        <f>IF(ISBLANK('Nomenklatur komplett'!W310),"-",'Nomenklatur komplett'!W310)</f>
        <v>Detailhandelsfachmann/-frau EFZ - Bewirtschaftung - Uhren-Schmuck-Edelsteine</v>
      </c>
      <c r="C310" s="189">
        <f>IF(ISBLANK('Nomenklatur komplett'!X310),"-",'Nomenklatur komplett'!X310)</f>
        <v>14</v>
      </c>
      <c r="D310" s="189">
        <f>IF(ISBLANK('Nomenklatur komplett'!Y310),"-",'Nomenklatur komplett'!Y310)</f>
        <v>65</v>
      </c>
      <c r="E310" s="189">
        <f>IF(ISBLANK('Nomenklatur komplett'!Z310),"-",'Nomenklatur komplett'!Z310)</f>
        <v>1</v>
      </c>
      <c r="F310" s="189">
        <f>IF(ISBLANK('Nomenklatur komplett'!AA310),"-",'Nomenklatur komplett'!AA310)</f>
        <v>3</v>
      </c>
      <c r="G310" s="190">
        <f>IF(ISBLANK('Nomenklatur komplett'!AB310),"-",'Nomenklatur komplett'!AB310)</f>
        <v>0</v>
      </c>
      <c r="H310" s="190">
        <f>IF(ISBLANK('Nomenklatur komplett'!AC310),"-",'Nomenklatur komplett'!AC310)</f>
        <v>0</v>
      </c>
      <c r="L310" s="161" t="str">
        <f>IF(ISBLANK('Nomenklatur komplett'!T310),"-",'Nomenklatur komplett'!T310)</f>
        <v>-</v>
      </c>
      <c r="M310" s="162" t="str">
        <f>IF(ISBLANK('Nomenklatur komplett'!U310),"-",'Nomenklatur komplett'!U310)</f>
        <v>-</v>
      </c>
    </row>
    <row r="311" spans="1:13" x14ac:dyDescent="0.2">
      <c r="A311" s="161">
        <f>IF(ISBLANK('Nomenklatur komplett'!V311),"-",'Nomenklatur komplett'!V311)</f>
        <v>39080014</v>
      </c>
      <c r="B311" s="188" t="str">
        <f>IF(ISBLANK('Nomenklatur komplett'!W311),"-",'Nomenklatur komplett'!W311)</f>
        <v>Detailhandelsfachmann/-frau EFZ - Bewirtschaftung - Zoofachhandel</v>
      </c>
      <c r="C311" s="189">
        <f>IF(ISBLANK('Nomenklatur komplett'!X311),"-",'Nomenklatur komplett'!X311)</f>
        <v>14</v>
      </c>
      <c r="D311" s="189">
        <f>IF(ISBLANK('Nomenklatur komplett'!Y311),"-",'Nomenklatur komplett'!Y311)</f>
        <v>65</v>
      </c>
      <c r="E311" s="189">
        <f>IF(ISBLANK('Nomenklatur komplett'!Z311),"-",'Nomenklatur komplett'!Z311)</f>
        <v>1</v>
      </c>
      <c r="F311" s="189">
        <f>IF(ISBLANK('Nomenklatur komplett'!AA311),"-",'Nomenklatur komplett'!AA311)</f>
        <v>3</v>
      </c>
      <c r="G311" s="190">
        <f>IF(ISBLANK('Nomenklatur komplett'!AB311),"-",'Nomenklatur komplett'!AB311)</f>
        <v>0</v>
      </c>
      <c r="H311" s="190">
        <f>IF(ISBLANK('Nomenklatur komplett'!AC311),"-",'Nomenklatur komplett'!AC311)</f>
        <v>0</v>
      </c>
      <c r="L311" s="161" t="str">
        <f>IF(ISBLANK('Nomenklatur komplett'!T311),"-",'Nomenklatur komplett'!T311)</f>
        <v>-</v>
      </c>
      <c r="M311" s="162" t="str">
        <f>IF(ISBLANK('Nomenklatur komplett'!U311),"-",'Nomenklatur komplett'!U311)</f>
        <v>-</v>
      </c>
    </row>
    <row r="312" spans="1:13" x14ac:dyDescent="0.2">
      <c r="A312" s="161">
        <f>IF(ISBLANK('Nomenklatur komplett'!V312),"-",'Nomenklatur komplett'!V312)</f>
        <v>39090000</v>
      </c>
      <c r="B312" s="188" t="str">
        <f>IF(ISBLANK('Nomenklatur komplett'!W312),"-",'Nomenklatur komplett'!W312)</f>
        <v>Detailhandelsfachmann/-frau EFZ - Ohne nähere Angaben</v>
      </c>
      <c r="C312" s="189">
        <f>IF(ISBLANK('Nomenklatur komplett'!X312),"-",'Nomenklatur komplett'!X312)</f>
        <v>14</v>
      </c>
      <c r="D312" s="189">
        <f>IF(ISBLANK('Nomenklatur komplett'!Y312),"-",'Nomenklatur komplett'!Y312)</f>
        <v>65</v>
      </c>
      <c r="E312" s="189">
        <f>IF(ISBLANK('Nomenklatur komplett'!Z312),"-",'Nomenklatur komplett'!Z312)</f>
        <v>1</v>
      </c>
      <c r="F312" s="189">
        <f>IF(ISBLANK('Nomenklatur komplett'!AA312),"-",'Nomenklatur komplett'!AA312)</f>
        <v>3</v>
      </c>
      <c r="G312" s="190">
        <f>IF(ISBLANK('Nomenklatur komplett'!AB312),"-",'Nomenklatur komplett'!AB312)</f>
        <v>0</v>
      </c>
      <c r="H312" s="190">
        <f>IF(ISBLANK('Nomenklatur komplett'!AC312),"-",'Nomenklatur komplett'!AC312)</f>
        <v>0</v>
      </c>
      <c r="L312" s="161" t="str">
        <f>IF(ISBLANK('Nomenklatur komplett'!T312),"-",'Nomenklatur komplett'!T312)</f>
        <v>-</v>
      </c>
      <c r="M312" s="162" t="str">
        <f>IF(ISBLANK('Nomenklatur komplett'!U312),"-",'Nomenklatur komplett'!U312)</f>
        <v>-</v>
      </c>
    </row>
    <row r="313" spans="1:13" x14ac:dyDescent="0.2">
      <c r="A313" s="161">
        <f>IF(ISBLANK('Nomenklatur komplett'!V313),"-",'Nomenklatur komplett'!V313)</f>
        <v>42160000</v>
      </c>
      <c r="B313" s="188" t="str">
        <f>IF(ISBLANK('Nomenklatur komplett'!W313),"-",'Nomenklatur komplett'!W313)</f>
        <v>Diätkoch/-köchin EFZ</v>
      </c>
      <c r="C313" s="189">
        <f>IF(ISBLANK('Nomenklatur komplett'!X313),"-",'Nomenklatur komplett'!X313)</f>
        <v>17</v>
      </c>
      <c r="D313" s="189">
        <f>IF(ISBLANK('Nomenklatur komplett'!Y313),"-",'Nomenklatur komplett'!Y313)</f>
        <v>65</v>
      </c>
      <c r="E313" s="189">
        <f>IF(ISBLANK('Nomenklatur komplett'!Z313),"-",'Nomenklatur komplett'!Z313)</f>
        <v>4</v>
      </c>
      <c r="F313" s="189">
        <f>IF(ISBLANK('Nomenklatur komplett'!AA313),"-",'Nomenklatur komplett'!AA313)</f>
        <v>4</v>
      </c>
      <c r="G313" s="190">
        <f>IF(ISBLANK('Nomenklatur komplett'!AB313),"-",'Nomenklatur komplett'!AB313)</f>
        <v>0</v>
      </c>
      <c r="H313" s="190">
        <f>IF(ISBLANK('Nomenklatur komplett'!AC313),"-",'Nomenklatur komplett'!AC313)</f>
        <v>0</v>
      </c>
      <c r="L313" s="161" t="str">
        <f>IF(ISBLANK('Nomenklatur komplett'!T313),"-",'Nomenklatur komplett'!T313)</f>
        <v>-</v>
      </c>
      <c r="M313" s="162" t="str">
        <f>IF(ISBLANK('Nomenklatur komplett'!U313),"-",'Nomenklatur komplett'!U313)</f>
        <v>-</v>
      </c>
    </row>
    <row r="314" spans="1:13" x14ac:dyDescent="0.2">
      <c r="A314" s="161">
        <f>IF(ISBLANK('Nomenklatur komplett'!V314),"-",'Nomenklatur komplett'!V314)</f>
        <v>39110000</v>
      </c>
      <c r="B314" s="188" t="str">
        <f>IF(ISBLANK('Nomenklatur komplett'!W314),"-",'Nomenklatur komplett'!W314)</f>
        <v>Drogist/in EFZ</v>
      </c>
      <c r="C314" s="189">
        <f>IF(ISBLANK('Nomenklatur komplett'!X314),"-",'Nomenklatur komplett'!X314)</f>
        <v>14</v>
      </c>
      <c r="D314" s="189">
        <f>IF(ISBLANK('Nomenklatur komplett'!Y314),"-",'Nomenklatur komplett'!Y314)</f>
        <v>65</v>
      </c>
      <c r="E314" s="189">
        <f>IF(ISBLANK('Nomenklatur komplett'!Z314),"-",'Nomenklatur komplett'!Z314)</f>
        <v>1</v>
      </c>
      <c r="F314" s="189">
        <f>IF(ISBLANK('Nomenklatur komplett'!AA314),"-",'Nomenklatur komplett'!AA314)</f>
        <v>4</v>
      </c>
      <c r="G314" s="190">
        <f>IF(ISBLANK('Nomenklatur komplett'!AB314),"-",'Nomenklatur komplett'!AB314)</f>
        <v>0</v>
      </c>
      <c r="H314" s="190">
        <f>IF(ISBLANK('Nomenklatur komplett'!AC314),"-",'Nomenklatur komplett'!AC314)</f>
        <v>0</v>
      </c>
      <c r="L314" s="161" t="str">
        <f>IF(ISBLANK('Nomenklatur komplett'!T314),"-",'Nomenklatur komplett'!T314)</f>
        <v>-</v>
      </c>
      <c r="M314" s="162" t="str">
        <f>IF(ISBLANK('Nomenklatur komplett'!U314),"-",'Nomenklatur komplett'!U314)</f>
        <v>-</v>
      </c>
    </row>
    <row r="315" spans="1:13" x14ac:dyDescent="0.2">
      <c r="A315" s="161">
        <f>IF(ISBLANK('Nomenklatur komplett'!V315),"-",'Nomenklatur komplett'!V315)</f>
        <v>21080000</v>
      </c>
      <c r="B315" s="188" t="str">
        <f>IF(ISBLANK('Nomenklatur komplett'!W315),"-",'Nomenklatur komplett'!W315)</f>
        <v>Druckausrüster/in EFZ</v>
      </c>
      <c r="C315" s="189">
        <f>IF(ISBLANK('Nomenklatur komplett'!X315),"-",'Nomenklatur komplett'!X315)</f>
        <v>14</v>
      </c>
      <c r="D315" s="189">
        <f>IF(ISBLANK('Nomenklatur komplett'!Y315),"-",'Nomenklatur komplett'!Y315)</f>
        <v>65</v>
      </c>
      <c r="E315" s="189">
        <f>IF(ISBLANK('Nomenklatur komplett'!Z315),"-",'Nomenklatur komplett'!Z315)</f>
        <v>1</v>
      </c>
      <c r="F315" s="189">
        <f>IF(ISBLANK('Nomenklatur komplett'!AA315),"-",'Nomenklatur komplett'!AA315)</f>
        <v>3</v>
      </c>
      <c r="G315" s="190">
        <f>IF(ISBLANK('Nomenklatur komplett'!AB315),"-",'Nomenklatur komplett'!AB315)</f>
        <v>0</v>
      </c>
      <c r="H315" s="190">
        <f>IF(ISBLANK('Nomenklatur komplett'!AC315),"-",'Nomenklatur komplett'!AC315)</f>
        <v>0</v>
      </c>
      <c r="L315" s="161" t="str">
        <f>IF(ISBLANK('Nomenklatur komplett'!T315),"-",'Nomenklatur komplett'!T315)</f>
        <v>-</v>
      </c>
      <c r="M315" s="162" t="str">
        <f>IF(ISBLANK('Nomenklatur komplett'!U315),"-",'Nomenklatur komplett'!U315)</f>
        <v>-</v>
      </c>
    </row>
    <row r="316" spans="1:13" x14ac:dyDescent="0.2">
      <c r="A316" s="161">
        <f>IF(ISBLANK('Nomenklatur komplett'!V316),"-",'Nomenklatur komplett'!V316)</f>
        <v>21260003</v>
      </c>
      <c r="B316" s="188" t="str">
        <f>IF(ISBLANK('Nomenklatur komplett'!W316),"-",'Nomenklatur komplett'!W316)</f>
        <v>Drucktechnologe/-technologin EFZ - Bogendruck</v>
      </c>
      <c r="C316" s="189">
        <f>IF(ISBLANK('Nomenklatur komplett'!X316),"-",'Nomenklatur komplett'!X316)</f>
        <v>14</v>
      </c>
      <c r="D316" s="189">
        <f>IF(ISBLANK('Nomenklatur komplett'!Y316),"-",'Nomenklatur komplett'!Y316)</f>
        <v>65</v>
      </c>
      <c r="E316" s="189">
        <f>IF(ISBLANK('Nomenklatur komplett'!Z316),"-",'Nomenklatur komplett'!Z316)</f>
        <v>1</v>
      </c>
      <c r="F316" s="189">
        <f>IF(ISBLANK('Nomenklatur komplett'!AA316),"-",'Nomenklatur komplett'!AA316)</f>
        <v>4</v>
      </c>
      <c r="G316" s="190">
        <f>IF(ISBLANK('Nomenklatur komplett'!AB316),"-",'Nomenklatur komplett'!AB316)</f>
        <v>0</v>
      </c>
      <c r="H316" s="190">
        <f>IF(ISBLANK('Nomenklatur komplett'!AC316),"-",'Nomenklatur komplett'!AC316)</f>
        <v>0</v>
      </c>
      <c r="L316" s="161" t="str">
        <f>IF(ISBLANK('Nomenklatur komplett'!T316),"-",'Nomenklatur komplett'!T316)</f>
        <v>-</v>
      </c>
      <c r="M316" s="162" t="str">
        <f>IF(ISBLANK('Nomenklatur komplett'!U316),"-",'Nomenklatur komplett'!U316)</f>
        <v>-</v>
      </c>
    </row>
    <row r="317" spans="1:13" x14ac:dyDescent="0.2">
      <c r="A317" s="161">
        <f>IF(ISBLANK('Nomenklatur komplett'!V317),"-",'Nomenklatur komplett'!V317)</f>
        <v>21260000</v>
      </c>
      <c r="B317" s="188" t="str">
        <f>IF(ISBLANK('Nomenklatur komplett'!W317),"-",'Nomenklatur komplett'!W317)</f>
        <v>Drucktechnologe/-technologin EFZ - Ohne nähere Angaben</v>
      </c>
      <c r="C317" s="189">
        <f>IF(ISBLANK('Nomenklatur komplett'!X317),"-",'Nomenklatur komplett'!X317)</f>
        <v>14</v>
      </c>
      <c r="D317" s="189">
        <f>IF(ISBLANK('Nomenklatur komplett'!Y317),"-",'Nomenklatur komplett'!Y317)</f>
        <v>65</v>
      </c>
      <c r="E317" s="189">
        <f>IF(ISBLANK('Nomenklatur komplett'!Z317),"-",'Nomenklatur komplett'!Z317)</f>
        <v>1</v>
      </c>
      <c r="F317" s="189">
        <f>IF(ISBLANK('Nomenklatur komplett'!AA317),"-",'Nomenklatur komplett'!AA317)</f>
        <v>4</v>
      </c>
      <c r="G317" s="190">
        <f>IF(ISBLANK('Nomenklatur komplett'!AB317),"-",'Nomenklatur komplett'!AB317)</f>
        <v>0</v>
      </c>
      <c r="H317" s="190">
        <f>IF(ISBLANK('Nomenklatur komplett'!AC317),"-",'Nomenklatur komplett'!AC317)</f>
        <v>0</v>
      </c>
      <c r="L317" s="161" t="str">
        <f>IF(ISBLANK('Nomenklatur komplett'!T317),"-",'Nomenklatur komplett'!T317)</f>
        <v>-</v>
      </c>
      <c r="M317" s="162" t="str">
        <f>IF(ISBLANK('Nomenklatur komplett'!U317),"-",'Nomenklatur komplett'!U317)</f>
        <v>-</v>
      </c>
    </row>
    <row r="318" spans="1:13" x14ac:dyDescent="0.2">
      <c r="A318" s="161">
        <f>IF(ISBLANK('Nomenklatur komplett'!V318),"-",'Nomenklatur komplett'!V318)</f>
        <v>21260002</v>
      </c>
      <c r="B318" s="188" t="str">
        <f>IF(ISBLANK('Nomenklatur komplett'!W318),"-",'Nomenklatur komplett'!W318)</f>
        <v>Drucktechnologe/-technologin EFZ - Reprografie</v>
      </c>
      <c r="C318" s="189">
        <f>IF(ISBLANK('Nomenklatur komplett'!X318),"-",'Nomenklatur komplett'!X318)</f>
        <v>14</v>
      </c>
      <c r="D318" s="189">
        <f>IF(ISBLANK('Nomenklatur komplett'!Y318),"-",'Nomenklatur komplett'!Y318)</f>
        <v>65</v>
      </c>
      <c r="E318" s="189">
        <f>IF(ISBLANK('Nomenklatur komplett'!Z318),"-",'Nomenklatur komplett'!Z318)</f>
        <v>1</v>
      </c>
      <c r="F318" s="189">
        <f>IF(ISBLANK('Nomenklatur komplett'!AA318),"-",'Nomenklatur komplett'!AA318)</f>
        <v>4</v>
      </c>
      <c r="G318" s="190">
        <f>IF(ISBLANK('Nomenklatur komplett'!AB318),"-",'Nomenklatur komplett'!AB318)</f>
        <v>0</v>
      </c>
      <c r="H318" s="190">
        <f>IF(ISBLANK('Nomenklatur komplett'!AC318),"-",'Nomenklatur komplett'!AC318)</f>
        <v>0</v>
      </c>
      <c r="L318" s="161" t="str">
        <f>IF(ISBLANK('Nomenklatur komplett'!T318),"-",'Nomenklatur komplett'!T318)</f>
        <v>-</v>
      </c>
      <c r="M318" s="162" t="str">
        <f>IF(ISBLANK('Nomenklatur komplett'!U318),"-",'Nomenklatur komplett'!U318)</f>
        <v>-</v>
      </c>
    </row>
    <row r="319" spans="1:13" x14ac:dyDescent="0.2">
      <c r="A319" s="161">
        <f>IF(ISBLANK('Nomenklatur komplett'!V319),"-",'Nomenklatur komplett'!V319)</f>
        <v>21260004</v>
      </c>
      <c r="B319" s="188" t="str">
        <f>IF(ISBLANK('Nomenklatur komplett'!W319),"-",'Nomenklatur komplett'!W319)</f>
        <v>Drucktechnologe/-technologin EFZ - Rollendruck</v>
      </c>
      <c r="C319" s="189">
        <f>IF(ISBLANK('Nomenklatur komplett'!X319),"-",'Nomenklatur komplett'!X319)</f>
        <v>14</v>
      </c>
      <c r="D319" s="189">
        <f>IF(ISBLANK('Nomenklatur komplett'!Y319),"-",'Nomenklatur komplett'!Y319)</f>
        <v>65</v>
      </c>
      <c r="E319" s="189">
        <f>IF(ISBLANK('Nomenklatur komplett'!Z319),"-",'Nomenklatur komplett'!Z319)</f>
        <v>1</v>
      </c>
      <c r="F319" s="189">
        <f>IF(ISBLANK('Nomenklatur komplett'!AA319),"-",'Nomenklatur komplett'!AA319)</f>
        <v>4</v>
      </c>
      <c r="G319" s="190">
        <f>IF(ISBLANK('Nomenklatur komplett'!AB319),"-",'Nomenklatur komplett'!AB319)</f>
        <v>0</v>
      </c>
      <c r="H319" s="190">
        <f>IF(ISBLANK('Nomenklatur komplett'!AC319),"-",'Nomenklatur komplett'!AC319)</f>
        <v>0</v>
      </c>
      <c r="L319" s="161" t="str">
        <f>IF(ISBLANK('Nomenklatur komplett'!T319),"-",'Nomenklatur komplett'!T319)</f>
        <v>-</v>
      </c>
      <c r="M319" s="162" t="str">
        <f>IF(ISBLANK('Nomenklatur komplett'!U319),"-",'Nomenklatur komplett'!U319)</f>
        <v>-</v>
      </c>
    </row>
    <row r="320" spans="1:13" x14ac:dyDescent="0.2">
      <c r="A320" s="161">
        <f>IF(ISBLANK('Nomenklatur komplett'!V320),"-",'Nomenklatur komplett'!V320)</f>
        <v>21260001</v>
      </c>
      <c r="B320" s="188" t="str">
        <f>IF(ISBLANK('Nomenklatur komplett'!W320),"-",'Nomenklatur komplett'!W320)</f>
        <v>Drucktechnologe/-technologin EFZ - Siebdruck</v>
      </c>
      <c r="C320" s="189">
        <f>IF(ISBLANK('Nomenklatur komplett'!X320),"-",'Nomenklatur komplett'!X320)</f>
        <v>14</v>
      </c>
      <c r="D320" s="189">
        <f>IF(ISBLANK('Nomenklatur komplett'!Y320),"-",'Nomenklatur komplett'!Y320)</f>
        <v>65</v>
      </c>
      <c r="E320" s="189">
        <f>IF(ISBLANK('Nomenklatur komplett'!Z320),"-",'Nomenklatur komplett'!Z320)</f>
        <v>1</v>
      </c>
      <c r="F320" s="189">
        <f>IF(ISBLANK('Nomenklatur komplett'!AA320),"-",'Nomenklatur komplett'!AA320)</f>
        <v>4</v>
      </c>
      <c r="G320" s="190">
        <f>IF(ISBLANK('Nomenklatur komplett'!AB320),"-",'Nomenklatur komplett'!AB320)</f>
        <v>0</v>
      </c>
      <c r="H320" s="190">
        <f>IF(ISBLANK('Nomenklatur komplett'!AC320),"-",'Nomenklatur komplett'!AC320)</f>
        <v>0</v>
      </c>
      <c r="L320" s="161" t="str">
        <f>IF(ISBLANK('Nomenklatur komplett'!T320),"-",'Nomenklatur komplett'!T320)</f>
        <v>-</v>
      </c>
      <c r="M320" s="162" t="str">
        <f>IF(ISBLANK('Nomenklatur komplett'!U320),"-",'Nomenklatur komplett'!U320)</f>
        <v>-</v>
      </c>
    </row>
    <row r="321" spans="1:13" x14ac:dyDescent="0.2">
      <c r="A321" s="161">
        <f>IF(ISBLANK('Nomenklatur komplett'!V321),"-",'Nomenklatur komplett'!V321)</f>
        <v>27660000</v>
      </c>
      <c r="B321" s="188" t="str">
        <f>IF(ISBLANK('Nomenklatur komplett'!W321),"-",'Nomenklatur komplett'!W321)</f>
        <v>Elektroinstallateur/in EFZ</v>
      </c>
      <c r="C321" s="189">
        <f>IF(ISBLANK('Nomenklatur komplett'!X321),"-",'Nomenklatur komplett'!X321)</f>
        <v>14</v>
      </c>
      <c r="D321" s="189">
        <f>IF(ISBLANK('Nomenklatur komplett'!Y321),"-",'Nomenklatur komplett'!Y321)</f>
        <v>65</v>
      </c>
      <c r="E321" s="189">
        <f>IF(ISBLANK('Nomenklatur komplett'!Z321),"-",'Nomenklatur komplett'!Z321)</f>
        <v>1</v>
      </c>
      <c r="F321" s="189">
        <f>IF(ISBLANK('Nomenklatur komplett'!AA321),"-",'Nomenklatur komplett'!AA321)</f>
        <v>4</v>
      </c>
      <c r="G321" s="190">
        <f>IF(ISBLANK('Nomenklatur komplett'!AB321),"-",'Nomenklatur komplett'!AB321)</f>
        <v>0</v>
      </c>
      <c r="H321" s="190">
        <f>IF(ISBLANK('Nomenklatur komplett'!AC321),"-",'Nomenklatur komplett'!AC321)</f>
        <v>0</v>
      </c>
      <c r="L321" s="161" t="str">
        <f>IF(ISBLANK('Nomenklatur komplett'!T321),"-",'Nomenklatur komplett'!T321)</f>
        <v>-</v>
      </c>
      <c r="M321" s="162" t="str">
        <f>IF(ISBLANK('Nomenklatur komplett'!U321),"-",'Nomenklatur komplett'!U321)</f>
        <v>-</v>
      </c>
    </row>
    <row r="322" spans="1:13" x14ac:dyDescent="0.2">
      <c r="A322" s="161">
        <f>IF(ISBLANK('Nomenklatur komplett'!V322),"-",'Nomenklatur komplett'!V322)</f>
        <v>27735000</v>
      </c>
      <c r="B322" s="188" t="str">
        <f>IF(ISBLANK('Nomenklatur komplett'!W322),"-",'Nomenklatur komplett'!W322)</f>
        <v>Elektroniker/in (Privatschule, nicht anerkannt)</v>
      </c>
      <c r="C322" s="189">
        <f>IF(ISBLANK('Nomenklatur komplett'!X322),"-",'Nomenklatur komplett'!X322)</f>
        <v>14</v>
      </c>
      <c r="D322" s="189">
        <f>IF(ISBLANK('Nomenklatur komplett'!Y322),"-",'Nomenklatur komplett'!Y322)</f>
        <v>65</v>
      </c>
      <c r="E322" s="189">
        <f>IF(ISBLANK('Nomenklatur komplett'!Z322),"-",'Nomenklatur komplett'!Z322)</f>
        <v>1</v>
      </c>
      <c r="F322" s="189">
        <f>IF(ISBLANK('Nomenklatur komplett'!AA322),"-",'Nomenklatur komplett'!AA322)</f>
        <v>4</v>
      </c>
      <c r="G322" s="190">
        <f>IF(ISBLANK('Nomenklatur komplett'!AB322),"-",'Nomenklatur komplett'!AB322)</f>
        <v>0</v>
      </c>
      <c r="H322" s="190">
        <f>IF(ISBLANK('Nomenklatur komplett'!AC322),"-",'Nomenklatur komplett'!AC322)</f>
        <v>0</v>
      </c>
      <c r="L322" s="161" t="str">
        <f>IF(ISBLANK('Nomenklatur komplett'!T322),"-",'Nomenklatur komplett'!T322)</f>
        <v>-</v>
      </c>
      <c r="M322" s="162" t="str">
        <f>IF(ISBLANK('Nomenklatur komplett'!U322),"-",'Nomenklatur komplett'!U322)</f>
        <v>-</v>
      </c>
    </row>
    <row r="323" spans="1:13" x14ac:dyDescent="0.2">
      <c r="A323" s="161">
        <f>IF(ISBLANK('Nomenklatur komplett'!V323),"-",'Nomenklatur komplett'!V323)</f>
        <v>27730000</v>
      </c>
      <c r="B323" s="188" t="str">
        <f>IF(ISBLANK('Nomenklatur komplett'!W323),"-",'Nomenklatur komplett'!W323)</f>
        <v>Elektroniker/in EFZ</v>
      </c>
      <c r="C323" s="189">
        <f>IF(ISBLANK('Nomenklatur komplett'!X323),"-",'Nomenklatur komplett'!X323)</f>
        <v>14</v>
      </c>
      <c r="D323" s="189">
        <f>IF(ISBLANK('Nomenklatur komplett'!Y323),"-",'Nomenklatur komplett'!Y323)</f>
        <v>65</v>
      </c>
      <c r="E323" s="189">
        <f>IF(ISBLANK('Nomenklatur komplett'!Z323),"-",'Nomenklatur komplett'!Z323)</f>
        <v>1</v>
      </c>
      <c r="F323" s="189">
        <f>IF(ISBLANK('Nomenklatur komplett'!AA323),"-",'Nomenklatur komplett'!AA323)</f>
        <v>4</v>
      </c>
      <c r="G323" s="190">
        <f>IF(ISBLANK('Nomenklatur komplett'!AB323),"-",'Nomenklatur komplett'!AB323)</f>
        <v>0</v>
      </c>
      <c r="H323" s="190">
        <f>IF(ISBLANK('Nomenklatur komplett'!AC323),"-",'Nomenklatur komplett'!AC323)</f>
        <v>0</v>
      </c>
      <c r="L323" s="161" t="str">
        <f>IF(ISBLANK('Nomenklatur komplett'!T323),"-",'Nomenklatur komplett'!T323)</f>
        <v>-</v>
      </c>
      <c r="M323" s="162" t="str">
        <f>IF(ISBLANK('Nomenklatur komplett'!U323),"-",'Nomenklatur komplett'!U323)</f>
        <v>-</v>
      </c>
    </row>
    <row r="324" spans="1:13" x14ac:dyDescent="0.2">
      <c r="A324" s="161">
        <f>IF(ISBLANK('Nomenklatur komplett'!V324),"-",'Nomenklatur komplett'!V324)</f>
        <v>36310000</v>
      </c>
      <c r="B324" s="188" t="str">
        <f>IF(ISBLANK('Nomenklatur komplett'!W324),"-",'Nomenklatur komplett'!W324)</f>
        <v>Elektroplaner/in EFZ</v>
      </c>
      <c r="C324" s="189">
        <f>IF(ISBLANK('Nomenklatur komplett'!X324),"-",'Nomenklatur komplett'!X324)</f>
        <v>14</v>
      </c>
      <c r="D324" s="189">
        <f>IF(ISBLANK('Nomenklatur komplett'!Y324),"-",'Nomenklatur komplett'!Y324)</f>
        <v>65</v>
      </c>
      <c r="E324" s="189">
        <f>IF(ISBLANK('Nomenklatur komplett'!Z324),"-",'Nomenklatur komplett'!Z324)</f>
        <v>1</v>
      </c>
      <c r="F324" s="189">
        <f>IF(ISBLANK('Nomenklatur komplett'!AA324),"-",'Nomenklatur komplett'!AA324)</f>
        <v>4</v>
      </c>
      <c r="G324" s="190">
        <f>IF(ISBLANK('Nomenklatur komplett'!AB324),"-",'Nomenklatur komplett'!AB324)</f>
        <v>0</v>
      </c>
      <c r="H324" s="190">
        <f>IF(ISBLANK('Nomenklatur komplett'!AC324),"-",'Nomenklatur komplett'!AC324)</f>
        <v>0</v>
      </c>
      <c r="L324" s="161" t="str">
        <f>IF(ISBLANK('Nomenklatur komplett'!T324),"-",'Nomenklatur komplett'!T324)</f>
        <v>-</v>
      </c>
      <c r="M324" s="162" t="str">
        <f>IF(ISBLANK('Nomenklatur komplett'!U324),"-",'Nomenklatur komplett'!U324)</f>
        <v>-</v>
      </c>
    </row>
    <row r="325" spans="1:13" x14ac:dyDescent="0.2">
      <c r="A325" s="161">
        <f>IF(ISBLANK('Nomenklatur komplett'!V325),"-",'Nomenklatur komplett'!V325)</f>
        <v>30210000</v>
      </c>
      <c r="B325" s="188" t="str">
        <f>IF(ISBLANK('Nomenklatur komplett'!W325),"-",'Nomenklatur komplett'!W325)</f>
        <v>Entwässerungspraktiker/in EBA</v>
      </c>
      <c r="C325" s="189">
        <f>IF(ISBLANK('Nomenklatur komplett'!X325),"-",'Nomenklatur komplett'!X325)</f>
        <v>14</v>
      </c>
      <c r="D325" s="189">
        <f>IF(ISBLANK('Nomenklatur komplett'!Y325),"-",'Nomenklatur komplett'!Y325)</f>
        <v>65</v>
      </c>
      <c r="E325" s="189">
        <f>IF(ISBLANK('Nomenklatur komplett'!Z325),"-",'Nomenklatur komplett'!Z325)</f>
        <v>1</v>
      </c>
      <c r="F325" s="189">
        <f>IF(ISBLANK('Nomenklatur komplett'!AA325),"-",'Nomenklatur komplett'!AA325)</f>
        <v>2</v>
      </c>
      <c r="G325" s="190">
        <f>IF(ISBLANK('Nomenklatur komplett'!AB325),"-",'Nomenklatur komplett'!AB325)</f>
        <v>0</v>
      </c>
      <c r="H325" s="190">
        <f>IF(ISBLANK('Nomenklatur komplett'!AC325),"-",'Nomenklatur komplett'!AC325)</f>
        <v>0</v>
      </c>
      <c r="L325" s="161" t="str">
        <f>IF(ISBLANK('Nomenklatur komplett'!T325),"-",'Nomenklatur komplett'!T325)</f>
        <v>-</v>
      </c>
      <c r="M325" s="162" t="str">
        <f>IF(ISBLANK('Nomenklatur komplett'!U325),"-",'Nomenklatur komplett'!U325)</f>
        <v>-</v>
      </c>
    </row>
    <row r="326" spans="1:13" x14ac:dyDescent="0.2">
      <c r="A326" s="161">
        <f>IF(ISBLANK('Nomenklatur komplett'!V326),"-",'Nomenklatur komplett'!V326)</f>
        <v>30200000</v>
      </c>
      <c r="B326" s="188" t="str">
        <f>IF(ISBLANK('Nomenklatur komplett'!W326),"-",'Nomenklatur komplett'!W326)</f>
        <v>Entwässerungstechnologe/-technologin EFZ</v>
      </c>
      <c r="C326" s="189">
        <f>IF(ISBLANK('Nomenklatur komplett'!X326),"-",'Nomenklatur komplett'!X326)</f>
        <v>14</v>
      </c>
      <c r="D326" s="189">
        <f>IF(ISBLANK('Nomenklatur komplett'!Y326),"-",'Nomenklatur komplett'!Y326)</f>
        <v>65</v>
      </c>
      <c r="E326" s="189">
        <f>IF(ISBLANK('Nomenklatur komplett'!Z326),"-",'Nomenklatur komplett'!Z326)</f>
        <v>1</v>
      </c>
      <c r="F326" s="189">
        <f>IF(ISBLANK('Nomenklatur komplett'!AA326),"-",'Nomenklatur komplett'!AA326)</f>
        <v>3</v>
      </c>
      <c r="G326" s="190">
        <f>IF(ISBLANK('Nomenklatur komplett'!AB326),"-",'Nomenklatur komplett'!AB326)</f>
        <v>0</v>
      </c>
      <c r="H326" s="190">
        <f>IF(ISBLANK('Nomenklatur komplett'!AC326),"-",'Nomenklatur komplett'!AC326)</f>
        <v>0</v>
      </c>
      <c r="L326" s="161" t="str">
        <f>IF(ISBLANK('Nomenklatur komplett'!T326),"-",'Nomenklatur komplett'!T326)</f>
        <v>-</v>
      </c>
      <c r="M326" s="162" t="str">
        <f>IF(ISBLANK('Nomenklatur komplett'!U326),"-",'Nomenklatur komplett'!U326)</f>
        <v>-</v>
      </c>
    </row>
    <row r="327" spans="1:13" x14ac:dyDescent="0.2">
      <c r="A327" s="161">
        <f>IF(ISBLANK('Nomenklatur komplett'!V327),"-",'Nomenklatur komplett'!V327)</f>
        <v>20150000</v>
      </c>
      <c r="B327" s="188" t="str">
        <f>IF(ISBLANK('Nomenklatur komplett'!W327),"-",'Nomenklatur komplett'!W327)</f>
        <v>Etuismacher/in</v>
      </c>
      <c r="C327" s="189">
        <f>IF(ISBLANK('Nomenklatur komplett'!X327),"-",'Nomenklatur komplett'!X327)</f>
        <v>14</v>
      </c>
      <c r="D327" s="189">
        <f>IF(ISBLANK('Nomenklatur komplett'!Y327),"-",'Nomenklatur komplett'!Y327)</f>
        <v>65</v>
      </c>
      <c r="E327" s="189">
        <f>IF(ISBLANK('Nomenklatur komplett'!Z327),"-",'Nomenklatur komplett'!Z327)</f>
        <v>1</v>
      </c>
      <c r="F327" s="189">
        <f>IF(ISBLANK('Nomenklatur komplett'!AA327),"-",'Nomenklatur komplett'!AA327)</f>
        <v>3</v>
      </c>
      <c r="G327" s="190">
        <f>IF(ISBLANK('Nomenklatur komplett'!AB327),"-",'Nomenklatur komplett'!AB327)</f>
        <v>0</v>
      </c>
      <c r="H327" s="190">
        <f>IF(ISBLANK('Nomenklatur komplett'!AC327),"-",'Nomenklatur komplett'!AC327)</f>
        <v>0</v>
      </c>
      <c r="L327" s="161" t="str">
        <f>IF(ISBLANK('Nomenklatur komplett'!T327),"-",'Nomenklatur komplett'!T327)</f>
        <v>-</v>
      </c>
      <c r="M327" s="162" t="str">
        <f>IF(ISBLANK('Nomenklatur komplett'!U327),"-",'Nomenklatur komplett'!U327)</f>
        <v>-</v>
      </c>
    </row>
    <row r="328" spans="1:13" x14ac:dyDescent="0.2">
      <c r="A328" s="161">
        <f>IF(ISBLANK('Nomenklatur komplett'!V328),"-",'Nomenklatur komplett'!V328)</f>
        <v>46321000</v>
      </c>
      <c r="B328" s="188" t="str">
        <f>IF(ISBLANK('Nomenklatur komplett'!W328),"-",'Nomenklatur komplett'!W328)</f>
        <v>Fachmann/-frau Betreuung (Privatschule, nicht anerkannt)</v>
      </c>
      <c r="C328" s="189">
        <f>IF(ISBLANK('Nomenklatur komplett'!X328),"-",'Nomenklatur komplett'!X328)</f>
        <v>14</v>
      </c>
      <c r="D328" s="189">
        <f>IF(ISBLANK('Nomenklatur komplett'!Y328),"-",'Nomenklatur komplett'!Y328)</f>
        <v>65</v>
      </c>
      <c r="E328" s="189">
        <f>IF(ISBLANK('Nomenklatur komplett'!Z328),"-",'Nomenklatur komplett'!Z328)</f>
        <v>1</v>
      </c>
      <c r="F328" s="189">
        <f>IF(ISBLANK('Nomenklatur komplett'!AA328),"-",'Nomenklatur komplett'!AA328)</f>
        <v>3</v>
      </c>
      <c r="G328" s="190">
        <f>IF(ISBLANK('Nomenklatur komplett'!AB328),"-",'Nomenklatur komplett'!AB328)</f>
        <v>0</v>
      </c>
      <c r="H328" s="190">
        <f>IF(ISBLANK('Nomenklatur komplett'!AC328),"-",'Nomenklatur komplett'!AC328)</f>
        <v>0</v>
      </c>
      <c r="L328" s="161" t="str">
        <f>IF(ISBLANK('Nomenklatur komplett'!T328),"-",'Nomenklatur komplett'!T328)</f>
        <v>-</v>
      </c>
      <c r="M328" s="162" t="str">
        <f>IF(ISBLANK('Nomenklatur komplett'!U328),"-",'Nomenklatur komplett'!U328)</f>
        <v>-</v>
      </c>
    </row>
    <row r="329" spans="1:13" x14ac:dyDescent="0.2">
      <c r="A329" s="161">
        <f>IF(ISBLANK('Nomenklatur komplett'!V329),"-",'Nomenklatur komplett'!V329)</f>
        <v>46320007</v>
      </c>
      <c r="B329" s="188" t="str">
        <f>IF(ISBLANK('Nomenklatur komplett'!W329),"-",'Nomenklatur komplett'!W329)</f>
        <v>Fachmann/-frau Betreuung EFZ - Generalistische Ausbildung</v>
      </c>
      <c r="C329" s="189">
        <f>IF(ISBLANK('Nomenklatur komplett'!X329),"-",'Nomenklatur komplett'!X329)</f>
        <v>14</v>
      </c>
      <c r="D329" s="189">
        <f>IF(ISBLANK('Nomenklatur komplett'!Y329),"-",'Nomenklatur komplett'!Y329)</f>
        <v>65</v>
      </c>
      <c r="E329" s="189">
        <f>IF(ISBLANK('Nomenklatur komplett'!Z329),"-",'Nomenklatur komplett'!Z329)</f>
        <v>1</v>
      </c>
      <c r="F329" s="189">
        <f>IF(ISBLANK('Nomenklatur komplett'!AA329),"-",'Nomenklatur komplett'!AA329)</f>
        <v>3</v>
      </c>
      <c r="G329" s="190">
        <f>IF(ISBLANK('Nomenklatur komplett'!AB329),"-",'Nomenklatur komplett'!AB329)</f>
        <v>0</v>
      </c>
      <c r="H329" s="190">
        <f>IF(ISBLANK('Nomenklatur komplett'!AC329),"-",'Nomenklatur komplett'!AC329)</f>
        <v>0</v>
      </c>
      <c r="L329" s="161" t="str">
        <f>IF(ISBLANK('Nomenklatur komplett'!T329),"-",'Nomenklatur komplett'!T329)</f>
        <v>-</v>
      </c>
      <c r="M329" s="162" t="str">
        <f>IF(ISBLANK('Nomenklatur komplett'!U329),"-",'Nomenklatur komplett'!U329)</f>
        <v>-</v>
      </c>
    </row>
    <row r="330" spans="1:13" x14ac:dyDescent="0.2">
      <c r="A330" s="161">
        <f>IF(ISBLANK('Nomenklatur komplett'!V330),"-",'Nomenklatur komplett'!V330)</f>
        <v>46320006</v>
      </c>
      <c r="B330" s="188" t="str">
        <f>IF(ISBLANK('Nomenklatur komplett'!W330),"-",'Nomenklatur komplett'!W330)</f>
        <v>Fachmann/-frau Betreuung EFZ - Kinder</v>
      </c>
      <c r="C330" s="189">
        <f>IF(ISBLANK('Nomenklatur komplett'!X330),"-",'Nomenklatur komplett'!X330)</f>
        <v>14</v>
      </c>
      <c r="D330" s="189">
        <f>IF(ISBLANK('Nomenklatur komplett'!Y330),"-",'Nomenklatur komplett'!Y330)</f>
        <v>65</v>
      </c>
      <c r="E330" s="189">
        <f>IF(ISBLANK('Nomenklatur komplett'!Z330),"-",'Nomenklatur komplett'!Z330)</f>
        <v>1</v>
      </c>
      <c r="F330" s="189">
        <f>IF(ISBLANK('Nomenklatur komplett'!AA330),"-",'Nomenklatur komplett'!AA330)</f>
        <v>4</v>
      </c>
      <c r="G330" s="190">
        <f>IF(ISBLANK('Nomenklatur komplett'!AB330),"-",'Nomenklatur komplett'!AB330)</f>
        <v>0</v>
      </c>
      <c r="H330" s="190">
        <f>IF(ISBLANK('Nomenklatur komplett'!AC330),"-",'Nomenklatur komplett'!AC330)</f>
        <v>0</v>
      </c>
      <c r="L330" s="161" t="str">
        <f>IF(ISBLANK('Nomenklatur komplett'!T330),"-",'Nomenklatur komplett'!T330)</f>
        <v>-</v>
      </c>
      <c r="M330" s="162" t="str">
        <f>IF(ISBLANK('Nomenklatur komplett'!U330),"-",'Nomenklatur komplett'!U330)</f>
        <v>-</v>
      </c>
    </row>
    <row r="331" spans="1:13" x14ac:dyDescent="0.2">
      <c r="A331" s="161">
        <f>IF(ISBLANK('Nomenklatur komplett'!V331),"-",'Nomenklatur komplett'!V331)</f>
        <v>46320005</v>
      </c>
      <c r="B331" s="188" t="str">
        <f>IF(ISBLANK('Nomenklatur komplett'!W331),"-",'Nomenklatur komplett'!W331)</f>
        <v>Fachmann/-frau Betreuung EFZ - Menschen im Alter</v>
      </c>
      <c r="C331" s="189">
        <f>IF(ISBLANK('Nomenklatur komplett'!X331),"-",'Nomenklatur komplett'!X331)</f>
        <v>14</v>
      </c>
      <c r="D331" s="189">
        <f>IF(ISBLANK('Nomenklatur komplett'!Y331),"-",'Nomenklatur komplett'!Y331)</f>
        <v>65</v>
      </c>
      <c r="E331" s="189">
        <f>IF(ISBLANK('Nomenklatur komplett'!Z331),"-",'Nomenklatur komplett'!Z331)</f>
        <v>1</v>
      </c>
      <c r="F331" s="189">
        <f>IF(ISBLANK('Nomenklatur komplett'!AA331),"-",'Nomenklatur komplett'!AA331)</f>
        <v>3</v>
      </c>
      <c r="G331" s="190">
        <f>IF(ISBLANK('Nomenklatur komplett'!AB331),"-",'Nomenklatur komplett'!AB331)</f>
        <v>0</v>
      </c>
      <c r="H331" s="190">
        <f>IF(ISBLANK('Nomenklatur komplett'!AC331),"-",'Nomenklatur komplett'!AC331)</f>
        <v>0</v>
      </c>
      <c r="L331" s="161" t="str">
        <f>IF(ISBLANK('Nomenklatur komplett'!T331),"-",'Nomenklatur komplett'!T331)</f>
        <v>-</v>
      </c>
      <c r="M331" s="162" t="str">
        <f>IF(ISBLANK('Nomenklatur komplett'!U331),"-",'Nomenklatur komplett'!U331)</f>
        <v>-</v>
      </c>
    </row>
    <row r="332" spans="1:13" x14ac:dyDescent="0.2">
      <c r="A332" s="161">
        <f>IF(ISBLANK('Nomenklatur komplett'!V332),"-",'Nomenklatur komplett'!V332)</f>
        <v>46320004</v>
      </c>
      <c r="B332" s="188" t="str">
        <f>IF(ISBLANK('Nomenklatur komplett'!W332),"-",'Nomenklatur komplett'!W332)</f>
        <v>Fachmann/-frau Betreuung EFZ - Menschen mit Beeinträchtigung</v>
      </c>
      <c r="C332" s="189">
        <f>IF(ISBLANK('Nomenklatur komplett'!X332),"-",'Nomenklatur komplett'!X332)</f>
        <v>14</v>
      </c>
      <c r="D332" s="189">
        <f>IF(ISBLANK('Nomenklatur komplett'!Y332),"-",'Nomenklatur komplett'!Y332)</f>
        <v>65</v>
      </c>
      <c r="E332" s="189">
        <f>IF(ISBLANK('Nomenklatur komplett'!Z332),"-",'Nomenklatur komplett'!Z332)</f>
        <v>1</v>
      </c>
      <c r="F332" s="189">
        <f>IF(ISBLANK('Nomenklatur komplett'!AA332),"-",'Nomenklatur komplett'!AA332)</f>
        <v>4</v>
      </c>
      <c r="G332" s="190">
        <f>IF(ISBLANK('Nomenklatur komplett'!AB332),"-",'Nomenklatur komplett'!AB332)</f>
        <v>0</v>
      </c>
      <c r="H332" s="190">
        <f>IF(ISBLANK('Nomenklatur komplett'!AC332),"-",'Nomenklatur komplett'!AC332)</f>
        <v>0</v>
      </c>
      <c r="L332" s="161" t="str">
        <f>IF(ISBLANK('Nomenklatur komplett'!T332),"-",'Nomenklatur komplett'!T332)</f>
        <v>-</v>
      </c>
      <c r="M332" s="162" t="str">
        <f>IF(ISBLANK('Nomenklatur komplett'!U332),"-",'Nomenklatur komplett'!U332)</f>
        <v>-</v>
      </c>
    </row>
    <row r="333" spans="1:13" x14ac:dyDescent="0.2">
      <c r="A333" s="161">
        <f>IF(ISBLANK('Nomenklatur komplett'!V333),"-",'Nomenklatur komplett'!V333)</f>
        <v>46320099</v>
      </c>
      <c r="B333" s="188" t="str">
        <f>IF(ISBLANK('Nomenklatur komplett'!W333),"-",'Nomenklatur komplett'!W333)</f>
        <v>Fachmann/-frau Betreuung EFZ - Ohne nähere Angaben</v>
      </c>
      <c r="C333" s="189">
        <f>IF(ISBLANK('Nomenklatur komplett'!X333),"-",'Nomenklatur komplett'!X333)</f>
        <v>14</v>
      </c>
      <c r="D333" s="189">
        <f>IF(ISBLANK('Nomenklatur komplett'!Y333),"-",'Nomenklatur komplett'!Y333)</f>
        <v>65</v>
      </c>
      <c r="E333" s="189">
        <f>IF(ISBLANK('Nomenklatur komplett'!Z333),"-",'Nomenklatur komplett'!Z333)</f>
        <v>1</v>
      </c>
      <c r="F333" s="189">
        <f>IF(ISBLANK('Nomenklatur komplett'!AA333),"-",'Nomenklatur komplett'!AA333)</f>
        <v>4</v>
      </c>
      <c r="G333" s="190">
        <f>IF(ISBLANK('Nomenklatur komplett'!AB333),"-",'Nomenklatur komplett'!AB333)</f>
        <v>0</v>
      </c>
      <c r="H333" s="190">
        <f>IF(ISBLANK('Nomenklatur komplett'!AC333),"-",'Nomenklatur komplett'!AC333)</f>
        <v>0</v>
      </c>
      <c r="L333" s="161" t="str">
        <f>IF(ISBLANK('Nomenklatur komplett'!T333),"-",'Nomenklatur komplett'!T333)</f>
        <v>-</v>
      </c>
      <c r="M333" s="162" t="str">
        <f>IF(ISBLANK('Nomenklatur komplett'!U333),"-",'Nomenklatur komplett'!U333)</f>
        <v>-</v>
      </c>
    </row>
    <row r="334" spans="1:13" x14ac:dyDescent="0.2">
      <c r="A334" s="161">
        <f>IF(ISBLANK('Nomenklatur komplett'!V334),"-",'Nomenklatur komplett'!V334)</f>
        <v>50040000</v>
      </c>
      <c r="B334" s="188" t="str">
        <f>IF(ISBLANK('Nomenklatur komplett'!W334),"-",'Nomenklatur komplett'!W334)</f>
        <v>Fachmann/-frau Betriebsunterhalt EFZ</v>
      </c>
      <c r="C334" s="189">
        <f>IF(ISBLANK('Nomenklatur komplett'!X334),"-",'Nomenklatur komplett'!X334)</f>
        <v>14</v>
      </c>
      <c r="D334" s="189">
        <f>IF(ISBLANK('Nomenklatur komplett'!Y334),"-",'Nomenklatur komplett'!Y334)</f>
        <v>65</v>
      </c>
      <c r="E334" s="189">
        <f>IF(ISBLANK('Nomenklatur komplett'!Z334),"-",'Nomenklatur komplett'!Z334)</f>
        <v>1</v>
      </c>
      <c r="F334" s="189">
        <f>IF(ISBLANK('Nomenklatur komplett'!AA334),"-",'Nomenklatur komplett'!AA334)</f>
        <v>3</v>
      </c>
      <c r="G334" s="190">
        <f>IF(ISBLANK('Nomenklatur komplett'!AB334),"-",'Nomenklatur komplett'!AB334)</f>
        <v>0</v>
      </c>
      <c r="H334" s="190">
        <f>IF(ISBLANK('Nomenklatur komplett'!AC334),"-",'Nomenklatur komplett'!AC334)</f>
        <v>0</v>
      </c>
      <c r="L334" s="161" t="str">
        <f>IF(ISBLANK('Nomenklatur komplett'!T334),"-",'Nomenklatur komplett'!T334)</f>
        <v>-</v>
      </c>
      <c r="M334" s="162" t="str">
        <f>IF(ISBLANK('Nomenklatur komplett'!U334),"-",'Nomenklatur komplett'!U334)</f>
        <v>-</v>
      </c>
    </row>
    <row r="335" spans="1:13" x14ac:dyDescent="0.2">
      <c r="A335" s="161">
        <f>IF(ISBLANK('Nomenklatur komplett'!V335),"-",'Nomenklatur komplett'!V335)</f>
        <v>46170000</v>
      </c>
      <c r="B335" s="188" t="str">
        <f>IF(ISBLANK('Nomenklatur komplett'!W335),"-",'Nomenklatur komplett'!W335)</f>
        <v>Fachmann/-frau Bewegungs- und Gesundheitsförderung EFZ</v>
      </c>
      <c r="C335" s="189">
        <f>IF(ISBLANK('Nomenklatur komplett'!X335),"-",'Nomenklatur komplett'!X335)</f>
        <v>14</v>
      </c>
      <c r="D335" s="189">
        <f>IF(ISBLANK('Nomenklatur komplett'!Y335),"-",'Nomenklatur komplett'!Y335)</f>
        <v>65</v>
      </c>
      <c r="E335" s="189">
        <f>IF(ISBLANK('Nomenklatur komplett'!Z335),"-",'Nomenklatur komplett'!Z335)</f>
        <v>1</v>
      </c>
      <c r="F335" s="189">
        <f>IF(ISBLANK('Nomenklatur komplett'!AA335),"-",'Nomenklatur komplett'!AA335)</f>
        <v>3</v>
      </c>
      <c r="G335" s="190">
        <f>IF(ISBLANK('Nomenklatur komplett'!AB335),"-",'Nomenklatur komplett'!AB335)</f>
        <v>0</v>
      </c>
      <c r="H335" s="190">
        <f>IF(ISBLANK('Nomenklatur komplett'!AC335),"-",'Nomenklatur komplett'!AC335)</f>
        <v>0</v>
      </c>
      <c r="L335" s="161" t="str">
        <f>IF(ISBLANK('Nomenklatur komplett'!T335),"-",'Nomenklatur komplett'!T335)</f>
        <v>-</v>
      </c>
      <c r="M335" s="162" t="str">
        <f>IF(ISBLANK('Nomenklatur komplett'!U335),"-",'Nomenklatur komplett'!U335)</f>
        <v>-</v>
      </c>
    </row>
    <row r="336" spans="1:13" x14ac:dyDescent="0.2">
      <c r="A336" s="161">
        <f>IF(ISBLANK('Nomenklatur komplett'!V336),"-",'Nomenklatur komplett'!V336)</f>
        <v>46280000</v>
      </c>
      <c r="B336" s="188" t="str">
        <f>IF(ISBLANK('Nomenklatur komplett'!W336),"-",'Nomenklatur komplett'!W336)</f>
        <v>Fachmann/-frau Gesundheit EFZ</v>
      </c>
      <c r="C336" s="189">
        <f>IF(ISBLANK('Nomenklatur komplett'!X336),"-",'Nomenklatur komplett'!X336)</f>
        <v>14</v>
      </c>
      <c r="D336" s="189">
        <f>IF(ISBLANK('Nomenklatur komplett'!Y336),"-",'Nomenklatur komplett'!Y336)</f>
        <v>65</v>
      </c>
      <c r="E336" s="189">
        <f>IF(ISBLANK('Nomenklatur komplett'!Z336),"-",'Nomenklatur komplett'!Z336)</f>
        <v>1</v>
      </c>
      <c r="F336" s="189">
        <f>IF(ISBLANK('Nomenklatur komplett'!AA336),"-",'Nomenklatur komplett'!AA336)</f>
        <v>4</v>
      </c>
      <c r="G336" s="190">
        <f>IF(ISBLANK('Nomenklatur komplett'!AB336),"-",'Nomenklatur komplett'!AB336)</f>
        <v>0</v>
      </c>
      <c r="H336" s="190">
        <f>IF(ISBLANK('Nomenklatur komplett'!AC336),"-",'Nomenklatur komplett'!AC336)</f>
        <v>0</v>
      </c>
      <c r="L336" s="161" t="str">
        <f>IF(ISBLANK('Nomenklatur komplett'!T336),"-",'Nomenklatur komplett'!T336)</f>
        <v>-</v>
      </c>
      <c r="M336" s="162" t="str">
        <f>IF(ISBLANK('Nomenklatur komplett'!U336),"-",'Nomenklatur komplett'!U336)</f>
        <v>-</v>
      </c>
    </row>
    <row r="337" spans="1:13" x14ac:dyDescent="0.2">
      <c r="A337" s="161">
        <f>IF(ISBLANK('Nomenklatur komplett'!V337),"-",'Nomenklatur komplett'!V337)</f>
        <v>42140000</v>
      </c>
      <c r="B337" s="188" t="str">
        <f>IF(ISBLANK('Nomenklatur komplett'!W337),"-",'Nomenklatur komplett'!W337)</f>
        <v>Fachmann/-frau Hauswirtschaft EFZ</v>
      </c>
      <c r="C337" s="189">
        <f>IF(ISBLANK('Nomenklatur komplett'!X337),"-",'Nomenklatur komplett'!X337)</f>
        <v>14</v>
      </c>
      <c r="D337" s="189">
        <f>IF(ISBLANK('Nomenklatur komplett'!Y337),"-",'Nomenklatur komplett'!Y337)</f>
        <v>65</v>
      </c>
      <c r="E337" s="189">
        <f>IF(ISBLANK('Nomenklatur komplett'!Z337),"-",'Nomenklatur komplett'!Z337)</f>
        <v>1</v>
      </c>
      <c r="F337" s="189">
        <f>IF(ISBLANK('Nomenklatur komplett'!AA337),"-",'Nomenklatur komplett'!AA337)</f>
        <v>3</v>
      </c>
      <c r="G337" s="190">
        <f>IF(ISBLANK('Nomenklatur komplett'!AB337),"-",'Nomenklatur komplett'!AB337)</f>
        <v>0</v>
      </c>
      <c r="H337" s="190">
        <f>IF(ISBLANK('Nomenklatur komplett'!AC337),"-",'Nomenklatur komplett'!AC337)</f>
        <v>0</v>
      </c>
      <c r="L337" s="161" t="str">
        <f>IF(ISBLANK('Nomenklatur komplett'!T337),"-",'Nomenklatur komplett'!T337)</f>
        <v>-</v>
      </c>
      <c r="M337" s="162" t="str">
        <f>IF(ISBLANK('Nomenklatur komplett'!U337),"-",'Nomenklatur komplett'!U337)</f>
        <v>-</v>
      </c>
    </row>
    <row r="338" spans="1:13" x14ac:dyDescent="0.2">
      <c r="A338" s="161">
        <f>IF(ISBLANK('Nomenklatur komplett'!V338),"-",'Nomenklatur komplett'!V338)</f>
        <v>38370000</v>
      </c>
      <c r="B338" s="188" t="str">
        <f>IF(ISBLANK('Nomenklatur komplett'!W338),"-",'Nomenklatur komplett'!W338)</f>
        <v>Fachmann/-frau Information und Dokumentation EFZ</v>
      </c>
      <c r="C338" s="189">
        <f>IF(ISBLANK('Nomenklatur komplett'!X338),"-",'Nomenklatur komplett'!X338)</f>
        <v>14</v>
      </c>
      <c r="D338" s="189">
        <f>IF(ISBLANK('Nomenklatur komplett'!Y338),"-",'Nomenklatur komplett'!Y338)</f>
        <v>65</v>
      </c>
      <c r="E338" s="189">
        <f>IF(ISBLANK('Nomenklatur komplett'!Z338),"-",'Nomenklatur komplett'!Z338)</f>
        <v>1</v>
      </c>
      <c r="F338" s="189">
        <f>IF(ISBLANK('Nomenklatur komplett'!AA338),"-",'Nomenklatur komplett'!AA338)</f>
        <v>3</v>
      </c>
      <c r="G338" s="190">
        <f>IF(ISBLANK('Nomenklatur komplett'!AB338),"-",'Nomenklatur komplett'!AB338)</f>
        <v>0</v>
      </c>
      <c r="H338" s="190">
        <f>IF(ISBLANK('Nomenklatur komplett'!AC338),"-",'Nomenklatur komplett'!AC338)</f>
        <v>0</v>
      </c>
      <c r="L338" s="161" t="str">
        <f>IF(ISBLANK('Nomenklatur komplett'!T338),"-",'Nomenklatur komplett'!T338)</f>
        <v>-</v>
      </c>
      <c r="M338" s="162" t="str">
        <f>IF(ISBLANK('Nomenklatur komplett'!U338),"-",'Nomenklatur komplett'!U338)</f>
        <v>-</v>
      </c>
    </row>
    <row r="339" spans="1:13" x14ac:dyDescent="0.2">
      <c r="A339" s="161">
        <f>IF(ISBLANK('Nomenklatur komplett'!V339),"-",'Nomenklatur komplett'!V339)</f>
        <v>41080000</v>
      </c>
      <c r="B339" s="188" t="str">
        <f>IF(ISBLANK('Nomenklatur komplett'!W339),"-",'Nomenklatur komplett'!W339)</f>
        <v>Fachmann/-frau Kundendialog EFZ</v>
      </c>
      <c r="C339" s="189">
        <f>IF(ISBLANK('Nomenklatur komplett'!X339),"-",'Nomenklatur komplett'!X339)</f>
        <v>14</v>
      </c>
      <c r="D339" s="189">
        <f>IF(ISBLANK('Nomenklatur komplett'!Y339),"-",'Nomenklatur komplett'!Y339)</f>
        <v>65</v>
      </c>
      <c r="E339" s="189">
        <f>IF(ISBLANK('Nomenklatur komplett'!Z339),"-",'Nomenklatur komplett'!Z339)</f>
        <v>1</v>
      </c>
      <c r="F339" s="189">
        <f>IF(ISBLANK('Nomenklatur komplett'!AA339),"-",'Nomenklatur komplett'!AA339)</f>
        <v>3</v>
      </c>
      <c r="G339" s="190">
        <f>IF(ISBLANK('Nomenklatur komplett'!AB339),"-",'Nomenklatur komplett'!AB339)</f>
        <v>0</v>
      </c>
      <c r="H339" s="190">
        <f>IF(ISBLANK('Nomenklatur komplett'!AC339),"-",'Nomenklatur komplett'!AC339)</f>
        <v>0</v>
      </c>
      <c r="L339" s="161" t="str">
        <f>IF(ISBLANK('Nomenklatur komplett'!T339),"-",'Nomenklatur komplett'!T339)</f>
        <v>-</v>
      </c>
      <c r="M339" s="162" t="str">
        <f>IF(ISBLANK('Nomenklatur komplett'!U339),"-",'Nomenklatur komplett'!U339)</f>
        <v>-</v>
      </c>
    </row>
    <row r="340" spans="1:13" x14ac:dyDescent="0.2">
      <c r="A340" s="161">
        <f>IF(ISBLANK('Nomenklatur komplett'!V340),"-",'Nomenklatur komplett'!V340)</f>
        <v>23070001</v>
      </c>
      <c r="B340" s="188" t="str">
        <f>IF(ISBLANK('Nomenklatur komplett'!W340),"-",'Nomenklatur komplett'!W340)</f>
        <v>Fachmann/-frau Leder und Textile EFZ - Fahrzeuge und Technik</v>
      </c>
      <c r="C340" s="189">
        <f>IF(ISBLANK('Nomenklatur komplett'!X340),"-",'Nomenklatur komplett'!X340)</f>
        <v>14</v>
      </c>
      <c r="D340" s="189">
        <f>IF(ISBLANK('Nomenklatur komplett'!Y340),"-",'Nomenklatur komplett'!Y340)</f>
        <v>65</v>
      </c>
      <c r="E340" s="189">
        <f>IF(ISBLANK('Nomenklatur komplett'!Z340),"-",'Nomenklatur komplett'!Z340)</f>
        <v>1</v>
      </c>
      <c r="F340" s="189">
        <f>IF(ISBLANK('Nomenklatur komplett'!AA340),"-",'Nomenklatur komplett'!AA340)</f>
        <v>3</v>
      </c>
      <c r="G340" s="190">
        <f>IF(ISBLANK('Nomenklatur komplett'!AB340),"-",'Nomenklatur komplett'!AB340)</f>
        <v>0</v>
      </c>
      <c r="H340" s="190">
        <f>IF(ISBLANK('Nomenklatur komplett'!AC340),"-",'Nomenklatur komplett'!AC340)</f>
        <v>0</v>
      </c>
      <c r="L340" s="161" t="str">
        <f>IF(ISBLANK('Nomenklatur komplett'!T340),"-",'Nomenklatur komplett'!T340)</f>
        <v>-</v>
      </c>
      <c r="M340" s="162" t="str">
        <f>IF(ISBLANK('Nomenklatur komplett'!U340),"-",'Nomenklatur komplett'!U340)</f>
        <v>-</v>
      </c>
    </row>
    <row r="341" spans="1:13" x14ac:dyDescent="0.2">
      <c r="A341" s="161">
        <f>IF(ISBLANK('Nomenklatur komplett'!V341),"-",'Nomenklatur komplett'!V341)</f>
        <v>23070002</v>
      </c>
      <c r="B341" s="188" t="str">
        <f>IF(ISBLANK('Nomenklatur komplett'!W341),"-",'Nomenklatur komplett'!W341)</f>
        <v>Fachmann/-frau Leder und Textile EFZ - Feinlederwaren</v>
      </c>
      <c r="C341" s="189">
        <f>IF(ISBLANK('Nomenklatur komplett'!X341),"-",'Nomenklatur komplett'!X341)</f>
        <v>14</v>
      </c>
      <c r="D341" s="189">
        <f>IF(ISBLANK('Nomenklatur komplett'!Y341),"-",'Nomenklatur komplett'!Y341)</f>
        <v>65</v>
      </c>
      <c r="E341" s="189">
        <f>IF(ISBLANK('Nomenklatur komplett'!Z341),"-",'Nomenklatur komplett'!Z341)</f>
        <v>1</v>
      </c>
      <c r="F341" s="189">
        <f>IF(ISBLANK('Nomenklatur komplett'!AA341),"-",'Nomenklatur komplett'!AA341)</f>
        <v>3</v>
      </c>
      <c r="G341" s="190">
        <f>IF(ISBLANK('Nomenklatur komplett'!AB341),"-",'Nomenklatur komplett'!AB341)</f>
        <v>0</v>
      </c>
      <c r="H341" s="190">
        <f>IF(ISBLANK('Nomenklatur komplett'!AC341),"-",'Nomenklatur komplett'!AC341)</f>
        <v>0</v>
      </c>
      <c r="L341" s="161" t="str">
        <f>IF(ISBLANK('Nomenklatur komplett'!T341),"-",'Nomenklatur komplett'!T341)</f>
        <v>-</v>
      </c>
      <c r="M341" s="162" t="str">
        <f>IF(ISBLANK('Nomenklatur komplett'!U341),"-",'Nomenklatur komplett'!U341)</f>
        <v>-</v>
      </c>
    </row>
    <row r="342" spans="1:13" x14ac:dyDescent="0.2">
      <c r="A342" s="161">
        <f>IF(ISBLANK('Nomenklatur komplett'!V342),"-",'Nomenklatur komplett'!V342)</f>
        <v>23070003</v>
      </c>
      <c r="B342" s="188" t="str">
        <f>IF(ISBLANK('Nomenklatur komplett'!W342),"-",'Nomenklatur komplett'!W342)</f>
        <v>Fachmann/-frau Leder und Textile EFZ - Pferdesport</v>
      </c>
      <c r="C342" s="189">
        <f>IF(ISBLANK('Nomenklatur komplett'!X342),"-",'Nomenklatur komplett'!X342)</f>
        <v>14</v>
      </c>
      <c r="D342" s="189">
        <f>IF(ISBLANK('Nomenklatur komplett'!Y342),"-",'Nomenklatur komplett'!Y342)</f>
        <v>65</v>
      </c>
      <c r="E342" s="189">
        <f>IF(ISBLANK('Nomenklatur komplett'!Z342),"-",'Nomenklatur komplett'!Z342)</f>
        <v>1</v>
      </c>
      <c r="F342" s="189">
        <f>IF(ISBLANK('Nomenklatur komplett'!AA342),"-",'Nomenklatur komplett'!AA342)</f>
        <v>3</v>
      </c>
      <c r="G342" s="190">
        <f>IF(ISBLANK('Nomenklatur komplett'!AB342),"-",'Nomenklatur komplett'!AB342)</f>
        <v>0</v>
      </c>
      <c r="H342" s="190">
        <f>IF(ISBLANK('Nomenklatur komplett'!AC342),"-",'Nomenklatur komplett'!AC342)</f>
        <v>0</v>
      </c>
      <c r="L342" s="161" t="str">
        <f>IF(ISBLANK('Nomenklatur komplett'!T342),"-",'Nomenklatur komplett'!T342)</f>
        <v>-</v>
      </c>
      <c r="M342" s="162" t="str">
        <f>IF(ISBLANK('Nomenklatur komplett'!U342),"-",'Nomenklatur komplett'!U342)</f>
        <v>-</v>
      </c>
    </row>
    <row r="343" spans="1:13" x14ac:dyDescent="0.2">
      <c r="A343" s="161">
        <f>IF(ISBLANK('Nomenklatur komplett'!V343),"-",'Nomenklatur komplett'!V343)</f>
        <v>43120000</v>
      </c>
      <c r="B343" s="188" t="str">
        <f>IF(ISBLANK('Nomenklatur komplett'!W343),"-",'Nomenklatur komplett'!W343)</f>
        <v>Fachmann/-frau Textilpflege EFZ</v>
      </c>
      <c r="C343" s="189">
        <f>IF(ISBLANK('Nomenklatur komplett'!X343),"-",'Nomenklatur komplett'!X343)</f>
        <v>14</v>
      </c>
      <c r="D343" s="189">
        <f>IF(ISBLANK('Nomenklatur komplett'!Y343),"-",'Nomenklatur komplett'!Y343)</f>
        <v>65</v>
      </c>
      <c r="E343" s="189">
        <f>IF(ISBLANK('Nomenklatur komplett'!Z343),"-",'Nomenklatur komplett'!Z343)</f>
        <v>1</v>
      </c>
      <c r="F343" s="189">
        <f>IF(ISBLANK('Nomenklatur komplett'!AA343),"-",'Nomenklatur komplett'!AA343)</f>
        <v>3</v>
      </c>
      <c r="G343" s="190">
        <f>IF(ISBLANK('Nomenklatur komplett'!AB343),"-",'Nomenklatur komplett'!AB343)</f>
        <v>0</v>
      </c>
      <c r="H343" s="190">
        <f>IF(ISBLANK('Nomenklatur komplett'!AC343),"-",'Nomenklatur komplett'!AC343)</f>
        <v>0</v>
      </c>
      <c r="L343" s="161" t="str">
        <f>IF(ISBLANK('Nomenklatur komplett'!T343),"-",'Nomenklatur komplett'!T343)</f>
        <v>-</v>
      </c>
      <c r="M343" s="162" t="str">
        <f>IF(ISBLANK('Nomenklatur komplett'!U343),"-",'Nomenklatur komplett'!U343)</f>
        <v>-</v>
      </c>
    </row>
    <row r="344" spans="1:13" x14ac:dyDescent="0.2">
      <c r="A344" s="161">
        <f>IF(ISBLANK('Nomenklatur komplett'!V344),"-",'Nomenklatur komplett'!V344)</f>
        <v>38510000</v>
      </c>
      <c r="B344" s="188" t="str">
        <f>IF(ISBLANK('Nomenklatur komplett'!W344),"-",'Nomenklatur komplett'!W344)</f>
        <v>Fachmann/-frau öffentlicher Verkehr EFZ</v>
      </c>
      <c r="C344" s="189">
        <f>IF(ISBLANK('Nomenklatur komplett'!X344),"-",'Nomenklatur komplett'!X344)</f>
        <v>14</v>
      </c>
      <c r="D344" s="189">
        <f>IF(ISBLANK('Nomenklatur komplett'!Y344),"-",'Nomenklatur komplett'!Y344)</f>
        <v>65</v>
      </c>
      <c r="E344" s="189">
        <f>IF(ISBLANK('Nomenklatur komplett'!Z344),"-",'Nomenklatur komplett'!Z344)</f>
        <v>1</v>
      </c>
      <c r="F344" s="189">
        <f>IF(ISBLANK('Nomenklatur komplett'!AA344),"-",'Nomenklatur komplett'!AA344)</f>
        <v>3</v>
      </c>
      <c r="G344" s="190">
        <f>IF(ISBLANK('Nomenklatur komplett'!AB344),"-",'Nomenklatur komplett'!AB344)</f>
        <v>0</v>
      </c>
      <c r="H344" s="190">
        <f>IF(ISBLANK('Nomenklatur komplett'!AC344),"-",'Nomenklatur komplett'!AC344)</f>
        <v>0</v>
      </c>
      <c r="L344" s="161" t="str">
        <f>IF(ISBLANK('Nomenklatur komplett'!T344),"-",'Nomenklatur komplett'!T344)</f>
        <v>-</v>
      </c>
      <c r="M344" s="162" t="str">
        <f>IF(ISBLANK('Nomenklatur komplett'!U344),"-",'Nomenklatur komplett'!U344)</f>
        <v>-</v>
      </c>
    </row>
    <row r="345" spans="1:13" x14ac:dyDescent="0.2">
      <c r="A345" s="161">
        <f>IF(ISBLANK('Nomenklatur komplett'!V345),"-",'Nomenklatur komplett'!V345)</f>
        <v>50900600</v>
      </c>
      <c r="B345" s="188" t="str">
        <f>IF(ISBLANK('Nomenklatur komplett'!W345),"-",'Nomenklatur komplett'!W345)</f>
        <v>Fahnenzeichner/in</v>
      </c>
      <c r="C345" s="189">
        <f>IF(ISBLANK('Nomenklatur komplett'!X345),"-",'Nomenklatur komplett'!X345)</f>
        <v>14</v>
      </c>
      <c r="D345" s="189">
        <f>IF(ISBLANK('Nomenklatur komplett'!Y345),"-",'Nomenklatur komplett'!Y345)</f>
        <v>65</v>
      </c>
      <c r="E345" s="189">
        <f>IF(ISBLANK('Nomenklatur komplett'!Z345),"-",'Nomenklatur komplett'!Z345)</f>
        <v>1</v>
      </c>
      <c r="F345" s="189">
        <f>IF(ISBLANK('Nomenklatur komplett'!AA345),"-",'Nomenklatur komplett'!AA345)</f>
        <v>4</v>
      </c>
      <c r="G345" s="190">
        <f>IF(ISBLANK('Nomenklatur komplett'!AB345),"-",'Nomenklatur komplett'!AB345)</f>
        <v>0</v>
      </c>
      <c r="H345" s="190">
        <f>IF(ISBLANK('Nomenklatur komplett'!AC345),"-",'Nomenklatur komplett'!AC345)</f>
        <v>99</v>
      </c>
      <c r="L345" s="161" t="str">
        <f>IF(ISBLANK('Nomenklatur komplett'!T345),"-",'Nomenklatur komplett'!T345)</f>
        <v>-</v>
      </c>
      <c r="M345" s="162" t="str">
        <f>IF(ISBLANK('Nomenklatur komplett'!U345),"-",'Nomenklatur komplett'!U345)</f>
        <v>-</v>
      </c>
    </row>
    <row r="346" spans="1:13" x14ac:dyDescent="0.2">
      <c r="A346" s="161">
        <f>IF(ISBLANK('Nomenklatur komplett'!V346),"-",'Nomenklatur komplett'!V346)</f>
        <v>27870000</v>
      </c>
      <c r="B346" s="188" t="str">
        <f>IF(ISBLANK('Nomenklatur komplett'!W346),"-",'Nomenklatur komplett'!W346)</f>
        <v>Fahrradmechaniker/in EFZ</v>
      </c>
      <c r="C346" s="189">
        <f>IF(ISBLANK('Nomenklatur komplett'!X346),"-",'Nomenklatur komplett'!X346)</f>
        <v>14</v>
      </c>
      <c r="D346" s="189">
        <f>IF(ISBLANK('Nomenklatur komplett'!Y346),"-",'Nomenklatur komplett'!Y346)</f>
        <v>65</v>
      </c>
      <c r="E346" s="189">
        <f>IF(ISBLANK('Nomenklatur komplett'!Z346),"-",'Nomenklatur komplett'!Z346)</f>
        <v>1</v>
      </c>
      <c r="F346" s="189">
        <f>IF(ISBLANK('Nomenklatur komplett'!AA346),"-",'Nomenklatur komplett'!AA346)</f>
        <v>3</v>
      </c>
      <c r="G346" s="190">
        <f>IF(ISBLANK('Nomenklatur komplett'!AB346),"-",'Nomenklatur komplett'!AB346)</f>
        <v>0</v>
      </c>
      <c r="H346" s="190">
        <f>IF(ISBLANK('Nomenklatur komplett'!AC346),"-",'Nomenklatur komplett'!AC346)</f>
        <v>0</v>
      </c>
      <c r="L346" s="161" t="str">
        <f>IF(ISBLANK('Nomenklatur komplett'!T346),"-",'Nomenklatur komplett'!T346)</f>
        <v>-</v>
      </c>
      <c r="M346" s="162" t="str">
        <f>IF(ISBLANK('Nomenklatur komplett'!U346),"-",'Nomenklatur komplett'!U346)</f>
        <v>-</v>
      </c>
    </row>
    <row r="347" spans="1:13" x14ac:dyDescent="0.2">
      <c r="A347" s="161">
        <f>IF(ISBLANK('Nomenklatur komplett'!V347),"-",'Nomenklatur komplett'!V347)</f>
        <v>27960000</v>
      </c>
      <c r="B347" s="188" t="str">
        <f>IF(ISBLANK('Nomenklatur komplett'!W347),"-",'Nomenklatur komplett'!W347)</f>
        <v>Fahrzeugschlosser/in EFZ</v>
      </c>
      <c r="C347" s="189">
        <f>IF(ISBLANK('Nomenklatur komplett'!X347),"-",'Nomenklatur komplett'!X347)</f>
        <v>14</v>
      </c>
      <c r="D347" s="189">
        <f>IF(ISBLANK('Nomenklatur komplett'!Y347),"-",'Nomenklatur komplett'!Y347)</f>
        <v>65</v>
      </c>
      <c r="E347" s="189">
        <f>IF(ISBLANK('Nomenklatur komplett'!Z347),"-",'Nomenklatur komplett'!Z347)</f>
        <v>1</v>
      </c>
      <c r="F347" s="189">
        <f>IF(ISBLANK('Nomenklatur komplett'!AA347),"-",'Nomenklatur komplett'!AA347)</f>
        <v>4</v>
      </c>
      <c r="G347" s="190">
        <f>IF(ISBLANK('Nomenklatur komplett'!AB347),"-",'Nomenklatur komplett'!AB347)</f>
        <v>0</v>
      </c>
      <c r="H347" s="190">
        <f>IF(ISBLANK('Nomenklatur komplett'!AC347),"-",'Nomenklatur komplett'!AC347)</f>
        <v>0</v>
      </c>
      <c r="L347" s="161" t="str">
        <f>IF(ISBLANK('Nomenklatur komplett'!T347),"-",'Nomenklatur komplett'!T347)</f>
        <v>-</v>
      </c>
      <c r="M347" s="162" t="str">
        <f>IF(ISBLANK('Nomenklatur komplett'!U347),"-",'Nomenklatur komplett'!U347)</f>
        <v>-</v>
      </c>
    </row>
    <row r="348" spans="1:13" x14ac:dyDescent="0.2">
      <c r="A348" s="161">
        <f>IF(ISBLANK('Nomenklatur komplett'!V348),"-",'Nomenklatur komplett'!V348)</f>
        <v>33165000</v>
      </c>
      <c r="B348" s="188" t="str">
        <f>IF(ISBLANK('Nomenklatur komplett'!W348),"-",'Nomenklatur komplett'!W348)</f>
        <v>Fassadenbauer/in EFZ</v>
      </c>
      <c r="C348" s="189">
        <f>IF(ISBLANK('Nomenklatur komplett'!X348),"-",'Nomenklatur komplett'!X348)</f>
        <v>14</v>
      </c>
      <c r="D348" s="189">
        <f>IF(ISBLANK('Nomenklatur komplett'!Y348),"-",'Nomenklatur komplett'!Y348)</f>
        <v>65</v>
      </c>
      <c r="E348" s="189">
        <f>IF(ISBLANK('Nomenklatur komplett'!Z348),"-",'Nomenklatur komplett'!Z348)</f>
        <v>1</v>
      </c>
      <c r="F348" s="189">
        <f>IF(ISBLANK('Nomenklatur komplett'!AA348),"-",'Nomenklatur komplett'!AA348)</f>
        <v>3</v>
      </c>
      <c r="G348" s="190">
        <f>IF(ISBLANK('Nomenklatur komplett'!AB348),"-",'Nomenklatur komplett'!AB348)</f>
        <v>0</v>
      </c>
      <c r="H348" s="190">
        <f>IF(ISBLANK('Nomenklatur komplett'!AC348),"-",'Nomenklatur komplett'!AC348)</f>
        <v>0</v>
      </c>
      <c r="L348" s="161" t="str">
        <f>IF(ISBLANK('Nomenklatur komplett'!T348),"-",'Nomenklatur komplett'!T348)</f>
        <v>-</v>
      </c>
      <c r="M348" s="162" t="str">
        <f>IF(ISBLANK('Nomenklatur komplett'!U348),"-",'Nomenklatur komplett'!U348)</f>
        <v>-</v>
      </c>
    </row>
    <row r="349" spans="1:13" x14ac:dyDescent="0.2">
      <c r="A349" s="161">
        <f>IF(ISBLANK('Nomenklatur komplett'!V349),"-",'Nomenklatur komplett'!V349)</f>
        <v>33166000</v>
      </c>
      <c r="B349" s="188" t="str">
        <f>IF(ISBLANK('Nomenklatur komplett'!W349),"-",'Nomenklatur komplett'!W349)</f>
        <v>Fassadenbaupraktiker/in EBA</v>
      </c>
      <c r="C349" s="189">
        <f>IF(ISBLANK('Nomenklatur komplett'!X349),"-",'Nomenklatur komplett'!X349)</f>
        <v>14</v>
      </c>
      <c r="D349" s="189">
        <f>IF(ISBLANK('Nomenklatur komplett'!Y349),"-",'Nomenklatur komplett'!Y349)</f>
        <v>65</v>
      </c>
      <c r="E349" s="189">
        <f>IF(ISBLANK('Nomenklatur komplett'!Z349),"-",'Nomenklatur komplett'!Z349)</f>
        <v>1</v>
      </c>
      <c r="F349" s="189">
        <f>IF(ISBLANK('Nomenklatur komplett'!AA349),"-",'Nomenklatur komplett'!AA349)</f>
        <v>2</v>
      </c>
      <c r="G349" s="190">
        <f>IF(ISBLANK('Nomenklatur komplett'!AB349),"-",'Nomenklatur komplett'!AB349)</f>
        <v>0</v>
      </c>
      <c r="H349" s="190">
        <f>IF(ISBLANK('Nomenklatur komplett'!AC349),"-",'Nomenklatur komplett'!AC349)</f>
        <v>0</v>
      </c>
      <c r="L349" s="161" t="str">
        <f>IF(ISBLANK('Nomenklatur komplett'!T349),"-",'Nomenklatur komplett'!T349)</f>
        <v>-</v>
      </c>
      <c r="M349" s="162" t="str">
        <f>IF(ISBLANK('Nomenklatur komplett'!U349),"-",'Nomenklatur komplett'!U349)</f>
        <v>-</v>
      </c>
    </row>
    <row r="350" spans="1:13" x14ac:dyDescent="0.2">
      <c r="A350" s="161">
        <f>IF(ISBLANK('Nomenklatur komplett'!V350),"-",'Nomenklatur komplett'!V350)</f>
        <v>26110000</v>
      </c>
      <c r="B350" s="188" t="str">
        <f>IF(ISBLANK('Nomenklatur komplett'!W350),"-",'Nomenklatur komplett'!W350)</f>
        <v>Feinwerkoptiker/in EFZ</v>
      </c>
      <c r="C350" s="189">
        <f>IF(ISBLANK('Nomenklatur komplett'!X350),"-",'Nomenklatur komplett'!X350)</f>
        <v>14</v>
      </c>
      <c r="D350" s="189">
        <f>IF(ISBLANK('Nomenklatur komplett'!Y350),"-",'Nomenklatur komplett'!Y350)</f>
        <v>65</v>
      </c>
      <c r="E350" s="189">
        <f>IF(ISBLANK('Nomenklatur komplett'!Z350),"-",'Nomenklatur komplett'!Z350)</f>
        <v>1</v>
      </c>
      <c r="F350" s="189">
        <f>IF(ISBLANK('Nomenklatur komplett'!AA350),"-",'Nomenklatur komplett'!AA350)</f>
        <v>4</v>
      </c>
      <c r="G350" s="190">
        <f>IF(ISBLANK('Nomenklatur komplett'!AB350),"-",'Nomenklatur komplett'!AB350)</f>
        <v>0</v>
      </c>
      <c r="H350" s="190">
        <f>IF(ISBLANK('Nomenklatur komplett'!AC350),"-",'Nomenklatur komplett'!AC350)</f>
        <v>0</v>
      </c>
      <c r="L350" s="161" t="str">
        <f>IF(ISBLANK('Nomenklatur komplett'!T350),"-",'Nomenklatur komplett'!T350)</f>
        <v>-</v>
      </c>
      <c r="M350" s="162" t="str">
        <f>IF(ISBLANK('Nomenklatur komplett'!U350),"-",'Nomenklatur komplett'!U350)</f>
        <v>-</v>
      </c>
    </row>
    <row r="351" spans="1:13" x14ac:dyDescent="0.2">
      <c r="A351" s="161">
        <f>IF(ISBLANK('Nomenklatur komplett'!V351),"-",'Nomenklatur komplett'!V351)</f>
        <v>16541000</v>
      </c>
      <c r="B351" s="188" t="str">
        <f>IF(ISBLANK('Nomenklatur komplett'!W351),"-",'Nomenklatur komplett'!W351)</f>
        <v>Fleischfachassistent/in EBA (ab 2017)</v>
      </c>
      <c r="C351" s="189">
        <f>IF(ISBLANK('Nomenklatur komplett'!X351),"-",'Nomenklatur komplett'!X351)</f>
        <v>14</v>
      </c>
      <c r="D351" s="189">
        <f>IF(ISBLANK('Nomenklatur komplett'!Y351),"-",'Nomenklatur komplett'!Y351)</f>
        <v>65</v>
      </c>
      <c r="E351" s="189">
        <f>IF(ISBLANK('Nomenklatur komplett'!Z351),"-",'Nomenklatur komplett'!Z351)</f>
        <v>1</v>
      </c>
      <c r="F351" s="189">
        <f>IF(ISBLANK('Nomenklatur komplett'!AA351),"-",'Nomenklatur komplett'!AA351)</f>
        <v>2</v>
      </c>
      <c r="G351" s="190">
        <f>IF(ISBLANK('Nomenklatur komplett'!AB351),"-",'Nomenklatur komplett'!AB351)</f>
        <v>0</v>
      </c>
      <c r="H351" s="190">
        <f>IF(ISBLANK('Nomenklatur komplett'!AC351),"-",'Nomenklatur komplett'!AC351)</f>
        <v>0</v>
      </c>
      <c r="L351" s="161" t="str">
        <f>IF(ISBLANK('Nomenklatur komplett'!T351),"-",'Nomenklatur komplett'!T351)</f>
        <v>-</v>
      </c>
      <c r="M351" s="162" t="str">
        <f>IF(ISBLANK('Nomenklatur komplett'!U351),"-",'Nomenklatur komplett'!U351)</f>
        <v>-</v>
      </c>
    </row>
    <row r="352" spans="1:13" x14ac:dyDescent="0.2">
      <c r="A352" s="161">
        <f>IF(ISBLANK('Nomenklatur komplett'!V352),"-",'Nomenklatur komplett'!V352)</f>
        <v>16560000</v>
      </c>
      <c r="B352" s="188" t="str">
        <f>IF(ISBLANK('Nomenklatur komplett'!W352),"-",'Nomenklatur komplett'!W352)</f>
        <v>Fleischfachmann/-frau EFZ</v>
      </c>
      <c r="C352" s="189">
        <f>IF(ISBLANK('Nomenklatur komplett'!X352),"-",'Nomenklatur komplett'!X352)</f>
        <v>14</v>
      </c>
      <c r="D352" s="189">
        <f>IF(ISBLANK('Nomenklatur komplett'!Y352),"-",'Nomenklatur komplett'!Y352)</f>
        <v>65</v>
      </c>
      <c r="E352" s="189">
        <f>IF(ISBLANK('Nomenklatur komplett'!Z352),"-",'Nomenklatur komplett'!Z352)</f>
        <v>1</v>
      </c>
      <c r="F352" s="189">
        <f>IF(ISBLANK('Nomenklatur komplett'!AA352),"-",'Nomenklatur komplett'!AA352)</f>
        <v>3</v>
      </c>
      <c r="G352" s="190">
        <f>IF(ISBLANK('Nomenklatur komplett'!AB352),"-",'Nomenklatur komplett'!AB352)</f>
        <v>0</v>
      </c>
      <c r="H352" s="190">
        <f>IF(ISBLANK('Nomenklatur komplett'!AC352),"-",'Nomenklatur komplett'!AC352)</f>
        <v>0</v>
      </c>
      <c r="L352" s="161" t="str">
        <f>IF(ISBLANK('Nomenklatur komplett'!T352),"-",'Nomenklatur komplett'!T352)</f>
        <v>-</v>
      </c>
      <c r="M352" s="162" t="str">
        <f>IF(ISBLANK('Nomenklatur komplett'!U352),"-",'Nomenklatur komplett'!U352)</f>
        <v>-</v>
      </c>
    </row>
    <row r="353" spans="1:13" x14ac:dyDescent="0.2">
      <c r="A353" s="161">
        <f>IF(ISBLANK('Nomenklatur komplett'!V353),"-",'Nomenklatur komplett'!V353)</f>
        <v>16560003</v>
      </c>
      <c r="B353" s="188" t="str">
        <f>IF(ISBLANK('Nomenklatur komplett'!W353),"-",'Nomenklatur komplett'!W353)</f>
        <v>Fleischfachmann/-frau EFZ - Feinkost und Veredelung</v>
      </c>
      <c r="C353" s="189">
        <f>IF(ISBLANK('Nomenklatur komplett'!X353),"-",'Nomenklatur komplett'!X353)</f>
        <v>14</v>
      </c>
      <c r="D353" s="189">
        <f>IF(ISBLANK('Nomenklatur komplett'!Y353),"-",'Nomenklatur komplett'!Y353)</f>
        <v>65</v>
      </c>
      <c r="E353" s="189">
        <f>IF(ISBLANK('Nomenklatur komplett'!Z353),"-",'Nomenklatur komplett'!Z353)</f>
        <v>1</v>
      </c>
      <c r="F353" s="189">
        <f>IF(ISBLANK('Nomenklatur komplett'!AA353),"-",'Nomenklatur komplett'!AA353)</f>
        <v>3</v>
      </c>
      <c r="G353" s="190">
        <f>IF(ISBLANK('Nomenklatur komplett'!AB353),"-",'Nomenklatur komplett'!AB353)</f>
        <v>0</v>
      </c>
      <c r="H353" s="190">
        <f>IF(ISBLANK('Nomenklatur komplett'!AC353),"-",'Nomenklatur komplett'!AC353)</f>
        <v>0</v>
      </c>
      <c r="L353" s="161" t="str">
        <f>IF(ISBLANK('Nomenklatur komplett'!T353),"-",'Nomenklatur komplett'!T353)</f>
        <v>-</v>
      </c>
      <c r="M353" s="162" t="str">
        <f>IF(ISBLANK('Nomenklatur komplett'!U353),"-",'Nomenklatur komplett'!U353)</f>
        <v>-</v>
      </c>
    </row>
    <row r="354" spans="1:13" x14ac:dyDescent="0.2">
      <c r="A354" s="161">
        <f>IF(ISBLANK('Nomenklatur komplett'!V354),"-",'Nomenklatur komplett'!V354)</f>
        <v>16560001</v>
      </c>
      <c r="B354" s="188" t="str">
        <f>IF(ISBLANK('Nomenklatur komplett'!W354),"-",'Nomenklatur komplett'!W354)</f>
        <v>Fleischfachmann/-frau EFZ - Gewinnung</v>
      </c>
      <c r="C354" s="189">
        <f>IF(ISBLANK('Nomenklatur komplett'!X354),"-",'Nomenklatur komplett'!X354)</f>
        <v>14</v>
      </c>
      <c r="D354" s="189">
        <f>IF(ISBLANK('Nomenklatur komplett'!Y354),"-",'Nomenklatur komplett'!Y354)</f>
        <v>65</v>
      </c>
      <c r="E354" s="189">
        <f>IF(ISBLANK('Nomenklatur komplett'!Z354),"-",'Nomenklatur komplett'!Z354)</f>
        <v>1</v>
      </c>
      <c r="F354" s="189">
        <f>IF(ISBLANK('Nomenklatur komplett'!AA354),"-",'Nomenklatur komplett'!AA354)</f>
        <v>3</v>
      </c>
      <c r="G354" s="190">
        <f>IF(ISBLANK('Nomenklatur komplett'!AB354),"-",'Nomenklatur komplett'!AB354)</f>
        <v>0</v>
      </c>
      <c r="H354" s="190">
        <f>IF(ISBLANK('Nomenklatur komplett'!AC354),"-",'Nomenklatur komplett'!AC354)</f>
        <v>0</v>
      </c>
      <c r="L354" s="161" t="str">
        <f>IF(ISBLANK('Nomenklatur komplett'!T354),"-",'Nomenklatur komplett'!T354)</f>
        <v>-</v>
      </c>
      <c r="M354" s="162" t="str">
        <f>IF(ISBLANK('Nomenklatur komplett'!U354),"-",'Nomenklatur komplett'!U354)</f>
        <v>-</v>
      </c>
    </row>
    <row r="355" spans="1:13" x14ac:dyDescent="0.2">
      <c r="A355" s="161">
        <f>IF(ISBLANK('Nomenklatur komplett'!V355),"-",'Nomenklatur komplett'!V355)</f>
        <v>16560002</v>
      </c>
      <c r="B355" s="188" t="str">
        <f>IF(ISBLANK('Nomenklatur komplett'!W355),"-",'Nomenklatur komplett'!W355)</f>
        <v>Fleischfachmann/-frau EFZ - Verarbeitung</v>
      </c>
      <c r="C355" s="189">
        <f>IF(ISBLANK('Nomenklatur komplett'!X355),"-",'Nomenklatur komplett'!X355)</f>
        <v>14</v>
      </c>
      <c r="D355" s="189">
        <f>IF(ISBLANK('Nomenklatur komplett'!Y355),"-",'Nomenklatur komplett'!Y355)</f>
        <v>65</v>
      </c>
      <c r="E355" s="189">
        <f>IF(ISBLANK('Nomenklatur komplett'!Z355),"-",'Nomenklatur komplett'!Z355)</f>
        <v>1</v>
      </c>
      <c r="F355" s="189">
        <f>IF(ISBLANK('Nomenklatur komplett'!AA355),"-",'Nomenklatur komplett'!AA355)</f>
        <v>3</v>
      </c>
      <c r="G355" s="190">
        <f>IF(ISBLANK('Nomenklatur komplett'!AB355),"-",'Nomenklatur komplett'!AB355)</f>
        <v>0</v>
      </c>
      <c r="H355" s="190">
        <f>IF(ISBLANK('Nomenklatur komplett'!AC355),"-",'Nomenklatur komplett'!AC355)</f>
        <v>0</v>
      </c>
      <c r="L355" s="161" t="str">
        <f>IF(ISBLANK('Nomenklatur komplett'!T355),"-",'Nomenklatur komplett'!T355)</f>
        <v>-</v>
      </c>
      <c r="M355" s="162" t="str">
        <f>IF(ISBLANK('Nomenklatur komplett'!U355),"-",'Nomenklatur komplett'!U355)</f>
        <v>-</v>
      </c>
    </row>
    <row r="356" spans="1:13" x14ac:dyDescent="0.2">
      <c r="A356" s="161">
        <f>IF(ISBLANK('Nomenklatur komplett'!V356),"-",'Nomenklatur komplett'!V356)</f>
        <v>20210000</v>
      </c>
      <c r="B356" s="188" t="str">
        <f>IF(ISBLANK('Nomenklatur komplett'!W356),"-",'Nomenklatur komplett'!W356)</f>
        <v>Flexodrucker/in EFZ</v>
      </c>
      <c r="C356" s="189">
        <f>IF(ISBLANK('Nomenklatur komplett'!X356),"-",'Nomenklatur komplett'!X356)</f>
        <v>14</v>
      </c>
      <c r="D356" s="189">
        <f>IF(ISBLANK('Nomenklatur komplett'!Y356),"-",'Nomenklatur komplett'!Y356)</f>
        <v>65</v>
      </c>
      <c r="E356" s="189">
        <f>IF(ISBLANK('Nomenklatur komplett'!Z356),"-",'Nomenklatur komplett'!Z356)</f>
        <v>1</v>
      </c>
      <c r="F356" s="189">
        <f>IF(ISBLANK('Nomenklatur komplett'!AA356),"-",'Nomenklatur komplett'!AA356)</f>
        <v>3</v>
      </c>
      <c r="G356" s="190">
        <f>IF(ISBLANK('Nomenklatur komplett'!AB356),"-",'Nomenklatur komplett'!AB356)</f>
        <v>0</v>
      </c>
      <c r="H356" s="190">
        <f>IF(ISBLANK('Nomenklatur komplett'!AC356),"-",'Nomenklatur komplett'!AC356)</f>
        <v>0</v>
      </c>
      <c r="L356" s="161" t="str">
        <f>IF(ISBLANK('Nomenklatur komplett'!T356),"-",'Nomenklatur komplett'!T356)</f>
        <v>-</v>
      </c>
      <c r="M356" s="162" t="str">
        <f>IF(ISBLANK('Nomenklatur komplett'!U356),"-",'Nomenklatur komplett'!U356)</f>
        <v>-</v>
      </c>
    </row>
    <row r="357" spans="1:13" x14ac:dyDescent="0.2">
      <c r="A357" s="161">
        <f>IF(ISBLANK('Nomenklatur komplett'!V357),"-",'Nomenklatur komplett'!V357)</f>
        <v>13136000</v>
      </c>
      <c r="B357" s="188" t="str">
        <f>IF(ISBLANK('Nomenklatur komplett'!W357),"-",'Nomenklatur komplett'!W357)</f>
        <v>Florist/in (Lullier)</v>
      </c>
      <c r="C357" s="189">
        <f>IF(ISBLANK('Nomenklatur komplett'!X357),"-",'Nomenklatur komplett'!X357)</f>
        <v>14</v>
      </c>
      <c r="D357" s="189">
        <f>IF(ISBLANK('Nomenklatur komplett'!Y357),"-",'Nomenklatur komplett'!Y357)</f>
        <v>65</v>
      </c>
      <c r="E357" s="189">
        <f>IF(ISBLANK('Nomenklatur komplett'!Z357),"-",'Nomenklatur komplett'!Z357)</f>
        <v>1</v>
      </c>
      <c r="F357" s="189">
        <f>IF(ISBLANK('Nomenklatur komplett'!AA357),"-",'Nomenklatur komplett'!AA357)</f>
        <v>4</v>
      </c>
      <c r="G357" s="190">
        <f>IF(ISBLANK('Nomenklatur komplett'!AB357),"-",'Nomenklatur komplett'!AB357)</f>
        <v>0</v>
      </c>
      <c r="H357" s="190">
        <f>IF(ISBLANK('Nomenklatur komplett'!AC357),"-",'Nomenklatur komplett'!AC357)</f>
        <v>0</v>
      </c>
      <c r="L357" s="161" t="str">
        <f>IF(ISBLANK('Nomenklatur komplett'!T357),"-",'Nomenklatur komplett'!T357)</f>
        <v>-</v>
      </c>
      <c r="M357" s="162" t="str">
        <f>IF(ISBLANK('Nomenklatur komplett'!U357),"-",'Nomenklatur komplett'!U357)</f>
        <v>-</v>
      </c>
    </row>
    <row r="358" spans="1:13" x14ac:dyDescent="0.2">
      <c r="A358" s="161">
        <f>IF(ISBLANK('Nomenklatur komplett'!V358),"-",'Nomenklatur komplett'!V358)</f>
        <v>13135000</v>
      </c>
      <c r="B358" s="188" t="str">
        <f>IF(ISBLANK('Nomenklatur komplett'!W358),"-",'Nomenklatur komplett'!W358)</f>
        <v>Florist/in EBA</v>
      </c>
      <c r="C358" s="189">
        <f>IF(ISBLANK('Nomenklatur komplett'!X358),"-",'Nomenklatur komplett'!X358)</f>
        <v>14</v>
      </c>
      <c r="D358" s="189">
        <f>IF(ISBLANK('Nomenklatur komplett'!Y358),"-",'Nomenklatur komplett'!Y358)</f>
        <v>65</v>
      </c>
      <c r="E358" s="189">
        <f>IF(ISBLANK('Nomenklatur komplett'!Z358),"-",'Nomenklatur komplett'!Z358)</f>
        <v>1</v>
      </c>
      <c r="F358" s="189">
        <f>IF(ISBLANK('Nomenklatur komplett'!AA358),"-",'Nomenklatur komplett'!AA358)</f>
        <v>2</v>
      </c>
      <c r="G358" s="190">
        <f>IF(ISBLANK('Nomenklatur komplett'!AB358),"-",'Nomenklatur komplett'!AB358)</f>
        <v>0</v>
      </c>
      <c r="H358" s="190">
        <f>IF(ISBLANK('Nomenklatur komplett'!AC358),"-",'Nomenklatur komplett'!AC358)</f>
        <v>0</v>
      </c>
      <c r="L358" s="161" t="str">
        <f>IF(ISBLANK('Nomenklatur komplett'!T358),"-",'Nomenklatur komplett'!T358)</f>
        <v>-</v>
      </c>
      <c r="M358" s="162" t="str">
        <f>IF(ISBLANK('Nomenklatur komplett'!U358),"-",'Nomenklatur komplett'!U358)</f>
        <v>-</v>
      </c>
    </row>
    <row r="359" spans="1:13" x14ac:dyDescent="0.2">
      <c r="A359" s="161">
        <f>IF(ISBLANK('Nomenklatur komplett'!V359),"-",'Nomenklatur komplett'!V359)</f>
        <v>13130000</v>
      </c>
      <c r="B359" s="188" t="str">
        <f>IF(ISBLANK('Nomenklatur komplett'!W359),"-",'Nomenklatur komplett'!W359)</f>
        <v>Florist/in EFZ</v>
      </c>
      <c r="C359" s="189">
        <f>IF(ISBLANK('Nomenklatur komplett'!X359),"-",'Nomenklatur komplett'!X359)</f>
        <v>14</v>
      </c>
      <c r="D359" s="189">
        <f>IF(ISBLANK('Nomenklatur komplett'!Y359),"-",'Nomenklatur komplett'!Y359)</f>
        <v>65</v>
      </c>
      <c r="E359" s="189">
        <f>IF(ISBLANK('Nomenklatur komplett'!Z359),"-",'Nomenklatur komplett'!Z359)</f>
        <v>1</v>
      </c>
      <c r="F359" s="189">
        <f>IF(ISBLANK('Nomenklatur komplett'!AA359),"-",'Nomenklatur komplett'!AA359)</f>
        <v>3</v>
      </c>
      <c r="G359" s="190">
        <f>IF(ISBLANK('Nomenklatur komplett'!AB359),"-",'Nomenklatur komplett'!AB359)</f>
        <v>0</v>
      </c>
      <c r="H359" s="190">
        <f>IF(ISBLANK('Nomenklatur komplett'!AC359),"-",'Nomenklatur komplett'!AC359)</f>
        <v>0</v>
      </c>
      <c r="L359" s="161" t="str">
        <f>IF(ISBLANK('Nomenklatur komplett'!T359),"-",'Nomenklatur komplett'!T359)</f>
        <v>-</v>
      </c>
      <c r="M359" s="162" t="str">
        <f>IF(ISBLANK('Nomenklatur komplett'!U359),"-",'Nomenklatur komplett'!U359)</f>
        <v>-</v>
      </c>
    </row>
    <row r="360" spans="1:13" x14ac:dyDescent="0.2">
      <c r="A360" s="161">
        <f>IF(ISBLANK('Nomenklatur komplett'!V360),"-",'Nomenklatur komplett'!V360)</f>
        <v>19110000</v>
      </c>
      <c r="B360" s="188" t="str">
        <f>IF(ISBLANK('Nomenklatur komplett'!W360),"-",'Nomenklatur komplett'!W360)</f>
        <v>Formenbauer/in EFZ</v>
      </c>
      <c r="C360" s="189">
        <f>IF(ISBLANK('Nomenklatur komplett'!X360),"-",'Nomenklatur komplett'!X360)</f>
        <v>14</v>
      </c>
      <c r="D360" s="189">
        <f>IF(ISBLANK('Nomenklatur komplett'!Y360),"-",'Nomenklatur komplett'!Y360)</f>
        <v>65</v>
      </c>
      <c r="E360" s="189">
        <f>IF(ISBLANK('Nomenklatur komplett'!Z360),"-",'Nomenklatur komplett'!Z360)</f>
        <v>1</v>
      </c>
      <c r="F360" s="189">
        <f>IF(ISBLANK('Nomenklatur komplett'!AA360),"-",'Nomenklatur komplett'!AA360)</f>
        <v>4</v>
      </c>
      <c r="G360" s="190">
        <f>IF(ISBLANK('Nomenklatur komplett'!AB360),"-",'Nomenklatur komplett'!AB360)</f>
        <v>0</v>
      </c>
      <c r="H360" s="190">
        <f>IF(ISBLANK('Nomenklatur komplett'!AC360),"-",'Nomenklatur komplett'!AC360)</f>
        <v>0</v>
      </c>
      <c r="L360" s="161" t="str">
        <f>IF(ISBLANK('Nomenklatur komplett'!T360),"-",'Nomenklatur komplett'!T360)</f>
        <v>-</v>
      </c>
      <c r="M360" s="162" t="str">
        <f>IF(ISBLANK('Nomenklatur komplett'!U360),"-",'Nomenklatur komplett'!U360)</f>
        <v>-</v>
      </c>
    </row>
    <row r="361" spans="1:13" x14ac:dyDescent="0.2">
      <c r="A361" s="161">
        <f>IF(ISBLANK('Nomenklatur komplett'!V361),"-",'Nomenklatur komplett'!V361)</f>
        <v>19120000</v>
      </c>
      <c r="B361" s="188" t="str">
        <f>IF(ISBLANK('Nomenklatur komplett'!W361),"-",'Nomenklatur komplett'!W361)</f>
        <v>Formenpraktiker/in EBA</v>
      </c>
      <c r="C361" s="189">
        <f>IF(ISBLANK('Nomenklatur komplett'!X361),"-",'Nomenklatur komplett'!X361)</f>
        <v>14</v>
      </c>
      <c r="D361" s="189">
        <f>IF(ISBLANK('Nomenklatur komplett'!Y361),"-",'Nomenklatur komplett'!Y361)</f>
        <v>65</v>
      </c>
      <c r="E361" s="189">
        <f>IF(ISBLANK('Nomenklatur komplett'!Z361),"-",'Nomenklatur komplett'!Z361)</f>
        <v>1</v>
      </c>
      <c r="F361" s="189">
        <f>IF(ISBLANK('Nomenklatur komplett'!AA361),"-",'Nomenklatur komplett'!AA361)</f>
        <v>2</v>
      </c>
      <c r="G361" s="190">
        <f>IF(ISBLANK('Nomenklatur komplett'!AB361),"-",'Nomenklatur komplett'!AB361)</f>
        <v>0</v>
      </c>
      <c r="H361" s="190">
        <f>IF(ISBLANK('Nomenklatur komplett'!AC361),"-",'Nomenklatur komplett'!AC361)</f>
        <v>0</v>
      </c>
      <c r="L361" s="161" t="str">
        <f>IF(ISBLANK('Nomenklatur komplett'!T361),"-",'Nomenklatur komplett'!T361)</f>
        <v>-</v>
      </c>
      <c r="M361" s="162" t="str">
        <f>IF(ISBLANK('Nomenklatur komplett'!U361),"-",'Nomenklatur komplett'!U361)</f>
        <v>-</v>
      </c>
    </row>
    <row r="362" spans="1:13" x14ac:dyDescent="0.2">
      <c r="A362" s="161">
        <f>IF(ISBLANK('Nomenklatur komplett'!V362),"-",'Nomenklatur komplett'!V362)</f>
        <v>15040000</v>
      </c>
      <c r="B362" s="188" t="str">
        <f>IF(ISBLANK('Nomenklatur komplett'!W362),"-",'Nomenklatur komplett'!W362)</f>
        <v>Forstarbeiter/in</v>
      </c>
      <c r="C362" s="189">
        <f>IF(ISBLANK('Nomenklatur komplett'!X362),"-",'Nomenklatur komplett'!X362)</f>
        <v>14</v>
      </c>
      <c r="D362" s="189">
        <f>IF(ISBLANK('Nomenklatur komplett'!Y362),"-",'Nomenklatur komplett'!Y362)</f>
        <v>65</v>
      </c>
      <c r="E362" s="189">
        <f>IF(ISBLANK('Nomenklatur komplett'!Z362),"-",'Nomenklatur komplett'!Z362)</f>
        <v>1</v>
      </c>
      <c r="F362" s="189">
        <f>IF(ISBLANK('Nomenklatur komplett'!AA362),"-",'Nomenklatur komplett'!AA362)</f>
        <v>2</v>
      </c>
      <c r="G362" s="190">
        <f>IF(ISBLANK('Nomenklatur komplett'!AB362),"-",'Nomenklatur komplett'!AB362)</f>
        <v>0</v>
      </c>
      <c r="H362" s="190">
        <f>IF(ISBLANK('Nomenklatur komplett'!AC362),"-",'Nomenklatur komplett'!AC362)</f>
        <v>0</v>
      </c>
      <c r="L362" s="161" t="str">
        <f>IF(ISBLANK('Nomenklatur komplett'!T362),"-",'Nomenklatur komplett'!T362)</f>
        <v>-</v>
      </c>
      <c r="M362" s="162" t="str">
        <f>IF(ISBLANK('Nomenklatur komplett'!U362),"-",'Nomenklatur komplett'!U362)</f>
        <v>-</v>
      </c>
    </row>
    <row r="363" spans="1:13" x14ac:dyDescent="0.2">
      <c r="A363" s="161">
        <f>IF(ISBLANK('Nomenklatur komplett'!V363),"-",'Nomenklatur komplett'!V363)</f>
        <v>15045000</v>
      </c>
      <c r="B363" s="188" t="str">
        <f>IF(ISBLANK('Nomenklatur komplett'!W363),"-",'Nomenklatur komplett'!W363)</f>
        <v>Forstpraktiker/in EBA</v>
      </c>
      <c r="C363" s="189">
        <f>IF(ISBLANK('Nomenklatur komplett'!X363),"-",'Nomenklatur komplett'!X363)</f>
        <v>14</v>
      </c>
      <c r="D363" s="189">
        <f>IF(ISBLANK('Nomenklatur komplett'!Y363),"-",'Nomenklatur komplett'!Y363)</f>
        <v>65</v>
      </c>
      <c r="E363" s="189">
        <f>IF(ISBLANK('Nomenklatur komplett'!Z363),"-",'Nomenklatur komplett'!Z363)</f>
        <v>1</v>
      </c>
      <c r="F363" s="189">
        <f>IF(ISBLANK('Nomenklatur komplett'!AA363),"-",'Nomenklatur komplett'!AA363)</f>
        <v>2</v>
      </c>
      <c r="G363" s="190">
        <f>IF(ISBLANK('Nomenklatur komplett'!AB363),"-",'Nomenklatur komplett'!AB363)</f>
        <v>0</v>
      </c>
      <c r="H363" s="190">
        <f>IF(ISBLANK('Nomenklatur komplett'!AC363),"-",'Nomenklatur komplett'!AC363)</f>
        <v>0</v>
      </c>
      <c r="L363" s="161" t="str">
        <f>IF(ISBLANK('Nomenklatur komplett'!T363),"-",'Nomenklatur komplett'!T363)</f>
        <v>-</v>
      </c>
      <c r="M363" s="162" t="str">
        <f>IF(ISBLANK('Nomenklatur komplett'!U363),"-",'Nomenklatur komplett'!U363)</f>
        <v>-</v>
      </c>
    </row>
    <row r="364" spans="1:13" x14ac:dyDescent="0.2">
      <c r="A364" s="161">
        <f>IF(ISBLANK('Nomenklatur komplett'!V364),"-",'Nomenklatur komplett'!V364)</f>
        <v>15051000</v>
      </c>
      <c r="B364" s="188" t="str">
        <f>IF(ISBLANK('Nomenklatur komplett'!W364),"-",'Nomenklatur komplett'!W364)</f>
        <v>Forstwart/in EFZ</v>
      </c>
      <c r="C364" s="189">
        <f>IF(ISBLANK('Nomenklatur komplett'!X364),"-",'Nomenklatur komplett'!X364)</f>
        <v>14</v>
      </c>
      <c r="D364" s="189">
        <f>IF(ISBLANK('Nomenklatur komplett'!Y364),"-",'Nomenklatur komplett'!Y364)</f>
        <v>65</v>
      </c>
      <c r="E364" s="189">
        <f>IF(ISBLANK('Nomenklatur komplett'!Z364),"-",'Nomenklatur komplett'!Z364)</f>
        <v>1</v>
      </c>
      <c r="F364" s="189">
        <f>IF(ISBLANK('Nomenklatur komplett'!AA364),"-",'Nomenklatur komplett'!AA364)</f>
        <v>3</v>
      </c>
      <c r="G364" s="190">
        <f>IF(ISBLANK('Nomenklatur komplett'!AB364),"-",'Nomenklatur komplett'!AB364)</f>
        <v>0</v>
      </c>
      <c r="H364" s="190">
        <f>IF(ISBLANK('Nomenklatur komplett'!AC364),"-",'Nomenklatur komplett'!AC364)</f>
        <v>0</v>
      </c>
      <c r="L364" s="161" t="str">
        <f>IF(ISBLANK('Nomenklatur komplett'!T364),"-",'Nomenklatur komplett'!T364)</f>
        <v>-</v>
      </c>
      <c r="M364" s="162" t="str">
        <f>IF(ISBLANK('Nomenklatur komplett'!U364),"-",'Nomenklatur komplett'!U364)</f>
        <v>-</v>
      </c>
    </row>
    <row r="365" spans="1:13" x14ac:dyDescent="0.2">
      <c r="A365" s="161">
        <f>IF(ISBLANK('Nomenklatur komplett'!V365),"-",'Nomenklatur komplett'!V365)</f>
        <v>21320013</v>
      </c>
      <c r="B365" s="188" t="str">
        <f>IF(ISBLANK('Nomenklatur komplett'!W365),"-",'Nomenklatur komplett'!W365)</f>
        <v>Fotofachmann/-frau EFZ - Beratung und Verkauf</v>
      </c>
      <c r="C365" s="189">
        <f>IF(ISBLANK('Nomenklatur komplett'!X365),"-",'Nomenklatur komplett'!X365)</f>
        <v>14</v>
      </c>
      <c r="D365" s="189">
        <f>IF(ISBLANK('Nomenklatur komplett'!Y365),"-",'Nomenklatur komplett'!Y365)</f>
        <v>65</v>
      </c>
      <c r="E365" s="189">
        <f>IF(ISBLANK('Nomenklatur komplett'!Z365),"-",'Nomenklatur komplett'!Z365)</f>
        <v>1</v>
      </c>
      <c r="F365" s="189">
        <f>IF(ISBLANK('Nomenklatur komplett'!AA365),"-",'Nomenklatur komplett'!AA365)</f>
        <v>3</v>
      </c>
      <c r="G365" s="190">
        <f>IF(ISBLANK('Nomenklatur komplett'!AB365),"-",'Nomenklatur komplett'!AB365)</f>
        <v>0</v>
      </c>
      <c r="H365" s="190">
        <f>IF(ISBLANK('Nomenklatur komplett'!AC365),"-",'Nomenklatur komplett'!AC365)</f>
        <v>0</v>
      </c>
      <c r="L365" s="161" t="str">
        <f>IF(ISBLANK('Nomenklatur komplett'!T365),"-",'Nomenklatur komplett'!T365)</f>
        <v>-</v>
      </c>
      <c r="M365" s="162" t="str">
        <f>IF(ISBLANK('Nomenklatur komplett'!U365),"-",'Nomenklatur komplett'!U365)</f>
        <v>-</v>
      </c>
    </row>
    <row r="366" spans="1:13" x14ac:dyDescent="0.2">
      <c r="A366" s="161">
        <f>IF(ISBLANK('Nomenklatur komplett'!V366),"-",'Nomenklatur komplett'!V366)</f>
        <v>21320012</v>
      </c>
      <c r="B366" s="188" t="str">
        <f>IF(ISBLANK('Nomenklatur komplett'!W366),"-",'Nomenklatur komplett'!W366)</f>
        <v>Fotofachmann/-frau EFZ - Finishing</v>
      </c>
      <c r="C366" s="189">
        <f>IF(ISBLANK('Nomenklatur komplett'!X366),"-",'Nomenklatur komplett'!X366)</f>
        <v>14</v>
      </c>
      <c r="D366" s="189">
        <f>IF(ISBLANK('Nomenklatur komplett'!Y366),"-",'Nomenklatur komplett'!Y366)</f>
        <v>65</v>
      </c>
      <c r="E366" s="189">
        <f>IF(ISBLANK('Nomenklatur komplett'!Z366),"-",'Nomenklatur komplett'!Z366)</f>
        <v>1</v>
      </c>
      <c r="F366" s="189">
        <f>IF(ISBLANK('Nomenklatur komplett'!AA366),"-",'Nomenklatur komplett'!AA366)</f>
        <v>3</v>
      </c>
      <c r="G366" s="190">
        <f>IF(ISBLANK('Nomenklatur komplett'!AB366),"-",'Nomenklatur komplett'!AB366)</f>
        <v>0</v>
      </c>
      <c r="H366" s="190">
        <f>IF(ISBLANK('Nomenklatur komplett'!AC366),"-",'Nomenklatur komplett'!AC366)</f>
        <v>0</v>
      </c>
      <c r="L366" s="161" t="str">
        <f>IF(ISBLANK('Nomenklatur komplett'!T366),"-",'Nomenklatur komplett'!T366)</f>
        <v>-</v>
      </c>
      <c r="M366" s="162" t="str">
        <f>IF(ISBLANK('Nomenklatur komplett'!U366),"-",'Nomenklatur komplett'!U366)</f>
        <v>-</v>
      </c>
    </row>
    <row r="367" spans="1:13" x14ac:dyDescent="0.2">
      <c r="A367" s="161">
        <f>IF(ISBLANK('Nomenklatur komplett'!V367),"-",'Nomenklatur komplett'!V367)</f>
        <v>21320011</v>
      </c>
      <c r="B367" s="188" t="str">
        <f>IF(ISBLANK('Nomenklatur komplett'!W367),"-",'Nomenklatur komplett'!W367)</f>
        <v>Fotofachmann/-frau EFZ - Fotografie</v>
      </c>
      <c r="C367" s="189">
        <f>IF(ISBLANK('Nomenklatur komplett'!X367),"-",'Nomenklatur komplett'!X367)</f>
        <v>14</v>
      </c>
      <c r="D367" s="189">
        <f>IF(ISBLANK('Nomenklatur komplett'!Y367),"-",'Nomenklatur komplett'!Y367)</f>
        <v>65</v>
      </c>
      <c r="E367" s="189">
        <f>IF(ISBLANK('Nomenklatur komplett'!Z367),"-",'Nomenklatur komplett'!Z367)</f>
        <v>1</v>
      </c>
      <c r="F367" s="189">
        <f>IF(ISBLANK('Nomenklatur komplett'!AA367),"-",'Nomenklatur komplett'!AA367)</f>
        <v>3</v>
      </c>
      <c r="G367" s="190">
        <f>IF(ISBLANK('Nomenklatur komplett'!AB367),"-",'Nomenklatur komplett'!AB367)</f>
        <v>0</v>
      </c>
      <c r="H367" s="190">
        <f>IF(ISBLANK('Nomenklatur komplett'!AC367),"-",'Nomenklatur komplett'!AC367)</f>
        <v>0</v>
      </c>
      <c r="L367" s="161" t="str">
        <f>IF(ISBLANK('Nomenklatur komplett'!T367),"-",'Nomenklatur komplett'!T367)</f>
        <v>-</v>
      </c>
      <c r="M367" s="162" t="str">
        <f>IF(ISBLANK('Nomenklatur komplett'!U367),"-",'Nomenklatur komplett'!U367)</f>
        <v>-</v>
      </c>
    </row>
    <row r="368" spans="1:13" x14ac:dyDescent="0.2">
      <c r="A368" s="161">
        <f>IF(ISBLANK('Nomenklatur komplett'!V368),"-",'Nomenklatur komplett'!V368)</f>
        <v>21320099</v>
      </c>
      <c r="B368" s="188" t="str">
        <f>IF(ISBLANK('Nomenklatur komplett'!W368),"-",'Nomenklatur komplett'!W368)</f>
        <v>Fotofachmann/-frau EFZ - Ohne nähere Angaben</v>
      </c>
      <c r="C368" s="189">
        <f>IF(ISBLANK('Nomenklatur komplett'!X368),"-",'Nomenklatur komplett'!X368)</f>
        <v>14</v>
      </c>
      <c r="D368" s="189">
        <f>IF(ISBLANK('Nomenklatur komplett'!Y368),"-",'Nomenklatur komplett'!Y368)</f>
        <v>65</v>
      </c>
      <c r="E368" s="189">
        <f>IF(ISBLANK('Nomenklatur komplett'!Z368),"-",'Nomenklatur komplett'!Z368)</f>
        <v>1</v>
      </c>
      <c r="F368" s="189">
        <f>IF(ISBLANK('Nomenklatur komplett'!AA368),"-",'Nomenklatur komplett'!AA368)</f>
        <v>3</v>
      </c>
      <c r="G368" s="190">
        <f>IF(ISBLANK('Nomenklatur komplett'!AB368),"-",'Nomenklatur komplett'!AB368)</f>
        <v>0</v>
      </c>
      <c r="H368" s="190">
        <f>IF(ISBLANK('Nomenklatur komplett'!AC368),"-",'Nomenklatur komplett'!AC368)</f>
        <v>0</v>
      </c>
      <c r="L368" s="161" t="str">
        <f>IF(ISBLANK('Nomenklatur komplett'!T368),"-",'Nomenklatur komplett'!T368)</f>
        <v>-</v>
      </c>
      <c r="M368" s="162" t="str">
        <f>IF(ISBLANK('Nomenklatur komplett'!U368),"-",'Nomenklatur komplett'!U368)</f>
        <v>-</v>
      </c>
    </row>
    <row r="369" spans="1:13" x14ac:dyDescent="0.2">
      <c r="A369" s="161">
        <f>IF(ISBLANK('Nomenklatur komplett'!V369),"-",'Nomenklatur komplett'!V369)</f>
        <v>48151000</v>
      </c>
      <c r="B369" s="188" t="str">
        <f>IF(ISBLANK('Nomenklatur komplett'!W369),"-",'Nomenklatur komplett'!W369)</f>
        <v>Fotograf/in (Sek. II - nicht reglementiert)</v>
      </c>
      <c r="C369" s="189">
        <f>IF(ISBLANK('Nomenklatur komplett'!X369),"-",'Nomenklatur komplett'!X369)</f>
        <v>14</v>
      </c>
      <c r="D369" s="189">
        <f>IF(ISBLANK('Nomenklatur komplett'!Y369),"-",'Nomenklatur komplett'!Y369)</f>
        <v>65</v>
      </c>
      <c r="E369" s="189">
        <f>IF(ISBLANK('Nomenklatur komplett'!Z369),"-",'Nomenklatur komplett'!Z369)</f>
        <v>1</v>
      </c>
      <c r="F369" s="189">
        <f>IF(ISBLANK('Nomenklatur komplett'!AA369),"-",'Nomenklatur komplett'!AA369)</f>
        <v>4</v>
      </c>
      <c r="G369" s="190">
        <f>IF(ISBLANK('Nomenklatur komplett'!AB369),"-",'Nomenklatur komplett'!AB369)</f>
        <v>0</v>
      </c>
      <c r="H369" s="190">
        <f>IF(ISBLANK('Nomenklatur komplett'!AC369),"-",'Nomenklatur komplett'!AC369)</f>
        <v>0</v>
      </c>
      <c r="L369" s="161" t="str">
        <f>IF(ISBLANK('Nomenklatur komplett'!T369),"-",'Nomenklatur komplett'!T369)</f>
        <v>-</v>
      </c>
      <c r="M369" s="162" t="str">
        <f>IF(ISBLANK('Nomenklatur komplett'!U369),"-",'Nomenklatur komplett'!U369)</f>
        <v>-</v>
      </c>
    </row>
    <row r="370" spans="1:13" x14ac:dyDescent="0.2">
      <c r="A370" s="161">
        <f>IF(ISBLANK('Nomenklatur komplett'!V370),"-",'Nomenklatur komplett'!V370)</f>
        <v>48160000</v>
      </c>
      <c r="B370" s="188" t="str">
        <f>IF(ISBLANK('Nomenklatur komplett'!W370),"-",'Nomenklatur komplett'!W370)</f>
        <v>Fotograf/in EFZ</v>
      </c>
      <c r="C370" s="189">
        <f>IF(ISBLANK('Nomenklatur komplett'!X370),"-",'Nomenklatur komplett'!X370)</f>
        <v>14</v>
      </c>
      <c r="D370" s="189">
        <f>IF(ISBLANK('Nomenklatur komplett'!Y370),"-",'Nomenklatur komplett'!Y370)</f>
        <v>65</v>
      </c>
      <c r="E370" s="189">
        <f>IF(ISBLANK('Nomenklatur komplett'!Z370),"-",'Nomenklatur komplett'!Z370)</f>
        <v>1</v>
      </c>
      <c r="F370" s="189">
        <f>IF(ISBLANK('Nomenklatur komplett'!AA370),"-",'Nomenklatur komplett'!AA370)</f>
        <v>4</v>
      </c>
      <c r="G370" s="190">
        <f>IF(ISBLANK('Nomenklatur komplett'!AB370),"-",'Nomenklatur komplett'!AB370)</f>
        <v>0</v>
      </c>
      <c r="H370" s="190">
        <f>IF(ISBLANK('Nomenklatur komplett'!AC370),"-",'Nomenklatur komplett'!AC370)</f>
        <v>0</v>
      </c>
      <c r="L370" s="161" t="str">
        <f>IF(ISBLANK('Nomenklatur komplett'!T370),"-",'Nomenklatur komplett'!T370)</f>
        <v>-</v>
      </c>
      <c r="M370" s="162" t="str">
        <f>IF(ISBLANK('Nomenklatur komplett'!U370),"-",'Nomenklatur komplett'!U370)</f>
        <v>-</v>
      </c>
    </row>
    <row r="371" spans="1:13" x14ac:dyDescent="0.2">
      <c r="A371" s="161">
        <f>IF(ISBLANK('Nomenklatur komplett'!V371),"-",'Nomenklatur komplett'!V371)</f>
        <v>21330000</v>
      </c>
      <c r="B371" s="188" t="str">
        <f>IF(ISBLANK('Nomenklatur komplett'!W371),"-",'Nomenklatur komplett'!W371)</f>
        <v>Fotomedienfachmann/-frau EFZ</v>
      </c>
      <c r="C371" s="189">
        <f>IF(ISBLANK('Nomenklatur komplett'!X371),"-",'Nomenklatur komplett'!X371)</f>
        <v>14</v>
      </c>
      <c r="D371" s="189">
        <f>IF(ISBLANK('Nomenklatur komplett'!Y371),"-",'Nomenklatur komplett'!Y371)</f>
        <v>65</v>
      </c>
      <c r="E371" s="189">
        <f>IF(ISBLANK('Nomenklatur komplett'!Z371),"-",'Nomenklatur komplett'!Z371)</f>
        <v>1</v>
      </c>
      <c r="F371" s="189">
        <f>IF(ISBLANK('Nomenklatur komplett'!AA371),"-",'Nomenklatur komplett'!AA371)</f>
        <v>3</v>
      </c>
      <c r="G371" s="190">
        <f>IF(ISBLANK('Nomenklatur komplett'!AB371),"-",'Nomenklatur komplett'!AB371)</f>
        <v>0</v>
      </c>
      <c r="H371" s="190">
        <f>IF(ISBLANK('Nomenklatur komplett'!AC371),"-",'Nomenklatur komplett'!AC371)</f>
        <v>0</v>
      </c>
      <c r="L371" s="161" t="str">
        <f>IF(ISBLANK('Nomenklatur komplett'!T371),"-",'Nomenklatur komplett'!T371)</f>
        <v>-</v>
      </c>
      <c r="M371" s="162" t="str">
        <f>IF(ISBLANK('Nomenklatur komplett'!U371),"-",'Nomenklatur komplett'!U371)</f>
        <v>-</v>
      </c>
    </row>
    <row r="372" spans="1:13" x14ac:dyDescent="0.2">
      <c r="A372" s="161">
        <f>IF(ISBLANK('Nomenklatur komplett'!V372),"-",'Nomenklatur komplett'!V372)</f>
        <v>28190002</v>
      </c>
      <c r="B372" s="188" t="str">
        <f>IF(ISBLANK('Nomenklatur komplett'!W372),"-",'Nomenklatur komplett'!W372)</f>
        <v>Gebäudeinformatiker/in EFZ - Gebäudeautomation</v>
      </c>
      <c r="C372" s="189">
        <f>IF(ISBLANK('Nomenklatur komplett'!X372),"-",'Nomenklatur komplett'!X372)</f>
        <v>14</v>
      </c>
      <c r="D372" s="189">
        <f>IF(ISBLANK('Nomenklatur komplett'!Y372),"-",'Nomenklatur komplett'!Y372)</f>
        <v>65</v>
      </c>
      <c r="E372" s="189">
        <f>IF(ISBLANK('Nomenklatur komplett'!Z372),"-",'Nomenklatur komplett'!Z372)</f>
        <v>1</v>
      </c>
      <c r="F372" s="189">
        <f>IF(ISBLANK('Nomenklatur komplett'!AA372),"-",'Nomenklatur komplett'!AA372)</f>
        <v>4</v>
      </c>
      <c r="G372" s="190">
        <f>IF(ISBLANK('Nomenklatur komplett'!AB372),"-",'Nomenklatur komplett'!AB372)</f>
        <v>0</v>
      </c>
      <c r="H372" s="190">
        <f>IF(ISBLANK('Nomenklatur komplett'!AC372),"-",'Nomenklatur komplett'!AC372)</f>
        <v>0</v>
      </c>
      <c r="L372" s="161" t="str">
        <f>IF(ISBLANK('Nomenklatur komplett'!T372),"-",'Nomenklatur komplett'!T372)</f>
        <v>-</v>
      </c>
      <c r="M372" s="162" t="str">
        <f>IF(ISBLANK('Nomenklatur komplett'!U372),"-",'Nomenklatur komplett'!U372)</f>
        <v>-</v>
      </c>
    </row>
    <row r="373" spans="1:13" x14ac:dyDescent="0.2">
      <c r="A373" s="161">
        <f>IF(ISBLANK('Nomenklatur komplett'!V373),"-",'Nomenklatur komplett'!V373)</f>
        <v>28190003</v>
      </c>
      <c r="B373" s="188" t="str">
        <f>IF(ISBLANK('Nomenklatur komplett'!W373),"-",'Nomenklatur komplett'!W373)</f>
        <v>Gebäudeinformatiker/in EFZ - Kommunikation und Multimedia</v>
      </c>
      <c r="C373" s="189">
        <f>IF(ISBLANK('Nomenklatur komplett'!X373),"-",'Nomenklatur komplett'!X373)</f>
        <v>14</v>
      </c>
      <c r="D373" s="189">
        <f>IF(ISBLANK('Nomenklatur komplett'!Y373),"-",'Nomenklatur komplett'!Y373)</f>
        <v>65</v>
      </c>
      <c r="E373" s="189">
        <f>IF(ISBLANK('Nomenklatur komplett'!Z373),"-",'Nomenklatur komplett'!Z373)</f>
        <v>1</v>
      </c>
      <c r="F373" s="189">
        <f>IF(ISBLANK('Nomenklatur komplett'!AA373),"-",'Nomenklatur komplett'!AA373)</f>
        <v>4</v>
      </c>
      <c r="G373" s="190">
        <f>IF(ISBLANK('Nomenklatur komplett'!AB373),"-",'Nomenklatur komplett'!AB373)</f>
        <v>0</v>
      </c>
      <c r="H373" s="190">
        <f>IF(ISBLANK('Nomenklatur komplett'!AC373),"-",'Nomenklatur komplett'!AC373)</f>
        <v>0</v>
      </c>
      <c r="L373" s="161" t="str">
        <f>IF(ISBLANK('Nomenklatur komplett'!T373),"-",'Nomenklatur komplett'!T373)</f>
        <v>-</v>
      </c>
      <c r="M373" s="162" t="str">
        <f>IF(ISBLANK('Nomenklatur komplett'!U373),"-",'Nomenklatur komplett'!U373)</f>
        <v>-</v>
      </c>
    </row>
    <row r="374" spans="1:13" x14ac:dyDescent="0.2">
      <c r="A374" s="161">
        <f>IF(ISBLANK('Nomenklatur komplett'!V374),"-",'Nomenklatur komplett'!V374)</f>
        <v>28190000</v>
      </c>
      <c r="B374" s="188" t="str">
        <f>IF(ISBLANK('Nomenklatur komplett'!W374),"-",'Nomenklatur komplett'!W374)</f>
        <v>Gebäudeinformatiker/in EFZ - Ohne nähere Angaben</v>
      </c>
      <c r="C374" s="189">
        <f>IF(ISBLANK('Nomenklatur komplett'!X374),"-",'Nomenklatur komplett'!X374)</f>
        <v>14</v>
      </c>
      <c r="D374" s="189">
        <f>IF(ISBLANK('Nomenklatur komplett'!Y374),"-",'Nomenklatur komplett'!Y374)</f>
        <v>65</v>
      </c>
      <c r="E374" s="189">
        <f>IF(ISBLANK('Nomenklatur komplett'!Z374),"-",'Nomenklatur komplett'!Z374)</f>
        <v>1</v>
      </c>
      <c r="F374" s="189">
        <f>IF(ISBLANK('Nomenklatur komplett'!AA374),"-",'Nomenklatur komplett'!AA374)</f>
        <v>4</v>
      </c>
      <c r="G374" s="190">
        <f>IF(ISBLANK('Nomenklatur komplett'!AB374),"-",'Nomenklatur komplett'!AB374)</f>
        <v>0</v>
      </c>
      <c r="H374" s="190">
        <f>IF(ISBLANK('Nomenklatur komplett'!AC374),"-",'Nomenklatur komplett'!AC374)</f>
        <v>0</v>
      </c>
      <c r="L374" s="161" t="str">
        <f>IF(ISBLANK('Nomenklatur komplett'!T374),"-",'Nomenklatur komplett'!T374)</f>
        <v>-</v>
      </c>
      <c r="M374" s="162" t="str">
        <f>IF(ISBLANK('Nomenklatur komplett'!U374),"-",'Nomenklatur komplett'!U374)</f>
        <v>-</v>
      </c>
    </row>
    <row r="375" spans="1:13" x14ac:dyDescent="0.2">
      <c r="A375" s="161">
        <f>IF(ISBLANK('Nomenklatur komplett'!V375),"-",'Nomenklatur komplett'!V375)</f>
        <v>28190001</v>
      </c>
      <c r="B375" s="188" t="str">
        <f>IF(ISBLANK('Nomenklatur komplett'!W375),"-",'Nomenklatur komplett'!W375)</f>
        <v>Gebäudeinformatiker/in EFZ - Planung</v>
      </c>
      <c r="C375" s="189">
        <f>IF(ISBLANK('Nomenklatur komplett'!X375),"-",'Nomenklatur komplett'!X375)</f>
        <v>14</v>
      </c>
      <c r="D375" s="189">
        <f>IF(ISBLANK('Nomenklatur komplett'!Y375),"-",'Nomenklatur komplett'!Y375)</f>
        <v>65</v>
      </c>
      <c r="E375" s="189">
        <f>IF(ISBLANK('Nomenklatur komplett'!Z375),"-",'Nomenklatur komplett'!Z375)</f>
        <v>1</v>
      </c>
      <c r="F375" s="189">
        <f>IF(ISBLANK('Nomenklatur komplett'!AA375),"-",'Nomenklatur komplett'!AA375)</f>
        <v>4</v>
      </c>
      <c r="G375" s="190">
        <f>IF(ISBLANK('Nomenklatur komplett'!AB375),"-",'Nomenklatur komplett'!AB375)</f>
        <v>0</v>
      </c>
      <c r="H375" s="190">
        <f>IF(ISBLANK('Nomenklatur komplett'!AC375),"-",'Nomenklatur komplett'!AC375)</f>
        <v>0</v>
      </c>
      <c r="L375" s="161" t="str">
        <f>IF(ISBLANK('Nomenklatur komplett'!T375),"-",'Nomenklatur komplett'!T375)</f>
        <v>-</v>
      </c>
      <c r="M375" s="162" t="str">
        <f>IF(ISBLANK('Nomenklatur komplett'!U375),"-",'Nomenklatur komplett'!U375)</f>
        <v>-</v>
      </c>
    </row>
    <row r="376" spans="1:13" x14ac:dyDescent="0.2">
      <c r="A376" s="161">
        <f>IF(ISBLANK('Nomenklatur komplett'!V376),"-",'Nomenklatur komplett'!V376)</f>
        <v>43030000</v>
      </c>
      <c r="B376" s="188" t="str">
        <f>IF(ISBLANK('Nomenklatur komplett'!W376),"-",'Nomenklatur komplett'!W376)</f>
        <v>Gebäudereiniger/in EBA</v>
      </c>
      <c r="C376" s="189">
        <f>IF(ISBLANK('Nomenklatur komplett'!X376),"-",'Nomenklatur komplett'!X376)</f>
        <v>14</v>
      </c>
      <c r="D376" s="189">
        <f>IF(ISBLANK('Nomenklatur komplett'!Y376),"-",'Nomenklatur komplett'!Y376)</f>
        <v>65</v>
      </c>
      <c r="E376" s="189">
        <f>IF(ISBLANK('Nomenklatur komplett'!Z376),"-",'Nomenklatur komplett'!Z376)</f>
        <v>1</v>
      </c>
      <c r="F376" s="189">
        <f>IF(ISBLANK('Nomenklatur komplett'!AA376),"-",'Nomenklatur komplett'!AA376)</f>
        <v>2</v>
      </c>
      <c r="G376" s="190">
        <f>IF(ISBLANK('Nomenklatur komplett'!AB376),"-",'Nomenklatur komplett'!AB376)</f>
        <v>0</v>
      </c>
      <c r="H376" s="190">
        <f>IF(ISBLANK('Nomenklatur komplett'!AC376),"-",'Nomenklatur komplett'!AC376)</f>
        <v>0</v>
      </c>
      <c r="L376" s="161" t="str">
        <f>IF(ISBLANK('Nomenklatur komplett'!T376),"-",'Nomenklatur komplett'!T376)</f>
        <v>-</v>
      </c>
      <c r="M376" s="162" t="str">
        <f>IF(ISBLANK('Nomenklatur komplett'!U376),"-",'Nomenklatur komplett'!U376)</f>
        <v>-</v>
      </c>
    </row>
    <row r="377" spans="1:13" x14ac:dyDescent="0.2">
      <c r="A377" s="161">
        <f>IF(ISBLANK('Nomenklatur komplett'!V377),"-",'Nomenklatur komplett'!V377)</f>
        <v>43040000</v>
      </c>
      <c r="B377" s="188" t="str">
        <f>IF(ISBLANK('Nomenklatur komplett'!W377),"-",'Nomenklatur komplett'!W377)</f>
        <v>Gebäudereiniger/in EFZ</v>
      </c>
      <c r="C377" s="189">
        <f>IF(ISBLANK('Nomenklatur komplett'!X377),"-",'Nomenklatur komplett'!X377)</f>
        <v>14</v>
      </c>
      <c r="D377" s="189">
        <f>IF(ISBLANK('Nomenklatur komplett'!Y377),"-",'Nomenklatur komplett'!Y377)</f>
        <v>65</v>
      </c>
      <c r="E377" s="189">
        <f>IF(ISBLANK('Nomenklatur komplett'!Z377),"-",'Nomenklatur komplett'!Z377)</f>
        <v>1</v>
      </c>
      <c r="F377" s="189">
        <f>IF(ISBLANK('Nomenklatur komplett'!AA377),"-",'Nomenklatur komplett'!AA377)</f>
        <v>3</v>
      </c>
      <c r="G377" s="190">
        <f>IF(ISBLANK('Nomenklatur komplett'!AB377),"-",'Nomenklatur komplett'!AB377)</f>
        <v>0</v>
      </c>
      <c r="H377" s="190">
        <f>IF(ISBLANK('Nomenklatur komplett'!AC377),"-",'Nomenklatur komplett'!AC377)</f>
        <v>0</v>
      </c>
      <c r="L377" s="161" t="str">
        <f>IF(ISBLANK('Nomenklatur komplett'!T377),"-",'Nomenklatur komplett'!T377)</f>
        <v>-</v>
      </c>
      <c r="M377" s="162" t="str">
        <f>IF(ISBLANK('Nomenklatur komplett'!U377),"-",'Nomenklatur komplett'!U377)</f>
        <v>-</v>
      </c>
    </row>
    <row r="378" spans="1:13" x14ac:dyDescent="0.2">
      <c r="A378" s="161">
        <f>IF(ISBLANK('Nomenklatur komplett'!V378),"-",'Nomenklatur komplett'!V378)</f>
        <v>36331000</v>
      </c>
      <c r="B378" s="188" t="str">
        <f>IF(ISBLANK('Nomenklatur komplett'!W378),"-",'Nomenklatur komplett'!W378)</f>
        <v>Gebäudetechnikplaner/in Heizung EFZ</v>
      </c>
      <c r="C378" s="189">
        <f>IF(ISBLANK('Nomenklatur komplett'!X378),"-",'Nomenklatur komplett'!X378)</f>
        <v>14</v>
      </c>
      <c r="D378" s="189">
        <f>IF(ISBLANK('Nomenklatur komplett'!Y378),"-",'Nomenklatur komplett'!Y378)</f>
        <v>65</v>
      </c>
      <c r="E378" s="189">
        <f>IF(ISBLANK('Nomenklatur komplett'!Z378),"-",'Nomenklatur komplett'!Z378)</f>
        <v>1</v>
      </c>
      <c r="F378" s="189">
        <f>IF(ISBLANK('Nomenklatur komplett'!AA378),"-",'Nomenklatur komplett'!AA378)</f>
        <v>4</v>
      </c>
      <c r="G378" s="190">
        <f>IF(ISBLANK('Nomenklatur komplett'!AB378),"-",'Nomenklatur komplett'!AB378)</f>
        <v>0</v>
      </c>
      <c r="H378" s="190">
        <f>IF(ISBLANK('Nomenklatur komplett'!AC378),"-",'Nomenklatur komplett'!AC378)</f>
        <v>0</v>
      </c>
      <c r="L378" s="161" t="str">
        <f>IF(ISBLANK('Nomenklatur komplett'!T378),"-",'Nomenklatur komplett'!T378)</f>
        <v>-</v>
      </c>
      <c r="M378" s="162" t="str">
        <f>IF(ISBLANK('Nomenklatur komplett'!U378),"-",'Nomenklatur komplett'!U378)</f>
        <v>-</v>
      </c>
    </row>
    <row r="379" spans="1:13" x14ac:dyDescent="0.2">
      <c r="A379" s="161">
        <f>IF(ISBLANK('Nomenklatur komplett'!V379),"-",'Nomenklatur komplett'!V379)</f>
        <v>36332000</v>
      </c>
      <c r="B379" s="188" t="str">
        <f>IF(ISBLANK('Nomenklatur komplett'!W379),"-",'Nomenklatur komplett'!W379)</f>
        <v>Gebäudetechnikplaner/in Lüftung EFZ</v>
      </c>
      <c r="C379" s="189">
        <f>IF(ISBLANK('Nomenklatur komplett'!X379),"-",'Nomenklatur komplett'!X379)</f>
        <v>14</v>
      </c>
      <c r="D379" s="189">
        <f>IF(ISBLANK('Nomenklatur komplett'!Y379),"-",'Nomenklatur komplett'!Y379)</f>
        <v>65</v>
      </c>
      <c r="E379" s="189">
        <f>IF(ISBLANK('Nomenklatur komplett'!Z379),"-",'Nomenklatur komplett'!Z379)</f>
        <v>1</v>
      </c>
      <c r="F379" s="189">
        <f>IF(ISBLANK('Nomenklatur komplett'!AA379),"-",'Nomenklatur komplett'!AA379)</f>
        <v>4</v>
      </c>
      <c r="G379" s="190">
        <f>IF(ISBLANK('Nomenklatur komplett'!AB379),"-",'Nomenklatur komplett'!AB379)</f>
        <v>0</v>
      </c>
      <c r="H379" s="190">
        <f>IF(ISBLANK('Nomenklatur komplett'!AC379),"-",'Nomenklatur komplett'!AC379)</f>
        <v>0</v>
      </c>
      <c r="L379" s="161" t="str">
        <f>IF(ISBLANK('Nomenklatur komplett'!T379),"-",'Nomenklatur komplett'!T379)</f>
        <v>-</v>
      </c>
      <c r="M379" s="162" t="str">
        <f>IF(ISBLANK('Nomenklatur komplett'!U379),"-",'Nomenklatur komplett'!U379)</f>
        <v>-</v>
      </c>
    </row>
    <row r="380" spans="1:13" x14ac:dyDescent="0.2">
      <c r="A380" s="161">
        <f>IF(ISBLANK('Nomenklatur komplett'!V380),"-",'Nomenklatur komplett'!V380)</f>
        <v>36333000</v>
      </c>
      <c r="B380" s="188" t="str">
        <f>IF(ISBLANK('Nomenklatur komplett'!W380),"-",'Nomenklatur komplett'!W380)</f>
        <v>Gebäudetechnikplaner/in Sanitär EFZ</v>
      </c>
      <c r="C380" s="189">
        <f>IF(ISBLANK('Nomenklatur komplett'!X380),"-",'Nomenklatur komplett'!X380)</f>
        <v>14</v>
      </c>
      <c r="D380" s="189">
        <f>IF(ISBLANK('Nomenklatur komplett'!Y380),"-",'Nomenklatur komplett'!Y380)</f>
        <v>65</v>
      </c>
      <c r="E380" s="189">
        <f>IF(ISBLANK('Nomenklatur komplett'!Z380),"-",'Nomenklatur komplett'!Z380)</f>
        <v>1</v>
      </c>
      <c r="F380" s="189">
        <f>IF(ISBLANK('Nomenklatur komplett'!AA380),"-",'Nomenklatur komplett'!AA380)</f>
        <v>4</v>
      </c>
      <c r="G380" s="190">
        <f>IF(ISBLANK('Nomenklatur komplett'!AB380),"-",'Nomenklatur komplett'!AB380)</f>
        <v>0</v>
      </c>
      <c r="H380" s="190">
        <f>IF(ISBLANK('Nomenklatur komplett'!AC380),"-",'Nomenklatur komplett'!AC380)</f>
        <v>0</v>
      </c>
      <c r="L380" s="161" t="str">
        <f>IF(ISBLANK('Nomenklatur komplett'!T380),"-",'Nomenklatur komplett'!T380)</f>
        <v>-</v>
      </c>
      <c r="M380" s="162" t="str">
        <f>IF(ISBLANK('Nomenklatur komplett'!U380),"-",'Nomenklatur komplett'!U380)</f>
        <v>-</v>
      </c>
    </row>
    <row r="381" spans="1:13" x14ac:dyDescent="0.2">
      <c r="A381" s="161">
        <f>IF(ISBLANK('Nomenklatur komplett'!V381),"-",'Nomenklatur komplett'!V381)</f>
        <v>12051000</v>
      </c>
      <c r="B381" s="188" t="str">
        <f>IF(ISBLANK('Nomenklatur komplett'!W381),"-",'Nomenklatur komplett'!W381)</f>
        <v>Geflügelfachmann/-frau EFZ</v>
      </c>
      <c r="C381" s="189">
        <f>IF(ISBLANK('Nomenklatur komplett'!X381),"-",'Nomenklatur komplett'!X381)</f>
        <v>14</v>
      </c>
      <c r="D381" s="189">
        <f>IF(ISBLANK('Nomenklatur komplett'!Y381),"-",'Nomenklatur komplett'!Y381)</f>
        <v>65</v>
      </c>
      <c r="E381" s="189">
        <f>IF(ISBLANK('Nomenklatur komplett'!Z381),"-",'Nomenklatur komplett'!Z381)</f>
        <v>1</v>
      </c>
      <c r="F381" s="189">
        <f>IF(ISBLANK('Nomenklatur komplett'!AA381),"-",'Nomenklatur komplett'!AA381)</f>
        <v>3</v>
      </c>
      <c r="G381" s="190">
        <f>IF(ISBLANK('Nomenklatur komplett'!AB381),"-",'Nomenklatur komplett'!AB381)</f>
        <v>0</v>
      </c>
      <c r="H381" s="190">
        <f>IF(ISBLANK('Nomenklatur komplett'!AC381),"-",'Nomenklatur komplett'!AC381)</f>
        <v>0</v>
      </c>
      <c r="L381" s="161" t="str">
        <f>IF(ISBLANK('Nomenklatur komplett'!T381),"-",'Nomenklatur komplett'!T381)</f>
        <v>-</v>
      </c>
      <c r="M381" s="162" t="str">
        <f>IF(ISBLANK('Nomenklatur komplett'!U381),"-",'Nomenklatur komplett'!U381)</f>
        <v>-</v>
      </c>
    </row>
    <row r="382" spans="1:13" x14ac:dyDescent="0.2">
      <c r="A382" s="161">
        <f>IF(ISBLANK('Nomenklatur komplett'!V382),"-",'Nomenklatur komplett'!V382)</f>
        <v>35250000</v>
      </c>
      <c r="B382" s="188" t="str">
        <f>IF(ISBLANK('Nomenklatur komplett'!W382),"-",'Nomenklatur komplett'!W382)</f>
        <v>Geigenbauer/in</v>
      </c>
      <c r="C382" s="189">
        <f>IF(ISBLANK('Nomenklatur komplett'!X382),"-",'Nomenklatur komplett'!X382)</f>
        <v>14</v>
      </c>
      <c r="D382" s="189">
        <f>IF(ISBLANK('Nomenklatur komplett'!Y382),"-",'Nomenklatur komplett'!Y382)</f>
        <v>65</v>
      </c>
      <c r="E382" s="189">
        <f>IF(ISBLANK('Nomenklatur komplett'!Z382),"-",'Nomenklatur komplett'!Z382)</f>
        <v>1</v>
      </c>
      <c r="F382" s="189">
        <f>IF(ISBLANK('Nomenklatur komplett'!AA382),"-",'Nomenklatur komplett'!AA382)</f>
        <v>4</v>
      </c>
      <c r="G382" s="190">
        <f>IF(ISBLANK('Nomenklatur komplett'!AB382),"-",'Nomenklatur komplett'!AB382)</f>
        <v>0</v>
      </c>
      <c r="H382" s="190">
        <f>IF(ISBLANK('Nomenklatur komplett'!AC382),"-",'Nomenklatur komplett'!AC382)</f>
        <v>0</v>
      </c>
      <c r="L382" s="161" t="str">
        <f>IF(ISBLANK('Nomenklatur komplett'!T382),"-",'Nomenklatur komplett'!T382)</f>
        <v>-</v>
      </c>
      <c r="M382" s="162" t="str">
        <f>IF(ISBLANK('Nomenklatur komplett'!U382),"-",'Nomenklatur komplett'!U382)</f>
        <v>-</v>
      </c>
    </row>
    <row r="383" spans="1:13" x14ac:dyDescent="0.2">
      <c r="A383" s="161">
        <f>IF(ISBLANK('Nomenklatur komplett'!V383),"-",'Nomenklatur komplett'!V383)</f>
        <v>35260000</v>
      </c>
      <c r="B383" s="188" t="str">
        <f>IF(ISBLANK('Nomenklatur komplett'!W383),"-",'Nomenklatur komplett'!W383)</f>
        <v>Geigenbauer/in EFZ</v>
      </c>
      <c r="C383" s="189">
        <f>IF(ISBLANK('Nomenklatur komplett'!X383),"-",'Nomenklatur komplett'!X383)</f>
        <v>14</v>
      </c>
      <c r="D383" s="189">
        <f>IF(ISBLANK('Nomenklatur komplett'!Y383),"-",'Nomenklatur komplett'!Y383)</f>
        <v>65</v>
      </c>
      <c r="E383" s="189">
        <f>IF(ISBLANK('Nomenklatur komplett'!Z383),"-",'Nomenklatur komplett'!Z383)</f>
        <v>1</v>
      </c>
      <c r="F383" s="189">
        <f>IF(ISBLANK('Nomenklatur komplett'!AA383),"-",'Nomenklatur komplett'!AA383)</f>
        <v>4</v>
      </c>
      <c r="G383" s="190">
        <f>IF(ISBLANK('Nomenklatur komplett'!AB383),"-",'Nomenklatur komplett'!AB383)</f>
        <v>0</v>
      </c>
      <c r="H383" s="190">
        <f>IF(ISBLANK('Nomenklatur komplett'!AC383),"-",'Nomenklatur komplett'!AC383)</f>
        <v>0</v>
      </c>
      <c r="L383" s="161" t="str">
        <f>IF(ISBLANK('Nomenklatur komplett'!T383),"-",'Nomenklatur komplett'!T383)</f>
        <v>-</v>
      </c>
      <c r="M383" s="162" t="str">
        <f>IF(ISBLANK('Nomenklatur komplett'!U383),"-",'Nomenklatur komplett'!U383)</f>
        <v>-</v>
      </c>
    </row>
    <row r="384" spans="1:13" x14ac:dyDescent="0.2">
      <c r="A384" s="161">
        <f>IF(ISBLANK('Nomenklatur komplett'!V384),"-",'Nomenklatur komplett'!V384)</f>
        <v>50900800</v>
      </c>
      <c r="B384" s="188" t="str">
        <f>IF(ISBLANK('Nomenklatur komplett'!W384),"-",'Nomenklatur komplett'!W384)</f>
        <v>Gemeindekrankenschwester/-pfleger</v>
      </c>
      <c r="C384" s="189">
        <f>IF(ISBLANK('Nomenklatur komplett'!X384),"-",'Nomenklatur komplett'!X384)</f>
        <v>14</v>
      </c>
      <c r="D384" s="189">
        <f>IF(ISBLANK('Nomenklatur komplett'!Y384),"-",'Nomenklatur komplett'!Y384)</f>
        <v>65</v>
      </c>
      <c r="E384" s="189">
        <f>IF(ISBLANK('Nomenklatur komplett'!Z384),"-",'Nomenklatur komplett'!Z384)</f>
        <v>1</v>
      </c>
      <c r="F384" s="189">
        <f>IF(ISBLANK('Nomenklatur komplett'!AA384),"-",'Nomenklatur komplett'!AA384)</f>
        <v>4</v>
      </c>
      <c r="G384" s="190">
        <f>IF(ISBLANK('Nomenklatur komplett'!AB384),"-",'Nomenklatur komplett'!AB384)</f>
        <v>0</v>
      </c>
      <c r="H384" s="190">
        <f>IF(ISBLANK('Nomenklatur komplett'!AC384),"-",'Nomenklatur komplett'!AC384)</f>
        <v>99</v>
      </c>
      <c r="L384" s="161" t="str">
        <f>IF(ISBLANK('Nomenklatur komplett'!T384),"-",'Nomenklatur komplett'!T384)</f>
        <v>-</v>
      </c>
      <c r="M384" s="162" t="str">
        <f>IF(ISBLANK('Nomenklatur komplett'!U384),"-",'Nomenklatur komplett'!U384)</f>
        <v>-</v>
      </c>
    </row>
    <row r="385" spans="1:13" x14ac:dyDescent="0.2">
      <c r="A385" s="161">
        <f>IF(ISBLANK('Nomenklatur komplett'!V385),"-",'Nomenklatur komplett'!V385)</f>
        <v>13160000</v>
      </c>
      <c r="B385" s="188" t="str">
        <f>IF(ISBLANK('Nomenklatur komplett'!W385),"-",'Nomenklatur komplett'!W385)</f>
        <v>Gemüsegärtner/in EFZ</v>
      </c>
      <c r="C385" s="189">
        <f>IF(ISBLANK('Nomenklatur komplett'!X385),"-",'Nomenklatur komplett'!X385)</f>
        <v>14</v>
      </c>
      <c r="D385" s="189">
        <f>IF(ISBLANK('Nomenklatur komplett'!Y385),"-",'Nomenklatur komplett'!Y385)</f>
        <v>65</v>
      </c>
      <c r="E385" s="189">
        <f>IF(ISBLANK('Nomenklatur komplett'!Z385),"-",'Nomenklatur komplett'!Z385)</f>
        <v>1</v>
      </c>
      <c r="F385" s="189">
        <f>IF(ISBLANK('Nomenklatur komplett'!AA385),"-",'Nomenklatur komplett'!AA385)</f>
        <v>3</v>
      </c>
      <c r="G385" s="190">
        <f>IF(ISBLANK('Nomenklatur komplett'!AB385),"-",'Nomenklatur komplett'!AB385)</f>
        <v>0</v>
      </c>
      <c r="H385" s="190">
        <f>IF(ISBLANK('Nomenklatur komplett'!AC385),"-",'Nomenklatur komplett'!AC385)</f>
        <v>0</v>
      </c>
      <c r="L385" s="161" t="str">
        <f>IF(ISBLANK('Nomenklatur komplett'!T385),"-",'Nomenklatur komplett'!T385)</f>
        <v>-</v>
      </c>
      <c r="M385" s="162" t="str">
        <f>IF(ISBLANK('Nomenklatur komplett'!U385),"-",'Nomenklatur komplett'!U385)</f>
        <v>-</v>
      </c>
    </row>
    <row r="386" spans="1:13" x14ac:dyDescent="0.2">
      <c r="A386" s="161">
        <f>IF(ISBLANK('Nomenklatur komplett'!V386),"-",'Nomenklatur komplett'!V386)</f>
        <v>37360000</v>
      </c>
      <c r="B386" s="188" t="str">
        <f>IF(ISBLANK('Nomenklatur komplett'!W386),"-",'Nomenklatur komplett'!W386)</f>
        <v>Geomatiker/in EFZ</v>
      </c>
      <c r="C386" s="189">
        <f>IF(ISBLANK('Nomenklatur komplett'!X386),"-",'Nomenklatur komplett'!X386)</f>
        <v>14</v>
      </c>
      <c r="D386" s="189">
        <f>IF(ISBLANK('Nomenklatur komplett'!Y386),"-",'Nomenklatur komplett'!Y386)</f>
        <v>65</v>
      </c>
      <c r="E386" s="189">
        <f>IF(ISBLANK('Nomenklatur komplett'!Z386),"-",'Nomenklatur komplett'!Z386)</f>
        <v>1</v>
      </c>
      <c r="F386" s="189">
        <f>IF(ISBLANK('Nomenklatur komplett'!AA386),"-",'Nomenklatur komplett'!AA386)</f>
        <v>4</v>
      </c>
      <c r="G386" s="190">
        <f>IF(ISBLANK('Nomenklatur komplett'!AB386),"-",'Nomenklatur komplett'!AB386)</f>
        <v>0</v>
      </c>
      <c r="H386" s="190">
        <f>IF(ISBLANK('Nomenklatur komplett'!AC386),"-",'Nomenklatur komplett'!AC386)</f>
        <v>0</v>
      </c>
      <c r="L386" s="161" t="str">
        <f>IF(ISBLANK('Nomenklatur komplett'!T386),"-",'Nomenklatur komplett'!T386)</f>
        <v>-</v>
      </c>
      <c r="M386" s="162" t="str">
        <f>IF(ISBLANK('Nomenklatur komplett'!U386),"-",'Nomenklatur komplett'!U386)</f>
        <v>-</v>
      </c>
    </row>
    <row r="387" spans="1:13" x14ac:dyDescent="0.2">
      <c r="A387" s="161">
        <f>IF(ISBLANK('Nomenklatur komplett'!V387),"-",'Nomenklatur komplett'!V387)</f>
        <v>33195000</v>
      </c>
      <c r="B387" s="188" t="str">
        <f>IF(ISBLANK('Nomenklatur komplett'!W387),"-",'Nomenklatur komplett'!W387)</f>
        <v>Gerüstbauer/in EFZ</v>
      </c>
      <c r="C387" s="189">
        <f>IF(ISBLANK('Nomenklatur komplett'!X387),"-",'Nomenklatur komplett'!X387)</f>
        <v>14</v>
      </c>
      <c r="D387" s="189">
        <f>IF(ISBLANK('Nomenklatur komplett'!Y387),"-",'Nomenklatur komplett'!Y387)</f>
        <v>65</v>
      </c>
      <c r="E387" s="189">
        <f>IF(ISBLANK('Nomenklatur komplett'!Z387),"-",'Nomenklatur komplett'!Z387)</f>
        <v>1</v>
      </c>
      <c r="F387" s="189">
        <f>IF(ISBLANK('Nomenklatur komplett'!AA387),"-",'Nomenklatur komplett'!AA387)</f>
        <v>3</v>
      </c>
      <c r="G387" s="190">
        <f>IF(ISBLANK('Nomenklatur komplett'!AB387),"-",'Nomenklatur komplett'!AB387)</f>
        <v>0</v>
      </c>
      <c r="H387" s="190">
        <f>IF(ISBLANK('Nomenklatur komplett'!AC387),"-",'Nomenklatur komplett'!AC387)</f>
        <v>0</v>
      </c>
      <c r="L387" s="161" t="str">
        <f>IF(ISBLANK('Nomenklatur komplett'!T387),"-",'Nomenklatur komplett'!T387)</f>
        <v>-</v>
      </c>
      <c r="M387" s="162" t="str">
        <f>IF(ISBLANK('Nomenklatur komplett'!U387),"-",'Nomenklatur komplett'!U387)</f>
        <v>-</v>
      </c>
    </row>
    <row r="388" spans="1:13" x14ac:dyDescent="0.2">
      <c r="A388" s="161">
        <f>IF(ISBLANK('Nomenklatur komplett'!V388),"-",'Nomenklatur komplett'!V388)</f>
        <v>33196000</v>
      </c>
      <c r="B388" s="188" t="str">
        <f>IF(ISBLANK('Nomenklatur komplett'!W388),"-",'Nomenklatur komplett'!W388)</f>
        <v>Gerüstbaupraktiker/in EBA</v>
      </c>
      <c r="C388" s="189">
        <f>IF(ISBLANK('Nomenklatur komplett'!X388),"-",'Nomenklatur komplett'!X388)</f>
        <v>14</v>
      </c>
      <c r="D388" s="189">
        <f>IF(ISBLANK('Nomenklatur komplett'!Y388),"-",'Nomenklatur komplett'!Y388)</f>
        <v>65</v>
      </c>
      <c r="E388" s="189">
        <f>IF(ISBLANK('Nomenklatur komplett'!Z388),"-",'Nomenklatur komplett'!Z388)</f>
        <v>1</v>
      </c>
      <c r="F388" s="189">
        <f>IF(ISBLANK('Nomenklatur komplett'!AA388),"-",'Nomenklatur komplett'!AA388)</f>
        <v>2</v>
      </c>
      <c r="G388" s="190">
        <f>IF(ISBLANK('Nomenklatur komplett'!AB388),"-",'Nomenklatur komplett'!AB388)</f>
        <v>0</v>
      </c>
      <c r="H388" s="190">
        <f>IF(ISBLANK('Nomenklatur komplett'!AC388),"-",'Nomenklatur komplett'!AC388)</f>
        <v>0</v>
      </c>
      <c r="L388" s="161" t="str">
        <f>IF(ISBLANK('Nomenklatur komplett'!T388),"-",'Nomenklatur komplett'!T388)</f>
        <v>-</v>
      </c>
      <c r="M388" s="162" t="str">
        <f>IF(ISBLANK('Nomenklatur komplett'!U388),"-",'Nomenklatur komplett'!U388)</f>
        <v>-</v>
      </c>
    </row>
    <row r="389" spans="1:13" x14ac:dyDescent="0.2">
      <c r="A389" s="161">
        <f>IF(ISBLANK('Nomenklatur komplett'!V389),"-",'Nomenklatur komplett'!V389)</f>
        <v>48210000</v>
      </c>
      <c r="B389" s="188" t="str">
        <f>IF(ISBLANK('Nomenklatur komplett'!W389),"-",'Nomenklatur komplett'!W389)</f>
        <v>Gestalter/in Werbetechnik EFZ</v>
      </c>
      <c r="C389" s="189">
        <f>IF(ISBLANK('Nomenklatur komplett'!X389),"-",'Nomenklatur komplett'!X389)</f>
        <v>14</v>
      </c>
      <c r="D389" s="189">
        <f>IF(ISBLANK('Nomenklatur komplett'!Y389),"-",'Nomenklatur komplett'!Y389)</f>
        <v>65</v>
      </c>
      <c r="E389" s="189">
        <f>IF(ISBLANK('Nomenklatur komplett'!Z389),"-",'Nomenklatur komplett'!Z389)</f>
        <v>1</v>
      </c>
      <c r="F389" s="189">
        <f>IF(ISBLANK('Nomenklatur komplett'!AA389),"-",'Nomenklatur komplett'!AA389)</f>
        <v>4</v>
      </c>
      <c r="G389" s="190">
        <f>IF(ISBLANK('Nomenklatur komplett'!AB389),"-",'Nomenklatur komplett'!AB389)</f>
        <v>0</v>
      </c>
      <c r="H389" s="190">
        <f>IF(ISBLANK('Nomenklatur komplett'!AC389),"-",'Nomenklatur komplett'!AC389)</f>
        <v>0</v>
      </c>
      <c r="L389" s="161" t="str">
        <f>IF(ISBLANK('Nomenklatur komplett'!T389),"-",'Nomenklatur komplett'!T389)</f>
        <v>-</v>
      </c>
      <c r="M389" s="162" t="str">
        <f>IF(ISBLANK('Nomenklatur komplett'!U389),"-",'Nomenklatur komplett'!U389)</f>
        <v>-</v>
      </c>
    </row>
    <row r="390" spans="1:13" x14ac:dyDescent="0.2">
      <c r="A390" s="161">
        <f>IF(ISBLANK('Nomenklatur komplett'!V390),"-",'Nomenklatur komplett'!V390)</f>
        <v>48201000</v>
      </c>
      <c r="B390" s="188" t="str">
        <f>IF(ISBLANK('Nomenklatur komplett'!W390),"-",'Nomenklatur komplett'!W390)</f>
        <v>Gestalter/in/Designer/in (Sek. II - nicht reglementiert)</v>
      </c>
      <c r="C390" s="189">
        <f>IF(ISBLANK('Nomenklatur komplett'!X390),"-",'Nomenklatur komplett'!X390)</f>
        <v>14</v>
      </c>
      <c r="D390" s="189">
        <f>IF(ISBLANK('Nomenklatur komplett'!Y390),"-",'Nomenklatur komplett'!Y390)</f>
        <v>65</v>
      </c>
      <c r="E390" s="189">
        <f>IF(ISBLANK('Nomenklatur komplett'!Z390),"-",'Nomenklatur komplett'!Z390)</f>
        <v>1</v>
      </c>
      <c r="F390" s="189">
        <f>IF(ISBLANK('Nomenklatur komplett'!AA390),"-",'Nomenklatur komplett'!AA390)</f>
        <v>4</v>
      </c>
      <c r="G390" s="190">
        <f>IF(ISBLANK('Nomenklatur komplett'!AB390),"-",'Nomenklatur komplett'!AB390)</f>
        <v>0</v>
      </c>
      <c r="H390" s="190">
        <f>IF(ISBLANK('Nomenklatur komplett'!AC390),"-",'Nomenklatur komplett'!AC390)</f>
        <v>0</v>
      </c>
      <c r="L390" s="161" t="str">
        <f>IF(ISBLANK('Nomenklatur komplett'!T390),"-",'Nomenklatur komplett'!T390)</f>
        <v>-</v>
      </c>
      <c r="M390" s="162" t="str">
        <f>IF(ISBLANK('Nomenklatur komplett'!U390),"-",'Nomenklatur komplett'!U390)</f>
        <v>-</v>
      </c>
    </row>
    <row r="391" spans="1:13" x14ac:dyDescent="0.2">
      <c r="A391" s="161">
        <f>IF(ISBLANK('Nomenklatur komplett'!V391),"-",'Nomenklatur komplett'!V391)</f>
        <v>17040000</v>
      </c>
      <c r="B391" s="188" t="str">
        <f>IF(ISBLANK('Nomenklatur komplett'!W391),"-",'Nomenklatur komplett'!W391)</f>
        <v>Gewebegestalter/in EFZ</v>
      </c>
      <c r="C391" s="189">
        <f>IF(ISBLANK('Nomenklatur komplett'!X391),"-",'Nomenklatur komplett'!X391)</f>
        <v>14</v>
      </c>
      <c r="D391" s="189">
        <f>IF(ISBLANK('Nomenklatur komplett'!Y391),"-",'Nomenklatur komplett'!Y391)</f>
        <v>65</v>
      </c>
      <c r="E391" s="189">
        <f>IF(ISBLANK('Nomenklatur komplett'!Z391),"-",'Nomenklatur komplett'!Z391)</f>
        <v>1</v>
      </c>
      <c r="F391" s="189">
        <f>IF(ISBLANK('Nomenklatur komplett'!AA391),"-",'Nomenklatur komplett'!AA391)</f>
        <v>4</v>
      </c>
      <c r="G391" s="190">
        <f>IF(ISBLANK('Nomenklatur komplett'!AB391),"-",'Nomenklatur komplett'!AB391)</f>
        <v>0</v>
      </c>
      <c r="H391" s="190">
        <f>IF(ISBLANK('Nomenklatur komplett'!AC391),"-",'Nomenklatur komplett'!AC391)</f>
        <v>0</v>
      </c>
      <c r="L391" s="161" t="str">
        <f>IF(ISBLANK('Nomenklatur komplett'!T391),"-",'Nomenklatur komplett'!T391)</f>
        <v>-</v>
      </c>
      <c r="M391" s="162" t="str">
        <f>IF(ISBLANK('Nomenklatur komplett'!U391),"-",'Nomenklatur komplett'!U391)</f>
        <v>-</v>
      </c>
    </row>
    <row r="392" spans="1:13" x14ac:dyDescent="0.2">
      <c r="A392" s="161">
        <f>IF(ISBLANK('Nomenklatur komplett'!V392),"-",'Nomenklatur komplett'!V392)</f>
        <v>33210000</v>
      </c>
      <c r="B392" s="188" t="str">
        <f>IF(ISBLANK('Nomenklatur komplett'!W392),"-",'Nomenklatur komplett'!W392)</f>
        <v>Gipser/in-Trockenbauer/in EFZ</v>
      </c>
      <c r="C392" s="189">
        <f>IF(ISBLANK('Nomenklatur komplett'!X392),"-",'Nomenklatur komplett'!X392)</f>
        <v>14</v>
      </c>
      <c r="D392" s="189">
        <f>IF(ISBLANK('Nomenklatur komplett'!Y392),"-",'Nomenklatur komplett'!Y392)</f>
        <v>65</v>
      </c>
      <c r="E392" s="189">
        <f>IF(ISBLANK('Nomenklatur komplett'!Z392),"-",'Nomenklatur komplett'!Z392)</f>
        <v>1</v>
      </c>
      <c r="F392" s="189">
        <f>IF(ISBLANK('Nomenklatur komplett'!AA392),"-",'Nomenklatur komplett'!AA392)</f>
        <v>3</v>
      </c>
      <c r="G392" s="190">
        <f>IF(ISBLANK('Nomenklatur komplett'!AB392),"-",'Nomenklatur komplett'!AB392)</f>
        <v>0</v>
      </c>
      <c r="H392" s="190">
        <f>IF(ISBLANK('Nomenklatur komplett'!AC392),"-",'Nomenklatur komplett'!AC392)</f>
        <v>0</v>
      </c>
      <c r="L392" s="161" t="str">
        <f>IF(ISBLANK('Nomenklatur komplett'!T392),"-",'Nomenklatur komplett'!T392)</f>
        <v>-</v>
      </c>
      <c r="M392" s="162" t="str">
        <f>IF(ISBLANK('Nomenklatur komplett'!U392),"-",'Nomenklatur komplett'!U392)</f>
        <v>-</v>
      </c>
    </row>
    <row r="393" spans="1:13" x14ac:dyDescent="0.2">
      <c r="A393" s="161">
        <f>IF(ISBLANK('Nomenklatur komplett'!V393),"-",'Nomenklatur komplett'!V393)</f>
        <v>33220000</v>
      </c>
      <c r="B393" s="188" t="str">
        <f>IF(ISBLANK('Nomenklatur komplett'!W393),"-",'Nomenklatur komplett'!W393)</f>
        <v>Gipserpraktiker/in EBA</v>
      </c>
      <c r="C393" s="189">
        <f>IF(ISBLANK('Nomenklatur komplett'!X393),"-",'Nomenklatur komplett'!X393)</f>
        <v>14</v>
      </c>
      <c r="D393" s="189">
        <f>IF(ISBLANK('Nomenklatur komplett'!Y393),"-",'Nomenklatur komplett'!Y393)</f>
        <v>65</v>
      </c>
      <c r="E393" s="189">
        <f>IF(ISBLANK('Nomenklatur komplett'!Z393),"-",'Nomenklatur komplett'!Z393)</f>
        <v>1</v>
      </c>
      <c r="F393" s="189">
        <f>IF(ISBLANK('Nomenklatur komplett'!AA393),"-",'Nomenklatur komplett'!AA393)</f>
        <v>3</v>
      </c>
      <c r="G393" s="190">
        <f>IF(ISBLANK('Nomenklatur komplett'!AB393),"-",'Nomenklatur komplett'!AB393)</f>
        <v>0</v>
      </c>
      <c r="H393" s="190">
        <f>IF(ISBLANK('Nomenklatur komplett'!AC393),"-",'Nomenklatur komplett'!AC393)</f>
        <v>0</v>
      </c>
      <c r="L393" s="161" t="str">
        <f>IF(ISBLANK('Nomenklatur komplett'!T393),"-",'Nomenklatur komplett'!T393)</f>
        <v>-</v>
      </c>
      <c r="M393" s="162" t="str">
        <f>IF(ISBLANK('Nomenklatur komplett'!U393),"-",'Nomenklatur komplett'!U393)</f>
        <v>-</v>
      </c>
    </row>
    <row r="394" spans="1:13" x14ac:dyDescent="0.2">
      <c r="A394" s="161">
        <f>IF(ISBLANK('Nomenklatur komplett'!V394),"-",'Nomenklatur komplett'!V394)</f>
        <v>26140000</v>
      </c>
      <c r="B394" s="188" t="str">
        <f>IF(ISBLANK('Nomenklatur komplett'!W394),"-",'Nomenklatur komplett'!W394)</f>
        <v>Glasapparatebauer/in</v>
      </c>
      <c r="C394" s="189">
        <f>IF(ISBLANK('Nomenklatur komplett'!X394),"-",'Nomenklatur komplett'!X394)</f>
        <v>14</v>
      </c>
      <c r="D394" s="189">
        <f>IF(ISBLANK('Nomenklatur komplett'!Y394),"-",'Nomenklatur komplett'!Y394)</f>
        <v>65</v>
      </c>
      <c r="E394" s="189">
        <f>IF(ISBLANK('Nomenklatur komplett'!Z394),"-",'Nomenklatur komplett'!Z394)</f>
        <v>1</v>
      </c>
      <c r="F394" s="189">
        <f>IF(ISBLANK('Nomenklatur komplett'!AA394),"-",'Nomenklatur komplett'!AA394)</f>
        <v>3</v>
      </c>
      <c r="G394" s="190">
        <f>IF(ISBLANK('Nomenklatur komplett'!AB394),"-",'Nomenklatur komplett'!AB394)</f>
        <v>0</v>
      </c>
      <c r="H394" s="190">
        <f>IF(ISBLANK('Nomenklatur komplett'!AC394),"-",'Nomenklatur komplett'!AC394)</f>
        <v>0</v>
      </c>
      <c r="L394" s="161" t="str">
        <f>IF(ISBLANK('Nomenklatur komplett'!T394),"-",'Nomenklatur komplett'!T394)</f>
        <v>-</v>
      </c>
      <c r="M394" s="162" t="str">
        <f>IF(ISBLANK('Nomenklatur komplett'!U394),"-",'Nomenklatur komplett'!U394)</f>
        <v>-</v>
      </c>
    </row>
    <row r="395" spans="1:13" x14ac:dyDescent="0.2">
      <c r="A395" s="161">
        <f>IF(ISBLANK('Nomenklatur komplett'!V395),"-",'Nomenklatur komplett'!V395)</f>
        <v>26160000</v>
      </c>
      <c r="B395" s="188" t="str">
        <f>IF(ISBLANK('Nomenklatur komplett'!W395),"-",'Nomenklatur komplett'!W395)</f>
        <v>Glaser/in EFZ</v>
      </c>
      <c r="C395" s="189">
        <f>IF(ISBLANK('Nomenklatur komplett'!X395),"-",'Nomenklatur komplett'!X395)</f>
        <v>14</v>
      </c>
      <c r="D395" s="189">
        <f>IF(ISBLANK('Nomenklatur komplett'!Y395),"-",'Nomenklatur komplett'!Y395)</f>
        <v>65</v>
      </c>
      <c r="E395" s="189">
        <f>IF(ISBLANK('Nomenklatur komplett'!Z395),"-",'Nomenklatur komplett'!Z395)</f>
        <v>1</v>
      </c>
      <c r="F395" s="189">
        <f>IF(ISBLANK('Nomenklatur komplett'!AA395),"-",'Nomenklatur komplett'!AA395)</f>
        <v>4</v>
      </c>
      <c r="G395" s="190">
        <f>IF(ISBLANK('Nomenklatur komplett'!AB395),"-",'Nomenklatur komplett'!AB395)</f>
        <v>0</v>
      </c>
      <c r="H395" s="190">
        <f>IF(ISBLANK('Nomenklatur komplett'!AC395),"-",'Nomenklatur komplett'!AC395)</f>
        <v>0</v>
      </c>
      <c r="L395" s="161" t="str">
        <f>IF(ISBLANK('Nomenklatur komplett'!T395),"-",'Nomenklatur komplett'!T395)</f>
        <v>-</v>
      </c>
      <c r="M395" s="162" t="str">
        <f>IF(ISBLANK('Nomenklatur komplett'!U395),"-",'Nomenklatur komplett'!U395)</f>
        <v>-</v>
      </c>
    </row>
    <row r="396" spans="1:13" x14ac:dyDescent="0.2">
      <c r="A396" s="161">
        <f>IF(ISBLANK('Nomenklatur komplett'!V396),"-",'Nomenklatur komplett'!V396)</f>
        <v>26210000</v>
      </c>
      <c r="B396" s="188" t="str">
        <f>IF(ISBLANK('Nomenklatur komplett'!W396),"-",'Nomenklatur komplett'!W396)</f>
        <v>Glasmaler/in (andere)</v>
      </c>
      <c r="C396" s="189">
        <f>IF(ISBLANK('Nomenklatur komplett'!X396),"-",'Nomenklatur komplett'!X396)</f>
        <v>14</v>
      </c>
      <c r="D396" s="189">
        <f>IF(ISBLANK('Nomenklatur komplett'!Y396),"-",'Nomenklatur komplett'!Y396)</f>
        <v>65</v>
      </c>
      <c r="E396" s="189">
        <f>IF(ISBLANK('Nomenklatur komplett'!Z396),"-",'Nomenklatur komplett'!Z396)</f>
        <v>1</v>
      </c>
      <c r="F396" s="189">
        <f>IF(ISBLANK('Nomenklatur komplett'!AA396),"-",'Nomenklatur komplett'!AA396)</f>
        <v>3</v>
      </c>
      <c r="G396" s="190">
        <f>IF(ISBLANK('Nomenklatur komplett'!AB396),"-",'Nomenklatur komplett'!AB396)</f>
        <v>0</v>
      </c>
      <c r="H396" s="190">
        <f>IF(ISBLANK('Nomenklatur komplett'!AC396),"-",'Nomenklatur komplett'!AC396)</f>
        <v>0</v>
      </c>
      <c r="L396" s="161" t="str">
        <f>IF(ISBLANK('Nomenklatur komplett'!T396),"-",'Nomenklatur komplett'!T396)</f>
        <v>-</v>
      </c>
      <c r="M396" s="162" t="str">
        <f>IF(ISBLANK('Nomenklatur komplett'!U396),"-",'Nomenklatur komplett'!U396)</f>
        <v>-</v>
      </c>
    </row>
    <row r="397" spans="1:13" x14ac:dyDescent="0.2">
      <c r="A397" s="161">
        <f>IF(ISBLANK('Nomenklatur komplett'!V397),"-",'Nomenklatur komplett'!V397)</f>
        <v>26240000</v>
      </c>
      <c r="B397" s="188" t="str">
        <f>IF(ISBLANK('Nomenklatur komplett'!W397),"-",'Nomenklatur komplett'!W397)</f>
        <v>Glasmaler/in EFZ</v>
      </c>
      <c r="C397" s="189">
        <f>IF(ISBLANK('Nomenklatur komplett'!X397),"-",'Nomenklatur komplett'!X397)</f>
        <v>14</v>
      </c>
      <c r="D397" s="189">
        <f>IF(ISBLANK('Nomenklatur komplett'!Y397),"-",'Nomenklatur komplett'!Y397)</f>
        <v>65</v>
      </c>
      <c r="E397" s="189">
        <f>IF(ISBLANK('Nomenklatur komplett'!Z397),"-",'Nomenklatur komplett'!Z397)</f>
        <v>1</v>
      </c>
      <c r="F397" s="189">
        <f>IF(ISBLANK('Nomenklatur komplett'!AA397),"-",'Nomenklatur komplett'!AA397)</f>
        <v>4</v>
      </c>
      <c r="G397" s="190">
        <f>IF(ISBLANK('Nomenklatur komplett'!AB397),"-",'Nomenklatur komplett'!AB397)</f>
        <v>0</v>
      </c>
      <c r="H397" s="190">
        <f>IF(ISBLANK('Nomenklatur komplett'!AC397),"-",'Nomenklatur komplett'!AC397)</f>
        <v>0</v>
      </c>
      <c r="L397" s="161" t="str">
        <f>IF(ISBLANK('Nomenklatur komplett'!T397),"-",'Nomenklatur komplett'!T397)</f>
        <v>-</v>
      </c>
      <c r="M397" s="162" t="str">
        <f>IF(ISBLANK('Nomenklatur komplett'!U397),"-",'Nomenklatur komplett'!U397)</f>
        <v>-</v>
      </c>
    </row>
    <row r="398" spans="1:13" x14ac:dyDescent="0.2">
      <c r="A398" s="161">
        <f>IF(ISBLANK('Nomenklatur komplett'!V398),"-",'Nomenklatur komplett'!V398)</f>
        <v>33820000</v>
      </c>
      <c r="B398" s="188" t="str">
        <f>IF(ISBLANK('Nomenklatur komplett'!W398),"-",'Nomenklatur komplett'!W398)</f>
        <v>Gleisbauer/in EFZ</v>
      </c>
      <c r="C398" s="189">
        <f>IF(ISBLANK('Nomenklatur komplett'!X398),"-",'Nomenklatur komplett'!X398)</f>
        <v>14</v>
      </c>
      <c r="D398" s="189">
        <f>IF(ISBLANK('Nomenklatur komplett'!Y398),"-",'Nomenklatur komplett'!Y398)</f>
        <v>65</v>
      </c>
      <c r="E398" s="189">
        <f>IF(ISBLANK('Nomenklatur komplett'!Z398),"-",'Nomenklatur komplett'!Z398)</f>
        <v>1</v>
      </c>
      <c r="F398" s="189">
        <f>IF(ISBLANK('Nomenklatur komplett'!AA398),"-",'Nomenklatur komplett'!AA398)</f>
        <v>3</v>
      </c>
      <c r="G398" s="190">
        <f>IF(ISBLANK('Nomenklatur komplett'!AB398),"-",'Nomenklatur komplett'!AB398)</f>
        <v>0</v>
      </c>
      <c r="H398" s="190">
        <f>IF(ISBLANK('Nomenklatur komplett'!AC398),"-",'Nomenklatur komplett'!AC398)</f>
        <v>0</v>
      </c>
      <c r="L398" s="161" t="str">
        <f>IF(ISBLANK('Nomenklatur komplett'!T398),"-",'Nomenklatur komplett'!T398)</f>
        <v>-</v>
      </c>
      <c r="M398" s="162" t="str">
        <f>IF(ISBLANK('Nomenklatur komplett'!U398),"-",'Nomenklatur komplett'!U398)</f>
        <v>-</v>
      </c>
    </row>
    <row r="399" spans="1:13" x14ac:dyDescent="0.2">
      <c r="A399" s="161">
        <f>IF(ISBLANK('Nomenklatur komplett'!V399),"-",'Nomenklatur komplett'!V399)</f>
        <v>33900000</v>
      </c>
      <c r="B399" s="188" t="str">
        <f>IF(ISBLANK('Nomenklatur komplett'!W399),"-",'Nomenklatur komplett'!W399)</f>
        <v>Gleisbaupraktiker/in EBA</v>
      </c>
      <c r="C399" s="189">
        <f>IF(ISBLANK('Nomenklatur komplett'!X399),"-",'Nomenklatur komplett'!X399)</f>
        <v>14</v>
      </c>
      <c r="D399" s="189">
        <f>IF(ISBLANK('Nomenklatur komplett'!Y399),"-",'Nomenklatur komplett'!Y399)</f>
        <v>65</v>
      </c>
      <c r="E399" s="189">
        <f>IF(ISBLANK('Nomenklatur komplett'!Z399),"-",'Nomenklatur komplett'!Z399)</f>
        <v>1</v>
      </c>
      <c r="F399" s="189">
        <f>IF(ISBLANK('Nomenklatur komplett'!AA399),"-",'Nomenklatur komplett'!AA399)</f>
        <v>2</v>
      </c>
      <c r="G399" s="190">
        <f>IF(ISBLANK('Nomenklatur komplett'!AB399),"-",'Nomenklatur komplett'!AB399)</f>
        <v>0</v>
      </c>
      <c r="H399" s="190">
        <f>IF(ISBLANK('Nomenklatur komplett'!AC399),"-",'Nomenklatur komplett'!AC399)</f>
        <v>0</v>
      </c>
      <c r="L399" s="161" t="str">
        <f>IF(ISBLANK('Nomenklatur komplett'!T399),"-",'Nomenklatur komplett'!T399)</f>
        <v>-</v>
      </c>
      <c r="M399" s="162" t="str">
        <f>IF(ISBLANK('Nomenklatur komplett'!U399),"-",'Nomenklatur komplett'!U399)</f>
        <v>-</v>
      </c>
    </row>
    <row r="400" spans="1:13" x14ac:dyDescent="0.2">
      <c r="A400" s="161">
        <f>IF(ISBLANK('Nomenklatur komplett'!V400),"-",'Nomenklatur komplett'!V400)</f>
        <v>32160003</v>
      </c>
      <c r="B400" s="188" t="str">
        <f>IF(ISBLANK('Nomenklatur komplett'!W400),"-",'Nomenklatur komplett'!W400)</f>
        <v>Goldschmied/in EFZ - Edelsteinfassen</v>
      </c>
      <c r="C400" s="189">
        <f>IF(ISBLANK('Nomenklatur komplett'!X400),"-",'Nomenklatur komplett'!X400)</f>
        <v>14</v>
      </c>
      <c r="D400" s="189">
        <f>IF(ISBLANK('Nomenklatur komplett'!Y400),"-",'Nomenklatur komplett'!Y400)</f>
        <v>65</v>
      </c>
      <c r="E400" s="189">
        <f>IF(ISBLANK('Nomenklatur komplett'!Z400),"-",'Nomenklatur komplett'!Z400)</f>
        <v>1</v>
      </c>
      <c r="F400" s="189">
        <f>IF(ISBLANK('Nomenklatur komplett'!AA400),"-",'Nomenklatur komplett'!AA400)</f>
        <v>4</v>
      </c>
      <c r="G400" s="190">
        <f>IF(ISBLANK('Nomenklatur komplett'!AB400),"-",'Nomenklatur komplett'!AB400)</f>
        <v>0</v>
      </c>
      <c r="H400" s="190">
        <f>IF(ISBLANK('Nomenklatur komplett'!AC400),"-",'Nomenklatur komplett'!AC400)</f>
        <v>0</v>
      </c>
      <c r="L400" s="161" t="str">
        <f>IF(ISBLANK('Nomenklatur komplett'!T400),"-",'Nomenklatur komplett'!T400)</f>
        <v>-</v>
      </c>
      <c r="M400" s="162" t="str">
        <f>IF(ISBLANK('Nomenklatur komplett'!U400),"-",'Nomenklatur komplett'!U400)</f>
        <v>-</v>
      </c>
    </row>
    <row r="401" spans="1:13" x14ac:dyDescent="0.2">
      <c r="A401" s="161">
        <f>IF(ISBLANK('Nomenklatur komplett'!V401),"-",'Nomenklatur komplett'!V401)</f>
        <v>32160001</v>
      </c>
      <c r="B401" s="188" t="str">
        <f>IF(ISBLANK('Nomenklatur komplett'!W401),"-",'Nomenklatur komplett'!W401)</f>
        <v>Goldschmied/in EFZ - Goldschmieden</v>
      </c>
      <c r="C401" s="189">
        <f>IF(ISBLANK('Nomenklatur komplett'!X401),"-",'Nomenklatur komplett'!X401)</f>
        <v>14</v>
      </c>
      <c r="D401" s="189">
        <f>IF(ISBLANK('Nomenklatur komplett'!Y401),"-",'Nomenklatur komplett'!Y401)</f>
        <v>65</v>
      </c>
      <c r="E401" s="189">
        <f>IF(ISBLANK('Nomenklatur komplett'!Z401),"-",'Nomenklatur komplett'!Z401)</f>
        <v>1</v>
      </c>
      <c r="F401" s="189">
        <f>IF(ISBLANK('Nomenklatur komplett'!AA401),"-",'Nomenklatur komplett'!AA401)</f>
        <v>4</v>
      </c>
      <c r="G401" s="190">
        <f>IF(ISBLANK('Nomenklatur komplett'!AB401),"-",'Nomenklatur komplett'!AB401)</f>
        <v>0</v>
      </c>
      <c r="H401" s="190">
        <f>IF(ISBLANK('Nomenklatur komplett'!AC401),"-",'Nomenklatur komplett'!AC401)</f>
        <v>0</v>
      </c>
      <c r="L401" s="161" t="str">
        <f>IF(ISBLANK('Nomenklatur komplett'!T401),"-",'Nomenklatur komplett'!T401)</f>
        <v>-</v>
      </c>
      <c r="M401" s="162" t="str">
        <f>IF(ISBLANK('Nomenklatur komplett'!U401),"-",'Nomenklatur komplett'!U401)</f>
        <v>-</v>
      </c>
    </row>
    <row r="402" spans="1:13" x14ac:dyDescent="0.2">
      <c r="A402" s="161">
        <f>IF(ISBLANK('Nomenklatur komplett'!V402),"-",'Nomenklatur komplett'!V402)</f>
        <v>32160000</v>
      </c>
      <c r="B402" s="188" t="str">
        <f>IF(ISBLANK('Nomenklatur komplett'!W402),"-",'Nomenklatur komplett'!W402)</f>
        <v>Goldschmied/in EFZ - Ohne nähere Angaben</v>
      </c>
      <c r="C402" s="189">
        <f>IF(ISBLANK('Nomenklatur komplett'!X402),"-",'Nomenklatur komplett'!X402)</f>
        <v>14</v>
      </c>
      <c r="D402" s="189">
        <f>IF(ISBLANK('Nomenklatur komplett'!Y402),"-",'Nomenklatur komplett'!Y402)</f>
        <v>65</v>
      </c>
      <c r="E402" s="189">
        <f>IF(ISBLANK('Nomenklatur komplett'!Z402),"-",'Nomenklatur komplett'!Z402)</f>
        <v>1</v>
      </c>
      <c r="F402" s="189">
        <f>IF(ISBLANK('Nomenklatur komplett'!AA402),"-",'Nomenklatur komplett'!AA402)</f>
        <v>4</v>
      </c>
      <c r="G402" s="190">
        <f>IF(ISBLANK('Nomenklatur komplett'!AB402),"-",'Nomenklatur komplett'!AB402)</f>
        <v>0</v>
      </c>
      <c r="H402" s="190">
        <f>IF(ISBLANK('Nomenklatur komplett'!AC402),"-",'Nomenklatur komplett'!AC402)</f>
        <v>0</v>
      </c>
      <c r="L402" s="161" t="str">
        <f>IF(ISBLANK('Nomenklatur komplett'!T402),"-",'Nomenklatur komplett'!T402)</f>
        <v>-</v>
      </c>
      <c r="M402" s="162" t="str">
        <f>IF(ISBLANK('Nomenklatur komplett'!U402),"-",'Nomenklatur komplett'!U402)</f>
        <v>-</v>
      </c>
    </row>
    <row r="403" spans="1:13" x14ac:dyDescent="0.2">
      <c r="A403" s="161">
        <f>IF(ISBLANK('Nomenklatur komplett'!V403),"-",'Nomenklatur komplett'!V403)</f>
        <v>32160002</v>
      </c>
      <c r="B403" s="188" t="str">
        <f>IF(ISBLANK('Nomenklatur komplett'!W403),"-",'Nomenklatur komplett'!W403)</f>
        <v>Goldschmied/in EFZ - Silberschmieden</v>
      </c>
      <c r="C403" s="189">
        <f>IF(ISBLANK('Nomenklatur komplett'!X403),"-",'Nomenklatur komplett'!X403)</f>
        <v>14</v>
      </c>
      <c r="D403" s="189">
        <f>IF(ISBLANK('Nomenklatur komplett'!Y403),"-",'Nomenklatur komplett'!Y403)</f>
        <v>65</v>
      </c>
      <c r="E403" s="189">
        <f>IF(ISBLANK('Nomenklatur komplett'!Z403),"-",'Nomenklatur komplett'!Z403)</f>
        <v>1</v>
      </c>
      <c r="F403" s="189">
        <f>IF(ISBLANK('Nomenklatur komplett'!AA403),"-",'Nomenklatur komplett'!AA403)</f>
        <v>4</v>
      </c>
      <c r="G403" s="190">
        <f>IF(ISBLANK('Nomenklatur komplett'!AB403),"-",'Nomenklatur komplett'!AB403)</f>
        <v>0</v>
      </c>
      <c r="H403" s="190">
        <f>IF(ISBLANK('Nomenklatur komplett'!AC403),"-",'Nomenklatur komplett'!AC403)</f>
        <v>0</v>
      </c>
      <c r="L403" s="161" t="str">
        <f>IF(ISBLANK('Nomenklatur komplett'!T403),"-",'Nomenklatur komplett'!T403)</f>
        <v>-</v>
      </c>
      <c r="M403" s="162" t="str">
        <f>IF(ISBLANK('Nomenklatur komplett'!U403),"-",'Nomenklatur komplett'!U403)</f>
        <v>-</v>
      </c>
    </row>
    <row r="404" spans="1:13" x14ac:dyDescent="0.2">
      <c r="A404" s="161">
        <f>IF(ISBLANK('Nomenklatur komplett'!V404),"-",'Nomenklatur komplett'!V404)</f>
        <v>48252000</v>
      </c>
      <c r="B404" s="188" t="str">
        <f>IF(ISBLANK('Nomenklatur komplett'!W404),"-",'Nomenklatur komplett'!W404)</f>
        <v>Grafiker/in (Privatschule, nicht anerkannt)</v>
      </c>
      <c r="C404" s="189">
        <f>IF(ISBLANK('Nomenklatur komplett'!X404),"-",'Nomenklatur komplett'!X404)</f>
        <v>14</v>
      </c>
      <c r="D404" s="189">
        <f>IF(ISBLANK('Nomenklatur komplett'!Y404),"-",'Nomenklatur komplett'!Y404)</f>
        <v>65</v>
      </c>
      <c r="E404" s="189">
        <f>IF(ISBLANK('Nomenklatur komplett'!Z404),"-",'Nomenklatur komplett'!Z404)</f>
        <v>1</v>
      </c>
      <c r="F404" s="189">
        <f>IF(ISBLANK('Nomenklatur komplett'!AA404),"-",'Nomenklatur komplett'!AA404)</f>
        <v>4</v>
      </c>
      <c r="G404" s="190">
        <f>IF(ISBLANK('Nomenklatur komplett'!AB404),"-",'Nomenklatur komplett'!AB404)</f>
        <v>0</v>
      </c>
      <c r="H404" s="190">
        <f>IF(ISBLANK('Nomenklatur komplett'!AC404),"-",'Nomenklatur komplett'!AC404)</f>
        <v>0</v>
      </c>
      <c r="L404" s="161" t="str">
        <f>IF(ISBLANK('Nomenklatur komplett'!T404),"-",'Nomenklatur komplett'!T404)</f>
        <v>-</v>
      </c>
      <c r="M404" s="162" t="str">
        <f>IF(ISBLANK('Nomenklatur komplett'!U404),"-",'Nomenklatur komplett'!U404)</f>
        <v>-</v>
      </c>
    </row>
    <row r="405" spans="1:13" x14ac:dyDescent="0.2">
      <c r="A405" s="161">
        <f>IF(ISBLANK('Nomenklatur komplett'!V405),"-",'Nomenklatur komplett'!V405)</f>
        <v>48260000</v>
      </c>
      <c r="B405" s="188" t="str">
        <f>IF(ISBLANK('Nomenklatur komplett'!W405),"-",'Nomenklatur komplett'!W405)</f>
        <v>Grafiker/in EFZ</v>
      </c>
      <c r="C405" s="189">
        <f>IF(ISBLANK('Nomenklatur komplett'!X405),"-",'Nomenklatur komplett'!X405)</f>
        <v>14</v>
      </c>
      <c r="D405" s="189">
        <f>IF(ISBLANK('Nomenklatur komplett'!Y405),"-",'Nomenklatur komplett'!Y405)</f>
        <v>65</v>
      </c>
      <c r="E405" s="189">
        <f>IF(ISBLANK('Nomenklatur komplett'!Z405),"-",'Nomenklatur komplett'!Z405)</f>
        <v>1</v>
      </c>
      <c r="F405" s="189">
        <f>IF(ISBLANK('Nomenklatur komplett'!AA405),"-",'Nomenklatur komplett'!AA405)</f>
        <v>4</v>
      </c>
      <c r="G405" s="190">
        <f>IF(ISBLANK('Nomenklatur komplett'!AB405),"-",'Nomenklatur komplett'!AB405)</f>
        <v>0</v>
      </c>
      <c r="H405" s="190">
        <f>IF(ISBLANK('Nomenklatur komplett'!AC405),"-",'Nomenklatur komplett'!AC405)</f>
        <v>0</v>
      </c>
      <c r="L405" s="161" t="str">
        <f>IF(ISBLANK('Nomenklatur komplett'!T405),"-",'Nomenklatur komplett'!T405)</f>
        <v>-</v>
      </c>
      <c r="M405" s="162" t="str">
        <f>IF(ISBLANK('Nomenklatur komplett'!U405),"-",'Nomenklatur komplett'!U405)</f>
        <v>-</v>
      </c>
    </row>
    <row r="406" spans="1:13" x14ac:dyDescent="0.2">
      <c r="A406" s="161">
        <f>IF(ISBLANK('Nomenklatur komplett'!V406),"-",'Nomenklatur komplett'!V406)</f>
        <v>28330000</v>
      </c>
      <c r="B406" s="188" t="str">
        <f>IF(ISBLANK('Nomenklatur komplett'!W406),"-",'Nomenklatur komplett'!W406)</f>
        <v>Graveur/in EFZ</v>
      </c>
      <c r="C406" s="189">
        <f>IF(ISBLANK('Nomenklatur komplett'!X406),"-",'Nomenklatur komplett'!X406)</f>
        <v>14</v>
      </c>
      <c r="D406" s="189">
        <f>IF(ISBLANK('Nomenklatur komplett'!Y406),"-",'Nomenklatur komplett'!Y406)</f>
        <v>65</v>
      </c>
      <c r="E406" s="189">
        <f>IF(ISBLANK('Nomenklatur komplett'!Z406),"-",'Nomenklatur komplett'!Z406)</f>
        <v>1</v>
      </c>
      <c r="F406" s="189">
        <f>IF(ISBLANK('Nomenklatur komplett'!AA406),"-",'Nomenklatur komplett'!AA406)</f>
        <v>4</v>
      </c>
      <c r="G406" s="190">
        <f>IF(ISBLANK('Nomenklatur komplett'!AB406),"-",'Nomenklatur komplett'!AB406)</f>
        <v>0</v>
      </c>
      <c r="H406" s="190">
        <f>IF(ISBLANK('Nomenklatur komplett'!AC406),"-",'Nomenklatur komplett'!AC406)</f>
        <v>0</v>
      </c>
      <c r="L406" s="161" t="str">
        <f>IF(ISBLANK('Nomenklatur komplett'!T406),"-",'Nomenklatur komplett'!T406)</f>
        <v>-</v>
      </c>
      <c r="M406" s="162" t="str">
        <f>IF(ISBLANK('Nomenklatur komplett'!U406),"-",'Nomenklatur komplett'!U406)</f>
        <v>-</v>
      </c>
    </row>
    <row r="407" spans="1:13" x14ac:dyDescent="0.2">
      <c r="A407" s="161">
        <f>IF(ISBLANK('Nomenklatur komplett'!V407),"-",'Nomenklatur komplett'!V407)</f>
        <v>37100100</v>
      </c>
      <c r="B407" s="188" t="str">
        <f>IF(ISBLANK('Nomenklatur komplett'!W407),"-",'Nomenklatur komplett'!W407)</f>
        <v>Grundausbildung Bauwesen (GE)</v>
      </c>
      <c r="C407" s="189">
        <f>IF(ISBLANK('Nomenklatur komplett'!X407),"-",'Nomenklatur komplett'!X407)</f>
        <v>14</v>
      </c>
      <c r="D407" s="189">
        <f>IF(ISBLANK('Nomenklatur komplett'!Y407),"-",'Nomenklatur komplett'!Y407)</f>
        <v>65</v>
      </c>
      <c r="E407" s="189">
        <f>IF(ISBLANK('Nomenklatur komplett'!Z407),"-",'Nomenklatur komplett'!Z407)</f>
        <v>1</v>
      </c>
      <c r="F407" s="189">
        <f>IF(ISBLANK('Nomenklatur komplett'!AA407),"-",'Nomenklatur komplett'!AA407)</f>
        <v>4</v>
      </c>
      <c r="G407" s="190">
        <f>IF(ISBLANK('Nomenklatur komplett'!AB407),"-",'Nomenklatur komplett'!AB407)</f>
        <v>0</v>
      </c>
      <c r="H407" s="190">
        <f>IF(ISBLANK('Nomenklatur komplett'!AC407),"-",'Nomenklatur komplett'!AC407)</f>
        <v>0</v>
      </c>
      <c r="L407" s="161" t="str">
        <f>IF(ISBLANK('Nomenklatur komplett'!T407),"-",'Nomenklatur komplett'!T407)</f>
        <v>-</v>
      </c>
      <c r="M407" s="162" t="str">
        <f>IF(ISBLANK('Nomenklatur komplett'!U407),"-",'Nomenklatur komplett'!U407)</f>
        <v>-</v>
      </c>
    </row>
    <row r="408" spans="1:13" x14ac:dyDescent="0.2">
      <c r="A408" s="161">
        <f>IF(ISBLANK('Nomenklatur komplett'!V408),"-",'Nomenklatur komplett'!V408)</f>
        <v>37110000</v>
      </c>
      <c r="B408" s="188" t="str">
        <f>IF(ISBLANK('Nomenklatur komplett'!W408),"-",'Nomenklatur komplett'!W408)</f>
        <v>Grundausbildung Maschinenbau/Elektrotechnik (GE)</v>
      </c>
      <c r="C408" s="189">
        <f>IF(ISBLANK('Nomenklatur komplett'!X408),"-",'Nomenklatur komplett'!X408)</f>
        <v>14</v>
      </c>
      <c r="D408" s="189">
        <f>IF(ISBLANK('Nomenklatur komplett'!Y408),"-",'Nomenklatur komplett'!Y408)</f>
        <v>65</v>
      </c>
      <c r="E408" s="189">
        <f>IF(ISBLANK('Nomenklatur komplett'!Z408),"-",'Nomenklatur komplett'!Z408)</f>
        <v>1</v>
      </c>
      <c r="F408" s="189">
        <f>IF(ISBLANK('Nomenklatur komplett'!AA408),"-",'Nomenklatur komplett'!AA408)</f>
        <v>4</v>
      </c>
      <c r="G408" s="190">
        <f>IF(ISBLANK('Nomenklatur komplett'!AB408),"-",'Nomenklatur komplett'!AB408)</f>
        <v>0</v>
      </c>
      <c r="H408" s="190">
        <f>IF(ISBLANK('Nomenklatur komplett'!AC408),"-",'Nomenklatur komplett'!AC408)</f>
        <v>0</v>
      </c>
      <c r="L408" s="161" t="str">
        <f>IF(ISBLANK('Nomenklatur komplett'!T408),"-",'Nomenklatur komplett'!T408)</f>
        <v>-</v>
      </c>
      <c r="M408" s="162" t="str">
        <f>IF(ISBLANK('Nomenklatur komplett'!U408),"-",'Nomenklatur komplett'!U408)</f>
        <v>-</v>
      </c>
    </row>
    <row r="409" spans="1:13" x14ac:dyDescent="0.2">
      <c r="A409" s="161">
        <f>IF(ISBLANK('Nomenklatur komplett'!V409),"-",'Nomenklatur komplett'!V409)</f>
        <v>28340000</v>
      </c>
      <c r="B409" s="188" t="str">
        <f>IF(ISBLANK('Nomenklatur komplett'!W409),"-",'Nomenklatur komplett'!W409)</f>
        <v>Grundausbildung Metallberufe</v>
      </c>
      <c r="C409" s="189">
        <f>IF(ISBLANK('Nomenklatur komplett'!X409),"-",'Nomenklatur komplett'!X409)</f>
        <v>14</v>
      </c>
      <c r="D409" s="189">
        <f>IF(ISBLANK('Nomenklatur komplett'!Y409),"-",'Nomenklatur komplett'!Y409)</f>
        <v>65</v>
      </c>
      <c r="E409" s="189">
        <f>IF(ISBLANK('Nomenklatur komplett'!Z409),"-",'Nomenklatur komplett'!Z409)</f>
        <v>1</v>
      </c>
      <c r="F409" s="189">
        <f>IF(ISBLANK('Nomenklatur komplett'!AA409),"-",'Nomenklatur komplett'!AA409)</f>
        <v>4</v>
      </c>
      <c r="G409" s="190">
        <f>IF(ISBLANK('Nomenklatur komplett'!AB409),"-",'Nomenklatur komplett'!AB409)</f>
        <v>0</v>
      </c>
      <c r="H409" s="190">
        <f>IF(ISBLANK('Nomenklatur komplett'!AC409),"-",'Nomenklatur komplett'!AC409)</f>
        <v>0</v>
      </c>
      <c r="L409" s="161" t="str">
        <f>IF(ISBLANK('Nomenklatur komplett'!T409),"-",'Nomenklatur komplett'!T409)</f>
        <v>-</v>
      </c>
      <c r="M409" s="162" t="str">
        <f>IF(ISBLANK('Nomenklatur komplett'!U409),"-",'Nomenklatur komplett'!U409)</f>
        <v>-</v>
      </c>
    </row>
    <row r="410" spans="1:13" x14ac:dyDescent="0.2">
      <c r="A410" s="161">
        <f>IF(ISBLANK('Nomenklatur komplett'!V410),"-",'Nomenklatur komplett'!V410)</f>
        <v>36110000</v>
      </c>
      <c r="B410" s="188" t="str">
        <f>IF(ISBLANK('Nomenklatur komplett'!W410),"-",'Nomenklatur komplett'!W410)</f>
        <v>Grundausbildung Planung</v>
      </c>
      <c r="C410" s="189">
        <f>IF(ISBLANK('Nomenklatur komplett'!X410),"-",'Nomenklatur komplett'!X410)</f>
        <v>14</v>
      </c>
      <c r="D410" s="189">
        <f>IF(ISBLANK('Nomenklatur komplett'!Y410),"-",'Nomenklatur komplett'!Y410)</f>
        <v>65</v>
      </c>
      <c r="E410" s="189">
        <f>IF(ISBLANK('Nomenklatur komplett'!Z410),"-",'Nomenklatur komplett'!Z410)</f>
        <v>1</v>
      </c>
      <c r="F410" s="189">
        <f>IF(ISBLANK('Nomenklatur komplett'!AA410),"-",'Nomenklatur komplett'!AA410)</f>
        <v>3</v>
      </c>
      <c r="G410" s="190">
        <f>IF(ISBLANK('Nomenklatur komplett'!AB410),"-",'Nomenklatur komplett'!AB410)</f>
        <v>0</v>
      </c>
      <c r="H410" s="190">
        <f>IF(ISBLANK('Nomenklatur komplett'!AC410),"-",'Nomenklatur komplett'!AC410)</f>
        <v>0</v>
      </c>
      <c r="L410" s="161" t="str">
        <f>IF(ISBLANK('Nomenklatur komplett'!T410),"-",'Nomenklatur komplett'!T410)</f>
        <v>-</v>
      </c>
      <c r="M410" s="162" t="str">
        <f>IF(ISBLANK('Nomenklatur komplett'!U410),"-",'Nomenklatur komplett'!U410)</f>
        <v>-</v>
      </c>
    </row>
    <row r="411" spans="1:13" x14ac:dyDescent="0.2">
      <c r="A411" s="161">
        <f>IF(ISBLANK('Nomenklatur komplett'!V411),"-",'Nomenklatur komplett'!V411)</f>
        <v>46330000</v>
      </c>
      <c r="B411" s="188" t="str">
        <f>IF(ISBLANK('Nomenklatur komplett'!W411),"-",'Nomenklatur komplett'!W411)</f>
        <v>Grundausbildung für Pflegeberufe</v>
      </c>
      <c r="C411" s="189">
        <f>IF(ISBLANK('Nomenklatur komplett'!X411),"-",'Nomenklatur komplett'!X411)</f>
        <v>14</v>
      </c>
      <c r="D411" s="189">
        <f>IF(ISBLANK('Nomenklatur komplett'!Y411),"-",'Nomenklatur komplett'!Y411)</f>
        <v>65</v>
      </c>
      <c r="E411" s="189">
        <f>IF(ISBLANK('Nomenklatur komplett'!Z411),"-",'Nomenklatur komplett'!Z411)</f>
        <v>1</v>
      </c>
      <c r="F411" s="189">
        <f>IF(ISBLANK('Nomenklatur komplett'!AA411),"-",'Nomenklatur komplett'!AA411)</f>
        <v>1</v>
      </c>
      <c r="G411" s="190">
        <f>IF(ISBLANK('Nomenklatur komplett'!AB411),"-",'Nomenklatur komplett'!AB411)</f>
        <v>0</v>
      </c>
      <c r="H411" s="190">
        <f>IF(ISBLANK('Nomenklatur komplett'!AC411),"-",'Nomenklatur komplett'!AC411)</f>
        <v>0</v>
      </c>
      <c r="L411" s="161" t="str">
        <f>IF(ISBLANK('Nomenklatur komplett'!T411),"-",'Nomenklatur komplett'!T411)</f>
        <v>-</v>
      </c>
      <c r="M411" s="162" t="str">
        <f>IF(ISBLANK('Nomenklatur komplett'!U411),"-",'Nomenklatur komplett'!U411)</f>
        <v>-</v>
      </c>
    </row>
    <row r="412" spans="1:13" x14ac:dyDescent="0.2">
      <c r="A412" s="161">
        <f>IF(ISBLANK('Nomenklatur komplett'!V412),"-",'Nomenklatur komplett'!V412)</f>
        <v>33840000</v>
      </c>
      <c r="B412" s="188" t="str">
        <f>IF(ISBLANK('Nomenklatur komplett'!W412),"-",'Nomenklatur komplett'!W412)</f>
        <v>Grundbauer/in EFZ</v>
      </c>
      <c r="C412" s="189">
        <f>IF(ISBLANK('Nomenklatur komplett'!X412),"-",'Nomenklatur komplett'!X412)</f>
        <v>14</v>
      </c>
      <c r="D412" s="189">
        <f>IF(ISBLANK('Nomenklatur komplett'!Y412),"-",'Nomenklatur komplett'!Y412)</f>
        <v>65</v>
      </c>
      <c r="E412" s="189">
        <f>IF(ISBLANK('Nomenklatur komplett'!Z412),"-",'Nomenklatur komplett'!Z412)</f>
        <v>1</v>
      </c>
      <c r="F412" s="189">
        <f>IF(ISBLANK('Nomenklatur komplett'!AA412),"-",'Nomenklatur komplett'!AA412)</f>
        <v>3</v>
      </c>
      <c r="G412" s="190">
        <f>IF(ISBLANK('Nomenklatur komplett'!AB412),"-",'Nomenklatur komplett'!AB412)</f>
        <v>0</v>
      </c>
      <c r="H412" s="190">
        <f>IF(ISBLANK('Nomenklatur komplett'!AC412),"-",'Nomenklatur komplett'!AC412)</f>
        <v>0</v>
      </c>
      <c r="L412" s="161" t="str">
        <f>IF(ISBLANK('Nomenklatur komplett'!T412),"-",'Nomenklatur komplett'!T412)</f>
        <v>-</v>
      </c>
      <c r="M412" s="162" t="str">
        <f>IF(ISBLANK('Nomenklatur komplett'!U412),"-",'Nomenklatur komplett'!U412)</f>
        <v>-</v>
      </c>
    </row>
    <row r="413" spans="1:13" x14ac:dyDescent="0.2">
      <c r="A413" s="161">
        <f>IF(ISBLANK('Nomenklatur komplett'!V413),"-",'Nomenklatur komplett'!V413)</f>
        <v>33860000</v>
      </c>
      <c r="B413" s="188" t="str">
        <f>IF(ISBLANK('Nomenklatur komplett'!W413),"-",'Nomenklatur komplett'!W413)</f>
        <v>Grundbaupraktiker/in EBA</v>
      </c>
      <c r="C413" s="189">
        <f>IF(ISBLANK('Nomenklatur komplett'!X413),"-",'Nomenklatur komplett'!X413)</f>
        <v>14</v>
      </c>
      <c r="D413" s="189">
        <f>IF(ISBLANK('Nomenklatur komplett'!Y413),"-",'Nomenklatur komplett'!Y413)</f>
        <v>65</v>
      </c>
      <c r="E413" s="189">
        <f>IF(ISBLANK('Nomenklatur komplett'!Z413),"-",'Nomenklatur komplett'!Z413)</f>
        <v>1</v>
      </c>
      <c r="F413" s="189">
        <f>IF(ISBLANK('Nomenklatur komplett'!AA413),"-",'Nomenklatur komplett'!AA413)</f>
        <v>2</v>
      </c>
      <c r="G413" s="190">
        <f>IF(ISBLANK('Nomenklatur komplett'!AB413),"-",'Nomenklatur komplett'!AB413)</f>
        <v>0</v>
      </c>
      <c r="H413" s="190">
        <f>IF(ISBLANK('Nomenklatur komplett'!AC413),"-",'Nomenklatur komplett'!AC413)</f>
        <v>0</v>
      </c>
      <c r="L413" s="161" t="str">
        <f>IF(ISBLANK('Nomenklatur komplett'!T413),"-",'Nomenklatur komplett'!T413)</f>
        <v>-</v>
      </c>
      <c r="M413" s="162" t="str">
        <f>IF(ISBLANK('Nomenklatur komplett'!U413),"-",'Nomenklatur komplett'!U413)</f>
        <v>-</v>
      </c>
    </row>
    <row r="414" spans="1:13" x14ac:dyDescent="0.2">
      <c r="A414" s="161">
        <f>IF(ISBLANK('Nomenklatur komplett'!V414),"-",'Nomenklatur komplett'!V414)</f>
        <v>28401001</v>
      </c>
      <c r="B414" s="188" t="str">
        <f>IF(ISBLANK('Nomenklatur komplett'!W414),"-",'Nomenklatur komplett'!W414)</f>
        <v>Gussformer/in EFZ - Dauerformen</v>
      </c>
      <c r="C414" s="189">
        <f>IF(ISBLANK('Nomenklatur komplett'!X414),"-",'Nomenklatur komplett'!X414)</f>
        <v>14</v>
      </c>
      <c r="D414" s="189">
        <f>IF(ISBLANK('Nomenklatur komplett'!Y414),"-",'Nomenklatur komplett'!Y414)</f>
        <v>65</v>
      </c>
      <c r="E414" s="189">
        <f>IF(ISBLANK('Nomenklatur komplett'!Z414),"-",'Nomenklatur komplett'!Z414)</f>
        <v>1</v>
      </c>
      <c r="F414" s="189">
        <f>IF(ISBLANK('Nomenklatur komplett'!AA414),"-",'Nomenklatur komplett'!AA414)</f>
        <v>3</v>
      </c>
      <c r="G414" s="190">
        <f>IF(ISBLANK('Nomenklatur komplett'!AB414),"-",'Nomenklatur komplett'!AB414)</f>
        <v>0</v>
      </c>
      <c r="H414" s="190">
        <f>IF(ISBLANK('Nomenklatur komplett'!AC414),"-",'Nomenklatur komplett'!AC414)</f>
        <v>0</v>
      </c>
      <c r="L414" s="161" t="str">
        <f>IF(ISBLANK('Nomenklatur komplett'!T414),"-",'Nomenklatur komplett'!T414)</f>
        <v>-</v>
      </c>
      <c r="M414" s="162" t="str">
        <f>IF(ISBLANK('Nomenklatur komplett'!U414),"-",'Nomenklatur komplett'!U414)</f>
        <v>-</v>
      </c>
    </row>
    <row r="415" spans="1:13" x14ac:dyDescent="0.2">
      <c r="A415" s="161">
        <f>IF(ISBLANK('Nomenklatur komplett'!V415),"-",'Nomenklatur komplett'!V415)</f>
        <v>28401000</v>
      </c>
      <c r="B415" s="188" t="str">
        <f>IF(ISBLANK('Nomenklatur komplett'!W415),"-",'Nomenklatur komplett'!W415)</f>
        <v>Gussformer/in EFZ - Ohne nähere Angaben</v>
      </c>
      <c r="C415" s="189">
        <f>IF(ISBLANK('Nomenklatur komplett'!X415),"-",'Nomenklatur komplett'!X415)</f>
        <v>14</v>
      </c>
      <c r="D415" s="189">
        <f>IF(ISBLANK('Nomenklatur komplett'!Y415),"-",'Nomenklatur komplett'!Y415)</f>
        <v>65</v>
      </c>
      <c r="E415" s="189">
        <f>IF(ISBLANK('Nomenklatur komplett'!Z415),"-",'Nomenklatur komplett'!Z415)</f>
        <v>1</v>
      </c>
      <c r="F415" s="189">
        <f>IF(ISBLANK('Nomenklatur komplett'!AA415),"-",'Nomenklatur komplett'!AA415)</f>
        <v>3</v>
      </c>
      <c r="G415" s="190">
        <f>IF(ISBLANK('Nomenklatur komplett'!AB415),"-",'Nomenklatur komplett'!AB415)</f>
        <v>0</v>
      </c>
      <c r="H415" s="190">
        <f>IF(ISBLANK('Nomenklatur komplett'!AC415),"-",'Nomenklatur komplett'!AC415)</f>
        <v>0</v>
      </c>
      <c r="L415" s="161" t="str">
        <f>IF(ISBLANK('Nomenklatur komplett'!T415),"-",'Nomenklatur komplett'!T415)</f>
        <v>-</v>
      </c>
      <c r="M415" s="162" t="str">
        <f>IF(ISBLANK('Nomenklatur komplett'!U415),"-",'Nomenklatur komplett'!U415)</f>
        <v>-</v>
      </c>
    </row>
    <row r="416" spans="1:13" x14ac:dyDescent="0.2">
      <c r="A416" s="161">
        <f>IF(ISBLANK('Nomenklatur komplett'!V416),"-",'Nomenklatur komplett'!V416)</f>
        <v>28401002</v>
      </c>
      <c r="B416" s="188" t="str">
        <f>IF(ISBLANK('Nomenklatur komplett'!W416),"-",'Nomenklatur komplett'!W416)</f>
        <v>Gussformer/in EFZ - Verlorene Formen</v>
      </c>
      <c r="C416" s="189">
        <f>IF(ISBLANK('Nomenklatur komplett'!X416),"-",'Nomenklatur komplett'!X416)</f>
        <v>14</v>
      </c>
      <c r="D416" s="189">
        <f>IF(ISBLANK('Nomenklatur komplett'!Y416),"-",'Nomenklatur komplett'!Y416)</f>
        <v>65</v>
      </c>
      <c r="E416" s="189">
        <f>IF(ISBLANK('Nomenklatur komplett'!Z416),"-",'Nomenklatur komplett'!Z416)</f>
        <v>1</v>
      </c>
      <c r="F416" s="189">
        <f>IF(ISBLANK('Nomenklatur komplett'!AA416),"-",'Nomenklatur komplett'!AA416)</f>
        <v>3</v>
      </c>
      <c r="G416" s="190">
        <f>IF(ISBLANK('Nomenklatur komplett'!AB416),"-",'Nomenklatur komplett'!AB416)</f>
        <v>0</v>
      </c>
      <c r="H416" s="190">
        <f>IF(ISBLANK('Nomenklatur komplett'!AC416),"-",'Nomenklatur komplett'!AC416)</f>
        <v>0</v>
      </c>
      <c r="L416" s="161" t="str">
        <f>IF(ISBLANK('Nomenklatur komplett'!T416),"-",'Nomenklatur komplett'!T416)</f>
        <v>-</v>
      </c>
      <c r="M416" s="162" t="str">
        <f>IF(ISBLANK('Nomenklatur komplett'!U416),"-",'Nomenklatur komplett'!U416)</f>
        <v>-</v>
      </c>
    </row>
    <row r="417" spans="1:13" x14ac:dyDescent="0.2">
      <c r="A417" s="161">
        <f>IF(ISBLANK('Nomenklatur komplett'!V417),"-",'Nomenklatur komplett'!V417)</f>
        <v>28270004</v>
      </c>
      <c r="B417" s="188" t="str">
        <f>IF(ISBLANK('Nomenklatur komplett'!W417),"-",'Nomenklatur komplett'!W417)</f>
        <v>Gusstechnologe/-technologin EFZ - Dauerformen - Profil E</v>
      </c>
      <c r="C417" s="189">
        <f>IF(ISBLANK('Nomenklatur komplett'!X417),"-",'Nomenklatur komplett'!X417)</f>
        <v>14</v>
      </c>
      <c r="D417" s="189">
        <f>IF(ISBLANK('Nomenklatur komplett'!Y417),"-",'Nomenklatur komplett'!Y417)</f>
        <v>65</v>
      </c>
      <c r="E417" s="189">
        <f>IF(ISBLANK('Nomenklatur komplett'!Z417),"-",'Nomenklatur komplett'!Z417)</f>
        <v>1</v>
      </c>
      <c r="F417" s="189">
        <f>IF(ISBLANK('Nomenklatur komplett'!AA417),"-",'Nomenklatur komplett'!AA417)</f>
        <v>4</v>
      </c>
      <c r="G417" s="190">
        <f>IF(ISBLANK('Nomenklatur komplett'!AB417),"-",'Nomenklatur komplett'!AB417)</f>
        <v>0</v>
      </c>
      <c r="H417" s="190">
        <f>IF(ISBLANK('Nomenklatur komplett'!AC417),"-",'Nomenklatur komplett'!AC417)</f>
        <v>0</v>
      </c>
      <c r="L417" s="161" t="str">
        <f>IF(ISBLANK('Nomenklatur komplett'!T417),"-",'Nomenklatur komplett'!T417)</f>
        <v>-</v>
      </c>
      <c r="M417" s="162" t="str">
        <f>IF(ISBLANK('Nomenklatur komplett'!U417),"-",'Nomenklatur komplett'!U417)</f>
        <v>-</v>
      </c>
    </row>
    <row r="418" spans="1:13" x14ac:dyDescent="0.2">
      <c r="A418" s="161">
        <f>IF(ISBLANK('Nomenklatur komplett'!V418),"-",'Nomenklatur komplett'!V418)</f>
        <v>28270003</v>
      </c>
      <c r="B418" s="188" t="str">
        <f>IF(ISBLANK('Nomenklatur komplett'!W418),"-",'Nomenklatur komplett'!W418)</f>
        <v>Gusstechnologe/-technologin EFZ - Dauerformen - Profil G</v>
      </c>
      <c r="C418" s="189">
        <f>IF(ISBLANK('Nomenklatur komplett'!X418),"-",'Nomenklatur komplett'!X418)</f>
        <v>14</v>
      </c>
      <c r="D418" s="189">
        <f>IF(ISBLANK('Nomenklatur komplett'!Y418),"-",'Nomenklatur komplett'!Y418)</f>
        <v>65</v>
      </c>
      <c r="E418" s="189">
        <f>IF(ISBLANK('Nomenklatur komplett'!Z418),"-",'Nomenklatur komplett'!Z418)</f>
        <v>1</v>
      </c>
      <c r="F418" s="189">
        <f>IF(ISBLANK('Nomenklatur komplett'!AA418),"-",'Nomenklatur komplett'!AA418)</f>
        <v>4</v>
      </c>
      <c r="G418" s="190">
        <f>IF(ISBLANK('Nomenklatur komplett'!AB418),"-",'Nomenklatur komplett'!AB418)</f>
        <v>0</v>
      </c>
      <c r="H418" s="190">
        <f>IF(ISBLANK('Nomenklatur komplett'!AC418),"-",'Nomenklatur komplett'!AC418)</f>
        <v>0</v>
      </c>
      <c r="L418" s="161" t="str">
        <f>IF(ISBLANK('Nomenklatur komplett'!T418),"-",'Nomenklatur komplett'!T418)</f>
        <v>-</v>
      </c>
      <c r="M418" s="162" t="str">
        <f>IF(ISBLANK('Nomenklatur komplett'!U418),"-",'Nomenklatur komplett'!U418)</f>
        <v>-</v>
      </c>
    </row>
    <row r="419" spans="1:13" x14ac:dyDescent="0.2">
      <c r="A419" s="161">
        <f>IF(ISBLANK('Nomenklatur komplett'!V419),"-",'Nomenklatur komplett'!V419)</f>
        <v>28270002</v>
      </c>
      <c r="B419" s="188" t="str">
        <f>IF(ISBLANK('Nomenklatur komplett'!W419),"-",'Nomenklatur komplett'!W419)</f>
        <v>Gusstechnologe/-technologin EFZ - Giessereimodellbau - Profil E</v>
      </c>
      <c r="C419" s="189">
        <f>IF(ISBLANK('Nomenklatur komplett'!X419),"-",'Nomenklatur komplett'!X419)</f>
        <v>14</v>
      </c>
      <c r="D419" s="189">
        <f>IF(ISBLANK('Nomenklatur komplett'!Y419),"-",'Nomenklatur komplett'!Y419)</f>
        <v>65</v>
      </c>
      <c r="E419" s="189">
        <f>IF(ISBLANK('Nomenklatur komplett'!Z419),"-",'Nomenklatur komplett'!Z419)</f>
        <v>1</v>
      </c>
      <c r="F419" s="189">
        <f>IF(ISBLANK('Nomenklatur komplett'!AA419),"-",'Nomenklatur komplett'!AA419)</f>
        <v>4</v>
      </c>
      <c r="G419" s="190">
        <f>IF(ISBLANK('Nomenklatur komplett'!AB419),"-",'Nomenklatur komplett'!AB419)</f>
        <v>0</v>
      </c>
      <c r="H419" s="190">
        <f>IF(ISBLANK('Nomenklatur komplett'!AC419),"-",'Nomenklatur komplett'!AC419)</f>
        <v>0</v>
      </c>
      <c r="L419" s="161" t="str">
        <f>IF(ISBLANK('Nomenklatur komplett'!T419),"-",'Nomenklatur komplett'!T419)</f>
        <v>-</v>
      </c>
      <c r="M419" s="162" t="str">
        <f>IF(ISBLANK('Nomenklatur komplett'!U419),"-",'Nomenklatur komplett'!U419)</f>
        <v>-</v>
      </c>
    </row>
    <row r="420" spans="1:13" x14ac:dyDescent="0.2">
      <c r="A420" s="161">
        <f>IF(ISBLANK('Nomenklatur komplett'!V420),"-",'Nomenklatur komplett'!V420)</f>
        <v>28270001</v>
      </c>
      <c r="B420" s="188" t="str">
        <f>IF(ISBLANK('Nomenklatur komplett'!W420),"-",'Nomenklatur komplett'!W420)</f>
        <v>Gusstechnologe/-technologin EFZ - Giessereimodellbau - Profil G</v>
      </c>
      <c r="C420" s="189">
        <f>IF(ISBLANK('Nomenklatur komplett'!X420),"-",'Nomenklatur komplett'!X420)</f>
        <v>14</v>
      </c>
      <c r="D420" s="189">
        <f>IF(ISBLANK('Nomenklatur komplett'!Y420),"-",'Nomenklatur komplett'!Y420)</f>
        <v>65</v>
      </c>
      <c r="E420" s="189">
        <f>IF(ISBLANK('Nomenklatur komplett'!Z420),"-",'Nomenklatur komplett'!Z420)</f>
        <v>1</v>
      </c>
      <c r="F420" s="189">
        <f>IF(ISBLANK('Nomenklatur komplett'!AA420),"-",'Nomenklatur komplett'!AA420)</f>
        <v>4</v>
      </c>
      <c r="G420" s="190">
        <f>IF(ISBLANK('Nomenklatur komplett'!AB420),"-",'Nomenklatur komplett'!AB420)</f>
        <v>0</v>
      </c>
      <c r="H420" s="190">
        <f>IF(ISBLANK('Nomenklatur komplett'!AC420),"-",'Nomenklatur komplett'!AC420)</f>
        <v>0</v>
      </c>
      <c r="L420" s="161" t="str">
        <f>IF(ISBLANK('Nomenklatur komplett'!T420),"-",'Nomenklatur komplett'!T420)</f>
        <v>-</v>
      </c>
      <c r="M420" s="162" t="str">
        <f>IF(ISBLANK('Nomenklatur komplett'!U420),"-",'Nomenklatur komplett'!U420)</f>
        <v>-</v>
      </c>
    </row>
    <row r="421" spans="1:13" x14ac:dyDescent="0.2">
      <c r="A421" s="161">
        <f>IF(ISBLANK('Nomenklatur komplett'!V421),"-",'Nomenklatur komplett'!V421)</f>
        <v>28270006</v>
      </c>
      <c r="B421" s="188" t="str">
        <f>IF(ISBLANK('Nomenklatur komplett'!W421),"-",'Nomenklatur komplett'!W421)</f>
        <v>Gusstechnologe/-technologin EFZ - Verlorene Formen - Profil E</v>
      </c>
      <c r="C421" s="189">
        <f>IF(ISBLANK('Nomenklatur komplett'!X421),"-",'Nomenklatur komplett'!X421)</f>
        <v>14</v>
      </c>
      <c r="D421" s="189">
        <f>IF(ISBLANK('Nomenklatur komplett'!Y421),"-",'Nomenklatur komplett'!Y421)</f>
        <v>65</v>
      </c>
      <c r="E421" s="189">
        <f>IF(ISBLANK('Nomenklatur komplett'!Z421),"-",'Nomenklatur komplett'!Z421)</f>
        <v>1</v>
      </c>
      <c r="F421" s="189">
        <f>IF(ISBLANK('Nomenklatur komplett'!AA421),"-",'Nomenklatur komplett'!AA421)</f>
        <v>4</v>
      </c>
      <c r="G421" s="190">
        <f>IF(ISBLANK('Nomenklatur komplett'!AB421),"-",'Nomenklatur komplett'!AB421)</f>
        <v>0</v>
      </c>
      <c r="H421" s="190">
        <f>IF(ISBLANK('Nomenklatur komplett'!AC421),"-",'Nomenklatur komplett'!AC421)</f>
        <v>0</v>
      </c>
      <c r="L421" s="161" t="str">
        <f>IF(ISBLANK('Nomenklatur komplett'!T421),"-",'Nomenklatur komplett'!T421)</f>
        <v>-</v>
      </c>
      <c r="M421" s="162" t="str">
        <f>IF(ISBLANK('Nomenklatur komplett'!U421),"-",'Nomenklatur komplett'!U421)</f>
        <v>-</v>
      </c>
    </row>
    <row r="422" spans="1:13" x14ac:dyDescent="0.2">
      <c r="A422" s="161">
        <f>IF(ISBLANK('Nomenklatur komplett'!V422),"-",'Nomenklatur komplett'!V422)</f>
        <v>28270005</v>
      </c>
      <c r="B422" s="188" t="str">
        <f>IF(ISBLANK('Nomenklatur komplett'!W422),"-",'Nomenklatur komplett'!W422)</f>
        <v>Gusstechnologe/-technologin EFZ - Verlorene Formen - Profil G</v>
      </c>
      <c r="C422" s="189">
        <f>IF(ISBLANK('Nomenklatur komplett'!X422),"-",'Nomenklatur komplett'!X422)</f>
        <v>14</v>
      </c>
      <c r="D422" s="189">
        <f>IF(ISBLANK('Nomenklatur komplett'!Y422),"-",'Nomenklatur komplett'!Y422)</f>
        <v>65</v>
      </c>
      <c r="E422" s="189">
        <f>IF(ISBLANK('Nomenklatur komplett'!Z422),"-",'Nomenklatur komplett'!Z422)</f>
        <v>1</v>
      </c>
      <c r="F422" s="189">
        <f>IF(ISBLANK('Nomenklatur komplett'!AA422),"-",'Nomenklatur komplett'!AA422)</f>
        <v>4</v>
      </c>
      <c r="G422" s="190">
        <f>IF(ISBLANK('Nomenklatur komplett'!AB422),"-",'Nomenklatur komplett'!AB422)</f>
        <v>0</v>
      </c>
      <c r="H422" s="190">
        <f>IF(ISBLANK('Nomenklatur komplett'!AC422),"-",'Nomenklatur komplett'!AC422)</f>
        <v>0</v>
      </c>
      <c r="L422" s="161" t="str">
        <f>IF(ISBLANK('Nomenklatur komplett'!T422),"-",'Nomenklatur komplett'!T422)</f>
        <v>-</v>
      </c>
      <c r="M422" s="162" t="str">
        <f>IF(ISBLANK('Nomenklatur komplett'!U422),"-",'Nomenklatur komplett'!U422)</f>
        <v>-</v>
      </c>
    </row>
    <row r="423" spans="1:13" x14ac:dyDescent="0.2">
      <c r="A423" s="161">
        <f>IF(ISBLANK('Nomenklatur komplett'!V423),"-",'Nomenklatur komplett'!V423)</f>
        <v>13110008</v>
      </c>
      <c r="B423" s="188" t="str">
        <f>IF(ISBLANK('Nomenklatur komplett'!W423),"-",'Nomenklatur komplett'!W423)</f>
        <v>Gärtner/in - Baumschule</v>
      </c>
      <c r="C423" s="189">
        <f>IF(ISBLANK('Nomenklatur komplett'!X423),"-",'Nomenklatur komplett'!X423)</f>
        <v>14</v>
      </c>
      <c r="D423" s="189">
        <f>IF(ISBLANK('Nomenklatur komplett'!Y423),"-",'Nomenklatur komplett'!Y423)</f>
        <v>65</v>
      </c>
      <c r="E423" s="189">
        <f>IF(ISBLANK('Nomenklatur komplett'!Z423),"-",'Nomenklatur komplett'!Z423)</f>
        <v>1</v>
      </c>
      <c r="F423" s="189">
        <f>IF(ISBLANK('Nomenklatur komplett'!AA423),"-",'Nomenklatur komplett'!AA423)</f>
        <v>3</v>
      </c>
      <c r="G423" s="190">
        <f>IF(ISBLANK('Nomenklatur komplett'!AB423),"-",'Nomenklatur komplett'!AB423)</f>
        <v>0</v>
      </c>
      <c r="H423" s="190">
        <f>IF(ISBLANK('Nomenklatur komplett'!AC423),"-",'Nomenklatur komplett'!AC423)</f>
        <v>0</v>
      </c>
      <c r="L423" s="161" t="str">
        <f>IF(ISBLANK('Nomenklatur komplett'!T423),"-",'Nomenklatur komplett'!T423)</f>
        <v>-</v>
      </c>
      <c r="M423" s="162" t="str">
        <f>IF(ISBLANK('Nomenklatur komplett'!U423),"-",'Nomenklatur komplett'!U423)</f>
        <v>-</v>
      </c>
    </row>
    <row r="424" spans="1:13" x14ac:dyDescent="0.2">
      <c r="A424" s="161">
        <f>IF(ISBLANK('Nomenklatur komplett'!V424),"-",'Nomenklatur komplett'!V424)</f>
        <v>13110010</v>
      </c>
      <c r="B424" s="188" t="str">
        <f>IF(ISBLANK('Nomenklatur komplett'!W424),"-",'Nomenklatur komplett'!W424)</f>
        <v>Gärtner/in - Garten- und Landschaftsbau</v>
      </c>
      <c r="C424" s="189">
        <f>IF(ISBLANK('Nomenklatur komplett'!X424),"-",'Nomenklatur komplett'!X424)</f>
        <v>14</v>
      </c>
      <c r="D424" s="189">
        <f>IF(ISBLANK('Nomenklatur komplett'!Y424),"-",'Nomenklatur komplett'!Y424)</f>
        <v>65</v>
      </c>
      <c r="E424" s="189">
        <f>IF(ISBLANK('Nomenklatur komplett'!Z424),"-",'Nomenklatur komplett'!Z424)</f>
        <v>1</v>
      </c>
      <c r="F424" s="189">
        <f>IF(ISBLANK('Nomenklatur komplett'!AA424),"-",'Nomenklatur komplett'!AA424)</f>
        <v>3</v>
      </c>
      <c r="G424" s="190">
        <f>IF(ISBLANK('Nomenklatur komplett'!AB424),"-",'Nomenklatur komplett'!AB424)</f>
        <v>0</v>
      </c>
      <c r="H424" s="190">
        <f>IF(ISBLANK('Nomenklatur komplett'!AC424),"-",'Nomenklatur komplett'!AC424)</f>
        <v>0</v>
      </c>
      <c r="L424" s="161" t="str">
        <f>IF(ISBLANK('Nomenklatur komplett'!T424),"-",'Nomenklatur komplett'!T424)</f>
        <v>-</v>
      </c>
      <c r="M424" s="162" t="str">
        <f>IF(ISBLANK('Nomenklatur komplett'!U424),"-",'Nomenklatur komplett'!U424)</f>
        <v>-</v>
      </c>
    </row>
    <row r="425" spans="1:13" x14ac:dyDescent="0.2">
      <c r="A425" s="161">
        <f>IF(ISBLANK('Nomenklatur komplett'!V425),"-",'Nomenklatur komplett'!V425)</f>
        <v>13110099</v>
      </c>
      <c r="B425" s="188" t="str">
        <f>IF(ISBLANK('Nomenklatur komplett'!W425),"-",'Nomenklatur komplett'!W425)</f>
        <v>Gärtner/in - Ohne nähere Angaben</v>
      </c>
      <c r="C425" s="189">
        <f>IF(ISBLANK('Nomenklatur komplett'!X425),"-",'Nomenklatur komplett'!X425)</f>
        <v>14</v>
      </c>
      <c r="D425" s="189">
        <f>IF(ISBLANK('Nomenklatur komplett'!Y425),"-",'Nomenklatur komplett'!Y425)</f>
        <v>65</v>
      </c>
      <c r="E425" s="189">
        <f>IF(ISBLANK('Nomenklatur komplett'!Z425),"-",'Nomenklatur komplett'!Z425)</f>
        <v>1</v>
      </c>
      <c r="F425" s="189">
        <f>IF(ISBLANK('Nomenklatur komplett'!AA425),"-",'Nomenklatur komplett'!AA425)</f>
        <v>4</v>
      </c>
      <c r="G425" s="190">
        <f>IF(ISBLANK('Nomenklatur komplett'!AB425),"-",'Nomenklatur komplett'!AB425)</f>
        <v>0</v>
      </c>
      <c r="H425" s="190">
        <f>IF(ISBLANK('Nomenklatur komplett'!AC425),"-",'Nomenklatur komplett'!AC425)</f>
        <v>0</v>
      </c>
      <c r="L425" s="161" t="str">
        <f>IF(ISBLANK('Nomenklatur komplett'!T425),"-",'Nomenklatur komplett'!T425)</f>
        <v>-</v>
      </c>
      <c r="M425" s="162" t="str">
        <f>IF(ISBLANK('Nomenklatur komplett'!U425),"-",'Nomenklatur komplett'!U425)</f>
        <v>-</v>
      </c>
    </row>
    <row r="426" spans="1:13" x14ac:dyDescent="0.2">
      <c r="A426" s="161">
        <f>IF(ISBLANK('Nomenklatur komplett'!V426),"-",'Nomenklatur komplett'!V426)</f>
        <v>13110007</v>
      </c>
      <c r="B426" s="188" t="str">
        <f>IF(ISBLANK('Nomenklatur komplett'!W426),"-",'Nomenklatur komplett'!W426)</f>
        <v>Gärtner/in - Zierpflanzen</v>
      </c>
      <c r="C426" s="189">
        <f>IF(ISBLANK('Nomenklatur komplett'!X426),"-",'Nomenklatur komplett'!X426)</f>
        <v>14</v>
      </c>
      <c r="D426" s="189">
        <f>IF(ISBLANK('Nomenklatur komplett'!Y426),"-",'Nomenklatur komplett'!Y426)</f>
        <v>65</v>
      </c>
      <c r="E426" s="189">
        <f>IF(ISBLANK('Nomenklatur komplett'!Z426),"-",'Nomenklatur komplett'!Z426)</f>
        <v>1</v>
      </c>
      <c r="F426" s="189">
        <f>IF(ISBLANK('Nomenklatur komplett'!AA426),"-",'Nomenklatur komplett'!AA426)</f>
        <v>3</v>
      </c>
      <c r="G426" s="190">
        <f>IF(ISBLANK('Nomenklatur komplett'!AB426),"-",'Nomenklatur komplett'!AB426)</f>
        <v>0</v>
      </c>
      <c r="H426" s="190">
        <f>IF(ISBLANK('Nomenklatur komplett'!AC426),"-",'Nomenklatur komplett'!AC426)</f>
        <v>0</v>
      </c>
      <c r="L426" s="161" t="str">
        <f>IF(ISBLANK('Nomenklatur komplett'!T426),"-",'Nomenklatur komplett'!T426)</f>
        <v>-</v>
      </c>
      <c r="M426" s="162" t="str">
        <f>IF(ISBLANK('Nomenklatur komplett'!U426),"-",'Nomenklatur komplett'!U426)</f>
        <v>-</v>
      </c>
    </row>
    <row r="427" spans="1:13" x14ac:dyDescent="0.2">
      <c r="A427" s="161">
        <f>IF(ISBLANK('Nomenklatur komplett'!V427),"-",'Nomenklatur komplett'!V427)</f>
        <v>13070001</v>
      </c>
      <c r="B427" s="188" t="str">
        <f>IF(ISBLANK('Nomenklatur komplett'!W427),"-",'Nomenklatur komplett'!W427)</f>
        <v>Gärtner/in EBA - Garten- und Landschaftsbau</v>
      </c>
      <c r="C427" s="189">
        <f>IF(ISBLANK('Nomenklatur komplett'!X427),"-",'Nomenklatur komplett'!X427)</f>
        <v>14</v>
      </c>
      <c r="D427" s="189">
        <f>IF(ISBLANK('Nomenklatur komplett'!Y427),"-",'Nomenklatur komplett'!Y427)</f>
        <v>65</v>
      </c>
      <c r="E427" s="189">
        <f>IF(ISBLANK('Nomenklatur komplett'!Z427),"-",'Nomenklatur komplett'!Z427)</f>
        <v>1</v>
      </c>
      <c r="F427" s="189">
        <f>IF(ISBLANK('Nomenklatur komplett'!AA427),"-",'Nomenklatur komplett'!AA427)</f>
        <v>2</v>
      </c>
      <c r="G427" s="190">
        <f>IF(ISBLANK('Nomenklatur komplett'!AB427),"-",'Nomenklatur komplett'!AB427)</f>
        <v>0</v>
      </c>
      <c r="H427" s="190">
        <f>IF(ISBLANK('Nomenklatur komplett'!AC427),"-",'Nomenklatur komplett'!AC427)</f>
        <v>0</v>
      </c>
      <c r="L427" s="161" t="str">
        <f>IF(ISBLANK('Nomenklatur komplett'!T427),"-",'Nomenklatur komplett'!T427)</f>
        <v>-</v>
      </c>
      <c r="M427" s="162" t="str">
        <f>IF(ISBLANK('Nomenklatur komplett'!U427),"-",'Nomenklatur komplett'!U427)</f>
        <v>-</v>
      </c>
    </row>
    <row r="428" spans="1:13" x14ac:dyDescent="0.2">
      <c r="A428" s="161">
        <f>IF(ISBLANK('Nomenklatur komplett'!V428),"-",'Nomenklatur komplett'!V428)</f>
        <v>13070000</v>
      </c>
      <c r="B428" s="188" t="str">
        <f>IF(ISBLANK('Nomenklatur komplett'!W428),"-",'Nomenklatur komplett'!W428)</f>
        <v>Gärtner/in EBA - Ohne nähere Angaben</v>
      </c>
      <c r="C428" s="189">
        <f>IF(ISBLANK('Nomenklatur komplett'!X428),"-",'Nomenklatur komplett'!X428)</f>
        <v>14</v>
      </c>
      <c r="D428" s="189">
        <f>IF(ISBLANK('Nomenklatur komplett'!Y428),"-",'Nomenklatur komplett'!Y428)</f>
        <v>65</v>
      </c>
      <c r="E428" s="189">
        <f>IF(ISBLANK('Nomenklatur komplett'!Z428),"-",'Nomenklatur komplett'!Z428)</f>
        <v>1</v>
      </c>
      <c r="F428" s="189">
        <f>IF(ISBLANK('Nomenklatur komplett'!AA428),"-",'Nomenklatur komplett'!AA428)</f>
        <v>2</v>
      </c>
      <c r="G428" s="190">
        <f>IF(ISBLANK('Nomenklatur komplett'!AB428),"-",'Nomenklatur komplett'!AB428)</f>
        <v>0</v>
      </c>
      <c r="H428" s="190">
        <f>IF(ISBLANK('Nomenklatur komplett'!AC428),"-",'Nomenklatur komplett'!AC428)</f>
        <v>0</v>
      </c>
      <c r="L428" s="161" t="str">
        <f>IF(ISBLANK('Nomenklatur komplett'!T428),"-",'Nomenklatur komplett'!T428)</f>
        <v>-</v>
      </c>
      <c r="M428" s="162" t="str">
        <f>IF(ISBLANK('Nomenklatur komplett'!U428),"-",'Nomenklatur komplett'!U428)</f>
        <v>-</v>
      </c>
    </row>
    <row r="429" spans="1:13" x14ac:dyDescent="0.2">
      <c r="A429" s="161">
        <f>IF(ISBLANK('Nomenklatur komplett'!V429),"-",'Nomenklatur komplett'!V429)</f>
        <v>13070002</v>
      </c>
      <c r="B429" s="188" t="str">
        <f>IF(ISBLANK('Nomenklatur komplett'!W429),"-",'Nomenklatur komplett'!W429)</f>
        <v>Gärtner/in EBA - Pflanzenproduktion</v>
      </c>
      <c r="C429" s="189">
        <f>IF(ISBLANK('Nomenklatur komplett'!X429),"-",'Nomenklatur komplett'!X429)</f>
        <v>14</v>
      </c>
      <c r="D429" s="189">
        <f>IF(ISBLANK('Nomenklatur komplett'!Y429),"-",'Nomenklatur komplett'!Y429)</f>
        <v>65</v>
      </c>
      <c r="E429" s="189">
        <f>IF(ISBLANK('Nomenklatur komplett'!Z429),"-",'Nomenklatur komplett'!Z429)</f>
        <v>1</v>
      </c>
      <c r="F429" s="189">
        <f>IF(ISBLANK('Nomenklatur komplett'!AA429),"-",'Nomenklatur komplett'!AA429)</f>
        <v>2</v>
      </c>
      <c r="G429" s="190">
        <f>IF(ISBLANK('Nomenklatur komplett'!AB429),"-",'Nomenklatur komplett'!AB429)</f>
        <v>0</v>
      </c>
      <c r="H429" s="190">
        <f>IF(ISBLANK('Nomenklatur komplett'!AC429),"-",'Nomenklatur komplett'!AC429)</f>
        <v>0</v>
      </c>
      <c r="L429" s="161" t="str">
        <f>IF(ISBLANK('Nomenklatur komplett'!T429),"-",'Nomenklatur komplett'!T429)</f>
        <v>-</v>
      </c>
      <c r="M429" s="162" t="str">
        <f>IF(ISBLANK('Nomenklatur komplett'!U429),"-",'Nomenklatur komplett'!U429)</f>
        <v>-</v>
      </c>
    </row>
    <row r="430" spans="1:13" x14ac:dyDescent="0.2">
      <c r="A430" s="161">
        <f>IF(ISBLANK('Nomenklatur komplett'!V430),"-",'Nomenklatur komplett'!V430)</f>
        <v>13080001</v>
      </c>
      <c r="B430" s="188" t="str">
        <f>IF(ISBLANK('Nomenklatur komplett'!W430),"-",'Nomenklatur komplett'!W430)</f>
        <v>Gärtner/in EFZ - Baumschule</v>
      </c>
      <c r="C430" s="189">
        <f>IF(ISBLANK('Nomenklatur komplett'!X430),"-",'Nomenklatur komplett'!X430)</f>
        <v>14</v>
      </c>
      <c r="D430" s="189">
        <f>IF(ISBLANK('Nomenklatur komplett'!Y430),"-",'Nomenklatur komplett'!Y430)</f>
        <v>65</v>
      </c>
      <c r="E430" s="189">
        <f>IF(ISBLANK('Nomenklatur komplett'!Z430),"-",'Nomenklatur komplett'!Z430)</f>
        <v>1</v>
      </c>
      <c r="F430" s="189">
        <f>IF(ISBLANK('Nomenklatur komplett'!AA430),"-",'Nomenklatur komplett'!AA430)</f>
        <v>3</v>
      </c>
      <c r="G430" s="190">
        <f>IF(ISBLANK('Nomenklatur komplett'!AB430),"-",'Nomenklatur komplett'!AB430)</f>
        <v>0</v>
      </c>
      <c r="H430" s="190">
        <f>IF(ISBLANK('Nomenklatur komplett'!AC430),"-",'Nomenklatur komplett'!AC430)</f>
        <v>0</v>
      </c>
      <c r="L430" s="161" t="str">
        <f>IF(ISBLANK('Nomenklatur komplett'!T430),"-",'Nomenklatur komplett'!T430)</f>
        <v>-</v>
      </c>
      <c r="M430" s="162" t="str">
        <f>IF(ISBLANK('Nomenklatur komplett'!U430),"-",'Nomenklatur komplett'!U430)</f>
        <v>-</v>
      </c>
    </row>
    <row r="431" spans="1:13" x14ac:dyDescent="0.2">
      <c r="A431" s="161">
        <f>IF(ISBLANK('Nomenklatur komplett'!V431),"-",'Nomenklatur komplett'!V431)</f>
        <v>13080002</v>
      </c>
      <c r="B431" s="188" t="str">
        <f>IF(ISBLANK('Nomenklatur komplett'!W431),"-",'Nomenklatur komplett'!W431)</f>
        <v>Gärtner/in EFZ - Garten- und Landschaftsbau</v>
      </c>
      <c r="C431" s="189">
        <f>IF(ISBLANK('Nomenklatur komplett'!X431),"-",'Nomenklatur komplett'!X431)</f>
        <v>14</v>
      </c>
      <c r="D431" s="189">
        <f>IF(ISBLANK('Nomenklatur komplett'!Y431),"-",'Nomenklatur komplett'!Y431)</f>
        <v>65</v>
      </c>
      <c r="E431" s="189">
        <f>IF(ISBLANK('Nomenklatur komplett'!Z431),"-",'Nomenklatur komplett'!Z431)</f>
        <v>1</v>
      </c>
      <c r="F431" s="189">
        <f>IF(ISBLANK('Nomenklatur komplett'!AA431),"-",'Nomenklatur komplett'!AA431)</f>
        <v>4</v>
      </c>
      <c r="G431" s="190">
        <f>IF(ISBLANK('Nomenklatur komplett'!AB431),"-",'Nomenklatur komplett'!AB431)</f>
        <v>0</v>
      </c>
      <c r="H431" s="190">
        <f>IF(ISBLANK('Nomenklatur komplett'!AC431),"-",'Nomenklatur komplett'!AC431)</f>
        <v>0</v>
      </c>
      <c r="L431" s="161" t="str">
        <f>IF(ISBLANK('Nomenklatur komplett'!T431),"-",'Nomenklatur komplett'!T431)</f>
        <v>-</v>
      </c>
      <c r="M431" s="162" t="str">
        <f>IF(ISBLANK('Nomenklatur komplett'!U431),"-",'Nomenklatur komplett'!U431)</f>
        <v>-</v>
      </c>
    </row>
    <row r="432" spans="1:13" x14ac:dyDescent="0.2">
      <c r="A432" s="161">
        <f>IF(ISBLANK('Nomenklatur komplett'!V432),"-",'Nomenklatur komplett'!V432)</f>
        <v>13080000</v>
      </c>
      <c r="B432" s="188" t="str">
        <f>IF(ISBLANK('Nomenklatur komplett'!W432),"-",'Nomenklatur komplett'!W432)</f>
        <v>Gärtner/in EFZ - Ohne nähere Angaben</v>
      </c>
      <c r="C432" s="189">
        <f>IF(ISBLANK('Nomenklatur komplett'!X432),"-",'Nomenklatur komplett'!X432)</f>
        <v>14</v>
      </c>
      <c r="D432" s="189">
        <f>IF(ISBLANK('Nomenklatur komplett'!Y432),"-",'Nomenklatur komplett'!Y432)</f>
        <v>65</v>
      </c>
      <c r="E432" s="189">
        <f>IF(ISBLANK('Nomenklatur komplett'!Z432),"-",'Nomenklatur komplett'!Z432)</f>
        <v>1</v>
      </c>
      <c r="F432" s="189">
        <f>IF(ISBLANK('Nomenklatur komplett'!AA432),"-",'Nomenklatur komplett'!AA432)</f>
        <v>3</v>
      </c>
      <c r="G432" s="190">
        <f>IF(ISBLANK('Nomenklatur komplett'!AB432),"-",'Nomenklatur komplett'!AB432)</f>
        <v>0</v>
      </c>
      <c r="H432" s="190">
        <f>IF(ISBLANK('Nomenklatur komplett'!AC432),"-",'Nomenklatur komplett'!AC432)</f>
        <v>0</v>
      </c>
      <c r="L432" s="161" t="str">
        <f>IF(ISBLANK('Nomenklatur komplett'!T432),"-",'Nomenklatur komplett'!T432)</f>
        <v>-</v>
      </c>
      <c r="M432" s="162" t="str">
        <f>IF(ISBLANK('Nomenklatur komplett'!U432),"-",'Nomenklatur komplett'!U432)</f>
        <v>-</v>
      </c>
    </row>
    <row r="433" spans="1:13" x14ac:dyDescent="0.2">
      <c r="A433" s="161">
        <f>IF(ISBLANK('Nomenklatur komplett'!V433),"-",'Nomenklatur komplett'!V433)</f>
        <v>13080003</v>
      </c>
      <c r="B433" s="188" t="str">
        <f>IF(ISBLANK('Nomenklatur komplett'!W433),"-",'Nomenklatur komplett'!W433)</f>
        <v>Gärtner/in EFZ - Stauden</v>
      </c>
      <c r="C433" s="189">
        <f>IF(ISBLANK('Nomenklatur komplett'!X433),"-",'Nomenklatur komplett'!X433)</f>
        <v>14</v>
      </c>
      <c r="D433" s="189">
        <f>IF(ISBLANK('Nomenklatur komplett'!Y433),"-",'Nomenklatur komplett'!Y433)</f>
        <v>65</v>
      </c>
      <c r="E433" s="189">
        <f>IF(ISBLANK('Nomenklatur komplett'!Z433),"-",'Nomenklatur komplett'!Z433)</f>
        <v>1</v>
      </c>
      <c r="F433" s="189">
        <f>IF(ISBLANK('Nomenklatur komplett'!AA433),"-",'Nomenklatur komplett'!AA433)</f>
        <v>3</v>
      </c>
      <c r="G433" s="190">
        <f>IF(ISBLANK('Nomenklatur komplett'!AB433),"-",'Nomenklatur komplett'!AB433)</f>
        <v>0</v>
      </c>
      <c r="H433" s="190">
        <f>IF(ISBLANK('Nomenklatur komplett'!AC433),"-",'Nomenklatur komplett'!AC433)</f>
        <v>0</v>
      </c>
      <c r="L433" s="161" t="str">
        <f>IF(ISBLANK('Nomenklatur komplett'!T433),"-",'Nomenklatur komplett'!T433)</f>
        <v>-</v>
      </c>
      <c r="M433" s="162" t="str">
        <f>IF(ISBLANK('Nomenklatur komplett'!U433),"-",'Nomenklatur komplett'!U433)</f>
        <v>-</v>
      </c>
    </row>
    <row r="434" spans="1:13" x14ac:dyDescent="0.2">
      <c r="A434" s="161">
        <f>IF(ISBLANK('Nomenklatur komplett'!V434),"-",'Nomenklatur komplett'!V434)</f>
        <v>13080004</v>
      </c>
      <c r="B434" s="188" t="str">
        <f>IF(ISBLANK('Nomenklatur komplett'!W434),"-",'Nomenklatur komplett'!W434)</f>
        <v>Gärtner/in EFZ - Zierpflanzen</v>
      </c>
      <c r="C434" s="189">
        <f>IF(ISBLANK('Nomenklatur komplett'!X434),"-",'Nomenklatur komplett'!X434)</f>
        <v>14</v>
      </c>
      <c r="D434" s="189">
        <f>IF(ISBLANK('Nomenklatur komplett'!Y434),"-",'Nomenklatur komplett'!Y434)</f>
        <v>65</v>
      </c>
      <c r="E434" s="189">
        <f>IF(ISBLANK('Nomenklatur komplett'!Z434),"-",'Nomenklatur komplett'!Z434)</f>
        <v>1</v>
      </c>
      <c r="F434" s="189">
        <f>IF(ISBLANK('Nomenklatur komplett'!AA434),"-",'Nomenklatur komplett'!AA434)</f>
        <v>3</v>
      </c>
      <c r="G434" s="190">
        <f>IF(ISBLANK('Nomenklatur komplett'!AB434),"-",'Nomenklatur komplett'!AB434)</f>
        <v>0</v>
      </c>
      <c r="H434" s="190">
        <f>IF(ISBLANK('Nomenklatur komplett'!AC434),"-",'Nomenklatur komplett'!AC434)</f>
        <v>0</v>
      </c>
      <c r="L434" s="161" t="str">
        <f>IF(ISBLANK('Nomenklatur komplett'!T434),"-",'Nomenklatur komplett'!T434)</f>
        <v>-</v>
      </c>
      <c r="M434" s="162" t="str">
        <f>IF(ISBLANK('Nomenklatur komplett'!U434),"-",'Nomenklatur komplett'!U434)</f>
        <v>-</v>
      </c>
    </row>
    <row r="435" spans="1:13" x14ac:dyDescent="0.2">
      <c r="A435" s="161">
        <f>IF(ISBLANK('Nomenklatur komplett'!V435),"-",'Nomenklatur komplett'!V435)</f>
        <v>42110000</v>
      </c>
      <c r="B435" s="188" t="str">
        <f>IF(ISBLANK('Nomenklatur komplett'!W435),"-",'Nomenklatur komplett'!W435)</f>
        <v>Gästeempfangsfachmann/-frau</v>
      </c>
      <c r="C435" s="189">
        <f>IF(ISBLANK('Nomenklatur komplett'!X435),"-",'Nomenklatur komplett'!X435)</f>
        <v>14</v>
      </c>
      <c r="D435" s="189">
        <f>IF(ISBLANK('Nomenklatur komplett'!Y435),"-",'Nomenklatur komplett'!Y435)</f>
        <v>65</v>
      </c>
      <c r="E435" s="189">
        <f>IF(ISBLANK('Nomenklatur komplett'!Z435),"-",'Nomenklatur komplett'!Z435)</f>
        <v>1</v>
      </c>
      <c r="F435" s="189">
        <f>IF(ISBLANK('Nomenklatur komplett'!AA435),"-",'Nomenklatur komplett'!AA435)</f>
        <v>3</v>
      </c>
      <c r="G435" s="190">
        <f>IF(ISBLANK('Nomenklatur komplett'!AB435),"-",'Nomenklatur komplett'!AB435)</f>
        <v>0</v>
      </c>
      <c r="H435" s="190">
        <f>IF(ISBLANK('Nomenklatur komplett'!AC435),"-",'Nomenklatur komplett'!AC435)</f>
        <v>0</v>
      </c>
      <c r="L435" s="161" t="str">
        <f>IF(ISBLANK('Nomenklatur komplett'!T435),"-",'Nomenklatur komplett'!T435)</f>
        <v>-</v>
      </c>
      <c r="M435" s="162" t="str">
        <f>IF(ISBLANK('Nomenklatur komplett'!U435),"-",'Nomenklatur komplett'!U435)</f>
        <v>-</v>
      </c>
    </row>
    <row r="436" spans="1:13" x14ac:dyDescent="0.2">
      <c r="A436" s="161">
        <f>IF(ISBLANK('Nomenklatur komplett'!V436),"-",'Nomenklatur komplett'!V436)</f>
        <v>28520000</v>
      </c>
      <c r="B436" s="188" t="str">
        <f>IF(ISBLANK('Nomenklatur komplett'!W436),"-",'Nomenklatur komplett'!W436)</f>
        <v>Haustechnikpraktiker/in EBA</v>
      </c>
      <c r="C436" s="189">
        <f>IF(ISBLANK('Nomenklatur komplett'!X436),"-",'Nomenklatur komplett'!X436)</f>
        <v>14</v>
      </c>
      <c r="D436" s="189">
        <f>IF(ISBLANK('Nomenklatur komplett'!Y436),"-",'Nomenklatur komplett'!Y436)</f>
        <v>65</v>
      </c>
      <c r="E436" s="189">
        <f>IF(ISBLANK('Nomenklatur komplett'!Z436),"-",'Nomenklatur komplett'!Z436)</f>
        <v>1</v>
      </c>
      <c r="F436" s="189">
        <f>IF(ISBLANK('Nomenklatur komplett'!AA436),"-",'Nomenklatur komplett'!AA436)</f>
        <v>2</v>
      </c>
      <c r="G436" s="190">
        <f>IF(ISBLANK('Nomenklatur komplett'!AB436),"-",'Nomenklatur komplett'!AB436)</f>
        <v>0</v>
      </c>
      <c r="H436" s="190">
        <f>IF(ISBLANK('Nomenklatur komplett'!AC436),"-",'Nomenklatur komplett'!AC436)</f>
        <v>0</v>
      </c>
      <c r="L436" s="161" t="str">
        <f>IF(ISBLANK('Nomenklatur komplett'!T436),"-",'Nomenklatur komplett'!T436)</f>
        <v>-</v>
      </c>
      <c r="M436" s="162" t="str">
        <f>IF(ISBLANK('Nomenklatur komplett'!U436),"-",'Nomenklatur komplett'!U436)</f>
        <v>-</v>
      </c>
    </row>
    <row r="437" spans="1:13" x14ac:dyDescent="0.2">
      <c r="A437" s="161">
        <f>IF(ISBLANK('Nomenklatur komplett'!V437),"-",'Nomenklatur komplett'!V437)</f>
        <v>42220000</v>
      </c>
      <c r="B437" s="188" t="str">
        <f>IF(ISBLANK('Nomenklatur komplett'!W437),"-",'Nomenklatur komplett'!W437)</f>
        <v>Hauswirtschaftspraktiker/in EBA</v>
      </c>
      <c r="C437" s="189">
        <f>IF(ISBLANK('Nomenklatur komplett'!X437),"-",'Nomenklatur komplett'!X437)</f>
        <v>14</v>
      </c>
      <c r="D437" s="189">
        <f>IF(ISBLANK('Nomenklatur komplett'!Y437),"-",'Nomenklatur komplett'!Y437)</f>
        <v>65</v>
      </c>
      <c r="E437" s="189">
        <f>IF(ISBLANK('Nomenklatur komplett'!Z437),"-",'Nomenklatur komplett'!Z437)</f>
        <v>1</v>
      </c>
      <c r="F437" s="189">
        <f>IF(ISBLANK('Nomenklatur komplett'!AA437),"-",'Nomenklatur komplett'!AA437)</f>
        <v>2</v>
      </c>
      <c r="G437" s="190">
        <f>IF(ISBLANK('Nomenklatur komplett'!AB437),"-",'Nomenklatur komplett'!AB437)</f>
        <v>0</v>
      </c>
      <c r="H437" s="190">
        <f>IF(ISBLANK('Nomenklatur komplett'!AC437),"-",'Nomenklatur komplett'!AC437)</f>
        <v>0</v>
      </c>
      <c r="L437" s="161" t="str">
        <f>IF(ISBLANK('Nomenklatur komplett'!T437),"-",'Nomenklatur komplett'!T437)</f>
        <v>-</v>
      </c>
      <c r="M437" s="162" t="str">
        <f>IF(ISBLANK('Nomenklatur komplett'!U437),"-",'Nomenklatur komplett'!U437)</f>
        <v>-</v>
      </c>
    </row>
    <row r="438" spans="1:13" x14ac:dyDescent="0.2">
      <c r="A438" s="161">
        <f>IF(ISBLANK('Nomenklatur komplett'!V438),"-",'Nomenklatur komplett'!V438)</f>
        <v>28510000</v>
      </c>
      <c r="B438" s="188" t="str">
        <f>IF(ISBLANK('Nomenklatur komplett'!W438),"-",'Nomenklatur komplett'!W438)</f>
        <v>Heizungsinstallateur/in EFZ</v>
      </c>
      <c r="C438" s="189">
        <f>IF(ISBLANK('Nomenklatur komplett'!X438),"-",'Nomenklatur komplett'!X438)</f>
        <v>14</v>
      </c>
      <c r="D438" s="189">
        <f>IF(ISBLANK('Nomenklatur komplett'!Y438),"-",'Nomenklatur komplett'!Y438)</f>
        <v>65</v>
      </c>
      <c r="E438" s="189">
        <f>IF(ISBLANK('Nomenklatur komplett'!Z438),"-",'Nomenklatur komplett'!Z438)</f>
        <v>1</v>
      </c>
      <c r="F438" s="189">
        <f>IF(ISBLANK('Nomenklatur komplett'!AA438),"-",'Nomenklatur komplett'!AA438)</f>
        <v>3</v>
      </c>
      <c r="G438" s="190">
        <f>IF(ISBLANK('Nomenklatur komplett'!AB438),"-",'Nomenklatur komplett'!AB438)</f>
        <v>0</v>
      </c>
      <c r="H438" s="190">
        <f>IF(ISBLANK('Nomenklatur komplett'!AC438),"-",'Nomenklatur komplett'!AC438)</f>
        <v>0</v>
      </c>
      <c r="L438" s="161" t="str">
        <f>IF(ISBLANK('Nomenklatur komplett'!T438),"-",'Nomenklatur komplett'!T438)</f>
        <v>-</v>
      </c>
      <c r="M438" s="162" t="str">
        <f>IF(ISBLANK('Nomenklatur komplett'!U438),"-",'Nomenklatur komplett'!U438)</f>
        <v>-</v>
      </c>
    </row>
    <row r="439" spans="1:13" x14ac:dyDescent="0.2">
      <c r="A439" s="161">
        <f>IF(ISBLANK('Nomenklatur komplett'!V439),"-",'Nomenklatur komplett'!V439)</f>
        <v>28511000</v>
      </c>
      <c r="B439" s="188" t="str">
        <f>IF(ISBLANK('Nomenklatur komplett'!W439),"-",'Nomenklatur komplett'!W439)</f>
        <v>Heizungsinstallateur/in EFZ (ab Lehrbeginn 2020)</v>
      </c>
      <c r="C439" s="189">
        <f>IF(ISBLANK('Nomenklatur komplett'!X439),"-",'Nomenklatur komplett'!X439)</f>
        <v>14</v>
      </c>
      <c r="D439" s="189">
        <f>IF(ISBLANK('Nomenklatur komplett'!Y439),"-",'Nomenklatur komplett'!Y439)</f>
        <v>65</v>
      </c>
      <c r="E439" s="189">
        <f>IF(ISBLANK('Nomenklatur komplett'!Z439),"-",'Nomenklatur komplett'!Z439)</f>
        <v>1</v>
      </c>
      <c r="F439" s="189">
        <f>IF(ISBLANK('Nomenklatur komplett'!AA439),"-",'Nomenklatur komplett'!AA439)</f>
        <v>4</v>
      </c>
      <c r="G439" s="190">
        <f>IF(ISBLANK('Nomenklatur komplett'!AB439),"-",'Nomenklatur komplett'!AB439)</f>
        <v>0</v>
      </c>
      <c r="H439" s="190">
        <f>IF(ISBLANK('Nomenklatur komplett'!AC439),"-",'Nomenklatur komplett'!AC439)</f>
        <v>0</v>
      </c>
      <c r="L439" s="161" t="str">
        <f>IF(ISBLANK('Nomenklatur komplett'!T439),"-",'Nomenklatur komplett'!T439)</f>
        <v>-</v>
      </c>
      <c r="M439" s="162" t="str">
        <f>IF(ISBLANK('Nomenklatur komplett'!U439),"-",'Nomenklatur komplett'!U439)</f>
        <v>-</v>
      </c>
    </row>
    <row r="440" spans="1:13" x14ac:dyDescent="0.2">
      <c r="A440" s="161">
        <f>IF(ISBLANK('Nomenklatur komplett'!V440),"-",'Nomenklatur komplett'!V440)</f>
        <v>19125000</v>
      </c>
      <c r="B440" s="188" t="str">
        <f>IF(ISBLANK('Nomenklatur komplett'!W440),"-",'Nomenklatur komplett'!W440)</f>
        <v>Holzbearbeiter/in EBA</v>
      </c>
      <c r="C440" s="189">
        <f>IF(ISBLANK('Nomenklatur komplett'!X440),"-",'Nomenklatur komplett'!X440)</f>
        <v>14</v>
      </c>
      <c r="D440" s="189">
        <f>IF(ISBLANK('Nomenklatur komplett'!Y440),"-",'Nomenklatur komplett'!Y440)</f>
        <v>65</v>
      </c>
      <c r="E440" s="189">
        <f>IF(ISBLANK('Nomenklatur komplett'!Z440),"-",'Nomenklatur komplett'!Z440)</f>
        <v>1</v>
      </c>
      <c r="F440" s="189">
        <f>IF(ISBLANK('Nomenklatur komplett'!AA440),"-",'Nomenklatur komplett'!AA440)</f>
        <v>2</v>
      </c>
      <c r="G440" s="190">
        <f>IF(ISBLANK('Nomenklatur komplett'!AB440),"-",'Nomenklatur komplett'!AB440)</f>
        <v>0</v>
      </c>
      <c r="H440" s="190">
        <f>IF(ISBLANK('Nomenklatur komplett'!AC440),"-",'Nomenklatur komplett'!AC440)</f>
        <v>0</v>
      </c>
      <c r="L440" s="161" t="str">
        <f>IF(ISBLANK('Nomenklatur komplett'!T440),"-",'Nomenklatur komplett'!T440)</f>
        <v>-</v>
      </c>
      <c r="M440" s="162" t="str">
        <f>IF(ISBLANK('Nomenklatur komplett'!U440),"-",'Nomenklatur komplett'!U440)</f>
        <v>-</v>
      </c>
    </row>
    <row r="441" spans="1:13" x14ac:dyDescent="0.2">
      <c r="A441" s="161">
        <f>IF(ISBLANK('Nomenklatur komplett'!V441),"-",'Nomenklatur komplett'!V441)</f>
        <v>48310000</v>
      </c>
      <c r="B441" s="188" t="str">
        <f>IF(ISBLANK('Nomenklatur komplett'!W441),"-",'Nomenklatur komplett'!W441)</f>
        <v>Holzbildhauer/in EFZ</v>
      </c>
      <c r="C441" s="189">
        <f>IF(ISBLANK('Nomenklatur komplett'!X441),"-",'Nomenklatur komplett'!X441)</f>
        <v>14</v>
      </c>
      <c r="D441" s="189">
        <f>IF(ISBLANK('Nomenklatur komplett'!Y441),"-",'Nomenklatur komplett'!Y441)</f>
        <v>65</v>
      </c>
      <c r="E441" s="189">
        <f>IF(ISBLANK('Nomenklatur komplett'!Z441),"-",'Nomenklatur komplett'!Z441)</f>
        <v>1</v>
      </c>
      <c r="F441" s="189">
        <f>IF(ISBLANK('Nomenklatur komplett'!AA441),"-",'Nomenklatur komplett'!AA441)</f>
        <v>4</v>
      </c>
      <c r="G441" s="190">
        <f>IF(ISBLANK('Nomenklatur komplett'!AB441),"-",'Nomenklatur komplett'!AB441)</f>
        <v>0</v>
      </c>
      <c r="H441" s="190">
        <f>IF(ISBLANK('Nomenklatur komplett'!AC441),"-",'Nomenklatur komplett'!AC441)</f>
        <v>0</v>
      </c>
      <c r="L441" s="161" t="str">
        <f>IF(ISBLANK('Nomenklatur komplett'!T441),"-",'Nomenklatur komplett'!T441)</f>
        <v>-</v>
      </c>
      <c r="M441" s="162" t="str">
        <f>IF(ISBLANK('Nomenklatur komplett'!U441),"-",'Nomenklatur komplett'!U441)</f>
        <v>-</v>
      </c>
    </row>
    <row r="442" spans="1:13" x14ac:dyDescent="0.2">
      <c r="A442" s="161">
        <f>IF(ISBLANK('Nomenklatur komplett'!V442),"-",'Nomenklatur komplett'!V442)</f>
        <v>19130001</v>
      </c>
      <c r="B442" s="188" t="str">
        <f>IF(ISBLANK('Nomenklatur komplett'!W442),"-",'Nomenklatur komplett'!W442)</f>
        <v>Holzhandwerker/in EFZ - Drechslerei</v>
      </c>
      <c r="C442" s="189">
        <f>IF(ISBLANK('Nomenklatur komplett'!X442),"-",'Nomenklatur komplett'!X442)</f>
        <v>14</v>
      </c>
      <c r="D442" s="189">
        <f>IF(ISBLANK('Nomenklatur komplett'!Y442),"-",'Nomenklatur komplett'!Y442)</f>
        <v>65</v>
      </c>
      <c r="E442" s="189">
        <f>IF(ISBLANK('Nomenklatur komplett'!Z442),"-",'Nomenklatur komplett'!Z442)</f>
        <v>1</v>
      </c>
      <c r="F442" s="189">
        <f>IF(ISBLANK('Nomenklatur komplett'!AA442),"-",'Nomenklatur komplett'!AA442)</f>
        <v>4</v>
      </c>
      <c r="G442" s="190">
        <f>IF(ISBLANK('Nomenklatur komplett'!AB442),"-",'Nomenklatur komplett'!AB442)</f>
        <v>0</v>
      </c>
      <c r="H442" s="190">
        <f>IF(ISBLANK('Nomenklatur komplett'!AC442),"-",'Nomenklatur komplett'!AC442)</f>
        <v>0</v>
      </c>
      <c r="L442" s="161" t="str">
        <f>IF(ISBLANK('Nomenklatur komplett'!T442),"-",'Nomenklatur komplett'!T442)</f>
        <v>-</v>
      </c>
      <c r="M442" s="162" t="str">
        <f>IF(ISBLANK('Nomenklatur komplett'!U442),"-",'Nomenklatur komplett'!U442)</f>
        <v>-</v>
      </c>
    </row>
    <row r="443" spans="1:13" x14ac:dyDescent="0.2">
      <c r="A443" s="161">
        <f>IF(ISBLANK('Nomenklatur komplett'!V443),"-",'Nomenklatur komplett'!V443)</f>
        <v>19130000</v>
      </c>
      <c r="B443" s="188" t="str">
        <f>IF(ISBLANK('Nomenklatur komplett'!W443),"-",'Nomenklatur komplett'!W443)</f>
        <v>Holzhandwerker/in EFZ - Ohne nähere Angaben</v>
      </c>
      <c r="C443" s="189">
        <f>IF(ISBLANK('Nomenklatur komplett'!X443),"-",'Nomenklatur komplett'!X443)</f>
        <v>14</v>
      </c>
      <c r="D443" s="189">
        <f>IF(ISBLANK('Nomenklatur komplett'!Y443),"-",'Nomenklatur komplett'!Y443)</f>
        <v>65</v>
      </c>
      <c r="E443" s="189">
        <f>IF(ISBLANK('Nomenklatur komplett'!Z443),"-",'Nomenklatur komplett'!Z443)</f>
        <v>1</v>
      </c>
      <c r="F443" s="189">
        <f>IF(ISBLANK('Nomenklatur komplett'!AA443),"-",'Nomenklatur komplett'!AA443)</f>
        <v>4</v>
      </c>
      <c r="G443" s="190">
        <f>IF(ISBLANK('Nomenklatur komplett'!AB443),"-",'Nomenklatur komplett'!AB443)</f>
        <v>0</v>
      </c>
      <c r="H443" s="190">
        <f>IF(ISBLANK('Nomenklatur komplett'!AC443),"-",'Nomenklatur komplett'!AC443)</f>
        <v>0</v>
      </c>
      <c r="L443" s="161" t="str">
        <f>IF(ISBLANK('Nomenklatur komplett'!T443),"-",'Nomenklatur komplett'!T443)</f>
        <v>-</v>
      </c>
      <c r="M443" s="162" t="str">
        <f>IF(ISBLANK('Nomenklatur komplett'!U443),"-",'Nomenklatur komplett'!U443)</f>
        <v>-</v>
      </c>
    </row>
    <row r="444" spans="1:13" x14ac:dyDescent="0.2">
      <c r="A444" s="161">
        <f>IF(ISBLANK('Nomenklatur komplett'!V444),"-",'Nomenklatur komplett'!V444)</f>
        <v>19130002</v>
      </c>
      <c r="B444" s="188" t="str">
        <f>IF(ISBLANK('Nomenklatur komplett'!W444),"-",'Nomenklatur komplett'!W444)</f>
        <v>Holzhandwerker/in EFZ - Weissküferei</v>
      </c>
      <c r="C444" s="189">
        <f>IF(ISBLANK('Nomenklatur komplett'!X444),"-",'Nomenklatur komplett'!X444)</f>
        <v>14</v>
      </c>
      <c r="D444" s="189">
        <f>IF(ISBLANK('Nomenklatur komplett'!Y444),"-",'Nomenklatur komplett'!Y444)</f>
        <v>65</v>
      </c>
      <c r="E444" s="189">
        <f>IF(ISBLANK('Nomenklatur komplett'!Z444),"-",'Nomenklatur komplett'!Z444)</f>
        <v>1</v>
      </c>
      <c r="F444" s="189">
        <f>IF(ISBLANK('Nomenklatur komplett'!AA444),"-",'Nomenklatur komplett'!AA444)</f>
        <v>4</v>
      </c>
      <c r="G444" s="190">
        <f>IF(ISBLANK('Nomenklatur komplett'!AB444),"-",'Nomenklatur komplett'!AB444)</f>
        <v>0</v>
      </c>
      <c r="H444" s="190">
        <f>IF(ISBLANK('Nomenklatur komplett'!AC444),"-",'Nomenklatur komplett'!AC444)</f>
        <v>0</v>
      </c>
      <c r="L444" s="161" t="str">
        <f>IF(ISBLANK('Nomenklatur komplett'!T444),"-",'Nomenklatur komplett'!T444)</f>
        <v>-</v>
      </c>
      <c r="M444" s="162" t="str">
        <f>IF(ISBLANK('Nomenklatur komplett'!U444),"-",'Nomenklatur komplett'!U444)</f>
        <v>-</v>
      </c>
    </row>
    <row r="445" spans="1:13" x14ac:dyDescent="0.2">
      <c r="A445" s="161">
        <f>IF(ISBLANK('Nomenklatur komplett'!V445),"-",'Nomenklatur komplett'!V445)</f>
        <v>19220000</v>
      </c>
      <c r="B445" s="188" t="str">
        <f>IF(ISBLANK('Nomenklatur komplett'!W445),"-",'Nomenklatur komplett'!W445)</f>
        <v>Holzindustriefachmann/-frau EFZ</v>
      </c>
      <c r="C445" s="189">
        <f>IF(ISBLANK('Nomenklatur komplett'!X445),"-",'Nomenklatur komplett'!X445)</f>
        <v>14</v>
      </c>
      <c r="D445" s="189">
        <f>IF(ISBLANK('Nomenklatur komplett'!Y445),"-",'Nomenklatur komplett'!Y445)</f>
        <v>65</v>
      </c>
      <c r="E445" s="189">
        <f>IF(ISBLANK('Nomenklatur komplett'!Z445),"-",'Nomenklatur komplett'!Z445)</f>
        <v>1</v>
      </c>
      <c r="F445" s="189">
        <f>IF(ISBLANK('Nomenklatur komplett'!AA445),"-",'Nomenklatur komplett'!AA445)</f>
        <v>3</v>
      </c>
      <c r="G445" s="190">
        <f>IF(ISBLANK('Nomenklatur komplett'!AB445),"-",'Nomenklatur komplett'!AB445)</f>
        <v>0</v>
      </c>
      <c r="H445" s="190">
        <f>IF(ISBLANK('Nomenklatur komplett'!AC445),"-",'Nomenklatur komplett'!AC445)</f>
        <v>0</v>
      </c>
      <c r="L445" s="161" t="str">
        <f>IF(ISBLANK('Nomenklatur komplett'!T445),"-",'Nomenklatur komplett'!T445)</f>
        <v>-</v>
      </c>
      <c r="M445" s="162" t="str">
        <f>IF(ISBLANK('Nomenklatur komplett'!U445),"-",'Nomenklatur komplett'!U445)</f>
        <v>-</v>
      </c>
    </row>
    <row r="446" spans="1:13" x14ac:dyDescent="0.2">
      <c r="A446" s="161">
        <f>IF(ISBLANK('Nomenklatur komplett'!V446),"-",'Nomenklatur komplett'!V446)</f>
        <v>42280000</v>
      </c>
      <c r="B446" s="188" t="str">
        <f>IF(ISBLANK('Nomenklatur komplett'!W446),"-",'Nomenklatur komplett'!W446)</f>
        <v>Hotel-Kommunikationsfachmann/-frau EFZ</v>
      </c>
      <c r="C446" s="189">
        <f>IF(ISBLANK('Nomenklatur komplett'!X446),"-",'Nomenklatur komplett'!X446)</f>
        <v>14</v>
      </c>
      <c r="D446" s="189">
        <f>IF(ISBLANK('Nomenklatur komplett'!Y446),"-",'Nomenklatur komplett'!Y446)</f>
        <v>65</v>
      </c>
      <c r="E446" s="189">
        <f>IF(ISBLANK('Nomenklatur komplett'!Z446),"-",'Nomenklatur komplett'!Z446)</f>
        <v>1</v>
      </c>
      <c r="F446" s="189">
        <f>IF(ISBLANK('Nomenklatur komplett'!AA446),"-",'Nomenklatur komplett'!AA446)</f>
        <v>3</v>
      </c>
      <c r="G446" s="190">
        <f>IF(ISBLANK('Nomenklatur komplett'!AB446),"-",'Nomenklatur komplett'!AB446)</f>
        <v>0</v>
      </c>
      <c r="H446" s="190">
        <f>IF(ISBLANK('Nomenklatur komplett'!AC446),"-",'Nomenklatur komplett'!AC446)</f>
        <v>0</v>
      </c>
      <c r="L446" s="161" t="str">
        <f>IF(ISBLANK('Nomenklatur komplett'!T446),"-",'Nomenklatur komplett'!T446)</f>
        <v>-</v>
      </c>
      <c r="M446" s="162" t="str">
        <f>IF(ISBLANK('Nomenklatur komplett'!U446),"-",'Nomenklatur komplett'!U446)</f>
        <v>-</v>
      </c>
    </row>
    <row r="447" spans="1:13" x14ac:dyDescent="0.2">
      <c r="A447" s="161">
        <f>IF(ISBLANK('Nomenklatur komplett'!V447),"-",'Nomenklatur komplett'!V447)</f>
        <v>42270000</v>
      </c>
      <c r="B447" s="188" t="str">
        <f>IF(ISBLANK('Nomenklatur komplett'!W447),"-",'Nomenklatur komplett'!W447)</f>
        <v>Hotelfachmann/-frau EFZ</v>
      </c>
      <c r="C447" s="189">
        <f>IF(ISBLANK('Nomenklatur komplett'!X447),"-",'Nomenklatur komplett'!X447)</f>
        <v>14</v>
      </c>
      <c r="D447" s="189">
        <f>IF(ISBLANK('Nomenklatur komplett'!Y447),"-",'Nomenklatur komplett'!Y447)</f>
        <v>65</v>
      </c>
      <c r="E447" s="189">
        <f>IF(ISBLANK('Nomenklatur komplett'!Z447),"-",'Nomenklatur komplett'!Z447)</f>
        <v>1</v>
      </c>
      <c r="F447" s="189">
        <f>IF(ISBLANK('Nomenklatur komplett'!AA447),"-",'Nomenklatur komplett'!AA447)</f>
        <v>3</v>
      </c>
      <c r="G447" s="190">
        <f>IF(ISBLANK('Nomenklatur komplett'!AB447),"-",'Nomenklatur komplett'!AB447)</f>
        <v>0</v>
      </c>
      <c r="H447" s="190">
        <f>IF(ISBLANK('Nomenklatur komplett'!AC447),"-",'Nomenklatur komplett'!AC447)</f>
        <v>0</v>
      </c>
      <c r="L447" s="161" t="str">
        <f>IF(ISBLANK('Nomenklatur komplett'!T447),"-",'Nomenklatur komplett'!T447)</f>
        <v>-</v>
      </c>
      <c r="M447" s="162" t="str">
        <f>IF(ISBLANK('Nomenklatur komplett'!U447),"-",'Nomenklatur komplett'!U447)</f>
        <v>-</v>
      </c>
    </row>
    <row r="448" spans="1:13" x14ac:dyDescent="0.2">
      <c r="A448" s="161">
        <f>IF(ISBLANK('Nomenklatur komplett'!V448),"-",'Nomenklatur komplett'!V448)</f>
        <v>42240000</v>
      </c>
      <c r="B448" s="188" t="str">
        <f>IF(ISBLANK('Nomenklatur komplett'!W448),"-",'Nomenklatur komplett'!W448)</f>
        <v>Hotellerieangestellte/r EBA</v>
      </c>
      <c r="C448" s="189">
        <f>IF(ISBLANK('Nomenklatur komplett'!X448),"-",'Nomenklatur komplett'!X448)</f>
        <v>14</v>
      </c>
      <c r="D448" s="189">
        <f>IF(ISBLANK('Nomenklatur komplett'!Y448),"-",'Nomenklatur komplett'!Y448)</f>
        <v>65</v>
      </c>
      <c r="E448" s="189">
        <f>IF(ISBLANK('Nomenklatur komplett'!Z448),"-",'Nomenklatur komplett'!Z448)</f>
        <v>1</v>
      </c>
      <c r="F448" s="189">
        <f>IF(ISBLANK('Nomenklatur komplett'!AA448),"-",'Nomenklatur komplett'!AA448)</f>
        <v>2</v>
      </c>
      <c r="G448" s="190">
        <f>IF(ISBLANK('Nomenklatur komplett'!AB448),"-",'Nomenklatur komplett'!AB448)</f>
        <v>0</v>
      </c>
      <c r="H448" s="190">
        <f>IF(ISBLANK('Nomenklatur komplett'!AC448),"-",'Nomenklatur komplett'!AC448)</f>
        <v>0</v>
      </c>
      <c r="L448" s="161" t="str">
        <f>IF(ISBLANK('Nomenklatur komplett'!T448),"-",'Nomenklatur komplett'!T448)</f>
        <v>-</v>
      </c>
      <c r="M448" s="162" t="str">
        <f>IF(ISBLANK('Nomenklatur komplett'!U448),"-",'Nomenklatur komplett'!U448)</f>
        <v>-</v>
      </c>
    </row>
    <row r="449" spans="1:13" x14ac:dyDescent="0.2">
      <c r="A449" s="161">
        <f>IF(ISBLANK('Nomenklatur komplett'!V449),"-",'Nomenklatur komplett'!V449)</f>
        <v>29690000</v>
      </c>
      <c r="B449" s="188" t="str">
        <f>IF(ISBLANK('Nomenklatur komplett'!W449),"-",'Nomenklatur komplett'!W449)</f>
        <v>Hufschmied/in EFZ</v>
      </c>
      <c r="C449" s="189">
        <f>IF(ISBLANK('Nomenklatur komplett'!X449),"-",'Nomenklatur komplett'!X449)</f>
        <v>14</v>
      </c>
      <c r="D449" s="189">
        <f>IF(ISBLANK('Nomenklatur komplett'!Y449),"-",'Nomenklatur komplett'!Y449)</f>
        <v>65</v>
      </c>
      <c r="E449" s="189">
        <f>IF(ISBLANK('Nomenklatur komplett'!Z449),"-",'Nomenklatur komplett'!Z449)</f>
        <v>1</v>
      </c>
      <c r="F449" s="189">
        <f>IF(ISBLANK('Nomenklatur komplett'!AA449),"-",'Nomenklatur komplett'!AA449)</f>
        <v>4</v>
      </c>
      <c r="G449" s="190">
        <f>IF(ISBLANK('Nomenklatur komplett'!AB449),"-",'Nomenklatur komplett'!AB449)</f>
        <v>0</v>
      </c>
      <c r="H449" s="190">
        <f>IF(ISBLANK('Nomenklatur komplett'!AC449),"-",'Nomenklatur komplett'!AC449)</f>
        <v>0</v>
      </c>
      <c r="L449" s="161" t="str">
        <f>IF(ISBLANK('Nomenklatur komplett'!T449),"-",'Nomenklatur komplett'!T449)</f>
        <v>-</v>
      </c>
      <c r="M449" s="162" t="str">
        <f>IF(ISBLANK('Nomenklatur komplett'!U449),"-",'Nomenklatur komplett'!U449)</f>
        <v>-</v>
      </c>
    </row>
    <row r="450" spans="1:13" x14ac:dyDescent="0.2">
      <c r="A450" s="161">
        <f>IF(ISBLANK('Nomenklatur komplett'!V450),"-",'Nomenklatur komplett'!V450)</f>
        <v>14070000</v>
      </c>
      <c r="B450" s="188" t="str">
        <f>IF(ISBLANK('Nomenklatur komplett'!W450),"-",'Nomenklatur komplett'!W450)</f>
        <v>Hundecoiffeur/-euse</v>
      </c>
      <c r="C450" s="189">
        <f>IF(ISBLANK('Nomenklatur komplett'!X450),"-",'Nomenklatur komplett'!X450)</f>
        <v>14</v>
      </c>
      <c r="D450" s="189">
        <f>IF(ISBLANK('Nomenklatur komplett'!Y450),"-",'Nomenklatur komplett'!Y450)</f>
        <v>65</v>
      </c>
      <c r="E450" s="189">
        <f>IF(ISBLANK('Nomenklatur komplett'!Z450),"-",'Nomenklatur komplett'!Z450)</f>
        <v>1</v>
      </c>
      <c r="F450" s="189">
        <f>IF(ISBLANK('Nomenklatur komplett'!AA450),"-",'Nomenklatur komplett'!AA450)</f>
        <v>3</v>
      </c>
      <c r="G450" s="190">
        <f>IF(ISBLANK('Nomenklatur komplett'!AB450),"-",'Nomenklatur komplett'!AB450)</f>
        <v>0</v>
      </c>
      <c r="H450" s="190">
        <f>IF(ISBLANK('Nomenklatur komplett'!AC450),"-",'Nomenklatur komplett'!AC450)</f>
        <v>0</v>
      </c>
      <c r="L450" s="161" t="str">
        <f>IF(ISBLANK('Nomenklatur komplett'!T450),"-",'Nomenklatur komplett'!T450)</f>
        <v>-</v>
      </c>
      <c r="M450" s="162" t="str">
        <f>IF(ISBLANK('Nomenklatur komplett'!U450),"-",'Nomenklatur komplett'!U450)</f>
        <v>-</v>
      </c>
    </row>
    <row r="451" spans="1:13" x14ac:dyDescent="0.2">
      <c r="A451" s="161">
        <f>IF(ISBLANK('Nomenklatur komplett'!V451),"-",'Nomenklatur komplett'!V451)</f>
        <v>47300000</v>
      </c>
      <c r="B451" s="188" t="str">
        <f>IF(ISBLANK('Nomenklatur komplett'!W451),"-",'Nomenklatur komplett'!W451)</f>
        <v>Hörsystemakustiker/in EFZ</v>
      </c>
      <c r="C451" s="189">
        <f>IF(ISBLANK('Nomenklatur komplett'!X451),"-",'Nomenklatur komplett'!X451)</f>
        <v>14</v>
      </c>
      <c r="D451" s="189">
        <f>IF(ISBLANK('Nomenklatur komplett'!Y451),"-",'Nomenklatur komplett'!Y451)</f>
        <v>65</v>
      </c>
      <c r="E451" s="189">
        <f>IF(ISBLANK('Nomenklatur komplett'!Z451),"-",'Nomenklatur komplett'!Z451)</f>
        <v>1</v>
      </c>
      <c r="F451" s="189">
        <f>IF(ISBLANK('Nomenklatur komplett'!AA451),"-",'Nomenklatur komplett'!AA451)</f>
        <v>4</v>
      </c>
      <c r="G451" s="190">
        <f>IF(ISBLANK('Nomenklatur komplett'!AB451),"-",'Nomenklatur komplett'!AB451)</f>
        <v>0</v>
      </c>
      <c r="H451" s="190">
        <f>IF(ISBLANK('Nomenklatur komplett'!AC451),"-",'Nomenklatur komplett'!AC451)</f>
        <v>0</v>
      </c>
      <c r="L451" s="161" t="str">
        <f>IF(ISBLANK('Nomenklatur komplett'!T451),"-",'Nomenklatur komplett'!T451)</f>
        <v>-</v>
      </c>
      <c r="M451" s="162" t="str">
        <f>IF(ISBLANK('Nomenklatur komplett'!U451),"-",'Nomenklatur komplett'!U451)</f>
        <v>-</v>
      </c>
    </row>
    <row r="452" spans="1:13" x14ac:dyDescent="0.2">
      <c r="A452" s="161">
        <f>IF(ISBLANK('Nomenklatur komplett'!V452),"-",'Nomenklatur komplett'!V452)</f>
        <v>28721000</v>
      </c>
      <c r="B452" s="188" t="str">
        <f>IF(ISBLANK('Nomenklatur komplett'!W452),"-",'Nomenklatur komplett'!W452)</f>
        <v>ICT-Fachmann/-frau EFZ</v>
      </c>
      <c r="C452" s="189">
        <f>IF(ISBLANK('Nomenklatur komplett'!X452),"-",'Nomenklatur komplett'!X452)</f>
        <v>14</v>
      </c>
      <c r="D452" s="189">
        <f>IF(ISBLANK('Nomenklatur komplett'!Y452),"-",'Nomenklatur komplett'!Y452)</f>
        <v>65</v>
      </c>
      <c r="E452" s="189">
        <f>IF(ISBLANK('Nomenklatur komplett'!Z452),"-",'Nomenklatur komplett'!Z452)</f>
        <v>1</v>
      </c>
      <c r="F452" s="189">
        <f>IF(ISBLANK('Nomenklatur komplett'!AA452),"-",'Nomenklatur komplett'!AA452)</f>
        <v>3</v>
      </c>
      <c r="G452" s="190">
        <f>IF(ISBLANK('Nomenklatur komplett'!AB452),"-",'Nomenklatur komplett'!AB452)</f>
        <v>0</v>
      </c>
      <c r="H452" s="190">
        <f>IF(ISBLANK('Nomenklatur komplett'!AC452),"-",'Nomenklatur komplett'!AC452)</f>
        <v>0</v>
      </c>
      <c r="L452" s="161" t="str">
        <f>IF(ISBLANK('Nomenklatur komplett'!T452),"-",'Nomenklatur komplett'!T452)</f>
        <v>-</v>
      </c>
      <c r="M452" s="162" t="str">
        <f>IF(ISBLANK('Nomenklatur komplett'!U452),"-",'Nomenklatur komplett'!U452)</f>
        <v>-</v>
      </c>
    </row>
    <row r="453" spans="1:13" x14ac:dyDescent="0.2">
      <c r="A453" s="161">
        <f>IF(ISBLANK('Nomenklatur komplett'!V453),"-",'Nomenklatur komplett'!V453)</f>
        <v>33850000</v>
      </c>
      <c r="B453" s="188" t="str">
        <f>IF(ISBLANK('Nomenklatur komplett'!W453),"-",'Nomenklatur komplett'!W453)</f>
        <v>Industrie- und Unterlagsbodenbauer/in EFZ</v>
      </c>
      <c r="C453" s="189">
        <f>IF(ISBLANK('Nomenklatur komplett'!X453),"-",'Nomenklatur komplett'!X453)</f>
        <v>14</v>
      </c>
      <c r="D453" s="189">
        <f>IF(ISBLANK('Nomenklatur komplett'!Y453),"-",'Nomenklatur komplett'!Y453)</f>
        <v>65</v>
      </c>
      <c r="E453" s="189">
        <f>IF(ISBLANK('Nomenklatur komplett'!Z453),"-",'Nomenklatur komplett'!Z453)</f>
        <v>1</v>
      </c>
      <c r="F453" s="189">
        <f>IF(ISBLANK('Nomenklatur komplett'!AA453),"-",'Nomenklatur komplett'!AA453)</f>
        <v>3</v>
      </c>
      <c r="G453" s="190">
        <f>IF(ISBLANK('Nomenklatur komplett'!AB453),"-",'Nomenklatur komplett'!AB453)</f>
        <v>0</v>
      </c>
      <c r="H453" s="190">
        <f>IF(ISBLANK('Nomenklatur komplett'!AC453),"-",'Nomenklatur komplett'!AC453)</f>
        <v>0</v>
      </c>
      <c r="L453" s="161" t="str">
        <f>IF(ISBLANK('Nomenklatur komplett'!T453),"-",'Nomenklatur komplett'!T453)</f>
        <v>-</v>
      </c>
      <c r="M453" s="162" t="str">
        <f>IF(ISBLANK('Nomenklatur komplett'!U453),"-",'Nomenklatur komplett'!U453)</f>
        <v>-</v>
      </c>
    </row>
    <row r="454" spans="1:13" x14ac:dyDescent="0.2">
      <c r="A454" s="161">
        <f>IF(ISBLANK('Nomenklatur komplett'!V454),"-",'Nomenklatur komplett'!V454)</f>
        <v>33870000</v>
      </c>
      <c r="B454" s="188" t="str">
        <f>IF(ISBLANK('Nomenklatur komplett'!W454),"-",'Nomenklatur komplett'!W454)</f>
        <v>Industrie- und Unterlagsbodenbaupraktiker/in EBA</v>
      </c>
      <c r="C454" s="189">
        <f>IF(ISBLANK('Nomenklatur komplett'!X454),"-",'Nomenklatur komplett'!X454)</f>
        <v>14</v>
      </c>
      <c r="D454" s="189">
        <f>IF(ISBLANK('Nomenklatur komplett'!Y454),"-",'Nomenklatur komplett'!Y454)</f>
        <v>65</v>
      </c>
      <c r="E454" s="189">
        <f>IF(ISBLANK('Nomenklatur komplett'!Z454),"-",'Nomenklatur komplett'!Z454)</f>
        <v>1</v>
      </c>
      <c r="F454" s="189">
        <f>IF(ISBLANK('Nomenklatur komplett'!AA454),"-",'Nomenklatur komplett'!AA454)</f>
        <v>2</v>
      </c>
      <c r="G454" s="190">
        <f>IF(ISBLANK('Nomenklatur komplett'!AB454),"-",'Nomenklatur komplett'!AB454)</f>
        <v>0</v>
      </c>
      <c r="H454" s="190">
        <f>IF(ISBLANK('Nomenklatur komplett'!AC454),"-",'Nomenklatur komplett'!AC454)</f>
        <v>0</v>
      </c>
      <c r="L454" s="161" t="str">
        <f>IF(ISBLANK('Nomenklatur komplett'!T454),"-",'Nomenklatur komplett'!T454)</f>
        <v>-</v>
      </c>
      <c r="M454" s="162" t="str">
        <f>IF(ISBLANK('Nomenklatur komplett'!U454),"-",'Nomenklatur komplett'!U454)</f>
        <v>-</v>
      </c>
    </row>
    <row r="455" spans="1:13" x14ac:dyDescent="0.2">
      <c r="A455" s="161">
        <f>IF(ISBLANK('Nomenklatur komplett'!V455),"-",'Nomenklatur komplett'!V455)</f>
        <v>50900900</v>
      </c>
      <c r="B455" s="188" t="str">
        <f>IF(ISBLANK('Nomenklatur komplett'!W455),"-",'Nomenklatur komplett'!W455)</f>
        <v>Industrie-Diamantenschleifer/in</v>
      </c>
      <c r="C455" s="189">
        <f>IF(ISBLANK('Nomenklatur komplett'!X455),"-",'Nomenklatur komplett'!X455)</f>
        <v>14</v>
      </c>
      <c r="D455" s="189">
        <f>IF(ISBLANK('Nomenklatur komplett'!Y455),"-",'Nomenklatur komplett'!Y455)</f>
        <v>65</v>
      </c>
      <c r="E455" s="189">
        <f>IF(ISBLANK('Nomenklatur komplett'!Z455),"-",'Nomenklatur komplett'!Z455)</f>
        <v>1</v>
      </c>
      <c r="F455" s="189">
        <f>IF(ISBLANK('Nomenklatur komplett'!AA455),"-",'Nomenklatur komplett'!AA455)</f>
        <v>4</v>
      </c>
      <c r="G455" s="190">
        <f>IF(ISBLANK('Nomenklatur komplett'!AB455),"-",'Nomenklatur komplett'!AB455)</f>
        <v>0</v>
      </c>
      <c r="H455" s="190">
        <f>IF(ISBLANK('Nomenklatur komplett'!AC455),"-",'Nomenklatur komplett'!AC455)</f>
        <v>99</v>
      </c>
      <c r="L455" s="161" t="str">
        <f>IF(ISBLANK('Nomenklatur komplett'!T455),"-",'Nomenklatur komplett'!T455)</f>
        <v>-</v>
      </c>
      <c r="M455" s="162" t="str">
        <f>IF(ISBLANK('Nomenklatur komplett'!U455),"-",'Nomenklatur komplett'!U455)</f>
        <v>-</v>
      </c>
    </row>
    <row r="456" spans="1:13" x14ac:dyDescent="0.2">
      <c r="A456" s="161">
        <f>IF(ISBLANK('Nomenklatur komplett'!V456),"-",'Nomenklatur komplett'!V456)</f>
        <v>26290000</v>
      </c>
      <c r="B456" s="188" t="str">
        <f>IF(ISBLANK('Nomenklatur komplett'!W456),"-",'Nomenklatur komplett'!W456)</f>
        <v>Industriekeramiker/in EFZ</v>
      </c>
      <c r="C456" s="189">
        <f>IF(ISBLANK('Nomenklatur komplett'!X456),"-",'Nomenklatur komplett'!X456)</f>
        <v>14</v>
      </c>
      <c r="D456" s="189">
        <f>IF(ISBLANK('Nomenklatur komplett'!Y456),"-",'Nomenklatur komplett'!Y456)</f>
        <v>65</v>
      </c>
      <c r="E456" s="189">
        <f>IF(ISBLANK('Nomenklatur komplett'!Z456),"-",'Nomenklatur komplett'!Z456)</f>
        <v>1</v>
      </c>
      <c r="F456" s="189">
        <f>IF(ISBLANK('Nomenklatur komplett'!AA456),"-",'Nomenklatur komplett'!AA456)</f>
        <v>3</v>
      </c>
      <c r="G456" s="190">
        <f>IF(ISBLANK('Nomenklatur komplett'!AB456),"-",'Nomenklatur komplett'!AB456)</f>
        <v>0</v>
      </c>
      <c r="H456" s="190">
        <f>IF(ISBLANK('Nomenklatur komplett'!AC456),"-",'Nomenklatur komplett'!AC456)</f>
        <v>0</v>
      </c>
      <c r="L456" s="161" t="str">
        <f>IF(ISBLANK('Nomenklatur komplett'!T456),"-",'Nomenklatur komplett'!T456)</f>
        <v>-</v>
      </c>
      <c r="M456" s="162" t="str">
        <f>IF(ISBLANK('Nomenklatur komplett'!U456),"-",'Nomenklatur komplett'!U456)</f>
        <v>-</v>
      </c>
    </row>
    <row r="457" spans="1:13" x14ac:dyDescent="0.2">
      <c r="A457" s="161">
        <f>IF(ISBLANK('Nomenklatur komplett'!V457),"-",'Nomenklatur komplett'!V457)</f>
        <v>34110000</v>
      </c>
      <c r="B457" s="188" t="str">
        <f>IF(ISBLANK('Nomenklatur komplett'!W457),"-",'Nomenklatur komplett'!W457)</f>
        <v>Industrielackierer/in EFZ</v>
      </c>
      <c r="C457" s="189">
        <f>IF(ISBLANK('Nomenklatur komplett'!X457),"-",'Nomenklatur komplett'!X457)</f>
        <v>14</v>
      </c>
      <c r="D457" s="189">
        <f>IF(ISBLANK('Nomenklatur komplett'!Y457),"-",'Nomenklatur komplett'!Y457)</f>
        <v>65</v>
      </c>
      <c r="E457" s="189">
        <f>IF(ISBLANK('Nomenklatur komplett'!Z457),"-",'Nomenklatur komplett'!Z457)</f>
        <v>1</v>
      </c>
      <c r="F457" s="189">
        <f>IF(ISBLANK('Nomenklatur komplett'!AA457),"-",'Nomenklatur komplett'!AA457)</f>
        <v>3</v>
      </c>
      <c r="G457" s="190">
        <f>IF(ISBLANK('Nomenklatur komplett'!AB457),"-",'Nomenklatur komplett'!AB457)</f>
        <v>0</v>
      </c>
      <c r="H457" s="190">
        <f>IF(ISBLANK('Nomenklatur komplett'!AC457),"-",'Nomenklatur komplett'!AC457)</f>
        <v>0</v>
      </c>
      <c r="L457" s="161" t="str">
        <f>IF(ISBLANK('Nomenklatur komplett'!T457),"-",'Nomenklatur komplett'!T457)</f>
        <v>-</v>
      </c>
      <c r="M457" s="162" t="str">
        <f>IF(ISBLANK('Nomenklatur komplett'!U457),"-",'Nomenklatur komplett'!U457)</f>
        <v>-</v>
      </c>
    </row>
    <row r="458" spans="1:13" x14ac:dyDescent="0.2">
      <c r="A458" s="161">
        <f>IF(ISBLANK('Nomenklatur komplett'!V458),"-",'Nomenklatur komplett'!V458)</f>
        <v>18460000</v>
      </c>
      <c r="B458" s="188" t="str">
        <f>IF(ISBLANK('Nomenklatur komplett'!W458),"-",'Nomenklatur komplett'!W458)</f>
        <v>Industriepolsterer/-polsterin EFZ</v>
      </c>
      <c r="C458" s="189">
        <f>IF(ISBLANK('Nomenklatur komplett'!X458),"-",'Nomenklatur komplett'!X458)</f>
        <v>14</v>
      </c>
      <c r="D458" s="189">
        <f>IF(ISBLANK('Nomenklatur komplett'!Y458),"-",'Nomenklatur komplett'!Y458)</f>
        <v>65</v>
      </c>
      <c r="E458" s="189">
        <f>IF(ISBLANK('Nomenklatur komplett'!Z458),"-",'Nomenklatur komplett'!Z458)</f>
        <v>1</v>
      </c>
      <c r="F458" s="189">
        <f>IF(ISBLANK('Nomenklatur komplett'!AA458),"-",'Nomenklatur komplett'!AA458)</f>
        <v>3</v>
      </c>
      <c r="G458" s="190">
        <f>IF(ISBLANK('Nomenklatur komplett'!AB458),"-",'Nomenklatur komplett'!AB458)</f>
        <v>0</v>
      </c>
      <c r="H458" s="190">
        <f>IF(ISBLANK('Nomenklatur komplett'!AC458),"-",'Nomenklatur komplett'!AC458)</f>
        <v>0</v>
      </c>
      <c r="L458" s="161" t="str">
        <f>IF(ISBLANK('Nomenklatur komplett'!T458),"-",'Nomenklatur komplett'!T458)</f>
        <v>-</v>
      </c>
      <c r="M458" s="162" t="str">
        <f>IF(ISBLANK('Nomenklatur komplett'!U458),"-",'Nomenklatur komplett'!U458)</f>
        <v>-</v>
      </c>
    </row>
    <row r="459" spans="1:13" x14ac:dyDescent="0.2">
      <c r="A459" s="161">
        <f>IF(ISBLANK('Nomenklatur komplett'!V459),"-",'Nomenklatur komplett'!V459)</f>
        <v>28720011</v>
      </c>
      <c r="B459" s="188" t="str">
        <f>IF(ISBLANK('Nomenklatur komplett'!W459),"-",'Nomenklatur komplett'!W459)</f>
        <v>Informatiker/in EFZ - Applikationsentwicklung</v>
      </c>
      <c r="C459" s="189">
        <f>IF(ISBLANK('Nomenklatur komplett'!X459),"-",'Nomenklatur komplett'!X459)</f>
        <v>14</v>
      </c>
      <c r="D459" s="189">
        <f>IF(ISBLANK('Nomenklatur komplett'!Y459),"-",'Nomenklatur komplett'!Y459)</f>
        <v>65</v>
      </c>
      <c r="E459" s="189">
        <f>IF(ISBLANK('Nomenklatur komplett'!Z459),"-",'Nomenklatur komplett'!Z459)</f>
        <v>1</v>
      </c>
      <c r="F459" s="189">
        <f>IF(ISBLANK('Nomenklatur komplett'!AA459),"-",'Nomenklatur komplett'!AA459)</f>
        <v>4</v>
      </c>
      <c r="G459" s="190">
        <f>IF(ISBLANK('Nomenklatur komplett'!AB459),"-",'Nomenklatur komplett'!AB459)</f>
        <v>0</v>
      </c>
      <c r="H459" s="190">
        <f>IF(ISBLANK('Nomenklatur komplett'!AC459),"-",'Nomenklatur komplett'!AC459)</f>
        <v>0</v>
      </c>
      <c r="L459" s="161" t="str">
        <f>IF(ISBLANK('Nomenklatur komplett'!T459),"-",'Nomenklatur komplett'!T459)</f>
        <v>-</v>
      </c>
      <c r="M459" s="162" t="str">
        <f>IF(ISBLANK('Nomenklatur komplett'!U459),"-",'Nomenklatur komplett'!U459)</f>
        <v>-</v>
      </c>
    </row>
    <row r="460" spans="1:13" x14ac:dyDescent="0.2">
      <c r="A460" s="161">
        <f>IF(ISBLANK('Nomenklatur komplett'!V460),"-",'Nomenklatur komplett'!V460)</f>
        <v>28720022</v>
      </c>
      <c r="B460" s="188" t="str">
        <f>IF(ISBLANK('Nomenklatur komplett'!W460),"-",'Nomenklatur komplett'!W460)</f>
        <v>Informatiker/in EFZ - Betriebsinformatik</v>
      </c>
      <c r="C460" s="189">
        <f>IF(ISBLANK('Nomenklatur komplett'!X460),"-",'Nomenklatur komplett'!X460)</f>
        <v>14</v>
      </c>
      <c r="D460" s="189">
        <f>IF(ISBLANK('Nomenklatur komplett'!Y460),"-",'Nomenklatur komplett'!Y460)</f>
        <v>65</v>
      </c>
      <c r="E460" s="189">
        <f>IF(ISBLANK('Nomenklatur komplett'!Z460),"-",'Nomenklatur komplett'!Z460)</f>
        <v>1</v>
      </c>
      <c r="F460" s="189">
        <f>IF(ISBLANK('Nomenklatur komplett'!AA460),"-",'Nomenklatur komplett'!AA460)</f>
        <v>4</v>
      </c>
      <c r="G460" s="190">
        <f>IF(ISBLANK('Nomenklatur komplett'!AB460),"-",'Nomenklatur komplett'!AB460)</f>
        <v>0</v>
      </c>
      <c r="H460" s="190">
        <f>IF(ISBLANK('Nomenklatur komplett'!AC460),"-",'Nomenklatur komplett'!AC460)</f>
        <v>0</v>
      </c>
      <c r="L460" s="161" t="str">
        <f>IF(ISBLANK('Nomenklatur komplett'!T460),"-",'Nomenklatur komplett'!T460)</f>
        <v>-</v>
      </c>
      <c r="M460" s="162" t="str">
        <f>IF(ISBLANK('Nomenklatur komplett'!U460),"-",'Nomenklatur komplett'!U460)</f>
        <v>-</v>
      </c>
    </row>
    <row r="461" spans="1:13" x14ac:dyDescent="0.2">
      <c r="A461" s="161">
        <f>IF(ISBLANK('Nomenklatur komplett'!V461),"-",'Nomenklatur komplett'!V461)</f>
        <v>28720012</v>
      </c>
      <c r="B461" s="188" t="str">
        <f>IF(ISBLANK('Nomenklatur komplett'!W461),"-",'Nomenklatur komplett'!W461)</f>
        <v>Informatiker/in EFZ - Generalistische Ausrichtung</v>
      </c>
      <c r="C461" s="189">
        <f>IF(ISBLANK('Nomenklatur komplett'!X461),"-",'Nomenklatur komplett'!X461)</f>
        <v>14</v>
      </c>
      <c r="D461" s="189">
        <f>IF(ISBLANK('Nomenklatur komplett'!Y461),"-",'Nomenklatur komplett'!Y461)</f>
        <v>65</v>
      </c>
      <c r="E461" s="189">
        <f>IF(ISBLANK('Nomenklatur komplett'!Z461),"-",'Nomenklatur komplett'!Z461)</f>
        <v>1</v>
      </c>
      <c r="F461" s="189">
        <f>IF(ISBLANK('Nomenklatur komplett'!AA461),"-",'Nomenklatur komplett'!AA461)</f>
        <v>4</v>
      </c>
      <c r="G461" s="190">
        <f>IF(ISBLANK('Nomenklatur komplett'!AB461),"-",'Nomenklatur komplett'!AB461)</f>
        <v>0</v>
      </c>
      <c r="H461" s="190">
        <f>IF(ISBLANK('Nomenklatur komplett'!AC461),"-",'Nomenklatur komplett'!AC461)</f>
        <v>0</v>
      </c>
      <c r="L461" s="161" t="str">
        <f>IF(ISBLANK('Nomenklatur komplett'!T461),"-",'Nomenklatur komplett'!T461)</f>
        <v>-</v>
      </c>
      <c r="M461" s="162" t="str">
        <f>IF(ISBLANK('Nomenklatur komplett'!U461),"-",'Nomenklatur komplett'!U461)</f>
        <v>-</v>
      </c>
    </row>
    <row r="462" spans="1:13" x14ac:dyDescent="0.2">
      <c r="A462" s="161">
        <f>IF(ISBLANK('Nomenklatur komplett'!V462),"-",'Nomenklatur komplett'!V462)</f>
        <v>28720015</v>
      </c>
      <c r="B462" s="188" t="str">
        <f>IF(ISBLANK('Nomenklatur komplett'!W462),"-",'Nomenklatur komplett'!W462)</f>
        <v>Informatiker/in EFZ - Ohne nähere Angaben</v>
      </c>
      <c r="C462" s="189">
        <f>IF(ISBLANK('Nomenklatur komplett'!X462),"-",'Nomenklatur komplett'!X462)</f>
        <v>14</v>
      </c>
      <c r="D462" s="189">
        <f>IF(ISBLANK('Nomenklatur komplett'!Y462),"-",'Nomenklatur komplett'!Y462)</f>
        <v>65</v>
      </c>
      <c r="E462" s="189">
        <f>IF(ISBLANK('Nomenklatur komplett'!Z462),"-",'Nomenklatur komplett'!Z462)</f>
        <v>1</v>
      </c>
      <c r="F462" s="189">
        <f>IF(ISBLANK('Nomenklatur komplett'!AA462),"-",'Nomenklatur komplett'!AA462)</f>
        <v>4</v>
      </c>
      <c r="G462" s="190">
        <f>IF(ISBLANK('Nomenklatur komplett'!AB462),"-",'Nomenklatur komplett'!AB462)</f>
        <v>0</v>
      </c>
      <c r="H462" s="190">
        <f>IF(ISBLANK('Nomenklatur komplett'!AC462),"-",'Nomenklatur komplett'!AC462)</f>
        <v>0</v>
      </c>
      <c r="L462" s="161" t="str">
        <f>IF(ISBLANK('Nomenklatur komplett'!T462),"-",'Nomenklatur komplett'!T462)</f>
        <v>-</v>
      </c>
      <c r="M462" s="162" t="str">
        <f>IF(ISBLANK('Nomenklatur komplett'!U462),"-",'Nomenklatur komplett'!U462)</f>
        <v>-</v>
      </c>
    </row>
    <row r="463" spans="1:13" x14ac:dyDescent="0.2">
      <c r="A463" s="161">
        <f>IF(ISBLANK('Nomenklatur komplett'!V463),"-",'Nomenklatur komplett'!V463)</f>
        <v>28720016</v>
      </c>
      <c r="B463" s="188" t="str">
        <f>IF(ISBLANK('Nomenklatur komplett'!W463),"-",'Nomenklatur komplett'!W463)</f>
        <v>Informatiker/in EFZ - Plattformentwicklung</v>
      </c>
      <c r="C463" s="189">
        <f>IF(ISBLANK('Nomenklatur komplett'!X463),"-",'Nomenklatur komplett'!X463)</f>
        <v>14</v>
      </c>
      <c r="D463" s="189">
        <f>IF(ISBLANK('Nomenklatur komplett'!Y463),"-",'Nomenklatur komplett'!Y463)</f>
        <v>65</v>
      </c>
      <c r="E463" s="189">
        <f>IF(ISBLANK('Nomenklatur komplett'!Z463),"-",'Nomenklatur komplett'!Z463)</f>
        <v>1</v>
      </c>
      <c r="F463" s="189">
        <f>IF(ISBLANK('Nomenklatur komplett'!AA463),"-",'Nomenklatur komplett'!AA463)</f>
        <v>4</v>
      </c>
      <c r="G463" s="190">
        <f>IF(ISBLANK('Nomenklatur komplett'!AB463),"-",'Nomenklatur komplett'!AB463)</f>
        <v>0</v>
      </c>
      <c r="H463" s="190">
        <f>IF(ISBLANK('Nomenklatur komplett'!AC463),"-",'Nomenklatur komplett'!AC463)</f>
        <v>0</v>
      </c>
      <c r="L463" s="161" t="str">
        <f>IF(ISBLANK('Nomenklatur komplett'!T463),"-",'Nomenklatur komplett'!T463)</f>
        <v>-</v>
      </c>
      <c r="M463" s="162" t="str">
        <f>IF(ISBLANK('Nomenklatur komplett'!U463),"-",'Nomenklatur komplett'!U463)</f>
        <v>-</v>
      </c>
    </row>
    <row r="464" spans="1:13" x14ac:dyDescent="0.2">
      <c r="A464" s="161">
        <f>IF(ISBLANK('Nomenklatur komplett'!V464),"-",'Nomenklatur komplett'!V464)</f>
        <v>28720013</v>
      </c>
      <c r="B464" s="188" t="str">
        <f>IF(ISBLANK('Nomenklatur komplett'!W464),"-",'Nomenklatur komplett'!W464)</f>
        <v>Informatiker/in EFZ - Support</v>
      </c>
      <c r="C464" s="189">
        <f>IF(ISBLANK('Nomenklatur komplett'!X464),"-",'Nomenklatur komplett'!X464)</f>
        <v>14</v>
      </c>
      <c r="D464" s="189">
        <f>IF(ISBLANK('Nomenklatur komplett'!Y464),"-",'Nomenklatur komplett'!Y464)</f>
        <v>65</v>
      </c>
      <c r="E464" s="189">
        <f>IF(ISBLANK('Nomenklatur komplett'!Z464),"-",'Nomenklatur komplett'!Z464)</f>
        <v>1</v>
      </c>
      <c r="F464" s="189">
        <f>IF(ISBLANK('Nomenklatur komplett'!AA464),"-",'Nomenklatur komplett'!AA464)</f>
        <v>4</v>
      </c>
      <c r="G464" s="190">
        <f>IF(ISBLANK('Nomenklatur komplett'!AB464),"-",'Nomenklatur komplett'!AB464)</f>
        <v>0</v>
      </c>
      <c r="H464" s="190">
        <f>IF(ISBLANK('Nomenklatur komplett'!AC464),"-",'Nomenklatur komplett'!AC464)</f>
        <v>0</v>
      </c>
      <c r="L464" s="161" t="str">
        <f>IF(ISBLANK('Nomenklatur komplett'!T464),"-",'Nomenklatur komplett'!T464)</f>
        <v>-</v>
      </c>
      <c r="M464" s="162" t="str">
        <f>IF(ISBLANK('Nomenklatur komplett'!U464),"-",'Nomenklatur komplett'!U464)</f>
        <v>-</v>
      </c>
    </row>
    <row r="465" spans="1:13" x14ac:dyDescent="0.2">
      <c r="A465" s="161">
        <f>IF(ISBLANK('Nomenklatur komplett'!V465),"-",'Nomenklatur komplett'!V465)</f>
        <v>28720014</v>
      </c>
      <c r="B465" s="188" t="str">
        <f>IF(ISBLANK('Nomenklatur komplett'!W465),"-",'Nomenklatur komplett'!W465)</f>
        <v>Informatiker/in EFZ - Systemtechnik</v>
      </c>
      <c r="C465" s="189">
        <f>IF(ISBLANK('Nomenklatur komplett'!X465),"-",'Nomenklatur komplett'!X465)</f>
        <v>14</v>
      </c>
      <c r="D465" s="189">
        <f>IF(ISBLANK('Nomenklatur komplett'!Y465),"-",'Nomenklatur komplett'!Y465)</f>
        <v>65</v>
      </c>
      <c r="E465" s="189">
        <f>IF(ISBLANK('Nomenklatur komplett'!Z465),"-",'Nomenklatur komplett'!Z465)</f>
        <v>1</v>
      </c>
      <c r="F465" s="189">
        <f>IF(ISBLANK('Nomenklatur komplett'!AA465),"-",'Nomenklatur komplett'!AA465)</f>
        <v>4</v>
      </c>
      <c r="G465" s="190">
        <f>IF(ISBLANK('Nomenklatur komplett'!AB465),"-",'Nomenklatur komplett'!AB465)</f>
        <v>0</v>
      </c>
      <c r="H465" s="190">
        <f>IF(ISBLANK('Nomenklatur komplett'!AC465),"-",'Nomenklatur komplett'!AC465)</f>
        <v>0</v>
      </c>
      <c r="L465" s="161" t="str">
        <f>IF(ISBLANK('Nomenklatur komplett'!T465),"-",'Nomenklatur komplett'!T465)</f>
        <v>-</v>
      </c>
      <c r="M465" s="162" t="str">
        <f>IF(ISBLANK('Nomenklatur komplett'!U465),"-",'Nomenklatur komplett'!U465)</f>
        <v>-</v>
      </c>
    </row>
    <row r="466" spans="1:13" x14ac:dyDescent="0.2">
      <c r="A466" s="161">
        <f>IF(ISBLANK('Nomenklatur komplett'!V466),"-",'Nomenklatur komplett'!V466)</f>
        <v>28720050</v>
      </c>
      <c r="B466" s="188" t="str">
        <f>IF(ISBLANK('Nomenklatur komplett'!W466),"-",'Nomenklatur komplett'!W466)</f>
        <v>Informatiker/in EFZ - Validierungsteam Nordwestschweiz</v>
      </c>
      <c r="C466" s="189">
        <f>IF(ISBLANK('Nomenklatur komplett'!X466),"-",'Nomenklatur komplett'!X466)</f>
        <v>14</v>
      </c>
      <c r="D466" s="189">
        <f>IF(ISBLANK('Nomenklatur komplett'!Y466),"-",'Nomenklatur komplett'!Y466)</f>
        <v>65</v>
      </c>
      <c r="E466" s="189">
        <f>IF(ISBLANK('Nomenklatur komplett'!Z466),"-",'Nomenklatur komplett'!Z466)</f>
        <v>1</v>
      </c>
      <c r="F466" s="189">
        <f>IF(ISBLANK('Nomenklatur komplett'!AA466),"-",'Nomenklatur komplett'!AA466)</f>
        <v>4</v>
      </c>
      <c r="G466" s="190">
        <f>IF(ISBLANK('Nomenklatur komplett'!AB466),"-",'Nomenklatur komplett'!AB466)</f>
        <v>0</v>
      </c>
      <c r="H466" s="190">
        <f>IF(ISBLANK('Nomenklatur komplett'!AC466),"-",'Nomenklatur komplett'!AC466)</f>
        <v>0</v>
      </c>
      <c r="L466" s="161" t="str">
        <f>IF(ISBLANK('Nomenklatur komplett'!T466),"-",'Nomenklatur komplett'!T466)</f>
        <v>-</v>
      </c>
      <c r="M466" s="162" t="str">
        <f>IF(ISBLANK('Nomenklatur komplett'!U466),"-",'Nomenklatur komplett'!U466)</f>
        <v>-</v>
      </c>
    </row>
    <row r="467" spans="1:13" x14ac:dyDescent="0.2">
      <c r="A467" s="161">
        <f>IF(ISBLANK('Nomenklatur komplett'!V467),"-",'Nomenklatur komplett'!V467)</f>
        <v>38351000</v>
      </c>
      <c r="B467" s="188" t="str">
        <f>IF(ISBLANK('Nomenklatur komplett'!W467),"-",'Nomenklatur komplett'!W467)</f>
        <v>Informatikfachmann/-frau (Sek. II - nicht reglementiert)</v>
      </c>
      <c r="C467" s="189">
        <f>IF(ISBLANK('Nomenklatur komplett'!X467),"-",'Nomenklatur komplett'!X467)</f>
        <v>14</v>
      </c>
      <c r="D467" s="189">
        <f>IF(ISBLANK('Nomenklatur komplett'!Y467),"-",'Nomenklatur komplett'!Y467)</f>
        <v>65</v>
      </c>
      <c r="E467" s="189">
        <f>IF(ISBLANK('Nomenklatur komplett'!Z467),"-",'Nomenklatur komplett'!Z467)</f>
        <v>1</v>
      </c>
      <c r="F467" s="189">
        <f>IF(ISBLANK('Nomenklatur komplett'!AA467),"-",'Nomenklatur komplett'!AA467)</f>
        <v>4</v>
      </c>
      <c r="G467" s="190">
        <f>IF(ISBLANK('Nomenklatur komplett'!AB467),"-",'Nomenklatur komplett'!AB467)</f>
        <v>0</v>
      </c>
      <c r="H467" s="190">
        <f>IF(ISBLANK('Nomenklatur komplett'!AC467),"-",'Nomenklatur komplett'!AC467)</f>
        <v>0</v>
      </c>
      <c r="L467" s="161" t="str">
        <f>IF(ISBLANK('Nomenklatur komplett'!T467),"-",'Nomenklatur komplett'!T467)</f>
        <v>-</v>
      </c>
      <c r="M467" s="162" t="str">
        <f>IF(ISBLANK('Nomenklatur komplett'!U467),"-",'Nomenklatur komplett'!U467)</f>
        <v>-</v>
      </c>
    </row>
    <row r="468" spans="1:13" x14ac:dyDescent="0.2">
      <c r="A468" s="161">
        <f>IF(ISBLANK('Nomenklatur komplett'!V468),"-",'Nomenklatur komplett'!V468)</f>
        <v>28730000</v>
      </c>
      <c r="B468" s="188" t="str">
        <f>IF(ISBLANK('Nomenklatur komplett'!W468),"-",'Nomenklatur komplett'!W468)</f>
        <v>Informatikpraktiker/in EBA</v>
      </c>
      <c r="C468" s="189">
        <f>IF(ISBLANK('Nomenklatur komplett'!X468),"-",'Nomenklatur komplett'!X468)</f>
        <v>14</v>
      </c>
      <c r="D468" s="189">
        <f>IF(ISBLANK('Nomenklatur komplett'!Y468),"-",'Nomenklatur komplett'!Y468)</f>
        <v>65</v>
      </c>
      <c r="E468" s="189">
        <f>IF(ISBLANK('Nomenklatur komplett'!Z468),"-",'Nomenklatur komplett'!Z468)</f>
        <v>1</v>
      </c>
      <c r="F468" s="189">
        <f>IF(ISBLANK('Nomenklatur komplett'!AA468),"-",'Nomenklatur komplett'!AA468)</f>
        <v>2</v>
      </c>
      <c r="G468" s="190">
        <f>IF(ISBLANK('Nomenklatur komplett'!AB468),"-",'Nomenklatur komplett'!AB468)</f>
        <v>0</v>
      </c>
      <c r="H468" s="190">
        <f>IF(ISBLANK('Nomenklatur komplett'!AC468),"-",'Nomenklatur komplett'!AC468)</f>
        <v>0</v>
      </c>
      <c r="L468" s="161" t="str">
        <f>IF(ISBLANK('Nomenklatur komplett'!T468),"-",'Nomenklatur komplett'!T468)</f>
        <v>-</v>
      </c>
      <c r="M468" s="162" t="str">
        <f>IF(ISBLANK('Nomenklatur komplett'!U468),"-",'Nomenklatur komplett'!U468)</f>
        <v>-</v>
      </c>
    </row>
    <row r="469" spans="1:13" x14ac:dyDescent="0.2">
      <c r="A469" s="161">
        <f>IF(ISBLANK('Nomenklatur komplett'!V469),"-",'Nomenklatur komplett'!V469)</f>
        <v>18150015</v>
      </c>
      <c r="B469" s="188" t="str">
        <f>IF(ISBLANK('Nomenklatur komplett'!W469),"-",'Nomenklatur komplett'!W469)</f>
        <v>Innendekorateur/in - Bodenbelag</v>
      </c>
      <c r="C469" s="189">
        <f>IF(ISBLANK('Nomenklatur komplett'!X469),"-",'Nomenklatur komplett'!X469)</f>
        <v>14</v>
      </c>
      <c r="D469" s="189">
        <f>IF(ISBLANK('Nomenklatur komplett'!Y469),"-",'Nomenklatur komplett'!Y469)</f>
        <v>65</v>
      </c>
      <c r="E469" s="189">
        <f>IF(ISBLANK('Nomenklatur komplett'!Z469),"-",'Nomenklatur komplett'!Z469)</f>
        <v>1</v>
      </c>
      <c r="F469" s="189">
        <f>IF(ISBLANK('Nomenklatur komplett'!AA469),"-",'Nomenklatur komplett'!AA469)</f>
        <v>4</v>
      </c>
      <c r="G469" s="190">
        <f>IF(ISBLANK('Nomenklatur komplett'!AB469),"-",'Nomenklatur komplett'!AB469)</f>
        <v>0</v>
      </c>
      <c r="H469" s="190">
        <f>IF(ISBLANK('Nomenklatur komplett'!AC469),"-",'Nomenklatur komplett'!AC469)</f>
        <v>0</v>
      </c>
      <c r="L469" s="161" t="str">
        <f>IF(ISBLANK('Nomenklatur komplett'!T469),"-",'Nomenklatur komplett'!T469)</f>
        <v>-</v>
      </c>
      <c r="M469" s="162" t="str">
        <f>IF(ISBLANK('Nomenklatur komplett'!U469),"-",'Nomenklatur komplett'!U469)</f>
        <v>-</v>
      </c>
    </row>
    <row r="470" spans="1:13" x14ac:dyDescent="0.2">
      <c r="A470" s="161">
        <f>IF(ISBLANK('Nomenklatur komplett'!V470),"-",'Nomenklatur komplett'!V470)</f>
        <v>18150016</v>
      </c>
      <c r="B470" s="188" t="str">
        <f>IF(ISBLANK('Nomenklatur komplett'!W470),"-",'Nomenklatur komplett'!W470)</f>
        <v>Innendekorateur/in - Montage</v>
      </c>
      <c r="C470" s="189">
        <f>IF(ISBLANK('Nomenklatur komplett'!X470),"-",'Nomenklatur komplett'!X470)</f>
        <v>14</v>
      </c>
      <c r="D470" s="189">
        <f>IF(ISBLANK('Nomenklatur komplett'!Y470),"-",'Nomenklatur komplett'!Y470)</f>
        <v>65</v>
      </c>
      <c r="E470" s="189">
        <f>IF(ISBLANK('Nomenklatur komplett'!Z470),"-",'Nomenklatur komplett'!Z470)</f>
        <v>1</v>
      </c>
      <c r="F470" s="189">
        <f>IF(ISBLANK('Nomenklatur komplett'!AA470),"-",'Nomenklatur komplett'!AA470)</f>
        <v>4</v>
      </c>
      <c r="G470" s="190">
        <f>IF(ISBLANK('Nomenklatur komplett'!AB470),"-",'Nomenklatur komplett'!AB470)</f>
        <v>0</v>
      </c>
      <c r="H470" s="190">
        <f>IF(ISBLANK('Nomenklatur komplett'!AC470),"-",'Nomenklatur komplett'!AC470)</f>
        <v>0</v>
      </c>
      <c r="L470" s="161" t="str">
        <f>IF(ISBLANK('Nomenklatur komplett'!T470),"-",'Nomenklatur komplett'!T470)</f>
        <v>-</v>
      </c>
      <c r="M470" s="162" t="str">
        <f>IF(ISBLANK('Nomenklatur komplett'!U470),"-",'Nomenklatur komplett'!U470)</f>
        <v>-</v>
      </c>
    </row>
    <row r="471" spans="1:13" x14ac:dyDescent="0.2">
      <c r="A471" s="161">
        <f>IF(ISBLANK('Nomenklatur komplett'!V471),"-",'Nomenklatur komplett'!V471)</f>
        <v>18150099</v>
      </c>
      <c r="B471" s="188" t="str">
        <f>IF(ISBLANK('Nomenklatur komplett'!W471),"-",'Nomenklatur komplett'!W471)</f>
        <v>Innendekorateur/in - Ohne nähere Angaben</v>
      </c>
      <c r="C471" s="189">
        <f>IF(ISBLANK('Nomenklatur komplett'!X471),"-",'Nomenklatur komplett'!X471)</f>
        <v>14</v>
      </c>
      <c r="D471" s="189">
        <f>IF(ISBLANK('Nomenklatur komplett'!Y471),"-",'Nomenklatur komplett'!Y471)</f>
        <v>65</v>
      </c>
      <c r="E471" s="189">
        <f>IF(ISBLANK('Nomenklatur komplett'!Z471),"-",'Nomenklatur komplett'!Z471)</f>
        <v>1</v>
      </c>
      <c r="F471" s="189">
        <f>IF(ISBLANK('Nomenklatur komplett'!AA471),"-",'Nomenklatur komplett'!AA471)</f>
        <v>4</v>
      </c>
      <c r="G471" s="190">
        <f>IF(ISBLANK('Nomenklatur komplett'!AB471),"-",'Nomenklatur komplett'!AB471)</f>
        <v>0</v>
      </c>
      <c r="H471" s="190">
        <f>IF(ISBLANK('Nomenklatur komplett'!AC471),"-",'Nomenklatur komplett'!AC471)</f>
        <v>0</v>
      </c>
      <c r="L471" s="161" t="str">
        <f>IF(ISBLANK('Nomenklatur komplett'!T471),"-",'Nomenklatur komplett'!T471)</f>
        <v>-</v>
      </c>
      <c r="M471" s="162" t="str">
        <f>IF(ISBLANK('Nomenklatur komplett'!U471),"-",'Nomenklatur komplett'!U471)</f>
        <v>-</v>
      </c>
    </row>
    <row r="472" spans="1:13" x14ac:dyDescent="0.2">
      <c r="A472" s="161">
        <f>IF(ISBLANK('Nomenklatur komplett'!V472),"-",'Nomenklatur komplett'!V472)</f>
        <v>18150014</v>
      </c>
      <c r="B472" s="188" t="str">
        <f>IF(ISBLANK('Nomenklatur komplett'!W472),"-",'Nomenklatur komplett'!W472)</f>
        <v>Innendekorateur/in - Polstern</v>
      </c>
      <c r="C472" s="189">
        <f>IF(ISBLANK('Nomenklatur komplett'!X472),"-",'Nomenklatur komplett'!X472)</f>
        <v>14</v>
      </c>
      <c r="D472" s="189">
        <f>IF(ISBLANK('Nomenklatur komplett'!Y472),"-",'Nomenklatur komplett'!Y472)</f>
        <v>65</v>
      </c>
      <c r="E472" s="189">
        <f>IF(ISBLANK('Nomenklatur komplett'!Z472),"-",'Nomenklatur komplett'!Z472)</f>
        <v>1</v>
      </c>
      <c r="F472" s="189">
        <f>IF(ISBLANK('Nomenklatur komplett'!AA472),"-",'Nomenklatur komplett'!AA472)</f>
        <v>4</v>
      </c>
      <c r="G472" s="190">
        <f>IF(ISBLANK('Nomenklatur komplett'!AB472),"-",'Nomenklatur komplett'!AB472)</f>
        <v>0</v>
      </c>
      <c r="H472" s="190">
        <f>IF(ISBLANK('Nomenklatur komplett'!AC472),"-",'Nomenklatur komplett'!AC472)</f>
        <v>0</v>
      </c>
      <c r="L472" s="161" t="str">
        <f>IF(ISBLANK('Nomenklatur komplett'!T472),"-",'Nomenklatur komplett'!T472)</f>
        <v>-</v>
      </c>
      <c r="M472" s="162" t="str">
        <f>IF(ISBLANK('Nomenklatur komplett'!U472),"-",'Nomenklatur komplett'!U472)</f>
        <v>-</v>
      </c>
    </row>
    <row r="473" spans="1:13" x14ac:dyDescent="0.2">
      <c r="A473" s="161">
        <f>IF(ISBLANK('Nomenklatur komplett'!V473),"-",'Nomenklatur komplett'!V473)</f>
        <v>18150017</v>
      </c>
      <c r="B473" s="188" t="str">
        <f>IF(ISBLANK('Nomenklatur komplett'!W473),"-",'Nomenklatur komplett'!W473)</f>
        <v>Innendekorateur/in - Vorhang</v>
      </c>
      <c r="C473" s="189">
        <f>IF(ISBLANK('Nomenklatur komplett'!X473),"-",'Nomenklatur komplett'!X473)</f>
        <v>14</v>
      </c>
      <c r="D473" s="189">
        <f>IF(ISBLANK('Nomenklatur komplett'!Y473),"-",'Nomenklatur komplett'!Y473)</f>
        <v>65</v>
      </c>
      <c r="E473" s="189">
        <f>IF(ISBLANK('Nomenklatur komplett'!Z473),"-",'Nomenklatur komplett'!Z473)</f>
        <v>1</v>
      </c>
      <c r="F473" s="189">
        <f>IF(ISBLANK('Nomenklatur komplett'!AA473),"-",'Nomenklatur komplett'!AA473)</f>
        <v>4</v>
      </c>
      <c r="G473" s="190">
        <f>IF(ISBLANK('Nomenklatur komplett'!AB473),"-",'Nomenklatur komplett'!AB473)</f>
        <v>0</v>
      </c>
      <c r="H473" s="190">
        <f>IF(ISBLANK('Nomenklatur komplett'!AC473),"-",'Nomenklatur komplett'!AC473)</f>
        <v>0</v>
      </c>
      <c r="L473" s="161" t="str">
        <f>IF(ISBLANK('Nomenklatur komplett'!T473),"-",'Nomenklatur komplett'!T473)</f>
        <v>-</v>
      </c>
      <c r="M473" s="162" t="str">
        <f>IF(ISBLANK('Nomenklatur komplett'!U473),"-",'Nomenklatur komplett'!U473)</f>
        <v>-</v>
      </c>
    </row>
    <row r="474" spans="1:13" x14ac:dyDescent="0.2">
      <c r="A474" s="161">
        <f>IF(ISBLANK('Nomenklatur komplett'!V474),"-",'Nomenklatur komplett'!V474)</f>
        <v>27420000</v>
      </c>
      <c r="B474" s="188" t="str">
        <f>IF(ISBLANK('Nomenklatur komplett'!W474),"-",'Nomenklatur komplett'!W474)</f>
        <v>Interactive Media Designer EFZ</v>
      </c>
      <c r="C474" s="189">
        <f>IF(ISBLANK('Nomenklatur komplett'!X474),"-",'Nomenklatur komplett'!X474)</f>
        <v>14</v>
      </c>
      <c r="D474" s="189">
        <f>IF(ISBLANK('Nomenklatur komplett'!Y474),"-",'Nomenklatur komplett'!Y474)</f>
        <v>65</v>
      </c>
      <c r="E474" s="189">
        <f>IF(ISBLANK('Nomenklatur komplett'!Z474),"-",'Nomenklatur komplett'!Z474)</f>
        <v>1</v>
      </c>
      <c r="F474" s="189">
        <f>IF(ISBLANK('Nomenklatur komplett'!AA474),"-",'Nomenklatur komplett'!AA474)</f>
        <v>4</v>
      </c>
      <c r="G474" s="190">
        <f>IF(ISBLANK('Nomenklatur komplett'!AB474),"-",'Nomenklatur komplett'!AB474)</f>
        <v>0</v>
      </c>
      <c r="H474" s="190">
        <f>IF(ISBLANK('Nomenklatur komplett'!AC474),"-",'Nomenklatur komplett'!AC474)</f>
        <v>0</v>
      </c>
      <c r="L474" s="161" t="str">
        <f>IF(ISBLANK('Nomenklatur komplett'!T474),"-",'Nomenklatur komplett'!T474)</f>
        <v>-</v>
      </c>
      <c r="M474" s="162" t="str">
        <f>IF(ISBLANK('Nomenklatur komplett'!U474),"-",'Nomenklatur komplett'!U474)</f>
        <v>-</v>
      </c>
    </row>
    <row r="475" spans="1:13" x14ac:dyDescent="0.2">
      <c r="A475" s="161">
        <f>IF(ISBLANK('Nomenklatur komplett'!V475),"-",'Nomenklatur komplett'!V475)</f>
        <v>33460000</v>
      </c>
      <c r="B475" s="188" t="str">
        <f>IF(ISBLANK('Nomenklatur komplett'!W475),"-",'Nomenklatur komplett'!W475)</f>
        <v>Isolierspengler/in EFZ</v>
      </c>
      <c r="C475" s="189">
        <f>IF(ISBLANK('Nomenklatur komplett'!X475),"-",'Nomenklatur komplett'!X475)</f>
        <v>14</v>
      </c>
      <c r="D475" s="189">
        <f>IF(ISBLANK('Nomenklatur komplett'!Y475),"-",'Nomenklatur komplett'!Y475)</f>
        <v>65</v>
      </c>
      <c r="E475" s="189">
        <f>IF(ISBLANK('Nomenklatur komplett'!Z475),"-",'Nomenklatur komplett'!Z475)</f>
        <v>1</v>
      </c>
      <c r="F475" s="189">
        <f>IF(ISBLANK('Nomenklatur komplett'!AA475),"-",'Nomenklatur komplett'!AA475)</f>
        <v>3</v>
      </c>
      <c r="G475" s="190">
        <f>IF(ISBLANK('Nomenklatur komplett'!AB475),"-",'Nomenklatur komplett'!AB475)</f>
        <v>0</v>
      </c>
      <c r="H475" s="190">
        <f>IF(ISBLANK('Nomenklatur komplett'!AC475),"-",'Nomenklatur komplett'!AC475)</f>
        <v>0</v>
      </c>
      <c r="L475" s="161" t="str">
        <f>IF(ISBLANK('Nomenklatur komplett'!T475),"-",'Nomenklatur komplett'!T475)</f>
        <v>-</v>
      </c>
      <c r="M475" s="162" t="str">
        <f>IF(ISBLANK('Nomenklatur komplett'!U475),"-",'Nomenklatur komplett'!U475)</f>
        <v>-</v>
      </c>
    </row>
    <row r="476" spans="1:13" x14ac:dyDescent="0.2">
      <c r="A476" s="161">
        <f>IF(ISBLANK('Nomenklatur komplett'!V476),"-",'Nomenklatur komplett'!V476)</f>
        <v>43055000</v>
      </c>
      <c r="B476" s="188" t="str">
        <f>IF(ISBLANK('Nomenklatur komplett'!W476),"-",'Nomenklatur komplett'!W476)</f>
        <v>Kaminfeger/in EFZ</v>
      </c>
      <c r="C476" s="189">
        <f>IF(ISBLANK('Nomenklatur komplett'!X476),"-",'Nomenklatur komplett'!X476)</f>
        <v>14</v>
      </c>
      <c r="D476" s="189">
        <f>IF(ISBLANK('Nomenklatur komplett'!Y476),"-",'Nomenklatur komplett'!Y476)</f>
        <v>65</v>
      </c>
      <c r="E476" s="189">
        <f>IF(ISBLANK('Nomenklatur komplett'!Z476),"-",'Nomenklatur komplett'!Z476)</f>
        <v>1</v>
      </c>
      <c r="F476" s="189">
        <f>IF(ISBLANK('Nomenklatur komplett'!AA476),"-",'Nomenklatur komplett'!AA476)</f>
        <v>3</v>
      </c>
      <c r="G476" s="190">
        <f>IF(ISBLANK('Nomenklatur komplett'!AB476),"-",'Nomenklatur komplett'!AB476)</f>
        <v>0</v>
      </c>
      <c r="H476" s="190">
        <f>IF(ISBLANK('Nomenklatur komplett'!AC476),"-",'Nomenklatur komplett'!AC476)</f>
        <v>0</v>
      </c>
      <c r="L476" s="161" t="str">
        <f>IF(ISBLANK('Nomenklatur komplett'!T476),"-",'Nomenklatur komplett'!T476)</f>
        <v>-</v>
      </c>
      <c r="M476" s="162" t="str">
        <f>IF(ISBLANK('Nomenklatur komplett'!U476),"-",'Nomenklatur komplett'!U476)</f>
        <v>-</v>
      </c>
    </row>
    <row r="477" spans="1:13" x14ac:dyDescent="0.2">
      <c r="A477" s="161">
        <f>IF(ISBLANK('Nomenklatur komplett'!V477),"-",'Nomenklatur komplett'!V477)</f>
        <v>38437001</v>
      </c>
      <c r="B477" s="188" t="str">
        <f>IF(ISBLANK('Nomenklatur komplett'!W477),"-",'Nomenklatur komplett'!W477)</f>
        <v>Kaufmann/-frau EFZ (ohne Profil) - Dienstleistung &amp; Administration</v>
      </c>
      <c r="C477" s="189">
        <f>IF(ISBLANK('Nomenklatur komplett'!X477),"-",'Nomenklatur komplett'!X477)</f>
        <v>14</v>
      </c>
      <c r="D477" s="189">
        <f>IF(ISBLANK('Nomenklatur komplett'!Y477),"-",'Nomenklatur komplett'!Y477)</f>
        <v>65</v>
      </c>
      <c r="E477" s="189">
        <f>IF(ISBLANK('Nomenklatur komplett'!Z477),"-",'Nomenklatur komplett'!Z477)</f>
        <v>1</v>
      </c>
      <c r="F477" s="189">
        <f>IF(ISBLANK('Nomenklatur komplett'!AA477),"-",'Nomenklatur komplett'!AA477)</f>
        <v>4</v>
      </c>
      <c r="G477" s="190">
        <f>IF(ISBLANK('Nomenklatur komplett'!AB477),"-",'Nomenklatur komplett'!AB477)</f>
        <v>0</v>
      </c>
      <c r="H477" s="190">
        <f>IF(ISBLANK('Nomenklatur komplett'!AC477),"-",'Nomenklatur komplett'!AC477)</f>
        <v>0</v>
      </c>
      <c r="L477" s="161" t="str">
        <f>IF(ISBLANK('Nomenklatur komplett'!T477),"-",'Nomenklatur komplett'!T477)</f>
        <v>-</v>
      </c>
      <c r="M477" s="162" t="str">
        <f>IF(ISBLANK('Nomenklatur komplett'!U477),"-",'Nomenklatur komplett'!U477)</f>
        <v>-</v>
      </c>
    </row>
    <row r="478" spans="1:13" x14ac:dyDescent="0.2">
      <c r="A478" s="161">
        <f>IF(ISBLANK('Nomenklatur komplett'!V478),"-",'Nomenklatur komplett'!V478)</f>
        <v>38445002</v>
      </c>
      <c r="B478" s="188" t="str">
        <f>IF(ISBLANK('Nomenklatur komplett'!W478),"-",'Nomenklatur komplett'!W478)</f>
        <v>Kaufmann/-frau EFZ B - Automobil-Gewerbe</v>
      </c>
      <c r="C478" s="189">
        <f>IF(ISBLANK('Nomenklatur komplett'!X478),"-",'Nomenklatur komplett'!X478)</f>
        <v>14</v>
      </c>
      <c r="D478" s="189">
        <f>IF(ISBLANK('Nomenklatur komplett'!Y478),"-",'Nomenklatur komplett'!Y478)</f>
        <v>65</v>
      </c>
      <c r="E478" s="189">
        <f>IF(ISBLANK('Nomenklatur komplett'!Z478),"-",'Nomenklatur komplett'!Z478)</f>
        <v>1</v>
      </c>
      <c r="F478" s="189">
        <f>IF(ISBLANK('Nomenklatur komplett'!AA478),"-",'Nomenklatur komplett'!AA478)</f>
        <v>3</v>
      </c>
      <c r="G478" s="190">
        <f>IF(ISBLANK('Nomenklatur komplett'!AB478),"-",'Nomenklatur komplett'!AB478)</f>
        <v>0</v>
      </c>
      <c r="H478" s="190">
        <f>IF(ISBLANK('Nomenklatur komplett'!AC478),"-",'Nomenklatur komplett'!AC478)</f>
        <v>0</v>
      </c>
      <c r="L478" s="161" t="str">
        <f>IF(ISBLANK('Nomenklatur komplett'!T478),"-",'Nomenklatur komplett'!T478)</f>
        <v>-</v>
      </c>
      <c r="M478" s="162" t="str">
        <f>IF(ISBLANK('Nomenklatur komplett'!U478),"-",'Nomenklatur komplett'!U478)</f>
        <v>-</v>
      </c>
    </row>
    <row r="479" spans="1:13" x14ac:dyDescent="0.2">
      <c r="A479" s="161">
        <f>IF(ISBLANK('Nomenklatur komplett'!V479),"-",'Nomenklatur komplett'!V479)</f>
        <v>38445003</v>
      </c>
      <c r="B479" s="188" t="str">
        <f>IF(ISBLANK('Nomenklatur komplett'!W479),"-",'Nomenklatur komplett'!W479)</f>
        <v>Kaufmann/-frau EFZ B - Bank</v>
      </c>
      <c r="C479" s="189">
        <f>IF(ISBLANK('Nomenklatur komplett'!X479),"-",'Nomenklatur komplett'!X479)</f>
        <v>14</v>
      </c>
      <c r="D479" s="189">
        <f>IF(ISBLANK('Nomenklatur komplett'!Y479),"-",'Nomenklatur komplett'!Y479)</f>
        <v>65</v>
      </c>
      <c r="E479" s="189">
        <f>IF(ISBLANK('Nomenklatur komplett'!Z479),"-",'Nomenklatur komplett'!Z479)</f>
        <v>1</v>
      </c>
      <c r="F479" s="189">
        <f>IF(ISBLANK('Nomenklatur komplett'!AA479),"-",'Nomenklatur komplett'!AA479)</f>
        <v>3</v>
      </c>
      <c r="G479" s="190">
        <f>IF(ISBLANK('Nomenklatur komplett'!AB479),"-",'Nomenklatur komplett'!AB479)</f>
        <v>0</v>
      </c>
      <c r="H479" s="190">
        <f>IF(ISBLANK('Nomenklatur komplett'!AC479),"-",'Nomenklatur komplett'!AC479)</f>
        <v>0</v>
      </c>
      <c r="L479" s="161" t="str">
        <f>IF(ISBLANK('Nomenklatur komplett'!T479),"-",'Nomenklatur komplett'!T479)</f>
        <v>-</v>
      </c>
      <c r="M479" s="162" t="str">
        <f>IF(ISBLANK('Nomenklatur komplett'!U479),"-",'Nomenklatur komplett'!U479)</f>
        <v>-</v>
      </c>
    </row>
    <row r="480" spans="1:13" x14ac:dyDescent="0.2">
      <c r="A480" s="161">
        <f>IF(ISBLANK('Nomenklatur komplett'!V480),"-",'Nomenklatur komplett'!V480)</f>
        <v>38445026</v>
      </c>
      <c r="B480" s="188" t="str">
        <f>IF(ISBLANK('Nomenklatur komplett'!W480),"-",'Nomenklatur komplett'!W480)</f>
        <v>Kaufmann/-frau EFZ B - Bauen und Wohnen</v>
      </c>
      <c r="C480" s="189">
        <f>IF(ISBLANK('Nomenklatur komplett'!X480),"-",'Nomenklatur komplett'!X480)</f>
        <v>14</v>
      </c>
      <c r="D480" s="189">
        <f>IF(ISBLANK('Nomenklatur komplett'!Y480),"-",'Nomenklatur komplett'!Y480)</f>
        <v>65</v>
      </c>
      <c r="E480" s="189">
        <f>IF(ISBLANK('Nomenklatur komplett'!Z480),"-",'Nomenklatur komplett'!Z480)</f>
        <v>1</v>
      </c>
      <c r="F480" s="189">
        <f>IF(ISBLANK('Nomenklatur komplett'!AA480),"-",'Nomenklatur komplett'!AA480)</f>
        <v>4</v>
      </c>
      <c r="G480" s="190">
        <f>IF(ISBLANK('Nomenklatur komplett'!AB480),"-",'Nomenklatur komplett'!AB480)</f>
        <v>0</v>
      </c>
      <c r="H480" s="190">
        <f>IF(ISBLANK('Nomenklatur komplett'!AC480),"-",'Nomenklatur komplett'!AC480)</f>
        <v>0</v>
      </c>
      <c r="L480" s="161" t="str">
        <f>IF(ISBLANK('Nomenklatur komplett'!T480),"-",'Nomenklatur komplett'!T480)</f>
        <v>-</v>
      </c>
      <c r="M480" s="162" t="str">
        <f>IF(ISBLANK('Nomenklatur komplett'!U480),"-",'Nomenklatur komplett'!U480)</f>
        <v>-</v>
      </c>
    </row>
    <row r="481" spans="1:13" x14ac:dyDescent="0.2">
      <c r="A481" s="161">
        <f>IF(ISBLANK('Nomenklatur komplett'!V481),"-",'Nomenklatur komplett'!V481)</f>
        <v>38445010</v>
      </c>
      <c r="B481" s="188" t="str">
        <f>IF(ISBLANK('Nomenklatur komplett'!W481),"-",'Nomenklatur komplett'!W481)</f>
        <v>Kaufmann/-frau EFZ B - Bundesverwaltung</v>
      </c>
      <c r="C481" s="189">
        <f>IF(ISBLANK('Nomenklatur komplett'!X481),"-",'Nomenklatur komplett'!X481)</f>
        <v>14</v>
      </c>
      <c r="D481" s="189">
        <f>IF(ISBLANK('Nomenklatur komplett'!Y481),"-",'Nomenklatur komplett'!Y481)</f>
        <v>65</v>
      </c>
      <c r="E481" s="189">
        <f>IF(ISBLANK('Nomenklatur komplett'!Z481),"-",'Nomenklatur komplett'!Z481)</f>
        <v>1</v>
      </c>
      <c r="F481" s="189">
        <f>IF(ISBLANK('Nomenklatur komplett'!AA481),"-",'Nomenklatur komplett'!AA481)</f>
        <v>3</v>
      </c>
      <c r="G481" s="190">
        <f>IF(ISBLANK('Nomenklatur komplett'!AB481),"-",'Nomenklatur komplett'!AB481)</f>
        <v>0</v>
      </c>
      <c r="H481" s="190">
        <f>IF(ISBLANK('Nomenklatur komplett'!AC481),"-",'Nomenklatur komplett'!AC481)</f>
        <v>0</v>
      </c>
      <c r="L481" s="161" t="str">
        <f>IF(ISBLANK('Nomenklatur komplett'!T481),"-",'Nomenklatur komplett'!T481)</f>
        <v>-</v>
      </c>
      <c r="M481" s="162" t="str">
        <f>IF(ISBLANK('Nomenklatur komplett'!U481),"-",'Nomenklatur komplett'!U481)</f>
        <v>-</v>
      </c>
    </row>
    <row r="482" spans="1:13" x14ac:dyDescent="0.2">
      <c r="A482" s="161">
        <f>IF(ISBLANK('Nomenklatur komplett'!V482),"-",'Nomenklatur komplett'!V482)</f>
        <v>38445016</v>
      </c>
      <c r="B482" s="188" t="str">
        <f>IF(ISBLANK('Nomenklatur komplett'!W482),"-",'Nomenklatur komplett'!W482)</f>
        <v>Kaufmann/-frau EFZ B - Chemie</v>
      </c>
      <c r="C482" s="189">
        <f>IF(ISBLANK('Nomenklatur komplett'!X482),"-",'Nomenklatur komplett'!X482)</f>
        <v>14</v>
      </c>
      <c r="D482" s="189">
        <f>IF(ISBLANK('Nomenklatur komplett'!Y482),"-",'Nomenklatur komplett'!Y482)</f>
        <v>65</v>
      </c>
      <c r="E482" s="189">
        <f>IF(ISBLANK('Nomenklatur komplett'!Z482),"-",'Nomenklatur komplett'!Z482)</f>
        <v>1</v>
      </c>
      <c r="F482" s="189">
        <f>IF(ISBLANK('Nomenklatur komplett'!AA482),"-",'Nomenklatur komplett'!AA482)</f>
        <v>3</v>
      </c>
      <c r="G482" s="190">
        <f>IF(ISBLANK('Nomenklatur komplett'!AB482),"-",'Nomenklatur komplett'!AB482)</f>
        <v>0</v>
      </c>
      <c r="H482" s="190">
        <f>IF(ISBLANK('Nomenklatur komplett'!AC482),"-",'Nomenklatur komplett'!AC482)</f>
        <v>0</v>
      </c>
      <c r="L482" s="161" t="str">
        <f>IF(ISBLANK('Nomenklatur komplett'!T482),"-",'Nomenklatur komplett'!T482)</f>
        <v>-</v>
      </c>
      <c r="M482" s="162" t="str">
        <f>IF(ISBLANK('Nomenklatur komplett'!U482),"-",'Nomenklatur komplett'!U482)</f>
        <v>-</v>
      </c>
    </row>
    <row r="483" spans="1:13" x14ac:dyDescent="0.2">
      <c r="A483" s="161">
        <f>IF(ISBLANK('Nomenklatur komplett'!V483),"-",'Nomenklatur komplett'!V483)</f>
        <v>38445001</v>
      </c>
      <c r="B483" s="188" t="str">
        <f>IF(ISBLANK('Nomenklatur komplett'!W483),"-",'Nomenklatur komplett'!W483)</f>
        <v>Kaufmann/-frau EFZ B - Dienstleistung &amp; Administration</v>
      </c>
      <c r="C483" s="189">
        <f>IF(ISBLANK('Nomenklatur komplett'!X483),"-",'Nomenklatur komplett'!X483)</f>
        <v>14</v>
      </c>
      <c r="D483" s="189">
        <f>IF(ISBLANK('Nomenklatur komplett'!Y483),"-",'Nomenklatur komplett'!Y483)</f>
        <v>65</v>
      </c>
      <c r="E483" s="189">
        <f>IF(ISBLANK('Nomenklatur komplett'!Z483),"-",'Nomenklatur komplett'!Z483)</f>
        <v>1</v>
      </c>
      <c r="F483" s="189">
        <f>IF(ISBLANK('Nomenklatur komplett'!AA483),"-",'Nomenklatur komplett'!AA483)</f>
        <v>4</v>
      </c>
      <c r="G483" s="190">
        <f>IF(ISBLANK('Nomenklatur komplett'!AB483),"-",'Nomenklatur komplett'!AB483)</f>
        <v>0</v>
      </c>
      <c r="H483" s="190">
        <f>IF(ISBLANK('Nomenklatur komplett'!AC483),"-",'Nomenklatur komplett'!AC483)</f>
        <v>0</v>
      </c>
      <c r="L483" s="161" t="str">
        <f>IF(ISBLANK('Nomenklatur komplett'!T483),"-",'Nomenklatur komplett'!T483)</f>
        <v>-</v>
      </c>
      <c r="M483" s="162" t="str">
        <f>IF(ISBLANK('Nomenklatur komplett'!U483),"-",'Nomenklatur komplett'!U483)</f>
        <v>-</v>
      </c>
    </row>
    <row r="484" spans="1:13" x14ac:dyDescent="0.2">
      <c r="A484" s="161">
        <f>IF(ISBLANK('Nomenklatur komplett'!V484),"-",'Nomenklatur komplett'!V484)</f>
        <v>38445017</v>
      </c>
      <c r="B484" s="188" t="str">
        <f>IF(ISBLANK('Nomenklatur komplett'!W484),"-",'Nomenklatur komplett'!W484)</f>
        <v>Kaufmann/-frau EFZ B - Handel</v>
      </c>
      <c r="C484" s="189">
        <f>IF(ISBLANK('Nomenklatur komplett'!X484),"-",'Nomenklatur komplett'!X484)</f>
        <v>14</v>
      </c>
      <c r="D484" s="189">
        <f>IF(ISBLANK('Nomenklatur komplett'!Y484),"-",'Nomenklatur komplett'!Y484)</f>
        <v>65</v>
      </c>
      <c r="E484" s="189">
        <f>IF(ISBLANK('Nomenklatur komplett'!Z484),"-",'Nomenklatur komplett'!Z484)</f>
        <v>1</v>
      </c>
      <c r="F484" s="189">
        <f>IF(ISBLANK('Nomenklatur komplett'!AA484),"-",'Nomenklatur komplett'!AA484)</f>
        <v>4</v>
      </c>
      <c r="G484" s="190">
        <f>IF(ISBLANK('Nomenklatur komplett'!AB484),"-",'Nomenklatur komplett'!AB484)</f>
        <v>0</v>
      </c>
      <c r="H484" s="190">
        <f>IF(ISBLANK('Nomenklatur komplett'!AC484),"-",'Nomenklatur komplett'!AC484)</f>
        <v>0</v>
      </c>
      <c r="L484" s="161" t="str">
        <f>IF(ISBLANK('Nomenklatur komplett'!T484),"-",'Nomenklatur komplett'!T484)</f>
        <v>-</v>
      </c>
      <c r="M484" s="162" t="str">
        <f>IF(ISBLANK('Nomenklatur komplett'!U484),"-",'Nomenklatur komplett'!U484)</f>
        <v>-</v>
      </c>
    </row>
    <row r="485" spans="1:13" x14ac:dyDescent="0.2">
      <c r="A485" s="161">
        <f>IF(ISBLANK('Nomenklatur komplett'!V485),"-",'Nomenklatur komplett'!V485)</f>
        <v>38445004</v>
      </c>
      <c r="B485" s="188" t="str">
        <f>IF(ISBLANK('Nomenklatur komplett'!W485),"-",'Nomenklatur komplett'!W485)</f>
        <v>Kaufmann/-frau EFZ B - Hotel-Gastro-Tourismus</v>
      </c>
      <c r="C485" s="189">
        <f>IF(ISBLANK('Nomenklatur komplett'!X485),"-",'Nomenklatur komplett'!X485)</f>
        <v>14</v>
      </c>
      <c r="D485" s="189">
        <f>IF(ISBLANK('Nomenklatur komplett'!Y485),"-",'Nomenklatur komplett'!Y485)</f>
        <v>65</v>
      </c>
      <c r="E485" s="189">
        <f>IF(ISBLANK('Nomenklatur komplett'!Z485),"-",'Nomenklatur komplett'!Z485)</f>
        <v>1</v>
      </c>
      <c r="F485" s="189">
        <f>IF(ISBLANK('Nomenklatur komplett'!AA485),"-",'Nomenklatur komplett'!AA485)</f>
        <v>3</v>
      </c>
      <c r="G485" s="190">
        <f>IF(ISBLANK('Nomenklatur komplett'!AB485),"-",'Nomenklatur komplett'!AB485)</f>
        <v>0</v>
      </c>
      <c r="H485" s="190">
        <f>IF(ISBLANK('Nomenklatur komplett'!AC485),"-",'Nomenklatur komplett'!AC485)</f>
        <v>0</v>
      </c>
      <c r="L485" s="161" t="str">
        <f>IF(ISBLANK('Nomenklatur komplett'!T485),"-",'Nomenklatur komplett'!T485)</f>
        <v>-</v>
      </c>
      <c r="M485" s="162" t="str">
        <f>IF(ISBLANK('Nomenklatur komplett'!U485),"-",'Nomenklatur komplett'!U485)</f>
        <v>-</v>
      </c>
    </row>
    <row r="486" spans="1:13" x14ac:dyDescent="0.2">
      <c r="A486" s="161">
        <f>IF(ISBLANK('Nomenklatur komplett'!V486),"-",'Nomenklatur komplett'!V486)</f>
        <v>38445014</v>
      </c>
      <c r="B486" s="188" t="str">
        <f>IF(ISBLANK('Nomenklatur komplett'!W486),"-",'Nomenklatur komplett'!W486)</f>
        <v>Kaufmann/-frau EFZ B - Internationale Speditionslogistik</v>
      </c>
      <c r="C486" s="189">
        <f>IF(ISBLANK('Nomenklatur komplett'!X486),"-",'Nomenklatur komplett'!X486)</f>
        <v>14</v>
      </c>
      <c r="D486" s="189">
        <f>IF(ISBLANK('Nomenklatur komplett'!Y486),"-",'Nomenklatur komplett'!Y486)</f>
        <v>65</v>
      </c>
      <c r="E486" s="189">
        <f>IF(ISBLANK('Nomenklatur komplett'!Z486),"-",'Nomenklatur komplett'!Z486)</f>
        <v>1</v>
      </c>
      <c r="F486" s="189">
        <f>IF(ISBLANK('Nomenklatur komplett'!AA486),"-",'Nomenklatur komplett'!AA486)</f>
        <v>3</v>
      </c>
      <c r="G486" s="190">
        <f>IF(ISBLANK('Nomenklatur komplett'!AB486),"-",'Nomenklatur komplett'!AB486)</f>
        <v>0</v>
      </c>
      <c r="H486" s="190">
        <f>IF(ISBLANK('Nomenklatur komplett'!AC486),"-",'Nomenklatur komplett'!AC486)</f>
        <v>0</v>
      </c>
      <c r="L486" s="161" t="str">
        <f>IF(ISBLANK('Nomenklatur komplett'!T486),"-",'Nomenklatur komplett'!T486)</f>
        <v>-</v>
      </c>
      <c r="M486" s="162" t="str">
        <f>IF(ISBLANK('Nomenklatur komplett'!U486),"-",'Nomenklatur komplett'!U486)</f>
        <v>-</v>
      </c>
    </row>
    <row r="487" spans="1:13" x14ac:dyDescent="0.2">
      <c r="A487" s="161">
        <f>IF(ISBLANK('Nomenklatur komplett'!V487),"-",'Nomenklatur komplett'!V487)</f>
        <v>38445027</v>
      </c>
      <c r="B487" s="188" t="str">
        <f>IF(ISBLANK('Nomenklatur komplett'!W487),"-",'Nomenklatur komplett'!W487)</f>
        <v>Kaufmann/-frau EFZ B - Kommunikation</v>
      </c>
      <c r="C487" s="189">
        <f>IF(ISBLANK('Nomenklatur komplett'!X487),"-",'Nomenklatur komplett'!X487)</f>
        <v>14</v>
      </c>
      <c r="D487" s="189">
        <f>IF(ISBLANK('Nomenklatur komplett'!Y487),"-",'Nomenklatur komplett'!Y487)</f>
        <v>65</v>
      </c>
      <c r="E487" s="189">
        <f>IF(ISBLANK('Nomenklatur komplett'!Z487),"-",'Nomenklatur komplett'!Z487)</f>
        <v>1</v>
      </c>
      <c r="F487" s="189">
        <f>IF(ISBLANK('Nomenklatur komplett'!AA487),"-",'Nomenklatur komplett'!AA487)</f>
        <v>3</v>
      </c>
      <c r="G487" s="190">
        <f>IF(ISBLANK('Nomenklatur komplett'!AB487),"-",'Nomenklatur komplett'!AB487)</f>
        <v>0</v>
      </c>
      <c r="H487" s="190">
        <f>IF(ISBLANK('Nomenklatur komplett'!AC487),"-",'Nomenklatur komplett'!AC487)</f>
        <v>0</v>
      </c>
      <c r="L487" s="161" t="str">
        <f>IF(ISBLANK('Nomenklatur komplett'!T487),"-",'Nomenklatur komplett'!T487)</f>
        <v>-</v>
      </c>
      <c r="M487" s="162" t="str">
        <f>IF(ISBLANK('Nomenklatur komplett'!U487),"-",'Nomenklatur komplett'!U487)</f>
        <v>-</v>
      </c>
    </row>
    <row r="488" spans="1:13" x14ac:dyDescent="0.2">
      <c r="A488" s="161">
        <f>IF(ISBLANK('Nomenklatur komplett'!V488),"-",'Nomenklatur komplett'!V488)</f>
        <v>38445008</v>
      </c>
      <c r="B488" s="188" t="str">
        <f>IF(ISBLANK('Nomenklatur komplett'!W488),"-",'Nomenklatur komplett'!W488)</f>
        <v>Kaufmann/-frau EFZ B - Maschinen-, Elektro- und Metallindustrie</v>
      </c>
      <c r="C488" s="189">
        <f>IF(ISBLANK('Nomenklatur komplett'!X488),"-",'Nomenklatur komplett'!X488)</f>
        <v>14</v>
      </c>
      <c r="D488" s="189">
        <f>IF(ISBLANK('Nomenklatur komplett'!Y488),"-",'Nomenklatur komplett'!Y488)</f>
        <v>65</v>
      </c>
      <c r="E488" s="189">
        <f>IF(ISBLANK('Nomenklatur komplett'!Z488),"-",'Nomenklatur komplett'!Z488)</f>
        <v>1</v>
      </c>
      <c r="F488" s="189">
        <f>IF(ISBLANK('Nomenklatur komplett'!AA488),"-",'Nomenklatur komplett'!AA488)</f>
        <v>4</v>
      </c>
      <c r="G488" s="190">
        <f>IF(ISBLANK('Nomenklatur komplett'!AB488),"-",'Nomenklatur komplett'!AB488)</f>
        <v>0</v>
      </c>
      <c r="H488" s="190">
        <f>IF(ISBLANK('Nomenklatur komplett'!AC488),"-",'Nomenklatur komplett'!AC488)</f>
        <v>0</v>
      </c>
      <c r="I488" s="82"/>
      <c r="L488" s="161" t="str">
        <f>IF(ISBLANK('Nomenklatur komplett'!T488),"-",'Nomenklatur komplett'!T488)</f>
        <v>-</v>
      </c>
      <c r="M488" s="162" t="str">
        <f>IF(ISBLANK('Nomenklatur komplett'!U488),"-",'Nomenklatur komplett'!U488)</f>
        <v>-</v>
      </c>
    </row>
    <row r="489" spans="1:13" x14ac:dyDescent="0.2">
      <c r="A489" s="161">
        <f>IF(ISBLANK('Nomenklatur komplett'!V489),"-",'Nomenklatur komplett'!V489)</f>
        <v>38445009</v>
      </c>
      <c r="B489" s="188" t="str">
        <f>IF(ISBLANK('Nomenklatur komplett'!W489),"-",'Nomenklatur komplett'!W489)</f>
        <v>Kaufmann/-frau EFZ B - Nahrungsmittel-Industrie</v>
      </c>
      <c r="C489" s="189">
        <f>IF(ISBLANK('Nomenklatur komplett'!X489),"-",'Nomenklatur komplett'!X489)</f>
        <v>14</v>
      </c>
      <c r="D489" s="189">
        <f>IF(ISBLANK('Nomenklatur komplett'!Y489),"-",'Nomenklatur komplett'!Y489)</f>
        <v>65</v>
      </c>
      <c r="E489" s="189">
        <f>IF(ISBLANK('Nomenklatur komplett'!Z489),"-",'Nomenklatur komplett'!Z489)</f>
        <v>1</v>
      </c>
      <c r="F489" s="189">
        <f>IF(ISBLANK('Nomenklatur komplett'!AA489),"-",'Nomenklatur komplett'!AA489)</f>
        <v>3</v>
      </c>
      <c r="G489" s="190">
        <f>IF(ISBLANK('Nomenklatur komplett'!AB489),"-",'Nomenklatur komplett'!AB489)</f>
        <v>0</v>
      </c>
      <c r="H489" s="190">
        <f>IF(ISBLANK('Nomenklatur komplett'!AC489),"-",'Nomenklatur komplett'!AC489)</f>
        <v>0</v>
      </c>
      <c r="I489" s="82"/>
      <c r="L489" s="161" t="str">
        <f>IF(ISBLANK('Nomenklatur komplett'!T489),"-",'Nomenklatur komplett'!T489)</f>
        <v>-</v>
      </c>
      <c r="M489" s="162" t="str">
        <f>IF(ISBLANK('Nomenklatur komplett'!U489),"-",'Nomenklatur komplett'!U489)</f>
        <v>-</v>
      </c>
    </row>
    <row r="490" spans="1:13" x14ac:dyDescent="0.2">
      <c r="A490" s="161">
        <f>IF(ISBLANK('Nomenklatur komplett'!V490),"-",'Nomenklatur komplett'!V490)</f>
        <v>38445024</v>
      </c>
      <c r="B490" s="188" t="str">
        <f>IF(ISBLANK('Nomenklatur komplett'!W490),"-",'Nomenklatur komplett'!W490)</f>
        <v>Kaufmann/-frau EFZ B - Notariate Schweiz</v>
      </c>
      <c r="C490" s="189">
        <f>IF(ISBLANK('Nomenklatur komplett'!X490),"-",'Nomenklatur komplett'!X490)</f>
        <v>14</v>
      </c>
      <c r="D490" s="189">
        <f>IF(ISBLANK('Nomenklatur komplett'!Y490),"-",'Nomenklatur komplett'!Y490)</f>
        <v>65</v>
      </c>
      <c r="E490" s="189">
        <f>IF(ISBLANK('Nomenklatur komplett'!Z490),"-",'Nomenklatur komplett'!Z490)</f>
        <v>1</v>
      </c>
      <c r="F490" s="189">
        <f>IF(ISBLANK('Nomenklatur komplett'!AA490),"-",'Nomenklatur komplett'!AA490)</f>
        <v>3</v>
      </c>
      <c r="G490" s="190">
        <f>IF(ISBLANK('Nomenklatur komplett'!AB490),"-",'Nomenklatur komplett'!AB490)</f>
        <v>0</v>
      </c>
      <c r="H490" s="190">
        <f>IF(ISBLANK('Nomenklatur komplett'!AC490),"-",'Nomenklatur komplett'!AC490)</f>
        <v>0</v>
      </c>
      <c r="I490" s="82"/>
      <c r="L490" s="161" t="str">
        <f>IF(ISBLANK('Nomenklatur komplett'!T490),"-",'Nomenklatur komplett'!T490)</f>
        <v>-</v>
      </c>
      <c r="M490" s="162" t="str">
        <f>IF(ISBLANK('Nomenklatur komplett'!U490),"-",'Nomenklatur komplett'!U490)</f>
        <v>-</v>
      </c>
    </row>
    <row r="491" spans="1:13" x14ac:dyDescent="0.2">
      <c r="A491" s="161">
        <f>IF(ISBLANK('Nomenklatur komplett'!V491),"-",'Nomenklatur komplett'!V491)</f>
        <v>38445000</v>
      </c>
      <c r="B491" s="188" t="str">
        <f>IF(ISBLANK('Nomenklatur komplett'!W491),"-",'Nomenklatur komplett'!W491)</f>
        <v>Kaufmann/-frau EFZ B - Ohne nähere Angaben</v>
      </c>
      <c r="C491" s="189">
        <f>IF(ISBLANK('Nomenklatur komplett'!X491),"-",'Nomenklatur komplett'!X491)</f>
        <v>14</v>
      </c>
      <c r="D491" s="189">
        <f>IF(ISBLANK('Nomenklatur komplett'!Y491),"-",'Nomenklatur komplett'!Y491)</f>
        <v>65</v>
      </c>
      <c r="E491" s="189">
        <f>IF(ISBLANK('Nomenklatur komplett'!Z491),"-",'Nomenklatur komplett'!Z491)</f>
        <v>1</v>
      </c>
      <c r="F491" s="189">
        <f>IF(ISBLANK('Nomenklatur komplett'!AA491),"-",'Nomenklatur komplett'!AA491)</f>
        <v>4</v>
      </c>
      <c r="G491" s="190">
        <f>IF(ISBLANK('Nomenklatur komplett'!AB491),"-",'Nomenklatur komplett'!AB491)</f>
        <v>0</v>
      </c>
      <c r="H491" s="190">
        <f>IF(ISBLANK('Nomenklatur komplett'!AC491),"-",'Nomenklatur komplett'!AC491)</f>
        <v>0</v>
      </c>
      <c r="I491" s="82"/>
      <c r="L491" s="161" t="str">
        <f>IF(ISBLANK('Nomenklatur komplett'!T491),"-",'Nomenklatur komplett'!T491)</f>
        <v>-</v>
      </c>
      <c r="M491" s="162" t="str">
        <f>IF(ISBLANK('Nomenklatur komplett'!U491),"-",'Nomenklatur komplett'!U491)</f>
        <v>-</v>
      </c>
    </row>
    <row r="492" spans="1:13" x14ac:dyDescent="0.2">
      <c r="A492" s="161">
        <f>IF(ISBLANK('Nomenklatur komplett'!V492),"-",'Nomenklatur komplett'!V492)</f>
        <v>38445022</v>
      </c>
      <c r="B492" s="188" t="str">
        <f>IF(ISBLANK('Nomenklatur komplett'!W492),"-",'Nomenklatur komplett'!W492)</f>
        <v>Kaufmann/-frau EFZ B - Privatversicherung</v>
      </c>
      <c r="C492" s="189">
        <f>IF(ISBLANK('Nomenklatur komplett'!X492),"-",'Nomenklatur komplett'!X492)</f>
        <v>14</v>
      </c>
      <c r="D492" s="189">
        <f>IF(ISBLANK('Nomenklatur komplett'!Y492),"-",'Nomenklatur komplett'!Y492)</f>
        <v>65</v>
      </c>
      <c r="E492" s="189">
        <f>IF(ISBLANK('Nomenklatur komplett'!Z492),"-",'Nomenklatur komplett'!Z492)</f>
        <v>1</v>
      </c>
      <c r="F492" s="189">
        <f>IF(ISBLANK('Nomenklatur komplett'!AA492),"-",'Nomenklatur komplett'!AA492)</f>
        <v>3</v>
      </c>
      <c r="G492" s="190">
        <f>IF(ISBLANK('Nomenklatur komplett'!AB492),"-",'Nomenklatur komplett'!AB492)</f>
        <v>0</v>
      </c>
      <c r="H492" s="190">
        <f>IF(ISBLANK('Nomenklatur komplett'!AC492),"-",'Nomenklatur komplett'!AC492)</f>
        <v>0</v>
      </c>
      <c r="I492" s="82"/>
      <c r="L492" s="161" t="str">
        <f>IF(ISBLANK('Nomenklatur komplett'!T492),"-",'Nomenklatur komplett'!T492)</f>
        <v>-</v>
      </c>
      <c r="M492" s="162" t="str">
        <f>IF(ISBLANK('Nomenklatur komplett'!U492),"-",'Nomenklatur komplett'!U492)</f>
        <v>-</v>
      </c>
    </row>
    <row r="493" spans="1:13" x14ac:dyDescent="0.2">
      <c r="A493" s="161">
        <f>IF(ISBLANK('Nomenklatur komplett'!V493),"-",'Nomenklatur komplett'!V493)</f>
        <v>38445012</v>
      </c>
      <c r="B493" s="188" t="str">
        <f>IF(ISBLANK('Nomenklatur komplett'!W493),"-",'Nomenklatur komplett'!W493)</f>
        <v>Kaufmann/-frau EFZ B - Reisebüro</v>
      </c>
      <c r="C493" s="189">
        <f>IF(ISBLANK('Nomenklatur komplett'!X493),"-",'Nomenklatur komplett'!X493)</f>
        <v>14</v>
      </c>
      <c r="D493" s="189">
        <f>IF(ISBLANK('Nomenklatur komplett'!Y493),"-",'Nomenklatur komplett'!Y493)</f>
        <v>65</v>
      </c>
      <c r="E493" s="189">
        <f>IF(ISBLANK('Nomenklatur komplett'!Z493),"-",'Nomenklatur komplett'!Z493)</f>
        <v>1</v>
      </c>
      <c r="F493" s="189">
        <f>IF(ISBLANK('Nomenklatur komplett'!AA493),"-",'Nomenklatur komplett'!AA493)</f>
        <v>3</v>
      </c>
      <c r="G493" s="190">
        <f>IF(ISBLANK('Nomenklatur komplett'!AB493),"-",'Nomenklatur komplett'!AB493)</f>
        <v>0</v>
      </c>
      <c r="H493" s="190">
        <f>IF(ISBLANK('Nomenklatur komplett'!AC493),"-",'Nomenklatur komplett'!AC493)</f>
        <v>0</v>
      </c>
      <c r="I493" s="82"/>
      <c r="L493" s="161" t="str">
        <f>IF(ISBLANK('Nomenklatur komplett'!T493),"-",'Nomenklatur komplett'!T493)</f>
        <v>-</v>
      </c>
      <c r="M493" s="162" t="str">
        <f>IF(ISBLANK('Nomenklatur komplett'!U493),"-",'Nomenklatur komplett'!U493)</f>
        <v>-</v>
      </c>
    </row>
    <row r="494" spans="1:13" x14ac:dyDescent="0.2">
      <c r="A494" s="161">
        <f>IF(ISBLANK('Nomenklatur komplett'!V494),"-",'Nomenklatur komplett'!V494)</f>
        <v>38445028</v>
      </c>
      <c r="B494" s="188" t="str">
        <f>IF(ISBLANK('Nomenklatur komplett'!W494),"-",'Nomenklatur komplett'!W494)</f>
        <v>Kaufmann/-frau EFZ B - Santésuisse</v>
      </c>
      <c r="C494" s="189">
        <f>IF(ISBLANK('Nomenklatur komplett'!X494),"-",'Nomenklatur komplett'!X494)</f>
        <v>14</v>
      </c>
      <c r="D494" s="189">
        <f>IF(ISBLANK('Nomenklatur komplett'!Y494),"-",'Nomenklatur komplett'!Y494)</f>
        <v>65</v>
      </c>
      <c r="E494" s="189">
        <f>IF(ISBLANK('Nomenklatur komplett'!Z494),"-",'Nomenklatur komplett'!Z494)</f>
        <v>1</v>
      </c>
      <c r="F494" s="189">
        <f>IF(ISBLANK('Nomenklatur komplett'!AA494),"-",'Nomenklatur komplett'!AA494)</f>
        <v>3</v>
      </c>
      <c r="G494" s="190">
        <f>IF(ISBLANK('Nomenklatur komplett'!AB494),"-",'Nomenklatur komplett'!AB494)</f>
        <v>0</v>
      </c>
      <c r="H494" s="190">
        <f>IF(ISBLANK('Nomenklatur komplett'!AC494),"-",'Nomenklatur komplett'!AC494)</f>
        <v>0</v>
      </c>
      <c r="I494" s="82"/>
      <c r="L494" s="161" t="str">
        <f>IF(ISBLANK('Nomenklatur komplett'!T494),"-",'Nomenklatur komplett'!T494)</f>
        <v>-</v>
      </c>
      <c r="M494" s="162" t="str">
        <f>IF(ISBLANK('Nomenklatur komplett'!U494),"-",'Nomenklatur komplett'!U494)</f>
        <v>-</v>
      </c>
    </row>
    <row r="495" spans="1:13" x14ac:dyDescent="0.2">
      <c r="A495" s="161">
        <f>IF(ISBLANK('Nomenklatur komplett'!V495),"-",'Nomenklatur komplett'!V495)</f>
        <v>38445007</v>
      </c>
      <c r="B495" s="188" t="str">
        <f>IF(ISBLANK('Nomenklatur komplett'!W495),"-",'Nomenklatur komplett'!W495)</f>
        <v>Kaufmann/-frau EFZ B - Spitäler/Kliniken/Heime</v>
      </c>
      <c r="C495" s="189">
        <f>IF(ISBLANK('Nomenklatur komplett'!X495),"-",'Nomenklatur komplett'!X495)</f>
        <v>14</v>
      </c>
      <c r="D495" s="189">
        <f>IF(ISBLANK('Nomenklatur komplett'!Y495),"-",'Nomenklatur komplett'!Y495)</f>
        <v>65</v>
      </c>
      <c r="E495" s="189">
        <f>IF(ISBLANK('Nomenklatur komplett'!Z495),"-",'Nomenklatur komplett'!Z495)</f>
        <v>1</v>
      </c>
      <c r="F495" s="189">
        <f>IF(ISBLANK('Nomenklatur komplett'!AA495),"-",'Nomenklatur komplett'!AA495)</f>
        <v>3</v>
      </c>
      <c r="G495" s="190">
        <f>IF(ISBLANK('Nomenklatur komplett'!AB495),"-",'Nomenklatur komplett'!AB495)</f>
        <v>0</v>
      </c>
      <c r="H495" s="190">
        <f>IF(ISBLANK('Nomenklatur komplett'!AC495),"-",'Nomenklatur komplett'!AC495)</f>
        <v>0</v>
      </c>
      <c r="I495" s="82"/>
      <c r="L495" s="161" t="str">
        <f>IF(ISBLANK('Nomenklatur komplett'!T495),"-",'Nomenklatur komplett'!T495)</f>
        <v>-</v>
      </c>
      <c r="M495" s="162" t="str">
        <f>IF(ISBLANK('Nomenklatur komplett'!U495),"-",'Nomenklatur komplett'!U495)</f>
        <v>-</v>
      </c>
    </row>
    <row r="496" spans="1:13" x14ac:dyDescent="0.2">
      <c r="A496" s="161">
        <f>IF(ISBLANK('Nomenklatur komplett'!V496),"-",'Nomenklatur komplett'!V496)</f>
        <v>38445019</v>
      </c>
      <c r="B496" s="188" t="str">
        <f>IF(ISBLANK('Nomenklatur komplett'!W496),"-",'Nomenklatur komplett'!W496)</f>
        <v>Kaufmann/-frau EFZ B - Transport</v>
      </c>
      <c r="C496" s="189">
        <f>IF(ISBLANK('Nomenklatur komplett'!X496),"-",'Nomenklatur komplett'!X496)</f>
        <v>14</v>
      </c>
      <c r="D496" s="189">
        <f>IF(ISBLANK('Nomenklatur komplett'!Y496),"-",'Nomenklatur komplett'!Y496)</f>
        <v>65</v>
      </c>
      <c r="E496" s="189">
        <f>IF(ISBLANK('Nomenklatur komplett'!Z496),"-",'Nomenklatur komplett'!Z496)</f>
        <v>1</v>
      </c>
      <c r="F496" s="189">
        <f>IF(ISBLANK('Nomenklatur komplett'!AA496),"-",'Nomenklatur komplett'!AA496)</f>
        <v>3</v>
      </c>
      <c r="G496" s="190">
        <f>IF(ISBLANK('Nomenklatur komplett'!AB496),"-",'Nomenklatur komplett'!AB496)</f>
        <v>0</v>
      </c>
      <c r="H496" s="190">
        <f>IF(ISBLANK('Nomenklatur komplett'!AC496),"-",'Nomenklatur komplett'!AC496)</f>
        <v>0</v>
      </c>
      <c r="I496" s="82"/>
      <c r="L496" s="161" t="str">
        <f>IF(ISBLANK('Nomenklatur komplett'!T496),"-",'Nomenklatur komplett'!T496)</f>
        <v>-</v>
      </c>
      <c r="M496" s="162" t="str">
        <f>IF(ISBLANK('Nomenklatur komplett'!U496),"-",'Nomenklatur komplett'!U496)</f>
        <v>-</v>
      </c>
    </row>
    <row r="497" spans="1:13" x14ac:dyDescent="0.2">
      <c r="A497" s="161">
        <f>IF(ISBLANK('Nomenklatur komplett'!V497),"-",'Nomenklatur komplett'!V497)</f>
        <v>38445021</v>
      </c>
      <c r="B497" s="188" t="str">
        <f>IF(ISBLANK('Nomenklatur komplett'!W497),"-",'Nomenklatur komplett'!W497)</f>
        <v>Kaufmann/-frau EFZ B - Treuhand/Immobilien</v>
      </c>
      <c r="C497" s="189">
        <f>IF(ISBLANK('Nomenklatur komplett'!X497),"-",'Nomenklatur komplett'!X497)</f>
        <v>14</v>
      </c>
      <c r="D497" s="189">
        <f>IF(ISBLANK('Nomenklatur komplett'!Y497),"-",'Nomenklatur komplett'!Y497)</f>
        <v>65</v>
      </c>
      <c r="E497" s="189">
        <f>IF(ISBLANK('Nomenklatur komplett'!Z497),"-",'Nomenklatur komplett'!Z497)</f>
        <v>1</v>
      </c>
      <c r="F497" s="189">
        <f>IF(ISBLANK('Nomenklatur komplett'!AA497),"-",'Nomenklatur komplett'!AA497)</f>
        <v>3</v>
      </c>
      <c r="G497" s="190">
        <f>IF(ISBLANK('Nomenklatur komplett'!AB497),"-",'Nomenklatur komplett'!AB497)</f>
        <v>0</v>
      </c>
      <c r="H497" s="190">
        <f>IF(ISBLANK('Nomenklatur komplett'!AC497),"-",'Nomenklatur komplett'!AC497)</f>
        <v>0</v>
      </c>
      <c r="I497" s="82"/>
      <c r="L497" s="161" t="str">
        <f>IF(ISBLANK('Nomenklatur komplett'!T497),"-",'Nomenklatur komplett'!T497)</f>
        <v>-</v>
      </c>
      <c r="M497" s="162" t="str">
        <f>IF(ISBLANK('Nomenklatur komplett'!U497),"-",'Nomenklatur komplett'!U497)</f>
        <v>-</v>
      </c>
    </row>
    <row r="498" spans="1:13" x14ac:dyDescent="0.2">
      <c r="A498" s="161">
        <f>IF(ISBLANK('Nomenklatur komplett'!V498),"-",'Nomenklatur komplett'!V498)</f>
        <v>38445006</v>
      </c>
      <c r="B498" s="188" t="str">
        <f>IF(ISBLANK('Nomenklatur komplett'!W498),"-",'Nomenklatur komplett'!W498)</f>
        <v>Kaufmann/-frau EFZ B - Öffentliche Verwaltung</v>
      </c>
      <c r="C498" s="189">
        <f>IF(ISBLANK('Nomenklatur komplett'!X498),"-",'Nomenklatur komplett'!X498)</f>
        <v>14</v>
      </c>
      <c r="D498" s="189">
        <f>IF(ISBLANK('Nomenklatur komplett'!Y498),"-",'Nomenklatur komplett'!Y498)</f>
        <v>65</v>
      </c>
      <c r="E498" s="189">
        <f>IF(ISBLANK('Nomenklatur komplett'!Z498),"-",'Nomenklatur komplett'!Z498)</f>
        <v>1</v>
      </c>
      <c r="F498" s="189">
        <f>IF(ISBLANK('Nomenklatur komplett'!AA498),"-",'Nomenklatur komplett'!AA498)</f>
        <v>3</v>
      </c>
      <c r="G498" s="190">
        <f>IF(ISBLANK('Nomenklatur komplett'!AB498),"-",'Nomenklatur komplett'!AB498)</f>
        <v>0</v>
      </c>
      <c r="H498" s="190">
        <f>IF(ISBLANK('Nomenklatur komplett'!AC498),"-",'Nomenklatur komplett'!AC498)</f>
        <v>0</v>
      </c>
      <c r="I498" s="82"/>
      <c r="L498" s="161" t="str">
        <f>IF(ISBLANK('Nomenklatur komplett'!T498),"-",'Nomenklatur komplett'!T498)</f>
        <v>-</v>
      </c>
      <c r="M498" s="162" t="str">
        <f>IF(ISBLANK('Nomenklatur komplett'!U498),"-",'Nomenklatur komplett'!U498)</f>
        <v>-</v>
      </c>
    </row>
    <row r="499" spans="1:13" x14ac:dyDescent="0.2">
      <c r="A499" s="161">
        <f>IF(ISBLANK('Nomenklatur komplett'!V499),"-",'Nomenklatur komplett'!V499)</f>
        <v>38445020</v>
      </c>
      <c r="B499" s="188" t="str">
        <f>IF(ISBLANK('Nomenklatur komplett'!W499),"-",'Nomenklatur komplett'!W499)</f>
        <v>Kaufmann/-frau EFZ B - Öffentlicher Verkehr</v>
      </c>
      <c r="C499" s="189">
        <f>IF(ISBLANK('Nomenklatur komplett'!X499),"-",'Nomenklatur komplett'!X499)</f>
        <v>14</v>
      </c>
      <c r="D499" s="189">
        <f>IF(ISBLANK('Nomenklatur komplett'!Y499),"-",'Nomenklatur komplett'!Y499)</f>
        <v>65</v>
      </c>
      <c r="E499" s="189">
        <f>IF(ISBLANK('Nomenklatur komplett'!Z499),"-",'Nomenklatur komplett'!Z499)</f>
        <v>1</v>
      </c>
      <c r="F499" s="189">
        <f>IF(ISBLANK('Nomenklatur komplett'!AA499),"-",'Nomenklatur komplett'!AA499)</f>
        <v>3</v>
      </c>
      <c r="G499" s="190">
        <f>IF(ISBLANK('Nomenklatur komplett'!AB499),"-",'Nomenklatur komplett'!AB499)</f>
        <v>0</v>
      </c>
      <c r="H499" s="190">
        <f>IF(ISBLANK('Nomenklatur komplett'!AC499),"-",'Nomenklatur komplett'!AC499)</f>
        <v>0</v>
      </c>
      <c r="I499" s="82"/>
      <c r="L499" s="161" t="str">
        <f>IF(ISBLANK('Nomenklatur komplett'!T499),"-",'Nomenklatur komplett'!T499)</f>
        <v>-</v>
      </c>
      <c r="M499" s="162" t="str">
        <f>IF(ISBLANK('Nomenklatur komplett'!U499),"-",'Nomenklatur komplett'!U499)</f>
        <v>-</v>
      </c>
    </row>
    <row r="500" spans="1:13" x14ac:dyDescent="0.2">
      <c r="A500" s="161">
        <f>IF(ISBLANK('Nomenklatur komplett'!V500),"-",'Nomenklatur komplett'!V500)</f>
        <v>38435003</v>
      </c>
      <c r="B500" s="188" t="str">
        <f>IF(ISBLANK('Nomenklatur komplett'!W500),"-",'Nomenklatur komplett'!W500)</f>
        <v>Kaufmann/-frau EFZ E - Automobil-Gewerbe</v>
      </c>
      <c r="C500" s="189">
        <f>IF(ISBLANK('Nomenklatur komplett'!X500),"-",'Nomenklatur komplett'!X500)</f>
        <v>14</v>
      </c>
      <c r="D500" s="189">
        <f>IF(ISBLANK('Nomenklatur komplett'!Y500),"-",'Nomenklatur komplett'!Y500)</f>
        <v>65</v>
      </c>
      <c r="E500" s="189">
        <f>IF(ISBLANK('Nomenklatur komplett'!Z500),"-",'Nomenklatur komplett'!Z500)</f>
        <v>1</v>
      </c>
      <c r="F500" s="189">
        <f>IF(ISBLANK('Nomenklatur komplett'!AA500),"-",'Nomenklatur komplett'!AA500)</f>
        <v>4</v>
      </c>
      <c r="G500" s="190">
        <f>IF(ISBLANK('Nomenklatur komplett'!AB500),"-",'Nomenklatur komplett'!AB500)</f>
        <v>0</v>
      </c>
      <c r="H500" s="190">
        <f>IF(ISBLANK('Nomenklatur komplett'!AC500),"-",'Nomenklatur komplett'!AC500)</f>
        <v>0</v>
      </c>
      <c r="I500" s="82"/>
      <c r="L500" s="161" t="str">
        <f>IF(ISBLANK('Nomenklatur komplett'!T500),"-",'Nomenklatur komplett'!T500)</f>
        <v>-</v>
      </c>
      <c r="M500" s="162" t="str">
        <f>IF(ISBLANK('Nomenklatur komplett'!U500),"-",'Nomenklatur komplett'!U500)</f>
        <v>-</v>
      </c>
    </row>
    <row r="501" spans="1:13" x14ac:dyDescent="0.2">
      <c r="A501" s="161">
        <f>IF(ISBLANK('Nomenklatur komplett'!V501),"-",'Nomenklatur komplett'!V501)</f>
        <v>38435004</v>
      </c>
      <c r="B501" s="188" t="str">
        <f>IF(ISBLANK('Nomenklatur komplett'!W501),"-",'Nomenklatur komplett'!W501)</f>
        <v>Kaufmann/-frau EFZ E - Bank</v>
      </c>
      <c r="C501" s="189">
        <f>IF(ISBLANK('Nomenklatur komplett'!X501),"-",'Nomenklatur komplett'!X501)</f>
        <v>14</v>
      </c>
      <c r="D501" s="189">
        <f>IF(ISBLANK('Nomenklatur komplett'!Y501),"-",'Nomenklatur komplett'!Y501)</f>
        <v>65</v>
      </c>
      <c r="E501" s="189">
        <f>IF(ISBLANK('Nomenklatur komplett'!Z501),"-",'Nomenklatur komplett'!Z501)</f>
        <v>1</v>
      </c>
      <c r="F501" s="189">
        <f>IF(ISBLANK('Nomenklatur komplett'!AA501),"-",'Nomenklatur komplett'!AA501)</f>
        <v>4</v>
      </c>
      <c r="G501" s="190">
        <f>IF(ISBLANK('Nomenklatur komplett'!AB501),"-",'Nomenklatur komplett'!AB501)</f>
        <v>0</v>
      </c>
      <c r="H501" s="190">
        <f>IF(ISBLANK('Nomenklatur komplett'!AC501),"-",'Nomenklatur komplett'!AC501)</f>
        <v>0</v>
      </c>
      <c r="I501" s="82"/>
      <c r="L501" s="161" t="str">
        <f>IF(ISBLANK('Nomenklatur komplett'!T501),"-",'Nomenklatur komplett'!T501)</f>
        <v>-</v>
      </c>
      <c r="M501" s="162" t="str">
        <f>IF(ISBLANK('Nomenklatur komplett'!U501),"-",'Nomenklatur komplett'!U501)</f>
        <v>-</v>
      </c>
    </row>
    <row r="502" spans="1:13" x14ac:dyDescent="0.2">
      <c r="A502" s="161">
        <f>IF(ISBLANK('Nomenklatur komplett'!V502),"-",'Nomenklatur komplett'!V502)</f>
        <v>38435005</v>
      </c>
      <c r="B502" s="188" t="str">
        <f>IF(ISBLANK('Nomenklatur komplett'!W502),"-",'Nomenklatur komplett'!W502)</f>
        <v>Kaufmann/-frau EFZ E - Bauen und Wohnen</v>
      </c>
      <c r="C502" s="189">
        <f>IF(ISBLANK('Nomenklatur komplett'!X502),"-",'Nomenklatur komplett'!X502)</f>
        <v>14</v>
      </c>
      <c r="D502" s="189">
        <f>IF(ISBLANK('Nomenklatur komplett'!Y502),"-",'Nomenklatur komplett'!Y502)</f>
        <v>65</v>
      </c>
      <c r="E502" s="189">
        <f>IF(ISBLANK('Nomenklatur komplett'!Z502),"-",'Nomenklatur komplett'!Z502)</f>
        <v>1</v>
      </c>
      <c r="F502" s="189">
        <f>IF(ISBLANK('Nomenklatur komplett'!AA502),"-",'Nomenklatur komplett'!AA502)</f>
        <v>4</v>
      </c>
      <c r="G502" s="190">
        <f>IF(ISBLANK('Nomenklatur komplett'!AB502),"-",'Nomenklatur komplett'!AB502)</f>
        <v>0</v>
      </c>
      <c r="H502" s="190">
        <f>IF(ISBLANK('Nomenklatur komplett'!AC502),"-",'Nomenklatur komplett'!AC502)</f>
        <v>0</v>
      </c>
      <c r="I502" s="82"/>
      <c r="L502" s="161" t="str">
        <f>IF(ISBLANK('Nomenklatur komplett'!T502),"-",'Nomenklatur komplett'!T502)</f>
        <v>-</v>
      </c>
      <c r="M502" s="162" t="str">
        <f>IF(ISBLANK('Nomenklatur komplett'!U502),"-",'Nomenklatur komplett'!U502)</f>
        <v>-</v>
      </c>
    </row>
    <row r="503" spans="1:13" x14ac:dyDescent="0.2">
      <c r="A503" s="161">
        <f>IF(ISBLANK('Nomenklatur komplett'!V503),"-",'Nomenklatur komplett'!V503)</f>
        <v>38435012</v>
      </c>
      <c r="B503" s="188" t="str">
        <f>IF(ISBLANK('Nomenklatur komplett'!W503),"-",'Nomenklatur komplett'!W503)</f>
        <v>Kaufmann/-frau EFZ E - Bundesverwaltung</v>
      </c>
      <c r="C503" s="189">
        <f>IF(ISBLANK('Nomenklatur komplett'!X503),"-",'Nomenklatur komplett'!X503)</f>
        <v>14</v>
      </c>
      <c r="D503" s="189">
        <f>IF(ISBLANK('Nomenklatur komplett'!Y503),"-",'Nomenklatur komplett'!Y503)</f>
        <v>65</v>
      </c>
      <c r="E503" s="189">
        <f>IF(ISBLANK('Nomenklatur komplett'!Z503),"-",'Nomenklatur komplett'!Z503)</f>
        <v>1</v>
      </c>
      <c r="F503" s="189">
        <f>IF(ISBLANK('Nomenklatur komplett'!AA503),"-",'Nomenklatur komplett'!AA503)</f>
        <v>3</v>
      </c>
      <c r="G503" s="190">
        <f>IF(ISBLANK('Nomenklatur komplett'!AB503),"-",'Nomenklatur komplett'!AB503)</f>
        <v>0</v>
      </c>
      <c r="H503" s="190">
        <f>IF(ISBLANK('Nomenklatur komplett'!AC503),"-",'Nomenklatur komplett'!AC503)</f>
        <v>0</v>
      </c>
      <c r="I503" s="82"/>
      <c r="L503" s="161" t="str">
        <f>IF(ISBLANK('Nomenklatur komplett'!T503),"-",'Nomenklatur komplett'!T503)</f>
        <v>-</v>
      </c>
      <c r="M503" s="162" t="str">
        <f>IF(ISBLANK('Nomenklatur komplett'!U503),"-",'Nomenklatur komplett'!U503)</f>
        <v>-</v>
      </c>
    </row>
    <row r="504" spans="1:13" x14ac:dyDescent="0.2">
      <c r="A504" s="161">
        <f>IF(ISBLANK('Nomenklatur komplett'!V504),"-",'Nomenklatur komplett'!V504)</f>
        <v>38435021</v>
      </c>
      <c r="B504" s="188" t="str">
        <f>IF(ISBLANK('Nomenklatur komplett'!W504),"-",'Nomenklatur komplett'!W504)</f>
        <v>Kaufmann/-frau EFZ E - Chemie</v>
      </c>
      <c r="C504" s="189">
        <f>IF(ISBLANK('Nomenklatur komplett'!X504),"-",'Nomenklatur komplett'!X504)</f>
        <v>14</v>
      </c>
      <c r="D504" s="189">
        <f>IF(ISBLANK('Nomenklatur komplett'!Y504),"-",'Nomenklatur komplett'!Y504)</f>
        <v>65</v>
      </c>
      <c r="E504" s="189">
        <f>IF(ISBLANK('Nomenklatur komplett'!Z504),"-",'Nomenklatur komplett'!Z504)</f>
        <v>1</v>
      </c>
      <c r="F504" s="189">
        <f>IF(ISBLANK('Nomenklatur komplett'!AA504),"-",'Nomenklatur komplett'!AA504)</f>
        <v>3</v>
      </c>
      <c r="G504" s="190">
        <f>IF(ISBLANK('Nomenklatur komplett'!AB504),"-",'Nomenklatur komplett'!AB504)</f>
        <v>0</v>
      </c>
      <c r="H504" s="190">
        <f>IF(ISBLANK('Nomenklatur komplett'!AC504),"-",'Nomenklatur komplett'!AC504)</f>
        <v>0</v>
      </c>
      <c r="I504" s="82"/>
      <c r="L504" s="161" t="str">
        <f>IF(ISBLANK('Nomenklatur komplett'!T504),"-",'Nomenklatur komplett'!T504)</f>
        <v>-</v>
      </c>
      <c r="M504" s="162" t="str">
        <f>IF(ISBLANK('Nomenklatur komplett'!U504),"-",'Nomenklatur komplett'!U504)</f>
        <v>-</v>
      </c>
    </row>
    <row r="505" spans="1:13" x14ac:dyDescent="0.2">
      <c r="A505" s="161">
        <f>IF(ISBLANK('Nomenklatur komplett'!V505),"-",'Nomenklatur komplett'!V505)</f>
        <v>38435001</v>
      </c>
      <c r="B505" s="188" t="str">
        <f>IF(ISBLANK('Nomenklatur komplett'!W505),"-",'Nomenklatur komplett'!W505)</f>
        <v>Kaufmann/-frau EFZ E - Dienstleistung &amp; Administration</v>
      </c>
      <c r="C505" s="189">
        <f>IF(ISBLANK('Nomenklatur komplett'!X505),"-",'Nomenklatur komplett'!X505)</f>
        <v>14</v>
      </c>
      <c r="D505" s="189">
        <f>IF(ISBLANK('Nomenklatur komplett'!Y505),"-",'Nomenklatur komplett'!Y505)</f>
        <v>65</v>
      </c>
      <c r="E505" s="189">
        <f>IF(ISBLANK('Nomenklatur komplett'!Z505),"-",'Nomenklatur komplett'!Z505)</f>
        <v>1</v>
      </c>
      <c r="F505" s="189">
        <f>IF(ISBLANK('Nomenklatur komplett'!AA505),"-",'Nomenklatur komplett'!AA505)</f>
        <v>5</v>
      </c>
      <c r="G505" s="190">
        <f>IF(ISBLANK('Nomenklatur komplett'!AB505),"-",'Nomenklatur komplett'!AB505)</f>
        <v>0</v>
      </c>
      <c r="H505" s="190">
        <f>IF(ISBLANK('Nomenklatur komplett'!AC505),"-",'Nomenklatur komplett'!AC505)</f>
        <v>0</v>
      </c>
      <c r="I505" s="82"/>
      <c r="L505" s="161" t="str">
        <f>IF(ISBLANK('Nomenklatur komplett'!T505),"-",'Nomenklatur komplett'!T505)</f>
        <v>-</v>
      </c>
      <c r="M505" s="162" t="str">
        <f>IF(ISBLANK('Nomenklatur komplett'!U505),"-",'Nomenklatur komplett'!U505)</f>
        <v>-</v>
      </c>
    </row>
    <row r="506" spans="1:13" x14ac:dyDescent="0.2">
      <c r="A506" s="161">
        <f>IF(ISBLANK('Nomenklatur komplett'!V506),"-",'Nomenklatur komplett'!V506)</f>
        <v>38435022</v>
      </c>
      <c r="B506" s="188" t="str">
        <f>IF(ISBLANK('Nomenklatur komplett'!W506),"-",'Nomenklatur komplett'!W506)</f>
        <v>Kaufmann/-frau EFZ E - Handel</v>
      </c>
      <c r="C506" s="189">
        <f>IF(ISBLANK('Nomenklatur komplett'!X506),"-",'Nomenklatur komplett'!X506)</f>
        <v>14</v>
      </c>
      <c r="D506" s="189">
        <f>IF(ISBLANK('Nomenklatur komplett'!Y506),"-",'Nomenklatur komplett'!Y506)</f>
        <v>65</v>
      </c>
      <c r="E506" s="189">
        <f>IF(ISBLANK('Nomenklatur komplett'!Z506),"-",'Nomenklatur komplett'!Z506)</f>
        <v>1</v>
      </c>
      <c r="F506" s="189">
        <f>IF(ISBLANK('Nomenklatur komplett'!AA506),"-",'Nomenklatur komplett'!AA506)</f>
        <v>4</v>
      </c>
      <c r="G506" s="190">
        <f>IF(ISBLANK('Nomenklatur komplett'!AB506),"-",'Nomenklatur komplett'!AB506)</f>
        <v>0</v>
      </c>
      <c r="H506" s="190">
        <f>IF(ISBLANK('Nomenklatur komplett'!AC506),"-",'Nomenklatur komplett'!AC506)</f>
        <v>0</v>
      </c>
      <c r="I506" s="82"/>
      <c r="L506" s="161" t="str">
        <f>IF(ISBLANK('Nomenklatur komplett'!T506),"-",'Nomenklatur komplett'!T506)</f>
        <v>-</v>
      </c>
      <c r="M506" s="162" t="str">
        <f>IF(ISBLANK('Nomenklatur komplett'!U506),"-",'Nomenklatur komplett'!U506)</f>
        <v>-</v>
      </c>
    </row>
    <row r="507" spans="1:13" x14ac:dyDescent="0.2">
      <c r="A507" s="161">
        <f>IF(ISBLANK('Nomenklatur komplett'!V507),"-",'Nomenklatur komplett'!V507)</f>
        <v>38435006</v>
      </c>
      <c r="B507" s="188" t="str">
        <f>IF(ISBLANK('Nomenklatur komplett'!W507),"-",'Nomenklatur komplett'!W507)</f>
        <v>Kaufmann/-frau EFZ E - Hotel-Gastro-Tourismus</v>
      </c>
      <c r="C507" s="189">
        <f>IF(ISBLANK('Nomenklatur komplett'!X507),"-",'Nomenklatur komplett'!X507)</f>
        <v>14</v>
      </c>
      <c r="D507" s="189">
        <f>IF(ISBLANK('Nomenklatur komplett'!Y507),"-",'Nomenklatur komplett'!Y507)</f>
        <v>65</v>
      </c>
      <c r="E507" s="189">
        <f>IF(ISBLANK('Nomenklatur komplett'!Z507),"-",'Nomenklatur komplett'!Z507)</f>
        <v>1</v>
      </c>
      <c r="F507" s="189">
        <f>IF(ISBLANK('Nomenklatur komplett'!AA507),"-",'Nomenklatur komplett'!AA507)</f>
        <v>3</v>
      </c>
      <c r="G507" s="190">
        <f>IF(ISBLANK('Nomenklatur komplett'!AB507),"-",'Nomenklatur komplett'!AB507)</f>
        <v>0</v>
      </c>
      <c r="H507" s="190">
        <f>IF(ISBLANK('Nomenklatur komplett'!AC507),"-",'Nomenklatur komplett'!AC507)</f>
        <v>0</v>
      </c>
      <c r="I507" s="82"/>
      <c r="L507" s="161" t="str">
        <f>IF(ISBLANK('Nomenklatur komplett'!T507),"-",'Nomenklatur komplett'!T507)</f>
        <v>-</v>
      </c>
      <c r="M507" s="162" t="str">
        <f>IF(ISBLANK('Nomenklatur komplett'!U507),"-",'Nomenklatur komplett'!U507)</f>
        <v>-</v>
      </c>
    </row>
    <row r="508" spans="1:13" x14ac:dyDescent="0.2">
      <c r="A508" s="161">
        <f>IF(ISBLANK('Nomenklatur komplett'!V508),"-",'Nomenklatur komplett'!V508)</f>
        <v>38435016</v>
      </c>
      <c r="B508" s="188" t="str">
        <f>IF(ISBLANK('Nomenklatur komplett'!W508),"-",'Nomenklatur komplett'!W508)</f>
        <v>Kaufmann/-frau EFZ E - Internationale Speditionslogistik</v>
      </c>
      <c r="C508" s="189">
        <f>IF(ISBLANK('Nomenklatur komplett'!X508),"-",'Nomenklatur komplett'!X508)</f>
        <v>14</v>
      </c>
      <c r="D508" s="189">
        <f>IF(ISBLANK('Nomenklatur komplett'!Y508),"-",'Nomenklatur komplett'!Y508)</f>
        <v>65</v>
      </c>
      <c r="E508" s="189">
        <f>IF(ISBLANK('Nomenklatur komplett'!Z508),"-",'Nomenklatur komplett'!Z508)</f>
        <v>1</v>
      </c>
      <c r="F508" s="189">
        <f>IF(ISBLANK('Nomenklatur komplett'!AA508),"-",'Nomenklatur komplett'!AA508)</f>
        <v>3</v>
      </c>
      <c r="G508" s="190">
        <f>IF(ISBLANK('Nomenklatur komplett'!AB508),"-",'Nomenklatur komplett'!AB508)</f>
        <v>0</v>
      </c>
      <c r="H508" s="190">
        <f>IF(ISBLANK('Nomenklatur komplett'!AC508),"-",'Nomenklatur komplett'!AC508)</f>
        <v>0</v>
      </c>
      <c r="L508" s="161" t="str">
        <f>IF(ISBLANK('Nomenklatur komplett'!T508),"-",'Nomenklatur komplett'!T508)</f>
        <v>-</v>
      </c>
      <c r="M508" s="162" t="str">
        <f>IF(ISBLANK('Nomenklatur komplett'!U508),"-",'Nomenklatur komplett'!U508)</f>
        <v>-</v>
      </c>
    </row>
    <row r="509" spans="1:13" x14ac:dyDescent="0.2">
      <c r="A509" s="161">
        <f>IF(ISBLANK('Nomenklatur komplett'!V509),"-",'Nomenklatur komplett'!V509)</f>
        <v>38435013</v>
      </c>
      <c r="B509" s="188" t="str">
        <f>IF(ISBLANK('Nomenklatur komplett'!W509),"-",'Nomenklatur komplett'!W509)</f>
        <v>Kaufmann/-frau EFZ E - Kommunikation</v>
      </c>
      <c r="C509" s="189">
        <f>IF(ISBLANK('Nomenklatur komplett'!X509),"-",'Nomenklatur komplett'!X509)</f>
        <v>14</v>
      </c>
      <c r="D509" s="189">
        <f>IF(ISBLANK('Nomenklatur komplett'!Y509),"-",'Nomenklatur komplett'!Y509)</f>
        <v>65</v>
      </c>
      <c r="E509" s="189">
        <f>IF(ISBLANK('Nomenklatur komplett'!Z509),"-",'Nomenklatur komplett'!Z509)</f>
        <v>1</v>
      </c>
      <c r="F509" s="189">
        <f>IF(ISBLANK('Nomenklatur komplett'!AA509),"-",'Nomenklatur komplett'!AA509)</f>
        <v>3</v>
      </c>
      <c r="G509" s="190">
        <f>IF(ISBLANK('Nomenklatur komplett'!AB509),"-",'Nomenklatur komplett'!AB509)</f>
        <v>0</v>
      </c>
      <c r="H509" s="190">
        <f>IF(ISBLANK('Nomenklatur komplett'!AC509),"-",'Nomenklatur komplett'!AC509)</f>
        <v>0</v>
      </c>
      <c r="L509" s="161" t="str">
        <f>IF(ISBLANK('Nomenklatur komplett'!T509),"-",'Nomenklatur komplett'!T509)</f>
        <v>-</v>
      </c>
      <c r="M509" s="162" t="str">
        <f>IF(ISBLANK('Nomenklatur komplett'!U509),"-",'Nomenklatur komplett'!U509)</f>
        <v>-</v>
      </c>
    </row>
    <row r="510" spans="1:13" x14ac:dyDescent="0.2">
      <c r="A510" s="161">
        <f>IF(ISBLANK('Nomenklatur komplett'!V510),"-",'Nomenklatur komplett'!V510)</f>
        <v>38435010</v>
      </c>
      <c r="B510" s="188" t="str">
        <f>IF(ISBLANK('Nomenklatur komplett'!W510),"-",'Nomenklatur komplett'!W510)</f>
        <v>Kaufmann/-frau EFZ E - Maschinen-, Elektro- und Metallindustrie</v>
      </c>
      <c r="C510" s="189">
        <f>IF(ISBLANK('Nomenklatur komplett'!X510),"-",'Nomenklatur komplett'!X510)</f>
        <v>14</v>
      </c>
      <c r="D510" s="189">
        <f>IF(ISBLANK('Nomenklatur komplett'!Y510),"-",'Nomenklatur komplett'!Y510)</f>
        <v>65</v>
      </c>
      <c r="E510" s="189">
        <f>IF(ISBLANK('Nomenklatur komplett'!Z510),"-",'Nomenklatur komplett'!Z510)</f>
        <v>1</v>
      </c>
      <c r="F510" s="189">
        <f>IF(ISBLANK('Nomenklatur komplett'!AA510),"-",'Nomenklatur komplett'!AA510)</f>
        <v>4</v>
      </c>
      <c r="G510" s="190">
        <f>IF(ISBLANK('Nomenklatur komplett'!AB510),"-",'Nomenklatur komplett'!AB510)</f>
        <v>0</v>
      </c>
      <c r="H510" s="190">
        <f>IF(ISBLANK('Nomenklatur komplett'!AC510),"-",'Nomenklatur komplett'!AC510)</f>
        <v>0</v>
      </c>
      <c r="L510" s="161" t="str">
        <f>IF(ISBLANK('Nomenklatur komplett'!T510),"-",'Nomenklatur komplett'!T510)</f>
        <v>-</v>
      </c>
      <c r="M510" s="162" t="str">
        <f>IF(ISBLANK('Nomenklatur komplett'!U510),"-",'Nomenklatur komplett'!U510)</f>
        <v>-</v>
      </c>
    </row>
    <row r="511" spans="1:13" x14ac:dyDescent="0.2">
      <c r="A511" s="161">
        <f>IF(ISBLANK('Nomenklatur komplett'!V511),"-",'Nomenklatur komplett'!V511)</f>
        <v>38435011</v>
      </c>
      <c r="B511" s="188" t="str">
        <f>IF(ISBLANK('Nomenklatur komplett'!W511),"-",'Nomenklatur komplett'!W511)</f>
        <v>Kaufmann/-frau EFZ E - Nahrungsmittel-Industrie</v>
      </c>
      <c r="C511" s="189">
        <f>IF(ISBLANK('Nomenklatur komplett'!X511),"-",'Nomenklatur komplett'!X511)</f>
        <v>14</v>
      </c>
      <c r="D511" s="189">
        <f>IF(ISBLANK('Nomenklatur komplett'!Y511),"-",'Nomenklatur komplett'!Y511)</f>
        <v>65</v>
      </c>
      <c r="E511" s="189">
        <f>IF(ISBLANK('Nomenklatur komplett'!Z511),"-",'Nomenklatur komplett'!Z511)</f>
        <v>1</v>
      </c>
      <c r="F511" s="189">
        <f>IF(ISBLANK('Nomenklatur komplett'!AA511),"-",'Nomenklatur komplett'!AA511)</f>
        <v>4</v>
      </c>
      <c r="G511" s="190">
        <f>IF(ISBLANK('Nomenklatur komplett'!AB511),"-",'Nomenklatur komplett'!AB511)</f>
        <v>0</v>
      </c>
      <c r="H511" s="190">
        <f>IF(ISBLANK('Nomenklatur komplett'!AC511),"-",'Nomenklatur komplett'!AC511)</f>
        <v>0</v>
      </c>
      <c r="L511" s="161" t="str">
        <f>IF(ISBLANK('Nomenklatur komplett'!T511),"-",'Nomenklatur komplett'!T511)</f>
        <v>-</v>
      </c>
      <c r="M511" s="162" t="str">
        <f>IF(ISBLANK('Nomenklatur komplett'!U511),"-",'Nomenklatur komplett'!U511)</f>
        <v>-</v>
      </c>
    </row>
    <row r="512" spans="1:13" x14ac:dyDescent="0.2">
      <c r="A512" s="161">
        <f>IF(ISBLANK('Nomenklatur komplett'!V512),"-",'Nomenklatur komplett'!V512)</f>
        <v>38435039</v>
      </c>
      <c r="B512" s="188" t="str">
        <f>IF(ISBLANK('Nomenklatur komplett'!W512),"-",'Nomenklatur komplett'!W512)</f>
        <v>Kaufmann/-frau EFZ E - Notariate Schweiz</v>
      </c>
      <c r="C512" s="189">
        <f>IF(ISBLANK('Nomenklatur komplett'!X512),"-",'Nomenklatur komplett'!X512)</f>
        <v>14</v>
      </c>
      <c r="D512" s="189">
        <f>IF(ISBLANK('Nomenklatur komplett'!Y512),"-",'Nomenklatur komplett'!Y512)</f>
        <v>65</v>
      </c>
      <c r="E512" s="189">
        <f>IF(ISBLANK('Nomenklatur komplett'!Z512),"-",'Nomenklatur komplett'!Z512)</f>
        <v>1</v>
      </c>
      <c r="F512" s="189">
        <f>IF(ISBLANK('Nomenklatur komplett'!AA512),"-",'Nomenklatur komplett'!AA512)</f>
        <v>3</v>
      </c>
      <c r="G512" s="190">
        <f>IF(ISBLANK('Nomenklatur komplett'!AB512),"-",'Nomenklatur komplett'!AB512)</f>
        <v>0</v>
      </c>
      <c r="H512" s="190">
        <f>IF(ISBLANK('Nomenklatur komplett'!AC512),"-",'Nomenklatur komplett'!AC512)</f>
        <v>0</v>
      </c>
      <c r="L512" s="161" t="str">
        <f>IF(ISBLANK('Nomenklatur komplett'!T512),"-",'Nomenklatur komplett'!T512)</f>
        <v>-</v>
      </c>
      <c r="M512" s="162" t="str">
        <f>IF(ISBLANK('Nomenklatur komplett'!U512),"-",'Nomenklatur komplett'!U512)</f>
        <v>-</v>
      </c>
    </row>
    <row r="513" spans="1:13" x14ac:dyDescent="0.2">
      <c r="A513" s="161">
        <f>IF(ISBLANK('Nomenklatur komplett'!V513),"-",'Nomenklatur komplett'!V513)</f>
        <v>38435000</v>
      </c>
      <c r="B513" s="188" t="str">
        <f>IF(ISBLANK('Nomenklatur komplett'!W513),"-",'Nomenklatur komplett'!W513)</f>
        <v>Kaufmann/-frau EFZ E - Ohne nähere Angaben</v>
      </c>
      <c r="C513" s="189">
        <f>IF(ISBLANK('Nomenklatur komplett'!X513),"-",'Nomenklatur komplett'!X513)</f>
        <v>14</v>
      </c>
      <c r="D513" s="189">
        <f>IF(ISBLANK('Nomenklatur komplett'!Y513),"-",'Nomenklatur komplett'!Y513)</f>
        <v>65</v>
      </c>
      <c r="E513" s="189">
        <f>IF(ISBLANK('Nomenklatur komplett'!Z513),"-",'Nomenklatur komplett'!Z513)</f>
        <v>1</v>
      </c>
      <c r="F513" s="189">
        <f>IF(ISBLANK('Nomenklatur komplett'!AA513),"-",'Nomenklatur komplett'!AA513)</f>
        <v>5</v>
      </c>
      <c r="G513" s="190">
        <f>IF(ISBLANK('Nomenklatur komplett'!AB513),"-",'Nomenklatur komplett'!AB513)</f>
        <v>0</v>
      </c>
      <c r="H513" s="190">
        <f>IF(ISBLANK('Nomenklatur komplett'!AC513),"-",'Nomenklatur komplett'!AC513)</f>
        <v>0</v>
      </c>
      <c r="L513" s="161" t="str">
        <f>IF(ISBLANK('Nomenklatur komplett'!T513),"-",'Nomenklatur komplett'!T513)</f>
        <v>-</v>
      </c>
      <c r="M513" s="162" t="str">
        <f>IF(ISBLANK('Nomenklatur komplett'!U513),"-",'Nomenklatur komplett'!U513)</f>
        <v>-</v>
      </c>
    </row>
    <row r="514" spans="1:13" x14ac:dyDescent="0.2">
      <c r="A514" s="161">
        <f>IF(ISBLANK('Nomenklatur komplett'!V514),"-",'Nomenklatur komplett'!V514)</f>
        <v>38435036</v>
      </c>
      <c r="B514" s="188" t="str">
        <f>IF(ISBLANK('Nomenklatur komplett'!W514),"-",'Nomenklatur komplett'!W514)</f>
        <v>Kaufmann/-frau EFZ E - Privatversicherung</v>
      </c>
      <c r="C514" s="189">
        <f>IF(ISBLANK('Nomenklatur komplett'!X514),"-",'Nomenklatur komplett'!X514)</f>
        <v>14</v>
      </c>
      <c r="D514" s="189">
        <f>IF(ISBLANK('Nomenklatur komplett'!Y514),"-",'Nomenklatur komplett'!Y514)</f>
        <v>65</v>
      </c>
      <c r="E514" s="189">
        <f>IF(ISBLANK('Nomenklatur komplett'!Z514),"-",'Nomenklatur komplett'!Z514)</f>
        <v>1</v>
      </c>
      <c r="F514" s="189">
        <f>IF(ISBLANK('Nomenklatur komplett'!AA514),"-",'Nomenklatur komplett'!AA514)</f>
        <v>4</v>
      </c>
      <c r="G514" s="190">
        <f>IF(ISBLANK('Nomenklatur komplett'!AB514),"-",'Nomenklatur komplett'!AB514)</f>
        <v>0</v>
      </c>
      <c r="H514" s="190">
        <f>IF(ISBLANK('Nomenklatur komplett'!AC514),"-",'Nomenklatur komplett'!AC514)</f>
        <v>0</v>
      </c>
      <c r="L514" s="161" t="str">
        <f>IF(ISBLANK('Nomenklatur komplett'!T514),"-",'Nomenklatur komplett'!T514)</f>
        <v>-</v>
      </c>
      <c r="M514" s="162" t="str">
        <f>IF(ISBLANK('Nomenklatur komplett'!U514),"-",'Nomenklatur komplett'!U514)</f>
        <v>-</v>
      </c>
    </row>
    <row r="515" spans="1:13" x14ac:dyDescent="0.2">
      <c r="A515" s="161">
        <f>IF(ISBLANK('Nomenklatur komplett'!V515),"-",'Nomenklatur komplett'!V515)</f>
        <v>38435014</v>
      </c>
      <c r="B515" s="188" t="str">
        <f>IF(ISBLANK('Nomenklatur komplett'!W515),"-",'Nomenklatur komplett'!W515)</f>
        <v>Kaufmann/-frau EFZ E - Reisebüro</v>
      </c>
      <c r="C515" s="189">
        <f>IF(ISBLANK('Nomenklatur komplett'!X515),"-",'Nomenklatur komplett'!X515)</f>
        <v>14</v>
      </c>
      <c r="D515" s="189">
        <f>IF(ISBLANK('Nomenklatur komplett'!Y515),"-",'Nomenklatur komplett'!Y515)</f>
        <v>65</v>
      </c>
      <c r="E515" s="189">
        <f>IF(ISBLANK('Nomenklatur komplett'!Z515),"-",'Nomenklatur komplett'!Z515)</f>
        <v>1</v>
      </c>
      <c r="F515" s="189">
        <f>IF(ISBLANK('Nomenklatur komplett'!AA515),"-",'Nomenklatur komplett'!AA515)</f>
        <v>3</v>
      </c>
      <c r="G515" s="190">
        <f>IF(ISBLANK('Nomenklatur komplett'!AB515),"-",'Nomenklatur komplett'!AB515)</f>
        <v>0</v>
      </c>
      <c r="H515" s="190">
        <f>IF(ISBLANK('Nomenklatur komplett'!AC515),"-",'Nomenklatur komplett'!AC515)</f>
        <v>0</v>
      </c>
      <c r="L515" s="161" t="str">
        <f>IF(ISBLANK('Nomenklatur komplett'!T515),"-",'Nomenklatur komplett'!T515)</f>
        <v>-</v>
      </c>
      <c r="M515" s="162" t="str">
        <f>IF(ISBLANK('Nomenklatur komplett'!U515),"-",'Nomenklatur komplett'!U515)</f>
        <v>-</v>
      </c>
    </row>
    <row r="516" spans="1:13" x14ac:dyDescent="0.2">
      <c r="A516" s="161">
        <f>IF(ISBLANK('Nomenklatur komplett'!V516),"-",'Nomenklatur komplett'!V516)</f>
        <v>38435015</v>
      </c>
      <c r="B516" s="188" t="str">
        <f>IF(ISBLANK('Nomenklatur komplett'!W516),"-",'Nomenklatur komplett'!W516)</f>
        <v>Kaufmann/-frau EFZ E - Santésuisse</v>
      </c>
      <c r="C516" s="189">
        <f>IF(ISBLANK('Nomenklatur komplett'!X516),"-",'Nomenklatur komplett'!X516)</f>
        <v>14</v>
      </c>
      <c r="D516" s="189">
        <f>IF(ISBLANK('Nomenklatur komplett'!Y516),"-",'Nomenklatur komplett'!Y516)</f>
        <v>65</v>
      </c>
      <c r="E516" s="189">
        <f>IF(ISBLANK('Nomenklatur komplett'!Z516),"-",'Nomenklatur komplett'!Z516)</f>
        <v>1</v>
      </c>
      <c r="F516" s="189">
        <f>IF(ISBLANK('Nomenklatur komplett'!AA516),"-",'Nomenklatur komplett'!AA516)</f>
        <v>3</v>
      </c>
      <c r="G516" s="190">
        <f>IF(ISBLANK('Nomenklatur komplett'!AB516),"-",'Nomenklatur komplett'!AB516)</f>
        <v>0</v>
      </c>
      <c r="H516" s="190">
        <f>IF(ISBLANK('Nomenklatur komplett'!AC516),"-",'Nomenklatur komplett'!AC516)</f>
        <v>0</v>
      </c>
      <c r="L516" s="161" t="str">
        <f>IF(ISBLANK('Nomenklatur komplett'!T516),"-",'Nomenklatur komplett'!T516)</f>
        <v>-</v>
      </c>
      <c r="M516" s="162" t="str">
        <f>IF(ISBLANK('Nomenklatur komplett'!U516),"-",'Nomenklatur komplett'!U516)</f>
        <v>-</v>
      </c>
    </row>
    <row r="517" spans="1:13" x14ac:dyDescent="0.2">
      <c r="A517" s="161">
        <f>IF(ISBLANK('Nomenklatur komplett'!V517),"-",'Nomenklatur komplett'!V517)</f>
        <v>38435009</v>
      </c>
      <c r="B517" s="188" t="str">
        <f>IF(ISBLANK('Nomenklatur komplett'!W517),"-",'Nomenklatur komplett'!W517)</f>
        <v>Kaufmann/-frau EFZ E - Spitäler/Kliniken/Heime</v>
      </c>
      <c r="C517" s="189">
        <f>IF(ISBLANK('Nomenklatur komplett'!X517),"-",'Nomenklatur komplett'!X517)</f>
        <v>14</v>
      </c>
      <c r="D517" s="189">
        <f>IF(ISBLANK('Nomenklatur komplett'!Y517),"-",'Nomenklatur komplett'!Y517)</f>
        <v>65</v>
      </c>
      <c r="E517" s="189">
        <f>IF(ISBLANK('Nomenklatur komplett'!Z517),"-",'Nomenklatur komplett'!Z517)</f>
        <v>1</v>
      </c>
      <c r="F517" s="189">
        <f>IF(ISBLANK('Nomenklatur komplett'!AA517),"-",'Nomenklatur komplett'!AA517)</f>
        <v>3</v>
      </c>
      <c r="G517" s="190">
        <f>IF(ISBLANK('Nomenklatur komplett'!AB517),"-",'Nomenklatur komplett'!AB517)</f>
        <v>0</v>
      </c>
      <c r="H517" s="190">
        <f>IF(ISBLANK('Nomenklatur komplett'!AC517),"-",'Nomenklatur komplett'!AC517)</f>
        <v>0</v>
      </c>
      <c r="L517" s="161" t="str">
        <f>IF(ISBLANK('Nomenklatur komplett'!T517),"-",'Nomenklatur komplett'!T517)</f>
        <v>-</v>
      </c>
      <c r="M517" s="162" t="str">
        <f>IF(ISBLANK('Nomenklatur komplett'!U517),"-",'Nomenklatur komplett'!U517)</f>
        <v>-</v>
      </c>
    </row>
    <row r="518" spans="1:13" x14ac:dyDescent="0.2">
      <c r="A518" s="161">
        <f>IF(ISBLANK('Nomenklatur komplett'!V518),"-",'Nomenklatur komplett'!V518)</f>
        <v>38435031</v>
      </c>
      <c r="B518" s="188" t="str">
        <f>IF(ISBLANK('Nomenklatur komplett'!W518),"-",'Nomenklatur komplett'!W518)</f>
        <v>Kaufmann/-frau EFZ E - Transport</v>
      </c>
      <c r="C518" s="189">
        <f>IF(ISBLANK('Nomenklatur komplett'!X518),"-",'Nomenklatur komplett'!X518)</f>
        <v>14</v>
      </c>
      <c r="D518" s="189">
        <f>IF(ISBLANK('Nomenklatur komplett'!Y518),"-",'Nomenklatur komplett'!Y518)</f>
        <v>65</v>
      </c>
      <c r="E518" s="189">
        <f>IF(ISBLANK('Nomenklatur komplett'!Z518),"-",'Nomenklatur komplett'!Z518)</f>
        <v>1</v>
      </c>
      <c r="F518" s="189">
        <f>IF(ISBLANK('Nomenklatur komplett'!AA518),"-",'Nomenklatur komplett'!AA518)</f>
        <v>4</v>
      </c>
      <c r="G518" s="190">
        <f>IF(ISBLANK('Nomenklatur komplett'!AB518),"-",'Nomenklatur komplett'!AB518)</f>
        <v>0</v>
      </c>
      <c r="H518" s="190">
        <f>IF(ISBLANK('Nomenklatur komplett'!AC518),"-",'Nomenklatur komplett'!AC518)</f>
        <v>0</v>
      </c>
      <c r="L518" s="161" t="str">
        <f>IF(ISBLANK('Nomenklatur komplett'!T518),"-",'Nomenklatur komplett'!T518)</f>
        <v>-</v>
      </c>
      <c r="M518" s="162" t="str">
        <f>IF(ISBLANK('Nomenklatur komplett'!U518),"-",'Nomenklatur komplett'!U518)</f>
        <v>-</v>
      </c>
    </row>
    <row r="519" spans="1:13" x14ac:dyDescent="0.2">
      <c r="A519" s="161">
        <f>IF(ISBLANK('Nomenklatur komplett'!V519),"-",'Nomenklatur komplett'!V519)</f>
        <v>38435035</v>
      </c>
      <c r="B519" s="188" t="str">
        <f>IF(ISBLANK('Nomenklatur komplett'!W519),"-",'Nomenklatur komplett'!W519)</f>
        <v>Kaufmann/-frau EFZ E - Treuhand/Immobilien</v>
      </c>
      <c r="C519" s="189">
        <f>IF(ISBLANK('Nomenklatur komplett'!X519),"-",'Nomenklatur komplett'!X519)</f>
        <v>14</v>
      </c>
      <c r="D519" s="189">
        <f>IF(ISBLANK('Nomenklatur komplett'!Y519),"-",'Nomenklatur komplett'!Y519)</f>
        <v>65</v>
      </c>
      <c r="E519" s="189">
        <f>IF(ISBLANK('Nomenklatur komplett'!Z519),"-",'Nomenklatur komplett'!Z519)</f>
        <v>1</v>
      </c>
      <c r="F519" s="189">
        <f>IF(ISBLANK('Nomenklatur komplett'!AA519),"-",'Nomenklatur komplett'!AA519)</f>
        <v>4</v>
      </c>
      <c r="G519" s="190">
        <f>IF(ISBLANK('Nomenklatur komplett'!AB519),"-",'Nomenklatur komplett'!AB519)</f>
        <v>0</v>
      </c>
      <c r="H519" s="190">
        <f>IF(ISBLANK('Nomenklatur komplett'!AC519),"-",'Nomenklatur komplett'!AC519)</f>
        <v>0</v>
      </c>
      <c r="L519" s="161" t="str">
        <f>IF(ISBLANK('Nomenklatur komplett'!T519),"-",'Nomenklatur komplett'!T519)</f>
        <v>-</v>
      </c>
      <c r="M519" s="162" t="str">
        <f>IF(ISBLANK('Nomenklatur komplett'!U519),"-",'Nomenklatur komplett'!U519)</f>
        <v>-</v>
      </c>
    </row>
    <row r="520" spans="1:13" x14ac:dyDescent="0.2">
      <c r="A520" s="161">
        <f>IF(ISBLANK('Nomenklatur komplett'!V520),"-",'Nomenklatur komplett'!V520)</f>
        <v>38435008</v>
      </c>
      <c r="B520" s="188" t="str">
        <f>IF(ISBLANK('Nomenklatur komplett'!W520),"-",'Nomenklatur komplett'!W520)</f>
        <v>Kaufmann/-frau EFZ E - Öffentliche Verwaltung</v>
      </c>
      <c r="C520" s="189">
        <f>IF(ISBLANK('Nomenklatur komplett'!X520),"-",'Nomenklatur komplett'!X520)</f>
        <v>14</v>
      </c>
      <c r="D520" s="189">
        <f>IF(ISBLANK('Nomenklatur komplett'!Y520),"-",'Nomenklatur komplett'!Y520)</f>
        <v>65</v>
      </c>
      <c r="E520" s="189">
        <f>IF(ISBLANK('Nomenklatur komplett'!Z520),"-",'Nomenklatur komplett'!Z520)</f>
        <v>1</v>
      </c>
      <c r="F520" s="189">
        <f>IF(ISBLANK('Nomenklatur komplett'!AA520),"-",'Nomenklatur komplett'!AA520)</f>
        <v>4</v>
      </c>
      <c r="G520" s="190">
        <f>IF(ISBLANK('Nomenklatur komplett'!AB520),"-",'Nomenklatur komplett'!AB520)</f>
        <v>0</v>
      </c>
      <c r="H520" s="190">
        <f>IF(ISBLANK('Nomenklatur komplett'!AC520),"-",'Nomenklatur komplett'!AC520)</f>
        <v>0</v>
      </c>
      <c r="L520" s="161" t="str">
        <f>IF(ISBLANK('Nomenklatur komplett'!T520),"-",'Nomenklatur komplett'!T520)</f>
        <v>-</v>
      </c>
      <c r="M520" s="162" t="str">
        <f>IF(ISBLANK('Nomenklatur komplett'!U520),"-",'Nomenklatur komplett'!U520)</f>
        <v>-</v>
      </c>
    </row>
    <row r="521" spans="1:13" x14ac:dyDescent="0.2">
      <c r="A521" s="161">
        <f>IF(ISBLANK('Nomenklatur komplett'!V521),"-",'Nomenklatur komplett'!V521)</f>
        <v>38435034</v>
      </c>
      <c r="B521" s="188" t="str">
        <f>IF(ISBLANK('Nomenklatur komplett'!W521),"-",'Nomenklatur komplett'!W521)</f>
        <v>Kaufmann/-frau EFZ E - Öffentlicher Verkehr</v>
      </c>
      <c r="C521" s="189">
        <f>IF(ISBLANK('Nomenklatur komplett'!X521),"-",'Nomenklatur komplett'!X521)</f>
        <v>14</v>
      </c>
      <c r="D521" s="189">
        <f>IF(ISBLANK('Nomenklatur komplett'!Y521),"-",'Nomenklatur komplett'!Y521)</f>
        <v>65</v>
      </c>
      <c r="E521" s="189">
        <f>IF(ISBLANK('Nomenklatur komplett'!Z521),"-",'Nomenklatur komplett'!Z521)</f>
        <v>1</v>
      </c>
      <c r="F521" s="189">
        <f>IF(ISBLANK('Nomenklatur komplett'!AA521),"-",'Nomenklatur komplett'!AA521)</f>
        <v>3</v>
      </c>
      <c r="G521" s="190">
        <f>IF(ISBLANK('Nomenklatur komplett'!AB521),"-",'Nomenklatur komplett'!AB521)</f>
        <v>0</v>
      </c>
      <c r="H521" s="190">
        <f>IF(ISBLANK('Nomenklatur komplett'!AC521),"-",'Nomenklatur komplett'!AC521)</f>
        <v>0</v>
      </c>
      <c r="L521" s="161" t="str">
        <f>IF(ISBLANK('Nomenklatur komplett'!T521),"-",'Nomenklatur komplett'!T521)</f>
        <v>-</v>
      </c>
      <c r="M521" s="162" t="str">
        <f>IF(ISBLANK('Nomenklatur komplett'!U521),"-",'Nomenklatur komplett'!U521)</f>
        <v>-</v>
      </c>
    </row>
    <row r="522" spans="1:13" x14ac:dyDescent="0.2">
      <c r="A522" s="161">
        <f>IF(ISBLANK('Nomenklatur komplett'!V522),"-",'Nomenklatur komplett'!V522)</f>
        <v>26410000</v>
      </c>
      <c r="B522" s="188" t="str">
        <f>IF(ISBLANK('Nomenklatur komplett'!W522),"-",'Nomenklatur komplett'!W522)</f>
        <v>Keramiker/in EFZ</v>
      </c>
      <c r="C522" s="189">
        <f>IF(ISBLANK('Nomenklatur komplett'!X522),"-",'Nomenklatur komplett'!X522)</f>
        <v>14</v>
      </c>
      <c r="D522" s="189">
        <f>IF(ISBLANK('Nomenklatur komplett'!Y522),"-",'Nomenklatur komplett'!Y522)</f>
        <v>65</v>
      </c>
      <c r="E522" s="189">
        <f>IF(ISBLANK('Nomenklatur komplett'!Z522),"-",'Nomenklatur komplett'!Z522)</f>
        <v>1</v>
      </c>
      <c r="F522" s="189">
        <f>IF(ISBLANK('Nomenklatur komplett'!AA522),"-",'Nomenklatur komplett'!AA522)</f>
        <v>4</v>
      </c>
      <c r="G522" s="190">
        <f>IF(ISBLANK('Nomenklatur komplett'!AB522),"-",'Nomenklatur komplett'!AB522)</f>
        <v>0</v>
      </c>
      <c r="H522" s="190">
        <f>IF(ISBLANK('Nomenklatur komplett'!AC522),"-",'Nomenklatur komplett'!AC522)</f>
        <v>0</v>
      </c>
      <c r="L522" s="161" t="str">
        <f>IF(ISBLANK('Nomenklatur komplett'!T522),"-",'Nomenklatur komplett'!T522)</f>
        <v>-</v>
      </c>
      <c r="M522" s="162" t="str">
        <f>IF(ISBLANK('Nomenklatur komplett'!U522),"-",'Nomenklatur komplett'!U522)</f>
        <v>-</v>
      </c>
    </row>
    <row r="523" spans="1:13" x14ac:dyDescent="0.2">
      <c r="A523" s="161">
        <f>IF(ISBLANK('Nomenklatur komplett'!V523),"-",'Nomenklatur komplett'!V523)</f>
        <v>35310000</v>
      </c>
      <c r="B523" s="188" t="str">
        <f>IF(ISBLANK('Nomenklatur komplett'!W523),"-",'Nomenklatur komplett'!W523)</f>
        <v>Klavierbauer/in EFZ</v>
      </c>
      <c r="C523" s="189">
        <f>IF(ISBLANK('Nomenklatur komplett'!X523),"-",'Nomenklatur komplett'!X523)</f>
        <v>14</v>
      </c>
      <c r="D523" s="189">
        <f>IF(ISBLANK('Nomenklatur komplett'!Y523),"-",'Nomenklatur komplett'!Y523)</f>
        <v>65</v>
      </c>
      <c r="E523" s="189">
        <f>IF(ISBLANK('Nomenklatur komplett'!Z523),"-",'Nomenklatur komplett'!Z523)</f>
        <v>1</v>
      </c>
      <c r="F523" s="189">
        <f>IF(ISBLANK('Nomenklatur komplett'!AA523),"-",'Nomenklatur komplett'!AA523)</f>
        <v>4</v>
      </c>
      <c r="G523" s="190">
        <f>IF(ISBLANK('Nomenklatur komplett'!AB523),"-",'Nomenklatur komplett'!AB523)</f>
        <v>0</v>
      </c>
      <c r="H523" s="190">
        <f>IF(ISBLANK('Nomenklatur komplett'!AC523),"-",'Nomenklatur komplett'!AC523)</f>
        <v>0</v>
      </c>
      <c r="L523" s="161" t="str">
        <f>IF(ISBLANK('Nomenklatur komplett'!T523),"-",'Nomenklatur komplett'!T523)</f>
        <v>-</v>
      </c>
      <c r="M523" s="162" t="str">
        <f>IF(ISBLANK('Nomenklatur komplett'!U523),"-",'Nomenklatur komplett'!U523)</f>
        <v>-</v>
      </c>
    </row>
    <row r="524" spans="1:13" x14ac:dyDescent="0.2">
      <c r="A524" s="161">
        <f>IF(ISBLANK('Nomenklatur komplett'!V524),"-",'Nomenklatur komplett'!V524)</f>
        <v>27880000</v>
      </c>
      <c r="B524" s="188" t="str">
        <f>IF(ISBLANK('Nomenklatur komplett'!W524),"-",'Nomenklatur komplett'!W524)</f>
        <v>Kleinmotorrad- und Fahrradmechaniker/in EFZ</v>
      </c>
      <c r="C524" s="189">
        <f>IF(ISBLANK('Nomenklatur komplett'!X524),"-",'Nomenklatur komplett'!X524)</f>
        <v>14</v>
      </c>
      <c r="D524" s="189">
        <f>IF(ISBLANK('Nomenklatur komplett'!Y524),"-",'Nomenklatur komplett'!Y524)</f>
        <v>65</v>
      </c>
      <c r="E524" s="189">
        <f>IF(ISBLANK('Nomenklatur komplett'!Z524),"-",'Nomenklatur komplett'!Z524)</f>
        <v>1</v>
      </c>
      <c r="F524" s="189">
        <f>IF(ISBLANK('Nomenklatur komplett'!AA524),"-",'Nomenklatur komplett'!AA524)</f>
        <v>3</v>
      </c>
      <c r="G524" s="190">
        <f>IF(ISBLANK('Nomenklatur komplett'!AB524),"-",'Nomenklatur komplett'!AB524)</f>
        <v>0</v>
      </c>
      <c r="H524" s="190">
        <f>IF(ISBLANK('Nomenklatur komplett'!AC524),"-",'Nomenklatur komplett'!AC524)</f>
        <v>0</v>
      </c>
      <c r="L524" s="161" t="str">
        <f>IF(ISBLANK('Nomenklatur komplett'!T524),"-",'Nomenklatur komplett'!T524)</f>
        <v>-</v>
      </c>
      <c r="M524" s="162" t="str">
        <f>IF(ISBLANK('Nomenklatur komplett'!U524),"-",'Nomenklatur komplett'!U524)</f>
        <v>-</v>
      </c>
    </row>
    <row r="525" spans="1:13" x14ac:dyDescent="0.2">
      <c r="A525" s="161">
        <f>IF(ISBLANK('Nomenklatur komplett'!V525),"-",'Nomenklatur komplett'!V525)</f>
        <v>42340000</v>
      </c>
      <c r="B525" s="188" t="str">
        <f>IF(ISBLANK('Nomenklatur komplett'!W525),"-",'Nomenklatur komplett'!W525)</f>
        <v>Koch/Köchin EFZ</v>
      </c>
      <c r="C525" s="189">
        <f>IF(ISBLANK('Nomenklatur komplett'!X525),"-",'Nomenklatur komplett'!X525)</f>
        <v>14</v>
      </c>
      <c r="D525" s="189">
        <f>IF(ISBLANK('Nomenklatur komplett'!Y525),"-",'Nomenklatur komplett'!Y525)</f>
        <v>65</v>
      </c>
      <c r="E525" s="189">
        <f>IF(ISBLANK('Nomenklatur komplett'!Z525),"-",'Nomenklatur komplett'!Z525)</f>
        <v>1</v>
      </c>
      <c r="F525" s="189">
        <f>IF(ISBLANK('Nomenklatur komplett'!AA525),"-",'Nomenklatur komplett'!AA525)</f>
        <v>3</v>
      </c>
      <c r="G525" s="190">
        <f>IF(ISBLANK('Nomenklatur komplett'!AB525),"-",'Nomenklatur komplett'!AB525)</f>
        <v>0</v>
      </c>
      <c r="H525" s="190">
        <f>IF(ISBLANK('Nomenklatur komplett'!AC525),"-",'Nomenklatur komplett'!AC525)</f>
        <v>0</v>
      </c>
      <c r="L525" s="161" t="str">
        <f>IF(ISBLANK('Nomenklatur komplett'!T525),"-",'Nomenklatur komplett'!T525)</f>
        <v>-</v>
      </c>
      <c r="M525" s="162" t="str">
        <f>IF(ISBLANK('Nomenklatur komplett'!U525),"-",'Nomenklatur komplett'!U525)</f>
        <v>-</v>
      </c>
    </row>
    <row r="526" spans="1:13" x14ac:dyDescent="0.2">
      <c r="A526" s="161">
        <f>IF(ISBLANK('Nomenklatur komplett'!V526),"-",'Nomenklatur komplett'!V526)</f>
        <v>48510000</v>
      </c>
      <c r="B526" s="188" t="str">
        <f>IF(ISBLANK('Nomenklatur komplett'!W526),"-",'Nomenklatur komplett'!W526)</f>
        <v>Kommunikation</v>
      </c>
      <c r="C526" s="189">
        <f>IF(ISBLANK('Nomenklatur komplett'!X526),"-",'Nomenklatur komplett'!X526)</f>
        <v>14</v>
      </c>
      <c r="D526" s="189">
        <f>IF(ISBLANK('Nomenklatur komplett'!Y526),"-",'Nomenklatur komplett'!Y526)</f>
        <v>65</v>
      </c>
      <c r="E526" s="189">
        <f>IF(ISBLANK('Nomenklatur komplett'!Z526),"-",'Nomenklatur komplett'!Z526)</f>
        <v>1</v>
      </c>
      <c r="F526" s="189">
        <f>IF(ISBLANK('Nomenklatur komplett'!AA526),"-",'Nomenklatur komplett'!AA526)</f>
        <v>1</v>
      </c>
      <c r="G526" s="190">
        <f>IF(ISBLANK('Nomenklatur komplett'!AB526),"-",'Nomenklatur komplett'!AB526)</f>
        <v>0</v>
      </c>
      <c r="H526" s="190">
        <f>IF(ISBLANK('Nomenklatur komplett'!AC526),"-",'Nomenklatur komplett'!AC526)</f>
        <v>0</v>
      </c>
      <c r="L526" s="161" t="str">
        <f>IF(ISBLANK('Nomenklatur komplett'!T526),"-",'Nomenklatur komplett'!T526)</f>
        <v>-</v>
      </c>
      <c r="M526" s="162" t="str">
        <f>IF(ISBLANK('Nomenklatur komplett'!U526),"-",'Nomenklatur komplett'!U526)</f>
        <v>-</v>
      </c>
    </row>
    <row r="527" spans="1:13" x14ac:dyDescent="0.2">
      <c r="A527" s="161">
        <f>IF(ISBLANK('Nomenklatur komplett'!V527),"-",'Nomenklatur komplett'!V527)</f>
        <v>36535000</v>
      </c>
      <c r="B527" s="188" t="str">
        <f>IF(ISBLANK('Nomenklatur komplett'!W527),"-",'Nomenklatur komplett'!W527)</f>
        <v>Konstrukteur/in EFZ</v>
      </c>
      <c r="C527" s="189">
        <f>IF(ISBLANK('Nomenklatur komplett'!X527),"-",'Nomenklatur komplett'!X527)</f>
        <v>14</v>
      </c>
      <c r="D527" s="189">
        <f>IF(ISBLANK('Nomenklatur komplett'!Y527),"-",'Nomenklatur komplett'!Y527)</f>
        <v>65</v>
      </c>
      <c r="E527" s="189">
        <f>IF(ISBLANK('Nomenklatur komplett'!Z527),"-",'Nomenklatur komplett'!Z527)</f>
        <v>1</v>
      </c>
      <c r="F527" s="189">
        <f>IF(ISBLANK('Nomenklatur komplett'!AA527),"-",'Nomenklatur komplett'!AA527)</f>
        <v>4</v>
      </c>
      <c r="G527" s="190">
        <f>IF(ISBLANK('Nomenklatur komplett'!AB527),"-",'Nomenklatur komplett'!AB527)</f>
        <v>0</v>
      </c>
      <c r="H527" s="190">
        <f>IF(ISBLANK('Nomenklatur komplett'!AC527),"-",'Nomenklatur komplett'!AC527)</f>
        <v>0</v>
      </c>
      <c r="L527" s="161" t="str">
        <f>IF(ISBLANK('Nomenklatur komplett'!T527),"-",'Nomenklatur komplett'!T527)</f>
        <v>-</v>
      </c>
      <c r="M527" s="162" t="str">
        <f>IF(ISBLANK('Nomenklatur komplett'!U527),"-",'Nomenklatur komplett'!U527)</f>
        <v>-</v>
      </c>
    </row>
    <row r="528" spans="1:13" x14ac:dyDescent="0.2">
      <c r="A528" s="161">
        <f>IF(ISBLANK('Nomenklatur komplett'!V528),"-",'Nomenklatur komplett'!V528)</f>
        <v>35360000</v>
      </c>
      <c r="B528" s="188" t="str">
        <f>IF(ISBLANK('Nomenklatur komplett'!W528),"-",'Nomenklatur komplett'!W528)</f>
        <v>Korb- und Flechtwerkgestalter/in EFZ</v>
      </c>
      <c r="C528" s="189">
        <f>IF(ISBLANK('Nomenklatur komplett'!X528),"-",'Nomenklatur komplett'!X528)</f>
        <v>14</v>
      </c>
      <c r="D528" s="189">
        <f>IF(ISBLANK('Nomenklatur komplett'!Y528),"-",'Nomenklatur komplett'!Y528)</f>
        <v>65</v>
      </c>
      <c r="E528" s="189">
        <f>IF(ISBLANK('Nomenklatur komplett'!Z528),"-",'Nomenklatur komplett'!Z528)</f>
        <v>1</v>
      </c>
      <c r="F528" s="189">
        <f>IF(ISBLANK('Nomenklatur komplett'!AA528),"-",'Nomenklatur komplett'!AA528)</f>
        <v>3</v>
      </c>
      <c r="G528" s="190">
        <f>IF(ISBLANK('Nomenklatur komplett'!AB528),"-",'Nomenklatur komplett'!AB528)</f>
        <v>0</v>
      </c>
      <c r="H528" s="190">
        <f>IF(ISBLANK('Nomenklatur komplett'!AC528),"-",'Nomenklatur komplett'!AC528)</f>
        <v>0</v>
      </c>
      <c r="L528" s="161" t="str">
        <f>IF(ISBLANK('Nomenklatur komplett'!T528),"-",'Nomenklatur komplett'!T528)</f>
        <v>-</v>
      </c>
      <c r="M528" s="162" t="str">
        <f>IF(ISBLANK('Nomenklatur komplett'!U528),"-",'Nomenklatur komplett'!U528)</f>
        <v>-</v>
      </c>
    </row>
    <row r="529" spans="1:13" x14ac:dyDescent="0.2">
      <c r="A529" s="161">
        <f>IF(ISBLANK('Nomenklatur komplett'!V529),"-",'Nomenklatur komplett'!V529)</f>
        <v>44260000</v>
      </c>
      <c r="B529" s="188" t="str">
        <f>IF(ISBLANK('Nomenklatur komplett'!W529),"-",'Nomenklatur komplett'!W529)</f>
        <v>Kosmetiker/in EFZ</v>
      </c>
      <c r="C529" s="189">
        <f>IF(ISBLANK('Nomenklatur komplett'!X529),"-",'Nomenklatur komplett'!X529)</f>
        <v>14</v>
      </c>
      <c r="D529" s="189">
        <f>IF(ISBLANK('Nomenklatur komplett'!Y529),"-",'Nomenklatur komplett'!Y529)</f>
        <v>65</v>
      </c>
      <c r="E529" s="189">
        <f>IF(ISBLANK('Nomenklatur komplett'!Z529),"-",'Nomenklatur komplett'!Z529)</f>
        <v>1</v>
      </c>
      <c r="F529" s="189">
        <f>IF(ISBLANK('Nomenklatur komplett'!AA529),"-",'Nomenklatur komplett'!AA529)</f>
        <v>3</v>
      </c>
      <c r="G529" s="190">
        <f>IF(ISBLANK('Nomenklatur komplett'!AB529),"-",'Nomenklatur komplett'!AB529)</f>
        <v>0</v>
      </c>
      <c r="H529" s="190">
        <f>IF(ISBLANK('Nomenklatur komplett'!AC529),"-",'Nomenklatur komplett'!AC529)</f>
        <v>0</v>
      </c>
      <c r="L529" s="161" t="str">
        <f>IF(ISBLANK('Nomenklatur komplett'!T529),"-",'Nomenklatur komplett'!T529)</f>
        <v>-</v>
      </c>
      <c r="M529" s="162" t="str">
        <f>IF(ISBLANK('Nomenklatur komplett'!U529),"-",'Nomenklatur komplett'!U529)</f>
        <v>-</v>
      </c>
    </row>
    <row r="530" spans="1:13" x14ac:dyDescent="0.2">
      <c r="A530" s="161">
        <f>IF(ISBLANK('Nomenklatur komplett'!V530),"-",'Nomenklatur komplett'!V530)</f>
        <v>25110005</v>
      </c>
      <c r="B530" s="188" t="str">
        <f>IF(ISBLANK('Nomenklatur komplett'!W530),"-",'Nomenklatur komplett'!W530)</f>
        <v>Kunststofftechnologe/-technologin EFZ - Bearbeiten von Halbzeug/Thermoformen</v>
      </c>
      <c r="C530" s="189">
        <f>IF(ISBLANK('Nomenklatur komplett'!X530),"-",'Nomenklatur komplett'!X530)</f>
        <v>14</v>
      </c>
      <c r="D530" s="189">
        <f>IF(ISBLANK('Nomenklatur komplett'!Y530),"-",'Nomenklatur komplett'!Y530)</f>
        <v>65</v>
      </c>
      <c r="E530" s="189">
        <f>IF(ISBLANK('Nomenklatur komplett'!Z530),"-",'Nomenklatur komplett'!Z530)</f>
        <v>1</v>
      </c>
      <c r="F530" s="189">
        <f>IF(ISBLANK('Nomenklatur komplett'!AA530),"-",'Nomenklatur komplett'!AA530)</f>
        <v>4</v>
      </c>
      <c r="G530" s="190">
        <f>IF(ISBLANK('Nomenklatur komplett'!AB530),"-",'Nomenklatur komplett'!AB530)</f>
        <v>0</v>
      </c>
      <c r="H530" s="190">
        <f>IF(ISBLANK('Nomenklatur komplett'!AC530),"-",'Nomenklatur komplett'!AC530)</f>
        <v>0</v>
      </c>
      <c r="L530" s="161" t="str">
        <f>IF(ISBLANK('Nomenklatur komplett'!T530),"-",'Nomenklatur komplett'!T530)</f>
        <v>-</v>
      </c>
      <c r="M530" s="162" t="str">
        <f>IF(ISBLANK('Nomenklatur komplett'!U530),"-",'Nomenklatur komplett'!U530)</f>
        <v>-</v>
      </c>
    </row>
    <row r="531" spans="1:13" x14ac:dyDescent="0.2">
      <c r="A531" s="161">
        <f>IF(ISBLANK('Nomenklatur komplett'!V531),"-",'Nomenklatur komplett'!V531)</f>
        <v>25110002</v>
      </c>
      <c r="B531" s="188" t="str">
        <f>IF(ISBLANK('Nomenklatur komplett'!W531),"-",'Nomenklatur komplett'!W531)</f>
        <v>Kunststofftechnologe/-technologin EFZ - Extrudieren</v>
      </c>
      <c r="C531" s="189">
        <f>IF(ISBLANK('Nomenklatur komplett'!X531),"-",'Nomenklatur komplett'!X531)</f>
        <v>14</v>
      </c>
      <c r="D531" s="189">
        <f>IF(ISBLANK('Nomenklatur komplett'!Y531),"-",'Nomenklatur komplett'!Y531)</f>
        <v>65</v>
      </c>
      <c r="E531" s="189">
        <f>IF(ISBLANK('Nomenklatur komplett'!Z531),"-",'Nomenklatur komplett'!Z531)</f>
        <v>1</v>
      </c>
      <c r="F531" s="189">
        <f>IF(ISBLANK('Nomenklatur komplett'!AA531),"-",'Nomenklatur komplett'!AA531)</f>
        <v>4</v>
      </c>
      <c r="G531" s="190">
        <f>IF(ISBLANK('Nomenklatur komplett'!AB531),"-",'Nomenklatur komplett'!AB531)</f>
        <v>0</v>
      </c>
      <c r="H531" s="190">
        <f>IF(ISBLANK('Nomenklatur komplett'!AC531),"-",'Nomenklatur komplett'!AC531)</f>
        <v>0</v>
      </c>
      <c r="L531" s="161" t="str">
        <f>IF(ISBLANK('Nomenklatur komplett'!T531),"-",'Nomenklatur komplett'!T531)</f>
        <v>-</v>
      </c>
      <c r="M531" s="162" t="str">
        <f>IF(ISBLANK('Nomenklatur komplett'!U531),"-",'Nomenklatur komplett'!U531)</f>
        <v>-</v>
      </c>
    </row>
    <row r="532" spans="1:13" x14ac:dyDescent="0.2">
      <c r="A532" s="161">
        <f>IF(ISBLANK('Nomenklatur komplett'!V532),"-",'Nomenklatur komplett'!V532)</f>
        <v>25110003</v>
      </c>
      <c r="B532" s="188" t="str">
        <f>IF(ISBLANK('Nomenklatur komplett'!W532),"-",'Nomenklatur komplett'!W532)</f>
        <v>Kunststofftechnologe/-technologin EFZ - Herstellen von Flächengebilden</v>
      </c>
      <c r="C532" s="189">
        <f>IF(ISBLANK('Nomenklatur komplett'!X532),"-",'Nomenklatur komplett'!X532)</f>
        <v>14</v>
      </c>
      <c r="D532" s="189">
        <f>IF(ISBLANK('Nomenklatur komplett'!Y532),"-",'Nomenklatur komplett'!Y532)</f>
        <v>65</v>
      </c>
      <c r="E532" s="189">
        <f>IF(ISBLANK('Nomenklatur komplett'!Z532),"-",'Nomenklatur komplett'!Z532)</f>
        <v>1</v>
      </c>
      <c r="F532" s="189">
        <f>IF(ISBLANK('Nomenklatur komplett'!AA532),"-",'Nomenklatur komplett'!AA532)</f>
        <v>4</v>
      </c>
      <c r="G532" s="190">
        <f>IF(ISBLANK('Nomenklatur komplett'!AB532),"-",'Nomenklatur komplett'!AB532)</f>
        <v>0</v>
      </c>
      <c r="H532" s="190">
        <f>IF(ISBLANK('Nomenklatur komplett'!AC532),"-",'Nomenklatur komplett'!AC532)</f>
        <v>0</v>
      </c>
      <c r="L532" s="161" t="str">
        <f>IF(ISBLANK('Nomenklatur komplett'!T532),"-",'Nomenklatur komplett'!T532)</f>
        <v>-</v>
      </c>
      <c r="M532" s="162" t="str">
        <f>IF(ISBLANK('Nomenklatur komplett'!U532),"-",'Nomenklatur komplett'!U532)</f>
        <v>-</v>
      </c>
    </row>
    <row r="533" spans="1:13" x14ac:dyDescent="0.2">
      <c r="A533" s="161">
        <f>IF(ISBLANK('Nomenklatur komplett'!V533),"-",'Nomenklatur komplett'!V533)</f>
        <v>25110004</v>
      </c>
      <c r="B533" s="188" t="str">
        <f>IF(ISBLANK('Nomenklatur komplett'!W533),"-",'Nomenklatur komplett'!W533)</f>
        <v>Kunststofftechnologe/-technologin EFZ - Herstellen von Verbundteilen</v>
      </c>
      <c r="C533" s="189">
        <f>IF(ISBLANK('Nomenklatur komplett'!X533),"-",'Nomenklatur komplett'!X533)</f>
        <v>14</v>
      </c>
      <c r="D533" s="189">
        <f>IF(ISBLANK('Nomenklatur komplett'!Y533),"-",'Nomenklatur komplett'!Y533)</f>
        <v>65</v>
      </c>
      <c r="E533" s="189">
        <f>IF(ISBLANK('Nomenklatur komplett'!Z533),"-",'Nomenklatur komplett'!Z533)</f>
        <v>1</v>
      </c>
      <c r="F533" s="189">
        <f>IF(ISBLANK('Nomenklatur komplett'!AA533),"-",'Nomenklatur komplett'!AA533)</f>
        <v>4</v>
      </c>
      <c r="G533" s="190">
        <f>IF(ISBLANK('Nomenklatur komplett'!AB533),"-",'Nomenklatur komplett'!AB533)</f>
        <v>0</v>
      </c>
      <c r="H533" s="190">
        <f>IF(ISBLANK('Nomenklatur komplett'!AC533),"-",'Nomenklatur komplett'!AC533)</f>
        <v>0</v>
      </c>
      <c r="L533" s="161" t="str">
        <f>IF(ISBLANK('Nomenklatur komplett'!T533),"-",'Nomenklatur komplett'!T533)</f>
        <v>-</v>
      </c>
      <c r="M533" s="162" t="str">
        <f>IF(ISBLANK('Nomenklatur komplett'!U533),"-",'Nomenklatur komplett'!U533)</f>
        <v>-</v>
      </c>
    </row>
    <row r="534" spans="1:13" x14ac:dyDescent="0.2">
      <c r="A534" s="161">
        <f>IF(ISBLANK('Nomenklatur komplett'!V534),"-",'Nomenklatur komplett'!V534)</f>
        <v>25110000</v>
      </c>
      <c r="B534" s="188" t="str">
        <f>IF(ISBLANK('Nomenklatur komplett'!W534),"-",'Nomenklatur komplett'!W534)</f>
        <v>Kunststofftechnologe/-technologin EFZ - Ohne nähere Angaben</v>
      </c>
      <c r="C534" s="189">
        <f>IF(ISBLANK('Nomenklatur komplett'!X534),"-",'Nomenklatur komplett'!X534)</f>
        <v>14</v>
      </c>
      <c r="D534" s="189">
        <f>IF(ISBLANK('Nomenklatur komplett'!Y534),"-",'Nomenklatur komplett'!Y534)</f>
        <v>65</v>
      </c>
      <c r="E534" s="189">
        <f>IF(ISBLANK('Nomenklatur komplett'!Z534),"-",'Nomenklatur komplett'!Z534)</f>
        <v>1</v>
      </c>
      <c r="F534" s="189">
        <f>IF(ISBLANK('Nomenklatur komplett'!AA534),"-",'Nomenklatur komplett'!AA534)</f>
        <v>4</v>
      </c>
      <c r="G534" s="190">
        <f>IF(ISBLANK('Nomenklatur komplett'!AB534),"-",'Nomenklatur komplett'!AB534)</f>
        <v>0</v>
      </c>
      <c r="H534" s="190">
        <f>IF(ISBLANK('Nomenklatur komplett'!AC534),"-",'Nomenklatur komplett'!AC534)</f>
        <v>0</v>
      </c>
      <c r="L534" s="161" t="str">
        <f>IF(ISBLANK('Nomenklatur komplett'!T534),"-",'Nomenklatur komplett'!T534)</f>
        <v>-</v>
      </c>
      <c r="M534" s="162" t="str">
        <f>IF(ISBLANK('Nomenklatur komplett'!U534),"-",'Nomenklatur komplett'!U534)</f>
        <v>-</v>
      </c>
    </row>
    <row r="535" spans="1:13" x14ac:dyDescent="0.2">
      <c r="A535" s="161">
        <f>IF(ISBLANK('Nomenklatur komplett'!V535),"-",'Nomenklatur komplett'!V535)</f>
        <v>25110001</v>
      </c>
      <c r="B535" s="188" t="str">
        <f>IF(ISBLANK('Nomenklatur komplett'!W535),"-",'Nomenklatur komplett'!W535)</f>
        <v>Kunststofftechnologe/-technologin EFZ - Spritzgiessen/Pressen</v>
      </c>
      <c r="C535" s="189">
        <f>IF(ISBLANK('Nomenklatur komplett'!X535),"-",'Nomenklatur komplett'!X535)</f>
        <v>14</v>
      </c>
      <c r="D535" s="189">
        <f>IF(ISBLANK('Nomenklatur komplett'!Y535),"-",'Nomenklatur komplett'!Y535)</f>
        <v>65</v>
      </c>
      <c r="E535" s="189">
        <f>IF(ISBLANK('Nomenklatur komplett'!Z535),"-",'Nomenklatur komplett'!Z535)</f>
        <v>1</v>
      </c>
      <c r="F535" s="189">
        <f>IF(ISBLANK('Nomenklatur komplett'!AA535),"-",'Nomenklatur komplett'!AA535)</f>
        <v>4</v>
      </c>
      <c r="G535" s="190">
        <f>IF(ISBLANK('Nomenklatur komplett'!AB535),"-",'Nomenklatur komplett'!AB535)</f>
        <v>0</v>
      </c>
      <c r="H535" s="190">
        <f>IF(ISBLANK('Nomenklatur komplett'!AC535),"-",'Nomenklatur komplett'!AC535)</f>
        <v>0</v>
      </c>
      <c r="L535" s="161" t="str">
        <f>IF(ISBLANK('Nomenklatur komplett'!T535),"-",'Nomenklatur komplett'!T535)</f>
        <v>-</v>
      </c>
      <c r="M535" s="162" t="str">
        <f>IF(ISBLANK('Nomenklatur komplett'!U535),"-",'Nomenklatur komplett'!U535)</f>
        <v>-</v>
      </c>
    </row>
    <row r="536" spans="1:13" x14ac:dyDescent="0.2">
      <c r="A536" s="161">
        <f>IF(ISBLANK('Nomenklatur komplett'!V536),"-",'Nomenklatur komplett'!V536)</f>
        <v>25120000</v>
      </c>
      <c r="B536" s="188" t="str">
        <f>IF(ISBLANK('Nomenklatur komplett'!W536),"-",'Nomenklatur komplett'!W536)</f>
        <v>Kunststoffverarbeiter/in EBA</v>
      </c>
      <c r="C536" s="189">
        <f>IF(ISBLANK('Nomenklatur komplett'!X536),"-",'Nomenklatur komplett'!X536)</f>
        <v>14</v>
      </c>
      <c r="D536" s="189">
        <f>IF(ISBLANK('Nomenklatur komplett'!Y536),"-",'Nomenklatur komplett'!Y536)</f>
        <v>65</v>
      </c>
      <c r="E536" s="189">
        <f>IF(ISBLANK('Nomenklatur komplett'!Z536),"-",'Nomenklatur komplett'!Z536)</f>
        <v>1</v>
      </c>
      <c r="F536" s="189">
        <f>IF(ISBLANK('Nomenklatur komplett'!AA536),"-",'Nomenklatur komplett'!AA536)</f>
        <v>2</v>
      </c>
      <c r="G536" s="190">
        <f>IF(ISBLANK('Nomenklatur komplett'!AB536),"-",'Nomenklatur komplett'!AB536)</f>
        <v>0</v>
      </c>
      <c r="H536" s="190">
        <f>IF(ISBLANK('Nomenklatur komplett'!AC536),"-",'Nomenklatur komplett'!AC536)</f>
        <v>0</v>
      </c>
      <c r="L536" s="161" t="str">
        <f>IF(ISBLANK('Nomenklatur komplett'!T536),"-",'Nomenklatur komplett'!T536)</f>
        <v>-</v>
      </c>
      <c r="M536" s="162" t="str">
        <f>IF(ISBLANK('Nomenklatur komplett'!U536),"-",'Nomenklatur komplett'!U536)</f>
        <v>-</v>
      </c>
    </row>
    <row r="537" spans="1:13" x14ac:dyDescent="0.2">
      <c r="A537" s="161">
        <f>IF(ISBLANK('Nomenklatur komplett'!V537),"-",'Nomenklatur komplett'!V537)</f>
        <v>28790000</v>
      </c>
      <c r="B537" s="188" t="str">
        <f>IF(ISBLANK('Nomenklatur komplett'!W537),"-",'Nomenklatur komplett'!W537)</f>
        <v>Kältemontage-Praktiker/in EBA</v>
      </c>
      <c r="C537" s="189">
        <f>IF(ISBLANK('Nomenklatur komplett'!X537),"-",'Nomenklatur komplett'!X537)</f>
        <v>14</v>
      </c>
      <c r="D537" s="189">
        <f>IF(ISBLANK('Nomenklatur komplett'!Y537),"-",'Nomenklatur komplett'!Y537)</f>
        <v>65</v>
      </c>
      <c r="E537" s="189">
        <f>IF(ISBLANK('Nomenklatur komplett'!Z537),"-",'Nomenklatur komplett'!Z537)</f>
        <v>1</v>
      </c>
      <c r="F537" s="189">
        <f>IF(ISBLANK('Nomenklatur komplett'!AA537),"-",'Nomenklatur komplett'!AA537)</f>
        <v>2</v>
      </c>
      <c r="G537" s="190">
        <f>IF(ISBLANK('Nomenklatur komplett'!AB537),"-",'Nomenklatur komplett'!AB537)</f>
        <v>0</v>
      </c>
      <c r="H537" s="190">
        <f>IF(ISBLANK('Nomenklatur komplett'!AC537),"-",'Nomenklatur komplett'!AC537)</f>
        <v>0</v>
      </c>
      <c r="L537" s="161" t="str">
        <f>IF(ISBLANK('Nomenklatur komplett'!T537),"-",'Nomenklatur komplett'!T537)</f>
        <v>-</v>
      </c>
      <c r="M537" s="162" t="str">
        <f>IF(ISBLANK('Nomenklatur komplett'!U537),"-",'Nomenklatur komplett'!U537)</f>
        <v>-</v>
      </c>
    </row>
    <row r="538" spans="1:13" x14ac:dyDescent="0.2">
      <c r="A538" s="161">
        <f>IF(ISBLANK('Nomenklatur komplett'!V538),"-",'Nomenklatur komplett'!V538)</f>
        <v>28820000</v>
      </c>
      <c r="B538" s="188" t="str">
        <f>IF(ISBLANK('Nomenklatur komplett'!W538),"-",'Nomenklatur komplett'!W538)</f>
        <v>Kältesystem-Monteur/in EFZ</v>
      </c>
      <c r="C538" s="189">
        <f>IF(ISBLANK('Nomenklatur komplett'!X538),"-",'Nomenklatur komplett'!X538)</f>
        <v>14</v>
      </c>
      <c r="D538" s="189">
        <f>IF(ISBLANK('Nomenklatur komplett'!Y538),"-",'Nomenklatur komplett'!Y538)</f>
        <v>65</v>
      </c>
      <c r="E538" s="189">
        <f>IF(ISBLANK('Nomenklatur komplett'!Z538),"-",'Nomenklatur komplett'!Z538)</f>
        <v>1</v>
      </c>
      <c r="F538" s="189">
        <f>IF(ISBLANK('Nomenklatur komplett'!AA538),"-",'Nomenklatur komplett'!AA538)</f>
        <v>4</v>
      </c>
      <c r="G538" s="190">
        <f>IF(ISBLANK('Nomenklatur komplett'!AB538),"-",'Nomenklatur komplett'!AB538)</f>
        <v>0</v>
      </c>
      <c r="H538" s="190">
        <f>IF(ISBLANK('Nomenklatur komplett'!AC538),"-",'Nomenklatur komplett'!AC538)</f>
        <v>0</v>
      </c>
      <c r="L538" s="161" t="str">
        <f>IF(ISBLANK('Nomenklatur komplett'!T538),"-",'Nomenklatur komplett'!T538)</f>
        <v>-</v>
      </c>
      <c r="M538" s="162" t="str">
        <f>IF(ISBLANK('Nomenklatur komplett'!U538),"-",'Nomenklatur komplett'!U538)</f>
        <v>-</v>
      </c>
    </row>
    <row r="539" spans="1:13" x14ac:dyDescent="0.2">
      <c r="A539" s="161">
        <f>IF(ISBLANK('Nomenklatur komplett'!V539),"-",'Nomenklatur komplett'!V539)</f>
        <v>28830000</v>
      </c>
      <c r="B539" s="188" t="str">
        <f>IF(ISBLANK('Nomenklatur komplett'!W539),"-",'Nomenklatur komplett'!W539)</f>
        <v>Kältesystem-Planer/in EFZ</v>
      </c>
      <c r="C539" s="189">
        <f>IF(ISBLANK('Nomenklatur komplett'!X539),"-",'Nomenklatur komplett'!X539)</f>
        <v>14</v>
      </c>
      <c r="D539" s="189">
        <f>IF(ISBLANK('Nomenklatur komplett'!Y539),"-",'Nomenklatur komplett'!Y539)</f>
        <v>65</v>
      </c>
      <c r="E539" s="189">
        <f>IF(ISBLANK('Nomenklatur komplett'!Z539),"-",'Nomenklatur komplett'!Z539)</f>
        <v>1</v>
      </c>
      <c r="F539" s="189">
        <f>IF(ISBLANK('Nomenklatur komplett'!AA539),"-",'Nomenklatur komplett'!AA539)</f>
        <v>4</v>
      </c>
      <c r="G539" s="190">
        <f>IF(ISBLANK('Nomenklatur komplett'!AB539),"-",'Nomenklatur komplett'!AB539)</f>
        <v>0</v>
      </c>
      <c r="H539" s="190">
        <f>IF(ISBLANK('Nomenklatur komplett'!AC539),"-",'Nomenklatur komplett'!AC539)</f>
        <v>0</v>
      </c>
      <c r="L539" s="161" t="str">
        <f>IF(ISBLANK('Nomenklatur komplett'!T539),"-",'Nomenklatur komplett'!T539)</f>
        <v>-</v>
      </c>
      <c r="M539" s="162" t="str">
        <f>IF(ISBLANK('Nomenklatur komplett'!U539),"-",'Nomenklatur komplett'!U539)</f>
        <v>-</v>
      </c>
    </row>
    <row r="540" spans="1:13" x14ac:dyDescent="0.2">
      <c r="A540" s="161">
        <f>IF(ISBLANK('Nomenklatur komplett'!V540),"-",'Nomenklatur komplett'!V540)</f>
        <v>42360000</v>
      </c>
      <c r="B540" s="188" t="str">
        <f>IF(ISBLANK('Nomenklatur komplett'!W540),"-",'Nomenklatur komplett'!W540)</f>
        <v>Küchenangestellte/r EBA</v>
      </c>
      <c r="C540" s="189">
        <f>IF(ISBLANK('Nomenklatur komplett'!X540),"-",'Nomenklatur komplett'!X540)</f>
        <v>14</v>
      </c>
      <c r="D540" s="189">
        <f>IF(ISBLANK('Nomenklatur komplett'!Y540),"-",'Nomenklatur komplett'!Y540)</f>
        <v>65</v>
      </c>
      <c r="E540" s="189">
        <f>IF(ISBLANK('Nomenklatur komplett'!Z540),"-",'Nomenklatur komplett'!Z540)</f>
        <v>1</v>
      </c>
      <c r="F540" s="189">
        <f>IF(ISBLANK('Nomenklatur komplett'!AA540),"-",'Nomenklatur komplett'!AA540)</f>
        <v>2</v>
      </c>
      <c r="G540" s="190">
        <f>IF(ISBLANK('Nomenklatur komplett'!AB540),"-",'Nomenklatur komplett'!AB540)</f>
        <v>0</v>
      </c>
      <c r="H540" s="190">
        <f>IF(ISBLANK('Nomenklatur komplett'!AC540),"-",'Nomenklatur komplett'!AC540)</f>
        <v>0</v>
      </c>
      <c r="L540" s="161" t="str">
        <f>IF(ISBLANK('Nomenklatur komplett'!T540),"-",'Nomenklatur komplett'!T540)</f>
        <v>-</v>
      </c>
      <c r="M540" s="162" t="str">
        <f>IF(ISBLANK('Nomenklatur komplett'!U540),"-",'Nomenklatur komplett'!U540)</f>
        <v>-</v>
      </c>
    </row>
    <row r="541" spans="1:13" x14ac:dyDescent="0.2">
      <c r="A541" s="161">
        <f>IF(ISBLANK('Nomenklatur komplett'!V541),"-",'Nomenklatur komplett'!V541)</f>
        <v>19160000</v>
      </c>
      <c r="B541" s="188" t="str">
        <f>IF(ISBLANK('Nomenklatur komplett'!W541),"-",'Nomenklatur komplett'!W541)</f>
        <v>Küfer/in EFZ</v>
      </c>
      <c r="C541" s="189">
        <f>IF(ISBLANK('Nomenklatur komplett'!X541),"-",'Nomenklatur komplett'!X541)</f>
        <v>14</v>
      </c>
      <c r="D541" s="189">
        <f>IF(ISBLANK('Nomenklatur komplett'!Y541),"-",'Nomenklatur komplett'!Y541)</f>
        <v>65</v>
      </c>
      <c r="E541" s="189">
        <f>IF(ISBLANK('Nomenklatur komplett'!Z541),"-",'Nomenklatur komplett'!Z541)</f>
        <v>1</v>
      </c>
      <c r="F541" s="189">
        <f>IF(ISBLANK('Nomenklatur komplett'!AA541),"-",'Nomenklatur komplett'!AA541)</f>
        <v>3</v>
      </c>
      <c r="G541" s="190">
        <f>IF(ISBLANK('Nomenklatur komplett'!AB541),"-",'Nomenklatur komplett'!AB541)</f>
        <v>0</v>
      </c>
      <c r="H541" s="190">
        <f>IF(ISBLANK('Nomenklatur komplett'!AC541),"-",'Nomenklatur komplett'!AC541)</f>
        <v>0</v>
      </c>
      <c r="L541" s="161" t="str">
        <f>IF(ISBLANK('Nomenklatur komplett'!T541),"-",'Nomenklatur komplett'!T541)</f>
        <v>-</v>
      </c>
      <c r="M541" s="162" t="str">
        <f>IF(ISBLANK('Nomenklatur komplett'!U541),"-",'Nomenklatur komplett'!U541)</f>
        <v>-</v>
      </c>
    </row>
    <row r="542" spans="1:13" x14ac:dyDescent="0.2">
      <c r="A542" s="161">
        <f>IF(ISBLANK('Nomenklatur komplett'!V542),"-",'Nomenklatur komplett'!V542)</f>
        <v>48350000</v>
      </c>
      <c r="B542" s="188" t="str">
        <f>IF(ISBLANK('Nomenklatur komplett'!W542),"-",'Nomenklatur komplett'!W542)</f>
        <v>Künstler/in</v>
      </c>
      <c r="C542" s="189">
        <f>IF(ISBLANK('Nomenklatur komplett'!X542),"-",'Nomenklatur komplett'!X542)</f>
        <v>14</v>
      </c>
      <c r="D542" s="189">
        <f>IF(ISBLANK('Nomenklatur komplett'!Y542),"-",'Nomenklatur komplett'!Y542)</f>
        <v>65</v>
      </c>
      <c r="E542" s="189">
        <f>IF(ISBLANK('Nomenklatur komplett'!Z542),"-",'Nomenklatur komplett'!Z542)</f>
        <v>1</v>
      </c>
      <c r="F542" s="189">
        <f>IF(ISBLANK('Nomenklatur komplett'!AA542),"-",'Nomenklatur komplett'!AA542)</f>
        <v>4</v>
      </c>
      <c r="G542" s="190">
        <f>IF(ISBLANK('Nomenklatur komplett'!AB542),"-",'Nomenklatur komplett'!AB542)</f>
        <v>0</v>
      </c>
      <c r="H542" s="190">
        <f>IF(ISBLANK('Nomenklatur komplett'!AC542),"-",'Nomenklatur komplett'!AC542)</f>
        <v>0</v>
      </c>
      <c r="L542" s="161" t="str">
        <f>IF(ISBLANK('Nomenklatur komplett'!T542),"-",'Nomenklatur komplett'!T542)</f>
        <v>-</v>
      </c>
      <c r="M542" s="162" t="str">
        <f>IF(ISBLANK('Nomenklatur komplett'!U542),"-",'Nomenklatur komplett'!U542)</f>
        <v>-</v>
      </c>
    </row>
    <row r="543" spans="1:13" x14ac:dyDescent="0.2">
      <c r="A543" s="161">
        <f>IF(ISBLANK('Nomenklatur komplett'!V543),"-",'Nomenklatur komplett'!V543)</f>
        <v>36210001</v>
      </c>
      <c r="B543" s="188" t="str">
        <f>IF(ISBLANK('Nomenklatur komplett'!W543),"-",'Nomenklatur komplett'!W543)</f>
        <v>Laborant/in EFZ - Biologie</v>
      </c>
      <c r="C543" s="189">
        <f>IF(ISBLANK('Nomenklatur komplett'!X543),"-",'Nomenklatur komplett'!X543)</f>
        <v>14</v>
      </c>
      <c r="D543" s="189">
        <f>IF(ISBLANK('Nomenklatur komplett'!Y543),"-",'Nomenklatur komplett'!Y543)</f>
        <v>65</v>
      </c>
      <c r="E543" s="189">
        <f>IF(ISBLANK('Nomenklatur komplett'!Z543),"-",'Nomenklatur komplett'!Z543)</f>
        <v>1</v>
      </c>
      <c r="F543" s="189">
        <f>IF(ISBLANK('Nomenklatur komplett'!AA543),"-",'Nomenklatur komplett'!AA543)</f>
        <v>3</v>
      </c>
      <c r="G543" s="190">
        <f>IF(ISBLANK('Nomenklatur komplett'!AB543),"-",'Nomenklatur komplett'!AB543)</f>
        <v>0</v>
      </c>
      <c r="H543" s="190">
        <f>IF(ISBLANK('Nomenklatur komplett'!AC543),"-",'Nomenklatur komplett'!AC543)</f>
        <v>0</v>
      </c>
      <c r="L543" s="161" t="str">
        <f>IF(ISBLANK('Nomenklatur komplett'!T543),"-",'Nomenklatur komplett'!T543)</f>
        <v>-</v>
      </c>
      <c r="M543" s="162" t="str">
        <f>IF(ISBLANK('Nomenklatur komplett'!U543),"-",'Nomenklatur komplett'!U543)</f>
        <v>-</v>
      </c>
    </row>
    <row r="544" spans="1:13" x14ac:dyDescent="0.2">
      <c r="A544" s="161">
        <f>IF(ISBLANK('Nomenklatur komplett'!V544),"-",'Nomenklatur komplett'!V544)</f>
        <v>36210002</v>
      </c>
      <c r="B544" s="188" t="str">
        <f>IF(ISBLANK('Nomenklatur komplett'!W544),"-",'Nomenklatur komplett'!W544)</f>
        <v>Laborant/in EFZ - Chemie</v>
      </c>
      <c r="C544" s="189">
        <f>IF(ISBLANK('Nomenklatur komplett'!X544),"-",'Nomenklatur komplett'!X544)</f>
        <v>14</v>
      </c>
      <c r="D544" s="189">
        <f>IF(ISBLANK('Nomenklatur komplett'!Y544),"-",'Nomenklatur komplett'!Y544)</f>
        <v>65</v>
      </c>
      <c r="E544" s="189">
        <f>IF(ISBLANK('Nomenklatur komplett'!Z544),"-",'Nomenklatur komplett'!Z544)</f>
        <v>1</v>
      </c>
      <c r="F544" s="189">
        <f>IF(ISBLANK('Nomenklatur komplett'!AA544),"-",'Nomenklatur komplett'!AA544)</f>
        <v>3</v>
      </c>
      <c r="G544" s="190">
        <f>IF(ISBLANK('Nomenklatur komplett'!AB544),"-",'Nomenklatur komplett'!AB544)</f>
        <v>0</v>
      </c>
      <c r="H544" s="190">
        <f>IF(ISBLANK('Nomenklatur komplett'!AC544),"-",'Nomenklatur komplett'!AC544)</f>
        <v>0</v>
      </c>
      <c r="L544" s="161" t="str">
        <f>IF(ISBLANK('Nomenklatur komplett'!T544),"-",'Nomenklatur komplett'!T544)</f>
        <v>-</v>
      </c>
      <c r="M544" s="162" t="str">
        <f>IF(ISBLANK('Nomenklatur komplett'!U544),"-",'Nomenklatur komplett'!U544)</f>
        <v>-</v>
      </c>
    </row>
    <row r="545" spans="1:13" x14ac:dyDescent="0.2">
      <c r="A545" s="161">
        <f>IF(ISBLANK('Nomenklatur komplett'!V545),"-",'Nomenklatur komplett'!V545)</f>
        <v>36210004</v>
      </c>
      <c r="B545" s="188" t="str">
        <f>IF(ISBLANK('Nomenklatur komplett'!W545),"-",'Nomenklatur komplett'!W545)</f>
        <v>Laborant/in EFZ - Farbe und Lack</v>
      </c>
      <c r="C545" s="189">
        <f>IF(ISBLANK('Nomenklatur komplett'!X545),"-",'Nomenklatur komplett'!X545)</f>
        <v>14</v>
      </c>
      <c r="D545" s="189">
        <f>IF(ISBLANK('Nomenklatur komplett'!Y545),"-",'Nomenklatur komplett'!Y545)</f>
        <v>65</v>
      </c>
      <c r="E545" s="189">
        <f>IF(ISBLANK('Nomenklatur komplett'!Z545),"-",'Nomenklatur komplett'!Z545)</f>
        <v>1</v>
      </c>
      <c r="F545" s="189">
        <f>IF(ISBLANK('Nomenklatur komplett'!AA545),"-",'Nomenklatur komplett'!AA545)</f>
        <v>3</v>
      </c>
      <c r="G545" s="190">
        <f>IF(ISBLANK('Nomenklatur komplett'!AB545),"-",'Nomenklatur komplett'!AB545)</f>
        <v>0</v>
      </c>
      <c r="H545" s="190">
        <f>IF(ISBLANK('Nomenklatur komplett'!AC545),"-",'Nomenklatur komplett'!AC545)</f>
        <v>0</v>
      </c>
      <c r="L545" s="161" t="str">
        <f>IF(ISBLANK('Nomenklatur komplett'!T545),"-",'Nomenklatur komplett'!T545)</f>
        <v>-</v>
      </c>
      <c r="M545" s="162" t="str">
        <f>IF(ISBLANK('Nomenklatur komplett'!U545),"-",'Nomenklatur komplett'!U545)</f>
        <v>-</v>
      </c>
    </row>
    <row r="546" spans="1:13" x14ac:dyDescent="0.2">
      <c r="A546" s="161">
        <f>IF(ISBLANK('Nomenklatur komplett'!V546),"-",'Nomenklatur komplett'!V546)</f>
        <v>36210099</v>
      </c>
      <c r="B546" s="188" t="str">
        <f>IF(ISBLANK('Nomenklatur komplett'!W546),"-",'Nomenklatur komplett'!W546)</f>
        <v>Laborant/in EFZ - Ohne nähere Angaben</v>
      </c>
      <c r="C546" s="189">
        <f>IF(ISBLANK('Nomenklatur komplett'!X546),"-",'Nomenklatur komplett'!X546)</f>
        <v>14</v>
      </c>
      <c r="D546" s="189">
        <f>IF(ISBLANK('Nomenklatur komplett'!Y546),"-",'Nomenklatur komplett'!Y546)</f>
        <v>65</v>
      </c>
      <c r="E546" s="189">
        <f>IF(ISBLANK('Nomenklatur komplett'!Z546),"-",'Nomenklatur komplett'!Z546)</f>
        <v>1</v>
      </c>
      <c r="F546" s="189">
        <f>IF(ISBLANK('Nomenklatur komplett'!AA546),"-",'Nomenklatur komplett'!AA546)</f>
        <v>3</v>
      </c>
      <c r="G546" s="190">
        <f>IF(ISBLANK('Nomenklatur komplett'!AB546),"-",'Nomenklatur komplett'!AB546)</f>
        <v>0</v>
      </c>
      <c r="H546" s="190">
        <f>IF(ISBLANK('Nomenklatur komplett'!AC546),"-",'Nomenklatur komplett'!AC546)</f>
        <v>0</v>
      </c>
      <c r="L546" s="161" t="str">
        <f>IF(ISBLANK('Nomenklatur komplett'!T546),"-",'Nomenklatur komplett'!T546)</f>
        <v>-</v>
      </c>
      <c r="M546" s="162" t="str">
        <f>IF(ISBLANK('Nomenklatur komplett'!U546),"-",'Nomenklatur komplett'!U546)</f>
        <v>-</v>
      </c>
    </row>
    <row r="547" spans="1:13" x14ac:dyDescent="0.2">
      <c r="A547" s="161">
        <f>IF(ISBLANK('Nomenklatur komplett'!V547),"-",'Nomenklatur komplett'!V547)</f>
        <v>36210003</v>
      </c>
      <c r="B547" s="188" t="str">
        <f>IF(ISBLANK('Nomenklatur komplett'!W547),"-",'Nomenklatur komplett'!W547)</f>
        <v>Laborant/in EFZ - Textil</v>
      </c>
      <c r="C547" s="189">
        <f>IF(ISBLANK('Nomenklatur komplett'!X547),"-",'Nomenklatur komplett'!X547)</f>
        <v>14</v>
      </c>
      <c r="D547" s="189">
        <f>IF(ISBLANK('Nomenklatur komplett'!Y547),"-",'Nomenklatur komplett'!Y547)</f>
        <v>65</v>
      </c>
      <c r="E547" s="189">
        <f>IF(ISBLANK('Nomenklatur komplett'!Z547),"-",'Nomenklatur komplett'!Z547)</f>
        <v>1</v>
      </c>
      <c r="F547" s="189">
        <f>IF(ISBLANK('Nomenklatur komplett'!AA547),"-",'Nomenklatur komplett'!AA547)</f>
        <v>3</v>
      </c>
      <c r="G547" s="190">
        <f>IF(ISBLANK('Nomenklatur komplett'!AB547),"-",'Nomenklatur komplett'!AB547)</f>
        <v>0</v>
      </c>
      <c r="H547" s="190">
        <f>IF(ISBLANK('Nomenklatur komplett'!AC547),"-",'Nomenklatur komplett'!AC547)</f>
        <v>0</v>
      </c>
      <c r="L547" s="161" t="str">
        <f>IF(ISBLANK('Nomenklatur komplett'!T547),"-",'Nomenklatur komplett'!T547)</f>
        <v>-</v>
      </c>
      <c r="M547" s="162" t="str">
        <f>IF(ISBLANK('Nomenklatur komplett'!U547),"-",'Nomenklatur komplett'!U547)</f>
        <v>-</v>
      </c>
    </row>
    <row r="548" spans="1:13" x14ac:dyDescent="0.2">
      <c r="A548" s="161">
        <f>IF(ISBLANK('Nomenklatur komplett'!V548),"-",'Nomenklatur komplett'!V548)</f>
        <v>34120000</v>
      </c>
      <c r="B548" s="188" t="str">
        <f>IF(ISBLANK('Nomenklatur komplett'!W548),"-",'Nomenklatur komplett'!W548)</f>
        <v>Lackierassistent/in EBA</v>
      </c>
      <c r="C548" s="189">
        <f>IF(ISBLANK('Nomenklatur komplett'!X548),"-",'Nomenklatur komplett'!X548)</f>
        <v>14</v>
      </c>
      <c r="D548" s="189">
        <f>IF(ISBLANK('Nomenklatur komplett'!Y548),"-",'Nomenklatur komplett'!Y548)</f>
        <v>65</v>
      </c>
      <c r="E548" s="189">
        <f>IF(ISBLANK('Nomenklatur komplett'!Z548),"-",'Nomenklatur komplett'!Z548)</f>
        <v>1</v>
      </c>
      <c r="F548" s="189">
        <f>IF(ISBLANK('Nomenklatur komplett'!AA548),"-",'Nomenklatur komplett'!AA548)</f>
        <v>2</v>
      </c>
      <c r="G548" s="190">
        <f>IF(ISBLANK('Nomenklatur komplett'!AB548),"-",'Nomenklatur komplett'!AB548)</f>
        <v>0</v>
      </c>
      <c r="H548" s="190">
        <f>IF(ISBLANK('Nomenklatur komplett'!AC548),"-",'Nomenklatur komplett'!AC548)</f>
        <v>0</v>
      </c>
      <c r="L548" s="161" t="str">
        <f>IF(ISBLANK('Nomenklatur komplett'!T548),"-",'Nomenklatur komplett'!T548)</f>
        <v>-</v>
      </c>
      <c r="M548" s="162" t="str">
        <f>IF(ISBLANK('Nomenklatur komplett'!U548),"-",'Nomenklatur komplett'!U548)</f>
        <v>-</v>
      </c>
    </row>
    <row r="549" spans="1:13" x14ac:dyDescent="0.2">
      <c r="A549" s="161">
        <f>IF(ISBLANK('Nomenklatur komplett'!V549),"-",'Nomenklatur komplett'!V549)</f>
        <v>28860000</v>
      </c>
      <c r="B549" s="188" t="str">
        <f>IF(ISBLANK('Nomenklatur komplett'!W549),"-",'Nomenklatur komplett'!W549)</f>
        <v>Landmaschinenmechaniker/in EFZ</v>
      </c>
      <c r="C549" s="189">
        <f>IF(ISBLANK('Nomenklatur komplett'!X549),"-",'Nomenklatur komplett'!X549)</f>
        <v>14</v>
      </c>
      <c r="D549" s="189">
        <f>IF(ISBLANK('Nomenklatur komplett'!Y549),"-",'Nomenklatur komplett'!Y549)</f>
        <v>65</v>
      </c>
      <c r="E549" s="189">
        <f>IF(ISBLANK('Nomenklatur komplett'!Z549),"-",'Nomenklatur komplett'!Z549)</f>
        <v>1</v>
      </c>
      <c r="F549" s="189">
        <f>IF(ISBLANK('Nomenklatur komplett'!AA549),"-",'Nomenklatur komplett'!AA549)</f>
        <v>4</v>
      </c>
      <c r="G549" s="190">
        <f>IF(ISBLANK('Nomenklatur komplett'!AB549),"-",'Nomenklatur komplett'!AB549)</f>
        <v>0</v>
      </c>
      <c r="H549" s="190">
        <f>IF(ISBLANK('Nomenklatur komplett'!AC549),"-",'Nomenklatur komplett'!AC549)</f>
        <v>0</v>
      </c>
      <c r="L549" s="161" t="str">
        <f>IF(ISBLANK('Nomenklatur komplett'!T549),"-",'Nomenklatur komplett'!T549)</f>
        <v>-</v>
      </c>
      <c r="M549" s="162" t="str">
        <f>IF(ISBLANK('Nomenklatur komplett'!U549),"-",'Nomenklatur komplett'!U549)</f>
        <v>-</v>
      </c>
    </row>
    <row r="550" spans="1:13" x14ac:dyDescent="0.2">
      <c r="A550" s="161">
        <f>IF(ISBLANK('Nomenklatur komplett'!V550),"-",'Nomenklatur komplett'!V550)</f>
        <v>11170000</v>
      </c>
      <c r="B550" s="188" t="str">
        <f>IF(ISBLANK('Nomenklatur komplett'!W550),"-",'Nomenklatur komplett'!W550)</f>
        <v>Landwirt/in EFZ</v>
      </c>
      <c r="C550" s="189">
        <f>IF(ISBLANK('Nomenklatur komplett'!X550),"-",'Nomenklatur komplett'!X550)</f>
        <v>14</v>
      </c>
      <c r="D550" s="189">
        <f>IF(ISBLANK('Nomenklatur komplett'!Y550),"-",'Nomenklatur komplett'!Y550)</f>
        <v>65</v>
      </c>
      <c r="E550" s="189">
        <f>IF(ISBLANK('Nomenklatur komplett'!Z550),"-",'Nomenklatur komplett'!Z550)</f>
        <v>1</v>
      </c>
      <c r="F550" s="189">
        <f>IF(ISBLANK('Nomenklatur komplett'!AA550),"-",'Nomenklatur komplett'!AA550)</f>
        <v>3</v>
      </c>
      <c r="G550" s="190">
        <f>IF(ISBLANK('Nomenklatur komplett'!AB550),"-",'Nomenklatur komplett'!AB550)</f>
        <v>0</v>
      </c>
      <c r="H550" s="190">
        <f>IF(ISBLANK('Nomenklatur komplett'!AC550),"-",'Nomenklatur komplett'!AC550)</f>
        <v>0</v>
      </c>
      <c r="L550" s="161" t="str">
        <f>IF(ISBLANK('Nomenklatur komplett'!T550),"-",'Nomenklatur komplett'!T550)</f>
        <v>-</v>
      </c>
      <c r="M550" s="162" t="str">
        <f>IF(ISBLANK('Nomenklatur komplett'!U550),"-",'Nomenklatur komplett'!U550)</f>
        <v>-</v>
      </c>
    </row>
    <row r="551" spans="1:13" x14ac:dyDescent="0.2">
      <c r="A551" s="161">
        <f>IF(ISBLANK('Nomenklatur komplett'!V551),"-",'Nomenklatur komplett'!V551)</f>
        <v>16510000</v>
      </c>
      <c r="B551" s="188" t="str">
        <f>IF(ISBLANK('Nomenklatur komplett'!W551),"-",'Nomenklatur komplett'!W551)</f>
        <v>Lebensmittelpraktiker/in EBA</v>
      </c>
      <c r="C551" s="189">
        <f>IF(ISBLANK('Nomenklatur komplett'!X551),"-",'Nomenklatur komplett'!X551)</f>
        <v>14</v>
      </c>
      <c r="D551" s="189">
        <f>IF(ISBLANK('Nomenklatur komplett'!Y551),"-",'Nomenklatur komplett'!Y551)</f>
        <v>65</v>
      </c>
      <c r="E551" s="189">
        <f>IF(ISBLANK('Nomenklatur komplett'!Z551),"-",'Nomenklatur komplett'!Z551)</f>
        <v>1</v>
      </c>
      <c r="F551" s="189">
        <f>IF(ISBLANK('Nomenklatur komplett'!AA551),"-",'Nomenklatur komplett'!AA551)</f>
        <v>2</v>
      </c>
      <c r="G551" s="190">
        <f>IF(ISBLANK('Nomenklatur komplett'!AB551),"-",'Nomenklatur komplett'!AB551)</f>
        <v>0</v>
      </c>
      <c r="H551" s="190">
        <f>IF(ISBLANK('Nomenklatur komplett'!AC551),"-",'Nomenklatur komplett'!AC551)</f>
        <v>0</v>
      </c>
      <c r="L551" s="161" t="str">
        <f>IF(ISBLANK('Nomenklatur komplett'!T551),"-",'Nomenklatur komplett'!T551)</f>
        <v>-</v>
      </c>
      <c r="M551" s="162" t="str">
        <f>IF(ISBLANK('Nomenklatur komplett'!U551),"-",'Nomenklatur komplett'!U551)</f>
        <v>-</v>
      </c>
    </row>
    <row r="552" spans="1:13" x14ac:dyDescent="0.2">
      <c r="A552" s="161">
        <f>IF(ISBLANK('Nomenklatur komplett'!V552),"-",'Nomenklatur komplett'!V552)</f>
        <v>16520000</v>
      </c>
      <c r="B552" s="188" t="str">
        <f>IF(ISBLANK('Nomenklatur komplett'!W552),"-",'Nomenklatur komplett'!W552)</f>
        <v>Lebensmitteltechnologe/-technologin EFZ</v>
      </c>
      <c r="C552" s="189">
        <f>IF(ISBLANK('Nomenklatur komplett'!X552),"-",'Nomenklatur komplett'!X552)</f>
        <v>14</v>
      </c>
      <c r="D552" s="189">
        <f>IF(ISBLANK('Nomenklatur komplett'!Y552),"-",'Nomenklatur komplett'!Y552)</f>
        <v>65</v>
      </c>
      <c r="E552" s="189">
        <f>IF(ISBLANK('Nomenklatur komplett'!Z552),"-",'Nomenklatur komplett'!Z552)</f>
        <v>1</v>
      </c>
      <c r="F552" s="189">
        <f>IF(ISBLANK('Nomenklatur komplett'!AA552),"-",'Nomenklatur komplett'!AA552)</f>
        <v>3</v>
      </c>
      <c r="G552" s="190">
        <f>IF(ISBLANK('Nomenklatur komplett'!AB552),"-",'Nomenklatur komplett'!AB552)</f>
        <v>0</v>
      </c>
      <c r="H552" s="190">
        <f>IF(ISBLANK('Nomenklatur komplett'!AC552),"-",'Nomenklatur komplett'!AC552)</f>
        <v>0</v>
      </c>
      <c r="L552" s="161" t="str">
        <f>IF(ISBLANK('Nomenklatur komplett'!T552),"-",'Nomenklatur komplett'!T552)</f>
        <v>-</v>
      </c>
      <c r="M552" s="162" t="str">
        <f>IF(ISBLANK('Nomenklatur komplett'!U552),"-",'Nomenklatur komplett'!U552)</f>
        <v>-</v>
      </c>
    </row>
    <row r="553" spans="1:13" x14ac:dyDescent="0.2">
      <c r="A553" s="161">
        <f>IF(ISBLANK('Nomenklatur komplett'!V553),"-",'Nomenklatur komplett'!V553)</f>
        <v>50180000</v>
      </c>
      <c r="B553" s="188" t="str">
        <f>IF(ISBLANK('Nomenklatur komplett'!W553),"-",'Nomenklatur komplett'!W553)</f>
        <v>Logistiker/in EBA</v>
      </c>
      <c r="C553" s="189">
        <f>IF(ISBLANK('Nomenklatur komplett'!X553),"-",'Nomenklatur komplett'!X553)</f>
        <v>14</v>
      </c>
      <c r="D553" s="189">
        <f>IF(ISBLANK('Nomenklatur komplett'!Y553),"-",'Nomenklatur komplett'!Y553)</f>
        <v>65</v>
      </c>
      <c r="E553" s="189">
        <f>IF(ISBLANK('Nomenklatur komplett'!Z553),"-",'Nomenklatur komplett'!Z553)</f>
        <v>1</v>
      </c>
      <c r="F553" s="189">
        <f>IF(ISBLANK('Nomenklatur komplett'!AA553),"-",'Nomenklatur komplett'!AA553)</f>
        <v>2</v>
      </c>
      <c r="G553" s="190">
        <f>IF(ISBLANK('Nomenklatur komplett'!AB553),"-",'Nomenklatur komplett'!AB553)</f>
        <v>0</v>
      </c>
      <c r="H553" s="190">
        <f>IF(ISBLANK('Nomenklatur komplett'!AC553),"-",'Nomenklatur komplett'!AC553)</f>
        <v>0</v>
      </c>
      <c r="L553" s="161" t="str">
        <f>IF(ISBLANK('Nomenklatur komplett'!T553),"-",'Nomenklatur komplett'!T553)</f>
        <v>-</v>
      </c>
      <c r="M553" s="162" t="str">
        <f>IF(ISBLANK('Nomenklatur komplett'!U553),"-",'Nomenklatur komplett'!U553)</f>
        <v>-</v>
      </c>
    </row>
    <row r="554" spans="1:13" x14ac:dyDescent="0.2">
      <c r="A554" s="161">
        <f>IF(ISBLANK('Nomenklatur komplett'!V554),"-",'Nomenklatur komplett'!V554)</f>
        <v>50170000</v>
      </c>
      <c r="B554" s="188" t="str">
        <f>IF(ISBLANK('Nomenklatur komplett'!W554),"-",'Nomenklatur komplett'!W554)</f>
        <v>Logistiker/in EFZ</v>
      </c>
      <c r="C554" s="189">
        <f>IF(ISBLANK('Nomenklatur komplett'!X554),"-",'Nomenklatur komplett'!X554)</f>
        <v>14</v>
      </c>
      <c r="D554" s="189">
        <f>IF(ISBLANK('Nomenklatur komplett'!Y554),"-",'Nomenklatur komplett'!Y554)</f>
        <v>65</v>
      </c>
      <c r="E554" s="189">
        <f>IF(ISBLANK('Nomenklatur komplett'!Z554),"-",'Nomenklatur komplett'!Z554)</f>
        <v>1</v>
      </c>
      <c r="F554" s="189">
        <f>IF(ISBLANK('Nomenklatur komplett'!AA554),"-",'Nomenklatur komplett'!AA554)</f>
        <v>3</v>
      </c>
      <c r="G554" s="190">
        <f>IF(ISBLANK('Nomenklatur komplett'!AB554),"-",'Nomenklatur komplett'!AB554)</f>
        <v>0</v>
      </c>
      <c r="H554" s="190">
        <f>IF(ISBLANK('Nomenklatur komplett'!AC554),"-",'Nomenklatur komplett'!AC554)</f>
        <v>0</v>
      </c>
      <c r="L554" s="161" t="str">
        <f>IF(ISBLANK('Nomenklatur komplett'!T554),"-",'Nomenklatur komplett'!T554)</f>
        <v>-</v>
      </c>
      <c r="M554" s="162" t="str">
        <f>IF(ISBLANK('Nomenklatur komplett'!U554),"-",'Nomenklatur komplett'!U554)</f>
        <v>-</v>
      </c>
    </row>
    <row r="555" spans="1:13" x14ac:dyDescent="0.2">
      <c r="A555" s="161">
        <f>IF(ISBLANK('Nomenklatur komplett'!V555),"-",'Nomenklatur komplett'!V555)</f>
        <v>50170001</v>
      </c>
      <c r="B555" s="188" t="str">
        <f>IF(ISBLANK('Nomenklatur komplett'!W555),"-",'Nomenklatur komplett'!W555)</f>
        <v>Logistiker/in EFZ - Distribution</v>
      </c>
      <c r="C555" s="189">
        <f>IF(ISBLANK('Nomenklatur komplett'!X555),"-",'Nomenklatur komplett'!X555)</f>
        <v>14</v>
      </c>
      <c r="D555" s="189">
        <f>IF(ISBLANK('Nomenklatur komplett'!Y555),"-",'Nomenklatur komplett'!Y555)</f>
        <v>65</v>
      </c>
      <c r="E555" s="189">
        <f>IF(ISBLANK('Nomenklatur komplett'!Z555),"-",'Nomenklatur komplett'!Z555)</f>
        <v>1</v>
      </c>
      <c r="F555" s="189">
        <f>IF(ISBLANK('Nomenklatur komplett'!AA555),"-",'Nomenklatur komplett'!AA555)</f>
        <v>3</v>
      </c>
      <c r="G555" s="190">
        <f>IF(ISBLANK('Nomenklatur komplett'!AB555),"-",'Nomenklatur komplett'!AB555)</f>
        <v>0</v>
      </c>
      <c r="H555" s="190">
        <f>IF(ISBLANK('Nomenklatur komplett'!AC555),"-",'Nomenklatur komplett'!AC555)</f>
        <v>0</v>
      </c>
      <c r="L555" s="161" t="str">
        <f>IF(ISBLANK('Nomenklatur komplett'!T555),"-",'Nomenklatur komplett'!T555)</f>
        <v>-</v>
      </c>
      <c r="M555" s="162" t="str">
        <f>IF(ISBLANK('Nomenklatur komplett'!U555),"-",'Nomenklatur komplett'!U555)</f>
        <v>-</v>
      </c>
    </row>
    <row r="556" spans="1:13" x14ac:dyDescent="0.2">
      <c r="A556" s="161">
        <f>IF(ISBLANK('Nomenklatur komplett'!V556),"-",'Nomenklatur komplett'!V556)</f>
        <v>50170002</v>
      </c>
      <c r="B556" s="188" t="str">
        <f>IF(ISBLANK('Nomenklatur komplett'!W556),"-",'Nomenklatur komplett'!W556)</f>
        <v>Logistiker/in EFZ - Lager</v>
      </c>
      <c r="C556" s="189">
        <f>IF(ISBLANK('Nomenklatur komplett'!X556),"-",'Nomenklatur komplett'!X556)</f>
        <v>14</v>
      </c>
      <c r="D556" s="189">
        <f>IF(ISBLANK('Nomenklatur komplett'!Y556),"-",'Nomenklatur komplett'!Y556)</f>
        <v>65</v>
      </c>
      <c r="E556" s="189">
        <f>IF(ISBLANK('Nomenklatur komplett'!Z556),"-",'Nomenklatur komplett'!Z556)</f>
        <v>1</v>
      </c>
      <c r="F556" s="189">
        <f>IF(ISBLANK('Nomenklatur komplett'!AA556),"-",'Nomenklatur komplett'!AA556)</f>
        <v>3</v>
      </c>
      <c r="G556" s="190">
        <f>IF(ISBLANK('Nomenklatur komplett'!AB556),"-",'Nomenklatur komplett'!AB556)</f>
        <v>0</v>
      </c>
      <c r="H556" s="190">
        <f>IF(ISBLANK('Nomenklatur komplett'!AC556),"-",'Nomenklatur komplett'!AC556)</f>
        <v>0</v>
      </c>
      <c r="L556" s="161" t="str">
        <f>IF(ISBLANK('Nomenklatur komplett'!T556),"-",'Nomenklatur komplett'!T556)</f>
        <v>-</v>
      </c>
      <c r="M556" s="162" t="str">
        <f>IF(ISBLANK('Nomenklatur komplett'!U556),"-",'Nomenklatur komplett'!U556)</f>
        <v>-</v>
      </c>
    </row>
    <row r="557" spans="1:13" x14ac:dyDescent="0.2">
      <c r="A557" s="161">
        <f>IF(ISBLANK('Nomenklatur komplett'!V557),"-",'Nomenklatur komplett'!V557)</f>
        <v>50170003</v>
      </c>
      <c r="B557" s="188" t="str">
        <f>IF(ISBLANK('Nomenklatur komplett'!W557),"-",'Nomenklatur komplett'!W557)</f>
        <v>Logistiker/in EFZ - Verkehr</v>
      </c>
      <c r="C557" s="189">
        <f>IF(ISBLANK('Nomenklatur komplett'!X557),"-",'Nomenklatur komplett'!X557)</f>
        <v>14</v>
      </c>
      <c r="D557" s="189">
        <f>IF(ISBLANK('Nomenklatur komplett'!Y557),"-",'Nomenklatur komplett'!Y557)</f>
        <v>65</v>
      </c>
      <c r="E557" s="189">
        <f>IF(ISBLANK('Nomenklatur komplett'!Z557),"-",'Nomenklatur komplett'!Z557)</f>
        <v>1</v>
      </c>
      <c r="F557" s="189">
        <f>IF(ISBLANK('Nomenklatur komplett'!AA557),"-",'Nomenklatur komplett'!AA557)</f>
        <v>3</v>
      </c>
      <c r="G557" s="190">
        <f>IF(ISBLANK('Nomenklatur komplett'!AB557),"-",'Nomenklatur komplett'!AB557)</f>
        <v>0</v>
      </c>
      <c r="H557" s="190">
        <f>IF(ISBLANK('Nomenklatur komplett'!AC557),"-",'Nomenklatur komplett'!AC557)</f>
        <v>0</v>
      </c>
      <c r="L557" s="161" t="str">
        <f>IF(ISBLANK('Nomenklatur komplett'!T557),"-",'Nomenklatur komplett'!T557)</f>
        <v>-</v>
      </c>
      <c r="M557" s="162" t="str">
        <f>IF(ISBLANK('Nomenklatur komplett'!U557),"-",'Nomenklatur komplett'!U557)</f>
        <v>-</v>
      </c>
    </row>
    <row r="558" spans="1:13" x14ac:dyDescent="0.2">
      <c r="A558" s="161">
        <f>IF(ISBLANK('Nomenklatur komplett'!V558),"-",'Nomenklatur komplett'!V558)</f>
        <v>50185000</v>
      </c>
      <c r="B558" s="188" t="str">
        <f>IF(ISBLANK('Nomenklatur komplett'!W558),"-",'Nomenklatur komplett'!W558)</f>
        <v>Logistikpraktiker/in EBA</v>
      </c>
      <c r="C558" s="189">
        <f>IF(ISBLANK('Nomenklatur komplett'!X558),"-",'Nomenklatur komplett'!X558)</f>
        <v>14</v>
      </c>
      <c r="D558" s="189">
        <f>IF(ISBLANK('Nomenklatur komplett'!Y558),"-",'Nomenklatur komplett'!Y558)</f>
        <v>65</v>
      </c>
      <c r="E558" s="189">
        <f>IF(ISBLANK('Nomenklatur komplett'!Z558),"-",'Nomenklatur komplett'!Z558)</f>
        <v>1</v>
      </c>
      <c r="F558" s="189">
        <f>IF(ISBLANK('Nomenklatur komplett'!AA558),"-",'Nomenklatur komplett'!AA558)</f>
        <v>2</v>
      </c>
      <c r="G558" s="190">
        <f>IF(ISBLANK('Nomenklatur komplett'!AB558),"-",'Nomenklatur komplett'!AB558)</f>
        <v>0</v>
      </c>
      <c r="H558" s="190">
        <f>IF(ISBLANK('Nomenklatur komplett'!AC558),"-",'Nomenklatur komplett'!AC558)</f>
        <v>0</v>
      </c>
      <c r="L558" s="161" t="str">
        <f>IF(ISBLANK('Nomenklatur komplett'!T558),"-",'Nomenklatur komplett'!T558)</f>
        <v>-</v>
      </c>
      <c r="M558" s="162" t="str">
        <f>IF(ISBLANK('Nomenklatur komplett'!U558),"-",'Nomenklatur komplett'!U558)</f>
        <v>-</v>
      </c>
    </row>
    <row r="559" spans="1:13" x14ac:dyDescent="0.2">
      <c r="A559" s="161">
        <f>IF(ISBLANK('Nomenklatur komplett'!V559),"-",'Nomenklatur komplett'!V559)</f>
        <v>28910000</v>
      </c>
      <c r="B559" s="188" t="str">
        <f>IF(ISBLANK('Nomenklatur komplett'!W559),"-",'Nomenklatur komplett'!W559)</f>
        <v>Lüftungsanlagenbauer/in EFZ</v>
      </c>
      <c r="C559" s="189">
        <f>IF(ISBLANK('Nomenklatur komplett'!X559),"-",'Nomenklatur komplett'!X559)</f>
        <v>14</v>
      </c>
      <c r="D559" s="189">
        <f>IF(ISBLANK('Nomenklatur komplett'!Y559),"-",'Nomenklatur komplett'!Y559)</f>
        <v>65</v>
      </c>
      <c r="E559" s="189">
        <f>IF(ISBLANK('Nomenklatur komplett'!Z559),"-",'Nomenklatur komplett'!Z559)</f>
        <v>1</v>
      </c>
      <c r="F559" s="189">
        <f>IF(ISBLANK('Nomenklatur komplett'!AA559),"-",'Nomenklatur komplett'!AA559)</f>
        <v>3</v>
      </c>
      <c r="G559" s="190">
        <f>IF(ISBLANK('Nomenklatur komplett'!AB559),"-",'Nomenklatur komplett'!AB559)</f>
        <v>0</v>
      </c>
      <c r="H559" s="190">
        <f>IF(ISBLANK('Nomenklatur komplett'!AC559),"-",'Nomenklatur komplett'!AC559)</f>
        <v>0</v>
      </c>
      <c r="L559" s="161" t="str">
        <f>IF(ISBLANK('Nomenklatur komplett'!T559),"-",'Nomenklatur komplett'!T559)</f>
        <v>-</v>
      </c>
      <c r="M559" s="162" t="str">
        <f>IF(ISBLANK('Nomenklatur komplett'!U559),"-",'Nomenklatur komplett'!U559)</f>
        <v>-</v>
      </c>
    </row>
    <row r="560" spans="1:13" x14ac:dyDescent="0.2">
      <c r="A560" s="161">
        <f>IF(ISBLANK('Nomenklatur komplett'!V560),"-",'Nomenklatur komplett'!V560)</f>
        <v>28910002</v>
      </c>
      <c r="B560" s="188" t="str">
        <f>IF(ISBLANK('Nomenklatur komplett'!W560),"-",'Nomenklatur komplett'!W560)</f>
        <v>Lüftungsanlagenbauer/in EFZ - Montage</v>
      </c>
      <c r="C560" s="189">
        <f>IF(ISBLANK('Nomenklatur komplett'!X560),"-",'Nomenklatur komplett'!X560)</f>
        <v>14</v>
      </c>
      <c r="D560" s="189">
        <f>IF(ISBLANK('Nomenklatur komplett'!Y560),"-",'Nomenklatur komplett'!Y560)</f>
        <v>65</v>
      </c>
      <c r="E560" s="189">
        <f>IF(ISBLANK('Nomenklatur komplett'!Z560),"-",'Nomenklatur komplett'!Z560)</f>
        <v>1</v>
      </c>
      <c r="F560" s="189">
        <f>IF(ISBLANK('Nomenklatur komplett'!AA560),"-",'Nomenklatur komplett'!AA560)</f>
        <v>3</v>
      </c>
      <c r="G560" s="190">
        <f>IF(ISBLANK('Nomenklatur komplett'!AB560),"-",'Nomenklatur komplett'!AB560)</f>
        <v>0</v>
      </c>
      <c r="H560" s="190">
        <f>IF(ISBLANK('Nomenklatur komplett'!AC560),"-",'Nomenklatur komplett'!AC560)</f>
        <v>0</v>
      </c>
      <c r="L560" s="161" t="str">
        <f>IF(ISBLANK('Nomenklatur komplett'!T560),"-",'Nomenklatur komplett'!T560)</f>
        <v>-</v>
      </c>
      <c r="M560" s="162" t="str">
        <f>IF(ISBLANK('Nomenklatur komplett'!U560),"-",'Nomenklatur komplett'!U560)</f>
        <v>-</v>
      </c>
    </row>
    <row r="561" spans="1:13" x14ac:dyDescent="0.2">
      <c r="A561" s="161">
        <f>IF(ISBLANK('Nomenklatur komplett'!V561),"-",'Nomenklatur komplett'!V561)</f>
        <v>28910001</v>
      </c>
      <c r="B561" s="188" t="str">
        <f>IF(ISBLANK('Nomenklatur komplett'!W561),"-",'Nomenklatur komplett'!W561)</f>
        <v>Lüftungsanlagenbauer/in EFZ - Produktion</v>
      </c>
      <c r="C561" s="189">
        <f>IF(ISBLANK('Nomenklatur komplett'!X561),"-",'Nomenklatur komplett'!X561)</f>
        <v>14</v>
      </c>
      <c r="D561" s="189">
        <f>IF(ISBLANK('Nomenklatur komplett'!Y561),"-",'Nomenklatur komplett'!Y561)</f>
        <v>65</v>
      </c>
      <c r="E561" s="189">
        <f>IF(ISBLANK('Nomenklatur komplett'!Z561),"-",'Nomenklatur komplett'!Z561)</f>
        <v>1</v>
      </c>
      <c r="F561" s="189">
        <f>IF(ISBLANK('Nomenklatur komplett'!AA561),"-",'Nomenklatur komplett'!AA561)</f>
        <v>3</v>
      </c>
      <c r="G561" s="190">
        <f>IF(ISBLANK('Nomenklatur komplett'!AB561),"-",'Nomenklatur komplett'!AB561)</f>
        <v>0</v>
      </c>
      <c r="H561" s="190">
        <f>IF(ISBLANK('Nomenklatur komplett'!AC561),"-",'Nomenklatur komplett'!AC561)</f>
        <v>0</v>
      </c>
      <c r="L561" s="161" t="str">
        <f>IF(ISBLANK('Nomenklatur komplett'!T561),"-",'Nomenklatur komplett'!T561)</f>
        <v>-</v>
      </c>
      <c r="M561" s="162" t="str">
        <f>IF(ISBLANK('Nomenklatur komplett'!U561),"-",'Nomenklatur komplett'!U561)</f>
        <v>-</v>
      </c>
    </row>
    <row r="562" spans="1:13" x14ac:dyDescent="0.2">
      <c r="A562" s="161">
        <f>IF(ISBLANK('Nomenklatur komplett'!V562),"-",'Nomenklatur komplett'!V562)</f>
        <v>34160000</v>
      </c>
      <c r="B562" s="188" t="str">
        <f>IF(ISBLANK('Nomenklatur komplett'!W562),"-",'Nomenklatur komplett'!W562)</f>
        <v>Maler/in EFZ</v>
      </c>
      <c r="C562" s="189">
        <f>IF(ISBLANK('Nomenklatur komplett'!X562),"-",'Nomenklatur komplett'!X562)</f>
        <v>14</v>
      </c>
      <c r="D562" s="189">
        <f>IF(ISBLANK('Nomenklatur komplett'!Y562),"-",'Nomenklatur komplett'!Y562)</f>
        <v>65</v>
      </c>
      <c r="E562" s="189">
        <f>IF(ISBLANK('Nomenklatur komplett'!Z562),"-",'Nomenklatur komplett'!Z562)</f>
        <v>1</v>
      </c>
      <c r="F562" s="189">
        <f>IF(ISBLANK('Nomenklatur komplett'!AA562),"-",'Nomenklatur komplett'!AA562)</f>
        <v>3</v>
      </c>
      <c r="G562" s="190">
        <f>IF(ISBLANK('Nomenklatur komplett'!AB562),"-",'Nomenklatur komplett'!AB562)</f>
        <v>0</v>
      </c>
      <c r="H562" s="190">
        <f>IF(ISBLANK('Nomenklatur komplett'!AC562),"-",'Nomenklatur komplett'!AC562)</f>
        <v>0</v>
      </c>
      <c r="L562" s="161" t="str">
        <f>IF(ISBLANK('Nomenklatur komplett'!T562),"-",'Nomenklatur komplett'!T562)</f>
        <v>-</v>
      </c>
      <c r="M562" s="162" t="str">
        <f>IF(ISBLANK('Nomenklatur komplett'!U562),"-",'Nomenklatur komplett'!U562)</f>
        <v>-</v>
      </c>
    </row>
    <row r="563" spans="1:13" x14ac:dyDescent="0.2">
      <c r="A563" s="161">
        <f>IF(ISBLANK('Nomenklatur komplett'!V563),"-",'Nomenklatur komplett'!V563)</f>
        <v>34170000</v>
      </c>
      <c r="B563" s="188" t="str">
        <f>IF(ISBLANK('Nomenklatur komplett'!W563),"-",'Nomenklatur komplett'!W563)</f>
        <v>Malerpraktiker/in EBA</v>
      </c>
      <c r="C563" s="189">
        <f>IF(ISBLANK('Nomenklatur komplett'!X563),"-",'Nomenklatur komplett'!X563)</f>
        <v>14</v>
      </c>
      <c r="D563" s="189">
        <f>IF(ISBLANK('Nomenklatur komplett'!Y563),"-",'Nomenklatur komplett'!Y563)</f>
        <v>65</v>
      </c>
      <c r="E563" s="189">
        <f>IF(ISBLANK('Nomenklatur komplett'!Z563),"-",'Nomenklatur komplett'!Z563)</f>
        <v>1</v>
      </c>
      <c r="F563" s="189">
        <f>IF(ISBLANK('Nomenklatur komplett'!AA563),"-",'Nomenklatur komplett'!AA563)</f>
        <v>2</v>
      </c>
      <c r="G563" s="190">
        <f>IF(ISBLANK('Nomenklatur komplett'!AB563),"-",'Nomenklatur komplett'!AB563)</f>
        <v>0</v>
      </c>
      <c r="H563" s="190">
        <f>IF(ISBLANK('Nomenklatur komplett'!AC563),"-",'Nomenklatur komplett'!AC563)</f>
        <v>0</v>
      </c>
      <c r="L563" s="161" t="str">
        <f>IF(ISBLANK('Nomenklatur komplett'!T563),"-",'Nomenklatur komplett'!T563)</f>
        <v>-</v>
      </c>
      <c r="M563" s="162" t="str">
        <f>IF(ISBLANK('Nomenklatur komplett'!U563),"-",'Nomenklatur komplett'!U563)</f>
        <v>-</v>
      </c>
    </row>
    <row r="564" spans="1:13" x14ac:dyDescent="0.2">
      <c r="A564" s="161">
        <f>IF(ISBLANK('Nomenklatur komplett'!V564),"-",'Nomenklatur komplett'!V564)</f>
        <v>26540000</v>
      </c>
      <c r="B564" s="188" t="str">
        <f>IF(ISBLANK('Nomenklatur komplett'!W564),"-",'Nomenklatur komplett'!W564)</f>
        <v>Marmorist/in EFZ</v>
      </c>
      <c r="C564" s="189">
        <f>IF(ISBLANK('Nomenklatur komplett'!X564),"-",'Nomenklatur komplett'!X564)</f>
        <v>14</v>
      </c>
      <c r="D564" s="189">
        <f>IF(ISBLANK('Nomenklatur komplett'!Y564),"-",'Nomenklatur komplett'!Y564)</f>
        <v>65</v>
      </c>
      <c r="E564" s="189">
        <f>IF(ISBLANK('Nomenklatur komplett'!Z564),"-",'Nomenklatur komplett'!Z564)</f>
        <v>1</v>
      </c>
      <c r="F564" s="189">
        <f>IF(ISBLANK('Nomenklatur komplett'!AA564),"-",'Nomenklatur komplett'!AA564)</f>
        <v>3</v>
      </c>
      <c r="G564" s="190">
        <f>IF(ISBLANK('Nomenklatur komplett'!AB564),"-",'Nomenklatur komplett'!AB564)</f>
        <v>0</v>
      </c>
      <c r="H564" s="190">
        <f>IF(ISBLANK('Nomenklatur komplett'!AC564),"-",'Nomenklatur komplett'!AC564)</f>
        <v>0</v>
      </c>
      <c r="L564" s="161" t="str">
        <f>IF(ISBLANK('Nomenklatur komplett'!T564),"-",'Nomenklatur komplett'!T564)</f>
        <v>-</v>
      </c>
      <c r="M564" s="162" t="str">
        <f>IF(ISBLANK('Nomenklatur komplett'!U564),"-",'Nomenklatur komplett'!U564)</f>
        <v>-</v>
      </c>
    </row>
    <row r="565" spans="1:13" x14ac:dyDescent="0.2">
      <c r="A565" s="161">
        <f>IF(ISBLANK('Nomenklatur komplett'!V565),"-",'Nomenklatur komplett'!V565)</f>
        <v>50901200</v>
      </c>
      <c r="B565" s="188" t="str">
        <f>IF(ISBLANK('Nomenklatur komplett'!W565),"-",'Nomenklatur komplett'!W565)</f>
        <v>Maschinenführer/in</v>
      </c>
      <c r="C565" s="189">
        <f>IF(ISBLANK('Nomenklatur komplett'!X565),"-",'Nomenklatur komplett'!X565)</f>
        <v>14</v>
      </c>
      <c r="D565" s="189">
        <f>IF(ISBLANK('Nomenklatur komplett'!Y565),"-",'Nomenklatur komplett'!Y565)</f>
        <v>65</v>
      </c>
      <c r="E565" s="189">
        <f>IF(ISBLANK('Nomenklatur komplett'!Z565),"-",'Nomenklatur komplett'!Z565)</f>
        <v>1</v>
      </c>
      <c r="F565" s="189">
        <f>IF(ISBLANK('Nomenklatur komplett'!AA565),"-",'Nomenklatur komplett'!AA565)</f>
        <v>4</v>
      </c>
      <c r="G565" s="190">
        <f>IF(ISBLANK('Nomenklatur komplett'!AB565),"-",'Nomenklatur komplett'!AB565)</f>
        <v>0</v>
      </c>
      <c r="H565" s="190">
        <f>IF(ISBLANK('Nomenklatur komplett'!AC565),"-",'Nomenklatur komplett'!AC565)</f>
        <v>99</v>
      </c>
      <c r="L565" s="161" t="str">
        <f>IF(ISBLANK('Nomenklatur komplett'!T565),"-",'Nomenklatur komplett'!T565)</f>
        <v>-</v>
      </c>
      <c r="M565" s="162" t="str">
        <f>IF(ISBLANK('Nomenklatur komplett'!U565),"-",'Nomenklatur komplett'!U565)</f>
        <v>-</v>
      </c>
    </row>
    <row r="566" spans="1:13" x14ac:dyDescent="0.2">
      <c r="A566" s="161">
        <f>IF(ISBLANK('Nomenklatur komplett'!V566),"-",'Nomenklatur komplett'!V566)</f>
        <v>29070000</v>
      </c>
      <c r="B566" s="188" t="str">
        <f>IF(ISBLANK('Nomenklatur komplett'!W566),"-",'Nomenklatur komplett'!W566)</f>
        <v>Maschinenoperateur/in (FR)</v>
      </c>
      <c r="C566" s="189">
        <f>IF(ISBLANK('Nomenklatur komplett'!X566),"-",'Nomenklatur komplett'!X566)</f>
        <v>14</v>
      </c>
      <c r="D566" s="189">
        <f>IF(ISBLANK('Nomenklatur komplett'!Y566),"-",'Nomenklatur komplett'!Y566)</f>
        <v>65</v>
      </c>
      <c r="E566" s="189">
        <f>IF(ISBLANK('Nomenklatur komplett'!Z566),"-",'Nomenklatur komplett'!Z566)</f>
        <v>1</v>
      </c>
      <c r="F566" s="189">
        <f>IF(ISBLANK('Nomenklatur komplett'!AA566),"-",'Nomenklatur komplett'!AA566)</f>
        <v>3</v>
      </c>
      <c r="G566" s="190">
        <f>IF(ISBLANK('Nomenklatur komplett'!AB566),"-",'Nomenklatur komplett'!AB566)</f>
        <v>0</v>
      </c>
      <c r="H566" s="190">
        <f>IF(ISBLANK('Nomenklatur komplett'!AC566),"-",'Nomenklatur komplett'!AC566)</f>
        <v>0</v>
      </c>
      <c r="L566" s="161" t="str">
        <f>IF(ISBLANK('Nomenklatur komplett'!T566),"-",'Nomenklatur komplett'!T566)</f>
        <v>-</v>
      </c>
      <c r="M566" s="162" t="str">
        <f>IF(ISBLANK('Nomenklatur komplett'!U566),"-",'Nomenklatur komplett'!U566)</f>
        <v>-</v>
      </c>
    </row>
    <row r="567" spans="1:13" x14ac:dyDescent="0.2">
      <c r="A567" s="161">
        <f>IF(ISBLANK('Nomenklatur komplett'!V567),"-",'Nomenklatur komplett'!V567)</f>
        <v>40410000</v>
      </c>
      <c r="B567" s="188" t="str">
        <f>IF(ISBLANK('Nomenklatur komplett'!W567),"-",'Nomenklatur komplett'!W567)</f>
        <v>Matrose/Matrosin der Binnenschifffahrt EFZ</v>
      </c>
      <c r="C567" s="189">
        <f>IF(ISBLANK('Nomenklatur komplett'!X567),"-",'Nomenklatur komplett'!X567)</f>
        <v>14</v>
      </c>
      <c r="D567" s="189">
        <f>IF(ISBLANK('Nomenklatur komplett'!Y567),"-",'Nomenklatur komplett'!Y567)</f>
        <v>65</v>
      </c>
      <c r="E567" s="189">
        <f>IF(ISBLANK('Nomenklatur komplett'!Z567),"-",'Nomenklatur komplett'!Z567)</f>
        <v>1</v>
      </c>
      <c r="F567" s="189">
        <f>IF(ISBLANK('Nomenklatur komplett'!AA567),"-",'Nomenklatur komplett'!AA567)</f>
        <v>3</v>
      </c>
      <c r="G567" s="190">
        <f>IF(ISBLANK('Nomenklatur komplett'!AB567),"-",'Nomenklatur komplett'!AB567)</f>
        <v>0</v>
      </c>
      <c r="H567" s="190">
        <f>IF(ISBLANK('Nomenklatur komplett'!AC567),"-",'Nomenklatur komplett'!AC567)</f>
        <v>0</v>
      </c>
      <c r="L567" s="161" t="str">
        <f>IF(ISBLANK('Nomenklatur komplett'!T567),"-",'Nomenklatur komplett'!T567)</f>
        <v>-</v>
      </c>
      <c r="M567" s="162" t="str">
        <f>IF(ISBLANK('Nomenklatur komplett'!U567),"-",'Nomenklatur komplett'!U567)</f>
        <v>-</v>
      </c>
    </row>
    <row r="568" spans="1:13" x14ac:dyDescent="0.2">
      <c r="A568" s="161">
        <f>IF(ISBLANK('Nomenklatur komplett'!V568),"-",'Nomenklatur komplett'!V568)</f>
        <v>33510000</v>
      </c>
      <c r="B568" s="188" t="str">
        <f>IF(ISBLANK('Nomenklatur komplett'!W568),"-",'Nomenklatur komplett'!W568)</f>
        <v>Maurer/in EFZ</v>
      </c>
      <c r="C568" s="189">
        <f>IF(ISBLANK('Nomenklatur komplett'!X568),"-",'Nomenklatur komplett'!X568)</f>
        <v>14</v>
      </c>
      <c r="D568" s="189">
        <f>IF(ISBLANK('Nomenklatur komplett'!Y568),"-",'Nomenklatur komplett'!Y568)</f>
        <v>65</v>
      </c>
      <c r="E568" s="189">
        <f>IF(ISBLANK('Nomenklatur komplett'!Z568),"-",'Nomenklatur komplett'!Z568)</f>
        <v>1</v>
      </c>
      <c r="F568" s="189">
        <f>IF(ISBLANK('Nomenklatur komplett'!AA568),"-",'Nomenklatur komplett'!AA568)</f>
        <v>3</v>
      </c>
      <c r="G568" s="190">
        <f>IF(ISBLANK('Nomenklatur komplett'!AB568),"-",'Nomenklatur komplett'!AB568)</f>
        <v>0</v>
      </c>
      <c r="H568" s="190">
        <f>IF(ISBLANK('Nomenklatur komplett'!AC568),"-",'Nomenklatur komplett'!AC568)</f>
        <v>0</v>
      </c>
      <c r="L568" s="161" t="str">
        <f>IF(ISBLANK('Nomenklatur komplett'!T568),"-",'Nomenklatur komplett'!T568)</f>
        <v>-</v>
      </c>
      <c r="M568" s="162" t="str">
        <f>IF(ISBLANK('Nomenklatur komplett'!U568),"-",'Nomenklatur komplett'!U568)</f>
        <v>-</v>
      </c>
    </row>
    <row r="569" spans="1:13" x14ac:dyDescent="0.2">
      <c r="A569" s="161">
        <f>IF(ISBLANK('Nomenklatur komplett'!V569),"-",'Nomenklatur komplett'!V569)</f>
        <v>29010000</v>
      </c>
      <c r="B569" s="188" t="str">
        <f>IF(ISBLANK('Nomenklatur komplett'!W569),"-",'Nomenklatur komplett'!W569)</f>
        <v>Mechanikpraktiker/in EBA</v>
      </c>
      <c r="C569" s="189">
        <f>IF(ISBLANK('Nomenklatur komplett'!X569),"-",'Nomenklatur komplett'!X569)</f>
        <v>14</v>
      </c>
      <c r="D569" s="189">
        <f>IF(ISBLANK('Nomenklatur komplett'!Y569),"-",'Nomenklatur komplett'!Y569)</f>
        <v>65</v>
      </c>
      <c r="E569" s="189">
        <f>IF(ISBLANK('Nomenklatur komplett'!Z569),"-",'Nomenklatur komplett'!Z569)</f>
        <v>1</v>
      </c>
      <c r="F569" s="189">
        <f>IF(ISBLANK('Nomenklatur komplett'!AA569),"-",'Nomenklatur komplett'!AA569)</f>
        <v>2</v>
      </c>
      <c r="G569" s="190">
        <f>IF(ISBLANK('Nomenklatur komplett'!AB569),"-",'Nomenklatur komplett'!AB569)</f>
        <v>0</v>
      </c>
      <c r="H569" s="190">
        <f>IF(ISBLANK('Nomenklatur komplett'!AC569),"-",'Nomenklatur komplett'!AC569)</f>
        <v>0</v>
      </c>
      <c r="L569" s="161" t="str">
        <f>IF(ISBLANK('Nomenklatur komplett'!T569),"-",'Nomenklatur komplett'!T569)</f>
        <v>-</v>
      </c>
      <c r="M569" s="162" t="str">
        <f>IF(ISBLANK('Nomenklatur komplett'!U569),"-",'Nomenklatur komplett'!U569)</f>
        <v>-</v>
      </c>
    </row>
    <row r="570" spans="1:13" x14ac:dyDescent="0.2">
      <c r="A570" s="161">
        <f>IF(ISBLANK('Nomenklatur komplett'!V570),"-",'Nomenklatur komplett'!V570)</f>
        <v>29020000</v>
      </c>
      <c r="B570" s="188" t="str">
        <f>IF(ISBLANK('Nomenklatur komplett'!W570),"-",'Nomenklatur komplett'!W570)</f>
        <v>Mechanikpraktiker/in EFZ</v>
      </c>
      <c r="C570" s="189">
        <f>IF(ISBLANK('Nomenklatur komplett'!X570),"-",'Nomenklatur komplett'!X570)</f>
        <v>14</v>
      </c>
      <c r="D570" s="189">
        <f>IF(ISBLANK('Nomenklatur komplett'!Y570),"-",'Nomenklatur komplett'!Y570)</f>
        <v>65</v>
      </c>
      <c r="E570" s="189">
        <f>IF(ISBLANK('Nomenklatur komplett'!Z570),"-",'Nomenklatur komplett'!Z570)</f>
        <v>1</v>
      </c>
      <c r="F570" s="189">
        <f>IF(ISBLANK('Nomenklatur komplett'!AA570),"-",'Nomenklatur komplett'!AA570)</f>
        <v>4</v>
      </c>
      <c r="G570" s="190">
        <f>IF(ISBLANK('Nomenklatur komplett'!AB570),"-",'Nomenklatur komplett'!AB570)</f>
        <v>0</v>
      </c>
      <c r="H570" s="190">
        <f>IF(ISBLANK('Nomenklatur komplett'!AC570),"-",'Nomenklatur komplett'!AC570)</f>
        <v>0</v>
      </c>
      <c r="L570" s="161" t="str">
        <f>IF(ISBLANK('Nomenklatur komplett'!T570),"-",'Nomenklatur komplett'!T570)</f>
        <v>-</v>
      </c>
      <c r="M570" s="162" t="str">
        <f>IF(ISBLANK('Nomenklatur komplett'!U570),"-",'Nomenklatur komplett'!U570)</f>
        <v>-</v>
      </c>
    </row>
    <row r="571" spans="1:13" x14ac:dyDescent="0.2">
      <c r="A571" s="161">
        <f>IF(ISBLANK('Nomenklatur komplett'!V571),"-",'Nomenklatur komplett'!V571)</f>
        <v>29141000</v>
      </c>
      <c r="B571" s="188" t="str">
        <f>IF(ISBLANK('Nomenklatur komplett'!W571),"-",'Nomenklatur komplett'!W571)</f>
        <v>Mediamatiker/in (Privatschule, nicht anerkannt)</v>
      </c>
      <c r="C571" s="189">
        <f>IF(ISBLANK('Nomenklatur komplett'!X571),"-",'Nomenklatur komplett'!X571)</f>
        <v>14</v>
      </c>
      <c r="D571" s="189">
        <f>IF(ISBLANK('Nomenklatur komplett'!Y571),"-",'Nomenklatur komplett'!Y571)</f>
        <v>65</v>
      </c>
      <c r="E571" s="189">
        <f>IF(ISBLANK('Nomenklatur komplett'!Z571),"-",'Nomenklatur komplett'!Z571)</f>
        <v>1</v>
      </c>
      <c r="F571" s="189">
        <f>IF(ISBLANK('Nomenklatur komplett'!AA571),"-",'Nomenklatur komplett'!AA571)</f>
        <v>4</v>
      </c>
      <c r="G571" s="190">
        <f>IF(ISBLANK('Nomenklatur komplett'!AB571),"-",'Nomenklatur komplett'!AB571)</f>
        <v>0</v>
      </c>
      <c r="H571" s="190">
        <f>IF(ISBLANK('Nomenklatur komplett'!AC571),"-",'Nomenklatur komplett'!AC571)</f>
        <v>0</v>
      </c>
      <c r="L571" s="161" t="str">
        <f>IF(ISBLANK('Nomenklatur komplett'!T571),"-",'Nomenklatur komplett'!T571)</f>
        <v>-</v>
      </c>
      <c r="M571" s="162" t="str">
        <f>IF(ISBLANK('Nomenklatur komplett'!U571),"-",'Nomenklatur komplett'!U571)</f>
        <v>-</v>
      </c>
    </row>
    <row r="572" spans="1:13" x14ac:dyDescent="0.2">
      <c r="A572" s="161">
        <f>IF(ISBLANK('Nomenklatur komplett'!V572),"-",'Nomenklatur komplett'!V572)</f>
        <v>29145000</v>
      </c>
      <c r="B572" s="188" t="str">
        <f>IF(ISBLANK('Nomenklatur komplett'!W572),"-",'Nomenklatur komplett'!W572)</f>
        <v>Mediamatiker/in EFZ</v>
      </c>
      <c r="C572" s="189">
        <f>IF(ISBLANK('Nomenklatur komplett'!X572),"-",'Nomenklatur komplett'!X572)</f>
        <v>14</v>
      </c>
      <c r="D572" s="189">
        <f>IF(ISBLANK('Nomenklatur komplett'!Y572),"-",'Nomenklatur komplett'!Y572)</f>
        <v>65</v>
      </c>
      <c r="E572" s="189">
        <f>IF(ISBLANK('Nomenklatur komplett'!Z572),"-",'Nomenklatur komplett'!Z572)</f>
        <v>1</v>
      </c>
      <c r="F572" s="189">
        <f>IF(ISBLANK('Nomenklatur komplett'!AA572),"-",'Nomenklatur komplett'!AA572)</f>
        <v>4</v>
      </c>
      <c r="G572" s="190">
        <f>IF(ISBLANK('Nomenklatur komplett'!AB572),"-",'Nomenklatur komplett'!AB572)</f>
        <v>0</v>
      </c>
      <c r="H572" s="190">
        <f>IF(ISBLANK('Nomenklatur komplett'!AC572),"-",'Nomenklatur komplett'!AC572)</f>
        <v>0</v>
      </c>
      <c r="L572" s="161" t="str">
        <f>IF(ISBLANK('Nomenklatur komplett'!T572),"-",'Nomenklatur komplett'!T572)</f>
        <v>-</v>
      </c>
      <c r="M572" s="162" t="str">
        <f>IF(ISBLANK('Nomenklatur komplett'!U572),"-",'Nomenklatur komplett'!U572)</f>
        <v>-</v>
      </c>
    </row>
    <row r="573" spans="1:13" x14ac:dyDescent="0.2">
      <c r="A573" s="161">
        <f>IF(ISBLANK('Nomenklatur komplett'!V573),"-",'Nomenklatur komplett'!V573)</f>
        <v>21270000</v>
      </c>
      <c r="B573" s="188" t="str">
        <f>IF(ISBLANK('Nomenklatur komplett'!W573),"-",'Nomenklatur komplett'!W573)</f>
        <v>Medientechnologe/-technologin EFZ - Ohne nähere Angaben</v>
      </c>
      <c r="C573" s="189">
        <f>IF(ISBLANK('Nomenklatur komplett'!X573),"-",'Nomenklatur komplett'!X573)</f>
        <v>14</v>
      </c>
      <c r="D573" s="189">
        <f>IF(ISBLANK('Nomenklatur komplett'!Y573),"-",'Nomenklatur komplett'!Y573)</f>
        <v>65</v>
      </c>
      <c r="E573" s="189">
        <f>IF(ISBLANK('Nomenklatur komplett'!Z573),"-",'Nomenklatur komplett'!Z573)</f>
        <v>1</v>
      </c>
      <c r="F573" s="189">
        <f>IF(ISBLANK('Nomenklatur komplett'!AA573),"-",'Nomenklatur komplett'!AA573)</f>
        <v>4</v>
      </c>
      <c r="G573" s="190">
        <f>IF(ISBLANK('Nomenklatur komplett'!AB573),"-",'Nomenklatur komplett'!AB573)</f>
        <v>0</v>
      </c>
      <c r="H573" s="190">
        <f>IF(ISBLANK('Nomenklatur komplett'!AC573),"-",'Nomenklatur komplett'!AC573)</f>
        <v>0</v>
      </c>
      <c r="L573" s="161" t="str">
        <f>IF(ISBLANK('Nomenklatur komplett'!T573),"-",'Nomenklatur komplett'!T573)</f>
        <v>-</v>
      </c>
      <c r="M573" s="162" t="str">
        <f>IF(ISBLANK('Nomenklatur komplett'!U573),"-",'Nomenklatur komplett'!U573)</f>
        <v>-</v>
      </c>
    </row>
    <row r="574" spans="1:13" x14ac:dyDescent="0.2">
      <c r="A574" s="161">
        <f>IF(ISBLANK('Nomenklatur komplett'!V574),"-",'Nomenklatur komplett'!V574)</f>
        <v>21270001</v>
      </c>
      <c r="B574" s="188" t="str">
        <f>IF(ISBLANK('Nomenklatur komplett'!W574),"-",'Nomenklatur komplett'!W574)</f>
        <v>Medientechnologe/-technologin EFZ - Print</v>
      </c>
      <c r="C574" s="189">
        <f>IF(ISBLANK('Nomenklatur komplett'!X574),"-",'Nomenklatur komplett'!X574)</f>
        <v>14</v>
      </c>
      <c r="D574" s="189">
        <f>IF(ISBLANK('Nomenklatur komplett'!Y574),"-",'Nomenklatur komplett'!Y574)</f>
        <v>65</v>
      </c>
      <c r="E574" s="189">
        <f>IF(ISBLANK('Nomenklatur komplett'!Z574),"-",'Nomenklatur komplett'!Z574)</f>
        <v>1</v>
      </c>
      <c r="F574" s="189">
        <f>IF(ISBLANK('Nomenklatur komplett'!AA574),"-",'Nomenklatur komplett'!AA574)</f>
        <v>4</v>
      </c>
      <c r="G574" s="190">
        <f>IF(ISBLANK('Nomenklatur komplett'!AB574),"-",'Nomenklatur komplett'!AB574)</f>
        <v>0</v>
      </c>
      <c r="H574" s="190">
        <f>IF(ISBLANK('Nomenklatur komplett'!AC574),"-",'Nomenklatur komplett'!AC574)</f>
        <v>0</v>
      </c>
      <c r="L574" s="161" t="str">
        <f>IF(ISBLANK('Nomenklatur komplett'!T574),"-",'Nomenklatur komplett'!T574)</f>
        <v>-</v>
      </c>
      <c r="M574" s="162" t="str">
        <f>IF(ISBLANK('Nomenklatur komplett'!U574),"-",'Nomenklatur komplett'!U574)</f>
        <v>-</v>
      </c>
    </row>
    <row r="575" spans="1:13" x14ac:dyDescent="0.2">
      <c r="A575" s="161">
        <f>IF(ISBLANK('Nomenklatur komplett'!V575),"-",'Nomenklatur komplett'!V575)</f>
        <v>21270002</v>
      </c>
      <c r="B575" s="188" t="str">
        <f>IF(ISBLANK('Nomenklatur komplett'!W575),"-",'Nomenklatur komplett'!W575)</f>
        <v>Medientechnologe/-technologin EFZ - Printmediatechnik</v>
      </c>
      <c r="C575" s="189">
        <f>IF(ISBLANK('Nomenklatur komplett'!X575),"-",'Nomenklatur komplett'!X575)</f>
        <v>14</v>
      </c>
      <c r="D575" s="189">
        <f>IF(ISBLANK('Nomenklatur komplett'!Y575),"-",'Nomenklatur komplett'!Y575)</f>
        <v>65</v>
      </c>
      <c r="E575" s="189">
        <f>IF(ISBLANK('Nomenklatur komplett'!Z575),"-",'Nomenklatur komplett'!Z575)</f>
        <v>1</v>
      </c>
      <c r="F575" s="189">
        <f>IF(ISBLANK('Nomenklatur komplett'!AA575),"-",'Nomenklatur komplett'!AA575)</f>
        <v>4</v>
      </c>
      <c r="G575" s="190">
        <f>IF(ISBLANK('Nomenklatur komplett'!AB575),"-",'Nomenklatur komplett'!AB575)</f>
        <v>0</v>
      </c>
      <c r="H575" s="190">
        <f>IF(ISBLANK('Nomenklatur komplett'!AC575),"-",'Nomenklatur komplett'!AC575)</f>
        <v>0</v>
      </c>
      <c r="L575" s="161" t="str">
        <f>IF(ISBLANK('Nomenklatur komplett'!T575),"-",'Nomenklatur komplett'!T575)</f>
        <v>-</v>
      </c>
      <c r="M575" s="162" t="str">
        <f>IF(ISBLANK('Nomenklatur komplett'!U575),"-",'Nomenklatur komplett'!U575)</f>
        <v>-</v>
      </c>
    </row>
    <row r="576" spans="1:13" x14ac:dyDescent="0.2">
      <c r="A576" s="161">
        <f>IF(ISBLANK('Nomenklatur komplett'!V576),"-",'Nomenklatur komplett'!V576)</f>
        <v>21270003</v>
      </c>
      <c r="B576" s="188" t="str">
        <f>IF(ISBLANK('Nomenklatur komplett'!W576),"-",'Nomenklatur komplett'!W576)</f>
        <v>Medientechnologe/-technologin EFZ - Siebdruck</v>
      </c>
      <c r="C576" s="189">
        <f>IF(ISBLANK('Nomenklatur komplett'!X576),"-",'Nomenklatur komplett'!X576)</f>
        <v>14</v>
      </c>
      <c r="D576" s="189">
        <f>IF(ISBLANK('Nomenklatur komplett'!Y576),"-",'Nomenklatur komplett'!Y576)</f>
        <v>65</v>
      </c>
      <c r="E576" s="189">
        <f>IF(ISBLANK('Nomenklatur komplett'!Z576),"-",'Nomenklatur komplett'!Z576)</f>
        <v>1</v>
      </c>
      <c r="F576" s="189">
        <f>IF(ISBLANK('Nomenklatur komplett'!AA576),"-",'Nomenklatur komplett'!AA576)</f>
        <v>4</v>
      </c>
      <c r="G576" s="190">
        <f>IF(ISBLANK('Nomenklatur komplett'!AB576),"-",'Nomenklatur komplett'!AB576)</f>
        <v>0</v>
      </c>
      <c r="H576" s="190">
        <f>IF(ISBLANK('Nomenklatur komplett'!AC576),"-",'Nomenklatur komplett'!AC576)</f>
        <v>0</v>
      </c>
      <c r="L576" s="161" t="str">
        <f>IF(ISBLANK('Nomenklatur komplett'!T576),"-",'Nomenklatur komplett'!T576)</f>
        <v>-</v>
      </c>
      <c r="M576" s="162" t="str">
        <f>IF(ISBLANK('Nomenklatur komplett'!U576),"-",'Nomenklatur komplett'!U576)</f>
        <v>-</v>
      </c>
    </row>
    <row r="577" spans="1:13" x14ac:dyDescent="0.2">
      <c r="A577" s="161">
        <f>IF(ISBLANK('Nomenklatur komplett'!V577),"-",'Nomenklatur komplett'!V577)</f>
        <v>46720000</v>
      </c>
      <c r="B577" s="188" t="str">
        <f>IF(ISBLANK('Nomenklatur komplett'!W577),"-",'Nomenklatur komplett'!W577)</f>
        <v>Medizinische/r Masseur/in</v>
      </c>
      <c r="C577" s="189">
        <f>IF(ISBLANK('Nomenklatur komplett'!X577),"-",'Nomenklatur komplett'!X577)</f>
        <v>14</v>
      </c>
      <c r="D577" s="189">
        <f>IF(ISBLANK('Nomenklatur komplett'!Y577),"-",'Nomenklatur komplett'!Y577)</f>
        <v>65</v>
      </c>
      <c r="E577" s="189">
        <f>IF(ISBLANK('Nomenklatur komplett'!Z577),"-",'Nomenklatur komplett'!Z577)</f>
        <v>1</v>
      </c>
      <c r="F577" s="189">
        <f>IF(ISBLANK('Nomenklatur komplett'!AA577),"-",'Nomenklatur komplett'!AA577)</f>
        <v>3</v>
      </c>
      <c r="G577" s="190">
        <f>IF(ISBLANK('Nomenklatur komplett'!AB577),"-",'Nomenklatur komplett'!AB577)</f>
        <v>0</v>
      </c>
      <c r="H577" s="190">
        <f>IF(ISBLANK('Nomenklatur komplett'!AC577),"-",'Nomenklatur komplett'!AC577)</f>
        <v>0</v>
      </c>
      <c r="L577" s="161" t="str">
        <f>IF(ISBLANK('Nomenklatur komplett'!T577),"-",'Nomenklatur komplett'!T577)</f>
        <v>-</v>
      </c>
      <c r="M577" s="162" t="str">
        <f>IF(ISBLANK('Nomenklatur komplett'!U577),"-",'Nomenklatur komplett'!U577)</f>
        <v>-</v>
      </c>
    </row>
    <row r="578" spans="1:13" x14ac:dyDescent="0.2">
      <c r="A578" s="161">
        <f>IF(ISBLANK('Nomenklatur komplett'!V578),"-",'Nomenklatur komplett'!V578)</f>
        <v>46751000</v>
      </c>
      <c r="B578" s="188" t="str">
        <f>IF(ISBLANK('Nomenklatur komplett'!W578),"-",'Nomenklatur komplett'!W578)</f>
        <v>Medizinische/r Praxisassistent/in (Privatschule, nicht anerkannt)</v>
      </c>
      <c r="C578" s="189">
        <f>IF(ISBLANK('Nomenklatur komplett'!X578),"-",'Nomenklatur komplett'!X578)</f>
        <v>14</v>
      </c>
      <c r="D578" s="189">
        <f>IF(ISBLANK('Nomenklatur komplett'!Y578),"-",'Nomenklatur komplett'!Y578)</f>
        <v>65</v>
      </c>
      <c r="E578" s="189">
        <f>IF(ISBLANK('Nomenklatur komplett'!Z578),"-",'Nomenklatur komplett'!Z578)</f>
        <v>1</v>
      </c>
      <c r="F578" s="189">
        <f>IF(ISBLANK('Nomenklatur komplett'!AA578),"-",'Nomenklatur komplett'!AA578)</f>
        <v>3</v>
      </c>
      <c r="G578" s="190">
        <f>IF(ISBLANK('Nomenklatur komplett'!AB578),"-",'Nomenklatur komplett'!AB578)</f>
        <v>0</v>
      </c>
      <c r="H578" s="190">
        <f>IF(ISBLANK('Nomenklatur komplett'!AC578),"-",'Nomenklatur komplett'!AC578)</f>
        <v>0</v>
      </c>
      <c r="L578" s="161" t="str">
        <f>IF(ISBLANK('Nomenklatur komplett'!T578),"-",'Nomenklatur komplett'!T578)</f>
        <v>-</v>
      </c>
      <c r="M578" s="162" t="str">
        <f>IF(ISBLANK('Nomenklatur komplett'!U578),"-",'Nomenklatur komplett'!U578)</f>
        <v>-</v>
      </c>
    </row>
    <row r="579" spans="1:13" x14ac:dyDescent="0.2">
      <c r="A579" s="161">
        <f>IF(ISBLANK('Nomenklatur komplett'!V579),"-",'Nomenklatur komplett'!V579)</f>
        <v>46760000</v>
      </c>
      <c r="B579" s="188" t="str">
        <f>IF(ISBLANK('Nomenklatur komplett'!W579),"-",'Nomenklatur komplett'!W579)</f>
        <v>Medizinische/r Praxisassistent/in EFZ</v>
      </c>
      <c r="C579" s="189">
        <f>IF(ISBLANK('Nomenklatur komplett'!X579),"-",'Nomenklatur komplett'!X579)</f>
        <v>14</v>
      </c>
      <c r="D579" s="189">
        <f>IF(ISBLANK('Nomenklatur komplett'!Y579),"-",'Nomenklatur komplett'!Y579)</f>
        <v>65</v>
      </c>
      <c r="E579" s="189">
        <f>IF(ISBLANK('Nomenklatur komplett'!Z579),"-",'Nomenklatur komplett'!Z579)</f>
        <v>1</v>
      </c>
      <c r="F579" s="189">
        <f>IF(ISBLANK('Nomenklatur komplett'!AA579),"-",'Nomenklatur komplett'!AA579)</f>
        <v>3</v>
      </c>
      <c r="G579" s="190">
        <f>IF(ISBLANK('Nomenklatur komplett'!AB579),"-",'Nomenklatur komplett'!AB579)</f>
        <v>0</v>
      </c>
      <c r="H579" s="190">
        <f>IF(ISBLANK('Nomenklatur komplett'!AC579),"-",'Nomenklatur komplett'!AC579)</f>
        <v>0</v>
      </c>
      <c r="L579" s="161" t="str">
        <f>IF(ISBLANK('Nomenklatur komplett'!T579),"-",'Nomenklatur komplett'!T579)</f>
        <v>-</v>
      </c>
      <c r="M579" s="162" t="str">
        <f>IF(ISBLANK('Nomenklatur komplett'!U579),"-",'Nomenklatur komplett'!U579)</f>
        <v>-</v>
      </c>
    </row>
    <row r="580" spans="1:13" x14ac:dyDescent="0.2">
      <c r="A580" s="161">
        <f>IF(ISBLANK('Nomenklatur komplett'!V580),"-",'Nomenklatur komplett'!V580)</f>
        <v>46770000</v>
      </c>
      <c r="B580" s="188" t="str">
        <f>IF(ISBLANK('Nomenklatur komplett'!W580),"-",'Nomenklatur komplett'!W580)</f>
        <v>Medizinproduktetechnolog/in EFZ</v>
      </c>
      <c r="C580" s="189">
        <f>IF(ISBLANK('Nomenklatur komplett'!X580),"-",'Nomenklatur komplett'!X580)</f>
        <v>14</v>
      </c>
      <c r="D580" s="189">
        <f>IF(ISBLANK('Nomenklatur komplett'!Y580),"-",'Nomenklatur komplett'!Y580)</f>
        <v>65</v>
      </c>
      <c r="E580" s="189">
        <f>IF(ISBLANK('Nomenklatur komplett'!Z580),"-",'Nomenklatur komplett'!Z580)</f>
        <v>1</v>
      </c>
      <c r="F580" s="189">
        <f>IF(ISBLANK('Nomenklatur komplett'!AA580),"-",'Nomenklatur komplett'!AA580)</f>
        <v>4</v>
      </c>
      <c r="G580" s="190">
        <f>IF(ISBLANK('Nomenklatur komplett'!AB580),"-",'Nomenklatur komplett'!AB580)</f>
        <v>0</v>
      </c>
      <c r="H580" s="190">
        <f>IF(ISBLANK('Nomenklatur komplett'!AC580),"-",'Nomenklatur komplett'!AC580)</f>
        <v>0</v>
      </c>
      <c r="L580" s="161" t="str">
        <f>IF(ISBLANK('Nomenklatur komplett'!T580),"-",'Nomenklatur komplett'!T580)</f>
        <v>-</v>
      </c>
      <c r="M580" s="162" t="str">
        <f>IF(ISBLANK('Nomenklatur komplett'!U580),"-",'Nomenklatur komplett'!U580)</f>
        <v>-</v>
      </c>
    </row>
    <row r="581" spans="1:13" x14ac:dyDescent="0.2">
      <c r="A581" s="161">
        <f>IF(ISBLANK('Nomenklatur komplett'!V581),"-",'Nomenklatur komplett'!V581)</f>
        <v>29160000</v>
      </c>
      <c r="B581" s="188" t="str">
        <f>IF(ISBLANK('Nomenklatur komplett'!W581),"-",'Nomenklatur komplett'!W581)</f>
        <v>Messerschmied/in EFZ - Ohne nähere Angaben</v>
      </c>
      <c r="C581" s="189">
        <f>IF(ISBLANK('Nomenklatur komplett'!X581),"-",'Nomenklatur komplett'!X581)</f>
        <v>14</v>
      </c>
      <c r="D581" s="189">
        <f>IF(ISBLANK('Nomenklatur komplett'!Y581),"-",'Nomenklatur komplett'!Y581)</f>
        <v>65</v>
      </c>
      <c r="E581" s="189">
        <f>IF(ISBLANK('Nomenklatur komplett'!Z581),"-",'Nomenklatur komplett'!Z581)</f>
        <v>1</v>
      </c>
      <c r="F581" s="189">
        <f>IF(ISBLANK('Nomenklatur komplett'!AA581),"-",'Nomenklatur komplett'!AA581)</f>
        <v>4</v>
      </c>
      <c r="G581" s="190">
        <f>IF(ISBLANK('Nomenklatur komplett'!AB581),"-",'Nomenklatur komplett'!AB581)</f>
        <v>0</v>
      </c>
      <c r="H581" s="190">
        <f>IF(ISBLANK('Nomenklatur komplett'!AC581),"-",'Nomenklatur komplett'!AC581)</f>
        <v>0</v>
      </c>
      <c r="L581" s="161" t="str">
        <f>IF(ISBLANK('Nomenklatur komplett'!T581),"-",'Nomenklatur komplett'!T581)</f>
        <v>-</v>
      </c>
      <c r="M581" s="162" t="str">
        <f>IF(ISBLANK('Nomenklatur komplett'!U581),"-",'Nomenklatur komplett'!U581)</f>
        <v>-</v>
      </c>
    </row>
    <row r="582" spans="1:13" x14ac:dyDescent="0.2">
      <c r="A582" s="161">
        <f>IF(ISBLANK('Nomenklatur komplett'!V582),"-",'Nomenklatur komplett'!V582)</f>
        <v>29160002</v>
      </c>
      <c r="B582" s="188" t="str">
        <f>IF(ISBLANK('Nomenklatur komplett'!W582),"-",'Nomenklatur komplett'!W582)</f>
        <v>Messerschmied/in EFZ - Profil E</v>
      </c>
      <c r="C582" s="189">
        <f>IF(ISBLANK('Nomenklatur komplett'!X582),"-",'Nomenklatur komplett'!X582)</f>
        <v>14</v>
      </c>
      <c r="D582" s="189">
        <f>IF(ISBLANK('Nomenklatur komplett'!Y582),"-",'Nomenklatur komplett'!Y582)</f>
        <v>65</v>
      </c>
      <c r="E582" s="189">
        <f>IF(ISBLANK('Nomenklatur komplett'!Z582),"-",'Nomenklatur komplett'!Z582)</f>
        <v>1</v>
      </c>
      <c r="F582" s="189">
        <f>IF(ISBLANK('Nomenklatur komplett'!AA582),"-",'Nomenklatur komplett'!AA582)</f>
        <v>4</v>
      </c>
      <c r="G582" s="190">
        <f>IF(ISBLANK('Nomenklatur komplett'!AB582),"-",'Nomenklatur komplett'!AB582)</f>
        <v>0</v>
      </c>
      <c r="H582" s="190">
        <f>IF(ISBLANK('Nomenklatur komplett'!AC582),"-",'Nomenklatur komplett'!AC582)</f>
        <v>0</v>
      </c>
      <c r="L582" s="161" t="str">
        <f>IF(ISBLANK('Nomenklatur komplett'!T582),"-",'Nomenklatur komplett'!T582)</f>
        <v>-</v>
      </c>
      <c r="M582" s="162" t="str">
        <f>IF(ISBLANK('Nomenklatur komplett'!U582),"-",'Nomenklatur komplett'!U582)</f>
        <v>-</v>
      </c>
    </row>
    <row r="583" spans="1:13" x14ac:dyDescent="0.2">
      <c r="A583" s="161">
        <f>IF(ISBLANK('Nomenklatur komplett'!V583),"-",'Nomenklatur komplett'!V583)</f>
        <v>29160001</v>
      </c>
      <c r="B583" s="188" t="str">
        <f>IF(ISBLANK('Nomenklatur komplett'!W583),"-",'Nomenklatur komplett'!W583)</f>
        <v>Messerschmied/in EFZ - Profil G</v>
      </c>
      <c r="C583" s="189">
        <f>IF(ISBLANK('Nomenklatur komplett'!X583),"-",'Nomenklatur komplett'!X583)</f>
        <v>14</v>
      </c>
      <c r="D583" s="189">
        <f>IF(ISBLANK('Nomenklatur komplett'!Y583),"-",'Nomenklatur komplett'!Y583)</f>
        <v>65</v>
      </c>
      <c r="E583" s="189">
        <f>IF(ISBLANK('Nomenklatur komplett'!Z583),"-",'Nomenklatur komplett'!Z583)</f>
        <v>1</v>
      </c>
      <c r="F583" s="189">
        <f>IF(ISBLANK('Nomenklatur komplett'!AA583),"-",'Nomenklatur komplett'!AA583)</f>
        <v>4</v>
      </c>
      <c r="G583" s="190">
        <f>IF(ISBLANK('Nomenklatur komplett'!AB583),"-",'Nomenklatur komplett'!AB583)</f>
        <v>0</v>
      </c>
      <c r="H583" s="190">
        <f>IF(ISBLANK('Nomenklatur komplett'!AC583),"-",'Nomenklatur komplett'!AC583)</f>
        <v>0</v>
      </c>
      <c r="L583" s="161" t="str">
        <f>IF(ISBLANK('Nomenklatur komplett'!T583),"-",'Nomenklatur komplett'!T583)</f>
        <v>-</v>
      </c>
      <c r="M583" s="162" t="str">
        <f>IF(ISBLANK('Nomenklatur komplett'!U583),"-",'Nomenklatur komplett'!U583)</f>
        <v>-</v>
      </c>
    </row>
    <row r="584" spans="1:13" x14ac:dyDescent="0.2">
      <c r="A584" s="161">
        <f>IF(ISBLANK('Nomenklatur komplett'!V584),"-",'Nomenklatur komplett'!V584)</f>
        <v>29220001</v>
      </c>
      <c r="B584" s="188" t="str">
        <f>IF(ISBLANK('Nomenklatur komplett'!W584),"-",'Nomenklatur komplett'!W584)</f>
        <v>Metallbauer/in EFZ - Metallbau</v>
      </c>
      <c r="C584" s="189">
        <f>IF(ISBLANK('Nomenklatur komplett'!X584),"-",'Nomenklatur komplett'!X584)</f>
        <v>14</v>
      </c>
      <c r="D584" s="189">
        <f>IF(ISBLANK('Nomenklatur komplett'!Y584),"-",'Nomenklatur komplett'!Y584)</f>
        <v>65</v>
      </c>
      <c r="E584" s="189">
        <f>IF(ISBLANK('Nomenklatur komplett'!Z584),"-",'Nomenklatur komplett'!Z584)</f>
        <v>1</v>
      </c>
      <c r="F584" s="189">
        <f>IF(ISBLANK('Nomenklatur komplett'!AA584),"-",'Nomenklatur komplett'!AA584)</f>
        <v>4</v>
      </c>
      <c r="G584" s="190">
        <f>IF(ISBLANK('Nomenklatur komplett'!AB584),"-",'Nomenklatur komplett'!AB584)</f>
        <v>0</v>
      </c>
      <c r="H584" s="190">
        <f>IF(ISBLANK('Nomenklatur komplett'!AC584),"-",'Nomenklatur komplett'!AC584)</f>
        <v>0</v>
      </c>
      <c r="L584" s="161" t="str">
        <f>IF(ISBLANK('Nomenklatur komplett'!T584),"-",'Nomenklatur komplett'!T584)</f>
        <v>-</v>
      </c>
      <c r="M584" s="162" t="str">
        <f>IF(ISBLANK('Nomenklatur komplett'!U584),"-",'Nomenklatur komplett'!U584)</f>
        <v>-</v>
      </c>
    </row>
    <row r="585" spans="1:13" x14ac:dyDescent="0.2">
      <c r="A585" s="161">
        <f>IF(ISBLANK('Nomenklatur komplett'!V585),"-",'Nomenklatur komplett'!V585)</f>
        <v>29220099</v>
      </c>
      <c r="B585" s="188" t="str">
        <f>IF(ISBLANK('Nomenklatur komplett'!W585),"-",'Nomenklatur komplett'!W585)</f>
        <v>Metallbauer/in EFZ - Ohne nähere Angaben</v>
      </c>
      <c r="C585" s="189">
        <f>IF(ISBLANK('Nomenklatur komplett'!X585),"-",'Nomenklatur komplett'!X585)</f>
        <v>14</v>
      </c>
      <c r="D585" s="189">
        <f>IF(ISBLANK('Nomenklatur komplett'!Y585),"-",'Nomenklatur komplett'!Y585)</f>
        <v>65</v>
      </c>
      <c r="E585" s="189">
        <f>IF(ISBLANK('Nomenklatur komplett'!Z585),"-",'Nomenklatur komplett'!Z585)</f>
        <v>1</v>
      </c>
      <c r="F585" s="189">
        <f>IF(ISBLANK('Nomenklatur komplett'!AA585),"-",'Nomenklatur komplett'!AA585)</f>
        <v>4</v>
      </c>
      <c r="G585" s="190">
        <f>IF(ISBLANK('Nomenklatur komplett'!AB585),"-",'Nomenklatur komplett'!AB585)</f>
        <v>0</v>
      </c>
      <c r="H585" s="190">
        <f>IF(ISBLANK('Nomenklatur komplett'!AC585),"-",'Nomenklatur komplett'!AC585)</f>
        <v>0</v>
      </c>
      <c r="L585" s="161" t="str">
        <f>IF(ISBLANK('Nomenklatur komplett'!T585),"-",'Nomenklatur komplett'!T585)</f>
        <v>-</v>
      </c>
      <c r="M585" s="162" t="str">
        <f>IF(ISBLANK('Nomenklatur komplett'!U585),"-",'Nomenklatur komplett'!U585)</f>
        <v>-</v>
      </c>
    </row>
    <row r="586" spans="1:13" x14ac:dyDescent="0.2">
      <c r="A586" s="161">
        <f>IF(ISBLANK('Nomenklatur komplett'!V586),"-",'Nomenklatur komplett'!V586)</f>
        <v>29220002</v>
      </c>
      <c r="B586" s="188" t="str">
        <f>IF(ISBLANK('Nomenklatur komplett'!W586),"-",'Nomenklatur komplett'!W586)</f>
        <v>Metallbauer/in EFZ - Schmiedearbeiten</v>
      </c>
      <c r="C586" s="189">
        <f>IF(ISBLANK('Nomenklatur komplett'!X586),"-",'Nomenklatur komplett'!X586)</f>
        <v>14</v>
      </c>
      <c r="D586" s="189">
        <f>IF(ISBLANK('Nomenklatur komplett'!Y586),"-",'Nomenklatur komplett'!Y586)</f>
        <v>65</v>
      </c>
      <c r="E586" s="189">
        <f>IF(ISBLANK('Nomenklatur komplett'!Z586),"-",'Nomenklatur komplett'!Z586)</f>
        <v>1</v>
      </c>
      <c r="F586" s="189">
        <f>IF(ISBLANK('Nomenklatur komplett'!AA586),"-",'Nomenklatur komplett'!AA586)</f>
        <v>4</v>
      </c>
      <c r="G586" s="190">
        <f>IF(ISBLANK('Nomenklatur komplett'!AB586),"-",'Nomenklatur komplett'!AB586)</f>
        <v>0</v>
      </c>
      <c r="H586" s="190">
        <f>IF(ISBLANK('Nomenklatur komplett'!AC586),"-",'Nomenklatur komplett'!AC586)</f>
        <v>0</v>
      </c>
      <c r="L586" s="161" t="str">
        <f>IF(ISBLANK('Nomenklatur komplett'!T586),"-",'Nomenklatur komplett'!T586)</f>
        <v>-</v>
      </c>
      <c r="M586" s="162" t="str">
        <f>IF(ISBLANK('Nomenklatur komplett'!U586),"-",'Nomenklatur komplett'!U586)</f>
        <v>-</v>
      </c>
    </row>
    <row r="587" spans="1:13" x14ac:dyDescent="0.2">
      <c r="A587" s="161">
        <f>IF(ISBLANK('Nomenklatur komplett'!V587),"-",'Nomenklatur komplett'!V587)</f>
        <v>29220003</v>
      </c>
      <c r="B587" s="188" t="str">
        <f>IF(ISBLANK('Nomenklatur komplett'!W587),"-",'Nomenklatur komplett'!W587)</f>
        <v>Metallbauer/in EFZ - Stahlbau</v>
      </c>
      <c r="C587" s="189">
        <f>IF(ISBLANK('Nomenklatur komplett'!X587),"-",'Nomenklatur komplett'!X587)</f>
        <v>14</v>
      </c>
      <c r="D587" s="189">
        <f>IF(ISBLANK('Nomenklatur komplett'!Y587),"-",'Nomenklatur komplett'!Y587)</f>
        <v>65</v>
      </c>
      <c r="E587" s="189">
        <f>IF(ISBLANK('Nomenklatur komplett'!Z587),"-",'Nomenklatur komplett'!Z587)</f>
        <v>1</v>
      </c>
      <c r="F587" s="189">
        <f>IF(ISBLANK('Nomenklatur komplett'!AA587),"-",'Nomenklatur komplett'!AA587)</f>
        <v>4</v>
      </c>
      <c r="G587" s="190">
        <f>IF(ISBLANK('Nomenklatur komplett'!AB587),"-",'Nomenklatur komplett'!AB587)</f>
        <v>0</v>
      </c>
      <c r="H587" s="190">
        <f>IF(ISBLANK('Nomenklatur komplett'!AC587),"-",'Nomenklatur komplett'!AC587)</f>
        <v>0</v>
      </c>
      <c r="L587" s="161" t="str">
        <f>IF(ISBLANK('Nomenklatur komplett'!T587),"-",'Nomenklatur komplett'!T587)</f>
        <v>-</v>
      </c>
      <c r="M587" s="162" t="str">
        <f>IF(ISBLANK('Nomenklatur komplett'!U587),"-",'Nomenklatur komplett'!U587)</f>
        <v>-</v>
      </c>
    </row>
    <row r="588" spans="1:13" x14ac:dyDescent="0.2">
      <c r="A588" s="161">
        <f>IF(ISBLANK('Nomenklatur komplett'!V588),"-",'Nomenklatur komplett'!V588)</f>
        <v>36760000</v>
      </c>
      <c r="B588" s="188" t="str">
        <f>IF(ISBLANK('Nomenklatur komplett'!W588),"-",'Nomenklatur komplett'!W588)</f>
        <v>Metallbaukonstrukteur/in EFZ</v>
      </c>
      <c r="C588" s="189">
        <f>IF(ISBLANK('Nomenklatur komplett'!X588),"-",'Nomenklatur komplett'!X588)</f>
        <v>14</v>
      </c>
      <c r="D588" s="189">
        <f>IF(ISBLANK('Nomenklatur komplett'!Y588),"-",'Nomenklatur komplett'!Y588)</f>
        <v>65</v>
      </c>
      <c r="E588" s="189">
        <f>IF(ISBLANK('Nomenklatur komplett'!Z588),"-",'Nomenklatur komplett'!Z588)</f>
        <v>1</v>
      </c>
      <c r="F588" s="189">
        <f>IF(ISBLANK('Nomenklatur komplett'!AA588),"-",'Nomenklatur komplett'!AA588)</f>
        <v>4</v>
      </c>
      <c r="G588" s="190">
        <f>IF(ISBLANK('Nomenklatur komplett'!AB588),"-",'Nomenklatur komplett'!AB588)</f>
        <v>0</v>
      </c>
      <c r="H588" s="190">
        <f>IF(ISBLANK('Nomenklatur komplett'!AC588),"-",'Nomenklatur komplett'!AC588)</f>
        <v>0</v>
      </c>
      <c r="L588" s="161" t="str">
        <f>IF(ISBLANK('Nomenklatur komplett'!T588),"-",'Nomenklatur komplett'!T588)</f>
        <v>-</v>
      </c>
      <c r="M588" s="162" t="str">
        <f>IF(ISBLANK('Nomenklatur komplett'!U588),"-",'Nomenklatur komplett'!U588)</f>
        <v>-</v>
      </c>
    </row>
    <row r="589" spans="1:13" x14ac:dyDescent="0.2">
      <c r="A589" s="161">
        <f>IF(ISBLANK('Nomenklatur komplett'!V589),"-",'Nomenklatur komplett'!V589)</f>
        <v>29210000</v>
      </c>
      <c r="B589" s="188" t="str">
        <f>IF(ISBLANK('Nomenklatur komplett'!W589),"-",'Nomenklatur komplett'!W589)</f>
        <v>Metallbaupraktiker/in EBA</v>
      </c>
      <c r="C589" s="189">
        <f>IF(ISBLANK('Nomenklatur komplett'!X589),"-",'Nomenklatur komplett'!X589)</f>
        <v>14</v>
      </c>
      <c r="D589" s="189">
        <f>IF(ISBLANK('Nomenklatur komplett'!Y589),"-",'Nomenklatur komplett'!Y589)</f>
        <v>65</v>
      </c>
      <c r="E589" s="189">
        <f>IF(ISBLANK('Nomenklatur komplett'!Z589),"-",'Nomenklatur komplett'!Z589)</f>
        <v>1</v>
      </c>
      <c r="F589" s="189">
        <f>IF(ISBLANK('Nomenklatur komplett'!AA589),"-",'Nomenklatur komplett'!AA589)</f>
        <v>2</v>
      </c>
      <c r="G589" s="190">
        <f>IF(ISBLANK('Nomenklatur komplett'!AB589),"-",'Nomenklatur komplett'!AB589)</f>
        <v>0</v>
      </c>
      <c r="H589" s="190">
        <f>IF(ISBLANK('Nomenklatur komplett'!AC589),"-",'Nomenklatur komplett'!AC589)</f>
        <v>0</v>
      </c>
      <c r="L589" s="161" t="str">
        <f>IF(ISBLANK('Nomenklatur komplett'!T589),"-",'Nomenklatur komplett'!T589)</f>
        <v>-</v>
      </c>
      <c r="M589" s="162" t="str">
        <f>IF(ISBLANK('Nomenklatur komplett'!U589),"-",'Nomenklatur komplett'!U589)</f>
        <v>-</v>
      </c>
    </row>
    <row r="590" spans="1:13" x14ac:dyDescent="0.2">
      <c r="A590" s="161">
        <f>IF(ISBLANK('Nomenklatur komplett'!V590),"-",'Nomenklatur komplett'!V590)</f>
        <v>29250000</v>
      </c>
      <c r="B590" s="188" t="str">
        <f>IF(ISBLANK('Nomenklatur komplett'!W590),"-",'Nomenklatur komplett'!W590)</f>
        <v>Metalldrücker/in</v>
      </c>
      <c r="C590" s="189">
        <f>IF(ISBLANK('Nomenklatur komplett'!X590),"-",'Nomenklatur komplett'!X590)</f>
        <v>14</v>
      </c>
      <c r="D590" s="189">
        <f>IF(ISBLANK('Nomenklatur komplett'!Y590),"-",'Nomenklatur komplett'!Y590)</f>
        <v>65</v>
      </c>
      <c r="E590" s="189">
        <f>IF(ISBLANK('Nomenklatur komplett'!Z590),"-",'Nomenklatur komplett'!Z590)</f>
        <v>1</v>
      </c>
      <c r="F590" s="189">
        <f>IF(ISBLANK('Nomenklatur komplett'!AA590),"-",'Nomenklatur komplett'!AA590)</f>
        <v>4</v>
      </c>
      <c r="G590" s="190">
        <f>IF(ISBLANK('Nomenklatur komplett'!AB590),"-",'Nomenklatur komplett'!AB590)</f>
        <v>0</v>
      </c>
      <c r="H590" s="190">
        <f>IF(ISBLANK('Nomenklatur komplett'!AC590),"-",'Nomenklatur komplett'!AC590)</f>
        <v>0</v>
      </c>
      <c r="L590" s="161" t="str">
        <f>IF(ISBLANK('Nomenklatur komplett'!T590),"-",'Nomenklatur komplett'!T590)</f>
        <v>-</v>
      </c>
      <c r="M590" s="162" t="str">
        <f>IF(ISBLANK('Nomenklatur komplett'!U590),"-",'Nomenklatur komplett'!U590)</f>
        <v>-</v>
      </c>
    </row>
    <row r="591" spans="1:13" x14ac:dyDescent="0.2">
      <c r="A591" s="161">
        <f>IF(ISBLANK('Nomenklatur komplett'!V591),"-",'Nomenklatur komplett'!V591)</f>
        <v>31152000</v>
      </c>
      <c r="B591" s="188" t="str">
        <f>IF(ISBLANK('Nomenklatur komplett'!W591),"-",'Nomenklatur komplett'!W591)</f>
        <v>Mikromechaniker/in EFZ (ab Lehrbeginn 2020)</v>
      </c>
      <c r="C591" s="189">
        <f>IF(ISBLANK('Nomenklatur komplett'!X591),"-",'Nomenklatur komplett'!X591)</f>
        <v>14</v>
      </c>
      <c r="D591" s="189">
        <f>IF(ISBLANK('Nomenklatur komplett'!Y591),"-",'Nomenklatur komplett'!Y591)</f>
        <v>65</v>
      </c>
      <c r="E591" s="189">
        <f>IF(ISBLANK('Nomenklatur komplett'!Z591),"-",'Nomenklatur komplett'!Z591)</f>
        <v>1</v>
      </c>
      <c r="F591" s="189">
        <f>IF(ISBLANK('Nomenklatur komplett'!AA591),"-",'Nomenklatur komplett'!AA591)</f>
        <v>4</v>
      </c>
      <c r="G591" s="190">
        <f>IF(ISBLANK('Nomenklatur komplett'!AB591),"-",'Nomenklatur komplett'!AB591)</f>
        <v>0</v>
      </c>
      <c r="H591" s="190">
        <f>IF(ISBLANK('Nomenklatur komplett'!AC591),"-",'Nomenklatur komplett'!AC591)</f>
        <v>0</v>
      </c>
      <c r="L591" s="161" t="str">
        <f>IF(ISBLANK('Nomenklatur komplett'!T591),"-",'Nomenklatur komplett'!T591)</f>
        <v>-</v>
      </c>
      <c r="M591" s="162" t="str">
        <f>IF(ISBLANK('Nomenklatur komplett'!U591),"-",'Nomenklatur komplett'!U591)</f>
        <v>-</v>
      </c>
    </row>
    <row r="592" spans="1:13" x14ac:dyDescent="0.2">
      <c r="A592" s="161">
        <f>IF(ISBLANK('Nomenklatur komplett'!V592),"-",'Nomenklatur komplett'!V592)</f>
        <v>31151002</v>
      </c>
      <c r="B592" s="188" t="str">
        <f>IF(ISBLANK('Nomenklatur komplett'!W592),"-",'Nomenklatur komplett'!W592)</f>
        <v>Mikromechaniker/in EFZ - Décolletage</v>
      </c>
      <c r="C592" s="189">
        <f>IF(ISBLANK('Nomenklatur komplett'!X592),"-",'Nomenklatur komplett'!X592)</f>
        <v>14</v>
      </c>
      <c r="D592" s="189">
        <f>IF(ISBLANK('Nomenklatur komplett'!Y592),"-",'Nomenklatur komplett'!Y592)</f>
        <v>65</v>
      </c>
      <c r="E592" s="189">
        <f>IF(ISBLANK('Nomenklatur komplett'!Z592),"-",'Nomenklatur komplett'!Z592)</f>
        <v>1</v>
      </c>
      <c r="F592" s="189">
        <f>IF(ISBLANK('Nomenklatur komplett'!AA592),"-",'Nomenklatur komplett'!AA592)</f>
        <v>4</v>
      </c>
      <c r="G592" s="190">
        <f>IF(ISBLANK('Nomenklatur komplett'!AB592),"-",'Nomenklatur komplett'!AB592)</f>
        <v>0</v>
      </c>
      <c r="H592" s="190">
        <f>IF(ISBLANK('Nomenklatur komplett'!AC592),"-",'Nomenklatur komplett'!AC592)</f>
        <v>0</v>
      </c>
      <c r="L592" s="161" t="str">
        <f>IF(ISBLANK('Nomenklatur komplett'!T592),"-",'Nomenklatur komplett'!T592)</f>
        <v>-</v>
      </c>
      <c r="M592" s="162" t="str">
        <f>IF(ISBLANK('Nomenklatur komplett'!U592),"-",'Nomenklatur komplett'!U592)</f>
        <v>-</v>
      </c>
    </row>
    <row r="593" spans="1:13" x14ac:dyDescent="0.2">
      <c r="A593" s="161">
        <f>IF(ISBLANK('Nomenklatur komplett'!V593),"-",'Nomenklatur komplett'!V593)</f>
        <v>31151001</v>
      </c>
      <c r="B593" s="188" t="str">
        <f>IF(ISBLANK('Nomenklatur komplett'!W593),"-",'Nomenklatur komplett'!W593)</f>
        <v>Mikromechaniker/in EFZ - Herstellung von Werkstücken auf CNC-Maschinen</v>
      </c>
      <c r="C593" s="189">
        <f>IF(ISBLANK('Nomenklatur komplett'!X593),"-",'Nomenklatur komplett'!X593)</f>
        <v>14</v>
      </c>
      <c r="D593" s="189">
        <f>IF(ISBLANK('Nomenklatur komplett'!Y593),"-",'Nomenklatur komplett'!Y593)</f>
        <v>65</v>
      </c>
      <c r="E593" s="189">
        <f>IF(ISBLANK('Nomenklatur komplett'!Z593),"-",'Nomenklatur komplett'!Z593)</f>
        <v>1</v>
      </c>
      <c r="F593" s="189">
        <f>IF(ISBLANK('Nomenklatur komplett'!AA593),"-",'Nomenklatur komplett'!AA593)</f>
        <v>4</v>
      </c>
      <c r="G593" s="190">
        <f>IF(ISBLANK('Nomenklatur komplett'!AB593),"-",'Nomenklatur komplett'!AB593)</f>
        <v>0</v>
      </c>
      <c r="H593" s="190">
        <f>IF(ISBLANK('Nomenklatur komplett'!AC593),"-",'Nomenklatur komplett'!AC593)</f>
        <v>0</v>
      </c>
      <c r="L593" s="161" t="str">
        <f>IF(ISBLANK('Nomenklatur komplett'!T593),"-",'Nomenklatur komplett'!T593)</f>
        <v>-</v>
      </c>
      <c r="M593" s="162" t="str">
        <f>IF(ISBLANK('Nomenklatur komplett'!U593),"-",'Nomenklatur komplett'!U593)</f>
        <v>-</v>
      </c>
    </row>
    <row r="594" spans="1:13" x14ac:dyDescent="0.2">
      <c r="A594" s="161">
        <f>IF(ISBLANK('Nomenklatur komplett'!V594),"-",'Nomenklatur komplett'!V594)</f>
        <v>31151000</v>
      </c>
      <c r="B594" s="188" t="str">
        <f>IF(ISBLANK('Nomenklatur komplett'!W594),"-",'Nomenklatur komplett'!W594)</f>
        <v>Mikromechaniker/in EFZ - Ohne nähere Angaben</v>
      </c>
      <c r="C594" s="189">
        <f>IF(ISBLANK('Nomenklatur komplett'!X594),"-",'Nomenklatur komplett'!X594)</f>
        <v>14</v>
      </c>
      <c r="D594" s="189">
        <f>IF(ISBLANK('Nomenklatur komplett'!Y594),"-",'Nomenklatur komplett'!Y594)</f>
        <v>65</v>
      </c>
      <c r="E594" s="189">
        <f>IF(ISBLANK('Nomenklatur komplett'!Z594),"-",'Nomenklatur komplett'!Z594)</f>
        <v>1</v>
      </c>
      <c r="F594" s="189">
        <f>IF(ISBLANK('Nomenklatur komplett'!AA594),"-",'Nomenklatur komplett'!AA594)</f>
        <v>4</v>
      </c>
      <c r="G594" s="190">
        <f>IF(ISBLANK('Nomenklatur komplett'!AB594),"-",'Nomenklatur komplett'!AB594)</f>
        <v>0</v>
      </c>
      <c r="H594" s="190">
        <f>IF(ISBLANK('Nomenklatur komplett'!AC594),"-",'Nomenklatur komplett'!AC594)</f>
        <v>0</v>
      </c>
      <c r="L594" s="161" t="str">
        <f>IF(ISBLANK('Nomenklatur komplett'!T594),"-",'Nomenklatur komplett'!T594)</f>
        <v>-</v>
      </c>
      <c r="M594" s="162" t="str">
        <f>IF(ISBLANK('Nomenklatur komplett'!U594),"-",'Nomenklatur komplett'!U594)</f>
        <v>-</v>
      </c>
    </row>
    <row r="595" spans="1:13" x14ac:dyDescent="0.2">
      <c r="A595" s="161">
        <f>IF(ISBLANK('Nomenklatur komplett'!V595),"-",'Nomenklatur komplett'!V595)</f>
        <v>31151004</v>
      </c>
      <c r="B595" s="188" t="str">
        <f>IF(ISBLANK('Nomenklatur komplett'!W595),"-",'Nomenklatur komplett'!W595)</f>
        <v>Mikromechaniker/in EFZ - Prototypen</v>
      </c>
      <c r="C595" s="189">
        <f>IF(ISBLANK('Nomenklatur komplett'!X595),"-",'Nomenklatur komplett'!X595)</f>
        <v>14</v>
      </c>
      <c r="D595" s="189">
        <f>IF(ISBLANK('Nomenklatur komplett'!Y595),"-",'Nomenklatur komplett'!Y595)</f>
        <v>65</v>
      </c>
      <c r="E595" s="189">
        <f>IF(ISBLANK('Nomenklatur komplett'!Z595),"-",'Nomenklatur komplett'!Z595)</f>
        <v>1</v>
      </c>
      <c r="F595" s="189">
        <f>IF(ISBLANK('Nomenklatur komplett'!AA595),"-",'Nomenklatur komplett'!AA595)</f>
        <v>4</v>
      </c>
      <c r="G595" s="190">
        <f>IF(ISBLANK('Nomenklatur komplett'!AB595),"-",'Nomenklatur komplett'!AB595)</f>
        <v>0</v>
      </c>
      <c r="H595" s="190">
        <f>IF(ISBLANK('Nomenklatur komplett'!AC595),"-",'Nomenklatur komplett'!AC595)</f>
        <v>0</v>
      </c>
      <c r="L595" s="161" t="str">
        <f>IF(ISBLANK('Nomenklatur komplett'!T595),"-",'Nomenklatur komplett'!T595)</f>
        <v>-</v>
      </c>
      <c r="M595" s="162" t="str">
        <f>IF(ISBLANK('Nomenklatur komplett'!U595),"-",'Nomenklatur komplett'!U595)</f>
        <v>-</v>
      </c>
    </row>
    <row r="596" spans="1:13" x14ac:dyDescent="0.2">
      <c r="A596" s="161">
        <f>IF(ISBLANK('Nomenklatur komplett'!V596),"-",'Nomenklatur komplett'!V596)</f>
        <v>31151003</v>
      </c>
      <c r="B596" s="188" t="str">
        <f>IF(ISBLANK('Nomenklatur komplett'!W596),"-",'Nomenklatur komplett'!W596)</f>
        <v>Mikromechaniker/in EFZ - Stanzwerkzeuge/Giessformen</v>
      </c>
      <c r="C596" s="189">
        <f>IF(ISBLANK('Nomenklatur komplett'!X596),"-",'Nomenklatur komplett'!X596)</f>
        <v>14</v>
      </c>
      <c r="D596" s="189">
        <f>IF(ISBLANK('Nomenklatur komplett'!Y596),"-",'Nomenklatur komplett'!Y596)</f>
        <v>65</v>
      </c>
      <c r="E596" s="189">
        <f>IF(ISBLANK('Nomenklatur komplett'!Z596),"-",'Nomenklatur komplett'!Z596)</f>
        <v>1</v>
      </c>
      <c r="F596" s="189">
        <f>IF(ISBLANK('Nomenklatur komplett'!AA596),"-",'Nomenklatur komplett'!AA596)</f>
        <v>4</v>
      </c>
      <c r="G596" s="190">
        <f>IF(ISBLANK('Nomenklatur komplett'!AB596),"-",'Nomenklatur komplett'!AB596)</f>
        <v>0</v>
      </c>
      <c r="H596" s="190">
        <f>IF(ISBLANK('Nomenklatur komplett'!AC596),"-",'Nomenklatur komplett'!AC596)</f>
        <v>0</v>
      </c>
      <c r="L596" s="161" t="str">
        <f>IF(ISBLANK('Nomenklatur komplett'!T596),"-",'Nomenklatur komplett'!T596)</f>
        <v>-</v>
      </c>
      <c r="M596" s="162" t="str">
        <f>IF(ISBLANK('Nomenklatur komplett'!U596),"-",'Nomenklatur komplett'!U596)</f>
        <v>-</v>
      </c>
    </row>
    <row r="597" spans="1:13" x14ac:dyDescent="0.2">
      <c r="A597" s="161">
        <f>IF(ISBLANK('Nomenklatur komplett'!V597),"-",'Nomenklatur komplett'!V597)</f>
        <v>36860000</v>
      </c>
      <c r="B597" s="188" t="str">
        <f>IF(ISBLANK('Nomenklatur komplett'!W597),"-",'Nomenklatur komplett'!W597)</f>
        <v>Mikrozeichner/in EFZ</v>
      </c>
      <c r="C597" s="189">
        <f>IF(ISBLANK('Nomenklatur komplett'!X597),"-",'Nomenklatur komplett'!X597)</f>
        <v>14</v>
      </c>
      <c r="D597" s="189">
        <f>IF(ISBLANK('Nomenklatur komplett'!Y597),"-",'Nomenklatur komplett'!Y597)</f>
        <v>65</v>
      </c>
      <c r="E597" s="189">
        <f>IF(ISBLANK('Nomenklatur komplett'!Z597),"-",'Nomenklatur komplett'!Z597)</f>
        <v>1</v>
      </c>
      <c r="F597" s="189">
        <f>IF(ISBLANK('Nomenklatur komplett'!AA597),"-",'Nomenklatur komplett'!AA597)</f>
        <v>4</v>
      </c>
      <c r="G597" s="190">
        <f>IF(ISBLANK('Nomenklatur komplett'!AB597),"-",'Nomenklatur komplett'!AB597)</f>
        <v>0</v>
      </c>
      <c r="H597" s="190">
        <f>IF(ISBLANK('Nomenklatur komplett'!AC597),"-",'Nomenklatur komplett'!AC597)</f>
        <v>0</v>
      </c>
      <c r="L597" s="161" t="str">
        <f>IF(ISBLANK('Nomenklatur komplett'!T597),"-",'Nomenklatur komplett'!T597)</f>
        <v>-</v>
      </c>
      <c r="M597" s="162" t="str">
        <f>IF(ISBLANK('Nomenklatur komplett'!U597),"-",'Nomenklatur komplett'!U597)</f>
        <v>-</v>
      </c>
    </row>
    <row r="598" spans="1:13" x14ac:dyDescent="0.2">
      <c r="A598" s="161">
        <f>IF(ISBLANK('Nomenklatur komplett'!V598),"-",'Nomenklatur komplett'!V598)</f>
        <v>36861000</v>
      </c>
      <c r="B598" s="188" t="str">
        <f>IF(ISBLANK('Nomenklatur komplett'!W598),"-",'Nomenklatur komplett'!W598)</f>
        <v>Mikrozeichner/in EFZ (ab Lehrbeginn 2020)</v>
      </c>
      <c r="C598" s="189">
        <f>IF(ISBLANK('Nomenklatur komplett'!X598),"-",'Nomenklatur komplett'!X598)</f>
        <v>14</v>
      </c>
      <c r="D598" s="189">
        <f>IF(ISBLANK('Nomenklatur komplett'!Y598),"-",'Nomenklatur komplett'!Y598)</f>
        <v>65</v>
      </c>
      <c r="E598" s="189">
        <f>IF(ISBLANK('Nomenklatur komplett'!Z598),"-",'Nomenklatur komplett'!Z598)</f>
        <v>1</v>
      </c>
      <c r="F598" s="189">
        <f>IF(ISBLANK('Nomenklatur komplett'!AA598),"-",'Nomenklatur komplett'!AA598)</f>
        <v>4</v>
      </c>
      <c r="G598" s="190">
        <f>IF(ISBLANK('Nomenklatur komplett'!AB598),"-",'Nomenklatur komplett'!AB598)</f>
        <v>0</v>
      </c>
      <c r="H598" s="190">
        <f>IF(ISBLANK('Nomenklatur komplett'!AC598),"-",'Nomenklatur komplett'!AC598)</f>
        <v>0</v>
      </c>
      <c r="L598" s="161" t="str">
        <f>IF(ISBLANK('Nomenklatur komplett'!T598),"-",'Nomenklatur komplett'!T598)</f>
        <v>-</v>
      </c>
      <c r="M598" s="162" t="str">
        <f>IF(ISBLANK('Nomenklatur komplett'!U598),"-",'Nomenklatur komplett'!U598)</f>
        <v>-</v>
      </c>
    </row>
    <row r="599" spans="1:13" x14ac:dyDescent="0.2">
      <c r="A599" s="161">
        <f>IF(ISBLANK('Nomenklatur komplett'!V599),"-",'Nomenklatur komplett'!V599)</f>
        <v>36860002</v>
      </c>
      <c r="B599" s="188" t="str">
        <f>IF(ISBLANK('Nomenklatur komplett'!W599),"-",'Nomenklatur komplett'!W599)</f>
        <v>Mikrozeichner/in EFZ - Prototypen</v>
      </c>
      <c r="C599" s="189">
        <f>IF(ISBLANK('Nomenklatur komplett'!X599),"-",'Nomenklatur komplett'!X599)</f>
        <v>14</v>
      </c>
      <c r="D599" s="189">
        <f>IF(ISBLANK('Nomenklatur komplett'!Y599),"-",'Nomenklatur komplett'!Y599)</f>
        <v>65</v>
      </c>
      <c r="E599" s="189">
        <f>IF(ISBLANK('Nomenklatur komplett'!Z599),"-",'Nomenklatur komplett'!Z599)</f>
        <v>1</v>
      </c>
      <c r="F599" s="189">
        <f>IF(ISBLANK('Nomenklatur komplett'!AA599),"-",'Nomenklatur komplett'!AA599)</f>
        <v>4</v>
      </c>
      <c r="G599" s="190">
        <f>IF(ISBLANK('Nomenklatur komplett'!AB599),"-",'Nomenklatur komplett'!AB599)</f>
        <v>0</v>
      </c>
      <c r="H599" s="190">
        <f>IF(ISBLANK('Nomenklatur komplett'!AC599),"-",'Nomenklatur komplett'!AC599)</f>
        <v>0</v>
      </c>
      <c r="L599" s="161" t="str">
        <f>IF(ISBLANK('Nomenklatur komplett'!T599),"-",'Nomenklatur komplett'!T599)</f>
        <v>-</v>
      </c>
      <c r="M599" s="162" t="str">
        <f>IF(ISBLANK('Nomenklatur komplett'!U599),"-",'Nomenklatur komplett'!U599)</f>
        <v>-</v>
      </c>
    </row>
    <row r="600" spans="1:13" x14ac:dyDescent="0.2">
      <c r="A600" s="161">
        <f>IF(ISBLANK('Nomenklatur komplett'!V600),"-",'Nomenklatur komplett'!V600)</f>
        <v>36860001</v>
      </c>
      <c r="B600" s="188" t="str">
        <f>IF(ISBLANK('Nomenklatur komplett'!W600),"-",'Nomenklatur komplett'!W600)</f>
        <v>Mikrozeichner/in EFZ - Stanzwerkzeuge/Giessformen</v>
      </c>
      <c r="C600" s="189">
        <f>IF(ISBLANK('Nomenklatur komplett'!X600),"-",'Nomenklatur komplett'!X600)</f>
        <v>14</v>
      </c>
      <c r="D600" s="189">
        <f>IF(ISBLANK('Nomenklatur komplett'!Y600),"-",'Nomenklatur komplett'!Y600)</f>
        <v>65</v>
      </c>
      <c r="E600" s="189">
        <f>IF(ISBLANK('Nomenklatur komplett'!Z600),"-",'Nomenklatur komplett'!Z600)</f>
        <v>1</v>
      </c>
      <c r="F600" s="189">
        <f>IF(ISBLANK('Nomenklatur komplett'!AA600),"-",'Nomenklatur komplett'!AA600)</f>
        <v>4</v>
      </c>
      <c r="G600" s="190">
        <f>IF(ISBLANK('Nomenklatur komplett'!AB600),"-",'Nomenklatur komplett'!AB600)</f>
        <v>0</v>
      </c>
      <c r="H600" s="190">
        <f>IF(ISBLANK('Nomenklatur komplett'!AC600),"-",'Nomenklatur komplett'!AC600)</f>
        <v>0</v>
      </c>
      <c r="L600" s="161" t="str">
        <f>IF(ISBLANK('Nomenklatur komplett'!T600),"-",'Nomenklatur komplett'!T600)</f>
        <v>-</v>
      </c>
      <c r="M600" s="162" t="str">
        <f>IF(ISBLANK('Nomenklatur komplett'!U600),"-",'Nomenklatur komplett'!U600)</f>
        <v>-</v>
      </c>
    </row>
    <row r="601" spans="1:13" x14ac:dyDescent="0.2">
      <c r="A601" s="161">
        <f>IF(ISBLANK('Nomenklatur komplett'!V601),"-",'Nomenklatur komplett'!V601)</f>
        <v>16580000</v>
      </c>
      <c r="B601" s="188" t="str">
        <f>IF(ISBLANK('Nomenklatur komplett'!W601),"-",'Nomenklatur komplett'!W601)</f>
        <v>Milchpraktiker/in EBA</v>
      </c>
      <c r="C601" s="189">
        <f>IF(ISBLANK('Nomenklatur komplett'!X601),"-",'Nomenklatur komplett'!X601)</f>
        <v>14</v>
      </c>
      <c r="D601" s="189">
        <f>IF(ISBLANK('Nomenklatur komplett'!Y601),"-",'Nomenklatur komplett'!Y601)</f>
        <v>65</v>
      </c>
      <c r="E601" s="189">
        <f>IF(ISBLANK('Nomenklatur komplett'!Z601),"-",'Nomenklatur komplett'!Z601)</f>
        <v>1</v>
      </c>
      <c r="F601" s="189">
        <f>IF(ISBLANK('Nomenklatur komplett'!AA601),"-",'Nomenklatur komplett'!AA601)</f>
        <v>2</v>
      </c>
      <c r="G601" s="190">
        <f>IF(ISBLANK('Nomenklatur komplett'!AB601),"-",'Nomenklatur komplett'!AB601)</f>
        <v>0</v>
      </c>
      <c r="H601" s="190">
        <f>IF(ISBLANK('Nomenklatur komplett'!AC601),"-",'Nomenklatur komplett'!AC601)</f>
        <v>0</v>
      </c>
      <c r="L601" s="161" t="str">
        <f>IF(ISBLANK('Nomenklatur komplett'!T601),"-",'Nomenklatur komplett'!T601)</f>
        <v>-</v>
      </c>
      <c r="M601" s="162" t="str">
        <f>IF(ISBLANK('Nomenklatur komplett'!U601),"-",'Nomenklatur komplett'!U601)</f>
        <v>-</v>
      </c>
    </row>
    <row r="602" spans="1:13" x14ac:dyDescent="0.2">
      <c r="A602" s="161">
        <f>IF(ISBLANK('Nomenklatur komplett'!V602),"-",'Nomenklatur komplett'!V602)</f>
        <v>16595000</v>
      </c>
      <c r="B602" s="188" t="str">
        <f>IF(ISBLANK('Nomenklatur komplett'!W602),"-",'Nomenklatur komplett'!W602)</f>
        <v>Milchtechnologe/-technologin EFZ</v>
      </c>
      <c r="C602" s="189">
        <f>IF(ISBLANK('Nomenklatur komplett'!X602),"-",'Nomenklatur komplett'!X602)</f>
        <v>14</v>
      </c>
      <c r="D602" s="189">
        <f>IF(ISBLANK('Nomenklatur komplett'!Y602),"-",'Nomenklatur komplett'!Y602)</f>
        <v>65</v>
      </c>
      <c r="E602" s="189">
        <f>IF(ISBLANK('Nomenklatur komplett'!Z602),"-",'Nomenklatur komplett'!Z602)</f>
        <v>1</v>
      </c>
      <c r="F602" s="189">
        <f>IF(ISBLANK('Nomenklatur komplett'!AA602),"-",'Nomenklatur komplett'!AA602)</f>
        <v>3</v>
      </c>
      <c r="G602" s="190">
        <f>IF(ISBLANK('Nomenklatur komplett'!AB602),"-",'Nomenklatur komplett'!AB602)</f>
        <v>0</v>
      </c>
      <c r="H602" s="190">
        <f>IF(ISBLANK('Nomenklatur komplett'!AC602),"-",'Nomenklatur komplett'!AC602)</f>
        <v>0</v>
      </c>
      <c r="L602" s="161" t="str">
        <f>IF(ISBLANK('Nomenklatur komplett'!T602),"-",'Nomenklatur komplett'!T602)</f>
        <v>-</v>
      </c>
      <c r="M602" s="162" t="str">
        <f>IF(ISBLANK('Nomenklatur komplett'!U602),"-",'Nomenklatur komplett'!U602)</f>
        <v>-</v>
      </c>
    </row>
    <row r="603" spans="1:13" x14ac:dyDescent="0.2">
      <c r="A603" s="161">
        <f>IF(ISBLANK('Nomenklatur komplett'!V603),"-",'Nomenklatur komplett'!V603)</f>
        <v>29310000</v>
      </c>
      <c r="B603" s="188" t="str">
        <f>IF(ISBLANK('Nomenklatur komplett'!W603),"-",'Nomenklatur komplett'!W603)</f>
        <v>Montage-Elektriker/in EFZ</v>
      </c>
      <c r="C603" s="189">
        <f>IF(ISBLANK('Nomenklatur komplett'!X603),"-",'Nomenklatur komplett'!X603)</f>
        <v>14</v>
      </c>
      <c r="D603" s="189">
        <f>IF(ISBLANK('Nomenklatur komplett'!Y603),"-",'Nomenklatur komplett'!Y603)</f>
        <v>65</v>
      </c>
      <c r="E603" s="189">
        <f>IF(ISBLANK('Nomenklatur komplett'!Z603),"-",'Nomenklatur komplett'!Z603)</f>
        <v>1</v>
      </c>
      <c r="F603" s="189">
        <f>IF(ISBLANK('Nomenklatur komplett'!AA603),"-",'Nomenklatur komplett'!AA603)</f>
        <v>3</v>
      </c>
      <c r="G603" s="190">
        <f>IF(ISBLANK('Nomenklatur komplett'!AB603),"-",'Nomenklatur komplett'!AB603)</f>
        <v>0</v>
      </c>
      <c r="H603" s="190">
        <f>IF(ISBLANK('Nomenklatur komplett'!AC603),"-",'Nomenklatur komplett'!AC603)</f>
        <v>0</v>
      </c>
      <c r="L603" s="161" t="str">
        <f>IF(ISBLANK('Nomenklatur komplett'!T603),"-",'Nomenklatur komplett'!T603)</f>
        <v>-</v>
      </c>
      <c r="M603" s="162" t="str">
        <f>IF(ISBLANK('Nomenklatur komplett'!U603),"-",'Nomenklatur komplett'!U603)</f>
        <v>-</v>
      </c>
    </row>
    <row r="604" spans="1:13" x14ac:dyDescent="0.2">
      <c r="A604" s="161">
        <f>IF(ISBLANK('Nomenklatur komplett'!V604),"-",'Nomenklatur komplett'!V604)</f>
        <v>29360000</v>
      </c>
      <c r="B604" s="188" t="str">
        <f>IF(ISBLANK('Nomenklatur komplett'!W604),"-",'Nomenklatur komplett'!W604)</f>
        <v>Motorgerätemechaniker/in EFZ</v>
      </c>
      <c r="C604" s="189">
        <f>IF(ISBLANK('Nomenklatur komplett'!X604),"-",'Nomenklatur komplett'!X604)</f>
        <v>14</v>
      </c>
      <c r="D604" s="189">
        <f>IF(ISBLANK('Nomenklatur komplett'!Y604),"-",'Nomenklatur komplett'!Y604)</f>
        <v>65</v>
      </c>
      <c r="E604" s="189">
        <f>IF(ISBLANK('Nomenklatur komplett'!Z604),"-",'Nomenklatur komplett'!Z604)</f>
        <v>1</v>
      </c>
      <c r="F604" s="189">
        <f>IF(ISBLANK('Nomenklatur komplett'!AA604),"-",'Nomenklatur komplett'!AA604)</f>
        <v>4</v>
      </c>
      <c r="G604" s="190">
        <f>IF(ISBLANK('Nomenklatur komplett'!AB604),"-",'Nomenklatur komplett'!AB604)</f>
        <v>0</v>
      </c>
      <c r="H604" s="190">
        <f>IF(ISBLANK('Nomenklatur komplett'!AC604),"-",'Nomenklatur komplett'!AC604)</f>
        <v>0</v>
      </c>
      <c r="L604" s="161" t="str">
        <f>IF(ISBLANK('Nomenklatur komplett'!T604),"-",'Nomenklatur komplett'!T604)</f>
        <v>-</v>
      </c>
      <c r="M604" s="162" t="str">
        <f>IF(ISBLANK('Nomenklatur komplett'!U604),"-",'Nomenklatur komplett'!U604)</f>
        <v>-</v>
      </c>
    </row>
    <row r="605" spans="1:13" x14ac:dyDescent="0.2">
      <c r="A605" s="161">
        <f>IF(ISBLANK('Nomenklatur komplett'!V605),"-",'Nomenklatur komplett'!V605)</f>
        <v>29410000</v>
      </c>
      <c r="B605" s="188" t="str">
        <f>IF(ISBLANK('Nomenklatur komplett'!W605),"-",'Nomenklatur komplett'!W605)</f>
        <v>Motorradmechaniker/in EFZ</v>
      </c>
      <c r="C605" s="189">
        <f>IF(ISBLANK('Nomenklatur komplett'!X605),"-",'Nomenklatur komplett'!X605)</f>
        <v>14</v>
      </c>
      <c r="D605" s="189">
        <f>IF(ISBLANK('Nomenklatur komplett'!Y605),"-",'Nomenklatur komplett'!Y605)</f>
        <v>65</v>
      </c>
      <c r="E605" s="189">
        <f>IF(ISBLANK('Nomenklatur komplett'!Z605),"-",'Nomenklatur komplett'!Z605)</f>
        <v>1</v>
      </c>
      <c r="F605" s="189">
        <f>IF(ISBLANK('Nomenklatur komplett'!AA605),"-",'Nomenklatur komplett'!AA605)</f>
        <v>4</v>
      </c>
      <c r="G605" s="190">
        <f>IF(ISBLANK('Nomenklatur komplett'!AB605),"-",'Nomenklatur komplett'!AB605)</f>
        <v>0</v>
      </c>
      <c r="H605" s="190">
        <f>IF(ISBLANK('Nomenklatur komplett'!AC605),"-",'Nomenklatur komplett'!AC605)</f>
        <v>0</v>
      </c>
      <c r="L605" s="161" t="str">
        <f>IF(ISBLANK('Nomenklatur komplett'!T605),"-",'Nomenklatur komplett'!T605)</f>
        <v>-</v>
      </c>
      <c r="M605" s="162" t="str">
        <f>IF(ISBLANK('Nomenklatur komplett'!U605),"-",'Nomenklatur komplett'!U605)</f>
        <v>-</v>
      </c>
    </row>
    <row r="606" spans="1:13" x14ac:dyDescent="0.2">
      <c r="A606" s="161">
        <f>IF(ISBLANK('Nomenklatur komplett'!V606),"-",'Nomenklatur komplett'!V606)</f>
        <v>29456000</v>
      </c>
      <c r="B606" s="188" t="str">
        <f>IF(ISBLANK('Nomenklatur komplett'!W606),"-",'Nomenklatur komplett'!W606)</f>
        <v>Multimediaelektroniker/in EFZ</v>
      </c>
      <c r="C606" s="189">
        <f>IF(ISBLANK('Nomenklatur komplett'!X606),"-",'Nomenklatur komplett'!X606)</f>
        <v>14</v>
      </c>
      <c r="D606" s="189">
        <f>IF(ISBLANK('Nomenklatur komplett'!Y606),"-",'Nomenklatur komplett'!Y606)</f>
        <v>65</v>
      </c>
      <c r="E606" s="189">
        <f>IF(ISBLANK('Nomenklatur komplett'!Z606),"-",'Nomenklatur komplett'!Z606)</f>
        <v>1</v>
      </c>
      <c r="F606" s="189">
        <f>IF(ISBLANK('Nomenklatur komplett'!AA606),"-",'Nomenklatur komplett'!AA606)</f>
        <v>4</v>
      </c>
      <c r="G606" s="190">
        <f>IF(ISBLANK('Nomenklatur komplett'!AB606),"-",'Nomenklatur komplett'!AB606)</f>
        <v>0</v>
      </c>
      <c r="H606" s="190">
        <f>IF(ISBLANK('Nomenklatur komplett'!AC606),"-",'Nomenklatur komplett'!AC606)</f>
        <v>0</v>
      </c>
      <c r="L606" s="161" t="str">
        <f>IF(ISBLANK('Nomenklatur komplett'!T606),"-",'Nomenklatur komplett'!T606)</f>
        <v>-</v>
      </c>
      <c r="M606" s="162" t="str">
        <f>IF(ISBLANK('Nomenklatur komplett'!U606),"-",'Nomenklatur komplett'!U606)</f>
        <v>-</v>
      </c>
    </row>
    <row r="607" spans="1:13" x14ac:dyDescent="0.2">
      <c r="A607" s="161">
        <f>IF(ISBLANK('Nomenklatur komplett'!V607),"-",'Nomenklatur komplett'!V607)</f>
        <v>27410000</v>
      </c>
      <c r="B607" s="188" t="str">
        <f>IF(ISBLANK('Nomenklatur komplett'!W607),"-",'Nomenklatur komplett'!W607)</f>
        <v>Multimediagestalter/in</v>
      </c>
      <c r="C607" s="189">
        <f>IF(ISBLANK('Nomenklatur komplett'!X607),"-",'Nomenklatur komplett'!X607)</f>
        <v>14</v>
      </c>
      <c r="D607" s="189">
        <f>IF(ISBLANK('Nomenklatur komplett'!Y607),"-",'Nomenklatur komplett'!Y607)</f>
        <v>65</v>
      </c>
      <c r="E607" s="189">
        <f>IF(ISBLANK('Nomenklatur komplett'!Z607),"-",'Nomenklatur komplett'!Z607)</f>
        <v>1</v>
      </c>
      <c r="F607" s="189">
        <f>IF(ISBLANK('Nomenklatur komplett'!AA607),"-",'Nomenklatur komplett'!AA607)</f>
        <v>4</v>
      </c>
      <c r="G607" s="190">
        <f>IF(ISBLANK('Nomenklatur komplett'!AB607),"-",'Nomenklatur komplett'!AB607)</f>
        <v>0</v>
      </c>
      <c r="H607" s="190">
        <f>IF(ISBLANK('Nomenklatur komplett'!AC607),"-",'Nomenklatur komplett'!AC607)</f>
        <v>0</v>
      </c>
      <c r="L607" s="161" t="str">
        <f>IF(ISBLANK('Nomenklatur komplett'!T607),"-",'Nomenklatur komplett'!T607)</f>
        <v>-</v>
      </c>
      <c r="M607" s="162" t="str">
        <f>IF(ISBLANK('Nomenklatur komplett'!U607),"-",'Nomenklatur komplett'!U607)</f>
        <v>-</v>
      </c>
    </row>
    <row r="608" spans="1:13" x14ac:dyDescent="0.2">
      <c r="A608" s="161">
        <f>IF(ISBLANK('Nomenklatur komplett'!V608),"-",'Nomenklatur komplett'!V608)</f>
        <v>48450000</v>
      </c>
      <c r="B608" s="188" t="str">
        <f>IF(ISBLANK('Nomenklatur komplett'!W608),"-",'Nomenklatur komplett'!W608)</f>
        <v>Musiker/in</v>
      </c>
      <c r="C608" s="189">
        <f>IF(ISBLANK('Nomenklatur komplett'!X608),"-",'Nomenklatur komplett'!X608)</f>
        <v>14</v>
      </c>
      <c r="D608" s="189">
        <f>IF(ISBLANK('Nomenklatur komplett'!Y608),"-",'Nomenklatur komplett'!Y608)</f>
        <v>65</v>
      </c>
      <c r="E608" s="189">
        <f>IF(ISBLANK('Nomenklatur komplett'!Z608),"-",'Nomenklatur komplett'!Z608)</f>
        <v>1</v>
      </c>
      <c r="F608" s="189">
        <f>IF(ISBLANK('Nomenklatur komplett'!AA608),"-",'Nomenklatur komplett'!AA608)</f>
        <v>4</v>
      </c>
      <c r="G608" s="190">
        <f>IF(ISBLANK('Nomenklatur komplett'!AB608),"-",'Nomenklatur komplett'!AB608)</f>
        <v>0</v>
      </c>
      <c r="H608" s="190">
        <f>IF(ISBLANK('Nomenklatur komplett'!AC608),"-",'Nomenklatur komplett'!AC608)</f>
        <v>99</v>
      </c>
      <c r="L608" s="161" t="str">
        <f>IF(ISBLANK('Nomenklatur komplett'!T608),"-",'Nomenklatur komplett'!T608)</f>
        <v>-</v>
      </c>
      <c r="M608" s="162" t="str">
        <f>IF(ISBLANK('Nomenklatur komplett'!U608),"-",'Nomenklatur komplett'!U608)</f>
        <v>-</v>
      </c>
    </row>
    <row r="609" spans="1:13" x14ac:dyDescent="0.2">
      <c r="A609" s="161">
        <f>IF(ISBLANK('Nomenklatur komplett'!V609),"-",'Nomenklatur komplett'!V609)</f>
        <v>35160001</v>
      </c>
      <c r="B609" s="188" t="str">
        <f>IF(ISBLANK('Nomenklatur komplett'!W609),"-",'Nomenklatur komplett'!W609)</f>
        <v>Musikinstrumentenbauer/in EFZ - Blasinstrumentenbau</v>
      </c>
      <c r="C609" s="189">
        <f>IF(ISBLANK('Nomenklatur komplett'!X609),"-",'Nomenklatur komplett'!X609)</f>
        <v>14</v>
      </c>
      <c r="D609" s="189">
        <f>IF(ISBLANK('Nomenklatur komplett'!Y609),"-",'Nomenklatur komplett'!Y609)</f>
        <v>65</v>
      </c>
      <c r="E609" s="189">
        <f>IF(ISBLANK('Nomenklatur komplett'!Z609),"-",'Nomenklatur komplett'!Z609)</f>
        <v>1</v>
      </c>
      <c r="F609" s="189">
        <f>IF(ISBLANK('Nomenklatur komplett'!AA609),"-",'Nomenklatur komplett'!AA609)</f>
        <v>4</v>
      </c>
      <c r="G609" s="190">
        <f>IF(ISBLANK('Nomenklatur komplett'!AB609),"-",'Nomenklatur komplett'!AB609)</f>
        <v>0</v>
      </c>
      <c r="H609" s="190">
        <f>IF(ISBLANK('Nomenklatur komplett'!AC609),"-",'Nomenklatur komplett'!AC609)</f>
        <v>0</v>
      </c>
      <c r="L609" s="161" t="str">
        <f>IF(ISBLANK('Nomenklatur komplett'!T609),"-",'Nomenklatur komplett'!T609)</f>
        <v>-</v>
      </c>
      <c r="M609" s="162" t="str">
        <f>IF(ISBLANK('Nomenklatur komplett'!U609),"-",'Nomenklatur komplett'!U609)</f>
        <v>-</v>
      </c>
    </row>
    <row r="610" spans="1:13" x14ac:dyDescent="0.2">
      <c r="A610" s="161">
        <f>IF(ISBLANK('Nomenklatur komplett'!V610),"-",'Nomenklatur komplett'!V610)</f>
        <v>35160002</v>
      </c>
      <c r="B610" s="188" t="str">
        <f>IF(ISBLANK('Nomenklatur komplett'!W610),"-",'Nomenklatur komplett'!W610)</f>
        <v>Musikinstrumentenbauer/in EFZ - Blasinstrumentenreparatur</v>
      </c>
      <c r="C610" s="189">
        <f>IF(ISBLANK('Nomenklatur komplett'!X610),"-",'Nomenklatur komplett'!X610)</f>
        <v>14</v>
      </c>
      <c r="D610" s="189">
        <f>IF(ISBLANK('Nomenklatur komplett'!Y610),"-",'Nomenklatur komplett'!Y610)</f>
        <v>65</v>
      </c>
      <c r="E610" s="189">
        <f>IF(ISBLANK('Nomenklatur komplett'!Z610),"-",'Nomenklatur komplett'!Z610)</f>
        <v>1</v>
      </c>
      <c r="F610" s="189">
        <f>IF(ISBLANK('Nomenklatur komplett'!AA610),"-",'Nomenklatur komplett'!AA610)</f>
        <v>4</v>
      </c>
      <c r="G610" s="190">
        <f>IF(ISBLANK('Nomenklatur komplett'!AB610),"-",'Nomenklatur komplett'!AB610)</f>
        <v>0</v>
      </c>
      <c r="H610" s="190">
        <f>IF(ISBLANK('Nomenklatur komplett'!AC610),"-",'Nomenklatur komplett'!AC610)</f>
        <v>0</v>
      </c>
      <c r="L610" s="161" t="str">
        <f>IF(ISBLANK('Nomenklatur komplett'!T610),"-",'Nomenklatur komplett'!T610)</f>
        <v>-</v>
      </c>
      <c r="M610" s="162" t="str">
        <f>IF(ISBLANK('Nomenklatur komplett'!U610),"-",'Nomenklatur komplett'!U610)</f>
        <v>-</v>
      </c>
    </row>
    <row r="611" spans="1:13" x14ac:dyDescent="0.2">
      <c r="A611" s="161">
        <f>IF(ISBLANK('Nomenklatur komplett'!V611),"-",'Nomenklatur komplett'!V611)</f>
        <v>35160003</v>
      </c>
      <c r="B611" s="188" t="str">
        <f>IF(ISBLANK('Nomenklatur komplett'!W611),"-",'Nomenklatur komplett'!W611)</f>
        <v>Musikinstrumentenbauer/in EFZ - Klavierbau</v>
      </c>
      <c r="C611" s="189">
        <f>IF(ISBLANK('Nomenklatur komplett'!X611),"-",'Nomenklatur komplett'!X611)</f>
        <v>14</v>
      </c>
      <c r="D611" s="189">
        <f>IF(ISBLANK('Nomenklatur komplett'!Y611),"-",'Nomenklatur komplett'!Y611)</f>
        <v>65</v>
      </c>
      <c r="E611" s="189">
        <f>IF(ISBLANK('Nomenklatur komplett'!Z611),"-",'Nomenklatur komplett'!Z611)</f>
        <v>1</v>
      </c>
      <c r="F611" s="189">
        <f>IF(ISBLANK('Nomenklatur komplett'!AA611),"-",'Nomenklatur komplett'!AA611)</f>
        <v>4</v>
      </c>
      <c r="G611" s="190">
        <f>IF(ISBLANK('Nomenklatur komplett'!AB611),"-",'Nomenklatur komplett'!AB611)</f>
        <v>0</v>
      </c>
      <c r="H611" s="190">
        <f>IF(ISBLANK('Nomenklatur komplett'!AC611),"-",'Nomenklatur komplett'!AC611)</f>
        <v>0</v>
      </c>
      <c r="L611" s="161" t="str">
        <f>IF(ISBLANK('Nomenklatur komplett'!T611),"-",'Nomenklatur komplett'!T611)</f>
        <v>-</v>
      </c>
      <c r="M611" s="162" t="str">
        <f>IF(ISBLANK('Nomenklatur komplett'!U611),"-",'Nomenklatur komplett'!U611)</f>
        <v>-</v>
      </c>
    </row>
    <row r="612" spans="1:13" x14ac:dyDescent="0.2">
      <c r="A612" s="161">
        <f>IF(ISBLANK('Nomenklatur komplett'!V612),"-",'Nomenklatur komplett'!V612)</f>
        <v>35160099</v>
      </c>
      <c r="B612" s="188" t="str">
        <f>IF(ISBLANK('Nomenklatur komplett'!W612),"-",'Nomenklatur komplett'!W612)</f>
        <v>Musikinstrumentenbauer/in EFZ - Ohne nähere Angaben</v>
      </c>
      <c r="C612" s="189">
        <f>IF(ISBLANK('Nomenklatur komplett'!X612),"-",'Nomenklatur komplett'!X612)</f>
        <v>14</v>
      </c>
      <c r="D612" s="189">
        <f>IF(ISBLANK('Nomenklatur komplett'!Y612),"-",'Nomenklatur komplett'!Y612)</f>
        <v>65</v>
      </c>
      <c r="E612" s="189">
        <f>IF(ISBLANK('Nomenklatur komplett'!Z612),"-",'Nomenklatur komplett'!Z612)</f>
        <v>1</v>
      </c>
      <c r="F612" s="189">
        <f>IF(ISBLANK('Nomenklatur komplett'!AA612),"-",'Nomenklatur komplett'!AA612)</f>
        <v>4</v>
      </c>
      <c r="G612" s="190">
        <f>IF(ISBLANK('Nomenklatur komplett'!AB612),"-",'Nomenklatur komplett'!AB612)</f>
        <v>0</v>
      </c>
      <c r="H612" s="190">
        <f>IF(ISBLANK('Nomenklatur komplett'!AC612),"-",'Nomenklatur komplett'!AC612)</f>
        <v>0</v>
      </c>
      <c r="L612" s="161" t="str">
        <f>IF(ISBLANK('Nomenklatur komplett'!T612),"-",'Nomenklatur komplett'!T612)</f>
        <v>-</v>
      </c>
      <c r="M612" s="162" t="str">
        <f>IF(ISBLANK('Nomenklatur komplett'!U612),"-",'Nomenklatur komplett'!U612)</f>
        <v>-</v>
      </c>
    </row>
    <row r="613" spans="1:13" x14ac:dyDescent="0.2">
      <c r="A613" s="161">
        <f>IF(ISBLANK('Nomenklatur komplett'!V613),"-",'Nomenklatur komplett'!V613)</f>
        <v>35160004</v>
      </c>
      <c r="B613" s="188" t="str">
        <f>IF(ISBLANK('Nomenklatur komplett'!W613),"-",'Nomenklatur komplett'!W613)</f>
        <v>Musikinstrumentenbauer/in EFZ - Orgelbau</v>
      </c>
      <c r="C613" s="189">
        <f>IF(ISBLANK('Nomenklatur komplett'!X613),"-",'Nomenklatur komplett'!X613)</f>
        <v>14</v>
      </c>
      <c r="D613" s="189">
        <f>IF(ISBLANK('Nomenklatur komplett'!Y613),"-",'Nomenklatur komplett'!Y613)</f>
        <v>65</v>
      </c>
      <c r="E613" s="189">
        <f>IF(ISBLANK('Nomenklatur komplett'!Z613),"-",'Nomenklatur komplett'!Z613)</f>
        <v>1</v>
      </c>
      <c r="F613" s="189">
        <f>IF(ISBLANK('Nomenklatur komplett'!AA613),"-",'Nomenklatur komplett'!AA613)</f>
        <v>4</v>
      </c>
      <c r="G613" s="190">
        <f>IF(ISBLANK('Nomenklatur komplett'!AB613),"-",'Nomenklatur komplett'!AB613)</f>
        <v>0</v>
      </c>
      <c r="H613" s="190">
        <f>IF(ISBLANK('Nomenklatur komplett'!AC613),"-",'Nomenklatur komplett'!AC613)</f>
        <v>0</v>
      </c>
      <c r="L613" s="161" t="str">
        <f>IF(ISBLANK('Nomenklatur komplett'!T613),"-",'Nomenklatur komplett'!T613)</f>
        <v>-</v>
      </c>
      <c r="M613" s="162" t="str">
        <f>IF(ISBLANK('Nomenklatur komplett'!U613),"-",'Nomenklatur komplett'!U613)</f>
        <v>-</v>
      </c>
    </row>
    <row r="614" spans="1:13" x14ac:dyDescent="0.2">
      <c r="A614" s="161">
        <f>IF(ISBLANK('Nomenklatur komplett'!V614),"-",'Nomenklatur komplett'!V614)</f>
        <v>35160005</v>
      </c>
      <c r="B614" s="188" t="str">
        <f>IF(ISBLANK('Nomenklatur komplett'!W614),"-",'Nomenklatur komplett'!W614)</f>
        <v>Musikinstrumentenbauer/in EFZ - Orgelpfeifenbau</v>
      </c>
      <c r="C614" s="189">
        <f>IF(ISBLANK('Nomenklatur komplett'!X614),"-",'Nomenklatur komplett'!X614)</f>
        <v>14</v>
      </c>
      <c r="D614" s="189">
        <f>IF(ISBLANK('Nomenklatur komplett'!Y614),"-",'Nomenklatur komplett'!Y614)</f>
        <v>65</v>
      </c>
      <c r="E614" s="189">
        <f>IF(ISBLANK('Nomenklatur komplett'!Z614),"-",'Nomenklatur komplett'!Z614)</f>
        <v>1</v>
      </c>
      <c r="F614" s="189">
        <f>IF(ISBLANK('Nomenklatur komplett'!AA614),"-",'Nomenklatur komplett'!AA614)</f>
        <v>4</v>
      </c>
      <c r="G614" s="190">
        <f>IF(ISBLANK('Nomenklatur komplett'!AB614),"-",'Nomenklatur komplett'!AB614)</f>
        <v>0</v>
      </c>
      <c r="H614" s="190">
        <f>IF(ISBLANK('Nomenklatur komplett'!AC614),"-",'Nomenklatur komplett'!AC614)</f>
        <v>0</v>
      </c>
      <c r="L614" s="161" t="str">
        <f>IF(ISBLANK('Nomenklatur komplett'!T614),"-",'Nomenklatur komplett'!T614)</f>
        <v>-</v>
      </c>
      <c r="M614" s="162" t="str">
        <f>IF(ISBLANK('Nomenklatur komplett'!U614),"-",'Nomenklatur komplett'!U614)</f>
        <v>-</v>
      </c>
    </row>
    <row r="615" spans="1:13" x14ac:dyDescent="0.2">
      <c r="A615" s="161">
        <f>IF(ISBLANK('Nomenklatur komplett'!V615),"-",'Nomenklatur komplett'!V615)</f>
        <v>16660001</v>
      </c>
      <c r="B615" s="188" t="str">
        <f>IF(ISBLANK('Nomenklatur komplett'!W615),"-",'Nomenklatur komplett'!W615)</f>
        <v>Müller/in EFZ - Lebensmittel</v>
      </c>
      <c r="C615" s="189">
        <f>IF(ISBLANK('Nomenklatur komplett'!X615),"-",'Nomenklatur komplett'!X615)</f>
        <v>14</v>
      </c>
      <c r="D615" s="189">
        <f>IF(ISBLANK('Nomenklatur komplett'!Y615),"-",'Nomenklatur komplett'!Y615)</f>
        <v>65</v>
      </c>
      <c r="E615" s="189">
        <f>IF(ISBLANK('Nomenklatur komplett'!Z615),"-",'Nomenklatur komplett'!Z615)</f>
        <v>1</v>
      </c>
      <c r="F615" s="189">
        <f>IF(ISBLANK('Nomenklatur komplett'!AA615),"-",'Nomenklatur komplett'!AA615)</f>
        <v>3</v>
      </c>
      <c r="G615" s="190">
        <f>IF(ISBLANK('Nomenklatur komplett'!AB615),"-",'Nomenklatur komplett'!AB615)</f>
        <v>0</v>
      </c>
      <c r="H615" s="190">
        <f>IF(ISBLANK('Nomenklatur komplett'!AC615),"-",'Nomenklatur komplett'!AC615)</f>
        <v>0</v>
      </c>
      <c r="L615" s="161" t="str">
        <f>IF(ISBLANK('Nomenklatur komplett'!T615),"-",'Nomenklatur komplett'!T615)</f>
        <v>-</v>
      </c>
      <c r="M615" s="162" t="str">
        <f>IF(ISBLANK('Nomenklatur komplett'!U615),"-",'Nomenklatur komplett'!U615)</f>
        <v>-</v>
      </c>
    </row>
    <row r="616" spans="1:13" x14ac:dyDescent="0.2">
      <c r="A616" s="161">
        <f>IF(ISBLANK('Nomenklatur komplett'!V616),"-",'Nomenklatur komplett'!V616)</f>
        <v>16660000</v>
      </c>
      <c r="B616" s="188" t="str">
        <f>IF(ISBLANK('Nomenklatur komplett'!W616),"-",'Nomenklatur komplett'!W616)</f>
        <v>Müller/in EFZ - Ohne nähere Angaben</v>
      </c>
      <c r="C616" s="189">
        <f>IF(ISBLANK('Nomenklatur komplett'!X616),"-",'Nomenklatur komplett'!X616)</f>
        <v>14</v>
      </c>
      <c r="D616" s="189">
        <f>IF(ISBLANK('Nomenklatur komplett'!Y616),"-",'Nomenklatur komplett'!Y616)</f>
        <v>65</v>
      </c>
      <c r="E616" s="189">
        <f>IF(ISBLANK('Nomenklatur komplett'!Z616),"-",'Nomenklatur komplett'!Z616)</f>
        <v>1</v>
      </c>
      <c r="F616" s="189">
        <f>IF(ISBLANK('Nomenklatur komplett'!AA616),"-",'Nomenklatur komplett'!AA616)</f>
        <v>3</v>
      </c>
      <c r="G616" s="190">
        <f>IF(ISBLANK('Nomenklatur komplett'!AB616),"-",'Nomenklatur komplett'!AB616)</f>
        <v>0</v>
      </c>
      <c r="H616" s="190">
        <f>IF(ISBLANK('Nomenklatur komplett'!AC616),"-",'Nomenklatur komplett'!AC616)</f>
        <v>0</v>
      </c>
      <c r="L616" s="161" t="str">
        <f>IF(ISBLANK('Nomenklatur komplett'!T616),"-",'Nomenklatur komplett'!T616)</f>
        <v>-</v>
      </c>
      <c r="M616" s="162" t="str">
        <f>IF(ISBLANK('Nomenklatur komplett'!U616),"-",'Nomenklatur komplett'!U616)</f>
        <v>-</v>
      </c>
    </row>
    <row r="617" spans="1:13" x14ac:dyDescent="0.2">
      <c r="A617" s="161">
        <f>IF(ISBLANK('Nomenklatur komplett'!V617),"-",'Nomenklatur komplett'!V617)</f>
        <v>16660002</v>
      </c>
      <c r="B617" s="188" t="str">
        <f>IF(ISBLANK('Nomenklatur komplett'!W617),"-",'Nomenklatur komplett'!W617)</f>
        <v>Müller/in EFZ - Tiernahrung</v>
      </c>
      <c r="C617" s="189">
        <f>IF(ISBLANK('Nomenklatur komplett'!X617),"-",'Nomenklatur komplett'!X617)</f>
        <v>14</v>
      </c>
      <c r="D617" s="189">
        <f>IF(ISBLANK('Nomenklatur komplett'!Y617),"-",'Nomenklatur komplett'!Y617)</f>
        <v>65</v>
      </c>
      <c r="E617" s="189">
        <f>IF(ISBLANK('Nomenklatur komplett'!Z617),"-",'Nomenklatur komplett'!Z617)</f>
        <v>1</v>
      </c>
      <c r="F617" s="189">
        <f>IF(ISBLANK('Nomenklatur komplett'!AA617),"-",'Nomenklatur komplett'!AA617)</f>
        <v>3</v>
      </c>
      <c r="G617" s="190">
        <f>IF(ISBLANK('Nomenklatur komplett'!AB617),"-",'Nomenklatur komplett'!AB617)</f>
        <v>0</v>
      </c>
      <c r="H617" s="190">
        <f>IF(ISBLANK('Nomenklatur komplett'!AC617),"-",'Nomenklatur komplett'!AC617)</f>
        <v>0</v>
      </c>
      <c r="L617" s="161" t="str">
        <f>IF(ISBLANK('Nomenklatur komplett'!T617),"-",'Nomenklatur komplett'!T617)</f>
        <v>-</v>
      </c>
      <c r="M617" s="162" t="str">
        <f>IF(ISBLANK('Nomenklatur komplett'!U617),"-",'Nomenklatur komplett'!U617)</f>
        <v>-</v>
      </c>
    </row>
    <row r="618" spans="1:13" x14ac:dyDescent="0.2">
      <c r="A618" s="161">
        <f>IF(ISBLANK('Nomenklatur komplett'!V618),"-",'Nomenklatur komplett'!V618)</f>
        <v>29501000</v>
      </c>
      <c r="B618" s="188" t="str">
        <f>IF(ISBLANK('Nomenklatur komplett'!W618),"-",'Nomenklatur komplett'!W618)</f>
        <v>Netzelektriker/in EFZ</v>
      </c>
      <c r="C618" s="189">
        <f>IF(ISBLANK('Nomenklatur komplett'!X618),"-",'Nomenklatur komplett'!X618)</f>
        <v>14</v>
      </c>
      <c r="D618" s="189">
        <f>IF(ISBLANK('Nomenklatur komplett'!Y618),"-",'Nomenklatur komplett'!Y618)</f>
        <v>65</v>
      </c>
      <c r="E618" s="189">
        <f>IF(ISBLANK('Nomenklatur komplett'!Z618),"-",'Nomenklatur komplett'!Z618)</f>
        <v>1</v>
      </c>
      <c r="F618" s="189">
        <f>IF(ISBLANK('Nomenklatur komplett'!AA618),"-",'Nomenklatur komplett'!AA618)</f>
        <v>3</v>
      </c>
      <c r="G618" s="190">
        <f>IF(ISBLANK('Nomenklatur komplett'!AB618),"-",'Nomenklatur komplett'!AB618)</f>
        <v>0</v>
      </c>
      <c r="H618" s="190">
        <f>IF(ISBLANK('Nomenklatur komplett'!AC618),"-",'Nomenklatur komplett'!AC618)</f>
        <v>0</v>
      </c>
      <c r="L618" s="161" t="str">
        <f>IF(ISBLANK('Nomenklatur komplett'!T618),"-",'Nomenklatur komplett'!T618)</f>
        <v>-</v>
      </c>
      <c r="M618" s="162" t="str">
        <f>IF(ISBLANK('Nomenklatur komplett'!U618),"-",'Nomenklatur komplett'!U618)</f>
        <v>-</v>
      </c>
    </row>
    <row r="619" spans="1:13" x14ac:dyDescent="0.2">
      <c r="A619" s="161">
        <f>IF(ISBLANK('Nomenklatur komplett'!V619),"-",'Nomenklatur komplett'!V619)</f>
        <v>28160000</v>
      </c>
      <c r="B619" s="188" t="str">
        <f>IF(ISBLANK('Nomenklatur komplett'!W619),"-",'Nomenklatur komplett'!W619)</f>
        <v>Oberflächenbeschichter/in EFZ</v>
      </c>
      <c r="C619" s="189">
        <f>IF(ISBLANK('Nomenklatur komplett'!X619),"-",'Nomenklatur komplett'!X619)</f>
        <v>14</v>
      </c>
      <c r="D619" s="189">
        <f>IF(ISBLANK('Nomenklatur komplett'!Y619),"-",'Nomenklatur komplett'!Y619)</f>
        <v>65</v>
      </c>
      <c r="E619" s="189">
        <f>IF(ISBLANK('Nomenklatur komplett'!Z619),"-",'Nomenklatur komplett'!Z619)</f>
        <v>1</v>
      </c>
      <c r="F619" s="189">
        <f>IF(ISBLANK('Nomenklatur komplett'!AA619),"-",'Nomenklatur komplett'!AA619)</f>
        <v>4</v>
      </c>
      <c r="G619" s="190">
        <f>IF(ISBLANK('Nomenklatur komplett'!AB619),"-",'Nomenklatur komplett'!AB619)</f>
        <v>0</v>
      </c>
      <c r="H619" s="190">
        <f>IF(ISBLANK('Nomenklatur komplett'!AC619),"-",'Nomenklatur komplett'!AC619)</f>
        <v>0</v>
      </c>
      <c r="L619" s="161" t="str">
        <f>IF(ISBLANK('Nomenklatur komplett'!T619),"-",'Nomenklatur komplett'!T619)</f>
        <v>-</v>
      </c>
      <c r="M619" s="162" t="str">
        <f>IF(ISBLANK('Nomenklatur komplett'!U619),"-",'Nomenklatur komplett'!U619)</f>
        <v>-</v>
      </c>
    </row>
    <row r="620" spans="1:13" x14ac:dyDescent="0.2">
      <c r="A620" s="161">
        <f>IF(ISBLANK('Nomenklatur komplett'!V620),"-",'Nomenklatur komplett'!V620)</f>
        <v>28120000</v>
      </c>
      <c r="B620" s="188" t="str">
        <f>IF(ISBLANK('Nomenklatur komplett'!W620),"-",'Nomenklatur komplett'!W620)</f>
        <v>Oberflächenpraktiker/in EBA</v>
      </c>
      <c r="C620" s="189">
        <f>IF(ISBLANK('Nomenklatur komplett'!X620),"-",'Nomenklatur komplett'!X620)</f>
        <v>14</v>
      </c>
      <c r="D620" s="189">
        <f>IF(ISBLANK('Nomenklatur komplett'!Y620),"-",'Nomenklatur komplett'!Y620)</f>
        <v>65</v>
      </c>
      <c r="E620" s="189">
        <f>IF(ISBLANK('Nomenklatur komplett'!Z620),"-",'Nomenklatur komplett'!Z620)</f>
        <v>1</v>
      </c>
      <c r="F620" s="189">
        <f>IF(ISBLANK('Nomenklatur komplett'!AA620),"-",'Nomenklatur komplett'!AA620)</f>
        <v>2</v>
      </c>
      <c r="G620" s="190">
        <f>IF(ISBLANK('Nomenklatur komplett'!AB620),"-",'Nomenklatur komplett'!AB620)</f>
        <v>0</v>
      </c>
      <c r="H620" s="190">
        <f>IF(ISBLANK('Nomenklatur komplett'!AC620),"-",'Nomenklatur komplett'!AC620)</f>
        <v>0</v>
      </c>
      <c r="L620" s="161" t="str">
        <f>IF(ISBLANK('Nomenklatur komplett'!T620),"-",'Nomenklatur komplett'!T620)</f>
        <v>-</v>
      </c>
      <c r="M620" s="162" t="str">
        <f>IF(ISBLANK('Nomenklatur komplett'!U620),"-",'Nomenklatur komplett'!U620)</f>
        <v>-</v>
      </c>
    </row>
    <row r="621" spans="1:13" x14ac:dyDescent="0.2">
      <c r="A621" s="161">
        <f>IF(ISBLANK('Nomenklatur komplett'!V621),"-",'Nomenklatur komplett'!V621)</f>
        <v>31170000</v>
      </c>
      <c r="B621" s="188" t="str">
        <f>IF(ISBLANK('Nomenklatur komplett'!W621),"-",'Nomenklatur komplett'!W621)</f>
        <v>Oberflächenveredler/in Uhren und Schmuck EFZ</v>
      </c>
      <c r="C621" s="189">
        <f>IF(ISBLANK('Nomenklatur komplett'!X621),"-",'Nomenklatur komplett'!X621)</f>
        <v>14</v>
      </c>
      <c r="D621" s="189">
        <f>IF(ISBLANK('Nomenklatur komplett'!Y621),"-",'Nomenklatur komplett'!Y621)</f>
        <v>65</v>
      </c>
      <c r="E621" s="189">
        <f>IF(ISBLANK('Nomenklatur komplett'!Z621),"-",'Nomenklatur komplett'!Z621)</f>
        <v>1</v>
      </c>
      <c r="F621" s="189">
        <f>IF(ISBLANK('Nomenklatur komplett'!AA621),"-",'Nomenklatur komplett'!AA621)</f>
        <v>3</v>
      </c>
      <c r="G621" s="190">
        <f>IF(ISBLANK('Nomenklatur komplett'!AB621),"-",'Nomenklatur komplett'!AB621)</f>
        <v>0</v>
      </c>
      <c r="H621" s="190">
        <f>IF(ISBLANK('Nomenklatur komplett'!AC621),"-",'Nomenklatur komplett'!AC621)</f>
        <v>0</v>
      </c>
      <c r="L621" s="161" t="str">
        <f>IF(ISBLANK('Nomenklatur komplett'!T621),"-",'Nomenklatur komplett'!T621)</f>
        <v>-</v>
      </c>
      <c r="M621" s="162" t="str">
        <f>IF(ISBLANK('Nomenklatur komplett'!U621),"-",'Nomenklatur komplett'!U621)</f>
        <v>-</v>
      </c>
    </row>
    <row r="622" spans="1:13" x14ac:dyDescent="0.2">
      <c r="A622" s="161">
        <f>IF(ISBLANK('Nomenklatur komplett'!V622),"-",'Nomenklatur komplett'!V622)</f>
        <v>12110000</v>
      </c>
      <c r="B622" s="188" t="str">
        <f>IF(ISBLANK('Nomenklatur komplett'!W622),"-",'Nomenklatur komplett'!W622)</f>
        <v>Obstfachmann/-frau EFZ</v>
      </c>
      <c r="C622" s="189">
        <f>IF(ISBLANK('Nomenklatur komplett'!X622),"-",'Nomenklatur komplett'!X622)</f>
        <v>14</v>
      </c>
      <c r="D622" s="189">
        <f>IF(ISBLANK('Nomenklatur komplett'!Y622),"-",'Nomenklatur komplett'!Y622)</f>
        <v>65</v>
      </c>
      <c r="E622" s="189">
        <f>IF(ISBLANK('Nomenklatur komplett'!Z622),"-",'Nomenklatur komplett'!Z622)</f>
        <v>1</v>
      </c>
      <c r="F622" s="189">
        <f>IF(ISBLANK('Nomenklatur komplett'!AA622),"-",'Nomenklatur komplett'!AA622)</f>
        <v>3</v>
      </c>
      <c r="G622" s="190">
        <f>IF(ISBLANK('Nomenklatur komplett'!AB622),"-",'Nomenklatur komplett'!AB622)</f>
        <v>0</v>
      </c>
      <c r="H622" s="190">
        <f>IF(ISBLANK('Nomenklatur komplett'!AC622),"-",'Nomenklatur komplett'!AC622)</f>
        <v>0</v>
      </c>
      <c r="L622" s="161" t="str">
        <f>IF(ISBLANK('Nomenklatur komplett'!T622),"-",'Nomenklatur komplett'!T622)</f>
        <v>-</v>
      </c>
      <c r="M622" s="162" t="str">
        <f>IF(ISBLANK('Nomenklatur komplett'!U622),"-",'Nomenklatur komplett'!U622)</f>
        <v>-</v>
      </c>
    </row>
    <row r="623" spans="1:13" x14ac:dyDescent="0.2">
      <c r="A623" s="161">
        <f>IF(ISBLANK('Nomenklatur komplett'!V623),"-",'Nomenklatur komplett'!V623)</f>
        <v>33530000</v>
      </c>
      <c r="B623" s="188" t="str">
        <f>IF(ISBLANK('Nomenklatur komplett'!W623),"-",'Nomenklatur komplett'!W623)</f>
        <v>Ofenbauer/in EFZ</v>
      </c>
      <c r="C623" s="189">
        <f>IF(ISBLANK('Nomenklatur komplett'!X623),"-",'Nomenklatur komplett'!X623)</f>
        <v>14</v>
      </c>
      <c r="D623" s="189">
        <f>IF(ISBLANK('Nomenklatur komplett'!Y623),"-",'Nomenklatur komplett'!Y623)</f>
        <v>65</v>
      </c>
      <c r="E623" s="189">
        <f>IF(ISBLANK('Nomenklatur komplett'!Z623),"-",'Nomenklatur komplett'!Z623)</f>
        <v>1</v>
      </c>
      <c r="F623" s="189">
        <f>IF(ISBLANK('Nomenklatur komplett'!AA623),"-",'Nomenklatur komplett'!AA623)</f>
        <v>3</v>
      </c>
      <c r="G623" s="190">
        <f>IF(ISBLANK('Nomenklatur komplett'!AB623),"-",'Nomenklatur komplett'!AB623)</f>
        <v>0</v>
      </c>
      <c r="H623" s="190">
        <f>IF(ISBLANK('Nomenklatur komplett'!AC623),"-",'Nomenklatur komplett'!AC623)</f>
        <v>0</v>
      </c>
      <c r="L623" s="161" t="str">
        <f>IF(ISBLANK('Nomenklatur komplett'!T623),"-",'Nomenklatur komplett'!T623)</f>
        <v>-</v>
      </c>
      <c r="M623" s="162" t="str">
        <f>IF(ISBLANK('Nomenklatur komplett'!U623),"-",'Nomenklatur komplett'!U623)</f>
        <v>-</v>
      </c>
    </row>
    <row r="624" spans="1:13" x14ac:dyDescent="0.2">
      <c r="A624" s="161">
        <f>IF(ISBLANK('Nomenklatur komplett'!V624),"-",'Nomenklatur komplett'!V624)</f>
        <v>35410000</v>
      </c>
      <c r="B624" s="188" t="str">
        <f>IF(ISBLANK('Nomenklatur komplett'!W624),"-",'Nomenklatur komplett'!W624)</f>
        <v>Orgelbauer/in EFZ</v>
      </c>
      <c r="C624" s="189">
        <f>IF(ISBLANK('Nomenklatur komplett'!X624),"-",'Nomenklatur komplett'!X624)</f>
        <v>14</v>
      </c>
      <c r="D624" s="189">
        <f>IF(ISBLANK('Nomenklatur komplett'!Y624),"-",'Nomenklatur komplett'!Y624)</f>
        <v>65</v>
      </c>
      <c r="E624" s="189">
        <f>IF(ISBLANK('Nomenklatur komplett'!Z624),"-",'Nomenklatur komplett'!Z624)</f>
        <v>1</v>
      </c>
      <c r="F624" s="189">
        <f>IF(ISBLANK('Nomenklatur komplett'!AA624),"-",'Nomenklatur komplett'!AA624)</f>
        <v>4</v>
      </c>
      <c r="G624" s="190">
        <f>IF(ISBLANK('Nomenklatur komplett'!AB624),"-",'Nomenklatur komplett'!AB624)</f>
        <v>0</v>
      </c>
      <c r="H624" s="190">
        <f>IF(ISBLANK('Nomenklatur komplett'!AC624),"-",'Nomenklatur komplett'!AC624)</f>
        <v>0</v>
      </c>
      <c r="L624" s="161" t="str">
        <f>IF(ISBLANK('Nomenklatur komplett'!T624),"-",'Nomenklatur komplett'!T624)</f>
        <v>-</v>
      </c>
      <c r="M624" s="162" t="str">
        <f>IF(ISBLANK('Nomenklatur komplett'!U624),"-",'Nomenklatur komplett'!U624)</f>
        <v>-</v>
      </c>
    </row>
    <row r="625" spans="1:13" x14ac:dyDescent="0.2">
      <c r="A625" s="161">
        <f>IF(ISBLANK('Nomenklatur komplett'!V625),"-",'Nomenklatur komplett'!V625)</f>
        <v>46800000</v>
      </c>
      <c r="B625" s="188" t="str">
        <f>IF(ISBLANK('Nomenklatur komplett'!W625),"-",'Nomenklatur komplett'!W625)</f>
        <v>Orthoptist/in</v>
      </c>
      <c r="C625" s="189">
        <f>IF(ISBLANK('Nomenklatur komplett'!X625),"-",'Nomenklatur komplett'!X625)</f>
        <v>14</v>
      </c>
      <c r="D625" s="189">
        <f>IF(ISBLANK('Nomenklatur komplett'!Y625),"-",'Nomenklatur komplett'!Y625)</f>
        <v>65</v>
      </c>
      <c r="E625" s="189">
        <f>IF(ISBLANK('Nomenklatur komplett'!Z625),"-",'Nomenklatur komplett'!Z625)</f>
        <v>1</v>
      </c>
      <c r="F625" s="189">
        <f>IF(ISBLANK('Nomenklatur komplett'!AA625),"-",'Nomenklatur komplett'!AA625)</f>
        <v>3</v>
      </c>
      <c r="G625" s="190">
        <f>IF(ISBLANK('Nomenklatur komplett'!AB625),"-",'Nomenklatur komplett'!AB625)</f>
        <v>0</v>
      </c>
      <c r="H625" s="190">
        <f>IF(ISBLANK('Nomenklatur komplett'!AC625),"-",'Nomenklatur komplett'!AC625)</f>
        <v>0</v>
      </c>
      <c r="L625" s="161" t="str">
        <f>IF(ISBLANK('Nomenklatur komplett'!T625),"-",'Nomenklatur komplett'!T625)</f>
        <v>-</v>
      </c>
      <c r="M625" s="162" t="str">
        <f>IF(ISBLANK('Nomenklatur komplett'!U625),"-",'Nomenklatur komplett'!U625)</f>
        <v>-</v>
      </c>
    </row>
    <row r="626" spans="1:13" x14ac:dyDescent="0.2">
      <c r="A626" s="161">
        <f>IF(ISBLANK('Nomenklatur komplett'!V626),"-",'Nomenklatur komplett'!V626)</f>
        <v>23180000</v>
      </c>
      <c r="B626" s="188" t="str">
        <f>IF(ISBLANK('Nomenklatur komplett'!W626),"-",'Nomenklatur komplett'!W626)</f>
        <v>Orthopädieschuhmacher/in EFZ</v>
      </c>
      <c r="C626" s="189">
        <f>IF(ISBLANK('Nomenklatur komplett'!X626),"-",'Nomenklatur komplett'!X626)</f>
        <v>14</v>
      </c>
      <c r="D626" s="189">
        <f>IF(ISBLANK('Nomenklatur komplett'!Y626),"-",'Nomenklatur komplett'!Y626)</f>
        <v>65</v>
      </c>
      <c r="E626" s="189">
        <f>IF(ISBLANK('Nomenklatur komplett'!Z626),"-",'Nomenklatur komplett'!Z626)</f>
        <v>1</v>
      </c>
      <c r="F626" s="189">
        <f>IF(ISBLANK('Nomenklatur komplett'!AA626),"-",'Nomenklatur komplett'!AA626)</f>
        <v>4</v>
      </c>
      <c r="G626" s="190">
        <f>IF(ISBLANK('Nomenklatur komplett'!AB626),"-",'Nomenklatur komplett'!AB626)</f>
        <v>0</v>
      </c>
      <c r="H626" s="190">
        <f>IF(ISBLANK('Nomenklatur komplett'!AC626),"-",'Nomenklatur komplett'!AC626)</f>
        <v>0</v>
      </c>
      <c r="L626" s="161" t="str">
        <f>IF(ISBLANK('Nomenklatur komplett'!T626),"-",'Nomenklatur komplett'!T626)</f>
        <v>-</v>
      </c>
      <c r="M626" s="162" t="str">
        <f>IF(ISBLANK('Nomenklatur komplett'!U626),"-",'Nomenklatur komplett'!U626)</f>
        <v>-</v>
      </c>
    </row>
    <row r="627" spans="1:13" x14ac:dyDescent="0.2">
      <c r="A627" s="161">
        <f>IF(ISBLANK('Nomenklatur komplett'!V627),"-",'Nomenklatur komplett'!V627)</f>
        <v>35460000</v>
      </c>
      <c r="B627" s="188" t="str">
        <f>IF(ISBLANK('Nomenklatur komplett'!W627),"-",'Nomenklatur komplett'!W627)</f>
        <v>Orthopädist/in EFZ</v>
      </c>
      <c r="C627" s="189">
        <f>IF(ISBLANK('Nomenklatur komplett'!X627),"-",'Nomenklatur komplett'!X627)</f>
        <v>14</v>
      </c>
      <c r="D627" s="189">
        <f>IF(ISBLANK('Nomenklatur komplett'!Y627),"-",'Nomenklatur komplett'!Y627)</f>
        <v>65</v>
      </c>
      <c r="E627" s="189">
        <f>IF(ISBLANK('Nomenklatur komplett'!Z627),"-",'Nomenklatur komplett'!Z627)</f>
        <v>1</v>
      </c>
      <c r="F627" s="189">
        <f>IF(ISBLANK('Nomenklatur komplett'!AA627),"-",'Nomenklatur komplett'!AA627)</f>
        <v>4</v>
      </c>
      <c r="G627" s="190">
        <f>IF(ISBLANK('Nomenklatur komplett'!AB627),"-",'Nomenklatur komplett'!AB627)</f>
        <v>0</v>
      </c>
      <c r="H627" s="190">
        <f>IF(ISBLANK('Nomenklatur komplett'!AC627),"-",'Nomenklatur komplett'!AC627)</f>
        <v>0</v>
      </c>
      <c r="L627" s="161" t="str">
        <f>IF(ISBLANK('Nomenklatur komplett'!T627),"-",'Nomenklatur komplett'!T627)</f>
        <v>-</v>
      </c>
      <c r="M627" s="162" t="str">
        <f>IF(ISBLANK('Nomenklatur komplett'!U627),"-",'Nomenklatur komplett'!U627)</f>
        <v>-</v>
      </c>
    </row>
    <row r="628" spans="1:13" x14ac:dyDescent="0.2">
      <c r="A628" s="161">
        <f>IF(ISBLANK('Nomenklatur komplett'!V628),"-",'Nomenklatur komplett'!V628)</f>
        <v>20360000</v>
      </c>
      <c r="B628" s="188" t="str">
        <f>IF(ISBLANK('Nomenklatur komplett'!W628),"-",'Nomenklatur komplett'!W628)</f>
        <v>Papiertechnologe/-technologin EFZ</v>
      </c>
      <c r="C628" s="189">
        <f>IF(ISBLANK('Nomenklatur komplett'!X628),"-",'Nomenklatur komplett'!X628)</f>
        <v>14</v>
      </c>
      <c r="D628" s="189">
        <f>IF(ISBLANK('Nomenklatur komplett'!Y628),"-",'Nomenklatur komplett'!Y628)</f>
        <v>65</v>
      </c>
      <c r="E628" s="189">
        <f>IF(ISBLANK('Nomenklatur komplett'!Z628),"-",'Nomenklatur komplett'!Z628)</f>
        <v>1</v>
      </c>
      <c r="F628" s="189">
        <f>IF(ISBLANK('Nomenklatur komplett'!AA628),"-",'Nomenklatur komplett'!AA628)</f>
        <v>3</v>
      </c>
      <c r="G628" s="190">
        <f>IF(ISBLANK('Nomenklatur komplett'!AB628),"-",'Nomenklatur komplett'!AB628)</f>
        <v>0</v>
      </c>
      <c r="H628" s="190">
        <f>IF(ISBLANK('Nomenklatur komplett'!AC628),"-",'Nomenklatur komplett'!AC628)</f>
        <v>0</v>
      </c>
      <c r="L628" s="161" t="str">
        <f>IF(ISBLANK('Nomenklatur komplett'!T628),"-",'Nomenklatur komplett'!T628)</f>
        <v>-</v>
      </c>
      <c r="M628" s="162" t="str">
        <f>IF(ISBLANK('Nomenklatur komplett'!U628),"-",'Nomenklatur komplett'!U628)</f>
        <v>-</v>
      </c>
    </row>
    <row r="629" spans="1:13" x14ac:dyDescent="0.2">
      <c r="A629" s="161">
        <f>IF(ISBLANK('Nomenklatur komplett'!V629),"-",'Nomenklatur komplett'!V629)</f>
        <v>14110003</v>
      </c>
      <c r="B629" s="188" t="str">
        <f>IF(ISBLANK('Nomenklatur komplett'!W629),"-",'Nomenklatur komplett'!W629)</f>
        <v>Pferdefachmann/-frau EFZ - Gangpferdereiten</v>
      </c>
      <c r="C629" s="189">
        <f>IF(ISBLANK('Nomenklatur komplett'!X629),"-",'Nomenklatur komplett'!X629)</f>
        <v>14</v>
      </c>
      <c r="D629" s="189">
        <f>IF(ISBLANK('Nomenklatur komplett'!Y629),"-",'Nomenklatur komplett'!Y629)</f>
        <v>65</v>
      </c>
      <c r="E629" s="189">
        <f>IF(ISBLANK('Nomenklatur komplett'!Z629),"-",'Nomenklatur komplett'!Z629)</f>
        <v>1</v>
      </c>
      <c r="F629" s="189">
        <f>IF(ISBLANK('Nomenklatur komplett'!AA629),"-",'Nomenklatur komplett'!AA629)</f>
        <v>3</v>
      </c>
      <c r="G629" s="190">
        <f>IF(ISBLANK('Nomenklatur komplett'!AB629),"-",'Nomenklatur komplett'!AB629)</f>
        <v>0</v>
      </c>
      <c r="H629" s="190">
        <f>IF(ISBLANK('Nomenklatur komplett'!AC629),"-",'Nomenklatur komplett'!AC629)</f>
        <v>0</v>
      </c>
      <c r="L629" s="161" t="str">
        <f>IF(ISBLANK('Nomenklatur komplett'!T629),"-",'Nomenklatur komplett'!T629)</f>
        <v>-</v>
      </c>
      <c r="M629" s="162" t="str">
        <f>IF(ISBLANK('Nomenklatur komplett'!U629),"-",'Nomenklatur komplett'!U629)</f>
        <v>-</v>
      </c>
    </row>
    <row r="630" spans="1:13" x14ac:dyDescent="0.2">
      <c r="A630" s="161">
        <f>IF(ISBLANK('Nomenklatur komplett'!V630),"-",'Nomenklatur komplett'!V630)</f>
        <v>14110006</v>
      </c>
      <c r="B630" s="188" t="str">
        <f>IF(ISBLANK('Nomenklatur komplett'!W630),"-",'Nomenklatur komplett'!W630)</f>
        <v>Pferdefachmann/-frau EFZ - Gespannfahren</v>
      </c>
      <c r="C630" s="189">
        <f>IF(ISBLANK('Nomenklatur komplett'!X630),"-",'Nomenklatur komplett'!X630)</f>
        <v>14</v>
      </c>
      <c r="D630" s="189">
        <f>IF(ISBLANK('Nomenklatur komplett'!Y630),"-",'Nomenklatur komplett'!Y630)</f>
        <v>65</v>
      </c>
      <c r="E630" s="189">
        <f>IF(ISBLANK('Nomenklatur komplett'!Z630),"-",'Nomenklatur komplett'!Z630)</f>
        <v>1</v>
      </c>
      <c r="F630" s="189">
        <f>IF(ISBLANK('Nomenklatur komplett'!AA630),"-",'Nomenklatur komplett'!AA630)</f>
        <v>3</v>
      </c>
      <c r="G630" s="190">
        <f>IF(ISBLANK('Nomenklatur komplett'!AB630),"-",'Nomenklatur komplett'!AB630)</f>
        <v>0</v>
      </c>
      <c r="H630" s="190">
        <f>IF(ISBLANK('Nomenklatur komplett'!AC630),"-",'Nomenklatur komplett'!AC630)</f>
        <v>0</v>
      </c>
      <c r="L630" s="161" t="str">
        <f>IF(ISBLANK('Nomenklatur komplett'!T630),"-",'Nomenklatur komplett'!T630)</f>
        <v>-</v>
      </c>
      <c r="M630" s="162" t="str">
        <f>IF(ISBLANK('Nomenklatur komplett'!U630),"-",'Nomenklatur komplett'!U630)</f>
        <v>-</v>
      </c>
    </row>
    <row r="631" spans="1:13" x14ac:dyDescent="0.2">
      <c r="A631" s="161">
        <f>IF(ISBLANK('Nomenklatur komplett'!V631),"-",'Nomenklatur komplett'!V631)</f>
        <v>14110002</v>
      </c>
      <c r="B631" s="188" t="str">
        <f>IF(ISBLANK('Nomenklatur komplett'!W631),"-",'Nomenklatur komplett'!W631)</f>
        <v>Pferdefachmann/-frau EFZ - Klassisches Reiten</v>
      </c>
      <c r="C631" s="189">
        <f>IF(ISBLANK('Nomenklatur komplett'!X631),"-",'Nomenklatur komplett'!X631)</f>
        <v>14</v>
      </c>
      <c r="D631" s="189">
        <f>IF(ISBLANK('Nomenklatur komplett'!Y631),"-",'Nomenklatur komplett'!Y631)</f>
        <v>65</v>
      </c>
      <c r="E631" s="189">
        <f>IF(ISBLANK('Nomenklatur komplett'!Z631),"-",'Nomenklatur komplett'!Z631)</f>
        <v>1</v>
      </c>
      <c r="F631" s="189">
        <f>IF(ISBLANK('Nomenklatur komplett'!AA631),"-",'Nomenklatur komplett'!AA631)</f>
        <v>3</v>
      </c>
      <c r="G631" s="190">
        <f>IF(ISBLANK('Nomenklatur komplett'!AB631),"-",'Nomenklatur komplett'!AB631)</f>
        <v>0</v>
      </c>
      <c r="H631" s="190">
        <f>IF(ISBLANK('Nomenklatur komplett'!AC631),"-",'Nomenklatur komplett'!AC631)</f>
        <v>0</v>
      </c>
      <c r="L631" s="161" t="str">
        <f>IF(ISBLANK('Nomenklatur komplett'!T631),"-",'Nomenklatur komplett'!T631)</f>
        <v>-</v>
      </c>
      <c r="M631" s="162" t="str">
        <f>IF(ISBLANK('Nomenklatur komplett'!U631),"-",'Nomenklatur komplett'!U631)</f>
        <v>-</v>
      </c>
    </row>
    <row r="632" spans="1:13" x14ac:dyDescent="0.2">
      <c r="A632" s="161">
        <f>IF(ISBLANK('Nomenklatur komplett'!V632),"-",'Nomenklatur komplett'!V632)</f>
        <v>14110099</v>
      </c>
      <c r="B632" s="188" t="str">
        <f>IF(ISBLANK('Nomenklatur komplett'!W632),"-",'Nomenklatur komplett'!W632)</f>
        <v>Pferdefachmann/-frau EFZ - Ohne nähere Angaben</v>
      </c>
      <c r="C632" s="189">
        <f>IF(ISBLANK('Nomenklatur komplett'!X632),"-",'Nomenklatur komplett'!X632)</f>
        <v>14</v>
      </c>
      <c r="D632" s="189">
        <f>IF(ISBLANK('Nomenklatur komplett'!Y632),"-",'Nomenklatur komplett'!Y632)</f>
        <v>65</v>
      </c>
      <c r="E632" s="189">
        <f>IF(ISBLANK('Nomenklatur komplett'!Z632),"-",'Nomenklatur komplett'!Z632)</f>
        <v>1</v>
      </c>
      <c r="F632" s="189">
        <f>IF(ISBLANK('Nomenklatur komplett'!AA632),"-",'Nomenklatur komplett'!AA632)</f>
        <v>3</v>
      </c>
      <c r="G632" s="190">
        <f>IF(ISBLANK('Nomenklatur komplett'!AB632),"-",'Nomenklatur komplett'!AB632)</f>
        <v>0</v>
      </c>
      <c r="H632" s="190">
        <f>IF(ISBLANK('Nomenklatur komplett'!AC632),"-",'Nomenklatur komplett'!AC632)</f>
        <v>0</v>
      </c>
      <c r="L632" s="161" t="str">
        <f>IF(ISBLANK('Nomenklatur komplett'!T632),"-",'Nomenklatur komplett'!T632)</f>
        <v>-</v>
      </c>
      <c r="M632" s="162" t="str">
        <f>IF(ISBLANK('Nomenklatur komplett'!U632),"-",'Nomenklatur komplett'!U632)</f>
        <v>-</v>
      </c>
    </row>
    <row r="633" spans="1:13" x14ac:dyDescent="0.2">
      <c r="A633" s="161">
        <f>IF(ISBLANK('Nomenklatur komplett'!V633),"-",'Nomenklatur komplett'!V633)</f>
        <v>14110001</v>
      </c>
      <c r="B633" s="188" t="str">
        <f>IF(ISBLANK('Nomenklatur komplett'!W633),"-",'Nomenklatur komplett'!W633)</f>
        <v>Pferdefachmann/-frau EFZ - Pferdepflege</v>
      </c>
      <c r="C633" s="189">
        <f>IF(ISBLANK('Nomenklatur komplett'!X633),"-",'Nomenklatur komplett'!X633)</f>
        <v>14</v>
      </c>
      <c r="D633" s="189">
        <f>IF(ISBLANK('Nomenklatur komplett'!Y633),"-",'Nomenklatur komplett'!Y633)</f>
        <v>65</v>
      </c>
      <c r="E633" s="189">
        <f>IF(ISBLANK('Nomenklatur komplett'!Z633),"-",'Nomenklatur komplett'!Z633)</f>
        <v>1</v>
      </c>
      <c r="F633" s="189">
        <f>IF(ISBLANK('Nomenklatur komplett'!AA633),"-",'Nomenklatur komplett'!AA633)</f>
        <v>3</v>
      </c>
      <c r="G633" s="190">
        <f>IF(ISBLANK('Nomenklatur komplett'!AB633),"-",'Nomenklatur komplett'!AB633)</f>
        <v>0</v>
      </c>
      <c r="H633" s="190">
        <f>IF(ISBLANK('Nomenklatur komplett'!AC633),"-",'Nomenklatur komplett'!AC633)</f>
        <v>0</v>
      </c>
      <c r="L633" s="161" t="str">
        <f>IF(ISBLANK('Nomenklatur komplett'!T633),"-",'Nomenklatur komplett'!T633)</f>
        <v>-</v>
      </c>
      <c r="M633" s="162" t="str">
        <f>IF(ISBLANK('Nomenklatur komplett'!U633),"-",'Nomenklatur komplett'!U633)</f>
        <v>-</v>
      </c>
    </row>
    <row r="634" spans="1:13" x14ac:dyDescent="0.2">
      <c r="A634" s="161">
        <f>IF(ISBLANK('Nomenklatur komplett'!V634),"-",'Nomenklatur komplett'!V634)</f>
        <v>14110004</v>
      </c>
      <c r="B634" s="188" t="str">
        <f>IF(ISBLANK('Nomenklatur komplett'!W634),"-",'Nomenklatur komplett'!W634)</f>
        <v>Pferdefachmann/-frau EFZ - Pferderennsport</v>
      </c>
      <c r="C634" s="189">
        <f>IF(ISBLANK('Nomenklatur komplett'!X634),"-",'Nomenklatur komplett'!X634)</f>
        <v>14</v>
      </c>
      <c r="D634" s="189">
        <f>IF(ISBLANK('Nomenklatur komplett'!Y634),"-",'Nomenklatur komplett'!Y634)</f>
        <v>65</v>
      </c>
      <c r="E634" s="189">
        <f>IF(ISBLANK('Nomenklatur komplett'!Z634),"-",'Nomenklatur komplett'!Z634)</f>
        <v>1</v>
      </c>
      <c r="F634" s="189">
        <f>IF(ISBLANK('Nomenklatur komplett'!AA634),"-",'Nomenklatur komplett'!AA634)</f>
        <v>3</v>
      </c>
      <c r="G634" s="190">
        <f>IF(ISBLANK('Nomenklatur komplett'!AB634),"-",'Nomenklatur komplett'!AB634)</f>
        <v>0</v>
      </c>
      <c r="H634" s="190">
        <f>IF(ISBLANK('Nomenklatur komplett'!AC634),"-",'Nomenklatur komplett'!AC634)</f>
        <v>0</v>
      </c>
      <c r="L634" s="161" t="str">
        <f>IF(ISBLANK('Nomenklatur komplett'!T634),"-",'Nomenklatur komplett'!T634)</f>
        <v>-</v>
      </c>
      <c r="M634" s="162" t="str">
        <f>IF(ISBLANK('Nomenklatur komplett'!U634),"-",'Nomenklatur komplett'!U634)</f>
        <v>-</v>
      </c>
    </row>
    <row r="635" spans="1:13" x14ac:dyDescent="0.2">
      <c r="A635" s="161">
        <f>IF(ISBLANK('Nomenklatur komplett'!V635),"-",'Nomenklatur komplett'!V635)</f>
        <v>14110005</v>
      </c>
      <c r="B635" s="188" t="str">
        <f>IF(ISBLANK('Nomenklatur komplett'!W635),"-",'Nomenklatur komplett'!W635)</f>
        <v>Pferdefachmann/-frau EFZ - Westernreiten</v>
      </c>
      <c r="C635" s="189">
        <f>IF(ISBLANK('Nomenklatur komplett'!X635),"-",'Nomenklatur komplett'!X635)</f>
        <v>14</v>
      </c>
      <c r="D635" s="189">
        <f>IF(ISBLANK('Nomenklatur komplett'!Y635),"-",'Nomenklatur komplett'!Y635)</f>
        <v>65</v>
      </c>
      <c r="E635" s="189">
        <f>IF(ISBLANK('Nomenklatur komplett'!Z635),"-",'Nomenklatur komplett'!Z635)</f>
        <v>1</v>
      </c>
      <c r="F635" s="189">
        <f>IF(ISBLANK('Nomenklatur komplett'!AA635),"-",'Nomenklatur komplett'!AA635)</f>
        <v>3</v>
      </c>
      <c r="G635" s="190">
        <f>IF(ISBLANK('Nomenklatur komplett'!AB635),"-",'Nomenklatur komplett'!AB635)</f>
        <v>0</v>
      </c>
      <c r="H635" s="190">
        <f>IF(ISBLANK('Nomenklatur komplett'!AC635),"-",'Nomenklatur komplett'!AC635)</f>
        <v>0</v>
      </c>
      <c r="L635" s="161" t="str">
        <f>IF(ISBLANK('Nomenklatur komplett'!T635),"-",'Nomenklatur komplett'!T635)</f>
        <v>-</v>
      </c>
      <c r="M635" s="162" t="str">
        <f>IF(ISBLANK('Nomenklatur komplett'!U635),"-",'Nomenklatur komplett'!U635)</f>
        <v>-</v>
      </c>
    </row>
    <row r="636" spans="1:13" x14ac:dyDescent="0.2">
      <c r="A636" s="161">
        <f>IF(ISBLANK('Nomenklatur komplett'!V636),"-",'Nomenklatur komplett'!V636)</f>
        <v>14120000</v>
      </c>
      <c r="B636" s="188" t="str">
        <f>IF(ISBLANK('Nomenklatur komplett'!W636),"-",'Nomenklatur komplett'!W636)</f>
        <v>Pferdewart/in EBA</v>
      </c>
      <c r="C636" s="189">
        <f>IF(ISBLANK('Nomenklatur komplett'!X636),"-",'Nomenklatur komplett'!X636)</f>
        <v>14</v>
      </c>
      <c r="D636" s="189">
        <f>IF(ISBLANK('Nomenklatur komplett'!Y636),"-",'Nomenklatur komplett'!Y636)</f>
        <v>65</v>
      </c>
      <c r="E636" s="189">
        <f>IF(ISBLANK('Nomenklatur komplett'!Z636),"-",'Nomenklatur komplett'!Z636)</f>
        <v>1</v>
      </c>
      <c r="F636" s="189">
        <f>IF(ISBLANK('Nomenklatur komplett'!AA636),"-",'Nomenklatur komplett'!AA636)</f>
        <v>2</v>
      </c>
      <c r="G636" s="190">
        <f>IF(ISBLANK('Nomenklatur komplett'!AB636),"-",'Nomenklatur komplett'!AB636)</f>
        <v>0</v>
      </c>
      <c r="H636" s="190">
        <f>IF(ISBLANK('Nomenklatur komplett'!AC636),"-",'Nomenklatur komplett'!AC636)</f>
        <v>0</v>
      </c>
      <c r="L636" s="161" t="str">
        <f>IF(ISBLANK('Nomenklatur komplett'!T636),"-",'Nomenklatur komplett'!T636)</f>
        <v>-</v>
      </c>
      <c r="M636" s="162" t="str">
        <f>IF(ISBLANK('Nomenklatur komplett'!U636),"-",'Nomenklatur komplett'!U636)</f>
        <v>-</v>
      </c>
    </row>
    <row r="637" spans="1:13" x14ac:dyDescent="0.2">
      <c r="A637" s="161">
        <f>IF(ISBLANK('Nomenklatur komplett'!V637),"-",'Nomenklatur komplett'!V637)</f>
        <v>33830000</v>
      </c>
      <c r="B637" s="188" t="str">
        <f>IF(ISBLANK('Nomenklatur komplett'!W637),"-",'Nomenklatur komplett'!W637)</f>
        <v>Pflästerer/Pflästerin EFZ</v>
      </c>
      <c r="C637" s="189">
        <f>IF(ISBLANK('Nomenklatur komplett'!X637),"-",'Nomenklatur komplett'!X637)</f>
        <v>14</v>
      </c>
      <c r="D637" s="189">
        <f>IF(ISBLANK('Nomenklatur komplett'!Y637),"-",'Nomenklatur komplett'!Y637)</f>
        <v>65</v>
      </c>
      <c r="E637" s="189">
        <f>IF(ISBLANK('Nomenklatur komplett'!Z637),"-",'Nomenklatur komplett'!Z637)</f>
        <v>1</v>
      </c>
      <c r="F637" s="189">
        <f>IF(ISBLANK('Nomenklatur komplett'!AA637),"-",'Nomenklatur komplett'!AA637)</f>
        <v>3</v>
      </c>
      <c r="G637" s="190">
        <f>IF(ISBLANK('Nomenklatur komplett'!AB637),"-",'Nomenklatur komplett'!AB637)</f>
        <v>0</v>
      </c>
      <c r="H637" s="190">
        <f>IF(ISBLANK('Nomenklatur komplett'!AC637),"-",'Nomenklatur komplett'!AC637)</f>
        <v>0</v>
      </c>
      <c r="L637" s="161" t="str">
        <f>IF(ISBLANK('Nomenklatur komplett'!T637),"-",'Nomenklatur komplett'!T637)</f>
        <v>-</v>
      </c>
      <c r="M637" s="162" t="str">
        <f>IF(ISBLANK('Nomenklatur komplett'!U637),"-",'Nomenklatur komplett'!U637)</f>
        <v>-</v>
      </c>
    </row>
    <row r="638" spans="1:13" x14ac:dyDescent="0.2">
      <c r="A638" s="161">
        <f>IF(ISBLANK('Nomenklatur komplett'!V638),"-",'Nomenklatur komplett'!V638)</f>
        <v>39160000</v>
      </c>
      <c r="B638" s="188" t="str">
        <f>IF(ISBLANK('Nomenklatur komplett'!W638),"-",'Nomenklatur komplett'!W638)</f>
        <v>Pharma-Assistent/in EFZ</v>
      </c>
      <c r="C638" s="189">
        <f>IF(ISBLANK('Nomenklatur komplett'!X638),"-",'Nomenklatur komplett'!X638)</f>
        <v>14</v>
      </c>
      <c r="D638" s="189">
        <f>IF(ISBLANK('Nomenklatur komplett'!Y638),"-",'Nomenklatur komplett'!Y638)</f>
        <v>65</v>
      </c>
      <c r="E638" s="189">
        <f>IF(ISBLANK('Nomenklatur komplett'!Z638),"-",'Nomenklatur komplett'!Z638)</f>
        <v>1</v>
      </c>
      <c r="F638" s="189">
        <f>IF(ISBLANK('Nomenklatur komplett'!AA638),"-",'Nomenklatur komplett'!AA638)</f>
        <v>3</v>
      </c>
      <c r="G638" s="190">
        <f>IF(ISBLANK('Nomenklatur komplett'!AB638),"-",'Nomenklatur komplett'!AB638)</f>
        <v>0</v>
      </c>
      <c r="H638" s="190">
        <f>IF(ISBLANK('Nomenklatur komplett'!AC638),"-",'Nomenklatur komplett'!AC638)</f>
        <v>0</v>
      </c>
      <c r="L638" s="175" t="str">
        <f>IF(ISBLANK(SchArtZus!$B4),"-",SchArtZus!A4)</f>
        <v>-</v>
      </c>
      <c r="M638" s="207" t="str">
        <f>IF(ISBLANK(SchArtZus!B4),"-",SchArtZus!B4)</f>
        <v>-</v>
      </c>
    </row>
    <row r="639" spans="1:13" x14ac:dyDescent="0.2">
      <c r="A639" s="161">
        <f>IF(ISBLANK('Nomenklatur komplett'!V639),"-",'Nomenklatur komplett'!V639)</f>
        <v>36960000</v>
      </c>
      <c r="B639" s="188" t="str">
        <f>IF(ISBLANK('Nomenklatur komplett'!W639),"-",'Nomenklatur komplett'!W639)</f>
        <v>Physiklaborant/in EFZ</v>
      </c>
      <c r="C639" s="189">
        <f>IF(ISBLANK('Nomenklatur komplett'!X639),"-",'Nomenklatur komplett'!X639)</f>
        <v>14</v>
      </c>
      <c r="D639" s="189">
        <f>IF(ISBLANK('Nomenklatur komplett'!Y639),"-",'Nomenklatur komplett'!Y639)</f>
        <v>65</v>
      </c>
      <c r="E639" s="189">
        <f>IF(ISBLANK('Nomenklatur komplett'!Z639),"-",'Nomenklatur komplett'!Z639)</f>
        <v>1</v>
      </c>
      <c r="F639" s="189">
        <f>IF(ISBLANK('Nomenklatur komplett'!AA639),"-",'Nomenklatur komplett'!AA639)</f>
        <v>4</v>
      </c>
      <c r="G639" s="190">
        <f>IF(ISBLANK('Nomenklatur komplett'!AB639),"-",'Nomenklatur komplett'!AB639)</f>
        <v>0</v>
      </c>
      <c r="H639" s="190">
        <f>IF(ISBLANK('Nomenklatur komplett'!AC639),"-",'Nomenklatur komplett'!AC639)</f>
        <v>0</v>
      </c>
      <c r="L639" s="175" t="str">
        <f>IF(ISBLANK(SchArtZus!$B5),"-",SchArtZus!A5)</f>
        <v>-</v>
      </c>
      <c r="M639" s="207" t="str">
        <f>IF(ISBLANK(SchArtZus!B5),"-",SchArtZus!B5)</f>
        <v>-</v>
      </c>
    </row>
    <row r="640" spans="1:13" x14ac:dyDescent="0.2">
      <c r="A640" s="161">
        <f>IF(ISBLANK('Nomenklatur komplett'!V640),"-",'Nomenklatur komplett'!V640)</f>
        <v>33660000</v>
      </c>
      <c r="B640" s="188" t="str">
        <f>IF(ISBLANK('Nomenklatur komplett'!W640),"-",'Nomenklatur komplett'!W640)</f>
        <v>Plattenleger/in EFZ</v>
      </c>
      <c r="C640" s="189">
        <f>IF(ISBLANK('Nomenklatur komplett'!X640),"-",'Nomenklatur komplett'!X640)</f>
        <v>14</v>
      </c>
      <c r="D640" s="189">
        <f>IF(ISBLANK('Nomenklatur komplett'!Y640),"-",'Nomenklatur komplett'!Y640)</f>
        <v>65</v>
      </c>
      <c r="E640" s="189">
        <f>IF(ISBLANK('Nomenklatur komplett'!Z640),"-",'Nomenklatur komplett'!Z640)</f>
        <v>1</v>
      </c>
      <c r="F640" s="189">
        <f>IF(ISBLANK('Nomenklatur komplett'!AA640),"-",'Nomenklatur komplett'!AA640)</f>
        <v>3</v>
      </c>
      <c r="G640" s="190">
        <f>IF(ISBLANK('Nomenklatur komplett'!AB640),"-",'Nomenklatur komplett'!AB640)</f>
        <v>0</v>
      </c>
      <c r="H640" s="190">
        <f>IF(ISBLANK('Nomenklatur komplett'!AC640),"-",'Nomenklatur komplett'!AC640)</f>
        <v>0</v>
      </c>
      <c r="L640" s="175" t="str">
        <f>IF(ISBLANK(SchArtZus!$B6),"-",SchArtZus!A6)</f>
        <v>-</v>
      </c>
      <c r="M640" s="207" t="str">
        <f>IF(ISBLANK(SchArtZus!B6),"-",SchArtZus!B6)</f>
        <v>-</v>
      </c>
    </row>
    <row r="641" spans="1:13" x14ac:dyDescent="0.2">
      <c r="A641" s="161">
        <f>IF(ISBLANK('Nomenklatur komplett'!V641),"-",'Nomenklatur komplett'!V641)</f>
        <v>33670000</v>
      </c>
      <c r="B641" s="188" t="str">
        <f>IF(ISBLANK('Nomenklatur komplett'!W641),"-",'Nomenklatur komplett'!W641)</f>
        <v>Plattenlegerpraktiker/in EBA</v>
      </c>
      <c r="C641" s="189">
        <f>IF(ISBLANK('Nomenklatur komplett'!X641),"-",'Nomenklatur komplett'!X641)</f>
        <v>14</v>
      </c>
      <c r="D641" s="189">
        <f>IF(ISBLANK('Nomenklatur komplett'!Y641),"-",'Nomenklatur komplett'!Y641)</f>
        <v>65</v>
      </c>
      <c r="E641" s="189">
        <f>IF(ISBLANK('Nomenklatur komplett'!Z641),"-",'Nomenklatur komplett'!Z641)</f>
        <v>1</v>
      </c>
      <c r="F641" s="189">
        <f>IF(ISBLANK('Nomenklatur komplett'!AA641),"-",'Nomenklatur komplett'!AA641)</f>
        <v>2</v>
      </c>
      <c r="G641" s="190">
        <f>IF(ISBLANK('Nomenklatur komplett'!AB641),"-",'Nomenklatur komplett'!AB641)</f>
        <v>0</v>
      </c>
      <c r="H641" s="190">
        <f>IF(ISBLANK('Nomenklatur komplett'!AC641),"-",'Nomenklatur komplett'!AC641)</f>
        <v>0</v>
      </c>
      <c r="L641" s="175" t="str">
        <f>IF(ISBLANK(SchArtZus!$B7),"-",SchArtZus!A7)</f>
        <v>-</v>
      </c>
      <c r="M641" s="207" t="str">
        <f>IF(ISBLANK(SchArtZus!B7),"-",SchArtZus!B7)</f>
        <v>-</v>
      </c>
    </row>
    <row r="642" spans="1:13" x14ac:dyDescent="0.2">
      <c r="A642" s="161">
        <f>IF(ISBLANK('Nomenklatur komplett'!V642),"-",'Nomenklatur komplett'!V642)</f>
        <v>44300000</v>
      </c>
      <c r="B642" s="188" t="str">
        <f>IF(ISBLANK('Nomenklatur komplett'!W642),"-",'Nomenklatur komplett'!W642)</f>
        <v>Podologe/Podologin EFZ</v>
      </c>
      <c r="C642" s="189">
        <f>IF(ISBLANK('Nomenklatur komplett'!X642),"-",'Nomenklatur komplett'!X642)</f>
        <v>14</v>
      </c>
      <c r="D642" s="189">
        <f>IF(ISBLANK('Nomenklatur komplett'!Y642),"-",'Nomenklatur komplett'!Y642)</f>
        <v>65</v>
      </c>
      <c r="E642" s="189">
        <f>IF(ISBLANK('Nomenklatur komplett'!Z642),"-",'Nomenklatur komplett'!Z642)</f>
        <v>1</v>
      </c>
      <c r="F642" s="189">
        <f>IF(ISBLANK('Nomenklatur komplett'!AA642),"-",'Nomenklatur komplett'!AA642)</f>
        <v>3</v>
      </c>
      <c r="G642" s="190">
        <f>IF(ISBLANK('Nomenklatur komplett'!AB642),"-",'Nomenklatur komplett'!AB642)</f>
        <v>0</v>
      </c>
      <c r="H642" s="190">
        <f>IF(ISBLANK('Nomenklatur komplett'!AC642),"-",'Nomenklatur komplett'!AC642)</f>
        <v>0</v>
      </c>
      <c r="L642" s="175" t="str">
        <f>IF(ISBLANK(SchArtZus!$B8),"-",SchArtZus!A8)</f>
        <v>-</v>
      </c>
      <c r="M642" s="207" t="str">
        <f>IF(ISBLANK(SchArtZus!B8),"-",SchArtZus!B8)</f>
        <v>-</v>
      </c>
    </row>
    <row r="643" spans="1:13" x14ac:dyDescent="0.2">
      <c r="A643" s="161">
        <f>IF(ISBLANK('Nomenklatur komplett'!V643),"-",'Nomenklatur komplett'!V643)</f>
        <v>32060000</v>
      </c>
      <c r="B643" s="188" t="str">
        <f>IF(ISBLANK('Nomenklatur komplett'!W643),"-",'Nomenklatur komplett'!W643)</f>
        <v>Polisseur/-euse EBA</v>
      </c>
      <c r="C643" s="189">
        <f>IF(ISBLANK('Nomenklatur komplett'!X643),"-",'Nomenklatur komplett'!X643)</f>
        <v>14</v>
      </c>
      <c r="D643" s="189">
        <f>IF(ISBLANK('Nomenklatur komplett'!Y643),"-",'Nomenklatur komplett'!Y643)</f>
        <v>65</v>
      </c>
      <c r="E643" s="189">
        <f>IF(ISBLANK('Nomenklatur komplett'!Z643),"-",'Nomenklatur komplett'!Z643)</f>
        <v>1</v>
      </c>
      <c r="F643" s="189">
        <f>IF(ISBLANK('Nomenklatur komplett'!AA643),"-",'Nomenklatur komplett'!AA643)</f>
        <v>2</v>
      </c>
      <c r="G643" s="190">
        <f>IF(ISBLANK('Nomenklatur komplett'!AB643),"-",'Nomenklatur komplett'!AB643)</f>
        <v>0</v>
      </c>
      <c r="H643" s="190">
        <f>IF(ISBLANK('Nomenklatur komplett'!AC643),"-",'Nomenklatur komplett'!AC643)</f>
        <v>0</v>
      </c>
      <c r="L643" s="175" t="str">
        <f>IF(ISBLANK(SchArtZus!$B9),"-",SchArtZus!A9)</f>
        <v>-</v>
      </c>
      <c r="M643" s="207" t="str">
        <f>IF(ISBLANK(SchArtZus!B9),"-",SchArtZus!B9)</f>
        <v>-</v>
      </c>
    </row>
    <row r="644" spans="1:13" x14ac:dyDescent="0.2">
      <c r="A644" s="161">
        <f>IF(ISBLANK('Nomenklatur komplett'!V644),"-",'Nomenklatur komplett'!V644)</f>
        <v>33140001</v>
      </c>
      <c r="B644" s="188" t="str">
        <f>IF(ISBLANK('Nomenklatur komplett'!W644),"-",'Nomenklatur komplett'!W644)</f>
        <v>Polybauer/in EFZ - Abdichten</v>
      </c>
      <c r="C644" s="189">
        <f>IF(ISBLANK('Nomenklatur komplett'!X644),"-",'Nomenklatur komplett'!X644)</f>
        <v>14</v>
      </c>
      <c r="D644" s="189">
        <f>IF(ISBLANK('Nomenklatur komplett'!Y644),"-",'Nomenklatur komplett'!Y644)</f>
        <v>65</v>
      </c>
      <c r="E644" s="189">
        <f>IF(ISBLANK('Nomenklatur komplett'!Z644),"-",'Nomenklatur komplett'!Z644)</f>
        <v>1</v>
      </c>
      <c r="F644" s="189">
        <f>IF(ISBLANK('Nomenklatur komplett'!AA644),"-",'Nomenklatur komplett'!AA644)</f>
        <v>3</v>
      </c>
      <c r="G644" s="190">
        <f>IF(ISBLANK('Nomenklatur komplett'!AB644),"-",'Nomenklatur komplett'!AB644)</f>
        <v>0</v>
      </c>
      <c r="H644" s="190">
        <f>IF(ISBLANK('Nomenklatur komplett'!AC644),"-",'Nomenklatur komplett'!AC644)</f>
        <v>0</v>
      </c>
      <c r="L644" s="175" t="str">
        <f>IF(ISBLANK(SchArtZus!$B10),"-",SchArtZus!A10)</f>
        <v>-</v>
      </c>
      <c r="M644" s="207" t="str">
        <f>IF(ISBLANK(SchArtZus!B10),"-",SchArtZus!B10)</f>
        <v>-</v>
      </c>
    </row>
    <row r="645" spans="1:13" x14ac:dyDescent="0.2">
      <c r="A645" s="161">
        <f>IF(ISBLANK('Nomenklatur komplett'!V645),"-",'Nomenklatur komplett'!V645)</f>
        <v>33140002</v>
      </c>
      <c r="B645" s="188" t="str">
        <f>IF(ISBLANK('Nomenklatur komplett'!W645),"-",'Nomenklatur komplett'!W645)</f>
        <v>Polybauer/in EFZ - Dachdecken</v>
      </c>
      <c r="C645" s="189">
        <f>IF(ISBLANK('Nomenklatur komplett'!X645),"-",'Nomenklatur komplett'!X645)</f>
        <v>14</v>
      </c>
      <c r="D645" s="189">
        <f>IF(ISBLANK('Nomenklatur komplett'!Y645),"-",'Nomenklatur komplett'!Y645)</f>
        <v>65</v>
      </c>
      <c r="E645" s="189">
        <f>IF(ISBLANK('Nomenklatur komplett'!Z645),"-",'Nomenklatur komplett'!Z645)</f>
        <v>1</v>
      </c>
      <c r="F645" s="189">
        <f>IF(ISBLANK('Nomenklatur komplett'!AA645),"-",'Nomenklatur komplett'!AA645)</f>
        <v>3</v>
      </c>
      <c r="G645" s="190">
        <f>IF(ISBLANK('Nomenklatur komplett'!AB645),"-",'Nomenklatur komplett'!AB645)</f>
        <v>0</v>
      </c>
      <c r="H645" s="190">
        <f>IF(ISBLANK('Nomenklatur komplett'!AC645),"-",'Nomenklatur komplett'!AC645)</f>
        <v>0</v>
      </c>
      <c r="L645" s="175" t="str">
        <f>IF(ISBLANK(SchArtZus!$B11),"-",SchArtZus!A11)</f>
        <v>-</v>
      </c>
      <c r="M645" s="207" t="str">
        <f>IF(ISBLANK(SchArtZus!B11),"-",SchArtZus!B11)</f>
        <v>-</v>
      </c>
    </row>
    <row r="646" spans="1:13" x14ac:dyDescent="0.2">
      <c r="A646" s="161">
        <f>IF(ISBLANK('Nomenklatur komplett'!V646),"-",'Nomenklatur komplett'!V646)</f>
        <v>33140003</v>
      </c>
      <c r="B646" s="188" t="str">
        <f>IF(ISBLANK('Nomenklatur komplett'!W646),"-",'Nomenklatur komplett'!W646)</f>
        <v>Polybauer/in EFZ - Fassadenbau</v>
      </c>
      <c r="C646" s="189">
        <f>IF(ISBLANK('Nomenklatur komplett'!X646),"-",'Nomenklatur komplett'!X646)</f>
        <v>14</v>
      </c>
      <c r="D646" s="189">
        <f>IF(ISBLANK('Nomenklatur komplett'!Y646),"-",'Nomenklatur komplett'!Y646)</f>
        <v>65</v>
      </c>
      <c r="E646" s="189">
        <f>IF(ISBLANK('Nomenklatur komplett'!Z646),"-",'Nomenklatur komplett'!Z646)</f>
        <v>1</v>
      </c>
      <c r="F646" s="189">
        <f>IF(ISBLANK('Nomenklatur komplett'!AA646),"-",'Nomenklatur komplett'!AA646)</f>
        <v>3</v>
      </c>
      <c r="G646" s="190">
        <f>IF(ISBLANK('Nomenklatur komplett'!AB646),"-",'Nomenklatur komplett'!AB646)</f>
        <v>0</v>
      </c>
      <c r="H646" s="190">
        <f>IF(ISBLANK('Nomenklatur komplett'!AC646),"-",'Nomenklatur komplett'!AC646)</f>
        <v>0</v>
      </c>
      <c r="L646" s="175" t="str">
        <f>IF(ISBLANK(SchArtZus!$B12),"-",SchArtZus!A12)</f>
        <v>-</v>
      </c>
      <c r="M646" s="207" t="str">
        <f>IF(ISBLANK(SchArtZus!B12),"-",SchArtZus!B12)</f>
        <v>-</v>
      </c>
    </row>
    <row r="647" spans="1:13" x14ac:dyDescent="0.2">
      <c r="A647" s="161">
        <f>IF(ISBLANK('Nomenklatur komplett'!V647),"-",'Nomenklatur komplett'!V647)</f>
        <v>33140004</v>
      </c>
      <c r="B647" s="188" t="str">
        <f>IF(ISBLANK('Nomenklatur komplett'!W647),"-",'Nomenklatur komplett'!W647)</f>
        <v>Polybauer/in EFZ - Gerüstbau</v>
      </c>
      <c r="C647" s="189">
        <f>IF(ISBLANK('Nomenklatur komplett'!X647),"-",'Nomenklatur komplett'!X647)</f>
        <v>14</v>
      </c>
      <c r="D647" s="189">
        <f>IF(ISBLANK('Nomenklatur komplett'!Y647),"-",'Nomenklatur komplett'!Y647)</f>
        <v>65</v>
      </c>
      <c r="E647" s="189">
        <f>IF(ISBLANK('Nomenklatur komplett'!Z647),"-",'Nomenklatur komplett'!Z647)</f>
        <v>1</v>
      </c>
      <c r="F647" s="189">
        <f>IF(ISBLANK('Nomenklatur komplett'!AA647),"-",'Nomenklatur komplett'!AA647)</f>
        <v>3</v>
      </c>
      <c r="G647" s="190">
        <f>IF(ISBLANK('Nomenklatur komplett'!AB647),"-",'Nomenklatur komplett'!AB647)</f>
        <v>0</v>
      </c>
      <c r="H647" s="190">
        <f>IF(ISBLANK('Nomenklatur komplett'!AC647),"-",'Nomenklatur komplett'!AC647)</f>
        <v>0</v>
      </c>
      <c r="L647" s="175" t="str">
        <f>IF(ISBLANK(SchArtZus!$B13),"-",SchArtZus!A13)</f>
        <v>-</v>
      </c>
      <c r="M647" s="207" t="str">
        <f>IF(ISBLANK(SchArtZus!B13),"-",SchArtZus!B13)</f>
        <v>-</v>
      </c>
    </row>
    <row r="648" spans="1:13" x14ac:dyDescent="0.2">
      <c r="A648" s="161">
        <f>IF(ISBLANK('Nomenklatur komplett'!V648),"-",'Nomenklatur komplett'!V648)</f>
        <v>33140099</v>
      </c>
      <c r="B648" s="188" t="str">
        <f>IF(ISBLANK('Nomenklatur komplett'!W648),"-",'Nomenklatur komplett'!W648)</f>
        <v>Polybauer/in EFZ - Ohne nähere Angaben</v>
      </c>
      <c r="C648" s="189">
        <f>IF(ISBLANK('Nomenklatur komplett'!X648),"-",'Nomenklatur komplett'!X648)</f>
        <v>14</v>
      </c>
      <c r="D648" s="189">
        <f>IF(ISBLANK('Nomenklatur komplett'!Y648),"-",'Nomenklatur komplett'!Y648)</f>
        <v>65</v>
      </c>
      <c r="E648" s="189">
        <f>IF(ISBLANK('Nomenklatur komplett'!Z648),"-",'Nomenklatur komplett'!Z648)</f>
        <v>1</v>
      </c>
      <c r="F648" s="189">
        <f>IF(ISBLANK('Nomenklatur komplett'!AA648),"-",'Nomenklatur komplett'!AA648)</f>
        <v>3</v>
      </c>
      <c r="G648" s="190">
        <f>IF(ISBLANK('Nomenklatur komplett'!AB648),"-",'Nomenklatur komplett'!AB648)</f>
        <v>0</v>
      </c>
      <c r="H648" s="190">
        <f>IF(ISBLANK('Nomenklatur komplett'!AC648),"-",'Nomenklatur komplett'!AC648)</f>
        <v>0</v>
      </c>
      <c r="L648" s="175" t="str">
        <f>IF(ISBLANK(SchArtZus!$B14),"-",SchArtZus!A14)</f>
        <v>-</v>
      </c>
      <c r="M648" s="207" t="str">
        <f>IF(ISBLANK(SchArtZus!B14),"-",SchArtZus!B14)</f>
        <v>-</v>
      </c>
    </row>
    <row r="649" spans="1:13" x14ac:dyDescent="0.2">
      <c r="A649" s="161">
        <f>IF(ISBLANK('Nomenklatur komplett'!V649),"-",'Nomenklatur komplett'!V649)</f>
        <v>33140005</v>
      </c>
      <c r="B649" s="188" t="str">
        <f>IF(ISBLANK('Nomenklatur komplett'!W649),"-",'Nomenklatur komplett'!W649)</f>
        <v>Polybauer/in EFZ - Sonnenschutz-Systeme</v>
      </c>
      <c r="C649" s="189">
        <f>IF(ISBLANK('Nomenklatur komplett'!X649),"-",'Nomenklatur komplett'!X649)</f>
        <v>14</v>
      </c>
      <c r="D649" s="189">
        <f>IF(ISBLANK('Nomenklatur komplett'!Y649),"-",'Nomenklatur komplett'!Y649)</f>
        <v>65</v>
      </c>
      <c r="E649" s="189">
        <f>IF(ISBLANK('Nomenklatur komplett'!Z649),"-",'Nomenklatur komplett'!Z649)</f>
        <v>1</v>
      </c>
      <c r="F649" s="189">
        <f>IF(ISBLANK('Nomenklatur komplett'!AA649),"-",'Nomenklatur komplett'!AA649)</f>
        <v>3</v>
      </c>
      <c r="G649" s="190">
        <f>IF(ISBLANK('Nomenklatur komplett'!AB649),"-",'Nomenklatur komplett'!AB649)</f>
        <v>0</v>
      </c>
      <c r="H649" s="190">
        <f>IF(ISBLANK('Nomenklatur komplett'!AC649),"-",'Nomenklatur komplett'!AC649)</f>
        <v>0</v>
      </c>
      <c r="L649" s="175" t="str">
        <f>IF(ISBLANK(SchArtZus!$B15),"-",SchArtZus!A15)</f>
        <v>-</v>
      </c>
      <c r="M649" s="207" t="str">
        <f>IF(ISBLANK(SchArtZus!B15),"-",SchArtZus!B15)</f>
        <v>-</v>
      </c>
    </row>
    <row r="650" spans="1:13" x14ac:dyDescent="0.2">
      <c r="A650" s="161">
        <f>IF(ISBLANK('Nomenklatur komplett'!V650),"-",'Nomenklatur komplett'!V650)</f>
        <v>33130000</v>
      </c>
      <c r="B650" s="188" t="str">
        <f>IF(ISBLANK('Nomenklatur komplett'!W650),"-",'Nomenklatur komplett'!W650)</f>
        <v>Polybaupraktiker/in EBA</v>
      </c>
      <c r="C650" s="189">
        <f>IF(ISBLANK('Nomenklatur komplett'!X650),"-",'Nomenklatur komplett'!X650)</f>
        <v>14</v>
      </c>
      <c r="D650" s="189">
        <f>IF(ISBLANK('Nomenklatur komplett'!Y650),"-",'Nomenklatur komplett'!Y650)</f>
        <v>65</v>
      </c>
      <c r="E650" s="189">
        <f>IF(ISBLANK('Nomenklatur komplett'!Z650),"-",'Nomenklatur komplett'!Z650)</f>
        <v>1</v>
      </c>
      <c r="F650" s="189">
        <f>IF(ISBLANK('Nomenklatur komplett'!AA650),"-",'Nomenklatur komplett'!AA650)</f>
        <v>2</v>
      </c>
      <c r="G650" s="190">
        <f>IF(ISBLANK('Nomenklatur komplett'!AB650),"-",'Nomenklatur komplett'!AB650)</f>
        <v>0</v>
      </c>
      <c r="H650" s="190">
        <f>IF(ISBLANK('Nomenklatur komplett'!AC650),"-",'Nomenklatur komplett'!AC650)</f>
        <v>0</v>
      </c>
      <c r="L650" s="175" t="str">
        <f>IF(ISBLANK(SchArtZus!$B16),"-",SchArtZus!A16)</f>
        <v>-</v>
      </c>
      <c r="M650" s="207" t="str">
        <f>IF(ISBLANK(SchArtZus!B16),"-",SchArtZus!B16)</f>
        <v>-</v>
      </c>
    </row>
    <row r="651" spans="1:13" x14ac:dyDescent="0.2">
      <c r="A651" s="161">
        <f>IF(ISBLANK('Nomenklatur komplett'!V651),"-",'Nomenklatur komplett'!V651)</f>
        <v>48480000</v>
      </c>
      <c r="B651" s="188" t="str">
        <f>IF(ISBLANK('Nomenklatur komplett'!W651),"-",'Nomenklatur komplett'!W651)</f>
        <v>Polydesigner/in 3D EFZ</v>
      </c>
      <c r="C651" s="189">
        <f>IF(ISBLANK('Nomenklatur komplett'!X651),"-",'Nomenklatur komplett'!X651)</f>
        <v>14</v>
      </c>
      <c r="D651" s="189">
        <f>IF(ISBLANK('Nomenklatur komplett'!Y651),"-",'Nomenklatur komplett'!Y651)</f>
        <v>65</v>
      </c>
      <c r="E651" s="189">
        <f>IF(ISBLANK('Nomenklatur komplett'!Z651),"-",'Nomenklatur komplett'!Z651)</f>
        <v>1</v>
      </c>
      <c r="F651" s="189">
        <f>IF(ISBLANK('Nomenklatur komplett'!AA651),"-",'Nomenklatur komplett'!AA651)</f>
        <v>4</v>
      </c>
      <c r="G651" s="190">
        <f>IF(ISBLANK('Nomenklatur komplett'!AB651),"-",'Nomenklatur komplett'!AB651)</f>
        <v>0</v>
      </c>
      <c r="H651" s="190">
        <f>IF(ISBLANK('Nomenklatur komplett'!AC651),"-",'Nomenklatur komplett'!AC651)</f>
        <v>0</v>
      </c>
      <c r="L651" s="175" t="str">
        <f>IF(ISBLANK(SchArtZus!$B17),"-",SchArtZus!A17)</f>
        <v>-</v>
      </c>
      <c r="M651" s="207" t="str">
        <f>IF(ISBLANK(SchArtZus!B17),"-",SchArtZus!B17)</f>
        <v>-</v>
      </c>
    </row>
    <row r="652" spans="1:13" x14ac:dyDescent="0.2">
      <c r="A652" s="161">
        <f>IF(ISBLANK('Nomenklatur komplett'!V652),"-",'Nomenklatur komplett'!V652)</f>
        <v>21610099</v>
      </c>
      <c r="B652" s="188" t="str">
        <f>IF(ISBLANK('Nomenklatur komplett'!W652),"-",'Nomenklatur komplett'!W652)</f>
        <v>Polygraf/in EFZ</v>
      </c>
      <c r="C652" s="189">
        <f>IF(ISBLANK('Nomenklatur komplett'!X652),"-",'Nomenklatur komplett'!X652)</f>
        <v>14</v>
      </c>
      <c r="D652" s="189">
        <f>IF(ISBLANK('Nomenklatur komplett'!Y652),"-",'Nomenklatur komplett'!Y652)</f>
        <v>65</v>
      </c>
      <c r="E652" s="189">
        <f>IF(ISBLANK('Nomenklatur komplett'!Z652),"-",'Nomenklatur komplett'!Z652)</f>
        <v>1</v>
      </c>
      <c r="F652" s="189">
        <f>IF(ISBLANK('Nomenklatur komplett'!AA652),"-",'Nomenklatur komplett'!AA652)</f>
        <v>4</v>
      </c>
      <c r="G652" s="190">
        <f>IF(ISBLANK('Nomenklatur komplett'!AB652),"-",'Nomenklatur komplett'!AB652)</f>
        <v>0</v>
      </c>
      <c r="H652" s="190">
        <f>IF(ISBLANK('Nomenklatur komplett'!AC652),"-",'Nomenklatur komplett'!AC652)</f>
        <v>0</v>
      </c>
      <c r="L652" s="175" t="str">
        <f>IF(ISBLANK(SchArtZus!$B18),"-",SchArtZus!A18)</f>
        <v>-</v>
      </c>
      <c r="M652" s="207" t="str">
        <f>IF(ISBLANK(SchArtZus!B18),"-",SchArtZus!B18)</f>
        <v>-</v>
      </c>
    </row>
    <row r="653" spans="1:13" x14ac:dyDescent="0.2">
      <c r="A653" s="161">
        <f>IF(ISBLANK('Nomenklatur komplett'!V653),"-",'Nomenklatur komplett'!V653)</f>
        <v>21610001</v>
      </c>
      <c r="B653" s="188" t="str">
        <f>IF(ISBLANK('Nomenklatur komplett'!W653),"-",'Nomenklatur komplett'!W653)</f>
        <v>Polygraf/in EFZ - Mediengestaltung</v>
      </c>
      <c r="C653" s="189">
        <f>IF(ISBLANK('Nomenklatur komplett'!X653),"-",'Nomenklatur komplett'!X653)</f>
        <v>14</v>
      </c>
      <c r="D653" s="189">
        <f>IF(ISBLANK('Nomenklatur komplett'!Y653),"-",'Nomenklatur komplett'!Y653)</f>
        <v>65</v>
      </c>
      <c r="E653" s="189">
        <f>IF(ISBLANK('Nomenklatur komplett'!Z653),"-",'Nomenklatur komplett'!Z653)</f>
        <v>1</v>
      </c>
      <c r="F653" s="189">
        <f>IF(ISBLANK('Nomenklatur komplett'!AA653),"-",'Nomenklatur komplett'!AA653)</f>
        <v>4</v>
      </c>
      <c r="G653" s="190">
        <f>IF(ISBLANK('Nomenklatur komplett'!AB653),"-",'Nomenklatur komplett'!AB653)</f>
        <v>0</v>
      </c>
      <c r="H653" s="190">
        <f>IF(ISBLANK('Nomenklatur komplett'!AC653),"-",'Nomenklatur komplett'!AC653)</f>
        <v>0</v>
      </c>
      <c r="L653" s="175" t="str">
        <f>IF(ISBLANK(SchArtZus!$B19),"-",SchArtZus!A19)</f>
        <v>-</v>
      </c>
      <c r="M653" s="207" t="str">
        <f>IF(ISBLANK(SchArtZus!B19),"-",SchArtZus!B19)</f>
        <v>-</v>
      </c>
    </row>
    <row r="654" spans="1:13" x14ac:dyDescent="0.2">
      <c r="A654" s="161">
        <f>IF(ISBLANK('Nomenklatur komplett'!V654),"-",'Nomenklatur komplett'!V654)</f>
        <v>21610002</v>
      </c>
      <c r="B654" s="188" t="str">
        <f>IF(ISBLANK('Nomenklatur komplett'!W654),"-",'Nomenklatur komplett'!W654)</f>
        <v>Polygraf/in EFZ - Medienproduktion</v>
      </c>
      <c r="C654" s="189">
        <f>IF(ISBLANK('Nomenklatur komplett'!X654),"-",'Nomenklatur komplett'!X654)</f>
        <v>14</v>
      </c>
      <c r="D654" s="189">
        <f>IF(ISBLANK('Nomenklatur komplett'!Y654),"-",'Nomenklatur komplett'!Y654)</f>
        <v>65</v>
      </c>
      <c r="E654" s="189">
        <f>IF(ISBLANK('Nomenklatur komplett'!Z654),"-",'Nomenklatur komplett'!Z654)</f>
        <v>1</v>
      </c>
      <c r="F654" s="189">
        <f>IF(ISBLANK('Nomenklatur komplett'!AA654),"-",'Nomenklatur komplett'!AA654)</f>
        <v>4</v>
      </c>
      <c r="G654" s="190">
        <f>IF(ISBLANK('Nomenklatur komplett'!AB654),"-",'Nomenklatur komplett'!AB654)</f>
        <v>0</v>
      </c>
      <c r="H654" s="190">
        <f>IF(ISBLANK('Nomenklatur komplett'!AC654),"-",'Nomenklatur komplett'!AC654)</f>
        <v>0</v>
      </c>
      <c r="L654" s="175" t="str">
        <f>IF(ISBLANK(SchArtZus!$B20),"-",SchArtZus!A20)</f>
        <v>-</v>
      </c>
      <c r="M654" s="207" t="str">
        <f>IF(ISBLANK(SchArtZus!B20),"-",SchArtZus!B20)</f>
        <v>-</v>
      </c>
    </row>
    <row r="655" spans="1:13" x14ac:dyDescent="0.2">
      <c r="A655" s="161">
        <f>IF(ISBLANK('Nomenklatur komplett'!V655),"-",'Nomenklatur komplett'!V655)</f>
        <v>29508002</v>
      </c>
      <c r="B655" s="188" t="str">
        <f>IF(ISBLANK('Nomenklatur komplett'!W655),"-",'Nomenklatur komplett'!W655)</f>
        <v>Polymechaniker/in EFZ - Erweiterte Ansprüche</v>
      </c>
      <c r="C655" s="189">
        <f>IF(ISBLANK('Nomenklatur komplett'!X655),"-",'Nomenklatur komplett'!X655)</f>
        <v>14</v>
      </c>
      <c r="D655" s="189">
        <f>IF(ISBLANK('Nomenklatur komplett'!Y655),"-",'Nomenklatur komplett'!Y655)</f>
        <v>65</v>
      </c>
      <c r="E655" s="189">
        <f>IF(ISBLANK('Nomenklatur komplett'!Z655),"-",'Nomenklatur komplett'!Z655)</f>
        <v>1</v>
      </c>
      <c r="F655" s="189">
        <f>IF(ISBLANK('Nomenklatur komplett'!AA655),"-",'Nomenklatur komplett'!AA655)</f>
        <v>4</v>
      </c>
      <c r="G655" s="190">
        <f>IF(ISBLANK('Nomenklatur komplett'!AB655),"-",'Nomenklatur komplett'!AB655)</f>
        <v>0</v>
      </c>
      <c r="H655" s="190">
        <f>IF(ISBLANK('Nomenklatur komplett'!AC655),"-",'Nomenklatur komplett'!AC655)</f>
        <v>0</v>
      </c>
      <c r="L655" s="175" t="str">
        <f>IF(ISBLANK(SchArtZus!$B21),"-",SchArtZus!A21)</f>
        <v>-</v>
      </c>
      <c r="M655" s="207" t="str">
        <f>IF(ISBLANK(SchArtZus!B21),"-",SchArtZus!B21)</f>
        <v>-</v>
      </c>
    </row>
    <row r="656" spans="1:13" x14ac:dyDescent="0.2">
      <c r="A656" s="161">
        <f>IF(ISBLANK('Nomenklatur komplett'!V656),"-",'Nomenklatur komplett'!V656)</f>
        <v>29508001</v>
      </c>
      <c r="B656" s="188" t="str">
        <f>IF(ISBLANK('Nomenklatur komplett'!W656),"-",'Nomenklatur komplett'!W656)</f>
        <v>Polymechaniker/in EFZ - Grundansprüche</v>
      </c>
      <c r="C656" s="189">
        <f>IF(ISBLANK('Nomenklatur komplett'!X656),"-",'Nomenklatur komplett'!X656)</f>
        <v>14</v>
      </c>
      <c r="D656" s="189">
        <f>IF(ISBLANK('Nomenklatur komplett'!Y656),"-",'Nomenklatur komplett'!Y656)</f>
        <v>65</v>
      </c>
      <c r="E656" s="189">
        <f>IF(ISBLANK('Nomenklatur komplett'!Z656),"-",'Nomenklatur komplett'!Z656)</f>
        <v>1</v>
      </c>
      <c r="F656" s="189">
        <f>IF(ISBLANK('Nomenklatur komplett'!AA656),"-",'Nomenklatur komplett'!AA656)</f>
        <v>4</v>
      </c>
      <c r="G656" s="190">
        <f>IF(ISBLANK('Nomenklatur komplett'!AB656),"-",'Nomenklatur komplett'!AB656)</f>
        <v>0</v>
      </c>
      <c r="H656" s="190">
        <f>IF(ISBLANK('Nomenklatur komplett'!AC656),"-",'Nomenklatur komplett'!AC656)</f>
        <v>0</v>
      </c>
      <c r="L656" s="175" t="str">
        <f>IF(ISBLANK(SchArtZus!$B22),"-",SchArtZus!A22)</f>
        <v>-</v>
      </c>
      <c r="M656" s="207" t="str">
        <f>IF(ISBLANK(SchArtZus!B22),"-",SchArtZus!B22)</f>
        <v>-</v>
      </c>
    </row>
    <row r="657" spans="1:13" x14ac:dyDescent="0.2">
      <c r="A657" s="161">
        <f>IF(ISBLANK('Nomenklatur komplett'!V657),"-",'Nomenklatur komplett'!V657)</f>
        <v>29508000</v>
      </c>
      <c r="B657" s="188" t="str">
        <f>IF(ISBLANK('Nomenklatur komplett'!W657),"-",'Nomenklatur komplett'!W657)</f>
        <v>Polymechaniker/in EFZ - Ohne nähere Angaben</v>
      </c>
      <c r="C657" s="189">
        <f>IF(ISBLANK('Nomenklatur komplett'!X657),"-",'Nomenklatur komplett'!X657)</f>
        <v>14</v>
      </c>
      <c r="D657" s="189">
        <f>IF(ISBLANK('Nomenklatur komplett'!Y657),"-",'Nomenklatur komplett'!Y657)</f>
        <v>65</v>
      </c>
      <c r="E657" s="189">
        <f>IF(ISBLANK('Nomenklatur komplett'!Z657),"-",'Nomenklatur komplett'!Z657)</f>
        <v>1</v>
      </c>
      <c r="F657" s="189">
        <f>IF(ISBLANK('Nomenklatur komplett'!AA657),"-",'Nomenklatur komplett'!AA657)</f>
        <v>4</v>
      </c>
      <c r="G657" s="190">
        <f>IF(ISBLANK('Nomenklatur komplett'!AB657),"-",'Nomenklatur komplett'!AB657)</f>
        <v>0</v>
      </c>
      <c r="H657" s="190">
        <f>IF(ISBLANK('Nomenklatur komplett'!AC657),"-",'Nomenklatur komplett'!AC657)</f>
        <v>0</v>
      </c>
      <c r="L657" s="175" t="str">
        <f>IF(ISBLANK(SchArtZus!$B23),"-",SchArtZus!A23)</f>
        <v>-</v>
      </c>
      <c r="M657" s="207" t="str">
        <f>IF(ISBLANK(SchArtZus!B23),"-",SchArtZus!B23)</f>
        <v>-</v>
      </c>
    </row>
    <row r="658" spans="1:13" x14ac:dyDescent="0.2">
      <c r="A658" s="161">
        <f>IF(ISBLANK('Nomenklatur komplett'!V658),"-",'Nomenklatur komplett'!V658)</f>
        <v>21030000</v>
      </c>
      <c r="B658" s="188" t="str">
        <f>IF(ISBLANK('Nomenklatur komplett'!W658),"-",'Nomenklatur komplett'!W658)</f>
        <v>Printmedienpraktiker/in EBA</v>
      </c>
      <c r="C658" s="189">
        <f>IF(ISBLANK('Nomenklatur komplett'!X658),"-",'Nomenklatur komplett'!X658)</f>
        <v>14</v>
      </c>
      <c r="D658" s="189">
        <f>IF(ISBLANK('Nomenklatur komplett'!Y658),"-",'Nomenklatur komplett'!Y658)</f>
        <v>65</v>
      </c>
      <c r="E658" s="189">
        <f>IF(ISBLANK('Nomenklatur komplett'!Z658),"-",'Nomenklatur komplett'!Z658)</f>
        <v>1</v>
      </c>
      <c r="F658" s="189">
        <f>IF(ISBLANK('Nomenklatur komplett'!AA658),"-",'Nomenklatur komplett'!AA658)</f>
        <v>2</v>
      </c>
      <c r="G658" s="190">
        <f>IF(ISBLANK('Nomenklatur komplett'!AB658),"-",'Nomenklatur komplett'!AB658)</f>
        <v>0</v>
      </c>
      <c r="H658" s="190">
        <f>IF(ISBLANK('Nomenklatur komplett'!AC658),"-",'Nomenklatur komplett'!AC658)</f>
        <v>0</v>
      </c>
    </row>
    <row r="659" spans="1:13" x14ac:dyDescent="0.2">
      <c r="A659" s="161">
        <f>IF(ISBLANK('Nomenklatur komplett'!V659),"-",'Nomenklatur komplett'!V659)</f>
        <v>21040002</v>
      </c>
      <c r="B659" s="188" t="str">
        <f>IF(ISBLANK('Nomenklatur komplett'!W659),"-",'Nomenklatur komplett'!W659)</f>
        <v>Printmedienverarbeiter/in EFZ - Bindetechnologie</v>
      </c>
      <c r="C659" s="189">
        <f>IF(ISBLANK('Nomenklatur komplett'!X659),"-",'Nomenklatur komplett'!X659)</f>
        <v>14</v>
      </c>
      <c r="D659" s="189">
        <f>IF(ISBLANK('Nomenklatur komplett'!Y659),"-",'Nomenklatur komplett'!Y659)</f>
        <v>65</v>
      </c>
      <c r="E659" s="189">
        <f>IF(ISBLANK('Nomenklatur komplett'!Z659),"-",'Nomenklatur komplett'!Z659)</f>
        <v>1</v>
      </c>
      <c r="F659" s="189">
        <f>IF(ISBLANK('Nomenklatur komplett'!AA659),"-",'Nomenklatur komplett'!AA659)</f>
        <v>4</v>
      </c>
      <c r="G659" s="190">
        <f>IF(ISBLANK('Nomenklatur komplett'!AB659),"-",'Nomenklatur komplett'!AB659)</f>
        <v>0</v>
      </c>
      <c r="H659" s="190">
        <f>IF(ISBLANK('Nomenklatur komplett'!AC659),"-",'Nomenklatur komplett'!AC659)</f>
        <v>0</v>
      </c>
    </row>
    <row r="660" spans="1:13" x14ac:dyDescent="0.2">
      <c r="A660" s="161">
        <f>IF(ISBLANK('Nomenklatur komplett'!V660),"-",'Nomenklatur komplett'!V660)</f>
        <v>21040003</v>
      </c>
      <c r="B660" s="188" t="str">
        <f>IF(ISBLANK('Nomenklatur komplett'!W660),"-",'Nomenklatur komplett'!W660)</f>
        <v>Printmedienverarbeiter/in EFZ - Buchbinderei</v>
      </c>
      <c r="C660" s="189">
        <f>IF(ISBLANK('Nomenklatur komplett'!X660),"-",'Nomenklatur komplett'!X660)</f>
        <v>14</v>
      </c>
      <c r="D660" s="189">
        <f>IF(ISBLANK('Nomenklatur komplett'!Y660),"-",'Nomenklatur komplett'!Y660)</f>
        <v>65</v>
      </c>
      <c r="E660" s="189">
        <f>IF(ISBLANK('Nomenklatur komplett'!Z660),"-",'Nomenklatur komplett'!Z660)</f>
        <v>1</v>
      </c>
      <c r="F660" s="189">
        <f>IF(ISBLANK('Nomenklatur komplett'!AA660),"-",'Nomenklatur komplett'!AA660)</f>
        <v>4</v>
      </c>
      <c r="G660" s="190">
        <f>IF(ISBLANK('Nomenklatur komplett'!AB660),"-",'Nomenklatur komplett'!AB660)</f>
        <v>0</v>
      </c>
      <c r="H660" s="190">
        <f>IF(ISBLANK('Nomenklatur komplett'!AC660),"-",'Nomenklatur komplett'!AC660)</f>
        <v>0</v>
      </c>
    </row>
    <row r="661" spans="1:13" x14ac:dyDescent="0.2">
      <c r="A661" s="161">
        <f>IF(ISBLANK('Nomenklatur komplett'!V661),"-",'Nomenklatur komplett'!V661)</f>
        <v>21040005</v>
      </c>
      <c r="B661" s="188" t="str">
        <f>IF(ISBLANK('Nomenklatur komplett'!W661),"-",'Nomenklatur komplett'!W661)</f>
        <v>Printmedienverarbeiter/in EFZ - Druckausrüstung</v>
      </c>
      <c r="C661" s="189">
        <f>IF(ISBLANK('Nomenklatur komplett'!X661),"-",'Nomenklatur komplett'!X661)</f>
        <v>14</v>
      </c>
      <c r="D661" s="189">
        <f>IF(ISBLANK('Nomenklatur komplett'!Y661),"-",'Nomenklatur komplett'!Y661)</f>
        <v>65</v>
      </c>
      <c r="E661" s="189">
        <f>IF(ISBLANK('Nomenklatur komplett'!Z661),"-",'Nomenklatur komplett'!Z661)</f>
        <v>1</v>
      </c>
      <c r="F661" s="189">
        <f>IF(ISBLANK('Nomenklatur komplett'!AA661),"-",'Nomenklatur komplett'!AA661)</f>
        <v>4</v>
      </c>
      <c r="G661" s="190">
        <f>IF(ISBLANK('Nomenklatur komplett'!AB661),"-",'Nomenklatur komplett'!AB661)</f>
        <v>0</v>
      </c>
      <c r="H661" s="190">
        <f>IF(ISBLANK('Nomenklatur komplett'!AC661),"-",'Nomenklatur komplett'!AC661)</f>
        <v>0</v>
      </c>
    </row>
    <row r="662" spans="1:13" x14ac:dyDescent="0.2">
      <c r="A662" s="161">
        <f>IF(ISBLANK('Nomenklatur komplett'!V662),"-",'Nomenklatur komplett'!V662)</f>
        <v>21040099</v>
      </c>
      <c r="B662" s="188" t="str">
        <f>IF(ISBLANK('Nomenklatur komplett'!W662),"-",'Nomenklatur komplett'!W662)</f>
        <v>Printmedienverarbeiter/in EFZ - Ohne nähere Angaben</v>
      </c>
      <c r="C662" s="189">
        <f>IF(ISBLANK('Nomenklatur komplett'!X662),"-",'Nomenklatur komplett'!X662)</f>
        <v>14</v>
      </c>
      <c r="D662" s="189">
        <f>IF(ISBLANK('Nomenklatur komplett'!Y662),"-",'Nomenklatur komplett'!Y662)</f>
        <v>65</v>
      </c>
      <c r="E662" s="189">
        <f>IF(ISBLANK('Nomenklatur komplett'!Z662),"-",'Nomenklatur komplett'!Z662)</f>
        <v>1</v>
      </c>
      <c r="F662" s="189">
        <f>IF(ISBLANK('Nomenklatur komplett'!AA662),"-",'Nomenklatur komplett'!AA662)</f>
        <v>4</v>
      </c>
      <c r="G662" s="190">
        <f>IF(ISBLANK('Nomenklatur komplett'!AB662),"-",'Nomenklatur komplett'!AB662)</f>
        <v>0</v>
      </c>
      <c r="H662" s="190">
        <f>IF(ISBLANK('Nomenklatur komplett'!AC662),"-",'Nomenklatur komplett'!AC662)</f>
        <v>0</v>
      </c>
    </row>
    <row r="663" spans="1:13" x14ac:dyDescent="0.2">
      <c r="A663" s="161">
        <f>IF(ISBLANK('Nomenklatur komplett'!V663),"-",'Nomenklatur komplett'!V663)</f>
        <v>21040004</v>
      </c>
      <c r="B663" s="188" t="str">
        <f>IF(ISBLANK('Nomenklatur komplett'!W663),"-",'Nomenklatur komplett'!W663)</f>
        <v>Printmedienverarbeiter/in EFZ - Versandtechnologie</v>
      </c>
      <c r="C663" s="189">
        <f>IF(ISBLANK('Nomenklatur komplett'!X663),"-",'Nomenklatur komplett'!X663)</f>
        <v>14</v>
      </c>
      <c r="D663" s="189">
        <f>IF(ISBLANK('Nomenklatur komplett'!Y663),"-",'Nomenklatur komplett'!Y663)</f>
        <v>65</v>
      </c>
      <c r="E663" s="189">
        <f>IF(ISBLANK('Nomenklatur komplett'!Z663),"-",'Nomenklatur komplett'!Z663)</f>
        <v>1</v>
      </c>
      <c r="F663" s="189">
        <f>IF(ISBLANK('Nomenklatur komplett'!AA663),"-",'Nomenklatur komplett'!AA663)</f>
        <v>4</v>
      </c>
      <c r="G663" s="190">
        <f>IF(ISBLANK('Nomenklatur komplett'!AB663),"-",'Nomenklatur komplett'!AB663)</f>
        <v>0</v>
      </c>
      <c r="H663" s="190">
        <f>IF(ISBLANK('Nomenklatur komplett'!AC663),"-",'Nomenklatur komplett'!AC663)</f>
        <v>0</v>
      </c>
    </row>
    <row r="664" spans="1:13" x14ac:dyDescent="0.2">
      <c r="A664" s="161">
        <f>IF(ISBLANK('Nomenklatur komplett'!V664),"-",'Nomenklatur komplett'!V664)</f>
        <v>29120000</v>
      </c>
      <c r="B664" s="188" t="str">
        <f>IF(ISBLANK('Nomenklatur komplett'!W664),"-",'Nomenklatur komplett'!W664)</f>
        <v>Produktionsmechaniker/in EFZ</v>
      </c>
      <c r="C664" s="189">
        <f>IF(ISBLANK('Nomenklatur komplett'!X664),"-",'Nomenklatur komplett'!X664)</f>
        <v>14</v>
      </c>
      <c r="D664" s="189">
        <f>IF(ISBLANK('Nomenklatur komplett'!Y664),"-",'Nomenklatur komplett'!Y664)</f>
        <v>65</v>
      </c>
      <c r="E664" s="189">
        <f>IF(ISBLANK('Nomenklatur komplett'!Z664),"-",'Nomenklatur komplett'!Z664)</f>
        <v>1</v>
      </c>
      <c r="F664" s="189">
        <f>IF(ISBLANK('Nomenklatur komplett'!AA664),"-",'Nomenklatur komplett'!AA664)</f>
        <v>3</v>
      </c>
      <c r="G664" s="190">
        <f>IF(ISBLANK('Nomenklatur komplett'!AB664),"-",'Nomenklatur komplett'!AB664)</f>
        <v>0</v>
      </c>
      <c r="H664" s="190">
        <f>IF(ISBLANK('Nomenklatur komplett'!AC664),"-",'Nomenklatur komplett'!AC664)</f>
        <v>0</v>
      </c>
    </row>
    <row r="665" spans="1:13" x14ac:dyDescent="0.2">
      <c r="A665" s="161">
        <f>IF(ISBLANK('Nomenklatur komplett'!V665),"-",'Nomenklatur komplett'!V665)</f>
        <v>31700000</v>
      </c>
      <c r="B665" s="188" t="str">
        <f>IF(ISBLANK('Nomenklatur komplett'!W665),"-",'Nomenklatur komplett'!W665)</f>
        <v>Qualitätsfachmann/-frau in Mikrotechnik EFZ</v>
      </c>
      <c r="C665" s="189">
        <f>IF(ISBLANK('Nomenklatur komplett'!X665),"-",'Nomenklatur komplett'!X665)</f>
        <v>14</v>
      </c>
      <c r="D665" s="189">
        <f>IF(ISBLANK('Nomenklatur komplett'!Y665),"-",'Nomenklatur komplett'!Y665)</f>
        <v>65</v>
      </c>
      <c r="E665" s="189">
        <f>IF(ISBLANK('Nomenklatur komplett'!Z665),"-",'Nomenklatur komplett'!Z665)</f>
        <v>1</v>
      </c>
      <c r="F665" s="189">
        <f>IF(ISBLANK('Nomenklatur komplett'!AA665),"-",'Nomenklatur komplett'!AA665)</f>
        <v>4</v>
      </c>
      <c r="G665" s="190">
        <f>IF(ISBLANK('Nomenklatur komplett'!AB665),"-",'Nomenklatur komplett'!AB665)</f>
        <v>0</v>
      </c>
      <c r="H665" s="190">
        <f>IF(ISBLANK('Nomenklatur komplett'!AC665),"-",'Nomenklatur komplett'!AC665)</f>
        <v>0</v>
      </c>
    </row>
    <row r="666" spans="1:13" x14ac:dyDescent="0.2">
      <c r="A666" s="161">
        <f>IF(ISBLANK('Nomenklatur komplett'!V666),"-",'Nomenklatur komplett'!V666)</f>
        <v>18160000</v>
      </c>
      <c r="B666" s="188" t="str">
        <f>IF(ISBLANK('Nomenklatur komplett'!W666),"-",'Nomenklatur komplett'!W666)</f>
        <v>Raumausstatter/in EFZ</v>
      </c>
      <c r="C666" s="189">
        <f>IF(ISBLANK('Nomenklatur komplett'!X666),"-",'Nomenklatur komplett'!X666)</f>
        <v>14</v>
      </c>
      <c r="D666" s="189">
        <f>IF(ISBLANK('Nomenklatur komplett'!Y666),"-",'Nomenklatur komplett'!Y666)</f>
        <v>65</v>
      </c>
      <c r="E666" s="189">
        <f>IF(ISBLANK('Nomenklatur komplett'!Z666),"-",'Nomenklatur komplett'!Z666)</f>
        <v>1</v>
      </c>
      <c r="F666" s="189">
        <f>IF(ISBLANK('Nomenklatur komplett'!AA666),"-",'Nomenklatur komplett'!AA666)</f>
        <v>4</v>
      </c>
      <c r="G666" s="190">
        <f>IF(ISBLANK('Nomenklatur komplett'!AB666),"-",'Nomenklatur komplett'!AB666)</f>
        <v>0</v>
      </c>
      <c r="H666" s="190">
        <f>IF(ISBLANK('Nomenklatur komplett'!AC666),"-",'Nomenklatur komplett'!AC666)</f>
        <v>0</v>
      </c>
    </row>
    <row r="667" spans="1:13" x14ac:dyDescent="0.2">
      <c r="A667" s="161">
        <f>IF(ISBLANK('Nomenklatur komplett'!V667),"-",'Nomenklatur komplett'!V667)</f>
        <v>50260000</v>
      </c>
      <c r="B667" s="188" t="str">
        <f>IF(ISBLANK('Nomenklatur komplett'!W667),"-",'Nomenklatur komplett'!W667)</f>
        <v>Recyclist/in EFZ</v>
      </c>
      <c r="C667" s="189">
        <f>IF(ISBLANK('Nomenklatur komplett'!X667),"-",'Nomenklatur komplett'!X667)</f>
        <v>14</v>
      </c>
      <c r="D667" s="189">
        <f>IF(ISBLANK('Nomenklatur komplett'!Y667),"-",'Nomenklatur komplett'!Y667)</f>
        <v>65</v>
      </c>
      <c r="E667" s="189">
        <f>IF(ISBLANK('Nomenklatur komplett'!Z667),"-",'Nomenklatur komplett'!Z667)</f>
        <v>1</v>
      </c>
      <c r="F667" s="189">
        <f>IF(ISBLANK('Nomenklatur komplett'!AA667),"-",'Nomenklatur komplett'!AA667)</f>
        <v>3</v>
      </c>
      <c r="G667" s="190">
        <f>IF(ISBLANK('Nomenklatur komplett'!AB667),"-",'Nomenklatur komplett'!AB667)</f>
        <v>0</v>
      </c>
      <c r="H667" s="190">
        <f>IF(ISBLANK('Nomenklatur komplett'!AC667),"-",'Nomenklatur komplett'!AC667)</f>
        <v>0</v>
      </c>
    </row>
    <row r="668" spans="1:13" x14ac:dyDescent="0.2">
      <c r="A668" s="161">
        <f>IF(ISBLANK('Nomenklatur komplett'!V668),"-",'Nomenklatur komplett'!V668)</f>
        <v>29520000</v>
      </c>
      <c r="B668" s="188" t="str">
        <f>IF(ISBLANK('Nomenklatur komplett'!W668),"-",'Nomenklatur komplett'!W668)</f>
        <v>Reifenpraktiker/in EBA</v>
      </c>
      <c r="C668" s="189">
        <f>IF(ISBLANK('Nomenklatur komplett'!X668),"-",'Nomenklatur komplett'!X668)</f>
        <v>14</v>
      </c>
      <c r="D668" s="189">
        <f>IF(ISBLANK('Nomenklatur komplett'!Y668),"-",'Nomenklatur komplett'!Y668)</f>
        <v>65</v>
      </c>
      <c r="E668" s="189">
        <f>IF(ISBLANK('Nomenklatur komplett'!Z668),"-",'Nomenklatur komplett'!Z668)</f>
        <v>1</v>
      </c>
      <c r="F668" s="189">
        <f>IF(ISBLANK('Nomenklatur komplett'!AA668),"-",'Nomenklatur komplett'!AA668)</f>
        <v>2</v>
      </c>
      <c r="G668" s="190">
        <f>IF(ISBLANK('Nomenklatur komplett'!AB668),"-",'Nomenklatur komplett'!AB668)</f>
        <v>0</v>
      </c>
      <c r="H668" s="190">
        <f>IF(ISBLANK('Nomenklatur komplett'!AC668),"-",'Nomenklatur komplett'!AC668)</f>
        <v>0</v>
      </c>
    </row>
    <row r="669" spans="1:13" x14ac:dyDescent="0.2">
      <c r="A669" s="161">
        <f>IF(ISBLANK('Nomenklatur komplett'!V669),"-",'Nomenklatur komplett'!V669)</f>
        <v>42331000</v>
      </c>
      <c r="B669" s="188" t="str">
        <f>IF(ISBLANK('Nomenklatur komplett'!W669),"-",'Nomenklatur komplett'!W669)</f>
        <v>Restaurantangestellte/r EBA (ab 2019)</v>
      </c>
      <c r="C669" s="189">
        <f>IF(ISBLANK('Nomenklatur komplett'!X669),"-",'Nomenklatur komplett'!X669)</f>
        <v>14</v>
      </c>
      <c r="D669" s="189">
        <f>IF(ISBLANK('Nomenklatur komplett'!Y669),"-",'Nomenklatur komplett'!Y669)</f>
        <v>65</v>
      </c>
      <c r="E669" s="189">
        <f>IF(ISBLANK('Nomenklatur komplett'!Z669),"-",'Nomenklatur komplett'!Z669)</f>
        <v>1</v>
      </c>
      <c r="F669" s="189">
        <f>IF(ISBLANK('Nomenklatur komplett'!AA669),"-",'Nomenklatur komplett'!AA669)</f>
        <v>2</v>
      </c>
      <c r="G669" s="190">
        <f>IF(ISBLANK('Nomenklatur komplett'!AB669),"-",'Nomenklatur komplett'!AB669)</f>
        <v>0</v>
      </c>
      <c r="H669" s="190">
        <f>IF(ISBLANK('Nomenklatur komplett'!AC669),"-",'Nomenklatur komplett'!AC669)</f>
        <v>0</v>
      </c>
    </row>
    <row r="670" spans="1:13" x14ac:dyDescent="0.2">
      <c r="A670" s="161">
        <f>IF(ISBLANK('Nomenklatur komplett'!V670),"-",'Nomenklatur komplett'!V670)</f>
        <v>42311000</v>
      </c>
      <c r="B670" s="188" t="str">
        <f>IF(ISBLANK('Nomenklatur komplett'!W670),"-",'Nomenklatur komplett'!W670)</f>
        <v>Restaurantfachmann/-frau EFZ (ab 2019)</v>
      </c>
      <c r="C670" s="189">
        <f>IF(ISBLANK('Nomenklatur komplett'!X670),"-",'Nomenklatur komplett'!X670)</f>
        <v>14</v>
      </c>
      <c r="D670" s="189">
        <f>IF(ISBLANK('Nomenklatur komplett'!Y670),"-",'Nomenklatur komplett'!Y670)</f>
        <v>65</v>
      </c>
      <c r="E670" s="189">
        <f>IF(ISBLANK('Nomenklatur komplett'!Z670),"-",'Nomenklatur komplett'!Z670)</f>
        <v>1</v>
      </c>
      <c r="F670" s="189">
        <f>IF(ISBLANK('Nomenklatur komplett'!AA670),"-",'Nomenklatur komplett'!AA670)</f>
        <v>3</v>
      </c>
      <c r="G670" s="190">
        <f>IF(ISBLANK('Nomenklatur komplett'!AB670),"-",'Nomenklatur komplett'!AB670)</f>
        <v>0</v>
      </c>
      <c r="H670" s="190">
        <f>IF(ISBLANK('Nomenklatur komplett'!AC670),"-",'Nomenklatur komplett'!AC670)</f>
        <v>0</v>
      </c>
    </row>
    <row r="671" spans="1:13" x14ac:dyDescent="0.2">
      <c r="A671" s="161">
        <f>IF(ISBLANK('Nomenklatur komplett'!V671),"-",'Nomenklatur komplett'!V671)</f>
        <v>42330000</v>
      </c>
      <c r="B671" s="188" t="str">
        <f>IF(ISBLANK('Nomenklatur komplett'!W671),"-",'Nomenklatur komplett'!W671)</f>
        <v>Restaurationsangestellte/r EBA</v>
      </c>
      <c r="C671" s="189">
        <f>IF(ISBLANK('Nomenklatur komplett'!X671),"-",'Nomenklatur komplett'!X671)</f>
        <v>14</v>
      </c>
      <c r="D671" s="189">
        <f>IF(ISBLANK('Nomenklatur komplett'!Y671),"-",'Nomenklatur komplett'!Y671)</f>
        <v>65</v>
      </c>
      <c r="E671" s="189">
        <f>IF(ISBLANK('Nomenklatur komplett'!Z671),"-",'Nomenklatur komplett'!Z671)</f>
        <v>1</v>
      </c>
      <c r="F671" s="189">
        <f>IF(ISBLANK('Nomenklatur komplett'!AA671),"-",'Nomenklatur komplett'!AA671)</f>
        <v>2</v>
      </c>
      <c r="G671" s="190">
        <f>IF(ISBLANK('Nomenklatur komplett'!AB671),"-",'Nomenklatur komplett'!AB671)</f>
        <v>0</v>
      </c>
      <c r="H671" s="190">
        <f>IF(ISBLANK('Nomenklatur komplett'!AC671),"-",'Nomenklatur komplett'!AC671)</f>
        <v>0</v>
      </c>
    </row>
    <row r="672" spans="1:13" x14ac:dyDescent="0.2">
      <c r="A672" s="161">
        <f>IF(ISBLANK('Nomenklatur komplett'!V672),"-",'Nomenklatur komplett'!V672)</f>
        <v>42310000</v>
      </c>
      <c r="B672" s="188" t="str">
        <f>IF(ISBLANK('Nomenklatur komplett'!W672),"-",'Nomenklatur komplett'!W672)</f>
        <v>Restaurationsfachmann/-frau EFZ</v>
      </c>
      <c r="C672" s="189">
        <f>IF(ISBLANK('Nomenklatur komplett'!X672),"-",'Nomenklatur komplett'!X672)</f>
        <v>14</v>
      </c>
      <c r="D672" s="189">
        <f>IF(ISBLANK('Nomenklatur komplett'!Y672),"-",'Nomenklatur komplett'!Y672)</f>
        <v>65</v>
      </c>
      <c r="E672" s="189">
        <f>IF(ISBLANK('Nomenklatur komplett'!Z672),"-",'Nomenklatur komplett'!Z672)</f>
        <v>1</v>
      </c>
      <c r="F672" s="189">
        <f>IF(ISBLANK('Nomenklatur komplett'!AA672),"-",'Nomenklatur komplett'!AA672)</f>
        <v>3</v>
      </c>
      <c r="G672" s="190">
        <f>IF(ISBLANK('Nomenklatur komplett'!AB672),"-",'Nomenklatur komplett'!AB672)</f>
        <v>0</v>
      </c>
      <c r="H672" s="190">
        <f>IF(ISBLANK('Nomenklatur komplett'!AC672),"-",'Nomenklatur komplett'!AC672)</f>
        <v>0</v>
      </c>
    </row>
    <row r="673" spans="1:8" x14ac:dyDescent="0.2">
      <c r="A673" s="161">
        <f>IF(ISBLANK('Nomenklatur komplett'!V673),"-",'Nomenklatur komplett'!V673)</f>
        <v>28560000</v>
      </c>
      <c r="B673" s="188" t="str">
        <f>IF(ISBLANK('Nomenklatur komplett'!W673),"-",'Nomenklatur komplett'!W673)</f>
        <v>Sanitärinstallateur/in EFZ</v>
      </c>
      <c r="C673" s="189">
        <f>IF(ISBLANK('Nomenklatur komplett'!X673),"-",'Nomenklatur komplett'!X673)</f>
        <v>14</v>
      </c>
      <c r="D673" s="189">
        <f>IF(ISBLANK('Nomenklatur komplett'!Y673),"-",'Nomenklatur komplett'!Y673)</f>
        <v>65</v>
      </c>
      <c r="E673" s="189">
        <f>IF(ISBLANK('Nomenklatur komplett'!Z673),"-",'Nomenklatur komplett'!Z673)</f>
        <v>1</v>
      </c>
      <c r="F673" s="189">
        <f>IF(ISBLANK('Nomenklatur komplett'!AA673),"-",'Nomenklatur komplett'!AA673)</f>
        <v>4</v>
      </c>
      <c r="G673" s="190">
        <f>IF(ISBLANK('Nomenklatur komplett'!AB673),"-",'Nomenklatur komplett'!AB673)</f>
        <v>0</v>
      </c>
      <c r="H673" s="190">
        <f>IF(ISBLANK('Nomenklatur komplett'!AC673),"-",'Nomenklatur komplett'!AC673)</f>
        <v>0</v>
      </c>
    </row>
    <row r="674" spans="1:8" x14ac:dyDescent="0.2">
      <c r="A674" s="161">
        <f>IF(ISBLANK('Nomenklatur komplett'!V674),"-",'Nomenklatur komplett'!V674)</f>
        <v>28561000</v>
      </c>
      <c r="B674" s="188" t="str">
        <f>IF(ISBLANK('Nomenklatur komplett'!W674),"-",'Nomenklatur komplett'!W674)</f>
        <v>Sanitärinstallateur/in EFZ (ab Lehrbeginn 2020)</v>
      </c>
      <c r="C674" s="189">
        <f>IF(ISBLANK('Nomenklatur komplett'!X674),"-",'Nomenklatur komplett'!X674)</f>
        <v>14</v>
      </c>
      <c r="D674" s="189">
        <f>IF(ISBLANK('Nomenklatur komplett'!Y674),"-",'Nomenklatur komplett'!Y674)</f>
        <v>65</v>
      </c>
      <c r="E674" s="189">
        <f>IF(ISBLANK('Nomenklatur komplett'!Z674),"-",'Nomenklatur komplett'!Z674)</f>
        <v>1</v>
      </c>
      <c r="F674" s="189">
        <f>IF(ISBLANK('Nomenklatur komplett'!AA674),"-",'Nomenklatur komplett'!AA674)</f>
        <v>4</v>
      </c>
      <c r="G674" s="190">
        <f>IF(ISBLANK('Nomenklatur komplett'!AB674),"-",'Nomenklatur komplett'!AB674)</f>
        <v>0</v>
      </c>
      <c r="H674" s="190">
        <f>IF(ISBLANK('Nomenklatur komplett'!AC674),"-",'Nomenklatur komplett'!AC674)</f>
        <v>0</v>
      </c>
    </row>
    <row r="675" spans="1:8" x14ac:dyDescent="0.2">
      <c r="A675" s="161">
        <f>IF(ISBLANK('Nomenklatur komplett'!V675),"-",'Nomenklatur komplett'!V675)</f>
        <v>48600000</v>
      </c>
      <c r="B675" s="188" t="str">
        <f>IF(ISBLANK('Nomenklatur komplett'!W675),"-",'Nomenklatur komplett'!W675)</f>
        <v>Schauspieler/in</v>
      </c>
      <c r="C675" s="189">
        <f>IF(ISBLANK('Nomenklatur komplett'!X675),"-",'Nomenklatur komplett'!X675)</f>
        <v>14</v>
      </c>
      <c r="D675" s="189">
        <f>IF(ISBLANK('Nomenklatur komplett'!Y675),"-",'Nomenklatur komplett'!Y675)</f>
        <v>65</v>
      </c>
      <c r="E675" s="189">
        <f>IF(ISBLANK('Nomenklatur komplett'!Z675),"-",'Nomenklatur komplett'!Z675)</f>
        <v>1</v>
      </c>
      <c r="F675" s="189">
        <f>IF(ISBLANK('Nomenklatur komplett'!AA675),"-",'Nomenklatur komplett'!AA675)</f>
        <v>4</v>
      </c>
      <c r="G675" s="190">
        <f>IF(ISBLANK('Nomenklatur komplett'!AB675),"-",'Nomenklatur komplett'!AB675)</f>
        <v>0</v>
      </c>
      <c r="H675" s="190">
        <f>IF(ISBLANK('Nomenklatur komplett'!AC675),"-",'Nomenklatur komplett'!AC675)</f>
        <v>99</v>
      </c>
    </row>
    <row r="676" spans="1:8" x14ac:dyDescent="0.2">
      <c r="A676" s="161">
        <f>IF(ISBLANK('Nomenklatur komplett'!V676),"-",'Nomenklatur komplett'!V676)</f>
        <v>50901700</v>
      </c>
      <c r="B676" s="188" t="str">
        <f>IF(ISBLANK('Nomenklatur komplett'!W676),"-",'Nomenklatur komplett'!W676)</f>
        <v>Schneider/in</v>
      </c>
      <c r="C676" s="189">
        <f>IF(ISBLANK('Nomenklatur komplett'!X676),"-",'Nomenklatur komplett'!X676)</f>
        <v>14</v>
      </c>
      <c r="D676" s="189">
        <f>IF(ISBLANK('Nomenklatur komplett'!Y676),"-",'Nomenklatur komplett'!Y676)</f>
        <v>65</v>
      </c>
      <c r="E676" s="189">
        <f>IF(ISBLANK('Nomenklatur komplett'!Z676),"-",'Nomenklatur komplett'!Z676)</f>
        <v>1</v>
      </c>
      <c r="F676" s="189">
        <f>IF(ISBLANK('Nomenklatur komplett'!AA676),"-",'Nomenklatur komplett'!AA676)</f>
        <v>4</v>
      </c>
      <c r="G676" s="190">
        <f>IF(ISBLANK('Nomenklatur komplett'!AB676),"-",'Nomenklatur komplett'!AB676)</f>
        <v>0</v>
      </c>
      <c r="H676" s="190">
        <f>IF(ISBLANK('Nomenklatur komplett'!AC676),"-",'Nomenklatur komplett'!AC676)</f>
        <v>99</v>
      </c>
    </row>
    <row r="677" spans="1:8" x14ac:dyDescent="0.2">
      <c r="A677" s="161">
        <f>IF(ISBLANK('Nomenklatur komplett'!V677),"-",'Nomenklatur komplett'!V677)</f>
        <v>19250099</v>
      </c>
      <c r="B677" s="188" t="str">
        <f>IF(ISBLANK('Nomenklatur komplett'!W677),"-",'Nomenklatur komplett'!W677)</f>
        <v>Schreiner/in - Ohne nähere Angaben</v>
      </c>
      <c r="C677" s="189">
        <f>IF(ISBLANK('Nomenklatur komplett'!X677),"-",'Nomenklatur komplett'!X677)</f>
        <v>14</v>
      </c>
      <c r="D677" s="189">
        <f>IF(ISBLANK('Nomenklatur komplett'!Y677),"-",'Nomenklatur komplett'!Y677)</f>
        <v>65</v>
      </c>
      <c r="E677" s="189">
        <f>IF(ISBLANK('Nomenklatur komplett'!Z677),"-",'Nomenklatur komplett'!Z677)</f>
        <v>1</v>
      </c>
      <c r="F677" s="189">
        <f>IF(ISBLANK('Nomenklatur komplett'!AA677),"-",'Nomenklatur komplett'!AA677)</f>
        <v>4</v>
      </c>
      <c r="G677" s="190">
        <f>IF(ISBLANK('Nomenklatur komplett'!AB677),"-",'Nomenklatur komplett'!AB677)</f>
        <v>0</v>
      </c>
      <c r="H677" s="190">
        <f>IF(ISBLANK('Nomenklatur komplett'!AC677),"-",'Nomenklatur komplett'!AC677)</f>
        <v>0</v>
      </c>
    </row>
    <row r="678" spans="1:8" x14ac:dyDescent="0.2">
      <c r="A678" s="161">
        <f>IF(ISBLANK('Nomenklatur komplett'!V678),"-",'Nomenklatur komplett'!V678)</f>
        <v>19250001</v>
      </c>
      <c r="B678" s="188" t="str">
        <f>IF(ISBLANK('Nomenklatur komplett'!W678),"-",'Nomenklatur komplett'!W678)</f>
        <v>Schreiner/in - Richtung Bau und Fenster</v>
      </c>
      <c r="C678" s="189">
        <f>IF(ISBLANK('Nomenklatur komplett'!X678),"-",'Nomenklatur komplett'!X678)</f>
        <v>14</v>
      </c>
      <c r="D678" s="189">
        <f>IF(ISBLANK('Nomenklatur komplett'!Y678),"-",'Nomenklatur komplett'!Y678)</f>
        <v>65</v>
      </c>
      <c r="E678" s="189">
        <f>IF(ISBLANK('Nomenklatur komplett'!Z678),"-",'Nomenklatur komplett'!Z678)</f>
        <v>1</v>
      </c>
      <c r="F678" s="189">
        <f>IF(ISBLANK('Nomenklatur komplett'!AA678),"-",'Nomenklatur komplett'!AA678)</f>
        <v>4</v>
      </c>
      <c r="G678" s="190">
        <f>IF(ISBLANK('Nomenklatur komplett'!AB678),"-",'Nomenklatur komplett'!AB678)</f>
        <v>0</v>
      </c>
      <c r="H678" s="190">
        <f>IF(ISBLANK('Nomenklatur komplett'!AC678),"-",'Nomenklatur komplett'!AC678)</f>
        <v>0</v>
      </c>
    </row>
    <row r="679" spans="1:8" x14ac:dyDescent="0.2">
      <c r="A679" s="161">
        <f>IF(ISBLANK('Nomenklatur komplett'!V679),"-",'Nomenklatur komplett'!V679)</f>
        <v>19250002</v>
      </c>
      <c r="B679" s="188" t="str">
        <f>IF(ISBLANK('Nomenklatur komplett'!W679),"-",'Nomenklatur komplett'!W679)</f>
        <v>Schreiner/in - Richtung Möbel und Innenausbau</v>
      </c>
      <c r="C679" s="189">
        <f>IF(ISBLANK('Nomenklatur komplett'!X679),"-",'Nomenklatur komplett'!X679)</f>
        <v>14</v>
      </c>
      <c r="D679" s="189">
        <f>IF(ISBLANK('Nomenklatur komplett'!Y679),"-",'Nomenklatur komplett'!Y679)</f>
        <v>65</v>
      </c>
      <c r="E679" s="189">
        <f>IF(ISBLANK('Nomenklatur komplett'!Z679),"-",'Nomenklatur komplett'!Z679)</f>
        <v>1</v>
      </c>
      <c r="F679" s="189">
        <f>IF(ISBLANK('Nomenklatur komplett'!AA679),"-",'Nomenklatur komplett'!AA679)</f>
        <v>4</v>
      </c>
      <c r="G679" s="190">
        <f>IF(ISBLANK('Nomenklatur komplett'!AB679),"-",'Nomenklatur komplett'!AB679)</f>
        <v>0</v>
      </c>
      <c r="H679" s="190">
        <f>IF(ISBLANK('Nomenklatur komplett'!AC679),"-",'Nomenklatur komplett'!AC679)</f>
        <v>0</v>
      </c>
    </row>
    <row r="680" spans="1:8" x14ac:dyDescent="0.2">
      <c r="A680" s="161">
        <f>IF(ISBLANK('Nomenklatur komplett'!V680),"-",'Nomenklatur komplett'!V680)</f>
        <v>19251002</v>
      </c>
      <c r="B680" s="188" t="str">
        <f>IF(ISBLANK('Nomenklatur komplett'!W680),"-",'Nomenklatur komplett'!W680)</f>
        <v>Schreiner/in EFZ - Bau/Fenster</v>
      </c>
      <c r="C680" s="189">
        <f>IF(ISBLANK('Nomenklatur komplett'!X680),"-",'Nomenklatur komplett'!X680)</f>
        <v>14</v>
      </c>
      <c r="D680" s="189">
        <f>IF(ISBLANK('Nomenklatur komplett'!Y680),"-",'Nomenklatur komplett'!Y680)</f>
        <v>65</v>
      </c>
      <c r="E680" s="189">
        <f>IF(ISBLANK('Nomenklatur komplett'!Z680),"-",'Nomenklatur komplett'!Z680)</f>
        <v>1</v>
      </c>
      <c r="F680" s="189">
        <f>IF(ISBLANK('Nomenklatur komplett'!AA680),"-",'Nomenklatur komplett'!AA680)</f>
        <v>4</v>
      </c>
      <c r="G680" s="190">
        <f>IF(ISBLANK('Nomenklatur komplett'!AB680),"-",'Nomenklatur komplett'!AB680)</f>
        <v>0</v>
      </c>
      <c r="H680" s="190">
        <f>IF(ISBLANK('Nomenklatur komplett'!AC680),"-",'Nomenklatur komplett'!AC680)</f>
        <v>0</v>
      </c>
    </row>
    <row r="681" spans="1:8" x14ac:dyDescent="0.2">
      <c r="A681" s="161">
        <f>IF(ISBLANK('Nomenklatur komplett'!V681),"-",'Nomenklatur komplett'!V681)</f>
        <v>19251001</v>
      </c>
      <c r="B681" s="188" t="str">
        <f>IF(ISBLANK('Nomenklatur komplett'!W681),"-",'Nomenklatur komplett'!W681)</f>
        <v>Schreiner/in EFZ - Möbel/Innenausbau</v>
      </c>
      <c r="C681" s="189">
        <f>IF(ISBLANK('Nomenklatur komplett'!X681),"-",'Nomenklatur komplett'!X681)</f>
        <v>14</v>
      </c>
      <c r="D681" s="189">
        <f>IF(ISBLANK('Nomenklatur komplett'!Y681),"-",'Nomenklatur komplett'!Y681)</f>
        <v>65</v>
      </c>
      <c r="E681" s="189">
        <f>IF(ISBLANK('Nomenklatur komplett'!Z681),"-",'Nomenklatur komplett'!Z681)</f>
        <v>1</v>
      </c>
      <c r="F681" s="189">
        <f>IF(ISBLANK('Nomenklatur komplett'!AA681),"-",'Nomenklatur komplett'!AA681)</f>
        <v>4</v>
      </c>
      <c r="G681" s="190">
        <f>IF(ISBLANK('Nomenklatur komplett'!AB681),"-",'Nomenklatur komplett'!AB681)</f>
        <v>0</v>
      </c>
      <c r="H681" s="190">
        <f>IF(ISBLANK('Nomenklatur komplett'!AC681),"-",'Nomenklatur komplett'!AC681)</f>
        <v>0</v>
      </c>
    </row>
    <row r="682" spans="1:8" x14ac:dyDescent="0.2">
      <c r="A682" s="161">
        <f>IF(ISBLANK('Nomenklatur komplett'!V682),"-",'Nomenklatur komplett'!V682)</f>
        <v>19251000</v>
      </c>
      <c r="B682" s="188" t="str">
        <f>IF(ISBLANK('Nomenklatur komplett'!W682),"-",'Nomenklatur komplett'!W682)</f>
        <v>Schreiner/in EFZ - Ohne nähere Angaben</v>
      </c>
      <c r="C682" s="189">
        <f>IF(ISBLANK('Nomenklatur komplett'!X682),"-",'Nomenklatur komplett'!X682)</f>
        <v>14</v>
      </c>
      <c r="D682" s="189">
        <f>IF(ISBLANK('Nomenklatur komplett'!Y682),"-",'Nomenklatur komplett'!Y682)</f>
        <v>65</v>
      </c>
      <c r="E682" s="189">
        <f>IF(ISBLANK('Nomenklatur komplett'!Z682),"-",'Nomenklatur komplett'!Z682)</f>
        <v>1</v>
      </c>
      <c r="F682" s="189">
        <f>IF(ISBLANK('Nomenklatur komplett'!AA682),"-",'Nomenklatur komplett'!AA682)</f>
        <v>4</v>
      </c>
      <c r="G682" s="190">
        <f>IF(ISBLANK('Nomenklatur komplett'!AB682),"-",'Nomenklatur komplett'!AB682)</f>
        <v>0</v>
      </c>
      <c r="H682" s="190">
        <f>IF(ISBLANK('Nomenklatur komplett'!AC682),"-",'Nomenklatur komplett'!AC682)</f>
        <v>0</v>
      </c>
    </row>
    <row r="683" spans="1:8" x14ac:dyDescent="0.2">
      <c r="A683" s="161">
        <f>IF(ISBLANK('Nomenklatur komplett'!V683),"-",'Nomenklatur komplett'!V683)</f>
        <v>19251004</v>
      </c>
      <c r="B683" s="188" t="str">
        <f>IF(ISBLANK('Nomenklatur komplett'!W683),"-",'Nomenklatur komplett'!W683)</f>
        <v>Schreiner/in EFZ - Skibau</v>
      </c>
      <c r="C683" s="189">
        <f>IF(ISBLANK('Nomenklatur komplett'!X683),"-",'Nomenklatur komplett'!X683)</f>
        <v>14</v>
      </c>
      <c r="D683" s="189">
        <f>IF(ISBLANK('Nomenklatur komplett'!Y683),"-",'Nomenklatur komplett'!Y683)</f>
        <v>65</v>
      </c>
      <c r="E683" s="189">
        <f>IF(ISBLANK('Nomenklatur komplett'!Z683),"-",'Nomenklatur komplett'!Z683)</f>
        <v>1</v>
      </c>
      <c r="F683" s="189">
        <f>IF(ISBLANK('Nomenklatur komplett'!AA683),"-",'Nomenklatur komplett'!AA683)</f>
        <v>4</v>
      </c>
      <c r="G683" s="190">
        <f>IF(ISBLANK('Nomenklatur komplett'!AB683),"-",'Nomenklatur komplett'!AB683)</f>
        <v>0</v>
      </c>
      <c r="H683" s="190">
        <f>IF(ISBLANK('Nomenklatur komplett'!AC683),"-",'Nomenklatur komplett'!AC683)</f>
        <v>0</v>
      </c>
    </row>
    <row r="684" spans="1:8" x14ac:dyDescent="0.2">
      <c r="A684" s="161">
        <f>IF(ISBLANK('Nomenklatur komplett'!V684),"-",'Nomenklatur komplett'!V684)</f>
        <v>19251003</v>
      </c>
      <c r="B684" s="188" t="str">
        <f>IF(ISBLANK('Nomenklatur komplett'!W684),"-",'Nomenklatur komplett'!W684)</f>
        <v>Schreiner/in EFZ - Wagner</v>
      </c>
      <c r="C684" s="189">
        <f>IF(ISBLANK('Nomenklatur komplett'!X684),"-",'Nomenklatur komplett'!X684)</f>
        <v>14</v>
      </c>
      <c r="D684" s="189">
        <f>IF(ISBLANK('Nomenklatur komplett'!Y684),"-",'Nomenklatur komplett'!Y684)</f>
        <v>65</v>
      </c>
      <c r="E684" s="189">
        <f>IF(ISBLANK('Nomenklatur komplett'!Z684),"-",'Nomenklatur komplett'!Z684)</f>
        <v>1</v>
      </c>
      <c r="F684" s="189">
        <f>IF(ISBLANK('Nomenklatur komplett'!AA684),"-",'Nomenklatur komplett'!AA684)</f>
        <v>4</v>
      </c>
      <c r="G684" s="190">
        <f>IF(ISBLANK('Nomenklatur komplett'!AB684),"-",'Nomenklatur komplett'!AB684)</f>
        <v>0</v>
      </c>
      <c r="H684" s="190">
        <f>IF(ISBLANK('Nomenklatur komplett'!AC684),"-",'Nomenklatur komplett'!AC684)</f>
        <v>0</v>
      </c>
    </row>
    <row r="685" spans="1:8" x14ac:dyDescent="0.2">
      <c r="A685" s="161">
        <f>IF(ISBLANK('Nomenklatur komplett'!V685),"-",'Nomenklatur komplett'!V685)</f>
        <v>19270000</v>
      </c>
      <c r="B685" s="188" t="str">
        <f>IF(ISBLANK('Nomenklatur komplett'!W685),"-",'Nomenklatur komplett'!W685)</f>
        <v>Schreinerpraktiker/in EBA</v>
      </c>
      <c r="C685" s="189">
        <f>IF(ISBLANK('Nomenklatur komplett'!X685),"-",'Nomenklatur komplett'!X685)</f>
        <v>14</v>
      </c>
      <c r="D685" s="189">
        <f>IF(ISBLANK('Nomenklatur komplett'!Y685),"-",'Nomenklatur komplett'!Y685)</f>
        <v>65</v>
      </c>
      <c r="E685" s="189">
        <f>IF(ISBLANK('Nomenklatur komplett'!Z685),"-",'Nomenklatur komplett'!Z685)</f>
        <v>1</v>
      </c>
      <c r="F685" s="189">
        <f>IF(ISBLANK('Nomenklatur komplett'!AA685),"-",'Nomenklatur komplett'!AA685)</f>
        <v>2</v>
      </c>
      <c r="G685" s="190">
        <f>IF(ISBLANK('Nomenklatur komplett'!AB685),"-",'Nomenklatur komplett'!AB685)</f>
        <v>0</v>
      </c>
      <c r="H685" s="190">
        <f>IF(ISBLANK('Nomenklatur komplett'!AC685),"-",'Nomenklatur komplett'!AC685)</f>
        <v>0</v>
      </c>
    </row>
    <row r="686" spans="1:8" x14ac:dyDescent="0.2">
      <c r="A686" s="161">
        <f>IF(ISBLANK('Nomenklatur komplett'!V686),"-",'Nomenklatur komplett'!V686)</f>
        <v>23410000</v>
      </c>
      <c r="B686" s="188" t="str">
        <f>IF(ISBLANK('Nomenklatur komplett'!W686),"-",'Nomenklatur komplett'!W686)</f>
        <v>Schuhmacher/in EFZ</v>
      </c>
      <c r="C686" s="189">
        <f>IF(ISBLANK('Nomenklatur komplett'!X686),"-",'Nomenklatur komplett'!X686)</f>
        <v>14</v>
      </c>
      <c r="D686" s="189">
        <f>IF(ISBLANK('Nomenklatur komplett'!Y686),"-",'Nomenklatur komplett'!Y686)</f>
        <v>65</v>
      </c>
      <c r="E686" s="189">
        <f>IF(ISBLANK('Nomenklatur komplett'!Z686),"-",'Nomenklatur komplett'!Z686)</f>
        <v>1</v>
      </c>
      <c r="F686" s="189">
        <f>IF(ISBLANK('Nomenklatur komplett'!AA686),"-",'Nomenklatur komplett'!AA686)</f>
        <v>3</v>
      </c>
      <c r="G686" s="190">
        <f>IF(ISBLANK('Nomenklatur komplett'!AB686),"-",'Nomenklatur komplett'!AB686)</f>
        <v>0</v>
      </c>
      <c r="H686" s="190">
        <f>IF(ISBLANK('Nomenklatur komplett'!AC686),"-",'Nomenklatur komplett'!AC686)</f>
        <v>0</v>
      </c>
    </row>
    <row r="687" spans="1:8" x14ac:dyDescent="0.2">
      <c r="A687" s="161">
        <f>IF(ISBLANK('Nomenklatur komplett'!V687),"-",'Nomenklatur komplett'!V687)</f>
        <v>23510000</v>
      </c>
      <c r="B687" s="188" t="str">
        <f>IF(ISBLANK('Nomenklatur komplett'!W687),"-",'Nomenklatur komplett'!W687)</f>
        <v>Schuhreparateur/in EBA</v>
      </c>
      <c r="C687" s="189">
        <f>IF(ISBLANK('Nomenklatur komplett'!X687),"-",'Nomenklatur komplett'!X687)</f>
        <v>14</v>
      </c>
      <c r="D687" s="189">
        <f>IF(ISBLANK('Nomenklatur komplett'!Y687),"-",'Nomenklatur komplett'!Y687)</f>
        <v>65</v>
      </c>
      <c r="E687" s="189">
        <f>IF(ISBLANK('Nomenklatur komplett'!Z687),"-",'Nomenklatur komplett'!Z687)</f>
        <v>1</v>
      </c>
      <c r="F687" s="189">
        <f>IF(ISBLANK('Nomenklatur komplett'!AA687),"-",'Nomenklatur komplett'!AA687)</f>
        <v>2</v>
      </c>
      <c r="G687" s="190">
        <f>IF(ISBLANK('Nomenklatur komplett'!AB687),"-",'Nomenklatur komplett'!AB687)</f>
        <v>0</v>
      </c>
      <c r="H687" s="190">
        <f>IF(ISBLANK('Nomenklatur komplett'!AC687),"-",'Nomenklatur komplett'!AC687)</f>
        <v>0</v>
      </c>
    </row>
    <row r="688" spans="1:8" x14ac:dyDescent="0.2">
      <c r="A688" s="161">
        <f>IF(ISBLANK('Nomenklatur komplett'!V688),"-",'Nomenklatur komplett'!V688)</f>
        <v>29740000</v>
      </c>
      <c r="B688" s="188" t="str">
        <f>IF(ISBLANK('Nomenklatur komplett'!W688),"-",'Nomenklatur komplett'!W688)</f>
        <v>Seilbahn-Mechatroniker/in EFZ</v>
      </c>
      <c r="C688" s="189">
        <f>IF(ISBLANK('Nomenklatur komplett'!X688),"-",'Nomenklatur komplett'!X688)</f>
        <v>14</v>
      </c>
      <c r="D688" s="189">
        <f>IF(ISBLANK('Nomenklatur komplett'!Y688),"-",'Nomenklatur komplett'!Y688)</f>
        <v>65</v>
      </c>
      <c r="E688" s="189">
        <f>IF(ISBLANK('Nomenklatur komplett'!Z688),"-",'Nomenklatur komplett'!Z688)</f>
        <v>1</v>
      </c>
      <c r="F688" s="189">
        <f>IF(ISBLANK('Nomenklatur komplett'!AA688),"-",'Nomenklatur komplett'!AA688)</f>
        <v>4</v>
      </c>
      <c r="G688" s="190">
        <f>IF(ISBLANK('Nomenklatur komplett'!AB688),"-",'Nomenklatur komplett'!AB688)</f>
        <v>0</v>
      </c>
      <c r="H688" s="190">
        <f>IF(ISBLANK('Nomenklatur komplett'!AC688),"-",'Nomenklatur komplett'!AC688)</f>
        <v>0</v>
      </c>
    </row>
    <row r="689" spans="1:8" x14ac:dyDescent="0.2">
      <c r="A689" s="161">
        <f>IF(ISBLANK('Nomenklatur komplett'!V689),"-",'Nomenklatur komplett'!V689)</f>
        <v>29720000</v>
      </c>
      <c r="B689" s="188" t="str">
        <f>IF(ISBLANK('Nomenklatur komplett'!W689),"-",'Nomenklatur komplett'!W689)</f>
        <v>Seilbahner/in EBA</v>
      </c>
      <c r="C689" s="189">
        <f>IF(ISBLANK('Nomenklatur komplett'!X689),"-",'Nomenklatur komplett'!X689)</f>
        <v>14</v>
      </c>
      <c r="D689" s="189">
        <f>IF(ISBLANK('Nomenklatur komplett'!Y689),"-",'Nomenklatur komplett'!Y689)</f>
        <v>65</v>
      </c>
      <c r="E689" s="189">
        <f>IF(ISBLANK('Nomenklatur komplett'!Z689),"-",'Nomenklatur komplett'!Z689)</f>
        <v>1</v>
      </c>
      <c r="F689" s="189">
        <f>IF(ISBLANK('Nomenklatur komplett'!AA689),"-",'Nomenklatur komplett'!AA689)</f>
        <v>2</v>
      </c>
      <c r="G689" s="190">
        <f>IF(ISBLANK('Nomenklatur komplett'!AB689),"-",'Nomenklatur komplett'!AB689)</f>
        <v>0</v>
      </c>
      <c r="H689" s="190">
        <f>IF(ISBLANK('Nomenklatur komplett'!AC689),"-",'Nomenklatur komplett'!AC689)</f>
        <v>0</v>
      </c>
    </row>
    <row r="690" spans="1:8" x14ac:dyDescent="0.2">
      <c r="A690" s="161">
        <f>IF(ISBLANK('Nomenklatur komplett'!V690),"-",'Nomenklatur komplett'!V690)</f>
        <v>19260000</v>
      </c>
      <c r="B690" s="188" t="str">
        <f>IF(ISBLANK('Nomenklatur komplett'!W690),"-",'Nomenklatur komplett'!W690)</f>
        <v>Skibauer/in (LU)</v>
      </c>
      <c r="C690" s="189">
        <f>IF(ISBLANK('Nomenklatur komplett'!X690),"-",'Nomenklatur komplett'!X690)</f>
        <v>14</v>
      </c>
      <c r="D690" s="189">
        <f>IF(ISBLANK('Nomenklatur komplett'!Y690),"-",'Nomenklatur komplett'!Y690)</f>
        <v>65</v>
      </c>
      <c r="E690" s="189">
        <f>IF(ISBLANK('Nomenklatur komplett'!Z690),"-",'Nomenklatur komplett'!Z690)</f>
        <v>1</v>
      </c>
      <c r="F690" s="189">
        <f>IF(ISBLANK('Nomenklatur komplett'!AA690),"-",'Nomenklatur komplett'!AA690)</f>
        <v>4</v>
      </c>
      <c r="G690" s="190">
        <f>IF(ISBLANK('Nomenklatur komplett'!AB690),"-",'Nomenklatur komplett'!AB690)</f>
        <v>0</v>
      </c>
      <c r="H690" s="190">
        <f>IF(ISBLANK('Nomenklatur komplett'!AC690),"-",'Nomenklatur komplett'!AC690)</f>
        <v>0</v>
      </c>
    </row>
    <row r="691" spans="1:8" x14ac:dyDescent="0.2">
      <c r="A691" s="161">
        <f>IF(ISBLANK('Nomenklatur komplett'!V691),"-",'Nomenklatur komplett'!V691)</f>
        <v>50901800</v>
      </c>
      <c r="B691" s="188" t="str">
        <f>IF(ISBLANK('Nomenklatur komplett'!W691),"-",'Nomenklatur komplett'!W691)</f>
        <v>Spengler-Dachdecker/in</v>
      </c>
      <c r="C691" s="189">
        <f>IF(ISBLANK('Nomenklatur komplett'!X691),"-",'Nomenklatur komplett'!X691)</f>
        <v>14</v>
      </c>
      <c r="D691" s="189">
        <f>IF(ISBLANK('Nomenklatur komplett'!Y691),"-",'Nomenklatur komplett'!Y691)</f>
        <v>65</v>
      </c>
      <c r="E691" s="189">
        <f>IF(ISBLANK('Nomenklatur komplett'!Z691),"-",'Nomenklatur komplett'!Z691)</f>
        <v>1</v>
      </c>
      <c r="F691" s="189">
        <f>IF(ISBLANK('Nomenklatur komplett'!AA691),"-",'Nomenklatur komplett'!AA691)</f>
        <v>4</v>
      </c>
      <c r="G691" s="190">
        <f>IF(ISBLANK('Nomenklatur komplett'!AB691),"-",'Nomenklatur komplett'!AB691)</f>
        <v>0</v>
      </c>
      <c r="H691" s="190">
        <f>IF(ISBLANK('Nomenklatur komplett'!AC691),"-",'Nomenklatur komplett'!AC691)</f>
        <v>99</v>
      </c>
    </row>
    <row r="692" spans="1:8" x14ac:dyDescent="0.2">
      <c r="A692" s="161">
        <f>IF(ISBLANK('Nomenklatur komplett'!V692),"-",'Nomenklatur komplett'!V692)</f>
        <v>29760000</v>
      </c>
      <c r="B692" s="188" t="str">
        <f>IF(ISBLANK('Nomenklatur komplett'!W692),"-",'Nomenklatur komplett'!W692)</f>
        <v>Spengler/in EFZ</v>
      </c>
      <c r="C692" s="189">
        <f>IF(ISBLANK('Nomenklatur komplett'!X692),"-",'Nomenklatur komplett'!X692)</f>
        <v>14</v>
      </c>
      <c r="D692" s="189">
        <f>IF(ISBLANK('Nomenklatur komplett'!Y692),"-",'Nomenklatur komplett'!Y692)</f>
        <v>65</v>
      </c>
      <c r="E692" s="189">
        <f>IF(ISBLANK('Nomenklatur komplett'!Z692),"-",'Nomenklatur komplett'!Z692)</f>
        <v>1</v>
      </c>
      <c r="F692" s="189">
        <f>IF(ISBLANK('Nomenklatur komplett'!AA692),"-",'Nomenklatur komplett'!AA692)</f>
        <v>3</v>
      </c>
      <c r="G692" s="190">
        <f>IF(ISBLANK('Nomenklatur komplett'!AB692),"-",'Nomenklatur komplett'!AB692)</f>
        <v>0</v>
      </c>
      <c r="H692" s="190">
        <f>IF(ISBLANK('Nomenklatur komplett'!AC692),"-",'Nomenklatur komplett'!AC692)</f>
        <v>0</v>
      </c>
    </row>
    <row r="693" spans="1:8" x14ac:dyDescent="0.2">
      <c r="A693" s="161">
        <f>IF(ISBLANK('Nomenklatur komplett'!V693),"-",'Nomenklatur komplett'!V693)</f>
        <v>29761000</v>
      </c>
      <c r="B693" s="188" t="str">
        <f>IF(ISBLANK('Nomenklatur komplett'!W693),"-",'Nomenklatur komplett'!W693)</f>
        <v>Spengler/in EFZ (ab Lehrbeginn 2020)</v>
      </c>
      <c r="C693" s="189">
        <f>IF(ISBLANK('Nomenklatur komplett'!X693),"-",'Nomenklatur komplett'!X693)</f>
        <v>14</v>
      </c>
      <c r="D693" s="189">
        <f>IF(ISBLANK('Nomenklatur komplett'!Y693),"-",'Nomenklatur komplett'!Y693)</f>
        <v>65</v>
      </c>
      <c r="E693" s="189">
        <f>IF(ISBLANK('Nomenklatur komplett'!Z693),"-",'Nomenklatur komplett'!Z693)</f>
        <v>1</v>
      </c>
      <c r="F693" s="189">
        <f>IF(ISBLANK('Nomenklatur komplett'!AA693),"-",'Nomenklatur komplett'!AA693)</f>
        <v>4</v>
      </c>
      <c r="G693" s="190">
        <f>IF(ISBLANK('Nomenklatur komplett'!AB693),"-",'Nomenklatur komplett'!AB693)</f>
        <v>0</v>
      </c>
      <c r="H693" s="190">
        <f>IF(ISBLANK('Nomenklatur komplett'!AC693),"-",'Nomenklatur komplett'!AC693)</f>
        <v>0</v>
      </c>
    </row>
    <row r="694" spans="1:8" x14ac:dyDescent="0.2">
      <c r="A694" s="161">
        <f>IF(ISBLANK('Nomenklatur komplett'!V694),"-",'Nomenklatur komplett'!V694)</f>
        <v>50901900</v>
      </c>
      <c r="B694" s="188" t="str">
        <f>IF(ISBLANK('Nomenklatur komplett'!W694),"-",'Nomenklatur komplett'!W694)</f>
        <v>Spritzlackierer/in</v>
      </c>
      <c r="C694" s="189">
        <f>IF(ISBLANK('Nomenklatur komplett'!X694),"-",'Nomenklatur komplett'!X694)</f>
        <v>14</v>
      </c>
      <c r="D694" s="189">
        <f>IF(ISBLANK('Nomenklatur komplett'!Y694),"-",'Nomenklatur komplett'!Y694)</f>
        <v>65</v>
      </c>
      <c r="E694" s="189">
        <f>IF(ISBLANK('Nomenklatur komplett'!Z694),"-",'Nomenklatur komplett'!Z694)</f>
        <v>1</v>
      </c>
      <c r="F694" s="189">
        <f>IF(ISBLANK('Nomenklatur komplett'!AA694),"-",'Nomenklatur komplett'!AA694)</f>
        <v>4</v>
      </c>
      <c r="G694" s="190">
        <f>IF(ISBLANK('Nomenklatur komplett'!AB694),"-",'Nomenklatur komplett'!AB694)</f>
        <v>0</v>
      </c>
      <c r="H694" s="190">
        <f>IF(ISBLANK('Nomenklatur komplett'!AC694),"-",'Nomenklatur komplett'!AC694)</f>
        <v>99</v>
      </c>
    </row>
    <row r="695" spans="1:8" x14ac:dyDescent="0.2">
      <c r="A695" s="161">
        <f>IF(ISBLANK('Nomenklatur komplett'!V695),"-",'Nomenklatur komplett'!V695)</f>
        <v>26610000</v>
      </c>
      <c r="B695" s="188" t="str">
        <f>IF(ISBLANK('Nomenklatur komplett'!W695),"-",'Nomenklatur komplett'!W695)</f>
        <v>Steinbildhauer/in EFZ</v>
      </c>
      <c r="C695" s="189">
        <f>IF(ISBLANK('Nomenklatur komplett'!X695),"-",'Nomenklatur komplett'!X695)</f>
        <v>14</v>
      </c>
      <c r="D695" s="189">
        <f>IF(ISBLANK('Nomenklatur komplett'!Y695),"-",'Nomenklatur komplett'!Y695)</f>
        <v>65</v>
      </c>
      <c r="E695" s="189">
        <f>IF(ISBLANK('Nomenklatur komplett'!Z695),"-",'Nomenklatur komplett'!Z695)</f>
        <v>1</v>
      </c>
      <c r="F695" s="189">
        <f>IF(ISBLANK('Nomenklatur komplett'!AA695),"-",'Nomenklatur komplett'!AA695)</f>
        <v>4</v>
      </c>
      <c r="G695" s="190">
        <f>IF(ISBLANK('Nomenklatur komplett'!AB695),"-",'Nomenklatur komplett'!AB695)</f>
        <v>0</v>
      </c>
      <c r="H695" s="190">
        <f>IF(ISBLANK('Nomenklatur komplett'!AC695),"-",'Nomenklatur komplett'!AC695)</f>
        <v>0</v>
      </c>
    </row>
    <row r="696" spans="1:8" x14ac:dyDescent="0.2">
      <c r="A696" s="161">
        <f>IF(ISBLANK('Nomenklatur komplett'!V696),"-",'Nomenklatur komplett'!V696)</f>
        <v>26710000</v>
      </c>
      <c r="B696" s="188" t="str">
        <f>IF(ISBLANK('Nomenklatur komplett'!W696),"-",'Nomenklatur komplett'!W696)</f>
        <v>Steinmetz/in EFZ</v>
      </c>
      <c r="C696" s="189">
        <f>IF(ISBLANK('Nomenklatur komplett'!X696),"-",'Nomenklatur komplett'!X696)</f>
        <v>14</v>
      </c>
      <c r="D696" s="189">
        <f>IF(ISBLANK('Nomenklatur komplett'!Y696),"-",'Nomenklatur komplett'!Y696)</f>
        <v>65</v>
      </c>
      <c r="E696" s="189">
        <f>IF(ISBLANK('Nomenklatur komplett'!Z696),"-",'Nomenklatur komplett'!Z696)</f>
        <v>1</v>
      </c>
      <c r="F696" s="189">
        <f>IF(ISBLANK('Nomenklatur komplett'!AA696),"-",'Nomenklatur komplett'!AA696)</f>
        <v>4</v>
      </c>
      <c r="G696" s="190">
        <f>IF(ISBLANK('Nomenklatur komplett'!AB696),"-",'Nomenklatur komplett'!AB696)</f>
        <v>0</v>
      </c>
      <c r="H696" s="190">
        <f>IF(ISBLANK('Nomenklatur komplett'!AC696),"-",'Nomenklatur komplett'!AC696)</f>
        <v>0</v>
      </c>
    </row>
    <row r="697" spans="1:8" x14ac:dyDescent="0.2">
      <c r="A697" s="161">
        <f>IF(ISBLANK('Nomenklatur komplett'!V697),"-",'Nomenklatur komplett'!V697)</f>
        <v>26710004</v>
      </c>
      <c r="B697" s="188" t="str">
        <f>IF(ISBLANK('Nomenklatur komplett'!W697),"-",'Nomenklatur komplett'!W697)</f>
        <v>Steinmetz/in EFZ -  Gestaltung und Marmorverarbeitung</v>
      </c>
      <c r="C697" s="189">
        <f>IF(ISBLANK('Nomenklatur komplett'!X697),"-",'Nomenklatur komplett'!X697)</f>
        <v>14</v>
      </c>
      <c r="D697" s="189">
        <f>IF(ISBLANK('Nomenklatur komplett'!Y697),"-",'Nomenklatur komplett'!Y697)</f>
        <v>65</v>
      </c>
      <c r="E697" s="189">
        <f>IF(ISBLANK('Nomenklatur komplett'!Z697),"-",'Nomenklatur komplett'!Z697)</f>
        <v>1</v>
      </c>
      <c r="F697" s="189">
        <f>IF(ISBLANK('Nomenklatur komplett'!AA697),"-",'Nomenklatur komplett'!AA697)</f>
        <v>4</v>
      </c>
      <c r="G697" s="190">
        <f>IF(ISBLANK('Nomenklatur komplett'!AB697),"-",'Nomenklatur komplett'!AB697)</f>
        <v>0</v>
      </c>
      <c r="H697" s="190">
        <f>IF(ISBLANK('Nomenklatur komplett'!AC697),"-",'Nomenklatur komplett'!AC697)</f>
        <v>0</v>
      </c>
    </row>
    <row r="698" spans="1:8" x14ac:dyDescent="0.2">
      <c r="A698" s="161">
        <f>IF(ISBLANK('Nomenklatur komplett'!V698),"-",'Nomenklatur komplett'!V698)</f>
        <v>26710003</v>
      </c>
      <c r="B698" s="188" t="str">
        <f>IF(ISBLANK('Nomenklatur komplett'!W698),"-",'Nomenklatur komplett'!W698)</f>
        <v>Steinmetz/in EFZ - Bau und Renovation</v>
      </c>
      <c r="C698" s="189">
        <f>IF(ISBLANK('Nomenklatur komplett'!X698),"-",'Nomenklatur komplett'!X698)</f>
        <v>14</v>
      </c>
      <c r="D698" s="189">
        <f>IF(ISBLANK('Nomenklatur komplett'!Y698),"-",'Nomenklatur komplett'!Y698)</f>
        <v>65</v>
      </c>
      <c r="E698" s="189">
        <f>IF(ISBLANK('Nomenklatur komplett'!Z698),"-",'Nomenklatur komplett'!Z698)</f>
        <v>1</v>
      </c>
      <c r="F698" s="189">
        <f>IF(ISBLANK('Nomenklatur komplett'!AA698),"-",'Nomenklatur komplett'!AA698)</f>
        <v>4</v>
      </c>
      <c r="G698" s="190">
        <f>IF(ISBLANK('Nomenklatur komplett'!AB698),"-",'Nomenklatur komplett'!AB698)</f>
        <v>0</v>
      </c>
      <c r="H698" s="190">
        <f>IF(ISBLANK('Nomenklatur komplett'!AC698),"-",'Nomenklatur komplett'!AC698)</f>
        <v>0</v>
      </c>
    </row>
    <row r="699" spans="1:8" x14ac:dyDescent="0.2">
      <c r="A699" s="161">
        <f>IF(ISBLANK('Nomenklatur komplett'!V699),"-",'Nomenklatur komplett'!V699)</f>
        <v>26710001</v>
      </c>
      <c r="B699" s="188" t="str">
        <f>IF(ISBLANK('Nomenklatur komplett'!W699),"-",'Nomenklatur komplett'!W699)</f>
        <v>Steinmetz/in EFZ - Bildhauerei</v>
      </c>
      <c r="C699" s="189">
        <f>IF(ISBLANK('Nomenklatur komplett'!X699),"-",'Nomenklatur komplett'!X699)</f>
        <v>14</v>
      </c>
      <c r="D699" s="189">
        <f>IF(ISBLANK('Nomenklatur komplett'!Y699),"-",'Nomenklatur komplett'!Y699)</f>
        <v>65</v>
      </c>
      <c r="E699" s="189">
        <f>IF(ISBLANK('Nomenklatur komplett'!Z699),"-",'Nomenklatur komplett'!Z699)</f>
        <v>1</v>
      </c>
      <c r="F699" s="189">
        <f>IF(ISBLANK('Nomenklatur komplett'!AA699),"-",'Nomenklatur komplett'!AA699)</f>
        <v>4</v>
      </c>
      <c r="G699" s="190">
        <f>IF(ISBLANK('Nomenklatur komplett'!AB699),"-",'Nomenklatur komplett'!AB699)</f>
        <v>0</v>
      </c>
      <c r="H699" s="190">
        <f>IF(ISBLANK('Nomenklatur komplett'!AC699),"-",'Nomenklatur komplett'!AC699)</f>
        <v>0</v>
      </c>
    </row>
    <row r="700" spans="1:8" x14ac:dyDescent="0.2">
      <c r="A700" s="161">
        <f>IF(ISBLANK('Nomenklatur komplett'!V700),"-",'Nomenklatur komplett'!V700)</f>
        <v>26710002</v>
      </c>
      <c r="B700" s="188" t="str">
        <f>IF(ISBLANK('Nomenklatur komplett'!W700),"-",'Nomenklatur komplett'!W700)</f>
        <v>Steinmetz/in EFZ - Industrie</v>
      </c>
      <c r="C700" s="189">
        <f>IF(ISBLANK('Nomenklatur komplett'!X700),"-",'Nomenklatur komplett'!X700)</f>
        <v>14</v>
      </c>
      <c r="D700" s="189">
        <f>IF(ISBLANK('Nomenklatur komplett'!Y700),"-",'Nomenklatur komplett'!Y700)</f>
        <v>65</v>
      </c>
      <c r="E700" s="189">
        <f>IF(ISBLANK('Nomenklatur komplett'!Z700),"-",'Nomenklatur komplett'!Z700)</f>
        <v>1</v>
      </c>
      <c r="F700" s="189">
        <f>IF(ISBLANK('Nomenklatur komplett'!AA700),"-",'Nomenklatur komplett'!AA700)</f>
        <v>4</v>
      </c>
      <c r="G700" s="190">
        <f>IF(ISBLANK('Nomenklatur komplett'!AB700),"-",'Nomenklatur komplett'!AB700)</f>
        <v>0</v>
      </c>
      <c r="H700" s="190">
        <f>IF(ISBLANK('Nomenklatur komplett'!AC700),"-",'Nomenklatur komplett'!AC700)</f>
        <v>0</v>
      </c>
    </row>
    <row r="701" spans="1:8" x14ac:dyDescent="0.2">
      <c r="A701" s="161">
        <f>IF(ISBLANK('Nomenklatur komplett'!V701),"-",'Nomenklatur komplett'!V701)</f>
        <v>33890000</v>
      </c>
      <c r="B701" s="188" t="str">
        <f>IF(ISBLANK('Nomenklatur komplett'!W701),"-",'Nomenklatur komplett'!W701)</f>
        <v>Steinsetzer/in EBA</v>
      </c>
      <c r="C701" s="189">
        <f>IF(ISBLANK('Nomenklatur komplett'!X701),"-",'Nomenklatur komplett'!X701)</f>
        <v>14</v>
      </c>
      <c r="D701" s="189">
        <f>IF(ISBLANK('Nomenklatur komplett'!Y701),"-",'Nomenklatur komplett'!Y701)</f>
        <v>65</v>
      </c>
      <c r="E701" s="189">
        <f>IF(ISBLANK('Nomenklatur komplett'!Z701),"-",'Nomenklatur komplett'!Z701)</f>
        <v>1</v>
      </c>
      <c r="F701" s="189">
        <f>IF(ISBLANK('Nomenklatur komplett'!AA701),"-",'Nomenklatur komplett'!AA701)</f>
        <v>2</v>
      </c>
      <c r="G701" s="190">
        <f>IF(ISBLANK('Nomenklatur komplett'!AB701),"-",'Nomenklatur komplett'!AB701)</f>
        <v>0</v>
      </c>
      <c r="H701" s="190">
        <f>IF(ISBLANK('Nomenklatur komplett'!AC701),"-",'Nomenklatur komplett'!AC701)</f>
        <v>0</v>
      </c>
    </row>
    <row r="702" spans="1:8" x14ac:dyDescent="0.2">
      <c r="A702" s="161">
        <f>IF(ISBLANK('Nomenklatur komplett'!V702),"-",'Nomenklatur komplett'!V702)</f>
        <v>26760000</v>
      </c>
      <c r="B702" s="188" t="str">
        <f>IF(ISBLANK('Nomenklatur komplett'!W702),"-",'Nomenklatur komplett'!W702)</f>
        <v>Steinwerker/in EFZ</v>
      </c>
      <c r="C702" s="189">
        <f>IF(ISBLANK('Nomenklatur komplett'!X702),"-",'Nomenklatur komplett'!X702)</f>
        <v>14</v>
      </c>
      <c r="D702" s="189">
        <f>IF(ISBLANK('Nomenklatur komplett'!Y702),"-",'Nomenklatur komplett'!Y702)</f>
        <v>65</v>
      </c>
      <c r="E702" s="189">
        <f>IF(ISBLANK('Nomenklatur komplett'!Z702),"-",'Nomenklatur komplett'!Z702)</f>
        <v>1</v>
      </c>
      <c r="F702" s="189">
        <f>IF(ISBLANK('Nomenklatur komplett'!AA702),"-",'Nomenklatur komplett'!AA702)</f>
        <v>3</v>
      </c>
      <c r="G702" s="190">
        <f>IF(ISBLANK('Nomenklatur komplett'!AB702),"-",'Nomenklatur komplett'!AB702)</f>
        <v>0</v>
      </c>
      <c r="H702" s="190">
        <f>IF(ISBLANK('Nomenklatur komplett'!AC702),"-",'Nomenklatur komplett'!AC702)</f>
        <v>0</v>
      </c>
    </row>
    <row r="703" spans="1:8" x14ac:dyDescent="0.2">
      <c r="A703" s="161">
        <f>IF(ISBLANK('Nomenklatur komplett'!V703),"-",'Nomenklatur komplett'!V703)</f>
        <v>29911000</v>
      </c>
      <c r="B703" s="188" t="str">
        <f>IF(ISBLANK('Nomenklatur komplett'!W703),"-",'Nomenklatur komplett'!W703)</f>
        <v>Storenmontagepraktiker/in EBA</v>
      </c>
      <c r="C703" s="189">
        <f>IF(ISBLANK('Nomenklatur komplett'!X703),"-",'Nomenklatur komplett'!X703)</f>
        <v>14</v>
      </c>
      <c r="D703" s="189">
        <f>IF(ISBLANK('Nomenklatur komplett'!Y703),"-",'Nomenklatur komplett'!Y703)</f>
        <v>65</v>
      </c>
      <c r="E703" s="189">
        <f>IF(ISBLANK('Nomenklatur komplett'!Z703),"-",'Nomenklatur komplett'!Z703)</f>
        <v>1</v>
      </c>
      <c r="F703" s="189">
        <f>IF(ISBLANK('Nomenklatur komplett'!AA703),"-",'Nomenklatur komplett'!AA703)</f>
        <v>2</v>
      </c>
      <c r="G703" s="190">
        <f>IF(ISBLANK('Nomenklatur komplett'!AB703),"-",'Nomenklatur komplett'!AB703)</f>
        <v>0</v>
      </c>
      <c r="H703" s="190">
        <f>IF(ISBLANK('Nomenklatur komplett'!AC703),"-",'Nomenklatur komplett'!AC703)</f>
        <v>0</v>
      </c>
    </row>
    <row r="704" spans="1:8" x14ac:dyDescent="0.2">
      <c r="A704" s="161">
        <f>IF(ISBLANK('Nomenklatur komplett'!V704),"-",'Nomenklatur komplett'!V704)</f>
        <v>29910000</v>
      </c>
      <c r="B704" s="188" t="str">
        <f>IF(ISBLANK('Nomenklatur komplett'!W704),"-",'Nomenklatur komplett'!W704)</f>
        <v>Storenmonteur/in EFZ</v>
      </c>
      <c r="C704" s="189">
        <f>IF(ISBLANK('Nomenklatur komplett'!X704),"-",'Nomenklatur komplett'!X704)</f>
        <v>14</v>
      </c>
      <c r="D704" s="189">
        <f>IF(ISBLANK('Nomenklatur komplett'!Y704),"-",'Nomenklatur komplett'!Y704)</f>
        <v>65</v>
      </c>
      <c r="E704" s="189">
        <f>IF(ISBLANK('Nomenklatur komplett'!Z704),"-",'Nomenklatur komplett'!Z704)</f>
        <v>1</v>
      </c>
      <c r="F704" s="189">
        <f>IF(ISBLANK('Nomenklatur komplett'!AA704),"-",'Nomenklatur komplett'!AA704)</f>
        <v>3</v>
      </c>
      <c r="G704" s="190">
        <f>IF(ISBLANK('Nomenklatur komplett'!AB704),"-",'Nomenklatur komplett'!AB704)</f>
        <v>0</v>
      </c>
      <c r="H704" s="190">
        <f>IF(ISBLANK('Nomenklatur komplett'!AC704),"-",'Nomenklatur komplett'!AC704)</f>
        <v>0</v>
      </c>
    </row>
    <row r="705" spans="1:8" x14ac:dyDescent="0.2">
      <c r="A705" s="161">
        <f>IF(ISBLANK('Nomenklatur komplett'!V705),"-",'Nomenklatur komplett'!V705)</f>
        <v>33810000</v>
      </c>
      <c r="B705" s="188" t="str">
        <f>IF(ISBLANK('Nomenklatur komplett'!W705),"-",'Nomenklatur komplett'!W705)</f>
        <v>Strassenbauer/in EFZ</v>
      </c>
      <c r="C705" s="189">
        <f>IF(ISBLANK('Nomenklatur komplett'!X705),"-",'Nomenklatur komplett'!X705)</f>
        <v>14</v>
      </c>
      <c r="D705" s="189">
        <f>IF(ISBLANK('Nomenklatur komplett'!Y705),"-",'Nomenklatur komplett'!Y705)</f>
        <v>65</v>
      </c>
      <c r="E705" s="189">
        <f>IF(ISBLANK('Nomenklatur komplett'!Z705),"-",'Nomenklatur komplett'!Z705)</f>
        <v>1</v>
      </c>
      <c r="F705" s="189">
        <f>IF(ISBLANK('Nomenklatur komplett'!AA705),"-",'Nomenklatur komplett'!AA705)</f>
        <v>3</v>
      </c>
      <c r="G705" s="190">
        <f>IF(ISBLANK('Nomenklatur komplett'!AB705),"-",'Nomenklatur komplett'!AB705)</f>
        <v>0</v>
      </c>
      <c r="H705" s="190">
        <f>IF(ISBLANK('Nomenklatur komplett'!AC705),"-",'Nomenklatur komplett'!AC705)</f>
        <v>0</v>
      </c>
    </row>
    <row r="706" spans="1:8" x14ac:dyDescent="0.2">
      <c r="A706" s="161">
        <f>IF(ISBLANK('Nomenklatur komplett'!V706),"-",'Nomenklatur komplett'!V706)</f>
        <v>33880000</v>
      </c>
      <c r="B706" s="188" t="str">
        <f>IF(ISBLANK('Nomenklatur komplett'!W706),"-",'Nomenklatur komplett'!W706)</f>
        <v>Strassenbaupraktiker/in EBA</v>
      </c>
      <c r="C706" s="189">
        <f>IF(ISBLANK('Nomenklatur komplett'!X706),"-",'Nomenklatur komplett'!X706)</f>
        <v>14</v>
      </c>
      <c r="D706" s="189">
        <f>IF(ISBLANK('Nomenklatur komplett'!Y706),"-",'Nomenklatur komplett'!Y706)</f>
        <v>65</v>
      </c>
      <c r="E706" s="189">
        <f>IF(ISBLANK('Nomenklatur komplett'!Z706),"-",'Nomenklatur komplett'!Z706)</f>
        <v>1</v>
      </c>
      <c r="F706" s="189">
        <f>IF(ISBLANK('Nomenklatur komplett'!AA706),"-",'Nomenklatur komplett'!AA706)</f>
        <v>2</v>
      </c>
      <c r="G706" s="190">
        <f>IF(ISBLANK('Nomenklatur komplett'!AB706),"-",'Nomenklatur komplett'!AB706)</f>
        <v>0</v>
      </c>
      <c r="H706" s="190">
        <f>IF(ISBLANK('Nomenklatur komplett'!AC706),"-",'Nomenklatur komplett'!AC706)</f>
        <v>0</v>
      </c>
    </row>
    <row r="707" spans="1:8" x14ac:dyDescent="0.2">
      <c r="A707" s="161">
        <f>IF(ISBLANK('Nomenklatur komplett'!V707),"-",'Nomenklatur komplett'!V707)</f>
        <v>40500000</v>
      </c>
      <c r="B707" s="188" t="str">
        <f>IF(ISBLANK('Nomenklatur komplett'!W707),"-",'Nomenklatur komplett'!W707)</f>
        <v>Strassentransportfachmann/-frau EFZ</v>
      </c>
      <c r="C707" s="189">
        <f>IF(ISBLANK('Nomenklatur komplett'!X707),"-",'Nomenklatur komplett'!X707)</f>
        <v>14</v>
      </c>
      <c r="D707" s="189">
        <f>IF(ISBLANK('Nomenklatur komplett'!Y707),"-",'Nomenklatur komplett'!Y707)</f>
        <v>65</v>
      </c>
      <c r="E707" s="189">
        <f>IF(ISBLANK('Nomenklatur komplett'!Z707),"-",'Nomenklatur komplett'!Z707)</f>
        <v>1</v>
      </c>
      <c r="F707" s="189">
        <f>IF(ISBLANK('Nomenklatur komplett'!AA707),"-",'Nomenklatur komplett'!AA707)</f>
        <v>3</v>
      </c>
      <c r="G707" s="190">
        <f>IF(ISBLANK('Nomenklatur komplett'!AB707),"-",'Nomenklatur komplett'!AB707)</f>
        <v>0</v>
      </c>
      <c r="H707" s="190">
        <f>IF(ISBLANK('Nomenklatur komplett'!AC707),"-",'Nomenklatur komplett'!AC707)</f>
        <v>0</v>
      </c>
    </row>
    <row r="708" spans="1:8" x14ac:dyDescent="0.2">
      <c r="A708" s="161">
        <f>IF(ISBLANK('Nomenklatur komplett'!V708),"-",'Nomenklatur komplett'!V708)</f>
        <v>40550000</v>
      </c>
      <c r="B708" s="188" t="str">
        <f>IF(ISBLANK('Nomenklatur komplett'!W708),"-",'Nomenklatur komplett'!W708)</f>
        <v>Strassentransportpraktiker/in EBA</v>
      </c>
      <c r="C708" s="189">
        <f>IF(ISBLANK('Nomenklatur komplett'!X708),"-",'Nomenklatur komplett'!X708)</f>
        <v>14</v>
      </c>
      <c r="D708" s="189">
        <f>IF(ISBLANK('Nomenklatur komplett'!Y708),"-",'Nomenklatur komplett'!Y708)</f>
        <v>65</v>
      </c>
      <c r="E708" s="189">
        <f>IF(ISBLANK('Nomenklatur komplett'!Z708),"-",'Nomenklatur komplett'!Z708)</f>
        <v>1</v>
      </c>
      <c r="F708" s="189">
        <f>IF(ISBLANK('Nomenklatur komplett'!AA708),"-",'Nomenklatur komplett'!AA708)</f>
        <v>2</v>
      </c>
      <c r="G708" s="190">
        <f>IF(ISBLANK('Nomenklatur komplett'!AB708),"-",'Nomenklatur komplett'!AB708)</f>
        <v>0</v>
      </c>
      <c r="H708" s="190">
        <f>IF(ISBLANK('Nomenklatur komplett'!AC708),"-",'Nomenklatur komplett'!AC708)</f>
        <v>0</v>
      </c>
    </row>
    <row r="709" spans="1:8" x14ac:dyDescent="0.2">
      <c r="A709" s="161">
        <f>IF(ISBLANK('Nomenklatur komplett'!V709),"-",'Nomenklatur komplett'!V709)</f>
        <v>42370000</v>
      </c>
      <c r="B709" s="188" t="str">
        <f>IF(ISBLANK('Nomenklatur komplett'!W709),"-",'Nomenklatur komplett'!W709)</f>
        <v>Systemgastronomiefachmann/-frau EFZ</v>
      </c>
      <c r="C709" s="189">
        <f>IF(ISBLANK('Nomenklatur komplett'!X709),"-",'Nomenklatur komplett'!X709)</f>
        <v>14</v>
      </c>
      <c r="D709" s="189">
        <f>IF(ISBLANK('Nomenklatur komplett'!Y709),"-",'Nomenklatur komplett'!Y709)</f>
        <v>65</v>
      </c>
      <c r="E709" s="189">
        <f>IF(ISBLANK('Nomenklatur komplett'!Z709),"-",'Nomenklatur komplett'!Z709)</f>
        <v>1</v>
      </c>
      <c r="F709" s="189">
        <f>IF(ISBLANK('Nomenklatur komplett'!AA709),"-",'Nomenklatur komplett'!AA709)</f>
        <v>3</v>
      </c>
      <c r="G709" s="190">
        <f>IF(ISBLANK('Nomenklatur komplett'!AB709),"-",'Nomenklatur komplett'!AB709)</f>
        <v>0</v>
      </c>
      <c r="H709" s="190">
        <f>IF(ISBLANK('Nomenklatur komplett'!AC709),"-",'Nomenklatur komplett'!AC709)</f>
        <v>0</v>
      </c>
    </row>
    <row r="710" spans="1:8" x14ac:dyDescent="0.2">
      <c r="A710" s="161">
        <f>IF(ISBLANK('Nomenklatur komplett'!V710),"-",'Nomenklatur komplett'!V710)</f>
        <v>19210000</v>
      </c>
      <c r="B710" s="188" t="str">
        <f>IF(ISBLANK('Nomenklatur komplett'!W710),"-",'Nomenklatur komplett'!W710)</f>
        <v>Säger/in Holzindustrie EFZ</v>
      </c>
      <c r="C710" s="189">
        <f>IF(ISBLANK('Nomenklatur komplett'!X710),"-",'Nomenklatur komplett'!X710)</f>
        <v>14</v>
      </c>
      <c r="D710" s="189">
        <f>IF(ISBLANK('Nomenklatur komplett'!Y710),"-",'Nomenklatur komplett'!Y710)</f>
        <v>65</v>
      </c>
      <c r="E710" s="189">
        <f>IF(ISBLANK('Nomenklatur komplett'!Z710),"-",'Nomenklatur komplett'!Z710)</f>
        <v>1</v>
      </c>
      <c r="F710" s="189">
        <f>IF(ISBLANK('Nomenklatur komplett'!AA710),"-",'Nomenklatur komplett'!AA710)</f>
        <v>3</v>
      </c>
      <c r="G710" s="190">
        <f>IF(ISBLANK('Nomenklatur komplett'!AB710),"-",'Nomenklatur komplett'!AB710)</f>
        <v>0</v>
      </c>
      <c r="H710" s="190">
        <f>IF(ISBLANK('Nomenklatur komplett'!AC710),"-",'Nomenklatur komplett'!AC710)</f>
        <v>0</v>
      </c>
    </row>
    <row r="711" spans="1:8" x14ac:dyDescent="0.2">
      <c r="A711" s="161">
        <f>IF(ISBLANK('Nomenklatur komplett'!V711),"-",'Nomenklatur komplett'!V711)</f>
        <v>50901600</v>
      </c>
      <c r="B711" s="188" t="str">
        <f>IF(ISBLANK('Nomenklatur komplett'!W711),"-",'Nomenklatur komplett'!W711)</f>
        <v>Sägeschmied/in</v>
      </c>
      <c r="C711" s="189">
        <f>IF(ISBLANK('Nomenklatur komplett'!X711),"-",'Nomenklatur komplett'!X711)</f>
        <v>14</v>
      </c>
      <c r="D711" s="189">
        <f>IF(ISBLANK('Nomenklatur komplett'!Y711),"-",'Nomenklatur komplett'!Y711)</f>
        <v>65</v>
      </c>
      <c r="E711" s="189">
        <f>IF(ISBLANK('Nomenklatur komplett'!Z711),"-",'Nomenklatur komplett'!Z711)</f>
        <v>1</v>
      </c>
      <c r="F711" s="189">
        <f>IF(ISBLANK('Nomenklatur komplett'!AA711),"-",'Nomenklatur komplett'!AA711)</f>
        <v>4</v>
      </c>
      <c r="G711" s="190">
        <f>IF(ISBLANK('Nomenklatur komplett'!AB711),"-",'Nomenklatur komplett'!AB711)</f>
        <v>0</v>
      </c>
      <c r="H711" s="190">
        <f>IF(ISBLANK('Nomenklatur komplett'!AC711),"-",'Nomenklatur komplett'!AC711)</f>
        <v>99</v>
      </c>
    </row>
    <row r="712" spans="1:8" x14ac:dyDescent="0.2">
      <c r="A712" s="161">
        <f>IF(ISBLANK('Nomenklatur komplett'!V712),"-",'Nomenklatur komplett'!V712)</f>
        <v>29930000</v>
      </c>
      <c r="B712" s="188" t="str">
        <f>IF(ISBLANK('Nomenklatur komplett'!W712),"-",'Nomenklatur komplett'!W712)</f>
        <v>Telematiker/in EFZ</v>
      </c>
      <c r="C712" s="189">
        <f>IF(ISBLANK('Nomenklatur komplett'!X712),"-",'Nomenklatur komplett'!X712)</f>
        <v>14</v>
      </c>
      <c r="D712" s="189">
        <f>IF(ISBLANK('Nomenklatur komplett'!Y712),"-",'Nomenklatur komplett'!Y712)</f>
        <v>65</v>
      </c>
      <c r="E712" s="189">
        <f>IF(ISBLANK('Nomenklatur komplett'!Z712),"-",'Nomenklatur komplett'!Z712)</f>
        <v>1</v>
      </c>
      <c r="F712" s="189">
        <f>IF(ISBLANK('Nomenklatur komplett'!AA712),"-",'Nomenklatur komplett'!AA712)</f>
        <v>4</v>
      </c>
      <c r="G712" s="190">
        <f>IF(ISBLANK('Nomenklatur komplett'!AB712),"-",'Nomenklatur komplett'!AB712)</f>
        <v>0</v>
      </c>
      <c r="H712" s="190">
        <f>IF(ISBLANK('Nomenklatur komplett'!AC712),"-",'Nomenklatur komplett'!AC712)</f>
        <v>0</v>
      </c>
    </row>
    <row r="713" spans="1:8" x14ac:dyDescent="0.2">
      <c r="A713" s="161">
        <f>IF(ISBLANK('Nomenklatur komplett'!V713),"-",'Nomenklatur komplett'!V713)</f>
        <v>43110000</v>
      </c>
      <c r="B713" s="188" t="str">
        <f>IF(ISBLANK('Nomenklatur komplett'!W713),"-",'Nomenklatur komplett'!W713)</f>
        <v>Textilpfleger/in EFZ</v>
      </c>
      <c r="C713" s="189">
        <f>IF(ISBLANK('Nomenklatur komplett'!X713),"-",'Nomenklatur komplett'!X713)</f>
        <v>14</v>
      </c>
      <c r="D713" s="189">
        <f>IF(ISBLANK('Nomenklatur komplett'!Y713),"-",'Nomenklatur komplett'!Y713)</f>
        <v>65</v>
      </c>
      <c r="E713" s="189">
        <f>IF(ISBLANK('Nomenklatur komplett'!Z713),"-",'Nomenklatur komplett'!Z713)</f>
        <v>1</v>
      </c>
      <c r="F713" s="189">
        <f>IF(ISBLANK('Nomenklatur komplett'!AA713),"-",'Nomenklatur komplett'!AA713)</f>
        <v>3</v>
      </c>
      <c r="G713" s="190">
        <f>IF(ISBLANK('Nomenklatur komplett'!AB713),"-",'Nomenklatur komplett'!AB713)</f>
        <v>0</v>
      </c>
      <c r="H713" s="190">
        <f>IF(ISBLANK('Nomenklatur komplett'!AC713),"-",'Nomenklatur komplett'!AC713)</f>
        <v>0</v>
      </c>
    </row>
    <row r="714" spans="1:8" x14ac:dyDescent="0.2">
      <c r="A714" s="161">
        <f>IF(ISBLANK('Nomenklatur komplett'!V714),"-",'Nomenklatur komplett'!V714)</f>
        <v>43200000</v>
      </c>
      <c r="B714" s="188" t="str">
        <f>IF(ISBLANK('Nomenklatur komplett'!W714),"-",'Nomenklatur komplett'!W714)</f>
        <v>Textilpraktiker/in EBA</v>
      </c>
      <c r="C714" s="189">
        <f>IF(ISBLANK('Nomenklatur komplett'!X714),"-",'Nomenklatur komplett'!X714)</f>
        <v>14</v>
      </c>
      <c r="D714" s="189">
        <f>IF(ISBLANK('Nomenklatur komplett'!Y714),"-",'Nomenklatur komplett'!Y714)</f>
        <v>65</v>
      </c>
      <c r="E714" s="189">
        <f>IF(ISBLANK('Nomenklatur komplett'!Z714),"-",'Nomenklatur komplett'!Z714)</f>
        <v>1</v>
      </c>
      <c r="F714" s="189">
        <f>IF(ISBLANK('Nomenklatur komplett'!AA714),"-",'Nomenklatur komplett'!AA714)</f>
        <v>2</v>
      </c>
      <c r="G714" s="190">
        <f>IF(ISBLANK('Nomenklatur komplett'!AB714),"-",'Nomenklatur komplett'!AB714)</f>
        <v>0</v>
      </c>
      <c r="H714" s="190">
        <f>IF(ISBLANK('Nomenklatur komplett'!AC714),"-",'Nomenklatur komplett'!AC714)</f>
        <v>0</v>
      </c>
    </row>
    <row r="715" spans="1:8" x14ac:dyDescent="0.2">
      <c r="A715" s="161">
        <f>IF(ISBLANK('Nomenklatur komplett'!V715),"-",'Nomenklatur komplett'!V715)</f>
        <v>17310005</v>
      </c>
      <c r="B715" s="188" t="str">
        <f>IF(ISBLANK('Nomenklatur komplett'!W715),"-",'Nomenklatur komplett'!W715)</f>
        <v>Textiltechnologe/-technologin EFZ - Design</v>
      </c>
      <c r="C715" s="189">
        <f>IF(ISBLANK('Nomenklatur komplett'!X715),"-",'Nomenklatur komplett'!X715)</f>
        <v>14</v>
      </c>
      <c r="D715" s="189">
        <f>IF(ISBLANK('Nomenklatur komplett'!Y715),"-",'Nomenklatur komplett'!Y715)</f>
        <v>65</v>
      </c>
      <c r="E715" s="189">
        <f>IF(ISBLANK('Nomenklatur komplett'!Z715),"-",'Nomenklatur komplett'!Z715)</f>
        <v>1</v>
      </c>
      <c r="F715" s="189">
        <f>IF(ISBLANK('Nomenklatur komplett'!AA715),"-",'Nomenklatur komplett'!AA715)</f>
        <v>4</v>
      </c>
      <c r="G715" s="190">
        <f>IF(ISBLANK('Nomenklatur komplett'!AB715),"-",'Nomenklatur komplett'!AB715)</f>
        <v>0</v>
      </c>
      <c r="H715" s="190">
        <f>IF(ISBLANK('Nomenklatur komplett'!AC715),"-",'Nomenklatur komplett'!AC715)</f>
        <v>0</v>
      </c>
    </row>
    <row r="716" spans="1:8" x14ac:dyDescent="0.2">
      <c r="A716" s="161">
        <f>IF(ISBLANK('Nomenklatur komplett'!V716),"-",'Nomenklatur komplett'!V716)</f>
        <v>17310001</v>
      </c>
      <c r="B716" s="188" t="str">
        <f>IF(ISBLANK('Nomenklatur komplett'!W716),"-",'Nomenklatur komplett'!W716)</f>
        <v>Textiltechnologe/-technologin EFZ - Herstellung (bisher Verarbeitung)</v>
      </c>
      <c r="C716" s="189">
        <f>IF(ISBLANK('Nomenklatur komplett'!X716),"-",'Nomenklatur komplett'!X716)</f>
        <v>14</v>
      </c>
      <c r="D716" s="189">
        <f>IF(ISBLANK('Nomenklatur komplett'!Y716),"-",'Nomenklatur komplett'!Y716)</f>
        <v>65</v>
      </c>
      <c r="E716" s="189">
        <f>IF(ISBLANK('Nomenklatur komplett'!Z716),"-",'Nomenklatur komplett'!Z716)</f>
        <v>1</v>
      </c>
      <c r="F716" s="189">
        <f>IF(ISBLANK('Nomenklatur komplett'!AA716),"-",'Nomenklatur komplett'!AA716)</f>
        <v>3</v>
      </c>
      <c r="G716" s="190">
        <f>IF(ISBLANK('Nomenklatur komplett'!AB716),"-",'Nomenklatur komplett'!AB716)</f>
        <v>0</v>
      </c>
      <c r="H716" s="190">
        <f>IF(ISBLANK('Nomenklatur komplett'!AC716),"-",'Nomenklatur komplett'!AC716)</f>
        <v>0</v>
      </c>
    </row>
    <row r="717" spans="1:8" x14ac:dyDescent="0.2">
      <c r="A717" s="161">
        <f>IF(ISBLANK('Nomenklatur komplett'!V717),"-",'Nomenklatur komplett'!V717)</f>
        <v>17310004</v>
      </c>
      <c r="B717" s="188" t="str">
        <f>IF(ISBLANK('Nomenklatur komplett'!W717),"-",'Nomenklatur komplett'!W717)</f>
        <v>Textiltechnologe/-technologin EFZ - Mechatronik</v>
      </c>
      <c r="C717" s="189">
        <f>IF(ISBLANK('Nomenklatur komplett'!X717),"-",'Nomenklatur komplett'!X717)</f>
        <v>14</v>
      </c>
      <c r="D717" s="189">
        <f>IF(ISBLANK('Nomenklatur komplett'!Y717),"-",'Nomenklatur komplett'!Y717)</f>
        <v>65</v>
      </c>
      <c r="E717" s="189">
        <f>IF(ISBLANK('Nomenklatur komplett'!Z717),"-",'Nomenklatur komplett'!Z717)</f>
        <v>1</v>
      </c>
      <c r="F717" s="189">
        <f>IF(ISBLANK('Nomenklatur komplett'!AA717),"-",'Nomenklatur komplett'!AA717)</f>
        <v>3</v>
      </c>
      <c r="G717" s="190">
        <f>IF(ISBLANK('Nomenklatur komplett'!AB717),"-",'Nomenklatur komplett'!AB717)</f>
        <v>0</v>
      </c>
      <c r="H717" s="190">
        <f>IF(ISBLANK('Nomenklatur komplett'!AC717),"-",'Nomenklatur komplett'!AC717)</f>
        <v>0</v>
      </c>
    </row>
    <row r="718" spans="1:8" x14ac:dyDescent="0.2">
      <c r="A718" s="161">
        <f>IF(ISBLANK('Nomenklatur komplett'!V718),"-",'Nomenklatur komplett'!V718)</f>
        <v>17310099</v>
      </c>
      <c r="B718" s="188" t="str">
        <f>IF(ISBLANK('Nomenklatur komplett'!W718),"-",'Nomenklatur komplett'!W718)</f>
        <v>Textiltechnologe/-technologin EFZ - Ohne nähere Angaben</v>
      </c>
      <c r="C718" s="189">
        <f>IF(ISBLANK('Nomenklatur komplett'!X718),"-",'Nomenklatur komplett'!X718)</f>
        <v>14</v>
      </c>
      <c r="D718" s="189">
        <f>IF(ISBLANK('Nomenklatur komplett'!Y718),"-",'Nomenklatur komplett'!Y718)</f>
        <v>65</v>
      </c>
      <c r="E718" s="189">
        <f>IF(ISBLANK('Nomenklatur komplett'!Z718),"-",'Nomenklatur komplett'!Z718)</f>
        <v>1</v>
      </c>
      <c r="F718" s="189">
        <f>IF(ISBLANK('Nomenklatur komplett'!AA718),"-",'Nomenklatur komplett'!AA718)</f>
        <v>3</v>
      </c>
      <c r="G718" s="190">
        <f>IF(ISBLANK('Nomenklatur komplett'!AB718),"-",'Nomenklatur komplett'!AB718)</f>
        <v>0</v>
      </c>
      <c r="H718" s="190">
        <f>IF(ISBLANK('Nomenklatur komplett'!AC718),"-",'Nomenklatur komplett'!AC718)</f>
        <v>0</v>
      </c>
    </row>
    <row r="719" spans="1:8" x14ac:dyDescent="0.2">
      <c r="A719" s="161">
        <f>IF(ISBLANK('Nomenklatur komplett'!V719),"-",'Nomenklatur komplett'!V719)</f>
        <v>17310003</v>
      </c>
      <c r="B719" s="188" t="str">
        <f>IF(ISBLANK('Nomenklatur komplett'!W719),"-",'Nomenklatur komplett'!W719)</f>
        <v>Textiltechnologe/-technologin EFZ - Seil- und Hebetechnik</v>
      </c>
      <c r="C719" s="189">
        <f>IF(ISBLANK('Nomenklatur komplett'!X719),"-",'Nomenklatur komplett'!X719)</f>
        <v>14</v>
      </c>
      <c r="D719" s="189">
        <f>IF(ISBLANK('Nomenklatur komplett'!Y719),"-",'Nomenklatur komplett'!Y719)</f>
        <v>65</v>
      </c>
      <c r="E719" s="189">
        <f>IF(ISBLANK('Nomenklatur komplett'!Z719),"-",'Nomenklatur komplett'!Z719)</f>
        <v>1</v>
      </c>
      <c r="F719" s="189">
        <f>IF(ISBLANK('Nomenklatur komplett'!AA719),"-",'Nomenklatur komplett'!AA719)</f>
        <v>3</v>
      </c>
      <c r="G719" s="190">
        <f>IF(ISBLANK('Nomenklatur komplett'!AB719),"-",'Nomenklatur komplett'!AB719)</f>
        <v>0</v>
      </c>
      <c r="H719" s="190">
        <f>IF(ISBLANK('Nomenklatur komplett'!AC719),"-",'Nomenklatur komplett'!AC719)</f>
        <v>0</v>
      </c>
    </row>
    <row r="720" spans="1:8" x14ac:dyDescent="0.2">
      <c r="A720" s="161">
        <f>IF(ISBLANK('Nomenklatur komplett'!V720),"-",'Nomenklatur komplett'!V720)</f>
        <v>17310002</v>
      </c>
      <c r="B720" s="188" t="str">
        <f>IF(ISBLANK('Nomenklatur komplett'!W720),"-",'Nomenklatur komplett'!W720)</f>
        <v>Textiltechnologe/-technologin EFZ - Veredlung</v>
      </c>
      <c r="C720" s="189">
        <f>IF(ISBLANK('Nomenklatur komplett'!X720),"-",'Nomenklatur komplett'!X720)</f>
        <v>14</v>
      </c>
      <c r="D720" s="189">
        <f>IF(ISBLANK('Nomenklatur komplett'!Y720),"-",'Nomenklatur komplett'!Y720)</f>
        <v>65</v>
      </c>
      <c r="E720" s="189">
        <f>IF(ISBLANK('Nomenklatur komplett'!Z720),"-",'Nomenklatur komplett'!Z720)</f>
        <v>1</v>
      </c>
      <c r="F720" s="189">
        <f>IF(ISBLANK('Nomenklatur komplett'!AA720),"-",'Nomenklatur komplett'!AA720)</f>
        <v>3</v>
      </c>
      <c r="G720" s="190">
        <f>IF(ISBLANK('Nomenklatur komplett'!AB720),"-",'Nomenklatur komplett'!AB720)</f>
        <v>0</v>
      </c>
      <c r="H720" s="190">
        <f>IF(ISBLANK('Nomenklatur komplett'!AC720),"-",'Nomenklatur komplett'!AC720)</f>
        <v>0</v>
      </c>
    </row>
    <row r="721" spans="1:8" x14ac:dyDescent="0.2">
      <c r="A721" s="161">
        <f>IF(ISBLANK('Nomenklatur komplett'!V721),"-",'Nomenklatur komplett'!V721)</f>
        <v>34250000</v>
      </c>
      <c r="B721" s="188" t="str">
        <f>IF(ISBLANK('Nomenklatur komplett'!W721),"-",'Nomenklatur komplett'!W721)</f>
        <v>Theatermaler/in</v>
      </c>
      <c r="C721" s="189">
        <f>IF(ISBLANK('Nomenklatur komplett'!X721),"-",'Nomenklatur komplett'!X721)</f>
        <v>14</v>
      </c>
      <c r="D721" s="189">
        <f>IF(ISBLANK('Nomenklatur komplett'!Y721),"-",'Nomenklatur komplett'!Y721)</f>
        <v>65</v>
      </c>
      <c r="E721" s="189">
        <f>IF(ISBLANK('Nomenklatur komplett'!Z721),"-",'Nomenklatur komplett'!Z721)</f>
        <v>1</v>
      </c>
      <c r="F721" s="189">
        <f>IF(ISBLANK('Nomenklatur komplett'!AA721),"-",'Nomenklatur komplett'!AA721)</f>
        <v>4</v>
      </c>
      <c r="G721" s="190">
        <f>IF(ISBLANK('Nomenklatur komplett'!AB721),"-",'Nomenklatur komplett'!AB721)</f>
        <v>0</v>
      </c>
      <c r="H721" s="190">
        <f>IF(ISBLANK('Nomenklatur komplett'!AC721),"-",'Nomenklatur komplett'!AC721)</f>
        <v>0</v>
      </c>
    </row>
    <row r="722" spans="1:8" x14ac:dyDescent="0.2">
      <c r="A722" s="161">
        <f>IF(ISBLANK('Nomenklatur komplett'!V722),"-",'Nomenklatur komplett'!V722)</f>
        <v>34260000</v>
      </c>
      <c r="B722" s="188" t="str">
        <f>IF(ISBLANK('Nomenklatur komplett'!W722),"-",'Nomenklatur komplett'!W722)</f>
        <v>Theatermaler/in EFZ</v>
      </c>
      <c r="C722" s="189">
        <f>IF(ISBLANK('Nomenklatur komplett'!X722),"-",'Nomenklatur komplett'!X722)</f>
        <v>14</v>
      </c>
      <c r="D722" s="189">
        <f>IF(ISBLANK('Nomenklatur komplett'!Y722),"-",'Nomenklatur komplett'!Y722)</f>
        <v>65</v>
      </c>
      <c r="E722" s="189">
        <f>IF(ISBLANK('Nomenklatur komplett'!Z722),"-",'Nomenklatur komplett'!Z722)</f>
        <v>1</v>
      </c>
      <c r="F722" s="189">
        <f>IF(ISBLANK('Nomenklatur komplett'!AA722),"-",'Nomenklatur komplett'!AA722)</f>
        <v>4</v>
      </c>
      <c r="G722" s="190">
        <f>IF(ISBLANK('Nomenklatur komplett'!AB722),"-",'Nomenklatur komplett'!AB722)</f>
        <v>0</v>
      </c>
      <c r="H722" s="190">
        <f>IF(ISBLANK('Nomenklatur komplett'!AC722),"-",'Nomenklatur komplett'!AC722)</f>
        <v>0</v>
      </c>
    </row>
    <row r="723" spans="1:8" x14ac:dyDescent="0.2">
      <c r="A723" s="161">
        <f>IF(ISBLANK('Nomenklatur komplett'!V723),"-",'Nomenklatur komplett'!V723)</f>
        <v>47160000</v>
      </c>
      <c r="B723" s="188" t="str">
        <f>IF(ISBLANK('Nomenklatur komplett'!W723),"-",'Nomenklatur komplett'!W723)</f>
        <v>Tiermedizinische/r Praxisassistent/in EFZ</v>
      </c>
      <c r="C723" s="189">
        <f>IF(ISBLANK('Nomenklatur komplett'!X723),"-",'Nomenklatur komplett'!X723)</f>
        <v>14</v>
      </c>
      <c r="D723" s="189">
        <f>IF(ISBLANK('Nomenklatur komplett'!Y723),"-",'Nomenklatur komplett'!Y723)</f>
        <v>65</v>
      </c>
      <c r="E723" s="189">
        <f>IF(ISBLANK('Nomenklatur komplett'!Z723),"-",'Nomenklatur komplett'!Z723)</f>
        <v>1</v>
      </c>
      <c r="F723" s="189">
        <f>IF(ISBLANK('Nomenklatur komplett'!AA723),"-",'Nomenklatur komplett'!AA723)</f>
        <v>3</v>
      </c>
      <c r="G723" s="190">
        <f>IF(ISBLANK('Nomenklatur komplett'!AB723),"-",'Nomenklatur komplett'!AB723)</f>
        <v>0</v>
      </c>
      <c r="H723" s="190">
        <f>IF(ISBLANK('Nomenklatur komplett'!AC723),"-",'Nomenklatur komplett'!AC723)</f>
        <v>0</v>
      </c>
    </row>
    <row r="724" spans="1:8" x14ac:dyDescent="0.2">
      <c r="A724" s="161">
        <f>IF(ISBLANK('Nomenklatur komplett'!V724),"-",'Nomenklatur komplett'!V724)</f>
        <v>14160001</v>
      </c>
      <c r="B724" s="188" t="str">
        <f>IF(ISBLANK('Nomenklatur komplett'!W724),"-",'Nomenklatur komplett'!W724)</f>
        <v>Tierpfleger/in EFZ - Heimtiere</v>
      </c>
      <c r="C724" s="189">
        <f>IF(ISBLANK('Nomenklatur komplett'!X724),"-",'Nomenklatur komplett'!X724)</f>
        <v>14</v>
      </c>
      <c r="D724" s="189">
        <f>IF(ISBLANK('Nomenklatur komplett'!Y724),"-",'Nomenklatur komplett'!Y724)</f>
        <v>65</v>
      </c>
      <c r="E724" s="189">
        <f>IF(ISBLANK('Nomenklatur komplett'!Z724),"-",'Nomenklatur komplett'!Z724)</f>
        <v>1</v>
      </c>
      <c r="F724" s="189">
        <f>IF(ISBLANK('Nomenklatur komplett'!AA724),"-",'Nomenklatur komplett'!AA724)</f>
        <v>3</v>
      </c>
      <c r="G724" s="190">
        <f>IF(ISBLANK('Nomenklatur komplett'!AB724),"-",'Nomenklatur komplett'!AB724)</f>
        <v>0</v>
      </c>
      <c r="H724" s="190">
        <f>IF(ISBLANK('Nomenklatur komplett'!AC724),"-",'Nomenklatur komplett'!AC724)</f>
        <v>0</v>
      </c>
    </row>
    <row r="725" spans="1:8" x14ac:dyDescent="0.2">
      <c r="A725" s="161">
        <f>IF(ISBLANK('Nomenklatur komplett'!V725),"-",'Nomenklatur komplett'!V725)</f>
        <v>14160000</v>
      </c>
      <c r="B725" s="188" t="str">
        <f>IF(ISBLANK('Nomenklatur komplett'!W725),"-",'Nomenklatur komplett'!W725)</f>
        <v>Tierpfleger/in EFZ - Ohne nähere Angaben</v>
      </c>
      <c r="C725" s="189">
        <f>IF(ISBLANK('Nomenklatur komplett'!X725),"-",'Nomenklatur komplett'!X725)</f>
        <v>14</v>
      </c>
      <c r="D725" s="189">
        <f>IF(ISBLANK('Nomenklatur komplett'!Y725),"-",'Nomenklatur komplett'!Y725)</f>
        <v>65</v>
      </c>
      <c r="E725" s="189">
        <f>IF(ISBLANK('Nomenklatur komplett'!Z725),"-",'Nomenklatur komplett'!Z725)</f>
        <v>1</v>
      </c>
      <c r="F725" s="189">
        <f>IF(ISBLANK('Nomenklatur komplett'!AA725),"-",'Nomenklatur komplett'!AA725)</f>
        <v>3</v>
      </c>
      <c r="G725" s="190">
        <f>IF(ISBLANK('Nomenklatur komplett'!AB725),"-",'Nomenklatur komplett'!AB725)</f>
        <v>0</v>
      </c>
      <c r="H725" s="190">
        <f>IF(ISBLANK('Nomenklatur komplett'!AC725),"-",'Nomenklatur komplett'!AC725)</f>
        <v>0</v>
      </c>
    </row>
    <row r="726" spans="1:8" x14ac:dyDescent="0.2">
      <c r="A726" s="161">
        <f>IF(ISBLANK('Nomenklatur komplett'!V726),"-",'Nomenklatur komplett'!V726)</f>
        <v>14160002</v>
      </c>
      <c r="B726" s="188" t="str">
        <f>IF(ISBLANK('Nomenklatur komplett'!W726),"-",'Nomenklatur komplett'!W726)</f>
        <v>Tierpfleger/in EFZ - Versuchstiere</v>
      </c>
      <c r="C726" s="189">
        <f>IF(ISBLANK('Nomenklatur komplett'!X726),"-",'Nomenklatur komplett'!X726)</f>
        <v>14</v>
      </c>
      <c r="D726" s="189">
        <f>IF(ISBLANK('Nomenklatur komplett'!Y726),"-",'Nomenklatur komplett'!Y726)</f>
        <v>65</v>
      </c>
      <c r="E726" s="189">
        <f>IF(ISBLANK('Nomenklatur komplett'!Z726),"-",'Nomenklatur komplett'!Z726)</f>
        <v>1</v>
      </c>
      <c r="F726" s="189">
        <f>IF(ISBLANK('Nomenklatur komplett'!AA726),"-",'Nomenklatur komplett'!AA726)</f>
        <v>3</v>
      </c>
      <c r="G726" s="190">
        <f>IF(ISBLANK('Nomenklatur komplett'!AB726),"-",'Nomenklatur komplett'!AB726)</f>
        <v>0</v>
      </c>
      <c r="H726" s="190">
        <f>IF(ISBLANK('Nomenklatur komplett'!AC726),"-",'Nomenklatur komplett'!AC726)</f>
        <v>0</v>
      </c>
    </row>
    <row r="727" spans="1:8" x14ac:dyDescent="0.2">
      <c r="A727" s="161">
        <f>IF(ISBLANK('Nomenklatur komplett'!V727),"-",'Nomenklatur komplett'!V727)</f>
        <v>14160003</v>
      </c>
      <c r="B727" s="188" t="str">
        <f>IF(ISBLANK('Nomenklatur komplett'!W727),"-",'Nomenklatur komplett'!W727)</f>
        <v>Tierpfleger/in EFZ - Wildtiere</v>
      </c>
      <c r="C727" s="189">
        <f>IF(ISBLANK('Nomenklatur komplett'!X727),"-",'Nomenklatur komplett'!X727)</f>
        <v>14</v>
      </c>
      <c r="D727" s="189">
        <f>IF(ISBLANK('Nomenklatur komplett'!Y727),"-",'Nomenklatur komplett'!Y727)</f>
        <v>65</v>
      </c>
      <c r="E727" s="189">
        <f>IF(ISBLANK('Nomenklatur komplett'!Z727),"-",'Nomenklatur komplett'!Z727)</f>
        <v>1</v>
      </c>
      <c r="F727" s="189">
        <f>IF(ISBLANK('Nomenklatur komplett'!AA727),"-",'Nomenklatur komplett'!AA727)</f>
        <v>3</v>
      </c>
      <c r="G727" s="190">
        <f>IF(ISBLANK('Nomenklatur komplett'!AB727),"-",'Nomenklatur komplett'!AB727)</f>
        <v>0</v>
      </c>
      <c r="H727" s="190">
        <f>IF(ISBLANK('Nomenklatur komplett'!AC727),"-",'Nomenklatur komplett'!AC727)</f>
        <v>0</v>
      </c>
    </row>
    <row r="728" spans="1:8" x14ac:dyDescent="0.2">
      <c r="A728" s="161">
        <f>IF(ISBLANK('Nomenklatur komplett'!V728),"-",'Nomenklatur komplett'!V728)</f>
        <v>48650000</v>
      </c>
      <c r="B728" s="188" t="str">
        <f>IF(ISBLANK('Nomenklatur komplett'!W728),"-",'Nomenklatur komplett'!W728)</f>
        <v>Tänzer/in</v>
      </c>
      <c r="C728" s="189">
        <f>IF(ISBLANK('Nomenklatur komplett'!X728),"-",'Nomenklatur komplett'!X728)</f>
        <v>14</v>
      </c>
      <c r="D728" s="189">
        <f>IF(ISBLANK('Nomenklatur komplett'!Y728),"-",'Nomenklatur komplett'!Y728)</f>
        <v>65</v>
      </c>
      <c r="E728" s="189">
        <f>IF(ISBLANK('Nomenklatur komplett'!Z728),"-",'Nomenklatur komplett'!Z728)</f>
        <v>1</v>
      </c>
      <c r="F728" s="189">
        <f>IF(ISBLANK('Nomenklatur komplett'!AA728),"-",'Nomenklatur komplett'!AA728)</f>
        <v>4</v>
      </c>
      <c r="G728" s="190">
        <f>IF(ISBLANK('Nomenklatur komplett'!AB728),"-",'Nomenklatur komplett'!AB728)</f>
        <v>0</v>
      </c>
      <c r="H728" s="190">
        <f>IF(ISBLANK('Nomenklatur komplett'!AC728),"-",'Nomenklatur komplett'!AC728)</f>
        <v>99</v>
      </c>
    </row>
    <row r="729" spans="1:8" x14ac:dyDescent="0.2">
      <c r="A729" s="161">
        <f>IF(ISBLANK('Nomenklatur komplett'!V729),"-",'Nomenklatur komplett'!V729)</f>
        <v>31260000</v>
      </c>
      <c r="B729" s="188" t="str">
        <f>IF(ISBLANK('Nomenklatur komplett'!W729),"-",'Nomenklatur komplett'!W729)</f>
        <v>Uhrenarbeiter/in EBA</v>
      </c>
      <c r="C729" s="189">
        <f>IF(ISBLANK('Nomenklatur komplett'!X729),"-",'Nomenklatur komplett'!X729)</f>
        <v>14</v>
      </c>
      <c r="D729" s="189">
        <f>IF(ISBLANK('Nomenklatur komplett'!Y729),"-",'Nomenklatur komplett'!Y729)</f>
        <v>65</v>
      </c>
      <c r="E729" s="189">
        <f>IF(ISBLANK('Nomenklatur komplett'!Z729),"-",'Nomenklatur komplett'!Z729)</f>
        <v>1</v>
      </c>
      <c r="F729" s="189">
        <f>IF(ISBLANK('Nomenklatur komplett'!AA729),"-",'Nomenklatur komplett'!AA729)</f>
        <v>2</v>
      </c>
      <c r="G729" s="190">
        <f>IF(ISBLANK('Nomenklatur komplett'!AB729),"-",'Nomenklatur komplett'!AB729)</f>
        <v>0</v>
      </c>
      <c r="H729" s="190">
        <f>IF(ISBLANK('Nomenklatur komplett'!AC729),"-",'Nomenklatur komplett'!AC729)</f>
        <v>0</v>
      </c>
    </row>
    <row r="730" spans="1:8" x14ac:dyDescent="0.2">
      <c r="A730" s="161">
        <f>IF(ISBLANK('Nomenklatur komplett'!V730),"-",'Nomenklatur komplett'!V730)</f>
        <v>31300001</v>
      </c>
      <c r="B730" s="188" t="str">
        <f>IF(ISBLANK('Nomenklatur komplett'!W730),"-",'Nomenklatur komplett'!W730)</f>
        <v>Uhrmacher/in (Rhabilleur)</v>
      </c>
      <c r="C730" s="189">
        <f>IF(ISBLANK('Nomenklatur komplett'!X730),"-",'Nomenklatur komplett'!X730)</f>
        <v>14</v>
      </c>
      <c r="D730" s="189">
        <f>IF(ISBLANK('Nomenklatur komplett'!Y730),"-",'Nomenklatur komplett'!Y730)</f>
        <v>65</v>
      </c>
      <c r="E730" s="189">
        <f>IF(ISBLANK('Nomenklatur komplett'!Z730),"-",'Nomenklatur komplett'!Z730)</f>
        <v>1</v>
      </c>
      <c r="F730" s="189">
        <f>IF(ISBLANK('Nomenklatur komplett'!AA730),"-",'Nomenklatur komplett'!AA730)</f>
        <v>4</v>
      </c>
      <c r="G730" s="190">
        <f>IF(ISBLANK('Nomenklatur komplett'!AB730),"-",'Nomenklatur komplett'!AB730)</f>
        <v>0</v>
      </c>
      <c r="H730" s="190">
        <f>IF(ISBLANK('Nomenklatur komplett'!AC730),"-",'Nomenklatur komplett'!AC730)</f>
        <v>0</v>
      </c>
    </row>
    <row r="731" spans="1:8" x14ac:dyDescent="0.2">
      <c r="A731" s="161">
        <f>IF(ISBLANK('Nomenklatur komplett'!V731),"-",'Nomenklatur komplett'!V731)</f>
        <v>31300099</v>
      </c>
      <c r="B731" s="188" t="str">
        <f>IF(ISBLANK('Nomenklatur komplett'!W731),"-",'Nomenklatur komplett'!W731)</f>
        <v>Uhrmacher/in - Ohne nähere Angaben</v>
      </c>
      <c r="C731" s="189">
        <f>IF(ISBLANK('Nomenklatur komplett'!X731),"-",'Nomenklatur komplett'!X731)</f>
        <v>14</v>
      </c>
      <c r="D731" s="189">
        <f>IF(ISBLANK('Nomenklatur komplett'!Y731),"-",'Nomenklatur komplett'!Y731)</f>
        <v>65</v>
      </c>
      <c r="E731" s="189">
        <f>IF(ISBLANK('Nomenklatur komplett'!Z731),"-",'Nomenklatur komplett'!Z731)</f>
        <v>1</v>
      </c>
      <c r="F731" s="189">
        <f>IF(ISBLANK('Nomenklatur komplett'!AA731),"-",'Nomenklatur komplett'!AA731)</f>
        <v>4</v>
      </c>
      <c r="G731" s="190">
        <f>IF(ISBLANK('Nomenklatur komplett'!AB731),"-",'Nomenklatur komplett'!AB731)</f>
        <v>90</v>
      </c>
      <c r="H731" s="190">
        <f>IF(ISBLANK('Nomenklatur komplett'!AC731),"-",'Nomenklatur komplett'!AC731)</f>
        <v>0</v>
      </c>
    </row>
    <row r="732" spans="1:8" x14ac:dyDescent="0.2">
      <c r="A732" s="161">
        <f>IF(ISBLANK('Nomenklatur komplett'!V732),"-",'Nomenklatur komplett'!V732)</f>
        <v>31400000</v>
      </c>
      <c r="B732" s="188" t="str">
        <f>IF(ISBLANK('Nomenklatur komplett'!W732),"-",'Nomenklatur komplett'!W732)</f>
        <v>Uhrmacher/in EFZ</v>
      </c>
      <c r="C732" s="189">
        <f>IF(ISBLANK('Nomenklatur komplett'!X732),"-",'Nomenklatur komplett'!X732)</f>
        <v>14</v>
      </c>
      <c r="D732" s="189">
        <f>IF(ISBLANK('Nomenklatur komplett'!Y732),"-",'Nomenklatur komplett'!Y732)</f>
        <v>65</v>
      </c>
      <c r="E732" s="189">
        <f>IF(ISBLANK('Nomenklatur komplett'!Z732),"-",'Nomenklatur komplett'!Z732)</f>
        <v>1</v>
      </c>
      <c r="F732" s="189">
        <f>IF(ISBLANK('Nomenklatur komplett'!AA732),"-",'Nomenklatur komplett'!AA732)</f>
        <v>4</v>
      </c>
      <c r="G732" s="190">
        <f>IF(ISBLANK('Nomenklatur komplett'!AB732),"-",'Nomenklatur komplett'!AB732)</f>
        <v>0</v>
      </c>
      <c r="H732" s="190">
        <f>IF(ISBLANK('Nomenklatur komplett'!AC732),"-",'Nomenklatur komplett'!AC732)</f>
        <v>0</v>
      </c>
    </row>
    <row r="733" spans="1:8" x14ac:dyDescent="0.2">
      <c r="A733" s="161">
        <f>IF(ISBLANK('Nomenklatur komplett'!V733),"-",'Nomenklatur komplett'!V733)</f>
        <v>31300004</v>
      </c>
      <c r="B733" s="188" t="str">
        <f>IF(ISBLANK('Nomenklatur komplett'!W733),"-",'Nomenklatur komplett'!W733)</f>
        <v>Uhrmacher/in Fachgebiet Industrie</v>
      </c>
      <c r="C733" s="189">
        <f>IF(ISBLANK('Nomenklatur komplett'!X733),"-",'Nomenklatur komplett'!X733)</f>
        <v>14</v>
      </c>
      <c r="D733" s="189">
        <f>IF(ISBLANK('Nomenklatur komplett'!Y733),"-",'Nomenklatur komplett'!Y733)</f>
        <v>65</v>
      </c>
      <c r="E733" s="189">
        <f>IF(ISBLANK('Nomenklatur komplett'!Z733),"-",'Nomenklatur komplett'!Z733)</f>
        <v>1</v>
      </c>
      <c r="F733" s="189">
        <f>IF(ISBLANK('Nomenklatur komplett'!AA733),"-",'Nomenklatur komplett'!AA733)</f>
        <v>4</v>
      </c>
      <c r="G733" s="190">
        <f>IF(ISBLANK('Nomenklatur komplett'!AB733),"-",'Nomenklatur komplett'!AB733)</f>
        <v>0</v>
      </c>
      <c r="H733" s="190">
        <f>IF(ISBLANK('Nomenklatur komplett'!AC733),"-",'Nomenklatur komplett'!AC733)</f>
        <v>0</v>
      </c>
    </row>
    <row r="734" spans="1:8" x14ac:dyDescent="0.2">
      <c r="A734" s="161">
        <f>IF(ISBLANK('Nomenklatur komplett'!V734),"-",'Nomenklatur komplett'!V734)</f>
        <v>31300003</v>
      </c>
      <c r="B734" s="188" t="str">
        <f>IF(ISBLANK('Nomenklatur komplett'!W734),"-",'Nomenklatur komplett'!W734)</f>
        <v>Uhrmacher/in Fachgebiet Rhabillage</v>
      </c>
      <c r="C734" s="189">
        <f>IF(ISBLANK('Nomenklatur komplett'!X734),"-",'Nomenklatur komplett'!X734)</f>
        <v>14</v>
      </c>
      <c r="D734" s="189">
        <f>IF(ISBLANK('Nomenklatur komplett'!Y734),"-",'Nomenklatur komplett'!Y734)</f>
        <v>65</v>
      </c>
      <c r="E734" s="189">
        <f>IF(ISBLANK('Nomenklatur komplett'!Z734),"-",'Nomenklatur komplett'!Z734)</f>
        <v>1</v>
      </c>
      <c r="F734" s="189">
        <f>IF(ISBLANK('Nomenklatur komplett'!AA734),"-",'Nomenklatur komplett'!AA734)</f>
        <v>4</v>
      </c>
      <c r="G734" s="190">
        <f>IF(ISBLANK('Nomenklatur komplett'!AB734),"-",'Nomenklatur komplett'!AB734)</f>
        <v>0</v>
      </c>
      <c r="H734" s="190">
        <f>IF(ISBLANK('Nomenklatur komplett'!AC734),"-",'Nomenklatur komplett'!AC734)</f>
        <v>0</v>
      </c>
    </row>
    <row r="735" spans="1:8" x14ac:dyDescent="0.2">
      <c r="A735" s="161">
        <f>IF(ISBLANK('Nomenklatur komplett'!V735),"-",'Nomenklatur komplett'!V735)</f>
        <v>31330005</v>
      </c>
      <c r="B735" s="188" t="str">
        <f>IF(ISBLANK('Nomenklatur komplett'!W735),"-",'Nomenklatur komplett'!W735)</f>
        <v>Uhrmacher/in Praktiker/in - Erweiterte Ansprüche</v>
      </c>
      <c r="C735" s="189">
        <f>IF(ISBLANK('Nomenklatur komplett'!X735),"-",'Nomenklatur komplett'!X735)</f>
        <v>14</v>
      </c>
      <c r="D735" s="189">
        <f>IF(ISBLANK('Nomenklatur komplett'!Y735),"-",'Nomenklatur komplett'!Y735)</f>
        <v>65</v>
      </c>
      <c r="E735" s="189">
        <f>IF(ISBLANK('Nomenklatur komplett'!Z735),"-",'Nomenklatur komplett'!Z735)</f>
        <v>1</v>
      </c>
      <c r="F735" s="189">
        <f>IF(ISBLANK('Nomenklatur komplett'!AA735),"-",'Nomenklatur komplett'!AA735)</f>
        <v>3</v>
      </c>
      <c r="G735" s="190">
        <f>IF(ISBLANK('Nomenklatur komplett'!AB735),"-",'Nomenklatur komplett'!AB735)</f>
        <v>0</v>
      </c>
      <c r="H735" s="190">
        <f>IF(ISBLANK('Nomenklatur komplett'!AC735),"-",'Nomenklatur komplett'!AC735)</f>
        <v>0</v>
      </c>
    </row>
    <row r="736" spans="1:8" x14ac:dyDescent="0.2">
      <c r="A736" s="161">
        <f>IF(ISBLANK('Nomenklatur komplett'!V736),"-",'Nomenklatur komplett'!V736)</f>
        <v>31330004</v>
      </c>
      <c r="B736" s="188" t="str">
        <f>IF(ISBLANK('Nomenklatur komplett'!W736),"-",'Nomenklatur komplett'!W736)</f>
        <v>Uhrmacher/in Praktiker/in - Grundansprüche</v>
      </c>
      <c r="C736" s="189">
        <f>IF(ISBLANK('Nomenklatur komplett'!X736),"-",'Nomenklatur komplett'!X736)</f>
        <v>14</v>
      </c>
      <c r="D736" s="189">
        <f>IF(ISBLANK('Nomenklatur komplett'!Y736),"-",'Nomenklatur komplett'!Y736)</f>
        <v>65</v>
      </c>
      <c r="E736" s="189">
        <f>IF(ISBLANK('Nomenklatur komplett'!Z736),"-",'Nomenklatur komplett'!Z736)</f>
        <v>1</v>
      </c>
      <c r="F736" s="189">
        <f>IF(ISBLANK('Nomenklatur komplett'!AA736),"-",'Nomenklatur komplett'!AA736)</f>
        <v>3</v>
      </c>
      <c r="G736" s="190">
        <f>IF(ISBLANK('Nomenklatur komplett'!AB736),"-",'Nomenklatur komplett'!AB736)</f>
        <v>0</v>
      </c>
      <c r="H736" s="190">
        <f>IF(ISBLANK('Nomenklatur komplett'!AC736),"-",'Nomenklatur komplett'!AC736)</f>
        <v>0</v>
      </c>
    </row>
    <row r="737" spans="1:8" x14ac:dyDescent="0.2">
      <c r="A737" s="161">
        <f>IF(ISBLANK('Nomenklatur komplett'!V737),"-",'Nomenklatur komplett'!V737)</f>
        <v>31330099</v>
      </c>
      <c r="B737" s="188" t="str">
        <f>IF(ISBLANK('Nomenklatur komplett'!W737),"-",'Nomenklatur komplett'!W737)</f>
        <v>Uhrmacher/in Praktiker/in - Ohne nähere Angaben</v>
      </c>
      <c r="C737" s="189">
        <f>IF(ISBLANK('Nomenklatur komplett'!X737),"-",'Nomenklatur komplett'!X737)</f>
        <v>14</v>
      </c>
      <c r="D737" s="189">
        <f>IF(ISBLANK('Nomenklatur komplett'!Y737),"-",'Nomenklatur komplett'!Y737)</f>
        <v>65</v>
      </c>
      <c r="E737" s="189">
        <f>IF(ISBLANK('Nomenklatur komplett'!Z737),"-",'Nomenklatur komplett'!Z737)</f>
        <v>1</v>
      </c>
      <c r="F737" s="189">
        <f>IF(ISBLANK('Nomenklatur komplett'!AA737),"-",'Nomenklatur komplett'!AA737)</f>
        <v>3</v>
      </c>
      <c r="G737" s="190">
        <f>IF(ISBLANK('Nomenklatur komplett'!AB737),"-",'Nomenklatur komplett'!AB737)</f>
        <v>0</v>
      </c>
      <c r="H737" s="190">
        <f>IF(ISBLANK('Nomenklatur komplett'!AC737),"-",'Nomenklatur komplett'!AC737)</f>
        <v>0</v>
      </c>
    </row>
    <row r="738" spans="1:8" x14ac:dyDescent="0.2">
      <c r="A738" s="161">
        <f>IF(ISBLANK('Nomenklatur komplett'!V738),"-",'Nomenklatur komplett'!V738)</f>
        <v>31600000</v>
      </c>
      <c r="B738" s="188" t="str">
        <f>IF(ISBLANK('Nomenklatur komplett'!W738),"-",'Nomenklatur komplett'!W738)</f>
        <v>Uhrmacher/in Produktion EFZ</v>
      </c>
      <c r="C738" s="189">
        <f>IF(ISBLANK('Nomenklatur komplett'!X738),"-",'Nomenklatur komplett'!X738)</f>
        <v>14</v>
      </c>
      <c r="D738" s="189">
        <f>IF(ISBLANK('Nomenklatur komplett'!Y738),"-",'Nomenklatur komplett'!Y738)</f>
        <v>65</v>
      </c>
      <c r="E738" s="189">
        <f>IF(ISBLANK('Nomenklatur komplett'!Z738),"-",'Nomenklatur komplett'!Z738)</f>
        <v>1</v>
      </c>
      <c r="F738" s="189">
        <f>IF(ISBLANK('Nomenklatur komplett'!AA738),"-",'Nomenklatur komplett'!AA738)</f>
        <v>3</v>
      </c>
      <c r="G738" s="190">
        <f>IF(ISBLANK('Nomenklatur komplett'!AB738),"-",'Nomenklatur komplett'!AB738)</f>
        <v>0</v>
      </c>
      <c r="H738" s="190">
        <f>IF(ISBLANK('Nomenklatur komplett'!AC738),"-",'Nomenklatur komplett'!AC738)</f>
        <v>0</v>
      </c>
    </row>
    <row r="739" spans="1:8" x14ac:dyDescent="0.2">
      <c r="A739" s="161">
        <f>IF(ISBLANK('Nomenklatur komplett'!V739),"-",'Nomenklatur komplett'!V739)</f>
        <v>42400000</v>
      </c>
      <c r="B739" s="188" t="str">
        <f>IF(ISBLANK('Nomenklatur komplett'!W739),"-",'Nomenklatur komplett'!W739)</f>
        <v>Unterhaltspraktiker/in EBA</v>
      </c>
      <c r="C739" s="189">
        <f>IF(ISBLANK('Nomenklatur komplett'!X739),"-",'Nomenklatur komplett'!X739)</f>
        <v>14</v>
      </c>
      <c r="D739" s="189">
        <f>IF(ISBLANK('Nomenklatur komplett'!Y739),"-",'Nomenklatur komplett'!Y739)</f>
        <v>65</v>
      </c>
      <c r="E739" s="189">
        <f>IF(ISBLANK('Nomenklatur komplett'!Z739),"-",'Nomenklatur komplett'!Z739)</f>
        <v>1</v>
      </c>
      <c r="F739" s="189">
        <f>IF(ISBLANK('Nomenklatur komplett'!AA739),"-",'Nomenklatur komplett'!AA739)</f>
        <v>2</v>
      </c>
      <c r="G739" s="190">
        <f>IF(ISBLANK('Nomenklatur komplett'!AB739),"-",'Nomenklatur komplett'!AB739)</f>
        <v>0</v>
      </c>
      <c r="H739" s="190">
        <f>IF(ISBLANK('Nomenklatur komplett'!AC739),"-",'Nomenklatur komplett'!AC739)</f>
        <v>0</v>
      </c>
    </row>
    <row r="740" spans="1:8" x14ac:dyDescent="0.2">
      <c r="A740" s="161">
        <f>IF(ISBLANK('Nomenklatur komplett'!V740),"-",'Nomenklatur komplett'!V740)</f>
        <v>37380000</v>
      </c>
      <c r="B740" s="188" t="str">
        <f>IF(ISBLANK('Nomenklatur komplett'!W740),"-",'Nomenklatur komplett'!W740)</f>
        <v>Veranstaltungsfachmann/-frau EFZ</v>
      </c>
      <c r="C740" s="189">
        <f>IF(ISBLANK('Nomenklatur komplett'!X740),"-",'Nomenklatur komplett'!X740)</f>
        <v>14</v>
      </c>
      <c r="D740" s="189">
        <f>IF(ISBLANK('Nomenklatur komplett'!Y740),"-",'Nomenklatur komplett'!Y740)</f>
        <v>65</v>
      </c>
      <c r="E740" s="189">
        <f>IF(ISBLANK('Nomenklatur komplett'!Z740),"-",'Nomenklatur komplett'!Z740)</f>
        <v>1</v>
      </c>
      <c r="F740" s="189">
        <f>IF(ISBLANK('Nomenklatur komplett'!AA740),"-",'Nomenklatur komplett'!AA740)</f>
        <v>4</v>
      </c>
      <c r="G740" s="190">
        <f>IF(ISBLANK('Nomenklatur komplett'!AB740),"-",'Nomenklatur komplett'!AB740)</f>
        <v>0</v>
      </c>
      <c r="H740" s="190">
        <f>IF(ISBLANK('Nomenklatur komplett'!AC740),"-",'Nomenklatur komplett'!AC740)</f>
        <v>0</v>
      </c>
    </row>
    <row r="741" spans="1:8" x14ac:dyDescent="0.2">
      <c r="A741" s="161">
        <f>IF(ISBLANK('Nomenklatur komplett'!V741),"-",'Nomenklatur komplett'!V741)</f>
        <v>19360000</v>
      </c>
      <c r="B741" s="188" t="str">
        <f>IF(ISBLANK('Nomenklatur komplett'!W741),"-",'Nomenklatur komplett'!W741)</f>
        <v>Vergolder/in-Einrahmer/in EFZ</v>
      </c>
      <c r="C741" s="189">
        <f>IF(ISBLANK('Nomenklatur komplett'!X741),"-",'Nomenklatur komplett'!X741)</f>
        <v>14</v>
      </c>
      <c r="D741" s="189">
        <f>IF(ISBLANK('Nomenklatur komplett'!Y741),"-",'Nomenklatur komplett'!Y741)</f>
        <v>65</v>
      </c>
      <c r="E741" s="189">
        <f>IF(ISBLANK('Nomenklatur komplett'!Z741),"-",'Nomenklatur komplett'!Z741)</f>
        <v>1</v>
      </c>
      <c r="F741" s="189">
        <f>IF(ISBLANK('Nomenklatur komplett'!AA741),"-",'Nomenklatur komplett'!AA741)</f>
        <v>4</v>
      </c>
      <c r="G741" s="190">
        <f>IF(ISBLANK('Nomenklatur komplett'!AB741),"-",'Nomenklatur komplett'!AB741)</f>
        <v>0</v>
      </c>
      <c r="H741" s="190">
        <f>IF(ISBLANK('Nomenklatur komplett'!AC741),"-",'Nomenklatur komplett'!AC741)</f>
        <v>0</v>
      </c>
    </row>
    <row r="742" spans="1:8" x14ac:dyDescent="0.2">
      <c r="A742" s="161">
        <f>IF(ISBLANK('Nomenklatur komplett'!V742),"-",'Nomenklatur komplett'!V742)</f>
        <v>20220000</v>
      </c>
      <c r="B742" s="188" t="str">
        <f>IF(ISBLANK('Nomenklatur komplett'!W742),"-",'Nomenklatur komplett'!W742)</f>
        <v>Verpackungsdrucker/in EFZ</v>
      </c>
      <c r="C742" s="189">
        <f>IF(ISBLANK('Nomenklatur komplett'!X742),"-",'Nomenklatur komplett'!X742)</f>
        <v>14</v>
      </c>
      <c r="D742" s="189">
        <f>IF(ISBLANK('Nomenklatur komplett'!Y742),"-",'Nomenklatur komplett'!Y742)</f>
        <v>65</v>
      </c>
      <c r="E742" s="189">
        <f>IF(ISBLANK('Nomenklatur komplett'!Z742),"-",'Nomenklatur komplett'!Z742)</f>
        <v>1</v>
      </c>
      <c r="F742" s="189">
        <f>IF(ISBLANK('Nomenklatur komplett'!AA742),"-",'Nomenklatur komplett'!AA742)</f>
        <v>3</v>
      </c>
      <c r="G742" s="190">
        <f>IF(ISBLANK('Nomenklatur komplett'!AB742),"-",'Nomenklatur komplett'!AB742)</f>
        <v>0</v>
      </c>
      <c r="H742" s="190">
        <f>IF(ISBLANK('Nomenklatur komplett'!AC742),"-",'Nomenklatur komplett'!AC742)</f>
        <v>0</v>
      </c>
    </row>
    <row r="743" spans="1:8" x14ac:dyDescent="0.2">
      <c r="A743" s="161">
        <f>IF(ISBLANK('Nomenklatur komplett'!V743),"-",'Nomenklatur komplett'!V743)</f>
        <v>20410000</v>
      </c>
      <c r="B743" s="188" t="str">
        <f>IF(ISBLANK('Nomenklatur komplett'!W743),"-",'Nomenklatur komplett'!W743)</f>
        <v>Verpackungstechnologe/-technologin EFZ</v>
      </c>
      <c r="C743" s="189">
        <f>IF(ISBLANK('Nomenklatur komplett'!X743),"-",'Nomenklatur komplett'!X743)</f>
        <v>14</v>
      </c>
      <c r="D743" s="189">
        <f>IF(ISBLANK('Nomenklatur komplett'!Y743),"-",'Nomenklatur komplett'!Y743)</f>
        <v>65</v>
      </c>
      <c r="E743" s="189">
        <f>IF(ISBLANK('Nomenklatur komplett'!Z743),"-",'Nomenklatur komplett'!Z743)</f>
        <v>1</v>
      </c>
      <c r="F743" s="189">
        <f>IF(ISBLANK('Nomenklatur komplett'!AA743),"-",'Nomenklatur komplett'!AA743)</f>
        <v>4</v>
      </c>
      <c r="G743" s="190">
        <f>IF(ISBLANK('Nomenklatur komplett'!AB743),"-",'Nomenklatur komplett'!AB743)</f>
        <v>0</v>
      </c>
      <c r="H743" s="190">
        <f>IF(ISBLANK('Nomenklatur komplett'!AC743),"-",'Nomenklatur komplett'!AC743)</f>
        <v>0</v>
      </c>
    </row>
    <row r="744" spans="1:8" x14ac:dyDescent="0.2">
      <c r="A744" s="161">
        <f>IF(ISBLANK('Nomenklatur komplett'!V744),"-",'Nomenklatur komplett'!V744)</f>
        <v>19400000</v>
      </c>
      <c r="B744" s="188" t="str">
        <f>IF(ISBLANK('Nomenklatur komplett'!W744),"-",'Nomenklatur komplett'!W744)</f>
        <v>Wagner/in</v>
      </c>
      <c r="C744" s="189">
        <f>IF(ISBLANK('Nomenklatur komplett'!X744),"-",'Nomenklatur komplett'!X744)</f>
        <v>14</v>
      </c>
      <c r="D744" s="189">
        <f>IF(ISBLANK('Nomenklatur komplett'!Y744),"-",'Nomenklatur komplett'!Y744)</f>
        <v>65</v>
      </c>
      <c r="E744" s="189">
        <f>IF(ISBLANK('Nomenklatur komplett'!Z744),"-",'Nomenklatur komplett'!Z744)</f>
        <v>1</v>
      </c>
      <c r="F744" s="189">
        <f>IF(ISBLANK('Nomenklatur komplett'!AA744),"-",'Nomenklatur komplett'!AA744)</f>
        <v>4</v>
      </c>
      <c r="G744" s="190">
        <f>IF(ISBLANK('Nomenklatur komplett'!AB744),"-",'Nomenklatur komplett'!AB744)</f>
        <v>0</v>
      </c>
      <c r="H744" s="190">
        <f>IF(ISBLANK('Nomenklatur komplett'!AC744),"-",'Nomenklatur komplett'!AC744)</f>
        <v>0</v>
      </c>
    </row>
    <row r="745" spans="1:8" x14ac:dyDescent="0.2">
      <c r="A745" s="161">
        <f>IF(ISBLANK('Nomenklatur komplett'!V745),"-",'Nomenklatur komplett'!V745)</f>
        <v>50902100</v>
      </c>
      <c r="B745" s="188" t="str">
        <f>IF(ISBLANK('Nomenklatur komplett'!W745),"-",'Nomenklatur komplett'!W745)</f>
        <v>Webeblattmacher/in</v>
      </c>
      <c r="C745" s="189">
        <f>IF(ISBLANK('Nomenklatur komplett'!X745),"-",'Nomenklatur komplett'!X745)</f>
        <v>14</v>
      </c>
      <c r="D745" s="189">
        <f>IF(ISBLANK('Nomenklatur komplett'!Y745),"-",'Nomenklatur komplett'!Y745)</f>
        <v>65</v>
      </c>
      <c r="E745" s="189">
        <f>IF(ISBLANK('Nomenklatur komplett'!Z745),"-",'Nomenklatur komplett'!Z745)</f>
        <v>1</v>
      </c>
      <c r="F745" s="189">
        <f>IF(ISBLANK('Nomenklatur komplett'!AA745),"-",'Nomenklatur komplett'!AA745)</f>
        <v>4</v>
      </c>
      <c r="G745" s="190">
        <f>IF(ISBLANK('Nomenklatur komplett'!AB745),"-",'Nomenklatur komplett'!AB745)</f>
        <v>0</v>
      </c>
      <c r="H745" s="190">
        <f>IF(ISBLANK('Nomenklatur komplett'!AC745),"-",'Nomenklatur komplett'!AC745)</f>
        <v>99</v>
      </c>
    </row>
    <row r="746" spans="1:8" x14ac:dyDescent="0.2">
      <c r="A746" s="161">
        <f>IF(ISBLANK('Nomenklatur komplett'!V746),"-",'Nomenklatur komplett'!V746)</f>
        <v>16710000</v>
      </c>
      <c r="B746" s="188" t="str">
        <f>IF(ISBLANK('Nomenklatur komplett'!W746),"-",'Nomenklatur komplett'!W746)</f>
        <v>Weintechnologe/-technologin EFZ</v>
      </c>
      <c r="C746" s="189">
        <f>IF(ISBLANK('Nomenklatur komplett'!X746),"-",'Nomenklatur komplett'!X746)</f>
        <v>14</v>
      </c>
      <c r="D746" s="189">
        <f>IF(ISBLANK('Nomenklatur komplett'!Y746),"-",'Nomenklatur komplett'!Y746)</f>
        <v>65</v>
      </c>
      <c r="E746" s="189">
        <f>IF(ISBLANK('Nomenklatur komplett'!Z746),"-",'Nomenklatur komplett'!Z746)</f>
        <v>1</v>
      </c>
      <c r="F746" s="189">
        <f>IF(ISBLANK('Nomenklatur komplett'!AA746),"-",'Nomenklatur komplett'!AA746)</f>
        <v>3</v>
      </c>
      <c r="G746" s="190">
        <f>IF(ISBLANK('Nomenklatur komplett'!AB746),"-",'Nomenklatur komplett'!AB746)</f>
        <v>0</v>
      </c>
      <c r="H746" s="190">
        <f>IF(ISBLANK('Nomenklatur komplett'!AC746),"-",'Nomenklatur komplett'!AC746)</f>
        <v>0</v>
      </c>
    </row>
    <row r="747" spans="1:8" x14ac:dyDescent="0.2">
      <c r="A747" s="161">
        <f>IF(ISBLANK('Nomenklatur komplett'!V747),"-",'Nomenklatur komplett'!V747)</f>
        <v>12160000</v>
      </c>
      <c r="B747" s="188" t="str">
        <f>IF(ISBLANK('Nomenklatur komplett'!W747),"-",'Nomenklatur komplett'!W747)</f>
        <v>Winzer/in EFZ</v>
      </c>
      <c r="C747" s="189">
        <f>IF(ISBLANK('Nomenklatur komplett'!X747),"-",'Nomenklatur komplett'!X747)</f>
        <v>14</v>
      </c>
      <c r="D747" s="189">
        <f>IF(ISBLANK('Nomenklatur komplett'!Y747),"-",'Nomenklatur komplett'!Y747)</f>
        <v>65</v>
      </c>
      <c r="E747" s="189">
        <f>IF(ISBLANK('Nomenklatur komplett'!Z747),"-",'Nomenklatur komplett'!Z747)</f>
        <v>1</v>
      </c>
      <c r="F747" s="189">
        <f>IF(ISBLANK('Nomenklatur komplett'!AA747),"-",'Nomenklatur komplett'!AA747)</f>
        <v>3</v>
      </c>
      <c r="G747" s="190">
        <f>IF(ISBLANK('Nomenklatur komplett'!AB747),"-",'Nomenklatur komplett'!AB747)</f>
        <v>0</v>
      </c>
      <c r="H747" s="190">
        <f>IF(ISBLANK('Nomenklatur komplett'!AC747),"-",'Nomenklatur komplett'!AC747)</f>
        <v>0</v>
      </c>
    </row>
    <row r="748" spans="1:8" x14ac:dyDescent="0.2">
      <c r="A748" s="161">
        <f>IF(ISBLANK('Nomenklatur komplett'!V748),"-",'Nomenklatur komplett'!V748)</f>
        <v>18650000</v>
      </c>
      <c r="B748" s="188" t="str">
        <f>IF(ISBLANK('Nomenklatur komplett'!W748),"-",'Nomenklatur komplett'!W748)</f>
        <v>Wohntextilgestalter/in EFZ</v>
      </c>
      <c r="C748" s="189">
        <f>IF(ISBLANK('Nomenklatur komplett'!X748),"-",'Nomenklatur komplett'!X748)</f>
        <v>14</v>
      </c>
      <c r="D748" s="189">
        <f>IF(ISBLANK('Nomenklatur komplett'!Y748),"-",'Nomenklatur komplett'!Y748)</f>
        <v>65</v>
      </c>
      <c r="E748" s="189">
        <f>IF(ISBLANK('Nomenklatur komplett'!Z748),"-",'Nomenklatur komplett'!Z748)</f>
        <v>1</v>
      </c>
      <c r="F748" s="189">
        <f>IF(ISBLANK('Nomenklatur komplett'!AA748),"-",'Nomenklatur komplett'!AA748)</f>
        <v>3</v>
      </c>
      <c r="G748" s="190">
        <f>IF(ISBLANK('Nomenklatur komplett'!AB748),"-",'Nomenklatur komplett'!AB748)</f>
        <v>0</v>
      </c>
      <c r="H748" s="190">
        <f>IF(ISBLANK('Nomenklatur komplett'!AC748),"-",'Nomenklatur komplett'!AC748)</f>
        <v>0</v>
      </c>
    </row>
    <row r="749" spans="1:8" x14ac:dyDescent="0.2">
      <c r="A749" s="161">
        <f>IF(ISBLANK('Nomenklatur komplett'!V749),"-",'Nomenklatur komplett'!V749)</f>
        <v>35510000</v>
      </c>
      <c r="B749" s="188" t="str">
        <f>IF(ISBLANK('Nomenklatur komplett'!W749),"-",'Nomenklatur komplett'!W749)</f>
        <v>Zahntechniker/in EFZ</v>
      </c>
      <c r="C749" s="189">
        <f>IF(ISBLANK('Nomenklatur komplett'!X749),"-",'Nomenklatur komplett'!X749)</f>
        <v>14</v>
      </c>
      <c r="D749" s="189">
        <f>IF(ISBLANK('Nomenklatur komplett'!Y749),"-",'Nomenklatur komplett'!Y749)</f>
        <v>65</v>
      </c>
      <c r="E749" s="189">
        <f>IF(ISBLANK('Nomenklatur komplett'!Z749),"-",'Nomenklatur komplett'!Z749)</f>
        <v>1</v>
      </c>
      <c r="F749" s="189">
        <f>IF(ISBLANK('Nomenklatur komplett'!AA749),"-",'Nomenklatur komplett'!AA749)</f>
        <v>4</v>
      </c>
      <c r="G749" s="190">
        <f>IF(ISBLANK('Nomenklatur komplett'!AB749),"-",'Nomenklatur komplett'!AB749)</f>
        <v>0</v>
      </c>
      <c r="H749" s="190">
        <f>IF(ISBLANK('Nomenklatur komplett'!AC749),"-",'Nomenklatur komplett'!AC749)</f>
        <v>0</v>
      </c>
    </row>
    <row r="750" spans="1:8" x14ac:dyDescent="0.2">
      <c r="A750" s="161">
        <f>IF(ISBLANK('Nomenklatur komplett'!V750),"-",'Nomenklatur komplett'!V750)</f>
        <v>37400001</v>
      </c>
      <c r="B750" s="188" t="str">
        <f>IF(ISBLANK('Nomenklatur komplett'!W750),"-",'Nomenklatur komplett'!W750)</f>
        <v>Zeichner/in EFZ - Architektur</v>
      </c>
      <c r="C750" s="189">
        <f>IF(ISBLANK('Nomenklatur komplett'!X750),"-",'Nomenklatur komplett'!X750)</f>
        <v>14</v>
      </c>
      <c r="D750" s="189">
        <f>IF(ISBLANK('Nomenklatur komplett'!Y750),"-",'Nomenklatur komplett'!Y750)</f>
        <v>65</v>
      </c>
      <c r="E750" s="189">
        <f>IF(ISBLANK('Nomenklatur komplett'!Z750),"-",'Nomenklatur komplett'!Z750)</f>
        <v>1</v>
      </c>
      <c r="F750" s="189">
        <f>IF(ISBLANK('Nomenklatur komplett'!AA750),"-",'Nomenklatur komplett'!AA750)</f>
        <v>4</v>
      </c>
      <c r="G750" s="190">
        <f>IF(ISBLANK('Nomenklatur komplett'!AB750),"-",'Nomenklatur komplett'!AB750)</f>
        <v>0</v>
      </c>
      <c r="H750" s="190">
        <f>IF(ISBLANK('Nomenklatur komplett'!AC750),"-",'Nomenklatur komplett'!AC750)</f>
        <v>0</v>
      </c>
    </row>
    <row r="751" spans="1:8" x14ac:dyDescent="0.2">
      <c r="A751" s="161">
        <f>IF(ISBLANK('Nomenklatur komplett'!V751),"-",'Nomenklatur komplett'!V751)</f>
        <v>37400002</v>
      </c>
      <c r="B751" s="188" t="str">
        <f>IF(ISBLANK('Nomenklatur komplett'!W751),"-",'Nomenklatur komplett'!W751)</f>
        <v>Zeichner/in EFZ - Ingenieurbau</v>
      </c>
      <c r="C751" s="189">
        <f>IF(ISBLANK('Nomenklatur komplett'!X751),"-",'Nomenklatur komplett'!X751)</f>
        <v>14</v>
      </c>
      <c r="D751" s="189">
        <f>IF(ISBLANK('Nomenklatur komplett'!Y751),"-",'Nomenklatur komplett'!Y751)</f>
        <v>65</v>
      </c>
      <c r="E751" s="189">
        <f>IF(ISBLANK('Nomenklatur komplett'!Z751),"-",'Nomenklatur komplett'!Z751)</f>
        <v>1</v>
      </c>
      <c r="F751" s="189">
        <f>IF(ISBLANK('Nomenklatur komplett'!AA751),"-",'Nomenklatur komplett'!AA751)</f>
        <v>4</v>
      </c>
      <c r="G751" s="190">
        <f>IF(ISBLANK('Nomenklatur komplett'!AB751),"-",'Nomenklatur komplett'!AB751)</f>
        <v>0</v>
      </c>
      <c r="H751" s="190">
        <f>IF(ISBLANK('Nomenklatur komplett'!AC751),"-",'Nomenklatur komplett'!AC751)</f>
        <v>0</v>
      </c>
    </row>
    <row r="752" spans="1:8" x14ac:dyDescent="0.2">
      <c r="A752" s="161">
        <f>IF(ISBLANK('Nomenklatur komplett'!V752),"-",'Nomenklatur komplett'!V752)</f>
        <v>37400003</v>
      </c>
      <c r="B752" s="188" t="str">
        <f>IF(ISBLANK('Nomenklatur komplett'!W752),"-",'Nomenklatur komplett'!W752)</f>
        <v>Zeichner/in EFZ - Innenarchitektur</v>
      </c>
      <c r="C752" s="189">
        <f>IF(ISBLANK('Nomenklatur komplett'!X752),"-",'Nomenklatur komplett'!X752)</f>
        <v>14</v>
      </c>
      <c r="D752" s="189">
        <f>IF(ISBLANK('Nomenklatur komplett'!Y752),"-",'Nomenklatur komplett'!Y752)</f>
        <v>65</v>
      </c>
      <c r="E752" s="189">
        <f>IF(ISBLANK('Nomenklatur komplett'!Z752),"-",'Nomenklatur komplett'!Z752)</f>
        <v>1</v>
      </c>
      <c r="F752" s="189">
        <f>IF(ISBLANK('Nomenklatur komplett'!AA752),"-",'Nomenklatur komplett'!AA752)</f>
        <v>4</v>
      </c>
      <c r="G752" s="190">
        <f>IF(ISBLANK('Nomenklatur komplett'!AB752),"-",'Nomenklatur komplett'!AB752)</f>
        <v>0</v>
      </c>
      <c r="H752" s="190">
        <f>IF(ISBLANK('Nomenklatur komplett'!AC752),"-",'Nomenklatur komplett'!AC752)</f>
        <v>0</v>
      </c>
    </row>
    <row r="753" spans="1:8" x14ac:dyDescent="0.2">
      <c r="A753" s="161">
        <f>IF(ISBLANK('Nomenklatur komplett'!V753),"-",'Nomenklatur komplett'!V753)</f>
        <v>37400004</v>
      </c>
      <c r="B753" s="188" t="str">
        <f>IF(ISBLANK('Nomenklatur komplett'!W753),"-",'Nomenklatur komplett'!W753)</f>
        <v>Zeichner/in EFZ - Landschaftsarchitektur</v>
      </c>
      <c r="C753" s="189">
        <f>IF(ISBLANK('Nomenklatur komplett'!X753),"-",'Nomenklatur komplett'!X753)</f>
        <v>14</v>
      </c>
      <c r="D753" s="189">
        <f>IF(ISBLANK('Nomenklatur komplett'!Y753),"-",'Nomenklatur komplett'!Y753)</f>
        <v>65</v>
      </c>
      <c r="E753" s="189">
        <f>IF(ISBLANK('Nomenklatur komplett'!Z753),"-",'Nomenklatur komplett'!Z753)</f>
        <v>1</v>
      </c>
      <c r="F753" s="189">
        <f>IF(ISBLANK('Nomenklatur komplett'!AA753),"-",'Nomenklatur komplett'!AA753)</f>
        <v>4</v>
      </c>
      <c r="G753" s="190">
        <f>IF(ISBLANK('Nomenklatur komplett'!AB753),"-",'Nomenklatur komplett'!AB753)</f>
        <v>0</v>
      </c>
      <c r="H753" s="190">
        <f>IF(ISBLANK('Nomenklatur komplett'!AC753),"-",'Nomenklatur komplett'!AC753)</f>
        <v>0</v>
      </c>
    </row>
    <row r="754" spans="1:8" x14ac:dyDescent="0.2">
      <c r="A754" s="161">
        <f>IF(ISBLANK('Nomenklatur komplett'!V754),"-",'Nomenklatur komplett'!V754)</f>
        <v>37400000</v>
      </c>
      <c r="B754" s="188" t="str">
        <f>IF(ISBLANK('Nomenklatur komplett'!W754),"-",'Nomenklatur komplett'!W754)</f>
        <v>Zeichner/in EFZ - Ohne nähere Angaben</v>
      </c>
      <c r="C754" s="189">
        <f>IF(ISBLANK('Nomenklatur komplett'!X754),"-",'Nomenklatur komplett'!X754)</f>
        <v>14</v>
      </c>
      <c r="D754" s="189">
        <f>IF(ISBLANK('Nomenklatur komplett'!Y754),"-",'Nomenklatur komplett'!Y754)</f>
        <v>65</v>
      </c>
      <c r="E754" s="189">
        <f>IF(ISBLANK('Nomenklatur komplett'!Z754),"-",'Nomenklatur komplett'!Z754)</f>
        <v>1</v>
      </c>
      <c r="F754" s="189">
        <f>IF(ISBLANK('Nomenklatur komplett'!AA754),"-",'Nomenklatur komplett'!AA754)</f>
        <v>4</v>
      </c>
      <c r="G754" s="190">
        <f>IF(ISBLANK('Nomenklatur komplett'!AB754),"-",'Nomenklatur komplett'!AB754)</f>
        <v>0</v>
      </c>
      <c r="H754" s="190">
        <f>IF(ISBLANK('Nomenklatur komplett'!AC754),"-",'Nomenklatur komplett'!AC754)</f>
        <v>0</v>
      </c>
    </row>
    <row r="755" spans="1:8" x14ac:dyDescent="0.2">
      <c r="A755" s="161">
        <f>IF(ISBLANK('Nomenklatur komplett'!V755),"-",'Nomenklatur komplett'!V755)</f>
        <v>37400005</v>
      </c>
      <c r="B755" s="188" t="str">
        <f>IF(ISBLANK('Nomenklatur komplett'!W755),"-",'Nomenklatur komplett'!W755)</f>
        <v>Zeichner/in EFZ - Raumplanung</v>
      </c>
      <c r="C755" s="189">
        <f>IF(ISBLANK('Nomenklatur komplett'!X755),"-",'Nomenklatur komplett'!X755)</f>
        <v>14</v>
      </c>
      <c r="D755" s="189">
        <f>IF(ISBLANK('Nomenklatur komplett'!Y755),"-",'Nomenklatur komplett'!Y755)</f>
        <v>65</v>
      </c>
      <c r="E755" s="189">
        <f>IF(ISBLANK('Nomenklatur komplett'!Z755),"-",'Nomenklatur komplett'!Z755)</f>
        <v>1</v>
      </c>
      <c r="F755" s="189">
        <f>IF(ISBLANK('Nomenklatur komplett'!AA755),"-",'Nomenklatur komplett'!AA755)</f>
        <v>4</v>
      </c>
      <c r="G755" s="190">
        <f>IF(ISBLANK('Nomenklatur komplett'!AB755),"-",'Nomenklatur komplett'!AB755)</f>
        <v>0</v>
      </c>
      <c r="H755" s="190">
        <f>IF(ISBLANK('Nomenklatur komplett'!AC755),"-",'Nomenklatur komplett'!AC755)</f>
        <v>0</v>
      </c>
    </row>
    <row r="756" spans="1:8" x14ac:dyDescent="0.2">
      <c r="A756" s="161">
        <f>IF(ISBLANK('Nomenklatur komplett'!V756),"-",'Nomenklatur komplett'!V756)</f>
        <v>19600000</v>
      </c>
      <c r="B756" s="188" t="str">
        <f>IF(ISBLANK('Nomenklatur komplett'!W756),"-",'Nomenklatur komplett'!W756)</f>
        <v>Zimmermann/Zimmerin EFZ</v>
      </c>
      <c r="C756" s="189">
        <f>IF(ISBLANK('Nomenklatur komplett'!X756),"-",'Nomenklatur komplett'!X756)</f>
        <v>14</v>
      </c>
      <c r="D756" s="189">
        <f>IF(ISBLANK('Nomenklatur komplett'!Y756),"-",'Nomenklatur komplett'!Y756)</f>
        <v>65</v>
      </c>
      <c r="E756" s="189">
        <f>IF(ISBLANK('Nomenklatur komplett'!Z756),"-",'Nomenklatur komplett'!Z756)</f>
        <v>1</v>
      </c>
      <c r="F756" s="189">
        <f>IF(ISBLANK('Nomenklatur komplett'!AA756),"-",'Nomenklatur komplett'!AA756)</f>
        <v>4</v>
      </c>
      <c r="G756" s="190">
        <f>IF(ISBLANK('Nomenklatur komplett'!AB756),"-",'Nomenklatur komplett'!AB756)</f>
        <v>0</v>
      </c>
      <c r="H756" s="190">
        <f>IF(ISBLANK('Nomenklatur komplett'!AC756),"-",'Nomenklatur komplett'!AC756)</f>
        <v>0</v>
      </c>
    </row>
    <row r="757" spans="1:8" x14ac:dyDescent="0.2">
      <c r="A757" s="161">
        <f>IF(ISBLANK('Nomenklatur komplett'!V757),"-",'Nomenklatur komplett'!V757)</f>
        <v>35560000</v>
      </c>
      <c r="B757" s="188" t="str">
        <f>IF(ISBLANK('Nomenklatur komplett'!W757),"-",'Nomenklatur komplett'!W757)</f>
        <v>Zinnpfeifenmacher/in EFZ</v>
      </c>
      <c r="C757" s="189">
        <f>IF(ISBLANK('Nomenklatur komplett'!X757),"-",'Nomenklatur komplett'!X757)</f>
        <v>14</v>
      </c>
      <c r="D757" s="189">
        <f>IF(ISBLANK('Nomenklatur komplett'!Y757),"-",'Nomenklatur komplett'!Y757)</f>
        <v>65</v>
      </c>
      <c r="E757" s="189">
        <f>IF(ISBLANK('Nomenklatur komplett'!Z757),"-",'Nomenklatur komplett'!Z757)</f>
        <v>1</v>
      </c>
      <c r="F757" s="189">
        <f>IF(ISBLANK('Nomenklatur komplett'!AA757),"-",'Nomenklatur komplett'!AA757)</f>
        <v>4</v>
      </c>
      <c r="G757" s="190">
        <f>IF(ISBLANK('Nomenklatur komplett'!AB757),"-",'Nomenklatur komplett'!AB757)</f>
        <v>0</v>
      </c>
      <c r="H757" s="190">
        <f>IF(ISBLANK('Nomenklatur komplett'!AC757),"-",'Nomenklatur komplett'!AC757)</f>
        <v>0</v>
      </c>
    </row>
    <row r="758" spans="1:8" x14ac:dyDescent="0.2">
      <c r="A758" s="161">
        <f>IF(ISBLANK('Nomenklatur komplett'!V758),"-",'Nomenklatur komplett'!V758)</f>
        <v>0</v>
      </c>
      <c r="B758" s="188" t="str">
        <f>IF(ISBLANK('Nomenklatur komplett'!W758),"-",'Nomenklatur komplett'!W758)</f>
        <v>### SEK II ANDERE ZUSATZAUSBILDUNGEN ###</v>
      </c>
      <c r="C758" s="189">
        <f>IF(ISBLANK('Nomenklatur komplett'!X758),"-",'Nomenklatur komplett'!X758)</f>
        <v>0</v>
      </c>
      <c r="D758" s="189">
        <f>IF(ISBLANK('Nomenklatur komplett'!Y758),"-",'Nomenklatur komplett'!Y758)</f>
        <v>0</v>
      </c>
      <c r="E758" s="189">
        <f>IF(ISBLANK('Nomenklatur komplett'!Z758),"-",'Nomenklatur komplett'!Z758)</f>
        <v>0</v>
      </c>
      <c r="F758" s="189">
        <f>IF(ISBLANK('Nomenklatur komplett'!AA758),"-",'Nomenklatur komplett'!AA758)</f>
        <v>0</v>
      </c>
      <c r="G758" s="190">
        <f>IF(ISBLANK('Nomenklatur komplett'!AB758),"-",'Nomenklatur komplett'!AB758)</f>
        <v>0</v>
      </c>
      <c r="H758" s="190">
        <f>IF(ISBLANK('Nomenklatur komplett'!AC758),"-",'Nomenklatur komplett'!AC758)</f>
        <v>0</v>
      </c>
    </row>
    <row r="759" spans="1:8" x14ac:dyDescent="0.2">
      <c r="A759" s="161">
        <f>IF(ISBLANK('Nomenklatur komplett'!V759),"-",'Nomenklatur komplett'!V759)</f>
        <v>10366000</v>
      </c>
      <c r="B759" s="188" t="str">
        <f>IF(ISBLANK('Nomenklatur komplett'!W759),"-",'Nomenklatur komplett'!W759)</f>
        <v>Andere Zusatzausbildungen der Sek. II</v>
      </c>
      <c r="C759" s="189">
        <f>IF(ISBLANK('Nomenklatur komplett'!X759),"-",'Nomenklatur komplett'!X759)</f>
        <v>15</v>
      </c>
      <c r="D759" s="189">
        <f>IF(ISBLANK('Nomenklatur komplett'!Y759),"-",'Nomenklatur komplett'!Y759)</f>
        <v>65</v>
      </c>
      <c r="E759" s="189">
        <f>IF(ISBLANK('Nomenklatur komplett'!Z759),"-",'Nomenklatur komplett'!Z759)</f>
        <v>1</v>
      </c>
      <c r="F759" s="189">
        <f>IF(ISBLANK('Nomenklatur komplett'!AA759),"-",'Nomenklatur komplett'!AA759)</f>
        <v>2</v>
      </c>
      <c r="G759" s="190">
        <f>IF(ISBLANK('Nomenklatur komplett'!AB759),"-",'Nomenklatur komplett'!AB759)</f>
        <v>0</v>
      </c>
      <c r="H759" s="190">
        <f>IF(ISBLANK('Nomenklatur komplett'!AC759),"-",'Nomenklatur komplett'!AC759)</f>
        <v>0</v>
      </c>
    </row>
    <row r="760" spans="1:8" x14ac:dyDescent="0.2">
      <c r="A760" s="161">
        <f>IF(ISBLANK('Nomenklatur komplett'!V760),"-",'Nomenklatur komplett'!V760)</f>
        <v>38130000</v>
      </c>
      <c r="B760" s="188" t="str">
        <f>IF(ISBLANK('Nomenklatur komplett'!W760),"-",'Nomenklatur komplett'!W760)</f>
        <v>Buchhalter-Assitent/in</v>
      </c>
      <c r="C760" s="189">
        <f>IF(ISBLANK('Nomenklatur komplett'!X760),"-",'Nomenklatur komplett'!X760)</f>
        <v>14</v>
      </c>
      <c r="D760" s="189">
        <f>IF(ISBLANK('Nomenklatur komplett'!Y760),"-",'Nomenklatur komplett'!Y760)</f>
        <v>65</v>
      </c>
      <c r="E760" s="189">
        <f>IF(ISBLANK('Nomenklatur komplett'!Z760),"-",'Nomenklatur komplett'!Z760)</f>
        <v>1</v>
      </c>
      <c r="F760" s="189">
        <f>IF(ISBLANK('Nomenklatur komplett'!AA760),"-",'Nomenklatur komplett'!AA760)</f>
        <v>1</v>
      </c>
      <c r="G760" s="190">
        <f>IF(ISBLANK('Nomenklatur komplett'!AB760),"-",'Nomenklatur komplett'!AB760)</f>
        <v>0</v>
      </c>
      <c r="H760" s="190">
        <f>IF(ISBLANK('Nomenklatur komplett'!AC760),"-",'Nomenklatur komplett'!AC760)</f>
        <v>0</v>
      </c>
    </row>
    <row r="761" spans="1:8" x14ac:dyDescent="0.2">
      <c r="A761" s="161">
        <f>IF(ISBLANK('Nomenklatur komplett'!V761),"-",'Nomenklatur komplett'!V761)</f>
        <v>50210000</v>
      </c>
      <c r="B761" s="188" t="str">
        <f>IF(ISBLANK('Nomenklatur komplett'!W761),"-",'Nomenklatur komplett'!W761)</f>
        <v>Fitness- und Bewegungstrainer/-in</v>
      </c>
      <c r="C761" s="189">
        <f>IF(ISBLANK('Nomenklatur komplett'!X761),"-",'Nomenklatur komplett'!X761)</f>
        <v>16</v>
      </c>
      <c r="D761" s="189">
        <f>IF(ISBLANK('Nomenklatur komplett'!Y761),"-",'Nomenklatur komplett'!Y761)</f>
        <v>65</v>
      </c>
      <c r="E761" s="189">
        <f>IF(ISBLANK('Nomenklatur komplett'!Z761),"-",'Nomenklatur komplett'!Z761)</f>
        <v>1</v>
      </c>
      <c r="F761" s="189">
        <f>IF(ISBLANK('Nomenklatur komplett'!AA761),"-",'Nomenklatur komplett'!AA761)</f>
        <v>1</v>
      </c>
      <c r="G761" s="190">
        <f>IF(ISBLANK('Nomenklatur komplett'!AB761),"-",'Nomenklatur komplett'!AB761)</f>
        <v>0</v>
      </c>
      <c r="H761" s="190">
        <f>IF(ISBLANK('Nomenklatur komplett'!AC761),"-",'Nomenklatur komplett'!AC761)</f>
        <v>0</v>
      </c>
    </row>
    <row r="762" spans="1:8" x14ac:dyDescent="0.2">
      <c r="A762" s="161">
        <f>IF(ISBLANK('Nomenklatur komplett'!V762),"-",'Nomenklatur komplett'!V762)</f>
        <v>40220000</v>
      </c>
      <c r="B762" s="188" t="str">
        <f>IF(ISBLANK('Nomenklatur komplett'!W762),"-",'Nomenklatur komplett'!W762)</f>
        <v>Flugbegleiter/in</v>
      </c>
      <c r="C762" s="189">
        <f>IF(ISBLANK('Nomenklatur komplett'!X762),"-",'Nomenklatur komplett'!X762)</f>
        <v>14</v>
      </c>
      <c r="D762" s="189">
        <f>IF(ISBLANK('Nomenklatur komplett'!Y762),"-",'Nomenklatur komplett'!Y762)</f>
        <v>65</v>
      </c>
      <c r="E762" s="189">
        <f>IF(ISBLANK('Nomenklatur komplett'!Z762),"-",'Nomenklatur komplett'!Z762)</f>
        <v>1</v>
      </c>
      <c r="F762" s="189">
        <f>IF(ISBLANK('Nomenklatur komplett'!AA762),"-",'Nomenklatur komplett'!AA762)</f>
        <v>1</v>
      </c>
      <c r="G762" s="190">
        <f>IF(ISBLANK('Nomenklatur komplett'!AB762),"-",'Nomenklatur komplett'!AB762)</f>
        <v>0</v>
      </c>
      <c r="H762" s="190">
        <f>IF(ISBLANK('Nomenklatur komplett'!AC762),"-",'Nomenklatur komplett'!AC762)</f>
        <v>0</v>
      </c>
    </row>
    <row r="763" spans="1:8" x14ac:dyDescent="0.2">
      <c r="A763" s="161">
        <f>IF(ISBLANK('Nomenklatur komplett'!V763),"-",'Nomenklatur komplett'!V763)</f>
        <v>38120000</v>
      </c>
      <c r="B763" s="188" t="str">
        <f>IF(ISBLANK('Nomenklatur komplett'!W763),"-",'Nomenklatur komplett'!W763)</f>
        <v>Geschäftsführungsassistent/in</v>
      </c>
      <c r="C763" s="189">
        <f>IF(ISBLANK('Nomenklatur komplett'!X763),"-",'Nomenklatur komplett'!X763)</f>
        <v>14</v>
      </c>
      <c r="D763" s="189">
        <f>IF(ISBLANK('Nomenklatur komplett'!Y763),"-",'Nomenklatur komplett'!Y763)</f>
        <v>65</v>
      </c>
      <c r="E763" s="189">
        <f>IF(ISBLANK('Nomenklatur komplett'!Z763),"-",'Nomenklatur komplett'!Z763)</f>
        <v>1</v>
      </c>
      <c r="F763" s="189">
        <f>IF(ISBLANK('Nomenklatur komplett'!AA763),"-",'Nomenklatur komplett'!AA763)</f>
        <v>1</v>
      </c>
      <c r="G763" s="190">
        <f>IF(ISBLANK('Nomenklatur komplett'!AB763),"-",'Nomenklatur komplett'!AB763)</f>
        <v>0</v>
      </c>
      <c r="H763" s="190">
        <f>IF(ISBLANK('Nomenklatur komplett'!AC763),"-",'Nomenklatur komplett'!AC763)</f>
        <v>0</v>
      </c>
    </row>
    <row r="764" spans="1:8" x14ac:dyDescent="0.2">
      <c r="A764" s="161">
        <f>IF(ISBLANK('Nomenklatur komplett'!V764),"-",'Nomenklatur komplett'!V764)</f>
        <v>48251000</v>
      </c>
      <c r="B764" s="188" t="str">
        <f>IF(ISBLANK('Nomenklatur komplett'!W764),"-",'Nomenklatur komplett'!W764)</f>
        <v>Grafiker/in (Sek. II - nicht reglementiert)</v>
      </c>
      <c r="C764" s="189">
        <f>IF(ISBLANK('Nomenklatur komplett'!X764),"-",'Nomenklatur komplett'!X764)</f>
        <v>14</v>
      </c>
      <c r="D764" s="189">
        <f>IF(ISBLANK('Nomenklatur komplett'!Y764),"-",'Nomenklatur komplett'!Y764)</f>
        <v>65</v>
      </c>
      <c r="E764" s="189">
        <f>IF(ISBLANK('Nomenklatur komplett'!Z764),"-",'Nomenklatur komplett'!Z764)</f>
        <v>1</v>
      </c>
      <c r="F764" s="189">
        <f>IF(ISBLANK('Nomenklatur komplett'!AA764),"-",'Nomenklatur komplett'!AA764)</f>
        <v>4</v>
      </c>
      <c r="G764" s="190">
        <f>IF(ISBLANK('Nomenklatur komplett'!AB764),"-",'Nomenklatur komplett'!AB764)</f>
        <v>0</v>
      </c>
      <c r="H764" s="190">
        <f>IF(ISBLANK('Nomenklatur komplett'!AC764),"-",'Nomenklatur komplett'!AC764)</f>
        <v>0</v>
      </c>
    </row>
    <row r="765" spans="1:8" x14ac:dyDescent="0.2">
      <c r="A765" s="161">
        <f>IF(ISBLANK('Nomenklatur komplett'!V765),"-",'Nomenklatur komplett'!V765)</f>
        <v>38290000</v>
      </c>
      <c r="B765" s="188" t="str">
        <f>IF(ISBLANK('Nomenklatur komplett'!W765),"-",'Nomenklatur komplett'!W765)</f>
        <v>Handelsschule (1-3 Jahre, nicht anerkannt)</v>
      </c>
      <c r="C765" s="189">
        <f>IF(ISBLANK('Nomenklatur komplett'!X765),"-",'Nomenklatur komplett'!X765)</f>
        <v>14</v>
      </c>
      <c r="D765" s="189">
        <f>IF(ISBLANK('Nomenklatur komplett'!Y765),"-",'Nomenklatur komplett'!Y765)</f>
        <v>65</v>
      </c>
      <c r="E765" s="189">
        <f>IF(ISBLANK('Nomenklatur komplett'!Z765),"-",'Nomenklatur komplett'!Z765)</f>
        <v>1</v>
      </c>
      <c r="F765" s="189">
        <f>IF(ISBLANK('Nomenklatur komplett'!AA765),"-",'Nomenklatur komplett'!AA765)</f>
        <v>4</v>
      </c>
      <c r="G765" s="190">
        <f>IF(ISBLANK('Nomenklatur komplett'!AB765),"-",'Nomenklatur komplett'!AB765)</f>
        <v>0</v>
      </c>
      <c r="H765" s="190">
        <f>IF(ISBLANK('Nomenklatur komplett'!AC765),"-",'Nomenklatur komplett'!AC765)</f>
        <v>0</v>
      </c>
    </row>
    <row r="766" spans="1:8" x14ac:dyDescent="0.2">
      <c r="A766" s="161">
        <f>IF(ISBLANK('Nomenklatur komplett'!V766),"-",'Nomenklatur komplett'!V766)</f>
        <v>40200000</v>
      </c>
      <c r="B766" s="188" t="str">
        <f>IF(ISBLANK('Nomenklatur komplett'!W766),"-",'Nomenklatur komplett'!W766)</f>
        <v>Hostess - Reiseleiter/in</v>
      </c>
      <c r="C766" s="189">
        <f>IF(ISBLANK('Nomenklatur komplett'!X766),"-",'Nomenklatur komplett'!X766)</f>
        <v>14</v>
      </c>
      <c r="D766" s="189">
        <f>IF(ISBLANK('Nomenklatur komplett'!Y766),"-",'Nomenklatur komplett'!Y766)</f>
        <v>65</v>
      </c>
      <c r="E766" s="189">
        <f>IF(ISBLANK('Nomenklatur komplett'!Z766),"-",'Nomenklatur komplett'!Z766)</f>
        <v>1</v>
      </c>
      <c r="F766" s="189">
        <f>IF(ISBLANK('Nomenklatur komplett'!AA766),"-",'Nomenklatur komplett'!AA766)</f>
        <v>2</v>
      </c>
      <c r="G766" s="190">
        <f>IF(ISBLANK('Nomenklatur komplett'!AB766),"-",'Nomenklatur komplett'!AB766)</f>
        <v>0</v>
      </c>
      <c r="H766" s="190">
        <f>IF(ISBLANK('Nomenklatur komplett'!AC766),"-",'Nomenklatur komplett'!AC766)</f>
        <v>0</v>
      </c>
    </row>
    <row r="767" spans="1:8" x14ac:dyDescent="0.2">
      <c r="A767" s="161">
        <f>IF(ISBLANK('Nomenklatur komplett'!V767),"-",'Nomenklatur komplett'!V767)</f>
        <v>38910000</v>
      </c>
      <c r="B767" s="188" t="str">
        <f>IF(ISBLANK('Nomenklatur komplett'!W767),"-",'Nomenklatur komplett'!W767)</f>
        <v>Höheres Wirtschaftsdiplom HWD</v>
      </c>
      <c r="C767" s="189">
        <f>IF(ISBLANK('Nomenklatur komplett'!X767),"-",'Nomenklatur komplett'!X767)</f>
        <v>14</v>
      </c>
      <c r="D767" s="189">
        <f>IF(ISBLANK('Nomenklatur komplett'!Y767),"-",'Nomenklatur komplett'!Y767)</f>
        <v>65</v>
      </c>
      <c r="E767" s="189">
        <f>IF(ISBLANK('Nomenklatur komplett'!Z767),"-",'Nomenklatur komplett'!Z767)</f>
        <v>1</v>
      </c>
      <c r="F767" s="189">
        <f>IF(ISBLANK('Nomenklatur komplett'!AA767),"-",'Nomenklatur komplett'!AA767)</f>
        <v>1</v>
      </c>
      <c r="G767" s="190">
        <f>IF(ISBLANK('Nomenklatur komplett'!AB767),"-",'Nomenklatur komplett'!AB767)</f>
        <v>0</v>
      </c>
      <c r="H767" s="190">
        <f>IF(ISBLANK('Nomenklatur komplett'!AC767),"-",'Nomenklatur komplett'!AC767)</f>
        <v>0</v>
      </c>
    </row>
    <row r="768" spans="1:8" x14ac:dyDescent="0.2">
      <c r="A768" s="161">
        <f>IF(ISBLANK('Nomenklatur komplett'!V768),"-",'Nomenklatur komplett'!V768)</f>
        <v>28710000</v>
      </c>
      <c r="B768" s="188" t="str">
        <f>IF(ISBLANK('Nomenklatur komplett'!W768),"-",'Nomenklatur komplett'!W768)</f>
        <v>Informatiker/in (Privatschule, nicht anerkannt)</v>
      </c>
      <c r="C768" s="189">
        <f>IF(ISBLANK('Nomenklatur komplett'!X768),"-",'Nomenklatur komplett'!X768)</f>
        <v>14</v>
      </c>
      <c r="D768" s="189">
        <f>IF(ISBLANK('Nomenklatur komplett'!Y768),"-",'Nomenklatur komplett'!Y768)</f>
        <v>65</v>
      </c>
      <c r="E768" s="189">
        <f>IF(ISBLANK('Nomenklatur komplett'!Z768),"-",'Nomenklatur komplett'!Z768)</f>
        <v>1</v>
      </c>
      <c r="F768" s="189">
        <f>IF(ISBLANK('Nomenklatur komplett'!AA768),"-",'Nomenklatur komplett'!AA768)</f>
        <v>4</v>
      </c>
      <c r="G768" s="190">
        <f>IF(ISBLANK('Nomenklatur komplett'!AB768),"-",'Nomenklatur komplett'!AB768)</f>
        <v>0</v>
      </c>
      <c r="H768" s="190">
        <f>IF(ISBLANK('Nomenklatur komplett'!AC768),"-",'Nomenklatur komplett'!AC768)</f>
        <v>0</v>
      </c>
    </row>
    <row r="769" spans="1:8" x14ac:dyDescent="0.2">
      <c r="A769" s="161">
        <f>IF(ISBLANK('Nomenklatur komplett'!V769),"-",'Nomenklatur komplett'!V769)</f>
        <v>38480000</v>
      </c>
      <c r="B769" s="188" t="str">
        <f>IF(ISBLANK('Nomenklatur komplett'!W769),"-",'Nomenklatur komplett'!W769)</f>
        <v>Kaufmännisches Kader</v>
      </c>
      <c r="C769" s="189">
        <f>IF(ISBLANK('Nomenklatur komplett'!X769),"-",'Nomenklatur komplett'!X769)</f>
        <v>14</v>
      </c>
      <c r="D769" s="189">
        <f>IF(ISBLANK('Nomenklatur komplett'!Y769),"-",'Nomenklatur komplett'!Y769)</f>
        <v>65</v>
      </c>
      <c r="E769" s="189">
        <f>IF(ISBLANK('Nomenklatur komplett'!Z769),"-",'Nomenklatur komplett'!Z769)</f>
        <v>1</v>
      </c>
      <c r="F769" s="189">
        <f>IF(ISBLANK('Nomenklatur komplett'!AA769),"-",'Nomenklatur komplett'!AA769)</f>
        <v>5</v>
      </c>
      <c r="G769" s="190">
        <f>IF(ISBLANK('Nomenklatur komplett'!AB769),"-",'Nomenklatur komplett'!AB769)</f>
        <v>90</v>
      </c>
      <c r="H769" s="190">
        <f>IF(ISBLANK('Nomenklatur komplett'!AC769),"-",'Nomenklatur komplett'!AC769)</f>
        <v>0</v>
      </c>
    </row>
    <row r="770" spans="1:8" x14ac:dyDescent="0.2">
      <c r="A770" s="161">
        <f>IF(ISBLANK('Nomenklatur komplett'!V770),"-",'Nomenklatur komplett'!V770)</f>
        <v>44270000</v>
      </c>
      <c r="B770" s="188" t="str">
        <f>IF(ISBLANK('Nomenklatur komplett'!W770),"-",'Nomenklatur komplett'!W770)</f>
        <v>Kosmetiker/in (Sek II - nicht reglementiert)</v>
      </c>
      <c r="C770" s="189">
        <f>IF(ISBLANK('Nomenklatur komplett'!X770),"-",'Nomenklatur komplett'!X770)</f>
        <v>14</v>
      </c>
      <c r="D770" s="189">
        <f>IF(ISBLANK('Nomenklatur komplett'!Y770),"-",'Nomenklatur komplett'!Y770)</f>
        <v>65</v>
      </c>
      <c r="E770" s="189">
        <f>IF(ISBLANK('Nomenklatur komplett'!Z770),"-",'Nomenklatur komplett'!Z770)</f>
        <v>1</v>
      </c>
      <c r="F770" s="189">
        <f>IF(ISBLANK('Nomenklatur komplett'!AA770),"-",'Nomenklatur komplett'!AA770)</f>
        <v>3</v>
      </c>
      <c r="G770" s="190">
        <f>IF(ISBLANK('Nomenklatur komplett'!AB770),"-",'Nomenklatur komplett'!AB770)</f>
        <v>0</v>
      </c>
      <c r="H770" s="190">
        <f>IF(ISBLANK('Nomenklatur komplett'!AC770),"-",'Nomenklatur komplett'!AC770)</f>
        <v>0</v>
      </c>
    </row>
    <row r="771" spans="1:8" x14ac:dyDescent="0.2">
      <c r="A771" s="161">
        <f>IF(ISBLANK('Nomenklatur komplett'!V771),"-",'Nomenklatur komplett'!V771)</f>
        <v>38040000</v>
      </c>
      <c r="B771" s="188" t="str">
        <f>IF(ISBLANK('Nomenklatur komplett'!W771),"-",'Nomenklatur komplett'!W771)</f>
        <v>Medizinische/r Praxisleiter/in</v>
      </c>
      <c r="C771" s="189">
        <f>IF(ISBLANK('Nomenklatur komplett'!X771),"-",'Nomenklatur komplett'!X771)</f>
        <v>14</v>
      </c>
      <c r="D771" s="189">
        <f>IF(ISBLANK('Nomenklatur komplett'!Y771),"-",'Nomenklatur komplett'!Y771)</f>
        <v>65</v>
      </c>
      <c r="E771" s="189">
        <f>IF(ISBLANK('Nomenklatur komplett'!Z771),"-",'Nomenklatur komplett'!Z771)</f>
        <v>1</v>
      </c>
      <c r="F771" s="189">
        <f>IF(ISBLANK('Nomenklatur komplett'!AA771),"-",'Nomenklatur komplett'!AA771)</f>
        <v>1</v>
      </c>
      <c r="G771" s="190">
        <f>IF(ISBLANK('Nomenklatur komplett'!AB771),"-",'Nomenklatur komplett'!AB771)</f>
        <v>90</v>
      </c>
      <c r="H771" s="190">
        <f>IF(ISBLANK('Nomenklatur komplett'!AC771),"-",'Nomenklatur komplett'!AC771)</f>
        <v>0</v>
      </c>
    </row>
    <row r="772" spans="1:8" x14ac:dyDescent="0.2">
      <c r="A772" s="161">
        <f>IF(ISBLANK('Nomenklatur komplett'!V772),"-",'Nomenklatur komplett'!V772)</f>
        <v>38060000</v>
      </c>
      <c r="B772" s="188" t="str">
        <f>IF(ISBLANK('Nomenklatur komplett'!W772),"-",'Nomenklatur komplett'!W772)</f>
        <v>Medizinische/r Sekretariats-Assistent/in</v>
      </c>
      <c r="C772" s="189">
        <f>IF(ISBLANK('Nomenklatur komplett'!X772),"-",'Nomenklatur komplett'!X772)</f>
        <v>14</v>
      </c>
      <c r="D772" s="189">
        <f>IF(ISBLANK('Nomenklatur komplett'!Y772),"-",'Nomenklatur komplett'!Y772)</f>
        <v>65</v>
      </c>
      <c r="E772" s="189">
        <f>IF(ISBLANK('Nomenklatur komplett'!Z772),"-",'Nomenklatur komplett'!Z772)</f>
        <v>1</v>
      </c>
      <c r="F772" s="189">
        <f>IF(ISBLANK('Nomenklatur komplett'!AA772),"-",'Nomenklatur komplett'!AA772)</f>
        <v>1</v>
      </c>
      <c r="G772" s="190">
        <f>IF(ISBLANK('Nomenklatur komplett'!AB772),"-",'Nomenklatur komplett'!AB772)</f>
        <v>0</v>
      </c>
      <c r="H772" s="190">
        <f>IF(ISBLANK('Nomenklatur komplett'!AC772),"-",'Nomenklatur komplett'!AC772)</f>
        <v>0</v>
      </c>
    </row>
    <row r="773" spans="1:8" x14ac:dyDescent="0.2">
      <c r="A773" s="161">
        <f>IF(ISBLANK('Nomenklatur komplett'!V773),"-",'Nomenklatur komplett'!V773)</f>
        <v>38050000</v>
      </c>
      <c r="B773" s="188" t="str">
        <f>IF(ISBLANK('Nomenklatur komplett'!W773),"-",'Nomenklatur komplett'!W773)</f>
        <v>Medizinische/r Sekretär/in</v>
      </c>
      <c r="C773" s="189">
        <f>IF(ISBLANK('Nomenklatur komplett'!X773),"-",'Nomenklatur komplett'!X773)</f>
        <v>14</v>
      </c>
      <c r="D773" s="189">
        <f>IF(ISBLANK('Nomenklatur komplett'!Y773),"-",'Nomenklatur komplett'!Y773)</f>
        <v>65</v>
      </c>
      <c r="E773" s="189">
        <f>IF(ISBLANK('Nomenklatur komplett'!Z773),"-",'Nomenklatur komplett'!Z773)</f>
        <v>1</v>
      </c>
      <c r="F773" s="189">
        <f>IF(ISBLANK('Nomenklatur komplett'!AA773),"-",'Nomenklatur komplett'!AA773)</f>
        <v>3</v>
      </c>
      <c r="G773" s="190">
        <f>IF(ISBLANK('Nomenklatur komplett'!AB773),"-",'Nomenklatur komplett'!AB773)</f>
        <v>0</v>
      </c>
      <c r="H773" s="190">
        <f>IF(ISBLANK('Nomenklatur komplett'!AC773),"-",'Nomenklatur komplett'!AC773)</f>
        <v>0</v>
      </c>
    </row>
    <row r="774" spans="1:8" x14ac:dyDescent="0.2">
      <c r="A774" s="161">
        <f>IF(ISBLANK('Nomenklatur komplett'!V774),"-",'Nomenklatur komplett'!V774)</f>
        <v>38070000</v>
      </c>
      <c r="B774" s="188" t="str">
        <f>IF(ISBLANK('Nomenklatur komplett'!W774),"-",'Nomenklatur komplett'!W774)</f>
        <v>Medizinische/r Sekretär/in H+</v>
      </c>
      <c r="C774" s="189">
        <f>IF(ISBLANK('Nomenklatur komplett'!X774),"-",'Nomenklatur komplett'!X774)</f>
        <v>14</v>
      </c>
      <c r="D774" s="189">
        <f>IF(ISBLANK('Nomenklatur komplett'!Y774),"-",'Nomenklatur komplett'!Y774)</f>
        <v>65</v>
      </c>
      <c r="E774" s="189">
        <f>IF(ISBLANK('Nomenklatur komplett'!Z774),"-",'Nomenklatur komplett'!Z774)</f>
        <v>1</v>
      </c>
      <c r="F774" s="189">
        <f>IF(ISBLANK('Nomenklatur komplett'!AA774),"-",'Nomenklatur komplett'!AA774)</f>
        <v>2</v>
      </c>
      <c r="G774" s="190">
        <f>IF(ISBLANK('Nomenklatur komplett'!AB774),"-",'Nomenklatur komplett'!AB774)</f>
        <v>90</v>
      </c>
      <c r="H774" s="190">
        <f>IF(ISBLANK('Nomenklatur komplett'!AC774),"-",'Nomenklatur komplett'!AC774)</f>
        <v>0</v>
      </c>
    </row>
    <row r="775" spans="1:8" x14ac:dyDescent="0.2">
      <c r="A775" s="161">
        <f>IF(ISBLANK('Nomenklatur komplett'!V775),"-",'Nomenklatur komplett'!V775)</f>
        <v>38660000</v>
      </c>
      <c r="B775" s="188" t="str">
        <f>IF(ISBLANK('Nomenklatur komplett'!W775),"-",'Nomenklatur komplett'!W775)</f>
        <v>Office-Supporter/in SIZ</v>
      </c>
      <c r="C775" s="189">
        <f>IF(ISBLANK('Nomenklatur komplett'!X775),"-",'Nomenklatur komplett'!X775)</f>
        <v>17</v>
      </c>
      <c r="D775" s="189">
        <f>IF(ISBLANK('Nomenklatur komplett'!Y775),"-",'Nomenklatur komplett'!Y775)</f>
        <v>65</v>
      </c>
      <c r="E775" s="189">
        <f>IF(ISBLANK('Nomenklatur komplett'!Z775),"-",'Nomenklatur komplett'!Z775)</f>
        <v>1</v>
      </c>
      <c r="F775" s="189">
        <f>IF(ISBLANK('Nomenklatur komplett'!AA775),"-",'Nomenklatur komplett'!AA775)</f>
        <v>5</v>
      </c>
      <c r="G775" s="190">
        <f>IF(ISBLANK('Nomenklatur komplett'!AB775),"-",'Nomenklatur komplett'!AB775)</f>
        <v>90</v>
      </c>
      <c r="H775" s="190">
        <f>IF(ISBLANK('Nomenklatur komplett'!AC775),"-",'Nomenklatur komplett'!AC775)</f>
        <v>0</v>
      </c>
    </row>
    <row r="776" spans="1:8" x14ac:dyDescent="0.2">
      <c r="A776" s="161">
        <f>IF(ISBLANK('Nomenklatur komplett'!V776),"-",'Nomenklatur komplett'!V776)</f>
        <v>38600000</v>
      </c>
      <c r="B776" s="188" t="str">
        <f>IF(ISBLANK('Nomenklatur komplett'!W776),"-",'Nomenklatur komplett'!W776)</f>
        <v>PC Power-User/in SIZ</v>
      </c>
      <c r="C776" s="189">
        <f>IF(ISBLANK('Nomenklatur komplett'!X776),"-",'Nomenklatur komplett'!X776)</f>
        <v>14</v>
      </c>
      <c r="D776" s="189">
        <f>IF(ISBLANK('Nomenklatur komplett'!Y776),"-",'Nomenklatur komplett'!Y776)</f>
        <v>65</v>
      </c>
      <c r="E776" s="189">
        <f>IF(ISBLANK('Nomenklatur komplett'!Z776),"-",'Nomenklatur komplett'!Z776)</f>
        <v>1</v>
      </c>
      <c r="F776" s="189">
        <f>IF(ISBLANK('Nomenklatur komplett'!AA776),"-",'Nomenklatur komplett'!AA776)</f>
        <v>5</v>
      </c>
      <c r="G776" s="190">
        <f>IF(ISBLANK('Nomenklatur komplett'!AB776),"-",'Nomenklatur komplett'!AB776)</f>
        <v>0</v>
      </c>
      <c r="H776" s="190">
        <f>IF(ISBLANK('Nomenklatur komplett'!AC776),"-",'Nomenklatur komplett'!AC776)</f>
        <v>0</v>
      </c>
    </row>
    <row r="777" spans="1:8" x14ac:dyDescent="0.2">
      <c r="A777" s="161">
        <f>IF(ISBLANK('Nomenklatur komplett'!V777),"-",'Nomenklatur komplett'!V777)</f>
        <v>38610000</v>
      </c>
      <c r="B777" s="188" t="str">
        <f>IF(ISBLANK('Nomenklatur komplett'!W777),"-",'Nomenklatur komplett'!W777)</f>
        <v>PC-Supporter/in</v>
      </c>
      <c r="C777" s="189">
        <f>IF(ISBLANK('Nomenklatur komplett'!X777),"-",'Nomenklatur komplett'!X777)</f>
        <v>14</v>
      </c>
      <c r="D777" s="189">
        <f>IF(ISBLANK('Nomenklatur komplett'!Y777),"-",'Nomenklatur komplett'!Y777)</f>
        <v>65</v>
      </c>
      <c r="E777" s="189">
        <f>IF(ISBLANK('Nomenklatur komplett'!Z777),"-",'Nomenklatur komplett'!Z777)</f>
        <v>1</v>
      </c>
      <c r="F777" s="189">
        <f>IF(ISBLANK('Nomenklatur komplett'!AA777),"-",'Nomenklatur komplett'!AA777)</f>
        <v>5</v>
      </c>
      <c r="G777" s="190">
        <f>IF(ISBLANK('Nomenklatur komplett'!AB777),"-",'Nomenklatur komplett'!AB777)</f>
        <v>0</v>
      </c>
      <c r="H777" s="190">
        <f>IF(ISBLANK('Nomenklatur komplett'!AC777),"-",'Nomenklatur komplett'!AC777)</f>
        <v>0</v>
      </c>
    </row>
    <row r="778" spans="1:8" x14ac:dyDescent="0.2">
      <c r="A778" s="161">
        <f>IF(ISBLANK('Nomenklatur komplett'!V778),"-",'Nomenklatur komplett'!V778)</f>
        <v>50910000</v>
      </c>
      <c r="B778" s="188" t="str">
        <f>IF(ISBLANK('Nomenklatur komplett'!W778),"-",'Nomenklatur komplett'!W778)</f>
        <v>Postmaturitäre Wirtschaftsausbildung</v>
      </c>
      <c r="C778" s="189">
        <f>IF(ISBLANK('Nomenklatur komplett'!X778),"-",'Nomenklatur komplett'!X778)</f>
        <v>14</v>
      </c>
      <c r="D778" s="189">
        <f>IF(ISBLANK('Nomenklatur komplett'!Y778),"-",'Nomenklatur komplett'!Y778)</f>
        <v>65</v>
      </c>
      <c r="E778" s="189">
        <f>IF(ISBLANK('Nomenklatur komplett'!Z778),"-",'Nomenklatur komplett'!Z778)</f>
        <v>1</v>
      </c>
      <c r="F778" s="189">
        <f>IF(ISBLANK('Nomenklatur komplett'!AA778),"-",'Nomenklatur komplett'!AA778)</f>
        <v>2</v>
      </c>
      <c r="G778" s="190">
        <f>IF(ISBLANK('Nomenklatur komplett'!AB778),"-",'Nomenklatur komplett'!AB778)</f>
        <v>0</v>
      </c>
      <c r="H778" s="190">
        <f>IF(ISBLANK('Nomenklatur komplett'!AC778),"-",'Nomenklatur komplett'!AC778)</f>
        <v>0</v>
      </c>
    </row>
    <row r="779" spans="1:8" x14ac:dyDescent="0.2">
      <c r="A779" s="161">
        <f>IF(ISBLANK('Nomenklatur komplett'!V779),"-",'Nomenklatur komplett'!V779)</f>
        <v>40210000</v>
      </c>
      <c r="B779" s="188" t="str">
        <f>IF(ISBLANK('Nomenklatur komplett'!W779),"-",'Nomenklatur komplett'!W779)</f>
        <v>Reisebüroangestellte/r</v>
      </c>
      <c r="C779" s="189">
        <f>IF(ISBLANK('Nomenklatur komplett'!X779),"-",'Nomenklatur komplett'!X779)</f>
        <v>14</v>
      </c>
      <c r="D779" s="189">
        <f>IF(ISBLANK('Nomenklatur komplett'!Y779),"-",'Nomenklatur komplett'!Y779)</f>
        <v>65</v>
      </c>
      <c r="E779" s="189">
        <f>IF(ISBLANK('Nomenklatur komplett'!Z779),"-",'Nomenklatur komplett'!Z779)</f>
        <v>1</v>
      </c>
      <c r="F779" s="189">
        <f>IF(ISBLANK('Nomenklatur komplett'!AA779),"-",'Nomenklatur komplett'!AA779)</f>
        <v>2</v>
      </c>
      <c r="G779" s="190">
        <f>IF(ISBLANK('Nomenklatur komplett'!AB779),"-",'Nomenklatur komplett'!AB779)</f>
        <v>0</v>
      </c>
      <c r="H779" s="190">
        <f>IF(ISBLANK('Nomenklatur komplett'!AC779),"-",'Nomenklatur komplett'!AC779)</f>
        <v>0</v>
      </c>
    </row>
    <row r="780" spans="1:8" x14ac:dyDescent="0.2">
      <c r="A780" s="161">
        <f>IF(ISBLANK('Nomenklatur komplett'!V780),"-",'Nomenklatur komplett'!V780)</f>
        <v>38700000</v>
      </c>
      <c r="B780" s="188" t="str">
        <f>IF(ISBLANK('Nomenklatur komplett'!W780),"-",'Nomenklatur komplett'!W780)</f>
        <v>Sachbearbeiter/in Fertigung/Planung</v>
      </c>
      <c r="C780" s="189">
        <f>IF(ISBLANK('Nomenklatur komplett'!X780),"-",'Nomenklatur komplett'!X780)</f>
        <v>14</v>
      </c>
      <c r="D780" s="189">
        <f>IF(ISBLANK('Nomenklatur komplett'!Y780),"-",'Nomenklatur komplett'!Y780)</f>
        <v>65</v>
      </c>
      <c r="E780" s="189">
        <f>IF(ISBLANK('Nomenklatur komplett'!Z780),"-",'Nomenklatur komplett'!Z780)</f>
        <v>1</v>
      </c>
      <c r="F780" s="189">
        <f>IF(ISBLANK('Nomenklatur komplett'!AA780),"-",'Nomenklatur komplett'!AA780)</f>
        <v>5</v>
      </c>
      <c r="G780" s="190">
        <f>IF(ISBLANK('Nomenklatur komplett'!AB780),"-",'Nomenklatur komplett'!AB780)</f>
        <v>0</v>
      </c>
      <c r="H780" s="190">
        <f>IF(ISBLANK('Nomenklatur komplett'!AC780),"-",'Nomenklatur komplett'!AC780)</f>
        <v>0</v>
      </c>
    </row>
    <row r="781" spans="1:8" x14ac:dyDescent="0.2">
      <c r="A781" s="161">
        <f>IF(ISBLANK('Nomenklatur komplett'!V781),"-",'Nomenklatur komplett'!V781)</f>
        <v>38770000</v>
      </c>
      <c r="B781" s="188" t="str">
        <f>IF(ISBLANK('Nomenklatur komplett'!W781),"-",'Nomenklatur komplett'!W781)</f>
        <v>Sachbearbeiter/in Immobilien-Bewirtschaftung</v>
      </c>
      <c r="C781" s="189">
        <f>IF(ISBLANK('Nomenklatur komplett'!X781),"-",'Nomenklatur komplett'!X781)</f>
        <v>14</v>
      </c>
      <c r="D781" s="189">
        <f>IF(ISBLANK('Nomenklatur komplett'!Y781),"-",'Nomenklatur komplett'!Y781)</f>
        <v>65</v>
      </c>
      <c r="E781" s="189">
        <f>IF(ISBLANK('Nomenklatur komplett'!Z781),"-",'Nomenklatur komplett'!Z781)</f>
        <v>1</v>
      </c>
      <c r="F781" s="189">
        <f>IF(ISBLANK('Nomenklatur komplett'!AA781),"-",'Nomenklatur komplett'!AA781)</f>
        <v>5</v>
      </c>
      <c r="G781" s="190">
        <f>IF(ISBLANK('Nomenklatur komplett'!AB781),"-",'Nomenklatur komplett'!AB781)</f>
        <v>90</v>
      </c>
      <c r="H781" s="190">
        <f>IF(ISBLANK('Nomenklatur komplett'!AC781),"-",'Nomenklatur komplett'!AC781)</f>
        <v>0</v>
      </c>
    </row>
    <row r="782" spans="1:8" x14ac:dyDescent="0.2">
      <c r="A782" s="161">
        <f>IF(ISBLANK('Nomenklatur komplett'!V782),"-",'Nomenklatur komplett'!V782)</f>
        <v>38780000</v>
      </c>
      <c r="B782" s="188" t="str">
        <f>IF(ISBLANK('Nomenklatur komplett'!W782),"-",'Nomenklatur komplett'!W782)</f>
        <v>Sachbearbeiter/in Logistik</v>
      </c>
      <c r="C782" s="189">
        <f>IF(ISBLANK('Nomenklatur komplett'!X782),"-",'Nomenklatur komplett'!X782)</f>
        <v>14</v>
      </c>
      <c r="D782" s="189">
        <f>IF(ISBLANK('Nomenklatur komplett'!Y782),"-",'Nomenklatur komplett'!Y782)</f>
        <v>65</v>
      </c>
      <c r="E782" s="189">
        <f>IF(ISBLANK('Nomenklatur komplett'!Z782),"-",'Nomenklatur komplett'!Z782)</f>
        <v>1</v>
      </c>
      <c r="F782" s="189">
        <f>IF(ISBLANK('Nomenklatur komplett'!AA782),"-",'Nomenklatur komplett'!AA782)</f>
        <v>5</v>
      </c>
      <c r="G782" s="190">
        <f>IF(ISBLANK('Nomenklatur komplett'!AB782),"-",'Nomenklatur komplett'!AB782)</f>
        <v>90</v>
      </c>
      <c r="H782" s="190">
        <f>IF(ISBLANK('Nomenklatur komplett'!AC782),"-",'Nomenklatur komplett'!AC782)</f>
        <v>0</v>
      </c>
    </row>
    <row r="783" spans="1:8" x14ac:dyDescent="0.2">
      <c r="A783" s="161">
        <f>IF(ISBLANK('Nomenklatur komplett'!V783),"-",'Nomenklatur komplett'!V783)</f>
        <v>38730000</v>
      </c>
      <c r="B783" s="188" t="str">
        <f>IF(ISBLANK('Nomenklatur komplett'!W783),"-",'Nomenklatur komplett'!W783)</f>
        <v>Sachbearbeiter/in Marketing und Verkauf</v>
      </c>
      <c r="C783" s="189">
        <f>IF(ISBLANK('Nomenklatur komplett'!X783),"-",'Nomenklatur komplett'!X783)</f>
        <v>14</v>
      </c>
      <c r="D783" s="189">
        <f>IF(ISBLANK('Nomenklatur komplett'!Y783),"-",'Nomenklatur komplett'!Y783)</f>
        <v>65</v>
      </c>
      <c r="E783" s="189">
        <f>IF(ISBLANK('Nomenklatur komplett'!Z783),"-",'Nomenklatur komplett'!Z783)</f>
        <v>1</v>
      </c>
      <c r="F783" s="189">
        <f>IF(ISBLANK('Nomenklatur komplett'!AA783),"-",'Nomenklatur komplett'!AA783)</f>
        <v>5</v>
      </c>
      <c r="G783" s="190">
        <f>IF(ISBLANK('Nomenklatur komplett'!AB783),"-",'Nomenklatur komplett'!AB783)</f>
        <v>90</v>
      </c>
      <c r="H783" s="190">
        <f>IF(ISBLANK('Nomenklatur komplett'!AC783),"-",'Nomenklatur komplett'!AC783)</f>
        <v>0</v>
      </c>
    </row>
    <row r="784" spans="1:8" x14ac:dyDescent="0.2">
      <c r="A784" s="161">
        <f>IF(ISBLANK('Nomenklatur komplett'!V784),"-",'Nomenklatur komplett'!V784)</f>
        <v>38740000</v>
      </c>
      <c r="B784" s="188" t="str">
        <f>IF(ISBLANK('Nomenklatur komplett'!W784),"-",'Nomenklatur komplett'!W784)</f>
        <v>Sachbearbeiter/in Personalwesen</v>
      </c>
      <c r="C784" s="189">
        <f>IF(ISBLANK('Nomenklatur komplett'!X784),"-",'Nomenklatur komplett'!X784)</f>
        <v>14</v>
      </c>
      <c r="D784" s="189">
        <f>IF(ISBLANK('Nomenklatur komplett'!Y784),"-",'Nomenklatur komplett'!Y784)</f>
        <v>65</v>
      </c>
      <c r="E784" s="189">
        <f>IF(ISBLANK('Nomenklatur komplett'!Z784),"-",'Nomenklatur komplett'!Z784)</f>
        <v>1</v>
      </c>
      <c r="F784" s="189">
        <f>IF(ISBLANK('Nomenklatur komplett'!AA784),"-",'Nomenklatur komplett'!AA784)</f>
        <v>5</v>
      </c>
      <c r="G784" s="190">
        <f>IF(ISBLANK('Nomenklatur komplett'!AB784),"-",'Nomenklatur komplett'!AB784)</f>
        <v>90</v>
      </c>
      <c r="H784" s="190">
        <f>IF(ISBLANK('Nomenklatur komplett'!AC784),"-",'Nomenklatur komplett'!AC784)</f>
        <v>0</v>
      </c>
    </row>
    <row r="785" spans="1:8" x14ac:dyDescent="0.2">
      <c r="A785" s="161">
        <f>IF(ISBLANK('Nomenklatur komplett'!V785),"-",'Nomenklatur komplett'!V785)</f>
        <v>38750000</v>
      </c>
      <c r="B785" s="188" t="str">
        <f>IF(ISBLANK('Nomenklatur komplett'!W785),"-",'Nomenklatur komplett'!W785)</f>
        <v>Sachbearbeiter/in Sozialversicherungen SVS</v>
      </c>
      <c r="C785" s="189">
        <f>IF(ISBLANK('Nomenklatur komplett'!X785),"-",'Nomenklatur komplett'!X785)</f>
        <v>14</v>
      </c>
      <c r="D785" s="189">
        <f>IF(ISBLANK('Nomenklatur komplett'!Y785),"-",'Nomenklatur komplett'!Y785)</f>
        <v>65</v>
      </c>
      <c r="E785" s="189">
        <f>IF(ISBLANK('Nomenklatur komplett'!Z785),"-",'Nomenklatur komplett'!Z785)</f>
        <v>1</v>
      </c>
      <c r="F785" s="189">
        <f>IF(ISBLANK('Nomenklatur komplett'!AA785),"-",'Nomenklatur komplett'!AA785)</f>
        <v>5</v>
      </c>
      <c r="G785" s="190">
        <f>IF(ISBLANK('Nomenklatur komplett'!AB785),"-",'Nomenklatur komplett'!AB785)</f>
        <v>0</v>
      </c>
      <c r="H785" s="190">
        <f>IF(ISBLANK('Nomenklatur komplett'!AC785),"-",'Nomenklatur komplett'!AC785)</f>
        <v>0</v>
      </c>
    </row>
    <row r="786" spans="1:8" x14ac:dyDescent="0.2">
      <c r="A786" s="161">
        <f>IF(ISBLANK('Nomenklatur komplett'!V786),"-",'Nomenklatur komplett'!V786)</f>
        <v>38760000</v>
      </c>
      <c r="B786" s="188" t="str">
        <f>IF(ISBLANK('Nomenklatur komplett'!W786),"-",'Nomenklatur komplett'!W786)</f>
        <v>Sachbearbeiter/in Steuern</v>
      </c>
      <c r="C786" s="189">
        <f>IF(ISBLANK('Nomenklatur komplett'!X786),"-",'Nomenklatur komplett'!X786)</f>
        <v>14</v>
      </c>
      <c r="D786" s="189">
        <f>IF(ISBLANK('Nomenklatur komplett'!Y786),"-",'Nomenklatur komplett'!Y786)</f>
        <v>65</v>
      </c>
      <c r="E786" s="189">
        <f>IF(ISBLANK('Nomenklatur komplett'!Z786),"-",'Nomenklatur komplett'!Z786)</f>
        <v>1</v>
      </c>
      <c r="F786" s="189">
        <f>IF(ISBLANK('Nomenklatur komplett'!AA786),"-",'Nomenklatur komplett'!AA786)</f>
        <v>5</v>
      </c>
      <c r="G786" s="190">
        <f>IF(ISBLANK('Nomenklatur komplett'!AB786),"-",'Nomenklatur komplett'!AB786)</f>
        <v>0</v>
      </c>
      <c r="H786" s="190">
        <f>IF(ISBLANK('Nomenklatur komplett'!AC786),"-",'Nomenklatur komplett'!AC786)</f>
        <v>0</v>
      </c>
    </row>
    <row r="787" spans="1:8" x14ac:dyDescent="0.2">
      <c r="A787" s="161">
        <f>IF(ISBLANK('Nomenklatur komplett'!V787),"-",'Nomenklatur komplett'!V787)</f>
        <v>38710000</v>
      </c>
      <c r="B787" s="188" t="str">
        <f>IF(ISBLANK('Nomenklatur komplett'!W787),"-",'Nomenklatur komplett'!W787)</f>
        <v>Sachbearbeiter/in im Rechnungswesen</v>
      </c>
      <c r="C787" s="189">
        <f>IF(ISBLANK('Nomenklatur komplett'!X787),"-",'Nomenklatur komplett'!X787)</f>
        <v>14</v>
      </c>
      <c r="D787" s="189">
        <f>IF(ISBLANK('Nomenklatur komplett'!Y787),"-",'Nomenklatur komplett'!Y787)</f>
        <v>65</v>
      </c>
      <c r="E787" s="189">
        <f>IF(ISBLANK('Nomenklatur komplett'!Z787),"-",'Nomenklatur komplett'!Z787)</f>
        <v>1</v>
      </c>
      <c r="F787" s="189">
        <f>IF(ISBLANK('Nomenklatur komplett'!AA787),"-",'Nomenklatur komplett'!AA787)</f>
        <v>5</v>
      </c>
      <c r="G787" s="190">
        <f>IF(ISBLANK('Nomenklatur komplett'!AB787),"-",'Nomenklatur komplett'!AB787)</f>
        <v>90</v>
      </c>
      <c r="H787" s="190">
        <f>IF(ISBLANK('Nomenklatur komplett'!AC787),"-",'Nomenklatur komplett'!AC787)</f>
        <v>0</v>
      </c>
    </row>
    <row r="788" spans="1:8" x14ac:dyDescent="0.2">
      <c r="A788" s="161">
        <f>IF(ISBLANK('Nomenklatur komplett'!V788),"-",'Nomenklatur komplett'!V788)</f>
        <v>38720000</v>
      </c>
      <c r="B788" s="188" t="str">
        <f>IF(ISBLANK('Nomenklatur komplett'!W788),"-",'Nomenklatur komplett'!W788)</f>
        <v>Sachbearbeiter/in in Treuhand</v>
      </c>
      <c r="C788" s="189">
        <f>IF(ISBLANK('Nomenklatur komplett'!X788),"-",'Nomenklatur komplett'!X788)</f>
        <v>14</v>
      </c>
      <c r="D788" s="189">
        <f>IF(ISBLANK('Nomenklatur komplett'!Y788),"-",'Nomenklatur komplett'!Y788)</f>
        <v>65</v>
      </c>
      <c r="E788" s="189">
        <f>IF(ISBLANK('Nomenklatur komplett'!Z788),"-",'Nomenklatur komplett'!Z788)</f>
        <v>1</v>
      </c>
      <c r="F788" s="189">
        <f>IF(ISBLANK('Nomenklatur komplett'!AA788),"-",'Nomenklatur komplett'!AA788)</f>
        <v>5</v>
      </c>
      <c r="G788" s="190">
        <f>IF(ISBLANK('Nomenklatur komplett'!AB788),"-",'Nomenklatur komplett'!AB788)</f>
        <v>90</v>
      </c>
      <c r="H788" s="190">
        <f>IF(ISBLANK('Nomenklatur komplett'!AC788),"-",'Nomenklatur komplett'!AC788)</f>
        <v>0</v>
      </c>
    </row>
    <row r="789" spans="1:8" x14ac:dyDescent="0.2">
      <c r="A789" s="161">
        <f>IF(ISBLANK('Nomenklatur komplett'!V789),"-",'Nomenklatur komplett'!V789)</f>
        <v>50052800</v>
      </c>
      <c r="B789" s="188" t="str">
        <f>IF(ISBLANK('Nomenklatur komplett'!W789),"-",'Nomenklatur komplett'!W789)</f>
        <v>Sekretariatsangestellte/r - Büroangestellte/r</v>
      </c>
      <c r="C789" s="189">
        <f>IF(ISBLANK('Nomenklatur komplett'!X789),"-",'Nomenklatur komplett'!X789)</f>
        <v>14</v>
      </c>
      <c r="D789" s="189">
        <f>IF(ISBLANK('Nomenklatur komplett'!Y789),"-",'Nomenklatur komplett'!Y789)</f>
        <v>65</v>
      </c>
      <c r="E789" s="189">
        <f>IF(ISBLANK('Nomenklatur komplett'!Z789),"-",'Nomenklatur komplett'!Z789)</f>
        <v>1</v>
      </c>
      <c r="F789" s="189">
        <f>IF(ISBLANK('Nomenklatur komplett'!AA789),"-",'Nomenklatur komplett'!AA789)</f>
        <v>1</v>
      </c>
      <c r="G789" s="190">
        <f>IF(ISBLANK('Nomenklatur komplett'!AB789),"-",'Nomenklatur komplett'!AB789)</f>
        <v>0</v>
      </c>
      <c r="H789" s="190">
        <f>IF(ISBLANK('Nomenklatur komplett'!AC789),"-",'Nomenklatur komplett'!AC789)</f>
        <v>0</v>
      </c>
    </row>
    <row r="790" spans="1:8" x14ac:dyDescent="0.2">
      <c r="A790" s="161">
        <f>IF(ISBLANK('Nomenklatur komplett'!V790),"-",'Nomenklatur komplett'!V790)</f>
        <v>38450053</v>
      </c>
      <c r="B790" s="188" t="str">
        <f>IF(ISBLANK('Nomenklatur komplett'!W790),"-",'Nomenklatur komplett'!W790)</f>
        <v>Sekretariatsangestellte/r - Direktionsassistent/in</v>
      </c>
      <c r="C790" s="189">
        <f>IF(ISBLANK('Nomenklatur komplett'!X790),"-",'Nomenklatur komplett'!X790)</f>
        <v>14</v>
      </c>
      <c r="D790" s="189">
        <f>IF(ISBLANK('Nomenklatur komplett'!Y790),"-",'Nomenklatur komplett'!Y790)</f>
        <v>65</v>
      </c>
      <c r="E790" s="189">
        <f>IF(ISBLANK('Nomenklatur komplett'!Z790),"-",'Nomenklatur komplett'!Z790)</f>
        <v>1</v>
      </c>
      <c r="F790" s="189">
        <f>IF(ISBLANK('Nomenklatur komplett'!AA790),"-",'Nomenklatur komplett'!AA790)</f>
        <v>2</v>
      </c>
      <c r="G790" s="190">
        <f>IF(ISBLANK('Nomenklatur komplett'!AB790),"-",'Nomenklatur komplett'!AB790)</f>
        <v>0</v>
      </c>
      <c r="H790" s="190">
        <f>IF(ISBLANK('Nomenklatur komplett'!AC790),"-",'Nomenklatur komplett'!AC790)</f>
        <v>0</v>
      </c>
    </row>
    <row r="791" spans="1:8" x14ac:dyDescent="0.2">
      <c r="A791" s="161">
        <f>IF(ISBLANK('Nomenklatur komplett'!V791),"-",'Nomenklatur komplett'!V791)</f>
        <v>38450000</v>
      </c>
      <c r="B791" s="188" t="str">
        <f>IF(ISBLANK('Nomenklatur komplett'!W791),"-",'Nomenklatur komplett'!W791)</f>
        <v>Sekretariatsangestellte/r - Ohne nähere Angaben</v>
      </c>
      <c r="C791" s="189">
        <f>IF(ISBLANK('Nomenklatur komplett'!X791),"-",'Nomenklatur komplett'!X791)</f>
        <v>14</v>
      </c>
      <c r="D791" s="189">
        <f>IF(ISBLANK('Nomenklatur komplett'!Y791),"-",'Nomenklatur komplett'!Y791)</f>
        <v>65</v>
      </c>
      <c r="E791" s="189">
        <f>IF(ISBLANK('Nomenklatur komplett'!Z791),"-",'Nomenklatur komplett'!Z791)</f>
        <v>1</v>
      </c>
      <c r="F791" s="189">
        <f>IF(ISBLANK('Nomenklatur komplett'!AA791),"-",'Nomenklatur komplett'!AA791)</f>
        <v>1</v>
      </c>
      <c r="G791" s="190">
        <f>IF(ISBLANK('Nomenklatur komplett'!AB791),"-",'Nomenklatur komplett'!AB791)</f>
        <v>0</v>
      </c>
      <c r="H791" s="190">
        <f>IF(ISBLANK('Nomenklatur komplett'!AC791),"-",'Nomenklatur komplett'!AC791)</f>
        <v>0</v>
      </c>
    </row>
    <row r="792" spans="1:8" x14ac:dyDescent="0.2">
      <c r="A792" s="161">
        <f>IF(ISBLANK('Nomenklatur komplett'!V792),"-",'Nomenklatur komplett'!V792)</f>
        <v>38650000</v>
      </c>
      <c r="B792" s="188" t="str">
        <f>IF(ISBLANK('Nomenklatur komplett'!W792),"-",'Nomenklatur komplett'!W792)</f>
        <v>Sprechstundenassistent/in</v>
      </c>
      <c r="C792" s="189">
        <f>IF(ISBLANK('Nomenklatur komplett'!X792),"-",'Nomenklatur komplett'!X792)</f>
        <v>14</v>
      </c>
      <c r="D792" s="189">
        <f>IF(ISBLANK('Nomenklatur komplett'!Y792),"-",'Nomenklatur komplett'!Y792)</f>
        <v>65</v>
      </c>
      <c r="E792" s="189">
        <f>IF(ISBLANK('Nomenklatur komplett'!Z792),"-",'Nomenklatur komplett'!Z792)</f>
        <v>1</v>
      </c>
      <c r="F792" s="189">
        <f>IF(ISBLANK('Nomenklatur komplett'!AA792),"-",'Nomenklatur komplett'!AA792)</f>
        <v>5</v>
      </c>
      <c r="G792" s="190">
        <f>IF(ISBLANK('Nomenklatur komplett'!AB792),"-",'Nomenklatur komplett'!AB792)</f>
        <v>90</v>
      </c>
      <c r="H792" s="190">
        <f>IF(ISBLANK('Nomenklatur komplett'!AC792),"-",'Nomenklatur komplett'!AC792)</f>
        <v>0</v>
      </c>
    </row>
    <row r="793" spans="1:8" x14ac:dyDescent="0.2">
      <c r="A793" s="161">
        <f>IF(ISBLANK('Nomenklatur komplett'!V793),"-",'Nomenklatur komplett'!V793)</f>
        <v>38900000</v>
      </c>
      <c r="B793" s="188" t="str">
        <f>IF(ISBLANK('Nomenklatur komplett'!W793),"-",'Nomenklatur komplett'!W793)</f>
        <v>Technische/r Sachbearbeiter/in VSK</v>
      </c>
      <c r="C793" s="189">
        <f>IF(ISBLANK('Nomenklatur komplett'!X793),"-",'Nomenklatur komplett'!X793)</f>
        <v>14</v>
      </c>
      <c r="D793" s="189">
        <f>IF(ISBLANK('Nomenklatur komplett'!Y793),"-",'Nomenklatur komplett'!Y793)</f>
        <v>65</v>
      </c>
      <c r="E793" s="189">
        <f>IF(ISBLANK('Nomenklatur komplett'!Z793),"-",'Nomenklatur komplett'!Z793)</f>
        <v>1</v>
      </c>
      <c r="F793" s="189">
        <f>IF(ISBLANK('Nomenklatur komplett'!AA793),"-",'Nomenklatur komplett'!AA793)</f>
        <v>2</v>
      </c>
      <c r="G793" s="190">
        <f>IF(ISBLANK('Nomenklatur komplett'!AB793),"-",'Nomenklatur komplett'!AB793)</f>
        <v>90</v>
      </c>
      <c r="H793" s="190">
        <f>IF(ISBLANK('Nomenklatur komplett'!AC793),"-",'Nomenklatur komplett'!AC793)</f>
        <v>0</v>
      </c>
    </row>
    <row r="794" spans="1:8" x14ac:dyDescent="0.2">
      <c r="A794" s="161">
        <f>IF(ISBLANK('Nomenklatur komplett'!V794),"-",'Nomenklatur komplett'!V794)</f>
        <v>47130000</v>
      </c>
      <c r="B794" s="188" t="str">
        <f>IF(ISBLANK('Nomenklatur komplett'!W794),"-",'Nomenklatur komplett'!W794)</f>
        <v>Therapeut/in für Alternativmedizin (TI)</v>
      </c>
      <c r="C794" s="189">
        <f>IF(ISBLANK('Nomenklatur komplett'!X794),"-",'Nomenklatur komplett'!X794)</f>
        <v>14</v>
      </c>
      <c r="D794" s="189">
        <f>IF(ISBLANK('Nomenklatur komplett'!Y794),"-",'Nomenklatur komplett'!Y794)</f>
        <v>65</v>
      </c>
      <c r="E794" s="189">
        <f>IF(ISBLANK('Nomenklatur komplett'!Z794),"-",'Nomenklatur komplett'!Z794)</f>
        <v>1</v>
      </c>
      <c r="F794" s="189">
        <f>IF(ISBLANK('Nomenklatur komplett'!AA794),"-",'Nomenklatur komplett'!AA794)</f>
        <v>3</v>
      </c>
      <c r="G794" s="190">
        <f>IF(ISBLANK('Nomenklatur komplett'!AB794),"-",'Nomenklatur komplett'!AB794)</f>
        <v>0</v>
      </c>
      <c r="H794" s="190">
        <f>IF(ISBLANK('Nomenklatur komplett'!AC794),"-",'Nomenklatur komplett'!AC794)</f>
        <v>0</v>
      </c>
    </row>
    <row r="795" spans="1:8" x14ac:dyDescent="0.2">
      <c r="A795" s="161">
        <f>IF(ISBLANK('Nomenklatur komplett'!V795),"-",'Nomenklatur komplett'!V795)</f>
        <v>38640000</v>
      </c>
      <c r="B795" s="188" t="str">
        <f>IF(ISBLANK('Nomenklatur komplett'!W795),"-",'Nomenklatur komplett'!W795)</f>
        <v>Verkaufsassistent/in</v>
      </c>
      <c r="C795" s="189">
        <f>IF(ISBLANK('Nomenklatur komplett'!X795),"-",'Nomenklatur komplett'!X795)</f>
        <v>14</v>
      </c>
      <c r="D795" s="189">
        <f>IF(ISBLANK('Nomenklatur komplett'!Y795),"-",'Nomenklatur komplett'!Y795)</f>
        <v>65</v>
      </c>
      <c r="E795" s="189">
        <f>IF(ISBLANK('Nomenklatur komplett'!Z795),"-",'Nomenklatur komplett'!Z795)</f>
        <v>1</v>
      </c>
      <c r="F795" s="189">
        <f>IF(ISBLANK('Nomenklatur komplett'!AA795),"-",'Nomenklatur komplett'!AA795)</f>
        <v>5</v>
      </c>
      <c r="G795" s="190">
        <f>IF(ISBLANK('Nomenklatur komplett'!AB795),"-",'Nomenklatur komplett'!AB795)</f>
        <v>0</v>
      </c>
      <c r="H795" s="190">
        <f>IF(ISBLANK('Nomenklatur komplett'!AC795),"-",'Nomenklatur komplett'!AC795)</f>
        <v>0</v>
      </c>
    </row>
    <row r="796" spans="1:8" x14ac:dyDescent="0.2">
      <c r="A796" s="161">
        <f>IF(ISBLANK('Nomenklatur komplett'!V796),"-",'Nomenklatur komplett'!V796)</f>
        <v>10366100</v>
      </c>
      <c r="B796" s="188" t="str">
        <f>IF(ISBLANK('Nomenklatur komplett'!W796),"-",'Nomenklatur komplett'!W796)</f>
        <v>Vorbereitung auf den Berufsabschluss für Erwachsene</v>
      </c>
      <c r="C796" s="189">
        <f>IF(ISBLANK('Nomenklatur komplett'!X796),"-",'Nomenklatur komplett'!X796)</f>
        <v>18</v>
      </c>
      <c r="D796" s="189">
        <f>IF(ISBLANK('Nomenklatur komplett'!Y796),"-",'Nomenklatur komplett'!Y796)</f>
        <v>65</v>
      </c>
      <c r="E796" s="189">
        <f>IF(ISBLANK('Nomenklatur komplett'!Z796),"-",'Nomenklatur komplett'!Z796)</f>
        <v>1</v>
      </c>
      <c r="F796" s="189">
        <f>IF(ISBLANK('Nomenklatur komplett'!AA796),"-",'Nomenklatur komplett'!AA796)</f>
        <v>4</v>
      </c>
      <c r="G796" s="190">
        <f>IF(ISBLANK('Nomenklatur komplett'!AB796),"-",'Nomenklatur komplett'!AB796)</f>
        <v>0</v>
      </c>
      <c r="H796" s="190">
        <f>IF(ISBLANK('Nomenklatur komplett'!AC796),"-",'Nomenklatur komplett'!AC796)</f>
        <v>0</v>
      </c>
    </row>
    <row r="797" spans="1:8" x14ac:dyDescent="0.2">
      <c r="A797" s="161">
        <f>IF(ISBLANK('Nomenklatur komplett'!V797),"-",'Nomenklatur komplett'!V797)</f>
        <v>27280000</v>
      </c>
      <c r="B797" s="188" t="str">
        <f>IF(ISBLANK('Nomenklatur komplett'!W797),"-",'Nomenklatur komplett'!W797)</f>
        <v>Werkstattkoordinator/in VSCI</v>
      </c>
      <c r="C797" s="189">
        <f>IF(ISBLANK('Nomenklatur komplett'!X797),"-",'Nomenklatur komplett'!X797)</f>
        <v>14</v>
      </c>
      <c r="D797" s="189">
        <f>IF(ISBLANK('Nomenklatur komplett'!Y797),"-",'Nomenklatur komplett'!Y797)</f>
        <v>65</v>
      </c>
      <c r="E797" s="189">
        <f>IF(ISBLANK('Nomenklatur komplett'!Z797),"-",'Nomenklatur komplett'!Z797)</f>
        <v>1</v>
      </c>
      <c r="F797" s="189">
        <f>IF(ISBLANK('Nomenklatur komplett'!AA797),"-",'Nomenklatur komplett'!AA797)</f>
        <v>3</v>
      </c>
      <c r="G797" s="190">
        <f>IF(ISBLANK('Nomenklatur komplett'!AB797),"-",'Nomenklatur komplett'!AB797)</f>
        <v>0</v>
      </c>
      <c r="H797" s="190">
        <f>IF(ISBLANK('Nomenklatur komplett'!AC797),"-",'Nomenklatur komplett'!AC797)</f>
        <v>0</v>
      </c>
    </row>
    <row r="798" spans="1:8" x14ac:dyDescent="0.2">
      <c r="A798" s="161">
        <f>IF(ISBLANK('Nomenklatur komplett'!V798),"-",'Nomenklatur komplett'!V798)</f>
        <v>38630000</v>
      </c>
      <c r="B798" s="188" t="str">
        <f>IF(ISBLANK('Nomenklatur komplett'!W798),"-",'Nomenklatur komplett'!W798)</f>
        <v>Wirtschaftsfachmann/-frau</v>
      </c>
      <c r="C798" s="189">
        <f>IF(ISBLANK('Nomenklatur komplett'!X798),"-",'Nomenklatur komplett'!X798)</f>
        <v>14</v>
      </c>
      <c r="D798" s="189">
        <f>IF(ISBLANK('Nomenklatur komplett'!Y798),"-",'Nomenklatur komplett'!Y798)</f>
        <v>65</v>
      </c>
      <c r="E798" s="189">
        <f>IF(ISBLANK('Nomenklatur komplett'!Z798),"-",'Nomenklatur komplett'!Z798)</f>
        <v>1</v>
      </c>
      <c r="F798" s="189">
        <f>IF(ISBLANK('Nomenklatur komplett'!AA798),"-",'Nomenklatur komplett'!AA798)</f>
        <v>5</v>
      </c>
      <c r="G798" s="190">
        <f>IF(ISBLANK('Nomenklatur komplett'!AB798),"-",'Nomenklatur komplett'!AB798)</f>
        <v>0</v>
      </c>
      <c r="H798" s="190">
        <f>IF(ISBLANK('Nomenklatur komplett'!AC798),"-",'Nomenklatur komplett'!AC798)</f>
        <v>0</v>
      </c>
    </row>
    <row r="799" spans="1:8" x14ac:dyDescent="0.2">
      <c r="A799" s="161">
        <f>IF(ISBLANK('Nomenklatur komplett'!V799),"-",'Nomenklatur komplett'!V799)</f>
        <v>0</v>
      </c>
      <c r="B799" s="188" t="str">
        <f>IF(ISBLANK('Nomenklatur komplett'!W799),"-",'Nomenklatur komplett'!W799)</f>
        <v>### ANLEHRE ###</v>
      </c>
      <c r="C799" s="189">
        <f>IF(ISBLANK('Nomenklatur komplett'!X799),"-",'Nomenklatur komplett'!X799)</f>
        <v>0</v>
      </c>
      <c r="D799" s="189">
        <f>IF(ISBLANK('Nomenklatur komplett'!Y799),"-",'Nomenklatur komplett'!Y799)</f>
        <v>0</v>
      </c>
      <c r="E799" s="189">
        <f>IF(ISBLANK('Nomenklatur komplett'!Z799),"-",'Nomenklatur komplett'!Z799)</f>
        <v>0</v>
      </c>
      <c r="F799" s="189">
        <f>IF(ISBLANK('Nomenklatur komplett'!AA799),"-",'Nomenklatur komplett'!AA799)</f>
        <v>0</v>
      </c>
      <c r="G799" s="190">
        <f>IF(ISBLANK('Nomenklatur komplett'!AB799),"-",'Nomenklatur komplett'!AB799)</f>
        <v>0</v>
      </c>
      <c r="H799" s="190">
        <f>IF(ISBLANK('Nomenklatur komplett'!AC799),"-",'Nomenklatur komplett'!AC799)</f>
        <v>0</v>
      </c>
    </row>
    <row r="800" spans="1:8" x14ac:dyDescent="0.2">
      <c r="A800" s="161">
        <f>IF(ISBLANK('Nomenklatur komplett'!V800),"-",'Nomenklatur komplett'!V800)</f>
        <v>52550000</v>
      </c>
      <c r="B800" s="188" t="str">
        <f>IF(ISBLANK('Nomenklatur komplett'!W800),"-",'Nomenklatur komplett'!W800)</f>
        <v>Anlehre: Baugewerbe, Malerei</v>
      </c>
      <c r="C800" s="189">
        <f>IF(ISBLANK('Nomenklatur komplett'!X800),"-",'Nomenklatur komplett'!X800)</f>
        <v>14</v>
      </c>
      <c r="D800" s="189">
        <f>IF(ISBLANK('Nomenklatur komplett'!Y800),"-",'Nomenklatur komplett'!Y800)</f>
        <v>65</v>
      </c>
      <c r="E800" s="189">
        <f>IF(ISBLANK('Nomenklatur komplett'!Z800),"-",'Nomenklatur komplett'!Z800)</f>
        <v>1</v>
      </c>
      <c r="F800" s="189">
        <f>IF(ISBLANK('Nomenklatur komplett'!AA800),"-",'Nomenklatur komplett'!AA800)</f>
        <v>2</v>
      </c>
      <c r="G800" s="190">
        <f>IF(ISBLANK('Nomenklatur komplett'!AB800),"-",'Nomenklatur komplett'!AB800)</f>
        <v>0</v>
      </c>
      <c r="H800" s="190">
        <f>IF(ISBLANK('Nomenklatur komplett'!AC800),"-",'Nomenklatur komplett'!AC800)</f>
        <v>0</v>
      </c>
    </row>
    <row r="801" spans="1:8" x14ac:dyDescent="0.2">
      <c r="A801" s="161">
        <f>IF(ISBLANK('Nomenklatur komplett'!V801),"-",'Nomenklatur komplett'!V801)</f>
        <v>52450000</v>
      </c>
      <c r="B801" s="188" t="str">
        <f>IF(ISBLANK('Nomenklatur komplett'!W801),"-",'Nomenklatur komplett'!W801)</f>
        <v>Anlehre: Erde, Steine, Glas</v>
      </c>
      <c r="C801" s="189">
        <f>IF(ISBLANK('Nomenklatur komplett'!X801),"-",'Nomenklatur komplett'!X801)</f>
        <v>14</v>
      </c>
      <c r="D801" s="189">
        <f>IF(ISBLANK('Nomenklatur komplett'!Y801),"-",'Nomenklatur komplett'!Y801)</f>
        <v>65</v>
      </c>
      <c r="E801" s="189">
        <f>IF(ISBLANK('Nomenklatur komplett'!Z801),"-",'Nomenklatur komplett'!Z801)</f>
        <v>1</v>
      </c>
      <c r="F801" s="189">
        <f>IF(ISBLANK('Nomenklatur komplett'!AA801),"-",'Nomenklatur komplett'!AA801)</f>
        <v>2</v>
      </c>
      <c r="G801" s="190">
        <f>IF(ISBLANK('Nomenklatur komplett'!AB801),"-",'Nomenklatur komplett'!AB801)</f>
        <v>0</v>
      </c>
      <c r="H801" s="190">
        <f>IF(ISBLANK('Nomenklatur komplett'!AC801),"-",'Nomenklatur komplett'!AC801)</f>
        <v>0</v>
      </c>
    </row>
    <row r="802" spans="1:8" x14ac:dyDescent="0.2">
      <c r="A802" s="161">
        <f>IF(ISBLANK('Nomenklatur komplett'!V802),"-",'Nomenklatur komplett'!V802)</f>
        <v>52750000</v>
      </c>
      <c r="B802" s="188" t="str">
        <f>IF(ISBLANK('Nomenklatur komplett'!W802),"-",'Nomenklatur komplett'!W802)</f>
        <v>Anlehre: Gastgewerbe, Hauswirtschaft</v>
      </c>
      <c r="C802" s="189">
        <f>IF(ISBLANK('Nomenklatur komplett'!X802),"-",'Nomenklatur komplett'!X802)</f>
        <v>14</v>
      </c>
      <c r="D802" s="189">
        <f>IF(ISBLANK('Nomenklatur komplett'!Y802),"-",'Nomenklatur komplett'!Y802)</f>
        <v>65</v>
      </c>
      <c r="E802" s="189">
        <f>IF(ISBLANK('Nomenklatur komplett'!Z802),"-",'Nomenklatur komplett'!Z802)</f>
        <v>1</v>
      </c>
      <c r="F802" s="189">
        <f>IF(ISBLANK('Nomenklatur komplett'!AA802),"-",'Nomenklatur komplett'!AA802)</f>
        <v>2</v>
      </c>
      <c r="G802" s="190">
        <f>IF(ISBLANK('Nomenklatur komplett'!AB802),"-",'Nomenklatur komplett'!AB802)</f>
        <v>0</v>
      </c>
      <c r="H802" s="190">
        <f>IF(ISBLANK('Nomenklatur komplett'!AC802),"-",'Nomenklatur komplett'!AC802)</f>
        <v>0</v>
      </c>
    </row>
    <row r="803" spans="1:8" x14ac:dyDescent="0.2">
      <c r="A803" s="161">
        <f>IF(ISBLANK('Nomenklatur komplett'!V803),"-",'Nomenklatur komplett'!V803)</f>
        <v>52850000</v>
      </c>
      <c r="B803" s="188" t="str">
        <f>IF(ISBLANK('Nomenklatur komplett'!W803),"-",'Nomenklatur komplett'!W803)</f>
        <v>Anlehre: Körperpflege</v>
      </c>
      <c r="C803" s="189">
        <f>IF(ISBLANK('Nomenklatur komplett'!X803),"-",'Nomenklatur komplett'!X803)</f>
        <v>14</v>
      </c>
      <c r="D803" s="189">
        <f>IF(ISBLANK('Nomenklatur komplett'!Y803),"-",'Nomenklatur komplett'!Y803)</f>
        <v>65</v>
      </c>
      <c r="E803" s="189">
        <f>IF(ISBLANK('Nomenklatur komplett'!Z803),"-",'Nomenklatur komplett'!Z803)</f>
        <v>1</v>
      </c>
      <c r="F803" s="189">
        <f>IF(ISBLANK('Nomenklatur komplett'!AA803),"-",'Nomenklatur komplett'!AA803)</f>
        <v>2</v>
      </c>
      <c r="G803" s="190">
        <f>IF(ISBLANK('Nomenklatur komplett'!AB803),"-",'Nomenklatur komplett'!AB803)</f>
        <v>0</v>
      </c>
      <c r="H803" s="190">
        <f>IF(ISBLANK('Nomenklatur komplett'!AC803),"-",'Nomenklatur komplett'!AC803)</f>
        <v>0</v>
      </c>
    </row>
    <row r="804" spans="1:8" x14ac:dyDescent="0.2">
      <c r="A804" s="161">
        <f>IF(ISBLANK('Nomenklatur komplett'!V804),"-",'Nomenklatur komplett'!V804)</f>
        <v>52050000</v>
      </c>
      <c r="B804" s="188" t="str">
        <f>IF(ISBLANK('Nomenklatur komplett'!W804),"-",'Nomenklatur komplett'!W804)</f>
        <v>Anlehre: Landwirtschaft, Gartenbau, Forstwirtschaft</v>
      </c>
      <c r="C804" s="189">
        <f>IF(ISBLANK('Nomenklatur komplett'!X804),"-",'Nomenklatur komplett'!X804)</f>
        <v>14</v>
      </c>
      <c r="D804" s="189">
        <f>IF(ISBLANK('Nomenklatur komplett'!Y804),"-",'Nomenklatur komplett'!Y804)</f>
        <v>65</v>
      </c>
      <c r="E804" s="189">
        <f>IF(ISBLANK('Nomenklatur komplett'!Z804),"-",'Nomenklatur komplett'!Z804)</f>
        <v>1</v>
      </c>
      <c r="F804" s="189">
        <f>IF(ISBLANK('Nomenklatur komplett'!AA804),"-",'Nomenklatur komplett'!AA804)</f>
        <v>2</v>
      </c>
      <c r="G804" s="190">
        <f>IF(ISBLANK('Nomenklatur komplett'!AB804),"-",'Nomenklatur komplett'!AB804)</f>
        <v>0</v>
      </c>
      <c r="H804" s="190">
        <f>IF(ISBLANK('Nomenklatur komplett'!AC804),"-",'Nomenklatur komplett'!AC804)</f>
        <v>0</v>
      </c>
    </row>
    <row r="805" spans="1:8" x14ac:dyDescent="0.2">
      <c r="A805" s="161">
        <f>IF(ISBLANK('Nomenklatur komplett'!V805),"-",'Nomenklatur komplett'!V805)</f>
        <v>52350000</v>
      </c>
      <c r="B805" s="188" t="str">
        <f>IF(ISBLANK('Nomenklatur komplett'!W805),"-",'Nomenklatur komplett'!W805)</f>
        <v>Anlehre: Leder</v>
      </c>
      <c r="C805" s="189">
        <f>IF(ISBLANK('Nomenklatur komplett'!X805),"-",'Nomenklatur komplett'!X805)</f>
        <v>14</v>
      </c>
      <c r="D805" s="189">
        <f>IF(ISBLANK('Nomenklatur komplett'!Y805),"-",'Nomenklatur komplett'!Y805)</f>
        <v>65</v>
      </c>
      <c r="E805" s="189">
        <f>IF(ISBLANK('Nomenklatur komplett'!Z805),"-",'Nomenklatur komplett'!Z805)</f>
        <v>1</v>
      </c>
      <c r="F805" s="189">
        <f>IF(ISBLANK('Nomenklatur komplett'!AA805),"-",'Nomenklatur komplett'!AA805)</f>
        <v>2</v>
      </c>
      <c r="G805" s="190">
        <f>IF(ISBLANK('Nomenklatur komplett'!AB805),"-",'Nomenklatur komplett'!AB805)</f>
        <v>0</v>
      </c>
      <c r="H805" s="190">
        <f>IF(ISBLANK('Nomenklatur komplett'!AC805),"-",'Nomenklatur komplett'!AC805)</f>
        <v>0</v>
      </c>
    </row>
    <row r="806" spans="1:8" x14ac:dyDescent="0.2">
      <c r="A806" s="161">
        <f>IF(ISBLANK('Nomenklatur komplett'!V806),"-",'Nomenklatur komplett'!V806)</f>
        <v>52500000</v>
      </c>
      <c r="B806" s="188" t="str">
        <f>IF(ISBLANK('Nomenklatur komplett'!W806),"-",'Nomenklatur komplett'!W806)</f>
        <v>Anlehre: Metallherstellung und -bearbeitung, Maschinenbau</v>
      </c>
      <c r="C806" s="189">
        <f>IF(ISBLANK('Nomenklatur komplett'!X806),"-",'Nomenklatur komplett'!X806)</f>
        <v>14</v>
      </c>
      <c r="D806" s="189">
        <f>IF(ISBLANK('Nomenklatur komplett'!Y806),"-",'Nomenklatur komplett'!Y806)</f>
        <v>65</v>
      </c>
      <c r="E806" s="189">
        <f>IF(ISBLANK('Nomenklatur komplett'!Z806),"-",'Nomenklatur komplett'!Z806)</f>
        <v>1</v>
      </c>
      <c r="F806" s="189">
        <f>IF(ISBLANK('Nomenklatur komplett'!AA806),"-",'Nomenklatur komplett'!AA806)</f>
        <v>2</v>
      </c>
      <c r="G806" s="190">
        <f>IF(ISBLANK('Nomenklatur komplett'!AB806),"-",'Nomenklatur komplett'!AB806)</f>
        <v>0</v>
      </c>
      <c r="H806" s="190">
        <f>IF(ISBLANK('Nomenklatur komplett'!AC806),"-",'Nomenklatur komplett'!AC806)</f>
        <v>0</v>
      </c>
    </row>
    <row r="807" spans="1:8" x14ac:dyDescent="0.2">
      <c r="A807" s="161">
        <f>IF(ISBLANK('Nomenklatur komplett'!V807),"-",'Nomenklatur komplett'!V807)</f>
        <v>52250000</v>
      </c>
      <c r="B807" s="188" t="str">
        <f>IF(ISBLANK('Nomenklatur komplett'!W807),"-",'Nomenklatur komplett'!W807)</f>
        <v>Anlehre: Papier</v>
      </c>
      <c r="C807" s="189">
        <f>IF(ISBLANK('Nomenklatur komplett'!X807),"-",'Nomenklatur komplett'!X807)</f>
        <v>14</v>
      </c>
      <c r="D807" s="189">
        <f>IF(ISBLANK('Nomenklatur komplett'!Y807),"-",'Nomenklatur komplett'!Y807)</f>
        <v>65</v>
      </c>
      <c r="E807" s="189">
        <f>IF(ISBLANK('Nomenklatur komplett'!Z807),"-",'Nomenklatur komplett'!Z807)</f>
        <v>1</v>
      </c>
      <c r="F807" s="189">
        <f>IF(ISBLANK('Nomenklatur komplett'!AA807),"-",'Nomenklatur komplett'!AA807)</f>
        <v>2</v>
      </c>
      <c r="G807" s="190">
        <f>IF(ISBLANK('Nomenklatur komplett'!AB807),"-",'Nomenklatur komplett'!AB807)</f>
        <v>0</v>
      </c>
      <c r="H807" s="190">
        <f>IF(ISBLANK('Nomenklatur komplett'!AC807),"-",'Nomenklatur komplett'!AC807)</f>
        <v>0</v>
      </c>
    </row>
    <row r="808" spans="1:8" x14ac:dyDescent="0.2">
      <c r="A808" s="161">
        <f>IF(ISBLANK('Nomenklatur komplett'!V808),"-",'Nomenklatur komplett'!V808)</f>
        <v>52600000</v>
      </c>
      <c r="B808" s="188" t="str">
        <f>IF(ISBLANK('Nomenklatur komplett'!W808),"-",'Nomenklatur komplett'!W808)</f>
        <v>Anlehre: Technische Berufe</v>
      </c>
      <c r="C808" s="189">
        <f>IF(ISBLANK('Nomenklatur komplett'!X808),"-",'Nomenklatur komplett'!X808)</f>
        <v>14</v>
      </c>
      <c r="D808" s="189">
        <f>IF(ISBLANK('Nomenklatur komplett'!Y808),"-",'Nomenklatur komplett'!Y808)</f>
        <v>65</v>
      </c>
      <c r="E808" s="189">
        <f>IF(ISBLANK('Nomenklatur komplett'!Z808),"-",'Nomenklatur komplett'!Z808)</f>
        <v>1</v>
      </c>
      <c r="F808" s="189">
        <f>IF(ISBLANK('Nomenklatur komplett'!AA808),"-",'Nomenklatur komplett'!AA808)</f>
        <v>2</v>
      </c>
      <c r="G808" s="190">
        <f>IF(ISBLANK('Nomenklatur komplett'!AB808),"-",'Nomenklatur komplett'!AB808)</f>
        <v>0</v>
      </c>
      <c r="H808" s="190">
        <f>IF(ISBLANK('Nomenklatur komplett'!AC808),"-",'Nomenklatur komplett'!AC808)</f>
        <v>0</v>
      </c>
    </row>
    <row r="809" spans="1:8" x14ac:dyDescent="0.2">
      <c r="A809" s="161">
        <f>IF(ISBLANK('Nomenklatur komplett'!V809),"-",'Nomenklatur komplett'!V809)</f>
        <v>52150000</v>
      </c>
      <c r="B809" s="188" t="str">
        <f>IF(ISBLANK('Nomenklatur komplett'!W809),"-",'Nomenklatur komplett'!W809)</f>
        <v>Anlehre: Textil und Bekleidung</v>
      </c>
      <c r="C809" s="189">
        <f>IF(ISBLANK('Nomenklatur komplett'!X809),"-",'Nomenklatur komplett'!X809)</f>
        <v>14</v>
      </c>
      <c r="D809" s="189">
        <f>IF(ISBLANK('Nomenklatur komplett'!Y809),"-",'Nomenklatur komplett'!Y809)</f>
        <v>65</v>
      </c>
      <c r="E809" s="189">
        <f>IF(ISBLANK('Nomenklatur komplett'!Z809),"-",'Nomenklatur komplett'!Z809)</f>
        <v>1</v>
      </c>
      <c r="F809" s="189">
        <f>IF(ISBLANK('Nomenklatur komplett'!AA809),"-",'Nomenklatur komplett'!AA809)</f>
        <v>2</v>
      </c>
      <c r="G809" s="190">
        <f>IF(ISBLANK('Nomenklatur komplett'!AB809),"-",'Nomenklatur komplett'!AB809)</f>
        <v>0</v>
      </c>
      <c r="H809" s="190">
        <f>IF(ISBLANK('Nomenklatur komplett'!AC809),"-",'Nomenklatur komplett'!AC809)</f>
        <v>0</v>
      </c>
    </row>
    <row r="810" spans="1:8" x14ac:dyDescent="0.2">
      <c r="A810" s="161">
        <f>IF(ISBLANK('Nomenklatur komplett'!V810),"-",'Nomenklatur komplett'!V810)</f>
        <v>52700000</v>
      </c>
      <c r="B810" s="188" t="str">
        <f>IF(ISBLANK('Nomenklatur komplett'!W810),"-",'Nomenklatur komplett'!W810)</f>
        <v>Anlehre: Verkauf</v>
      </c>
      <c r="C810" s="189">
        <f>IF(ISBLANK('Nomenklatur komplett'!X810),"-",'Nomenklatur komplett'!X810)</f>
        <v>14</v>
      </c>
      <c r="D810" s="189">
        <f>IF(ISBLANK('Nomenklatur komplett'!Y810),"-",'Nomenklatur komplett'!Y810)</f>
        <v>65</v>
      </c>
      <c r="E810" s="189">
        <f>IF(ISBLANK('Nomenklatur komplett'!Z810),"-",'Nomenklatur komplett'!Z810)</f>
        <v>1</v>
      </c>
      <c r="F810" s="189">
        <f>IF(ISBLANK('Nomenklatur komplett'!AA810),"-",'Nomenklatur komplett'!AA810)</f>
        <v>2</v>
      </c>
      <c r="G810" s="190">
        <f>IF(ISBLANK('Nomenklatur komplett'!AB810),"-",'Nomenklatur komplett'!AB810)</f>
        <v>0</v>
      </c>
      <c r="H810" s="190">
        <f>IF(ISBLANK('Nomenklatur komplett'!AC810),"-",'Nomenklatur komplett'!AC810)</f>
        <v>0</v>
      </c>
    </row>
    <row r="811" spans="1:8" x14ac:dyDescent="0.2">
      <c r="A811" s="161">
        <f>IF(ISBLANK('Nomenklatur komplett'!V811),"-",'Nomenklatur komplett'!V811)</f>
        <v>52900000</v>
      </c>
      <c r="B811" s="188" t="str">
        <f>IF(ISBLANK('Nomenklatur komplett'!W811),"-",'Nomenklatur komplett'!W811)</f>
        <v>Anlehre: Übrige Berufe</v>
      </c>
      <c r="C811" s="189">
        <f>IF(ISBLANK('Nomenklatur komplett'!X811),"-",'Nomenklatur komplett'!X811)</f>
        <v>14</v>
      </c>
      <c r="D811" s="189">
        <f>IF(ISBLANK('Nomenklatur komplett'!Y811),"-",'Nomenklatur komplett'!Y811)</f>
        <v>65</v>
      </c>
      <c r="E811" s="189">
        <f>IF(ISBLANK('Nomenklatur komplett'!Z811),"-",'Nomenklatur komplett'!Z811)</f>
        <v>1</v>
      </c>
      <c r="F811" s="189">
        <f>IF(ISBLANK('Nomenklatur komplett'!AA811),"-",'Nomenklatur komplett'!AA811)</f>
        <v>3</v>
      </c>
      <c r="G811" s="190">
        <f>IF(ISBLANK('Nomenklatur komplett'!AB811),"-",'Nomenklatur komplett'!AB811)</f>
        <v>0</v>
      </c>
      <c r="H811" s="190">
        <f>IF(ISBLANK('Nomenklatur komplett'!AC811),"-",'Nomenklatur komplett'!AC811)</f>
        <v>0</v>
      </c>
    </row>
    <row r="812" spans="1:8" x14ac:dyDescent="0.2">
      <c r="A812" s="161">
        <f>IF(ISBLANK('Nomenklatur komplett'!V812),"-",'Nomenklatur komplett'!V812)</f>
        <v>0</v>
      </c>
      <c r="B812" s="188" t="str">
        <f>IF(ISBLANK('Nomenklatur komplett'!W812),"-",'Nomenklatur komplett'!W812)</f>
        <v>### BERUFSBILDUNG (TERT) ###</v>
      </c>
      <c r="C812" s="189">
        <f>IF(ISBLANK('Nomenklatur komplett'!X812),"-",'Nomenklatur komplett'!X812)</f>
        <v>0</v>
      </c>
      <c r="D812" s="189">
        <f>IF(ISBLANK('Nomenklatur komplett'!Y812),"-",'Nomenklatur komplett'!Y812)</f>
        <v>0</v>
      </c>
      <c r="E812" s="189">
        <f>IF(ISBLANK('Nomenklatur komplett'!Z812),"-",'Nomenklatur komplett'!Z812)</f>
        <v>0</v>
      </c>
      <c r="F812" s="189">
        <f>IF(ISBLANK('Nomenklatur komplett'!AA812),"-",'Nomenklatur komplett'!AA812)</f>
        <v>0</v>
      </c>
      <c r="G812" s="190">
        <f>IF(ISBLANK('Nomenklatur komplett'!AB812),"-",'Nomenklatur komplett'!AB812)</f>
        <v>0</v>
      </c>
      <c r="H812" s="190">
        <f>IF(ISBLANK('Nomenklatur komplett'!AC812),"-",'Nomenklatur komplett'!AC812)</f>
        <v>0</v>
      </c>
    </row>
    <row r="813" spans="1:8" x14ac:dyDescent="0.2">
      <c r="A813" s="161">
        <f>IF(ISBLANK('Nomenklatur komplett'!V813),"-",'Nomenklatur komplett'!V813)</f>
        <v>77890000</v>
      </c>
      <c r="B813" s="188" t="str">
        <f>IF(ISBLANK('Nomenklatur komplett'!W813),"-",'Nomenklatur komplett'!W813)</f>
        <v>(Certificat cantonal de gestionnaire PME) (Tertiär - nicht reglementiert)</v>
      </c>
      <c r="C813" s="189">
        <f>IF(ISBLANK('Nomenklatur komplett'!X813),"-",'Nomenklatur komplett'!X813)</f>
        <v>18</v>
      </c>
      <c r="D813" s="189">
        <f>IF(ISBLANK('Nomenklatur komplett'!Y813),"-",'Nomenklatur komplett'!Y813)</f>
        <v>65</v>
      </c>
      <c r="E813" s="189">
        <f>IF(ISBLANK('Nomenklatur komplett'!Z813),"-",'Nomenklatur komplett'!Z813)</f>
        <v>1</v>
      </c>
      <c r="F813" s="189">
        <f>IF(ISBLANK('Nomenklatur komplett'!AA813),"-",'Nomenklatur komplett'!AA813)</f>
        <v>5</v>
      </c>
      <c r="G813" s="190">
        <f>IF(ISBLANK('Nomenklatur komplett'!AB813),"-",'Nomenklatur komplett'!AB813)</f>
        <v>90</v>
      </c>
      <c r="H813" s="190">
        <f>IF(ISBLANK('Nomenklatur komplett'!AC813),"-",'Nomenklatur komplett'!AC813)</f>
        <v>0</v>
      </c>
    </row>
    <row r="814" spans="1:8" x14ac:dyDescent="0.2">
      <c r="A814" s="161">
        <f>IF(ISBLANK('Nomenklatur komplett'!V814),"-",'Nomenklatur komplett'!V814)</f>
        <v>66710000</v>
      </c>
      <c r="B814" s="188" t="str">
        <f>IF(ISBLANK('Nomenklatur komplett'!W814),"-",'Nomenklatur komplett'!W814)</f>
        <v>(Opérateur en fabrication mécanique) (Tertiär - nicht reglementiert)</v>
      </c>
      <c r="C814" s="189">
        <f>IF(ISBLANK('Nomenklatur komplett'!X814),"-",'Nomenklatur komplett'!X814)</f>
        <v>18</v>
      </c>
      <c r="D814" s="189">
        <f>IF(ISBLANK('Nomenklatur komplett'!Y814),"-",'Nomenklatur komplett'!Y814)</f>
        <v>65</v>
      </c>
      <c r="E814" s="189">
        <f>IF(ISBLANK('Nomenklatur komplett'!Z814),"-",'Nomenklatur komplett'!Z814)</f>
        <v>1</v>
      </c>
      <c r="F814" s="189">
        <f>IF(ISBLANK('Nomenklatur komplett'!AA814),"-",'Nomenklatur komplett'!AA814)</f>
        <v>5</v>
      </c>
      <c r="G814" s="190">
        <f>IF(ISBLANK('Nomenklatur komplett'!AB814),"-",'Nomenklatur komplett'!AB814)</f>
        <v>90</v>
      </c>
      <c r="H814" s="190">
        <f>IF(ISBLANK('Nomenklatur komplett'!AC814),"-",'Nomenklatur komplett'!AC814)</f>
        <v>0</v>
      </c>
    </row>
    <row r="815" spans="1:8" x14ac:dyDescent="0.2">
      <c r="A815" s="161">
        <f>IF(ISBLANK('Nomenklatur komplett'!V815),"-",'Nomenklatur komplett'!V815)</f>
        <v>55040000</v>
      </c>
      <c r="B815" s="188" t="str">
        <f>IF(ISBLANK('Nomenklatur komplett'!W815),"-",'Nomenklatur komplett'!W815)</f>
        <v>Agrotechnik HF (MiVo 2005)</v>
      </c>
      <c r="C815" s="189">
        <f>IF(ISBLANK('Nomenklatur komplett'!X815),"-",'Nomenklatur komplett'!X815)</f>
        <v>18</v>
      </c>
      <c r="D815" s="189">
        <f>IF(ISBLANK('Nomenklatur komplett'!Y815),"-",'Nomenklatur komplett'!Y815)</f>
        <v>65</v>
      </c>
      <c r="E815" s="189">
        <f>IF(ISBLANK('Nomenklatur komplett'!Z815),"-",'Nomenklatur komplett'!Z815)</f>
        <v>1</v>
      </c>
      <c r="F815" s="189">
        <f>IF(ISBLANK('Nomenklatur komplett'!AA815),"-",'Nomenklatur komplett'!AA815)</f>
        <v>5</v>
      </c>
      <c r="G815" s="190">
        <f>IF(ISBLANK('Nomenklatur komplett'!AB815),"-",'Nomenklatur komplett'!AB815)</f>
        <v>0</v>
      </c>
      <c r="H815" s="190">
        <f>IF(ISBLANK('Nomenklatur komplett'!AC815),"-",'Nomenklatur komplett'!AC815)</f>
        <v>0</v>
      </c>
    </row>
    <row r="816" spans="1:8" x14ac:dyDescent="0.2">
      <c r="A816" s="161">
        <f>IF(ISBLANK('Nomenklatur komplett'!V816),"-",'Nomenklatur komplett'!V816)</f>
        <v>73010000</v>
      </c>
      <c r="B816" s="188" t="str">
        <f>IF(ISBLANK('Nomenklatur komplett'!W816),"-",'Nomenklatur komplett'!W816)</f>
        <v>Agrowirtschaft (Agrokaufmann/-frau) HF (MiVo 2005)</v>
      </c>
      <c r="C816" s="189">
        <f>IF(ISBLANK('Nomenklatur komplett'!X816),"-",'Nomenklatur komplett'!X816)</f>
        <v>19</v>
      </c>
      <c r="D816" s="189">
        <f>IF(ISBLANK('Nomenklatur komplett'!Y816),"-",'Nomenklatur komplett'!Y816)</f>
        <v>65</v>
      </c>
      <c r="E816" s="189">
        <f>IF(ISBLANK('Nomenklatur komplett'!Z816),"-",'Nomenklatur komplett'!Z816)</f>
        <v>1</v>
      </c>
      <c r="F816" s="189">
        <f>IF(ISBLANK('Nomenklatur komplett'!AA816),"-",'Nomenklatur komplett'!AA816)</f>
        <v>5</v>
      </c>
      <c r="G816" s="190">
        <f>IF(ISBLANK('Nomenklatur komplett'!AB816),"-",'Nomenklatur komplett'!AB816)</f>
        <v>0</v>
      </c>
      <c r="H816" s="190">
        <f>IF(ISBLANK('Nomenklatur komplett'!AC816),"-",'Nomenklatur komplett'!AC816)</f>
        <v>0</v>
      </c>
    </row>
    <row r="817" spans="1:8" x14ac:dyDescent="0.2">
      <c r="A817" s="161">
        <f>IF(ISBLANK('Nomenklatur komplett'!V817),"-",'Nomenklatur komplett'!V817)</f>
        <v>84060000</v>
      </c>
      <c r="B817" s="188" t="str">
        <f>IF(ISBLANK('Nomenklatur komplett'!W817),"-",'Nomenklatur komplett'!W817)</f>
        <v>Aktivierung HF (MiVo 2005)</v>
      </c>
      <c r="C817" s="189">
        <f>IF(ISBLANK('Nomenklatur komplett'!X817),"-",'Nomenklatur komplett'!X817)</f>
        <v>19</v>
      </c>
      <c r="D817" s="189">
        <f>IF(ISBLANK('Nomenklatur komplett'!Y817),"-",'Nomenklatur komplett'!Y817)</f>
        <v>65</v>
      </c>
      <c r="E817" s="189">
        <f>IF(ISBLANK('Nomenklatur komplett'!Z817),"-",'Nomenklatur komplett'!Z817)</f>
        <v>1</v>
      </c>
      <c r="F817" s="189">
        <f>IF(ISBLANK('Nomenklatur komplett'!AA817),"-",'Nomenklatur komplett'!AA817)</f>
        <v>5</v>
      </c>
      <c r="G817" s="190">
        <f>IF(ISBLANK('Nomenklatur komplett'!AB817),"-",'Nomenklatur komplett'!AB817)</f>
        <v>0</v>
      </c>
      <c r="H817" s="190">
        <f>IF(ISBLANK('Nomenklatur komplett'!AC817),"-",'Nomenklatur komplett'!AC817)</f>
        <v>0</v>
      </c>
    </row>
    <row r="818" spans="1:8" x14ac:dyDescent="0.2">
      <c r="A818" s="161">
        <f>IF(ISBLANK('Nomenklatur komplett'!V818),"-",'Nomenklatur komplett'!V818)</f>
        <v>84458000</v>
      </c>
      <c r="B818" s="188" t="str">
        <f>IF(ISBLANK('Nomenklatur komplett'!W818),"-",'Nomenklatur komplett'!W818)</f>
        <v>Akupunkteur/in (Tertiär - nicht reglementiert)</v>
      </c>
      <c r="C818" s="189">
        <f>IF(ISBLANK('Nomenklatur komplett'!X818),"-",'Nomenklatur komplett'!X818)</f>
        <v>18</v>
      </c>
      <c r="D818" s="189">
        <f>IF(ISBLANK('Nomenklatur komplett'!Y818),"-",'Nomenklatur komplett'!Y818)</f>
        <v>65</v>
      </c>
      <c r="E818" s="189">
        <f>IF(ISBLANK('Nomenklatur komplett'!Z818),"-",'Nomenklatur komplett'!Z818)</f>
        <v>1</v>
      </c>
      <c r="F818" s="189">
        <f>IF(ISBLANK('Nomenklatur komplett'!AA818),"-",'Nomenklatur komplett'!AA818)</f>
        <v>5</v>
      </c>
      <c r="G818" s="190">
        <f>IF(ISBLANK('Nomenklatur komplett'!AB818),"-",'Nomenklatur komplett'!AB818)</f>
        <v>90</v>
      </c>
      <c r="H818" s="190">
        <f>IF(ISBLANK('Nomenklatur komplett'!AC818),"-",'Nomenklatur komplett'!AC818)</f>
        <v>0</v>
      </c>
    </row>
    <row r="819" spans="1:8" x14ac:dyDescent="0.2">
      <c r="A819" s="161">
        <f>IF(ISBLANK('Nomenklatur komplett'!V819),"-",'Nomenklatur komplett'!V819)</f>
        <v>84459000</v>
      </c>
      <c r="B819" s="188" t="str">
        <f>IF(ISBLANK('Nomenklatur komplett'!W819),"-",'Nomenklatur komplett'!W819)</f>
        <v>Akupunkteur/in/Herbalist/in (Tertiär - nicht reglementiert)</v>
      </c>
      <c r="C819" s="189">
        <f>IF(ISBLANK('Nomenklatur komplett'!X819),"-",'Nomenklatur komplett'!X819)</f>
        <v>18</v>
      </c>
      <c r="D819" s="189">
        <f>IF(ISBLANK('Nomenklatur komplett'!Y819),"-",'Nomenklatur komplett'!Y819)</f>
        <v>65</v>
      </c>
      <c r="E819" s="189">
        <f>IF(ISBLANK('Nomenklatur komplett'!Z819),"-",'Nomenklatur komplett'!Z819)</f>
        <v>1</v>
      </c>
      <c r="F819" s="189">
        <f>IF(ISBLANK('Nomenklatur komplett'!AA819),"-",'Nomenklatur komplett'!AA819)</f>
        <v>5</v>
      </c>
      <c r="G819" s="190">
        <f>IF(ISBLANK('Nomenklatur komplett'!AB819),"-",'Nomenklatur komplett'!AB819)</f>
        <v>90</v>
      </c>
      <c r="H819" s="190">
        <f>IF(ISBLANK('Nomenklatur komplett'!AC819),"-",'Nomenklatur komplett'!AC819)</f>
        <v>0</v>
      </c>
    </row>
    <row r="820" spans="1:8" x14ac:dyDescent="0.2">
      <c r="A820" s="161">
        <f>IF(ISBLANK('Nomenklatur komplett'!V820),"-",'Nomenklatur komplett'!V820)</f>
        <v>84131000</v>
      </c>
      <c r="B820" s="188" t="str">
        <f>IF(ISBLANK('Nomenklatur komplett'!W820),"-",'Nomenklatur komplett'!W820)</f>
        <v>Arbeitsagoge/-agogin (Tertiär - nicht reglementiert)</v>
      </c>
      <c r="C820" s="189">
        <f>IF(ISBLANK('Nomenklatur komplett'!X820),"-",'Nomenklatur komplett'!X820)</f>
        <v>18</v>
      </c>
      <c r="D820" s="189">
        <f>IF(ISBLANK('Nomenklatur komplett'!Y820),"-",'Nomenklatur komplett'!Y820)</f>
        <v>65</v>
      </c>
      <c r="E820" s="189">
        <f>IF(ISBLANK('Nomenklatur komplett'!Z820),"-",'Nomenklatur komplett'!Z820)</f>
        <v>1</v>
      </c>
      <c r="F820" s="189">
        <f>IF(ISBLANK('Nomenklatur komplett'!AA820),"-",'Nomenklatur komplett'!AA820)</f>
        <v>5</v>
      </c>
      <c r="G820" s="190">
        <f>IF(ISBLANK('Nomenklatur komplett'!AB820),"-",'Nomenklatur komplett'!AB820)</f>
        <v>90</v>
      </c>
      <c r="H820" s="190">
        <f>IF(ISBLANK('Nomenklatur komplett'!AC820),"-",'Nomenklatur komplett'!AC820)</f>
        <v>0</v>
      </c>
    </row>
    <row r="821" spans="1:8" x14ac:dyDescent="0.2">
      <c r="A821" s="161">
        <f>IF(ISBLANK('Nomenklatur komplett'!V821),"-",'Nomenklatur komplett'!V821)</f>
        <v>84130000</v>
      </c>
      <c r="B821" s="188" t="str">
        <f>IF(ISBLANK('Nomenklatur komplett'!W821),"-",'Nomenklatur komplett'!W821)</f>
        <v>Arbeitsagoge/-agogin, dipl.</v>
      </c>
      <c r="C821" s="189">
        <f>IF(ISBLANK('Nomenklatur komplett'!X821),"-",'Nomenklatur komplett'!X821)</f>
        <v>18</v>
      </c>
      <c r="D821" s="189">
        <f>IF(ISBLANK('Nomenklatur komplett'!Y821),"-",'Nomenklatur komplett'!Y821)</f>
        <v>65</v>
      </c>
      <c r="E821" s="189">
        <f>IF(ISBLANK('Nomenklatur komplett'!Z821),"-",'Nomenklatur komplett'!Z821)</f>
        <v>1</v>
      </c>
      <c r="F821" s="189">
        <f>IF(ISBLANK('Nomenklatur komplett'!AA821),"-",'Nomenklatur komplett'!AA821)</f>
        <v>5</v>
      </c>
      <c r="G821" s="190">
        <f>IF(ISBLANK('Nomenklatur komplett'!AB821),"-",'Nomenklatur komplett'!AB821)</f>
        <v>90</v>
      </c>
      <c r="H821" s="190">
        <f>IF(ISBLANK('Nomenklatur komplett'!AC821),"-",'Nomenklatur komplett'!AC821)</f>
        <v>0</v>
      </c>
    </row>
    <row r="822" spans="1:8" x14ac:dyDescent="0.2">
      <c r="A822" s="161">
        <f>IF(ISBLANK('Nomenklatur komplett'!V822),"-",'Nomenklatur komplett'!V822)</f>
        <v>85020000</v>
      </c>
      <c r="B822" s="188" t="str">
        <f>IF(ISBLANK('Nomenklatur komplett'!W822),"-",'Nomenklatur komplett'!W822)</f>
        <v>Archäologische/r Grabungstechniker/in EF</v>
      </c>
      <c r="C822" s="189">
        <f>IF(ISBLANK('Nomenklatur komplett'!X822),"-",'Nomenklatur komplett'!X822)</f>
        <v>18</v>
      </c>
      <c r="D822" s="189">
        <f>IF(ISBLANK('Nomenklatur komplett'!Y822),"-",'Nomenklatur komplett'!Y822)</f>
        <v>65</v>
      </c>
      <c r="E822" s="189">
        <f>IF(ISBLANK('Nomenklatur komplett'!Z822),"-",'Nomenklatur komplett'!Z822)</f>
        <v>1</v>
      </c>
      <c r="F822" s="189">
        <f>IF(ISBLANK('Nomenklatur komplett'!AA822),"-",'Nomenklatur komplett'!AA822)</f>
        <v>5</v>
      </c>
      <c r="G822" s="190">
        <f>IF(ISBLANK('Nomenklatur komplett'!AB822),"-",'Nomenklatur komplett'!AB822)</f>
        <v>90</v>
      </c>
      <c r="H822" s="190">
        <f>IF(ISBLANK('Nomenklatur komplett'!AC822),"-",'Nomenklatur komplett'!AC822)</f>
        <v>0</v>
      </c>
    </row>
    <row r="823" spans="1:8" x14ac:dyDescent="0.2">
      <c r="A823" s="161">
        <f>IF(ISBLANK('Nomenklatur komplett'!V823),"-",'Nomenklatur komplett'!V823)</f>
        <v>84070000</v>
      </c>
      <c r="B823" s="188" t="str">
        <f>IF(ISBLANK('Nomenklatur komplett'!W823),"-",'Nomenklatur komplett'!W823)</f>
        <v>Atem- und Bewegungstherapeut/in (Tertiär - nicht reglementiert)</v>
      </c>
      <c r="C823" s="189">
        <f>IF(ISBLANK('Nomenklatur komplett'!X823),"-",'Nomenklatur komplett'!X823)</f>
        <v>18</v>
      </c>
      <c r="D823" s="189">
        <f>IF(ISBLANK('Nomenklatur komplett'!Y823),"-",'Nomenklatur komplett'!Y823)</f>
        <v>65</v>
      </c>
      <c r="E823" s="189">
        <f>IF(ISBLANK('Nomenklatur komplett'!Z823),"-",'Nomenklatur komplett'!Z823)</f>
        <v>1</v>
      </c>
      <c r="F823" s="189">
        <f>IF(ISBLANK('Nomenklatur komplett'!AA823),"-",'Nomenklatur komplett'!AA823)</f>
        <v>5</v>
      </c>
      <c r="G823" s="190">
        <f>IF(ISBLANK('Nomenklatur komplett'!AB823),"-",'Nomenklatur komplett'!AB823)</f>
        <v>90</v>
      </c>
      <c r="H823" s="190">
        <f>IF(ISBLANK('Nomenklatur komplett'!AC823),"-",'Nomenklatur komplett'!AC823)</f>
        <v>0</v>
      </c>
    </row>
    <row r="824" spans="1:8" x14ac:dyDescent="0.2">
      <c r="A824" s="161">
        <f>IF(ISBLANK('Nomenklatur komplett'!V824),"-",'Nomenklatur komplett'!V824)</f>
        <v>71070000</v>
      </c>
      <c r="B824" s="188" t="str">
        <f>IF(ISBLANK('Nomenklatur komplett'!W824),"-",'Nomenklatur komplett'!W824)</f>
        <v>Audio Engineer SAE (Tertiär - nicht reglementiert)</v>
      </c>
      <c r="C824" s="189">
        <f>IF(ISBLANK('Nomenklatur komplett'!X824),"-",'Nomenklatur komplett'!X824)</f>
        <v>18</v>
      </c>
      <c r="D824" s="189">
        <f>IF(ISBLANK('Nomenklatur komplett'!Y824),"-",'Nomenklatur komplett'!Y824)</f>
        <v>65</v>
      </c>
      <c r="E824" s="189">
        <f>IF(ISBLANK('Nomenklatur komplett'!Z824),"-",'Nomenklatur komplett'!Z824)</f>
        <v>1</v>
      </c>
      <c r="F824" s="189">
        <f>IF(ISBLANK('Nomenklatur komplett'!AA824),"-",'Nomenklatur komplett'!AA824)</f>
        <v>5</v>
      </c>
      <c r="G824" s="190">
        <f>IF(ISBLANK('Nomenklatur komplett'!AB824),"-",'Nomenklatur komplett'!AB824)</f>
        <v>90</v>
      </c>
      <c r="H824" s="190">
        <f>IF(ISBLANK('Nomenklatur komplett'!AC824),"-",'Nomenklatur komplett'!AC824)</f>
        <v>0</v>
      </c>
    </row>
    <row r="825" spans="1:8" x14ac:dyDescent="0.2">
      <c r="A825" s="161">
        <f>IF(ISBLANK('Nomenklatur komplett'!V825),"-",'Nomenklatur komplett'!V825)</f>
        <v>84380000</v>
      </c>
      <c r="B825" s="188" t="str">
        <f>IF(ISBLANK('Nomenklatur komplett'!W825),"-",'Nomenklatur komplett'!W825)</f>
        <v>Audioagoge/-agogin (Tertiär - nicht reglementiert)</v>
      </c>
      <c r="C825" s="189">
        <f>IF(ISBLANK('Nomenklatur komplett'!X825),"-",'Nomenklatur komplett'!X825)</f>
        <v>18</v>
      </c>
      <c r="D825" s="189">
        <f>IF(ISBLANK('Nomenklatur komplett'!Y825),"-",'Nomenklatur komplett'!Y825)</f>
        <v>65</v>
      </c>
      <c r="E825" s="189">
        <f>IF(ISBLANK('Nomenklatur komplett'!Z825),"-",'Nomenklatur komplett'!Z825)</f>
        <v>1</v>
      </c>
      <c r="F825" s="189">
        <f>IF(ISBLANK('Nomenklatur komplett'!AA825),"-",'Nomenklatur komplett'!AA825)</f>
        <v>5</v>
      </c>
      <c r="G825" s="190">
        <f>IF(ISBLANK('Nomenklatur komplett'!AB825),"-",'Nomenklatur komplett'!AB825)</f>
        <v>90</v>
      </c>
      <c r="H825" s="190">
        <f>IF(ISBLANK('Nomenklatur komplett'!AC825),"-",'Nomenklatur komplett'!AC825)</f>
        <v>0</v>
      </c>
    </row>
    <row r="826" spans="1:8" x14ac:dyDescent="0.2">
      <c r="A826" s="161">
        <f>IF(ISBLANK('Nomenklatur komplett'!V826),"-",'Nomenklatur komplett'!V826)</f>
        <v>66060000</v>
      </c>
      <c r="B826" s="188" t="str">
        <f>IF(ISBLANK('Nomenklatur komplett'!W826),"-",'Nomenklatur komplett'!W826)</f>
        <v>Audiovisions-Assistent/in EF</v>
      </c>
      <c r="C826" s="189">
        <f>IF(ISBLANK('Nomenklatur komplett'!X826),"-",'Nomenklatur komplett'!X826)</f>
        <v>18</v>
      </c>
      <c r="D826" s="189">
        <f>IF(ISBLANK('Nomenklatur komplett'!Y826),"-",'Nomenklatur komplett'!Y826)</f>
        <v>65</v>
      </c>
      <c r="E826" s="189">
        <f>IF(ISBLANK('Nomenklatur komplett'!Z826),"-",'Nomenklatur komplett'!Z826)</f>
        <v>1</v>
      </c>
      <c r="F826" s="189">
        <f>IF(ISBLANK('Nomenklatur komplett'!AA826),"-",'Nomenklatur komplett'!AA826)</f>
        <v>5</v>
      </c>
      <c r="G826" s="190">
        <f>IF(ISBLANK('Nomenklatur komplett'!AB826),"-",'Nomenklatur komplett'!AB826)</f>
        <v>90</v>
      </c>
      <c r="H826" s="190">
        <f>IF(ISBLANK('Nomenklatur komplett'!AC826),"-",'Nomenklatur komplett'!AC826)</f>
        <v>0</v>
      </c>
    </row>
    <row r="827" spans="1:8" x14ac:dyDescent="0.2">
      <c r="A827" s="161">
        <f>IF(ISBLANK('Nomenklatur komplett'!V827),"-",'Nomenklatur komplett'!V827)</f>
        <v>84150000</v>
      </c>
      <c r="B827" s="188" t="str">
        <f>IF(ISBLANK('Nomenklatur komplett'!W827),"-",'Nomenklatur komplett'!W827)</f>
        <v>Augenoptiker/in, dipl.</v>
      </c>
      <c r="C827" s="189">
        <f>IF(ISBLANK('Nomenklatur komplett'!X827),"-",'Nomenklatur komplett'!X827)</f>
        <v>18</v>
      </c>
      <c r="D827" s="189">
        <f>IF(ISBLANK('Nomenklatur komplett'!Y827),"-",'Nomenklatur komplett'!Y827)</f>
        <v>65</v>
      </c>
      <c r="E827" s="189">
        <f>IF(ISBLANK('Nomenklatur komplett'!Z827),"-",'Nomenklatur komplett'!Z827)</f>
        <v>1</v>
      </c>
      <c r="F827" s="189">
        <f>IF(ISBLANK('Nomenklatur komplett'!AA827),"-",'Nomenklatur komplett'!AA827)</f>
        <v>5</v>
      </c>
      <c r="G827" s="190">
        <f>IF(ISBLANK('Nomenklatur komplett'!AB827),"-",'Nomenklatur komplett'!AB827)</f>
        <v>90</v>
      </c>
      <c r="H827" s="190">
        <f>IF(ISBLANK('Nomenklatur komplett'!AC827),"-",'Nomenklatur komplett'!AC827)</f>
        <v>0</v>
      </c>
    </row>
    <row r="828" spans="1:8" x14ac:dyDescent="0.2">
      <c r="A828" s="161">
        <f>IF(ISBLANK('Nomenklatur komplett'!V828),"-",'Nomenklatur komplett'!V828)</f>
        <v>86080000</v>
      </c>
      <c r="B828" s="188" t="str">
        <f>IF(ISBLANK('Nomenklatur komplett'!W828),"-",'Nomenklatur komplett'!W828)</f>
        <v>Ausbilder/in EF</v>
      </c>
      <c r="C828" s="189">
        <f>IF(ISBLANK('Nomenklatur komplett'!X828),"-",'Nomenklatur komplett'!X828)</f>
        <v>18</v>
      </c>
      <c r="D828" s="189">
        <f>IF(ISBLANK('Nomenklatur komplett'!Y828),"-",'Nomenklatur komplett'!Y828)</f>
        <v>65</v>
      </c>
      <c r="E828" s="189">
        <f>IF(ISBLANK('Nomenklatur komplett'!Z828),"-",'Nomenklatur komplett'!Z828)</f>
        <v>1</v>
      </c>
      <c r="F828" s="189">
        <f>IF(ISBLANK('Nomenklatur komplett'!AA828),"-",'Nomenklatur komplett'!AA828)</f>
        <v>5</v>
      </c>
      <c r="G828" s="190">
        <f>IF(ISBLANK('Nomenklatur komplett'!AB828),"-",'Nomenklatur komplett'!AB828)</f>
        <v>90</v>
      </c>
      <c r="H828" s="190">
        <f>IF(ISBLANK('Nomenklatur komplett'!AC828),"-",'Nomenklatur komplett'!AC828)</f>
        <v>0</v>
      </c>
    </row>
    <row r="829" spans="1:8" x14ac:dyDescent="0.2">
      <c r="A829" s="161">
        <f>IF(ISBLANK('Nomenklatur komplett'!V829),"-",'Nomenklatur komplett'!V829)</f>
        <v>86170000</v>
      </c>
      <c r="B829" s="188" t="str">
        <f>IF(ISBLANK('Nomenklatur komplett'!W829),"-",'Nomenklatur komplett'!W829)</f>
        <v>Ausbilder/in für Blindenführhunde (Tertiär - nicht reglementiert)</v>
      </c>
      <c r="C829" s="189">
        <f>IF(ISBLANK('Nomenklatur komplett'!X829),"-",'Nomenklatur komplett'!X829)</f>
        <v>18</v>
      </c>
      <c r="D829" s="189">
        <f>IF(ISBLANK('Nomenklatur komplett'!Y829),"-",'Nomenklatur komplett'!Y829)</f>
        <v>65</v>
      </c>
      <c r="E829" s="189">
        <f>IF(ISBLANK('Nomenklatur komplett'!Z829),"-",'Nomenklatur komplett'!Z829)</f>
        <v>1</v>
      </c>
      <c r="F829" s="189">
        <f>IF(ISBLANK('Nomenklatur komplett'!AA829),"-",'Nomenklatur komplett'!AA829)</f>
        <v>5</v>
      </c>
      <c r="G829" s="190">
        <f>IF(ISBLANK('Nomenklatur komplett'!AB829),"-",'Nomenklatur komplett'!AB829)</f>
        <v>90</v>
      </c>
      <c r="H829" s="190">
        <f>IF(ISBLANK('Nomenklatur komplett'!AC829),"-",'Nomenklatur komplett'!AC829)</f>
        <v>0</v>
      </c>
    </row>
    <row r="830" spans="1:8" x14ac:dyDescent="0.2">
      <c r="A830" s="161">
        <f>IF(ISBLANK('Nomenklatur komplett'!V830),"-",'Nomenklatur komplett'!V830)</f>
        <v>86130000</v>
      </c>
      <c r="B830" s="188" t="str">
        <f>IF(ISBLANK('Nomenklatur komplett'!W830),"-",'Nomenklatur komplett'!W830)</f>
        <v>Ausbildungsleiter/in, dipl.</v>
      </c>
      <c r="C830" s="189">
        <f>IF(ISBLANK('Nomenklatur komplett'!X830),"-",'Nomenklatur komplett'!X830)</f>
        <v>18</v>
      </c>
      <c r="D830" s="189">
        <f>IF(ISBLANK('Nomenklatur komplett'!Y830),"-",'Nomenklatur komplett'!Y830)</f>
        <v>65</v>
      </c>
      <c r="E830" s="189">
        <f>IF(ISBLANK('Nomenklatur komplett'!Z830),"-",'Nomenklatur komplett'!Z830)</f>
        <v>1</v>
      </c>
      <c r="F830" s="189">
        <f>IF(ISBLANK('Nomenklatur komplett'!AA830),"-",'Nomenklatur komplett'!AA830)</f>
        <v>5</v>
      </c>
      <c r="G830" s="190">
        <f>IF(ISBLANK('Nomenklatur komplett'!AB830),"-",'Nomenklatur komplett'!AB830)</f>
        <v>90</v>
      </c>
      <c r="H830" s="190">
        <f>IF(ISBLANK('Nomenklatur komplett'!AC830),"-",'Nomenklatur komplett'!AC830)</f>
        <v>0</v>
      </c>
    </row>
    <row r="831" spans="1:8" x14ac:dyDescent="0.2">
      <c r="A831" s="161">
        <f>IF(ISBLANK('Nomenklatur komplett'!V831),"-",'Nomenklatur komplett'!V831)</f>
        <v>75950000</v>
      </c>
      <c r="B831" s="188" t="str">
        <f>IF(ISBLANK('Nomenklatur komplett'!W831),"-",'Nomenklatur komplett'!W831)</f>
        <v>Aussenhandelsfachmann/-frau EF</v>
      </c>
      <c r="C831" s="189">
        <f>IF(ISBLANK('Nomenklatur komplett'!X831),"-",'Nomenklatur komplett'!X831)</f>
        <v>18</v>
      </c>
      <c r="D831" s="189">
        <f>IF(ISBLANK('Nomenklatur komplett'!Y831),"-",'Nomenklatur komplett'!Y831)</f>
        <v>65</v>
      </c>
      <c r="E831" s="189">
        <f>IF(ISBLANK('Nomenklatur komplett'!Z831),"-",'Nomenklatur komplett'!Z831)</f>
        <v>1</v>
      </c>
      <c r="F831" s="189">
        <f>IF(ISBLANK('Nomenklatur komplett'!AA831),"-",'Nomenklatur komplett'!AA831)</f>
        <v>5</v>
      </c>
      <c r="G831" s="190">
        <f>IF(ISBLANK('Nomenklatur komplett'!AB831),"-",'Nomenklatur komplett'!AB831)</f>
        <v>90</v>
      </c>
      <c r="H831" s="190">
        <f>IF(ISBLANK('Nomenklatur komplett'!AC831),"-",'Nomenklatur komplett'!AC831)</f>
        <v>0</v>
      </c>
    </row>
    <row r="832" spans="1:8" x14ac:dyDescent="0.2">
      <c r="A832" s="161">
        <f>IF(ISBLANK('Nomenklatur komplett'!V832),"-",'Nomenklatur komplett'!V832)</f>
        <v>75900000</v>
      </c>
      <c r="B832" s="188" t="str">
        <f>IF(ISBLANK('Nomenklatur komplett'!W832),"-",'Nomenklatur komplett'!W832)</f>
        <v>Aussenhandelsleiter/in, dipl.</v>
      </c>
      <c r="C832" s="189">
        <f>IF(ISBLANK('Nomenklatur komplett'!X832),"-",'Nomenklatur komplett'!X832)</f>
        <v>18</v>
      </c>
      <c r="D832" s="189">
        <f>IF(ISBLANK('Nomenklatur komplett'!Y832),"-",'Nomenklatur komplett'!Y832)</f>
        <v>65</v>
      </c>
      <c r="E832" s="189">
        <f>IF(ISBLANK('Nomenklatur komplett'!Z832),"-",'Nomenklatur komplett'!Z832)</f>
        <v>1</v>
      </c>
      <c r="F832" s="189">
        <f>IF(ISBLANK('Nomenklatur komplett'!AA832),"-",'Nomenklatur komplett'!AA832)</f>
        <v>5</v>
      </c>
      <c r="G832" s="190">
        <f>IF(ISBLANK('Nomenklatur komplett'!AB832),"-",'Nomenklatur komplett'!AB832)</f>
        <v>90</v>
      </c>
      <c r="H832" s="190">
        <f>IF(ISBLANK('Nomenklatur komplett'!AC832),"-",'Nomenklatur komplett'!AC832)</f>
        <v>0</v>
      </c>
    </row>
    <row r="833" spans="1:8" x14ac:dyDescent="0.2">
      <c r="A833" s="161">
        <f>IF(ISBLANK('Nomenklatur komplett'!V833),"-",'Nomenklatur komplett'!V833)</f>
        <v>73020000</v>
      </c>
      <c r="B833" s="188" t="str">
        <f>IF(ISBLANK('Nomenklatur komplett'!W833),"-",'Nomenklatur komplett'!W833)</f>
        <v>Aussenwirtschaftsfachmann/-frau EF</v>
      </c>
      <c r="C833" s="189">
        <f>IF(ISBLANK('Nomenklatur komplett'!X833),"-",'Nomenklatur komplett'!X833)</f>
        <v>18</v>
      </c>
      <c r="D833" s="189">
        <f>IF(ISBLANK('Nomenklatur komplett'!Y833),"-",'Nomenklatur komplett'!Y833)</f>
        <v>65</v>
      </c>
      <c r="E833" s="189">
        <f>IF(ISBLANK('Nomenklatur komplett'!Z833),"-",'Nomenklatur komplett'!Z833)</f>
        <v>1</v>
      </c>
      <c r="F833" s="189">
        <f>IF(ISBLANK('Nomenklatur komplett'!AA833),"-",'Nomenklatur komplett'!AA833)</f>
        <v>5</v>
      </c>
      <c r="G833" s="190">
        <f>IF(ISBLANK('Nomenklatur komplett'!AB833),"-",'Nomenklatur komplett'!AB833)</f>
        <v>90</v>
      </c>
      <c r="H833" s="190">
        <f>IF(ISBLANK('Nomenklatur komplett'!AC833),"-",'Nomenklatur komplett'!AC833)</f>
        <v>0</v>
      </c>
    </row>
    <row r="834" spans="1:8" x14ac:dyDescent="0.2">
      <c r="A834" s="161">
        <f>IF(ISBLANK('Nomenklatur komplett'!V834),"-",'Nomenklatur komplett'!V834)</f>
        <v>66080000</v>
      </c>
      <c r="B834" s="188" t="str">
        <f>IF(ISBLANK('Nomenklatur komplett'!W834),"-",'Nomenklatur komplett'!W834)</f>
        <v>Autoelektriker/in, dipl.</v>
      </c>
      <c r="C834" s="189">
        <f>IF(ISBLANK('Nomenklatur komplett'!X834),"-",'Nomenklatur komplett'!X834)</f>
        <v>18</v>
      </c>
      <c r="D834" s="189">
        <f>IF(ISBLANK('Nomenklatur komplett'!Y834),"-",'Nomenklatur komplett'!Y834)</f>
        <v>65</v>
      </c>
      <c r="E834" s="189">
        <f>IF(ISBLANK('Nomenklatur komplett'!Z834),"-",'Nomenklatur komplett'!Z834)</f>
        <v>1</v>
      </c>
      <c r="F834" s="189">
        <f>IF(ISBLANK('Nomenklatur komplett'!AA834),"-",'Nomenklatur komplett'!AA834)</f>
        <v>5</v>
      </c>
      <c r="G834" s="190">
        <f>IF(ISBLANK('Nomenklatur komplett'!AB834),"-",'Nomenklatur komplett'!AB834)</f>
        <v>90</v>
      </c>
      <c r="H834" s="190">
        <f>IF(ISBLANK('Nomenklatur komplett'!AC834),"-",'Nomenklatur komplett'!AC834)</f>
        <v>0</v>
      </c>
    </row>
    <row r="835" spans="1:8" x14ac:dyDescent="0.2">
      <c r="A835" s="161">
        <f>IF(ISBLANK('Nomenklatur komplett'!V835),"-",'Nomenklatur komplett'!V835)</f>
        <v>70060000</v>
      </c>
      <c r="B835" s="188" t="str">
        <f>IF(ISBLANK('Nomenklatur komplett'!W835),"-",'Nomenklatur komplett'!W835)</f>
        <v>Autolackierer/in EF</v>
      </c>
      <c r="C835" s="189">
        <f>IF(ISBLANK('Nomenklatur komplett'!X835),"-",'Nomenklatur komplett'!X835)</f>
        <v>18</v>
      </c>
      <c r="D835" s="189">
        <f>IF(ISBLANK('Nomenklatur komplett'!Y835),"-",'Nomenklatur komplett'!Y835)</f>
        <v>65</v>
      </c>
      <c r="E835" s="189">
        <f>IF(ISBLANK('Nomenklatur komplett'!Z835),"-",'Nomenklatur komplett'!Z835)</f>
        <v>1</v>
      </c>
      <c r="F835" s="189">
        <f>IF(ISBLANK('Nomenklatur komplett'!AA835),"-",'Nomenklatur komplett'!AA835)</f>
        <v>5</v>
      </c>
      <c r="G835" s="190">
        <f>IF(ISBLANK('Nomenklatur komplett'!AB835),"-",'Nomenklatur komplett'!AB835)</f>
        <v>90</v>
      </c>
      <c r="H835" s="190">
        <f>IF(ISBLANK('Nomenklatur komplett'!AC835),"-",'Nomenklatur komplett'!AC835)</f>
        <v>0</v>
      </c>
    </row>
    <row r="836" spans="1:8" x14ac:dyDescent="0.2">
      <c r="A836" s="161">
        <f>IF(ISBLANK('Nomenklatur komplett'!V836),"-",'Nomenklatur komplett'!V836)</f>
        <v>66070000</v>
      </c>
      <c r="B836" s="188" t="str">
        <f>IF(ISBLANK('Nomenklatur komplett'!W836),"-",'Nomenklatur komplett'!W836)</f>
        <v>Automatikfachmann/-frau EF</v>
      </c>
      <c r="C836" s="189">
        <f>IF(ISBLANK('Nomenklatur komplett'!X836),"-",'Nomenklatur komplett'!X836)</f>
        <v>18</v>
      </c>
      <c r="D836" s="189">
        <f>IF(ISBLANK('Nomenklatur komplett'!Y836),"-",'Nomenklatur komplett'!Y836)</f>
        <v>65</v>
      </c>
      <c r="E836" s="189">
        <f>IF(ISBLANK('Nomenklatur komplett'!Z836),"-",'Nomenklatur komplett'!Z836)</f>
        <v>1</v>
      </c>
      <c r="F836" s="189">
        <f>IF(ISBLANK('Nomenklatur komplett'!AA836),"-",'Nomenklatur komplett'!AA836)</f>
        <v>5</v>
      </c>
      <c r="G836" s="190">
        <f>IF(ISBLANK('Nomenklatur komplett'!AB836),"-",'Nomenklatur komplett'!AB836)</f>
        <v>90</v>
      </c>
      <c r="H836" s="190">
        <f>IF(ISBLANK('Nomenklatur komplett'!AC836),"-",'Nomenklatur komplett'!AC836)</f>
        <v>0</v>
      </c>
    </row>
    <row r="837" spans="1:8" x14ac:dyDescent="0.2">
      <c r="A837" s="161">
        <f>IF(ISBLANK('Nomenklatur komplett'!V837),"-",'Nomenklatur komplett'!V837)</f>
        <v>66100000</v>
      </c>
      <c r="B837" s="188" t="str">
        <f>IF(ISBLANK('Nomenklatur komplett'!W837),"-",'Nomenklatur komplett'!W837)</f>
        <v>Automechaniker/in, dipl.</v>
      </c>
      <c r="C837" s="189">
        <f>IF(ISBLANK('Nomenklatur komplett'!X837),"-",'Nomenklatur komplett'!X837)</f>
        <v>18</v>
      </c>
      <c r="D837" s="189">
        <f>IF(ISBLANK('Nomenklatur komplett'!Y837),"-",'Nomenklatur komplett'!Y837)</f>
        <v>65</v>
      </c>
      <c r="E837" s="189">
        <f>IF(ISBLANK('Nomenklatur komplett'!Z837),"-",'Nomenklatur komplett'!Z837)</f>
        <v>1</v>
      </c>
      <c r="F837" s="189">
        <f>IF(ISBLANK('Nomenklatur komplett'!AA837),"-",'Nomenklatur komplett'!AA837)</f>
        <v>5</v>
      </c>
      <c r="G837" s="190">
        <f>IF(ISBLANK('Nomenklatur komplett'!AB837),"-",'Nomenklatur komplett'!AB837)</f>
        <v>90</v>
      </c>
      <c r="H837" s="190">
        <f>IF(ISBLANK('Nomenklatur komplett'!AC837),"-",'Nomenklatur komplett'!AC837)</f>
        <v>0</v>
      </c>
    </row>
    <row r="838" spans="1:8" x14ac:dyDescent="0.2">
      <c r="A838" s="161">
        <f>IF(ISBLANK('Nomenklatur komplett'!V838),"-",'Nomenklatur komplett'!V838)</f>
        <v>75100000</v>
      </c>
      <c r="B838" s="188" t="str">
        <f>IF(ISBLANK('Nomenklatur komplett'!W838),"-",'Nomenklatur komplett'!W838)</f>
        <v>Automobil-Verkaufsberater/in EF</v>
      </c>
      <c r="C838" s="189">
        <f>IF(ISBLANK('Nomenklatur komplett'!X838),"-",'Nomenklatur komplett'!X838)</f>
        <v>18</v>
      </c>
      <c r="D838" s="189">
        <f>IF(ISBLANK('Nomenklatur komplett'!Y838),"-",'Nomenklatur komplett'!Y838)</f>
        <v>65</v>
      </c>
      <c r="E838" s="189">
        <f>IF(ISBLANK('Nomenklatur komplett'!Z838),"-",'Nomenklatur komplett'!Z838)</f>
        <v>1</v>
      </c>
      <c r="F838" s="189">
        <f>IF(ISBLANK('Nomenklatur komplett'!AA838),"-",'Nomenklatur komplett'!AA838)</f>
        <v>5</v>
      </c>
      <c r="G838" s="190">
        <f>IF(ISBLANK('Nomenklatur komplett'!AB838),"-",'Nomenklatur komplett'!AB838)</f>
        <v>90</v>
      </c>
      <c r="H838" s="190">
        <f>IF(ISBLANK('Nomenklatur komplett'!AC838),"-",'Nomenklatur komplett'!AC838)</f>
        <v>0</v>
      </c>
    </row>
    <row r="839" spans="1:8" x14ac:dyDescent="0.2">
      <c r="A839" s="161">
        <f>IF(ISBLANK('Nomenklatur komplett'!V839),"-",'Nomenklatur komplett'!V839)</f>
        <v>66170000</v>
      </c>
      <c r="B839" s="188" t="str">
        <f>IF(ISBLANK('Nomenklatur komplett'!W839),"-",'Nomenklatur komplett'!W839)</f>
        <v>Automobil-Werkstattkoordinator/in EF</v>
      </c>
      <c r="C839" s="189">
        <f>IF(ISBLANK('Nomenklatur komplett'!X839),"-",'Nomenklatur komplett'!X839)</f>
        <v>18</v>
      </c>
      <c r="D839" s="189">
        <f>IF(ISBLANK('Nomenklatur komplett'!Y839),"-",'Nomenklatur komplett'!Y839)</f>
        <v>65</v>
      </c>
      <c r="E839" s="189">
        <f>IF(ISBLANK('Nomenklatur komplett'!Z839),"-",'Nomenklatur komplett'!Z839)</f>
        <v>1</v>
      </c>
      <c r="F839" s="189">
        <f>IF(ISBLANK('Nomenklatur komplett'!AA839),"-",'Nomenklatur komplett'!AA839)</f>
        <v>5</v>
      </c>
      <c r="G839" s="190">
        <f>IF(ISBLANK('Nomenklatur komplett'!AB839),"-",'Nomenklatur komplett'!AB839)</f>
        <v>90</v>
      </c>
      <c r="H839" s="190">
        <f>IF(ISBLANK('Nomenklatur komplett'!AC839),"-",'Nomenklatur komplett'!AC839)</f>
        <v>0</v>
      </c>
    </row>
    <row r="840" spans="1:8" x14ac:dyDescent="0.2">
      <c r="A840" s="161">
        <f>IF(ISBLANK('Nomenklatur komplett'!V840),"-",'Nomenklatur komplett'!V840)</f>
        <v>71100001</v>
      </c>
      <c r="B840" s="188" t="str">
        <f>IF(ISBLANK('Nomenklatur komplett'!W840),"-",'Nomenklatur komplett'!W840)</f>
        <v>Automobildiagnostiker/in EF - Leichte Motorfahrzeuge</v>
      </c>
      <c r="C840" s="189">
        <f>IF(ISBLANK('Nomenklatur komplett'!X840),"-",'Nomenklatur komplett'!X840)</f>
        <v>18</v>
      </c>
      <c r="D840" s="189">
        <f>IF(ISBLANK('Nomenklatur komplett'!Y840),"-",'Nomenklatur komplett'!Y840)</f>
        <v>65</v>
      </c>
      <c r="E840" s="189">
        <f>IF(ISBLANK('Nomenklatur komplett'!Z840),"-",'Nomenklatur komplett'!Z840)</f>
        <v>1</v>
      </c>
      <c r="F840" s="189">
        <f>IF(ISBLANK('Nomenklatur komplett'!AA840),"-",'Nomenklatur komplett'!AA840)</f>
        <v>5</v>
      </c>
      <c r="G840" s="190">
        <f>IF(ISBLANK('Nomenklatur komplett'!AB840),"-",'Nomenklatur komplett'!AB840)</f>
        <v>90</v>
      </c>
      <c r="H840" s="190">
        <f>IF(ISBLANK('Nomenklatur komplett'!AC840),"-",'Nomenklatur komplett'!AC840)</f>
        <v>0</v>
      </c>
    </row>
    <row r="841" spans="1:8" x14ac:dyDescent="0.2">
      <c r="A841" s="161">
        <f>IF(ISBLANK('Nomenklatur komplett'!V841),"-",'Nomenklatur komplett'!V841)</f>
        <v>71100002</v>
      </c>
      <c r="B841" s="188" t="str">
        <f>IF(ISBLANK('Nomenklatur komplett'!W841),"-",'Nomenklatur komplett'!W841)</f>
        <v>Automobildiagnostiker/in EF - Nutzfahrzeuge</v>
      </c>
      <c r="C841" s="189">
        <f>IF(ISBLANK('Nomenklatur komplett'!X841),"-",'Nomenklatur komplett'!X841)</f>
        <v>18</v>
      </c>
      <c r="D841" s="189">
        <f>IF(ISBLANK('Nomenklatur komplett'!Y841),"-",'Nomenklatur komplett'!Y841)</f>
        <v>65</v>
      </c>
      <c r="E841" s="189">
        <f>IF(ISBLANK('Nomenklatur komplett'!Z841),"-",'Nomenklatur komplett'!Z841)</f>
        <v>1</v>
      </c>
      <c r="F841" s="189">
        <f>IF(ISBLANK('Nomenklatur komplett'!AA841),"-",'Nomenklatur komplett'!AA841)</f>
        <v>5</v>
      </c>
      <c r="G841" s="190">
        <f>IF(ISBLANK('Nomenklatur komplett'!AB841),"-",'Nomenklatur komplett'!AB841)</f>
        <v>90</v>
      </c>
      <c r="H841" s="190">
        <f>IF(ISBLANK('Nomenklatur komplett'!AC841),"-",'Nomenklatur komplett'!AC841)</f>
        <v>0</v>
      </c>
    </row>
    <row r="842" spans="1:8" x14ac:dyDescent="0.2">
      <c r="A842" s="161">
        <f>IF(ISBLANK('Nomenklatur komplett'!V842),"-",'Nomenklatur komplett'!V842)</f>
        <v>71100000</v>
      </c>
      <c r="B842" s="188" t="str">
        <f>IF(ISBLANK('Nomenklatur komplett'!W842),"-",'Nomenklatur komplett'!W842)</f>
        <v>Automobildiagnostiker/in EF - Ohne nähere Angaben</v>
      </c>
      <c r="C842" s="189">
        <f>IF(ISBLANK('Nomenklatur komplett'!X842),"-",'Nomenklatur komplett'!X842)</f>
        <v>18</v>
      </c>
      <c r="D842" s="189">
        <f>IF(ISBLANK('Nomenklatur komplett'!Y842),"-",'Nomenklatur komplett'!Y842)</f>
        <v>65</v>
      </c>
      <c r="E842" s="189">
        <f>IF(ISBLANK('Nomenklatur komplett'!Z842),"-",'Nomenklatur komplett'!Z842)</f>
        <v>1</v>
      </c>
      <c r="F842" s="189">
        <f>IF(ISBLANK('Nomenklatur komplett'!AA842),"-",'Nomenklatur komplett'!AA842)</f>
        <v>5</v>
      </c>
      <c r="G842" s="190">
        <f>IF(ISBLANK('Nomenklatur komplett'!AB842),"-",'Nomenklatur komplett'!AB842)</f>
        <v>90</v>
      </c>
      <c r="H842" s="190">
        <f>IF(ISBLANK('Nomenklatur komplett'!AC842),"-",'Nomenklatur komplett'!AC842)</f>
        <v>0</v>
      </c>
    </row>
    <row r="843" spans="1:8" x14ac:dyDescent="0.2">
      <c r="A843" s="161">
        <f>IF(ISBLANK('Nomenklatur komplett'!V843),"-",'Nomenklatur komplett'!V843)</f>
        <v>66090000</v>
      </c>
      <c r="B843" s="188" t="str">
        <f>IF(ISBLANK('Nomenklatur komplett'!W843),"-",'Nomenklatur komplett'!W843)</f>
        <v>Automobilkaufmann/-frau, dipl.</v>
      </c>
      <c r="C843" s="189">
        <f>IF(ISBLANK('Nomenklatur komplett'!X843),"-",'Nomenklatur komplett'!X843)</f>
        <v>18</v>
      </c>
      <c r="D843" s="189">
        <f>IF(ISBLANK('Nomenklatur komplett'!Y843),"-",'Nomenklatur komplett'!Y843)</f>
        <v>65</v>
      </c>
      <c r="E843" s="189">
        <f>IF(ISBLANK('Nomenklatur komplett'!Z843),"-",'Nomenklatur komplett'!Z843)</f>
        <v>1</v>
      </c>
      <c r="F843" s="189">
        <f>IF(ISBLANK('Nomenklatur komplett'!AA843),"-",'Nomenklatur komplett'!AA843)</f>
        <v>5</v>
      </c>
      <c r="G843" s="190">
        <f>IF(ISBLANK('Nomenklatur komplett'!AB843),"-",'Nomenklatur komplett'!AB843)</f>
        <v>90</v>
      </c>
      <c r="H843" s="190">
        <f>IF(ISBLANK('Nomenklatur komplett'!AC843),"-",'Nomenklatur komplett'!AC843)</f>
        <v>0</v>
      </c>
    </row>
    <row r="844" spans="1:8" x14ac:dyDescent="0.2">
      <c r="A844" s="161">
        <f>IF(ISBLANK('Nomenklatur komplett'!V844),"-",'Nomenklatur komplett'!V844)</f>
        <v>82020000</v>
      </c>
      <c r="B844" s="188" t="str">
        <f>IF(ISBLANK('Nomenklatur komplett'!W844),"-",'Nomenklatur komplett'!W844)</f>
        <v>Badmeister/in EF</v>
      </c>
      <c r="C844" s="189">
        <f>IF(ISBLANK('Nomenklatur komplett'!X844),"-",'Nomenklatur komplett'!X844)</f>
        <v>18</v>
      </c>
      <c r="D844" s="189">
        <f>IF(ISBLANK('Nomenklatur komplett'!Y844),"-",'Nomenklatur komplett'!Y844)</f>
        <v>65</v>
      </c>
      <c r="E844" s="189">
        <f>IF(ISBLANK('Nomenklatur komplett'!Z844),"-",'Nomenklatur komplett'!Z844)</f>
        <v>1</v>
      </c>
      <c r="F844" s="189">
        <f>IF(ISBLANK('Nomenklatur komplett'!AA844),"-",'Nomenklatur komplett'!AA844)</f>
        <v>5</v>
      </c>
      <c r="G844" s="190">
        <f>IF(ISBLANK('Nomenklatur komplett'!AB844),"-",'Nomenklatur komplett'!AB844)</f>
        <v>90</v>
      </c>
      <c r="H844" s="190">
        <f>IF(ISBLANK('Nomenklatur komplett'!AC844),"-",'Nomenklatur komplett'!AC844)</f>
        <v>0</v>
      </c>
    </row>
    <row r="845" spans="1:8" x14ac:dyDescent="0.2">
      <c r="A845" s="161">
        <f>IF(ISBLANK('Nomenklatur komplett'!V845),"-",'Nomenklatur komplett'!V845)</f>
        <v>73050000</v>
      </c>
      <c r="B845" s="188" t="str">
        <f>IF(ISBLANK('Nomenklatur komplett'!W845),"-",'Nomenklatur komplett'!W845)</f>
        <v>Bankfach-Experte/Expertin, dipl.</v>
      </c>
      <c r="C845" s="189">
        <f>IF(ISBLANK('Nomenklatur komplett'!X845),"-",'Nomenklatur komplett'!X845)</f>
        <v>18</v>
      </c>
      <c r="D845" s="189">
        <f>IF(ISBLANK('Nomenklatur komplett'!Y845),"-",'Nomenklatur komplett'!Y845)</f>
        <v>65</v>
      </c>
      <c r="E845" s="189">
        <f>IF(ISBLANK('Nomenklatur komplett'!Z845),"-",'Nomenklatur komplett'!Z845)</f>
        <v>1</v>
      </c>
      <c r="F845" s="189">
        <f>IF(ISBLANK('Nomenklatur komplett'!AA845),"-",'Nomenklatur komplett'!AA845)</f>
        <v>5</v>
      </c>
      <c r="G845" s="190">
        <f>IF(ISBLANK('Nomenklatur komplett'!AB845),"-",'Nomenklatur komplett'!AB845)</f>
        <v>90</v>
      </c>
      <c r="H845" s="190">
        <f>IF(ISBLANK('Nomenklatur komplett'!AC845),"-",'Nomenklatur komplett'!AC845)</f>
        <v>0</v>
      </c>
    </row>
    <row r="846" spans="1:8" x14ac:dyDescent="0.2">
      <c r="A846" s="161">
        <f>IF(ISBLANK('Nomenklatur komplett'!V846),"-",'Nomenklatur komplett'!V846)</f>
        <v>73060000</v>
      </c>
      <c r="B846" s="188" t="str">
        <f>IF(ISBLANK('Nomenklatur komplett'!W846),"-",'Nomenklatur komplett'!W846)</f>
        <v>Bankfachmann/-frau EF</v>
      </c>
      <c r="C846" s="189">
        <f>IF(ISBLANK('Nomenklatur komplett'!X846),"-",'Nomenklatur komplett'!X846)</f>
        <v>18</v>
      </c>
      <c r="D846" s="189">
        <f>IF(ISBLANK('Nomenklatur komplett'!Y846),"-",'Nomenklatur komplett'!Y846)</f>
        <v>65</v>
      </c>
      <c r="E846" s="189">
        <f>IF(ISBLANK('Nomenklatur komplett'!Z846),"-",'Nomenklatur komplett'!Z846)</f>
        <v>1</v>
      </c>
      <c r="F846" s="189">
        <f>IF(ISBLANK('Nomenklatur komplett'!AA846),"-",'Nomenklatur komplett'!AA846)</f>
        <v>5</v>
      </c>
      <c r="G846" s="190">
        <f>IF(ISBLANK('Nomenklatur komplett'!AB846),"-",'Nomenklatur komplett'!AB846)</f>
        <v>90</v>
      </c>
      <c r="H846" s="190">
        <f>IF(ISBLANK('Nomenklatur komplett'!AC846),"-",'Nomenklatur komplett'!AC846)</f>
        <v>0</v>
      </c>
    </row>
    <row r="847" spans="1:8" x14ac:dyDescent="0.2">
      <c r="A847" s="161">
        <f>IF(ISBLANK('Nomenklatur komplett'!V847),"-",'Nomenklatur komplett'!V847)</f>
        <v>73070000</v>
      </c>
      <c r="B847" s="188" t="str">
        <f>IF(ISBLANK('Nomenklatur komplett'!W847),"-",'Nomenklatur komplett'!W847)</f>
        <v>Bankwirtschaft HF (MiVo 2005)</v>
      </c>
      <c r="C847" s="189">
        <f>IF(ISBLANK('Nomenklatur komplett'!X847),"-",'Nomenklatur komplett'!X847)</f>
        <v>19</v>
      </c>
      <c r="D847" s="189">
        <f>IF(ISBLANK('Nomenklatur komplett'!Y847),"-",'Nomenklatur komplett'!Y847)</f>
        <v>65</v>
      </c>
      <c r="E847" s="189">
        <f>IF(ISBLANK('Nomenklatur komplett'!Z847),"-",'Nomenklatur komplett'!Z847)</f>
        <v>1</v>
      </c>
      <c r="F847" s="189">
        <f>IF(ISBLANK('Nomenklatur komplett'!AA847),"-",'Nomenklatur komplett'!AA847)</f>
        <v>5</v>
      </c>
      <c r="G847" s="190">
        <f>IF(ISBLANK('Nomenklatur komplett'!AB847),"-",'Nomenklatur komplett'!AB847)</f>
        <v>0</v>
      </c>
      <c r="H847" s="190">
        <f>IF(ISBLANK('Nomenklatur komplett'!AC847),"-",'Nomenklatur komplett'!AC847)</f>
        <v>0</v>
      </c>
    </row>
    <row r="848" spans="1:8" x14ac:dyDescent="0.2">
      <c r="A848" s="161">
        <f>IF(ISBLANK('Nomenklatur komplett'!V848),"-",'Nomenklatur komplett'!V848)</f>
        <v>69090000</v>
      </c>
      <c r="B848" s="188" t="str">
        <f>IF(ISBLANK('Nomenklatur komplett'!W848),"-",'Nomenklatur komplett'!W848)</f>
        <v>Bau-Polier/in EF</v>
      </c>
      <c r="C848" s="189">
        <f>IF(ISBLANK('Nomenklatur komplett'!X848),"-",'Nomenklatur komplett'!X848)</f>
        <v>18</v>
      </c>
      <c r="D848" s="189">
        <f>IF(ISBLANK('Nomenklatur komplett'!Y848),"-",'Nomenklatur komplett'!Y848)</f>
        <v>65</v>
      </c>
      <c r="E848" s="189">
        <f>IF(ISBLANK('Nomenklatur komplett'!Z848),"-",'Nomenklatur komplett'!Z848)</f>
        <v>1</v>
      </c>
      <c r="F848" s="189">
        <f>IF(ISBLANK('Nomenklatur komplett'!AA848),"-",'Nomenklatur komplett'!AA848)</f>
        <v>5</v>
      </c>
      <c r="G848" s="190">
        <f>IF(ISBLANK('Nomenklatur komplett'!AB848),"-",'Nomenklatur komplett'!AB848)</f>
        <v>90</v>
      </c>
      <c r="H848" s="190">
        <f>IF(ISBLANK('Nomenklatur komplett'!AC848),"-",'Nomenklatur komplett'!AC848)</f>
        <v>0</v>
      </c>
    </row>
    <row r="849" spans="1:8" x14ac:dyDescent="0.2">
      <c r="A849" s="161">
        <f>IF(ISBLANK('Nomenklatur komplett'!V849),"-",'Nomenklatur komplett'!V849)</f>
        <v>71130000</v>
      </c>
      <c r="B849" s="188" t="str">
        <f>IF(ISBLANK('Nomenklatur komplett'!W849),"-",'Nomenklatur komplett'!W849)</f>
        <v>Baubiologe/-biologin / Bauökologe/-ökologin, dipl.</v>
      </c>
      <c r="C849" s="189">
        <f>IF(ISBLANK('Nomenklatur komplett'!X849),"-",'Nomenklatur komplett'!X849)</f>
        <v>18</v>
      </c>
      <c r="D849" s="189">
        <f>IF(ISBLANK('Nomenklatur komplett'!Y849),"-",'Nomenklatur komplett'!Y849)</f>
        <v>65</v>
      </c>
      <c r="E849" s="189">
        <f>IF(ISBLANK('Nomenklatur komplett'!Z849),"-",'Nomenklatur komplett'!Z849)</f>
        <v>1</v>
      </c>
      <c r="F849" s="189">
        <f>IF(ISBLANK('Nomenklatur komplett'!AA849),"-",'Nomenklatur komplett'!AA849)</f>
        <v>5</v>
      </c>
      <c r="G849" s="190">
        <f>IF(ISBLANK('Nomenklatur komplett'!AB849),"-",'Nomenklatur komplett'!AB849)</f>
        <v>90</v>
      </c>
      <c r="H849" s="190">
        <f>IF(ISBLANK('Nomenklatur komplett'!AC849),"-",'Nomenklatur komplett'!AC849)</f>
        <v>0</v>
      </c>
    </row>
    <row r="850" spans="1:8" x14ac:dyDescent="0.2">
      <c r="A850" s="161">
        <f>IF(ISBLANK('Nomenklatur komplett'!V850),"-",'Nomenklatur komplett'!V850)</f>
        <v>71121000</v>
      </c>
      <c r="B850" s="188" t="str">
        <f>IF(ISBLANK('Nomenklatur komplett'!W850),"-",'Nomenklatur komplett'!W850)</f>
        <v>Baubiologe/-biologin EF</v>
      </c>
      <c r="C850" s="189">
        <f>IF(ISBLANK('Nomenklatur komplett'!X850),"-",'Nomenklatur komplett'!X850)</f>
        <v>18</v>
      </c>
      <c r="D850" s="189">
        <f>IF(ISBLANK('Nomenklatur komplett'!Y850),"-",'Nomenklatur komplett'!Y850)</f>
        <v>65</v>
      </c>
      <c r="E850" s="189">
        <f>IF(ISBLANK('Nomenklatur komplett'!Z850),"-",'Nomenklatur komplett'!Z850)</f>
        <v>1</v>
      </c>
      <c r="F850" s="189">
        <f>IF(ISBLANK('Nomenklatur komplett'!AA850),"-",'Nomenklatur komplett'!AA850)</f>
        <v>5</v>
      </c>
      <c r="G850" s="190">
        <f>IF(ISBLANK('Nomenklatur komplett'!AB850),"-",'Nomenklatur komplett'!AB850)</f>
        <v>90</v>
      </c>
      <c r="H850" s="190">
        <f>IF(ISBLANK('Nomenklatur komplett'!AC850),"-",'Nomenklatur komplett'!AC850)</f>
        <v>0</v>
      </c>
    </row>
    <row r="851" spans="1:8" x14ac:dyDescent="0.2">
      <c r="A851" s="161">
        <f>IF(ISBLANK('Nomenklatur komplett'!V851),"-",'Nomenklatur komplett'!V851)</f>
        <v>71160001</v>
      </c>
      <c r="B851" s="188" t="str">
        <f>IF(ISBLANK('Nomenklatur komplett'!W851),"-",'Nomenklatur komplett'!W851)</f>
        <v>Bauführer/in Gebäudehülle EF - Abdichten</v>
      </c>
      <c r="C851" s="189">
        <f>IF(ISBLANK('Nomenklatur komplett'!X851),"-",'Nomenklatur komplett'!X851)</f>
        <v>18</v>
      </c>
      <c r="D851" s="189">
        <f>IF(ISBLANK('Nomenklatur komplett'!Y851),"-",'Nomenklatur komplett'!Y851)</f>
        <v>65</v>
      </c>
      <c r="E851" s="189">
        <f>IF(ISBLANK('Nomenklatur komplett'!Z851),"-",'Nomenklatur komplett'!Z851)</f>
        <v>1</v>
      </c>
      <c r="F851" s="189">
        <f>IF(ISBLANK('Nomenklatur komplett'!AA851),"-",'Nomenklatur komplett'!AA851)</f>
        <v>5</v>
      </c>
      <c r="G851" s="190">
        <f>IF(ISBLANK('Nomenklatur komplett'!AB851),"-",'Nomenklatur komplett'!AB851)</f>
        <v>90</v>
      </c>
      <c r="H851" s="190">
        <f>IF(ISBLANK('Nomenklatur komplett'!AC851),"-",'Nomenklatur komplett'!AC851)</f>
        <v>0</v>
      </c>
    </row>
    <row r="852" spans="1:8" x14ac:dyDescent="0.2">
      <c r="A852" s="161">
        <f>IF(ISBLANK('Nomenklatur komplett'!V852),"-",'Nomenklatur komplett'!V852)</f>
        <v>71160005</v>
      </c>
      <c r="B852" s="188" t="str">
        <f>IF(ISBLANK('Nomenklatur komplett'!W852),"-",'Nomenklatur komplett'!W852)</f>
        <v>Bauführer/in Gebäudehülle EF - Administration</v>
      </c>
      <c r="C852" s="189">
        <f>IF(ISBLANK('Nomenklatur komplett'!X852),"-",'Nomenklatur komplett'!X852)</f>
        <v>18</v>
      </c>
      <c r="D852" s="189">
        <f>IF(ISBLANK('Nomenklatur komplett'!Y852),"-",'Nomenklatur komplett'!Y852)</f>
        <v>65</v>
      </c>
      <c r="E852" s="189">
        <f>IF(ISBLANK('Nomenklatur komplett'!Z852),"-",'Nomenklatur komplett'!Z852)</f>
        <v>1</v>
      </c>
      <c r="F852" s="189">
        <f>IF(ISBLANK('Nomenklatur komplett'!AA852),"-",'Nomenklatur komplett'!AA852)</f>
        <v>5</v>
      </c>
      <c r="G852" s="190">
        <f>IF(ISBLANK('Nomenklatur komplett'!AB852),"-",'Nomenklatur komplett'!AB852)</f>
        <v>90</v>
      </c>
      <c r="H852" s="190">
        <f>IF(ISBLANK('Nomenklatur komplett'!AC852),"-",'Nomenklatur komplett'!AC852)</f>
        <v>0</v>
      </c>
    </row>
    <row r="853" spans="1:8" x14ac:dyDescent="0.2">
      <c r="A853" s="161">
        <f>IF(ISBLANK('Nomenklatur komplett'!V853),"-",'Nomenklatur komplett'!V853)</f>
        <v>71160002</v>
      </c>
      <c r="B853" s="188" t="str">
        <f>IF(ISBLANK('Nomenklatur komplett'!W853),"-",'Nomenklatur komplett'!W853)</f>
        <v>Bauführer/in Gebäudehülle EF - Dachdecken</v>
      </c>
      <c r="C853" s="189">
        <f>IF(ISBLANK('Nomenklatur komplett'!X853),"-",'Nomenklatur komplett'!X853)</f>
        <v>18</v>
      </c>
      <c r="D853" s="189">
        <f>IF(ISBLANK('Nomenklatur komplett'!Y853),"-",'Nomenklatur komplett'!Y853)</f>
        <v>65</v>
      </c>
      <c r="E853" s="189">
        <f>IF(ISBLANK('Nomenklatur komplett'!Z853),"-",'Nomenklatur komplett'!Z853)</f>
        <v>1</v>
      </c>
      <c r="F853" s="189">
        <f>IF(ISBLANK('Nomenklatur komplett'!AA853),"-",'Nomenklatur komplett'!AA853)</f>
        <v>5</v>
      </c>
      <c r="G853" s="190">
        <f>IF(ISBLANK('Nomenklatur komplett'!AB853),"-",'Nomenklatur komplett'!AB853)</f>
        <v>90</v>
      </c>
      <c r="H853" s="190">
        <f>IF(ISBLANK('Nomenklatur komplett'!AC853),"-",'Nomenklatur komplett'!AC853)</f>
        <v>0</v>
      </c>
    </row>
    <row r="854" spans="1:8" x14ac:dyDescent="0.2">
      <c r="A854" s="161">
        <f>IF(ISBLANK('Nomenklatur komplett'!V854),"-",'Nomenklatur komplett'!V854)</f>
        <v>71160003</v>
      </c>
      <c r="B854" s="188" t="str">
        <f>IF(ISBLANK('Nomenklatur komplett'!W854),"-",'Nomenklatur komplett'!W854)</f>
        <v>Bauführer/in Gebäudehülle EF - Fassadenbau</v>
      </c>
      <c r="C854" s="189">
        <f>IF(ISBLANK('Nomenklatur komplett'!X854),"-",'Nomenklatur komplett'!X854)</f>
        <v>18</v>
      </c>
      <c r="D854" s="189">
        <f>IF(ISBLANK('Nomenklatur komplett'!Y854),"-",'Nomenklatur komplett'!Y854)</f>
        <v>65</v>
      </c>
      <c r="E854" s="189">
        <f>IF(ISBLANK('Nomenklatur komplett'!Z854),"-",'Nomenklatur komplett'!Z854)</f>
        <v>1</v>
      </c>
      <c r="F854" s="189">
        <f>IF(ISBLANK('Nomenklatur komplett'!AA854),"-",'Nomenklatur komplett'!AA854)</f>
        <v>5</v>
      </c>
      <c r="G854" s="190">
        <f>IF(ISBLANK('Nomenklatur komplett'!AB854),"-",'Nomenklatur komplett'!AB854)</f>
        <v>90</v>
      </c>
      <c r="H854" s="190">
        <f>IF(ISBLANK('Nomenklatur komplett'!AC854),"-",'Nomenklatur komplett'!AC854)</f>
        <v>0</v>
      </c>
    </row>
    <row r="855" spans="1:8" x14ac:dyDescent="0.2">
      <c r="A855" s="161">
        <f>IF(ISBLANK('Nomenklatur komplett'!V855),"-",'Nomenklatur komplett'!V855)</f>
        <v>71160004</v>
      </c>
      <c r="B855" s="188" t="str">
        <f>IF(ISBLANK('Nomenklatur komplett'!W855),"-",'Nomenklatur komplett'!W855)</f>
        <v>Bauführer/in Gebäudehülle EF - Gerüstbau</v>
      </c>
      <c r="C855" s="189">
        <f>IF(ISBLANK('Nomenklatur komplett'!X855),"-",'Nomenklatur komplett'!X855)</f>
        <v>18</v>
      </c>
      <c r="D855" s="189">
        <f>IF(ISBLANK('Nomenklatur komplett'!Y855),"-",'Nomenklatur komplett'!Y855)</f>
        <v>65</v>
      </c>
      <c r="E855" s="189">
        <f>IF(ISBLANK('Nomenklatur komplett'!Z855),"-",'Nomenklatur komplett'!Z855)</f>
        <v>1</v>
      </c>
      <c r="F855" s="189">
        <f>IF(ISBLANK('Nomenklatur komplett'!AA855),"-",'Nomenklatur komplett'!AA855)</f>
        <v>5</v>
      </c>
      <c r="G855" s="190">
        <f>IF(ISBLANK('Nomenklatur komplett'!AB855),"-",'Nomenklatur komplett'!AB855)</f>
        <v>90</v>
      </c>
      <c r="H855" s="190">
        <f>IF(ISBLANK('Nomenklatur komplett'!AC855),"-",'Nomenklatur komplett'!AC855)</f>
        <v>0</v>
      </c>
    </row>
    <row r="856" spans="1:8" x14ac:dyDescent="0.2">
      <c r="A856" s="161">
        <f>IF(ISBLANK('Nomenklatur komplett'!V856),"-",'Nomenklatur komplett'!V856)</f>
        <v>71160000</v>
      </c>
      <c r="B856" s="188" t="str">
        <f>IF(ISBLANK('Nomenklatur komplett'!W856),"-",'Nomenklatur komplett'!W856)</f>
        <v>Bauführer/in Gebäudehülle EF - Ohne nähere Angaben</v>
      </c>
      <c r="C856" s="189">
        <f>IF(ISBLANK('Nomenklatur komplett'!X856),"-",'Nomenklatur komplett'!X856)</f>
        <v>18</v>
      </c>
      <c r="D856" s="189">
        <f>IF(ISBLANK('Nomenklatur komplett'!Y856),"-",'Nomenklatur komplett'!Y856)</f>
        <v>65</v>
      </c>
      <c r="E856" s="189">
        <f>IF(ISBLANK('Nomenklatur komplett'!Z856),"-",'Nomenklatur komplett'!Z856)</f>
        <v>1</v>
      </c>
      <c r="F856" s="189">
        <f>IF(ISBLANK('Nomenklatur komplett'!AA856),"-",'Nomenklatur komplett'!AA856)</f>
        <v>5</v>
      </c>
      <c r="G856" s="190">
        <f>IF(ISBLANK('Nomenklatur komplett'!AB856),"-",'Nomenklatur komplett'!AB856)</f>
        <v>90</v>
      </c>
      <c r="H856" s="190">
        <f>IF(ISBLANK('Nomenklatur komplett'!AC856),"-",'Nomenklatur komplett'!AC856)</f>
        <v>0</v>
      </c>
    </row>
    <row r="857" spans="1:8" x14ac:dyDescent="0.2">
      <c r="A857" s="161">
        <f>IF(ISBLANK('Nomenklatur komplett'!V857),"-",'Nomenklatur komplett'!V857)</f>
        <v>93051000</v>
      </c>
      <c r="B857" s="188" t="str">
        <f>IF(ISBLANK('Nomenklatur komplett'!W857),"-",'Nomenklatur komplett'!W857)</f>
        <v>Bauführung HF (MiVo 2005)</v>
      </c>
      <c r="C857" s="189">
        <f>IF(ISBLANK('Nomenklatur komplett'!X857),"-",'Nomenklatur komplett'!X857)</f>
        <v>18</v>
      </c>
      <c r="D857" s="189">
        <f>IF(ISBLANK('Nomenklatur komplett'!Y857),"-",'Nomenklatur komplett'!Y857)</f>
        <v>65</v>
      </c>
      <c r="E857" s="189">
        <f>IF(ISBLANK('Nomenklatur komplett'!Z857),"-",'Nomenklatur komplett'!Z857)</f>
        <v>1</v>
      </c>
      <c r="F857" s="189">
        <f>IF(ISBLANK('Nomenklatur komplett'!AA857),"-",'Nomenklatur komplett'!AA857)</f>
        <v>5</v>
      </c>
      <c r="G857" s="190">
        <f>IF(ISBLANK('Nomenklatur komplett'!AB857),"-",'Nomenklatur komplett'!AB857)</f>
        <v>90</v>
      </c>
      <c r="H857" s="190">
        <f>IF(ISBLANK('Nomenklatur komplett'!AC857),"-",'Nomenklatur komplett'!AC857)</f>
        <v>0</v>
      </c>
    </row>
    <row r="858" spans="1:8" x14ac:dyDescent="0.2">
      <c r="A858" s="161">
        <f>IF(ISBLANK('Nomenklatur komplett'!V858),"-",'Nomenklatur komplett'!V858)</f>
        <v>93051001</v>
      </c>
      <c r="B858" s="188" t="str">
        <f>IF(ISBLANK('Nomenklatur komplett'!W858),"-",'Nomenklatur komplett'!W858)</f>
        <v>Bauführung HF - Garten- und Landschaftsbau (MiVo 2005)</v>
      </c>
      <c r="C858" s="189">
        <f>IF(ISBLANK('Nomenklatur komplett'!X858),"-",'Nomenklatur komplett'!X858)</f>
        <v>18</v>
      </c>
      <c r="D858" s="189">
        <f>IF(ISBLANK('Nomenklatur komplett'!Y858),"-",'Nomenklatur komplett'!Y858)</f>
        <v>65</v>
      </c>
      <c r="E858" s="189">
        <f>IF(ISBLANK('Nomenklatur komplett'!Z858),"-",'Nomenklatur komplett'!Z858)</f>
        <v>1</v>
      </c>
      <c r="F858" s="189">
        <f>IF(ISBLANK('Nomenklatur komplett'!AA858),"-",'Nomenklatur komplett'!AA858)</f>
        <v>5</v>
      </c>
      <c r="G858" s="190">
        <f>IF(ISBLANK('Nomenklatur komplett'!AB858),"-",'Nomenklatur komplett'!AB858)</f>
        <v>0</v>
      </c>
      <c r="H858" s="190">
        <f>IF(ISBLANK('Nomenklatur komplett'!AC858),"-",'Nomenklatur komplett'!AC858)</f>
        <v>0</v>
      </c>
    </row>
    <row r="859" spans="1:8" x14ac:dyDescent="0.2">
      <c r="A859" s="161">
        <f>IF(ISBLANK('Nomenklatur komplett'!V859),"-",'Nomenklatur komplett'!V859)</f>
        <v>93051002</v>
      </c>
      <c r="B859" s="188" t="str">
        <f>IF(ISBLANK('Nomenklatur komplett'!W859),"-",'Nomenklatur komplett'!W859)</f>
        <v>Bauführung HF - Hochbau (MiVo 2005)</v>
      </c>
      <c r="C859" s="189">
        <f>IF(ISBLANK('Nomenklatur komplett'!X859),"-",'Nomenklatur komplett'!X859)</f>
        <v>18</v>
      </c>
      <c r="D859" s="189">
        <f>IF(ISBLANK('Nomenklatur komplett'!Y859),"-",'Nomenklatur komplett'!Y859)</f>
        <v>65</v>
      </c>
      <c r="E859" s="189">
        <f>IF(ISBLANK('Nomenklatur komplett'!Z859),"-",'Nomenklatur komplett'!Z859)</f>
        <v>1</v>
      </c>
      <c r="F859" s="189">
        <f>IF(ISBLANK('Nomenklatur komplett'!AA859),"-",'Nomenklatur komplett'!AA859)</f>
        <v>5</v>
      </c>
      <c r="G859" s="190">
        <f>IF(ISBLANK('Nomenklatur komplett'!AB859),"-",'Nomenklatur komplett'!AB859)</f>
        <v>90</v>
      </c>
      <c r="H859" s="190">
        <f>IF(ISBLANK('Nomenklatur komplett'!AC859),"-",'Nomenklatur komplett'!AC859)</f>
        <v>0</v>
      </c>
    </row>
    <row r="860" spans="1:8" x14ac:dyDescent="0.2">
      <c r="A860" s="161">
        <f>IF(ISBLANK('Nomenklatur komplett'!V860),"-",'Nomenklatur komplett'!V860)</f>
        <v>93051005</v>
      </c>
      <c r="B860" s="188" t="str">
        <f>IF(ISBLANK('Nomenklatur komplett'!W860),"-",'Nomenklatur komplett'!W860)</f>
        <v>Bauführung HF - Hochbau/Tiefbau (MiVo 2005)</v>
      </c>
      <c r="C860" s="189">
        <f>IF(ISBLANK('Nomenklatur komplett'!X860),"-",'Nomenklatur komplett'!X860)</f>
        <v>18</v>
      </c>
      <c r="D860" s="189">
        <f>IF(ISBLANK('Nomenklatur komplett'!Y860),"-",'Nomenklatur komplett'!Y860)</f>
        <v>65</v>
      </c>
      <c r="E860" s="189">
        <f>IF(ISBLANK('Nomenklatur komplett'!Z860),"-",'Nomenklatur komplett'!Z860)</f>
        <v>1</v>
      </c>
      <c r="F860" s="189">
        <f>IF(ISBLANK('Nomenklatur komplett'!AA860),"-",'Nomenklatur komplett'!AA860)</f>
        <v>5</v>
      </c>
      <c r="G860" s="190">
        <f>IF(ISBLANK('Nomenklatur komplett'!AB860),"-",'Nomenklatur komplett'!AB860)</f>
        <v>0</v>
      </c>
      <c r="H860" s="190">
        <f>IF(ISBLANK('Nomenklatur komplett'!AC860),"-",'Nomenklatur komplett'!AC860)</f>
        <v>0</v>
      </c>
    </row>
    <row r="861" spans="1:8" x14ac:dyDescent="0.2">
      <c r="A861" s="161">
        <f>IF(ISBLANK('Nomenklatur komplett'!V861),"-",'Nomenklatur komplett'!V861)</f>
        <v>93051003</v>
      </c>
      <c r="B861" s="188" t="str">
        <f>IF(ISBLANK('Nomenklatur komplett'!W861),"-",'Nomenklatur komplett'!W861)</f>
        <v>Bauführung HF - Holzbau (MiVo 2005)</v>
      </c>
      <c r="C861" s="189">
        <f>IF(ISBLANK('Nomenklatur komplett'!X861),"-",'Nomenklatur komplett'!X861)</f>
        <v>18</v>
      </c>
      <c r="D861" s="189">
        <f>IF(ISBLANK('Nomenklatur komplett'!Y861),"-",'Nomenklatur komplett'!Y861)</f>
        <v>65</v>
      </c>
      <c r="E861" s="189">
        <f>IF(ISBLANK('Nomenklatur komplett'!Z861),"-",'Nomenklatur komplett'!Z861)</f>
        <v>1</v>
      </c>
      <c r="F861" s="189">
        <f>IF(ISBLANK('Nomenklatur komplett'!AA861),"-",'Nomenklatur komplett'!AA861)</f>
        <v>5</v>
      </c>
      <c r="G861" s="190">
        <f>IF(ISBLANK('Nomenklatur komplett'!AB861),"-",'Nomenklatur komplett'!AB861)</f>
        <v>0</v>
      </c>
      <c r="H861" s="190">
        <f>IF(ISBLANK('Nomenklatur komplett'!AC861),"-",'Nomenklatur komplett'!AC861)</f>
        <v>0</v>
      </c>
    </row>
    <row r="862" spans="1:8" x14ac:dyDescent="0.2">
      <c r="A862" s="161">
        <f>IF(ISBLANK('Nomenklatur komplett'!V862),"-",'Nomenklatur komplett'!V862)</f>
        <v>93051004</v>
      </c>
      <c r="B862" s="188" t="str">
        <f>IF(ISBLANK('Nomenklatur komplett'!W862),"-",'Nomenklatur komplett'!W862)</f>
        <v>Bauführung HF - Tiefbau (MiVo 2005)</v>
      </c>
      <c r="C862" s="189">
        <f>IF(ISBLANK('Nomenklatur komplett'!X862),"-",'Nomenklatur komplett'!X862)</f>
        <v>18</v>
      </c>
      <c r="D862" s="189">
        <f>IF(ISBLANK('Nomenklatur komplett'!Y862),"-",'Nomenklatur komplett'!Y862)</f>
        <v>65</v>
      </c>
      <c r="E862" s="189">
        <f>IF(ISBLANK('Nomenklatur komplett'!Z862),"-",'Nomenklatur komplett'!Z862)</f>
        <v>1</v>
      </c>
      <c r="F862" s="189">
        <f>IF(ISBLANK('Nomenklatur komplett'!AA862),"-",'Nomenklatur komplett'!AA862)</f>
        <v>5</v>
      </c>
      <c r="G862" s="190">
        <f>IF(ISBLANK('Nomenklatur komplett'!AB862),"-",'Nomenklatur komplett'!AB862)</f>
        <v>0</v>
      </c>
      <c r="H862" s="190">
        <f>IF(ISBLANK('Nomenklatur komplett'!AC862),"-",'Nomenklatur komplett'!AC862)</f>
        <v>0</v>
      </c>
    </row>
    <row r="863" spans="1:8" x14ac:dyDescent="0.2">
      <c r="A863" s="161">
        <f>IF(ISBLANK('Nomenklatur komplett'!V863),"-",'Nomenklatur komplett'!V863)</f>
        <v>93051006</v>
      </c>
      <c r="B863" s="188" t="str">
        <f>IF(ISBLANK('Nomenklatur komplett'!W863),"-",'Nomenklatur komplett'!W863)</f>
        <v>Bauführung HF - Verkehrswegbau (MiVo 2005)</v>
      </c>
      <c r="C863" s="189">
        <f>IF(ISBLANK('Nomenklatur komplett'!X863),"-",'Nomenklatur komplett'!X863)</f>
        <v>18</v>
      </c>
      <c r="D863" s="189">
        <f>IF(ISBLANK('Nomenklatur komplett'!Y863),"-",'Nomenklatur komplett'!Y863)</f>
        <v>65</v>
      </c>
      <c r="E863" s="189">
        <f>IF(ISBLANK('Nomenklatur komplett'!Z863),"-",'Nomenklatur komplett'!Z863)</f>
        <v>1</v>
      </c>
      <c r="F863" s="189">
        <f>IF(ISBLANK('Nomenklatur komplett'!AA863),"-",'Nomenklatur komplett'!AA863)</f>
        <v>5</v>
      </c>
      <c r="G863" s="190">
        <f>IF(ISBLANK('Nomenklatur komplett'!AB863),"-",'Nomenklatur komplett'!AB863)</f>
        <v>90</v>
      </c>
      <c r="H863" s="190">
        <f>IF(ISBLANK('Nomenklatur komplett'!AC863),"-",'Nomenklatur komplett'!AC863)</f>
        <v>0</v>
      </c>
    </row>
    <row r="864" spans="1:8" x14ac:dyDescent="0.2">
      <c r="A864" s="161">
        <f>IF(ISBLANK('Nomenklatur komplett'!V864),"-",'Nomenklatur komplett'!V864)</f>
        <v>69060000</v>
      </c>
      <c r="B864" s="188" t="str">
        <f>IF(ISBLANK('Nomenklatur komplett'!W864),"-",'Nomenklatur komplett'!W864)</f>
        <v>Bauleiter/in Hochbau, dipl.</v>
      </c>
      <c r="C864" s="189">
        <f>IF(ISBLANK('Nomenklatur komplett'!X864),"-",'Nomenklatur komplett'!X864)</f>
        <v>18</v>
      </c>
      <c r="D864" s="189">
        <f>IF(ISBLANK('Nomenklatur komplett'!Y864),"-",'Nomenklatur komplett'!Y864)</f>
        <v>65</v>
      </c>
      <c r="E864" s="189">
        <f>IF(ISBLANK('Nomenklatur komplett'!Z864),"-",'Nomenklatur komplett'!Z864)</f>
        <v>1</v>
      </c>
      <c r="F864" s="189">
        <f>IF(ISBLANK('Nomenklatur komplett'!AA864),"-",'Nomenklatur komplett'!AA864)</f>
        <v>5</v>
      </c>
      <c r="G864" s="190">
        <f>IF(ISBLANK('Nomenklatur komplett'!AB864),"-",'Nomenklatur komplett'!AB864)</f>
        <v>90</v>
      </c>
      <c r="H864" s="190">
        <f>IF(ISBLANK('Nomenklatur komplett'!AC864),"-",'Nomenklatur komplett'!AC864)</f>
        <v>0</v>
      </c>
    </row>
    <row r="865" spans="1:8" x14ac:dyDescent="0.2">
      <c r="A865" s="161">
        <f>IF(ISBLANK('Nomenklatur komplett'!V865),"-",'Nomenklatur komplett'!V865)</f>
        <v>69070000</v>
      </c>
      <c r="B865" s="188" t="str">
        <f>IF(ISBLANK('Nomenklatur komplett'!W865),"-",'Nomenklatur komplett'!W865)</f>
        <v>Bauleiter/in Tiefbau, dipl.</v>
      </c>
      <c r="C865" s="189">
        <f>IF(ISBLANK('Nomenklatur komplett'!X865),"-",'Nomenklatur komplett'!X865)</f>
        <v>18</v>
      </c>
      <c r="D865" s="189">
        <f>IF(ISBLANK('Nomenklatur komplett'!Y865),"-",'Nomenklatur komplett'!Y865)</f>
        <v>65</v>
      </c>
      <c r="E865" s="189">
        <f>IF(ISBLANK('Nomenklatur komplett'!Z865),"-",'Nomenklatur komplett'!Z865)</f>
        <v>1</v>
      </c>
      <c r="F865" s="189">
        <f>IF(ISBLANK('Nomenklatur komplett'!AA865),"-",'Nomenklatur komplett'!AA865)</f>
        <v>5</v>
      </c>
      <c r="G865" s="190">
        <f>IF(ISBLANK('Nomenklatur komplett'!AB865),"-",'Nomenklatur komplett'!AB865)</f>
        <v>90</v>
      </c>
      <c r="H865" s="190">
        <f>IF(ISBLANK('Nomenklatur komplett'!AC865),"-",'Nomenklatur komplett'!AC865)</f>
        <v>0</v>
      </c>
    </row>
    <row r="866" spans="1:8" x14ac:dyDescent="0.2">
      <c r="A866" s="161">
        <f>IF(ISBLANK('Nomenklatur komplett'!V866),"-",'Nomenklatur komplett'!V866)</f>
        <v>66110000</v>
      </c>
      <c r="B866" s="188" t="str">
        <f>IF(ISBLANK('Nomenklatur komplett'!W866),"-",'Nomenklatur komplett'!W866)</f>
        <v>Baumaschinen-Werkstattleiter/in EF</v>
      </c>
      <c r="C866" s="189">
        <f>IF(ISBLANK('Nomenklatur komplett'!X866),"-",'Nomenklatur komplett'!X866)</f>
        <v>18</v>
      </c>
      <c r="D866" s="189">
        <f>IF(ISBLANK('Nomenklatur komplett'!Y866),"-",'Nomenklatur komplett'!Y866)</f>
        <v>65</v>
      </c>
      <c r="E866" s="189">
        <f>IF(ISBLANK('Nomenklatur komplett'!Z866),"-",'Nomenklatur komplett'!Z866)</f>
        <v>1</v>
      </c>
      <c r="F866" s="189">
        <f>IF(ISBLANK('Nomenklatur komplett'!AA866),"-",'Nomenklatur komplett'!AA866)</f>
        <v>5</v>
      </c>
      <c r="G866" s="190">
        <f>IF(ISBLANK('Nomenklatur komplett'!AB866),"-",'Nomenklatur komplett'!AB866)</f>
        <v>90</v>
      </c>
      <c r="H866" s="190">
        <f>IF(ISBLANK('Nomenklatur komplett'!AC866),"-",'Nomenklatur komplett'!AC866)</f>
        <v>0</v>
      </c>
    </row>
    <row r="867" spans="1:8" x14ac:dyDescent="0.2">
      <c r="A867" s="161">
        <f>IF(ISBLANK('Nomenklatur komplett'!V867),"-",'Nomenklatur komplett'!V867)</f>
        <v>66130000</v>
      </c>
      <c r="B867" s="188" t="str">
        <f>IF(ISBLANK('Nomenklatur komplett'!W867),"-",'Nomenklatur komplett'!W867)</f>
        <v>Baumaschinenmechanikermeister/in</v>
      </c>
      <c r="C867" s="189">
        <f>IF(ISBLANK('Nomenklatur komplett'!X867),"-",'Nomenklatur komplett'!X867)</f>
        <v>18</v>
      </c>
      <c r="D867" s="189">
        <f>IF(ISBLANK('Nomenklatur komplett'!Y867),"-",'Nomenklatur komplett'!Y867)</f>
        <v>65</v>
      </c>
      <c r="E867" s="189">
        <f>IF(ISBLANK('Nomenklatur komplett'!Z867),"-",'Nomenklatur komplett'!Z867)</f>
        <v>1</v>
      </c>
      <c r="F867" s="189">
        <f>IF(ISBLANK('Nomenklatur komplett'!AA867),"-",'Nomenklatur komplett'!AA867)</f>
        <v>5</v>
      </c>
      <c r="G867" s="190">
        <f>IF(ISBLANK('Nomenklatur komplett'!AB867),"-",'Nomenklatur komplett'!AB867)</f>
        <v>90</v>
      </c>
      <c r="H867" s="190">
        <f>IF(ISBLANK('Nomenklatur komplett'!AC867),"-",'Nomenklatur komplett'!AC867)</f>
        <v>0</v>
      </c>
    </row>
    <row r="868" spans="1:8" x14ac:dyDescent="0.2">
      <c r="A868" s="161">
        <f>IF(ISBLANK('Nomenklatur komplett'!V868),"-",'Nomenklatur komplett'!V868)</f>
        <v>75120000</v>
      </c>
      <c r="B868" s="188" t="str">
        <f>IF(ISBLANK('Nomenklatur komplett'!W868),"-",'Nomenklatur komplett'!W868)</f>
        <v>Baumaterialhandelsfachmann/-frau EF</v>
      </c>
      <c r="C868" s="189">
        <f>IF(ISBLANK('Nomenklatur komplett'!X868),"-",'Nomenklatur komplett'!X868)</f>
        <v>18</v>
      </c>
      <c r="D868" s="189">
        <f>IF(ISBLANK('Nomenklatur komplett'!Y868),"-",'Nomenklatur komplett'!Y868)</f>
        <v>65</v>
      </c>
      <c r="E868" s="189">
        <f>IF(ISBLANK('Nomenklatur komplett'!Z868),"-",'Nomenklatur komplett'!Z868)</f>
        <v>1</v>
      </c>
      <c r="F868" s="189">
        <f>IF(ISBLANK('Nomenklatur komplett'!AA868),"-",'Nomenklatur komplett'!AA868)</f>
        <v>5</v>
      </c>
      <c r="G868" s="190">
        <f>IF(ISBLANK('Nomenklatur komplett'!AB868),"-",'Nomenklatur komplett'!AB868)</f>
        <v>90</v>
      </c>
      <c r="H868" s="190">
        <f>IF(ISBLANK('Nomenklatur komplett'!AC868),"-",'Nomenklatur komplett'!AC868)</f>
        <v>0</v>
      </c>
    </row>
    <row r="869" spans="1:8" x14ac:dyDescent="0.2">
      <c r="A869" s="161">
        <f>IF(ISBLANK('Nomenklatur komplett'!V869),"-",'Nomenklatur komplett'!V869)</f>
        <v>73100000</v>
      </c>
      <c r="B869" s="188" t="str">
        <f>IF(ISBLANK('Nomenklatur komplett'!W869),"-",'Nomenklatur komplett'!W869)</f>
        <v>Baumeister/in, dipl.</v>
      </c>
      <c r="C869" s="189">
        <f>IF(ISBLANK('Nomenklatur komplett'!X869),"-",'Nomenklatur komplett'!X869)</f>
        <v>18</v>
      </c>
      <c r="D869" s="189">
        <f>IF(ISBLANK('Nomenklatur komplett'!Y869),"-",'Nomenklatur komplett'!Y869)</f>
        <v>65</v>
      </c>
      <c r="E869" s="189">
        <f>IF(ISBLANK('Nomenklatur komplett'!Z869),"-",'Nomenklatur komplett'!Z869)</f>
        <v>1</v>
      </c>
      <c r="F869" s="189">
        <f>IF(ISBLANK('Nomenklatur komplett'!AA869),"-",'Nomenklatur komplett'!AA869)</f>
        <v>5</v>
      </c>
      <c r="G869" s="190">
        <f>IF(ISBLANK('Nomenklatur komplett'!AB869),"-",'Nomenklatur komplett'!AB869)</f>
        <v>90</v>
      </c>
      <c r="H869" s="190">
        <f>IF(ISBLANK('Nomenklatur komplett'!AC869),"-",'Nomenklatur komplett'!AC869)</f>
        <v>0</v>
      </c>
    </row>
    <row r="870" spans="1:8" x14ac:dyDescent="0.2">
      <c r="A870" s="161">
        <f>IF(ISBLANK('Nomenklatur komplett'!V870),"-",'Nomenklatur komplett'!V870)</f>
        <v>57010000</v>
      </c>
      <c r="B870" s="188" t="str">
        <f>IF(ISBLANK('Nomenklatur komplett'!W870),"-",'Nomenklatur komplett'!W870)</f>
        <v>Baumpflegespezialist/in EF</v>
      </c>
      <c r="C870" s="189">
        <f>IF(ISBLANK('Nomenklatur komplett'!X870),"-",'Nomenklatur komplett'!X870)</f>
        <v>18</v>
      </c>
      <c r="D870" s="189">
        <f>IF(ISBLANK('Nomenklatur komplett'!Y870),"-",'Nomenklatur komplett'!Y870)</f>
        <v>65</v>
      </c>
      <c r="E870" s="189">
        <f>IF(ISBLANK('Nomenklatur komplett'!Z870),"-",'Nomenklatur komplett'!Z870)</f>
        <v>1</v>
      </c>
      <c r="F870" s="189">
        <f>IF(ISBLANK('Nomenklatur komplett'!AA870),"-",'Nomenklatur komplett'!AA870)</f>
        <v>5</v>
      </c>
      <c r="G870" s="190">
        <f>IF(ISBLANK('Nomenklatur komplett'!AB870),"-",'Nomenklatur komplett'!AB870)</f>
        <v>90</v>
      </c>
      <c r="H870" s="190">
        <f>IF(ISBLANK('Nomenklatur komplett'!AC870),"-",'Nomenklatur komplett'!AC870)</f>
        <v>0</v>
      </c>
    </row>
    <row r="871" spans="1:8" x14ac:dyDescent="0.2">
      <c r="A871" s="161">
        <f>IF(ISBLANK('Nomenklatur komplett'!V871),"-",'Nomenklatur komplett'!V871)</f>
        <v>94700000</v>
      </c>
      <c r="B871" s="188" t="str">
        <f>IF(ISBLANK('Nomenklatur komplett'!W871),"-",'Nomenklatur komplett'!W871)</f>
        <v>Bauplanung HF (MiVo 2005)</v>
      </c>
      <c r="C871" s="189">
        <f>IF(ISBLANK('Nomenklatur komplett'!X871),"-",'Nomenklatur komplett'!X871)</f>
        <v>18</v>
      </c>
      <c r="D871" s="189">
        <f>IF(ISBLANK('Nomenklatur komplett'!Y871),"-",'Nomenklatur komplett'!Y871)</f>
        <v>65</v>
      </c>
      <c r="E871" s="189">
        <f>IF(ISBLANK('Nomenklatur komplett'!Z871),"-",'Nomenklatur komplett'!Z871)</f>
        <v>1</v>
      </c>
      <c r="F871" s="189">
        <f>IF(ISBLANK('Nomenklatur komplett'!AA871),"-",'Nomenklatur komplett'!AA871)</f>
        <v>5</v>
      </c>
      <c r="G871" s="190">
        <f>IF(ISBLANK('Nomenklatur komplett'!AB871),"-",'Nomenklatur komplett'!AB871)</f>
        <v>90</v>
      </c>
      <c r="H871" s="190">
        <f>IF(ISBLANK('Nomenklatur komplett'!AC871),"-",'Nomenklatur komplett'!AC871)</f>
        <v>0</v>
      </c>
    </row>
    <row r="872" spans="1:8" x14ac:dyDescent="0.2">
      <c r="A872" s="161">
        <f>IF(ISBLANK('Nomenklatur komplett'!V872),"-",'Nomenklatur komplett'!V872)</f>
        <v>94700001</v>
      </c>
      <c r="B872" s="188" t="str">
        <f>IF(ISBLANK('Nomenklatur komplett'!W872),"-",'Nomenklatur komplett'!W872)</f>
        <v>Bauplanung HF - Architektur (MiVo 2005)</v>
      </c>
      <c r="C872" s="189">
        <f>IF(ISBLANK('Nomenklatur komplett'!X872),"-",'Nomenklatur komplett'!X872)</f>
        <v>18</v>
      </c>
      <c r="D872" s="189">
        <f>IF(ISBLANK('Nomenklatur komplett'!Y872),"-",'Nomenklatur komplett'!Y872)</f>
        <v>65</v>
      </c>
      <c r="E872" s="189">
        <f>IF(ISBLANK('Nomenklatur komplett'!Z872),"-",'Nomenklatur komplett'!Z872)</f>
        <v>1</v>
      </c>
      <c r="F872" s="189">
        <f>IF(ISBLANK('Nomenklatur komplett'!AA872),"-",'Nomenklatur komplett'!AA872)</f>
        <v>5</v>
      </c>
      <c r="G872" s="190">
        <f>IF(ISBLANK('Nomenklatur komplett'!AB872),"-",'Nomenklatur komplett'!AB872)</f>
        <v>0</v>
      </c>
      <c r="H872" s="190">
        <f>IF(ISBLANK('Nomenklatur komplett'!AC872),"-",'Nomenklatur komplett'!AC872)</f>
        <v>0</v>
      </c>
    </row>
    <row r="873" spans="1:8" x14ac:dyDescent="0.2">
      <c r="A873" s="161">
        <f>IF(ISBLANK('Nomenklatur komplett'!V873),"-",'Nomenklatur komplett'!V873)</f>
        <v>94700006</v>
      </c>
      <c r="B873" s="188" t="str">
        <f>IF(ISBLANK('Nomenklatur komplett'!W873),"-",'Nomenklatur komplett'!W873)</f>
        <v>Bauplanung HF - Architektur, Ingenieurbau und Innenarchitektur (MiVo 2005)</v>
      </c>
      <c r="C873" s="189">
        <f>IF(ISBLANK('Nomenklatur komplett'!X873),"-",'Nomenklatur komplett'!X873)</f>
        <v>18</v>
      </c>
      <c r="D873" s="189">
        <f>IF(ISBLANK('Nomenklatur komplett'!Y873),"-",'Nomenklatur komplett'!Y873)</f>
        <v>65</v>
      </c>
      <c r="E873" s="189">
        <f>IF(ISBLANK('Nomenklatur komplett'!Z873),"-",'Nomenklatur komplett'!Z873)</f>
        <v>1</v>
      </c>
      <c r="F873" s="189">
        <f>IF(ISBLANK('Nomenklatur komplett'!AA873),"-",'Nomenklatur komplett'!AA873)</f>
        <v>5</v>
      </c>
      <c r="G873" s="190">
        <f>IF(ISBLANK('Nomenklatur komplett'!AB873),"-",'Nomenklatur komplett'!AB873)</f>
        <v>90</v>
      </c>
      <c r="H873" s="190">
        <f>IF(ISBLANK('Nomenklatur komplett'!AC873),"-",'Nomenklatur komplett'!AC873)</f>
        <v>0</v>
      </c>
    </row>
    <row r="874" spans="1:8" x14ac:dyDescent="0.2">
      <c r="A874" s="161">
        <f>IF(ISBLANK('Nomenklatur komplett'!V874),"-",'Nomenklatur komplett'!V874)</f>
        <v>94700007</v>
      </c>
      <c r="B874" s="188" t="str">
        <f>IF(ISBLANK('Nomenklatur komplett'!W874),"-",'Nomenklatur komplett'!W874)</f>
        <v>Bauplanung HF - Garten- und Landschaftsbau (MiVo 2005)</v>
      </c>
      <c r="C874" s="189">
        <f>IF(ISBLANK('Nomenklatur komplett'!X874),"-",'Nomenklatur komplett'!X874)</f>
        <v>18</v>
      </c>
      <c r="D874" s="189">
        <f>IF(ISBLANK('Nomenklatur komplett'!Y874),"-",'Nomenklatur komplett'!Y874)</f>
        <v>65</v>
      </c>
      <c r="E874" s="189">
        <f>IF(ISBLANK('Nomenklatur komplett'!Z874),"-",'Nomenklatur komplett'!Z874)</f>
        <v>1</v>
      </c>
      <c r="F874" s="189">
        <f>IF(ISBLANK('Nomenklatur komplett'!AA874),"-",'Nomenklatur komplett'!AA874)</f>
        <v>5</v>
      </c>
      <c r="G874" s="190">
        <f>IF(ISBLANK('Nomenklatur komplett'!AB874),"-",'Nomenklatur komplett'!AB874)</f>
        <v>90</v>
      </c>
      <c r="H874" s="190">
        <f>IF(ISBLANK('Nomenklatur komplett'!AC874),"-",'Nomenklatur komplett'!AC874)</f>
        <v>0</v>
      </c>
    </row>
    <row r="875" spans="1:8" x14ac:dyDescent="0.2">
      <c r="A875" s="161">
        <f>IF(ISBLANK('Nomenklatur komplett'!V875),"-",'Nomenklatur komplett'!V875)</f>
        <v>94700003</v>
      </c>
      <c r="B875" s="188" t="str">
        <f>IF(ISBLANK('Nomenklatur komplett'!W875),"-",'Nomenklatur komplett'!W875)</f>
        <v>Bauplanung HF - Ingenieurbau (MiVo 2005)</v>
      </c>
      <c r="C875" s="189">
        <f>IF(ISBLANK('Nomenklatur komplett'!X875),"-",'Nomenklatur komplett'!X875)</f>
        <v>18</v>
      </c>
      <c r="D875" s="189">
        <f>IF(ISBLANK('Nomenklatur komplett'!Y875),"-",'Nomenklatur komplett'!Y875)</f>
        <v>65</v>
      </c>
      <c r="E875" s="189">
        <f>IF(ISBLANK('Nomenklatur komplett'!Z875),"-",'Nomenklatur komplett'!Z875)</f>
        <v>1</v>
      </c>
      <c r="F875" s="189">
        <f>IF(ISBLANK('Nomenklatur komplett'!AA875),"-",'Nomenklatur komplett'!AA875)</f>
        <v>5</v>
      </c>
      <c r="G875" s="190">
        <f>IF(ISBLANK('Nomenklatur komplett'!AB875),"-",'Nomenklatur komplett'!AB875)</f>
        <v>0</v>
      </c>
      <c r="H875" s="190">
        <f>IF(ISBLANK('Nomenklatur komplett'!AC875),"-",'Nomenklatur komplett'!AC875)</f>
        <v>0</v>
      </c>
    </row>
    <row r="876" spans="1:8" x14ac:dyDescent="0.2">
      <c r="A876" s="161">
        <f>IF(ISBLANK('Nomenklatur komplett'!V876),"-",'Nomenklatur komplett'!V876)</f>
        <v>94700005</v>
      </c>
      <c r="B876" s="188" t="str">
        <f>IF(ISBLANK('Nomenklatur komplett'!W876),"-",'Nomenklatur komplett'!W876)</f>
        <v>Bauplanung HF - Innenarchitektur (MiVo 2005)</v>
      </c>
      <c r="C876" s="189">
        <f>IF(ISBLANK('Nomenklatur komplett'!X876),"-",'Nomenklatur komplett'!X876)</f>
        <v>18</v>
      </c>
      <c r="D876" s="189">
        <f>IF(ISBLANK('Nomenklatur komplett'!Y876),"-",'Nomenklatur komplett'!Y876)</f>
        <v>65</v>
      </c>
      <c r="E876" s="189">
        <f>IF(ISBLANK('Nomenklatur komplett'!Z876),"-",'Nomenklatur komplett'!Z876)</f>
        <v>1</v>
      </c>
      <c r="F876" s="189">
        <f>IF(ISBLANK('Nomenklatur komplett'!AA876),"-",'Nomenklatur komplett'!AA876)</f>
        <v>5</v>
      </c>
      <c r="G876" s="190">
        <f>IF(ISBLANK('Nomenklatur komplett'!AB876),"-",'Nomenklatur komplett'!AB876)</f>
        <v>0</v>
      </c>
      <c r="H876" s="190">
        <f>IF(ISBLANK('Nomenklatur komplett'!AC876),"-",'Nomenklatur komplett'!AC876)</f>
        <v>0</v>
      </c>
    </row>
    <row r="877" spans="1:8" x14ac:dyDescent="0.2">
      <c r="A877" s="161">
        <f>IF(ISBLANK('Nomenklatur komplett'!V877),"-",'Nomenklatur komplett'!V877)</f>
        <v>69110000</v>
      </c>
      <c r="B877" s="188" t="str">
        <f>IF(ISBLANK('Nomenklatur komplett'!W877),"-",'Nomenklatur komplett'!W877)</f>
        <v>Baupolier/in (Hochbau) EF</v>
      </c>
      <c r="C877" s="189">
        <f>IF(ISBLANK('Nomenklatur komplett'!X877),"-",'Nomenklatur komplett'!X877)</f>
        <v>18</v>
      </c>
      <c r="D877" s="189">
        <f>IF(ISBLANK('Nomenklatur komplett'!Y877),"-",'Nomenklatur komplett'!Y877)</f>
        <v>65</v>
      </c>
      <c r="E877" s="189">
        <f>IF(ISBLANK('Nomenklatur komplett'!Z877),"-",'Nomenklatur komplett'!Z877)</f>
        <v>1</v>
      </c>
      <c r="F877" s="189">
        <f>IF(ISBLANK('Nomenklatur komplett'!AA877),"-",'Nomenklatur komplett'!AA877)</f>
        <v>5</v>
      </c>
      <c r="G877" s="190">
        <f>IF(ISBLANK('Nomenklatur komplett'!AB877),"-",'Nomenklatur komplett'!AB877)</f>
        <v>90</v>
      </c>
      <c r="H877" s="190">
        <f>IF(ISBLANK('Nomenklatur komplett'!AC877),"-",'Nomenklatur komplett'!AC877)</f>
        <v>0</v>
      </c>
    </row>
    <row r="878" spans="1:8" x14ac:dyDescent="0.2">
      <c r="A878" s="161">
        <f>IF(ISBLANK('Nomenklatur komplett'!V878),"-",'Nomenklatur komplett'!V878)</f>
        <v>69120000</v>
      </c>
      <c r="B878" s="188" t="str">
        <f>IF(ISBLANK('Nomenklatur komplett'!W878),"-",'Nomenklatur komplett'!W878)</f>
        <v>Baupolier/in (Tiefbau) EF</v>
      </c>
      <c r="C878" s="189">
        <f>IF(ISBLANK('Nomenklatur komplett'!X878),"-",'Nomenklatur komplett'!X878)</f>
        <v>18</v>
      </c>
      <c r="D878" s="189">
        <f>IF(ISBLANK('Nomenklatur komplett'!Y878),"-",'Nomenklatur komplett'!Y878)</f>
        <v>65</v>
      </c>
      <c r="E878" s="189">
        <f>IF(ISBLANK('Nomenklatur komplett'!Z878),"-",'Nomenklatur komplett'!Z878)</f>
        <v>1</v>
      </c>
      <c r="F878" s="189">
        <f>IF(ISBLANK('Nomenklatur komplett'!AA878),"-",'Nomenklatur komplett'!AA878)</f>
        <v>5</v>
      </c>
      <c r="G878" s="190">
        <f>IF(ISBLANK('Nomenklatur komplett'!AB878),"-",'Nomenklatur komplett'!AB878)</f>
        <v>90</v>
      </c>
      <c r="H878" s="190">
        <f>IF(ISBLANK('Nomenklatur komplett'!AC878),"-",'Nomenklatur komplett'!AC878)</f>
        <v>0</v>
      </c>
    </row>
    <row r="879" spans="1:8" x14ac:dyDescent="0.2">
      <c r="A879" s="161">
        <f>IF(ISBLANK('Nomenklatur komplett'!V879),"-",'Nomenklatur komplett'!V879)</f>
        <v>69130000</v>
      </c>
      <c r="B879" s="188" t="str">
        <f>IF(ISBLANK('Nomenklatur komplett'!W879),"-",'Nomenklatur komplett'!W879)</f>
        <v>Baustoffprüfer/in EF</v>
      </c>
      <c r="C879" s="189">
        <f>IF(ISBLANK('Nomenklatur komplett'!X879),"-",'Nomenklatur komplett'!X879)</f>
        <v>18</v>
      </c>
      <c r="D879" s="189">
        <f>IF(ISBLANK('Nomenklatur komplett'!Y879),"-",'Nomenklatur komplett'!Y879)</f>
        <v>65</v>
      </c>
      <c r="E879" s="189">
        <f>IF(ISBLANK('Nomenklatur komplett'!Z879),"-",'Nomenklatur komplett'!Z879)</f>
        <v>1</v>
      </c>
      <c r="F879" s="189">
        <f>IF(ISBLANK('Nomenklatur komplett'!AA879),"-",'Nomenklatur komplett'!AA879)</f>
        <v>5</v>
      </c>
      <c r="G879" s="190">
        <f>IF(ISBLANK('Nomenklatur komplett'!AB879),"-",'Nomenklatur komplett'!AB879)</f>
        <v>90</v>
      </c>
      <c r="H879" s="190">
        <f>IF(ISBLANK('Nomenklatur komplett'!AC879),"-",'Nomenklatur komplett'!AC879)</f>
        <v>0</v>
      </c>
    </row>
    <row r="880" spans="1:8" x14ac:dyDescent="0.2">
      <c r="A880" s="161">
        <f>IF(ISBLANK('Nomenklatur komplett'!V880),"-",'Nomenklatur komplett'!V880)</f>
        <v>69140000</v>
      </c>
      <c r="B880" s="188" t="str">
        <f>IF(ISBLANK('Nomenklatur komplett'!W880),"-",'Nomenklatur komplett'!W880)</f>
        <v>Bautenschutz-Fachmann/-frau EF</v>
      </c>
      <c r="C880" s="189">
        <f>IF(ISBLANK('Nomenklatur komplett'!X880),"-",'Nomenklatur komplett'!X880)</f>
        <v>18</v>
      </c>
      <c r="D880" s="189">
        <f>IF(ISBLANK('Nomenklatur komplett'!Y880),"-",'Nomenklatur komplett'!Y880)</f>
        <v>65</v>
      </c>
      <c r="E880" s="189">
        <f>IF(ISBLANK('Nomenklatur komplett'!Z880),"-",'Nomenklatur komplett'!Z880)</f>
        <v>1</v>
      </c>
      <c r="F880" s="189">
        <f>IF(ISBLANK('Nomenklatur komplett'!AA880),"-",'Nomenklatur komplett'!AA880)</f>
        <v>5</v>
      </c>
      <c r="G880" s="190">
        <f>IF(ISBLANK('Nomenklatur komplett'!AB880),"-",'Nomenklatur komplett'!AB880)</f>
        <v>90</v>
      </c>
      <c r="H880" s="190">
        <f>IF(ISBLANK('Nomenklatur komplett'!AC880),"-",'Nomenklatur komplett'!AC880)</f>
        <v>0</v>
      </c>
    </row>
    <row r="881" spans="1:8" x14ac:dyDescent="0.2">
      <c r="A881" s="161">
        <f>IF(ISBLANK('Nomenklatur komplett'!V881),"-",'Nomenklatur komplett'!V881)</f>
        <v>73080000</v>
      </c>
      <c r="B881" s="188" t="str">
        <f>IF(ISBLANK('Nomenklatur komplett'!W881),"-",'Nomenklatur komplett'!W881)</f>
        <v>Bauverwalter/in (Tertiär - nicht reglementiert)</v>
      </c>
      <c r="C881" s="189">
        <f>IF(ISBLANK('Nomenklatur komplett'!X881),"-",'Nomenklatur komplett'!X881)</f>
        <v>18</v>
      </c>
      <c r="D881" s="189">
        <f>IF(ISBLANK('Nomenklatur komplett'!Y881),"-",'Nomenklatur komplett'!Y881)</f>
        <v>65</v>
      </c>
      <c r="E881" s="189">
        <f>IF(ISBLANK('Nomenklatur komplett'!Z881),"-",'Nomenklatur komplett'!Z881)</f>
        <v>1</v>
      </c>
      <c r="F881" s="189">
        <f>IF(ISBLANK('Nomenklatur komplett'!AA881),"-",'Nomenklatur komplett'!AA881)</f>
        <v>5</v>
      </c>
      <c r="G881" s="190">
        <f>IF(ISBLANK('Nomenklatur komplett'!AB881),"-",'Nomenklatur komplett'!AB881)</f>
        <v>90</v>
      </c>
      <c r="H881" s="190">
        <f>IF(ISBLANK('Nomenklatur komplett'!AC881),"-",'Nomenklatur komplett'!AC881)</f>
        <v>0</v>
      </c>
    </row>
    <row r="882" spans="1:8" x14ac:dyDescent="0.2">
      <c r="A882" s="161">
        <f>IF(ISBLANK('Nomenklatur komplett'!V882),"-",'Nomenklatur komplett'!V882)</f>
        <v>71190000</v>
      </c>
      <c r="B882" s="188" t="str">
        <f>IF(ISBLANK('Nomenklatur komplett'!W882),"-",'Nomenklatur komplett'!W882)</f>
        <v>Bauwerktrenn-Polier/in EF</v>
      </c>
      <c r="C882" s="189">
        <f>IF(ISBLANK('Nomenklatur komplett'!X882),"-",'Nomenklatur komplett'!X882)</f>
        <v>18</v>
      </c>
      <c r="D882" s="189">
        <f>IF(ISBLANK('Nomenklatur komplett'!Y882),"-",'Nomenklatur komplett'!Y882)</f>
        <v>65</v>
      </c>
      <c r="E882" s="189">
        <f>IF(ISBLANK('Nomenklatur komplett'!Z882),"-",'Nomenklatur komplett'!Z882)</f>
        <v>1</v>
      </c>
      <c r="F882" s="189">
        <f>IF(ISBLANK('Nomenklatur komplett'!AA882),"-",'Nomenklatur komplett'!AA882)</f>
        <v>5</v>
      </c>
      <c r="G882" s="190">
        <f>IF(ISBLANK('Nomenklatur komplett'!AB882),"-",'Nomenklatur komplett'!AB882)</f>
        <v>90</v>
      </c>
      <c r="H882" s="190">
        <f>IF(ISBLANK('Nomenklatur komplett'!AC882),"-",'Nomenklatur komplett'!AC882)</f>
        <v>0</v>
      </c>
    </row>
    <row r="883" spans="1:8" x14ac:dyDescent="0.2">
      <c r="A883" s="161">
        <f>IF(ISBLANK('Nomenklatur komplett'!V883),"-",'Nomenklatur komplett'!V883)</f>
        <v>86120000</v>
      </c>
      <c r="B883" s="188" t="str">
        <f>IF(ISBLANK('Nomenklatur komplett'!W883),"-",'Nomenklatur komplett'!W883)</f>
        <v>Behindertenbetreuer/in (Tertiär - nicht reglementiert)</v>
      </c>
      <c r="C883" s="189">
        <f>IF(ISBLANK('Nomenklatur komplett'!X883),"-",'Nomenklatur komplett'!X883)</f>
        <v>18</v>
      </c>
      <c r="D883" s="189">
        <f>IF(ISBLANK('Nomenklatur komplett'!Y883),"-",'Nomenklatur komplett'!Y883)</f>
        <v>65</v>
      </c>
      <c r="E883" s="189">
        <f>IF(ISBLANK('Nomenklatur komplett'!Z883),"-",'Nomenklatur komplett'!Z883)</f>
        <v>1</v>
      </c>
      <c r="F883" s="189">
        <f>IF(ISBLANK('Nomenklatur komplett'!AA883),"-",'Nomenklatur komplett'!AA883)</f>
        <v>5</v>
      </c>
      <c r="G883" s="190">
        <f>IF(ISBLANK('Nomenklatur komplett'!AB883),"-",'Nomenklatur komplett'!AB883)</f>
        <v>90</v>
      </c>
      <c r="H883" s="190">
        <f>IF(ISBLANK('Nomenklatur komplett'!AC883),"-",'Nomenklatur komplett'!AC883)</f>
        <v>0</v>
      </c>
    </row>
    <row r="884" spans="1:8" x14ac:dyDescent="0.2">
      <c r="A884" s="161">
        <f>IF(ISBLANK('Nomenklatur komplett'!V884),"-",'Nomenklatur komplett'!V884)</f>
        <v>93101000</v>
      </c>
      <c r="B884" s="188" t="str">
        <f>IF(ISBLANK('Nomenklatur komplett'!W884),"-",'Nomenklatur komplett'!W884)</f>
        <v>Bekleidungsgestalter/in EF</v>
      </c>
      <c r="C884" s="189">
        <f>IF(ISBLANK('Nomenklatur komplett'!X884),"-",'Nomenklatur komplett'!X884)</f>
        <v>18</v>
      </c>
      <c r="D884" s="189">
        <f>IF(ISBLANK('Nomenklatur komplett'!Y884),"-",'Nomenklatur komplett'!Y884)</f>
        <v>65</v>
      </c>
      <c r="E884" s="189">
        <f>IF(ISBLANK('Nomenklatur komplett'!Z884),"-",'Nomenklatur komplett'!Z884)</f>
        <v>1</v>
      </c>
      <c r="F884" s="189">
        <f>IF(ISBLANK('Nomenklatur komplett'!AA884),"-",'Nomenklatur komplett'!AA884)</f>
        <v>5</v>
      </c>
      <c r="G884" s="190">
        <f>IF(ISBLANK('Nomenklatur komplett'!AB884),"-",'Nomenklatur komplett'!AB884)</f>
        <v>90</v>
      </c>
      <c r="H884" s="190">
        <f>IF(ISBLANK('Nomenklatur komplett'!AC884),"-",'Nomenklatur komplett'!AC884)</f>
        <v>0</v>
      </c>
    </row>
    <row r="885" spans="1:8" x14ac:dyDescent="0.2">
      <c r="A885" s="161">
        <f>IF(ISBLANK('Nomenklatur komplett'!V885),"-",'Nomenklatur komplett'!V885)</f>
        <v>93102000</v>
      </c>
      <c r="B885" s="188" t="str">
        <f>IF(ISBLANK('Nomenklatur komplett'!W885),"-",'Nomenklatur komplett'!W885)</f>
        <v>Bekleidungsgestalter/in, dipl.</v>
      </c>
      <c r="C885" s="189">
        <f>IF(ISBLANK('Nomenklatur komplett'!X885),"-",'Nomenklatur komplett'!X885)</f>
        <v>18</v>
      </c>
      <c r="D885" s="189">
        <f>IF(ISBLANK('Nomenklatur komplett'!Y885),"-",'Nomenklatur komplett'!Y885)</f>
        <v>65</v>
      </c>
      <c r="E885" s="189">
        <f>IF(ISBLANK('Nomenklatur komplett'!Z885),"-",'Nomenklatur komplett'!Z885)</f>
        <v>1</v>
      </c>
      <c r="F885" s="189">
        <f>IF(ISBLANK('Nomenklatur komplett'!AA885),"-",'Nomenklatur komplett'!AA885)</f>
        <v>5</v>
      </c>
      <c r="G885" s="190">
        <f>IF(ISBLANK('Nomenklatur komplett'!AB885),"-",'Nomenklatur komplett'!AB885)</f>
        <v>90</v>
      </c>
      <c r="H885" s="190">
        <f>IF(ISBLANK('Nomenklatur komplett'!AC885),"-",'Nomenklatur komplett'!AC885)</f>
        <v>0</v>
      </c>
    </row>
    <row r="886" spans="1:8" x14ac:dyDescent="0.2">
      <c r="A886" s="161">
        <f>IF(ISBLANK('Nomenklatur komplett'!V886),"-",'Nomenklatur komplett'!V886)</f>
        <v>85449000</v>
      </c>
      <c r="B886" s="188" t="str">
        <f>IF(ISBLANK('Nomenklatur komplett'!W886),"-",'Nomenklatur komplett'!W886)</f>
        <v>Berater/-in im psychosozialen Bereich, dipl.</v>
      </c>
      <c r="C886" s="189">
        <f>IF(ISBLANK('Nomenklatur komplett'!X886),"-",'Nomenklatur komplett'!X886)</f>
        <v>18</v>
      </c>
      <c r="D886" s="189">
        <f>IF(ISBLANK('Nomenklatur komplett'!Y886),"-",'Nomenklatur komplett'!Y886)</f>
        <v>65</v>
      </c>
      <c r="E886" s="189">
        <f>IF(ISBLANK('Nomenklatur komplett'!Z886),"-",'Nomenklatur komplett'!Z886)</f>
        <v>1</v>
      </c>
      <c r="F886" s="189">
        <f>IF(ISBLANK('Nomenklatur komplett'!AA886),"-",'Nomenklatur komplett'!AA886)</f>
        <v>5</v>
      </c>
      <c r="G886" s="190">
        <f>IF(ISBLANK('Nomenklatur komplett'!AB886),"-",'Nomenklatur komplett'!AB886)</f>
        <v>90</v>
      </c>
      <c r="H886" s="190">
        <f>IF(ISBLANK('Nomenklatur komplett'!AC886),"-",'Nomenklatur komplett'!AC886)</f>
        <v>0</v>
      </c>
    </row>
    <row r="887" spans="1:8" x14ac:dyDescent="0.2">
      <c r="A887" s="161">
        <f>IF(ISBLANK('Nomenklatur komplett'!V887),"-",'Nomenklatur komplett'!V887)</f>
        <v>84160000</v>
      </c>
      <c r="B887" s="188" t="str">
        <f>IF(ISBLANK('Nomenklatur komplett'!W887),"-",'Nomenklatur komplett'!W887)</f>
        <v>Berater/in für Atembehinderungen und Tuberkulose EF</v>
      </c>
      <c r="C887" s="189">
        <f>IF(ISBLANK('Nomenklatur komplett'!X887),"-",'Nomenklatur komplett'!X887)</f>
        <v>18</v>
      </c>
      <c r="D887" s="189">
        <f>IF(ISBLANK('Nomenklatur komplett'!Y887),"-",'Nomenklatur komplett'!Y887)</f>
        <v>65</v>
      </c>
      <c r="E887" s="189">
        <f>IF(ISBLANK('Nomenklatur komplett'!Z887),"-",'Nomenklatur komplett'!Z887)</f>
        <v>1</v>
      </c>
      <c r="F887" s="189">
        <f>IF(ISBLANK('Nomenklatur komplett'!AA887),"-",'Nomenklatur komplett'!AA887)</f>
        <v>5</v>
      </c>
      <c r="G887" s="190">
        <f>IF(ISBLANK('Nomenklatur komplett'!AB887),"-",'Nomenklatur komplett'!AB887)</f>
        <v>90</v>
      </c>
      <c r="H887" s="190">
        <f>IF(ISBLANK('Nomenklatur komplett'!AC887),"-",'Nomenklatur komplett'!AC887)</f>
        <v>0</v>
      </c>
    </row>
    <row r="888" spans="1:8" x14ac:dyDescent="0.2">
      <c r="A888" s="161">
        <f>IF(ISBLANK('Nomenklatur komplett'!V888),"-",'Nomenklatur komplett'!V888)</f>
        <v>84161000</v>
      </c>
      <c r="B888" s="188" t="str">
        <f>IF(ISBLANK('Nomenklatur komplett'!W888),"-",'Nomenklatur komplett'!W888)</f>
        <v>Berater/in für respiratorische Erkrankungen EF</v>
      </c>
      <c r="C888" s="189">
        <f>IF(ISBLANK('Nomenklatur komplett'!X888),"-",'Nomenklatur komplett'!X888)</f>
        <v>18</v>
      </c>
      <c r="D888" s="189">
        <f>IF(ISBLANK('Nomenklatur komplett'!Y888),"-",'Nomenklatur komplett'!Y888)</f>
        <v>65</v>
      </c>
      <c r="E888" s="189">
        <f>IF(ISBLANK('Nomenklatur komplett'!Z888),"-",'Nomenklatur komplett'!Z888)</f>
        <v>1</v>
      </c>
      <c r="F888" s="189">
        <f>IF(ISBLANK('Nomenklatur komplett'!AA888),"-",'Nomenklatur komplett'!AA888)</f>
        <v>5</v>
      </c>
      <c r="G888" s="190">
        <f>IF(ISBLANK('Nomenklatur komplett'!AB888),"-",'Nomenklatur komplett'!AB888)</f>
        <v>90</v>
      </c>
      <c r="H888" s="190">
        <f>IF(ISBLANK('Nomenklatur komplett'!AC888),"-",'Nomenklatur komplett'!AC888)</f>
        <v>0</v>
      </c>
    </row>
    <row r="889" spans="1:8" x14ac:dyDescent="0.2">
      <c r="A889" s="161">
        <f>IF(ISBLANK('Nomenklatur komplett'!V889),"-",'Nomenklatur komplett'!V889)</f>
        <v>71170000</v>
      </c>
      <c r="B889" s="188" t="str">
        <f>IF(ISBLANK('Nomenklatur komplett'!W889),"-",'Nomenklatur komplett'!W889)</f>
        <v>Berater/in im ländlichen Raum, dipl.</v>
      </c>
      <c r="C889" s="189">
        <f>IF(ISBLANK('Nomenklatur komplett'!X889),"-",'Nomenklatur komplett'!X889)</f>
        <v>18</v>
      </c>
      <c r="D889" s="189">
        <f>IF(ISBLANK('Nomenklatur komplett'!Y889),"-",'Nomenklatur komplett'!Y889)</f>
        <v>65</v>
      </c>
      <c r="E889" s="189">
        <f>IF(ISBLANK('Nomenklatur komplett'!Z889),"-",'Nomenklatur komplett'!Z889)</f>
        <v>1</v>
      </c>
      <c r="F889" s="189">
        <f>IF(ISBLANK('Nomenklatur komplett'!AA889),"-",'Nomenklatur komplett'!AA889)</f>
        <v>5</v>
      </c>
      <c r="G889" s="190">
        <f>IF(ISBLANK('Nomenklatur komplett'!AB889),"-",'Nomenklatur komplett'!AB889)</f>
        <v>90</v>
      </c>
      <c r="H889" s="190">
        <f>IF(ISBLANK('Nomenklatur komplett'!AC889),"-",'Nomenklatur komplett'!AC889)</f>
        <v>0</v>
      </c>
    </row>
    <row r="890" spans="1:8" x14ac:dyDescent="0.2">
      <c r="A890" s="161">
        <f>IF(ISBLANK('Nomenklatur komplett'!V890),"-",'Nomenklatur komplett'!V890)</f>
        <v>80380000</v>
      </c>
      <c r="B890" s="188" t="str">
        <f>IF(ISBLANK('Nomenklatur komplett'!W890),"-",'Nomenklatur komplett'!W890)</f>
        <v>Bereichsleiter/in Hotellerie - Hauswirtschaft EF</v>
      </c>
      <c r="C890" s="189">
        <f>IF(ISBLANK('Nomenklatur komplett'!X890),"-",'Nomenklatur komplett'!X890)</f>
        <v>18</v>
      </c>
      <c r="D890" s="189">
        <f>IF(ISBLANK('Nomenklatur komplett'!Y890),"-",'Nomenklatur komplett'!Y890)</f>
        <v>65</v>
      </c>
      <c r="E890" s="189">
        <f>IF(ISBLANK('Nomenklatur komplett'!Z890),"-",'Nomenklatur komplett'!Z890)</f>
        <v>1</v>
      </c>
      <c r="F890" s="189">
        <f>IF(ISBLANK('Nomenklatur komplett'!AA890),"-",'Nomenklatur komplett'!AA890)</f>
        <v>5</v>
      </c>
      <c r="G890" s="190">
        <f>IF(ISBLANK('Nomenklatur komplett'!AB890),"-",'Nomenklatur komplett'!AB890)</f>
        <v>90</v>
      </c>
      <c r="H890" s="190">
        <f>IF(ISBLANK('Nomenklatur komplett'!AC890),"-",'Nomenklatur komplett'!AC890)</f>
        <v>0</v>
      </c>
    </row>
    <row r="891" spans="1:8" x14ac:dyDescent="0.2">
      <c r="A891" s="161">
        <f>IF(ISBLANK('Nomenklatur komplett'!V891),"-",'Nomenklatur komplett'!V891)</f>
        <v>80470000</v>
      </c>
      <c r="B891" s="188" t="str">
        <f>IF(ISBLANK('Nomenklatur komplett'!W891),"-",'Nomenklatur komplett'!W891)</f>
        <v>Bereichsleiter/in Restauration EF</v>
      </c>
      <c r="C891" s="189">
        <f>IF(ISBLANK('Nomenklatur komplett'!X891),"-",'Nomenklatur komplett'!X891)</f>
        <v>18</v>
      </c>
      <c r="D891" s="189">
        <f>IF(ISBLANK('Nomenklatur komplett'!Y891),"-",'Nomenklatur komplett'!Y891)</f>
        <v>65</v>
      </c>
      <c r="E891" s="189">
        <f>IF(ISBLANK('Nomenklatur komplett'!Z891),"-",'Nomenklatur komplett'!Z891)</f>
        <v>1</v>
      </c>
      <c r="F891" s="189">
        <f>IF(ISBLANK('Nomenklatur komplett'!AA891),"-",'Nomenklatur komplett'!AA891)</f>
        <v>5</v>
      </c>
      <c r="G891" s="190">
        <f>IF(ISBLANK('Nomenklatur komplett'!AB891),"-",'Nomenklatur komplett'!AB891)</f>
        <v>90</v>
      </c>
      <c r="H891" s="190">
        <f>IF(ISBLANK('Nomenklatur komplett'!AC891),"-",'Nomenklatur komplett'!AC891)</f>
        <v>0</v>
      </c>
    </row>
    <row r="892" spans="1:8" x14ac:dyDescent="0.2">
      <c r="A892" s="161">
        <f>IF(ISBLANK('Nomenklatur komplett'!V892),"-",'Nomenklatur komplett'!V892)</f>
        <v>57550000</v>
      </c>
      <c r="B892" s="188" t="str">
        <f>IF(ISBLANK('Nomenklatur komplett'!W892),"-",'Nomenklatur komplett'!W892)</f>
        <v>Bereiter/in EF</v>
      </c>
      <c r="C892" s="189">
        <f>IF(ISBLANK('Nomenklatur komplett'!X892),"-",'Nomenklatur komplett'!X892)</f>
        <v>18</v>
      </c>
      <c r="D892" s="189">
        <f>IF(ISBLANK('Nomenklatur komplett'!Y892),"-",'Nomenklatur komplett'!Y892)</f>
        <v>65</v>
      </c>
      <c r="E892" s="189">
        <f>IF(ISBLANK('Nomenklatur komplett'!Z892),"-",'Nomenklatur komplett'!Z892)</f>
        <v>1</v>
      </c>
      <c r="F892" s="189">
        <f>IF(ISBLANK('Nomenklatur komplett'!AA892),"-",'Nomenklatur komplett'!AA892)</f>
        <v>5</v>
      </c>
      <c r="G892" s="190">
        <f>IF(ISBLANK('Nomenklatur komplett'!AB892),"-",'Nomenklatur komplett'!AB892)</f>
        <v>90</v>
      </c>
      <c r="H892" s="190">
        <f>IF(ISBLANK('Nomenklatur komplett'!AC892),"-",'Nomenklatur komplett'!AC892)</f>
        <v>0</v>
      </c>
    </row>
    <row r="893" spans="1:8" x14ac:dyDescent="0.2">
      <c r="A893" s="161">
        <f>IF(ISBLANK('Nomenklatur komplett'!V893),"-",'Nomenklatur komplett'!V893)</f>
        <v>97850000</v>
      </c>
      <c r="B893" s="188" t="str">
        <f>IF(ISBLANK('Nomenklatur komplett'!W893),"-",'Nomenklatur komplett'!W893)</f>
        <v>Bergführer/in EF</v>
      </c>
      <c r="C893" s="189">
        <f>IF(ISBLANK('Nomenklatur komplett'!X893),"-",'Nomenklatur komplett'!X893)</f>
        <v>18</v>
      </c>
      <c r="D893" s="189">
        <f>IF(ISBLANK('Nomenklatur komplett'!Y893),"-",'Nomenklatur komplett'!Y893)</f>
        <v>65</v>
      </c>
      <c r="E893" s="189">
        <f>IF(ISBLANK('Nomenklatur komplett'!Z893),"-",'Nomenklatur komplett'!Z893)</f>
        <v>1</v>
      </c>
      <c r="F893" s="189">
        <f>IF(ISBLANK('Nomenklatur komplett'!AA893),"-",'Nomenklatur komplett'!AA893)</f>
        <v>5</v>
      </c>
      <c r="G893" s="190">
        <f>IF(ISBLANK('Nomenklatur komplett'!AB893),"-",'Nomenklatur komplett'!AB893)</f>
        <v>90</v>
      </c>
      <c r="H893" s="190">
        <f>IF(ISBLANK('Nomenklatur komplett'!AC893),"-",'Nomenklatur komplett'!AC893)</f>
        <v>0</v>
      </c>
    </row>
    <row r="894" spans="1:8" x14ac:dyDescent="0.2">
      <c r="A894" s="161">
        <f>IF(ISBLANK('Nomenklatur komplett'!V894),"-",'Nomenklatur komplett'!V894)</f>
        <v>85060000</v>
      </c>
      <c r="B894" s="188" t="str">
        <f>IF(ISBLANK('Nomenklatur komplett'!W894),"-",'Nomenklatur komplett'!W894)</f>
        <v>Berufsbildungsfachmann/-frau EF</v>
      </c>
      <c r="C894" s="189">
        <f>IF(ISBLANK('Nomenklatur komplett'!X894),"-",'Nomenklatur komplett'!X894)</f>
        <v>18</v>
      </c>
      <c r="D894" s="189">
        <f>IF(ISBLANK('Nomenklatur komplett'!Y894),"-",'Nomenklatur komplett'!Y894)</f>
        <v>65</v>
      </c>
      <c r="E894" s="189">
        <f>IF(ISBLANK('Nomenklatur komplett'!Z894),"-",'Nomenklatur komplett'!Z894)</f>
        <v>1</v>
      </c>
      <c r="F894" s="189">
        <f>IF(ISBLANK('Nomenklatur komplett'!AA894),"-",'Nomenklatur komplett'!AA894)</f>
        <v>5</v>
      </c>
      <c r="G894" s="190">
        <f>IF(ISBLANK('Nomenklatur komplett'!AB894),"-",'Nomenklatur komplett'!AB894)</f>
        <v>90</v>
      </c>
      <c r="H894" s="190">
        <f>IF(ISBLANK('Nomenklatur komplett'!AC894),"-",'Nomenklatur komplett'!AC894)</f>
        <v>0</v>
      </c>
    </row>
    <row r="895" spans="1:8" x14ac:dyDescent="0.2">
      <c r="A895" s="161">
        <f>IF(ISBLANK('Nomenklatur komplett'!V895),"-",'Nomenklatur komplett'!V895)</f>
        <v>83080000</v>
      </c>
      <c r="B895" s="188" t="str">
        <f>IF(ISBLANK('Nomenklatur komplett'!W895),"-",'Nomenklatur komplett'!W895)</f>
        <v>Berufsfeuerwehrmann/-frau EF</v>
      </c>
      <c r="C895" s="189">
        <f>IF(ISBLANK('Nomenklatur komplett'!X895),"-",'Nomenklatur komplett'!X895)</f>
        <v>18</v>
      </c>
      <c r="D895" s="189">
        <f>IF(ISBLANK('Nomenklatur komplett'!Y895),"-",'Nomenklatur komplett'!Y895)</f>
        <v>65</v>
      </c>
      <c r="E895" s="189">
        <f>IF(ISBLANK('Nomenklatur komplett'!Z895),"-",'Nomenklatur komplett'!Z895)</f>
        <v>1</v>
      </c>
      <c r="F895" s="189">
        <f>IF(ISBLANK('Nomenklatur komplett'!AA895),"-",'Nomenklatur komplett'!AA895)</f>
        <v>5</v>
      </c>
      <c r="G895" s="190">
        <f>IF(ISBLANK('Nomenklatur komplett'!AB895),"-",'Nomenklatur komplett'!AB895)</f>
        <v>90</v>
      </c>
      <c r="H895" s="190">
        <f>IF(ISBLANK('Nomenklatur komplett'!AC895),"-",'Nomenklatur komplett'!AC895)</f>
        <v>0</v>
      </c>
    </row>
    <row r="896" spans="1:8" x14ac:dyDescent="0.2">
      <c r="A896" s="161">
        <f>IF(ISBLANK('Nomenklatur komplett'!V896),"-",'Nomenklatur komplett'!V896)</f>
        <v>58000000</v>
      </c>
      <c r="B896" s="188" t="str">
        <f>IF(ISBLANK('Nomenklatur komplett'!W896),"-",'Nomenklatur komplett'!W896)</f>
        <v>Berufsfischer/in EF</v>
      </c>
      <c r="C896" s="189">
        <f>IF(ISBLANK('Nomenklatur komplett'!X896),"-",'Nomenklatur komplett'!X896)</f>
        <v>18</v>
      </c>
      <c r="D896" s="189">
        <f>IF(ISBLANK('Nomenklatur komplett'!Y896),"-",'Nomenklatur komplett'!Y896)</f>
        <v>65</v>
      </c>
      <c r="E896" s="189">
        <f>IF(ISBLANK('Nomenklatur komplett'!Z896),"-",'Nomenklatur komplett'!Z896)</f>
        <v>1</v>
      </c>
      <c r="F896" s="189">
        <f>IF(ISBLANK('Nomenklatur komplett'!AA896),"-",'Nomenklatur komplett'!AA896)</f>
        <v>5</v>
      </c>
      <c r="G896" s="190">
        <f>IF(ISBLANK('Nomenklatur komplett'!AB896),"-",'Nomenklatur komplett'!AB896)</f>
        <v>90</v>
      </c>
      <c r="H896" s="190">
        <f>IF(ISBLANK('Nomenklatur komplett'!AC896),"-",'Nomenklatur komplett'!AC896)</f>
        <v>0</v>
      </c>
    </row>
    <row r="897" spans="1:8" x14ac:dyDescent="0.2">
      <c r="A897" s="161">
        <f>IF(ISBLANK('Nomenklatur komplett'!V897),"-",'Nomenklatur komplett'!V897)</f>
        <v>86510000</v>
      </c>
      <c r="B897" s="188" t="str">
        <f>IF(ISBLANK('Nomenklatur komplett'!W897),"-",'Nomenklatur komplett'!W897)</f>
        <v>Berufsschullehrer/in (Tertiär - nicht reglementiert)</v>
      </c>
      <c r="C897" s="189">
        <f>IF(ISBLANK('Nomenklatur komplett'!X897),"-",'Nomenklatur komplett'!X897)</f>
        <v>18</v>
      </c>
      <c r="D897" s="189">
        <f>IF(ISBLANK('Nomenklatur komplett'!Y897),"-",'Nomenklatur komplett'!Y897)</f>
        <v>65</v>
      </c>
      <c r="E897" s="189">
        <f>IF(ISBLANK('Nomenklatur komplett'!Z897),"-",'Nomenklatur komplett'!Z897)</f>
        <v>1</v>
      </c>
      <c r="F897" s="189">
        <f>IF(ISBLANK('Nomenklatur komplett'!AA897),"-",'Nomenklatur komplett'!AA897)</f>
        <v>5</v>
      </c>
      <c r="G897" s="190">
        <f>IF(ISBLANK('Nomenklatur komplett'!AB897),"-",'Nomenklatur komplett'!AB897)</f>
        <v>90</v>
      </c>
      <c r="H897" s="190">
        <f>IF(ISBLANK('Nomenklatur komplett'!AC897),"-",'Nomenklatur komplett'!AC897)</f>
        <v>0</v>
      </c>
    </row>
    <row r="898" spans="1:8" x14ac:dyDescent="0.2">
      <c r="A898" s="161">
        <f>IF(ISBLANK('Nomenklatur komplett'!V898),"-",'Nomenklatur komplett'!V898)</f>
        <v>73120000</v>
      </c>
      <c r="B898" s="188" t="str">
        <f>IF(ISBLANK('Nomenklatur komplett'!W898),"-",'Nomenklatur komplett'!W898)</f>
        <v>Bestatter/in EF</v>
      </c>
      <c r="C898" s="189">
        <f>IF(ISBLANK('Nomenklatur komplett'!X898),"-",'Nomenklatur komplett'!X898)</f>
        <v>18</v>
      </c>
      <c r="D898" s="189">
        <f>IF(ISBLANK('Nomenklatur komplett'!Y898),"-",'Nomenklatur komplett'!Y898)</f>
        <v>65</v>
      </c>
      <c r="E898" s="189">
        <f>IF(ISBLANK('Nomenklatur komplett'!Z898),"-",'Nomenklatur komplett'!Z898)</f>
        <v>1</v>
      </c>
      <c r="F898" s="189">
        <f>IF(ISBLANK('Nomenklatur komplett'!AA898),"-",'Nomenklatur komplett'!AA898)</f>
        <v>5</v>
      </c>
      <c r="G898" s="190">
        <f>IF(ISBLANK('Nomenklatur komplett'!AB898),"-",'Nomenklatur komplett'!AB898)</f>
        <v>90</v>
      </c>
      <c r="H898" s="190">
        <f>IF(ISBLANK('Nomenklatur komplett'!AC898),"-",'Nomenklatur komplett'!AC898)</f>
        <v>0</v>
      </c>
    </row>
    <row r="899" spans="1:8" x14ac:dyDescent="0.2">
      <c r="A899" s="161">
        <f>IF(ISBLANK('Nomenklatur komplett'!V899),"-",'Nomenklatur komplett'!V899)</f>
        <v>73121000</v>
      </c>
      <c r="B899" s="188" t="str">
        <f>IF(ISBLANK('Nomenklatur komplett'!W899),"-",'Nomenklatur komplett'!W899)</f>
        <v>Bestatter/in EF (dès 2017)</v>
      </c>
      <c r="C899" s="189">
        <f>IF(ISBLANK('Nomenklatur komplett'!X899),"-",'Nomenklatur komplett'!X899)</f>
        <v>18</v>
      </c>
      <c r="D899" s="189">
        <f>IF(ISBLANK('Nomenklatur komplett'!Y899),"-",'Nomenklatur komplett'!Y899)</f>
        <v>65</v>
      </c>
      <c r="E899" s="189">
        <f>IF(ISBLANK('Nomenklatur komplett'!Z899),"-",'Nomenklatur komplett'!Z899)</f>
        <v>1</v>
      </c>
      <c r="F899" s="189">
        <f>IF(ISBLANK('Nomenklatur komplett'!AA899),"-",'Nomenklatur komplett'!AA899)</f>
        <v>5</v>
      </c>
      <c r="G899" s="190">
        <f>IF(ISBLANK('Nomenklatur komplett'!AB899),"-",'Nomenklatur komplett'!AB899)</f>
        <v>90</v>
      </c>
      <c r="H899" s="190">
        <f>IF(ISBLANK('Nomenklatur komplett'!AC899),"-",'Nomenklatur komplett'!AC899)</f>
        <v>0</v>
      </c>
    </row>
    <row r="900" spans="1:8" x14ac:dyDescent="0.2">
      <c r="A900" s="161">
        <f>IF(ISBLANK('Nomenklatur komplett'!V900),"-",'Nomenklatur komplett'!V900)</f>
        <v>69150000</v>
      </c>
      <c r="B900" s="188" t="str">
        <f>IF(ISBLANK('Nomenklatur komplett'!W900),"-",'Nomenklatur komplett'!W900)</f>
        <v>Betontrennfachmann/-frau EF</v>
      </c>
      <c r="C900" s="189">
        <f>IF(ISBLANK('Nomenklatur komplett'!X900),"-",'Nomenklatur komplett'!X900)</f>
        <v>18</v>
      </c>
      <c r="D900" s="189">
        <f>IF(ISBLANK('Nomenklatur komplett'!Y900),"-",'Nomenklatur komplett'!Y900)</f>
        <v>65</v>
      </c>
      <c r="E900" s="189">
        <f>IF(ISBLANK('Nomenklatur komplett'!Z900),"-",'Nomenklatur komplett'!Z900)</f>
        <v>1</v>
      </c>
      <c r="F900" s="189">
        <f>IF(ISBLANK('Nomenklatur komplett'!AA900),"-",'Nomenklatur komplett'!AA900)</f>
        <v>5</v>
      </c>
      <c r="G900" s="190">
        <f>IF(ISBLANK('Nomenklatur komplett'!AB900),"-",'Nomenklatur komplett'!AB900)</f>
        <v>90</v>
      </c>
      <c r="H900" s="190">
        <f>IF(ISBLANK('Nomenklatur komplett'!AC900),"-",'Nomenklatur komplett'!AC900)</f>
        <v>0</v>
      </c>
    </row>
    <row r="901" spans="1:8" x14ac:dyDescent="0.2">
      <c r="A901" s="161">
        <f>IF(ISBLANK('Nomenklatur komplett'!V901),"-",'Nomenklatur komplett'!V901)</f>
        <v>86330000</v>
      </c>
      <c r="B901" s="188" t="str">
        <f>IF(ISBLANK('Nomenklatur komplett'!W901),"-",'Nomenklatur komplett'!W901)</f>
        <v>Betriebliche/r Mentor/in EF</v>
      </c>
      <c r="C901" s="189">
        <f>IF(ISBLANK('Nomenklatur komplett'!X901),"-",'Nomenklatur komplett'!X901)</f>
        <v>18</v>
      </c>
      <c r="D901" s="189">
        <f>IF(ISBLANK('Nomenklatur komplett'!Y901),"-",'Nomenklatur komplett'!Y901)</f>
        <v>65</v>
      </c>
      <c r="E901" s="189">
        <f>IF(ISBLANK('Nomenklatur komplett'!Z901),"-",'Nomenklatur komplett'!Z901)</f>
        <v>1</v>
      </c>
      <c r="F901" s="189">
        <f>IF(ISBLANK('Nomenklatur komplett'!AA901),"-",'Nomenklatur komplett'!AA901)</f>
        <v>5</v>
      </c>
      <c r="G901" s="190">
        <f>IF(ISBLANK('Nomenklatur komplett'!AB901),"-",'Nomenklatur komplett'!AB901)</f>
        <v>90</v>
      </c>
      <c r="H901" s="190">
        <f>IF(ISBLANK('Nomenklatur komplett'!AC901),"-",'Nomenklatur komplett'!AC901)</f>
        <v>0</v>
      </c>
    </row>
    <row r="902" spans="1:8" x14ac:dyDescent="0.2">
      <c r="A902" s="161">
        <f>IF(ISBLANK('Nomenklatur komplett'!V902),"-",'Nomenklatur komplett'!V902)</f>
        <v>63050000</v>
      </c>
      <c r="B902" s="188" t="str">
        <f>IF(ISBLANK('Nomenklatur komplett'!W902),"-",'Nomenklatur komplett'!W902)</f>
        <v>Betriebsfachmann/-frau Druck- und Verpackungstechnologie EF</v>
      </c>
      <c r="C902" s="189">
        <f>IF(ISBLANK('Nomenklatur komplett'!X902),"-",'Nomenklatur komplett'!X902)</f>
        <v>18</v>
      </c>
      <c r="D902" s="189">
        <f>IF(ISBLANK('Nomenklatur komplett'!Y902),"-",'Nomenklatur komplett'!Y902)</f>
        <v>65</v>
      </c>
      <c r="E902" s="189">
        <f>IF(ISBLANK('Nomenklatur komplett'!Z902),"-",'Nomenklatur komplett'!Z902)</f>
        <v>1</v>
      </c>
      <c r="F902" s="189">
        <f>IF(ISBLANK('Nomenklatur komplett'!AA902),"-",'Nomenklatur komplett'!AA902)</f>
        <v>5</v>
      </c>
      <c r="G902" s="190">
        <f>IF(ISBLANK('Nomenklatur komplett'!AB902),"-",'Nomenklatur komplett'!AB902)</f>
        <v>90</v>
      </c>
      <c r="H902" s="190">
        <f>IF(ISBLANK('Nomenklatur komplett'!AC902),"-",'Nomenklatur komplett'!AC902)</f>
        <v>0</v>
      </c>
    </row>
    <row r="903" spans="1:8" x14ac:dyDescent="0.2">
      <c r="A903" s="161">
        <f>IF(ISBLANK('Nomenklatur komplett'!V903),"-",'Nomenklatur komplett'!V903)</f>
        <v>63150000</v>
      </c>
      <c r="B903" s="188" t="str">
        <f>IF(ISBLANK('Nomenklatur komplett'!W903),"-",'Nomenklatur komplett'!W903)</f>
        <v>Betriebsfachmann/-frau Druckweiterverarbeitung EF</v>
      </c>
      <c r="C903" s="189">
        <f>IF(ISBLANK('Nomenklatur komplett'!X903),"-",'Nomenklatur komplett'!X903)</f>
        <v>18</v>
      </c>
      <c r="D903" s="189">
        <f>IF(ISBLANK('Nomenklatur komplett'!Y903),"-",'Nomenklatur komplett'!Y903)</f>
        <v>65</v>
      </c>
      <c r="E903" s="189">
        <f>IF(ISBLANK('Nomenklatur komplett'!Z903),"-",'Nomenklatur komplett'!Z903)</f>
        <v>1</v>
      </c>
      <c r="F903" s="189">
        <f>IF(ISBLANK('Nomenklatur komplett'!AA903),"-",'Nomenklatur komplett'!AA903)</f>
        <v>5</v>
      </c>
      <c r="G903" s="190">
        <f>IF(ISBLANK('Nomenklatur komplett'!AB903),"-",'Nomenklatur komplett'!AB903)</f>
        <v>90</v>
      </c>
      <c r="H903" s="190">
        <f>IF(ISBLANK('Nomenklatur komplett'!AC903),"-",'Nomenklatur komplett'!AC903)</f>
        <v>0</v>
      </c>
    </row>
    <row r="904" spans="1:8" x14ac:dyDescent="0.2">
      <c r="A904" s="161">
        <f>IF(ISBLANK('Nomenklatur komplett'!V904),"-",'Nomenklatur komplett'!V904)</f>
        <v>58900000</v>
      </c>
      <c r="B904" s="188" t="str">
        <f>IF(ISBLANK('Nomenklatur komplett'!W904),"-",'Nomenklatur komplett'!W904)</f>
        <v>Betriebsleiter/in Fleischwirtschaft EF</v>
      </c>
      <c r="C904" s="189">
        <f>IF(ISBLANK('Nomenklatur komplett'!X904),"-",'Nomenklatur komplett'!X904)</f>
        <v>18</v>
      </c>
      <c r="D904" s="189">
        <f>IF(ISBLANK('Nomenklatur komplett'!Y904),"-",'Nomenklatur komplett'!Y904)</f>
        <v>65</v>
      </c>
      <c r="E904" s="189">
        <f>IF(ISBLANK('Nomenklatur komplett'!Z904),"-",'Nomenklatur komplett'!Z904)</f>
        <v>1</v>
      </c>
      <c r="F904" s="189">
        <f>IF(ISBLANK('Nomenklatur komplett'!AA904),"-",'Nomenklatur komplett'!AA904)</f>
        <v>5</v>
      </c>
      <c r="G904" s="190">
        <f>IF(ISBLANK('Nomenklatur komplett'!AB904),"-",'Nomenklatur komplett'!AB904)</f>
        <v>90</v>
      </c>
      <c r="H904" s="190">
        <f>IF(ISBLANK('Nomenklatur komplett'!AC904),"-",'Nomenklatur komplett'!AC904)</f>
        <v>0</v>
      </c>
    </row>
    <row r="905" spans="1:8" x14ac:dyDescent="0.2">
      <c r="A905" s="161">
        <f>IF(ISBLANK('Nomenklatur komplett'!V905),"-",'Nomenklatur komplett'!V905)</f>
        <v>56060000</v>
      </c>
      <c r="B905" s="188" t="str">
        <f>IF(ISBLANK('Nomenklatur komplett'!W905),"-",'Nomenklatur komplett'!W905)</f>
        <v>Betriebsleiter/in Geflügelwirtschaft EF</v>
      </c>
      <c r="C905" s="189">
        <f>IF(ISBLANK('Nomenklatur komplett'!X905),"-",'Nomenklatur komplett'!X905)</f>
        <v>18</v>
      </c>
      <c r="D905" s="189">
        <f>IF(ISBLANK('Nomenklatur komplett'!Y905),"-",'Nomenklatur komplett'!Y905)</f>
        <v>65</v>
      </c>
      <c r="E905" s="189">
        <f>IF(ISBLANK('Nomenklatur komplett'!Z905),"-",'Nomenklatur komplett'!Z905)</f>
        <v>1</v>
      </c>
      <c r="F905" s="189">
        <f>IF(ISBLANK('Nomenklatur komplett'!AA905),"-",'Nomenklatur komplett'!AA905)</f>
        <v>5</v>
      </c>
      <c r="G905" s="190">
        <f>IF(ISBLANK('Nomenklatur komplett'!AB905),"-",'Nomenklatur komplett'!AB905)</f>
        <v>90</v>
      </c>
      <c r="H905" s="190">
        <f>IF(ISBLANK('Nomenklatur komplett'!AC905),"-",'Nomenklatur komplett'!AC905)</f>
        <v>0</v>
      </c>
    </row>
    <row r="906" spans="1:8" x14ac:dyDescent="0.2">
      <c r="A906" s="161">
        <f>IF(ISBLANK('Nomenklatur komplett'!V906),"-",'Nomenklatur komplett'!V906)</f>
        <v>57210000</v>
      </c>
      <c r="B906" s="188" t="str">
        <f>IF(ISBLANK('Nomenklatur komplett'!W906),"-",'Nomenklatur komplett'!W906)</f>
        <v>Betriebsleiter/in Gemüsebau EF</v>
      </c>
      <c r="C906" s="189">
        <f>IF(ISBLANK('Nomenklatur komplett'!X906),"-",'Nomenklatur komplett'!X906)</f>
        <v>18</v>
      </c>
      <c r="D906" s="189">
        <f>IF(ISBLANK('Nomenklatur komplett'!Y906),"-",'Nomenklatur komplett'!Y906)</f>
        <v>65</v>
      </c>
      <c r="E906" s="189">
        <f>IF(ISBLANK('Nomenklatur komplett'!Z906),"-",'Nomenklatur komplett'!Z906)</f>
        <v>1</v>
      </c>
      <c r="F906" s="189">
        <f>IF(ISBLANK('Nomenklatur komplett'!AA906),"-",'Nomenklatur komplett'!AA906)</f>
        <v>5</v>
      </c>
      <c r="G906" s="190">
        <f>IF(ISBLANK('Nomenklatur komplett'!AB906),"-",'Nomenklatur komplett'!AB906)</f>
        <v>90</v>
      </c>
      <c r="H906" s="190">
        <f>IF(ISBLANK('Nomenklatur komplett'!AC906),"-",'Nomenklatur komplett'!AC906)</f>
        <v>0</v>
      </c>
    </row>
    <row r="907" spans="1:8" x14ac:dyDescent="0.2">
      <c r="A907" s="161">
        <f>IF(ISBLANK('Nomenklatur komplett'!V907),"-",'Nomenklatur komplett'!V907)</f>
        <v>55060000</v>
      </c>
      <c r="B907" s="188" t="str">
        <f>IF(ISBLANK('Nomenklatur komplett'!W907),"-",'Nomenklatur komplett'!W907)</f>
        <v>Betriebsleiter/in Landwirtschaft EF</v>
      </c>
      <c r="C907" s="189">
        <f>IF(ISBLANK('Nomenklatur komplett'!X907),"-",'Nomenklatur komplett'!X907)</f>
        <v>18</v>
      </c>
      <c r="D907" s="189">
        <f>IF(ISBLANK('Nomenklatur komplett'!Y907),"-",'Nomenklatur komplett'!Y907)</f>
        <v>65</v>
      </c>
      <c r="E907" s="189">
        <f>IF(ISBLANK('Nomenklatur komplett'!Z907),"-",'Nomenklatur komplett'!Z907)</f>
        <v>1</v>
      </c>
      <c r="F907" s="189">
        <f>IF(ISBLANK('Nomenklatur komplett'!AA907),"-",'Nomenklatur komplett'!AA907)</f>
        <v>5</v>
      </c>
      <c r="G907" s="190">
        <f>IF(ISBLANK('Nomenklatur komplett'!AB907),"-",'Nomenklatur komplett'!AB907)</f>
        <v>90</v>
      </c>
      <c r="H907" s="190">
        <f>IF(ISBLANK('Nomenklatur komplett'!AC907),"-",'Nomenklatur komplett'!AC907)</f>
        <v>0</v>
      </c>
    </row>
    <row r="908" spans="1:8" x14ac:dyDescent="0.2">
      <c r="A908" s="161">
        <f>IF(ISBLANK('Nomenklatur komplett'!V908),"-",'Nomenklatur komplett'!V908)</f>
        <v>56120000</v>
      </c>
      <c r="B908" s="188" t="str">
        <f>IF(ISBLANK('Nomenklatur komplett'!W908),"-",'Nomenklatur komplett'!W908)</f>
        <v>Betriebsleiter/in Obstbau EF</v>
      </c>
      <c r="C908" s="189">
        <f>IF(ISBLANK('Nomenklatur komplett'!X908),"-",'Nomenklatur komplett'!X908)</f>
        <v>18</v>
      </c>
      <c r="D908" s="189">
        <f>IF(ISBLANK('Nomenklatur komplett'!Y908),"-",'Nomenklatur komplett'!Y908)</f>
        <v>65</v>
      </c>
      <c r="E908" s="189">
        <f>IF(ISBLANK('Nomenklatur komplett'!Z908),"-",'Nomenklatur komplett'!Z908)</f>
        <v>1</v>
      </c>
      <c r="F908" s="189">
        <f>IF(ISBLANK('Nomenklatur komplett'!AA908),"-",'Nomenklatur komplett'!AA908)</f>
        <v>5</v>
      </c>
      <c r="G908" s="190">
        <f>IF(ISBLANK('Nomenklatur komplett'!AB908),"-",'Nomenklatur komplett'!AB908)</f>
        <v>90</v>
      </c>
      <c r="H908" s="190">
        <f>IF(ISBLANK('Nomenklatur komplett'!AC908),"-",'Nomenklatur komplett'!AC908)</f>
        <v>0</v>
      </c>
    </row>
    <row r="909" spans="1:8" x14ac:dyDescent="0.2">
      <c r="A909" s="161">
        <f>IF(ISBLANK('Nomenklatur komplett'!V909),"-",'Nomenklatur komplett'!V909)</f>
        <v>78800000</v>
      </c>
      <c r="B909" s="188" t="str">
        <f>IF(ISBLANK('Nomenklatur komplett'!W909),"-",'Nomenklatur komplett'!W909)</f>
        <v>Betriebsleiter/in Transport und Logistik, dipl.</v>
      </c>
      <c r="C909" s="189">
        <f>IF(ISBLANK('Nomenklatur komplett'!X909),"-",'Nomenklatur komplett'!X909)</f>
        <v>18</v>
      </c>
      <c r="D909" s="189">
        <f>IF(ISBLANK('Nomenklatur komplett'!Y909),"-",'Nomenklatur komplett'!Y909)</f>
        <v>65</v>
      </c>
      <c r="E909" s="189">
        <f>IF(ISBLANK('Nomenklatur komplett'!Z909),"-",'Nomenklatur komplett'!Z909)</f>
        <v>1</v>
      </c>
      <c r="F909" s="189">
        <f>IF(ISBLANK('Nomenklatur komplett'!AA909),"-",'Nomenklatur komplett'!AA909)</f>
        <v>5</v>
      </c>
      <c r="G909" s="190">
        <f>IF(ISBLANK('Nomenklatur komplett'!AB909),"-",'Nomenklatur komplett'!AB909)</f>
        <v>90</v>
      </c>
      <c r="H909" s="190">
        <f>IF(ISBLANK('Nomenklatur komplett'!AC909),"-",'Nomenklatur komplett'!AC909)</f>
        <v>0</v>
      </c>
    </row>
    <row r="910" spans="1:8" x14ac:dyDescent="0.2">
      <c r="A910" s="161">
        <f>IF(ISBLANK('Nomenklatur komplett'!V910),"-",'Nomenklatur komplett'!V910)</f>
        <v>59420000</v>
      </c>
      <c r="B910" s="188" t="str">
        <f>IF(ISBLANK('Nomenklatur komplett'!W910),"-",'Nomenklatur komplett'!W910)</f>
        <v>Betriebsleiter/in Weinbau EF</v>
      </c>
      <c r="C910" s="189">
        <f>IF(ISBLANK('Nomenklatur komplett'!X910),"-",'Nomenklatur komplett'!X910)</f>
        <v>18</v>
      </c>
      <c r="D910" s="189">
        <f>IF(ISBLANK('Nomenklatur komplett'!Y910),"-",'Nomenklatur komplett'!Y910)</f>
        <v>65</v>
      </c>
      <c r="E910" s="189">
        <f>IF(ISBLANK('Nomenklatur komplett'!Z910),"-",'Nomenklatur komplett'!Z910)</f>
        <v>1</v>
      </c>
      <c r="F910" s="189">
        <f>IF(ISBLANK('Nomenklatur komplett'!AA910),"-",'Nomenklatur komplett'!AA910)</f>
        <v>5</v>
      </c>
      <c r="G910" s="190">
        <f>IF(ISBLANK('Nomenklatur komplett'!AB910),"-",'Nomenklatur komplett'!AB910)</f>
        <v>90</v>
      </c>
      <c r="H910" s="190">
        <f>IF(ISBLANK('Nomenklatur komplett'!AC910),"-",'Nomenklatur komplett'!AC910)</f>
        <v>0</v>
      </c>
    </row>
    <row r="911" spans="1:8" x14ac:dyDescent="0.2">
      <c r="A911" s="161">
        <f>IF(ISBLANK('Nomenklatur komplett'!V911),"-",'Nomenklatur komplett'!V911)</f>
        <v>59440000</v>
      </c>
      <c r="B911" s="188" t="str">
        <f>IF(ISBLANK('Nomenklatur komplett'!W911),"-",'Nomenklatur komplett'!W911)</f>
        <v>Betriebsleiter/in Weintechnologe EF</v>
      </c>
      <c r="C911" s="189">
        <f>IF(ISBLANK('Nomenklatur komplett'!X911),"-",'Nomenklatur komplett'!X911)</f>
        <v>18</v>
      </c>
      <c r="D911" s="189">
        <f>IF(ISBLANK('Nomenklatur komplett'!Y911),"-",'Nomenklatur komplett'!Y911)</f>
        <v>65</v>
      </c>
      <c r="E911" s="189">
        <f>IF(ISBLANK('Nomenklatur komplett'!Z911),"-",'Nomenklatur komplett'!Z911)</f>
        <v>1</v>
      </c>
      <c r="F911" s="189">
        <f>IF(ISBLANK('Nomenklatur komplett'!AA911),"-",'Nomenklatur komplett'!AA911)</f>
        <v>5</v>
      </c>
      <c r="G911" s="190">
        <f>IF(ISBLANK('Nomenklatur komplett'!AB911),"-",'Nomenklatur komplett'!AB911)</f>
        <v>90</v>
      </c>
      <c r="H911" s="190">
        <f>IF(ISBLANK('Nomenklatur komplett'!AC911),"-",'Nomenklatur komplett'!AC911)</f>
        <v>0</v>
      </c>
    </row>
    <row r="912" spans="1:8" x14ac:dyDescent="0.2">
      <c r="A912" s="161">
        <f>IF(ISBLANK('Nomenklatur komplett'!V912),"-",'Nomenklatur komplett'!V912)</f>
        <v>66360001</v>
      </c>
      <c r="B912" s="188" t="str">
        <f>IF(ISBLANK('Nomenklatur komplett'!W912),"-",'Nomenklatur komplett'!W912)</f>
        <v>Betriebsleiter/in Zweiradbranche, dipl. - Fachrichtung Fahrrad</v>
      </c>
      <c r="C912" s="189">
        <f>IF(ISBLANK('Nomenklatur komplett'!X912),"-",'Nomenklatur komplett'!X912)</f>
        <v>18</v>
      </c>
      <c r="D912" s="189">
        <f>IF(ISBLANK('Nomenklatur komplett'!Y912),"-",'Nomenklatur komplett'!Y912)</f>
        <v>65</v>
      </c>
      <c r="E912" s="189">
        <f>IF(ISBLANK('Nomenklatur komplett'!Z912),"-",'Nomenklatur komplett'!Z912)</f>
        <v>1</v>
      </c>
      <c r="F912" s="189">
        <f>IF(ISBLANK('Nomenklatur komplett'!AA912),"-",'Nomenklatur komplett'!AA912)</f>
        <v>5</v>
      </c>
      <c r="G912" s="190">
        <f>IF(ISBLANK('Nomenklatur komplett'!AB912),"-",'Nomenklatur komplett'!AB912)</f>
        <v>90</v>
      </c>
      <c r="H912" s="190">
        <f>IF(ISBLANK('Nomenklatur komplett'!AC912),"-",'Nomenklatur komplett'!AC912)</f>
        <v>0</v>
      </c>
    </row>
    <row r="913" spans="1:8" x14ac:dyDescent="0.2">
      <c r="A913" s="161">
        <f>IF(ISBLANK('Nomenklatur komplett'!V913),"-",'Nomenklatur komplett'!V913)</f>
        <v>66360002</v>
      </c>
      <c r="B913" s="188" t="str">
        <f>IF(ISBLANK('Nomenklatur komplett'!W913),"-",'Nomenklatur komplett'!W913)</f>
        <v>Betriebsleiter/in Zweiradbranche, dipl. - Fachrichtung Motorrad</v>
      </c>
      <c r="C913" s="189">
        <f>IF(ISBLANK('Nomenklatur komplett'!X913),"-",'Nomenklatur komplett'!X913)</f>
        <v>18</v>
      </c>
      <c r="D913" s="189">
        <f>IF(ISBLANK('Nomenklatur komplett'!Y913),"-",'Nomenklatur komplett'!Y913)</f>
        <v>65</v>
      </c>
      <c r="E913" s="189">
        <f>IF(ISBLANK('Nomenklatur komplett'!Z913),"-",'Nomenklatur komplett'!Z913)</f>
        <v>1</v>
      </c>
      <c r="F913" s="189">
        <f>IF(ISBLANK('Nomenklatur komplett'!AA913),"-",'Nomenklatur komplett'!AA913)</f>
        <v>5</v>
      </c>
      <c r="G913" s="190">
        <f>IF(ISBLANK('Nomenklatur komplett'!AB913),"-",'Nomenklatur komplett'!AB913)</f>
        <v>90</v>
      </c>
      <c r="H913" s="190">
        <f>IF(ISBLANK('Nomenklatur komplett'!AC913),"-",'Nomenklatur komplett'!AC913)</f>
        <v>0</v>
      </c>
    </row>
    <row r="914" spans="1:8" x14ac:dyDescent="0.2">
      <c r="A914" s="161">
        <f>IF(ISBLANK('Nomenklatur komplett'!V914),"-",'Nomenklatur komplett'!V914)</f>
        <v>80100000</v>
      </c>
      <c r="B914" s="188" t="str">
        <f>IF(ISBLANK('Nomenklatur komplett'!W914),"-",'Nomenklatur komplett'!W914)</f>
        <v>Betriebsleiter/in der Gemeinschaftsgastronomie, dipl.</v>
      </c>
      <c r="C914" s="189">
        <f>IF(ISBLANK('Nomenklatur komplett'!X914),"-",'Nomenklatur komplett'!X914)</f>
        <v>18</v>
      </c>
      <c r="D914" s="189">
        <f>IF(ISBLANK('Nomenklatur komplett'!Y914),"-",'Nomenklatur komplett'!Y914)</f>
        <v>65</v>
      </c>
      <c r="E914" s="189">
        <f>IF(ISBLANK('Nomenklatur komplett'!Z914),"-",'Nomenklatur komplett'!Z914)</f>
        <v>1</v>
      </c>
      <c r="F914" s="189">
        <f>IF(ISBLANK('Nomenklatur komplett'!AA914),"-",'Nomenklatur komplett'!AA914)</f>
        <v>5</v>
      </c>
      <c r="G914" s="190">
        <f>IF(ISBLANK('Nomenklatur komplett'!AB914),"-",'Nomenklatur komplett'!AB914)</f>
        <v>90</v>
      </c>
      <c r="H914" s="190">
        <f>IF(ISBLANK('Nomenklatur komplett'!AC914),"-",'Nomenklatur komplett'!AC914)</f>
        <v>0</v>
      </c>
    </row>
    <row r="915" spans="1:8" x14ac:dyDescent="0.2">
      <c r="A915" s="161">
        <f>IF(ISBLANK('Nomenklatur komplett'!V915),"-",'Nomenklatur komplett'!V915)</f>
        <v>78900000</v>
      </c>
      <c r="B915" s="188" t="str">
        <f>IF(ISBLANK('Nomenklatur komplett'!W915),"-",'Nomenklatur komplett'!W915)</f>
        <v>Betriebsleiter/in im Strassentransport, dipl.</v>
      </c>
      <c r="C915" s="189">
        <f>IF(ISBLANK('Nomenklatur komplett'!X915),"-",'Nomenklatur komplett'!X915)</f>
        <v>18</v>
      </c>
      <c r="D915" s="189">
        <f>IF(ISBLANK('Nomenklatur komplett'!Y915),"-",'Nomenklatur komplett'!Y915)</f>
        <v>65</v>
      </c>
      <c r="E915" s="189">
        <f>IF(ISBLANK('Nomenklatur komplett'!Z915),"-",'Nomenklatur komplett'!Z915)</f>
        <v>1</v>
      </c>
      <c r="F915" s="189">
        <f>IF(ISBLANK('Nomenklatur komplett'!AA915),"-",'Nomenklatur komplett'!AA915)</f>
        <v>5</v>
      </c>
      <c r="G915" s="190">
        <f>IF(ISBLANK('Nomenklatur komplett'!AB915),"-",'Nomenklatur komplett'!AB915)</f>
        <v>90</v>
      </c>
      <c r="H915" s="190">
        <f>IF(ISBLANK('Nomenklatur komplett'!AC915),"-",'Nomenklatur komplett'!AC915)</f>
        <v>0</v>
      </c>
    </row>
    <row r="916" spans="1:8" x14ac:dyDescent="0.2">
      <c r="A916" s="161">
        <f>IF(ISBLANK('Nomenklatur komplett'!V916),"-",'Nomenklatur komplett'!V916)</f>
        <v>80211000</v>
      </c>
      <c r="B916" s="188" t="str">
        <f>IF(ISBLANK('Nomenklatur komplett'!W916),"-",'Nomenklatur komplett'!W916)</f>
        <v>Betriebsleitung in Facility Management HF (MiVo 2005)</v>
      </c>
      <c r="C916" s="189">
        <f>IF(ISBLANK('Nomenklatur komplett'!X916),"-",'Nomenklatur komplett'!X916)</f>
        <v>18</v>
      </c>
      <c r="D916" s="189">
        <f>IF(ISBLANK('Nomenklatur komplett'!Y916),"-",'Nomenklatur komplett'!Y916)</f>
        <v>65</v>
      </c>
      <c r="E916" s="189">
        <f>IF(ISBLANK('Nomenklatur komplett'!Z916),"-",'Nomenklatur komplett'!Z916)</f>
        <v>1</v>
      </c>
      <c r="F916" s="189">
        <f>IF(ISBLANK('Nomenklatur komplett'!AA916),"-",'Nomenklatur komplett'!AA916)</f>
        <v>5</v>
      </c>
      <c r="G916" s="190">
        <f>IF(ISBLANK('Nomenklatur komplett'!AB916),"-",'Nomenklatur komplett'!AB916)</f>
        <v>0</v>
      </c>
      <c r="H916" s="190">
        <f>IF(ISBLANK('Nomenklatur komplett'!AC916),"-",'Nomenklatur komplett'!AC916)</f>
        <v>0</v>
      </c>
    </row>
    <row r="917" spans="1:8" x14ac:dyDescent="0.2">
      <c r="A917" s="161">
        <f>IF(ISBLANK('Nomenklatur komplett'!V917),"-",'Nomenklatur komplett'!V917)</f>
        <v>66160000</v>
      </c>
      <c r="B917" s="188" t="str">
        <f>IF(ISBLANK('Nomenklatur komplett'!W917),"-",'Nomenklatur komplett'!W917)</f>
        <v>Betriebswirt/in Automobilgewerbe, dipl.</v>
      </c>
      <c r="C917" s="189">
        <f>IF(ISBLANK('Nomenklatur komplett'!X917),"-",'Nomenklatur komplett'!X917)</f>
        <v>18</v>
      </c>
      <c r="D917" s="189">
        <f>IF(ISBLANK('Nomenklatur komplett'!Y917),"-",'Nomenklatur komplett'!Y917)</f>
        <v>65</v>
      </c>
      <c r="E917" s="189">
        <f>IF(ISBLANK('Nomenklatur komplett'!Z917),"-",'Nomenklatur komplett'!Z917)</f>
        <v>1</v>
      </c>
      <c r="F917" s="189">
        <f>IF(ISBLANK('Nomenklatur komplett'!AA917),"-",'Nomenklatur komplett'!AA917)</f>
        <v>5</v>
      </c>
      <c r="G917" s="190">
        <f>IF(ISBLANK('Nomenklatur komplett'!AB917),"-",'Nomenklatur komplett'!AB917)</f>
        <v>90</v>
      </c>
      <c r="H917" s="190">
        <f>IF(ISBLANK('Nomenklatur komplett'!AC917),"-",'Nomenklatur komplett'!AC917)</f>
        <v>0</v>
      </c>
    </row>
    <row r="918" spans="1:8" x14ac:dyDescent="0.2">
      <c r="A918" s="161">
        <f>IF(ISBLANK('Nomenklatur komplett'!V918),"-",'Nomenklatur komplett'!V918)</f>
        <v>73651000</v>
      </c>
      <c r="B918" s="188" t="str">
        <f>IF(ISBLANK('Nomenklatur komplett'!W918),"-",'Nomenklatur komplett'!W918)</f>
        <v>Betriebswirtschaft HF (MiVo 2005)</v>
      </c>
      <c r="C918" s="189">
        <f>IF(ISBLANK('Nomenklatur komplett'!X918),"-",'Nomenklatur komplett'!X918)</f>
        <v>18</v>
      </c>
      <c r="D918" s="189">
        <f>IF(ISBLANK('Nomenklatur komplett'!Y918),"-",'Nomenklatur komplett'!Y918)</f>
        <v>65</v>
      </c>
      <c r="E918" s="189">
        <f>IF(ISBLANK('Nomenklatur komplett'!Z918),"-",'Nomenklatur komplett'!Z918)</f>
        <v>1</v>
      </c>
      <c r="F918" s="189">
        <f>IF(ISBLANK('Nomenklatur komplett'!AA918),"-",'Nomenklatur komplett'!AA918)</f>
        <v>5</v>
      </c>
      <c r="G918" s="190">
        <f>IF(ISBLANK('Nomenklatur komplett'!AB918),"-",'Nomenklatur komplett'!AB918)</f>
        <v>0</v>
      </c>
      <c r="H918" s="190">
        <f>IF(ISBLANK('Nomenklatur komplett'!AC918),"-",'Nomenklatur komplett'!AC918)</f>
        <v>0</v>
      </c>
    </row>
    <row r="919" spans="1:8" x14ac:dyDescent="0.2">
      <c r="A919" s="161">
        <f>IF(ISBLANK('Nomenklatur komplett'!V919),"-",'Nomenklatur komplett'!V919)</f>
        <v>73651001</v>
      </c>
      <c r="B919" s="188" t="str">
        <f>IF(ISBLANK('Nomenklatur komplett'!W919),"-",'Nomenklatur komplett'!W919)</f>
        <v>Betriebswirtschaft HF - Vertiefung Bankwirtschaft (MiVo 2005)</v>
      </c>
      <c r="C919" s="189">
        <f>IF(ISBLANK('Nomenklatur komplett'!X919),"-",'Nomenklatur komplett'!X919)</f>
        <v>18</v>
      </c>
      <c r="D919" s="189">
        <f>IF(ISBLANK('Nomenklatur komplett'!Y919),"-",'Nomenklatur komplett'!Y919)</f>
        <v>65</v>
      </c>
      <c r="E919" s="189">
        <f>IF(ISBLANK('Nomenklatur komplett'!Z919),"-",'Nomenklatur komplett'!Z919)</f>
        <v>1</v>
      </c>
      <c r="F919" s="189">
        <f>IF(ISBLANK('Nomenklatur komplett'!AA919),"-",'Nomenklatur komplett'!AA919)</f>
        <v>5</v>
      </c>
      <c r="G919" s="190">
        <f>IF(ISBLANK('Nomenklatur komplett'!AB919),"-",'Nomenklatur komplett'!AB919)</f>
        <v>0</v>
      </c>
      <c r="H919" s="190">
        <f>IF(ISBLANK('Nomenklatur komplett'!AC919),"-",'Nomenklatur komplett'!AC919)</f>
        <v>0</v>
      </c>
    </row>
    <row r="920" spans="1:8" x14ac:dyDescent="0.2">
      <c r="A920" s="161">
        <f>IF(ISBLANK('Nomenklatur komplett'!V920),"-",'Nomenklatur komplett'!V920)</f>
        <v>73651002</v>
      </c>
      <c r="B920" s="188" t="str">
        <f>IF(ISBLANK('Nomenklatur komplett'!W920),"-",'Nomenklatur komplett'!W920)</f>
        <v>Betriebswirtschaft HF - Vertiefung Finance (MiVo 2005)</v>
      </c>
      <c r="C920" s="189">
        <f>IF(ISBLANK('Nomenklatur komplett'!X920),"-",'Nomenklatur komplett'!X920)</f>
        <v>18</v>
      </c>
      <c r="D920" s="189">
        <f>IF(ISBLANK('Nomenklatur komplett'!Y920),"-",'Nomenklatur komplett'!Y920)</f>
        <v>65</v>
      </c>
      <c r="E920" s="189">
        <f>IF(ISBLANK('Nomenklatur komplett'!Z920),"-",'Nomenklatur komplett'!Z920)</f>
        <v>1</v>
      </c>
      <c r="F920" s="189">
        <f>IF(ISBLANK('Nomenklatur komplett'!AA920),"-",'Nomenklatur komplett'!AA920)</f>
        <v>5</v>
      </c>
      <c r="G920" s="190">
        <f>IF(ISBLANK('Nomenklatur komplett'!AB920),"-",'Nomenklatur komplett'!AB920)</f>
        <v>0</v>
      </c>
      <c r="H920" s="190">
        <f>IF(ISBLANK('Nomenklatur komplett'!AC920),"-",'Nomenklatur komplett'!AC920)</f>
        <v>0</v>
      </c>
    </row>
    <row r="921" spans="1:8" x14ac:dyDescent="0.2">
      <c r="A921" s="161">
        <f>IF(ISBLANK('Nomenklatur komplett'!V921),"-",'Nomenklatur komplett'!V921)</f>
        <v>73651003</v>
      </c>
      <c r="B921" s="188" t="str">
        <f>IF(ISBLANK('Nomenklatur komplett'!W921),"-",'Nomenklatur komplett'!W921)</f>
        <v>Betriebswirtschaft HF - Vertiefung General Management (MiVo 2005)</v>
      </c>
      <c r="C921" s="189">
        <f>IF(ISBLANK('Nomenklatur komplett'!X921),"-",'Nomenklatur komplett'!X921)</f>
        <v>18</v>
      </c>
      <c r="D921" s="189">
        <f>IF(ISBLANK('Nomenklatur komplett'!Y921),"-",'Nomenklatur komplett'!Y921)</f>
        <v>65</v>
      </c>
      <c r="E921" s="189">
        <f>IF(ISBLANK('Nomenklatur komplett'!Z921),"-",'Nomenklatur komplett'!Z921)</f>
        <v>1</v>
      </c>
      <c r="F921" s="189">
        <f>IF(ISBLANK('Nomenklatur komplett'!AA921),"-",'Nomenklatur komplett'!AA921)</f>
        <v>5</v>
      </c>
      <c r="G921" s="190">
        <f>IF(ISBLANK('Nomenklatur komplett'!AB921),"-",'Nomenklatur komplett'!AB921)</f>
        <v>0</v>
      </c>
      <c r="H921" s="190">
        <f>IF(ISBLANK('Nomenklatur komplett'!AC921),"-",'Nomenklatur komplett'!AC921)</f>
        <v>0</v>
      </c>
    </row>
    <row r="922" spans="1:8" x14ac:dyDescent="0.2">
      <c r="A922" s="161">
        <f>IF(ISBLANK('Nomenklatur komplett'!V922),"-",'Nomenklatur komplett'!V922)</f>
        <v>73651004</v>
      </c>
      <c r="B922" s="188" t="str">
        <f>IF(ISBLANK('Nomenklatur komplett'!W922),"-",'Nomenklatur komplett'!W922)</f>
        <v>Betriebswirtschaft HF - Vertiefung SAP (MiVo 2005)</v>
      </c>
      <c r="C922" s="189">
        <f>IF(ISBLANK('Nomenklatur komplett'!X922),"-",'Nomenklatur komplett'!X922)</f>
        <v>18</v>
      </c>
      <c r="D922" s="189">
        <f>IF(ISBLANK('Nomenklatur komplett'!Y922),"-",'Nomenklatur komplett'!Y922)</f>
        <v>65</v>
      </c>
      <c r="E922" s="189">
        <f>IF(ISBLANK('Nomenklatur komplett'!Z922),"-",'Nomenklatur komplett'!Z922)</f>
        <v>1</v>
      </c>
      <c r="F922" s="189">
        <f>IF(ISBLANK('Nomenklatur komplett'!AA922),"-",'Nomenklatur komplett'!AA922)</f>
        <v>5</v>
      </c>
      <c r="G922" s="190">
        <f>IF(ISBLANK('Nomenklatur komplett'!AB922),"-",'Nomenklatur komplett'!AB922)</f>
        <v>0</v>
      </c>
      <c r="H922" s="190">
        <f>IF(ISBLANK('Nomenklatur komplett'!AC922),"-",'Nomenklatur komplett'!AC922)</f>
        <v>0</v>
      </c>
    </row>
    <row r="923" spans="1:8" x14ac:dyDescent="0.2">
      <c r="A923" s="161">
        <f>IF(ISBLANK('Nomenklatur komplett'!V923),"-",'Nomenklatur komplett'!V923)</f>
        <v>85071000</v>
      </c>
      <c r="B923" s="188" t="str">
        <f>IF(ISBLANK('Nomenklatur komplett'!W923),"-",'Nomenklatur komplett'!W923)</f>
        <v>Betriebswirtschafter/in KMU, dipl.</v>
      </c>
      <c r="C923" s="189">
        <f>IF(ISBLANK('Nomenklatur komplett'!X923),"-",'Nomenklatur komplett'!X923)</f>
        <v>18</v>
      </c>
      <c r="D923" s="189">
        <f>IF(ISBLANK('Nomenklatur komplett'!Y923),"-",'Nomenklatur komplett'!Y923)</f>
        <v>65</v>
      </c>
      <c r="E923" s="189">
        <f>IF(ISBLANK('Nomenklatur komplett'!Z923),"-",'Nomenklatur komplett'!Z923)</f>
        <v>1</v>
      </c>
      <c r="F923" s="189">
        <f>IF(ISBLANK('Nomenklatur komplett'!AA923),"-",'Nomenklatur komplett'!AA923)</f>
        <v>5</v>
      </c>
      <c r="G923" s="190">
        <f>IF(ISBLANK('Nomenklatur komplett'!AB923),"-",'Nomenklatur komplett'!AB923)</f>
        <v>90</v>
      </c>
      <c r="H923" s="190">
        <f>IF(ISBLANK('Nomenklatur komplett'!AC923),"-",'Nomenklatur komplett'!AC923)</f>
        <v>0</v>
      </c>
    </row>
    <row r="924" spans="1:8" x14ac:dyDescent="0.2">
      <c r="A924" s="161">
        <f>IF(ISBLANK('Nomenklatur komplett'!V924),"-",'Nomenklatur komplett'!V924)</f>
        <v>85070000</v>
      </c>
      <c r="B924" s="188" t="str">
        <f>IF(ISBLANK('Nomenklatur komplett'!W924),"-",'Nomenklatur komplett'!W924)</f>
        <v>Betriebswirtschafter/in des Gewerbes, dipl.</v>
      </c>
      <c r="C924" s="189">
        <f>IF(ISBLANK('Nomenklatur komplett'!X924),"-",'Nomenklatur komplett'!X924)</f>
        <v>18</v>
      </c>
      <c r="D924" s="189">
        <f>IF(ISBLANK('Nomenklatur komplett'!Y924),"-",'Nomenklatur komplett'!Y924)</f>
        <v>65</v>
      </c>
      <c r="E924" s="189">
        <f>IF(ISBLANK('Nomenklatur komplett'!Z924),"-",'Nomenklatur komplett'!Z924)</f>
        <v>1</v>
      </c>
      <c r="F924" s="189">
        <f>IF(ISBLANK('Nomenklatur komplett'!AA924),"-",'Nomenklatur komplett'!AA924)</f>
        <v>5</v>
      </c>
      <c r="G924" s="190">
        <f>IF(ISBLANK('Nomenklatur komplett'!AB924),"-",'Nomenklatur komplett'!AB924)</f>
        <v>90</v>
      </c>
      <c r="H924" s="190">
        <f>IF(ISBLANK('Nomenklatur komplett'!AC924),"-",'Nomenklatur komplett'!AC924)</f>
        <v>0</v>
      </c>
    </row>
    <row r="925" spans="1:8" x14ac:dyDescent="0.2">
      <c r="A925" s="161">
        <f>IF(ISBLANK('Nomenklatur komplett'!V925),"-",'Nomenklatur komplett'!V925)</f>
        <v>73140000</v>
      </c>
      <c r="B925" s="188" t="str">
        <f>IF(ISBLANK('Nomenklatur komplett'!W925),"-",'Nomenklatur komplett'!W925)</f>
        <v>Betriebsökonom/in (Tertiär - nicht reglementiert)</v>
      </c>
      <c r="C925" s="189">
        <f>IF(ISBLANK('Nomenklatur komplett'!X925),"-",'Nomenklatur komplett'!X925)</f>
        <v>18</v>
      </c>
      <c r="D925" s="189">
        <f>IF(ISBLANK('Nomenklatur komplett'!Y925),"-",'Nomenklatur komplett'!Y925)</f>
        <v>65</v>
      </c>
      <c r="E925" s="189">
        <f>IF(ISBLANK('Nomenklatur komplett'!Z925),"-",'Nomenklatur komplett'!Z925)</f>
        <v>1</v>
      </c>
      <c r="F925" s="189">
        <f>IF(ISBLANK('Nomenklatur komplett'!AA925),"-",'Nomenklatur komplett'!AA925)</f>
        <v>5</v>
      </c>
      <c r="G925" s="190">
        <f>IF(ISBLANK('Nomenklatur komplett'!AB925),"-",'Nomenklatur komplett'!AB925)</f>
        <v>90</v>
      </c>
      <c r="H925" s="190">
        <f>IF(ISBLANK('Nomenklatur komplett'!AC925),"-",'Nomenklatur komplett'!AC925)</f>
        <v>0</v>
      </c>
    </row>
    <row r="926" spans="1:8" x14ac:dyDescent="0.2">
      <c r="A926" s="161">
        <f>IF(ISBLANK('Nomenklatur komplett'!V926),"-",'Nomenklatur komplett'!V926)</f>
        <v>73170000</v>
      </c>
      <c r="B926" s="188" t="str">
        <f>IF(ISBLANK('Nomenklatur komplett'!W926),"-",'Nomenklatur komplett'!W926)</f>
        <v>Betriebsökonom/in NDS (Tertiär - nicht reglementiert)</v>
      </c>
      <c r="C926" s="189">
        <f>IF(ISBLANK('Nomenklatur komplett'!X926),"-",'Nomenklatur komplett'!X926)</f>
        <v>18</v>
      </c>
      <c r="D926" s="189">
        <f>IF(ISBLANK('Nomenklatur komplett'!Y926),"-",'Nomenklatur komplett'!Y926)</f>
        <v>65</v>
      </c>
      <c r="E926" s="189">
        <f>IF(ISBLANK('Nomenklatur komplett'!Z926),"-",'Nomenklatur komplett'!Z926)</f>
        <v>1</v>
      </c>
      <c r="F926" s="189">
        <f>IF(ISBLANK('Nomenklatur komplett'!AA926),"-",'Nomenklatur komplett'!AA926)</f>
        <v>5</v>
      </c>
      <c r="G926" s="190">
        <f>IF(ISBLANK('Nomenklatur komplett'!AB926),"-",'Nomenklatur komplett'!AB926)</f>
        <v>90</v>
      </c>
      <c r="H926" s="190">
        <f>IF(ISBLANK('Nomenklatur komplett'!AC926),"-",'Nomenklatur komplett'!AC926)</f>
        <v>0</v>
      </c>
    </row>
    <row r="927" spans="1:8" x14ac:dyDescent="0.2">
      <c r="A927" s="161">
        <f>IF(ISBLANK('Nomenklatur komplett'!V927),"-",'Nomenklatur komplett'!V927)</f>
        <v>86160000</v>
      </c>
      <c r="B927" s="188" t="str">
        <f>IF(ISBLANK('Nomenklatur komplett'!W927),"-",'Nomenklatur komplett'!W927)</f>
        <v>Bewegungsanalytiker/in (Tertiär - nicht reglementiert)</v>
      </c>
      <c r="C927" s="189">
        <f>IF(ISBLANK('Nomenklatur komplett'!X927),"-",'Nomenklatur komplett'!X927)</f>
        <v>18</v>
      </c>
      <c r="D927" s="189">
        <f>IF(ISBLANK('Nomenklatur komplett'!Y927),"-",'Nomenklatur komplett'!Y927)</f>
        <v>65</v>
      </c>
      <c r="E927" s="189">
        <f>IF(ISBLANK('Nomenklatur komplett'!Z927),"-",'Nomenklatur komplett'!Z927)</f>
        <v>1</v>
      </c>
      <c r="F927" s="189">
        <f>IF(ISBLANK('Nomenklatur komplett'!AA927),"-",'Nomenklatur komplett'!AA927)</f>
        <v>5</v>
      </c>
      <c r="G927" s="190">
        <f>IF(ISBLANK('Nomenklatur komplett'!AB927),"-",'Nomenklatur komplett'!AB927)</f>
        <v>90</v>
      </c>
      <c r="H927" s="190">
        <f>IF(ISBLANK('Nomenklatur komplett'!AC927),"-",'Nomenklatur komplett'!AC927)</f>
        <v>0</v>
      </c>
    </row>
    <row r="928" spans="1:8" x14ac:dyDescent="0.2">
      <c r="A928" s="161">
        <f>IF(ISBLANK('Nomenklatur komplett'!V928),"-",'Nomenklatur komplett'!V928)</f>
        <v>86140000</v>
      </c>
      <c r="B928" s="188" t="str">
        <f>IF(ISBLANK('Nomenklatur komplett'!W928),"-",'Nomenklatur komplett'!W928)</f>
        <v>Bewegungslehrer/in / -therapeut/in (Tertiär - nicht reglementiert)</v>
      </c>
      <c r="C928" s="189">
        <f>IF(ISBLANK('Nomenklatur komplett'!X928),"-",'Nomenklatur komplett'!X928)</f>
        <v>18</v>
      </c>
      <c r="D928" s="189">
        <f>IF(ISBLANK('Nomenklatur komplett'!Y928),"-",'Nomenklatur komplett'!Y928)</f>
        <v>65</v>
      </c>
      <c r="E928" s="189">
        <f>IF(ISBLANK('Nomenklatur komplett'!Z928),"-",'Nomenklatur komplett'!Z928)</f>
        <v>1</v>
      </c>
      <c r="F928" s="189">
        <f>IF(ISBLANK('Nomenklatur komplett'!AA928),"-",'Nomenklatur komplett'!AA928)</f>
        <v>5</v>
      </c>
      <c r="G928" s="190">
        <f>IF(ISBLANK('Nomenklatur komplett'!AB928),"-",'Nomenklatur komplett'!AB928)</f>
        <v>90</v>
      </c>
      <c r="H928" s="190">
        <f>IF(ISBLANK('Nomenklatur komplett'!AC928),"-",'Nomenklatur komplett'!AC928)</f>
        <v>0</v>
      </c>
    </row>
    <row r="929" spans="1:8" x14ac:dyDescent="0.2">
      <c r="A929" s="161">
        <f>IF(ISBLANK('Nomenklatur komplett'!V929),"-",'Nomenklatur komplett'!V929)</f>
        <v>86150000</v>
      </c>
      <c r="B929" s="188" t="str">
        <f>IF(ISBLANK('Nomenklatur komplett'!W929),"-",'Nomenklatur komplett'!W929)</f>
        <v>Bewegungspädagoge/-pädagogin (Tertiär - nicht reglementiert)</v>
      </c>
      <c r="C929" s="189">
        <f>IF(ISBLANK('Nomenklatur komplett'!X929),"-",'Nomenklatur komplett'!X929)</f>
        <v>18</v>
      </c>
      <c r="D929" s="189">
        <f>IF(ISBLANK('Nomenklatur komplett'!Y929),"-",'Nomenklatur komplett'!Y929)</f>
        <v>65</v>
      </c>
      <c r="E929" s="189">
        <f>IF(ISBLANK('Nomenklatur komplett'!Z929),"-",'Nomenklatur komplett'!Z929)</f>
        <v>1</v>
      </c>
      <c r="F929" s="189">
        <f>IF(ISBLANK('Nomenklatur komplett'!AA929),"-",'Nomenklatur komplett'!AA929)</f>
        <v>5</v>
      </c>
      <c r="G929" s="190">
        <f>IF(ISBLANK('Nomenklatur komplett'!AB929),"-",'Nomenklatur komplett'!AB929)</f>
        <v>90</v>
      </c>
      <c r="H929" s="190">
        <f>IF(ISBLANK('Nomenklatur komplett'!AC929),"-",'Nomenklatur komplett'!AC929)</f>
        <v>0</v>
      </c>
    </row>
    <row r="930" spans="1:8" x14ac:dyDescent="0.2">
      <c r="A930" s="161">
        <f>IF(ISBLANK('Nomenklatur komplett'!V930),"-",'Nomenklatur komplett'!V930)</f>
        <v>85090000</v>
      </c>
      <c r="B930" s="188" t="str">
        <f>IF(ISBLANK('Nomenklatur komplett'!W930),"-",'Nomenklatur komplett'!W930)</f>
        <v>Bildende Kunst HF (MiVo 2005)</v>
      </c>
      <c r="C930" s="189">
        <f>IF(ISBLANK('Nomenklatur komplett'!X930),"-",'Nomenklatur komplett'!X930)</f>
        <v>19</v>
      </c>
      <c r="D930" s="189">
        <f>IF(ISBLANK('Nomenklatur komplett'!Y930),"-",'Nomenklatur komplett'!Y930)</f>
        <v>65</v>
      </c>
      <c r="E930" s="189">
        <f>IF(ISBLANK('Nomenklatur komplett'!Z930),"-",'Nomenklatur komplett'!Z930)</f>
        <v>1</v>
      </c>
      <c r="F930" s="189">
        <f>IF(ISBLANK('Nomenklatur komplett'!AA930),"-",'Nomenklatur komplett'!AA930)</f>
        <v>5</v>
      </c>
      <c r="G930" s="190">
        <f>IF(ISBLANK('Nomenklatur komplett'!AB930),"-",'Nomenklatur komplett'!AB930)</f>
        <v>0</v>
      </c>
      <c r="H930" s="190">
        <f>IF(ISBLANK('Nomenklatur komplett'!AC930),"-",'Nomenklatur komplett'!AC930)</f>
        <v>0</v>
      </c>
    </row>
    <row r="931" spans="1:8" x14ac:dyDescent="0.2">
      <c r="A931" s="161">
        <f>IF(ISBLANK('Nomenklatur komplett'!V931),"-",'Nomenklatur komplett'!V931)</f>
        <v>85320000</v>
      </c>
      <c r="B931" s="188" t="str">
        <f>IF(ISBLANK('Nomenklatur komplett'!W931),"-",'Nomenklatur komplett'!W931)</f>
        <v>Bildredaktor/in NDS (Tertiär - nicht reglementiert)</v>
      </c>
      <c r="C931" s="189">
        <f>IF(ISBLANK('Nomenklatur komplett'!X931),"-",'Nomenklatur komplett'!X931)</f>
        <v>18</v>
      </c>
      <c r="D931" s="189">
        <f>IF(ISBLANK('Nomenklatur komplett'!Y931),"-",'Nomenklatur komplett'!Y931)</f>
        <v>65</v>
      </c>
      <c r="E931" s="189">
        <f>IF(ISBLANK('Nomenklatur komplett'!Z931),"-",'Nomenklatur komplett'!Z931)</f>
        <v>1</v>
      </c>
      <c r="F931" s="189">
        <f>IF(ISBLANK('Nomenklatur komplett'!AA931),"-",'Nomenklatur komplett'!AA931)</f>
        <v>5</v>
      </c>
      <c r="G931" s="190">
        <f>IF(ISBLANK('Nomenklatur komplett'!AB931),"-",'Nomenklatur komplett'!AB931)</f>
        <v>90</v>
      </c>
      <c r="H931" s="190">
        <f>IF(ISBLANK('Nomenklatur komplett'!AC931),"-",'Nomenklatur komplett'!AC931)</f>
        <v>0</v>
      </c>
    </row>
    <row r="932" spans="1:8" x14ac:dyDescent="0.2">
      <c r="A932" s="161">
        <f>IF(ISBLANK('Nomenklatur komplett'!V932),"-",'Nomenklatur komplett'!V932)</f>
        <v>84170000</v>
      </c>
      <c r="B932" s="188" t="str">
        <f>IF(ISBLANK('Nomenklatur komplett'!W932),"-",'Nomenklatur komplett'!W932)</f>
        <v>Biomedizinische Analytik HF (MiVo 2005)</v>
      </c>
      <c r="C932" s="189">
        <f>IF(ISBLANK('Nomenklatur komplett'!X932),"-",'Nomenklatur komplett'!X932)</f>
        <v>18</v>
      </c>
      <c r="D932" s="189">
        <f>IF(ISBLANK('Nomenklatur komplett'!Y932),"-",'Nomenklatur komplett'!Y932)</f>
        <v>65</v>
      </c>
      <c r="E932" s="189">
        <f>IF(ISBLANK('Nomenklatur komplett'!Z932),"-",'Nomenklatur komplett'!Z932)</f>
        <v>1</v>
      </c>
      <c r="F932" s="189">
        <f>IF(ISBLANK('Nomenklatur komplett'!AA932),"-",'Nomenklatur komplett'!AA932)</f>
        <v>5</v>
      </c>
      <c r="G932" s="190">
        <f>IF(ISBLANK('Nomenklatur komplett'!AB932),"-",'Nomenklatur komplett'!AB932)</f>
        <v>0</v>
      </c>
      <c r="H932" s="190">
        <f>IF(ISBLANK('Nomenklatur komplett'!AC932),"-",'Nomenklatur komplett'!AC932)</f>
        <v>0</v>
      </c>
    </row>
    <row r="933" spans="1:8" x14ac:dyDescent="0.2">
      <c r="A933" s="161">
        <f>IF(ISBLANK('Nomenklatur komplett'!V933),"-",'Nomenklatur komplett'!V933)</f>
        <v>86180000</v>
      </c>
      <c r="B933" s="188" t="str">
        <f>IF(ISBLANK('Nomenklatur komplett'!W933),"-",'Nomenklatur komplett'!W933)</f>
        <v>Blindenführhundeinstruktor/in, dipl.</v>
      </c>
      <c r="C933" s="189">
        <f>IF(ISBLANK('Nomenklatur komplett'!X933),"-",'Nomenklatur komplett'!X933)</f>
        <v>18</v>
      </c>
      <c r="D933" s="189">
        <f>IF(ISBLANK('Nomenklatur komplett'!Y933),"-",'Nomenklatur komplett'!Y933)</f>
        <v>65</v>
      </c>
      <c r="E933" s="189">
        <f>IF(ISBLANK('Nomenklatur komplett'!Z933),"-",'Nomenklatur komplett'!Z933)</f>
        <v>1</v>
      </c>
      <c r="F933" s="189">
        <f>IF(ISBLANK('Nomenklatur komplett'!AA933),"-",'Nomenklatur komplett'!AA933)</f>
        <v>5</v>
      </c>
      <c r="G933" s="190">
        <f>IF(ISBLANK('Nomenklatur komplett'!AB933),"-",'Nomenklatur komplett'!AB933)</f>
        <v>90</v>
      </c>
      <c r="H933" s="190">
        <f>IF(ISBLANK('Nomenklatur komplett'!AC933),"-",'Nomenklatur komplett'!AC933)</f>
        <v>0</v>
      </c>
    </row>
    <row r="934" spans="1:8" x14ac:dyDescent="0.2">
      <c r="A934" s="161">
        <f>IF(ISBLANK('Nomenklatur komplett'!V934),"-",'Nomenklatur komplett'!V934)</f>
        <v>69240000</v>
      </c>
      <c r="B934" s="188" t="str">
        <f>IF(ISBLANK('Nomenklatur komplett'!W934),"-",'Nomenklatur komplett'!W934)</f>
        <v>Bodenbelagsberater/in EF</v>
      </c>
      <c r="C934" s="189">
        <f>IF(ISBLANK('Nomenklatur komplett'!X934),"-",'Nomenklatur komplett'!X934)</f>
        <v>18</v>
      </c>
      <c r="D934" s="189">
        <f>IF(ISBLANK('Nomenklatur komplett'!Y934),"-",'Nomenklatur komplett'!Y934)</f>
        <v>65</v>
      </c>
      <c r="E934" s="189">
        <f>IF(ISBLANK('Nomenklatur komplett'!Z934),"-",'Nomenklatur komplett'!Z934)</f>
        <v>1</v>
      </c>
      <c r="F934" s="189">
        <f>IF(ISBLANK('Nomenklatur komplett'!AA934),"-",'Nomenklatur komplett'!AA934)</f>
        <v>5</v>
      </c>
      <c r="G934" s="190">
        <f>IF(ISBLANK('Nomenklatur komplett'!AB934),"-",'Nomenklatur komplett'!AB934)</f>
        <v>90</v>
      </c>
      <c r="H934" s="190">
        <f>IF(ISBLANK('Nomenklatur komplett'!AC934),"-",'Nomenklatur komplett'!AC934)</f>
        <v>0</v>
      </c>
    </row>
    <row r="935" spans="1:8" x14ac:dyDescent="0.2">
      <c r="A935" s="161">
        <f>IF(ISBLANK('Nomenklatur komplett'!V935),"-",'Nomenklatur komplett'!V935)</f>
        <v>69160000</v>
      </c>
      <c r="B935" s="188" t="str">
        <f>IF(ISBLANK('Nomenklatur komplett'!W935),"-",'Nomenklatur komplett'!W935)</f>
        <v>Bodenlegermeister/in</v>
      </c>
      <c r="C935" s="189">
        <f>IF(ISBLANK('Nomenklatur komplett'!X935),"-",'Nomenklatur komplett'!X935)</f>
        <v>18</v>
      </c>
      <c r="D935" s="189">
        <f>IF(ISBLANK('Nomenklatur komplett'!Y935),"-",'Nomenklatur komplett'!Y935)</f>
        <v>65</v>
      </c>
      <c r="E935" s="189">
        <f>IF(ISBLANK('Nomenklatur komplett'!Z935),"-",'Nomenklatur komplett'!Z935)</f>
        <v>1</v>
      </c>
      <c r="F935" s="189">
        <f>IF(ISBLANK('Nomenklatur komplett'!AA935),"-",'Nomenklatur komplett'!AA935)</f>
        <v>5</v>
      </c>
      <c r="G935" s="190">
        <f>IF(ISBLANK('Nomenklatur komplett'!AB935),"-",'Nomenklatur komplett'!AB935)</f>
        <v>90</v>
      </c>
      <c r="H935" s="190">
        <f>IF(ISBLANK('Nomenklatur komplett'!AC935),"-",'Nomenklatur komplett'!AC935)</f>
        <v>0</v>
      </c>
    </row>
    <row r="936" spans="1:8" x14ac:dyDescent="0.2">
      <c r="A936" s="161">
        <f>IF(ISBLANK('Nomenklatur komplett'!V936),"-",'Nomenklatur komplett'!V936)</f>
        <v>69160002</v>
      </c>
      <c r="B936" s="188" t="str">
        <f>IF(ISBLANK('Nomenklatur komplett'!W936),"-",'Nomenklatur komplett'!W936)</f>
        <v>Bodenlegermeister/in - Beratung</v>
      </c>
      <c r="C936" s="189">
        <f>IF(ISBLANK('Nomenklatur komplett'!X936),"-",'Nomenklatur komplett'!X936)</f>
        <v>18</v>
      </c>
      <c r="D936" s="189">
        <f>IF(ISBLANK('Nomenklatur komplett'!Y936),"-",'Nomenklatur komplett'!Y936)</f>
        <v>65</v>
      </c>
      <c r="E936" s="189">
        <f>IF(ISBLANK('Nomenklatur komplett'!Z936),"-",'Nomenklatur komplett'!Z936)</f>
        <v>1</v>
      </c>
      <c r="F936" s="189">
        <f>IF(ISBLANK('Nomenklatur komplett'!AA936),"-",'Nomenklatur komplett'!AA936)</f>
        <v>5</v>
      </c>
      <c r="G936" s="190">
        <f>IF(ISBLANK('Nomenklatur komplett'!AB936),"-",'Nomenklatur komplett'!AB936)</f>
        <v>90</v>
      </c>
      <c r="H936" s="190">
        <f>IF(ISBLANK('Nomenklatur komplett'!AC936),"-",'Nomenklatur komplett'!AC936)</f>
        <v>0</v>
      </c>
    </row>
    <row r="937" spans="1:8" x14ac:dyDescent="0.2">
      <c r="A937" s="161">
        <f>IF(ISBLANK('Nomenklatur komplett'!V937),"-",'Nomenklatur komplett'!V937)</f>
        <v>69160001</v>
      </c>
      <c r="B937" s="188" t="str">
        <f>IF(ISBLANK('Nomenklatur komplett'!W937),"-",'Nomenklatur komplett'!W937)</f>
        <v>Bodenlegermeister/in - Verlegung</v>
      </c>
      <c r="C937" s="189">
        <f>IF(ISBLANK('Nomenklatur komplett'!X937),"-",'Nomenklatur komplett'!X937)</f>
        <v>18</v>
      </c>
      <c r="D937" s="189">
        <f>IF(ISBLANK('Nomenklatur komplett'!Y937),"-",'Nomenklatur komplett'!Y937)</f>
        <v>65</v>
      </c>
      <c r="E937" s="189">
        <f>IF(ISBLANK('Nomenklatur komplett'!Z937),"-",'Nomenklatur komplett'!Z937)</f>
        <v>1</v>
      </c>
      <c r="F937" s="189">
        <f>IF(ISBLANK('Nomenklatur komplett'!AA937),"-",'Nomenklatur komplett'!AA937)</f>
        <v>5</v>
      </c>
      <c r="G937" s="190">
        <f>IF(ISBLANK('Nomenklatur komplett'!AB937),"-",'Nomenklatur komplett'!AB937)</f>
        <v>90</v>
      </c>
      <c r="H937" s="190">
        <f>IF(ISBLANK('Nomenklatur komplett'!AC937),"-",'Nomenklatur komplett'!AC937)</f>
        <v>0</v>
      </c>
    </row>
    <row r="938" spans="1:8" x14ac:dyDescent="0.2">
      <c r="A938" s="161">
        <f>IF(ISBLANK('Nomenklatur komplett'!V938),"-",'Nomenklatur komplett'!V938)</f>
        <v>62020000</v>
      </c>
      <c r="B938" s="188" t="str">
        <f>IF(ISBLANK('Nomenklatur komplett'!W938),"-",'Nomenklatur komplett'!W938)</f>
        <v>Bootbaumeister/in</v>
      </c>
      <c r="C938" s="189">
        <f>IF(ISBLANK('Nomenklatur komplett'!X938),"-",'Nomenklatur komplett'!X938)</f>
        <v>18</v>
      </c>
      <c r="D938" s="189">
        <f>IF(ISBLANK('Nomenklatur komplett'!Y938),"-",'Nomenklatur komplett'!Y938)</f>
        <v>65</v>
      </c>
      <c r="E938" s="189">
        <f>IF(ISBLANK('Nomenklatur komplett'!Z938),"-",'Nomenklatur komplett'!Z938)</f>
        <v>1</v>
      </c>
      <c r="F938" s="189">
        <f>IF(ISBLANK('Nomenklatur komplett'!AA938),"-",'Nomenklatur komplett'!AA938)</f>
        <v>5</v>
      </c>
      <c r="G938" s="190">
        <f>IF(ISBLANK('Nomenklatur komplett'!AB938),"-",'Nomenklatur komplett'!AB938)</f>
        <v>90</v>
      </c>
      <c r="H938" s="190">
        <f>IF(ISBLANK('Nomenklatur komplett'!AC938),"-",'Nomenklatur komplett'!AC938)</f>
        <v>0</v>
      </c>
    </row>
    <row r="939" spans="1:8" x14ac:dyDescent="0.2">
      <c r="A939" s="161">
        <f>IF(ISBLANK('Nomenklatur komplett'!V939),"-",'Nomenklatur komplett'!V939)</f>
        <v>86190000</v>
      </c>
      <c r="B939" s="188" t="str">
        <f>IF(ISBLANK('Nomenklatur komplett'!W939),"-",'Nomenklatur komplett'!W939)</f>
        <v>Bootsfahrlehrer/in EF</v>
      </c>
      <c r="C939" s="189">
        <f>IF(ISBLANK('Nomenklatur komplett'!X939),"-",'Nomenklatur komplett'!X939)</f>
        <v>18</v>
      </c>
      <c r="D939" s="189">
        <f>IF(ISBLANK('Nomenklatur komplett'!Y939),"-",'Nomenklatur komplett'!Y939)</f>
        <v>65</v>
      </c>
      <c r="E939" s="189">
        <f>IF(ISBLANK('Nomenklatur komplett'!Z939),"-",'Nomenklatur komplett'!Z939)</f>
        <v>1</v>
      </c>
      <c r="F939" s="189">
        <f>IF(ISBLANK('Nomenklatur komplett'!AA939),"-",'Nomenklatur komplett'!AA939)</f>
        <v>5</v>
      </c>
      <c r="G939" s="190">
        <f>IF(ISBLANK('Nomenklatur komplett'!AB939),"-",'Nomenklatur komplett'!AB939)</f>
        <v>90</v>
      </c>
      <c r="H939" s="190">
        <f>IF(ISBLANK('Nomenklatur komplett'!AC939),"-",'Nomenklatur komplett'!AC939)</f>
        <v>0</v>
      </c>
    </row>
    <row r="940" spans="1:8" x14ac:dyDescent="0.2">
      <c r="A940" s="161">
        <f>IF(ISBLANK('Nomenklatur komplett'!V940),"-",'Nomenklatur komplett'!V940)</f>
        <v>75155000</v>
      </c>
      <c r="B940" s="188" t="str">
        <f>IF(ISBLANK('Nomenklatur komplett'!W940),"-",'Nomenklatur komplett'!W940)</f>
        <v>Branchenspezialist/in Bäckerei-Konditorei-Confiserie  EF</v>
      </c>
      <c r="C940" s="189">
        <f>IF(ISBLANK('Nomenklatur komplett'!X940),"-",'Nomenklatur komplett'!X940)</f>
        <v>18</v>
      </c>
      <c r="D940" s="189">
        <f>IF(ISBLANK('Nomenklatur komplett'!Y940),"-",'Nomenklatur komplett'!Y940)</f>
        <v>65</v>
      </c>
      <c r="E940" s="189">
        <f>IF(ISBLANK('Nomenklatur komplett'!Z940),"-",'Nomenklatur komplett'!Z940)</f>
        <v>1</v>
      </c>
      <c r="F940" s="189">
        <f>IF(ISBLANK('Nomenklatur komplett'!AA940),"-",'Nomenklatur komplett'!AA940)</f>
        <v>5</v>
      </c>
      <c r="G940" s="190">
        <f>IF(ISBLANK('Nomenklatur komplett'!AB940),"-",'Nomenklatur komplett'!AB940)</f>
        <v>90</v>
      </c>
      <c r="H940" s="190">
        <f>IF(ISBLANK('Nomenklatur komplett'!AC940),"-",'Nomenklatur komplett'!AC940)</f>
        <v>0</v>
      </c>
    </row>
    <row r="941" spans="1:8" x14ac:dyDescent="0.2">
      <c r="A941" s="161">
        <f>IF(ISBLANK('Nomenklatur komplett'!V941),"-",'Nomenklatur komplett'!V941)</f>
        <v>75160000</v>
      </c>
      <c r="B941" s="188" t="str">
        <f>IF(ISBLANK('Nomenklatur komplett'!W941),"-",'Nomenklatur komplett'!W941)</f>
        <v>Branchenspezialist/in Früchte und Gemüse EF</v>
      </c>
      <c r="C941" s="189">
        <f>IF(ISBLANK('Nomenklatur komplett'!X941),"-",'Nomenklatur komplett'!X941)</f>
        <v>18</v>
      </c>
      <c r="D941" s="189">
        <f>IF(ISBLANK('Nomenklatur komplett'!Y941),"-",'Nomenklatur komplett'!Y941)</f>
        <v>65</v>
      </c>
      <c r="E941" s="189">
        <f>IF(ISBLANK('Nomenklatur komplett'!Z941),"-",'Nomenklatur komplett'!Z941)</f>
        <v>1</v>
      </c>
      <c r="F941" s="189">
        <f>IF(ISBLANK('Nomenklatur komplett'!AA941),"-",'Nomenklatur komplett'!AA941)</f>
        <v>5</v>
      </c>
      <c r="G941" s="190">
        <f>IF(ISBLANK('Nomenklatur komplett'!AB941),"-",'Nomenklatur komplett'!AB941)</f>
        <v>90</v>
      </c>
      <c r="H941" s="190">
        <f>IF(ISBLANK('Nomenklatur komplett'!AC941),"-",'Nomenklatur komplett'!AC941)</f>
        <v>0</v>
      </c>
    </row>
    <row r="942" spans="1:8" x14ac:dyDescent="0.2">
      <c r="A942" s="161">
        <f>IF(ISBLANK('Nomenklatur komplett'!V942),"-",'Nomenklatur komplett'!V942)</f>
        <v>75165000</v>
      </c>
      <c r="B942" s="188" t="str">
        <f>IF(ISBLANK('Nomenklatur komplett'!W942),"-",'Nomenklatur komplett'!W942)</f>
        <v>Branchenspezialist/in Reformprodukte EF</v>
      </c>
      <c r="C942" s="189">
        <f>IF(ISBLANK('Nomenklatur komplett'!X942),"-",'Nomenklatur komplett'!X942)</f>
        <v>18</v>
      </c>
      <c r="D942" s="189">
        <f>IF(ISBLANK('Nomenklatur komplett'!Y942),"-",'Nomenklatur komplett'!Y942)</f>
        <v>65</v>
      </c>
      <c r="E942" s="189">
        <f>IF(ISBLANK('Nomenklatur komplett'!Z942),"-",'Nomenklatur komplett'!Z942)</f>
        <v>1</v>
      </c>
      <c r="F942" s="189">
        <f>IF(ISBLANK('Nomenklatur komplett'!AA942),"-",'Nomenklatur komplett'!AA942)</f>
        <v>5</v>
      </c>
      <c r="G942" s="190">
        <f>IF(ISBLANK('Nomenklatur komplett'!AB942),"-",'Nomenklatur komplett'!AB942)</f>
        <v>90</v>
      </c>
      <c r="H942" s="190">
        <f>IF(ISBLANK('Nomenklatur komplett'!AC942),"-",'Nomenklatur komplett'!AC942)</f>
        <v>0</v>
      </c>
    </row>
    <row r="943" spans="1:8" x14ac:dyDescent="0.2">
      <c r="A943" s="161">
        <f>IF(ISBLANK('Nomenklatur komplett'!V943),"-",'Nomenklatur komplett'!V943)</f>
        <v>75170000</v>
      </c>
      <c r="B943" s="188" t="str">
        <f>IF(ISBLANK('Nomenklatur komplett'!W943),"-",'Nomenklatur komplett'!W943)</f>
        <v>Branchenspezialist/in Sportartikel EF</v>
      </c>
      <c r="C943" s="189">
        <f>IF(ISBLANK('Nomenklatur komplett'!X943),"-",'Nomenklatur komplett'!X943)</f>
        <v>18</v>
      </c>
      <c r="D943" s="189">
        <f>IF(ISBLANK('Nomenklatur komplett'!Y943),"-",'Nomenklatur komplett'!Y943)</f>
        <v>65</v>
      </c>
      <c r="E943" s="189">
        <f>IF(ISBLANK('Nomenklatur komplett'!Z943),"-",'Nomenklatur komplett'!Z943)</f>
        <v>1</v>
      </c>
      <c r="F943" s="189">
        <f>IF(ISBLANK('Nomenklatur komplett'!AA943),"-",'Nomenklatur komplett'!AA943)</f>
        <v>5</v>
      </c>
      <c r="G943" s="190">
        <f>IF(ISBLANK('Nomenklatur komplett'!AB943),"-",'Nomenklatur komplett'!AB943)</f>
        <v>90</v>
      </c>
      <c r="H943" s="190">
        <f>IF(ISBLANK('Nomenklatur komplett'!AC943),"-",'Nomenklatur komplett'!AC943)</f>
        <v>0</v>
      </c>
    </row>
    <row r="944" spans="1:8" x14ac:dyDescent="0.2">
      <c r="A944" s="161">
        <f>IF(ISBLANK('Nomenklatur komplett'!V944),"-",'Nomenklatur komplett'!V944)</f>
        <v>75300000</v>
      </c>
      <c r="B944" s="188" t="str">
        <f>IF(ISBLANK('Nomenklatur komplett'!W944),"-",'Nomenklatur komplett'!W944)</f>
        <v>Branchenspezialist/in für Teppiche, Boden- und Wandbeläge  EF</v>
      </c>
      <c r="C944" s="189">
        <f>IF(ISBLANK('Nomenklatur komplett'!X944),"-",'Nomenklatur komplett'!X944)</f>
        <v>18</v>
      </c>
      <c r="D944" s="189">
        <f>IF(ISBLANK('Nomenklatur komplett'!Y944),"-",'Nomenklatur komplett'!Y944)</f>
        <v>65</v>
      </c>
      <c r="E944" s="189">
        <f>IF(ISBLANK('Nomenklatur komplett'!Z944),"-",'Nomenklatur komplett'!Z944)</f>
        <v>1</v>
      </c>
      <c r="F944" s="189">
        <f>IF(ISBLANK('Nomenklatur komplett'!AA944),"-",'Nomenklatur komplett'!AA944)</f>
        <v>5</v>
      </c>
      <c r="G944" s="190">
        <f>IF(ISBLANK('Nomenklatur komplett'!AB944),"-",'Nomenklatur komplett'!AB944)</f>
        <v>90</v>
      </c>
      <c r="H944" s="190">
        <f>IF(ISBLANK('Nomenklatur komplett'!AC944),"-",'Nomenklatur komplett'!AC944)</f>
        <v>0</v>
      </c>
    </row>
    <row r="945" spans="1:8" x14ac:dyDescent="0.2">
      <c r="A945" s="161">
        <f>IF(ISBLANK('Nomenklatur komplett'!V945),"-",'Nomenklatur komplett'!V945)</f>
        <v>83130000</v>
      </c>
      <c r="B945" s="188" t="str">
        <f>IF(ISBLANK('Nomenklatur komplett'!W945),"-",'Nomenklatur komplett'!W945)</f>
        <v>Brandschutzexperte/-in, dipl.</v>
      </c>
      <c r="C945" s="189">
        <f>IF(ISBLANK('Nomenklatur komplett'!X945),"-",'Nomenklatur komplett'!X945)</f>
        <v>18</v>
      </c>
      <c r="D945" s="189">
        <f>IF(ISBLANK('Nomenklatur komplett'!Y945),"-",'Nomenklatur komplett'!Y945)</f>
        <v>65</v>
      </c>
      <c r="E945" s="189">
        <f>IF(ISBLANK('Nomenklatur komplett'!Z945),"-",'Nomenklatur komplett'!Z945)</f>
        <v>1</v>
      </c>
      <c r="F945" s="189">
        <f>IF(ISBLANK('Nomenklatur komplett'!AA945),"-",'Nomenklatur komplett'!AA945)</f>
        <v>5</v>
      </c>
      <c r="G945" s="190">
        <f>IF(ISBLANK('Nomenklatur komplett'!AB945),"-",'Nomenklatur komplett'!AB945)</f>
        <v>90</v>
      </c>
      <c r="H945" s="190">
        <f>IF(ISBLANK('Nomenklatur komplett'!AC945),"-",'Nomenklatur komplett'!AC945)</f>
        <v>0</v>
      </c>
    </row>
    <row r="946" spans="1:8" x14ac:dyDescent="0.2">
      <c r="A946" s="161">
        <f>IF(ISBLANK('Nomenklatur komplett'!V946),"-",'Nomenklatur komplett'!V946)</f>
        <v>83120000</v>
      </c>
      <c r="B946" s="188" t="str">
        <f>IF(ISBLANK('Nomenklatur komplett'!W946),"-",'Nomenklatur komplett'!W946)</f>
        <v>Brandschutzfachmann/-frau EF</v>
      </c>
      <c r="C946" s="189">
        <f>IF(ISBLANK('Nomenklatur komplett'!X946),"-",'Nomenklatur komplett'!X946)</f>
        <v>18</v>
      </c>
      <c r="D946" s="189">
        <f>IF(ISBLANK('Nomenklatur komplett'!Y946),"-",'Nomenklatur komplett'!Y946)</f>
        <v>65</v>
      </c>
      <c r="E946" s="189">
        <f>IF(ISBLANK('Nomenklatur komplett'!Z946),"-",'Nomenklatur komplett'!Z946)</f>
        <v>1</v>
      </c>
      <c r="F946" s="189">
        <f>IF(ISBLANK('Nomenklatur komplett'!AA946),"-",'Nomenklatur komplett'!AA946)</f>
        <v>5</v>
      </c>
      <c r="G946" s="190">
        <f>IF(ISBLANK('Nomenklatur komplett'!AB946),"-",'Nomenklatur komplett'!AB946)</f>
        <v>90</v>
      </c>
      <c r="H946" s="190">
        <f>IF(ISBLANK('Nomenklatur komplett'!AC946),"-",'Nomenklatur komplett'!AC946)</f>
        <v>0</v>
      </c>
    </row>
    <row r="947" spans="1:8" x14ac:dyDescent="0.2">
      <c r="A947" s="161">
        <f>IF(ISBLANK('Nomenklatur komplett'!V947),"-",'Nomenklatur komplett'!V947)</f>
        <v>69170000</v>
      </c>
      <c r="B947" s="188" t="str">
        <f>IF(ISBLANK('Nomenklatur komplett'!W947),"-",'Nomenklatur komplett'!W947)</f>
        <v>Brunnenmeister/in EF</v>
      </c>
      <c r="C947" s="189">
        <f>IF(ISBLANK('Nomenklatur komplett'!X947),"-",'Nomenklatur komplett'!X947)</f>
        <v>18</v>
      </c>
      <c r="D947" s="189">
        <f>IF(ISBLANK('Nomenklatur komplett'!Y947),"-",'Nomenklatur komplett'!Y947)</f>
        <v>65</v>
      </c>
      <c r="E947" s="189">
        <f>IF(ISBLANK('Nomenklatur komplett'!Z947),"-",'Nomenklatur komplett'!Z947)</f>
        <v>1</v>
      </c>
      <c r="F947" s="189">
        <f>IF(ISBLANK('Nomenklatur komplett'!AA947),"-",'Nomenklatur komplett'!AA947)</f>
        <v>5</v>
      </c>
      <c r="G947" s="190">
        <f>IF(ISBLANK('Nomenklatur komplett'!AB947),"-",'Nomenklatur komplett'!AB947)</f>
        <v>90</v>
      </c>
      <c r="H947" s="190">
        <f>IF(ISBLANK('Nomenklatur komplett'!AC947),"-",'Nomenklatur komplett'!AC947)</f>
        <v>0</v>
      </c>
    </row>
    <row r="948" spans="1:8" x14ac:dyDescent="0.2">
      <c r="A948" s="161">
        <f>IF(ISBLANK('Nomenklatur komplett'!V948),"-",'Nomenklatur komplett'!V948)</f>
        <v>63200000</v>
      </c>
      <c r="B948" s="188" t="str">
        <f>IF(ISBLANK('Nomenklatur komplett'!W948),"-",'Nomenklatur komplett'!W948)</f>
        <v>Buchbindermeister/in</v>
      </c>
      <c r="C948" s="189">
        <f>IF(ISBLANK('Nomenklatur komplett'!X948),"-",'Nomenklatur komplett'!X948)</f>
        <v>18</v>
      </c>
      <c r="D948" s="189">
        <f>IF(ISBLANK('Nomenklatur komplett'!Y948),"-",'Nomenklatur komplett'!Y948)</f>
        <v>65</v>
      </c>
      <c r="E948" s="189">
        <f>IF(ISBLANK('Nomenklatur komplett'!Z948),"-",'Nomenklatur komplett'!Z948)</f>
        <v>1</v>
      </c>
      <c r="F948" s="189">
        <f>IF(ISBLANK('Nomenklatur komplett'!AA948),"-",'Nomenklatur komplett'!AA948)</f>
        <v>5</v>
      </c>
      <c r="G948" s="190">
        <f>IF(ISBLANK('Nomenklatur komplett'!AB948),"-",'Nomenklatur komplett'!AB948)</f>
        <v>90</v>
      </c>
      <c r="H948" s="190">
        <f>IF(ISBLANK('Nomenklatur komplett'!AC948),"-",'Nomenklatur komplett'!AC948)</f>
        <v>0</v>
      </c>
    </row>
    <row r="949" spans="1:8" x14ac:dyDescent="0.2">
      <c r="A949" s="161">
        <f>IF(ISBLANK('Nomenklatur komplett'!V949),"-",'Nomenklatur komplett'!V949)</f>
        <v>63170000</v>
      </c>
      <c r="B949" s="188" t="str">
        <f>IF(ISBLANK('Nomenklatur komplett'!W949),"-",'Nomenklatur komplett'!W949)</f>
        <v>Buchhändler/in EF</v>
      </c>
      <c r="C949" s="189">
        <f>IF(ISBLANK('Nomenklatur komplett'!X949),"-",'Nomenklatur komplett'!X949)</f>
        <v>18</v>
      </c>
      <c r="D949" s="189">
        <f>IF(ISBLANK('Nomenklatur komplett'!Y949),"-",'Nomenklatur komplett'!Y949)</f>
        <v>65</v>
      </c>
      <c r="E949" s="189">
        <f>IF(ISBLANK('Nomenklatur komplett'!Z949),"-",'Nomenklatur komplett'!Z949)</f>
        <v>1</v>
      </c>
      <c r="F949" s="189">
        <f>IF(ISBLANK('Nomenklatur komplett'!AA949),"-",'Nomenklatur komplett'!AA949)</f>
        <v>5</v>
      </c>
      <c r="G949" s="190">
        <f>IF(ISBLANK('Nomenklatur komplett'!AB949),"-",'Nomenklatur komplett'!AB949)</f>
        <v>90</v>
      </c>
      <c r="H949" s="190">
        <f>IF(ISBLANK('Nomenklatur komplett'!AC949),"-",'Nomenklatur komplett'!AC949)</f>
        <v>0</v>
      </c>
    </row>
    <row r="950" spans="1:8" x14ac:dyDescent="0.2">
      <c r="A950" s="161">
        <f>IF(ISBLANK('Nomenklatur komplett'!V950),"-",'Nomenklatur komplett'!V950)</f>
        <v>63190000</v>
      </c>
      <c r="B950" s="188" t="str">
        <f>IF(ISBLANK('Nomenklatur komplett'!W950),"-",'Nomenklatur komplett'!W950)</f>
        <v>Buchrestaurator/in, dipl.</v>
      </c>
      <c r="C950" s="189">
        <f>IF(ISBLANK('Nomenklatur komplett'!X950),"-",'Nomenklatur komplett'!X950)</f>
        <v>18</v>
      </c>
      <c r="D950" s="189">
        <f>IF(ISBLANK('Nomenklatur komplett'!Y950),"-",'Nomenklatur komplett'!Y950)</f>
        <v>65</v>
      </c>
      <c r="E950" s="189">
        <f>IF(ISBLANK('Nomenklatur komplett'!Z950),"-",'Nomenklatur komplett'!Z950)</f>
        <v>1</v>
      </c>
      <c r="F950" s="189">
        <f>IF(ISBLANK('Nomenklatur komplett'!AA950),"-",'Nomenklatur komplett'!AA950)</f>
        <v>5</v>
      </c>
      <c r="G950" s="190">
        <f>IF(ISBLANK('Nomenklatur komplett'!AB950),"-",'Nomenklatur komplett'!AB950)</f>
        <v>90</v>
      </c>
      <c r="H950" s="190">
        <f>IF(ISBLANK('Nomenklatur komplett'!AC950),"-",'Nomenklatur komplett'!AC950)</f>
        <v>0</v>
      </c>
    </row>
    <row r="951" spans="1:8" x14ac:dyDescent="0.2">
      <c r="A951" s="161">
        <f>IF(ISBLANK('Nomenklatur komplett'!V951),"-",'Nomenklatur komplett'!V951)</f>
        <v>76030000</v>
      </c>
      <c r="B951" s="188" t="str">
        <f>IF(ISBLANK('Nomenklatur komplett'!W951),"-",'Nomenklatur komplett'!W951)</f>
        <v>Business Analyst NDS (Tertiär - nicht reglementiert)</v>
      </c>
      <c r="C951" s="189">
        <f>IF(ISBLANK('Nomenklatur komplett'!X951),"-",'Nomenklatur komplett'!X951)</f>
        <v>19</v>
      </c>
      <c r="D951" s="189">
        <f>IF(ISBLANK('Nomenklatur komplett'!Y951),"-",'Nomenklatur komplett'!Y951)</f>
        <v>65</v>
      </c>
      <c r="E951" s="189">
        <f>IF(ISBLANK('Nomenklatur komplett'!Z951),"-",'Nomenklatur komplett'!Z951)</f>
        <v>1</v>
      </c>
      <c r="F951" s="189">
        <f>IF(ISBLANK('Nomenklatur komplett'!AA951),"-",'Nomenklatur komplett'!AA951)</f>
        <v>5</v>
      </c>
      <c r="G951" s="190">
        <f>IF(ISBLANK('Nomenklatur komplett'!AB951),"-",'Nomenklatur komplett'!AB951)</f>
        <v>0</v>
      </c>
      <c r="H951" s="190">
        <f>IF(ISBLANK('Nomenklatur komplett'!AC951),"-",'Nomenklatur komplett'!AC951)</f>
        <v>0</v>
      </c>
    </row>
    <row r="952" spans="1:8" x14ac:dyDescent="0.2">
      <c r="A952" s="161">
        <f>IF(ISBLANK('Nomenklatur komplett'!V952),"-",'Nomenklatur komplett'!V952)</f>
        <v>73259000</v>
      </c>
      <c r="B952" s="188" t="str">
        <f>IF(ISBLANK('Nomenklatur komplett'!W952),"-",'Nomenklatur komplett'!W952)</f>
        <v>Business Management Assistant NSH (Tertiär - nicht reglementiert)</v>
      </c>
      <c r="C952" s="189">
        <f>IF(ISBLANK('Nomenklatur komplett'!X952),"-",'Nomenklatur komplett'!X952)</f>
        <v>18</v>
      </c>
      <c r="D952" s="189">
        <f>IF(ISBLANK('Nomenklatur komplett'!Y952),"-",'Nomenklatur komplett'!Y952)</f>
        <v>65</v>
      </c>
      <c r="E952" s="189">
        <f>IF(ISBLANK('Nomenklatur komplett'!Z952),"-",'Nomenklatur komplett'!Z952)</f>
        <v>1</v>
      </c>
      <c r="F952" s="189">
        <f>IF(ISBLANK('Nomenklatur komplett'!AA952),"-",'Nomenklatur komplett'!AA952)</f>
        <v>5</v>
      </c>
      <c r="G952" s="190">
        <f>IF(ISBLANK('Nomenklatur komplett'!AB952),"-",'Nomenklatur komplett'!AB952)</f>
        <v>90</v>
      </c>
      <c r="H952" s="190">
        <f>IF(ISBLANK('Nomenklatur komplett'!AC952),"-",'Nomenklatur komplett'!AC952)</f>
        <v>0</v>
      </c>
    </row>
    <row r="953" spans="1:8" x14ac:dyDescent="0.2">
      <c r="A953" s="161">
        <f>IF(ISBLANK('Nomenklatur komplett'!V953),"-",'Nomenklatur komplett'!V953)</f>
        <v>73255000</v>
      </c>
      <c r="B953" s="188" t="str">
        <f>IF(ISBLANK('Nomenklatur komplett'!W953),"-",'Nomenklatur komplett'!W953)</f>
        <v>Businessplaner/in (Tertiär - nicht reglementiert)</v>
      </c>
      <c r="C953" s="189">
        <f>IF(ISBLANK('Nomenklatur komplett'!X953),"-",'Nomenklatur komplett'!X953)</f>
        <v>18</v>
      </c>
      <c r="D953" s="189">
        <f>IF(ISBLANK('Nomenklatur komplett'!Y953),"-",'Nomenklatur komplett'!Y953)</f>
        <v>65</v>
      </c>
      <c r="E953" s="189">
        <f>IF(ISBLANK('Nomenklatur komplett'!Z953),"-",'Nomenklatur komplett'!Z953)</f>
        <v>1</v>
      </c>
      <c r="F953" s="189">
        <f>IF(ISBLANK('Nomenklatur komplett'!AA953),"-",'Nomenklatur komplett'!AA953)</f>
        <v>5</v>
      </c>
      <c r="G953" s="190">
        <f>IF(ISBLANK('Nomenklatur komplett'!AB953),"-",'Nomenklatur komplett'!AB953)</f>
        <v>90</v>
      </c>
      <c r="H953" s="190">
        <f>IF(ISBLANK('Nomenklatur komplett'!AC953),"-",'Nomenklatur komplett'!AC953)</f>
        <v>0</v>
      </c>
    </row>
    <row r="954" spans="1:8" x14ac:dyDescent="0.2">
      <c r="A954" s="161">
        <f>IF(ISBLANK('Nomenklatur komplett'!V954),"-",'Nomenklatur komplett'!V954)</f>
        <v>73130000</v>
      </c>
      <c r="B954" s="188" t="str">
        <f>IF(ISBLANK('Nomenklatur komplett'!W954),"-",'Nomenklatur komplett'!W954)</f>
        <v>Businessplaner/in SBS (Tertiär - nicht reglementiert)</v>
      </c>
      <c r="C954" s="189">
        <f>IF(ISBLANK('Nomenklatur komplett'!X954),"-",'Nomenklatur komplett'!X954)</f>
        <v>18</v>
      </c>
      <c r="D954" s="189">
        <f>IF(ISBLANK('Nomenklatur komplett'!Y954),"-",'Nomenklatur komplett'!Y954)</f>
        <v>65</v>
      </c>
      <c r="E954" s="189">
        <f>IF(ISBLANK('Nomenklatur komplett'!Z954),"-",'Nomenklatur komplett'!Z954)</f>
        <v>1</v>
      </c>
      <c r="F954" s="189">
        <f>IF(ISBLANK('Nomenklatur komplett'!AA954),"-",'Nomenklatur komplett'!AA954)</f>
        <v>5</v>
      </c>
      <c r="G954" s="190">
        <f>IF(ISBLANK('Nomenklatur komplett'!AB954),"-",'Nomenklatur komplett'!AB954)</f>
        <v>90</v>
      </c>
      <c r="H954" s="190">
        <f>IF(ISBLANK('Nomenklatur komplett'!AC954),"-",'Nomenklatur komplett'!AC954)</f>
        <v>0</v>
      </c>
    </row>
    <row r="955" spans="1:8" x14ac:dyDescent="0.2">
      <c r="A955" s="161">
        <f>IF(ISBLANK('Nomenklatur komplett'!V955),"-",'Nomenklatur komplett'!V955)</f>
        <v>59050000</v>
      </c>
      <c r="B955" s="188" t="str">
        <f>IF(ISBLANK('Nomenklatur komplett'!W955),"-",'Nomenklatur komplett'!W955)</f>
        <v>Bäcker/in-Konditor/in, dipl.</v>
      </c>
      <c r="C955" s="189">
        <f>IF(ISBLANK('Nomenklatur komplett'!X955),"-",'Nomenklatur komplett'!X955)</f>
        <v>18</v>
      </c>
      <c r="D955" s="189">
        <f>IF(ISBLANK('Nomenklatur komplett'!Y955),"-",'Nomenklatur komplett'!Y955)</f>
        <v>65</v>
      </c>
      <c r="E955" s="189">
        <f>IF(ISBLANK('Nomenklatur komplett'!Z955),"-",'Nomenklatur komplett'!Z955)</f>
        <v>1</v>
      </c>
      <c r="F955" s="189">
        <f>IF(ISBLANK('Nomenklatur komplett'!AA955),"-",'Nomenklatur komplett'!AA955)</f>
        <v>5</v>
      </c>
      <c r="G955" s="190">
        <f>IF(ISBLANK('Nomenklatur komplett'!AB955),"-",'Nomenklatur komplett'!AB955)</f>
        <v>90</v>
      </c>
      <c r="H955" s="190">
        <f>IF(ISBLANK('Nomenklatur komplett'!AC955),"-",'Nomenklatur komplett'!AC955)</f>
        <v>0</v>
      </c>
    </row>
    <row r="956" spans="1:8" x14ac:dyDescent="0.2">
      <c r="A956" s="161">
        <f>IF(ISBLANK('Nomenklatur komplett'!V956),"-",'Nomenklatur komplett'!V956)</f>
        <v>80050000</v>
      </c>
      <c r="B956" s="188" t="str">
        <f>IF(ISBLANK('Nomenklatur komplett'!W956),"-",'Nomenklatur komplett'!W956)</f>
        <v>Bäuerin EF</v>
      </c>
      <c r="C956" s="189">
        <f>IF(ISBLANK('Nomenklatur komplett'!X956),"-",'Nomenklatur komplett'!X956)</f>
        <v>18</v>
      </c>
      <c r="D956" s="189">
        <f>IF(ISBLANK('Nomenklatur komplett'!Y956),"-",'Nomenklatur komplett'!Y956)</f>
        <v>65</v>
      </c>
      <c r="E956" s="189">
        <f>IF(ISBLANK('Nomenklatur komplett'!Z956),"-",'Nomenklatur komplett'!Z956)</f>
        <v>1</v>
      </c>
      <c r="F956" s="189">
        <f>IF(ISBLANK('Nomenklatur komplett'!AA956),"-",'Nomenklatur komplett'!AA956)</f>
        <v>5</v>
      </c>
      <c r="G956" s="190">
        <f>IF(ISBLANK('Nomenklatur komplett'!AB956),"-",'Nomenklatur komplett'!AB956)</f>
        <v>90</v>
      </c>
      <c r="H956" s="190">
        <f>IF(ISBLANK('Nomenklatur komplett'!AC956),"-",'Nomenklatur komplett'!AC956)</f>
        <v>0</v>
      </c>
    </row>
    <row r="957" spans="1:8" x14ac:dyDescent="0.2">
      <c r="A957" s="161">
        <f>IF(ISBLANK('Nomenklatur komplett'!V957),"-",'Nomenklatur komplett'!V957)</f>
        <v>80000000</v>
      </c>
      <c r="B957" s="188" t="str">
        <f>IF(ISBLANK('Nomenklatur komplett'!W957),"-",'Nomenklatur komplett'!W957)</f>
        <v>Bäuerin, dipl.</v>
      </c>
      <c r="C957" s="189">
        <f>IF(ISBLANK('Nomenklatur komplett'!X957),"-",'Nomenklatur komplett'!X957)</f>
        <v>18</v>
      </c>
      <c r="D957" s="189">
        <f>IF(ISBLANK('Nomenklatur komplett'!Y957),"-",'Nomenklatur komplett'!Y957)</f>
        <v>65</v>
      </c>
      <c r="E957" s="189">
        <f>IF(ISBLANK('Nomenklatur komplett'!Z957),"-",'Nomenklatur komplett'!Z957)</f>
        <v>1</v>
      </c>
      <c r="F957" s="189">
        <f>IF(ISBLANK('Nomenklatur komplett'!AA957),"-",'Nomenklatur komplett'!AA957)</f>
        <v>5</v>
      </c>
      <c r="G957" s="190">
        <f>IF(ISBLANK('Nomenklatur komplett'!AB957),"-",'Nomenklatur komplett'!AB957)</f>
        <v>90</v>
      </c>
      <c r="H957" s="190">
        <f>IF(ISBLANK('Nomenklatur komplett'!AC957),"-",'Nomenklatur komplett'!AC957)</f>
        <v>0</v>
      </c>
    </row>
    <row r="958" spans="1:8" x14ac:dyDescent="0.2">
      <c r="A958" s="161">
        <f>IF(ISBLANK('Nomenklatur komplett'!V958),"-",'Nomenklatur komplett'!V958)</f>
        <v>80160000</v>
      </c>
      <c r="B958" s="188" t="str">
        <f>IF(ISBLANK('Nomenklatur komplett'!W958),"-",'Nomenklatur komplett'!W958)</f>
        <v>Bäuerlicher Haushaltleiter/in EF</v>
      </c>
      <c r="C958" s="189">
        <f>IF(ISBLANK('Nomenklatur komplett'!X958),"-",'Nomenklatur komplett'!X958)</f>
        <v>18</v>
      </c>
      <c r="D958" s="189">
        <f>IF(ISBLANK('Nomenklatur komplett'!Y958),"-",'Nomenklatur komplett'!Y958)</f>
        <v>65</v>
      </c>
      <c r="E958" s="189">
        <f>IF(ISBLANK('Nomenklatur komplett'!Z958),"-",'Nomenklatur komplett'!Z958)</f>
        <v>1</v>
      </c>
      <c r="F958" s="189">
        <f>IF(ISBLANK('Nomenklatur komplett'!AA958),"-",'Nomenklatur komplett'!AA958)</f>
        <v>5</v>
      </c>
      <c r="G958" s="190">
        <f>IF(ISBLANK('Nomenklatur komplett'!AB958),"-",'Nomenklatur komplett'!AB958)</f>
        <v>90</v>
      </c>
      <c r="H958" s="190">
        <f>IF(ISBLANK('Nomenklatur komplett'!AC958),"-",'Nomenklatur komplett'!AC958)</f>
        <v>0</v>
      </c>
    </row>
    <row r="959" spans="1:8" x14ac:dyDescent="0.2">
      <c r="A959" s="161">
        <f>IF(ISBLANK('Nomenklatur komplett'!V959),"-",'Nomenklatur komplett'!V959)</f>
        <v>80180000</v>
      </c>
      <c r="B959" s="188" t="str">
        <f>IF(ISBLANK('Nomenklatur komplett'!W959),"-",'Nomenklatur komplett'!W959)</f>
        <v>Bäuerlicher Haushaltleiter/in, dipl.</v>
      </c>
      <c r="C959" s="189">
        <f>IF(ISBLANK('Nomenklatur komplett'!X959),"-",'Nomenklatur komplett'!X959)</f>
        <v>18</v>
      </c>
      <c r="D959" s="189">
        <f>IF(ISBLANK('Nomenklatur komplett'!Y959),"-",'Nomenklatur komplett'!Y959)</f>
        <v>65</v>
      </c>
      <c r="E959" s="189">
        <f>IF(ISBLANK('Nomenklatur komplett'!Z959),"-",'Nomenklatur komplett'!Z959)</f>
        <v>1</v>
      </c>
      <c r="F959" s="189">
        <f>IF(ISBLANK('Nomenklatur komplett'!AA959),"-",'Nomenklatur komplett'!AA959)</f>
        <v>5</v>
      </c>
      <c r="G959" s="190">
        <f>IF(ISBLANK('Nomenklatur komplett'!AB959),"-",'Nomenklatur komplett'!AB959)</f>
        <v>0</v>
      </c>
      <c r="H959" s="190">
        <f>IF(ISBLANK('Nomenklatur komplett'!AC959),"-",'Nomenklatur komplett'!AC959)</f>
        <v>0</v>
      </c>
    </row>
    <row r="960" spans="1:8" x14ac:dyDescent="0.2">
      <c r="A960" s="161">
        <f>IF(ISBLANK('Nomenklatur komplett'!V960),"-",'Nomenklatur komplett'!V960)</f>
        <v>85140000</v>
      </c>
      <c r="B960" s="188" t="str">
        <f>IF(ISBLANK('Nomenklatur komplett'!W960),"-",'Nomenklatur komplett'!W960)</f>
        <v>Bühnentanz HF (MiVo 2005)</v>
      </c>
      <c r="C960" s="189">
        <f>IF(ISBLANK('Nomenklatur komplett'!X960),"-",'Nomenklatur komplett'!X960)</f>
        <v>18</v>
      </c>
      <c r="D960" s="189">
        <f>IF(ISBLANK('Nomenklatur komplett'!Y960),"-",'Nomenklatur komplett'!Y960)</f>
        <v>65</v>
      </c>
      <c r="E960" s="189">
        <f>IF(ISBLANK('Nomenklatur komplett'!Z960),"-",'Nomenklatur komplett'!Z960)</f>
        <v>1</v>
      </c>
      <c r="F960" s="189">
        <f>IF(ISBLANK('Nomenklatur komplett'!AA960),"-",'Nomenklatur komplett'!AA960)</f>
        <v>5</v>
      </c>
      <c r="G960" s="190">
        <f>IF(ISBLANK('Nomenklatur komplett'!AB960),"-",'Nomenklatur komplett'!AB960)</f>
        <v>0</v>
      </c>
      <c r="H960" s="190">
        <f>IF(ISBLANK('Nomenklatur komplett'!AC960),"-",'Nomenklatur komplett'!AC960)</f>
        <v>0</v>
      </c>
    </row>
    <row r="961" spans="1:8" x14ac:dyDescent="0.2">
      <c r="A961" s="161">
        <f>IF(ISBLANK('Nomenklatur komplett'!V961),"-",'Nomenklatur komplett'!V961)</f>
        <v>80070000</v>
      </c>
      <c r="B961" s="188" t="str">
        <f>IF(ISBLANK('Nomenklatur komplett'!W961),"-",'Nomenklatur komplett'!W961)</f>
        <v>Cabin Crew Member EF</v>
      </c>
      <c r="C961" s="189">
        <f>IF(ISBLANK('Nomenklatur komplett'!X961),"-",'Nomenklatur komplett'!X961)</f>
        <v>18</v>
      </c>
      <c r="D961" s="189">
        <f>IF(ISBLANK('Nomenklatur komplett'!Y961),"-",'Nomenklatur komplett'!Y961)</f>
        <v>65</v>
      </c>
      <c r="E961" s="189">
        <f>IF(ISBLANK('Nomenklatur komplett'!Z961),"-",'Nomenklatur komplett'!Z961)</f>
        <v>1</v>
      </c>
      <c r="F961" s="189">
        <f>IF(ISBLANK('Nomenklatur komplett'!AA961),"-",'Nomenklatur komplett'!AA961)</f>
        <v>5</v>
      </c>
      <c r="G961" s="190">
        <f>IF(ISBLANK('Nomenklatur komplett'!AB961),"-",'Nomenklatur komplett'!AB961)</f>
        <v>90</v>
      </c>
      <c r="H961" s="190">
        <f>IF(ISBLANK('Nomenklatur komplett'!AC961),"-",'Nomenklatur komplett'!AC961)</f>
        <v>0</v>
      </c>
    </row>
    <row r="962" spans="1:8" x14ac:dyDescent="0.2">
      <c r="A962" s="161">
        <f>IF(ISBLANK('Nomenklatur komplett'!V962),"-",'Nomenklatur komplett'!V962)</f>
        <v>97920000</v>
      </c>
      <c r="B962" s="188" t="str">
        <f>IF(ISBLANK('Nomenklatur komplett'!W962),"-",'Nomenklatur komplett'!W962)</f>
        <v>Carführer/in-Reiseleiter/in EF</v>
      </c>
      <c r="C962" s="189">
        <f>IF(ISBLANK('Nomenklatur komplett'!X962),"-",'Nomenklatur komplett'!X962)</f>
        <v>18</v>
      </c>
      <c r="D962" s="189">
        <f>IF(ISBLANK('Nomenklatur komplett'!Y962),"-",'Nomenklatur komplett'!Y962)</f>
        <v>65</v>
      </c>
      <c r="E962" s="189">
        <f>IF(ISBLANK('Nomenklatur komplett'!Z962),"-",'Nomenklatur komplett'!Z962)</f>
        <v>1</v>
      </c>
      <c r="F962" s="189">
        <f>IF(ISBLANK('Nomenklatur komplett'!AA962),"-",'Nomenklatur komplett'!AA962)</f>
        <v>5</v>
      </c>
      <c r="G962" s="190">
        <f>IF(ISBLANK('Nomenklatur komplett'!AB962),"-",'Nomenklatur komplett'!AB962)</f>
        <v>90</v>
      </c>
      <c r="H962" s="190">
        <f>IF(ISBLANK('Nomenklatur komplett'!AC962),"-",'Nomenklatur komplett'!AC962)</f>
        <v>0</v>
      </c>
    </row>
    <row r="963" spans="1:8" x14ac:dyDescent="0.2">
      <c r="A963" s="161">
        <f>IF(ISBLANK('Nomenklatur komplett'!V963),"-",'Nomenklatur komplett'!V963)</f>
        <v>66120000</v>
      </c>
      <c r="B963" s="188" t="str">
        <f>IF(ISBLANK('Nomenklatur komplett'!W963),"-",'Nomenklatur komplett'!W963)</f>
        <v>Carrosseriemeister/in</v>
      </c>
      <c r="C963" s="189">
        <f>IF(ISBLANK('Nomenklatur komplett'!X963),"-",'Nomenklatur komplett'!X963)</f>
        <v>18</v>
      </c>
      <c r="D963" s="189">
        <f>IF(ISBLANK('Nomenklatur komplett'!Y963),"-",'Nomenklatur komplett'!Y963)</f>
        <v>65</v>
      </c>
      <c r="E963" s="189">
        <f>IF(ISBLANK('Nomenklatur komplett'!Z963),"-",'Nomenklatur komplett'!Z963)</f>
        <v>1</v>
      </c>
      <c r="F963" s="189">
        <f>IF(ISBLANK('Nomenklatur komplett'!AA963),"-",'Nomenklatur komplett'!AA963)</f>
        <v>5</v>
      </c>
      <c r="G963" s="190">
        <f>IF(ISBLANK('Nomenklatur komplett'!AB963),"-",'Nomenklatur komplett'!AB963)</f>
        <v>90</v>
      </c>
      <c r="H963" s="190">
        <f>IF(ISBLANK('Nomenklatur komplett'!AC963),"-",'Nomenklatur komplett'!AC963)</f>
        <v>0</v>
      </c>
    </row>
    <row r="964" spans="1:8" x14ac:dyDescent="0.2">
      <c r="A964" s="161">
        <f>IF(ISBLANK('Nomenklatur komplett'!V964),"-",'Nomenklatur komplett'!V964)</f>
        <v>64010000</v>
      </c>
      <c r="B964" s="188" t="str">
        <f>IF(ISBLANK('Nomenklatur komplett'!W964),"-",'Nomenklatur komplett'!W964)</f>
        <v>Carrosseriesattlermeister/in</v>
      </c>
      <c r="C964" s="189">
        <f>IF(ISBLANK('Nomenklatur komplett'!X964),"-",'Nomenklatur komplett'!X964)</f>
        <v>18</v>
      </c>
      <c r="D964" s="189">
        <f>IF(ISBLANK('Nomenklatur komplett'!Y964),"-",'Nomenklatur komplett'!Y964)</f>
        <v>65</v>
      </c>
      <c r="E964" s="189">
        <f>IF(ISBLANK('Nomenklatur komplett'!Z964),"-",'Nomenklatur komplett'!Z964)</f>
        <v>1</v>
      </c>
      <c r="F964" s="189">
        <f>IF(ISBLANK('Nomenklatur komplett'!AA964),"-",'Nomenklatur komplett'!AA964)</f>
        <v>5</v>
      </c>
      <c r="G964" s="190">
        <f>IF(ISBLANK('Nomenklatur komplett'!AB964),"-",'Nomenklatur komplett'!AB964)</f>
        <v>90</v>
      </c>
      <c r="H964" s="190">
        <f>IF(ISBLANK('Nomenklatur komplett'!AC964),"-",'Nomenklatur komplett'!AC964)</f>
        <v>0</v>
      </c>
    </row>
    <row r="965" spans="1:8" x14ac:dyDescent="0.2">
      <c r="A965" s="161">
        <f>IF(ISBLANK('Nomenklatur komplett'!V965),"-",'Nomenklatur komplett'!V965)</f>
        <v>66150000</v>
      </c>
      <c r="B965" s="188" t="str">
        <f>IF(ISBLANK('Nomenklatur komplett'!W965),"-",'Nomenklatur komplett'!W965)</f>
        <v>Carrosseriespengler/in EF</v>
      </c>
      <c r="C965" s="189">
        <f>IF(ISBLANK('Nomenklatur komplett'!X965),"-",'Nomenklatur komplett'!X965)</f>
        <v>18</v>
      </c>
      <c r="D965" s="189">
        <f>IF(ISBLANK('Nomenklatur komplett'!Y965),"-",'Nomenklatur komplett'!Y965)</f>
        <v>65</v>
      </c>
      <c r="E965" s="189">
        <f>IF(ISBLANK('Nomenklatur komplett'!Z965),"-",'Nomenklatur komplett'!Z965)</f>
        <v>1</v>
      </c>
      <c r="F965" s="189">
        <f>IF(ISBLANK('Nomenklatur komplett'!AA965),"-",'Nomenklatur komplett'!AA965)</f>
        <v>5</v>
      </c>
      <c r="G965" s="190">
        <f>IF(ISBLANK('Nomenklatur komplett'!AB965),"-",'Nomenklatur komplett'!AB965)</f>
        <v>90</v>
      </c>
      <c r="H965" s="190">
        <f>IF(ISBLANK('Nomenklatur komplett'!AC965),"-",'Nomenklatur komplett'!AC965)</f>
        <v>0</v>
      </c>
    </row>
    <row r="966" spans="1:8" x14ac:dyDescent="0.2">
      <c r="A966" s="161">
        <f>IF(ISBLANK('Nomenklatur komplett'!V966),"-",'Nomenklatur komplett'!V966)</f>
        <v>66152003</v>
      </c>
      <c r="B966" s="188" t="str">
        <f>IF(ISBLANK('Nomenklatur komplett'!W966),"-",'Nomenklatur komplett'!W966)</f>
        <v>Carrosseriewerkstattleiter/in EF - Fahrzeugbau</v>
      </c>
      <c r="C966" s="189">
        <f>IF(ISBLANK('Nomenklatur komplett'!X966),"-",'Nomenklatur komplett'!X966)</f>
        <v>18</v>
      </c>
      <c r="D966" s="189">
        <f>IF(ISBLANK('Nomenklatur komplett'!Y966),"-",'Nomenklatur komplett'!Y966)</f>
        <v>65</v>
      </c>
      <c r="E966" s="189">
        <f>IF(ISBLANK('Nomenklatur komplett'!Z966),"-",'Nomenklatur komplett'!Z966)</f>
        <v>1</v>
      </c>
      <c r="F966" s="189">
        <f>IF(ISBLANK('Nomenklatur komplett'!AA966),"-",'Nomenklatur komplett'!AA966)</f>
        <v>5</v>
      </c>
      <c r="G966" s="190">
        <f>IF(ISBLANK('Nomenklatur komplett'!AB966),"-",'Nomenklatur komplett'!AB966)</f>
        <v>90</v>
      </c>
      <c r="H966" s="190">
        <f>IF(ISBLANK('Nomenklatur komplett'!AC966),"-",'Nomenklatur komplett'!AC966)</f>
        <v>0</v>
      </c>
    </row>
    <row r="967" spans="1:8" x14ac:dyDescent="0.2">
      <c r="A967" s="161">
        <f>IF(ISBLANK('Nomenklatur komplett'!V967),"-",'Nomenklatur komplett'!V967)</f>
        <v>66151001</v>
      </c>
      <c r="B967" s="188" t="str">
        <f>IF(ISBLANK('Nomenklatur komplett'!W967),"-",'Nomenklatur komplett'!W967)</f>
        <v>Carrosseriewerkstattleiter/in EF - Fahrzeugbau (alt)</v>
      </c>
      <c r="C967" s="189">
        <f>IF(ISBLANK('Nomenklatur komplett'!X967),"-",'Nomenklatur komplett'!X967)</f>
        <v>18</v>
      </c>
      <c r="D967" s="189">
        <f>IF(ISBLANK('Nomenklatur komplett'!Y967),"-",'Nomenklatur komplett'!Y967)</f>
        <v>65</v>
      </c>
      <c r="E967" s="189">
        <f>IF(ISBLANK('Nomenklatur komplett'!Z967),"-",'Nomenklatur komplett'!Z967)</f>
        <v>1</v>
      </c>
      <c r="F967" s="189">
        <f>IF(ISBLANK('Nomenklatur komplett'!AA967),"-",'Nomenklatur komplett'!AA967)</f>
        <v>5</v>
      </c>
      <c r="G967" s="190">
        <f>IF(ISBLANK('Nomenklatur komplett'!AB967),"-",'Nomenklatur komplett'!AB967)</f>
        <v>90</v>
      </c>
      <c r="H967" s="190">
        <f>IF(ISBLANK('Nomenklatur komplett'!AC967),"-",'Nomenklatur komplett'!AC967)</f>
        <v>0</v>
      </c>
    </row>
    <row r="968" spans="1:8" x14ac:dyDescent="0.2">
      <c r="A968" s="161">
        <f>IF(ISBLANK('Nomenklatur komplett'!V968),"-",'Nomenklatur komplett'!V968)</f>
        <v>66152002</v>
      </c>
      <c r="B968" s="188" t="str">
        <f>IF(ISBLANK('Nomenklatur komplett'!W968),"-",'Nomenklatur komplett'!W968)</f>
        <v>Carrosseriewerkstattleiter/in EF - Lackiererei</v>
      </c>
      <c r="C968" s="189">
        <f>IF(ISBLANK('Nomenklatur komplett'!X968),"-",'Nomenklatur komplett'!X968)</f>
        <v>18</v>
      </c>
      <c r="D968" s="189">
        <f>IF(ISBLANK('Nomenklatur komplett'!Y968),"-",'Nomenklatur komplett'!Y968)</f>
        <v>65</v>
      </c>
      <c r="E968" s="189">
        <f>IF(ISBLANK('Nomenklatur komplett'!Z968),"-",'Nomenklatur komplett'!Z968)</f>
        <v>1</v>
      </c>
      <c r="F968" s="189">
        <f>IF(ISBLANK('Nomenklatur komplett'!AA968),"-",'Nomenklatur komplett'!AA968)</f>
        <v>5</v>
      </c>
      <c r="G968" s="190">
        <f>IF(ISBLANK('Nomenklatur komplett'!AB968),"-",'Nomenklatur komplett'!AB968)</f>
        <v>90</v>
      </c>
      <c r="H968" s="190">
        <f>IF(ISBLANK('Nomenklatur komplett'!AC968),"-",'Nomenklatur komplett'!AC968)</f>
        <v>0</v>
      </c>
    </row>
    <row r="969" spans="1:8" x14ac:dyDescent="0.2">
      <c r="A969" s="161">
        <f>IF(ISBLANK('Nomenklatur komplett'!V969),"-",'Nomenklatur komplett'!V969)</f>
        <v>66151002</v>
      </c>
      <c r="B969" s="188" t="str">
        <f>IF(ISBLANK('Nomenklatur komplett'!W969),"-",'Nomenklatur komplett'!W969)</f>
        <v>Carrosseriewerkstattleiter/in EF - Lackiererei (alt)</v>
      </c>
      <c r="C969" s="189">
        <f>IF(ISBLANK('Nomenklatur komplett'!X969),"-",'Nomenklatur komplett'!X969)</f>
        <v>18</v>
      </c>
      <c r="D969" s="189">
        <f>IF(ISBLANK('Nomenklatur komplett'!Y969),"-",'Nomenklatur komplett'!Y969)</f>
        <v>65</v>
      </c>
      <c r="E969" s="189">
        <f>IF(ISBLANK('Nomenklatur komplett'!Z969),"-",'Nomenklatur komplett'!Z969)</f>
        <v>1</v>
      </c>
      <c r="F969" s="189">
        <f>IF(ISBLANK('Nomenklatur komplett'!AA969),"-",'Nomenklatur komplett'!AA969)</f>
        <v>5</v>
      </c>
      <c r="G969" s="190">
        <f>IF(ISBLANK('Nomenklatur komplett'!AB969),"-",'Nomenklatur komplett'!AB969)</f>
        <v>90</v>
      </c>
      <c r="H969" s="190">
        <f>IF(ISBLANK('Nomenklatur komplett'!AC969),"-",'Nomenklatur komplett'!AC969)</f>
        <v>0</v>
      </c>
    </row>
    <row r="970" spans="1:8" x14ac:dyDescent="0.2">
      <c r="A970" s="161">
        <f>IF(ISBLANK('Nomenklatur komplett'!V970),"-",'Nomenklatur komplett'!V970)</f>
        <v>66152000</v>
      </c>
      <c r="B970" s="188" t="str">
        <f>IF(ISBLANK('Nomenklatur komplett'!W970),"-",'Nomenklatur komplett'!W970)</f>
        <v>Carrosseriewerkstattleiter/in EF - Ohne nähere Angaben</v>
      </c>
      <c r="C970" s="189">
        <f>IF(ISBLANK('Nomenklatur komplett'!X970),"-",'Nomenklatur komplett'!X970)</f>
        <v>18</v>
      </c>
      <c r="D970" s="189">
        <f>IF(ISBLANK('Nomenklatur komplett'!Y970),"-",'Nomenklatur komplett'!Y970)</f>
        <v>65</v>
      </c>
      <c r="E970" s="189">
        <f>IF(ISBLANK('Nomenklatur komplett'!Z970),"-",'Nomenklatur komplett'!Z970)</f>
        <v>1</v>
      </c>
      <c r="F970" s="189">
        <f>IF(ISBLANK('Nomenklatur komplett'!AA970),"-",'Nomenklatur komplett'!AA970)</f>
        <v>5</v>
      </c>
      <c r="G970" s="190">
        <f>IF(ISBLANK('Nomenklatur komplett'!AB970),"-",'Nomenklatur komplett'!AB970)</f>
        <v>90</v>
      </c>
      <c r="H970" s="190">
        <f>IF(ISBLANK('Nomenklatur komplett'!AC970),"-",'Nomenklatur komplett'!AC970)</f>
        <v>0</v>
      </c>
    </row>
    <row r="971" spans="1:8" x14ac:dyDescent="0.2">
      <c r="A971" s="161">
        <f>IF(ISBLANK('Nomenklatur komplett'!V971),"-",'Nomenklatur komplett'!V971)</f>
        <v>66152001</v>
      </c>
      <c r="B971" s="188" t="str">
        <f>IF(ISBLANK('Nomenklatur komplett'!W971),"-",'Nomenklatur komplett'!W971)</f>
        <v>Carrosseriewerkstattleiter/in EF - Spenglerei</v>
      </c>
      <c r="C971" s="189">
        <f>IF(ISBLANK('Nomenklatur komplett'!X971),"-",'Nomenklatur komplett'!X971)</f>
        <v>18</v>
      </c>
      <c r="D971" s="189">
        <f>IF(ISBLANK('Nomenklatur komplett'!Y971),"-",'Nomenklatur komplett'!Y971)</f>
        <v>65</v>
      </c>
      <c r="E971" s="189">
        <f>IF(ISBLANK('Nomenklatur komplett'!Z971),"-",'Nomenklatur komplett'!Z971)</f>
        <v>1</v>
      </c>
      <c r="F971" s="189">
        <f>IF(ISBLANK('Nomenklatur komplett'!AA971),"-",'Nomenklatur komplett'!AA971)</f>
        <v>5</v>
      </c>
      <c r="G971" s="190">
        <f>IF(ISBLANK('Nomenklatur komplett'!AB971),"-",'Nomenklatur komplett'!AB971)</f>
        <v>90</v>
      </c>
      <c r="H971" s="190">
        <f>IF(ISBLANK('Nomenklatur komplett'!AC971),"-",'Nomenklatur komplett'!AC971)</f>
        <v>0</v>
      </c>
    </row>
    <row r="972" spans="1:8" x14ac:dyDescent="0.2">
      <c r="A972" s="161">
        <f>IF(ISBLANK('Nomenklatur komplett'!V972),"-",'Nomenklatur komplett'!V972)</f>
        <v>75535000</v>
      </c>
      <c r="B972" s="188" t="str">
        <f>IF(ISBLANK('Nomenklatur komplett'!W972),"-",'Nomenklatur komplett'!W972)</f>
        <v>Case Management in Gesundheitswesen NDS (Tertiär - nicht reglementiert)</v>
      </c>
      <c r="C972" s="189">
        <f>IF(ISBLANK('Nomenklatur komplett'!X972),"-",'Nomenklatur komplett'!X972)</f>
        <v>18</v>
      </c>
      <c r="D972" s="189">
        <f>IF(ISBLANK('Nomenklatur komplett'!Y972),"-",'Nomenklatur komplett'!Y972)</f>
        <v>65</v>
      </c>
      <c r="E972" s="189">
        <f>IF(ISBLANK('Nomenklatur komplett'!Z972),"-",'Nomenklatur komplett'!Z972)</f>
        <v>1</v>
      </c>
      <c r="F972" s="189">
        <f>IF(ISBLANK('Nomenklatur komplett'!AA972),"-",'Nomenklatur komplett'!AA972)</f>
        <v>5</v>
      </c>
      <c r="G972" s="190">
        <f>IF(ISBLANK('Nomenklatur komplett'!AB972),"-",'Nomenklatur komplett'!AB972)</f>
        <v>90</v>
      </c>
      <c r="H972" s="190">
        <f>IF(ISBLANK('Nomenklatur komplett'!AC972),"-",'Nomenklatur komplett'!AC972)</f>
        <v>0</v>
      </c>
    </row>
    <row r="973" spans="1:8" x14ac:dyDescent="0.2">
      <c r="A973" s="161">
        <f>IF(ISBLANK('Nomenklatur komplett'!V973),"-",'Nomenklatur komplett'!V973)</f>
        <v>80260000</v>
      </c>
      <c r="B973" s="188" t="str">
        <f>IF(ISBLANK('Nomenklatur komplett'!W973),"-",'Nomenklatur komplett'!W973)</f>
        <v>Chef de Réception EF</v>
      </c>
      <c r="C973" s="189">
        <f>IF(ISBLANK('Nomenklatur komplett'!X973),"-",'Nomenklatur komplett'!X973)</f>
        <v>18</v>
      </c>
      <c r="D973" s="189">
        <f>IF(ISBLANK('Nomenklatur komplett'!Y973),"-",'Nomenklatur komplett'!Y973)</f>
        <v>65</v>
      </c>
      <c r="E973" s="189">
        <f>IF(ISBLANK('Nomenklatur komplett'!Z973),"-",'Nomenklatur komplett'!Z973)</f>
        <v>1</v>
      </c>
      <c r="F973" s="189">
        <f>IF(ISBLANK('Nomenklatur komplett'!AA973),"-",'Nomenklatur komplett'!AA973)</f>
        <v>5</v>
      </c>
      <c r="G973" s="190">
        <f>IF(ISBLANK('Nomenklatur komplett'!AB973),"-",'Nomenklatur komplett'!AB973)</f>
        <v>90</v>
      </c>
      <c r="H973" s="190">
        <f>IF(ISBLANK('Nomenklatur komplett'!AC973),"-",'Nomenklatur komplett'!AC973)</f>
        <v>0</v>
      </c>
    </row>
    <row r="974" spans="1:8" x14ac:dyDescent="0.2">
      <c r="A974" s="161">
        <f>IF(ISBLANK('Nomenklatur komplett'!V974),"-",'Nomenklatur komplett'!V974)</f>
        <v>70161000</v>
      </c>
      <c r="B974" s="188" t="str">
        <f>IF(ISBLANK('Nomenklatur komplett'!W974),"-",'Nomenklatur komplett'!W974)</f>
        <v>Chef de chantier peintre (tertiaire - non réglementé)</v>
      </c>
      <c r="C974" s="189">
        <f>IF(ISBLANK('Nomenklatur komplett'!X974),"-",'Nomenklatur komplett'!X974)</f>
        <v>18</v>
      </c>
      <c r="D974" s="189">
        <f>IF(ISBLANK('Nomenklatur komplett'!Y974),"-",'Nomenklatur komplett'!Y974)</f>
        <v>65</v>
      </c>
      <c r="E974" s="189">
        <f>IF(ISBLANK('Nomenklatur komplett'!Z974),"-",'Nomenklatur komplett'!Z974)</f>
        <v>1</v>
      </c>
      <c r="F974" s="189">
        <f>IF(ISBLANK('Nomenklatur komplett'!AA974),"-",'Nomenklatur komplett'!AA974)</f>
        <v>5</v>
      </c>
      <c r="G974" s="190">
        <f>IF(ISBLANK('Nomenklatur komplett'!AB974),"-",'Nomenklatur komplett'!AB974)</f>
        <v>0</v>
      </c>
      <c r="H974" s="190">
        <f>IF(ISBLANK('Nomenklatur komplett'!AC974),"-",'Nomenklatur komplett'!AC974)</f>
        <v>0</v>
      </c>
    </row>
    <row r="975" spans="1:8" x14ac:dyDescent="0.2">
      <c r="A975" s="161">
        <f>IF(ISBLANK('Nomenklatur komplett'!V975),"-",'Nomenklatur komplett'!V975)</f>
        <v>66776000</v>
      </c>
      <c r="B975" s="188" t="str">
        <f>IF(ISBLANK('Nomenklatur komplett'!W975),"-",'Nomenklatur komplett'!W975)</f>
        <v>Chef de chantier électricien (tertiaire - non réglementé)</v>
      </c>
      <c r="C975" s="189">
        <f>IF(ISBLANK('Nomenklatur komplett'!X975),"-",'Nomenklatur komplett'!X975)</f>
        <v>17</v>
      </c>
      <c r="D975" s="189">
        <f>IF(ISBLANK('Nomenklatur komplett'!Y975),"-",'Nomenklatur komplett'!Y975)</f>
        <v>65</v>
      </c>
      <c r="E975" s="189">
        <f>IF(ISBLANK('Nomenklatur komplett'!Z975),"-",'Nomenklatur komplett'!Z975)</f>
        <v>1</v>
      </c>
      <c r="F975" s="189">
        <f>IF(ISBLANK('Nomenklatur komplett'!AA975),"-",'Nomenklatur komplett'!AA975)</f>
        <v>2</v>
      </c>
      <c r="G975" s="190">
        <f>IF(ISBLANK('Nomenklatur komplett'!AB975),"-",'Nomenklatur komplett'!AB975)</f>
        <v>0</v>
      </c>
      <c r="H975" s="190">
        <f>IF(ISBLANK('Nomenklatur komplett'!AC975),"-",'Nomenklatur komplett'!AC975)</f>
        <v>0</v>
      </c>
    </row>
    <row r="976" spans="1:8" x14ac:dyDescent="0.2">
      <c r="A976" s="161">
        <f>IF(ISBLANK('Nomenklatur komplett'!V976),"-",'Nomenklatur komplett'!V976)</f>
        <v>75156003</v>
      </c>
      <c r="B976" s="188" t="str">
        <f>IF(ISBLANK('Nomenklatur komplett'!W976),"-",'Nomenklatur komplett'!W976)</f>
        <v>Chef/in Bäcker-Konditor-Confiseur EF - Bäckerei</v>
      </c>
      <c r="C976" s="189">
        <f>IF(ISBLANK('Nomenklatur komplett'!X976),"-",'Nomenklatur komplett'!X976)</f>
        <v>18</v>
      </c>
      <c r="D976" s="189">
        <f>IF(ISBLANK('Nomenklatur komplett'!Y976),"-",'Nomenklatur komplett'!Y976)</f>
        <v>65</v>
      </c>
      <c r="E976" s="189">
        <f>IF(ISBLANK('Nomenklatur komplett'!Z976),"-",'Nomenklatur komplett'!Z976)</f>
        <v>1</v>
      </c>
      <c r="F976" s="189">
        <f>IF(ISBLANK('Nomenklatur komplett'!AA976),"-",'Nomenklatur komplett'!AA976)</f>
        <v>5</v>
      </c>
      <c r="G976" s="190">
        <f>IF(ISBLANK('Nomenklatur komplett'!AB976),"-",'Nomenklatur komplett'!AB976)</f>
        <v>90</v>
      </c>
      <c r="H976" s="190">
        <f>IF(ISBLANK('Nomenklatur komplett'!AC976),"-",'Nomenklatur komplett'!AC976)</f>
        <v>0</v>
      </c>
    </row>
    <row r="977" spans="1:8" x14ac:dyDescent="0.2">
      <c r="A977" s="161">
        <f>IF(ISBLANK('Nomenklatur komplett'!V977),"-",'Nomenklatur komplett'!V977)</f>
        <v>75156001</v>
      </c>
      <c r="B977" s="188" t="str">
        <f>IF(ISBLANK('Nomenklatur komplett'!W977),"-",'Nomenklatur komplett'!W977)</f>
        <v>Chef/in Bäcker-Konditor-Confiseur EF - Bäckerei-Konditorei</v>
      </c>
      <c r="C977" s="189">
        <f>IF(ISBLANK('Nomenklatur komplett'!X977),"-",'Nomenklatur komplett'!X977)</f>
        <v>18</v>
      </c>
      <c r="D977" s="189">
        <f>IF(ISBLANK('Nomenklatur komplett'!Y977),"-",'Nomenklatur komplett'!Y977)</f>
        <v>65</v>
      </c>
      <c r="E977" s="189">
        <f>IF(ISBLANK('Nomenklatur komplett'!Z977),"-",'Nomenklatur komplett'!Z977)</f>
        <v>1</v>
      </c>
      <c r="F977" s="189">
        <f>IF(ISBLANK('Nomenklatur komplett'!AA977),"-",'Nomenklatur komplett'!AA977)</f>
        <v>5</v>
      </c>
      <c r="G977" s="190">
        <f>IF(ISBLANK('Nomenklatur komplett'!AB977),"-",'Nomenklatur komplett'!AB977)</f>
        <v>90</v>
      </c>
      <c r="H977" s="190">
        <f>IF(ISBLANK('Nomenklatur komplett'!AC977),"-",'Nomenklatur komplett'!AC977)</f>
        <v>0</v>
      </c>
    </row>
    <row r="978" spans="1:8" x14ac:dyDescent="0.2">
      <c r="A978" s="161">
        <f>IF(ISBLANK('Nomenklatur komplett'!V978),"-",'Nomenklatur komplett'!V978)</f>
        <v>75156002</v>
      </c>
      <c r="B978" s="188" t="str">
        <f>IF(ISBLANK('Nomenklatur komplett'!W978),"-",'Nomenklatur komplett'!W978)</f>
        <v>Chef/in Bäcker-Konditor-Confiseur EF - Konditorei-Confiserie</v>
      </c>
      <c r="C978" s="189">
        <f>IF(ISBLANK('Nomenklatur komplett'!X978),"-",'Nomenklatur komplett'!X978)</f>
        <v>18</v>
      </c>
      <c r="D978" s="189">
        <f>IF(ISBLANK('Nomenklatur komplett'!Y978),"-",'Nomenklatur komplett'!Y978)</f>
        <v>65</v>
      </c>
      <c r="E978" s="189">
        <f>IF(ISBLANK('Nomenklatur komplett'!Z978),"-",'Nomenklatur komplett'!Z978)</f>
        <v>1</v>
      </c>
      <c r="F978" s="189">
        <f>IF(ISBLANK('Nomenklatur komplett'!AA978),"-",'Nomenklatur komplett'!AA978)</f>
        <v>5</v>
      </c>
      <c r="G978" s="190">
        <f>IF(ISBLANK('Nomenklatur komplett'!AB978),"-",'Nomenklatur komplett'!AB978)</f>
        <v>90</v>
      </c>
      <c r="H978" s="190">
        <f>IF(ISBLANK('Nomenklatur komplett'!AC978),"-",'Nomenklatur komplett'!AC978)</f>
        <v>0</v>
      </c>
    </row>
    <row r="979" spans="1:8" x14ac:dyDescent="0.2">
      <c r="A979" s="161">
        <f>IF(ISBLANK('Nomenklatur komplett'!V979),"-",'Nomenklatur komplett'!V979)</f>
        <v>59060000</v>
      </c>
      <c r="B979" s="188" t="str">
        <f>IF(ISBLANK('Nomenklatur komplett'!W979),"-",'Nomenklatur komplett'!W979)</f>
        <v>Chef/in Bäcker/in-Konditor/in EF</v>
      </c>
      <c r="C979" s="189">
        <f>IF(ISBLANK('Nomenklatur komplett'!X979),"-",'Nomenklatur komplett'!X979)</f>
        <v>18</v>
      </c>
      <c r="D979" s="189">
        <f>IF(ISBLANK('Nomenklatur komplett'!Y979),"-",'Nomenklatur komplett'!Y979)</f>
        <v>65</v>
      </c>
      <c r="E979" s="189">
        <f>IF(ISBLANK('Nomenklatur komplett'!Z979),"-",'Nomenklatur komplett'!Z979)</f>
        <v>1</v>
      </c>
      <c r="F979" s="189">
        <f>IF(ISBLANK('Nomenklatur komplett'!AA979),"-",'Nomenklatur komplett'!AA979)</f>
        <v>5</v>
      </c>
      <c r="G979" s="190">
        <f>IF(ISBLANK('Nomenklatur komplett'!AB979),"-",'Nomenklatur komplett'!AB979)</f>
        <v>90</v>
      </c>
      <c r="H979" s="190">
        <f>IF(ISBLANK('Nomenklatur komplett'!AC979),"-",'Nomenklatur komplett'!AC979)</f>
        <v>0</v>
      </c>
    </row>
    <row r="980" spans="1:8" x14ac:dyDescent="0.2">
      <c r="A980" s="161">
        <f>IF(ISBLANK('Nomenklatur komplett'!V980),"-",'Nomenklatur komplett'!V980)</f>
        <v>59070000</v>
      </c>
      <c r="B980" s="188" t="str">
        <f>IF(ISBLANK('Nomenklatur komplett'!W980),"-",'Nomenklatur komplett'!W980)</f>
        <v>Chef/in Konditor/in-Confiseur/in EF</v>
      </c>
      <c r="C980" s="189">
        <f>IF(ISBLANK('Nomenklatur komplett'!X980),"-",'Nomenklatur komplett'!X980)</f>
        <v>18</v>
      </c>
      <c r="D980" s="189">
        <f>IF(ISBLANK('Nomenklatur komplett'!Y980),"-",'Nomenklatur komplett'!Y980)</f>
        <v>65</v>
      </c>
      <c r="E980" s="189">
        <f>IF(ISBLANK('Nomenklatur komplett'!Z980),"-",'Nomenklatur komplett'!Z980)</f>
        <v>1</v>
      </c>
      <c r="F980" s="189">
        <f>IF(ISBLANK('Nomenklatur komplett'!AA980),"-",'Nomenklatur komplett'!AA980)</f>
        <v>5</v>
      </c>
      <c r="G980" s="190">
        <f>IF(ISBLANK('Nomenklatur komplett'!AB980),"-",'Nomenklatur komplett'!AB980)</f>
        <v>90</v>
      </c>
      <c r="H980" s="190">
        <f>IF(ISBLANK('Nomenklatur komplett'!AC980),"-",'Nomenklatur komplett'!AC980)</f>
        <v>0</v>
      </c>
    </row>
    <row r="981" spans="1:8" x14ac:dyDescent="0.2">
      <c r="A981" s="161">
        <f>IF(ISBLANK('Nomenklatur komplett'!V981),"-",'Nomenklatur komplett'!V981)</f>
        <v>69180000</v>
      </c>
      <c r="B981" s="188" t="str">
        <f>IF(ISBLANK('Nomenklatur komplett'!W981),"-",'Nomenklatur komplett'!W981)</f>
        <v>Chefbodenleger/in EF</v>
      </c>
      <c r="C981" s="189">
        <f>IF(ISBLANK('Nomenklatur komplett'!X981),"-",'Nomenklatur komplett'!X981)</f>
        <v>18</v>
      </c>
      <c r="D981" s="189">
        <f>IF(ISBLANK('Nomenklatur komplett'!Y981),"-",'Nomenklatur komplett'!Y981)</f>
        <v>65</v>
      </c>
      <c r="E981" s="189">
        <f>IF(ISBLANK('Nomenklatur komplett'!Z981),"-",'Nomenklatur komplett'!Z981)</f>
        <v>1</v>
      </c>
      <c r="F981" s="189">
        <f>IF(ISBLANK('Nomenklatur komplett'!AA981),"-",'Nomenklatur komplett'!AA981)</f>
        <v>5</v>
      </c>
      <c r="G981" s="190">
        <f>IF(ISBLANK('Nomenklatur komplett'!AB981),"-",'Nomenklatur komplett'!AB981)</f>
        <v>90</v>
      </c>
      <c r="H981" s="190">
        <f>IF(ISBLANK('Nomenklatur komplett'!AC981),"-",'Nomenklatur komplett'!AC981)</f>
        <v>0</v>
      </c>
    </row>
    <row r="982" spans="1:8" x14ac:dyDescent="0.2">
      <c r="A982" s="161">
        <f>IF(ISBLANK('Nomenklatur komplett'!V982),"-",'Nomenklatur komplett'!V982)</f>
        <v>80560000</v>
      </c>
      <c r="B982" s="188" t="str">
        <f>IF(ISBLANK('Nomenklatur komplett'!W982),"-",'Nomenklatur komplett'!W982)</f>
        <v>Chefkoch/Chefköchin EF</v>
      </c>
      <c r="C982" s="189">
        <f>IF(ISBLANK('Nomenklatur komplett'!X982),"-",'Nomenklatur komplett'!X982)</f>
        <v>18</v>
      </c>
      <c r="D982" s="189">
        <f>IF(ISBLANK('Nomenklatur komplett'!Y982),"-",'Nomenklatur komplett'!Y982)</f>
        <v>65</v>
      </c>
      <c r="E982" s="189">
        <f>IF(ISBLANK('Nomenklatur komplett'!Z982),"-",'Nomenklatur komplett'!Z982)</f>
        <v>1</v>
      </c>
      <c r="F982" s="189">
        <f>IF(ISBLANK('Nomenklatur komplett'!AA982),"-",'Nomenklatur komplett'!AA982)</f>
        <v>5</v>
      </c>
      <c r="G982" s="190">
        <f>IF(ISBLANK('Nomenklatur komplett'!AB982),"-",'Nomenklatur komplett'!AB982)</f>
        <v>90</v>
      </c>
      <c r="H982" s="190">
        <f>IF(ISBLANK('Nomenklatur komplett'!AC982),"-",'Nomenklatur komplett'!AC982)</f>
        <v>0</v>
      </c>
    </row>
    <row r="983" spans="1:8" x14ac:dyDescent="0.2">
      <c r="A983" s="161">
        <f>IF(ISBLANK('Nomenklatur komplett'!V983),"-",'Nomenklatur komplett'!V983)</f>
        <v>66480000</v>
      </c>
      <c r="B983" s="188" t="str">
        <f>IF(ISBLANK('Nomenklatur komplett'!W983),"-",'Nomenklatur komplett'!W983)</f>
        <v>Chefmonteur/in Heizung EF</v>
      </c>
      <c r="C983" s="189">
        <f>IF(ISBLANK('Nomenklatur komplett'!X983),"-",'Nomenklatur komplett'!X983)</f>
        <v>18</v>
      </c>
      <c r="D983" s="189">
        <f>IF(ISBLANK('Nomenklatur komplett'!Y983),"-",'Nomenklatur komplett'!Y983)</f>
        <v>65</v>
      </c>
      <c r="E983" s="189">
        <f>IF(ISBLANK('Nomenklatur komplett'!Z983),"-",'Nomenklatur komplett'!Z983)</f>
        <v>1</v>
      </c>
      <c r="F983" s="189">
        <f>IF(ISBLANK('Nomenklatur komplett'!AA983),"-",'Nomenklatur komplett'!AA983)</f>
        <v>5</v>
      </c>
      <c r="G983" s="190">
        <f>IF(ISBLANK('Nomenklatur komplett'!AB983),"-",'Nomenklatur komplett'!AB983)</f>
        <v>90</v>
      </c>
      <c r="H983" s="190">
        <f>IF(ISBLANK('Nomenklatur komplett'!AC983),"-",'Nomenklatur komplett'!AC983)</f>
        <v>0</v>
      </c>
    </row>
    <row r="984" spans="1:8" x14ac:dyDescent="0.2">
      <c r="A984" s="161">
        <f>IF(ISBLANK('Nomenklatur komplett'!V984),"-",'Nomenklatur komplett'!V984)</f>
        <v>66490000</v>
      </c>
      <c r="B984" s="188" t="str">
        <f>IF(ISBLANK('Nomenklatur komplett'!W984),"-",'Nomenklatur komplett'!W984)</f>
        <v>Chefmonteur/in Kälte EF</v>
      </c>
      <c r="C984" s="189">
        <f>IF(ISBLANK('Nomenklatur komplett'!X984),"-",'Nomenklatur komplett'!X984)</f>
        <v>18</v>
      </c>
      <c r="D984" s="189">
        <f>IF(ISBLANK('Nomenklatur komplett'!Y984),"-",'Nomenklatur komplett'!Y984)</f>
        <v>65</v>
      </c>
      <c r="E984" s="189">
        <f>IF(ISBLANK('Nomenklatur komplett'!Z984),"-",'Nomenklatur komplett'!Z984)</f>
        <v>1</v>
      </c>
      <c r="F984" s="189">
        <f>IF(ISBLANK('Nomenklatur komplett'!AA984),"-",'Nomenklatur komplett'!AA984)</f>
        <v>5</v>
      </c>
      <c r="G984" s="190">
        <f>IF(ISBLANK('Nomenklatur komplett'!AB984),"-",'Nomenklatur komplett'!AB984)</f>
        <v>90</v>
      </c>
      <c r="H984" s="190">
        <f>IF(ISBLANK('Nomenklatur komplett'!AC984),"-",'Nomenklatur komplett'!AC984)</f>
        <v>0</v>
      </c>
    </row>
    <row r="985" spans="1:8" x14ac:dyDescent="0.2">
      <c r="A985" s="161">
        <f>IF(ISBLANK('Nomenklatur komplett'!V985),"-",'Nomenklatur komplett'!V985)</f>
        <v>66815000</v>
      </c>
      <c r="B985" s="188" t="str">
        <f>IF(ISBLANK('Nomenklatur komplett'!W985),"-",'Nomenklatur komplett'!W985)</f>
        <v>Chefmonteur/in Lüftung EF</v>
      </c>
      <c r="C985" s="189">
        <f>IF(ISBLANK('Nomenklatur komplett'!X985),"-",'Nomenklatur komplett'!X985)</f>
        <v>18</v>
      </c>
      <c r="D985" s="189">
        <f>IF(ISBLANK('Nomenklatur komplett'!Y985),"-",'Nomenklatur komplett'!Y985)</f>
        <v>65</v>
      </c>
      <c r="E985" s="189">
        <f>IF(ISBLANK('Nomenklatur komplett'!Z985),"-",'Nomenklatur komplett'!Z985)</f>
        <v>1</v>
      </c>
      <c r="F985" s="189">
        <f>IF(ISBLANK('Nomenklatur komplett'!AA985),"-",'Nomenklatur komplett'!AA985)</f>
        <v>5</v>
      </c>
      <c r="G985" s="190">
        <f>IF(ISBLANK('Nomenklatur komplett'!AB985),"-",'Nomenklatur komplett'!AB985)</f>
        <v>90</v>
      </c>
      <c r="H985" s="190">
        <f>IF(ISBLANK('Nomenklatur komplett'!AC985),"-",'Nomenklatur komplett'!AC985)</f>
        <v>0</v>
      </c>
    </row>
    <row r="986" spans="1:8" x14ac:dyDescent="0.2">
      <c r="A986" s="161">
        <f>IF(ISBLANK('Nomenklatur komplett'!V986),"-",'Nomenklatur komplett'!V986)</f>
        <v>66755000</v>
      </c>
      <c r="B986" s="188" t="str">
        <f>IF(ISBLANK('Nomenklatur komplett'!W986),"-",'Nomenklatur komplett'!W986)</f>
        <v>Chefmonteur/in Sanitär EF</v>
      </c>
      <c r="C986" s="189">
        <f>IF(ISBLANK('Nomenklatur komplett'!X986),"-",'Nomenklatur komplett'!X986)</f>
        <v>18</v>
      </c>
      <c r="D986" s="189">
        <f>IF(ISBLANK('Nomenklatur komplett'!Y986),"-",'Nomenklatur komplett'!Y986)</f>
        <v>65</v>
      </c>
      <c r="E986" s="189">
        <f>IF(ISBLANK('Nomenklatur komplett'!Z986),"-",'Nomenklatur komplett'!Z986)</f>
        <v>1</v>
      </c>
      <c r="F986" s="189">
        <f>IF(ISBLANK('Nomenklatur komplett'!AA986),"-",'Nomenklatur komplett'!AA986)</f>
        <v>5</v>
      </c>
      <c r="G986" s="190">
        <f>IF(ISBLANK('Nomenklatur komplett'!AB986),"-",'Nomenklatur komplett'!AB986)</f>
        <v>90</v>
      </c>
      <c r="H986" s="190">
        <f>IF(ISBLANK('Nomenklatur komplett'!AC986),"-",'Nomenklatur komplett'!AC986)</f>
        <v>0</v>
      </c>
    </row>
    <row r="987" spans="1:8" x14ac:dyDescent="0.2">
      <c r="A987" s="161">
        <f>IF(ISBLANK('Nomenklatur komplett'!V987),"-",'Nomenklatur komplett'!V987)</f>
        <v>69190000</v>
      </c>
      <c r="B987" s="188" t="str">
        <f>IF(ISBLANK('Nomenklatur komplett'!W987),"-",'Nomenklatur komplett'!W987)</f>
        <v>Chefmonteur/in im Gerüstebau EF</v>
      </c>
      <c r="C987" s="189">
        <f>IF(ISBLANK('Nomenklatur komplett'!X987),"-",'Nomenklatur komplett'!X987)</f>
        <v>18</v>
      </c>
      <c r="D987" s="189">
        <f>IF(ISBLANK('Nomenklatur komplett'!Y987),"-",'Nomenklatur komplett'!Y987)</f>
        <v>65</v>
      </c>
      <c r="E987" s="189">
        <f>IF(ISBLANK('Nomenklatur komplett'!Z987),"-",'Nomenklatur komplett'!Z987)</f>
        <v>1</v>
      </c>
      <c r="F987" s="189">
        <f>IF(ISBLANK('Nomenklatur komplett'!AA987),"-",'Nomenklatur komplett'!AA987)</f>
        <v>5</v>
      </c>
      <c r="G987" s="190">
        <f>IF(ISBLANK('Nomenklatur komplett'!AB987),"-",'Nomenklatur komplett'!AB987)</f>
        <v>90</v>
      </c>
      <c r="H987" s="190">
        <f>IF(ISBLANK('Nomenklatur komplett'!AC987),"-",'Nomenklatur komplett'!AC987)</f>
        <v>0</v>
      </c>
    </row>
    <row r="988" spans="1:8" x14ac:dyDescent="0.2">
      <c r="A988" s="161">
        <f>IF(ISBLANK('Nomenklatur komplett'!V988),"-",'Nomenklatur komplett'!V988)</f>
        <v>71320000</v>
      </c>
      <c r="B988" s="188" t="str">
        <f>IF(ISBLANK('Nomenklatur komplett'!W988),"-",'Nomenklatur komplett'!W988)</f>
        <v>Chemietechnologe/-technologin, dipl.</v>
      </c>
      <c r="C988" s="189">
        <f>IF(ISBLANK('Nomenklatur komplett'!X988),"-",'Nomenklatur komplett'!X988)</f>
        <v>18</v>
      </c>
      <c r="D988" s="189">
        <f>IF(ISBLANK('Nomenklatur komplett'!Y988),"-",'Nomenklatur komplett'!Y988)</f>
        <v>65</v>
      </c>
      <c r="E988" s="189">
        <f>IF(ISBLANK('Nomenklatur komplett'!Z988),"-",'Nomenklatur komplett'!Z988)</f>
        <v>1</v>
      </c>
      <c r="F988" s="189">
        <f>IF(ISBLANK('Nomenklatur komplett'!AA988),"-",'Nomenklatur komplett'!AA988)</f>
        <v>5</v>
      </c>
      <c r="G988" s="190">
        <f>IF(ISBLANK('Nomenklatur komplett'!AB988),"-",'Nomenklatur komplett'!AB988)</f>
        <v>90</v>
      </c>
      <c r="H988" s="190">
        <f>IF(ISBLANK('Nomenklatur komplett'!AC988),"-",'Nomenklatur komplett'!AC988)</f>
        <v>0</v>
      </c>
    </row>
    <row r="989" spans="1:8" x14ac:dyDescent="0.2">
      <c r="A989" s="161">
        <f>IF(ISBLANK('Nomenklatur komplett'!V989),"-",'Nomenklatur komplett'!V989)</f>
        <v>81050000</v>
      </c>
      <c r="B989" s="188" t="str">
        <f>IF(ISBLANK('Nomenklatur komplett'!W989),"-",'Nomenklatur komplett'!W989)</f>
        <v>Chemisch-Reiniger/in, dipl.</v>
      </c>
      <c r="C989" s="189">
        <f>IF(ISBLANK('Nomenklatur komplett'!X989),"-",'Nomenklatur komplett'!X989)</f>
        <v>18</v>
      </c>
      <c r="D989" s="189">
        <f>IF(ISBLANK('Nomenklatur komplett'!Y989),"-",'Nomenklatur komplett'!Y989)</f>
        <v>65</v>
      </c>
      <c r="E989" s="189">
        <f>IF(ISBLANK('Nomenklatur komplett'!Z989),"-",'Nomenklatur komplett'!Z989)</f>
        <v>1</v>
      </c>
      <c r="F989" s="189">
        <f>IF(ISBLANK('Nomenklatur komplett'!AA989),"-",'Nomenklatur komplett'!AA989)</f>
        <v>5</v>
      </c>
      <c r="G989" s="190">
        <f>IF(ISBLANK('Nomenklatur komplett'!AB989),"-",'Nomenklatur komplett'!AB989)</f>
        <v>90</v>
      </c>
      <c r="H989" s="190">
        <f>IF(ISBLANK('Nomenklatur komplett'!AC989),"-",'Nomenklatur komplett'!AC989)</f>
        <v>0</v>
      </c>
    </row>
    <row r="990" spans="1:8" x14ac:dyDescent="0.2">
      <c r="A990" s="161">
        <f>IF(ISBLANK('Nomenklatur komplett'!V990),"-",'Nomenklatur komplett'!V990)</f>
        <v>82060001</v>
      </c>
      <c r="B990" s="188" t="str">
        <f>IF(ISBLANK('Nomenklatur komplett'!W990),"-",'Nomenklatur komplett'!W990)</f>
        <v>Coiffeur/-euse EF - Damen</v>
      </c>
      <c r="C990" s="189">
        <f>IF(ISBLANK('Nomenklatur komplett'!X990),"-",'Nomenklatur komplett'!X990)</f>
        <v>18</v>
      </c>
      <c r="D990" s="189">
        <f>IF(ISBLANK('Nomenklatur komplett'!Y990),"-",'Nomenklatur komplett'!Y990)</f>
        <v>65</v>
      </c>
      <c r="E990" s="189">
        <f>IF(ISBLANK('Nomenklatur komplett'!Z990),"-",'Nomenklatur komplett'!Z990)</f>
        <v>1</v>
      </c>
      <c r="F990" s="189">
        <f>IF(ISBLANK('Nomenklatur komplett'!AA990),"-",'Nomenklatur komplett'!AA990)</f>
        <v>5</v>
      </c>
      <c r="G990" s="190">
        <f>IF(ISBLANK('Nomenklatur komplett'!AB990),"-",'Nomenklatur komplett'!AB990)</f>
        <v>90</v>
      </c>
      <c r="H990" s="190">
        <f>IF(ISBLANK('Nomenklatur komplett'!AC990),"-",'Nomenklatur komplett'!AC990)</f>
        <v>0</v>
      </c>
    </row>
    <row r="991" spans="1:8" x14ac:dyDescent="0.2">
      <c r="A991" s="161">
        <f>IF(ISBLANK('Nomenklatur komplett'!V991),"-",'Nomenklatur komplett'!V991)</f>
        <v>82060002</v>
      </c>
      <c r="B991" s="188" t="str">
        <f>IF(ISBLANK('Nomenklatur komplett'!W991),"-",'Nomenklatur komplett'!W991)</f>
        <v>Coiffeur/-euse EF - Herren</v>
      </c>
      <c r="C991" s="189">
        <f>IF(ISBLANK('Nomenklatur komplett'!X991),"-",'Nomenklatur komplett'!X991)</f>
        <v>18</v>
      </c>
      <c r="D991" s="189">
        <f>IF(ISBLANK('Nomenklatur komplett'!Y991),"-",'Nomenklatur komplett'!Y991)</f>
        <v>65</v>
      </c>
      <c r="E991" s="189">
        <f>IF(ISBLANK('Nomenklatur komplett'!Z991),"-",'Nomenklatur komplett'!Z991)</f>
        <v>1</v>
      </c>
      <c r="F991" s="189">
        <f>IF(ISBLANK('Nomenklatur komplett'!AA991),"-",'Nomenklatur komplett'!AA991)</f>
        <v>5</v>
      </c>
      <c r="G991" s="190">
        <f>IF(ISBLANK('Nomenklatur komplett'!AB991),"-",'Nomenklatur komplett'!AB991)</f>
        <v>90</v>
      </c>
      <c r="H991" s="190">
        <f>IF(ISBLANK('Nomenklatur komplett'!AC991),"-",'Nomenklatur komplett'!AC991)</f>
        <v>0</v>
      </c>
    </row>
    <row r="992" spans="1:8" x14ac:dyDescent="0.2">
      <c r="A992" s="161">
        <f>IF(ISBLANK('Nomenklatur komplett'!V992),"-",'Nomenklatur komplett'!V992)</f>
        <v>82060000</v>
      </c>
      <c r="B992" s="188" t="str">
        <f>IF(ISBLANK('Nomenklatur komplett'!W992),"-",'Nomenklatur komplett'!W992)</f>
        <v>Coiffeur/-euse EF - Ohne nähere Angaben</v>
      </c>
      <c r="C992" s="189">
        <f>IF(ISBLANK('Nomenklatur komplett'!X992),"-",'Nomenklatur komplett'!X992)</f>
        <v>18</v>
      </c>
      <c r="D992" s="189">
        <f>IF(ISBLANK('Nomenklatur komplett'!Y992),"-",'Nomenklatur komplett'!Y992)</f>
        <v>65</v>
      </c>
      <c r="E992" s="189">
        <f>IF(ISBLANK('Nomenklatur komplett'!Z992),"-",'Nomenklatur komplett'!Z992)</f>
        <v>1</v>
      </c>
      <c r="F992" s="189">
        <f>IF(ISBLANK('Nomenklatur komplett'!AA992),"-",'Nomenklatur komplett'!AA992)</f>
        <v>5</v>
      </c>
      <c r="G992" s="190">
        <f>IF(ISBLANK('Nomenklatur komplett'!AB992),"-",'Nomenklatur komplett'!AB992)</f>
        <v>90</v>
      </c>
      <c r="H992" s="190">
        <f>IF(ISBLANK('Nomenklatur komplett'!AC992),"-",'Nomenklatur komplett'!AC992)</f>
        <v>0</v>
      </c>
    </row>
    <row r="993" spans="1:8" x14ac:dyDescent="0.2">
      <c r="A993" s="161">
        <f>IF(ISBLANK('Nomenklatur komplett'!V993),"-",'Nomenklatur komplett'!V993)</f>
        <v>82050001</v>
      </c>
      <c r="B993" s="188" t="str">
        <f>IF(ISBLANK('Nomenklatur komplett'!W993),"-",'Nomenklatur komplett'!W993)</f>
        <v>Coiffeur/-euse, dipl. - Damen</v>
      </c>
      <c r="C993" s="189">
        <f>IF(ISBLANK('Nomenklatur komplett'!X993),"-",'Nomenklatur komplett'!X993)</f>
        <v>18</v>
      </c>
      <c r="D993" s="189">
        <f>IF(ISBLANK('Nomenklatur komplett'!Y993),"-",'Nomenklatur komplett'!Y993)</f>
        <v>65</v>
      </c>
      <c r="E993" s="189">
        <f>IF(ISBLANK('Nomenklatur komplett'!Z993),"-",'Nomenklatur komplett'!Z993)</f>
        <v>1</v>
      </c>
      <c r="F993" s="189">
        <f>IF(ISBLANK('Nomenklatur komplett'!AA993),"-",'Nomenklatur komplett'!AA993)</f>
        <v>5</v>
      </c>
      <c r="G993" s="190">
        <f>IF(ISBLANK('Nomenklatur komplett'!AB993),"-",'Nomenklatur komplett'!AB993)</f>
        <v>90</v>
      </c>
      <c r="H993" s="190">
        <f>IF(ISBLANK('Nomenklatur komplett'!AC993),"-",'Nomenklatur komplett'!AC993)</f>
        <v>0</v>
      </c>
    </row>
    <row r="994" spans="1:8" x14ac:dyDescent="0.2">
      <c r="A994" s="161">
        <f>IF(ISBLANK('Nomenklatur komplett'!V994),"-",'Nomenklatur komplett'!V994)</f>
        <v>82050002</v>
      </c>
      <c r="B994" s="188" t="str">
        <f>IF(ISBLANK('Nomenklatur komplett'!W994),"-",'Nomenklatur komplett'!W994)</f>
        <v>Coiffeur/-euse, dipl. - Herren</v>
      </c>
      <c r="C994" s="189">
        <f>IF(ISBLANK('Nomenklatur komplett'!X994),"-",'Nomenklatur komplett'!X994)</f>
        <v>18</v>
      </c>
      <c r="D994" s="189">
        <f>IF(ISBLANK('Nomenklatur komplett'!Y994),"-",'Nomenklatur komplett'!Y994)</f>
        <v>65</v>
      </c>
      <c r="E994" s="189">
        <f>IF(ISBLANK('Nomenklatur komplett'!Z994),"-",'Nomenklatur komplett'!Z994)</f>
        <v>1</v>
      </c>
      <c r="F994" s="189">
        <f>IF(ISBLANK('Nomenklatur komplett'!AA994),"-",'Nomenklatur komplett'!AA994)</f>
        <v>5</v>
      </c>
      <c r="G994" s="190">
        <f>IF(ISBLANK('Nomenklatur komplett'!AB994),"-",'Nomenklatur komplett'!AB994)</f>
        <v>90</v>
      </c>
      <c r="H994" s="190">
        <f>IF(ISBLANK('Nomenklatur komplett'!AC994),"-",'Nomenklatur komplett'!AC994)</f>
        <v>0</v>
      </c>
    </row>
    <row r="995" spans="1:8" x14ac:dyDescent="0.2">
      <c r="A995" s="161">
        <f>IF(ISBLANK('Nomenklatur komplett'!V995),"-",'Nomenklatur komplett'!V995)</f>
        <v>82050000</v>
      </c>
      <c r="B995" s="188" t="str">
        <f>IF(ISBLANK('Nomenklatur komplett'!W995),"-",'Nomenklatur komplett'!W995)</f>
        <v>Coiffeur/-euse, dipl. - Ohne nähere Angaben</v>
      </c>
      <c r="C995" s="189">
        <f>IF(ISBLANK('Nomenklatur komplett'!X995),"-",'Nomenklatur komplett'!X995)</f>
        <v>18</v>
      </c>
      <c r="D995" s="189">
        <f>IF(ISBLANK('Nomenklatur komplett'!Y995),"-",'Nomenklatur komplett'!Y995)</f>
        <v>65</v>
      </c>
      <c r="E995" s="189">
        <f>IF(ISBLANK('Nomenklatur komplett'!Z995),"-",'Nomenklatur komplett'!Z995)</f>
        <v>1</v>
      </c>
      <c r="F995" s="189">
        <f>IF(ISBLANK('Nomenklatur komplett'!AA995),"-",'Nomenklatur komplett'!AA995)</f>
        <v>5</v>
      </c>
      <c r="G995" s="190">
        <f>IF(ISBLANK('Nomenklatur komplett'!AB995),"-",'Nomenklatur komplett'!AB995)</f>
        <v>90</v>
      </c>
      <c r="H995" s="190">
        <f>IF(ISBLANK('Nomenklatur komplett'!AC995),"-",'Nomenklatur komplett'!AC995)</f>
        <v>0</v>
      </c>
    </row>
    <row r="996" spans="1:8" x14ac:dyDescent="0.2">
      <c r="A996" s="161">
        <f>IF(ISBLANK('Nomenklatur komplett'!V996),"-",'Nomenklatur komplett'!V996)</f>
        <v>75210000</v>
      </c>
      <c r="B996" s="188" t="str">
        <f>IF(ISBLANK('Nomenklatur komplett'!W996),"-",'Nomenklatur komplett'!W996)</f>
        <v>Contact Center Supervisor/in EF</v>
      </c>
      <c r="C996" s="189">
        <f>IF(ISBLANK('Nomenklatur komplett'!X996),"-",'Nomenklatur komplett'!X996)</f>
        <v>18</v>
      </c>
      <c r="D996" s="189">
        <f>IF(ISBLANK('Nomenklatur komplett'!Y996),"-",'Nomenklatur komplett'!Y996)</f>
        <v>65</v>
      </c>
      <c r="E996" s="189">
        <f>IF(ISBLANK('Nomenklatur komplett'!Z996),"-",'Nomenklatur komplett'!Z996)</f>
        <v>1</v>
      </c>
      <c r="F996" s="189">
        <f>IF(ISBLANK('Nomenklatur komplett'!AA996),"-",'Nomenklatur komplett'!AA996)</f>
        <v>5</v>
      </c>
      <c r="G996" s="190">
        <f>IF(ISBLANK('Nomenklatur komplett'!AB996),"-",'Nomenklatur komplett'!AB996)</f>
        <v>90</v>
      </c>
      <c r="H996" s="190">
        <f>IF(ISBLANK('Nomenklatur komplett'!AC996),"-",'Nomenklatur komplett'!AC996)</f>
        <v>0</v>
      </c>
    </row>
    <row r="997" spans="1:8" x14ac:dyDescent="0.2">
      <c r="A997" s="161">
        <f>IF(ISBLANK('Nomenklatur komplett'!V997),"-",'Nomenklatur komplett'!V997)</f>
        <v>97900000</v>
      </c>
      <c r="B997" s="188" t="str">
        <f>IF(ISBLANK('Nomenklatur komplett'!W997),"-",'Nomenklatur komplett'!W997)</f>
        <v>Croupier/-ière EF</v>
      </c>
      <c r="C997" s="189">
        <f>IF(ISBLANK('Nomenklatur komplett'!X997),"-",'Nomenklatur komplett'!X997)</f>
        <v>18</v>
      </c>
      <c r="D997" s="189">
        <f>IF(ISBLANK('Nomenklatur komplett'!Y997),"-",'Nomenklatur komplett'!Y997)</f>
        <v>65</v>
      </c>
      <c r="E997" s="189">
        <f>IF(ISBLANK('Nomenklatur komplett'!Z997),"-",'Nomenklatur komplett'!Z997)</f>
        <v>1</v>
      </c>
      <c r="F997" s="189">
        <f>IF(ISBLANK('Nomenklatur komplett'!AA997),"-",'Nomenklatur komplett'!AA997)</f>
        <v>5</v>
      </c>
      <c r="G997" s="190">
        <f>IF(ISBLANK('Nomenklatur komplett'!AB997),"-",'Nomenklatur komplett'!AB997)</f>
        <v>90</v>
      </c>
      <c r="H997" s="190">
        <f>IF(ISBLANK('Nomenklatur komplett'!AC997),"-",'Nomenklatur komplett'!AC997)</f>
        <v>0</v>
      </c>
    </row>
    <row r="998" spans="1:8" x14ac:dyDescent="0.2">
      <c r="A998" s="161">
        <f>IF(ISBLANK('Nomenklatur komplett'!V998),"-",'Nomenklatur komplett'!V998)</f>
        <v>74320000</v>
      </c>
      <c r="B998" s="188" t="str">
        <f>IF(ISBLANK('Nomenklatur komplett'!W998),"-",'Nomenklatur komplett'!W998)</f>
        <v>Cyber Security Specialist EF</v>
      </c>
      <c r="C998" s="189">
        <f>IF(ISBLANK('Nomenklatur komplett'!X998),"-",'Nomenklatur komplett'!X998)</f>
        <v>18</v>
      </c>
      <c r="D998" s="189">
        <f>IF(ISBLANK('Nomenklatur komplett'!Y998),"-",'Nomenklatur komplett'!Y998)</f>
        <v>65</v>
      </c>
      <c r="E998" s="189">
        <f>IF(ISBLANK('Nomenklatur komplett'!Z998),"-",'Nomenklatur komplett'!Z998)</f>
        <v>1</v>
      </c>
      <c r="F998" s="189">
        <f>IF(ISBLANK('Nomenklatur komplett'!AA998),"-",'Nomenklatur komplett'!AA998)</f>
        <v>5</v>
      </c>
      <c r="G998" s="190">
        <f>IF(ISBLANK('Nomenklatur komplett'!AB998),"-",'Nomenklatur komplett'!AB998)</f>
        <v>90</v>
      </c>
      <c r="H998" s="190">
        <f>IF(ISBLANK('Nomenklatur komplett'!AC998),"-",'Nomenklatur komplett'!AC998)</f>
        <v>0</v>
      </c>
    </row>
    <row r="999" spans="1:8" x14ac:dyDescent="0.2">
      <c r="A999" s="161">
        <f>IF(ISBLANK('Nomenklatur komplett'!V999),"-",'Nomenklatur komplett'!V999)</f>
        <v>69250000</v>
      </c>
      <c r="B999" s="188" t="str">
        <f>IF(ISBLANK('Nomenklatur komplett'!W999),"-",'Nomenklatur komplett'!W999)</f>
        <v>Dachdeckermeister/in, dipl.</v>
      </c>
      <c r="C999" s="189">
        <f>IF(ISBLANK('Nomenklatur komplett'!X999),"-",'Nomenklatur komplett'!X999)</f>
        <v>18</v>
      </c>
      <c r="D999" s="189">
        <f>IF(ISBLANK('Nomenklatur komplett'!Y999),"-",'Nomenklatur komplett'!Y999)</f>
        <v>65</v>
      </c>
      <c r="E999" s="189">
        <f>IF(ISBLANK('Nomenklatur komplett'!Z999),"-",'Nomenklatur komplett'!Z999)</f>
        <v>1</v>
      </c>
      <c r="F999" s="189">
        <f>IF(ISBLANK('Nomenklatur komplett'!AA999),"-",'Nomenklatur komplett'!AA999)</f>
        <v>5</v>
      </c>
      <c r="G999" s="190">
        <f>IF(ISBLANK('Nomenklatur komplett'!AB999),"-",'Nomenklatur komplett'!AB999)</f>
        <v>90</v>
      </c>
      <c r="H999" s="190">
        <f>IF(ISBLANK('Nomenklatur komplett'!AC999),"-",'Nomenklatur komplett'!AC999)</f>
        <v>0</v>
      </c>
    </row>
    <row r="1000" spans="1:8" x14ac:dyDescent="0.2">
      <c r="A1000" s="161">
        <f>IF(ISBLANK('Nomenklatur komplett'!V1000),"-",'Nomenklatur komplett'!V1000)</f>
        <v>61060000</v>
      </c>
      <c r="B1000" s="188" t="str">
        <f>IF(ISBLANK('Nomenklatur komplett'!W1000),"-",'Nomenklatur komplett'!W1000)</f>
        <v>Damenschneider/in EF</v>
      </c>
      <c r="C1000" s="189">
        <f>IF(ISBLANK('Nomenklatur komplett'!X1000),"-",'Nomenklatur komplett'!X1000)</f>
        <v>18</v>
      </c>
      <c r="D1000" s="189">
        <f>IF(ISBLANK('Nomenklatur komplett'!Y1000),"-",'Nomenklatur komplett'!Y1000)</f>
        <v>65</v>
      </c>
      <c r="E1000" s="189">
        <f>IF(ISBLANK('Nomenklatur komplett'!Z1000),"-",'Nomenklatur komplett'!Z1000)</f>
        <v>1</v>
      </c>
      <c r="F1000" s="189">
        <f>IF(ISBLANK('Nomenklatur komplett'!AA1000),"-",'Nomenklatur komplett'!AA1000)</f>
        <v>5</v>
      </c>
      <c r="G1000" s="190">
        <f>IF(ISBLANK('Nomenklatur komplett'!AB1000),"-",'Nomenklatur komplett'!AB1000)</f>
        <v>90</v>
      </c>
      <c r="H1000" s="190">
        <f>IF(ISBLANK('Nomenklatur komplett'!AC1000),"-",'Nomenklatur komplett'!AC1000)</f>
        <v>0</v>
      </c>
    </row>
    <row r="1001" spans="1:8" x14ac:dyDescent="0.2">
      <c r="A1001" s="161">
        <f>IF(ISBLANK('Nomenklatur komplett'!V1001),"-",'Nomenklatur komplett'!V1001)</f>
        <v>61050000</v>
      </c>
      <c r="B1001" s="188" t="str">
        <f>IF(ISBLANK('Nomenklatur komplett'!W1001),"-",'Nomenklatur komplett'!W1001)</f>
        <v>Damenschneider/in, dipl.</v>
      </c>
      <c r="C1001" s="189">
        <f>IF(ISBLANK('Nomenklatur komplett'!X1001),"-",'Nomenklatur komplett'!X1001)</f>
        <v>18</v>
      </c>
      <c r="D1001" s="189">
        <f>IF(ISBLANK('Nomenklatur komplett'!Y1001),"-",'Nomenklatur komplett'!Y1001)</f>
        <v>65</v>
      </c>
      <c r="E1001" s="189">
        <f>IF(ISBLANK('Nomenklatur komplett'!Z1001),"-",'Nomenklatur komplett'!Z1001)</f>
        <v>1</v>
      </c>
      <c r="F1001" s="189">
        <f>IF(ISBLANK('Nomenklatur komplett'!AA1001),"-",'Nomenklatur komplett'!AA1001)</f>
        <v>5</v>
      </c>
      <c r="G1001" s="190">
        <f>IF(ISBLANK('Nomenklatur komplett'!AB1001),"-",'Nomenklatur komplett'!AB1001)</f>
        <v>90</v>
      </c>
      <c r="H1001" s="190">
        <f>IF(ISBLANK('Nomenklatur komplett'!AC1001),"-",'Nomenklatur komplett'!AC1001)</f>
        <v>0</v>
      </c>
    </row>
    <row r="1002" spans="1:8" x14ac:dyDescent="0.2">
      <c r="A1002" s="161">
        <f>IF(ISBLANK('Nomenklatur komplett'!V1002),"-",'Nomenklatur komplett'!V1002)</f>
        <v>69320000</v>
      </c>
      <c r="B1002" s="188" t="str">
        <f>IF(ISBLANK('Nomenklatur komplett'!W1002),"-",'Nomenklatur komplett'!W1002)</f>
        <v>Deckenmonteur/in EF</v>
      </c>
      <c r="C1002" s="189">
        <f>IF(ISBLANK('Nomenklatur komplett'!X1002),"-",'Nomenklatur komplett'!X1002)</f>
        <v>18</v>
      </c>
      <c r="D1002" s="189">
        <f>IF(ISBLANK('Nomenklatur komplett'!Y1002),"-",'Nomenklatur komplett'!Y1002)</f>
        <v>65</v>
      </c>
      <c r="E1002" s="189">
        <f>IF(ISBLANK('Nomenklatur komplett'!Z1002),"-",'Nomenklatur komplett'!Z1002)</f>
        <v>1</v>
      </c>
      <c r="F1002" s="189">
        <f>IF(ISBLANK('Nomenklatur komplett'!AA1002),"-",'Nomenklatur komplett'!AA1002)</f>
        <v>5</v>
      </c>
      <c r="G1002" s="190">
        <f>IF(ISBLANK('Nomenklatur komplett'!AB1002),"-",'Nomenklatur komplett'!AB1002)</f>
        <v>90</v>
      </c>
      <c r="H1002" s="190">
        <f>IF(ISBLANK('Nomenklatur komplett'!AC1002),"-",'Nomenklatur komplett'!AC1002)</f>
        <v>0</v>
      </c>
    </row>
    <row r="1003" spans="1:8" x14ac:dyDescent="0.2">
      <c r="A1003" s="161">
        <f>IF(ISBLANK('Nomenklatur komplett'!V1003),"-",'Nomenklatur komplett'!V1003)</f>
        <v>84210000</v>
      </c>
      <c r="B1003" s="188" t="str">
        <f>IF(ISBLANK('Nomenklatur komplett'!W1003),"-",'Nomenklatur komplett'!W1003)</f>
        <v>Dentalhygiene HF (MiVo 2005)</v>
      </c>
      <c r="C1003" s="189">
        <f>IF(ISBLANK('Nomenklatur komplett'!X1003),"-",'Nomenklatur komplett'!X1003)</f>
        <v>18</v>
      </c>
      <c r="D1003" s="189">
        <f>IF(ISBLANK('Nomenklatur komplett'!Y1003),"-",'Nomenklatur komplett'!Y1003)</f>
        <v>65</v>
      </c>
      <c r="E1003" s="189">
        <f>IF(ISBLANK('Nomenklatur komplett'!Z1003),"-",'Nomenklatur komplett'!Z1003)</f>
        <v>1</v>
      </c>
      <c r="F1003" s="189">
        <f>IF(ISBLANK('Nomenklatur komplett'!AA1003),"-",'Nomenklatur komplett'!AA1003)</f>
        <v>5</v>
      </c>
      <c r="G1003" s="190">
        <f>IF(ISBLANK('Nomenklatur komplett'!AB1003),"-",'Nomenklatur komplett'!AB1003)</f>
        <v>0</v>
      </c>
      <c r="H1003" s="190">
        <f>IF(ISBLANK('Nomenklatur komplett'!AC1003),"-",'Nomenklatur komplett'!AC1003)</f>
        <v>0</v>
      </c>
    </row>
    <row r="1004" spans="1:8" x14ac:dyDescent="0.2">
      <c r="A1004" s="161">
        <f>IF(ISBLANK('Nomenklatur komplett'!V1004),"-",'Nomenklatur komplett'!V1004)</f>
        <v>84330000</v>
      </c>
      <c r="B1004" s="188" t="str">
        <f>IF(ISBLANK('Nomenklatur komplett'!W1004),"-",'Nomenklatur komplett'!W1004)</f>
        <v>Derma-Pigmentologe/in EF</v>
      </c>
      <c r="C1004" s="189">
        <f>IF(ISBLANK('Nomenklatur komplett'!X1004),"-",'Nomenklatur komplett'!X1004)</f>
        <v>18</v>
      </c>
      <c r="D1004" s="189">
        <f>IF(ISBLANK('Nomenklatur komplett'!Y1004),"-",'Nomenklatur komplett'!Y1004)</f>
        <v>65</v>
      </c>
      <c r="E1004" s="189">
        <f>IF(ISBLANK('Nomenklatur komplett'!Z1004),"-",'Nomenklatur komplett'!Z1004)</f>
        <v>1</v>
      </c>
      <c r="F1004" s="189">
        <f>IF(ISBLANK('Nomenklatur komplett'!AA1004),"-",'Nomenklatur komplett'!AA1004)</f>
        <v>5</v>
      </c>
      <c r="G1004" s="190">
        <f>IF(ISBLANK('Nomenklatur komplett'!AB1004),"-",'Nomenklatur komplett'!AB1004)</f>
        <v>90</v>
      </c>
      <c r="H1004" s="190">
        <f>IF(ISBLANK('Nomenklatur komplett'!AC1004),"-",'Nomenklatur komplett'!AC1004)</f>
        <v>0</v>
      </c>
    </row>
    <row r="1005" spans="1:8" x14ac:dyDescent="0.2">
      <c r="A1005" s="161">
        <f>IF(ISBLANK('Nomenklatur komplett'!V1005),"-",'Nomenklatur komplett'!V1005)</f>
        <v>75220000</v>
      </c>
      <c r="B1005" s="188" t="str">
        <f>IF(ISBLANK('Nomenklatur komplett'!W1005),"-",'Nomenklatur komplett'!W1005)</f>
        <v>Detailhandelsmanager/in, dipl.</v>
      </c>
      <c r="C1005" s="189">
        <f>IF(ISBLANK('Nomenklatur komplett'!X1005),"-",'Nomenklatur komplett'!X1005)</f>
        <v>18</v>
      </c>
      <c r="D1005" s="189">
        <f>IF(ISBLANK('Nomenklatur komplett'!Y1005),"-",'Nomenklatur komplett'!Y1005)</f>
        <v>65</v>
      </c>
      <c r="E1005" s="189">
        <f>IF(ISBLANK('Nomenklatur komplett'!Z1005),"-",'Nomenklatur komplett'!Z1005)</f>
        <v>1</v>
      </c>
      <c r="F1005" s="189">
        <f>IF(ISBLANK('Nomenklatur komplett'!AA1005),"-",'Nomenklatur komplett'!AA1005)</f>
        <v>5</v>
      </c>
      <c r="G1005" s="190">
        <f>IF(ISBLANK('Nomenklatur komplett'!AB1005),"-",'Nomenklatur komplett'!AB1005)</f>
        <v>90</v>
      </c>
      <c r="H1005" s="190">
        <f>IF(ISBLANK('Nomenklatur komplett'!AC1005),"-",'Nomenklatur komplett'!AC1005)</f>
        <v>0</v>
      </c>
    </row>
    <row r="1006" spans="1:8" x14ac:dyDescent="0.2">
      <c r="A1006" s="161">
        <f>IF(ISBLANK('Nomenklatur komplett'!V1006),"-",'Nomenklatur komplett'!V1006)</f>
        <v>75190000</v>
      </c>
      <c r="B1006" s="188" t="str">
        <f>IF(ISBLANK('Nomenklatur komplett'!W1006),"-",'Nomenklatur komplett'!W1006)</f>
        <v>Detailhandelsspezialist/in EF</v>
      </c>
      <c r="C1006" s="189">
        <f>IF(ISBLANK('Nomenklatur komplett'!X1006),"-",'Nomenklatur komplett'!X1006)</f>
        <v>18</v>
      </c>
      <c r="D1006" s="189">
        <f>IF(ISBLANK('Nomenklatur komplett'!Y1006),"-",'Nomenklatur komplett'!Y1006)</f>
        <v>65</v>
      </c>
      <c r="E1006" s="189">
        <f>IF(ISBLANK('Nomenklatur komplett'!Z1006),"-",'Nomenklatur komplett'!Z1006)</f>
        <v>1</v>
      </c>
      <c r="F1006" s="189">
        <f>IF(ISBLANK('Nomenklatur komplett'!AA1006),"-",'Nomenklatur komplett'!AA1006)</f>
        <v>5</v>
      </c>
      <c r="G1006" s="190">
        <f>IF(ISBLANK('Nomenklatur komplett'!AB1006),"-",'Nomenklatur komplett'!AB1006)</f>
        <v>90</v>
      </c>
      <c r="H1006" s="190">
        <f>IF(ISBLANK('Nomenklatur komplett'!AC1006),"-",'Nomenklatur komplett'!AC1006)</f>
        <v>0</v>
      </c>
    </row>
    <row r="1007" spans="1:8" x14ac:dyDescent="0.2">
      <c r="A1007" s="161">
        <f>IF(ISBLANK('Nomenklatur komplett'!V1007),"-",'Nomenklatur komplett'!V1007)</f>
        <v>75500000</v>
      </c>
      <c r="B1007" s="188" t="str">
        <f>IF(ISBLANK('Nomenklatur komplett'!W1007),"-",'Nomenklatur komplett'!W1007)</f>
        <v>Detailhandelsökonom/in, dipl.</v>
      </c>
      <c r="C1007" s="189">
        <f>IF(ISBLANK('Nomenklatur komplett'!X1007),"-",'Nomenklatur komplett'!X1007)</f>
        <v>18</v>
      </c>
      <c r="D1007" s="189">
        <f>IF(ISBLANK('Nomenklatur komplett'!Y1007),"-",'Nomenklatur komplett'!Y1007)</f>
        <v>65</v>
      </c>
      <c r="E1007" s="189">
        <f>IF(ISBLANK('Nomenklatur komplett'!Z1007),"-",'Nomenklatur komplett'!Z1007)</f>
        <v>1</v>
      </c>
      <c r="F1007" s="189">
        <f>IF(ISBLANK('Nomenklatur komplett'!AA1007),"-",'Nomenklatur komplett'!AA1007)</f>
        <v>5</v>
      </c>
      <c r="G1007" s="190">
        <f>IF(ISBLANK('Nomenklatur komplett'!AB1007),"-",'Nomenklatur komplett'!AB1007)</f>
        <v>90</v>
      </c>
      <c r="H1007" s="190">
        <f>IF(ISBLANK('Nomenklatur komplett'!AC1007),"-",'Nomenklatur komplett'!AC1007)</f>
        <v>0</v>
      </c>
    </row>
    <row r="1008" spans="1:8" x14ac:dyDescent="0.2">
      <c r="A1008" s="161">
        <f>IF(ISBLANK('Nomenklatur komplett'!V1008),"-",'Nomenklatur komplett'!V1008)</f>
        <v>66612000</v>
      </c>
      <c r="B1008" s="188" t="str">
        <f>IF(ISBLANK('Nomenklatur komplett'!W1008),"-",'Nomenklatur komplett'!W1008)</f>
        <v>Diagnosetechniker/in Baumaschinen EF</v>
      </c>
      <c r="C1008" s="189">
        <f>IF(ISBLANK('Nomenklatur komplett'!X1008),"-",'Nomenklatur komplett'!X1008)</f>
        <v>18</v>
      </c>
      <c r="D1008" s="189">
        <f>IF(ISBLANK('Nomenklatur komplett'!Y1008),"-",'Nomenklatur komplett'!Y1008)</f>
        <v>65</v>
      </c>
      <c r="E1008" s="189">
        <f>IF(ISBLANK('Nomenklatur komplett'!Z1008),"-",'Nomenklatur komplett'!Z1008)</f>
        <v>1</v>
      </c>
      <c r="F1008" s="189">
        <f>IF(ISBLANK('Nomenklatur komplett'!AA1008),"-",'Nomenklatur komplett'!AA1008)</f>
        <v>5</v>
      </c>
      <c r="G1008" s="190">
        <f>IF(ISBLANK('Nomenklatur komplett'!AB1008),"-",'Nomenklatur komplett'!AB1008)</f>
        <v>90</v>
      </c>
      <c r="H1008" s="190">
        <f>IF(ISBLANK('Nomenklatur komplett'!AC1008),"-",'Nomenklatur komplett'!AC1008)</f>
        <v>0</v>
      </c>
    </row>
    <row r="1009" spans="1:8" x14ac:dyDescent="0.2">
      <c r="A1009" s="161">
        <f>IF(ISBLANK('Nomenklatur komplett'!V1009),"-",'Nomenklatur komplett'!V1009)</f>
        <v>66611000</v>
      </c>
      <c r="B1009" s="188" t="str">
        <f>IF(ISBLANK('Nomenklatur komplett'!W1009),"-",'Nomenklatur komplett'!W1009)</f>
        <v>Diagnosetechniker/in Landmaschinen EF</v>
      </c>
      <c r="C1009" s="189">
        <f>IF(ISBLANK('Nomenklatur komplett'!X1009),"-",'Nomenklatur komplett'!X1009)</f>
        <v>18</v>
      </c>
      <c r="D1009" s="189">
        <f>IF(ISBLANK('Nomenklatur komplett'!Y1009),"-",'Nomenklatur komplett'!Y1009)</f>
        <v>65</v>
      </c>
      <c r="E1009" s="189">
        <f>IF(ISBLANK('Nomenklatur komplett'!Z1009),"-",'Nomenklatur komplett'!Z1009)</f>
        <v>1</v>
      </c>
      <c r="F1009" s="189">
        <f>IF(ISBLANK('Nomenklatur komplett'!AA1009),"-",'Nomenklatur komplett'!AA1009)</f>
        <v>5</v>
      </c>
      <c r="G1009" s="190">
        <f>IF(ISBLANK('Nomenklatur komplett'!AB1009),"-",'Nomenklatur komplett'!AB1009)</f>
        <v>90</v>
      </c>
      <c r="H1009" s="190">
        <f>IF(ISBLANK('Nomenklatur komplett'!AC1009),"-",'Nomenklatur komplett'!AC1009)</f>
        <v>0</v>
      </c>
    </row>
    <row r="1010" spans="1:8" x14ac:dyDescent="0.2">
      <c r="A1010" s="161">
        <f>IF(ISBLANK('Nomenklatur komplett'!V1010),"-",'Nomenklatur komplett'!V1010)</f>
        <v>66613000</v>
      </c>
      <c r="B1010" s="188" t="str">
        <f>IF(ISBLANK('Nomenklatur komplett'!W1010),"-",'Nomenklatur komplett'!W1010)</f>
        <v>Diagnosetechniker/in Motorgeräte EF</v>
      </c>
      <c r="C1010" s="189">
        <f>IF(ISBLANK('Nomenklatur komplett'!X1010),"-",'Nomenklatur komplett'!X1010)</f>
        <v>18</v>
      </c>
      <c r="D1010" s="189">
        <f>IF(ISBLANK('Nomenklatur komplett'!Y1010),"-",'Nomenklatur komplett'!Y1010)</f>
        <v>65</v>
      </c>
      <c r="E1010" s="189">
        <f>IF(ISBLANK('Nomenklatur komplett'!Z1010),"-",'Nomenklatur komplett'!Z1010)</f>
        <v>1</v>
      </c>
      <c r="F1010" s="189">
        <f>IF(ISBLANK('Nomenklatur komplett'!AA1010),"-",'Nomenklatur komplett'!AA1010)</f>
        <v>5</v>
      </c>
      <c r="G1010" s="190">
        <f>IF(ISBLANK('Nomenklatur komplett'!AB1010),"-",'Nomenklatur komplett'!AB1010)</f>
        <v>90</v>
      </c>
      <c r="H1010" s="190">
        <f>IF(ISBLANK('Nomenklatur komplett'!AC1010),"-",'Nomenklatur komplett'!AC1010)</f>
        <v>0</v>
      </c>
    </row>
    <row r="1011" spans="1:8" x14ac:dyDescent="0.2">
      <c r="A1011" s="161">
        <f>IF(ISBLANK('Nomenklatur komplett'!V1011),"-",'Nomenklatur komplett'!V1011)</f>
        <v>86200000</v>
      </c>
      <c r="B1011" s="188" t="str">
        <f>IF(ISBLANK('Nomenklatur komplett'!W1011),"-",'Nomenklatur komplett'!W1011)</f>
        <v>Diakon/in (Tertiär - nicht reglementiert)</v>
      </c>
      <c r="C1011" s="189">
        <f>IF(ISBLANK('Nomenklatur komplett'!X1011),"-",'Nomenklatur komplett'!X1011)</f>
        <v>18</v>
      </c>
      <c r="D1011" s="189">
        <f>IF(ISBLANK('Nomenklatur komplett'!Y1011),"-",'Nomenklatur komplett'!Y1011)</f>
        <v>65</v>
      </c>
      <c r="E1011" s="189">
        <f>IF(ISBLANK('Nomenklatur komplett'!Z1011),"-",'Nomenklatur komplett'!Z1011)</f>
        <v>1</v>
      </c>
      <c r="F1011" s="189">
        <f>IF(ISBLANK('Nomenklatur komplett'!AA1011),"-",'Nomenklatur komplett'!AA1011)</f>
        <v>5</v>
      </c>
      <c r="G1011" s="190">
        <f>IF(ISBLANK('Nomenklatur komplett'!AB1011),"-",'Nomenklatur komplett'!AB1011)</f>
        <v>90</v>
      </c>
      <c r="H1011" s="190">
        <f>IF(ISBLANK('Nomenklatur komplett'!AC1011),"-",'Nomenklatur komplett'!AC1011)</f>
        <v>0</v>
      </c>
    </row>
    <row r="1012" spans="1:8" x14ac:dyDescent="0.2">
      <c r="A1012" s="161">
        <f>IF(ISBLANK('Nomenklatur komplett'!V1012),"-",'Nomenklatur komplett'!V1012)</f>
        <v>76020000</v>
      </c>
      <c r="B1012" s="188" t="str">
        <f>IF(ISBLANK('Nomenklatur komplett'!W1012),"-",'Nomenklatur komplett'!W1012)</f>
        <v>Digital Business Solution Designer NDS (Tertiär - nicht reglementiert)</v>
      </c>
      <c r="C1012" s="189">
        <f>IF(ISBLANK('Nomenklatur komplett'!X1012),"-",'Nomenklatur komplett'!X1012)</f>
        <v>19</v>
      </c>
      <c r="D1012" s="189">
        <f>IF(ISBLANK('Nomenklatur komplett'!Y1012),"-",'Nomenklatur komplett'!Y1012)</f>
        <v>65</v>
      </c>
      <c r="E1012" s="189">
        <f>IF(ISBLANK('Nomenklatur komplett'!Z1012),"-",'Nomenklatur komplett'!Z1012)</f>
        <v>1</v>
      </c>
      <c r="F1012" s="189">
        <f>IF(ISBLANK('Nomenklatur komplett'!AA1012),"-",'Nomenklatur komplett'!AA1012)</f>
        <v>5</v>
      </c>
      <c r="G1012" s="190">
        <f>IF(ISBLANK('Nomenklatur komplett'!AB1012),"-",'Nomenklatur komplett'!AB1012)</f>
        <v>0</v>
      </c>
      <c r="H1012" s="190">
        <f>IF(ISBLANK('Nomenklatur komplett'!AC1012),"-",'Nomenklatur komplett'!AC1012)</f>
        <v>0</v>
      </c>
    </row>
    <row r="1013" spans="1:8" x14ac:dyDescent="0.2">
      <c r="A1013" s="161">
        <f>IF(ISBLANK('Nomenklatur komplett'!V1013),"-",'Nomenklatur komplett'!V1013)</f>
        <v>76010000</v>
      </c>
      <c r="B1013" s="188" t="str">
        <f>IF(ISBLANK('Nomenklatur komplett'!W1013),"-",'Nomenklatur komplett'!W1013)</f>
        <v>Digital Collaboration Specialist EF</v>
      </c>
      <c r="C1013" s="189">
        <f>IF(ISBLANK('Nomenklatur komplett'!X1013),"-",'Nomenklatur komplett'!X1013)</f>
        <v>18</v>
      </c>
      <c r="D1013" s="189">
        <f>IF(ISBLANK('Nomenklatur komplett'!Y1013),"-",'Nomenklatur komplett'!Y1013)</f>
        <v>65</v>
      </c>
      <c r="E1013" s="189">
        <f>IF(ISBLANK('Nomenklatur komplett'!Z1013),"-",'Nomenklatur komplett'!Z1013)</f>
        <v>1</v>
      </c>
      <c r="F1013" s="189">
        <f>IF(ISBLANK('Nomenklatur komplett'!AA1013),"-",'Nomenklatur komplett'!AA1013)</f>
        <v>5</v>
      </c>
      <c r="G1013" s="190">
        <f>IF(ISBLANK('Nomenklatur komplett'!AB1013),"-",'Nomenklatur komplett'!AB1013)</f>
        <v>90</v>
      </c>
      <c r="H1013" s="190">
        <f>IF(ISBLANK('Nomenklatur komplett'!AC1013),"-",'Nomenklatur komplett'!AC1013)</f>
        <v>0</v>
      </c>
    </row>
    <row r="1014" spans="1:8" x14ac:dyDescent="0.2">
      <c r="A1014" s="161">
        <f>IF(ISBLANK('Nomenklatur komplett'!V1014),"-",'Nomenklatur komplett'!V1014)</f>
        <v>76040000</v>
      </c>
      <c r="B1014" s="188" t="str">
        <f>IF(ISBLANK('Nomenklatur komplett'!W1014),"-",'Nomenklatur komplett'!W1014)</f>
        <v>Digital Innovation Engineer NDS (Tertiär - nicht reglementiert)</v>
      </c>
      <c r="C1014" s="189">
        <f>IF(ISBLANK('Nomenklatur komplett'!X1014),"-",'Nomenklatur komplett'!X1014)</f>
        <v>19</v>
      </c>
      <c r="D1014" s="189">
        <f>IF(ISBLANK('Nomenklatur komplett'!Y1014),"-",'Nomenklatur komplett'!Y1014)</f>
        <v>65</v>
      </c>
      <c r="E1014" s="189">
        <f>IF(ISBLANK('Nomenklatur komplett'!Z1014),"-",'Nomenklatur komplett'!Z1014)</f>
        <v>1</v>
      </c>
      <c r="F1014" s="189">
        <f>IF(ISBLANK('Nomenklatur komplett'!AA1014),"-",'Nomenklatur komplett'!AA1014)</f>
        <v>5</v>
      </c>
      <c r="G1014" s="190">
        <f>IF(ISBLANK('Nomenklatur komplett'!AB1014),"-",'Nomenklatur komplett'!AB1014)</f>
        <v>0</v>
      </c>
      <c r="H1014" s="190">
        <f>IF(ISBLANK('Nomenklatur komplett'!AC1014),"-",'Nomenklatur komplett'!AC1014)</f>
        <v>0</v>
      </c>
    </row>
    <row r="1015" spans="1:8" x14ac:dyDescent="0.2">
      <c r="A1015" s="161">
        <f>IF(ISBLANK('Nomenklatur komplett'!V1015),"-",'Nomenklatur komplett'!V1015)</f>
        <v>85155000</v>
      </c>
      <c r="B1015" s="188" t="str">
        <f>IF(ISBLANK('Nomenklatur komplett'!W1015),"-",'Nomenklatur komplett'!W1015)</f>
        <v>Digitalfilmgestalter/in (Tertiär - nicht reglementiert)</v>
      </c>
      <c r="C1015" s="189">
        <f>IF(ISBLANK('Nomenklatur komplett'!X1015),"-",'Nomenklatur komplett'!X1015)</f>
        <v>18</v>
      </c>
      <c r="D1015" s="189">
        <f>IF(ISBLANK('Nomenklatur komplett'!Y1015),"-",'Nomenklatur komplett'!Y1015)</f>
        <v>65</v>
      </c>
      <c r="E1015" s="189">
        <f>IF(ISBLANK('Nomenklatur komplett'!Z1015),"-",'Nomenklatur komplett'!Z1015)</f>
        <v>1</v>
      </c>
      <c r="F1015" s="189">
        <f>IF(ISBLANK('Nomenklatur komplett'!AA1015),"-",'Nomenklatur komplett'!AA1015)</f>
        <v>5</v>
      </c>
      <c r="G1015" s="190">
        <f>IF(ISBLANK('Nomenklatur komplett'!AB1015),"-",'Nomenklatur komplett'!AB1015)</f>
        <v>90</v>
      </c>
      <c r="H1015" s="190">
        <f>IF(ISBLANK('Nomenklatur komplett'!AC1015),"-",'Nomenklatur komplett'!AC1015)</f>
        <v>0</v>
      </c>
    </row>
    <row r="1016" spans="1:8" x14ac:dyDescent="0.2">
      <c r="A1016" s="161">
        <f>IF(ISBLANK('Nomenklatur komplett'!V1016),"-",'Nomenklatur komplett'!V1016)</f>
        <v>73300000</v>
      </c>
      <c r="B1016" s="188" t="str">
        <f>IF(ISBLANK('Nomenklatur komplett'!W1016),"-",'Nomenklatur komplett'!W1016)</f>
        <v>Direktionsassistent/in EF</v>
      </c>
      <c r="C1016" s="189">
        <f>IF(ISBLANK('Nomenklatur komplett'!X1016),"-",'Nomenklatur komplett'!X1016)</f>
        <v>18</v>
      </c>
      <c r="D1016" s="189">
        <f>IF(ISBLANK('Nomenklatur komplett'!Y1016),"-",'Nomenklatur komplett'!Y1016)</f>
        <v>65</v>
      </c>
      <c r="E1016" s="189">
        <f>IF(ISBLANK('Nomenklatur komplett'!Z1016),"-",'Nomenklatur komplett'!Z1016)</f>
        <v>1</v>
      </c>
      <c r="F1016" s="189">
        <f>IF(ISBLANK('Nomenklatur komplett'!AA1016),"-",'Nomenklatur komplett'!AA1016)</f>
        <v>5</v>
      </c>
      <c r="G1016" s="190">
        <f>IF(ISBLANK('Nomenklatur komplett'!AB1016),"-",'Nomenklatur komplett'!AB1016)</f>
        <v>90</v>
      </c>
      <c r="H1016" s="190">
        <f>IF(ISBLANK('Nomenklatur komplett'!AC1016),"-",'Nomenklatur komplett'!AC1016)</f>
        <v>0</v>
      </c>
    </row>
    <row r="1017" spans="1:8" x14ac:dyDescent="0.2">
      <c r="A1017" s="161">
        <f>IF(ISBLANK('Nomenklatur komplett'!V1017),"-",'Nomenklatur komplett'!V1017)</f>
        <v>84940000</v>
      </c>
      <c r="B1017" s="188" t="str">
        <f>IF(ISBLANK('Nomenklatur komplett'!W1017),"-",'Nomenklatur komplett'!W1017)</f>
        <v>Disponent/in Notrufzentrale EF</v>
      </c>
      <c r="C1017" s="189">
        <f>IF(ISBLANK('Nomenklatur komplett'!X1017),"-",'Nomenklatur komplett'!X1017)</f>
        <v>18</v>
      </c>
      <c r="D1017" s="189">
        <f>IF(ISBLANK('Nomenklatur komplett'!Y1017),"-",'Nomenklatur komplett'!Y1017)</f>
        <v>65</v>
      </c>
      <c r="E1017" s="189">
        <f>IF(ISBLANK('Nomenklatur komplett'!Z1017),"-",'Nomenklatur komplett'!Z1017)</f>
        <v>1</v>
      </c>
      <c r="F1017" s="189">
        <f>IF(ISBLANK('Nomenklatur komplett'!AA1017),"-",'Nomenklatur komplett'!AA1017)</f>
        <v>5</v>
      </c>
      <c r="G1017" s="190">
        <f>IF(ISBLANK('Nomenklatur komplett'!AB1017),"-",'Nomenklatur komplett'!AB1017)</f>
        <v>90</v>
      </c>
      <c r="H1017" s="190">
        <f>IF(ISBLANK('Nomenklatur komplett'!AC1017),"-",'Nomenklatur komplett'!AC1017)</f>
        <v>0</v>
      </c>
    </row>
    <row r="1018" spans="1:8" x14ac:dyDescent="0.2">
      <c r="A1018" s="161">
        <f>IF(ISBLANK('Nomenklatur komplett'!V1018),"-",'Nomenklatur komplett'!V1018)</f>
        <v>79110000</v>
      </c>
      <c r="B1018" s="188" t="str">
        <f>IF(ISBLANK('Nomenklatur komplett'!W1018),"-",'Nomenklatur komplett'!W1018)</f>
        <v>Disponent/in Transport und Logistik EF</v>
      </c>
      <c r="C1018" s="189">
        <f>IF(ISBLANK('Nomenklatur komplett'!X1018),"-",'Nomenklatur komplett'!X1018)</f>
        <v>18</v>
      </c>
      <c r="D1018" s="189">
        <f>IF(ISBLANK('Nomenklatur komplett'!Y1018),"-",'Nomenklatur komplett'!Y1018)</f>
        <v>65</v>
      </c>
      <c r="E1018" s="189">
        <f>IF(ISBLANK('Nomenklatur komplett'!Z1018),"-",'Nomenklatur komplett'!Z1018)</f>
        <v>1</v>
      </c>
      <c r="F1018" s="189">
        <f>IF(ISBLANK('Nomenklatur komplett'!AA1018),"-",'Nomenklatur komplett'!AA1018)</f>
        <v>5</v>
      </c>
      <c r="G1018" s="190">
        <f>IF(ISBLANK('Nomenklatur komplett'!AB1018),"-",'Nomenklatur komplett'!AB1018)</f>
        <v>90</v>
      </c>
      <c r="H1018" s="190">
        <f>IF(ISBLANK('Nomenklatur komplett'!AC1018),"-",'Nomenklatur komplett'!AC1018)</f>
        <v>0</v>
      </c>
    </row>
    <row r="1019" spans="1:8" x14ac:dyDescent="0.2">
      <c r="A1019" s="161">
        <f>IF(ISBLANK('Nomenklatur komplett'!V1019),"-",'Nomenklatur komplett'!V1019)</f>
        <v>97930000</v>
      </c>
      <c r="B1019" s="188" t="str">
        <f>IF(ISBLANK('Nomenklatur komplett'!W1019),"-",'Nomenklatur komplett'!W1019)</f>
        <v>Distributionslogistiker/in EF</v>
      </c>
      <c r="C1019" s="189">
        <f>IF(ISBLANK('Nomenklatur komplett'!X1019),"-",'Nomenklatur komplett'!X1019)</f>
        <v>18</v>
      </c>
      <c r="D1019" s="189">
        <f>IF(ISBLANK('Nomenklatur komplett'!Y1019),"-",'Nomenklatur komplett'!Y1019)</f>
        <v>65</v>
      </c>
      <c r="E1019" s="189">
        <f>IF(ISBLANK('Nomenklatur komplett'!Z1019),"-",'Nomenklatur komplett'!Z1019)</f>
        <v>1</v>
      </c>
      <c r="F1019" s="189">
        <f>IF(ISBLANK('Nomenklatur komplett'!AA1019),"-",'Nomenklatur komplett'!AA1019)</f>
        <v>5</v>
      </c>
      <c r="G1019" s="190">
        <f>IF(ISBLANK('Nomenklatur komplett'!AB1019),"-",'Nomenklatur komplett'!AB1019)</f>
        <v>90</v>
      </c>
      <c r="H1019" s="190">
        <f>IF(ISBLANK('Nomenklatur komplett'!AC1019),"-",'Nomenklatur komplett'!AC1019)</f>
        <v>0</v>
      </c>
    </row>
    <row r="1020" spans="1:8" x14ac:dyDescent="0.2">
      <c r="A1020" s="161">
        <f>IF(ISBLANK('Nomenklatur komplett'!V1020),"-",'Nomenklatur komplett'!V1020)</f>
        <v>62050000</v>
      </c>
      <c r="B1020" s="188" t="str">
        <f>IF(ISBLANK('Nomenklatur komplett'!W1020),"-",'Nomenklatur komplett'!W1020)</f>
        <v>Drechslermeister/in</v>
      </c>
      <c r="C1020" s="189">
        <f>IF(ISBLANK('Nomenklatur komplett'!X1020),"-",'Nomenklatur komplett'!X1020)</f>
        <v>18</v>
      </c>
      <c r="D1020" s="189">
        <f>IF(ISBLANK('Nomenklatur komplett'!Y1020),"-",'Nomenklatur komplett'!Y1020)</f>
        <v>65</v>
      </c>
      <c r="E1020" s="189">
        <f>IF(ISBLANK('Nomenklatur komplett'!Z1020),"-",'Nomenklatur komplett'!Z1020)</f>
        <v>1</v>
      </c>
      <c r="F1020" s="189">
        <f>IF(ISBLANK('Nomenklatur komplett'!AA1020),"-",'Nomenklatur komplett'!AA1020)</f>
        <v>5</v>
      </c>
      <c r="G1020" s="190">
        <f>IF(ISBLANK('Nomenklatur komplett'!AB1020),"-",'Nomenklatur komplett'!AB1020)</f>
        <v>90</v>
      </c>
      <c r="H1020" s="190">
        <f>IF(ISBLANK('Nomenklatur komplett'!AC1020),"-",'Nomenklatur komplett'!AC1020)</f>
        <v>0</v>
      </c>
    </row>
    <row r="1021" spans="1:8" x14ac:dyDescent="0.2">
      <c r="A1021" s="161">
        <f>IF(ISBLANK('Nomenklatur komplett'!V1021),"-",'Nomenklatur komplett'!V1021)</f>
        <v>63180000</v>
      </c>
      <c r="B1021" s="188" t="str">
        <f>IF(ISBLANK('Nomenklatur komplett'!W1021),"-",'Nomenklatur komplett'!W1021)</f>
        <v>Drehbuchautor/in (Tertiär - nicht reglementiert)</v>
      </c>
      <c r="C1021" s="189">
        <f>IF(ISBLANK('Nomenklatur komplett'!X1021),"-",'Nomenklatur komplett'!X1021)</f>
        <v>18</v>
      </c>
      <c r="D1021" s="189">
        <f>IF(ISBLANK('Nomenklatur komplett'!Y1021),"-",'Nomenklatur komplett'!Y1021)</f>
        <v>65</v>
      </c>
      <c r="E1021" s="189">
        <f>IF(ISBLANK('Nomenklatur komplett'!Z1021),"-",'Nomenklatur komplett'!Z1021)</f>
        <v>1</v>
      </c>
      <c r="F1021" s="189">
        <f>IF(ISBLANK('Nomenklatur komplett'!AA1021),"-",'Nomenklatur komplett'!AA1021)</f>
        <v>5</v>
      </c>
      <c r="G1021" s="190">
        <f>IF(ISBLANK('Nomenklatur komplett'!AB1021),"-",'Nomenklatur komplett'!AB1021)</f>
        <v>90</v>
      </c>
      <c r="H1021" s="190">
        <f>IF(ISBLANK('Nomenklatur komplett'!AC1021),"-",'Nomenklatur komplett'!AC1021)</f>
        <v>0</v>
      </c>
    </row>
    <row r="1022" spans="1:8" x14ac:dyDescent="0.2">
      <c r="A1022" s="161">
        <f>IF(ISBLANK('Nomenklatur komplett'!V1022),"-",'Nomenklatur komplett'!V1022)</f>
        <v>75206000</v>
      </c>
      <c r="B1022" s="188" t="str">
        <f>IF(ISBLANK('Nomenklatur komplett'!W1022),"-",'Nomenklatur komplett'!W1022)</f>
        <v>Drogist/in HF (MiVo 2017)</v>
      </c>
      <c r="C1022" s="189">
        <f>IF(ISBLANK('Nomenklatur komplett'!X1022),"-",'Nomenklatur komplett'!X1022)</f>
        <v>18</v>
      </c>
      <c r="D1022" s="189">
        <f>IF(ISBLANK('Nomenklatur komplett'!Y1022),"-",'Nomenklatur komplett'!Y1022)</f>
        <v>65</v>
      </c>
      <c r="E1022" s="189">
        <f>IF(ISBLANK('Nomenklatur komplett'!Z1022),"-",'Nomenklatur komplett'!Z1022)</f>
        <v>1</v>
      </c>
      <c r="F1022" s="189">
        <f>IF(ISBLANK('Nomenklatur komplett'!AA1022),"-",'Nomenklatur komplett'!AA1022)</f>
        <v>5</v>
      </c>
      <c r="G1022" s="190">
        <f>IF(ISBLANK('Nomenklatur komplett'!AB1022),"-",'Nomenklatur komplett'!AB1022)</f>
        <v>0</v>
      </c>
      <c r="H1022" s="190">
        <f>IF(ISBLANK('Nomenklatur komplett'!AC1022),"-",'Nomenklatur komplett'!AC1022)</f>
        <v>0</v>
      </c>
    </row>
    <row r="1023" spans="1:8" x14ac:dyDescent="0.2">
      <c r="A1023" s="161">
        <f>IF(ISBLANK('Nomenklatur komplett'!V1023),"-",'Nomenklatur komplett'!V1023)</f>
        <v>77107000</v>
      </c>
      <c r="B1023" s="188" t="str">
        <f>IF(ISBLANK('Nomenklatur komplett'!W1023),"-",'Nomenklatur komplett'!W1023)</f>
        <v>Druckkaufmann/-frau EF</v>
      </c>
      <c r="C1023" s="189">
        <f>IF(ISBLANK('Nomenklatur komplett'!X1023),"-",'Nomenklatur komplett'!X1023)</f>
        <v>18</v>
      </c>
      <c r="D1023" s="189">
        <f>IF(ISBLANK('Nomenklatur komplett'!Y1023),"-",'Nomenklatur komplett'!Y1023)</f>
        <v>65</v>
      </c>
      <c r="E1023" s="189">
        <f>IF(ISBLANK('Nomenklatur komplett'!Z1023),"-",'Nomenklatur komplett'!Z1023)</f>
        <v>1</v>
      </c>
      <c r="F1023" s="189">
        <f>IF(ISBLANK('Nomenklatur komplett'!AA1023),"-",'Nomenklatur komplett'!AA1023)</f>
        <v>5</v>
      </c>
      <c r="G1023" s="190">
        <f>IF(ISBLANK('Nomenklatur komplett'!AB1023),"-",'Nomenklatur komplett'!AB1023)</f>
        <v>90</v>
      </c>
      <c r="H1023" s="190">
        <f>IF(ISBLANK('Nomenklatur komplett'!AC1023),"-",'Nomenklatur komplett'!AC1023)</f>
        <v>0</v>
      </c>
    </row>
    <row r="1024" spans="1:8" x14ac:dyDescent="0.2">
      <c r="A1024" s="161">
        <f>IF(ISBLANK('Nomenklatur komplett'!V1024),"-",'Nomenklatur komplett'!V1024)</f>
        <v>71331000</v>
      </c>
      <c r="B1024" s="188" t="str">
        <f>IF(ISBLANK('Nomenklatur komplett'!W1024),"-",'Nomenklatur komplett'!W1024)</f>
        <v>Eichmeister/in, dipl.</v>
      </c>
      <c r="C1024" s="189">
        <f>IF(ISBLANK('Nomenklatur komplett'!X1024),"-",'Nomenklatur komplett'!X1024)</f>
        <v>18</v>
      </c>
      <c r="D1024" s="189">
        <f>IF(ISBLANK('Nomenklatur komplett'!Y1024),"-",'Nomenklatur komplett'!Y1024)</f>
        <v>65</v>
      </c>
      <c r="E1024" s="189">
        <f>IF(ISBLANK('Nomenklatur komplett'!Z1024),"-",'Nomenklatur komplett'!Z1024)</f>
        <v>1</v>
      </c>
      <c r="F1024" s="189">
        <f>IF(ISBLANK('Nomenklatur komplett'!AA1024),"-",'Nomenklatur komplett'!AA1024)</f>
        <v>5</v>
      </c>
      <c r="G1024" s="190">
        <f>IF(ISBLANK('Nomenklatur komplett'!AB1024),"-",'Nomenklatur komplett'!AB1024)</f>
        <v>90</v>
      </c>
      <c r="H1024" s="190">
        <f>IF(ISBLANK('Nomenklatur komplett'!AC1024),"-",'Nomenklatur komplett'!AC1024)</f>
        <v>0</v>
      </c>
    </row>
    <row r="1025" spans="1:8" x14ac:dyDescent="0.2">
      <c r="A1025" s="161">
        <f>IF(ISBLANK('Nomenklatur komplett'!V1025),"-",'Nomenklatur komplett'!V1025)</f>
        <v>71330000</v>
      </c>
      <c r="B1025" s="188" t="str">
        <f>IF(ISBLANK('Nomenklatur komplett'!W1025),"-",'Nomenklatur komplett'!W1025)</f>
        <v>Eichmeister/in, dipl. (alt)</v>
      </c>
      <c r="C1025" s="189">
        <f>IF(ISBLANK('Nomenklatur komplett'!X1025),"-",'Nomenklatur komplett'!X1025)</f>
        <v>18</v>
      </c>
      <c r="D1025" s="189">
        <f>IF(ISBLANK('Nomenklatur komplett'!Y1025),"-",'Nomenklatur komplett'!Y1025)</f>
        <v>65</v>
      </c>
      <c r="E1025" s="189">
        <f>IF(ISBLANK('Nomenklatur komplett'!Z1025),"-",'Nomenklatur komplett'!Z1025)</f>
        <v>1</v>
      </c>
      <c r="F1025" s="189">
        <f>IF(ISBLANK('Nomenklatur komplett'!AA1025),"-",'Nomenklatur komplett'!AA1025)</f>
        <v>5</v>
      </c>
      <c r="G1025" s="190">
        <f>IF(ISBLANK('Nomenklatur komplett'!AB1025),"-",'Nomenklatur komplett'!AB1025)</f>
        <v>90</v>
      </c>
      <c r="H1025" s="190">
        <f>IF(ISBLANK('Nomenklatur komplett'!AC1025),"-",'Nomenklatur komplett'!AC1025)</f>
        <v>0</v>
      </c>
    </row>
    <row r="1026" spans="1:8" x14ac:dyDescent="0.2">
      <c r="A1026" s="161">
        <f>IF(ISBLANK('Nomenklatur komplett'!V1026),"-",'Nomenklatur komplett'!V1026)</f>
        <v>75260000</v>
      </c>
      <c r="B1026" s="188" t="str">
        <f>IF(ISBLANK('Nomenklatur komplett'!W1026),"-",'Nomenklatur komplett'!W1026)</f>
        <v>Einkaufsfachmann/-frau EF</v>
      </c>
      <c r="C1026" s="189">
        <f>IF(ISBLANK('Nomenklatur komplett'!X1026),"-",'Nomenklatur komplett'!X1026)</f>
        <v>18</v>
      </c>
      <c r="D1026" s="189">
        <f>IF(ISBLANK('Nomenklatur komplett'!Y1026),"-",'Nomenklatur komplett'!Y1026)</f>
        <v>65</v>
      </c>
      <c r="E1026" s="189">
        <f>IF(ISBLANK('Nomenklatur komplett'!Z1026),"-",'Nomenklatur komplett'!Z1026)</f>
        <v>1</v>
      </c>
      <c r="F1026" s="189">
        <f>IF(ISBLANK('Nomenklatur komplett'!AA1026),"-",'Nomenklatur komplett'!AA1026)</f>
        <v>5</v>
      </c>
      <c r="G1026" s="190">
        <f>IF(ISBLANK('Nomenklatur komplett'!AB1026),"-",'Nomenklatur komplett'!AB1026)</f>
        <v>90</v>
      </c>
      <c r="H1026" s="190">
        <f>IF(ISBLANK('Nomenklatur komplett'!AC1026),"-",'Nomenklatur komplett'!AC1026)</f>
        <v>0</v>
      </c>
    </row>
    <row r="1027" spans="1:8" x14ac:dyDescent="0.2">
      <c r="A1027" s="161">
        <f>IF(ISBLANK('Nomenklatur komplett'!V1027),"-",'Nomenklatur komplett'!V1027)</f>
        <v>75270000</v>
      </c>
      <c r="B1027" s="188" t="str">
        <f>IF(ISBLANK('Nomenklatur komplett'!W1027),"-",'Nomenklatur komplett'!W1027)</f>
        <v>Einkaufsleiter/in, dipl.</v>
      </c>
      <c r="C1027" s="189">
        <f>IF(ISBLANK('Nomenklatur komplett'!X1027),"-",'Nomenklatur komplett'!X1027)</f>
        <v>18</v>
      </c>
      <c r="D1027" s="189">
        <f>IF(ISBLANK('Nomenklatur komplett'!Y1027),"-",'Nomenklatur komplett'!Y1027)</f>
        <v>65</v>
      </c>
      <c r="E1027" s="189">
        <f>IF(ISBLANK('Nomenklatur komplett'!Z1027),"-",'Nomenklatur komplett'!Z1027)</f>
        <v>1</v>
      </c>
      <c r="F1027" s="189">
        <f>IF(ISBLANK('Nomenklatur komplett'!AA1027),"-",'Nomenklatur komplett'!AA1027)</f>
        <v>5</v>
      </c>
      <c r="G1027" s="190">
        <f>IF(ISBLANK('Nomenklatur komplett'!AB1027),"-",'Nomenklatur komplett'!AB1027)</f>
        <v>90</v>
      </c>
      <c r="H1027" s="190">
        <f>IF(ISBLANK('Nomenklatur komplett'!AC1027),"-",'Nomenklatur komplett'!AC1027)</f>
        <v>0</v>
      </c>
    </row>
    <row r="1028" spans="1:8" x14ac:dyDescent="0.2">
      <c r="A1028" s="161">
        <f>IF(ISBLANK('Nomenklatur komplett'!V1028),"-",'Nomenklatur komplett'!V1028)</f>
        <v>75250000</v>
      </c>
      <c r="B1028" s="188" t="str">
        <f>IF(ISBLANK('Nomenklatur komplett'!W1028),"-",'Nomenklatur komplett'!W1028)</f>
        <v>Einkäufer/in, dipl.</v>
      </c>
      <c r="C1028" s="189">
        <f>IF(ISBLANK('Nomenklatur komplett'!X1028),"-",'Nomenklatur komplett'!X1028)</f>
        <v>18</v>
      </c>
      <c r="D1028" s="189">
        <f>IF(ISBLANK('Nomenklatur komplett'!Y1028),"-",'Nomenklatur komplett'!Y1028)</f>
        <v>65</v>
      </c>
      <c r="E1028" s="189">
        <f>IF(ISBLANK('Nomenklatur komplett'!Z1028),"-",'Nomenklatur komplett'!Z1028)</f>
        <v>1</v>
      </c>
      <c r="F1028" s="189">
        <f>IF(ISBLANK('Nomenklatur komplett'!AA1028),"-",'Nomenklatur komplett'!AA1028)</f>
        <v>5</v>
      </c>
      <c r="G1028" s="190">
        <f>IF(ISBLANK('Nomenklatur komplett'!AB1028),"-",'Nomenklatur komplett'!AB1028)</f>
        <v>90</v>
      </c>
      <c r="H1028" s="190">
        <f>IF(ISBLANK('Nomenklatur komplett'!AC1028),"-",'Nomenklatur komplett'!AC1028)</f>
        <v>0</v>
      </c>
    </row>
    <row r="1029" spans="1:8" x14ac:dyDescent="0.2">
      <c r="A1029" s="161">
        <f>IF(ISBLANK('Nomenklatur komplett'!V1029),"-",'Nomenklatur komplett'!V1029)</f>
        <v>61070000</v>
      </c>
      <c r="B1029" s="188" t="str">
        <f>IF(ISBLANK('Nomenklatur komplett'!W1029),"-",'Nomenklatur komplett'!W1029)</f>
        <v>Einrichtungsberater/in EF</v>
      </c>
      <c r="C1029" s="189">
        <f>IF(ISBLANK('Nomenklatur komplett'!X1029),"-",'Nomenklatur komplett'!X1029)</f>
        <v>18</v>
      </c>
      <c r="D1029" s="189">
        <f>IF(ISBLANK('Nomenklatur komplett'!Y1029),"-",'Nomenklatur komplett'!Y1029)</f>
        <v>65</v>
      </c>
      <c r="E1029" s="189">
        <f>IF(ISBLANK('Nomenklatur komplett'!Z1029),"-",'Nomenklatur komplett'!Z1029)</f>
        <v>1</v>
      </c>
      <c r="F1029" s="189">
        <f>IF(ISBLANK('Nomenklatur komplett'!AA1029),"-",'Nomenklatur komplett'!AA1029)</f>
        <v>5</v>
      </c>
      <c r="G1029" s="190">
        <f>IF(ISBLANK('Nomenklatur komplett'!AB1029),"-",'Nomenklatur komplett'!AB1029)</f>
        <v>90</v>
      </c>
      <c r="H1029" s="190">
        <f>IF(ISBLANK('Nomenklatur komplett'!AC1029),"-",'Nomenklatur komplett'!AC1029)</f>
        <v>0</v>
      </c>
    </row>
    <row r="1030" spans="1:8" x14ac:dyDescent="0.2">
      <c r="A1030" s="161">
        <f>IF(ISBLANK('Nomenklatur komplett'!V1030),"-",'Nomenklatur komplett'!V1030)</f>
        <v>61110000</v>
      </c>
      <c r="B1030" s="188" t="str">
        <f>IF(ISBLANK('Nomenklatur komplett'!W1030),"-",'Nomenklatur komplett'!W1030)</f>
        <v>Einrichtungsgestalter/in (Tertiär - nicht reglementiert)</v>
      </c>
      <c r="C1030" s="189">
        <f>IF(ISBLANK('Nomenklatur komplett'!X1030),"-",'Nomenklatur komplett'!X1030)</f>
        <v>18</v>
      </c>
      <c r="D1030" s="189">
        <f>IF(ISBLANK('Nomenklatur komplett'!Y1030),"-",'Nomenklatur komplett'!Y1030)</f>
        <v>65</v>
      </c>
      <c r="E1030" s="189">
        <f>IF(ISBLANK('Nomenklatur komplett'!Z1030),"-",'Nomenklatur komplett'!Z1030)</f>
        <v>1</v>
      </c>
      <c r="F1030" s="189">
        <f>IF(ISBLANK('Nomenklatur komplett'!AA1030),"-",'Nomenklatur komplett'!AA1030)</f>
        <v>5</v>
      </c>
      <c r="G1030" s="190">
        <f>IF(ISBLANK('Nomenklatur komplett'!AB1030),"-",'Nomenklatur komplett'!AB1030)</f>
        <v>90</v>
      </c>
      <c r="H1030" s="190">
        <f>IF(ISBLANK('Nomenklatur komplett'!AC1030),"-",'Nomenklatur komplett'!AC1030)</f>
        <v>0</v>
      </c>
    </row>
    <row r="1031" spans="1:8" x14ac:dyDescent="0.2">
      <c r="A1031" s="161">
        <f>IF(ISBLANK('Nomenklatur komplett'!V1031),"-",'Nomenklatur komplett'!V1031)</f>
        <v>61071000</v>
      </c>
      <c r="B1031" s="188" t="str">
        <f>IF(ISBLANK('Nomenklatur komplett'!W1031),"-",'Nomenklatur komplett'!W1031)</f>
        <v>Einrichtungsplaner/in EF</v>
      </c>
      <c r="C1031" s="189">
        <f>IF(ISBLANK('Nomenklatur komplett'!X1031),"-",'Nomenklatur komplett'!X1031)</f>
        <v>18</v>
      </c>
      <c r="D1031" s="189">
        <f>IF(ISBLANK('Nomenklatur komplett'!Y1031),"-",'Nomenklatur komplett'!Y1031)</f>
        <v>65</v>
      </c>
      <c r="E1031" s="189">
        <f>IF(ISBLANK('Nomenklatur komplett'!Z1031),"-",'Nomenklatur komplett'!Z1031)</f>
        <v>1</v>
      </c>
      <c r="F1031" s="189">
        <f>IF(ISBLANK('Nomenklatur komplett'!AA1031),"-",'Nomenklatur komplett'!AA1031)</f>
        <v>5</v>
      </c>
      <c r="G1031" s="190">
        <f>IF(ISBLANK('Nomenklatur komplett'!AB1031),"-",'Nomenklatur komplett'!AB1031)</f>
        <v>90</v>
      </c>
      <c r="H1031" s="190">
        <f>IF(ISBLANK('Nomenklatur komplett'!AC1031),"-",'Nomenklatur komplett'!AC1031)</f>
        <v>0</v>
      </c>
    </row>
    <row r="1032" spans="1:8" x14ac:dyDescent="0.2">
      <c r="A1032" s="161">
        <f>IF(ISBLANK('Nomenklatur komplett'!V1032),"-",'Nomenklatur komplett'!V1032)</f>
        <v>84680000</v>
      </c>
      <c r="B1032" s="188" t="str">
        <f>IF(ISBLANK('Nomenklatur komplett'!W1032),"-",'Nomenklatur komplett'!W1032)</f>
        <v>Eislauflehrer/in EF</v>
      </c>
      <c r="C1032" s="189">
        <f>IF(ISBLANK('Nomenklatur komplett'!X1032),"-",'Nomenklatur komplett'!X1032)</f>
        <v>18</v>
      </c>
      <c r="D1032" s="189">
        <f>IF(ISBLANK('Nomenklatur komplett'!Y1032),"-",'Nomenklatur komplett'!Y1032)</f>
        <v>65</v>
      </c>
      <c r="E1032" s="189">
        <f>IF(ISBLANK('Nomenklatur komplett'!Z1032),"-",'Nomenklatur komplett'!Z1032)</f>
        <v>1</v>
      </c>
      <c r="F1032" s="189">
        <f>IF(ISBLANK('Nomenklatur komplett'!AA1032),"-",'Nomenklatur komplett'!AA1032)</f>
        <v>5</v>
      </c>
      <c r="G1032" s="190">
        <f>IF(ISBLANK('Nomenklatur komplett'!AB1032),"-",'Nomenklatur komplett'!AB1032)</f>
        <v>90</v>
      </c>
      <c r="H1032" s="190">
        <f>IF(ISBLANK('Nomenklatur komplett'!AC1032),"-",'Nomenklatur komplett'!AC1032)</f>
        <v>0</v>
      </c>
    </row>
    <row r="1033" spans="1:8" x14ac:dyDescent="0.2">
      <c r="A1033" s="161">
        <f>IF(ISBLANK('Nomenklatur komplett'!V1033),"-",'Nomenklatur komplett'!V1033)</f>
        <v>66305000</v>
      </c>
      <c r="B1033" s="188" t="str">
        <f>IF(ISBLANK('Nomenklatur komplett'!W1033),"-",'Nomenklatur komplett'!W1033)</f>
        <v>Elektro-Projektleiter/in EF</v>
      </c>
      <c r="C1033" s="189">
        <f>IF(ISBLANK('Nomenklatur komplett'!X1033),"-",'Nomenklatur komplett'!X1033)</f>
        <v>18</v>
      </c>
      <c r="D1033" s="189">
        <f>IF(ISBLANK('Nomenklatur komplett'!Y1033),"-",'Nomenklatur komplett'!Y1033)</f>
        <v>65</v>
      </c>
      <c r="E1033" s="189">
        <f>IF(ISBLANK('Nomenklatur komplett'!Z1033),"-",'Nomenklatur komplett'!Z1033)</f>
        <v>1</v>
      </c>
      <c r="F1033" s="189">
        <f>IF(ISBLANK('Nomenklatur komplett'!AA1033),"-",'Nomenklatur komplett'!AA1033)</f>
        <v>5</v>
      </c>
      <c r="G1033" s="190">
        <f>IF(ISBLANK('Nomenklatur komplett'!AB1033),"-",'Nomenklatur komplett'!AB1033)</f>
        <v>90</v>
      </c>
      <c r="H1033" s="190">
        <f>IF(ISBLANK('Nomenklatur komplett'!AC1033),"-",'Nomenklatur komplett'!AC1033)</f>
        <v>0</v>
      </c>
    </row>
    <row r="1034" spans="1:8" x14ac:dyDescent="0.2">
      <c r="A1034" s="161">
        <f>IF(ISBLANK('Nomenklatur komplett'!V1034),"-",'Nomenklatur komplett'!V1034)</f>
        <v>66200000</v>
      </c>
      <c r="B1034" s="188" t="str">
        <f>IF(ISBLANK('Nomenklatur komplett'!W1034),"-",'Nomenklatur komplett'!W1034)</f>
        <v>Elektro-Sicherheitsberater/in EF</v>
      </c>
      <c r="C1034" s="189">
        <f>IF(ISBLANK('Nomenklatur komplett'!X1034),"-",'Nomenklatur komplett'!X1034)</f>
        <v>18</v>
      </c>
      <c r="D1034" s="189">
        <f>IF(ISBLANK('Nomenklatur komplett'!Y1034),"-",'Nomenklatur komplett'!Y1034)</f>
        <v>65</v>
      </c>
      <c r="E1034" s="189">
        <f>IF(ISBLANK('Nomenklatur komplett'!Z1034),"-",'Nomenklatur komplett'!Z1034)</f>
        <v>1</v>
      </c>
      <c r="F1034" s="189">
        <f>IF(ISBLANK('Nomenklatur komplett'!AA1034),"-",'Nomenklatur komplett'!AA1034)</f>
        <v>5</v>
      </c>
      <c r="G1034" s="190">
        <f>IF(ISBLANK('Nomenklatur komplett'!AB1034),"-",'Nomenklatur komplett'!AB1034)</f>
        <v>90</v>
      </c>
      <c r="H1034" s="190">
        <f>IF(ISBLANK('Nomenklatur komplett'!AC1034),"-",'Nomenklatur komplett'!AC1034)</f>
        <v>0</v>
      </c>
    </row>
    <row r="1035" spans="1:8" x14ac:dyDescent="0.2">
      <c r="A1035" s="161">
        <f>IF(ISBLANK('Nomenklatur komplett'!V1035),"-",'Nomenklatur komplett'!V1035)</f>
        <v>66250000</v>
      </c>
      <c r="B1035" s="188" t="str">
        <f>IF(ISBLANK('Nomenklatur komplett'!W1035),"-",'Nomenklatur komplett'!W1035)</f>
        <v>Elektroinstallateur/in, dipl.</v>
      </c>
      <c r="C1035" s="189">
        <f>IF(ISBLANK('Nomenklatur komplett'!X1035),"-",'Nomenklatur komplett'!X1035)</f>
        <v>18</v>
      </c>
      <c r="D1035" s="189">
        <f>IF(ISBLANK('Nomenklatur komplett'!Y1035),"-",'Nomenklatur komplett'!Y1035)</f>
        <v>65</v>
      </c>
      <c r="E1035" s="189">
        <f>IF(ISBLANK('Nomenklatur komplett'!Z1035),"-",'Nomenklatur komplett'!Z1035)</f>
        <v>1</v>
      </c>
      <c r="F1035" s="189">
        <f>IF(ISBLANK('Nomenklatur komplett'!AA1035),"-",'Nomenklatur komplett'!AA1035)</f>
        <v>5</v>
      </c>
      <c r="G1035" s="190">
        <f>IF(ISBLANK('Nomenklatur komplett'!AB1035),"-",'Nomenklatur komplett'!AB1035)</f>
        <v>90</v>
      </c>
      <c r="H1035" s="190">
        <f>IF(ISBLANK('Nomenklatur komplett'!AC1035),"-",'Nomenklatur komplett'!AC1035)</f>
        <v>0</v>
      </c>
    </row>
    <row r="1036" spans="1:8" x14ac:dyDescent="0.2">
      <c r="A1036" s="161">
        <f>IF(ISBLANK('Nomenklatur komplett'!V1036),"-",'Nomenklatur komplett'!V1036)</f>
        <v>66260000</v>
      </c>
      <c r="B1036" s="188" t="str">
        <f>IF(ISBLANK('Nomenklatur komplett'!W1036),"-",'Nomenklatur komplett'!W1036)</f>
        <v>Elektroinstallations- und Sicherheitsexperte/-expertin, dipl.</v>
      </c>
      <c r="C1036" s="189">
        <f>IF(ISBLANK('Nomenklatur komplett'!X1036),"-",'Nomenklatur komplett'!X1036)</f>
        <v>18</v>
      </c>
      <c r="D1036" s="189">
        <f>IF(ISBLANK('Nomenklatur komplett'!Y1036),"-",'Nomenklatur komplett'!Y1036)</f>
        <v>65</v>
      </c>
      <c r="E1036" s="189">
        <f>IF(ISBLANK('Nomenklatur komplett'!Z1036),"-",'Nomenklatur komplett'!Z1036)</f>
        <v>1</v>
      </c>
      <c r="F1036" s="189">
        <f>IF(ISBLANK('Nomenklatur komplett'!AA1036),"-",'Nomenklatur komplett'!AA1036)</f>
        <v>5</v>
      </c>
      <c r="G1036" s="190">
        <f>IF(ISBLANK('Nomenklatur komplett'!AB1036),"-",'Nomenklatur komplett'!AB1036)</f>
        <v>90</v>
      </c>
      <c r="H1036" s="190">
        <f>IF(ISBLANK('Nomenklatur komplett'!AC1036),"-",'Nomenklatur komplett'!AC1036)</f>
        <v>0</v>
      </c>
    </row>
    <row r="1037" spans="1:8" x14ac:dyDescent="0.2">
      <c r="A1037" s="161">
        <f>IF(ISBLANK('Nomenklatur komplett'!V1037),"-",'Nomenklatur komplett'!V1037)</f>
        <v>66300000</v>
      </c>
      <c r="B1037" s="188" t="str">
        <f>IF(ISBLANK('Nomenklatur komplett'!W1037),"-",'Nomenklatur komplett'!W1037)</f>
        <v>Elektromechanikermeister/in</v>
      </c>
      <c r="C1037" s="189">
        <f>IF(ISBLANK('Nomenklatur komplett'!X1037),"-",'Nomenklatur komplett'!X1037)</f>
        <v>18</v>
      </c>
      <c r="D1037" s="189">
        <f>IF(ISBLANK('Nomenklatur komplett'!Y1037),"-",'Nomenklatur komplett'!Y1037)</f>
        <v>65</v>
      </c>
      <c r="E1037" s="189">
        <f>IF(ISBLANK('Nomenklatur komplett'!Z1037),"-",'Nomenklatur komplett'!Z1037)</f>
        <v>1</v>
      </c>
      <c r="F1037" s="189">
        <f>IF(ISBLANK('Nomenklatur komplett'!AA1037),"-",'Nomenklatur komplett'!AA1037)</f>
        <v>5</v>
      </c>
      <c r="G1037" s="190">
        <f>IF(ISBLANK('Nomenklatur komplett'!AB1037),"-",'Nomenklatur komplett'!AB1037)</f>
        <v>90</v>
      </c>
      <c r="H1037" s="190">
        <f>IF(ISBLANK('Nomenklatur komplett'!AC1037),"-",'Nomenklatur komplett'!AC1037)</f>
        <v>0</v>
      </c>
    </row>
    <row r="1038" spans="1:8" x14ac:dyDescent="0.2">
      <c r="A1038" s="161">
        <f>IF(ISBLANK('Nomenklatur komplett'!V1038),"-",'Nomenklatur komplett'!V1038)</f>
        <v>66320000</v>
      </c>
      <c r="B1038" s="188" t="str">
        <f>IF(ISBLANK('Nomenklatur komplett'!W1038),"-",'Nomenklatur komplett'!W1038)</f>
        <v>Elektromonteur/in-Vorarbeiter/in (Tertiär - nicht reglementiert)</v>
      </c>
      <c r="C1038" s="189">
        <f>IF(ISBLANK('Nomenklatur komplett'!X1038),"-",'Nomenklatur komplett'!X1038)</f>
        <v>18</v>
      </c>
      <c r="D1038" s="189">
        <f>IF(ISBLANK('Nomenklatur komplett'!Y1038),"-",'Nomenklatur komplett'!Y1038)</f>
        <v>65</v>
      </c>
      <c r="E1038" s="189">
        <f>IF(ISBLANK('Nomenklatur komplett'!Z1038),"-",'Nomenklatur komplett'!Z1038)</f>
        <v>1</v>
      </c>
      <c r="F1038" s="189">
        <f>IF(ISBLANK('Nomenklatur komplett'!AA1038),"-",'Nomenklatur komplett'!AA1038)</f>
        <v>5</v>
      </c>
      <c r="G1038" s="190">
        <f>IF(ISBLANK('Nomenklatur komplett'!AB1038),"-",'Nomenklatur komplett'!AB1038)</f>
        <v>90</v>
      </c>
      <c r="H1038" s="190">
        <f>IF(ISBLANK('Nomenklatur komplett'!AC1038),"-",'Nomenklatur komplett'!AC1038)</f>
        <v>0</v>
      </c>
    </row>
    <row r="1039" spans="1:8" x14ac:dyDescent="0.2">
      <c r="A1039" s="161">
        <f>IF(ISBLANK('Nomenklatur komplett'!V1039),"-",'Nomenklatur komplett'!V1039)</f>
        <v>71350000</v>
      </c>
      <c r="B1039" s="188" t="str">
        <f>IF(ISBLANK('Nomenklatur komplett'!W1039),"-",'Nomenklatur komplett'!W1039)</f>
        <v>Elektroniker/in (Tertiär - nicht reglementiert)</v>
      </c>
      <c r="C1039" s="189">
        <f>IF(ISBLANK('Nomenklatur komplett'!X1039),"-",'Nomenklatur komplett'!X1039)</f>
        <v>18</v>
      </c>
      <c r="D1039" s="189">
        <f>IF(ISBLANK('Nomenklatur komplett'!Y1039),"-",'Nomenklatur komplett'!Y1039)</f>
        <v>65</v>
      </c>
      <c r="E1039" s="189">
        <f>IF(ISBLANK('Nomenklatur komplett'!Z1039),"-",'Nomenklatur komplett'!Z1039)</f>
        <v>1</v>
      </c>
      <c r="F1039" s="189">
        <f>IF(ISBLANK('Nomenklatur komplett'!AA1039),"-",'Nomenklatur komplett'!AA1039)</f>
        <v>5</v>
      </c>
      <c r="G1039" s="190">
        <f>IF(ISBLANK('Nomenklatur komplett'!AB1039),"-",'Nomenklatur komplett'!AB1039)</f>
        <v>90</v>
      </c>
      <c r="H1039" s="190">
        <f>IF(ISBLANK('Nomenklatur komplett'!AC1039),"-",'Nomenklatur komplett'!AC1039)</f>
        <v>0</v>
      </c>
    </row>
    <row r="1040" spans="1:8" x14ac:dyDescent="0.2">
      <c r="A1040" s="161">
        <f>IF(ISBLANK('Nomenklatur komplett'!V1040),"-",'Nomenklatur komplett'!V1040)</f>
        <v>66304000</v>
      </c>
      <c r="B1040" s="188" t="str">
        <f>IF(ISBLANK('Nomenklatur komplett'!W1040),"-",'Nomenklatur komplett'!W1040)</f>
        <v>Elektroplaner/in, dipl.</v>
      </c>
      <c r="C1040" s="189">
        <f>IF(ISBLANK('Nomenklatur komplett'!X1040),"-",'Nomenklatur komplett'!X1040)</f>
        <v>18</v>
      </c>
      <c r="D1040" s="189">
        <f>IF(ISBLANK('Nomenklatur komplett'!Y1040),"-",'Nomenklatur komplett'!Y1040)</f>
        <v>65</v>
      </c>
      <c r="E1040" s="189">
        <f>IF(ISBLANK('Nomenklatur komplett'!Z1040),"-",'Nomenklatur komplett'!Z1040)</f>
        <v>1</v>
      </c>
      <c r="F1040" s="189">
        <f>IF(ISBLANK('Nomenklatur komplett'!AA1040),"-",'Nomenklatur komplett'!AA1040)</f>
        <v>5</v>
      </c>
      <c r="G1040" s="190">
        <f>IF(ISBLANK('Nomenklatur komplett'!AB1040),"-",'Nomenklatur komplett'!AB1040)</f>
        <v>90</v>
      </c>
      <c r="H1040" s="190">
        <f>IF(ISBLANK('Nomenklatur komplett'!AC1040),"-",'Nomenklatur komplett'!AC1040)</f>
        <v>0</v>
      </c>
    </row>
    <row r="1041" spans="1:8" x14ac:dyDescent="0.2">
      <c r="A1041" s="161">
        <f>IF(ISBLANK('Nomenklatur komplett'!V1041),"-",'Nomenklatur komplett'!V1041)</f>
        <v>66307000</v>
      </c>
      <c r="B1041" s="188" t="str">
        <f>IF(ISBLANK('Nomenklatur komplett'!W1041),"-",'Nomenklatur komplett'!W1041)</f>
        <v>Elektroprojektleiter/in Installation und Sicherheit EF</v>
      </c>
      <c r="C1041" s="189">
        <f>IF(ISBLANK('Nomenklatur komplett'!X1041),"-",'Nomenklatur komplett'!X1041)</f>
        <v>18</v>
      </c>
      <c r="D1041" s="189">
        <f>IF(ISBLANK('Nomenklatur komplett'!Y1041),"-",'Nomenklatur komplett'!Y1041)</f>
        <v>65</v>
      </c>
      <c r="E1041" s="189">
        <f>IF(ISBLANK('Nomenklatur komplett'!Z1041),"-",'Nomenklatur komplett'!Z1041)</f>
        <v>1</v>
      </c>
      <c r="F1041" s="189">
        <f>IF(ISBLANK('Nomenklatur komplett'!AA1041),"-",'Nomenklatur komplett'!AA1041)</f>
        <v>5</v>
      </c>
      <c r="G1041" s="190">
        <f>IF(ISBLANK('Nomenklatur komplett'!AB1041),"-",'Nomenklatur komplett'!AB1041)</f>
        <v>90</v>
      </c>
      <c r="H1041" s="190">
        <f>IF(ISBLANK('Nomenklatur komplett'!AC1041),"-",'Nomenklatur komplett'!AC1041)</f>
        <v>0</v>
      </c>
    </row>
    <row r="1042" spans="1:8" x14ac:dyDescent="0.2">
      <c r="A1042" s="161">
        <f>IF(ISBLANK('Nomenklatur komplett'!V1042),"-",'Nomenklatur komplett'!V1042)</f>
        <v>66309000</v>
      </c>
      <c r="B1042" s="188" t="str">
        <f>IF(ISBLANK('Nomenklatur komplett'!W1042),"-",'Nomenklatur komplett'!W1042)</f>
        <v>Elektroprojektleiter/in Planung EF</v>
      </c>
      <c r="C1042" s="189">
        <f>IF(ISBLANK('Nomenklatur komplett'!X1042),"-",'Nomenklatur komplett'!X1042)</f>
        <v>18</v>
      </c>
      <c r="D1042" s="189">
        <f>IF(ISBLANK('Nomenklatur komplett'!Y1042),"-",'Nomenklatur komplett'!Y1042)</f>
        <v>65</v>
      </c>
      <c r="E1042" s="189">
        <f>IF(ISBLANK('Nomenklatur komplett'!Z1042),"-",'Nomenklatur komplett'!Z1042)</f>
        <v>1</v>
      </c>
      <c r="F1042" s="189">
        <f>IF(ISBLANK('Nomenklatur komplett'!AA1042),"-",'Nomenklatur komplett'!AA1042)</f>
        <v>5</v>
      </c>
      <c r="G1042" s="190">
        <f>IF(ISBLANK('Nomenklatur komplett'!AB1042),"-",'Nomenklatur komplett'!AB1042)</f>
        <v>90</v>
      </c>
      <c r="H1042" s="190">
        <f>IF(ISBLANK('Nomenklatur komplett'!AC1042),"-",'Nomenklatur komplett'!AC1042)</f>
        <v>0</v>
      </c>
    </row>
    <row r="1043" spans="1:8" x14ac:dyDescent="0.2">
      <c r="A1043" s="161">
        <f>IF(ISBLANK('Nomenklatur komplett'!V1043),"-",'Nomenklatur komplett'!V1043)</f>
        <v>93271000</v>
      </c>
      <c r="B1043" s="188" t="str">
        <f>IF(ISBLANK('Nomenklatur komplett'!W1043),"-",'Nomenklatur komplett'!W1043)</f>
        <v>Elektrotechnik HF (MiVo 2005)</v>
      </c>
      <c r="C1043" s="189">
        <f>IF(ISBLANK('Nomenklatur komplett'!X1043),"-",'Nomenklatur komplett'!X1043)</f>
        <v>18</v>
      </c>
      <c r="D1043" s="189">
        <f>IF(ISBLANK('Nomenklatur komplett'!Y1043),"-",'Nomenklatur komplett'!Y1043)</f>
        <v>65</v>
      </c>
      <c r="E1043" s="189">
        <f>IF(ISBLANK('Nomenklatur komplett'!Z1043),"-",'Nomenklatur komplett'!Z1043)</f>
        <v>1</v>
      </c>
      <c r="F1043" s="189">
        <f>IF(ISBLANK('Nomenklatur komplett'!AA1043),"-",'Nomenklatur komplett'!AA1043)</f>
        <v>5</v>
      </c>
      <c r="G1043" s="190">
        <f>IF(ISBLANK('Nomenklatur komplett'!AB1043),"-",'Nomenklatur komplett'!AB1043)</f>
        <v>0</v>
      </c>
      <c r="H1043" s="190">
        <f>IF(ISBLANK('Nomenklatur komplett'!AC1043),"-",'Nomenklatur komplett'!AC1043)</f>
        <v>0</v>
      </c>
    </row>
    <row r="1044" spans="1:8" x14ac:dyDescent="0.2">
      <c r="A1044" s="161">
        <f>IF(ISBLANK('Nomenklatur komplett'!V1044),"-",'Nomenklatur komplett'!V1044)</f>
        <v>93271001</v>
      </c>
      <c r="B1044" s="188" t="str">
        <f>IF(ISBLANK('Nomenklatur komplett'!W1044),"-",'Nomenklatur komplett'!W1044)</f>
        <v>Elektrotechnik HF - Vertiefung Elektronik (MiVo 2005)</v>
      </c>
      <c r="C1044" s="189">
        <f>IF(ISBLANK('Nomenklatur komplett'!X1044),"-",'Nomenklatur komplett'!X1044)</f>
        <v>18</v>
      </c>
      <c r="D1044" s="189">
        <f>IF(ISBLANK('Nomenklatur komplett'!Y1044),"-",'Nomenklatur komplett'!Y1044)</f>
        <v>65</v>
      </c>
      <c r="E1044" s="189">
        <f>IF(ISBLANK('Nomenklatur komplett'!Z1044),"-",'Nomenklatur komplett'!Z1044)</f>
        <v>1</v>
      </c>
      <c r="F1044" s="189">
        <f>IF(ISBLANK('Nomenklatur komplett'!AA1044),"-",'Nomenklatur komplett'!AA1044)</f>
        <v>5</v>
      </c>
      <c r="G1044" s="190">
        <f>IF(ISBLANK('Nomenklatur komplett'!AB1044),"-",'Nomenklatur komplett'!AB1044)</f>
        <v>0</v>
      </c>
      <c r="H1044" s="190">
        <f>IF(ISBLANK('Nomenklatur komplett'!AC1044),"-",'Nomenklatur komplett'!AC1044)</f>
        <v>0</v>
      </c>
    </row>
    <row r="1045" spans="1:8" x14ac:dyDescent="0.2">
      <c r="A1045" s="161">
        <f>IF(ISBLANK('Nomenklatur komplett'!V1045),"-",'Nomenklatur komplett'!V1045)</f>
        <v>93271002</v>
      </c>
      <c r="B1045" s="188" t="str">
        <f>IF(ISBLANK('Nomenklatur komplett'!W1045),"-",'Nomenklatur komplett'!W1045)</f>
        <v>Elektrotechnik HF - Vertiefung Energietechnik (MiVo 2005)</v>
      </c>
      <c r="C1045" s="189">
        <f>IF(ISBLANK('Nomenklatur komplett'!X1045),"-",'Nomenklatur komplett'!X1045)</f>
        <v>18</v>
      </c>
      <c r="D1045" s="189">
        <f>IF(ISBLANK('Nomenklatur komplett'!Y1045),"-",'Nomenklatur komplett'!Y1045)</f>
        <v>65</v>
      </c>
      <c r="E1045" s="189">
        <f>IF(ISBLANK('Nomenklatur komplett'!Z1045),"-",'Nomenklatur komplett'!Z1045)</f>
        <v>1</v>
      </c>
      <c r="F1045" s="189">
        <f>IF(ISBLANK('Nomenklatur komplett'!AA1045),"-",'Nomenklatur komplett'!AA1045)</f>
        <v>5</v>
      </c>
      <c r="G1045" s="190">
        <f>IF(ISBLANK('Nomenklatur komplett'!AB1045),"-",'Nomenklatur komplett'!AB1045)</f>
        <v>0</v>
      </c>
      <c r="H1045" s="190">
        <f>IF(ISBLANK('Nomenklatur komplett'!AC1045),"-",'Nomenklatur komplett'!AC1045)</f>
        <v>0</v>
      </c>
    </row>
    <row r="1046" spans="1:8" x14ac:dyDescent="0.2">
      <c r="A1046" s="161">
        <f>IF(ISBLANK('Nomenklatur komplett'!V1046),"-",'Nomenklatur komplett'!V1046)</f>
        <v>93271003</v>
      </c>
      <c r="B1046" s="188" t="str">
        <f>IF(ISBLANK('Nomenklatur komplett'!W1046),"-",'Nomenklatur komplett'!W1046)</f>
        <v>Elektrotechnik HF - Vertiefung Grossanlagenbetrieb (MiVo 2005)</v>
      </c>
      <c r="C1046" s="189">
        <f>IF(ISBLANK('Nomenklatur komplett'!X1046),"-",'Nomenklatur komplett'!X1046)</f>
        <v>18</v>
      </c>
      <c r="D1046" s="189">
        <f>IF(ISBLANK('Nomenklatur komplett'!Y1046),"-",'Nomenklatur komplett'!Y1046)</f>
        <v>65</v>
      </c>
      <c r="E1046" s="189">
        <f>IF(ISBLANK('Nomenklatur komplett'!Z1046),"-",'Nomenklatur komplett'!Z1046)</f>
        <v>1</v>
      </c>
      <c r="F1046" s="189">
        <f>IF(ISBLANK('Nomenklatur komplett'!AA1046),"-",'Nomenklatur komplett'!AA1046)</f>
        <v>5</v>
      </c>
      <c r="G1046" s="190">
        <f>IF(ISBLANK('Nomenklatur komplett'!AB1046),"-",'Nomenklatur komplett'!AB1046)</f>
        <v>0</v>
      </c>
      <c r="H1046" s="190">
        <f>IF(ISBLANK('Nomenklatur komplett'!AC1046),"-",'Nomenklatur komplett'!AC1046)</f>
        <v>0</v>
      </c>
    </row>
    <row r="1047" spans="1:8" x14ac:dyDescent="0.2">
      <c r="A1047" s="161">
        <f>IF(ISBLANK('Nomenklatur komplett'!V1047),"-",'Nomenklatur komplett'!V1047)</f>
        <v>93360000</v>
      </c>
      <c r="B1047" s="188" t="str">
        <f>IF(ISBLANK('Nomenklatur komplett'!W1047),"-",'Nomenklatur komplett'!W1047)</f>
        <v>Energie und Umwelt HF (MiVo 2005)</v>
      </c>
      <c r="C1047" s="189">
        <f>IF(ISBLANK('Nomenklatur komplett'!X1047),"-",'Nomenklatur komplett'!X1047)</f>
        <v>19</v>
      </c>
      <c r="D1047" s="189">
        <f>IF(ISBLANK('Nomenklatur komplett'!Y1047),"-",'Nomenklatur komplett'!Y1047)</f>
        <v>65</v>
      </c>
      <c r="E1047" s="189">
        <f>IF(ISBLANK('Nomenklatur komplett'!Z1047),"-",'Nomenklatur komplett'!Z1047)</f>
        <v>1</v>
      </c>
      <c r="F1047" s="189">
        <f>IF(ISBLANK('Nomenklatur komplett'!AA1047),"-",'Nomenklatur komplett'!AA1047)</f>
        <v>5</v>
      </c>
      <c r="G1047" s="190">
        <f>IF(ISBLANK('Nomenklatur komplett'!AB1047),"-",'Nomenklatur komplett'!AB1047)</f>
        <v>0</v>
      </c>
      <c r="H1047" s="190">
        <f>IF(ISBLANK('Nomenklatur komplett'!AC1047),"-",'Nomenklatur komplett'!AC1047)</f>
        <v>0</v>
      </c>
    </row>
    <row r="1048" spans="1:8" x14ac:dyDescent="0.2">
      <c r="A1048" s="161">
        <f>IF(ISBLANK('Nomenklatur komplett'!V1048),"-",'Nomenklatur komplett'!V1048)</f>
        <v>71881000</v>
      </c>
      <c r="B1048" s="188" t="str">
        <f>IF(ISBLANK('Nomenklatur komplett'!W1048),"-",'Nomenklatur komplett'!W1048)</f>
        <v>Energie- und Effizienzberater/in, dipl.</v>
      </c>
      <c r="C1048" s="189">
        <f>IF(ISBLANK('Nomenklatur komplett'!X1048),"-",'Nomenklatur komplett'!X1048)</f>
        <v>18</v>
      </c>
      <c r="D1048" s="189">
        <f>IF(ISBLANK('Nomenklatur komplett'!Y1048),"-",'Nomenklatur komplett'!Y1048)</f>
        <v>65</v>
      </c>
      <c r="E1048" s="189">
        <f>IF(ISBLANK('Nomenklatur komplett'!Z1048),"-",'Nomenklatur komplett'!Z1048)</f>
        <v>1</v>
      </c>
      <c r="F1048" s="189">
        <f>IF(ISBLANK('Nomenklatur komplett'!AA1048),"-",'Nomenklatur komplett'!AA1048)</f>
        <v>5</v>
      </c>
      <c r="G1048" s="190">
        <f>IF(ISBLANK('Nomenklatur komplett'!AB1048),"-",'Nomenklatur komplett'!AB1048)</f>
        <v>90</v>
      </c>
      <c r="H1048" s="190">
        <f>IF(ISBLANK('Nomenklatur komplett'!AC1048),"-",'Nomenklatur komplett'!AC1048)</f>
        <v>0</v>
      </c>
    </row>
    <row r="1049" spans="1:8" x14ac:dyDescent="0.2">
      <c r="A1049" s="161">
        <f>IF(ISBLANK('Nomenklatur komplett'!V1049),"-",'Nomenklatur komplett'!V1049)</f>
        <v>71860000</v>
      </c>
      <c r="B1049" s="188" t="str">
        <f>IF(ISBLANK('Nomenklatur komplett'!W1049),"-",'Nomenklatur komplett'!W1049)</f>
        <v>Energieberater/in Gebäude EF</v>
      </c>
      <c r="C1049" s="189">
        <f>IF(ISBLANK('Nomenklatur komplett'!X1049),"-",'Nomenklatur komplett'!X1049)</f>
        <v>18</v>
      </c>
      <c r="D1049" s="189">
        <f>IF(ISBLANK('Nomenklatur komplett'!Y1049),"-",'Nomenklatur komplett'!Y1049)</f>
        <v>65</v>
      </c>
      <c r="E1049" s="189">
        <f>IF(ISBLANK('Nomenklatur komplett'!Z1049),"-",'Nomenklatur komplett'!Z1049)</f>
        <v>1</v>
      </c>
      <c r="F1049" s="189">
        <f>IF(ISBLANK('Nomenklatur komplett'!AA1049),"-",'Nomenklatur komplett'!AA1049)</f>
        <v>5</v>
      </c>
      <c r="G1049" s="190">
        <f>IF(ISBLANK('Nomenklatur komplett'!AB1049),"-",'Nomenklatur komplett'!AB1049)</f>
        <v>90</v>
      </c>
      <c r="H1049" s="190">
        <f>IF(ISBLANK('Nomenklatur komplett'!AC1049),"-",'Nomenklatur komplett'!AC1049)</f>
        <v>0</v>
      </c>
    </row>
    <row r="1050" spans="1:8" x14ac:dyDescent="0.2">
      <c r="A1050" s="161">
        <f>IF(ISBLANK('Nomenklatur komplett'!V1050),"-",'Nomenklatur komplett'!V1050)</f>
        <v>71870000</v>
      </c>
      <c r="B1050" s="188" t="str">
        <f>IF(ISBLANK('Nomenklatur komplett'!W1050),"-",'Nomenklatur komplett'!W1050)</f>
        <v>Energieplaner/in NDS (Tertiär - nicht reglementiert)</v>
      </c>
      <c r="C1050" s="189">
        <f>IF(ISBLANK('Nomenklatur komplett'!X1050),"-",'Nomenklatur komplett'!X1050)</f>
        <v>18</v>
      </c>
      <c r="D1050" s="189">
        <f>IF(ISBLANK('Nomenklatur komplett'!Y1050),"-",'Nomenklatur komplett'!Y1050)</f>
        <v>65</v>
      </c>
      <c r="E1050" s="189">
        <f>IF(ISBLANK('Nomenklatur komplett'!Z1050),"-",'Nomenklatur komplett'!Z1050)</f>
        <v>1</v>
      </c>
      <c r="F1050" s="189">
        <f>IF(ISBLANK('Nomenklatur komplett'!AA1050),"-",'Nomenklatur komplett'!AA1050)</f>
        <v>5</v>
      </c>
      <c r="G1050" s="190">
        <f>IF(ISBLANK('Nomenklatur komplett'!AB1050),"-",'Nomenklatur komplett'!AB1050)</f>
        <v>90</v>
      </c>
      <c r="H1050" s="190">
        <f>IF(ISBLANK('Nomenklatur komplett'!AC1050),"-",'Nomenklatur komplett'!AC1050)</f>
        <v>0</v>
      </c>
    </row>
    <row r="1051" spans="1:8" x14ac:dyDescent="0.2">
      <c r="A1051" s="161">
        <f>IF(ISBLANK('Nomenklatur komplett'!V1051),"-",'Nomenklatur komplett'!V1051)</f>
        <v>84280000</v>
      </c>
      <c r="B1051" s="188" t="str">
        <f>IF(ISBLANK('Nomenklatur komplett'!W1051),"-",'Nomenklatur komplett'!W1051)</f>
        <v>Ernährungsberater/in (Tertiär - nicht reglementiert)</v>
      </c>
      <c r="C1051" s="189">
        <f>IF(ISBLANK('Nomenklatur komplett'!X1051),"-",'Nomenklatur komplett'!X1051)</f>
        <v>18</v>
      </c>
      <c r="D1051" s="189">
        <f>IF(ISBLANK('Nomenklatur komplett'!Y1051),"-",'Nomenklatur komplett'!Y1051)</f>
        <v>65</v>
      </c>
      <c r="E1051" s="189">
        <f>IF(ISBLANK('Nomenklatur komplett'!Z1051),"-",'Nomenklatur komplett'!Z1051)</f>
        <v>1</v>
      </c>
      <c r="F1051" s="189">
        <f>IF(ISBLANK('Nomenklatur komplett'!AA1051),"-",'Nomenklatur komplett'!AA1051)</f>
        <v>5</v>
      </c>
      <c r="G1051" s="190">
        <f>IF(ISBLANK('Nomenklatur komplett'!AB1051),"-",'Nomenklatur komplett'!AB1051)</f>
        <v>90</v>
      </c>
      <c r="H1051" s="190">
        <f>IF(ISBLANK('Nomenklatur komplett'!AC1051),"-",'Nomenklatur komplett'!AC1051)</f>
        <v>0</v>
      </c>
    </row>
    <row r="1052" spans="1:8" x14ac:dyDescent="0.2">
      <c r="A1052" s="161">
        <f>IF(ISBLANK('Nomenklatur komplett'!V1052),"-",'Nomenklatur komplett'!V1052)</f>
        <v>86361000</v>
      </c>
      <c r="B1052" s="188" t="str">
        <f>IF(ISBLANK('Nomenklatur komplett'!W1052),"-",'Nomenklatur komplett'!W1052)</f>
        <v>Erwachsenenbildung HF (MiVo 2005)</v>
      </c>
      <c r="C1052" s="189">
        <f>IF(ISBLANK('Nomenklatur komplett'!X1052),"-",'Nomenklatur komplett'!X1052)</f>
        <v>18</v>
      </c>
      <c r="D1052" s="189">
        <f>IF(ISBLANK('Nomenklatur komplett'!Y1052),"-",'Nomenklatur komplett'!Y1052)</f>
        <v>65</v>
      </c>
      <c r="E1052" s="189">
        <f>IF(ISBLANK('Nomenklatur komplett'!Z1052),"-",'Nomenklatur komplett'!Z1052)</f>
        <v>1</v>
      </c>
      <c r="F1052" s="189">
        <f>IF(ISBLANK('Nomenklatur komplett'!AA1052),"-",'Nomenklatur komplett'!AA1052)</f>
        <v>5</v>
      </c>
      <c r="G1052" s="190">
        <f>IF(ISBLANK('Nomenklatur komplett'!AB1052),"-",'Nomenklatur komplett'!AB1052)</f>
        <v>90</v>
      </c>
      <c r="H1052" s="190">
        <f>IF(ISBLANK('Nomenklatur komplett'!AC1052),"-",'Nomenklatur komplett'!AC1052)</f>
        <v>0</v>
      </c>
    </row>
    <row r="1053" spans="1:8" x14ac:dyDescent="0.2">
      <c r="A1053" s="161">
        <f>IF(ISBLANK('Nomenklatur komplett'!V1053),"-",'Nomenklatur komplett'!V1053)</f>
        <v>77680000</v>
      </c>
      <c r="B1053" s="188" t="str">
        <f>IF(ISBLANK('Nomenklatur komplett'!W1053),"-",'Nomenklatur komplett'!W1053)</f>
        <v>Eventmanager/in (Tertiär - nicht reglementiert)</v>
      </c>
      <c r="C1053" s="189">
        <f>IF(ISBLANK('Nomenklatur komplett'!X1053),"-",'Nomenklatur komplett'!X1053)</f>
        <v>18</v>
      </c>
      <c r="D1053" s="189">
        <f>IF(ISBLANK('Nomenklatur komplett'!Y1053),"-",'Nomenklatur komplett'!Y1053)</f>
        <v>65</v>
      </c>
      <c r="E1053" s="189">
        <f>IF(ISBLANK('Nomenklatur komplett'!Z1053),"-",'Nomenklatur komplett'!Z1053)</f>
        <v>1</v>
      </c>
      <c r="F1053" s="189">
        <f>IF(ISBLANK('Nomenklatur komplett'!AA1053),"-",'Nomenklatur komplett'!AA1053)</f>
        <v>5</v>
      </c>
      <c r="G1053" s="190">
        <f>IF(ISBLANK('Nomenklatur komplett'!AB1053),"-",'Nomenklatur komplett'!AB1053)</f>
        <v>90</v>
      </c>
      <c r="H1053" s="190">
        <f>IF(ISBLANK('Nomenklatur komplett'!AC1053),"-",'Nomenklatur komplett'!AC1053)</f>
        <v>0</v>
      </c>
    </row>
    <row r="1054" spans="1:8" x14ac:dyDescent="0.2">
      <c r="A1054" s="161">
        <f>IF(ISBLANK('Nomenklatur komplett'!V1054),"-",'Nomenklatur komplett'!V1054)</f>
        <v>84220000</v>
      </c>
      <c r="B1054" s="188" t="str">
        <f>IF(ISBLANK('Nomenklatur komplett'!W1054),"-",'Nomenklatur komplett'!W1054)</f>
        <v>Experte für Zytodiagnostik, dipl.</v>
      </c>
      <c r="C1054" s="189">
        <f>IF(ISBLANK('Nomenklatur komplett'!X1054),"-",'Nomenklatur komplett'!X1054)</f>
        <v>18</v>
      </c>
      <c r="D1054" s="189">
        <f>IF(ISBLANK('Nomenklatur komplett'!Y1054),"-",'Nomenklatur komplett'!Y1054)</f>
        <v>65</v>
      </c>
      <c r="E1054" s="189">
        <f>IF(ISBLANK('Nomenklatur komplett'!Z1054),"-",'Nomenklatur komplett'!Z1054)</f>
        <v>1</v>
      </c>
      <c r="F1054" s="189">
        <f>IF(ISBLANK('Nomenklatur komplett'!AA1054),"-",'Nomenklatur komplett'!AA1054)</f>
        <v>5</v>
      </c>
      <c r="G1054" s="190">
        <f>IF(ISBLANK('Nomenklatur komplett'!AB1054),"-",'Nomenklatur komplett'!AB1054)</f>
        <v>90</v>
      </c>
      <c r="H1054" s="190">
        <f>IF(ISBLANK('Nomenklatur komplett'!AC1054),"-",'Nomenklatur komplett'!AC1054)</f>
        <v>0</v>
      </c>
    </row>
    <row r="1055" spans="1:8" x14ac:dyDescent="0.2">
      <c r="A1055" s="161">
        <f>IF(ISBLANK('Nomenklatur komplett'!V1055),"-",'Nomenklatur komplett'!V1055)</f>
        <v>73951000</v>
      </c>
      <c r="B1055" s="188" t="str">
        <f>IF(ISBLANK('Nomenklatur komplett'!W1055),"-",'Nomenklatur komplett'!W1055)</f>
        <v>Experte/-in in Gesundheitsinstitutionen, dipl.</v>
      </c>
      <c r="C1055" s="189">
        <f>IF(ISBLANK('Nomenklatur komplett'!X1055),"-",'Nomenklatur komplett'!X1055)</f>
        <v>18</v>
      </c>
      <c r="D1055" s="189">
        <f>IF(ISBLANK('Nomenklatur komplett'!Y1055),"-",'Nomenklatur komplett'!Y1055)</f>
        <v>65</v>
      </c>
      <c r="E1055" s="189">
        <f>IF(ISBLANK('Nomenklatur komplett'!Z1055),"-",'Nomenklatur komplett'!Z1055)</f>
        <v>1</v>
      </c>
      <c r="F1055" s="189">
        <f>IF(ISBLANK('Nomenklatur komplett'!AA1055),"-",'Nomenklatur komplett'!AA1055)</f>
        <v>5</v>
      </c>
      <c r="G1055" s="190">
        <f>IF(ISBLANK('Nomenklatur komplett'!AB1055),"-",'Nomenklatur komplett'!AB1055)</f>
        <v>90</v>
      </c>
      <c r="H1055" s="190">
        <f>IF(ISBLANK('Nomenklatur komplett'!AC1055),"-",'Nomenklatur komplett'!AC1055)</f>
        <v>0</v>
      </c>
    </row>
    <row r="1056" spans="1:8" x14ac:dyDescent="0.2">
      <c r="A1056" s="161">
        <f>IF(ISBLANK('Nomenklatur komplett'!V1056),"-",'Nomenklatur komplett'!V1056)</f>
        <v>84175000</v>
      </c>
      <c r="B1056" s="188" t="str">
        <f>IF(ISBLANK('Nomenklatur komplett'!W1056),"-",'Nomenklatur komplett'!W1056)</f>
        <v>Experte/-in in biomedizinischer Analytik und Labormanagement, dipl.</v>
      </c>
      <c r="C1056" s="189">
        <f>IF(ISBLANK('Nomenklatur komplett'!X1056),"-",'Nomenklatur komplett'!X1056)</f>
        <v>18</v>
      </c>
      <c r="D1056" s="189">
        <f>IF(ISBLANK('Nomenklatur komplett'!Y1056),"-",'Nomenklatur komplett'!Y1056)</f>
        <v>65</v>
      </c>
      <c r="E1056" s="189">
        <f>IF(ISBLANK('Nomenklatur komplett'!Z1056),"-",'Nomenklatur komplett'!Z1056)</f>
        <v>1</v>
      </c>
      <c r="F1056" s="189">
        <f>IF(ISBLANK('Nomenklatur komplett'!AA1056),"-",'Nomenklatur komplett'!AA1056)</f>
        <v>5</v>
      </c>
      <c r="G1056" s="190">
        <f>IF(ISBLANK('Nomenklatur komplett'!AB1056),"-",'Nomenklatur komplett'!AB1056)</f>
        <v>90</v>
      </c>
      <c r="H1056" s="190">
        <f>IF(ISBLANK('Nomenklatur komplett'!AC1056),"-",'Nomenklatur komplett'!AC1056)</f>
        <v>0</v>
      </c>
    </row>
    <row r="1057" spans="1:8" x14ac:dyDescent="0.2">
      <c r="A1057" s="161">
        <f>IF(ISBLANK('Nomenklatur komplett'!V1057),"-",'Nomenklatur komplett'!V1057)</f>
        <v>86710000</v>
      </c>
      <c r="B1057" s="188" t="str">
        <f>IF(ISBLANK('Nomenklatur komplett'!W1057),"-",'Nomenklatur komplett'!W1057)</f>
        <v>Experte/Expertin der Pferdebranche, dipl.</v>
      </c>
      <c r="C1057" s="189">
        <f>IF(ISBLANK('Nomenklatur komplett'!X1057),"-",'Nomenklatur komplett'!X1057)</f>
        <v>18</v>
      </c>
      <c r="D1057" s="189">
        <f>IF(ISBLANK('Nomenklatur komplett'!Y1057),"-",'Nomenklatur komplett'!Y1057)</f>
        <v>65</v>
      </c>
      <c r="E1057" s="189">
        <f>IF(ISBLANK('Nomenklatur komplett'!Z1057),"-",'Nomenklatur komplett'!Z1057)</f>
        <v>1</v>
      </c>
      <c r="F1057" s="189">
        <f>IF(ISBLANK('Nomenklatur komplett'!AA1057),"-",'Nomenklatur komplett'!AA1057)</f>
        <v>5</v>
      </c>
      <c r="G1057" s="190">
        <f>IF(ISBLANK('Nomenklatur komplett'!AB1057),"-",'Nomenklatur komplett'!AB1057)</f>
        <v>90</v>
      </c>
      <c r="H1057" s="190">
        <f>IF(ISBLANK('Nomenklatur komplett'!AC1057),"-",'Nomenklatur komplett'!AC1057)</f>
        <v>0</v>
      </c>
    </row>
    <row r="1058" spans="1:8" x14ac:dyDescent="0.2">
      <c r="A1058" s="161">
        <f>IF(ISBLANK('Nomenklatur komplett'!V1058),"-",'Nomenklatur komplett'!V1058)</f>
        <v>71131000</v>
      </c>
      <c r="B1058" s="188" t="str">
        <f>IF(ISBLANK('Nomenklatur komplett'!W1058),"-",'Nomenklatur komplett'!W1058)</f>
        <v>Experte/Expertin für gesundes und nachhaltiges Bauen, dipl.</v>
      </c>
      <c r="C1058" s="189">
        <f>IF(ISBLANK('Nomenklatur komplett'!X1058),"-",'Nomenklatur komplett'!X1058)</f>
        <v>18</v>
      </c>
      <c r="D1058" s="189">
        <f>IF(ISBLANK('Nomenklatur komplett'!Y1058),"-",'Nomenklatur komplett'!Y1058)</f>
        <v>65</v>
      </c>
      <c r="E1058" s="189">
        <f>IF(ISBLANK('Nomenklatur komplett'!Z1058),"-",'Nomenklatur komplett'!Z1058)</f>
        <v>1</v>
      </c>
      <c r="F1058" s="189">
        <f>IF(ISBLANK('Nomenklatur komplett'!AA1058),"-",'Nomenklatur komplett'!AA1058)</f>
        <v>5</v>
      </c>
      <c r="G1058" s="190">
        <f>IF(ISBLANK('Nomenklatur komplett'!AB1058),"-",'Nomenklatur komplett'!AB1058)</f>
        <v>90</v>
      </c>
      <c r="H1058" s="190">
        <f>IF(ISBLANK('Nomenklatur komplett'!AC1058),"-",'Nomenklatur komplett'!AC1058)</f>
        <v>0</v>
      </c>
    </row>
    <row r="1059" spans="1:8" x14ac:dyDescent="0.2">
      <c r="A1059" s="161">
        <f>IF(ISBLANK('Nomenklatur komplett'!V1059),"-",'Nomenklatur komplett'!V1059)</f>
        <v>77115000</v>
      </c>
      <c r="B1059" s="188" t="str">
        <f>IF(ISBLANK('Nomenklatur komplett'!W1059),"-",'Nomenklatur komplett'!W1059)</f>
        <v>Experte/Expertin in Finanzmarktoperationen, dipl.</v>
      </c>
      <c r="C1059" s="189">
        <f>IF(ISBLANK('Nomenklatur komplett'!X1059),"-",'Nomenklatur komplett'!X1059)</f>
        <v>18</v>
      </c>
      <c r="D1059" s="189">
        <f>IF(ISBLANK('Nomenklatur komplett'!Y1059),"-",'Nomenklatur komplett'!Y1059)</f>
        <v>65</v>
      </c>
      <c r="E1059" s="189">
        <f>IF(ISBLANK('Nomenklatur komplett'!Z1059),"-",'Nomenklatur komplett'!Z1059)</f>
        <v>1</v>
      </c>
      <c r="F1059" s="189">
        <f>IF(ISBLANK('Nomenklatur komplett'!AA1059),"-",'Nomenklatur komplett'!AA1059)</f>
        <v>5</v>
      </c>
      <c r="G1059" s="190">
        <f>IF(ISBLANK('Nomenklatur komplett'!AB1059),"-",'Nomenklatur komplett'!AB1059)</f>
        <v>90</v>
      </c>
      <c r="H1059" s="190">
        <f>IF(ISBLANK('Nomenklatur komplett'!AC1059),"-",'Nomenklatur komplett'!AC1059)</f>
        <v>0</v>
      </c>
    </row>
    <row r="1060" spans="1:8" x14ac:dyDescent="0.2">
      <c r="A1060" s="161">
        <f>IF(ISBLANK('Nomenklatur komplett'!V1060),"-",'Nomenklatur komplett'!V1060)</f>
        <v>86365000</v>
      </c>
      <c r="B1060" s="188" t="str">
        <f>IF(ISBLANK('Nomenklatur komplett'!W1060),"-",'Nomenklatur komplett'!W1060)</f>
        <v>Experte/Expertin in Organisationsmanagement, dipl.</v>
      </c>
      <c r="C1060" s="189">
        <f>IF(ISBLANK('Nomenklatur komplett'!X1060),"-",'Nomenklatur komplett'!X1060)</f>
        <v>18</v>
      </c>
      <c r="D1060" s="189">
        <f>IF(ISBLANK('Nomenklatur komplett'!Y1060),"-",'Nomenklatur komplett'!Y1060)</f>
        <v>65</v>
      </c>
      <c r="E1060" s="189">
        <f>IF(ISBLANK('Nomenklatur komplett'!Z1060),"-",'Nomenklatur komplett'!Z1060)</f>
        <v>1</v>
      </c>
      <c r="F1060" s="189">
        <f>IF(ISBLANK('Nomenklatur komplett'!AA1060),"-",'Nomenklatur komplett'!AA1060)</f>
        <v>5</v>
      </c>
      <c r="G1060" s="190">
        <f>IF(ISBLANK('Nomenklatur komplett'!AB1060),"-",'Nomenklatur komplett'!AB1060)</f>
        <v>90</v>
      </c>
      <c r="H1060" s="190">
        <f>IF(ISBLANK('Nomenklatur komplett'!AC1060),"-",'Nomenklatur komplett'!AC1060)</f>
        <v>0</v>
      </c>
    </row>
    <row r="1061" spans="1:8" x14ac:dyDescent="0.2">
      <c r="A1061" s="161">
        <f>IF(ISBLANK('Nomenklatur komplett'!V1061),"-",'Nomenklatur komplett'!V1061)</f>
        <v>77625000</v>
      </c>
      <c r="B1061" s="188" t="str">
        <f>IF(ISBLANK('Nomenklatur komplett'!W1061),"-",'Nomenklatur komplett'!W1061)</f>
        <v>Experte/Expertin in Personal- und Sozialversicherungsmanagement NDK (Tertiär - nicht reglementiert)</v>
      </c>
      <c r="C1061" s="189">
        <f>IF(ISBLANK('Nomenklatur komplett'!X1061),"-",'Nomenklatur komplett'!X1061)</f>
        <v>18</v>
      </c>
      <c r="D1061" s="189">
        <f>IF(ISBLANK('Nomenklatur komplett'!Y1061),"-",'Nomenklatur komplett'!Y1061)</f>
        <v>65</v>
      </c>
      <c r="E1061" s="189">
        <f>IF(ISBLANK('Nomenklatur komplett'!Z1061),"-",'Nomenklatur komplett'!Z1061)</f>
        <v>1</v>
      </c>
      <c r="F1061" s="189">
        <f>IF(ISBLANK('Nomenklatur komplett'!AA1061),"-",'Nomenklatur komplett'!AA1061)</f>
        <v>5</v>
      </c>
      <c r="G1061" s="190">
        <f>IF(ISBLANK('Nomenklatur komplett'!AB1061),"-",'Nomenklatur komplett'!AB1061)</f>
        <v>90</v>
      </c>
      <c r="H1061" s="190">
        <f>IF(ISBLANK('Nomenklatur komplett'!AC1061),"-",'Nomenklatur komplett'!AC1061)</f>
        <v>0</v>
      </c>
    </row>
    <row r="1062" spans="1:8" x14ac:dyDescent="0.2">
      <c r="A1062" s="161">
        <f>IF(ISBLANK('Nomenklatur komplett'!V1062),"-",'Nomenklatur komplett'!V1062)</f>
        <v>73250000</v>
      </c>
      <c r="B1062" s="188" t="str">
        <f>IF(ISBLANK('Nomenklatur komplett'!W1062),"-",'Nomenklatur komplett'!W1062)</f>
        <v>Experte/Expertin in Rechnungslegung und Controlling, dipl.</v>
      </c>
      <c r="C1062" s="189">
        <f>IF(ISBLANK('Nomenklatur komplett'!X1062),"-",'Nomenklatur komplett'!X1062)</f>
        <v>18</v>
      </c>
      <c r="D1062" s="189">
        <f>IF(ISBLANK('Nomenklatur komplett'!Y1062),"-",'Nomenklatur komplett'!Y1062)</f>
        <v>65</v>
      </c>
      <c r="E1062" s="189">
        <f>IF(ISBLANK('Nomenklatur komplett'!Z1062),"-",'Nomenklatur komplett'!Z1062)</f>
        <v>1</v>
      </c>
      <c r="F1062" s="189">
        <f>IF(ISBLANK('Nomenklatur komplett'!AA1062),"-",'Nomenklatur komplett'!AA1062)</f>
        <v>5</v>
      </c>
      <c r="G1062" s="190">
        <f>IF(ISBLANK('Nomenklatur komplett'!AB1062),"-",'Nomenklatur komplett'!AB1062)</f>
        <v>90</v>
      </c>
      <c r="H1062" s="190">
        <f>IF(ISBLANK('Nomenklatur komplett'!AC1062),"-",'Nomenklatur komplett'!AC1062)</f>
        <v>0</v>
      </c>
    </row>
    <row r="1063" spans="1:8" x14ac:dyDescent="0.2">
      <c r="A1063" s="161">
        <f>IF(ISBLANK('Nomenklatur komplett'!V1063),"-",'Nomenklatur komplett'!V1063)</f>
        <v>73400000</v>
      </c>
      <c r="B1063" s="188" t="str">
        <f>IF(ISBLANK('Nomenklatur komplett'!W1063),"-",'Nomenklatur komplett'!W1063)</f>
        <v>Exportfachmann/-frau EF</v>
      </c>
      <c r="C1063" s="189">
        <f>IF(ISBLANK('Nomenklatur komplett'!X1063),"-",'Nomenklatur komplett'!X1063)</f>
        <v>18</v>
      </c>
      <c r="D1063" s="189">
        <f>IF(ISBLANK('Nomenklatur komplett'!Y1063),"-",'Nomenklatur komplett'!Y1063)</f>
        <v>65</v>
      </c>
      <c r="E1063" s="189">
        <f>IF(ISBLANK('Nomenklatur komplett'!Z1063),"-",'Nomenklatur komplett'!Z1063)</f>
        <v>1</v>
      </c>
      <c r="F1063" s="189">
        <f>IF(ISBLANK('Nomenklatur komplett'!AA1063),"-",'Nomenklatur komplett'!AA1063)</f>
        <v>5</v>
      </c>
      <c r="G1063" s="190">
        <f>IF(ISBLANK('Nomenklatur komplett'!AB1063),"-",'Nomenklatur komplett'!AB1063)</f>
        <v>90</v>
      </c>
      <c r="H1063" s="190">
        <f>IF(ISBLANK('Nomenklatur komplett'!AC1063),"-",'Nomenklatur komplett'!AC1063)</f>
        <v>0</v>
      </c>
    </row>
    <row r="1064" spans="1:8" x14ac:dyDescent="0.2">
      <c r="A1064" s="161">
        <f>IF(ISBLANK('Nomenklatur komplett'!V1064),"-",'Nomenklatur komplett'!V1064)</f>
        <v>73450000</v>
      </c>
      <c r="B1064" s="188" t="str">
        <f>IF(ISBLANK('Nomenklatur komplett'!W1064),"-",'Nomenklatur komplett'!W1064)</f>
        <v>Exportleiter/in, dipl.</v>
      </c>
      <c r="C1064" s="189">
        <f>IF(ISBLANK('Nomenklatur komplett'!X1064),"-",'Nomenklatur komplett'!X1064)</f>
        <v>18</v>
      </c>
      <c r="D1064" s="189">
        <f>IF(ISBLANK('Nomenklatur komplett'!Y1064),"-",'Nomenklatur komplett'!Y1064)</f>
        <v>65</v>
      </c>
      <c r="E1064" s="189">
        <f>IF(ISBLANK('Nomenklatur komplett'!Z1064),"-",'Nomenklatur komplett'!Z1064)</f>
        <v>1</v>
      </c>
      <c r="F1064" s="189">
        <f>IF(ISBLANK('Nomenklatur komplett'!AA1064),"-",'Nomenklatur komplett'!AA1064)</f>
        <v>5</v>
      </c>
      <c r="G1064" s="190">
        <f>IF(ISBLANK('Nomenklatur komplett'!AB1064),"-",'Nomenklatur komplett'!AB1064)</f>
        <v>90</v>
      </c>
      <c r="H1064" s="190">
        <f>IF(ISBLANK('Nomenklatur komplett'!AC1064),"-",'Nomenklatur komplett'!AC1064)</f>
        <v>0</v>
      </c>
    </row>
    <row r="1065" spans="1:8" x14ac:dyDescent="0.2">
      <c r="A1065" s="161">
        <f>IF(ISBLANK('Nomenklatur komplett'!V1065),"-",'Nomenklatur komplett'!V1065)</f>
        <v>84760000</v>
      </c>
      <c r="B1065" s="188" t="str">
        <f>IF(ISBLANK('Nomenklatur komplett'!W1065),"-",'Nomenklatur komplett'!W1065)</f>
        <v>Fachexperte/-expertin Operationsbereich, dipl.</v>
      </c>
      <c r="C1065" s="189">
        <f>IF(ISBLANK('Nomenklatur komplett'!X1065),"-",'Nomenklatur komplett'!X1065)</f>
        <v>18</v>
      </c>
      <c r="D1065" s="189">
        <f>IF(ISBLANK('Nomenklatur komplett'!Y1065),"-",'Nomenklatur komplett'!Y1065)</f>
        <v>65</v>
      </c>
      <c r="E1065" s="189">
        <f>IF(ISBLANK('Nomenklatur komplett'!Z1065),"-",'Nomenklatur komplett'!Z1065)</f>
        <v>1</v>
      </c>
      <c r="F1065" s="189">
        <f>IF(ISBLANK('Nomenklatur komplett'!AA1065),"-",'Nomenklatur komplett'!AA1065)</f>
        <v>5</v>
      </c>
      <c r="G1065" s="190">
        <f>IF(ISBLANK('Nomenklatur komplett'!AB1065),"-",'Nomenklatur komplett'!AB1065)</f>
        <v>90</v>
      </c>
      <c r="H1065" s="190">
        <f>IF(ISBLANK('Nomenklatur komplett'!AC1065),"-",'Nomenklatur komplett'!AC1065)</f>
        <v>0</v>
      </c>
    </row>
    <row r="1066" spans="1:8" x14ac:dyDescent="0.2">
      <c r="A1066" s="161">
        <f>IF(ISBLANK('Nomenklatur komplett'!V1066),"-",'Nomenklatur komplett'!V1066)</f>
        <v>84690000</v>
      </c>
      <c r="B1066" s="188" t="str">
        <f>IF(ISBLANK('Nomenklatur komplett'!W1066),"-",'Nomenklatur komplett'!W1066)</f>
        <v>Fachexperte/-expertin für Infektionsprävention im Gesundheitswesen, dipl.</v>
      </c>
      <c r="C1066" s="189">
        <f>IF(ISBLANK('Nomenklatur komplett'!X1066),"-",'Nomenklatur komplett'!X1066)</f>
        <v>18</v>
      </c>
      <c r="D1066" s="189">
        <f>IF(ISBLANK('Nomenklatur komplett'!Y1066),"-",'Nomenklatur komplett'!Y1066)</f>
        <v>65</v>
      </c>
      <c r="E1066" s="189">
        <f>IF(ISBLANK('Nomenklatur komplett'!Z1066),"-",'Nomenklatur komplett'!Z1066)</f>
        <v>1</v>
      </c>
      <c r="F1066" s="189">
        <f>IF(ISBLANK('Nomenklatur komplett'!AA1066),"-",'Nomenklatur komplett'!AA1066)</f>
        <v>5</v>
      </c>
      <c r="G1066" s="190">
        <f>IF(ISBLANK('Nomenklatur komplett'!AB1066),"-",'Nomenklatur komplett'!AB1066)</f>
        <v>90</v>
      </c>
      <c r="H1066" s="190">
        <f>IF(ISBLANK('Nomenklatur komplett'!AC1066),"-",'Nomenklatur komplett'!AC1066)</f>
        <v>0</v>
      </c>
    </row>
    <row r="1067" spans="1:8" x14ac:dyDescent="0.2">
      <c r="A1067" s="161">
        <f>IF(ISBLANK('Nomenklatur komplett'!V1067),"-",'Nomenklatur komplett'!V1067)</f>
        <v>84770000</v>
      </c>
      <c r="B1067" s="188" t="str">
        <f>IF(ISBLANK('Nomenklatur komplett'!W1067),"-",'Nomenklatur komplett'!W1067)</f>
        <v>Fachexperte/-in in Onkologiepflege, dipl.</v>
      </c>
      <c r="C1067" s="189">
        <f>IF(ISBLANK('Nomenklatur komplett'!X1067),"-",'Nomenklatur komplett'!X1067)</f>
        <v>18</v>
      </c>
      <c r="D1067" s="189">
        <f>IF(ISBLANK('Nomenklatur komplett'!Y1067),"-",'Nomenklatur komplett'!Y1067)</f>
        <v>65</v>
      </c>
      <c r="E1067" s="189">
        <f>IF(ISBLANK('Nomenklatur komplett'!Z1067),"-",'Nomenklatur komplett'!Z1067)</f>
        <v>1</v>
      </c>
      <c r="F1067" s="189">
        <f>IF(ISBLANK('Nomenklatur komplett'!AA1067),"-",'Nomenklatur komplett'!AA1067)</f>
        <v>5</v>
      </c>
      <c r="G1067" s="190">
        <f>IF(ISBLANK('Nomenklatur komplett'!AB1067),"-",'Nomenklatur komplett'!AB1067)</f>
        <v>90</v>
      </c>
      <c r="H1067" s="190">
        <f>IF(ISBLANK('Nomenklatur komplett'!AC1067),"-",'Nomenklatur komplett'!AC1067)</f>
        <v>0</v>
      </c>
    </row>
    <row r="1068" spans="1:8" x14ac:dyDescent="0.2">
      <c r="A1068" s="161">
        <f>IF(ISBLANK('Nomenklatur komplett'!V1068),"-",'Nomenklatur komplett'!V1068)</f>
        <v>82030000</v>
      </c>
      <c r="B1068" s="188" t="str">
        <f>IF(ISBLANK('Nomenklatur komplett'!W1068),"-",'Nomenklatur komplett'!W1068)</f>
        <v>Fachmann/-frau Badeanlagen EF</v>
      </c>
      <c r="C1068" s="189">
        <f>IF(ISBLANK('Nomenklatur komplett'!X1068),"-",'Nomenklatur komplett'!X1068)</f>
        <v>18</v>
      </c>
      <c r="D1068" s="189">
        <f>IF(ISBLANK('Nomenklatur komplett'!Y1068),"-",'Nomenklatur komplett'!Y1068)</f>
        <v>65</v>
      </c>
      <c r="E1068" s="189">
        <f>IF(ISBLANK('Nomenklatur komplett'!Z1068),"-",'Nomenklatur komplett'!Z1068)</f>
        <v>1</v>
      </c>
      <c r="F1068" s="189">
        <f>IF(ISBLANK('Nomenklatur komplett'!AA1068),"-",'Nomenklatur komplett'!AA1068)</f>
        <v>5</v>
      </c>
      <c r="G1068" s="190">
        <f>IF(ISBLANK('Nomenklatur komplett'!AB1068),"-",'Nomenklatur komplett'!AB1068)</f>
        <v>90</v>
      </c>
      <c r="H1068" s="190">
        <f>IF(ISBLANK('Nomenklatur komplett'!AC1068),"-",'Nomenklatur komplett'!AC1068)</f>
        <v>0</v>
      </c>
    </row>
    <row r="1069" spans="1:8" x14ac:dyDescent="0.2">
      <c r="A1069" s="161">
        <f>IF(ISBLANK('Nomenklatur komplett'!V1069),"-",'Nomenklatur komplett'!V1069)</f>
        <v>73471001</v>
      </c>
      <c r="B1069" s="188" t="str">
        <f>IF(ISBLANK('Nomenklatur komplett'!W1069),"-",'Nomenklatur komplett'!W1069)</f>
        <v>Fachmann/-frau Betreibung und Konkurs EF - Betreibung</v>
      </c>
      <c r="C1069" s="189">
        <f>IF(ISBLANK('Nomenklatur komplett'!X1069),"-",'Nomenklatur komplett'!X1069)</f>
        <v>18</v>
      </c>
      <c r="D1069" s="189">
        <f>IF(ISBLANK('Nomenklatur komplett'!Y1069),"-",'Nomenklatur komplett'!Y1069)</f>
        <v>65</v>
      </c>
      <c r="E1069" s="189">
        <f>IF(ISBLANK('Nomenklatur komplett'!Z1069),"-",'Nomenklatur komplett'!Z1069)</f>
        <v>1</v>
      </c>
      <c r="F1069" s="189">
        <f>IF(ISBLANK('Nomenklatur komplett'!AA1069),"-",'Nomenklatur komplett'!AA1069)</f>
        <v>5</v>
      </c>
      <c r="G1069" s="190">
        <f>IF(ISBLANK('Nomenklatur komplett'!AB1069),"-",'Nomenklatur komplett'!AB1069)</f>
        <v>90</v>
      </c>
      <c r="H1069" s="190">
        <f>IF(ISBLANK('Nomenklatur komplett'!AC1069),"-",'Nomenklatur komplett'!AC1069)</f>
        <v>0</v>
      </c>
    </row>
    <row r="1070" spans="1:8" x14ac:dyDescent="0.2">
      <c r="A1070" s="161">
        <f>IF(ISBLANK('Nomenklatur komplett'!V1070),"-",'Nomenklatur komplett'!V1070)</f>
        <v>73471002</v>
      </c>
      <c r="B1070" s="188" t="str">
        <f>IF(ISBLANK('Nomenklatur komplett'!W1070),"-",'Nomenklatur komplett'!W1070)</f>
        <v>Fachmann/-frau Betreibung und Konkurs EF - Konkurs</v>
      </c>
      <c r="C1070" s="189">
        <f>IF(ISBLANK('Nomenklatur komplett'!X1070),"-",'Nomenklatur komplett'!X1070)</f>
        <v>18</v>
      </c>
      <c r="D1070" s="189">
        <f>IF(ISBLANK('Nomenklatur komplett'!Y1070),"-",'Nomenklatur komplett'!Y1070)</f>
        <v>65</v>
      </c>
      <c r="E1070" s="189">
        <f>IF(ISBLANK('Nomenklatur komplett'!Z1070),"-",'Nomenklatur komplett'!Z1070)</f>
        <v>1</v>
      </c>
      <c r="F1070" s="189">
        <f>IF(ISBLANK('Nomenklatur komplett'!AA1070),"-",'Nomenklatur komplett'!AA1070)</f>
        <v>5</v>
      </c>
      <c r="G1070" s="190">
        <f>IF(ISBLANK('Nomenklatur komplett'!AB1070),"-",'Nomenklatur komplett'!AB1070)</f>
        <v>90</v>
      </c>
      <c r="H1070" s="190">
        <f>IF(ISBLANK('Nomenklatur komplett'!AC1070),"-",'Nomenklatur komplett'!AC1070)</f>
        <v>0</v>
      </c>
    </row>
    <row r="1071" spans="1:8" x14ac:dyDescent="0.2">
      <c r="A1071" s="161">
        <f>IF(ISBLANK('Nomenklatur komplett'!V1071),"-",'Nomenklatur komplett'!V1071)</f>
        <v>73470000</v>
      </c>
      <c r="B1071" s="188" t="str">
        <f>IF(ISBLANK('Nomenklatur komplett'!W1071),"-",'Nomenklatur komplett'!W1071)</f>
        <v>Fachmann/-frau Betreibung und Konkurs EF - Ohne nähere Angaben (alt)</v>
      </c>
      <c r="C1071" s="189">
        <f>IF(ISBLANK('Nomenklatur komplett'!X1071),"-",'Nomenklatur komplett'!X1071)</f>
        <v>18</v>
      </c>
      <c r="D1071" s="189">
        <f>IF(ISBLANK('Nomenklatur komplett'!Y1071),"-",'Nomenklatur komplett'!Y1071)</f>
        <v>65</v>
      </c>
      <c r="E1071" s="189">
        <f>IF(ISBLANK('Nomenklatur komplett'!Z1071),"-",'Nomenklatur komplett'!Z1071)</f>
        <v>1</v>
      </c>
      <c r="F1071" s="189">
        <f>IF(ISBLANK('Nomenklatur komplett'!AA1071),"-",'Nomenklatur komplett'!AA1071)</f>
        <v>5</v>
      </c>
      <c r="G1071" s="190">
        <f>IF(ISBLANK('Nomenklatur komplett'!AB1071),"-",'Nomenklatur komplett'!AB1071)</f>
        <v>90</v>
      </c>
      <c r="H1071" s="190">
        <f>IF(ISBLANK('Nomenklatur komplett'!AC1071),"-",'Nomenklatur komplett'!AC1071)</f>
        <v>0</v>
      </c>
    </row>
    <row r="1072" spans="1:8" x14ac:dyDescent="0.2">
      <c r="A1072" s="161">
        <f>IF(ISBLANK('Nomenklatur komplett'!V1072),"-",'Nomenklatur komplett'!V1072)</f>
        <v>73470002</v>
      </c>
      <c r="B1072" s="188" t="str">
        <f>IF(ISBLANK('Nomenklatur komplett'!W1072),"-",'Nomenklatur komplett'!W1072)</f>
        <v>Fachmann/-frau Betreibung und Konkurs EF - Vertiefungsrichtung Konkurs (alt)</v>
      </c>
      <c r="C1072" s="189">
        <f>IF(ISBLANK('Nomenklatur komplett'!X1072),"-",'Nomenklatur komplett'!X1072)</f>
        <v>18</v>
      </c>
      <c r="D1072" s="189">
        <f>IF(ISBLANK('Nomenklatur komplett'!Y1072),"-",'Nomenklatur komplett'!Y1072)</f>
        <v>65</v>
      </c>
      <c r="E1072" s="189">
        <f>IF(ISBLANK('Nomenklatur komplett'!Z1072),"-",'Nomenklatur komplett'!Z1072)</f>
        <v>1</v>
      </c>
      <c r="F1072" s="189">
        <f>IF(ISBLANK('Nomenklatur komplett'!AA1072),"-",'Nomenklatur komplett'!AA1072)</f>
        <v>5</v>
      </c>
      <c r="G1072" s="190">
        <f>IF(ISBLANK('Nomenklatur komplett'!AB1072),"-",'Nomenklatur komplett'!AB1072)</f>
        <v>90</v>
      </c>
      <c r="H1072" s="190">
        <f>IF(ISBLANK('Nomenklatur komplett'!AC1072),"-",'Nomenklatur komplett'!AC1072)</f>
        <v>0</v>
      </c>
    </row>
    <row r="1073" spans="1:8" x14ac:dyDescent="0.2">
      <c r="A1073" s="161">
        <f>IF(ISBLANK('Nomenklatur komplett'!V1073),"-",'Nomenklatur komplett'!V1073)</f>
        <v>73470001</v>
      </c>
      <c r="B1073" s="188" t="str">
        <f>IF(ISBLANK('Nomenklatur komplett'!W1073),"-",'Nomenklatur komplett'!W1073)</f>
        <v>Fachmann/-frau Betreibung und Konkurs EF - Vertiefungsrichtung Schuldbetreibung (alt)</v>
      </c>
      <c r="C1073" s="189">
        <f>IF(ISBLANK('Nomenklatur komplett'!X1073),"-",'Nomenklatur komplett'!X1073)</f>
        <v>18</v>
      </c>
      <c r="D1073" s="189">
        <f>IF(ISBLANK('Nomenklatur komplett'!Y1073),"-",'Nomenklatur komplett'!Y1073)</f>
        <v>65</v>
      </c>
      <c r="E1073" s="189">
        <f>IF(ISBLANK('Nomenklatur komplett'!Z1073),"-",'Nomenklatur komplett'!Z1073)</f>
        <v>1</v>
      </c>
      <c r="F1073" s="189">
        <f>IF(ISBLANK('Nomenklatur komplett'!AA1073),"-",'Nomenklatur komplett'!AA1073)</f>
        <v>5</v>
      </c>
      <c r="G1073" s="190">
        <f>IF(ISBLANK('Nomenklatur komplett'!AB1073),"-",'Nomenklatur komplett'!AB1073)</f>
        <v>90</v>
      </c>
      <c r="H1073" s="190">
        <f>IF(ISBLANK('Nomenklatur komplett'!AC1073),"-",'Nomenklatur komplett'!AC1073)</f>
        <v>0</v>
      </c>
    </row>
    <row r="1074" spans="1:8" x14ac:dyDescent="0.2">
      <c r="A1074" s="161">
        <f>IF(ISBLANK('Nomenklatur komplett'!V1074),"-",'Nomenklatur komplett'!V1074)</f>
        <v>63230000</v>
      </c>
      <c r="B1074" s="188" t="str">
        <f>IF(ISBLANK('Nomenklatur komplett'!W1074),"-",'Nomenklatur komplett'!W1074)</f>
        <v>Fachmann/-frau Druckindustrie und Verpackung, dipl.</v>
      </c>
      <c r="C1074" s="189">
        <f>IF(ISBLANK('Nomenklatur komplett'!X1074),"-",'Nomenklatur komplett'!X1074)</f>
        <v>18</v>
      </c>
      <c r="D1074" s="189">
        <f>IF(ISBLANK('Nomenklatur komplett'!Y1074),"-",'Nomenklatur komplett'!Y1074)</f>
        <v>65</v>
      </c>
      <c r="E1074" s="189">
        <f>IF(ISBLANK('Nomenklatur komplett'!Z1074),"-",'Nomenklatur komplett'!Z1074)</f>
        <v>1</v>
      </c>
      <c r="F1074" s="189">
        <f>IF(ISBLANK('Nomenklatur komplett'!AA1074),"-",'Nomenklatur komplett'!AA1074)</f>
        <v>5</v>
      </c>
      <c r="G1074" s="190">
        <f>IF(ISBLANK('Nomenklatur komplett'!AB1074),"-",'Nomenklatur komplett'!AB1074)</f>
        <v>90</v>
      </c>
      <c r="H1074" s="190">
        <f>IF(ISBLANK('Nomenklatur komplett'!AC1074),"-",'Nomenklatur komplett'!AC1074)</f>
        <v>0</v>
      </c>
    </row>
    <row r="1075" spans="1:8" x14ac:dyDescent="0.2">
      <c r="A1075" s="161">
        <f>IF(ISBLANK('Nomenklatur komplett'!V1075),"-",'Nomenklatur komplett'!V1075)</f>
        <v>73921000</v>
      </c>
      <c r="B1075" s="188" t="str">
        <f>IF(ISBLANK('Nomenklatur komplett'!W1075),"-",'Nomenklatur komplett'!W1075)</f>
        <v>Fachmann/-frau Internationale Spedition und Logistik EF</v>
      </c>
      <c r="C1075" s="189">
        <f>IF(ISBLANK('Nomenklatur komplett'!X1075),"-",'Nomenklatur komplett'!X1075)</f>
        <v>18</v>
      </c>
      <c r="D1075" s="189">
        <f>IF(ISBLANK('Nomenklatur komplett'!Y1075),"-",'Nomenklatur komplett'!Y1075)</f>
        <v>65</v>
      </c>
      <c r="E1075" s="189">
        <f>IF(ISBLANK('Nomenklatur komplett'!Z1075),"-",'Nomenklatur komplett'!Z1075)</f>
        <v>1</v>
      </c>
      <c r="F1075" s="189">
        <f>IF(ISBLANK('Nomenklatur komplett'!AA1075),"-",'Nomenklatur komplett'!AA1075)</f>
        <v>5</v>
      </c>
      <c r="G1075" s="190">
        <f>IF(ISBLANK('Nomenklatur komplett'!AB1075),"-",'Nomenklatur komplett'!AB1075)</f>
        <v>90</v>
      </c>
      <c r="H1075" s="190">
        <f>IF(ISBLANK('Nomenklatur komplett'!AC1075),"-",'Nomenklatur komplett'!AC1075)</f>
        <v>0</v>
      </c>
    </row>
    <row r="1076" spans="1:8" x14ac:dyDescent="0.2">
      <c r="A1076" s="161">
        <f>IF(ISBLANK('Nomenklatur komplett'!V1076),"-",'Nomenklatur komplett'!V1076)</f>
        <v>66817000</v>
      </c>
      <c r="B1076" s="188" t="str">
        <f>IF(ISBLANK('Nomenklatur komplett'!W1076),"-",'Nomenklatur komplett'!W1076)</f>
        <v>Fachmann/-frau Komfortlüftung EF</v>
      </c>
      <c r="C1076" s="189">
        <f>IF(ISBLANK('Nomenklatur komplett'!X1076),"-",'Nomenklatur komplett'!X1076)</f>
        <v>18</v>
      </c>
      <c r="D1076" s="189">
        <f>IF(ISBLANK('Nomenklatur komplett'!Y1076),"-",'Nomenklatur komplett'!Y1076)</f>
        <v>65</v>
      </c>
      <c r="E1076" s="189">
        <f>IF(ISBLANK('Nomenklatur komplett'!Z1076),"-",'Nomenklatur komplett'!Z1076)</f>
        <v>1</v>
      </c>
      <c r="F1076" s="189">
        <f>IF(ISBLANK('Nomenklatur komplett'!AA1076),"-",'Nomenklatur komplett'!AA1076)</f>
        <v>5</v>
      </c>
      <c r="G1076" s="190">
        <f>IF(ISBLANK('Nomenklatur komplett'!AB1076),"-",'Nomenklatur komplett'!AB1076)</f>
        <v>90</v>
      </c>
      <c r="H1076" s="190">
        <f>IF(ISBLANK('Nomenklatur komplett'!AC1076),"-",'Nomenklatur komplett'!AC1076)</f>
        <v>0</v>
      </c>
    </row>
    <row r="1077" spans="1:8" x14ac:dyDescent="0.2">
      <c r="A1077" s="161">
        <f>IF(ISBLANK('Nomenklatur komplett'!V1077),"-",'Nomenklatur komplett'!V1077)</f>
        <v>84275000</v>
      </c>
      <c r="B1077" s="188" t="str">
        <f>IF(ISBLANK('Nomenklatur komplett'!W1077),"-",'Nomenklatur komplett'!W1077)</f>
        <v>Fachmann/-frau Langzeitpflege und Betreuung EF</v>
      </c>
      <c r="C1077" s="189">
        <f>IF(ISBLANK('Nomenklatur komplett'!X1077),"-",'Nomenklatur komplett'!X1077)</f>
        <v>18</v>
      </c>
      <c r="D1077" s="189">
        <f>IF(ISBLANK('Nomenklatur komplett'!Y1077),"-",'Nomenklatur komplett'!Y1077)</f>
        <v>65</v>
      </c>
      <c r="E1077" s="189">
        <f>IF(ISBLANK('Nomenklatur komplett'!Z1077),"-",'Nomenklatur komplett'!Z1077)</f>
        <v>1</v>
      </c>
      <c r="F1077" s="189">
        <f>IF(ISBLANK('Nomenklatur komplett'!AA1077),"-",'Nomenklatur komplett'!AA1077)</f>
        <v>5</v>
      </c>
      <c r="G1077" s="190">
        <f>IF(ISBLANK('Nomenklatur komplett'!AB1077),"-",'Nomenklatur komplett'!AB1077)</f>
        <v>90</v>
      </c>
      <c r="H1077" s="190">
        <f>IF(ISBLANK('Nomenklatur komplett'!AC1077),"-",'Nomenklatur komplett'!AC1077)</f>
        <v>0</v>
      </c>
    </row>
    <row r="1078" spans="1:8" x14ac:dyDescent="0.2">
      <c r="A1078" s="161">
        <f>IF(ISBLANK('Nomenklatur komplett'!V1078),"-",'Nomenklatur komplett'!V1078)</f>
        <v>69330000</v>
      </c>
      <c r="B1078" s="188" t="str">
        <f>IF(ISBLANK('Nomenklatur komplett'!W1078),"-",'Nomenklatur komplett'!W1078)</f>
        <v>Fachmann/-frau Systemdecken EF</v>
      </c>
      <c r="C1078" s="189">
        <f>IF(ISBLANK('Nomenklatur komplett'!X1078),"-",'Nomenklatur komplett'!X1078)</f>
        <v>18</v>
      </c>
      <c r="D1078" s="189">
        <f>IF(ISBLANK('Nomenklatur komplett'!Y1078),"-",'Nomenklatur komplett'!Y1078)</f>
        <v>65</v>
      </c>
      <c r="E1078" s="189">
        <f>IF(ISBLANK('Nomenklatur komplett'!Z1078),"-",'Nomenklatur komplett'!Z1078)</f>
        <v>1</v>
      </c>
      <c r="F1078" s="189">
        <f>IF(ISBLANK('Nomenklatur komplett'!AA1078),"-",'Nomenklatur komplett'!AA1078)</f>
        <v>5</v>
      </c>
      <c r="G1078" s="190">
        <f>IF(ISBLANK('Nomenklatur komplett'!AB1078),"-",'Nomenklatur komplett'!AB1078)</f>
        <v>90</v>
      </c>
      <c r="H1078" s="190">
        <f>IF(ISBLANK('Nomenklatur komplett'!AC1078),"-",'Nomenklatur komplett'!AC1078)</f>
        <v>0</v>
      </c>
    </row>
    <row r="1079" spans="1:8" x14ac:dyDescent="0.2">
      <c r="A1079" s="161">
        <f>IF(ISBLANK('Nomenklatur komplett'!V1079),"-",'Nomenklatur komplett'!V1079)</f>
        <v>73720000</v>
      </c>
      <c r="B1079" s="188" t="str">
        <f>IF(ISBLANK('Nomenklatur komplett'!W1079),"-",'Nomenklatur komplett'!W1079)</f>
        <v>Fachmann/-frau Technischer Kundendienst/Service EF</v>
      </c>
      <c r="C1079" s="189">
        <f>IF(ISBLANK('Nomenklatur komplett'!X1079),"-",'Nomenklatur komplett'!X1079)</f>
        <v>18</v>
      </c>
      <c r="D1079" s="189">
        <f>IF(ISBLANK('Nomenklatur komplett'!Y1079),"-",'Nomenklatur komplett'!Y1079)</f>
        <v>65</v>
      </c>
      <c r="E1079" s="189">
        <f>IF(ISBLANK('Nomenklatur komplett'!Z1079),"-",'Nomenklatur komplett'!Z1079)</f>
        <v>1</v>
      </c>
      <c r="F1079" s="189">
        <f>IF(ISBLANK('Nomenklatur komplett'!AA1079),"-",'Nomenklatur komplett'!AA1079)</f>
        <v>5</v>
      </c>
      <c r="G1079" s="190">
        <f>IF(ISBLANK('Nomenklatur komplett'!AB1079),"-",'Nomenklatur komplett'!AB1079)</f>
        <v>90</v>
      </c>
      <c r="H1079" s="190">
        <f>IF(ISBLANK('Nomenklatur komplett'!AC1079),"-",'Nomenklatur komplett'!AC1079)</f>
        <v>0</v>
      </c>
    </row>
    <row r="1080" spans="1:8" x14ac:dyDescent="0.2">
      <c r="A1080" s="161">
        <f>IF(ISBLANK('Nomenklatur komplett'!V1080),"-",'Nomenklatur komplett'!V1080)</f>
        <v>77215000</v>
      </c>
      <c r="B1080" s="188" t="str">
        <f>IF(ISBLANK('Nomenklatur komplett'!W1080),"-",'Nomenklatur komplett'!W1080)</f>
        <v>Fachmann/-frau Unternehmensführung KMU EF</v>
      </c>
      <c r="C1080" s="189">
        <f>IF(ISBLANK('Nomenklatur komplett'!X1080),"-",'Nomenklatur komplett'!X1080)</f>
        <v>18</v>
      </c>
      <c r="D1080" s="189">
        <f>IF(ISBLANK('Nomenklatur komplett'!Y1080),"-",'Nomenklatur komplett'!Y1080)</f>
        <v>65</v>
      </c>
      <c r="E1080" s="189">
        <f>IF(ISBLANK('Nomenklatur komplett'!Z1080),"-",'Nomenklatur komplett'!Z1080)</f>
        <v>1</v>
      </c>
      <c r="F1080" s="189">
        <f>IF(ISBLANK('Nomenklatur komplett'!AA1080),"-",'Nomenklatur komplett'!AA1080)</f>
        <v>5</v>
      </c>
      <c r="G1080" s="190">
        <f>IF(ISBLANK('Nomenklatur komplett'!AB1080),"-",'Nomenklatur komplett'!AB1080)</f>
        <v>90</v>
      </c>
      <c r="H1080" s="190">
        <f>IF(ISBLANK('Nomenklatur komplett'!AC1080),"-",'Nomenklatur komplett'!AC1080)</f>
        <v>0</v>
      </c>
    </row>
    <row r="1081" spans="1:8" x14ac:dyDescent="0.2">
      <c r="A1081" s="161">
        <f>IF(ISBLANK('Nomenklatur komplett'!V1081),"-",'Nomenklatur komplett'!V1081)</f>
        <v>55020000</v>
      </c>
      <c r="B1081" s="188" t="str">
        <f>IF(ISBLANK('Nomenklatur komplett'!W1081),"-",'Nomenklatur komplett'!W1081)</f>
        <v>Fachmann/-frau der biologisch-dynamischen Landwirtschaft EF</v>
      </c>
      <c r="C1081" s="189">
        <f>IF(ISBLANK('Nomenklatur komplett'!X1081),"-",'Nomenklatur komplett'!X1081)</f>
        <v>18</v>
      </c>
      <c r="D1081" s="189">
        <f>IF(ISBLANK('Nomenklatur komplett'!Y1081),"-",'Nomenklatur komplett'!Y1081)</f>
        <v>65</v>
      </c>
      <c r="E1081" s="189">
        <f>IF(ISBLANK('Nomenklatur komplett'!Z1081),"-",'Nomenklatur komplett'!Z1081)</f>
        <v>1</v>
      </c>
      <c r="F1081" s="189">
        <f>IF(ISBLANK('Nomenklatur komplett'!AA1081),"-",'Nomenklatur komplett'!AA1081)</f>
        <v>5</v>
      </c>
      <c r="G1081" s="190">
        <f>IF(ISBLANK('Nomenklatur komplett'!AB1081),"-",'Nomenklatur komplett'!AB1081)</f>
        <v>90</v>
      </c>
      <c r="H1081" s="190">
        <f>IF(ISBLANK('Nomenklatur komplett'!AC1081),"-",'Nomenklatur komplett'!AC1081)</f>
        <v>0</v>
      </c>
    </row>
    <row r="1082" spans="1:8" x14ac:dyDescent="0.2">
      <c r="A1082" s="161">
        <f>IF(ISBLANK('Nomenklatur komplett'!V1082),"-",'Nomenklatur komplett'!V1082)</f>
        <v>73190000</v>
      </c>
      <c r="B1082" s="188" t="str">
        <f>IF(ISBLANK('Nomenklatur komplett'!W1082),"-",'Nomenklatur komplett'!W1082)</f>
        <v>Fachmann/-frau für Banking Operations EF</v>
      </c>
      <c r="C1082" s="189">
        <f>IF(ISBLANK('Nomenklatur komplett'!X1082),"-",'Nomenklatur komplett'!X1082)</f>
        <v>18</v>
      </c>
      <c r="D1082" s="189">
        <f>IF(ISBLANK('Nomenklatur komplett'!Y1082),"-",'Nomenklatur komplett'!Y1082)</f>
        <v>65</v>
      </c>
      <c r="E1082" s="189">
        <f>IF(ISBLANK('Nomenklatur komplett'!Z1082),"-",'Nomenklatur komplett'!Z1082)</f>
        <v>1</v>
      </c>
      <c r="F1082" s="189">
        <f>IF(ISBLANK('Nomenklatur komplett'!AA1082),"-",'Nomenklatur komplett'!AA1082)</f>
        <v>5</v>
      </c>
      <c r="G1082" s="190">
        <f>IF(ISBLANK('Nomenklatur komplett'!AB1082),"-",'Nomenklatur komplett'!AB1082)</f>
        <v>90</v>
      </c>
      <c r="H1082" s="190">
        <f>IF(ISBLANK('Nomenklatur komplett'!AC1082),"-",'Nomenklatur komplett'!AC1082)</f>
        <v>0</v>
      </c>
    </row>
    <row r="1083" spans="1:8" x14ac:dyDescent="0.2">
      <c r="A1083" s="161">
        <f>IF(ISBLANK('Nomenklatur komplett'!V1083),"-",'Nomenklatur komplett'!V1083)</f>
        <v>71210000</v>
      </c>
      <c r="B1083" s="188" t="str">
        <f>IF(ISBLANK('Nomenklatur komplett'!W1083),"-",'Nomenklatur komplett'!W1083)</f>
        <v>Fachmann/-frau für Entsorgungsanlagen EF</v>
      </c>
      <c r="C1083" s="189">
        <f>IF(ISBLANK('Nomenklatur komplett'!X1083),"-",'Nomenklatur komplett'!X1083)</f>
        <v>18</v>
      </c>
      <c r="D1083" s="189">
        <f>IF(ISBLANK('Nomenklatur komplett'!Y1083),"-",'Nomenklatur komplett'!Y1083)</f>
        <v>65</v>
      </c>
      <c r="E1083" s="189">
        <f>IF(ISBLANK('Nomenklatur komplett'!Z1083),"-",'Nomenklatur komplett'!Z1083)</f>
        <v>1</v>
      </c>
      <c r="F1083" s="189">
        <f>IF(ISBLANK('Nomenklatur komplett'!AA1083),"-",'Nomenklatur komplett'!AA1083)</f>
        <v>5</v>
      </c>
      <c r="G1083" s="190">
        <f>IF(ISBLANK('Nomenklatur komplett'!AB1083),"-",'Nomenklatur komplett'!AB1083)</f>
        <v>90</v>
      </c>
      <c r="H1083" s="190">
        <f>IF(ISBLANK('Nomenklatur komplett'!AC1083),"-",'Nomenklatur komplett'!AC1083)</f>
        <v>0</v>
      </c>
    </row>
    <row r="1084" spans="1:8" x14ac:dyDescent="0.2">
      <c r="A1084" s="161">
        <f>IF(ISBLANK('Nomenklatur komplett'!V1084),"-",'Nomenklatur komplett'!V1084)</f>
        <v>82950000</v>
      </c>
      <c r="B1084" s="188" t="str">
        <f>IF(ISBLANK('Nomenklatur komplett'!W1084),"-",'Nomenklatur komplett'!W1084)</f>
        <v>Fachmann/-frau für Justizvollzug EF</v>
      </c>
      <c r="C1084" s="189">
        <f>IF(ISBLANK('Nomenklatur komplett'!X1084),"-",'Nomenklatur komplett'!X1084)</f>
        <v>18</v>
      </c>
      <c r="D1084" s="189">
        <f>IF(ISBLANK('Nomenklatur komplett'!Y1084),"-",'Nomenklatur komplett'!Y1084)</f>
        <v>65</v>
      </c>
      <c r="E1084" s="189">
        <f>IF(ISBLANK('Nomenklatur komplett'!Z1084),"-",'Nomenklatur komplett'!Z1084)</f>
        <v>1</v>
      </c>
      <c r="F1084" s="189">
        <f>IF(ISBLANK('Nomenklatur komplett'!AA1084),"-",'Nomenklatur komplett'!AA1084)</f>
        <v>5</v>
      </c>
      <c r="G1084" s="190">
        <f>IF(ISBLANK('Nomenklatur komplett'!AB1084),"-",'Nomenklatur komplett'!AB1084)</f>
        <v>90</v>
      </c>
      <c r="H1084" s="190">
        <f>IF(ISBLANK('Nomenklatur komplett'!AC1084),"-",'Nomenklatur komplett'!AC1084)</f>
        <v>0</v>
      </c>
    </row>
    <row r="1085" spans="1:8" x14ac:dyDescent="0.2">
      <c r="A1085" s="161">
        <f>IF(ISBLANK('Nomenklatur komplett'!V1085),"-",'Nomenklatur komplett'!V1085)</f>
        <v>85175000</v>
      </c>
      <c r="B1085" s="188" t="str">
        <f>IF(ISBLANK('Nomenklatur komplett'!W1085),"-",'Nomenklatur komplett'!W1085)</f>
        <v>Fachmann/-frau für Management in gewerkschaftlichen Organisationen EF</v>
      </c>
      <c r="C1085" s="189">
        <f>IF(ISBLANK('Nomenklatur komplett'!X1085),"-",'Nomenklatur komplett'!X1085)</f>
        <v>18</v>
      </c>
      <c r="D1085" s="189">
        <f>IF(ISBLANK('Nomenklatur komplett'!Y1085),"-",'Nomenklatur komplett'!Y1085)</f>
        <v>65</v>
      </c>
      <c r="E1085" s="189">
        <f>IF(ISBLANK('Nomenklatur komplett'!Z1085),"-",'Nomenklatur komplett'!Z1085)</f>
        <v>1</v>
      </c>
      <c r="F1085" s="189">
        <f>IF(ISBLANK('Nomenklatur komplett'!AA1085),"-",'Nomenklatur komplett'!AA1085)</f>
        <v>5</v>
      </c>
      <c r="G1085" s="190">
        <f>IF(ISBLANK('Nomenklatur komplett'!AB1085),"-",'Nomenklatur komplett'!AB1085)</f>
        <v>90</v>
      </c>
      <c r="H1085" s="190">
        <f>IF(ISBLANK('Nomenklatur komplett'!AC1085),"-",'Nomenklatur komplett'!AC1085)</f>
        <v>0</v>
      </c>
    </row>
    <row r="1086" spans="1:8" x14ac:dyDescent="0.2">
      <c r="A1086" s="161">
        <f>IF(ISBLANK('Nomenklatur komplett'!V1086),"-",'Nomenklatur komplett'!V1086)</f>
        <v>77855000</v>
      </c>
      <c r="B1086" s="188" t="str">
        <f>IF(ISBLANK('Nomenklatur komplett'!W1086),"-",'Nomenklatur komplett'!W1086)</f>
        <v>Fachmann/-frau für Personalvorsorge EF</v>
      </c>
      <c r="C1086" s="189">
        <f>IF(ISBLANK('Nomenklatur komplett'!X1086),"-",'Nomenklatur komplett'!X1086)</f>
        <v>18</v>
      </c>
      <c r="D1086" s="189">
        <f>IF(ISBLANK('Nomenklatur komplett'!Y1086),"-",'Nomenklatur komplett'!Y1086)</f>
        <v>65</v>
      </c>
      <c r="E1086" s="189">
        <f>IF(ISBLANK('Nomenklatur komplett'!Z1086),"-",'Nomenklatur komplett'!Z1086)</f>
        <v>1</v>
      </c>
      <c r="F1086" s="189">
        <f>IF(ISBLANK('Nomenklatur komplett'!AA1086),"-",'Nomenklatur komplett'!AA1086)</f>
        <v>5</v>
      </c>
      <c r="G1086" s="190">
        <f>IF(ISBLANK('Nomenklatur komplett'!AB1086),"-",'Nomenklatur komplett'!AB1086)</f>
        <v>90</v>
      </c>
      <c r="H1086" s="190">
        <f>IF(ISBLANK('Nomenklatur komplett'!AC1086),"-",'Nomenklatur komplett'!AC1086)</f>
        <v>0</v>
      </c>
    </row>
    <row r="1087" spans="1:8" x14ac:dyDescent="0.2">
      <c r="A1087" s="161">
        <f>IF(ISBLANK('Nomenklatur komplett'!V1087),"-",'Nomenklatur komplett'!V1087)</f>
        <v>83100000</v>
      </c>
      <c r="B1087" s="188" t="str">
        <f>IF(ISBLANK('Nomenklatur komplett'!W1087),"-",'Nomenklatur komplett'!W1087)</f>
        <v>Fachmann/-frau für Personen- und Objektschutz EF</v>
      </c>
      <c r="C1087" s="189">
        <f>IF(ISBLANK('Nomenklatur komplett'!X1087),"-",'Nomenklatur komplett'!X1087)</f>
        <v>18</v>
      </c>
      <c r="D1087" s="189">
        <f>IF(ISBLANK('Nomenklatur komplett'!Y1087),"-",'Nomenklatur komplett'!Y1087)</f>
        <v>65</v>
      </c>
      <c r="E1087" s="189">
        <f>IF(ISBLANK('Nomenklatur komplett'!Z1087),"-",'Nomenklatur komplett'!Z1087)</f>
        <v>1</v>
      </c>
      <c r="F1087" s="189">
        <f>IF(ISBLANK('Nomenklatur komplett'!AA1087),"-",'Nomenklatur komplett'!AA1087)</f>
        <v>5</v>
      </c>
      <c r="G1087" s="190">
        <f>IF(ISBLANK('Nomenklatur komplett'!AB1087),"-",'Nomenklatur komplett'!AB1087)</f>
        <v>90</v>
      </c>
      <c r="H1087" s="190">
        <f>IF(ISBLANK('Nomenklatur komplett'!AC1087),"-",'Nomenklatur komplett'!AC1087)</f>
        <v>0</v>
      </c>
    </row>
    <row r="1088" spans="1:8" x14ac:dyDescent="0.2">
      <c r="A1088" s="161">
        <f>IF(ISBLANK('Nomenklatur komplett'!V1088),"-",'Nomenklatur komplett'!V1088)</f>
        <v>84560000</v>
      </c>
      <c r="B1088" s="188" t="str">
        <f>IF(ISBLANK('Nomenklatur komplett'!W1088),"-",'Nomenklatur komplett'!W1088)</f>
        <v>Fachmann/-frau für Rehatechnik EF</v>
      </c>
      <c r="C1088" s="189">
        <f>IF(ISBLANK('Nomenklatur komplett'!X1088),"-",'Nomenklatur komplett'!X1088)</f>
        <v>18</v>
      </c>
      <c r="D1088" s="189">
        <f>IF(ISBLANK('Nomenklatur komplett'!Y1088),"-",'Nomenklatur komplett'!Y1088)</f>
        <v>65</v>
      </c>
      <c r="E1088" s="189">
        <f>IF(ISBLANK('Nomenklatur komplett'!Z1088),"-",'Nomenklatur komplett'!Z1088)</f>
        <v>1</v>
      </c>
      <c r="F1088" s="189">
        <f>IF(ISBLANK('Nomenklatur komplett'!AA1088),"-",'Nomenklatur komplett'!AA1088)</f>
        <v>5</v>
      </c>
      <c r="G1088" s="190">
        <f>IF(ISBLANK('Nomenklatur komplett'!AB1088),"-",'Nomenklatur komplett'!AB1088)</f>
        <v>90</v>
      </c>
      <c r="H1088" s="190">
        <f>IF(ISBLANK('Nomenklatur komplett'!AC1088),"-",'Nomenklatur komplett'!AC1088)</f>
        <v>0</v>
      </c>
    </row>
    <row r="1089" spans="1:8" x14ac:dyDescent="0.2">
      <c r="A1089" s="161">
        <f>IF(ISBLANK('Nomenklatur komplett'!V1089),"-",'Nomenklatur komplett'!V1089)</f>
        <v>83110000</v>
      </c>
      <c r="B1089" s="188" t="str">
        <f>IF(ISBLANK('Nomenklatur komplett'!W1089),"-",'Nomenklatur komplett'!W1089)</f>
        <v>Fachmann/-frau für Sicherheit und Bewachung EF</v>
      </c>
      <c r="C1089" s="189">
        <f>IF(ISBLANK('Nomenklatur komplett'!X1089),"-",'Nomenklatur komplett'!X1089)</f>
        <v>18</v>
      </c>
      <c r="D1089" s="189">
        <f>IF(ISBLANK('Nomenklatur komplett'!Y1089),"-",'Nomenklatur komplett'!Y1089)</f>
        <v>65</v>
      </c>
      <c r="E1089" s="189">
        <f>IF(ISBLANK('Nomenklatur komplett'!Z1089),"-",'Nomenklatur komplett'!Z1089)</f>
        <v>1</v>
      </c>
      <c r="F1089" s="189">
        <f>IF(ISBLANK('Nomenklatur komplett'!AA1089),"-",'Nomenklatur komplett'!AA1089)</f>
        <v>5</v>
      </c>
      <c r="G1089" s="190">
        <f>IF(ISBLANK('Nomenklatur komplett'!AB1089),"-",'Nomenklatur komplett'!AB1089)</f>
        <v>90</v>
      </c>
      <c r="H1089" s="190">
        <f>IF(ISBLANK('Nomenklatur komplett'!AC1089),"-",'Nomenklatur komplett'!AC1089)</f>
        <v>0</v>
      </c>
    </row>
    <row r="1090" spans="1:8" x14ac:dyDescent="0.2">
      <c r="A1090" s="161">
        <f>IF(ISBLANK('Nomenklatur komplett'!V1090),"-",'Nomenklatur komplett'!V1090)</f>
        <v>71390000</v>
      </c>
      <c r="B1090" s="188" t="str">
        <f>IF(ISBLANK('Nomenklatur komplett'!W1090),"-",'Nomenklatur komplett'!W1090)</f>
        <v>Fachmann/-frau für Wärme- und Feuerungstechnik, dipl.</v>
      </c>
      <c r="C1090" s="189">
        <f>IF(ISBLANK('Nomenklatur komplett'!X1090),"-",'Nomenklatur komplett'!X1090)</f>
        <v>18</v>
      </c>
      <c r="D1090" s="189">
        <f>IF(ISBLANK('Nomenklatur komplett'!Y1090),"-",'Nomenklatur komplett'!Y1090)</f>
        <v>65</v>
      </c>
      <c r="E1090" s="189">
        <f>IF(ISBLANK('Nomenklatur komplett'!Z1090),"-",'Nomenklatur komplett'!Z1090)</f>
        <v>1</v>
      </c>
      <c r="F1090" s="189">
        <f>IF(ISBLANK('Nomenklatur komplett'!AA1090),"-",'Nomenklatur komplett'!AA1090)</f>
        <v>5</v>
      </c>
      <c r="G1090" s="190">
        <f>IF(ISBLANK('Nomenklatur komplett'!AB1090),"-",'Nomenklatur komplett'!AB1090)</f>
        <v>90</v>
      </c>
      <c r="H1090" s="190">
        <f>IF(ISBLANK('Nomenklatur komplett'!AC1090),"-",'Nomenklatur komplett'!AC1090)</f>
        <v>0</v>
      </c>
    </row>
    <row r="1091" spans="1:8" x14ac:dyDescent="0.2">
      <c r="A1091" s="161">
        <f>IF(ISBLANK('Nomenklatur komplett'!V1091),"-",'Nomenklatur komplett'!V1091)</f>
        <v>71420004</v>
      </c>
      <c r="B1091" s="188" t="str">
        <f>IF(ISBLANK('Nomenklatur komplett'!W1091),"-",'Nomenklatur komplett'!W1091)</f>
        <v>Fachmann/-frau für Wärmesysteme EF - Feuerungstechnik Gas</v>
      </c>
      <c r="C1091" s="189">
        <f>IF(ISBLANK('Nomenklatur komplett'!X1091),"-",'Nomenklatur komplett'!X1091)</f>
        <v>18</v>
      </c>
      <c r="D1091" s="189">
        <f>IF(ISBLANK('Nomenklatur komplett'!Y1091),"-",'Nomenklatur komplett'!Y1091)</f>
        <v>65</v>
      </c>
      <c r="E1091" s="189">
        <f>IF(ISBLANK('Nomenklatur komplett'!Z1091),"-",'Nomenklatur komplett'!Z1091)</f>
        <v>1</v>
      </c>
      <c r="F1091" s="189">
        <f>IF(ISBLANK('Nomenklatur komplett'!AA1091),"-",'Nomenklatur komplett'!AA1091)</f>
        <v>5</v>
      </c>
      <c r="G1091" s="190">
        <f>IF(ISBLANK('Nomenklatur komplett'!AB1091),"-",'Nomenklatur komplett'!AB1091)</f>
        <v>90</v>
      </c>
      <c r="H1091" s="190">
        <f>IF(ISBLANK('Nomenklatur komplett'!AC1091),"-",'Nomenklatur komplett'!AC1091)</f>
        <v>0</v>
      </c>
    </row>
    <row r="1092" spans="1:8" x14ac:dyDescent="0.2">
      <c r="A1092" s="161">
        <f>IF(ISBLANK('Nomenklatur komplett'!V1092),"-",'Nomenklatur komplett'!V1092)</f>
        <v>71420002</v>
      </c>
      <c r="B1092" s="188" t="str">
        <f>IF(ISBLANK('Nomenklatur komplett'!W1092),"-",'Nomenklatur komplett'!W1092)</f>
        <v>Fachmann/-frau für Wärmesysteme EF - Feuerungstechnik Holz</v>
      </c>
      <c r="C1092" s="189">
        <f>IF(ISBLANK('Nomenklatur komplett'!X1092),"-",'Nomenklatur komplett'!X1092)</f>
        <v>18</v>
      </c>
      <c r="D1092" s="189">
        <f>IF(ISBLANK('Nomenklatur komplett'!Y1092),"-",'Nomenklatur komplett'!Y1092)</f>
        <v>65</v>
      </c>
      <c r="E1092" s="189">
        <f>IF(ISBLANK('Nomenklatur komplett'!Z1092),"-",'Nomenklatur komplett'!Z1092)</f>
        <v>1</v>
      </c>
      <c r="F1092" s="189">
        <f>IF(ISBLANK('Nomenklatur komplett'!AA1092),"-",'Nomenklatur komplett'!AA1092)</f>
        <v>5</v>
      </c>
      <c r="G1092" s="190">
        <f>IF(ISBLANK('Nomenklatur komplett'!AB1092),"-",'Nomenklatur komplett'!AB1092)</f>
        <v>90</v>
      </c>
      <c r="H1092" s="190">
        <f>IF(ISBLANK('Nomenklatur komplett'!AC1092),"-",'Nomenklatur komplett'!AC1092)</f>
        <v>0</v>
      </c>
    </row>
    <row r="1093" spans="1:8" x14ac:dyDescent="0.2">
      <c r="A1093" s="161">
        <f>IF(ISBLANK('Nomenklatur komplett'!V1093),"-",'Nomenklatur komplett'!V1093)</f>
        <v>71420005</v>
      </c>
      <c r="B1093" s="188" t="str">
        <f>IF(ISBLANK('Nomenklatur komplett'!W1093),"-",'Nomenklatur komplett'!W1093)</f>
        <v>Fachmann/-frau für Wärmesysteme EF - Feuerungstechnik Öl</v>
      </c>
      <c r="C1093" s="189">
        <f>IF(ISBLANK('Nomenklatur komplett'!X1093),"-",'Nomenklatur komplett'!X1093)</f>
        <v>18</v>
      </c>
      <c r="D1093" s="189">
        <f>IF(ISBLANK('Nomenklatur komplett'!Y1093),"-",'Nomenklatur komplett'!Y1093)</f>
        <v>65</v>
      </c>
      <c r="E1093" s="189">
        <f>IF(ISBLANK('Nomenklatur komplett'!Z1093),"-",'Nomenklatur komplett'!Z1093)</f>
        <v>1</v>
      </c>
      <c r="F1093" s="189">
        <f>IF(ISBLANK('Nomenklatur komplett'!AA1093),"-",'Nomenklatur komplett'!AA1093)</f>
        <v>5</v>
      </c>
      <c r="G1093" s="190">
        <f>IF(ISBLANK('Nomenklatur komplett'!AB1093),"-",'Nomenklatur komplett'!AB1093)</f>
        <v>90</v>
      </c>
      <c r="H1093" s="190">
        <f>IF(ISBLANK('Nomenklatur komplett'!AC1093),"-",'Nomenklatur komplett'!AC1093)</f>
        <v>0</v>
      </c>
    </row>
    <row r="1094" spans="1:8" x14ac:dyDescent="0.2">
      <c r="A1094" s="161">
        <f>IF(ISBLANK('Nomenklatur komplett'!V1094),"-",'Nomenklatur komplett'!V1094)</f>
        <v>71420001</v>
      </c>
      <c r="B1094" s="188" t="str">
        <f>IF(ISBLANK('Nomenklatur komplett'!W1094),"-",'Nomenklatur komplett'!W1094)</f>
        <v>Fachmann/-frau für Wärmesysteme EF - Feuerungstechnik Öl und Gas</v>
      </c>
      <c r="C1094" s="189">
        <f>IF(ISBLANK('Nomenklatur komplett'!X1094),"-",'Nomenklatur komplett'!X1094)</f>
        <v>18</v>
      </c>
      <c r="D1094" s="189">
        <f>IF(ISBLANK('Nomenklatur komplett'!Y1094),"-",'Nomenklatur komplett'!Y1094)</f>
        <v>65</v>
      </c>
      <c r="E1094" s="189">
        <f>IF(ISBLANK('Nomenklatur komplett'!Z1094),"-",'Nomenklatur komplett'!Z1094)</f>
        <v>1</v>
      </c>
      <c r="F1094" s="189">
        <f>IF(ISBLANK('Nomenklatur komplett'!AA1094),"-",'Nomenklatur komplett'!AA1094)</f>
        <v>5</v>
      </c>
      <c r="G1094" s="190">
        <f>IF(ISBLANK('Nomenklatur komplett'!AB1094),"-",'Nomenklatur komplett'!AB1094)</f>
        <v>90</v>
      </c>
      <c r="H1094" s="190">
        <f>IF(ISBLANK('Nomenklatur komplett'!AC1094),"-",'Nomenklatur komplett'!AC1094)</f>
        <v>0</v>
      </c>
    </row>
    <row r="1095" spans="1:8" x14ac:dyDescent="0.2">
      <c r="A1095" s="161">
        <f>IF(ISBLANK('Nomenklatur komplett'!V1095),"-",'Nomenklatur komplett'!V1095)</f>
        <v>71420000</v>
      </c>
      <c r="B1095" s="188" t="str">
        <f>IF(ISBLANK('Nomenklatur komplett'!W1095),"-",'Nomenklatur komplett'!W1095)</f>
        <v>Fachmann/-frau für Wärmesysteme EF - Ohne nähere Angaben</v>
      </c>
      <c r="C1095" s="189">
        <f>IF(ISBLANK('Nomenklatur komplett'!X1095),"-",'Nomenklatur komplett'!X1095)</f>
        <v>18</v>
      </c>
      <c r="D1095" s="189">
        <f>IF(ISBLANK('Nomenklatur komplett'!Y1095),"-",'Nomenklatur komplett'!Y1095)</f>
        <v>65</v>
      </c>
      <c r="E1095" s="189">
        <f>IF(ISBLANK('Nomenklatur komplett'!Z1095),"-",'Nomenklatur komplett'!Z1095)</f>
        <v>1</v>
      </c>
      <c r="F1095" s="189">
        <f>IF(ISBLANK('Nomenklatur komplett'!AA1095),"-",'Nomenklatur komplett'!AA1095)</f>
        <v>5</v>
      </c>
      <c r="G1095" s="190">
        <f>IF(ISBLANK('Nomenklatur komplett'!AB1095),"-",'Nomenklatur komplett'!AB1095)</f>
        <v>90</v>
      </c>
      <c r="H1095" s="190">
        <f>IF(ISBLANK('Nomenklatur komplett'!AC1095),"-",'Nomenklatur komplett'!AC1095)</f>
        <v>0</v>
      </c>
    </row>
    <row r="1096" spans="1:8" x14ac:dyDescent="0.2">
      <c r="A1096" s="161">
        <f>IF(ISBLANK('Nomenklatur komplett'!V1096),"-",'Nomenklatur komplett'!V1096)</f>
        <v>71420003</v>
      </c>
      <c r="B1096" s="188" t="str">
        <f>IF(ISBLANK('Nomenklatur komplett'!W1096),"-",'Nomenklatur komplett'!W1096)</f>
        <v>Fachmann/-frau für Wärmesysteme EF - Wärmepumpen</v>
      </c>
      <c r="C1096" s="189">
        <f>IF(ISBLANK('Nomenklatur komplett'!X1096),"-",'Nomenklatur komplett'!X1096)</f>
        <v>18</v>
      </c>
      <c r="D1096" s="189">
        <f>IF(ISBLANK('Nomenklatur komplett'!Y1096),"-",'Nomenklatur komplett'!Y1096)</f>
        <v>65</v>
      </c>
      <c r="E1096" s="189">
        <f>IF(ISBLANK('Nomenklatur komplett'!Z1096),"-",'Nomenklatur komplett'!Z1096)</f>
        <v>1</v>
      </c>
      <c r="F1096" s="189">
        <f>IF(ISBLANK('Nomenklatur komplett'!AA1096),"-",'Nomenklatur komplett'!AA1096)</f>
        <v>5</v>
      </c>
      <c r="G1096" s="190">
        <f>IF(ISBLANK('Nomenklatur komplett'!AB1096),"-",'Nomenklatur komplett'!AB1096)</f>
        <v>90</v>
      </c>
      <c r="H1096" s="190">
        <f>IF(ISBLANK('Nomenklatur komplett'!AC1096),"-",'Nomenklatur komplett'!AC1096)</f>
        <v>0</v>
      </c>
    </row>
    <row r="1097" spans="1:8" x14ac:dyDescent="0.2">
      <c r="A1097" s="161">
        <f>IF(ISBLANK('Nomenklatur komplett'!V1097),"-",'Nomenklatur komplett'!V1097)</f>
        <v>85540000</v>
      </c>
      <c r="B1097" s="188" t="str">
        <f>IF(ISBLANK('Nomenklatur komplett'!W1097),"-",'Nomenklatur komplett'!W1097)</f>
        <v>Fachmann/-frau für interkulturelles Dolmetschen und Vermitteln EF</v>
      </c>
      <c r="C1097" s="189">
        <f>IF(ISBLANK('Nomenklatur komplett'!X1097),"-",'Nomenklatur komplett'!X1097)</f>
        <v>18</v>
      </c>
      <c r="D1097" s="189">
        <f>IF(ISBLANK('Nomenklatur komplett'!Y1097),"-",'Nomenklatur komplett'!Y1097)</f>
        <v>65</v>
      </c>
      <c r="E1097" s="189">
        <f>IF(ISBLANK('Nomenklatur komplett'!Z1097),"-",'Nomenklatur komplett'!Z1097)</f>
        <v>1</v>
      </c>
      <c r="F1097" s="189">
        <f>IF(ISBLANK('Nomenklatur komplett'!AA1097),"-",'Nomenklatur komplett'!AA1097)</f>
        <v>5</v>
      </c>
      <c r="G1097" s="190">
        <f>IF(ISBLANK('Nomenklatur komplett'!AB1097),"-",'Nomenklatur komplett'!AB1097)</f>
        <v>90</v>
      </c>
      <c r="H1097" s="190">
        <f>IF(ISBLANK('Nomenklatur komplett'!AC1097),"-",'Nomenklatur komplett'!AC1097)</f>
        <v>0</v>
      </c>
    </row>
    <row r="1098" spans="1:8" x14ac:dyDescent="0.2">
      <c r="A1098" s="161">
        <f>IF(ISBLANK('Nomenklatur komplett'!V1098),"-",'Nomenklatur komplett'!V1098)</f>
        <v>84230000</v>
      </c>
      <c r="B1098" s="188" t="str">
        <f>IF(ISBLANK('Nomenklatur komplett'!W1098),"-",'Nomenklatur komplett'!W1098)</f>
        <v>Fachmann/-frau für neurophysiologische Diagnostik EF</v>
      </c>
      <c r="C1098" s="189">
        <f>IF(ISBLANK('Nomenklatur komplett'!X1098),"-",'Nomenklatur komplett'!X1098)</f>
        <v>18</v>
      </c>
      <c r="D1098" s="189">
        <f>IF(ISBLANK('Nomenklatur komplett'!Y1098),"-",'Nomenklatur komplett'!Y1098)</f>
        <v>65</v>
      </c>
      <c r="E1098" s="189">
        <f>IF(ISBLANK('Nomenklatur komplett'!Z1098),"-",'Nomenklatur komplett'!Z1098)</f>
        <v>1</v>
      </c>
      <c r="F1098" s="189">
        <f>IF(ISBLANK('Nomenklatur komplett'!AA1098),"-",'Nomenklatur komplett'!AA1098)</f>
        <v>5</v>
      </c>
      <c r="G1098" s="190">
        <f>IF(ISBLANK('Nomenklatur komplett'!AB1098),"-",'Nomenklatur komplett'!AB1098)</f>
        <v>90</v>
      </c>
      <c r="H1098" s="190">
        <f>IF(ISBLANK('Nomenklatur komplett'!AC1098),"-",'Nomenklatur komplett'!AC1098)</f>
        <v>0</v>
      </c>
    </row>
    <row r="1099" spans="1:8" x14ac:dyDescent="0.2">
      <c r="A1099" s="161">
        <f>IF(ISBLANK('Nomenklatur komplett'!V1099),"-",'Nomenklatur komplett'!V1099)</f>
        <v>73200000</v>
      </c>
      <c r="B1099" s="188" t="str">
        <f>IF(ISBLANK('Nomenklatur komplett'!W1099),"-",'Nomenklatur komplett'!W1099)</f>
        <v>Fachmann/-frau im Finanz- und Rechnungswesen EF</v>
      </c>
      <c r="C1099" s="189">
        <f>IF(ISBLANK('Nomenklatur komplett'!X1099),"-",'Nomenklatur komplett'!X1099)</f>
        <v>18</v>
      </c>
      <c r="D1099" s="189">
        <f>IF(ISBLANK('Nomenklatur komplett'!Y1099),"-",'Nomenklatur komplett'!Y1099)</f>
        <v>65</v>
      </c>
      <c r="E1099" s="189">
        <f>IF(ISBLANK('Nomenklatur komplett'!Z1099),"-",'Nomenklatur komplett'!Z1099)</f>
        <v>1</v>
      </c>
      <c r="F1099" s="189">
        <f>IF(ISBLANK('Nomenklatur komplett'!AA1099),"-",'Nomenklatur komplett'!AA1099)</f>
        <v>5</v>
      </c>
      <c r="G1099" s="190">
        <f>IF(ISBLANK('Nomenklatur komplett'!AB1099),"-",'Nomenklatur komplett'!AB1099)</f>
        <v>90</v>
      </c>
      <c r="H1099" s="190">
        <f>IF(ISBLANK('Nomenklatur komplett'!AC1099),"-",'Nomenklatur komplett'!AC1099)</f>
        <v>0</v>
      </c>
    </row>
    <row r="1100" spans="1:8" x14ac:dyDescent="0.2">
      <c r="A1100" s="161">
        <f>IF(ISBLANK('Nomenklatur komplett'!V1100),"-",'Nomenklatur komplett'!V1100)</f>
        <v>97940000</v>
      </c>
      <c r="B1100" s="188" t="str">
        <f>IF(ISBLANK('Nomenklatur komplett'!W1100),"-",'Nomenklatur komplett'!W1100)</f>
        <v>Fachmann/-frau im Pisten- und Rettungsdienst EF</v>
      </c>
      <c r="C1100" s="189">
        <f>IF(ISBLANK('Nomenklatur komplett'!X1100),"-",'Nomenklatur komplett'!X1100)</f>
        <v>18</v>
      </c>
      <c r="D1100" s="189">
        <f>IF(ISBLANK('Nomenklatur komplett'!Y1100),"-",'Nomenklatur komplett'!Y1100)</f>
        <v>65</v>
      </c>
      <c r="E1100" s="189">
        <f>IF(ISBLANK('Nomenklatur komplett'!Z1100),"-",'Nomenklatur komplett'!Z1100)</f>
        <v>1</v>
      </c>
      <c r="F1100" s="189">
        <f>IF(ISBLANK('Nomenklatur komplett'!AA1100),"-",'Nomenklatur komplett'!AA1100)</f>
        <v>5</v>
      </c>
      <c r="G1100" s="190">
        <f>IF(ISBLANK('Nomenklatur komplett'!AB1100),"-",'Nomenklatur komplett'!AB1100)</f>
        <v>90</v>
      </c>
      <c r="H1100" s="190">
        <f>IF(ISBLANK('Nomenklatur komplett'!AC1100),"-",'Nomenklatur komplett'!AC1100)</f>
        <v>0</v>
      </c>
    </row>
    <row r="1101" spans="1:8" x14ac:dyDescent="0.2">
      <c r="A1101" s="161">
        <f>IF(ISBLANK('Nomenklatur komplett'!V1101),"-",'Nomenklatur komplett'!V1101)</f>
        <v>73480000</v>
      </c>
      <c r="B1101" s="188" t="str">
        <f>IF(ISBLANK('Nomenklatur komplett'!W1101),"-",'Nomenklatur komplett'!W1101)</f>
        <v>Fachmann/-frau im Tourismus-Management EF</v>
      </c>
      <c r="C1101" s="189">
        <f>IF(ISBLANK('Nomenklatur komplett'!X1101),"-",'Nomenklatur komplett'!X1101)</f>
        <v>18</v>
      </c>
      <c r="D1101" s="189">
        <f>IF(ISBLANK('Nomenklatur komplett'!Y1101),"-",'Nomenklatur komplett'!Y1101)</f>
        <v>65</v>
      </c>
      <c r="E1101" s="189">
        <f>IF(ISBLANK('Nomenklatur komplett'!Z1101),"-",'Nomenklatur komplett'!Z1101)</f>
        <v>1</v>
      </c>
      <c r="F1101" s="189">
        <f>IF(ISBLANK('Nomenklatur komplett'!AA1101),"-",'Nomenklatur komplett'!AA1101)</f>
        <v>5</v>
      </c>
      <c r="G1101" s="190">
        <f>IF(ISBLANK('Nomenklatur komplett'!AB1101),"-",'Nomenklatur komplett'!AB1101)</f>
        <v>90</v>
      </c>
      <c r="H1101" s="190">
        <f>IF(ISBLANK('Nomenklatur komplett'!AC1101),"-",'Nomenklatur komplett'!AC1101)</f>
        <v>0</v>
      </c>
    </row>
    <row r="1102" spans="1:8" x14ac:dyDescent="0.2">
      <c r="A1102" s="161">
        <f>IF(ISBLANK('Nomenklatur komplett'!V1102),"-",'Nomenklatur komplett'!V1102)</f>
        <v>73961000</v>
      </c>
      <c r="B1102" s="188" t="str">
        <f>IF(ISBLANK('Nomenklatur komplett'!W1102),"-",'Nomenklatur komplett'!W1102)</f>
        <v>Fachmann/-frau in Gesundheitsinstitutionen EF</v>
      </c>
      <c r="C1102" s="189">
        <f>IF(ISBLANK('Nomenklatur komplett'!X1102),"-",'Nomenklatur komplett'!X1102)</f>
        <v>18</v>
      </c>
      <c r="D1102" s="189">
        <f>IF(ISBLANK('Nomenklatur komplett'!Y1102),"-",'Nomenklatur komplett'!Y1102)</f>
        <v>65</v>
      </c>
      <c r="E1102" s="189">
        <f>IF(ISBLANK('Nomenklatur komplett'!Z1102),"-",'Nomenklatur komplett'!Z1102)</f>
        <v>1</v>
      </c>
      <c r="F1102" s="189">
        <f>IF(ISBLANK('Nomenklatur komplett'!AA1102),"-",'Nomenklatur komplett'!AA1102)</f>
        <v>5</v>
      </c>
      <c r="G1102" s="190">
        <f>IF(ISBLANK('Nomenklatur komplett'!AB1102),"-",'Nomenklatur komplett'!AB1102)</f>
        <v>90</v>
      </c>
      <c r="H1102" s="190">
        <f>IF(ISBLANK('Nomenklatur komplett'!AC1102),"-",'Nomenklatur komplett'!AC1102)</f>
        <v>0</v>
      </c>
    </row>
    <row r="1103" spans="1:8" x14ac:dyDescent="0.2">
      <c r="A1103" s="161">
        <f>IF(ISBLANK('Nomenklatur komplett'!V1103),"-",'Nomenklatur komplett'!V1103)</f>
        <v>77910000</v>
      </c>
      <c r="B1103" s="188" t="str">
        <f>IF(ISBLANK('Nomenklatur komplett'!W1103),"-",'Nomenklatur komplett'!W1103)</f>
        <v>Fachmann/-frau öffentliche Verwaltung EF</v>
      </c>
      <c r="C1103" s="189">
        <f>IF(ISBLANK('Nomenklatur komplett'!X1103),"-",'Nomenklatur komplett'!X1103)</f>
        <v>18</v>
      </c>
      <c r="D1103" s="189">
        <f>IF(ISBLANK('Nomenklatur komplett'!Y1103),"-",'Nomenklatur komplett'!Y1103)</f>
        <v>65</v>
      </c>
      <c r="E1103" s="189">
        <f>IF(ISBLANK('Nomenklatur komplett'!Z1103),"-",'Nomenklatur komplett'!Z1103)</f>
        <v>1</v>
      </c>
      <c r="F1103" s="189">
        <f>IF(ISBLANK('Nomenklatur komplett'!AA1103),"-",'Nomenklatur komplett'!AA1103)</f>
        <v>5</v>
      </c>
      <c r="G1103" s="190">
        <f>IF(ISBLANK('Nomenklatur komplett'!AB1103),"-",'Nomenklatur komplett'!AB1103)</f>
        <v>90</v>
      </c>
      <c r="H1103" s="190">
        <f>IF(ISBLANK('Nomenklatur komplett'!AC1103),"-",'Nomenklatur komplett'!AC1103)</f>
        <v>0</v>
      </c>
    </row>
    <row r="1104" spans="1:8" x14ac:dyDescent="0.2">
      <c r="A1104" s="161">
        <f>IF(ISBLANK('Nomenklatur komplett'!V1104),"-",'Nomenklatur komplett'!V1104)</f>
        <v>61090000</v>
      </c>
      <c r="B1104" s="188" t="str">
        <f>IF(ISBLANK('Nomenklatur komplett'!W1104),"-",'Nomenklatur komplett'!W1104)</f>
        <v>Fachpolsterer/-polsterin EF</v>
      </c>
      <c r="C1104" s="189">
        <f>IF(ISBLANK('Nomenklatur komplett'!X1104),"-",'Nomenklatur komplett'!X1104)</f>
        <v>18</v>
      </c>
      <c r="D1104" s="189">
        <f>IF(ISBLANK('Nomenklatur komplett'!Y1104),"-",'Nomenklatur komplett'!Y1104)</f>
        <v>65</v>
      </c>
      <c r="E1104" s="189">
        <f>IF(ISBLANK('Nomenklatur komplett'!Z1104),"-",'Nomenklatur komplett'!Z1104)</f>
        <v>1</v>
      </c>
      <c r="F1104" s="189">
        <f>IF(ISBLANK('Nomenklatur komplett'!AA1104),"-",'Nomenklatur komplett'!AA1104)</f>
        <v>5</v>
      </c>
      <c r="G1104" s="190">
        <f>IF(ISBLANK('Nomenklatur komplett'!AB1104),"-",'Nomenklatur komplett'!AB1104)</f>
        <v>90</v>
      </c>
      <c r="H1104" s="190">
        <f>IF(ISBLANK('Nomenklatur komplett'!AC1104),"-",'Nomenklatur komplett'!AC1104)</f>
        <v>0</v>
      </c>
    </row>
    <row r="1105" spans="1:8" x14ac:dyDescent="0.2">
      <c r="A1105" s="161">
        <f>IF(ISBLANK('Nomenklatur komplett'!V1105),"-",'Nomenklatur komplett'!V1105)</f>
        <v>77971000</v>
      </c>
      <c r="B1105" s="188" t="str">
        <f>IF(ISBLANK('Nomenklatur komplett'!W1105),"-",'Nomenklatur komplett'!W1105)</f>
        <v>Fachspezialist/in Werbetechnik EF</v>
      </c>
      <c r="C1105" s="189">
        <f>IF(ISBLANK('Nomenklatur komplett'!X1105),"-",'Nomenklatur komplett'!X1105)</f>
        <v>18</v>
      </c>
      <c r="D1105" s="189">
        <f>IF(ISBLANK('Nomenklatur komplett'!Y1105),"-",'Nomenklatur komplett'!Y1105)</f>
        <v>65</v>
      </c>
      <c r="E1105" s="189">
        <f>IF(ISBLANK('Nomenklatur komplett'!Z1105),"-",'Nomenklatur komplett'!Z1105)</f>
        <v>1</v>
      </c>
      <c r="F1105" s="189">
        <f>IF(ISBLANK('Nomenklatur komplett'!AA1105),"-",'Nomenklatur komplett'!AA1105)</f>
        <v>5</v>
      </c>
      <c r="G1105" s="190">
        <f>IF(ISBLANK('Nomenklatur komplett'!AB1105),"-",'Nomenklatur komplett'!AB1105)</f>
        <v>90</v>
      </c>
      <c r="H1105" s="190">
        <f>IF(ISBLANK('Nomenklatur komplett'!AC1105),"-",'Nomenklatur komplett'!AC1105)</f>
        <v>0</v>
      </c>
    </row>
    <row r="1106" spans="1:8" x14ac:dyDescent="0.2">
      <c r="A1106" s="161">
        <f>IF(ISBLANK('Nomenklatur komplett'!V1106),"-",'Nomenklatur komplett'!V1106)</f>
        <v>84971000</v>
      </c>
      <c r="B1106" s="188" t="str">
        <f>IF(ISBLANK('Nomenklatur komplett'!W1106),"-",'Nomenklatur komplett'!W1106)</f>
        <v>Fachzahntechniker/in Kieferorthopädie EF</v>
      </c>
      <c r="C1106" s="189">
        <f>IF(ISBLANK('Nomenklatur komplett'!X1106),"-",'Nomenklatur komplett'!X1106)</f>
        <v>18</v>
      </c>
      <c r="D1106" s="189">
        <f>IF(ISBLANK('Nomenklatur komplett'!Y1106),"-",'Nomenklatur komplett'!Y1106)</f>
        <v>65</v>
      </c>
      <c r="E1106" s="189">
        <f>IF(ISBLANK('Nomenklatur komplett'!Z1106),"-",'Nomenklatur komplett'!Z1106)</f>
        <v>1</v>
      </c>
      <c r="F1106" s="189">
        <f>IF(ISBLANK('Nomenklatur komplett'!AA1106),"-",'Nomenklatur komplett'!AA1106)</f>
        <v>5</v>
      </c>
      <c r="G1106" s="190">
        <f>IF(ISBLANK('Nomenklatur komplett'!AB1106),"-",'Nomenklatur komplett'!AB1106)</f>
        <v>90</v>
      </c>
      <c r="H1106" s="190">
        <f>IF(ISBLANK('Nomenklatur komplett'!AC1106),"-",'Nomenklatur komplett'!AC1106)</f>
        <v>0</v>
      </c>
    </row>
    <row r="1107" spans="1:8" x14ac:dyDescent="0.2">
      <c r="A1107" s="161">
        <f>IF(ISBLANK('Nomenklatur komplett'!V1107),"-",'Nomenklatur komplett'!V1107)</f>
        <v>86110000</v>
      </c>
      <c r="B1107" s="188" t="str">
        <f>IF(ISBLANK('Nomenklatur komplett'!W1107),"-",'Nomenklatur komplett'!W1107)</f>
        <v>Fahrlehrer/in EF</v>
      </c>
      <c r="C1107" s="189">
        <f>IF(ISBLANK('Nomenklatur komplett'!X1107),"-",'Nomenklatur komplett'!X1107)</f>
        <v>18</v>
      </c>
      <c r="D1107" s="189">
        <f>IF(ISBLANK('Nomenklatur komplett'!Y1107),"-",'Nomenklatur komplett'!Y1107)</f>
        <v>65</v>
      </c>
      <c r="E1107" s="189">
        <f>IF(ISBLANK('Nomenklatur komplett'!Z1107),"-",'Nomenklatur komplett'!Z1107)</f>
        <v>1</v>
      </c>
      <c r="F1107" s="189">
        <f>IF(ISBLANK('Nomenklatur komplett'!AA1107),"-",'Nomenklatur komplett'!AA1107)</f>
        <v>5</v>
      </c>
      <c r="G1107" s="190">
        <f>IF(ISBLANK('Nomenklatur komplett'!AB1107),"-",'Nomenklatur komplett'!AB1107)</f>
        <v>90</v>
      </c>
      <c r="H1107" s="190">
        <f>IF(ISBLANK('Nomenklatur komplett'!AC1107),"-",'Nomenklatur komplett'!AC1107)</f>
        <v>0</v>
      </c>
    </row>
    <row r="1108" spans="1:8" x14ac:dyDescent="0.2">
      <c r="A1108" s="161">
        <f>IF(ISBLANK('Nomenklatur komplett'!V1108),"-",'Nomenklatur komplett'!V1108)</f>
        <v>66350000</v>
      </c>
      <c r="B1108" s="188" t="str">
        <f>IF(ISBLANK('Nomenklatur komplett'!W1108),"-",'Nomenklatur komplett'!W1108)</f>
        <v>Fahrrad- und Motorradmechanikermeister/in</v>
      </c>
      <c r="C1108" s="189">
        <f>IF(ISBLANK('Nomenklatur komplett'!X1108),"-",'Nomenklatur komplett'!X1108)</f>
        <v>18</v>
      </c>
      <c r="D1108" s="189">
        <f>IF(ISBLANK('Nomenklatur komplett'!Y1108),"-",'Nomenklatur komplett'!Y1108)</f>
        <v>65</v>
      </c>
      <c r="E1108" s="189">
        <f>IF(ISBLANK('Nomenklatur komplett'!Z1108),"-",'Nomenklatur komplett'!Z1108)</f>
        <v>1</v>
      </c>
      <c r="F1108" s="189">
        <f>IF(ISBLANK('Nomenklatur komplett'!AA1108),"-",'Nomenklatur komplett'!AA1108)</f>
        <v>5</v>
      </c>
      <c r="G1108" s="190">
        <f>IF(ISBLANK('Nomenklatur komplett'!AB1108),"-",'Nomenklatur komplett'!AB1108)</f>
        <v>90</v>
      </c>
      <c r="H1108" s="190">
        <f>IF(ISBLANK('Nomenklatur komplett'!AC1108),"-",'Nomenklatur komplett'!AC1108)</f>
        <v>0</v>
      </c>
    </row>
    <row r="1109" spans="1:8" x14ac:dyDescent="0.2">
      <c r="A1109" s="161">
        <f>IF(ISBLANK('Nomenklatur komplett'!V1109),"-",'Nomenklatur komplett'!V1109)</f>
        <v>66340000</v>
      </c>
      <c r="B1109" s="188" t="str">
        <f>IF(ISBLANK('Nomenklatur komplett'!W1109),"-",'Nomenklatur komplett'!W1109)</f>
        <v>Fahrradmechanikermeister/in</v>
      </c>
      <c r="C1109" s="189">
        <f>IF(ISBLANK('Nomenklatur komplett'!X1109),"-",'Nomenklatur komplett'!X1109)</f>
        <v>18</v>
      </c>
      <c r="D1109" s="189">
        <f>IF(ISBLANK('Nomenklatur komplett'!Y1109),"-",'Nomenklatur komplett'!Y1109)</f>
        <v>65</v>
      </c>
      <c r="E1109" s="189">
        <f>IF(ISBLANK('Nomenklatur komplett'!Z1109),"-",'Nomenklatur komplett'!Z1109)</f>
        <v>1</v>
      </c>
      <c r="F1109" s="189">
        <f>IF(ISBLANK('Nomenklatur komplett'!AA1109),"-",'Nomenklatur komplett'!AA1109)</f>
        <v>5</v>
      </c>
      <c r="G1109" s="190">
        <f>IF(ISBLANK('Nomenklatur komplett'!AB1109),"-",'Nomenklatur komplett'!AB1109)</f>
        <v>90</v>
      </c>
      <c r="H1109" s="190">
        <f>IF(ISBLANK('Nomenklatur komplett'!AC1109),"-",'Nomenklatur komplett'!AC1109)</f>
        <v>0</v>
      </c>
    </row>
    <row r="1110" spans="1:8" x14ac:dyDescent="0.2">
      <c r="A1110" s="161">
        <f>IF(ISBLANK('Nomenklatur komplett'!V1110),"-",'Nomenklatur komplett'!V1110)</f>
        <v>71140001</v>
      </c>
      <c r="B1110" s="188" t="str">
        <f>IF(ISBLANK('Nomenklatur komplett'!W1110),"-",'Nomenklatur komplett'!W1110)</f>
        <v>Fahrzeugrestaurator/in EF - Automobiltechnik</v>
      </c>
      <c r="C1110" s="189">
        <f>IF(ISBLANK('Nomenklatur komplett'!X1110),"-",'Nomenklatur komplett'!X1110)</f>
        <v>18</v>
      </c>
      <c r="D1110" s="189">
        <f>IF(ISBLANK('Nomenklatur komplett'!Y1110),"-",'Nomenklatur komplett'!Y1110)</f>
        <v>65</v>
      </c>
      <c r="E1110" s="189">
        <f>IF(ISBLANK('Nomenklatur komplett'!Z1110),"-",'Nomenklatur komplett'!Z1110)</f>
        <v>1</v>
      </c>
      <c r="F1110" s="189">
        <f>IF(ISBLANK('Nomenklatur komplett'!AA1110),"-",'Nomenklatur komplett'!AA1110)</f>
        <v>5</v>
      </c>
      <c r="G1110" s="190">
        <f>IF(ISBLANK('Nomenklatur komplett'!AB1110),"-",'Nomenklatur komplett'!AB1110)</f>
        <v>90</v>
      </c>
      <c r="H1110" s="190">
        <f>IF(ISBLANK('Nomenklatur komplett'!AC1110),"-",'Nomenklatur komplett'!AC1110)</f>
        <v>0</v>
      </c>
    </row>
    <row r="1111" spans="1:8" x14ac:dyDescent="0.2">
      <c r="A1111" s="161">
        <f>IF(ISBLANK('Nomenklatur komplett'!V1111),"-",'Nomenklatur komplett'!V1111)</f>
        <v>71140002</v>
      </c>
      <c r="B1111" s="188" t="str">
        <f>IF(ISBLANK('Nomenklatur komplett'!W1111),"-",'Nomenklatur komplett'!W1111)</f>
        <v>Fahrzeugrestaurator/in EF - Carosseriespenglerei</v>
      </c>
      <c r="C1111" s="189">
        <f>IF(ISBLANK('Nomenklatur komplett'!X1111),"-",'Nomenklatur komplett'!X1111)</f>
        <v>18</v>
      </c>
      <c r="D1111" s="189">
        <f>IF(ISBLANK('Nomenklatur komplett'!Y1111),"-",'Nomenklatur komplett'!Y1111)</f>
        <v>65</v>
      </c>
      <c r="E1111" s="189">
        <f>IF(ISBLANK('Nomenklatur komplett'!Z1111),"-",'Nomenklatur komplett'!Z1111)</f>
        <v>1</v>
      </c>
      <c r="F1111" s="189">
        <f>IF(ISBLANK('Nomenklatur komplett'!AA1111),"-",'Nomenklatur komplett'!AA1111)</f>
        <v>5</v>
      </c>
      <c r="G1111" s="190">
        <f>IF(ISBLANK('Nomenklatur komplett'!AB1111),"-",'Nomenklatur komplett'!AB1111)</f>
        <v>90</v>
      </c>
      <c r="H1111" s="190">
        <f>IF(ISBLANK('Nomenklatur komplett'!AC1111),"-",'Nomenklatur komplett'!AC1111)</f>
        <v>0</v>
      </c>
    </row>
    <row r="1112" spans="1:8" x14ac:dyDescent="0.2">
      <c r="A1112" s="161">
        <f>IF(ISBLANK('Nomenklatur komplett'!V1112),"-",'Nomenklatur komplett'!V1112)</f>
        <v>71140003</v>
      </c>
      <c r="B1112" s="188" t="str">
        <f>IF(ISBLANK('Nomenklatur komplett'!W1112),"-",'Nomenklatur komplett'!W1112)</f>
        <v>Fahrzeugrestaurator/in EF - Carrosserielackiererei</v>
      </c>
      <c r="C1112" s="189">
        <f>IF(ISBLANK('Nomenklatur komplett'!X1112),"-",'Nomenklatur komplett'!X1112)</f>
        <v>18</v>
      </c>
      <c r="D1112" s="189">
        <f>IF(ISBLANK('Nomenklatur komplett'!Y1112),"-",'Nomenklatur komplett'!Y1112)</f>
        <v>65</v>
      </c>
      <c r="E1112" s="189">
        <f>IF(ISBLANK('Nomenklatur komplett'!Z1112),"-",'Nomenklatur komplett'!Z1112)</f>
        <v>1</v>
      </c>
      <c r="F1112" s="189">
        <f>IF(ISBLANK('Nomenklatur komplett'!AA1112),"-",'Nomenklatur komplett'!AA1112)</f>
        <v>5</v>
      </c>
      <c r="G1112" s="190">
        <f>IF(ISBLANK('Nomenklatur komplett'!AB1112),"-",'Nomenklatur komplett'!AB1112)</f>
        <v>90</v>
      </c>
      <c r="H1112" s="190">
        <f>IF(ISBLANK('Nomenklatur komplett'!AC1112),"-",'Nomenklatur komplett'!AC1112)</f>
        <v>0</v>
      </c>
    </row>
    <row r="1113" spans="1:8" x14ac:dyDescent="0.2">
      <c r="A1113" s="161">
        <f>IF(ISBLANK('Nomenklatur komplett'!V1113),"-",'Nomenklatur komplett'!V1113)</f>
        <v>66410000</v>
      </c>
      <c r="B1113" s="188" t="str">
        <f>IF(ISBLANK('Nomenklatur komplett'!W1113),"-",'Nomenklatur komplett'!W1113)</f>
        <v>Fahrzeugschlosser/in EF</v>
      </c>
      <c r="C1113" s="189">
        <f>IF(ISBLANK('Nomenklatur komplett'!X1113),"-",'Nomenklatur komplett'!X1113)</f>
        <v>18</v>
      </c>
      <c r="D1113" s="189">
        <f>IF(ISBLANK('Nomenklatur komplett'!Y1113),"-",'Nomenklatur komplett'!Y1113)</f>
        <v>65</v>
      </c>
      <c r="E1113" s="189">
        <f>IF(ISBLANK('Nomenklatur komplett'!Z1113),"-",'Nomenklatur komplett'!Z1113)</f>
        <v>1</v>
      </c>
      <c r="F1113" s="189">
        <f>IF(ISBLANK('Nomenklatur komplett'!AA1113),"-",'Nomenklatur komplett'!AA1113)</f>
        <v>5</v>
      </c>
      <c r="G1113" s="190">
        <f>IF(ISBLANK('Nomenklatur komplett'!AB1113),"-",'Nomenklatur komplett'!AB1113)</f>
        <v>90</v>
      </c>
      <c r="H1113" s="190">
        <f>IF(ISBLANK('Nomenklatur komplett'!AC1113),"-",'Nomenklatur komplett'!AC1113)</f>
        <v>0</v>
      </c>
    </row>
    <row r="1114" spans="1:8" x14ac:dyDescent="0.2">
      <c r="A1114" s="161">
        <f>IF(ISBLANK('Nomenklatur komplett'!V1114),"-",'Nomenklatur komplett'!V1114)</f>
        <v>85190000</v>
      </c>
      <c r="B1114" s="188" t="str">
        <f>IF(ISBLANK('Nomenklatur komplett'!W1114),"-",'Nomenklatur komplett'!W1114)</f>
        <v>Farb- und Modestilberater/in EF</v>
      </c>
      <c r="C1114" s="189">
        <f>IF(ISBLANK('Nomenklatur komplett'!X1114),"-",'Nomenklatur komplett'!X1114)</f>
        <v>18</v>
      </c>
      <c r="D1114" s="189">
        <f>IF(ISBLANK('Nomenklatur komplett'!Y1114),"-",'Nomenklatur komplett'!Y1114)</f>
        <v>65</v>
      </c>
      <c r="E1114" s="189">
        <f>IF(ISBLANK('Nomenklatur komplett'!Z1114),"-",'Nomenklatur komplett'!Z1114)</f>
        <v>1</v>
      </c>
      <c r="F1114" s="189">
        <f>IF(ISBLANK('Nomenklatur komplett'!AA1114),"-",'Nomenklatur komplett'!AA1114)</f>
        <v>5</v>
      </c>
      <c r="G1114" s="190">
        <f>IF(ISBLANK('Nomenklatur komplett'!AB1114),"-",'Nomenklatur komplett'!AB1114)</f>
        <v>90</v>
      </c>
      <c r="H1114" s="190">
        <f>IF(ISBLANK('Nomenklatur komplett'!AC1114),"-",'Nomenklatur komplett'!AC1114)</f>
        <v>0</v>
      </c>
    </row>
    <row r="1115" spans="1:8" x14ac:dyDescent="0.2">
      <c r="A1115" s="161">
        <f>IF(ISBLANK('Nomenklatur komplett'!V1115),"-",'Nomenklatur komplett'!V1115)</f>
        <v>61080000</v>
      </c>
      <c r="B1115" s="188" t="str">
        <f>IF(ISBLANK('Nomenklatur komplett'!W1115),"-",'Nomenklatur komplett'!W1115)</f>
        <v>Farbdesigner/in EF</v>
      </c>
      <c r="C1115" s="189">
        <f>IF(ISBLANK('Nomenklatur komplett'!X1115),"-",'Nomenklatur komplett'!X1115)</f>
        <v>18</v>
      </c>
      <c r="D1115" s="189">
        <f>IF(ISBLANK('Nomenklatur komplett'!Y1115),"-",'Nomenklatur komplett'!Y1115)</f>
        <v>65</v>
      </c>
      <c r="E1115" s="189">
        <f>IF(ISBLANK('Nomenklatur komplett'!Z1115),"-",'Nomenklatur komplett'!Z1115)</f>
        <v>1</v>
      </c>
      <c r="F1115" s="189">
        <f>IF(ISBLANK('Nomenklatur komplett'!AA1115),"-",'Nomenklatur komplett'!AA1115)</f>
        <v>5</v>
      </c>
      <c r="G1115" s="190">
        <f>IF(ISBLANK('Nomenklatur komplett'!AB1115),"-",'Nomenklatur komplett'!AB1115)</f>
        <v>90</v>
      </c>
      <c r="H1115" s="190">
        <f>IF(ISBLANK('Nomenklatur komplett'!AC1115),"-",'Nomenklatur komplett'!AC1115)</f>
        <v>0</v>
      </c>
    </row>
    <row r="1116" spans="1:8" x14ac:dyDescent="0.2">
      <c r="A1116" s="161">
        <f>IF(ISBLANK('Nomenklatur komplett'!V1116),"-",'Nomenklatur komplett'!V1116)</f>
        <v>85215000</v>
      </c>
      <c r="B1116" s="188" t="str">
        <f>IF(ISBLANK('Nomenklatur komplett'!W1116),"-",'Nomenklatur komplett'!W1116)</f>
        <v>Fashion Spezialist/in EF</v>
      </c>
      <c r="C1116" s="189">
        <f>IF(ISBLANK('Nomenklatur komplett'!X1116),"-",'Nomenklatur komplett'!X1116)</f>
        <v>18</v>
      </c>
      <c r="D1116" s="189">
        <f>IF(ISBLANK('Nomenklatur komplett'!Y1116),"-",'Nomenklatur komplett'!Y1116)</f>
        <v>65</v>
      </c>
      <c r="E1116" s="189">
        <f>IF(ISBLANK('Nomenklatur komplett'!Z1116),"-",'Nomenklatur komplett'!Z1116)</f>
        <v>1</v>
      </c>
      <c r="F1116" s="189">
        <f>IF(ISBLANK('Nomenklatur komplett'!AA1116),"-",'Nomenklatur komplett'!AA1116)</f>
        <v>5</v>
      </c>
      <c r="G1116" s="190">
        <f>IF(ISBLANK('Nomenklatur komplett'!AB1116),"-",'Nomenklatur komplett'!AB1116)</f>
        <v>90</v>
      </c>
      <c r="H1116" s="190">
        <f>IF(ISBLANK('Nomenklatur komplett'!AC1116),"-",'Nomenklatur komplett'!AC1116)</f>
        <v>0</v>
      </c>
    </row>
    <row r="1117" spans="1:8" x14ac:dyDescent="0.2">
      <c r="A1117" s="161">
        <f>IF(ISBLANK('Nomenklatur komplett'!V1117),"-",'Nomenklatur komplett'!V1117)</f>
        <v>85210000</v>
      </c>
      <c r="B1117" s="188" t="str">
        <f>IF(ISBLANK('Nomenklatur komplett'!W1117),"-",'Nomenklatur komplett'!W1117)</f>
        <v>Fashion assistant (Tertiär - nicht reglementiert)</v>
      </c>
      <c r="C1117" s="189">
        <f>IF(ISBLANK('Nomenklatur komplett'!X1117),"-",'Nomenklatur komplett'!X1117)</f>
        <v>18</v>
      </c>
      <c r="D1117" s="189">
        <f>IF(ISBLANK('Nomenklatur komplett'!Y1117),"-",'Nomenklatur komplett'!Y1117)</f>
        <v>65</v>
      </c>
      <c r="E1117" s="189">
        <f>IF(ISBLANK('Nomenklatur komplett'!Z1117),"-",'Nomenklatur komplett'!Z1117)</f>
        <v>1</v>
      </c>
      <c r="F1117" s="189">
        <f>IF(ISBLANK('Nomenklatur komplett'!AA1117),"-",'Nomenklatur komplett'!AA1117)</f>
        <v>5</v>
      </c>
      <c r="G1117" s="190">
        <f>IF(ISBLANK('Nomenklatur komplett'!AB1117),"-",'Nomenklatur komplett'!AB1117)</f>
        <v>90</v>
      </c>
      <c r="H1117" s="190">
        <f>IF(ISBLANK('Nomenklatur komplett'!AC1117),"-",'Nomenklatur komplett'!AC1117)</f>
        <v>0</v>
      </c>
    </row>
    <row r="1118" spans="1:8" x14ac:dyDescent="0.2">
      <c r="A1118" s="161">
        <f>IF(ISBLANK('Nomenklatur komplett'!V1118),"-",'Nomenklatur komplett'!V1118)</f>
        <v>85170000</v>
      </c>
      <c r="B1118" s="188" t="str">
        <f>IF(ISBLANK('Nomenklatur komplett'!W1118),"-",'Nomenklatur komplett'!W1118)</f>
        <v>Fashiondesigner/in, dipl.</v>
      </c>
      <c r="C1118" s="189">
        <f>IF(ISBLANK('Nomenklatur komplett'!X1118),"-",'Nomenklatur komplett'!X1118)</f>
        <v>18</v>
      </c>
      <c r="D1118" s="189">
        <f>IF(ISBLANK('Nomenklatur komplett'!Y1118),"-",'Nomenklatur komplett'!Y1118)</f>
        <v>65</v>
      </c>
      <c r="E1118" s="189">
        <f>IF(ISBLANK('Nomenklatur komplett'!Z1118),"-",'Nomenklatur komplett'!Z1118)</f>
        <v>1</v>
      </c>
      <c r="F1118" s="189">
        <f>IF(ISBLANK('Nomenklatur komplett'!AA1118),"-",'Nomenklatur komplett'!AA1118)</f>
        <v>5</v>
      </c>
      <c r="G1118" s="190">
        <f>IF(ISBLANK('Nomenklatur komplett'!AB1118),"-",'Nomenklatur komplett'!AB1118)</f>
        <v>90</v>
      </c>
      <c r="H1118" s="190">
        <f>IF(ISBLANK('Nomenklatur komplett'!AC1118),"-",'Nomenklatur komplett'!AC1118)</f>
        <v>0</v>
      </c>
    </row>
    <row r="1119" spans="1:8" x14ac:dyDescent="0.2">
      <c r="A1119" s="161">
        <f>IF(ISBLANK('Nomenklatur komplett'!V1119),"-",'Nomenklatur komplett'!V1119)</f>
        <v>66420000</v>
      </c>
      <c r="B1119" s="188" t="str">
        <f>IF(ISBLANK('Nomenklatur komplett'!W1119),"-",'Nomenklatur komplett'!W1119)</f>
        <v>Fertigungsfachmann/-frau EF</v>
      </c>
      <c r="C1119" s="189">
        <f>IF(ISBLANK('Nomenklatur komplett'!X1119),"-",'Nomenklatur komplett'!X1119)</f>
        <v>18</v>
      </c>
      <c r="D1119" s="189">
        <f>IF(ISBLANK('Nomenklatur komplett'!Y1119),"-",'Nomenklatur komplett'!Y1119)</f>
        <v>65</v>
      </c>
      <c r="E1119" s="189">
        <f>IF(ISBLANK('Nomenklatur komplett'!Z1119),"-",'Nomenklatur komplett'!Z1119)</f>
        <v>1</v>
      </c>
      <c r="F1119" s="189">
        <f>IF(ISBLANK('Nomenklatur komplett'!AA1119),"-",'Nomenklatur komplett'!AA1119)</f>
        <v>5</v>
      </c>
      <c r="G1119" s="190">
        <f>IF(ISBLANK('Nomenklatur komplett'!AB1119),"-",'Nomenklatur komplett'!AB1119)</f>
        <v>90</v>
      </c>
      <c r="H1119" s="190">
        <f>IF(ISBLANK('Nomenklatur komplett'!AC1119),"-",'Nomenklatur komplett'!AC1119)</f>
        <v>0</v>
      </c>
    </row>
    <row r="1120" spans="1:8" x14ac:dyDescent="0.2">
      <c r="A1120" s="161">
        <f>IF(ISBLANK('Nomenklatur komplett'!V1120),"-",'Nomenklatur komplett'!V1120)</f>
        <v>71400002</v>
      </c>
      <c r="B1120" s="188" t="str">
        <f>IF(ISBLANK('Nomenklatur komplett'!W1120),"-",'Nomenklatur komplett'!W1120)</f>
        <v>Feuerungsfachmann/-frau EF - Gas</v>
      </c>
      <c r="C1120" s="189">
        <f>IF(ISBLANK('Nomenklatur komplett'!X1120),"-",'Nomenklatur komplett'!X1120)</f>
        <v>18</v>
      </c>
      <c r="D1120" s="189">
        <f>IF(ISBLANK('Nomenklatur komplett'!Y1120),"-",'Nomenklatur komplett'!Y1120)</f>
        <v>65</v>
      </c>
      <c r="E1120" s="189">
        <f>IF(ISBLANK('Nomenklatur komplett'!Z1120),"-",'Nomenklatur komplett'!Z1120)</f>
        <v>1</v>
      </c>
      <c r="F1120" s="189">
        <f>IF(ISBLANK('Nomenklatur komplett'!AA1120),"-",'Nomenklatur komplett'!AA1120)</f>
        <v>5</v>
      </c>
      <c r="G1120" s="190">
        <f>IF(ISBLANK('Nomenklatur komplett'!AB1120),"-",'Nomenklatur komplett'!AB1120)</f>
        <v>90</v>
      </c>
      <c r="H1120" s="190">
        <f>IF(ISBLANK('Nomenklatur komplett'!AC1120),"-",'Nomenklatur komplett'!AC1120)</f>
        <v>0</v>
      </c>
    </row>
    <row r="1121" spans="1:8" x14ac:dyDescent="0.2">
      <c r="A1121" s="161">
        <f>IF(ISBLANK('Nomenklatur komplett'!V1121),"-",'Nomenklatur komplett'!V1121)</f>
        <v>71400003</v>
      </c>
      <c r="B1121" s="188" t="str">
        <f>IF(ISBLANK('Nomenklatur komplett'!W1121),"-",'Nomenklatur komplett'!W1121)</f>
        <v>Feuerungsfachmann/-frau EF - Holz</v>
      </c>
      <c r="C1121" s="189">
        <f>IF(ISBLANK('Nomenklatur komplett'!X1121),"-",'Nomenklatur komplett'!X1121)</f>
        <v>18</v>
      </c>
      <c r="D1121" s="189">
        <f>IF(ISBLANK('Nomenklatur komplett'!Y1121),"-",'Nomenklatur komplett'!Y1121)</f>
        <v>65</v>
      </c>
      <c r="E1121" s="189">
        <f>IF(ISBLANK('Nomenklatur komplett'!Z1121),"-",'Nomenklatur komplett'!Z1121)</f>
        <v>1</v>
      </c>
      <c r="F1121" s="189">
        <f>IF(ISBLANK('Nomenklatur komplett'!AA1121),"-",'Nomenklatur komplett'!AA1121)</f>
        <v>5</v>
      </c>
      <c r="G1121" s="190">
        <f>IF(ISBLANK('Nomenklatur komplett'!AB1121),"-",'Nomenklatur komplett'!AB1121)</f>
        <v>90</v>
      </c>
      <c r="H1121" s="190">
        <f>IF(ISBLANK('Nomenklatur komplett'!AC1121),"-",'Nomenklatur komplett'!AC1121)</f>
        <v>0</v>
      </c>
    </row>
    <row r="1122" spans="1:8" x14ac:dyDescent="0.2">
      <c r="A1122" s="161">
        <f>IF(ISBLANK('Nomenklatur komplett'!V1122),"-",'Nomenklatur komplett'!V1122)</f>
        <v>71400001</v>
      </c>
      <c r="B1122" s="188" t="str">
        <f>IF(ISBLANK('Nomenklatur komplett'!W1122),"-",'Nomenklatur komplett'!W1122)</f>
        <v>Feuerungsfachmann/-frau EF - Oel</v>
      </c>
      <c r="C1122" s="189">
        <f>IF(ISBLANK('Nomenklatur komplett'!X1122),"-",'Nomenklatur komplett'!X1122)</f>
        <v>18</v>
      </c>
      <c r="D1122" s="189">
        <f>IF(ISBLANK('Nomenklatur komplett'!Y1122),"-",'Nomenklatur komplett'!Y1122)</f>
        <v>65</v>
      </c>
      <c r="E1122" s="189">
        <f>IF(ISBLANK('Nomenklatur komplett'!Z1122),"-",'Nomenklatur komplett'!Z1122)</f>
        <v>1</v>
      </c>
      <c r="F1122" s="189">
        <f>IF(ISBLANK('Nomenklatur komplett'!AA1122),"-",'Nomenklatur komplett'!AA1122)</f>
        <v>5</v>
      </c>
      <c r="G1122" s="190">
        <f>IF(ISBLANK('Nomenklatur komplett'!AB1122),"-",'Nomenklatur komplett'!AB1122)</f>
        <v>90</v>
      </c>
      <c r="H1122" s="190">
        <f>IF(ISBLANK('Nomenklatur komplett'!AC1122),"-",'Nomenklatur komplett'!AC1122)</f>
        <v>0</v>
      </c>
    </row>
    <row r="1123" spans="1:8" x14ac:dyDescent="0.2">
      <c r="A1123" s="161">
        <f>IF(ISBLANK('Nomenklatur komplett'!V1123),"-",'Nomenklatur komplett'!V1123)</f>
        <v>71400000</v>
      </c>
      <c r="B1123" s="188" t="str">
        <f>IF(ISBLANK('Nomenklatur komplett'!W1123),"-",'Nomenklatur komplett'!W1123)</f>
        <v>Feuerungsfachmann/-frau EF - Ohne nähere Angaben</v>
      </c>
      <c r="C1123" s="189">
        <f>IF(ISBLANK('Nomenklatur komplett'!X1123),"-",'Nomenklatur komplett'!X1123)</f>
        <v>18</v>
      </c>
      <c r="D1123" s="189">
        <f>IF(ISBLANK('Nomenklatur komplett'!Y1123),"-",'Nomenklatur komplett'!Y1123)</f>
        <v>65</v>
      </c>
      <c r="E1123" s="189">
        <f>IF(ISBLANK('Nomenklatur komplett'!Z1123),"-",'Nomenklatur komplett'!Z1123)</f>
        <v>1</v>
      </c>
      <c r="F1123" s="189">
        <f>IF(ISBLANK('Nomenklatur komplett'!AA1123),"-",'Nomenklatur komplett'!AA1123)</f>
        <v>5</v>
      </c>
      <c r="G1123" s="190">
        <f>IF(ISBLANK('Nomenklatur komplett'!AB1123),"-",'Nomenklatur komplett'!AB1123)</f>
        <v>90</v>
      </c>
      <c r="H1123" s="190">
        <f>IF(ISBLANK('Nomenklatur komplett'!AC1123),"-",'Nomenklatur komplett'!AC1123)</f>
        <v>0</v>
      </c>
    </row>
    <row r="1124" spans="1:8" x14ac:dyDescent="0.2">
      <c r="A1124" s="161">
        <f>IF(ISBLANK('Nomenklatur komplett'!V1124),"-",'Nomenklatur komplett'!V1124)</f>
        <v>71410000</v>
      </c>
      <c r="B1124" s="188" t="str">
        <f>IF(ISBLANK('Nomenklatur komplett'!W1124),"-",'Nomenklatur komplett'!W1124)</f>
        <v>Feuerungskontrolleur/in EF</v>
      </c>
      <c r="C1124" s="189">
        <f>IF(ISBLANK('Nomenklatur komplett'!X1124),"-",'Nomenklatur komplett'!X1124)</f>
        <v>18</v>
      </c>
      <c r="D1124" s="189">
        <f>IF(ISBLANK('Nomenklatur komplett'!Y1124),"-",'Nomenklatur komplett'!Y1124)</f>
        <v>65</v>
      </c>
      <c r="E1124" s="189">
        <f>IF(ISBLANK('Nomenklatur komplett'!Z1124),"-",'Nomenklatur komplett'!Z1124)</f>
        <v>1</v>
      </c>
      <c r="F1124" s="189">
        <f>IF(ISBLANK('Nomenklatur komplett'!AA1124),"-",'Nomenklatur komplett'!AA1124)</f>
        <v>5</v>
      </c>
      <c r="G1124" s="190">
        <f>IF(ISBLANK('Nomenklatur komplett'!AB1124),"-",'Nomenklatur komplett'!AB1124)</f>
        <v>90</v>
      </c>
      <c r="H1124" s="190">
        <f>IF(ISBLANK('Nomenklatur komplett'!AC1124),"-",'Nomenklatur komplett'!AC1124)</f>
        <v>0</v>
      </c>
    </row>
    <row r="1125" spans="1:8" x14ac:dyDescent="0.2">
      <c r="A1125" s="161">
        <f>IF(ISBLANK('Nomenklatur komplett'!V1125),"-",'Nomenklatur komplett'!V1125)</f>
        <v>66430000</v>
      </c>
      <c r="B1125" s="188" t="str">
        <f>IF(ISBLANK('Nomenklatur komplett'!W1125),"-",'Nomenklatur komplett'!W1125)</f>
        <v>Feuerverzinker/in EF</v>
      </c>
      <c r="C1125" s="189">
        <f>IF(ISBLANK('Nomenklatur komplett'!X1125),"-",'Nomenklatur komplett'!X1125)</f>
        <v>18</v>
      </c>
      <c r="D1125" s="189">
        <f>IF(ISBLANK('Nomenklatur komplett'!Y1125),"-",'Nomenklatur komplett'!Y1125)</f>
        <v>65</v>
      </c>
      <c r="E1125" s="189">
        <f>IF(ISBLANK('Nomenklatur komplett'!Z1125),"-",'Nomenklatur komplett'!Z1125)</f>
        <v>1</v>
      </c>
      <c r="F1125" s="189">
        <f>IF(ISBLANK('Nomenklatur komplett'!AA1125),"-",'Nomenklatur komplett'!AA1125)</f>
        <v>5</v>
      </c>
      <c r="G1125" s="190">
        <f>IF(ISBLANK('Nomenklatur komplett'!AB1125),"-",'Nomenklatur komplett'!AB1125)</f>
        <v>90</v>
      </c>
      <c r="H1125" s="190">
        <f>IF(ISBLANK('Nomenklatur komplett'!AC1125),"-",'Nomenklatur komplett'!AC1125)</f>
        <v>0</v>
      </c>
    </row>
    <row r="1126" spans="1:8" x14ac:dyDescent="0.2">
      <c r="A1126" s="161">
        <f>IF(ISBLANK('Nomenklatur komplett'!V1126),"-",'Nomenklatur komplett'!V1126)</f>
        <v>66440000</v>
      </c>
      <c r="B1126" s="188" t="str">
        <f>IF(ISBLANK('Nomenklatur komplett'!W1126),"-",'Nomenklatur komplett'!W1126)</f>
        <v>Feuerverzinker/in, dipl.</v>
      </c>
      <c r="C1126" s="189">
        <f>IF(ISBLANK('Nomenklatur komplett'!X1126),"-",'Nomenklatur komplett'!X1126)</f>
        <v>18</v>
      </c>
      <c r="D1126" s="189">
        <f>IF(ISBLANK('Nomenklatur komplett'!Y1126),"-",'Nomenklatur komplett'!Y1126)</f>
        <v>65</v>
      </c>
      <c r="E1126" s="189">
        <f>IF(ISBLANK('Nomenklatur komplett'!Z1126),"-",'Nomenklatur komplett'!Z1126)</f>
        <v>1</v>
      </c>
      <c r="F1126" s="189">
        <f>IF(ISBLANK('Nomenklatur komplett'!AA1126),"-",'Nomenklatur komplett'!AA1126)</f>
        <v>5</v>
      </c>
      <c r="G1126" s="190">
        <f>IF(ISBLANK('Nomenklatur komplett'!AB1126),"-",'Nomenklatur komplett'!AB1126)</f>
        <v>90</v>
      </c>
      <c r="H1126" s="190">
        <f>IF(ISBLANK('Nomenklatur komplett'!AC1126),"-",'Nomenklatur komplett'!AC1126)</f>
        <v>0</v>
      </c>
    </row>
    <row r="1127" spans="1:8" x14ac:dyDescent="0.2">
      <c r="A1127" s="161">
        <f>IF(ISBLANK('Nomenklatur komplett'!V1127),"-",'Nomenklatur komplett'!V1127)</f>
        <v>85220000</v>
      </c>
      <c r="B1127" s="188" t="str">
        <f>IF(ISBLANK('Nomenklatur komplett'!W1127),"-",'Nomenklatur komplett'!W1127)</f>
        <v>Filmschaffende/r EF</v>
      </c>
      <c r="C1127" s="189">
        <f>IF(ISBLANK('Nomenklatur komplett'!X1127),"-",'Nomenklatur komplett'!X1127)</f>
        <v>18</v>
      </c>
      <c r="D1127" s="189">
        <f>IF(ISBLANK('Nomenklatur komplett'!Y1127),"-",'Nomenklatur komplett'!Y1127)</f>
        <v>65</v>
      </c>
      <c r="E1127" s="189">
        <f>IF(ISBLANK('Nomenklatur komplett'!Z1127),"-",'Nomenklatur komplett'!Z1127)</f>
        <v>1</v>
      </c>
      <c r="F1127" s="189">
        <f>IF(ISBLANK('Nomenklatur komplett'!AA1127),"-",'Nomenklatur komplett'!AA1127)</f>
        <v>5</v>
      </c>
      <c r="G1127" s="190">
        <f>IF(ISBLANK('Nomenklatur komplett'!AB1127),"-",'Nomenklatur komplett'!AB1127)</f>
        <v>90</v>
      </c>
      <c r="H1127" s="190">
        <f>IF(ISBLANK('Nomenklatur komplett'!AC1127),"-",'Nomenklatur komplett'!AC1127)</f>
        <v>0</v>
      </c>
    </row>
    <row r="1128" spans="1:8" x14ac:dyDescent="0.2">
      <c r="A1128" s="161">
        <f>IF(ISBLANK('Nomenklatur komplett'!V1128),"-",'Nomenklatur komplett'!V1128)</f>
        <v>77130000</v>
      </c>
      <c r="B1128" s="188" t="str">
        <f>IF(ISBLANK('Nomenklatur komplett'!W1128),"-",'Nomenklatur komplett'!W1128)</f>
        <v>Finanz- und Anlageexperte/-expertin, dipl.</v>
      </c>
      <c r="C1128" s="189">
        <f>IF(ISBLANK('Nomenklatur komplett'!X1128),"-",'Nomenklatur komplett'!X1128)</f>
        <v>18</v>
      </c>
      <c r="D1128" s="189">
        <f>IF(ISBLANK('Nomenklatur komplett'!Y1128),"-",'Nomenklatur komplett'!Y1128)</f>
        <v>65</v>
      </c>
      <c r="E1128" s="189">
        <f>IF(ISBLANK('Nomenklatur komplett'!Z1128),"-",'Nomenklatur komplett'!Z1128)</f>
        <v>1</v>
      </c>
      <c r="F1128" s="189">
        <f>IF(ISBLANK('Nomenklatur komplett'!AA1128),"-",'Nomenklatur komplett'!AA1128)</f>
        <v>5</v>
      </c>
      <c r="G1128" s="190">
        <f>IF(ISBLANK('Nomenklatur komplett'!AB1128),"-",'Nomenklatur komplett'!AB1128)</f>
        <v>90</v>
      </c>
      <c r="H1128" s="190">
        <f>IF(ISBLANK('Nomenklatur komplett'!AC1128),"-",'Nomenklatur komplett'!AC1128)</f>
        <v>0</v>
      </c>
    </row>
    <row r="1129" spans="1:8" x14ac:dyDescent="0.2">
      <c r="A1129" s="161">
        <f>IF(ISBLANK('Nomenklatur komplett'!V1129),"-",'Nomenklatur komplett'!V1129)</f>
        <v>77120000</v>
      </c>
      <c r="B1129" s="188" t="str">
        <f>IF(ISBLANK('Nomenklatur komplett'!W1129),"-",'Nomenklatur komplett'!W1129)</f>
        <v>Finanzanalytiker/in und Vermögensverwalter/in, dipl.</v>
      </c>
      <c r="C1129" s="189">
        <f>IF(ISBLANK('Nomenklatur komplett'!X1129),"-",'Nomenklatur komplett'!X1129)</f>
        <v>18</v>
      </c>
      <c r="D1129" s="189">
        <f>IF(ISBLANK('Nomenklatur komplett'!Y1129),"-",'Nomenklatur komplett'!Y1129)</f>
        <v>65</v>
      </c>
      <c r="E1129" s="189">
        <f>IF(ISBLANK('Nomenklatur komplett'!Z1129),"-",'Nomenklatur komplett'!Z1129)</f>
        <v>1</v>
      </c>
      <c r="F1129" s="189">
        <f>IF(ISBLANK('Nomenklatur komplett'!AA1129),"-",'Nomenklatur komplett'!AA1129)</f>
        <v>5</v>
      </c>
      <c r="G1129" s="190">
        <f>IF(ISBLANK('Nomenklatur komplett'!AB1129),"-",'Nomenklatur komplett'!AB1129)</f>
        <v>90</v>
      </c>
      <c r="H1129" s="190">
        <f>IF(ISBLANK('Nomenklatur komplett'!AC1129),"-",'Nomenklatur komplett'!AC1129)</f>
        <v>0</v>
      </c>
    </row>
    <row r="1130" spans="1:8" x14ac:dyDescent="0.2">
      <c r="A1130" s="161">
        <f>IF(ISBLANK('Nomenklatur komplett'!V1130),"-",'Nomenklatur komplett'!V1130)</f>
        <v>77135000</v>
      </c>
      <c r="B1130" s="188" t="str">
        <f>IF(ISBLANK('Nomenklatur komplett'!W1130),"-",'Nomenklatur komplett'!W1130)</f>
        <v>Finanzberater/in (Tertiär - nicht reglementiert)</v>
      </c>
      <c r="C1130" s="189">
        <f>IF(ISBLANK('Nomenklatur komplett'!X1130),"-",'Nomenklatur komplett'!X1130)</f>
        <v>18</v>
      </c>
      <c r="D1130" s="189">
        <f>IF(ISBLANK('Nomenklatur komplett'!Y1130),"-",'Nomenklatur komplett'!Y1130)</f>
        <v>65</v>
      </c>
      <c r="E1130" s="189">
        <f>IF(ISBLANK('Nomenklatur komplett'!Z1130),"-",'Nomenklatur komplett'!Z1130)</f>
        <v>1</v>
      </c>
      <c r="F1130" s="189">
        <f>IF(ISBLANK('Nomenklatur komplett'!AA1130),"-",'Nomenklatur komplett'!AA1130)</f>
        <v>5</v>
      </c>
      <c r="G1130" s="190">
        <f>IF(ISBLANK('Nomenklatur komplett'!AB1130),"-",'Nomenklatur komplett'!AB1130)</f>
        <v>90</v>
      </c>
      <c r="H1130" s="190">
        <f>IF(ISBLANK('Nomenklatur komplett'!AC1130),"-",'Nomenklatur komplett'!AC1130)</f>
        <v>0</v>
      </c>
    </row>
    <row r="1131" spans="1:8" x14ac:dyDescent="0.2">
      <c r="A1131" s="161">
        <f>IF(ISBLANK('Nomenklatur komplett'!V1131),"-",'Nomenklatur komplett'!V1131)</f>
        <v>77110000</v>
      </c>
      <c r="B1131" s="188" t="str">
        <f>IF(ISBLANK('Nomenklatur komplett'!W1131),"-",'Nomenklatur komplett'!W1131)</f>
        <v>Finanzplaner/in EF</v>
      </c>
      <c r="C1131" s="189">
        <f>IF(ISBLANK('Nomenklatur komplett'!X1131),"-",'Nomenklatur komplett'!X1131)</f>
        <v>18</v>
      </c>
      <c r="D1131" s="189">
        <f>IF(ISBLANK('Nomenklatur komplett'!Y1131),"-",'Nomenklatur komplett'!Y1131)</f>
        <v>65</v>
      </c>
      <c r="E1131" s="189">
        <f>IF(ISBLANK('Nomenklatur komplett'!Z1131),"-",'Nomenklatur komplett'!Z1131)</f>
        <v>1</v>
      </c>
      <c r="F1131" s="189">
        <f>IF(ISBLANK('Nomenklatur komplett'!AA1131),"-",'Nomenklatur komplett'!AA1131)</f>
        <v>5</v>
      </c>
      <c r="G1131" s="190">
        <f>IF(ISBLANK('Nomenklatur komplett'!AB1131),"-",'Nomenklatur komplett'!AB1131)</f>
        <v>90</v>
      </c>
      <c r="H1131" s="190">
        <f>IF(ISBLANK('Nomenklatur komplett'!AC1131),"-",'Nomenklatur komplett'!AC1131)</f>
        <v>0</v>
      </c>
    </row>
    <row r="1132" spans="1:8" x14ac:dyDescent="0.2">
      <c r="A1132" s="161">
        <f>IF(ISBLANK('Nomenklatur komplett'!V1132),"-",'Nomenklatur komplett'!V1132)</f>
        <v>77140000</v>
      </c>
      <c r="B1132" s="188" t="str">
        <f>IF(ISBLANK('Nomenklatur komplett'!W1132),"-",'Nomenklatur komplett'!W1132)</f>
        <v>Finanzplanungs-Experte/Expertin, dipl.</v>
      </c>
      <c r="C1132" s="189">
        <f>IF(ISBLANK('Nomenklatur komplett'!X1132),"-",'Nomenklatur komplett'!X1132)</f>
        <v>18</v>
      </c>
      <c r="D1132" s="189">
        <f>IF(ISBLANK('Nomenklatur komplett'!Y1132),"-",'Nomenklatur komplett'!Y1132)</f>
        <v>65</v>
      </c>
      <c r="E1132" s="189">
        <f>IF(ISBLANK('Nomenklatur komplett'!Z1132),"-",'Nomenklatur komplett'!Z1132)</f>
        <v>1</v>
      </c>
      <c r="F1132" s="189">
        <f>IF(ISBLANK('Nomenklatur komplett'!AA1132),"-",'Nomenklatur komplett'!AA1132)</f>
        <v>5</v>
      </c>
      <c r="G1132" s="190">
        <f>IF(ISBLANK('Nomenklatur komplett'!AB1132),"-",'Nomenklatur komplett'!AB1132)</f>
        <v>90</v>
      </c>
      <c r="H1132" s="190">
        <f>IF(ISBLANK('Nomenklatur komplett'!AC1132),"-",'Nomenklatur komplett'!AC1132)</f>
        <v>0</v>
      </c>
    </row>
    <row r="1133" spans="1:8" x14ac:dyDescent="0.2">
      <c r="A1133" s="161">
        <f>IF(ISBLANK('Nomenklatur komplett'!V1133),"-",'Nomenklatur komplett'!V1133)</f>
        <v>77125000</v>
      </c>
      <c r="B1133" s="188" t="str">
        <f>IF(ISBLANK('Nomenklatur komplett'!W1133),"-",'Nomenklatur komplett'!W1133)</f>
        <v>Finanzverwalter/in (Tertiär - nicht reglementiert)</v>
      </c>
      <c r="C1133" s="189">
        <f>IF(ISBLANK('Nomenklatur komplett'!X1133),"-",'Nomenklatur komplett'!X1133)</f>
        <v>18</v>
      </c>
      <c r="D1133" s="189">
        <f>IF(ISBLANK('Nomenklatur komplett'!Y1133),"-",'Nomenklatur komplett'!Y1133)</f>
        <v>65</v>
      </c>
      <c r="E1133" s="189">
        <f>IF(ISBLANK('Nomenklatur komplett'!Z1133),"-",'Nomenklatur komplett'!Z1133)</f>
        <v>1</v>
      </c>
      <c r="F1133" s="189">
        <f>IF(ISBLANK('Nomenklatur komplett'!AA1133),"-",'Nomenklatur komplett'!AA1133)</f>
        <v>5</v>
      </c>
      <c r="G1133" s="190">
        <f>IF(ISBLANK('Nomenklatur komplett'!AB1133),"-",'Nomenklatur komplett'!AB1133)</f>
        <v>90</v>
      </c>
      <c r="H1133" s="190">
        <f>IF(ISBLANK('Nomenklatur komplett'!AC1133),"-",'Nomenklatur komplett'!AC1133)</f>
        <v>0</v>
      </c>
    </row>
    <row r="1134" spans="1:8" x14ac:dyDescent="0.2">
      <c r="A1134" s="161">
        <f>IF(ISBLANK('Nomenklatur komplett'!V1134),"-",'Nomenklatur komplett'!V1134)</f>
        <v>58030000</v>
      </c>
      <c r="B1134" s="188" t="str">
        <f>IF(ISBLANK('Nomenklatur komplett'!W1134),"-",'Nomenklatur komplett'!W1134)</f>
        <v>Fischereiaufseher/in EF</v>
      </c>
      <c r="C1134" s="189">
        <f>IF(ISBLANK('Nomenklatur komplett'!X1134),"-",'Nomenklatur komplett'!X1134)</f>
        <v>18</v>
      </c>
      <c r="D1134" s="189">
        <f>IF(ISBLANK('Nomenklatur komplett'!Y1134),"-",'Nomenklatur komplett'!Y1134)</f>
        <v>65</v>
      </c>
      <c r="E1134" s="189">
        <f>IF(ISBLANK('Nomenklatur komplett'!Z1134),"-",'Nomenklatur komplett'!Z1134)</f>
        <v>1</v>
      </c>
      <c r="F1134" s="189">
        <f>IF(ISBLANK('Nomenklatur komplett'!AA1134),"-",'Nomenklatur komplett'!AA1134)</f>
        <v>5</v>
      </c>
      <c r="G1134" s="190">
        <f>IF(ISBLANK('Nomenklatur komplett'!AB1134),"-",'Nomenklatur komplett'!AB1134)</f>
        <v>90</v>
      </c>
      <c r="H1134" s="190">
        <f>IF(ISBLANK('Nomenklatur komplett'!AC1134),"-",'Nomenklatur komplett'!AC1134)</f>
        <v>0</v>
      </c>
    </row>
    <row r="1135" spans="1:8" x14ac:dyDescent="0.2">
      <c r="A1135" s="161">
        <f>IF(ISBLANK('Nomenklatur komplett'!V1135),"-",'Nomenklatur komplett'!V1135)</f>
        <v>84073000</v>
      </c>
      <c r="B1135" s="188" t="str">
        <f>IF(ISBLANK('Nomenklatur komplett'!W1135),"-",'Nomenklatur komplett'!W1135)</f>
        <v>Fitness- und Bewegungstrainer/-in (Tertiär - nicht reglementiert)</v>
      </c>
      <c r="C1135" s="189">
        <f>IF(ISBLANK('Nomenklatur komplett'!X1135),"-",'Nomenklatur komplett'!X1135)</f>
        <v>18</v>
      </c>
      <c r="D1135" s="189">
        <f>IF(ISBLANK('Nomenklatur komplett'!Y1135),"-",'Nomenklatur komplett'!Y1135)</f>
        <v>65</v>
      </c>
      <c r="E1135" s="189">
        <f>IF(ISBLANK('Nomenklatur komplett'!Z1135),"-",'Nomenklatur komplett'!Z1135)</f>
        <v>1</v>
      </c>
      <c r="F1135" s="189">
        <f>IF(ISBLANK('Nomenklatur komplett'!AA1135),"-",'Nomenklatur komplett'!AA1135)</f>
        <v>1</v>
      </c>
      <c r="G1135" s="190">
        <f>IF(ISBLANK('Nomenklatur komplett'!AB1135),"-",'Nomenklatur komplett'!AB1135)</f>
        <v>0</v>
      </c>
      <c r="H1135" s="190">
        <f>IF(ISBLANK('Nomenklatur komplett'!AC1135),"-",'Nomenklatur komplett'!AC1135)</f>
        <v>0</v>
      </c>
    </row>
    <row r="1136" spans="1:8" x14ac:dyDescent="0.2">
      <c r="A1136" s="161">
        <f>IF(ISBLANK('Nomenklatur komplett'!V1136),"-",'Nomenklatur komplett'!V1136)</f>
        <v>86405000</v>
      </c>
      <c r="B1136" s="188" t="str">
        <f>IF(ISBLANK('Nomenklatur komplett'!W1136),"-",'Nomenklatur komplett'!W1136)</f>
        <v>Fitnessinstruktor/in EF</v>
      </c>
      <c r="C1136" s="189">
        <f>IF(ISBLANK('Nomenklatur komplett'!X1136),"-",'Nomenklatur komplett'!X1136)</f>
        <v>18</v>
      </c>
      <c r="D1136" s="189">
        <f>IF(ISBLANK('Nomenklatur komplett'!Y1136),"-",'Nomenklatur komplett'!Y1136)</f>
        <v>65</v>
      </c>
      <c r="E1136" s="189">
        <f>IF(ISBLANK('Nomenklatur komplett'!Z1136),"-",'Nomenklatur komplett'!Z1136)</f>
        <v>1</v>
      </c>
      <c r="F1136" s="189">
        <f>IF(ISBLANK('Nomenklatur komplett'!AA1136),"-",'Nomenklatur komplett'!AA1136)</f>
        <v>5</v>
      </c>
      <c r="G1136" s="190">
        <f>IF(ISBLANK('Nomenklatur komplett'!AB1136),"-",'Nomenklatur komplett'!AB1136)</f>
        <v>90</v>
      </c>
      <c r="H1136" s="190">
        <f>IF(ISBLANK('Nomenklatur komplett'!AC1136),"-",'Nomenklatur komplett'!AC1136)</f>
        <v>0</v>
      </c>
    </row>
    <row r="1137" spans="1:8" x14ac:dyDescent="0.2">
      <c r="A1137" s="161">
        <f>IF(ISBLANK('Nomenklatur komplett'!V1137),"-",'Nomenklatur komplett'!V1137)</f>
        <v>80090000</v>
      </c>
      <c r="B1137" s="188" t="str">
        <f>IF(ISBLANK('Nomenklatur komplett'!W1137),"-",'Nomenklatur komplett'!W1137)</f>
        <v>Flight Attendant EF</v>
      </c>
      <c r="C1137" s="189">
        <f>IF(ISBLANK('Nomenklatur komplett'!X1137),"-",'Nomenklatur komplett'!X1137)</f>
        <v>18</v>
      </c>
      <c r="D1137" s="189">
        <f>IF(ISBLANK('Nomenklatur komplett'!Y1137),"-",'Nomenklatur komplett'!Y1137)</f>
        <v>65</v>
      </c>
      <c r="E1137" s="189">
        <f>IF(ISBLANK('Nomenklatur komplett'!Z1137),"-",'Nomenklatur komplett'!Z1137)</f>
        <v>1</v>
      </c>
      <c r="F1137" s="189">
        <f>IF(ISBLANK('Nomenklatur komplett'!AA1137),"-",'Nomenklatur komplett'!AA1137)</f>
        <v>5</v>
      </c>
      <c r="G1137" s="190">
        <f>IF(ISBLANK('Nomenklatur komplett'!AB1137),"-",'Nomenklatur komplett'!AB1137)</f>
        <v>90</v>
      </c>
      <c r="H1137" s="190">
        <f>IF(ISBLANK('Nomenklatur komplett'!AC1137),"-",'Nomenklatur komplett'!AC1137)</f>
        <v>0</v>
      </c>
    </row>
    <row r="1138" spans="1:8" x14ac:dyDescent="0.2">
      <c r="A1138" s="161">
        <f>IF(ISBLANK('Nomenklatur komplett'!V1138),"-",'Nomenklatur komplett'!V1138)</f>
        <v>57050000</v>
      </c>
      <c r="B1138" s="188" t="str">
        <f>IF(ISBLANK('Nomenklatur komplett'!W1138),"-",'Nomenklatur komplett'!W1138)</f>
        <v>Florist/in EF</v>
      </c>
      <c r="C1138" s="189">
        <f>IF(ISBLANK('Nomenklatur komplett'!X1138),"-",'Nomenklatur komplett'!X1138)</f>
        <v>18</v>
      </c>
      <c r="D1138" s="189">
        <f>IF(ISBLANK('Nomenklatur komplett'!Y1138),"-",'Nomenklatur komplett'!Y1138)</f>
        <v>65</v>
      </c>
      <c r="E1138" s="189">
        <f>IF(ISBLANK('Nomenklatur komplett'!Z1138),"-",'Nomenklatur komplett'!Z1138)</f>
        <v>1</v>
      </c>
      <c r="F1138" s="189">
        <f>IF(ISBLANK('Nomenklatur komplett'!AA1138),"-",'Nomenklatur komplett'!AA1138)</f>
        <v>5</v>
      </c>
      <c r="G1138" s="190">
        <f>IF(ISBLANK('Nomenklatur komplett'!AB1138),"-",'Nomenklatur komplett'!AB1138)</f>
        <v>90</v>
      </c>
      <c r="H1138" s="190">
        <f>IF(ISBLANK('Nomenklatur komplett'!AC1138),"-",'Nomenklatur komplett'!AC1138)</f>
        <v>0</v>
      </c>
    </row>
    <row r="1139" spans="1:8" x14ac:dyDescent="0.2">
      <c r="A1139" s="161">
        <f>IF(ISBLANK('Nomenklatur komplett'!V1139),"-",'Nomenklatur komplett'!V1139)</f>
        <v>57100000</v>
      </c>
      <c r="B1139" s="188" t="str">
        <f>IF(ISBLANK('Nomenklatur komplett'!W1139),"-",'Nomenklatur komplett'!W1139)</f>
        <v>Florist/in, Meister-</v>
      </c>
      <c r="C1139" s="189">
        <f>IF(ISBLANK('Nomenklatur komplett'!X1139),"-",'Nomenklatur komplett'!X1139)</f>
        <v>18</v>
      </c>
      <c r="D1139" s="189">
        <f>IF(ISBLANK('Nomenklatur komplett'!Y1139),"-",'Nomenklatur komplett'!Y1139)</f>
        <v>65</v>
      </c>
      <c r="E1139" s="189">
        <f>IF(ISBLANK('Nomenklatur komplett'!Z1139),"-",'Nomenklatur komplett'!Z1139)</f>
        <v>1</v>
      </c>
      <c r="F1139" s="189">
        <f>IF(ISBLANK('Nomenklatur komplett'!AA1139),"-",'Nomenklatur komplett'!AA1139)</f>
        <v>5</v>
      </c>
      <c r="G1139" s="190">
        <f>IF(ISBLANK('Nomenklatur komplett'!AB1139),"-",'Nomenklatur komplett'!AB1139)</f>
        <v>90</v>
      </c>
      <c r="H1139" s="190">
        <f>IF(ISBLANK('Nomenklatur komplett'!AC1139),"-",'Nomenklatur komplett'!AC1139)</f>
        <v>0</v>
      </c>
    </row>
    <row r="1140" spans="1:8" x14ac:dyDescent="0.2">
      <c r="A1140" s="161">
        <f>IF(ISBLANK('Nomenklatur komplett'!V1140),"-",'Nomenklatur komplett'!V1140)</f>
        <v>78950000</v>
      </c>
      <c r="B1140" s="188" t="str">
        <f>IF(ISBLANK('Nomenklatur komplett'!W1140),"-",'Nomenklatur komplett'!W1140)</f>
        <v>Flugdienstberater/in EF</v>
      </c>
      <c r="C1140" s="189">
        <f>IF(ISBLANK('Nomenklatur komplett'!X1140),"-",'Nomenklatur komplett'!X1140)</f>
        <v>18</v>
      </c>
      <c r="D1140" s="189">
        <f>IF(ISBLANK('Nomenklatur komplett'!Y1140),"-",'Nomenklatur komplett'!Y1140)</f>
        <v>65</v>
      </c>
      <c r="E1140" s="189">
        <f>IF(ISBLANK('Nomenklatur komplett'!Z1140),"-",'Nomenklatur komplett'!Z1140)</f>
        <v>1</v>
      </c>
      <c r="F1140" s="189">
        <f>IF(ISBLANK('Nomenklatur komplett'!AA1140),"-",'Nomenklatur komplett'!AA1140)</f>
        <v>5</v>
      </c>
      <c r="G1140" s="190">
        <f>IF(ISBLANK('Nomenklatur komplett'!AB1140),"-",'Nomenklatur komplett'!AB1140)</f>
        <v>90</v>
      </c>
      <c r="H1140" s="190">
        <f>IF(ISBLANK('Nomenklatur komplett'!AC1140),"-",'Nomenklatur komplett'!AC1140)</f>
        <v>0</v>
      </c>
    </row>
    <row r="1141" spans="1:8" x14ac:dyDescent="0.2">
      <c r="A1141" s="161">
        <f>IF(ISBLANK('Nomenklatur komplett'!V1141),"-",'Nomenklatur komplett'!V1141)</f>
        <v>78960000</v>
      </c>
      <c r="B1141" s="188" t="str">
        <f>IF(ISBLANK('Nomenklatur komplett'!W1141),"-",'Nomenklatur komplett'!W1141)</f>
        <v>Flugsicherung HF (MiVo 2005)</v>
      </c>
      <c r="C1141" s="189">
        <f>IF(ISBLANK('Nomenklatur komplett'!X1141),"-",'Nomenklatur komplett'!X1141)</f>
        <v>19</v>
      </c>
      <c r="D1141" s="189">
        <f>IF(ISBLANK('Nomenklatur komplett'!Y1141),"-",'Nomenklatur komplett'!Y1141)</f>
        <v>65</v>
      </c>
      <c r="E1141" s="189">
        <f>IF(ISBLANK('Nomenklatur komplett'!Z1141),"-",'Nomenklatur komplett'!Z1141)</f>
        <v>1</v>
      </c>
      <c r="F1141" s="189">
        <f>IF(ISBLANK('Nomenklatur komplett'!AA1141),"-",'Nomenklatur komplett'!AA1141)</f>
        <v>5</v>
      </c>
      <c r="G1141" s="190">
        <f>IF(ISBLANK('Nomenklatur komplett'!AB1141),"-",'Nomenklatur komplett'!AB1141)</f>
        <v>0</v>
      </c>
      <c r="H1141" s="190">
        <f>IF(ISBLANK('Nomenklatur komplett'!AC1141),"-",'Nomenklatur komplett'!AC1141)</f>
        <v>0</v>
      </c>
    </row>
    <row r="1142" spans="1:8" x14ac:dyDescent="0.2">
      <c r="A1142" s="161">
        <f>IF(ISBLANK('Nomenklatur komplett'!V1142),"-",'Nomenklatur komplett'!V1142)</f>
        <v>78971000</v>
      </c>
      <c r="B1142" s="188" t="str">
        <f>IF(ISBLANK('Nomenklatur komplett'!W1142),"-",'Nomenklatur komplett'!W1142)</f>
        <v>Flugverkehrsleitung HF (MiVo 2005)</v>
      </c>
      <c r="C1142" s="189">
        <f>IF(ISBLANK('Nomenklatur komplett'!X1142),"-",'Nomenklatur komplett'!X1142)</f>
        <v>18</v>
      </c>
      <c r="D1142" s="189">
        <f>IF(ISBLANK('Nomenklatur komplett'!Y1142),"-",'Nomenklatur komplett'!Y1142)</f>
        <v>65</v>
      </c>
      <c r="E1142" s="189">
        <f>IF(ISBLANK('Nomenklatur komplett'!Z1142),"-",'Nomenklatur komplett'!Z1142)</f>
        <v>1</v>
      </c>
      <c r="F1142" s="189">
        <f>IF(ISBLANK('Nomenklatur komplett'!AA1142),"-",'Nomenklatur komplett'!AA1142)</f>
        <v>5</v>
      </c>
      <c r="G1142" s="190">
        <f>IF(ISBLANK('Nomenklatur komplett'!AB1142),"-",'Nomenklatur komplett'!AB1142)</f>
        <v>0</v>
      </c>
      <c r="H1142" s="190">
        <f>IF(ISBLANK('Nomenklatur komplett'!AC1142),"-",'Nomenklatur komplett'!AC1142)</f>
        <v>0</v>
      </c>
    </row>
    <row r="1143" spans="1:8" x14ac:dyDescent="0.2">
      <c r="A1143" s="161">
        <f>IF(ISBLANK('Nomenklatur komplett'!V1143),"-",'Nomenklatur komplett'!V1143)</f>
        <v>58100000</v>
      </c>
      <c r="B1143" s="188" t="str">
        <f>IF(ISBLANK('Nomenklatur komplett'!W1143),"-",'Nomenklatur komplett'!W1143)</f>
        <v>Forstmaschinenführer/in EF</v>
      </c>
      <c r="C1143" s="189">
        <f>IF(ISBLANK('Nomenklatur komplett'!X1143),"-",'Nomenklatur komplett'!X1143)</f>
        <v>18</v>
      </c>
      <c r="D1143" s="189">
        <f>IF(ISBLANK('Nomenklatur komplett'!Y1143),"-",'Nomenklatur komplett'!Y1143)</f>
        <v>65</v>
      </c>
      <c r="E1143" s="189">
        <f>IF(ISBLANK('Nomenklatur komplett'!Z1143),"-",'Nomenklatur komplett'!Z1143)</f>
        <v>1</v>
      </c>
      <c r="F1143" s="189">
        <f>IF(ISBLANK('Nomenklatur komplett'!AA1143),"-",'Nomenklatur komplett'!AA1143)</f>
        <v>5</v>
      </c>
      <c r="G1143" s="190">
        <f>IF(ISBLANK('Nomenklatur komplett'!AB1143),"-",'Nomenklatur komplett'!AB1143)</f>
        <v>90</v>
      </c>
      <c r="H1143" s="190">
        <f>IF(ISBLANK('Nomenklatur komplett'!AC1143),"-",'Nomenklatur komplett'!AC1143)</f>
        <v>0</v>
      </c>
    </row>
    <row r="1144" spans="1:8" x14ac:dyDescent="0.2">
      <c r="A1144" s="161">
        <f>IF(ISBLANK('Nomenklatur komplett'!V1144),"-",'Nomenklatur komplett'!V1144)</f>
        <v>58150000</v>
      </c>
      <c r="B1144" s="188" t="str">
        <f>IF(ISBLANK('Nomenklatur komplett'!W1144),"-",'Nomenklatur komplett'!W1144)</f>
        <v>Forstwart/in-Vorarbeiter/in EF</v>
      </c>
      <c r="C1144" s="189">
        <f>IF(ISBLANK('Nomenklatur komplett'!X1144),"-",'Nomenklatur komplett'!X1144)</f>
        <v>18</v>
      </c>
      <c r="D1144" s="189">
        <f>IF(ISBLANK('Nomenklatur komplett'!Y1144),"-",'Nomenklatur komplett'!Y1144)</f>
        <v>65</v>
      </c>
      <c r="E1144" s="189">
        <f>IF(ISBLANK('Nomenklatur komplett'!Z1144),"-",'Nomenklatur komplett'!Z1144)</f>
        <v>1</v>
      </c>
      <c r="F1144" s="189">
        <f>IF(ISBLANK('Nomenklatur komplett'!AA1144),"-",'Nomenklatur komplett'!AA1144)</f>
        <v>5</v>
      </c>
      <c r="G1144" s="190">
        <f>IF(ISBLANK('Nomenklatur komplett'!AB1144),"-",'Nomenklatur komplett'!AB1144)</f>
        <v>90</v>
      </c>
      <c r="H1144" s="190">
        <f>IF(ISBLANK('Nomenklatur komplett'!AC1144),"-",'Nomenklatur komplett'!AC1144)</f>
        <v>0</v>
      </c>
    </row>
    <row r="1145" spans="1:8" x14ac:dyDescent="0.2">
      <c r="A1145" s="161">
        <f>IF(ISBLANK('Nomenklatur komplett'!V1145),"-",'Nomenklatur komplett'!V1145)</f>
        <v>85225000</v>
      </c>
      <c r="B1145" s="188" t="str">
        <f>IF(ISBLANK('Nomenklatur komplett'!W1145),"-",'Nomenklatur komplett'!W1145)</f>
        <v>Fotodesigner/in, dipl.</v>
      </c>
      <c r="C1145" s="189">
        <f>IF(ISBLANK('Nomenklatur komplett'!X1145),"-",'Nomenklatur komplett'!X1145)</f>
        <v>18</v>
      </c>
      <c r="D1145" s="189">
        <f>IF(ISBLANK('Nomenklatur komplett'!Y1145),"-",'Nomenklatur komplett'!Y1145)</f>
        <v>65</v>
      </c>
      <c r="E1145" s="189">
        <f>IF(ISBLANK('Nomenklatur komplett'!Z1145),"-",'Nomenklatur komplett'!Z1145)</f>
        <v>1</v>
      </c>
      <c r="F1145" s="189">
        <f>IF(ISBLANK('Nomenklatur komplett'!AA1145),"-",'Nomenklatur komplett'!AA1145)</f>
        <v>5</v>
      </c>
      <c r="G1145" s="190">
        <f>IF(ISBLANK('Nomenklatur komplett'!AB1145),"-",'Nomenklatur komplett'!AB1145)</f>
        <v>90</v>
      </c>
      <c r="H1145" s="190">
        <f>IF(ISBLANK('Nomenklatur komplett'!AC1145),"-",'Nomenklatur komplett'!AC1145)</f>
        <v>0</v>
      </c>
    </row>
    <row r="1146" spans="1:8" x14ac:dyDescent="0.2">
      <c r="A1146" s="161">
        <f>IF(ISBLANK('Nomenklatur komplett'!V1146),"-",'Nomenklatur komplett'!V1146)</f>
        <v>85230000</v>
      </c>
      <c r="B1146" s="188" t="str">
        <f>IF(ISBLANK('Nomenklatur komplett'!W1146),"-",'Nomenklatur komplett'!W1146)</f>
        <v>Fotofachmann/-frau EF</v>
      </c>
      <c r="C1146" s="189">
        <f>IF(ISBLANK('Nomenklatur komplett'!X1146),"-",'Nomenklatur komplett'!X1146)</f>
        <v>18</v>
      </c>
      <c r="D1146" s="189">
        <f>IF(ISBLANK('Nomenklatur komplett'!Y1146),"-",'Nomenklatur komplett'!Y1146)</f>
        <v>65</v>
      </c>
      <c r="E1146" s="189">
        <f>IF(ISBLANK('Nomenklatur komplett'!Z1146),"-",'Nomenklatur komplett'!Z1146)</f>
        <v>1</v>
      </c>
      <c r="F1146" s="189">
        <f>IF(ISBLANK('Nomenklatur komplett'!AA1146),"-",'Nomenklatur komplett'!AA1146)</f>
        <v>5</v>
      </c>
      <c r="G1146" s="190">
        <f>IF(ISBLANK('Nomenklatur komplett'!AB1146),"-",'Nomenklatur komplett'!AB1146)</f>
        <v>90</v>
      </c>
      <c r="H1146" s="190">
        <f>IF(ISBLANK('Nomenklatur komplett'!AC1146),"-",'Nomenklatur komplett'!AC1146)</f>
        <v>0</v>
      </c>
    </row>
    <row r="1147" spans="1:8" x14ac:dyDescent="0.2">
      <c r="A1147" s="161">
        <f>IF(ISBLANK('Nomenklatur komplett'!V1147),"-",'Nomenklatur komplett'!V1147)</f>
        <v>85240000</v>
      </c>
      <c r="B1147" s="188" t="str">
        <f>IF(ISBLANK('Nomenklatur komplett'!W1147),"-",'Nomenklatur komplett'!W1147)</f>
        <v>Fotofachmann/-frau, dipl.</v>
      </c>
      <c r="C1147" s="189">
        <f>IF(ISBLANK('Nomenklatur komplett'!X1147),"-",'Nomenklatur komplett'!X1147)</f>
        <v>18</v>
      </c>
      <c r="D1147" s="189">
        <f>IF(ISBLANK('Nomenklatur komplett'!Y1147),"-",'Nomenklatur komplett'!Y1147)</f>
        <v>65</v>
      </c>
      <c r="E1147" s="189">
        <f>IF(ISBLANK('Nomenklatur komplett'!Z1147),"-",'Nomenklatur komplett'!Z1147)</f>
        <v>1</v>
      </c>
      <c r="F1147" s="189">
        <f>IF(ISBLANK('Nomenklatur komplett'!AA1147),"-",'Nomenklatur komplett'!AA1147)</f>
        <v>5</v>
      </c>
      <c r="G1147" s="190">
        <f>IF(ISBLANK('Nomenklatur komplett'!AB1147),"-",'Nomenklatur komplett'!AB1147)</f>
        <v>90</v>
      </c>
      <c r="H1147" s="190">
        <f>IF(ISBLANK('Nomenklatur komplett'!AC1147),"-",'Nomenklatur komplett'!AC1147)</f>
        <v>0</v>
      </c>
    </row>
    <row r="1148" spans="1:8" x14ac:dyDescent="0.2">
      <c r="A1148" s="161">
        <f>IF(ISBLANK('Nomenklatur komplett'!V1148),"-",'Nomenklatur komplett'!V1148)</f>
        <v>85200000</v>
      </c>
      <c r="B1148" s="188" t="str">
        <f>IF(ISBLANK('Nomenklatur komplett'!W1148),"-",'Nomenklatur komplett'!W1148)</f>
        <v>Fotograf/in, dipl.</v>
      </c>
      <c r="C1148" s="189">
        <f>IF(ISBLANK('Nomenklatur komplett'!X1148),"-",'Nomenklatur komplett'!X1148)</f>
        <v>18</v>
      </c>
      <c r="D1148" s="189">
        <f>IF(ISBLANK('Nomenklatur komplett'!Y1148),"-",'Nomenklatur komplett'!Y1148)</f>
        <v>65</v>
      </c>
      <c r="E1148" s="189">
        <f>IF(ISBLANK('Nomenklatur komplett'!Z1148),"-",'Nomenklatur komplett'!Z1148)</f>
        <v>1</v>
      </c>
      <c r="F1148" s="189">
        <f>IF(ISBLANK('Nomenklatur komplett'!AA1148),"-",'Nomenklatur komplett'!AA1148)</f>
        <v>5</v>
      </c>
      <c r="G1148" s="190">
        <f>IF(ISBLANK('Nomenklatur komplett'!AB1148),"-",'Nomenklatur komplett'!AB1148)</f>
        <v>90</v>
      </c>
      <c r="H1148" s="190">
        <f>IF(ISBLANK('Nomenklatur komplett'!AC1148),"-",'Nomenklatur komplett'!AC1148)</f>
        <v>0</v>
      </c>
    </row>
    <row r="1149" spans="1:8" x14ac:dyDescent="0.2">
      <c r="A1149" s="161">
        <f>IF(ISBLANK('Nomenklatur komplett'!V1149),"-",'Nomenklatur komplett'!V1149)</f>
        <v>71450000</v>
      </c>
      <c r="B1149" s="188" t="str">
        <f>IF(ISBLANK('Nomenklatur komplett'!W1149),"-",'Nomenklatur komplett'!W1149)</f>
        <v>Futtermitteltechniker/in (Tertiär - nicht reglementiert)</v>
      </c>
      <c r="C1149" s="189">
        <f>IF(ISBLANK('Nomenklatur komplett'!X1149),"-",'Nomenklatur komplett'!X1149)</f>
        <v>18</v>
      </c>
      <c r="D1149" s="189">
        <f>IF(ISBLANK('Nomenklatur komplett'!Y1149),"-",'Nomenklatur komplett'!Y1149)</f>
        <v>65</v>
      </c>
      <c r="E1149" s="189">
        <f>IF(ISBLANK('Nomenklatur komplett'!Z1149),"-",'Nomenklatur komplett'!Z1149)</f>
        <v>1</v>
      </c>
      <c r="F1149" s="189">
        <f>IF(ISBLANK('Nomenklatur komplett'!AA1149),"-",'Nomenklatur komplett'!AA1149)</f>
        <v>5</v>
      </c>
      <c r="G1149" s="190">
        <f>IF(ISBLANK('Nomenklatur komplett'!AB1149),"-",'Nomenklatur komplett'!AB1149)</f>
        <v>90</v>
      </c>
      <c r="H1149" s="190">
        <f>IF(ISBLANK('Nomenklatur komplett'!AC1149),"-",'Nomenklatur komplett'!AC1149)</f>
        <v>0</v>
      </c>
    </row>
    <row r="1150" spans="1:8" x14ac:dyDescent="0.2">
      <c r="A1150" s="161">
        <f>IF(ISBLANK('Nomenklatur komplett'!V1150),"-",'Nomenklatur komplett'!V1150)</f>
        <v>73680000</v>
      </c>
      <c r="B1150" s="188" t="str">
        <f>IF(ISBLANK('Nomenklatur komplett'!W1150),"-",'Nomenklatur komplett'!W1150)</f>
        <v>Führungsexperte/-expertin, dipl.</v>
      </c>
      <c r="C1150" s="189">
        <f>IF(ISBLANK('Nomenklatur komplett'!X1150),"-",'Nomenklatur komplett'!X1150)</f>
        <v>18</v>
      </c>
      <c r="D1150" s="189">
        <f>IF(ISBLANK('Nomenklatur komplett'!Y1150),"-",'Nomenklatur komplett'!Y1150)</f>
        <v>65</v>
      </c>
      <c r="E1150" s="189">
        <f>IF(ISBLANK('Nomenklatur komplett'!Z1150),"-",'Nomenklatur komplett'!Z1150)</f>
        <v>1</v>
      </c>
      <c r="F1150" s="189">
        <f>IF(ISBLANK('Nomenklatur komplett'!AA1150),"-",'Nomenklatur komplett'!AA1150)</f>
        <v>5</v>
      </c>
      <c r="G1150" s="190">
        <f>IF(ISBLANK('Nomenklatur komplett'!AB1150),"-",'Nomenklatur komplett'!AB1150)</f>
        <v>0</v>
      </c>
      <c r="H1150" s="190">
        <f>IF(ISBLANK('Nomenklatur komplett'!AC1150),"-",'Nomenklatur komplett'!AC1150)</f>
        <v>0</v>
      </c>
    </row>
    <row r="1151" spans="1:8" x14ac:dyDescent="0.2">
      <c r="A1151" s="161">
        <f>IF(ISBLANK('Nomenklatur komplett'!V1151),"-",'Nomenklatur komplett'!V1151)</f>
        <v>73670000</v>
      </c>
      <c r="B1151" s="188" t="str">
        <f>IF(ISBLANK('Nomenklatur komplett'!W1151),"-",'Nomenklatur komplett'!W1151)</f>
        <v>Führungsfachmann/-frau EF</v>
      </c>
      <c r="C1151" s="189">
        <f>IF(ISBLANK('Nomenklatur komplett'!X1151),"-",'Nomenklatur komplett'!X1151)</f>
        <v>18</v>
      </c>
      <c r="D1151" s="189">
        <f>IF(ISBLANK('Nomenklatur komplett'!Y1151),"-",'Nomenklatur komplett'!Y1151)</f>
        <v>65</v>
      </c>
      <c r="E1151" s="189">
        <f>IF(ISBLANK('Nomenklatur komplett'!Z1151),"-",'Nomenklatur komplett'!Z1151)</f>
        <v>1</v>
      </c>
      <c r="F1151" s="189">
        <f>IF(ISBLANK('Nomenklatur komplett'!AA1151),"-",'Nomenklatur komplett'!AA1151)</f>
        <v>5</v>
      </c>
      <c r="G1151" s="190">
        <f>IF(ISBLANK('Nomenklatur komplett'!AB1151),"-",'Nomenklatur komplett'!AB1151)</f>
        <v>90</v>
      </c>
      <c r="H1151" s="190">
        <f>IF(ISBLANK('Nomenklatur komplett'!AC1151),"-",'Nomenklatur komplett'!AC1151)</f>
        <v>0</v>
      </c>
    </row>
    <row r="1152" spans="1:8" x14ac:dyDescent="0.2">
      <c r="A1152" s="161">
        <f>IF(ISBLANK('Nomenklatur komplett'!V1152),"-",'Nomenklatur komplett'!V1152)</f>
        <v>97945000</v>
      </c>
      <c r="B1152" s="188" t="str">
        <f>IF(ISBLANK('Nomenklatur komplett'!W1152),"-",'Nomenklatur komplett'!W1152)</f>
        <v>Führungsperson in Rettungsorganisationen, dipl.</v>
      </c>
      <c r="C1152" s="189">
        <f>IF(ISBLANK('Nomenklatur komplett'!X1152),"-",'Nomenklatur komplett'!X1152)</f>
        <v>18</v>
      </c>
      <c r="D1152" s="189">
        <f>IF(ISBLANK('Nomenklatur komplett'!Y1152),"-",'Nomenklatur komplett'!Y1152)</f>
        <v>65</v>
      </c>
      <c r="E1152" s="189">
        <f>IF(ISBLANK('Nomenklatur komplett'!Z1152),"-",'Nomenklatur komplett'!Z1152)</f>
        <v>1</v>
      </c>
      <c r="F1152" s="189">
        <f>IF(ISBLANK('Nomenklatur komplett'!AA1152),"-",'Nomenklatur komplett'!AA1152)</f>
        <v>5</v>
      </c>
      <c r="G1152" s="190">
        <f>IF(ISBLANK('Nomenklatur komplett'!AB1152),"-",'Nomenklatur komplett'!AB1152)</f>
        <v>90</v>
      </c>
      <c r="H1152" s="190">
        <f>IF(ISBLANK('Nomenklatur komplett'!AC1152),"-",'Nomenklatur komplett'!AC1152)</f>
        <v>0</v>
      </c>
    </row>
    <row r="1153" spans="1:8" x14ac:dyDescent="0.2">
      <c r="A1153" s="161">
        <f>IF(ISBLANK('Nomenklatur komplett'!V1153),"-",'Nomenklatur komplett'!V1153)</f>
        <v>66460000</v>
      </c>
      <c r="B1153" s="188" t="str">
        <f>IF(ISBLANK('Nomenklatur komplett'!W1153),"-",'Nomenklatur komplett'!W1153)</f>
        <v>Galvaniker/in EF</v>
      </c>
      <c r="C1153" s="189">
        <f>IF(ISBLANK('Nomenklatur komplett'!X1153),"-",'Nomenklatur komplett'!X1153)</f>
        <v>18</v>
      </c>
      <c r="D1153" s="189">
        <f>IF(ISBLANK('Nomenklatur komplett'!Y1153),"-",'Nomenklatur komplett'!Y1153)</f>
        <v>65</v>
      </c>
      <c r="E1153" s="189">
        <f>IF(ISBLANK('Nomenklatur komplett'!Z1153),"-",'Nomenklatur komplett'!Z1153)</f>
        <v>1</v>
      </c>
      <c r="F1153" s="189">
        <f>IF(ISBLANK('Nomenklatur komplett'!AA1153),"-",'Nomenklatur komplett'!AA1153)</f>
        <v>5</v>
      </c>
      <c r="G1153" s="190">
        <f>IF(ISBLANK('Nomenklatur komplett'!AB1153),"-",'Nomenklatur komplett'!AB1153)</f>
        <v>90</v>
      </c>
      <c r="H1153" s="190">
        <f>IF(ISBLANK('Nomenklatur komplett'!AC1153),"-",'Nomenklatur komplett'!AC1153)</f>
        <v>0</v>
      </c>
    </row>
    <row r="1154" spans="1:8" x14ac:dyDescent="0.2">
      <c r="A1154" s="161">
        <f>IF(ISBLANK('Nomenklatur komplett'!V1154),"-",'Nomenklatur komplett'!V1154)</f>
        <v>66450000</v>
      </c>
      <c r="B1154" s="188" t="str">
        <f>IF(ISBLANK('Nomenklatur komplett'!W1154),"-",'Nomenklatur komplett'!W1154)</f>
        <v>Galvaniker/in, dipl.</v>
      </c>
      <c r="C1154" s="189">
        <f>IF(ISBLANK('Nomenklatur komplett'!X1154),"-",'Nomenklatur komplett'!X1154)</f>
        <v>18</v>
      </c>
      <c r="D1154" s="189">
        <f>IF(ISBLANK('Nomenklatur komplett'!Y1154),"-",'Nomenklatur komplett'!Y1154)</f>
        <v>65</v>
      </c>
      <c r="E1154" s="189">
        <f>IF(ISBLANK('Nomenklatur komplett'!Z1154),"-",'Nomenklatur komplett'!Z1154)</f>
        <v>1</v>
      </c>
      <c r="F1154" s="189">
        <f>IF(ISBLANK('Nomenklatur komplett'!AA1154),"-",'Nomenklatur komplett'!AA1154)</f>
        <v>5</v>
      </c>
      <c r="G1154" s="190">
        <f>IF(ISBLANK('Nomenklatur komplett'!AB1154),"-",'Nomenklatur komplett'!AB1154)</f>
        <v>90</v>
      </c>
      <c r="H1154" s="190">
        <f>IF(ISBLANK('Nomenklatur komplett'!AC1154),"-",'Nomenklatur komplett'!AC1154)</f>
        <v>0</v>
      </c>
    </row>
    <row r="1155" spans="1:8" x14ac:dyDescent="0.2">
      <c r="A1155" s="161">
        <f>IF(ISBLANK('Nomenklatur komplett'!V1155),"-",'Nomenklatur komplett'!V1155)</f>
        <v>80440000</v>
      </c>
      <c r="B1155" s="188" t="str">
        <f>IF(ISBLANK('Nomenklatur komplett'!W1155),"-",'Nomenklatur komplett'!W1155)</f>
        <v>Gastro-Betriebsleiter/in EF</v>
      </c>
      <c r="C1155" s="189">
        <f>IF(ISBLANK('Nomenklatur komplett'!X1155),"-",'Nomenklatur komplett'!X1155)</f>
        <v>18</v>
      </c>
      <c r="D1155" s="189">
        <f>IF(ISBLANK('Nomenklatur komplett'!Y1155),"-",'Nomenklatur komplett'!Y1155)</f>
        <v>65</v>
      </c>
      <c r="E1155" s="189">
        <f>IF(ISBLANK('Nomenklatur komplett'!Z1155),"-",'Nomenklatur komplett'!Z1155)</f>
        <v>1</v>
      </c>
      <c r="F1155" s="189">
        <f>IF(ISBLANK('Nomenklatur komplett'!AA1155),"-",'Nomenklatur komplett'!AA1155)</f>
        <v>5</v>
      </c>
      <c r="G1155" s="190">
        <f>IF(ISBLANK('Nomenklatur komplett'!AB1155),"-",'Nomenklatur komplett'!AB1155)</f>
        <v>90</v>
      </c>
      <c r="H1155" s="190">
        <f>IF(ISBLANK('Nomenklatur komplett'!AC1155),"-",'Nomenklatur komplett'!AC1155)</f>
        <v>0</v>
      </c>
    </row>
    <row r="1156" spans="1:8" x14ac:dyDescent="0.2">
      <c r="A1156" s="161">
        <f>IF(ISBLANK('Nomenklatur komplett'!V1156),"-",'Nomenklatur komplett'!V1156)</f>
        <v>80480000</v>
      </c>
      <c r="B1156" s="188" t="str">
        <f>IF(ISBLANK('Nomenklatur komplett'!W1156),"-",'Nomenklatur komplett'!W1156)</f>
        <v>Gastro-Unternehmer/in, dipl.</v>
      </c>
      <c r="C1156" s="189">
        <f>IF(ISBLANK('Nomenklatur komplett'!X1156),"-",'Nomenklatur komplett'!X1156)</f>
        <v>18</v>
      </c>
      <c r="D1156" s="189">
        <f>IF(ISBLANK('Nomenklatur komplett'!Y1156),"-",'Nomenklatur komplett'!Y1156)</f>
        <v>65</v>
      </c>
      <c r="E1156" s="189">
        <f>IF(ISBLANK('Nomenklatur komplett'!Z1156),"-",'Nomenklatur komplett'!Z1156)</f>
        <v>1</v>
      </c>
      <c r="F1156" s="189">
        <f>IF(ISBLANK('Nomenklatur komplett'!AA1156),"-",'Nomenklatur komplett'!AA1156)</f>
        <v>5</v>
      </c>
      <c r="G1156" s="190">
        <f>IF(ISBLANK('Nomenklatur komplett'!AB1156),"-",'Nomenklatur komplett'!AB1156)</f>
        <v>90</v>
      </c>
      <c r="H1156" s="190">
        <f>IF(ISBLANK('Nomenklatur komplett'!AC1156),"-",'Nomenklatur komplett'!AC1156)</f>
        <v>0</v>
      </c>
    </row>
    <row r="1157" spans="1:8" x14ac:dyDescent="0.2">
      <c r="A1157" s="161">
        <f>IF(ISBLANK('Nomenklatur komplett'!V1157),"-",'Nomenklatur komplett'!V1157)</f>
        <v>80105000</v>
      </c>
      <c r="B1157" s="188" t="str">
        <f>IF(ISBLANK('Nomenklatur komplett'!W1157),"-",'Nomenklatur komplett'!W1157)</f>
        <v>Gastronomiekoch/-köchin EF</v>
      </c>
      <c r="C1157" s="189">
        <f>IF(ISBLANK('Nomenklatur komplett'!X1157),"-",'Nomenklatur komplett'!X1157)</f>
        <v>18</v>
      </c>
      <c r="D1157" s="189">
        <f>IF(ISBLANK('Nomenklatur komplett'!Y1157),"-",'Nomenklatur komplett'!Y1157)</f>
        <v>65</v>
      </c>
      <c r="E1157" s="189">
        <f>IF(ISBLANK('Nomenklatur komplett'!Z1157),"-",'Nomenklatur komplett'!Z1157)</f>
        <v>1</v>
      </c>
      <c r="F1157" s="189">
        <f>IF(ISBLANK('Nomenklatur komplett'!AA1157),"-",'Nomenklatur komplett'!AA1157)</f>
        <v>5</v>
      </c>
      <c r="G1157" s="190">
        <f>IF(ISBLANK('Nomenklatur komplett'!AB1157),"-",'Nomenklatur komplett'!AB1157)</f>
        <v>90</v>
      </c>
      <c r="H1157" s="190">
        <f>IF(ISBLANK('Nomenklatur komplett'!AC1157),"-",'Nomenklatur komplett'!AC1157)</f>
        <v>0</v>
      </c>
    </row>
    <row r="1158" spans="1:8" x14ac:dyDescent="0.2">
      <c r="A1158" s="161">
        <f>IF(ISBLANK('Nomenklatur komplett'!V1158),"-",'Nomenklatur komplett'!V1158)</f>
        <v>86471000</v>
      </c>
      <c r="B1158" s="188" t="str">
        <f>IF(ISBLANK('Nomenklatur komplett'!W1158),"-",'Nomenklatur komplett'!W1158)</f>
        <v>Gebärdensprachlehrer/in EF</v>
      </c>
      <c r="C1158" s="189">
        <f>IF(ISBLANK('Nomenklatur komplett'!X1158),"-",'Nomenklatur komplett'!X1158)</f>
        <v>18</v>
      </c>
      <c r="D1158" s="189">
        <f>IF(ISBLANK('Nomenklatur komplett'!Y1158),"-",'Nomenklatur komplett'!Y1158)</f>
        <v>65</v>
      </c>
      <c r="E1158" s="189">
        <f>IF(ISBLANK('Nomenklatur komplett'!Z1158),"-",'Nomenklatur komplett'!Z1158)</f>
        <v>1</v>
      </c>
      <c r="F1158" s="189">
        <f>IF(ISBLANK('Nomenklatur komplett'!AA1158),"-",'Nomenklatur komplett'!AA1158)</f>
        <v>5</v>
      </c>
      <c r="G1158" s="190">
        <f>IF(ISBLANK('Nomenklatur komplett'!AB1158),"-",'Nomenklatur komplett'!AB1158)</f>
        <v>90</v>
      </c>
      <c r="H1158" s="190">
        <f>IF(ISBLANK('Nomenklatur komplett'!AC1158),"-",'Nomenklatur komplett'!AC1158)</f>
        <v>0</v>
      </c>
    </row>
    <row r="1159" spans="1:8" x14ac:dyDescent="0.2">
      <c r="A1159" s="161">
        <f>IF(ISBLANK('Nomenklatur komplett'!V1159),"-",'Nomenklatur komplett'!V1159)</f>
        <v>66826000</v>
      </c>
      <c r="B1159" s="188" t="str">
        <f>IF(ISBLANK('Nomenklatur komplett'!W1159),"-",'Nomenklatur komplett'!W1159)</f>
        <v>Gebäudehüllen-Meister/in</v>
      </c>
      <c r="C1159" s="189">
        <f>IF(ISBLANK('Nomenklatur komplett'!X1159),"-",'Nomenklatur komplett'!X1159)</f>
        <v>18</v>
      </c>
      <c r="D1159" s="189">
        <f>IF(ISBLANK('Nomenklatur komplett'!Y1159),"-",'Nomenklatur komplett'!Y1159)</f>
        <v>65</v>
      </c>
      <c r="E1159" s="189">
        <f>IF(ISBLANK('Nomenklatur komplett'!Z1159),"-",'Nomenklatur komplett'!Z1159)</f>
        <v>1</v>
      </c>
      <c r="F1159" s="189">
        <f>IF(ISBLANK('Nomenklatur komplett'!AA1159),"-",'Nomenklatur komplett'!AA1159)</f>
        <v>5</v>
      </c>
      <c r="G1159" s="190">
        <f>IF(ISBLANK('Nomenklatur komplett'!AB1159),"-",'Nomenklatur komplett'!AB1159)</f>
        <v>90</v>
      </c>
      <c r="H1159" s="190">
        <f>IF(ISBLANK('Nomenklatur komplett'!AC1159),"-",'Nomenklatur komplett'!AC1159)</f>
        <v>0</v>
      </c>
    </row>
    <row r="1160" spans="1:8" x14ac:dyDescent="0.2">
      <c r="A1160" s="161">
        <f>IF(ISBLANK('Nomenklatur komplett'!V1160),"-",'Nomenklatur komplett'!V1160)</f>
        <v>81080000</v>
      </c>
      <c r="B1160" s="188" t="str">
        <f>IF(ISBLANK('Nomenklatur komplett'!W1160),"-",'Nomenklatur komplett'!W1160)</f>
        <v>Gebäudereiniger/in, dipl.</v>
      </c>
      <c r="C1160" s="189">
        <f>IF(ISBLANK('Nomenklatur komplett'!X1160),"-",'Nomenklatur komplett'!X1160)</f>
        <v>18</v>
      </c>
      <c r="D1160" s="189">
        <f>IF(ISBLANK('Nomenklatur komplett'!Y1160),"-",'Nomenklatur komplett'!Y1160)</f>
        <v>65</v>
      </c>
      <c r="E1160" s="189">
        <f>IF(ISBLANK('Nomenklatur komplett'!Z1160),"-",'Nomenklatur komplett'!Z1160)</f>
        <v>1</v>
      </c>
      <c r="F1160" s="189">
        <f>IF(ISBLANK('Nomenklatur komplett'!AA1160),"-",'Nomenklatur komplett'!AA1160)</f>
        <v>5</v>
      </c>
      <c r="G1160" s="190">
        <f>IF(ISBLANK('Nomenklatur komplett'!AB1160),"-",'Nomenklatur komplett'!AB1160)</f>
        <v>90</v>
      </c>
      <c r="H1160" s="190">
        <f>IF(ISBLANK('Nomenklatur komplett'!AC1160),"-",'Nomenklatur komplett'!AC1160)</f>
        <v>0</v>
      </c>
    </row>
    <row r="1161" spans="1:8" x14ac:dyDescent="0.2">
      <c r="A1161" s="161">
        <f>IF(ISBLANK('Nomenklatur komplett'!V1161),"-",'Nomenklatur komplett'!V1161)</f>
        <v>81070000</v>
      </c>
      <c r="B1161" s="188" t="str">
        <f>IF(ISBLANK('Nomenklatur komplett'!W1161),"-",'Nomenklatur komplett'!W1161)</f>
        <v>Gebäudereinigungsfachmann/-frau EF</v>
      </c>
      <c r="C1161" s="189">
        <f>IF(ISBLANK('Nomenklatur komplett'!X1161),"-",'Nomenklatur komplett'!X1161)</f>
        <v>18</v>
      </c>
      <c r="D1161" s="189">
        <f>IF(ISBLANK('Nomenklatur komplett'!Y1161),"-",'Nomenklatur komplett'!Y1161)</f>
        <v>65</v>
      </c>
      <c r="E1161" s="189">
        <f>IF(ISBLANK('Nomenklatur komplett'!Z1161),"-",'Nomenklatur komplett'!Z1161)</f>
        <v>1</v>
      </c>
      <c r="F1161" s="189">
        <f>IF(ISBLANK('Nomenklatur komplett'!AA1161),"-",'Nomenklatur komplett'!AA1161)</f>
        <v>5</v>
      </c>
      <c r="G1161" s="190">
        <f>IF(ISBLANK('Nomenklatur komplett'!AB1161),"-",'Nomenklatur komplett'!AB1161)</f>
        <v>90</v>
      </c>
      <c r="H1161" s="190">
        <f>IF(ISBLANK('Nomenklatur komplett'!AC1161),"-",'Nomenklatur komplett'!AC1161)</f>
        <v>0</v>
      </c>
    </row>
    <row r="1162" spans="1:8" x14ac:dyDescent="0.2">
      <c r="A1162" s="161">
        <f>IF(ISBLANK('Nomenklatur komplett'!V1162),"-",'Nomenklatur komplett'!V1162)</f>
        <v>93535000</v>
      </c>
      <c r="B1162" s="188" t="str">
        <f>IF(ISBLANK('Nomenklatur komplett'!W1162),"-",'Nomenklatur komplett'!W1162)</f>
        <v>Gebäudetechnik HF (MiVo 2005)</v>
      </c>
      <c r="C1162" s="189">
        <f>IF(ISBLANK('Nomenklatur komplett'!X1162),"-",'Nomenklatur komplett'!X1162)</f>
        <v>19</v>
      </c>
      <c r="D1162" s="189">
        <f>IF(ISBLANK('Nomenklatur komplett'!Y1162),"-",'Nomenklatur komplett'!Y1162)</f>
        <v>65</v>
      </c>
      <c r="E1162" s="189">
        <f>IF(ISBLANK('Nomenklatur komplett'!Z1162),"-",'Nomenklatur komplett'!Z1162)</f>
        <v>1</v>
      </c>
      <c r="F1162" s="189">
        <f>IF(ISBLANK('Nomenklatur komplett'!AA1162),"-",'Nomenklatur komplett'!AA1162)</f>
        <v>5</v>
      </c>
      <c r="G1162" s="190">
        <f>IF(ISBLANK('Nomenklatur komplett'!AB1162),"-",'Nomenklatur komplett'!AB1162)</f>
        <v>0</v>
      </c>
      <c r="H1162" s="190">
        <f>IF(ISBLANK('Nomenklatur komplett'!AC1162),"-",'Nomenklatur komplett'!AC1162)</f>
        <v>0</v>
      </c>
    </row>
    <row r="1163" spans="1:8" x14ac:dyDescent="0.2">
      <c r="A1163" s="161">
        <f>IF(ISBLANK('Nomenklatur komplett'!V1163),"-",'Nomenklatur komplett'!V1163)</f>
        <v>93530000</v>
      </c>
      <c r="B1163" s="188" t="str">
        <f>IF(ISBLANK('Nomenklatur komplett'!W1163),"-",'Nomenklatur komplett'!W1163)</f>
        <v>Gebäudetechnik HF - Gebäudeautomation (MiVo 2005)</v>
      </c>
      <c r="C1163" s="189">
        <f>IF(ISBLANK('Nomenklatur komplett'!X1163),"-",'Nomenklatur komplett'!X1163)</f>
        <v>19</v>
      </c>
      <c r="D1163" s="189">
        <f>IF(ISBLANK('Nomenklatur komplett'!Y1163),"-",'Nomenklatur komplett'!Y1163)</f>
        <v>65</v>
      </c>
      <c r="E1163" s="189">
        <f>IF(ISBLANK('Nomenklatur komplett'!Z1163),"-",'Nomenklatur komplett'!Z1163)</f>
        <v>1</v>
      </c>
      <c r="F1163" s="189">
        <f>IF(ISBLANK('Nomenklatur komplett'!AA1163),"-",'Nomenklatur komplett'!AA1163)</f>
        <v>5</v>
      </c>
      <c r="G1163" s="190">
        <f>IF(ISBLANK('Nomenklatur komplett'!AB1163),"-",'Nomenklatur komplett'!AB1163)</f>
        <v>0</v>
      </c>
      <c r="H1163" s="190">
        <f>IF(ISBLANK('Nomenklatur komplett'!AC1163),"-",'Nomenklatur komplett'!AC1163)</f>
        <v>0</v>
      </c>
    </row>
    <row r="1164" spans="1:8" x14ac:dyDescent="0.2">
      <c r="A1164" s="161">
        <f>IF(ISBLANK('Nomenklatur komplett'!V1164),"-",'Nomenklatur komplett'!V1164)</f>
        <v>93536001</v>
      </c>
      <c r="B1164" s="188" t="str">
        <f>IF(ISBLANK('Nomenklatur komplett'!W1164),"-",'Nomenklatur komplett'!W1164)</f>
        <v>Gebäudetechnik HF - Vertiefung Haustechnik (MiVo 2005)</v>
      </c>
      <c r="C1164" s="189">
        <f>IF(ISBLANK('Nomenklatur komplett'!X1164),"-",'Nomenklatur komplett'!X1164)</f>
        <v>18</v>
      </c>
      <c r="D1164" s="189">
        <f>IF(ISBLANK('Nomenklatur komplett'!Y1164),"-",'Nomenklatur komplett'!Y1164)</f>
        <v>65</v>
      </c>
      <c r="E1164" s="189">
        <f>IF(ISBLANK('Nomenklatur komplett'!Z1164),"-",'Nomenklatur komplett'!Z1164)</f>
        <v>1</v>
      </c>
      <c r="F1164" s="189">
        <f>IF(ISBLANK('Nomenklatur komplett'!AA1164),"-",'Nomenklatur komplett'!AA1164)</f>
        <v>5</v>
      </c>
      <c r="G1164" s="190">
        <f>IF(ISBLANK('Nomenklatur komplett'!AB1164),"-",'Nomenklatur komplett'!AB1164)</f>
        <v>0</v>
      </c>
      <c r="H1164" s="190">
        <f>IF(ISBLANK('Nomenklatur komplett'!AC1164),"-",'Nomenklatur komplett'!AC1164)</f>
        <v>0</v>
      </c>
    </row>
    <row r="1165" spans="1:8" x14ac:dyDescent="0.2">
      <c r="A1165" s="161">
        <f>IF(ISBLANK('Nomenklatur komplett'!V1165),"-",'Nomenklatur komplett'!V1165)</f>
        <v>93536002</v>
      </c>
      <c r="B1165" s="188" t="str">
        <f>IF(ISBLANK('Nomenklatur komplett'!W1165),"-",'Nomenklatur komplett'!W1165)</f>
        <v>Gebäudetechnik HF - Vertiefung Heizung, Lüftung, Klima HLK (MiVo 2005)</v>
      </c>
      <c r="C1165" s="189">
        <f>IF(ISBLANK('Nomenklatur komplett'!X1165),"-",'Nomenklatur komplett'!X1165)</f>
        <v>18</v>
      </c>
      <c r="D1165" s="189">
        <f>IF(ISBLANK('Nomenklatur komplett'!Y1165),"-",'Nomenklatur komplett'!Y1165)</f>
        <v>65</v>
      </c>
      <c r="E1165" s="189">
        <f>IF(ISBLANK('Nomenklatur komplett'!Z1165),"-",'Nomenklatur komplett'!Z1165)</f>
        <v>1</v>
      </c>
      <c r="F1165" s="189">
        <f>IF(ISBLANK('Nomenklatur komplett'!AA1165),"-",'Nomenklatur komplett'!AA1165)</f>
        <v>5</v>
      </c>
      <c r="G1165" s="190">
        <f>IF(ISBLANK('Nomenklatur komplett'!AB1165),"-",'Nomenklatur komplett'!AB1165)</f>
        <v>0</v>
      </c>
      <c r="H1165" s="190">
        <f>IF(ISBLANK('Nomenklatur komplett'!AC1165),"-",'Nomenklatur komplett'!AC1165)</f>
        <v>0</v>
      </c>
    </row>
    <row r="1166" spans="1:8" x14ac:dyDescent="0.2">
      <c r="A1166" s="161">
        <f>IF(ISBLANK('Nomenklatur komplett'!V1166),"-",'Nomenklatur komplett'!V1166)</f>
        <v>93536003</v>
      </c>
      <c r="B1166" s="188" t="str">
        <f>IF(ISBLANK('Nomenklatur komplett'!W1166),"-",'Nomenklatur komplett'!W1166)</f>
        <v>Gebäudetechnik HF - Vertiefung Heizung, Lüftung, Klima, Kälte, Sanitär HLKKS (MiVo 2005)</v>
      </c>
      <c r="C1166" s="189">
        <f>IF(ISBLANK('Nomenklatur komplett'!X1166),"-",'Nomenklatur komplett'!X1166)</f>
        <v>18</v>
      </c>
      <c r="D1166" s="189">
        <f>IF(ISBLANK('Nomenklatur komplett'!Y1166),"-",'Nomenklatur komplett'!Y1166)</f>
        <v>65</v>
      </c>
      <c r="E1166" s="189">
        <f>IF(ISBLANK('Nomenklatur komplett'!Z1166),"-",'Nomenklatur komplett'!Z1166)</f>
        <v>1</v>
      </c>
      <c r="F1166" s="189">
        <f>IF(ISBLANK('Nomenklatur komplett'!AA1166),"-",'Nomenklatur komplett'!AA1166)</f>
        <v>5</v>
      </c>
      <c r="G1166" s="190">
        <f>IF(ISBLANK('Nomenklatur komplett'!AB1166),"-",'Nomenklatur komplett'!AB1166)</f>
        <v>0</v>
      </c>
      <c r="H1166" s="190">
        <f>IF(ISBLANK('Nomenklatur komplett'!AC1166),"-",'Nomenklatur komplett'!AC1166)</f>
        <v>0</v>
      </c>
    </row>
    <row r="1167" spans="1:8" x14ac:dyDescent="0.2">
      <c r="A1167" s="161">
        <f>IF(ISBLANK('Nomenklatur komplett'!V1167),"-",'Nomenklatur komplett'!V1167)</f>
        <v>56070000</v>
      </c>
      <c r="B1167" s="188" t="str">
        <f>IF(ISBLANK('Nomenklatur komplett'!W1167),"-",'Nomenklatur komplett'!W1167)</f>
        <v>Geflügelwirtschaftsmeister/in</v>
      </c>
      <c r="C1167" s="189">
        <f>IF(ISBLANK('Nomenklatur komplett'!X1167),"-",'Nomenklatur komplett'!X1167)</f>
        <v>18</v>
      </c>
      <c r="D1167" s="189">
        <f>IF(ISBLANK('Nomenklatur komplett'!Y1167),"-",'Nomenklatur komplett'!Y1167)</f>
        <v>65</v>
      </c>
      <c r="E1167" s="189">
        <f>IF(ISBLANK('Nomenklatur komplett'!Z1167),"-",'Nomenklatur komplett'!Z1167)</f>
        <v>1</v>
      </c>
      <c r="F1167" s="189">
        <f>IF(ISBLANK('Nomenklatur komplett'!AA1167),"-",'Nomenklatur komplett'!AA1167)</f>
        <v>5</v>
      </c>
      <c r="G1167" s="190">
        <f>IF(ISBLANK('Nomenklatur komplett'!AB1167),"-",'Nomenklatur komplett'!AB1167)</f>
        <v>90</v>
      </c>
      <c r="H1167" s="190">
        <f>IF(ISBLANK('Nomenklatur komplett'!AC1167),"-",'Nomenklatur komplett'!AC1167)</f>
        <v>0</v>
      </c>
    </row>
    <row r="1168" spans="1:8" x14ac:dyDescent="0.2">
      <c r="A1168" s="161">
        <f>IF(ISBLANK('Nomenklatur komplett'!V1168),"-",'Nomenklatur komplett'!V1168)</f>
        <v>56050000</v>
      </c>
      <c r="B1168" s="188" t="str">
        <f>IF(ISBLANK('Nomenklatur komplett'!W1168),"-",'Nomenklatur komplett'!W1168)</f>
        <v>Geflügelzüchter/in, Meister-</v>
      </c>
      <c r="C1168" s="189">
        <f>IF(ISBLANK('Nomenklatur komplett'!X1168),"-",'Nomenklatur komplett'!X1168)</f>
        <v>18</v>
      </c>
      <c r="D1168" s="189">
        <f>IF(ISBLANK('Nomenklatur komplett'!Y1168),"-",'Nomenklatur komplett'!Y1168)</f>
        <v>65</v>
      </c>
      <c r="E1168" s="189">
        <f>IF(ISBLANK('Nomenklatur komplett'!Z1168),"-",'Nomenklatur komplett'!Z1168)</f>
        <v>1</v>
      </c>
      <c r="F1168" s="189">
        <f>IF(ISBLANK('Nomenklatur komplett'!AA1168),"-",'Nomenklatur komplett'!AA1168)</f>
        <v>5</v>
      </c>
      <c r="G1168" s="190">
        <f>IF(ISBLANK('Nomenklatur komplett'!AB1168),"-",'Nomenklatur komplett'!AB1168)</f>
        <v>90</v>
      </c>
      <c r="H1168" s="190">
        <f>IF(ISBLANK('Nomenklatur komplett'!AC1168),"-",'Nomenklatur komplett'!AC1168)</f>
        <v>0</v>
      </c>
    </row>
    <row r="1169" spans="1:8" x14ac:dyDescent="0.2">
      <c r="A1169" s="161">
        <f>IF(ISBLANK('Nomenklatur komplett'!V1169),"-",'Nomenklatur komplett'!V1169)</f>
        <v>70550000</v>
      </c>
      <c r="B1169" s="188" t="str">
        <f>IF(ISBLANK('Nomenklatur komplett'!W1169),"-",'Nomenklatur komplett'!W1169)</f>
        <v>Geigenbaumeister/in</v>
      </c>
      <c r="C1169" s="189">
        <f>IF(ISBLANK('Nomenklatur komplett'!X1169),"-",'Nomenklatur komplett'!X1169)</f>
        <v>18</v>
      </c>
      <c r="D1169" s="189">
        <f>IF(ISBLANK('Nomenklatur komplett'!Y1169),"-",'Nomenklatur komplett'!Y1169)</f>
        <v>65</v>
      </c>
      <c r="E1169" s="189">
        <f>IF(ISBLANK('Nomenklatur komplett'!Z1169),"-",'Nomenklatur komplett'!Z1169)</f>
        <v>1</v>
      </c>
      <c r="F1169" s="189">
        <f>IF(ISBLANK('Nomenklatur komplett'!AA1169),"-",'Nomenklatur komplett'!AA1169)</f>
        <v>5</v>
      </c>
      <c r="G1169" s="190">
        <f>IF(ISBLANK('Nomenklatur komplett'!AB1169),"-",'Nomenklatur komplett'!AB1169)</f>
        <v>90</v>
      </c>
      <c r="H1169" s="190">
        <f>IF(ISBLANK('Nomenklatur komplett'!AC1169),"-",'Nomenklatur komplett'!AC1169)</f>
        <v>0</v>
      </c>
    </row>
    <row r="1170" spans="1:8" x14ac:dyDescent="0.2">
      <c r="A1170" s="161">
        <f>IF(ISBLANK('Nomenklatur komplett'!V1170),"-",'Nomenklatur komplett'!V1170)</f>
        <v>86825000</v>
      </c>
      <c r="B1170" s="188" t="str">
        <f>IF(ISBLANK('Nomenklatur komplett'!W1170),"-",'Nomenklatur komplett'!W1170)</f>
        <v>Gemeindeanimation HF (MiVo 2005)</v>
      </c>
      <c r="C1170" s="189">
        <f>IF(ISBLANK('Nomenklatur komplett'!X1170),"-",'Nomenklatur komplett'!X1170)</f>
        <v>18</v>
      </c>
      <c r="D1170" s="189">
        <f>IF(ISBLANK('Nomenklatur komplett'!Y1170),"-",'Nomenklatur komplett'!Y1170)</f>
        <v>65</v>
      </c>
      <c r="E1170" s="189">
        <f>IF(ISBLANK('Nomenklatur komplett'!Z1170),"-",'Nomenklatur komplett'!Z1170)</f>
        <v>1</v>
      </c>
      <c r="F1170" s="189">
        <f>IF(ISBLANK('Nomenklatur komplett'!AA1170),"-",'Nomenklatur komplett'!AA1170)</f>
        <v>5</v>
      </c>
      <c r="G1170" s="190">
        <f>IF(ISBLANK('Nomenklatur komplett'!AB1170),"-",'Nomenklatur komplett'!AB1170)</f>
        <v>90</v>
      </c>
      <c r="H1170" s="190">
        <f>IF(ISBLANK('Nomenklatur komplett'!AC1170),"-",'Nomenklatur komplett'!AC1170)</f>
        <v>0</v>
      </c>
    </row>
    <row r="1171" spans="1:8" x14ac:dyDescent="0.2">
      <c r="A1171" s="161">
        <f>IF(ISBLANK('Nomenklatur komplett'!V1171),"-",'Nomenklatur komplett'!V1171)</f>
        <v>73500000</v>
      </c>
      <c r="B1171" s="188" t="str">
        <f>IF(ISBLANK('Nomenklatur komplett'!W1171),"-",'Nomenklatur komplett'!W1171)</f>
        <v>Gemeindeschreiber/in, Gemeindepersonal (Tertiär - nicht reglementiert)</v>
      </c>
      <c r="C1171" s="189">
        <f>IF(ISBLANK('Nomenklatur komplett'!X1171),"-",'Nomenklatur komplett'!X1171)</f>
        <v>18</v>
      </c>
      <c r="D1171" s="189">
        <f>IF(ISBLANK('Nomenklatur komplett'!Y1171),"-",'Nomenklatur komplett'!Y1171)</f>
        <v>65</v>
      </c>
      <c r="E1171" s="189">
        <f>IF(ISBLANK('Nomenklatur komplett'!Z1171),"-",'Nomenklatur komplett'!Z1171)</f>
        <v>1</v>
      </c>
      <c r="F1171" s="189">
        <f>IF(ISBLANK('Nomenklatur komplett'!AA1171),"-",'Nomenklatur komplett'!AA1171)</f>
        <v>5</v>
      </c>
      <c r="G1171" s="190">
        <f>IF(ISBLANK('Nomenklatur komplett'!AB1171),"-",'Nomenklatur komplett'!AB1171)</f>
        <v>90</v>
      </c>
      <c r="H1171" s="190">
        <f>IF(ISBLANK('Nomenklatur komplett'!AC1171),"-",'Nomenklatur komplett'!AC1171)</f>
        <v>0</v>
      </c>
    </row>
    <row r="1172" spans="1:8" x14ac:dyDescent="0.2">
      <c r="A1172" s="161">
        <f>IF(ISBLANK('Nomenklatur komplett'!V1172),"-",'Nomenklatur komplett'!V1172)</f>
        <v>57200000</v>
      </c>
      <c r="B1172" s="188" t="str">
        <f>IF(ISBLANK('Nomenklatur komplett'!W1172),"-",'Nomenklatur komplett'!W1172)</f>
        <v>Gemüsegärtnermeister/in</v>
      </c>
      <c r="C1172" s="189">
        <f>IF(ISBLANK('Nomenklatur komplett'!X1172),"-",'Nomenklatur komplett'!X1172)</f>
        <v>18</v>
      </c>
      <c r="D1172" s="189">
        <f>IF(ISBLANK('Nomenklatur komplett'!Y1172),"-",'Nomenklatur komplett'!Y1172)</f>
        <v>65</v>
      </c>
      <c r="E1172" s="189">
        <f>IF(ISBLANK('Nomenklatur komplett'!Z1172),"-",'Nomenklatur komplett'!Z1172)</f>
        <v>1</v>
      </c>
      <c r="F1172" s="189">
        <f>IF(ISBLANK('Nomenklatur komplett'!AA1172),"-",'Nomenklatur komplett'!AA1172)</f>
        <v>5</v>
      </c>
      <c r="G1172" s="190">
        <f>IF(ISBLANK('Nomenklatur komplett'!AB1172),"-",'Nomenklatur komplett'!AB1172)</f>
        <v>90</v>
      </c>
      <c r="H1172" s="190">
        <f>IF(ISBLANK('Nomenklatur komplett'!AC1172),"-",'Nomenklatur komplett'!AC1172)</f>
        <v>0</v>
      </c>
    </row>
    <row r="1173" spans="1:8" x14ac:dyDescent="0.2">
      <c r="A1173" s="161">
        <f>IF(ISBLANK('Nomenklatur komplett'!V1173),"-",'Nomenklatur komplett'!V1173)</f>
        <v>71950000</v>
      </c>
      <c r="B1173" s="188" t="str">
        <f>IF(ISBLANK('Nomenklatur komplett'!W1173),"-",'Nomenklatur komplett'!W1173)</f>
        <v>Geomatiktechniker/in EF</v>
      </c>
      <c r="C1173" s="189">
        <f>IF(ISBLANK('Nomenklatur komplett'!X1173),"-",'Nomenklatur komplett'!X1173)</f>
        <v>18</v>
      </c>
      <c r="D1173" s="189">
        <f>IF(ISBLANK('Nomenklatur komplett'!Y1173),"-",'Nomenklatur komplett'!Y1173)</f>
        <v>65</v>
      </c>
      <c r="E1173" s="189">
        <f>IF(ISBLANK('Nomenklatur komplett'!Z1173),"-",'Nomenklatur komplett'!Z1173)</f>
        <v>1</v>
      </c>
      <c r="F1173" s="189">
        <f>IF(ISBLANK('Nomenklatur komplett'!AA1173),"-",'Nomenklatur komplett'!AA1173)</f>
        <v>5</v>
      </c>
      <c r="G1173" s="190">
        <f>IF(ISBLANK('Nomenklatur komplett'!AB1173),"-",'Nomenklatur komplett'!AB1173)</f>
        <v>90</v>
      </c>
      <c r="H1173" s="190">
        <f>IF(ISBLANK('Nomenklatur komplett'!AC1173),"-",'Nomenklatur komplett'!AC1173)</f>
        <v>0</v>
      </c>
    </row>
    <row r="1174" spans="1:8" x14ac:dyDescent="0.2">
      <c r="A1174" s="161">
        <f>IF(ISBLANK('Nomenklatur komplett'!V1174),"-",'Nomenklatur komplett'!V1174)</f>
        <v>86485000</v>
      </c>
      <c r="B1174" s="188" t="str">
        <f>IF(ISBLANK('Nomenklatur komplett'!W1174),"-",'Nomenklatur komplett'!W1174)</f>
        <v>Geriatrie-Gerontologie NDS (Tertiär - nicht reglementiert)</v>
      </c>
      <c r="C1174" s="189">
        <f>IF(ISBLANK('Nomenklatur komplett'!X1174),"-",'Nomenklatur komplett'!X1174)</f>
        <v>18</v>
      </c>
      <c r="D1174" s="189">
        <f>IF(ISBLANK('Nomenklatur komplett'!Y1174),"-",'Nomenklatur komplett'!Y1174)</f>
        <v>65</v>
      </c>
      <c r="E1174" s="189">
        <f>IF(ISBLANK('Nomenklatur komplett'!Z1174),"-",'Nomenklatur komplett'!Z1174)</f>
        <v>1</v>
      </c>
      <c r="F1174" s="189">
        <f>IF(ISBLANK('Nomenklatur komplett'!AA1174),"-",'Nomenklatur komplett'!AA1174)</f>
        <v>5</v>
      </c>
      <c r="G1174" s="190">
        <f>IF(ISBLANK('Nomenklatur komplett'!AB1174),"-",'Nomenklatur komplett'!AB1174)</f>
        <v>90</v>
      </c>
      <c r="H1174" s="190">
        <f>IF(ISBLANK('Nomenklatur komplett'!AC1174),"-",'Nomenklatur komplett'!AC1174)</f>
        <v>0</v>
      </c>
    </row>
    <row r="1175" spans="1:8" x14ac:dyDescent="0.2">
      <c r="A1175" s="161">
        <f>IF(ISBLANK('Nomenklatur komplett'!V1175),"-",'Nomenklatur komplett'!V1175)</f>
        <v>85120000</v>
      </c>
      <c r="B1175" s="188" t="str">
        <f>IF(ISBLANK('Nomenklatur komplett'!W1175),"-",'Nomenklatur komplett'!W1175)</f>
        <v>Geschäftsführer/in, dipl.</v>
      </c>
      <c r="C1175" s="189">
        <f>IF(ISBLANK('Nomenklatur komplett'!X1175),"-",'Nomenklatur komplett'!X1175)</f>
        <v>18</v>
      </c>
      <c r="D1175" s="189">
        <f>IF(ISBLANK('Nomenklatur komplett'!Y1175),"-",'Nomenklatur komplett'!Y1175)</f>
        <v>65</v>
      </c>
      <c r="E1175" s="189">
        <f>IF(ISBLANK('Nomenklatur komplett'!Z1175),"-",'Nomenklatur komplett'!Z1175)</f>
        <v>1</v>
      </c>
      <c r="F1175" s="189">
        <f>IF(ISBLANK('Nomenklatur komplett'!AA1175),"-",'Nomenklatur komplett'!AA1175)</f>
        <v>5</v>
      </c>
      <c r="G1175" s="190">
        <f>IF(ISBLANK('Nomenklatur komplett'!AB1175),"-",'Nomenklatur komplett'!AB1175)</f>
        <v>90</v>
      </c>
      <c r="H1175" s="190">
        <f>IF(ISBLANK('Nomenklatur komplett'!AC1175),"-",'Nomenklatur komplett'!AC1175)</f>
        <v>0</v>
      </c>
    </row>
    <row r="1176" spans="1:8" x14ac:dyDescent="0.2">
      <c r="A1176" s="161">
        <f>IF(ISBLANK('Nomenklatur komplett'!V1176),"-",'Nomenklatur komplett'!V1176)</f>
        <v>96550000</v>
      </c>
      <c r="B1176" s="188" t="str">
        <f>IF(ISBLANK('Nomenklatur komplett'!W1176),"-",'Nomenklatur komplett'!W1176)</f>
        <v>Gestalter/in im Handwerk EF</v>
      </c>
      <c r="C1176" s="189">
        <f>IF(ISBLANK('Nomenklatur komplett'!X1176),"-",'Nomenklatur komplett'!X1176)</f>
        <v>18</v>
      </c>
      <c r="D1176" s="189">
        <f>IF(ISBLANK('Nomenklatur komplett'!Y1176),"-",'Nomenklatur komplett'!Y1176)</f>
        <v>65</v>
      </c>
      <c r="E1176" s="189">
        <f>IF(ISBLANK('Nomenklatur komplett'!Z1176),"-",'Nomenklatur komplett'!Z1176)</f>
        <v>1</v>
      </c>
      <c r="F1176" s="189">
        <f>IF(ISBLANK('Nomenklatur komplett'!AA1176),"-",'Nomenklatur komplett'!AA1176)</f>
        <v>5</v>
      </c>
      <c r="G1176" s="190">
        <f>IF(ISBLANK('Nomenklatur komplett'!AB1176),"-",'Nomenklatur komplett'!AB1176)</f>
        <v>90</v>
      </c>
      <c r="H1176" s="190">
        <f>IF(ISBLANK('Nomenklatur komplett'!AC1176),"-",'Nomenklatur komplett'!AC1176)</f>
        <v>0</v>
      </c>
    </row>
    <row r="1177" spans="1:8" x14ac:dyDescent="0.2">
      <c r="A1177" s="161">
        <f>IF(ISBLANK('Nomenklatur komplett'!V1177),"-",'Nomenklatur komplett'!V1177)</f>
        <v>96560000</v>
      </c>
      <c r="B1177" s="188" t="str">
        <f>IF(ISBLANK('Nomenklatur komplett'!W1177),"-",'Nomenklatur komplett'!W1177)</f>
        <v>Gestaltungsexperte/-in im Handwerk, dipl.</v>
      </c>
      <c r="C1177" s="189">
        <f>IF(ISBLANK('Nomenklatur komplett'!X1177),"-",'Nomenklatur komplett'!X1177)</f>
        <v>18</v>
      </c>
      <c r="D1177" s="189">
        <f>IF(ISBLANK('Nomenklatur komplett'!Y1177),"-",'Nomenklatur komplett'!Y1177)</f>
        <v>65</v>
      </c>
      <c r="E1177" s="189">
        <f>IF(ISBLANK('Nomenklatur komplett'!Z1177),"-",'Nomenklatur komplett'!Z1177)</f>
        <v>1</v>
      </c>
      <c r="F1177" s="189">
        <f>IF(ISBLANK('Nomenklatur komplett'!AA1177),"-",'Nomenklatur komplett'!AA1177)</f>
        <v>5</v>
      </c>
      <c r="G1177" s="190">
        <f>IF(ISBLANK('Nomenklatur komplett'!AB1177),"-",'Nomenklatur komplett'!AB1177)</f>
        <v>90</v>
      </c>
      <c r="H1177" s="190">
        <f>IF(ISBLANK('Nomenklatur komplett'!AC1177),"-",'Nomenklatur komplett'!AC1177)</f>
        <v>0</v>
      </c>
    </row>
    <row r="1178" spans="1:8" x14ac:dyDescent="0.2">
      <c r="A1178" s="161">
        <f>IF(ISBLANK('Nomenklatur komplett'!V1178),"-",'Nomenklatur komplett'!V1178)</f>
        <v>86880000</v>
      </c>
      <c r="B1178" s="188" t="str">
        <f>IF(ISBLANK('Nomenklatur komplett'!W1178),"-",'Nomenklatur komplett'!W1178)</f>
        <v>Gestaltungspädagogik NDS (Tertiär - nicht reglementiert)</v>
      </c>
      <c r="C1178" s="189">
        <f>IF(ISBLANK('Nomenklatur komplett'!X1178),"-",'Nomenklatur komplett'!X1178)</f>
        <v>18</v>
      </c>
      <c r="D1178" s="189">
        <f>IF(ISBLANK('Nomenklatur komplett'!Y1178),"-",'Nomenklatur komplett'!Y1178)</f>
        <v>65</v>
      </c>
      <c r="E1178" s="189">
        <f>IF(ISBLANK('Nomenklatur komplett'!Z1178),"-",'Nomenklatur komplett'!Z1178)</f>
        <v>1</v>
      </c>
      <c r="F1178" s="189">
        <f>IF(ISBLANK('Nomenklatur komplett'!AA1178),"-",'Nomenklatur komplett'!AA1178)</f>
        <v>5</v>
      </c>
      <c r="G1178" s="190">
        <f>IF(ISBLANK('Nomenklatur komplett'!AB1178),"-",'Nomenklatur komplett'!AB1178)</f>
        <v>90</v>
      </c>
      <c r="H1178" s="190">
        <f>IF(ISBLANK('Nomenklatur komplett'!AC1178),"-",'Nomenklatur komplett'!AC1178)</f>
        <v>0</v>
      </c>
    </row>
    <row r="1179" spans="1:8" x14ac:dyDescent="0.2">
      <c r="A1179" s="161">
        <f>IF(ISBLANK('Nomenklatur komplett'!V1179),"-",'Nomenklatur komplett'!V1179)</f>
        <v>85610000</v>
      </c>
      <c r="B1179" s="188" t="str">
        <f>IF(ISBLANK('Nomenklatur komplett'!W1179),"-",'Nomenklatur komplett'!W1179)</f>
        <v>Gesundheits- und Lebensberater/in</v>
      </c>
      <c r="C1179" s="189">
        <f>IF(ISBLANK('Nomenklatur komplett'!X1179),"-",'Nomenklatur komplett'!X1179)</f>
        <v>18</v>
      </c>
      <c r="D1179" s="189">
        <f>IF(ISBLANK('Nomenklatur komplett'!Y1179),"-",'Nomenklatur komplett'!Y1179)</f>
        <v>65</v>
      </c>
      <c r="E1179" s="189">
        <f>IF(ISBLANK('Nomenklatur komplett'!Z1179),"-",'Nomenklatur komplett'!Z1179)</f>
        <v>1</v>
      </c>
      <c r="F1179" s="189">
        <f>IF(ISBLANK('Nomenklatur komplett'!AA1179),"-",'Nomenklatur komplett'!AA1179)</f>
        <v>5</v>
      </c>
      <c r="G1179" s="190">
        <f>IF(ISBLANK('Nomenklatur komplett'!AB1179),"-",'Nomenklatur komplett'!AB1179)</f>
        <v>90</v>
      </c>
      <c r="H1179" s="190">
        <f>IF(ISBLANK('Nomenklatur komplett'!AC1179),"-",'Nomenklatur komplett'!AC1179)</f>
        <v>0</v>
      </c>
    </row>
    <row r="1180" spans="1:8" x14ac:dyDescent="0.2">
      <c r="A1180" s="161">
        <f>IF(ISBLANK('Nomenklatur komplett'!V1180),"-",'Nomenklatur komplett'!V1180)</f>
        <v>84310000</v>
      </c>
      <c r="B1180" s="188" t="str">
        <f>IF(ISBLANK('Nomenklatur komplett'!W1180),"-",'Nomenklatur komplett'!W1180)</f>
        <v>Gesundheitsberater/in (Tertiär - nicht reglementiert)</v>
      </c>
      <c r="C1180" s="189">
        <f>IF(ISBLANK('Nomenklatur komplett'!X1180),"-",'Nomenklatur komplett'!X1180)</f>
        <v>18</v>
      </c>
      <c r="D1180" s="189">
        <f>IF(ISBLANK('Nomenklatur komplett'!Y1180),"-",'Nomenklatur komplett'!Y1180)</f>
        <v>65</v>
      </c>
      <c r="E1180" s="189">
        <f>IF(ISBLANK('Nomenklatur komplett'!Z1180),"-",'Nomenklatur komplett'!Z1180)</f>
        <v>1</v>
      </c>
      <c r="F1180" s="189">
        <f>IF(ISBLANK('Nomenklatur komplett'!AA1180),"-",'Nomenklatur komplett'!AA1180)</f>
        <v>5</v>
      </c>
      <c r="G1180" s="190">
        <f>IF(ISBLANK('Nomenklatur komplett'!AB1180),"-",'Nomenklatur komplett'!AB1180)</f>
        <v>90</v>
      </c>
      <c r="H1180" s="190">
        <f>IF(ISBLANK('Nomenklatur komplett'!AC1180),"-",'Nomenklatur komplett'!AC1180)</f>
        <v>0</v>
      </c>
    </row>
    <row r="1181" spans="1:8" x14ac:dyDescent="0.2">
      <c r="A1181" s="161">
        <f>IF(ISBLANK('Nomenklatur komplett'!V1181),"-",'Nomenklatur komplett'!V1181)</f>
        <v>84320000</v>
      </c>
      <c r="B1181" s="188" t="str">
        <f>IF(ISBLANK('Nomenklatur komplett'!W1181),"-",'Nomenklatur komplett'!W1181)</f>
        <v>Gesundheitsmasseur/in (Tertiär - nicht reglementiert)</v>
      </c>
      <c r="C1181" s="189">
        <f>IF(ISBLANK('Nomenklatur komplett'!X1181),"-",'Nomenklatur komplett'!X1181)</f>
        <v>18</v>
      </c>
      <c r="D1181" s="189">
        <f>IF(ISBLANK('Nomenklatur komplett'!Y1181),"-",'Nomenklatur komplett'!Y1181)</f>
        <v>65</v>
      </c>
      <c r="E1181" s="189">
        <f>IF(ISBLANK('Nomenklatur komplett'!Z1181),"-",'Nomenklatur komplett'!Z1181)</f>
        <v>1</v>
      </c>
      <c r="F1181" s="189">
        <f>IF(ISBLANK('Nomenklatur komplett'!AA1181),"-",'Nomenklatur komplett'!AA1181)</f>
        <v>5</v>
      </c>
      <c r="G1181" s="190">
        <f>IF(ISBLANK('Nomenklatur komplett'!AB1181),"-",'Nomenklatur komplett'!AB1181)</f>
        <v>90</v>
      </c>
      <c r="H1181" s="190">
        <f>IF(ISBLANK('Nomenklatur komplett'!AC1181),"-",'Nomenklatur komplett'!AC1181)</f>
        <v>0</v>
      </c>
    </row>
    <row r="1182" spans="1:8" x14ac:dyDescent="0.2">
      <c r="A1182" s="161">
        <f>IF(ISBLANK('Nomenklatur komplett'!V1182),"-",'Nomenklatur komplett'!V1182)</f>
        <v>59100000</v>
      </c>
      <c r="B1182" s="188" t="str">
        <f>IF(ISBLANK('Nomenklatur komplett'!W1182),"-",'Nomenklatur komplett'!W1182)</f>
        <v>Getränketechnologe/-technologin, Meister-</v>
      </c>
      <c r="C1182" s="189">
        <f>IF(ISBLANK('Nomenklatur komplett'!X1182),"-",'Nomenklatur komplett'!X1182)</f>
        <v>18</v>
      </c>
      <c r="D1182" s="189">
        <f>IF(ISBLANK('Nomenklatur komplett'!Y1182),"-",'Nomenklatur komplett'!Y1182)</f>
        <v>65</v>
      </c>
      <c r="E1182" s="189">
        <f>IF(ISBLANK('Nomenklatur komplett'!Z1182),"-",'Nomenklatur komplett'!Z1182)</f>
        <v>1</v>
      </c>
      <c r="F1182" s="189">
        <f>IF(ISBLANK('Nomenklatur komplett'!AA1182),"-",'Nomenklatur komplett'!AA1182)</f>
        <v>5</v>
      </c>
      <c r="G1182" s="190">
        <f>IF(ISBLANK('Nomenklatur komplett'!AB1182),"-",'Nomenklatur komplett'!AB1182)</f>
        <v>90</v>
      </c>
      <c r="H1182" s="190">
        <f>IF(ISBLANK('Nomenklatur komplett'!AC1182),"-",'Nomenklatur komplett'!AC1182)</f>
        <v>0</v>
      </c>
    </row>
    <row r="1183" spans="1:8" x14ac:dyDescent="0.2">
      <c r="A1183" s="161">
        <f>IF(ISBLANK('Nomenklatur komplett'!V1183),"-",'Nomenklatur komplett'!V1183)</f>
        <v>76000000</v>
      </c>
      <c r="B1183" s="188" t="str">
        <f>IF(ISBLANK('Nomenklatur komplett'!W1183),"-",'Nomenklatur komplett'!W1183)</f>
        <v>Gewerkschaftssekretär/in EF</v>
      </c>
      <c r="C1183" s="189">
        <f>IF(ISBLANK('Nomenklatur komplett'!X1183),"-",'Nomenklatur komplett'!X1183)</f>
        <v>18</v>
      </c>
      <c r="D1183" s="189">
        <f>IF(ISBLANK('Nomenklatur komplett'!Y1183),"-",'Nomenklatur komplett'!Y1183)</f>
        <v>65</v>
      </c>
      <c r="E1183" s="189">
        <f>IF(ISBLANK('Nomenklatur komplett'!Z1183),"-",'Nomenklatur komplett'!Z1183)</f>
        <v>1</v>
      </c>
      <c r="F1183" s="189">
        <f>IF(ISBLANK('Nomenklatur komplett'!AA1183),"-",'Nomenklatur komplett'!AA1183)</f>
        <v>5</v>
      </c>
      <c r="G1183" s="190">
        <f>IF(ISBLANK('Nomenklatur komplett'!AB1183),"-",'Nomenklatur komplett'!AB1183)</f>
        <v>90</v>
      </c>
      <c r="H1183" s="190">
        <f>IF(ISBLANK('Nomenklatur komplett'!AC1183),"-",'Nomenklatur komplett'!AC1183)</f>
        <v>0</v>
      </c>
    </row>
    <row r="1184" spans="1:8" x14ac:dyDescent="0.2">
      <c r="A1184" s="161">
        <f>IF(ISBLANK('Nomenklatur komplett'!V1184),"-",'Nomenklatur komplett'!V1184)</f>
        <v>70100000</v>
      </c>
      <c r="B1184" s="188" t="str">
        <f>IF(ISBLANK('Nomenklatur komplett'!W1184),"-",'Nomenklatur komplett'!W1184)</f>
        <v>Gipsermeister/in, dipl. (alt. Verordnung)</v>
      </c>
      <c r="C1184" s="189">
        <f>IF(ISBLANK('Nomenklatur komplett'!X1184),"-",'Nomenklatur komplett'!X1184)</f>
        <v>18</v>
      </c>
      <c r="D1184" s="189">
        <f>IF(ISBLANK('Nomenklatur komplett'!Y1184),"-",'Nomenklatur komplett'!Y1184)</f>
        <v>65</v>
      </c>
      <c r="E1184" s="189">
        <f>IF(ISBLANK('Nomenklatur komplett'!Z1184),"-",'Nomenklatur komplett'!Z1184)</f>
        <v>1</v>
      </c>
      <c r="F1184" s="189">
        <f>IF(ISBLANK('Nomenklatur komplett'!AA1184),"-",'Nomenklatur komplett'!AA1184)</f>
        <v>5</v>
      </c>
      <c r="G1184" s="190">
        <f>IF(ISBLANK('Nomenklatur komplett'!AB1184),"-",'Nomenklatur komplett'!AB1184)</f>
        <v>90</v>
      </c>
      <c r="H1184" s="190">
        <f>IF(ISBLANK('Nomenklatur komplett'!AC1184),"-",'Nomenklatur komplett'!AC1184)</f>
        <v>0</v>
      </c>
    </row>
    <row r="1185" spans="1:8" x14ac:dyDescent="0.2">
      <c r="A1185" s="161">
        <f>IF(ISBLANK('Nomenklatur komplett'!V1185),"-",'Nomenklatur komplett'!V1185)</f>
        <v>65300000</v>
      </c>
      <c r="B1185" s="188" t="str">
        <f>IF(ISBLANK('Nomenklatur komplett'!W1185),"-",'Nomenklatur komplett'!W1185)</f>
        <v>Glasbauexperte/-expertin, dipl.</v>
      </c>
      <c r="C1185" s="189">
        <f>IF(ISBLANK('Nomenklatur komplett'!X1185),"-",'Nomenklatur komplett'!X1185)</f>
        <v>18</v>
      </c>
      <c r="D1185" s="189">
        <f>IF(ISBLANK('Nomenklatur komplett'!Y1185),"-",'Nomenklatur komplett'!Y1185)</f>
        <v>65</v>
      </c>
      <c r="E1185" s="189">
        <f>IF(ISBLANK('Nomenklatur komplett'!Z1185),"-",'Nomenklatur komplett'!Z1185)</f>
        <v>1</v>
      </c>
      <c r="F1185" s="189">
        <f>IF(ISBLANK('Nomenklatur komplett'!AA1185),"-",'Nomenklatur komplett'!AA1185)</f>
        <v>5</v>
      </c>
      <c r="G1185" s="190">
        <f>IF(ISBLANK('Nomenklatur komplett'!AB1185),"-",'Nomenklatur komplett'!AB1185)</f>
        <v>90</v>
      </c>
      <c r="H1185" s="190">
        <f>IF(ISBLANK('Nomenklatur komplett'!AC1185),"-",'Nomenklatur komplett'!AC1185)</f>
        <v>0</v>
      </c>
    </row>
    <row r="1186" spans="1:8" x14ac:dyDescent="0.2">
      <c r="A1186" s="161">
        <f>IF(ISBLANK('Nomenklatur komplett'!V1186),"-",'Nomenklatur komplett'!V1186)</f>
        <v>65250000</v>
      </c>
      <c r="B1186" s="188" t="str">
        <f>IF(ISBLANK('Nomenklatur komplett'!W1186),"-",'Nomenklatur komplett'!W1186)</f>
        <v>Glaser/in-Vorarbeiter/in EF</v>
      </c>
      <c r="C1186" s="189">
        <f>IF(ISBLANK('Nomenklatur komplett'!X1186),"-",'Nomenklatur komplett'!X1186)</f>
        <v>18</v>
      </c>
      <c r="D1186" s="189">
        <f>IF(ISBLANK('Nomenklatur komplett'!Y1186),"-",'Nomenklatur komplett'!Y1186)</f>
        <v>65</v>
      </c>
      <c r="E1186" s="189">
        <f>IF(ISBLANK('Nomenklatur komplett'!Z1186),"-",'Nomenklatur komplett'!Z1186)</f>
        <v>1</v>
      </c>
      <c r="F1186" s="189">
        <f>IF(ISBLANK('Nomenklatur komplett'!AA1186),"-",'Nomenklatur komplett'!AA1186)</f>
        <v>5</v>
      </c>
      <c r="G1186" s="190">
        <f>IF(ISBLANK('Nomenklatur komplett'!AB1186),"-",'Nomenklatur komplett'!AB1186)</f>
        <v>90</v>
      </c>
      <c r="H1186" s="190">
        <f>IF(ISBLANK('Nomenklatur komplett'!AC1186),"-",'Nomenklatur komplett'!AC1186)</f>
        <v>0</v>
      </c>
    </row>
    <row r="1187" spans="1:8" x14ac:dyDescent="0.2">
      <c r="A1187" s="161">
        <f>IF(ISBLANK('Nomenklatur komplett'!V1187),"-",'Nomenklatur komplett'!V1187)</f>
        <v>69600000</v>
      </c>
      <c r="B1187" s="188" t="str">
        <f>IF(ISBLANK('Nomenklatur komplett'!W1187),"-",'Nomenklatur komplett'!W1187)</f>
        <v>Gleisbaupolier/in EF</v>
      </c>
      <c r="C1187" s="189">
        <f>IF(ISBLANK('Nomenklatur komplett'!X1187),"-",'Nomenklatur komplett'!X1187)</f>
        <v>18</v>
      </c>
      <c r="D1187" s="189">
        <f>IF(ISBLANK('Nomenklatur komplett'!Y1187),"-",'Nomenklatur komplett'!Y1187)</f>
        <v>65</v>
      </c>
      <c r="E1187" s="189">
        <f>IF(ISBLANK('Nomenklatur komplett'!Z1187),"-",'Nomenklatur komplett'!Z1187)</f>
        <v>1</v>
      </c>
      <c r="F1187" s="189">
        <f>IF(ISBLANK('Nomenklatur komplett'!AA1187),"-",'Nomenklatur komplett'!AA1187)</f>
        <v>5</v>
      </c>
      <c r="G1187" s="190">
        <f>IF(ISBLANK('Nomenklatur komplett'!AB1187),"-",'Nomenklatur komplett'!AB1187)</f>
        <v>90</v>
      </c>
      <c r="H1187" s="190">
        <f>IF(ISBLANK('Nomenklatur komplett'!AC1187),"-",'Nomenklatur komplett'!AC1187)</f>
        <v>0</v>
      </c>
    </row>
    <row r="1188" spans="1:8" x14ac:dyDescent="0.2">
      <c r="A1188" s="161">
        <f>IF(ISBLANK('Nomenklatur komplett'!V1188),"-",'Nomenklatur komplett'!V1188)</f>
        <v>68600000</v>
      </c>
      <c r="B1188" s="188" t="str">
        <f>IF(ISBLANK('Nomenklatur komplett'!W1188),"-",'Nomenklatur komplett'!W1188)</f>
        <v>Goldschmiedemeister/in</v>
      </c>
      <c r="C1188" s="189">
        <f>IF(ISBLANK('Nomenklatur komplett'!X1188),"-",'Nomenklatur komplett'!X1188)</f>
        <v>18</v>
      </c>
      <c r="D1188" s="189">
        <f>IF(ISBLANK('Nomenklatur komplett'!Y1188),"-",'Nomenklatur komplett'!Y1188)</f>
        <v>65</v>
      </c>
      <c r="E1188" s="189">
        <f>IF(ISBLANK('Nomenklatur komplett'!Z1188),"-",'Nomenklatur komplett'!Z1188)</f>
        <v>1</v>
      </c>
      <c r="F1188" s="189">
        <f>IF(ISBLANK('Nomenklatur komplett'!AA1188),"-",'Nomenklatur komplett'!AA1188)</f>
        <v>5</v>
      </c>
      <c r="G1188" s="190">
        <f>IF(ISBLANK('Nomenklatur komplett'!AB1188),"-",'Nomenklatur komplett'!AB1188)</f>
        <v>90</v>
      </c>
      <c r="H1188" s="190">
        <f>IF(ISBLANK('Nomenklatur komplett'!AC1188),"-",'Nomenklatur komplett'!AC1188)</f>
        <v>0</v>
      </c>
    </row>
    <row r="1189" spans="1:8" x14ac:dyDescent="0.2">
      <c r="A1189" s="161">
        <f>IF(ISBLANK('Nomenklatur komplett'!V1189),"-",'Nomenklatur komplett'!V1189)</f>
        <v>84630000</v>
      </c>
      <c r="B1189" s="188" t="str">
        <f>IF(ISBLANK('Nomenklatur komplett'!W1189),"-",'Nomenklatur komplett'!W1189)</f>
        <v>Golflehrer/in EF</v>
      </c>
      <c r="C1189" s="189">
        <f>IF(ISBLANK('Nomenklatur komplett'!X1189),"-",'Nomenklatur komplett'!X1189)</f>
        <v>18</v>
      </c>
      <c r="D1189" s="189">
        <f>IF(ISBLANK('Nomenklatur komplett'!Y1189),"-",'Nomenklatur komplett'!Y1189)</f>
        <v>65</v>
      </c>
      <c r="E1189" s="189">
        <f>IF(ISBLANK('Nomenklatur komplett'!Z1189),"-",'Nomenklatur komplett'!Z1189)</f>
        <v>1</v>
      </c>
      <c r="F1189" s="189">
        <f>IF(ISBLANK('Nomenklatur komplett'!AA1189),"-",'Nomenklatur komplett'!AA1189)</f>
        <v>5</v>
      </c>
      <c r="G1189" s="190">
        <f>IF(ISBLANK('Nomenklatur komplett'!AB1189),"-",'Nomenklatur komplett'!AB1189)</f>
        <v>90</v>
      </c>
      <c r="H1189" s="190">
        <f>IF(ISBLANK('Nomenklatur komplett'!AC1189),"-",'Nomenklatur komplett'!AC1189)</f>
        <v>0</v>
      </c>
    </row>
    <row r="1190" spans="1:8" x14ac:dyDescent="0.2">
      <c r="A1190" s="161">
        <f>IF(ISBLANK('Nomenklatur komplett'!V1190),"-",'Nomenklatur komplett'!V1190)</f>
        <v>63210000</v>
      </c>
      <c r="B1190" s="188" t="str">
        <f>IF(ISBLANK('Nomenklatur komplett'!W1190),"-",'Nomenklatur komplett'!W1190)</f>
        <v>Grafik-Designer/in, dipl.</v>
      </c>
      <c r="C1190" s="189">
        <f>IF(ISBLANK('Nomenklatur komplett'!X1190),"-",'Nomenklatur komplett'!X1190)</f>
        <v>18</v>
      </c>
      <c r="D1190" s="189">
        <f>IF(ISBLANK('Nomenklatur komplett'!Y1190),"-",'Nomenklatur komplett'!Y1190)</f>
        <v>65</v>
      </c>
      <c r="E1190" s="189">
        <f>IF(ISBLANK('Nomenklatur komplett'!Z1190),"-",'Nomenklatur komplett'!Z1190)</f>
        <v>1</v>
      </c>
      <c r="F1190" s="189">
        <f>IF(ISBLANK('Nomenklatur komplett'!AA1190),"-",'Nomenklatur komplett'!AA1190)</f>
        <v>5</v>
      </c>
      <c r="G1190" s="190">
        <f>IF(ISBLANK('Nomenklatur komplett'!AB1190),"-",'Nomenklatur komplett'!AB1190)</f>
        <v>90</v>
      </c>
      <c r="H1190" s="190">
        <f>IF(ISBLANK('Nomenklatur komplett'!AC1190),"-",'Nomenklatur komplett'!AC1190)</f>
        <v>0</v>
      </c>
    </row>
    <row r="1191" spans="1:8" x14ac:dyDescent="0.2">
      <c r="A1191" s="161">
        <f>IF(ISBLANK('Nomenklatur komplett'!V1191),"-",'Nomenklatur komplett'!V1191)</f>
        <v>85510000</v>
      </c>
      <c r="B1191" s="188" t="str">
        <f>IF(ISBLANK('Nomenklatur komplett'!W1191),"-",'Nomenklatur komplett'!W1191)</f>
        <v>Grafiker/in (Tertiär - nicht reglementiert)</v>
      </c>
      <c r="C1191" s="189">
        <f>IF(ISBLANK('Nomenklatur komplett'!X1191),"-",'Nomenklatur komplett'!X1191)</f>
        <v>18</v>
      </c>
      <c r="D1191" s="189">
        <f>IF(ISBLANK('Nomenklatur komplett'!Y1191),"-",'Nomenklatur komplett'!Y1191)</f>
        <v>65</v>
      </c>
      <c r="E1191" s="189">
        <f>IF(ISBLANK('Nomenklatur komplett'!Z1191),"-",'Nomenklatur komplett'!Z1191)</f>
        <v>1</v>
      </c>
      <c r="F1191" s="189">
        <f>IF(ISBLANK('Nomenklatur komplett'!AA1191),"-",'Nomenklatur komplett'!AA1191)</f>
        <v>5</v>
      </c>
      <c r="G1191" s="190">
        <f>IF(ISBLANK('Nomenklatur komplett'!AB1191),"-",'Nomenklatur komplett'!AB1191)</f>
        <v>90</v>
      </c>
      <c r="H1191" s="190">
        <f>IF(ISBLANK('Nomenklatur komplett'!AC1191),"-",'Nomenklatur komplett'!AC1191)</f>
        <v>0</v>
      </c>
    </row>
    <row r="1192" spans="1:8" x14ac:dyDescent="0.2">
      <c r="A1192" s="161">
        <f>IF(ISBLANK('Nomenklatur komplett'!V1192),"-",'Nomenklatur komplett'!V1192)</f>
        <v>82960000</v>
      </c>
      <c r="B1192" s="188" t="str">
        <f>IF(ISBLANK('Nomenklatur komplett'!W1192),"-",'Nomenklatur komplett'!W1192)</f>
        <v>Grenzwächter/in EF</v>
      </c>
      <c r="C1192" s="189">
        <f>IF(ISBLANK('Nomenklatur komplett'!X1192),"-",'Nomenklatur komplett'!X1192)</f>
        <v>18</v>
      </c>
      <c r="D1192" s="189">
        <f>IF(ISBLANK('Nomenklatur komplett'!Y1192),"-",'Nomenklatur komplett'!Y1192)</f>
        <v>65</v>
      </c>
      <c r="E1192" s="189">
        <f>IF(ISBLANK('Nomenklatur komplett'!Z1192),"-",'Nomenklatur komplett'!Z1192)</f>
        <v>1</v>
      </c>
      <c r="F1192" s="189">
        <f>IF(ISBLANK('Nomenklatur komplett'!AA1192),"-",'Nomenklatur komplett'!AA1192)</f>
        <v>5</v>
      </c>
      <c r="G1192" s="190">
        <f>IF(ISBLANK('Nomenklatur komplett'!AB1192),"-",'Nomenklatur komplett'!AB1192)</f>
        <v>90</v>
      </c>
      <c r="H1192" s="190">
        <f>IF(ISBLANK('Nomenklatur komplett'!AC1192),"-",'Nomenklatur komplett'!AC1192)</f>
        <v>0</v>
      </c>
    </row>
    <row r="1193" spans="1:8" x14ac:dyDescent="0.2">
      <c r="A1193" s="161">
        <f>IF(ISBLANK('Nomenklatur komplett'!V1193),"-",'Nomenklatur komplett'!V1193)</f>
        <v>82970000</v>
      </c>
      <c r="B1193" s="188" t="str">
        <f>IF(ISBLANK('Nomenklatur komplett'!W1193),"-",'Nomenklatur komplett'!W1193)</f>
        <v>Grenzwächter/in, dipl.</v>
      </c>
      <c r="C1193" s="189">
        <f>IF(ISBLANK('Nomenklatur komplett'!X1193),"-",'Nomenklatur komplett'!X1193)</f>
        <v>18</v>
      </c>
      <c r="D1193" s="189">
        <f>IF(ISBLANK('Nomenklatur komplett'!Y1193),"-",'Nomenklatur komplett'!Y1193)</f>
        <v>65</v>
      </c>
      <c r="E1193" s="189">
        <f>IF(ISBLANK('Nomenklatur komplett'!Z1193),"-",'Nomenklatur komplett'!Z1193)</f>
        <v>1</v>
      </c>
      <c r="F1193" s="189">
        <f>IF(ISBLANK('Nomenklatur komplett'!AA1193),"-",'Nomenklatur komplett'!AA1193)</f>
        <v>5</v>
      </c>
      <c r="G1193" s="190">
        <f>IF(ISBLANK('Nomenklatur komplett'!AB1193),"-",'Nomenklatur komplett'!AB1193)</f>
        <v>90</v>
      </c>
      <c r="H1193" s="190">
        <f>IF(ISBLANK('Nomenklatur komplett'!AC1193),"-",'Nomenklatur komplett'!AC1193)</f>
        <v>0</v>
      </c>
    </row>
    <row r="1194" spans="1:8" x14ac:dyDescent="0.2">
      <c r="A1194" s="161">
        <f>IF(ISBLANK('Nomenklatur komplett'!V1194),"-",'Nomenklatur komplett'!V1194)</f>
        <v>86410000</v>
      </c>
      <c r="B1194" s="188" t="str">
        <f>IF(ISBLANK('Nomenklatur komplett'!W1194),"-",'Nomenklatur komplett'!W1194)</f>
        <v>Grundausbildung für Sozialberufe (Tertiär - nicht reglementiert)</v>
      </c>
      <c r="C1194" s="189">
        <f>IF(ISBLANK('Nomenklatur komplett'!X1194),"-",'Nomenklatur komplett'!X1194)</f>
        <v>18</v>
      </c>
      <c r="D1194" s="189">
        <f>IF(ISBLANK('Nomenklatur komplett'!Y1194),"-",'Nomenklatur komplett'!Y1194)</f>
        <v>65</v>
      </c>
      <c r="E1194" s="189">
        <f>IF(ISBLANK('Nomenklatur komplett'!Z1194),"-",'Nomenklatur komplett'!Z1194)</f>
        <v>1</v>
      </c>
      <c r="F1194" s="189">
        <f>IF(ISBLANK('Nomenklatur komplett'!AA1194),"-",'Nomenklatur komplett'!AA1194)</f>
        <v>5</v>
      </c>
      <c r="G1194" s="190">
        <f>IF(ISBLANK('Nomenklatur komplett'!AB1194),"-",'Nomenklatur komplett'!AB1194)</f>
        <v>90</v>
      </c>
      <c r="H1194" s="190">
        <f>IF(ISBLANK('Nomenklatur komplett'!AC1194),"-",'Nomenklatur komplett'!AC1194)</f>
        <v>0</v>
      </c>
    </row>
    <row r="1195" spans="1:8" x14ac:dyDescent="0.2">
      <c r="A1195" s="161">
        <f>IF(ISBLANK('Nomenklatur komplett'!V1195),"-",'Nomenklatur komplett'!V1195)</f>
        <v>69200000</v>
      </c>
      <c r="B1195" s="188" t="str">
        <f>IF(ISBLANK('Nomenklatur komplett'!W1195),"-",'Nomenklatur komplett'!W1195)</f>
        <v>Grundbaupolier/in EF</v>
      </c>
      <c r="C1195" s="189">
        <f>IF(ISBLANK('Nomenklatur komplett'!X1195),"-",'Nomenklatur komplett'!X1195)</f>
        <v>18</v>
      </c>
      <c r="D1195" s="189">
        <f>IF(ISBLANK('Nomenklatur komplett'!Y1195),"-",'Nomenklatur komplett'!Y1195)</f>
        <v>65</v>
      </c>
      <c r="E1195" s="189">
        <f>IF(ISBLANK('Nomenklatur komplett'!Z1195),"-",'Nomenklatur komplett'!Z1195)</f>
        <v>1</v>
      </c>
      <c r="F1195" s="189">
        <f>IF(ISBLANK('Nomenklatur komplett'!AA1195),"-",'Nomenklatur komplett'!AA1195)</f>
        <v>5</v>
      </c>
      <c r="G1195" s="190">
        <f>IF(ISBLANK('Nomenklatur komplett'!AB1195),"-",'Nomenklatur komplett'!AB1195)</f>
        <v>90</v>
      </c>
      <c r="H1195" s="190">
        <f>IF(ISBLANK('Nomenklatur komplett'!AC1195),"-",'Nomenklatur komplett'!AC1195)</f>
        <v>0</v>
      </c>
    </row>
    <row r="1196" spans="1:8" x14ac:dyDescent="0.2">
      <c r="A1196" s="161">
        <f>IF(ISBLANK('Nomenklatur komplett'!V1196),"-",'Nomenklatur komplett'!V1196)</f>
        <v>86440000</v>
      </c>
      <c r="B1196" s="188" t="str">
        <f>IF(ISBLANK('Nomenklatur komplett'!W1196),"-",'Nomenklatur komplett'!W1196)</f>
        <v>Gymnastikstudioleiter/in EF</v>
      </c>
      <c r="C1196" s="189">
        <f>IF(ISBLANK('Nomenklatur komplett'!X1196),"-",'Nomenklatur komplett'!X1196)</f>
        <v>18</v>
      </c>
      <c r="D1196" s="189">
        <f>IF(ISBLANK('Nomenklatur komplett'!Y1196),"-",'Nomenklatur komplett'!Y1196)</f>
        <v>65</v>
      </c>
      <c r="E1196" s="189">
        <f>IF(ISBLANK('Nomenklatur komplett'!Z1196),"-",'Nomenklatur komplett'!Z1196)</f>
        <v>1</v>
      </c>
      <c r="F1196" s="189">
        <f>IF(ISBLANK('Nomenklatur komplett'!AA1196),"-",'Nomenklatur komplett'!AA1196)</f>
        <v>5</v>
      </c>
      <c r="G1196" s="190">
        <f>IF(ISBLANK('Nomenklatur komplett'!AB1196),"-",'Nomenklatur komplett'!AB1196)</f>
        <v>90</v>
      </c>
      <c r="H1196" s="190">
        <f>IF(ISBLANK('Nomenklatur komplett'!AC1196),"-",'Nomenklatur komplett'!AC1196)</f>
        <v>0</v>
      </c>
    </row>
    <row r="1197" spans="1:8" x14ac:dyDescent="0.2">
      <c r="A1197" s="161">
        <f>IF(ISBLANK('Nomenklatur komplett'!V1197),"-",'Nomenklatur komplett'!V1197)</f>
        <v>57260002</v>
      </c>
      <c r="B1197" s="188" t="str">
        <f>IF(ISBLANK('Nomenklatur komplett'!W1197),"-",'Nomenklatur komplett'!W1197)</f>
        <v>Gärtner/in EF - Garten- und Landschaftsbau</v>
      </c>
      <c r="C1197" s="189">
        <f>IF(ISBLANK('Nomenklatur komplett'!X1197),"-",'Nomenklatur komplett'!X1197)</f>
        <v>18</v>
      </c>
      <c r="D1197" s="189">
        <f>IF(ISBLANK('Nomenklatur komplett'!Y1197),"-",'Nomenklatur komplett'!Y1197)</f>
        <v>65</v>
      </c>
      <c r="E1197" s="189">
        <f>IF(ISBLANK('Nomenklatur komplett'!Z1197),"-",'Nomenklatur komplett'!Z1197)</f>
        <v>1</v>
      </c>
      <c r="F1197" s="189">
        <f>IF(ISBLANK('Nomenklatur komplett'!AA1197),"-",'Nomenklatur komplett'!AA1197)</f>
        <v>5</v>
      </c>
      <c r="G1197" s="190">
        <f>IF(ISBLANK('Nomenklatur komplett'!AB1197),"-",'Nomenklatur komplett'!AB1197)</f>
        <v>90</v>
      </c>
      <c r="H1197" s="190">
        <f>IF(ISBLANK('Nomenklatur komplett'!AC1197),"-",'Nomenklatur komplett'!AC1197)</f>
        <v>0</v>
      </c>
    </row>
    <row r="1198" spans="1:8" x14ac:dyDescent="0.2">
      <c r="A1198" s="161">
        <f>IF(ISBLANK('Nomenklatur komplett'!V1198),"-",'Nomenklatur komplett'!V1198)</f>
        <v>57260000</v>
      </c>
      <c r="B1198" s="188" t="str">
        <f>IF(ISBLANK('Nomenklatur komplett'!W1198),"-",'Nomenklatur komplett'!W1198)</f>
        <v>Gärtner/in EF - Ohne nähere Angaben</v>
      </c>
      <c r="C1198" s="189">
        <f>IF(ISBLANK('Nomenklatur komplett'!X1198),"-",'Nomenklatur komplett'!X1198)</f>
        <v>18</v>
      </c>
      <c r="D1198" s="189">
        <f>IF(ISBLANK('Nomenklatur komplett'!Y1198),"-",'Nomenklatur komplett'!Y1198)</f>
        <v>65</v>
      </c>
      <c r="E1198" s="189">
        <f>IF(ISBLANK('Nomenklatur komplett'!Z1198),"-",'Nomenklatur komplett'!Z1198)</f>
        <v>1</v>
      </c>
      <c r="F1198" s="189">
        <f>IF(ISBLANK('Nomenklatur komplett'!AA1198),"-",'Nomenklatur komplett'!AA1198)</f>
        <v>5</v>
      </c>
      <c r="G1198" s="190">
        <f>IF(ISBLANK('Nomenklatur komplett'!AB1198),"-",'Nomenklatur komplett'!AB1198)</f>
        <v>90</v>
      </c>
      <c r="H1198" s="190">
        <f>IF(ISBLANK('Nomenklatur komplett'!AC1198),"-",'Nomenklatur komplett'!AC1198)</f>
        <v>0</v>
      </c>
    </row>
    <row r="1199" spans="1:8" x14ac:dyDescent="0.2">
      <c r="A1199" s="161">
        <f>IF(ISBLANK('Nomenklatur komplett'!V1199),"-",'Nomenklatur komplett'!V1199)</f>
        <v>57260001</v>
      </c>
      <c r="B1199" s="188" t="str">
        <f>IF(ISBLANK('Nomenklatur komplett'!W1199),"-",'Nomenklatur komplett'!W1199)</f>
        <v>Gärtner/in EF - Produktion</v>
      </c>
      <c r="C1199" s="189">
        <f>IF(ISBLANK('Nomenklatur komplett'!X1199),"-",'Nomenklatur komplett'!X1199)</f>
        <v>18</v>
      </c>
      <c r="D1199" s="189">
        <f>IF(ISBLANK('Nomenklatur komplett'!Y1199),"-",'Nomenklatur komplett'!Y1199)</f>
        <v>65</v>
      </c>
      <c r="E1199" s="189">
        <f>IF(ISBLANK('Nomenklatur komplett'!Z1199),"-",'Nomenklatur komplett'!Z1199)</f>
        <v>1</v>
      </c>
      <c r="F1199" s="189">
        <f>IF(ISBLANK('Nomenklatur komplett'!AA1199),"-",'Nomenklatur komplett'!AA1199)</f>
        <v>5</v>
      </c>
      <c r="G1199" s="190">
        <f>IF(ISBLANK('Nomenklatur komplett'!AB1199),"-",'Nomenklatur komplett'!AB1199)</f>
        <v>90</v>
      </c>
      <c r="H1199" s="190">
        <f>IF(ISBLANK('Nomenklatur komplett'!AC1199),"-",'Nomenklatur komplett'!AC1199)</f>
        <v>0</v>
      </c>
    </row>
    <row r="1200" spans="1:8" x14ac:dyDescent="0.2">
      <c r="A1200" s="161">
        <f>IF(ISBLANK('Nomenklatur komplett'!V1200),"-",'Nomenklatur komplett'!V1200)</f>
        <v>57150001</v>
      </c>
      <c r="B1200" s="188" t="str">
        <f>IF(ISBLANK('Nomenklatur komplett'!W1200),"-",'Nomenklatur komplett'!W1200)</f>
        <v>Gärtnermeister/in - Gärtner Bauführer</v>
      </c>
      <c r="C1200" s="189">
        <f>IF(ISBLANK('Nomenklatur komplett'!X1200),"-",'Nomenklatur komplett'!X1200)</f>
        <v>18</v>
      </c>
      <c r="D1200" s="189">
        <f>IF(ISBLANK('Nomenklatur komplett'!Y1200),"-",'Nomenklatur komplett'!Y1200)</f>
        <v>65</v>
      </c>
      <c r="E1200" s="189">
        <f>IF(ISBLANK('Nomenklatur komplett'!Z1200),"-",'Nomenklatur komplett'!Z1200)</f>
        <v>1</v>
      </c>
      <c r="F1200" s="189">
        <f>IF(ISBLANK('Nomenklatur komplett'!AA1200),"-",'Nomenklatur komplett'!AA1200)</f>
        <v>5</v>
      </c>
      <c r="G1200" s="190">
        <f>IF(ISBLANK('Nomenklatur komplett'!AB1200),"-",'Nomenklatur komplett'!AB1200)</f>
        <v>90</v>
      </c>
      <c r="H1200" s="190">
        <f>IF(ISBLANK('Nomenklatur komplett'!AC1200),"-",'Nomenklatur komplett'!AC1200)</f>
        <v>0</v>
      </c>
    </row>
    <row r="1201" spans="1:8" x14ac:dyDescent="0.2">
      <c r="A1201" s="161">
        <f>IF(ISBLANK('Nomenklatur komplett'!V1201),"-",'Nomenklatur komplett'!V1201)</f>
        <v>57150002</v>
      </c>
      <c r="B1201" s="188" t="str">
        <f>IF(ISBLANK('Nomenklatur komplett'!W1201),"-",'Nomenklatur komplett'!W1201)</f>
        <v>Gärtnermeister/in - Gärtner Produktionsleiter</v>
      </c>
      <c r="C1201" s="189">
        <f>IF(ISBLANK('Nomenklatur komplett'!X1201),"-",'Nomenklatur komplett'!X1201)</f>
        <v>18</v>
      </c>
      <c r="D1201" s="189">
        <f>IF(ISBLANK('Nomenklatur komplett'!Y1201),"-",'Nomenklatur komplett'!Y1201)</f>
        <v>65</v>
      </c>
      <c r="E1201" s="189">
        <f>IF(ISBLANK('Nomenklatur komplett'!Z1201),"-",'Nomenklatur komplett'!Z1201)</f>
        <v>1</v>
      </c>
      <c r="F1201" s="189">
        <f>IF(ISBLANK('Nomenklatur komplett'!AA1201),"-",'Nomenklatur komplett'!AA1201)</f>
        <v>5</v>
      </c>
      <c r="G1201" s="190">
        <f>IF(ISBLANK('Nomenklatur komplett'!AB1201),"-",'Nomenklatur komplett'!AB1201)</f>
        <v>90</v>
      </c>
      <c r="H1201" s="190">
        <f>IF(ISBLANK('Nomenklatur komplett'!AC1201),"-",'Nomenklatur komplett'!AC1201)</f>
        <v>0</v>
      </c>
    </row>
    <row r="1202" spans="1:8" x14ac:dyDescent="0.2">
      <c r="A1202" s="161">
        <f>IF(ISBLANK('Nomenklatur komplett'!V1202),"-",'Nomenklatur komplett'!V1202)</f>
        <v>57150000</v>
      </c>
      <c r="B1202" s="188" t="str">
        <f>IF(ISBLANK('Nomenklatur komplett'!W1202),"-",'Nomenklatur komplett'!W1202)</f>
        <v>Gärtnermeister/in - Ohne nähere Angaben</v>
      </c>
      <c r="C1202" s="189">
        <f>IF(ISBLANK('Nomenklatur komplett'!X1202),"-",'Nomenklatur komplett'!X1202)</f>
        <v>18</v>
      </c>
      <c r="D1202" s="189">
        <f>IF(ISBLANK('Nomenklatur komplett'!Y1202),"-",'Nomenklatur komplett'!Y1202)</f>
        <v>65</v>
      </c>
      <c r="E1202" s="189">
        <f>IF(ISBLANK('Nomenklatur komplett'!Z1202),"-",'Nomenklatur komplett'!Z1202)</f>
        <v>1</v>
      </c>
      <c r="F1202" s="189">
        <f>IF(ISBLANK('Nomenklatur komplett'!AA1202),"-",'Nomenklatur komplett'!AA1202)</f>
        <v>5</v>
      </c>
      <c r="G1202" s="190">
        <f>IF(ISBLANK('Nomenklatur komplett'!AB1202),"-",'Nomenklatur komplett'!AB1202)</f>
        <v>90</v>
      </c>
      <c r="H1202" s="190">
        <f>IF(ISBLANK('Nomenklatur komplett'!AC1202),"-",'Nomenklatur komplett'!AC1202)</f>
        <v>0</v>
      </c>
    </row>
    <row r="1203" spans="1:8" x14ac:dyDescent="0.2">
      <c r="A1203" s="161">
        <f>IF(ISBLANK('Nomenklatur komplett'!V1203),"-",'Nomenklatur komplett'!V1203)</f>
        <v>74080000</v>
      </c>
      <c r="B1203" s="188" t="str">
        <f>IF(ISBLANK('Nomenklatur komplett'!W1203),"-",'Nomenklatur komplett'!W1203)</f>
        <v>Gästebetreuer/in im Tourismus EF</v>
      </c>
      <c r="C1203" s="189">
        <f>IF(ISBLANK('Nomenklatur komplett'!X1203),"-",'Nomenklatur komplett'!X1203)</f>
        <v>18</v>
      </c>
      <c r="D1203" s="189">
        <f>IF(ISBLANK('Nomenklatur komplett'!Y1203),"-",'Nomenklatur komplett'!Y1203)</f>
        <v>65</v>
      </c>
      <c r="E1203" s="189">
        <f>IF(ISBLANK('Nomenklatur komplett'!Z1203),"-",'Nomenklatur komplett'!Z1203)</f>
        <v>1</v>
      </c>
      <c r="F1203" s="189">
        <f>IF(ISBLANK('Nomenklatur komplett'!AA1203),"-",'Nomenklatur komplett'!AA1203)</f>
        <v>5</v>
      </c>
      <c r="G1203" s="190">
        <f>IF(ISBLANK('Nomenklatur komplett'!AB1203),"-",'Nomenklatur komplett'!AB1203)</f>
        <v>90</v>
      </c>
      <c r="H1203" s="190">
        <f>IF(ISBLANK('Nomenklatur komplett'!AC1203),"-",'Nomenklatur komplett'!AC1203)</f>
        <v>0</v>
      </c>
    </row>
    <row r="1204" spans="1:8" x14ac:dyDescent="0.2">
      <c r="A1204" s="161">
        <f>IF(ISBLANK('Nomenklatur komplett'!V1204),"-",'Nomenklatur komplett'!V1204)</f>
        <v>73580001</v>
      </c>
      <c r="B1204" s="188" t="str">
        <f>IF(ISBLANK('Nomenklatur komplett'!W1204),"-",'Nomenklatur komplett'!W1204)</f>
        <v>HR-Fachmann/-frau EF - Betriebliches Human Resource Management</v>
      </c>
      <c r="C1204" s="189">
        <f>IF(ISBLANK('Nomenklatur komplett'!X1204),"-",'Nomenklatur komplett'!X1204)</f>
        <v>18</v>
      </c>
      <c r="D1204" s="189">
        <f>IF(ISBLANK('Nomenklatur komplett'!Y1204),"-",'Nomenklatur komplett'!Y1204)</f>
        <v>65</v>
      </c>
      <c r="E1204" s="189">
        <f>IF(ISBLANK('Nomenklatur komplett'!Z1204),"-",'Nomenklatur komplett'!Z1204)</f>
        <v>1</v>
      </c>
      <c r="F1204" s="189">
        <f>IF(ISBLANK('Nomenklatur komplett'!AA1204),"-",'Nomenklatur komplett'!AA1204)</f>
        <v>5</v>
      </c>
      <c r="G1204" s="190">
        <f>IF(ISBLANK('Nomenklatur komplett'!AB1204),"-",'Nomenklatur komplett'!AB1204)</f>
        <v>90</v>
      </c>
      <c r="H1204" s="190">
        <f>IF(ISBLANK('Nomenklatur komplett'!AC1204),"-",'Nomenklatur komplett'!AC1204)</f>
        <v>0</v>
      </c>
    </row>
    <row r="1205" spans="1:8" x14ac:dyDescent="0.2">
      <c r="A1205" s="161">
        <f>IF(ISBLANK('Nomenklatur komplett'!V1205),"-",'Nomenklatur komplett'!V1205)</f>
        <v>73570002</v>
      </c>
      <c r="B1205" s="188" t="str">
        <f>IF(ISBLANK('Nomenklatur komplett'!W1205),"-",'Nomenklatur komplett'!W1205)</f>
        <v>HR-Fachmann/-frau EF - Fachrichtung HR-Beratung</v>
      </c>
      <c r="C1205" s="189">
        <f>IF(ISBLANK('Nomenklatur komplett'!X1205),"-",'Nomenklatur komplett'!X1205)</f>
        <v>18</v>
      </c>
      <c r="D1205" s="189">
        <f>IF(ISBLANK('Nomenklatur komplett'!Y1205),"-",'Nomenklatur komplett'!Y1205)</f>
        <v>65</v>
      </c>
      <c r="E1205" s="189">
        <f>IF(ISBLANK('Nomenklatur komplett'!Z1205),"-",'Nomenklatur komplett'!Z1205)</f>
        <v>1</v>
      </c>
      <c r="F1205" s="189">
        <f>IF(ISBLANK('Nomenklatur komplett'!AA1205),"-",'Nomenklatur komplett'!AA1205)</f>
        <v>5</v>
      </c>
      <c r="G1205" s="190">
        <f>IF(ISBLANK('Nomenklatur komplett'!AB1205),"-",'Nomenklatur komplett'!AB1205)</f>
        <v>90</v>
      </c>
      <c r="H1205" s="190">
        <f>IF(ISBLANK('Nomenklatur komplett'!AC1205),"-",'Nomenklatur komplett'!AC1205)</f>
        <v>0</v>
      </c>
    </row>
    <row r="1206" spans="1:8" x14ac:dyDescent="0.2">
      <c r="A1206" s="161">
        <f>IF(ISBLANK('Nomenklatur komplett'!V1206),"-",'Nomenklatur komplett'!V1206)</f>
        <v>73570001</v>
      </c>
      <c r="B1206" s="188" t="str">
        <f>IF(ISBLANK('Nomenklatur komplett'!W1206),"-",'Nomenklatur komplett'!W1206)</f>
        <v>HR-Fachmann/-frau EF - Fachrichtung HR-Management</v>
      </c>
      <c r="C1206" s="189">
        <f>IF(ISBLANK('Nomenklatur komplett'!X1206),"-",'Nomenklatur komplett'!X1206)</f>
        <v>18</v>
      </c>
      <c r="D1206" s="189">
        <f>IF(ISBLANK('Nomenklatur komplett'!Y1206),"-",'Nomenklatur komplett'!Y1206)</f>
        <v>65</v>
      </c>
      <c r="E1206" s="189">
        <f>IF(ISBLANK('Nomenklatur komplett'!Z1206),"-",'Nomenklatur komplett'!Z1206)</f>
        <v>1</v>
      </c>
      <c r="F1206" s="189">
        <f>IF(ISBLANK('Nomenklatur komplett'!AA1206),"-",'Nomenklatur komplett'!AA1206)</f>
        <v>5</v>
      </c>
      <c r="G1206" s="190">
        <f>IF(ISBLANK('Nomenklatur komplett'!AB1206),"-",'Nomenklatur komplett'!AB1206)</f>
        <v>90</v>
      </c>
      <c r="H1206" s="190">
        <f>IF(ISBLANK('Nomenklatur komplett'!AC1206),"-",'Nomenklatur komplett'!AC1206)</f>
        <v>0</v>
      </c>
    </row>
    <row r="1207" spans="1:8" x14ac:dyDescent="0.2">
      <c r="A1207" s="161">
        <f>IF(ISBLANK('Nomenklatur komplett'!V1207),"-",'Nomenklatur komplett'!V1207)</f>
        <v>73570000</v>
      </c>
      <c r="B1207" s="188" t="str">
        <f>IF(ISBLANK('Nomenklatur komplett'!W1207),"-",'Nomenklatur komplett'!W1207)</f>
        <v>HR-Fachmann/-frau EF - Ohne nähere Angaben</v>
      </c>
      <c r="C1207" s="189">
        <f>IF(ISBLANK('Nomenklatur komplett'!X1207),"-",'Nomenklatur komplett'!X1207)</f>
        <v>18</v>
      </c>
      <c r="D1207" s="189">
        <f>IF(ISBLANK('Nomenklatur komplett'!Y1207),"-",'Nomenklatur komplett'!Y1207)</f>
        <v>65</v>
      </c>
      <c r="E1207" s="189">
        <f>IF(ISBLANK('Nomenklatur komplett'!Z1207),"-",'Nomenklatur komplett'!Z1207)</f>
        <v>1</v>
      </c>
      <c r="F1207" s="189">
        <f>IF(ISBLANK('Nomenklatur komplett'!AA1207),"-",'Nomenklatur komplett'!AA1207)</f>
        <v>5</v>
      </c>
      <c r="G1207" s="190">
        <f>IF(ISBLANK('Nomenklatur komplett'!AB1207),"-",'Nomenklatur komplett'!AB1207)</f>
        <v>90</v>
      </c>
      <c r="H1207" s="190">
        <f>IF(ISBLANK('Nomenklatur komplett'!AC1207),"-",'Nomenklatur komplett'!AC1207)</f>
        <v>0</v>
      </c>
    </row>
    <row r="1208" spans="1:8" x14ac:dyDescent="0.2">
      <c r="A1208" s="161">
        <f>IF(ISBLANK('Nomenklatur komplett'!V1208),"-",'Nomenklatur komplett'!V1208)</f>
        <v>73580003</v>
      </c>
      <c r="B1208" s="188" t="str">
        <f>IF(ISBLANK('Nomenklatur komplett'!W1208),"-",'Nomenklatur komplett'!W1208)</f>
        <v>HR-Fachmann/-frau EF - Private Personalvermittlung und -verleih</v>
      </c>
      <c r="C1208" s="189">
        <f>IF(ISBLANK('Nomenklatur komplett'!X1208),"-",'Nomenklatur komplett'!X1208)</f>
        <v>18</v>
      </c>
      <c r="D1208" s="189">
        <f>IF(ISBLANK('Nomenklatur komplett'!Y1208),"-",'Nomenklatur komplett'!Y1208)</f>
        <v>65</v>
      </c>
      <c r="E1208" s="189">
        <f>IF(ISBLANK('Nomenklatur komplett'!Z1208),"-",'Nomenklatur komplett'!Z1208)</f>
        <v>1</v>
      </c>
      <c r="F1208" s="189">
        <f>IF(ISBLANK('Nomenklatur komplett'!AA1208),"-",'Nomenklatur komplett'!AA1208)</f>
        <v>5</v>
      </c>
      <c r="G1208" s="190">
        <f>IF(ISBLANK('Nomenklatur komplett'!AB1208),"-",'Nomenklatur komplett'!AB1208)</f>
        <v>90</v>
      </c>
      <c r="H1208" s="190">
        <f>IF(ISBLANK('Nomenklatur komplett'!AC1208),"-",'Nomenklatur komplett'!AC1208)</f>
        <v>0</v>
      </c>
    </row>
    <row r="1209" spans="1:8" x14ac:dyDescent="0.2">
      <c r="A1209" s="161">
        <f>IF(ISBLANK('Nomenklatur komplett'!V1209),"-",'Nomenklatur komplett'!V1209)</f>
        <v>73580002</v>
      </c>
      <c r="B1209" s="188" t="str">
        <f>IF(ISBLANK('Nomenklatur komplett'!W1209),"-",'Nomenklatur komplett'!W1209)</f>
        <v>HR-Fachmann/-frau EF - Öffentliche Personalvermittlung und -beratung</v>
      </c>
      <c r="C1209" s="189">
        <f>IF(ISBLANK('Nomenklatur komplett'!X1209),"-",'Nomenklatur komplett'!X1209)</f>
        <v>18</v>
      </c>
      <c r="D1209" s="189">
        <f>IF(ISBLANK('Nomenklatur komplett'!Y1209),"-",'Nomenklatur komplett'!Y1209)</f>
        <v>65</v>
      </c>
      <c r="E1209" s="189">
        <f>IF(ISBLANK('Nomenklatur komplett'!Z1209),"-",'Nomenklatur komplett'!Z1209)</f>
        <v>1</v>
      </c>
      <c r="F1209" s="189">
        <f>IF(ISBLANK('Nomenklatur komplett'!AA1209),"-",'Nomenklatur komplett'!AA1209)</f>
        <v>5</v>
      </c>
      <c r="G1209" s="190">
        <f>IF(ISBLANK('Nomenklatur komplett'!AB1209),"-",'Nomenklatur komplett'!AB1209)</f>
        <v>90</v>
      </c>
      <c r="H1209" s="190">
        <f>IF(ISBLANK('Nomenklatur komplett'!AC1209),"-",'Nomenklatur komplett'!AC1209)</f>
        <v>0</v>
      </c>
    </row>
    <row r="1210" spans="1:8" x14ac:dyDescent="0.2">
      <c r="A1210" s="161">
        <f>IF(ISBLANK('Nomenklatur komplett'!V1210),"-",'Nomenklatur komplett'!V1210)</f>
        <v>69350000</v>
      </c>
      <c r="B1210" s="188" t="str">
        <f>IF(ISBLANK('Nomenklatur komplett'!W1210),"-",'Nomenklatur komplett'!W1210)</f>
        <v>Hafnermeister/in (alt)</v>
      </c>
      <c r="C1210" s="189">
        <f>IF(ISBLANK('Nomenklatur komplett'!X1210),"-",'Nomenklatur komplett'!X1210)</f>
        <v>18</v>
      </c>
      <c r="D1210" s="189">
        <f>IF(ISBLANK('Nomenklatur komplett'!Y1210),"-",'Nomenklatur komplett'!Y1210)</f>
        <v>65</v>
      </c>
      <c r="E1210" s="189">
        <f>IF(ISBLANK('Nomenklatur komplett'!Z1210),"-",'Nomenklatur komplett'!Z1210)</f>
        <v>1</v>
      </c>
      <c r="F1210" s="189">
        <f>IF(ISBLANK('Nomenklatur komplett'!AA1210),"-",'Nomenklatur komplett'!AA1210)</f>
        <v>5</v>
      </c>
      <c r="G1210" s="190">
        <f>IF(ISBLANK('Nomenklatur komplett'!AB1210),"-",'Nomenklatur komplett'!AB1210)</f>
        <v>90</v>
      </c>
      <c r="H1210" s="190">
        <f>IF(ISBLANK('Nomenklatur komplett'!AC1210),"-",'Nomenklatur komplett'!AC1210)</f>
        <v>0</v>
      </c>
    </row>
    <row r="1211" spans="1:8" x14ac:dyDescent="0.2">
      <c r="A1211" s="161">
        <f>IF(ISBLANK('Nomenklatur komplett'!V1211),"-",'Nomenklatur komplett'!V1211)</f>
        <v>75340000</v>
      </c>
      <c r="B1211" s="188" t="str">
        <f>IF(ISBLANK('Nomenklatur komplett'!W1211),"-",'Nomenklatur komplett'!W1211)</f>
        <v>Handelsspezialist/in Früchte und Gemüse EF</v>
      </c>
      <c r="C1211" s="189">
        <f>IF(ISBLANK('Nomenklatur komplett'!X1211),"-",'Nomenklatur komplett'!X1211)</f>
        <v>18</v>
      </c>
      <c r="D1211" s="189">
        <f>IF(ISBLANK('Nomenklatur komplett'!Y1211),"-",'Nomenklatur komplett'!Y1211)</f>
        <v>65</v>
      </c>
      <c r="E1211" s="189">
        <f>IF(ISBLANK('Nomenklatur komplett'!Z1211),"-",'Nomenklatur komplett'!Z1211)</f>
        <v>1</v>
      </c>
      <c r="F1211" s="189">
        <f>IF(ISBLANK('Nomenklatur komplett'!AA1211),"-",'Nomenklatur komplett'!AA1211)</f>
        <v>5</v>
      </c>
      <c r="G1211" s="190">
        <f>IF(ISBLANK('Nomenklatur komplett'!AB1211),"-",'Nomenklatur komplett'!AB1211)</f>
        <v>90</v>
      </c>
      <c r="H1211" s="190">
        <f>IF(ISBLANK('Nomenklatur komplett'!AC1211),"-",'Nomenklatur komplett'!AC1211)</f>
        <v>0</v>
      </c>
    </row>
    <row r="1212" spans="1:8" x14ac:dyDescent="0.2">
      <c r="A1212" s="161">
        <f>IF(ISBLANK('Nomenklatur komplett'!V1212),"-",'Nomenklatur komplett'!V1212)</f>
        <v>71490000</v>
      </c>
      <c r="B1212" s="188" t="str">
        <f>IF(ISBLANK('Nomenklatur komplett'!W1212),"-",'Nomenklatur komplett'!W1212)</f>
        <v>Handwerker/in in der Denkmalpflege EF</v>
      </c>
      <c r="C1212" s="189">
        <f>IF(ISBLANK('Nomenklatur komplett'!X1212),"-",'Nomenklatur komplett'!X1212)</f>
        <v>18</v>
      </c>
      <c r="D1212" s="189">
        <f>IF(ISBLANK('Nomenklatur komplett'!Y1212),"-",'Nomenklatur komplett'!Y1212)</f>
        <v>65</v>
      </c>
      <c r="E1212" s="189">
        <f>IF(ISBLANK('Nomenklatur komplett'!Z1212),"-",'Nomenklatur komplett'!Z1212)</f>
        <v>1</v>
      </c>
      <c r="F1212" s="189">
        <f>IF(ISBLANK('Nomenklatur komplett'!AA1212),"-",'Nomenklatur komplett'!AA1212)</f>
        <v>5</v>
      </c>
      <c r="G1212" s="190">
        <f>IF(ISBLANK('Nomenklatur komplett'!AB1212),"-",'Nomenklatur komplett'!AB1212)</f>
        <v>90</v>
      </c>
      <c r="H1212" s="190">
        <f>IF(ISBLANK('Nomenklatur komplett'!AC1212),"-",'Nomenklatur komplett'!AC1212)</f>
        <v>0</v>
      </c>
    </row>
    <row r="1213" spans="1:8" x14ac:dyDescent="0.2">
      <c r="A1213" s="161">
        <f>IF(ISBLANK('Nomenklatur komplett'!V1213),"-",'Nomenklatur komplett'!V1213)</f>
        <v>71490001</v>
      </c>
      <c r="B1213" s="188" t="str">
        <f>IF(ISBLANK('Nomenklatur komplett'!W1213),"-",'Nomenklatur komplett'!W1213)</f>
        <v>Handwerker/in in der Denkmalpflege EF - Gartenbau</v>
      </c>
      <c r="C1213" s="189">
        <f>IF(ISBLANK('Nomenklatur komplett'!X1213),"-",'Nomenklatur komplett'!X1213)</f>
        <v>18</v>
      </c>
      <c r="D1213" s="189">
        <f>IF(ISBLANK('Nomenklatur komplett'!Y1213),"-",'Nomenklatur komplett'!Y1213)</f>
        <v>65</v>
      </c>
      <c r="E1213" s="189">
        <f>IF(ISBLANK('Nomenklatur komplett'!Z1213),"-",'Nomenklatur komplett'!Z1213)</f>
        <v>1</v>
      </c>
      <c r="F1213" s="189">
        <f>IF(ISBLANK('Nomenklatur komplett'!AA1213),"-",'Nomenklatur komplett'!AA1213)</f>
        <v>5</v>
      </c>
      <c r="G1213" s="190">
        <f>IF(ISBLANK('Nomenklatur komplett'!AB1213),"-",'Nomenklatur komplett'!AB1213)</f>
        <v>90</v>
      </c>
      <c r="H1213" s="190">
        <f>IF(ISBLANK('Nomenklatur komplett'!AC1213),"-",'Nomenklatur komplett'!AC1213)</f>
        <v>0</v>
      </c>
    </row>
    <row r="1214" spans="1:8" x14ac:dyDescent="0.2">
      <c r="A1214" s="161">
        <f>IF(ISBLANK('Nomenklatur komplett'!V1214),"-",'Nomenklatur komplett'!V1214)</f>
        <v>71490002</v>
      </c>
      <c r="B1214" s="188" t="str">
        <f>IF(ISBLANK('Nomenklatur komplett'!W1214),"-",'Nomenklatur komplett'!W1214)</f>
        <v>Handwerker/in in der Denkmalpflege EF - Holzbau</v>
      </c>
      <c r="C1214" s="189">
        <f>IF(ISBLANK('Nomenklatur komplett'!X1214),"-",'Nomenklatur komplett'!X1214)</f>
        <v>18</v>
      </c>
      <c r="D1214" s="189">
        <f>IF(ISBLANK('Nomenklatur komplett'!Y1214),"-",'Nomenklatur komplett'!Y1214)</f>
        <v>65</v>
      </c>
      <c r="E1214" s="189">
        <f>IF(ISBLANK('Nomenklatur komplett'!Z1214),"-",'Nomenklatur komplett'!Z1214)</f>
        <v>1</v>
      </c>
      <c r="F1214" s="189">
        <f>IF(ISBLANK('Nomenklatur komplett'!AA1214),"-",'Nomenklatur komplett'!AA1214)</f>
        <v>5</v>
      </c>
      <c r="G1214" s="190">
        <f>IF(ISBLANK('Nomenklatur komplett'!AB1214),"-",'Nomenklatur komplett'!AB1214)</f>
        <v>90</v>
      </c>
      <c r="H1214" s="190">
        <f>IF(ISBLANK('Nomenklatur komplett'!AC1214),"-",'Nomenklatur komplett'!AC1214)</f>
        <v>0</v>
      </c>
    </row>
    <row r="1215" spans="1:8" x14ac:dyDescent="0.2">
      <c r="A1215" s="161">
        <f>IF(ISBLANK('Nomenklatur komplett'!V1215),"-",'Nomenklatur komplett'!V1215)</f>
        <v>71490003</v>
      </c>
      <c r="B1215" s="188" t="str">
        <f>IF(ISBLANK('Nomenklatur komplett'!W1215),"-",'Nomenklatur komplett'!W1215)</f>
        <v>Handwerker/in in der Denkmalpflege EF - Malerei</v>
      </c>
      <c r="C1215" s="189">
        <f>IF(ISBLANK('Nomenklatur komplett'!X1215),"-",'Nomenklatur komplett'!X1215)</f>
        <v>18</v>
      </c>
      <c r="D1215" s="189">
        <f>IF(ISBLANK('Nomenklatur komplett'!Y1215),"-",'Nomenklatur komplett'!Y1215)</f>
        <v>65</v>
      </c>
      <c r="E1215" s="189">
        <f>IF(ISBLANK('Nomenklatur komplett'!Z1215),"-",'Nomenklatur komplett'!Z1215)</f>
        <v>1</v>
      </c>
      <c r="F1215" s="189">
        <f>IF(ISBLANK('Nomenklatur komplett'!AA1215),"-",'Nomenklatur komplett'!AA1215)</f>
        <v>5</v>
      </c>
      <c r="G1215" s="190">
        <f>IF(ISBLANK('Nomenklatur komplett'!AB1215),"-",'Nomenklatur komplett'!AB1215)</f>
        <v>90</v>
      </c>
      <c r="H1215" s="190">
        <f>IF(ISBLANK('Nomenklatur komplett'!AC1215),"-",'Nomenklatur komplett'!AC1215)</f>
        <v>0</v>
      </c>
    </row>
    <row r="1216" spans="1:8" x14ac:dyDescent="0.2">
      <c r="A1216" s="161">
        <f>IF(ISBLANK('Nomenklatur komplett'!V1216),"-",'Nomenklatur komplett'!V1216)</f>
        <v>71490004</v>
      </c>
      <c r="B1216" s="188" t="str">
        <f>IF(ISBLANK('Nomenklatur komplett'!W1216),"-",'Nomenklatur komplett'!W1216)</f>
        <v>Handwerker/in in der Denkmalpflege EF - Mauerwerk / Verputz</v>
      </c>
      <c r="C1216" s="189">
        <f>IF(ISBLANK('Nomenklatur komplett'!X1216),"-",'Nomenklatur komplett'!X1216)</f>
        <v>18</v>
      </c>
      <c r="D1216" s="189">
        <f>IF(ISBLANK('Nomenklatur komplett'!Y1216),"-",'Nomenklatur komplett'!Y1216)</f>
        <v>65</v>
      </c>
      <c r="E1216" s="189">
        <f>IF(ISBLANK('Nomenklatur komplett'!Z1216),"-",'Nomenklatur komplett'!Z1216)</f>
        <v>1</v>
      </c>
      <c r="F1216" s="189">
        <f>IF(ISBLANK('Nomenklatur komplett'!AA1216),"-",'Nomenklatur komplett'!AA1216)</f>
        <v>5</v>
      </c>
      <c r="G1216" s="190">
        <f>IF(ISBLANK('Nomenklatur komplett'!AB1216),"-",'Nomenklatur komplett'!AB1216)</f>
        <v>90</v>
      </c>
      <c r="H1216" s="190">
        <f>IF(ISBLANK('Nomenklatur komplett'!AC1216),"-",'Nomenklatur komplett'!AC1216)</f>
        <v>0</v>
      </c>
    </row>
    <row r="1217" spans="1:8" x14ac:dyDescent="0.2">
      <c r="A1217" s="161">
        <f>IF(ISBLANK('Nomenklatur komplett'!V1217),"-",'Nomenklatur komplett'!V1217)</f>
        <v>71490005</v>
      </c>
      <c r="B1217" s="188" t="str">
        <f>IF(ISBLANK('Nomenklatur komplett'!W1217),"-",'Nomenklatur komplett'!W1217)</f>
        <v>Handwerker/in in der Denkmalpflege EF - Möbel und Innenausbau</v>
      </c>
      <c r="C1217" s="189">
        <f>IF(ISBLANK('Nomenklatur komplett'!X1217),"-",'Nomenklatur komplett'!X1217)</f>
        <v>18</v>
      </c>
      <c r="D1217" s="189">
        <f>IF(ISBLANK('Nomenklatur komplett'!Y1217),"-",'Nomenklatur komplett'!Y1217)</f>
        <v>65</v>
      </c>
      <c r="E1217" s="189">
        <f>IF(ISBLANK('Nomenklatur komplett'!Z1217),"-",'Nomenklatur komplett'!Z1217)</f>
        <v>1</v>
      </c>
      <c r="F1217" s="189">
        <f>IF(ISBLANK('Nomenklatur komplett'!AA1217),"-",'Nomenklatur komplett'!AA1217)</f>
        <v>5</v>
      </c>
      <c r="G1217" s="190">
        <f>IF(ISBLANK('Nomenklatur komplett'!AB1217),"-",'Nomenklatur komplett'!AB1217)</f>
        <v>90</v>
      </c>
      <c r="H1217" s="190">
        <f>IF(ISBLANK('Nomenklatur komplett'!AC1217),"-",'Nomenklatur komplett'!AC1217)</f>
        <v>0</v>
      </c>
    </row>
    <row r="1218" spans="1:8" x14ac:dyDescent="0.2">
      <c r="A1218" s="161">
        <f>IF(ISBLANK('Nomenklatur komplett'!V1218),"-",'Nomenklatur komplett'!V1218)</f>
        <v>71490006</v>
      </c>
      <c r="B1218" s="188" t="str">
        <f>IF(ISBLANK('Nomenklatur komplett'!W1218),"-",'Nomenklatur komplett'!W1218)</f>
        <v>Handwerker/in in der Denkmalpflege EF - Naturstein</v>
      </c>
      <c r="C1218" s="189">
        <f>IF(ISBLANK('Nomenklatur komplett'!X1218),"-",'Nomenklatur komplett'!X1218)</f>
        <v>18</v>
      </c>
      <c r="D1218" s="189">
        <f>IF(ISBLANK('Nomenklatur komplett'!Y1218),"-",'Nomenklatur komplett'!Y1218)</f>
        <v>65</v>
      </c>
      <c r="E1218" s="189">
        <f>IF(ISBLANK('Nomenklatur komplett'!Z1218),"-",'Nomenklatur komplett'!Z1218)</f>
        <v>1</v>
      </c>
      <c r="F1218" s="189">
        <f>IF(ISBLANK('Nomenklatur komplett'!AA1218),"-",'Nomenklatur komplett'!AA1218)</f>
        <v>5</v>
      </c>
      <c r="G1218" s="190">
        <f>IF(ISBLANK('Nomenklatur komplett'!AB1218),"-",'Nomenklatur komplett'!AB1218)</f>
        <v>90</v>
      </c>
      <c r="H1218" s="190">
        <f>IF(ISBLANK('Nomenklatur komplett'!AC1218),"-",'Nomenklatur komplett'!AC1218)</f>
        <v>0</v>
      </c>
    </row>
    <row r="1219" spans="1:8" x14ac:dyDescent="0.2">
      <c r="A1219" s="161">
        <f>IF(ISBLANK('Nomenklatur komplett'!V1219),"-",'Nomenklatur komplett'!V1219)</f>
        <v>71490007</v>
      </c>
      <c r="B1219" s="188" t="str">
        <f>IF(ISBLANK('Nomenklatur komplett'!W1219),"-",'Nomenklatur komplett'!W1219)</f>
        <v>Handwerker/in in der Denkmalpflege EF - Pflästerung und Trockenmauerwerk</v>
      </c>
      <c r="C1219" s="189">
        <f>IF(ISBLANK('Nomenklatur komplett'!X1219),"-",'Nomenklatur komplett'!X1219)</f>
        <v>18</v>
      </c>
      <c r="D1219" s="189">
        <f>IF(ISBLANK('Nomenklatur komplett'!Y1219),"-",'Nomenklatur komplett'!Y1219)</f>
        <v>65</v>
      </c>
      <c r="E1219" s="189">
        <f>IF(ISBLANK('Nomenklatur komplett'!Z1219),"-",'Nomenklatur komplett'!Z1219)</f>
        <v>1</v>
      </c>
      <c r="F1219" s="189">
        <f>IF(ISBLANK('Nomenklatur komplett'!AA1219),"-",'Nomenklatur komplett'!AA1219)</f>
        <v>5</v>
      </c>
      <c r="G1219" s="190">
        <f>IF(ISBLANK('Nomenklatur komplett'!AB1219),"-",'Nomenklatur komplett'!AB1219)</f>
        <v>90</v>
      </c>
      <c r="H1219" s="190">
        <f>IF(ISBLANK('Nomenklatur komplett'!AC1219),"-",'Nomenklatur komplett'!AC1219)</f>
        <v>0</v>
      </c>
    </row>
    <row r="1220" spans="1:8" x14ac:dyDescent="0.2">
      <c r="A1220" s="161">
        <f>IF(ISBLANK('Nomenklatur komplett'!V1220),"-",'Nomenklatur komplett'!V1220)</f>
        <v>71490008</v>
      </c>
      <c r="B1220" s="188" t="str">
        <f>IF(ISBLANK('Nomenklatur komplett'!W1220),"-",'Nomenklatur komplett'!W1220)</f>
        <v>Handwerker/in in der Denkmalpflege EF - Stuck</v>
      </c>
      <c r="C1220" s="189">
        <f>IF(ISBLANK('Nomenklatur komplett'!X1220),"-",'Nomenklatur komplett'!X1220)</f>
        <v>18</v>
      </c>
      <c r="D1220" s="189">
        <f>IF(ISBLANK('Nomenklatur komplett'!Y1220),"-",'Nomenklatur komplett'!Y1220)</f>
        <v>65</v>
      </c>
      <c r="E1220" s="189">
        <f>IF(ISBLANK('Nomenklatur komplett'!Z1220),"-",'Nomenklatur komplett'!Z1220)</f>
        <v>1</v>
      </c>
      <c r="F1220" s="189">
        <f>IF(ISBLANK('Nomenklatur komplett'!AA1220),"-",'Nomenklatur komplett'!AA1220)</f>
        <v>5</v>
      </c>
      <c r="G1220" s="190">
        <f>IF(ISBLANK('Nomenklatur komplett'!AB1220),"-",'Nomenklatur komplett'!AB1220)</f>
        <v>90</v>
      </c>
      <c r="H1220" s="190">
        <f>IF(ISBLANK('Nomenklatur komplett'!AC1220),"-",'Nomenklatur komplett'!AC1220)</f>
        <v>0</v>
      </c>
    </row>
    <row r="1221" spans="1:8" x14ac:dyDescent="0.2">
      <c r="A1221" s="161">
        <f>IF(ISBLANK('Nomenklatur komplett'!V1221),"-",'Nomenklatur komplett'!V1221)</f>
        <v>75450000</v>
      </c>
      <c r="B1221" s="188" t="str">
        <f>IF(ISBLANK('Nomenklatur komplett'!W1221),"-",'Nomenklatur komplett'!W1221)</f>
        <v>Haushaltartikelspezialist/in EF</v>
      </c>
      <c r="C1221" s="189">
        <f>IF(ISBLANK('Nomenklatur komplett'!X1221),"-",'Nomenklatur komplett'!X1221)</f>
        <v>18</v>
      </c>
      <c r="D1221" s="189">
        <f>IF(ISBLANK('Nomenklatur komplett'!Y1221),"-",'Nomenklatur komplett'!Y1221)</f>
        <v>65</v>
      </c>
      <c r="E1221" s="189">
        <f>IF(ISBLANK('Nomenklatur komplett'!Z1221),"-",'Nomenklatur komplett'!Z1221)</f>
        <v>1</v>
      </c>
      <c r="F1221" s="189">
        <f>IF(ISBLANK('Nomenklatur komplett'!AA1221),"-",'Nomenklatur komplett'!AA1221)</f>
        <v>5</v>
      </c>
      <c r="G1221" s="190">
        <f>IF(ISBLANK('Nomenklatur komplett'!AB1221),"-",'Nomenklatur komplett'!AB1221)</f>
        <v>90</v>
      </c>
      <c r="H1221" s="190">
        <f>IF(ISBLANK('Nomenklatur komplett'!AC1221),"-",'Nomenklatur komplett'!AC1221)</f>
        <v>0</v>
      </c>
    </row>
    <row r="1222" spans="1:8" x14ac:dyDescent="0.2">
      <c r="A1222" s="161">
        <f>IF(ISBLANK('Nomenklatur komplett'!V1222),"-",'Nomenklatur komplett'!V1222)</f>
        <v>80150000</v>
      </c>
      <c r="B1222" s="188" t="str">
        <f>IF(ISBLANK('Nomenklatur komplett'!W1222),"-",'Nomenklatur komplett'!W1222)</f>
        <v>Haushaltleiter/in EF</v>
      </c>
      <c r="C1222" s="189">
        <f>IF(ISBLANK('Nomenklatur komplett'!X1222),"-",'Nomenklatur komplett'!X1222)</f>
        <v>18</v>
      </c>
      <c r="D1222" s="189">
        <f>IF(ISBLANK('Nomenklatur komplett'!Y1222),"-",'Nomenklatur komplett'!Y1222)</f>
        <v>65</v>
      </c>
      <c r="E1222" s="189">
        <f>IF(ISBLANK('Nomenklatur komplett'!Z1222),"-",'Nomenklatur komplett'!Z1222)</f>
        <v>1</v>
      </c>
      <c r="F1222" s="189">
        <f>IF(ISBLANK('Nomenklatur komplett'!AA1222),"-",'Nomenklatur komplett'!AA1222)</f>
        <v>5</v>
      </c>
      <c r="G1222" s="190">
        <f>IF(ISBLANK('Nomenklatur komplett'!AB1222),"-",'Nomenklatur komplett'!AB1222)</f>
        <v>90</v>
      </c>
      <c r="H1222" s="190">
        <f>IF(ISBLANK('Nomenklatur komplett'!AC1222),"-",'Nomenklatur komplett'!AC1222)</f>
        <v>0</v>
      </c>
    </row>
    <row r="1223" spans="1:8" x14ac:dyDescent="0.2">
      <c r="A1223" s="161">
        <f>IF(ISBLANK('Nomenklatur komplett'!V1223),"-",'Nomenklatur komplett'!V1223)</f>
        <v>81055000</v>
      </c>
      <c r="B1223" s="188" t="str">
        <f>IF(ISBLANK('Nomenklatur komplett'!W1223),"-",'Nomenklatur komplett'!W1223)</f>
        <v>Hausmeister/in, dipl.</v>
      </c>
      <c r="C1223" s="189">
        <f>IF(ISBLANK('Nomenklatur komplett'!X1223),"-",'Nomenklatur komplett'!X1223)</f>
        <v>18</v>
      </c>
      <c r="D1223" s="189">
        <f>IF(ISBLANK('Nomenklatur komplett'!Y1223),"-",'Nomenklatur komplett'!Y1223)</f>
        <v>65</v>
      </c>
      <c r="E1223" s="189">
        <f>IF(ISBLANK('Nomenklatur komplett'!Z1223),"-",'Nomenklatur komplett'!Z1223)</f>
        <v>1</v>
      </c>
      <c r="F1223" s="189">
        <f>IF(ISBLANK('Nomenklatur komplett'!AA1223),"-",'Nomenklatur komplett'!AA1223)</f>
        <v>5</v>
      </c>
      <c r="G1223" s="190">
        <f>IF(ISBLANK('Nomenklatur komplett'!AB1223),"-",'Nomenklatur komplett'!AB1223)</f>
        <v>90</v>
      </c>
      <c r="H1223" s="190">
        <f>IF(ISBLANK('Nomenklatur komplett'!AC1223),"-",'Nomenklatur komplett'!AC1223)</f>
        <v>0</v>
      </c>
    </row>
    <row r="1224" spans="1:8" x14ac:dyDescent="0.2">
      <c r="A1224" s="161">
        <f>IF(ISBLANK('Nomenklatur komplett'!V1224),"-",'Nomenklatur komplett'!V1224)</f>
        <v>66760000</v>
      </c>
      <c r="B1224" s="188" t="str">
        <f>IF(ISBLANK('Nomenklatur komplett'!W1224),"-",'Nomenklatur komplett'!W1224)</f>
        <v>Haustechnik-Installateur/in (Heizung), dipl.</v>
      </c>
      <c r="C1224" s="189">
        <f>IF(ISBLANK('Nomenklatur komplett'!X1224),"-",'Nomenklatur komplett'!X1224)</f>
        <v>18</v>
      </c>
      <c r="D1224" s="189">
        <f>IF(ISBLANK('Nomenklatur komplett'!Y1224),"-",'Nomenklatur komplett'!Y1224)</f>
        <v>65</v>
      </c>
      <c r="E1224" s="189">
        <f>IF(ISBLANK('Nomenklatur komplett'!Z1224),"-",'Nomenklatur komplett'!Z1224)</f>
        <v>1</v>
      </c>
      <c r="F1224" s="189">
        <f>IF(ISBLANK('Nomenklatur komplett'!AA1224),"-",'Nomenklatur komplett'!AA1224)</f>
        <v>5</v>
      </c>
      <c r="G1224" s="190">
        <f>IF(ISBLANK('Nomenklatur komplett'!AB1224),"-",'Nomenklatur komplett'!AB1224)</f>
        <v>90</v>
      </c>
      <c r="H1224" s="190">
        <f>IF(ISBLANK('Nomenklatur komplett'!AC1224),"-",'Nomenklatur komplett'!AC1224)</f>
        <v>0</v>
      </c>
    </row>
    <row r="1225" spans="1:8" x14ac:dyDescent="0.2">
      <c r="A1225" s="161">
        <f>IF(ISBLANK('Nomenklatur komplett'!V1225),"-",'Nomenklatur komplett'!V1225)</f>
        <v>66770000</v>
      </c>
      <c r="B1225" s="188" t="str">
        <f>IF(ISBLANK('Nomenklatur komplett'!W1225),"-",'Nomenklatur komplett'!W1225)</f>
        <v>Haustechnik-Installateur/in (Sanitär), dipl.</v>
      </c>
      <c r="C1225" s="189">
        <f>IF(ISBLANK('Nomenklatur komplett'!X1225),"-",'Nomenklatur komplett'!X1225)</f>
        <v>18</v>
      </c>
      <c r="D1225" s="189">
        <f>IF(ISBLANK('Nomenklatur komplett'!Y1225),"-",'Nomenklatur komplett'!Y1225)</f>
        <v>65</v>
      </c>
      <c r="E1225" s="189">
        <f>IF(ISBLANK('Nomenklatur komplett'!Z1225),"-",'Nomenklatur komplett'!Z1225)</f>
        <v>1</v>
      </c>
      <c r="F1225" s="189">
        <f>IF(ISBLANK('Nomenklatur komplett'!AA1225),"-",'Nomenklatur komplett'!AA1225)</f>
        <v>5</v>
      </c>
      <c r="G1225" s="190">
        <f>IF(ISBLANK('Nomenklatur komplett'!AB1225),"-",'Nomenklatur komplett'!AB1225)</f>
        <v>90</v>
      </c>
      <c r="H1225" s="190">
        <f>IF(ISBLANK('Nomenklatur komplett'!AC1225),"-",'Nomenklatur komplett'!AC1225)</f>
        <v>0</v>
      </c>
    </row>
    <row r="1226" spans="1:8" x14ac:dyDescent="0.2">
      <c r="A1226" s="161">
        <f>IF(ISBLANK('Nomenklatur komplett'!V1226),"-",'Nomenklatur komplett'!V1226)</f>
        <v>71750000</v>
      </c>
      <c r="B1226" s="188" t="str">
        <f>IF(ISBLANK('Nomenklatur komplett'!W1226),"-",'Nomenklatur komplett'!W1226)</f>
        <v>Haustechnikplaner/in (Sanitär), dipl.</v>
      </c>
      <c r="C1226" s="189">
        <f>IF(ISBLANK('Nomenklatur komplett'!X1226),"-",'Nomenklatur komplett'!X1226)</f>
        <v>18</v>
      </c>
      <c r="D1226" s="189">
        <f>IF(ISBLANK('Nomenklatur komplett'!Y1226),"-",'Nomenklatur komplett'!Y1226)</f>
        <v>65</v>
      </c>
      <c r="E1226" s="189">
        <f>IF(ISBLANK('Nomenklatur komplett'!Z1226),"-",'Nomenklatur komplett'!Z1226)</f>
        <v>1</v>
      </c>
      <c r="F1226" s="189">
        <f>IF(ISBLANK('Nomenklatur komplett'!AA1226),"-",'Nomenklatur komplett'!AA1226)</f>
        <v>5</v>
      </c>
      <c r="G1226" s="190">
        <f>IF(ISBLANK('Nomenklatur komplett'!AB1226),"-",'Nomenklatur komplett'!AB1226)</f>
        <v>90</v>
      </c>
      <c r="H1226" s="190">
        <f>IF(ISBLANK('Nomenklatur komplett'!AC1226),"-",'Nomenklatur komplett'!AC1226)</f>
        <v>0</v>
      </c>
    </row>
    <row r="1227" spans="1:8" x14ac:dyDescent="0.2">
      <c r="A1227" s="161">
        <f>IF(ISBLANK('Nomenklatur komplett'!V1227),"-",'Nomenklatur komplett'!V1227)</f>
        <v>81060000</v>
      </c>
      <c r="B1227" s="188" t="str">
        <f>IF(ISBLANK('Nomenklatur komplett'!W1227),"-",'Nomenklatur komplett'!W1227)</f>
        <v>Hauswart/in EF</v>
      </c>
      <c r="C1227" s="189">
        <f>IF(ISBLANK('Nomenklatur komplett'!X1227),"-",'Nomenklatur komplett'!X1227)</f>
        <v>18</v>
      </c>
      <c r="D1227" s="189">
        <f>IF(ISBLANK('Nomenklatur komplett'!Y1227),"-",'Nomenklatur komplett'!Y1227)</f>
        <v>65</v>
      </c>
      <c r="E1227" s="189">
        <f>IF(ISBLANK('Nomenklatur komplett'!Z1227),"-",'Nomenklatur komplett'!Z1227)</f>
        <v>1</v>
      </c>
      <c r="F1227" s="189">
        <f>IF(ISBLANK('Nomenklatur komplett'!AA1227),"-",'Nomenklatur komplett'!AA1227)</f>
        <v>5</v>
      </c>
      <c r="G1227" s="190">
        <f>IF(ISBLANK('Nomenklatur komplett'!AB1227),"-",'Nomenklatur komplett'!AB1227)</f>
        <v>90</v>
      </c>
      <c r="H1227" s="190">
        <f>IF(ISBLANK('Nomenklatur komplett'!AC1227),"-",'Nomenklatur komplett'!AC1227)</f>
        <v>0</v>
      </c>
    </row>
    <row r="1228" spans="1:8" x14ac:dyDescent="0.2">
      <c r="A1228" s="161">
        <f>IF(ISBLANK('Nomenklatur komplett'!V1228),"-",'Nomenklatur komplett'!V1228)</f>
        <v>80110000</v>
      </c>
      <c r="B1228" s="188" t="str">
        <f>IF(ISBLANK('Nomenklatur komplett'!W1228),"-",'Nomenklatur komplett'!W1228)</f>
        <v>Hauswirtschaftliche/r Betriebsleiter/in EF</v>
      </c>
      <c r="C1228" s="189">
        <f>IF(ISBLANK('Nomenklatur komplett'!X1228),"-",'Nomenklatur komplett'!X1228)</f>
        <v>18</v>
      </c>
      <c r="D1228" s="189">
        <f>IF(ISBLANK('Nomenklatur komplett'!Y1228),"-",'Nomenklatur komplett'!Y1228)</f>
        <v>65</v>
      </c>
      <c r="E1228" s="189">
        <f>IF(ISBLANK('Nomenklatur komplett'!Z1228),"-",'Nomenklatur komplett'!Z1228)</f>
        <v>1</v>
      </c>
      <c r="F1228" s="189">
        <f>IF(ISBLANK('Nomenklatur komplett'!AA1228),"-",'Nomenklatur komplett'!AA1228)</f>
        <v>5</v>
      </c>
      <c r="G1228" s="190">
        <f>IF(ISBLANK('Nomenklatur komplett'!AB1228),"-",'Nomenklatur komplett'!AB1228)</f>
        <v>90</v>
      </c>
      <c r="H1228" s="190">
        <f>IF(ISBLANK('Nomenklatur komplett'!AC1228),"-",'Nomenklatur komplett'!AC1228)</f>
        <v>0</v>
      </c>
    </row>
    <row r="1229" spans="1:8" x14ac:dyDescent="0.2">
      <c r="A1229" s="161">
        <f>IF(ISBLANK('Nomenklatur komplett'!V1229),"-",'Nomenklatur komplett'!V1229)</f>
        <v>80220000</v>
      </c>
      <c r="B1229" s="188" t="str">
        <f>IF(ISBLANK('Nomenklatur komplett'!W1229),"-",'Nomenklatur komplett'!W1229)</f>
        <v>Hauswirtschaftsleiter/in EF</v>
      </c>
      <c r="C1229" s="189">
        <f>IF(ISBLANK('Nomenklatur komplett'!X1229),"-",'Nomenklatur komplett'!X1229)</f>
        <v>18</v>
      </c>
      <c r="D1229" s="189">
        <f>IF(ISBLANK('Nomenklatur komplett'!Y1229),"-",'Nomenklatur komplett'!Y1229)</f>
        <v>65</v>
      </c>
      <c r="E1229" s="189">
        <f>IF(ISBLANK('Nomenklatur komplett'!Z1229),"-",'Nomenklatur komplett'!Z1229)</f>
        <v>1</v>
      </c>
      <c r="F1229" s="189">
        <f>IF(ISBLANK('Nomenklatur komplett'!AA1229),"-",'Nomenklatur komplett'!AA1229)</f>
        <v>5</v>
      </c>
      <c r="G1229" s="190">
        <f>IF(ISBLANK('Nomenklatur komplett'!AB1229),"-",'Nomenklatur komplett'!AB1229)</f>
        <v>90</v>
      </c>
      <c r="H1229" s="190">
        <f>IF(ISBLANK('Nomenklatur komplett'!AC1229),"-",'Nomenklatur komplett'!AC1229)</f>
        <v>0</v>
      </c>
    </row>
    <row r="1230" spans="1:8" x14ac:dyDescent="0.2">
      <c r="A1230" s="161">
        <f>IF(ISBLANK('Nomenklatur komplett'!V1230),"-",'Nomenklatur komplett'!V1230)</f>
        <v>80230000</v>
      </c>
      <c r="B1230" s="188" t="str">
        <f>IF(ISBLANK('Nomenklatur komplett'!W1230),"-",'Nomenklatur komplett'!W1230)</f>
        <v>Hauswirtschaftsleiter/in, dipl.</v>
      </c>
      <c r="C1230" s="189">
        <f>IF(ISBLANK('Nomenklatur komplett'!X1230),"-",'Nomenklatur komplett'!X1230)</f>
        <v>18</v>
      </c>
      <c r="D1230" s="189">
        <f>IF(ISBLANK('Nomenklatur komplett'!Y1230),"-",'Nomenklatur komplett'!Y1230)</f>
        <v>65</v>
      </c>
      <c r="E1230" s="189">
        <f>IF(ISBLANK('Nomenklatur komplett'!Z1230),"-",'Nomenklatur komplett'!Z1230)</f>
        <v>1</v>
      </c>
      <c r="F1230" s="189">
        <f>IF(ISBLANK('Nomenklatur komplett'!AA1230),"-",'Nomenklatur komplett'!AA1230)</f>
        <v>5</v>
      </c>
      <c r="G1230" s="190">
        <f>IF(ISBLANK('Nomenklatur komplett'!AB1230),"-",'Nomenklatur komplett'!AB1230)</f>
        <v>90</v>
      </c>
      <c r="H1230" s="190">
        <f>IF(ISBLANK('Nomenklatur komplett'!AC1230),"-",'Nomenklatur komplett'!AC1230)</f>
        <v>0</v>
      </c>
    </row>
    <row r="1231" spans="1:8" x14ac:dyDescent="0.2">
      <c r="A1231" s="161">
        <f>IF(ISBLANK('Nomenklatur komplett'!V1231),"-",'Nomenklatur komplett'!V1231)</f>
        <v>84360000</v>
      </c>
      <c r="B1231" s="188" t="str">
        <f>IF(ISBLANK('Nomenklatur komplett'!W1231),"-",'Nomenklatur komplett'!W1231)</f>
        <v>Hebamme/Geburtshelfer (Tertiär - nicht reglementiert)</v>
      </c>
      <c r="C1231" s="189">
        <f>IF(ISBLANK('Nomenklatur komplett'!X1231),"-",'Nomenklatur komplett'!X1231)</f>
        <v>18</v>
      </c>
      <c r="D1231" s="189">
        <f>IF(ISBLANK('Nomenklatur komplett'!Y1231),"-",'Nomenklatur komplett'!Y1231)</f>
        <v>65</v>
      </c>
      <c r="E1231" s="189">
        <f>IF(ISBLANK('Nomenklatur komplett'!Z1231),"-",'Nomenklatur komplett'!Z1231)</f>
        <v>1</v>
      </c>
      <c r="F1231" s="189">
        <f>IF(ISBLANK('Nomenklatur komplett'!AA1231),"-",'Nomenklatur komplett'!AA1231)</f>
        <v>5</v>
      </c>
      <c r="G1231" s="190">
        <f>IF(ISBLANK('Nomenklatur komplett'!AB1231),"-",'Nomenklatur komplett'!AB1231)</f>
        <v>90</v>
      </c>
      <c r="H1231" s="190">
        <f>IF(ISBLANK('Nomenklatur komplett'!AC1231),"-",'Nomenklatur komplett'!AC1231)</f>
        <v>0</v>
      </c>
    </row>
    <row r="1232" spans="1:8" x14ac:dyDescent="0.2">
      <c r="A1232" s="161">
        <f>IF(ISBLANK('Nomenklatur komplett'!V1232),"-",'Nomenklatur komplett'!V1232)</f>
        <v>86505000</v>
      </c>
      <c r="B1232" s="188" t="str">
        <f>IF(ISBLANK('Nomenklatur komplett'!W1232),"-",'Nomenklatur komplett'!W1232)</f>
        <v>Heimleiter/in in Altersarbeit (Tertiär - nicht reglementiert)</v>
      </c>
      <c r="C1232" s="189">
        <f>IF(ISBLANK('Nomenklatur komplett'!X1232),"-",'Nomenklatur komplett'!X1232)</f>
        <v>18</v>
      </c>
      <c r="D1232" s="189">
        <f>IF(ISBLANK('Nomenklatur komplett'!Y1232),"-",'Nomenklatur komplett'!Y1232)</f>
        <v>65</v>
      </c>
      <c r="E1232" s="189">
        <f>IF(ISBLANK('Nomenklatur komplett'!Z1232),"-",'Nomenklatur komplett'!Z1232)</f>
        <v>1</v>
      </c>
      <c r="F1232" s="189">
        <f>IF(ISBLANK('Nomenklatur komplett'!AA1232),"-",'Nomenklatur komplett'!AA1232)</f>
        <v>5</v>
      </c>
      <c r="G1232" s="190">
        <f>IF(ISBLANK('Nomenklatur komplett'!AB1232),"-",'Nomenklatur komplett'!AB1232)</f>
        <v>90</v>
      </c>
      <c r="H1232" s="190">
        <f>IF(ISBLANK('Nomenklatur komplett'!AC1232),"-",'Nomenklatur komplett'!AC1232)</f>
        <v>0</v>
      </c>
    </row>
    <row r="1233" spans="1:8" x14ac:dyDescent="0.2">
      <c r="A1233" s="161">
        <f>IF(ISBLANK('Nomenklatur komplett'!V1233),"-",'Nomenklatur komplett'!V1233)</f>
        <v>86500000</v>
      </c>
      <c r="B1233" s="188" t="str">
        <f>IF(ISBLANK('Nomenklatur komplett'!W1233),"-",'Nomenklatur komplett'!W1233)</f>
        <v>Heimleiter/in, dipl.</v>
      </c>
      <c r="C1233" s="189">
        <f>IF(ISBLANK('Nomenklatur komplett'!X1233),"-",'Nomenklatur komplett'!X1233)</f>
        <v>18</v>
      </c>
      <c r="D1233" s="189">
        <f>IF(ISBLANK('Nomenklatur komplett'!Y1233),"-",'Nomenklatur komplett'!Y1233)</f>
        <v>65</v>
      </c>
      <c r="E1233" s="189">
        <f>IF(ISBLANK('Nomenklatur komplett'!Z1233),"-",'Nomenklatur komplett'!Z1233)</f>
        <v>1</v>
      </c>
      <c r="F1233" s="189">
        <f>IF(ISBLANK('Nomenklatur komplett'!AA1233),"-",'Nomenklatur komplett'!AA1233)</f>
        <v>5</v>
      </c>
      <c r="G1233" s="190">
        <f>IF(ISBLANK('Nomenklatur komplett'!AB1233),"-",'Nomenklatur komplett'!AB1233)</f>
        <v>90</v>
      </c>
      <c r="H1233" s="190">
        <f>IF(ISBLANK('Nomenklatur komplett'!AC1233),"-",'Nomenklatur komplett'!AC1233)</f>
        <v>0</v>
      </c>
    </row>
    <row r="1234" spans="1:8" x14ac:dyDescent="0.2">
      <c r="A1234" s="161">
        <f>IF(ISBLANK('Nomenklatur komplett'!V1234),"-",'Nomenklatur komplett'!V1234)</f>
        <v>86670000</v>
      </c>
      <c r="B1234" s="188" t="str">
        <f>IF(ISBLANK('Nomenklatur komplett'!W1234),"-",'Nomenklatur komplett'!W1234)</f>
        <v>Heimpädagoge/-pädagogin (Tertiär - nicht reglementiert)</v>
      </c>
      <c r="C1234" s="189">
        <f>IF(ISBLANK('Nomenklatur komplett'!X1234),"-",'Nomenklatur komplett'!X1234)</f>
        <v>18</v>
      </c>
      <c r="D1234" s="189">
        <f>IF(ISBLANK('Nomenklatur komplett'!Y1234),"-",'Nomenklatur komplett'!Y1234)</f>
        <v>65</v>
      </c>
      <c r="E1234" s="189">
        <f>IF(ISBLANK('Nomenklatur komplett'!Z1234),"-",'Nomenklatur komplett'!Z1234)</f>
        <v>1</v>
      </c>
      <c r="F1234" s="189">
        <f>IF(ISBLANK('Nomenklatur komplett'!AA1234),"-",'Nomenklatur komplett'!AA1234)</f>
        <v>5</v>
      </c>
      <c r="G1234" s="190">
        <f>IF(ISBLANK('Nomenklatur komplett'!AB1234),"-",'Nomenklatur komplett'!AB1234)</f>
        <v>90</v>
      </c>
      <c r="H1234" s="190">
        <f>IF(ISBLANK('Nomenklatur komplett'!AC1234),"-",'Nomenklatur komplett'!AC1234)</f>
        <v>0</v>
      </c>
    </row>
    <row r="1235" spans="1:8" x14ac:dyDescent="0.2">
      <c r="A1235" s="161">
        <f>IF(ISBLANK('Nomenklatur komplett'!V1235),"-",'Nomenklatur komplett'!V1235)</f>
        <v>66510000</v>
      </c>
      <c r="B1235" s="188" t="str">
        <f>IF(ISBLANK('Nomenklatur komplett'!W1235),"-",'Nomenklatur komplett'!W1235)</f>
        <v>Heizungsmeister/in</v>
      </c>
      <c r="C1235" s="189">
        <f>IF(ISBLANK('Nomenklatur komplett'!X1235),"-",'Nomenklatur komplett'!X1235)</f>
        <v>18</v>
      </c>
      <c r="D1235" s="189">
        <f>IF(ISBLANK('Nomenklatur komplett'!Y1235),"-",'Nomenklatur komplett'!Y1235)</f>
        <v>65</v>
      </c>
      <c r="E1235" s="189">
        <f>IF(ISBLANK('Nomenklatur komplett'!Z1235),"-",'Nomenklatur komplett'!Z1235)</f>
        <v>1</v>
      </c>
      <c r="F1235" s="189">
        <f>IF(ISBLANK('Nomenklatur komplett'!AA1235),"-",'Nomenklatur komplett'!AA1235)</f>
        <v>5</v>
      </c>
      <c r="G1235" s="190">
        <f>IF(ISBLANK('Nomenklatur komplett'!AB1235),"-",'Nomenklatur komplett'!AB1235)</f>
        <v>90</v>
      </c>
      <c r="H1235" s="190">
        <f>IF(ISBLANK('Nomenklatur komplett'!AC1235),"-",'Nomenklatur komplett'!AC1235)</f>
        <v>0</v>
      </c>
    </row>
    <row r="1236" spans="1:8" x14ac:dyDescent="0.2">
      <c r="A1236" s="161">
        <f>IF(ISBLANK('Nomenklatur komplett'!V1236),"-",'Nomenklatur komplett'!V1236)</f>
        <v>71550000</v>
      </c>
      <c r="B1236" s="188" t="str">
        <f>IF(ISBLANK('Nomenklatur komplett'!W1236),"-",'Nomenklatur komplett'!W1236)</f>
        <v>Heizwerkführer/in EF</v>
      </c>
      <c r="C1236" s="189">
        <f>IF(ISBLANK('Nomenklatur komplett'!X1236),"-",'Nomenklatur komplett'!X1236)</f>
        <v>18</v>
      </c>
      <c r="D1236" s="189">
        <f>IF(ISBLANK('Nomenklatur komplett'!Y1236),"-",'Nomenklatur komplett'!Y1236)</f>
        <v>65</v>
      </c>
      <c r="E1236" s="189">
        <f>IF(ISBLANK('Nomenklatur komplett'!Z1236),"-",'Nomenklatur komplett'!Z1236)</f>
        <v>1</v>
      </c>
      <c r="F1236" s="189">
        <f>IF(ISBLANK('Nomenklatur komplett'!AA1236),"-",'Nomenklatur komplett'!AA1236)</f>
        <v>5</v>
      </c>
      <c r="G1236" s="190">
        <f>IF(ISBLANK('Nomenklatur komplett'!AB1236),"-",'Nomenklatur komplett'!AB1236)</f>
        <v>90</v>
      </c>
      <c r="H1236" s="190">
        <f>IF(ISBLANK('Nomenklatur komplett'!AC1236),"-",'Nomenklatur komplett'!AC1236)</f>
        <v>0</v>
      </c>
    </row>
    <row r="1237" spans="1:8" x14ac:dyDescent="0.2">
      <c r="A1237" s="161">
        <f>IF(ISBLANK('Nomenklatur komplett'!V1237),"-",'Nomenklatur komplett'!V1237)</f>
        <v>71500000</v>
      </c>
      <c r="B1237" s="188" t="str">
        <f>IF(ISBLANK('Nomenklatur komplett'!W1237),"-",'Nomenklatur komplett'!W1237)</f>
        <v>Heizöl-Tankrevisor/in EF</v>
      </c>
      <c r="C1237" s="189">
        <f>IF(ISBLANK('Nomenklatur komplett'!X1237),"-",'Nomenklatur komplett'!X1237)</f>
        <v>18</v>
      </c>
      <c r="D1237" s="189">
        <f>IF(ISBLANK('Nomenklatur komplett'!Y1237),"-",'Nomenklatur komplett'!Y1237)</f>
        <v>65</v>
      </c>
      <c r="E1237" s="189">
        <f>IF(ISBLANK('Nomenklatur komplett'!Z1237),"-",'Nomenklatur komplett'!Z1237)</f>
        <v>1</v>
      </c>
      <c r="F1237" s="189">
        <f>IF(ISBLANK('Nomenklatur komplett'!AA1237),"-",'Nomenklatur komplett'!AA1237)</f>
        <v>5</v>
      </c>
      <c r="G1237" s="190">
        <f>IF(ISBLANK('Nomenklatur komplett'!AB1237),"-",'Nomenklatur komplett'!AB1237)</f>
        <v>90</v>
      </c>
      <c r="H1237" s="190">
        <f>IF(ISBLANK('Nomenklatur komplett'!AC1237),"-",'Nomenklatur komplett'!AC1237)</f>
        <v>0</v>
      </c>
    </row>
    <row r="1238" spans="1:8" x14ac:dyDescent="0.2">
      <c r="A1238" s="161">
        <f>IF(ISBLANK('Nomenklatur komplett'!V1238),"-",'Nomenklatur komplett'!V1238)</f>
        <v>62070000</v>
      </c>
      <c r="B1238" s="188" t="str">
        <f>IF(ISBLANK('Nomenklatur komplett'!W1238),"-",'Nomenklatur komplett'!W1238)</f>
        <v>Holzbau-Polier/in EF</v>
      </c>
      <c r="C1238" s="189">
        <f>IF(ISBLANK('Nomenklatur komplett'!X1238),"-",'Nomenklatur komplett'!X1238)</f>
        <v>18</v>
      </c>
      <c r="D1238" s="189">
        <f>IF(ISBLANK('Nomenklatur komplett'!Y1238),"-",'Nomenklatur komplett'!Y1238)</f>
        <v>65</v>
      </c>
      <c r="E1238" s="189">
        <f>IF(ISBLANK('Nomenklatur komplett'!Z1238),"-",'Nomenklatur komplett'!Z1238)</f>
        <v>1</v>
      </c>
      <c r="F1238" s="189">
        <f>IF(ISBLANK('Nomenklatur komplett'!AA1238),"-",'Nomenklatur komplett'!AA1238)</f>
        <v>5</v>
      </c>
      <c r="G1238" s="190">
        <f>IF(ISBLANK('Nomenklatur komplett'!AB1238),"-",'Nomenklatur komplett'!AB1238)</f>
        <v>90</v>
      </c>
      <c r="H1238" s="190">
        <f>IF(ISBLANK('Nomenklatur komplett'!AC1238),"-",'Nomenklatur komplett'!AC1238)</f>
        <v>0</v>
      </c>
    </row>
    <row r="1239" spans="1:8" x14ac:dyDescent="0.2">
      <c r="A1239" s="161">
        <f>IF(ISBLANK('Nomenklatur komplett'!V1239),"-",'Nomenklatur komplett'!V1239)</f>
        <v>62075000</v>
      </c>
      <c r="B1239" s="188" t="str">
        <f>IF(ISBLANK('Nomenklatur komplett'!W1239),"-",'Nomenklatur komplett'!W1239)</f>
        <v>Holzbau-Vorarbeiter/in EF</v>
      </c>
      <c r="C1239" s="189">
        <f>IF(ISBLANK('Nomenklatur komplett'!X1239),"-",'Nomenklatur komplett'!X1239)</f>
        <v>18</v>
      </c>
      <c r="D1239" s="189">
        <f>IF(ISBLANK('Nomenklatur komplett'!Y1239),"-",'Nomenklatur komplett'!Y1239)</f>
        <v>65</v>
      </c>
      <c r="E1239" s="189">
        <f>IF(ISBLANK('Nomenklatur komplett'!Z1239),"-",'Nomenklatur komplett'!Z1239)</f>
        <v>1</v>
      </c>
      <c r="F1239" s="189">
        <f>IF(ISBLANK('Nomenklatur komplett'!AA1239),"-",'Nomenklatur komplett'!AA1239)</f>
        <v>5</v>
      </c>
      <c r="G1239" s="190">
        <f>IF(ISBLANK('Nomenklatur komplett'!AB1239),"-",'Nomenklatur komplett'!AB1239)</f>
        <v>90</v>
      </c>
      <c r="H1239" s="190">
        <f>IF(ISBLANK('Nomenklatur komplett'!AC1239),"-",'Nomenklatur komplett'!AC1239)</f>
        <v>0</v>
      </c>
    </row>
    <row r="1240" spans="1:8" x14ac:dyDescent="0.2">
      <c r="A1240" s="161">
        <f>IF(ISBLANK('Nomenklatur komplett'!V1240),"-",'Nomenklatur komplett'!V1240)</f>
        <v>62200000</v>
      </c>
      <c r="B1240" s="188" t="str">
        <f>IF(ISBLANK('Nomenklatur komplett'!W1240),"-",'Nomenklatur komplett'!W1240)</f>
        <v>Holzbaumeister/in</v>
      </c>
      <c r="C1240" s="189">
        <f>IF(ISBLANK('Nomenklatur komplett'!X1240),"-",'Nomenklatur komplett'!X1240)</f>
        <v>18</v>
      </c>
      <c r="D1240" s="189">
        <f>IF(ISBLANK('Nomenklatur komplett'!Y1240),"-",'Nomenklatur komplett'!Y1240)</f>
        <v>65</v>
      </c>
      <c r="E1240" s="189">
        <f>IF(ISBLANK('Nomenklatur komplett'!Z1240),"-",'Nomenklatur komplett'!Z1240)</f>
        <v>1</v>
      </c>
      <c r="F1240" s="189">
        <f>IF(ISBLANK('Nomenklatur komplett'!AA1240),"-",'Nomenklatur komplett'!AA1240)</f>
        <v>5</v>
      </c>
      <c r="G1240" s="190">
        <f>IF(ISBLANK('Nomenklatur komplett'!AB1240),"-",'Nomenklatur komplett'!AB1240)</f>
        <v>90</v>
      </c>
      <c r="H1240" s="190">
        <f>IF(ISBLANK('Nomenklatur komplett'!AC1240),"-",'Nomenklatur komplett'!AC1240)</f>
        <v>0</v>
      </c>
    </row>
    <row r="1241" spans="1:8" x14ac:dyDescent="0.2">
      <c r="A1241" s="161">
        <f>IF(ISBLANK('Nomenklatur komplett'!V1241),"-",'Nomenklatur komplett'!V1241)</f>
        <v>62080000</v>
      </c>
      <c r="B1241" s="188" t="str">
        <f>IF(ISBLANK('Nomenklatur komplett'!W1241),"-",'Nomenklatur komplett'!W1241)</f>
        <v>Holzbeizer/in EF</v>
      </c>
      <c r="C1241" s="189">
        <f>IF(ISBLANK('Nomenklatur komplett'!X1241),"-",'Nomenklatur komplett'!X1241)</f>
        <v>18</v>
      </c>
      <c r="D1241" s="189">
        <f>IF(ISBLANK('Nomenklatur komplett'!Y1241),"-",'Nomenklatur komplett'!Y1241)</f>
        <v>65</v>
      </c>
      <c r="E1241" s="189">
        <f>IF(ISBLANK('Nomenklatur komplett'!Z1241),"-",'Nomenklatur komplett'!Z1241)</f>
        <v>1</v>
      </c>
      <c r="F1241" s="189">
        <f>IF(ISBLANK('Nomenklatur komplett'!AA1241),"-",'Nomenklatur komplett'!AA1241)</f>
        <v>5</v>
      </c>
      <c r="G1241" s="190">
        <f>IF(ISBLANK('Nomenklatur komplett'!AB1241),"-",'Nomenklatur komplett'!AB1241)</f>
        <v>90</v>
      </c>
      <c r="H1241" s="190">
        <f>IF(ISBLANK('Nomenklatur komplett'!AC1241),"-",'Nomenklatur komplett'!AC1241)</f>
        <v>0</v>
      </c>
    </row>
    <row r="1242" spans="1:8" x14ac:dyDescent="0.2">
      <c r="A1242" s="161">
        <f>IF(ISBLANK('Nomenklatur komplett'!V1242),"-",'Nomenklatur komplett'!V1242)</f>
        <v>62085000</v>
      </c>
      <c r="B1242" s="188" t="str">
        <f>IF(ISBLANK('Nomenklatur komplett'!W1242),"-",'Nomenklatur komplett'!W1242)</f>
        <v>Holzbildhauermeister/in</v>
      </c>
      <c r="C1242" s="189">
        <f>IF(ISBLANK('Nomenklatur komplett'!X1242),"-",'Nomenklatur komplett'!X1242)</f>
        <v>18</v>
      </c>
      <c r="D1242" s="189">
        <f>IF(ISBLANK('Nomenklatur komplett'!Y1242),"-",'Nomenklatur komplett'!Y1242)</f>
        <v>65</v>
      </c>
      <c r="E1242" s="189">
        <f>IF(ISBLANK('Nomenklatur komplett'!Z1242),"-",'Nomenklatur komplett'!Z1242)</f>
        <v>1</v>
      </c>
      <c r="F1242" s="189">
        <f>IF(ISBLANK('Nomenklatur komplett'!AA1242),"-",'Nomenklatur komplett'!AA1242)</f>
        <v>5</v>
      </c>
      <c r="G1242" s="190">
        <f>IF(ISBLANK('Nomenklatur komplett'!AB1242),"-",'Nomenklatur komplett'!AB1242)</f>
        <v>90</v>
      </c>
      <c r="H1242" s="190">
        <f>IF(ISBLANK('Nomenklatur komplett'!AC1242),"-",'Nomenklatur komplett'!AC1242)</f>
        <v>0</v>
      </c>
    </row>
    <row r="1243" spans="1:8" x14ac:dyDescent="0.2">
      <c r="A1243" s="161">
        <f>IF(ISBLANK('Nomenklatur komplett'!V1243),"-",'Nomenklatur komplett'!V1243)</f>
        <v>62090001</v>
      </c>
      <c r="B1243" s="188" t="str">
        <f>IF(ISBLANK('Nomenklatur komplett'!W1243),"-",'Nomenklatur komplett'!W1243)</f>
        <v>Holzfachmann/-frau EF - Holzkaufmann/-frau</v>
      </c>
      <c r="C1243" s="189">
        <f>IF(ISBLANK('Nomenklatur komplett'!X1243),"-",'Nomenklatur komplett'!X1243)</f>
        <v>18</v>
      </c>
      <c r="D1243" s="189">
        <f>IF(ISBLANK('Nomenklatur komplett'!Y1243),"-",'Nomenklatur komplett'!Y1243)</f>
        <v>65</v>
      </c>
      <c r="E1243" s="189">
        <f>IF(ISBLANK('Nomenklatur komplett'!Z1243),"-",'Nomenklatur komplett'!Z1243)</f>
        <v>1</v>
      </c>
      <c r="F1243" s="189">
        <f>IF(ISBLANK('Nomenklatur komplett'!AA1243),"-",'Nomenklatur komplett'!AA1243)</f>
        <v>5</v>
      </c>
      <c r="G1243" s="190">
        <f>IF(ISBLANK('Nomenklatur komplett'!AB1243),"-",'Nomenklatur komplett'!AB1243)</f>
        <v>90</v>
      </c>
      <c r="H1243" s="190">
        <f>IF(ISBLANK('Nomenklatur komplett'!AC1243),"-",'Nomenklatur komplett'!AC1243)</f>
        <v>0</v>
      </c>
    </row>
    <row r="1244" spans="1:8" x14ac:dyDescent="0.2">
      <c r="A1244" s="161">
        <f>IF(ISBLANK('Nomenklatur komplett'!V1244),"-",'Nomenklatur komplett'!V1244)</f>
        <v>62090000</v>
      </c>
      <c r="B1244" s="188" t="str">
        <f>IF(ISBLANK('Nomenklatur komplett'!W1244),"-",'Nomenklatur komplett'!W1244)</f>
        <v>Holzfachmann/-frau EF - Ohne nähere Angaben</v>
      </c>
      <c r="C1244" s="189">
        <f>IF(ISBLANK('Nomenklatur komplett'!X1244),"-",'Nomenklatur komplett'!X1244)</f>
        <v>18</v>
      </c>
      <c r="D1244" s="189">
        <f>IF(ISBLANK('Nomenklatur komplett'!Y1244),"-",'Nomenklatur komplett'!Y1244)</f>
        <v>65</v>
      </c>
      <c r="E1244" s="189">
        <f>IF(ISBLANK('Nomenklatur komplett'!Z1244),"-",'Nomenklatur komplett'!Z1244)</f>
        <v>1</v>
      </c>
      <c r="F1244" s="189">
        <f>IF(ISBLANK('Nomenklatur komplett'!AA1244),"-",'Nomenklatur komplett'!AA1244)</f>
        <v>5</v>
      </c>
      <c r="G1244" s="190">
        <f>IF(ISBLANK('Nomenklatur komplett'!AB1244),"-",'Nomenklatur komplett'!AB1244)</f>
        <v>90</v>
      </c>
      <c r="H1244" s="190">
        <f>IF(ISBLANK('Nomenklatur komplett'!AC1244),"-",'Nomenklatur komplett'!AC1244)</f>
        <v>0</v>
      </c>
    </row>
    <row r="1245" spans="1:8" x14ac:dyDescent="0.2">
      <c r="A1245" s="161">
        <f>IF(ISBLANK('Nomenklatur komplett'!V1245),"-",'Nomenklatur komplett'!V1245)</f>
        <v>62090002</v>
      </c>
      <c r="B1245" s="188" t="str">
        <f>IF(ISBLANK('Nomenklatur komplett'!W1245),"-",'Nomenklatur komplett'!W1245)</f>
        <v>Holzfachmann/-frau EF - Produktionsleiter/-in Holzindustrie</v>
      </c>
      <c r="C1245" s="189">
        <f>IF(ISBLANK('Nomenklatur komplett'!X1245),"-",'Nomenklatur komplett'!X1245)</f>
        <v>18</v>
      </c>
      <c r="D1245" s="189">
        <f>IF(ISBLANK('Nomenklatur komplett'!Y1245),"-",'Nomenklatur komplett'!Y1245)</f>
        <v>65</v>
      </c>
      <c r="E1245" s="189">
        <f>IF(ISBLANK('Nomenklatur komplett'!Z1245),"-",'Nomenklatur komplett'!Z1245)</f>
        <v>1</v>
      </c>
      <c r="F1245" s="189">
        <f>IF(ISBLANK('Nomenklatur komplett'!AA1245),"-",'Nomenklatur komplett'!AA1245)</f>
        <v>5</v>
      </c>
      <c r="G1245" s="190">
        <f>IF(ISBLANK('Nomenklatur komplett'!AB1245),"-",'Nomenklatur komplett'!AB1245)</f>
        <v>90</v>
      </c>
      <c r="H1245" s="190">
        <f>IF(ISBLANK('Nomenklatur komplett'!AC1245),"-",'Nomenklatur komplett'!AC1245)</f>
        <v>0</v>
      </c>
    </row>
    <row r="1246" spans="1:8" x14ac:dyDescent="0.2">
      <c r="A1246" s="161">
        <f>IF(ISBLANK('Nomenklatur komplett'!V1246),"-",'Nomenklatur komplett'!V1246)</f>
        <v>93620001</v>
      </c>
      <c r="B1246" s="188" t="str">
        <f>IF(ISBLANK('Nomenklatur komplett'!W1246),"-",'Nomenklatur komplett'!W1246)</f>
        <v>Holztechnik HF - Holzbau (MiVo 2005)</v>
      </c>
      <c r="C1246" s="189">
        <f>IF(ISBLANK('Nomenklatur komplett'!X1246),"-",'Nomenklatur komplett'!X1246)</f>
        <v>18</v>
      </c>
      <c r="D1246" s="189">
        <f>IF(ISBLANK('Nomenklatur komplett'!Y1246),"-",'Nomenklatur komplett'!Y1246)</f>
        <v>65</v>
      </c>
      <c r="E1246" s="189">
        <f>IF(ISBLANK('Nomenklatur komplett'!Z1246),"-",'Nomenklatur komplett'!Z1246)</f>
        <v>1</v>
      </c>
      <c r="F1246" s="189">
        <f>IF(ISBLANK('Nomenklatur komplett'!AA1246),"-",'Nomenklatur komplett'!AA1246)</f>
        <v>5</v>
      </c>
      <c r="G1246" s="190">
        <f>IF(ISBLANK('Nomenklatur komplett'!AB1246),"-",'Nomenklatur komplett'!AB1246)</f>
        <v>0</v>
      </c>
      <c r="H1246" s="190">
        <f>IF(ISBLANK('Nomenklatur komplett'!AC1246),"-",'Nomenklatur komplett'!AC1246)</f>
        <v>0</v>
      </c>
    </row>
    <row r="1247" spans="1:8" x14ac:dyDescent="0.2">
      <c r="A1247" s="161">
        <f>IF(ISBLANK('Nomenklatur komplett'!V1247),"-",'Nomenklatur komplett'!V1247)</f>
        <v>93620002</v>
      </c>
      <c r="B1247" s="188" t="str">
        <f>IF(ISBLANK('Nomenklatur komplett'!W1247),"-",'Nomenklatur komplett'!W1247)</f>
        <v>Holztechnik HF - Holzindustrie (MiVo 2005)</v>
      </c>
      <c r="C1247" s="189">
        <f>IF(ISBLANK('Nomenklatur komplett'!X1247),"-",'Nomenklatur komplett'!X1247)</f>
        <v>18</v>
      </c>
      <c r="D1247" s="189">
        <f>IF(ISBLANK('Nomenklatur komplett'!Y1247),"-",'Nomenklatur komplett'!Y1247)</f>
        <v>65</v>
      </c>
      <c r="E1247" s="189">
        <f>IF(ISBLANK('Nomenklatur komplett'!Z1247),"-",'Nomenklatur komplett'!Z1247)</f>
        <v>1</v>
      </c>
      <c r="F1247" s="189">
        <f>IF(ISBLANK('Nomenklatur komplett'!AA1247),"-",'Nomenklatur komplett'!AA1247)</f>
        <v>5</v>
      </c>
      <c r="G1247" s="190">
        <f>IF(ISBLANK('Nomenklatur komplett'!AB1247),"-",'Nomenklatur komplett'!AB1247)</f>
        <v>0</v>
      </c>
      <c r="H1247" s="190">
        <f>IF(ISBLANK('Nomenklatur komplett'!AC1247),"-",'Nomenklatur komplett'!AC1247)</f>
        <v>0</v>
      </c>
    </row>
    <row r="1248" spans="1:8" x14ac:dyDescent="0.2">
      <c r="A1248" s="161">
        <f>IF(ISBLANK('Nomenklatur komplett'!V1248),"-",'Nomenklatur komplett'!V1248)</f>
        <v>93620003</v>
      </c>
      <c r="B1248" s="188" t="str">
        <f>IF(ISBLANK('Nomenklatur komplett'!W1248),"-",'Nomenklatur komplett'!W1248)</f>
        <v>Holztechnik HF - Schreinerei (MiVo 2005)</v>
      </c>
      <c r="C1248" s="189">
        <f>IF(ISBLANK('Nomenklatur komplett'!X1248),"-",'Nomenklatur komplett'!X1248)</f>
        <v>18</v>
      </c>
      <c r="D1248" s="189">
        <f>IF(ISBLANK('Nomenklatur komplett'!Y1248),"-",'Nomenklatur komplett'!Y1248)</f>
        <v>65</v>
      </c>
      <c r="E1248" s="189">
        <f>IF(ISBLANK('Nomenklatur komplett'!Z1248),"-",'Nomenklatur komplett'!Z1248)</f>
        <v>1</v>
      </c>
      <c r="F1248" s="189">
        <f>IF(ISBLANK('Nomenklatur komplett'!AA1248),"-",'Nomenklatur komplett'!AA1248)</f>
        <v>5</v>
      </c>
      <c r="G1248" s="190">
        <f>IF(ISBLANK('Nomenklatur komplett'!AB1248),"-",'Nomenklatur komplett'!AB1248)</f>
        <v>90</v>
      </c>
      <c r="H1248" s="190">
        <f>IF(ISBLANK('Nomenklatur komplett'!AC1248),"-",'Nomenklatur komplett'!AC1248)</f>
        <v>0</v>
      </c>
    </row>
    <row r="1249" spans="1:8" x14ac:dyDescent="0.2">
      <c r="A1249" s="161">
        <f>IF(ISBLANK('Nomenklatur komplett'!V1249),"-",'Nomenklatur komplett'!V1249)</f>
        <v>84370000</v>
      </c>
      <c r="B1249" s="188" t="str">
        <f>IF(ISBLANK('Nomenklatur komplett'!W1249),"-",'Nomenklatur komplett'!W1249)</f>
        <v>Homöopath/in (Tertiär - nicht reglementiert)</v>
      </c>
      <c r="C1249" s="189">
        <f>IF(ISBLANK('Nomenklatur komplett'!X1249),"-",'Nomenklatur komplett'!X1249)</f>
        <v>18</v>
      </c>
      <c r="D1249" s="189">
        <f>IF(ISBLANK('Nomenklatur komplett'!Y1249),"-",'Nomenklatur komplett'!Y1249)</f>
        <v>65</v>
      </c>
      <c r="E1249" s="189">
        <f>IF(ISBLANK('Nomenklatur komplett'!Z1249),"-",'Nomenklatur komplett'!Z1249)</f>
        <v>1</v>
      </c>
      <c r="F1249" s="189">
        <f>IF(ISBLANK('Nomenklatur komplett'!AA1249),"-",'Nomenklatur komplett'!AA1249)</f>
        <v>7</v>
      </c>
      <c r="G1249" s="190">
        <f>IF(ISBLANK('Nomenklatur komplett'!AB1249),"-",'Nomenklatur komplett'!AB1249)</f>
        <v>90</v>
      </c>
      <c r="H1249" s="190">
        <f>IF(ISBLANK('Nomenklatur komplett'!AC1249),"-",'Nomenklatur komplett'!AC1249)</f>
        <v>0</v>
      </c>
    </row>
    <row r="1250" spans="1:8" x14ac:dyDescent="0.2">
      <c r="A1250" s="161">
        <f>IF(ISBLANK('Nomenklatur komplett'!V1250),"-",'Nomenklatur komplett'!V1250)</f>
        <v>80250000</v>
      </c>
      <c r="B1250" s="188" t="str">
        <f>IF(ISBLANK('Nomenklatur komplett'!W1250),"-",'Nomenklatur komplett'!W1250)</f>
        <v>Hotelempfangs- und -administrationsleiter/in EF</v>
      </c>
      <c r="C1250" s="189">
        <f>IF(ISBLANK('Nomenklatur komplett'!X1250),"-",'Nomenklatur komplett'!X1250)</f>
        <v>18</v>
      </c>
      <c r="D1250" s="189">
        <f>IF(ISBLANK('Nomenklatur komplett'!Y1250),"-",'Nomenklatur komplett'!Y1250)</f>
        <v>65</v>
      </c>
      <c r="E1250" s="189">
        <f>IF(ISBLANK('Nomenklatur komplett'!Z1250),"-",'Nomenklatur komplett'!Z1250)</f>
        <v>1</v>
      </c>
      <c r="F1250" s="189">
        <f>IF(ISBLANK('Nomenklatur komplett'!AA1250),"-",'Nomenklatur komplett'!AA1250)</f>
        <v>5</v>
      </c>
      <c r="G1250" s="190">
        <f>IF(ISBLANK('Nomenklatur komplett'!AB1250),"-",'Nomenklatur komplett'!AB1250)</f>
        <v>90</v>
      </c>
      <c r="H1250" s="190">
        <f>IF(ISBLANK('Nomenklatur komplett'!AC1250),"-",'Nomenklatur komplett'!AC1250)</f>
        <v>0</v>
      </c>
    </row>
    <row r="1251" spans="1:8" x14ac:dyDescent="0.2">
      <c r="A1251" s="161">
        <f>IF(ISBLANK('Nomenklatur komplett'!V1251),"-",'Nomenklatur komplett'!V1251)</f>
        <v>80390000</v>
      </c>
      <c r="B1251" s="188" t="str">
        <f>IF(ISBLANK('Nomenklatur komplett'!W1251),"-",'Nomenklatur komplett'!W1251)</f>
        <v>Hotelier/-ère-Verwaltung (Tertiär - nicht reglementiert)</v>
      </c>
      <c r="C1251" s="189">
        <f>IF(ISBLANK('Nomenklatur komplett'!X1251),"-",'Nomenklatur komplett'!X1251)</f>
        <v>18</v>
      </c>
      <c r="D1251" s="189">
        <f>IF(ISBLANK('Nomenklatur komplett'!Y1251),"-",'Nomenklatur komplett'!Y1251)</f>
        <v>65</v>
      </c>
      <c r="E1251" s="189">
        <f>IF(ISBLANK('Nomenklatur komplett'!Z1251),"-",'Nomenklatur komplett'!Z1251)</f>
        <v>99</v>
      </c>
      <c r="F1251" s="189">
        <f>IF(ISBLANK('Nomenklatur komplett'!AA1251),"-",'Nomenklatur komplett'!AA1251)</f>
        <v>99</v>
      </c>
      <c r="G1251" s="190">
        <f>IF(ISBLANK('Nomenklatur komplett'!AB1251),"-",'Nomenklatur komplett'!AB1251)</f>
        <v>90</v>
      </c>
      <c r="H1251" s="190">
        <f>IF(ISBLANK('Nomenklatur komplett'!AC1251),"-",'Nomenklatur komplett'!AC1251)</f>
        <v>0</v>
      </c>
    </row>
    <row r="1252" spans="1:8" x14ac:dyDescent="0.2">
      <c r="A1252" s="161">
        <f>IF(ISBLANK('Nomenklatur komplett'!V1252),"-",'Nomenklatur komplett'!V1252)</f>
        <v>80370000</v>
      </c>
      <c r="B1252" s="188" t="str">
        <f>IF(ISBLANK('Nomenklatur komplett'!W1252),"-",'Nomenklatur komplett'!W1252)</f>
        <v>Hotelier/in, Restaurateur/in NDS (Tertiär - nicht reglementiert)</v>
      </c>
      <c r="C1252" s="189">
        <f>IF(ISBLANK('Nomenklatur komplett'!X1252),"-",'Nomenklatur komplett'!X1252)</f>
        <v>18</v>
      </c>
      <c r="D1252" s="189">
        <f>IF(ISBLANK('Nomenklatur komplett'!Y1252),"-",'Nomenklatur komplett'!Y1252)</f>
        <v>65</v>
      </c>
      <c r="E1252" s="189">
        <f>IF(ISBLANK('Nomenklatur komplett'!Z1252),"-",'Nomenklatur komplett'!Z1252)</f>
        <v>1</v>
      </c>
      <c r="F1252" s="189">
        <f>IF(ISBLANK('Nomenklatur komplett'!AA1252),"-",'Nomenklatur komplett'!AA1252)</f>
        <v>5</v>
      </c>
      <c r="G1252" s="190">
        <f>IF(ISBLANK('Nomenklatur komplett'!AB1252),"-",'Nomenklatur komplett'!AB1252)</f>
        <v>90</v>
      </c>
      <c r="H1252" s="190">
        <f>IF(ISBLANK('Nomenklatur komplett'!AC1252),"-",'Nomenklatur komplett'!AC1252)</f>
        <v>0</v>
      </c>
    </row>
    <row r="1253" spans="1:8" x14ac:dyDescent="0.2">
      <c r="A1253" s="161">
        <f>IF(ISBLANK('Nomenklatur komplett'!V1253),"-",'Nomenklatur komplett'!V1253)</f>
        <v>94710000</v>
      </c>
      <c r="B1253" s="188" t="str">
        <f>IF(ISBLANK('Nomenklatur komplett'!W1253),"-",'Nomenklatur komplett'!W1253)</f>
        <v>Hotellerie und Gastronomie HF (MiVo 2005)</v>
      </c>
      <c r="C1253" s="189">
        <f>IF(ISBLANK('Nomenklatur komplett'!X1253),"-",'Nomenklatur komplett'!X1253)</f>
        <v>18</v>
      </c>
      <c r="D1253" s="189">
        <f>IF(ISBLANK('Nomenklatur komplett'!Y1253),"-",'Nomenklatur komplett'!Y1253)</f>
        <v>65</v>
      </c>
      <c r="E1253" s="189">
        <f>IF(ISBLANK('Nomenklatur komplett'!Z1253),"-",'Nomenklatur komplett'!Z1253)</f>
        <v>1</v>
      </c>
      <c r="F1253" s="189">
        <f>IF(ISBLANK('Nomenklatur komplett'!AA1253),"-",'Nomenklatur komplett'!AA1253)</f>
        <v>5</v>
      </c>
      <c r="G1253" s="190">
        <f>IF(ISBLANK('Nomenklatur komplett'!AB1253),"-",'Nomenklatur komplett'!AB1253)</f>
        <v>90</v>
      </c>
      <c r="H1253" s="190">
        <f>IF(ISBLANK('Nomenklatur komplett'!AC1253),"-",'Nomenklatur komplett'!AC1253)</f>
        <v>0</v>
      </c>
    </row>
    <row r="1254" spans="1:8" x14ac:dyDescent="0.2">
      <c r="A1254" s="161">
        <f>IF(ISBLANK('Nomenklatur komplett'!V1254),"-",'Nomenklatur komplett'!V1254)</f>
        <v>94710001</v>
      </c>
      <c r="B1254" s="188" t="str">
        <f>IF(ISBLANK('Nomenklatur komplett'!W1254),"-",'Nomenklatur komplett'!W1254)</f>
        <v>Hotellerie und Gastronomie HF (in englischer Sprache) (MiVo 2005)</v>
      </c>
      <c r="C1254" s="189">
        <f>IF(ISBLANK('Nomenklatur komplett'!X1254),"-",'Nomenklatur komplett'!X1254)</f>
        <v>18</v>
      </c>
      <c r="D1254" s="189">
        <f>IF(ISBLANK('Nomenklatur komplett'!Y1254),"-",'Nomenklatur komplett'!Y1254)</f>
        <v>65</v>
      </c>
      <c r="E1254" s="189">
        <f>IF(ISBLANK('Nomenklatur komplett'!Z1254),"-",'Nomenklatur komplett'!Z1254)</f>
        <v>1</v>
      </c>
      <c r="F1254" s="189">
        <f>IF(ISBLANK('Nomenklatur komplett'!AA1254),"-",'Nomenklatur komplett'!AA1254)</f>
        <v>5</v>
      </c>
      <c r="G1254" s="190">
        <f>IF(ISBLANK('Nomenklatur komplett'!AB1254),"-",'Nomenklatur komplett'!AB1254)</f>
        <v>90</v>
      </c>
      <c r="H1254" s="190">
        <f>IF(ISBLANK('Nomenklatur komplett'!AC1254),"-",'Nomenklatur komplett'!AC1254)</f>
        <v>0</v>
      </c>
    </row>
    <row r="1255" spans="1:8" x14ac:dyDescent="0.2">
      <c r="A1255" s="161">
        <f>IF(ISBLANK('Nomenklatur komplett'!V1255),"-",'Nomenklatur komplett'!V1255)</f>
        <v>94710002</v>
      </c>
      <c r="B1255" s="188" t="str">
        <f>IF(ISBLANK('Nomenklatur komplett'!W1255),"-",'Nomenklatur komplett'!W1255)</f>
        <v>Hotellerie und Gastronomie HF (in französischer Sprache) (MiVo 2005)</v>
      </c>
      <c r="C1255" s="189">
        <f>IF(ISBLANK('Nomenklatur komplett'!X1255),"-",'Nomenklatur komplett'!X1255)</f>
        <v>18</v>
      </c>
      <c r="D1255" s="189">
        <f>IF(ISBLANK('Nomenklatur komplett'!Y1255),"-",'Nomenklatur komplett'!Y1255)</f>
        <v>65</v>
      </c>
      <c r="E1255" s="189">
        <f>IF(ISBLANK('Nomenklatur komplett'!Z1255),"-",'Nomenklatur komplett'!Z1255)</f>
        <v>1</v>
      </c>
      <c r="F1255" s="189">
        <f>IF(ISBLANK('Nomenklatur komplett'!AA1255),"-",'Nomenklatur komplett'!AA1255)</f>
        <v>5</v>
      </c>
      <c r="G1255" s="190">
        <f>IF(ISBLANK('Nomenklatur komplett'!AB1255),"-",'Nomenklatur komplett'!AB1255)</f>
        <v>0</v>
      </c>
      <c r="H1255" s="190">
        <f>IF(ISBLANK('Nomenklatur komplett'!AC1255),"-",'Nomenklatur komplett'!AC1255)</f>
        <v>0</v>
      </c>
    </row>
    <row r="1256" spans="1:8" x14ac:dyDescent="0.2">
      <c r="A1256" s="161">
        <f>IF(ISBLANK('Nomenklatur komplett'!V1256),"-",'Nomenklatur komplett'!V1256)</f>
        <v>71665000</v>
      </c>
      <c r="B1256" s="188" t="str">
        <f>IF(ISBLANK('Nomenklatur komplett'!W1256),"-",'Nomenklatur komplett'!W1256)</f>
        <v>Human Präparator/in EF</v>
      </c>
      <c r="C1256" s="189">
        <f>IF(ISBLANK('Nomenklatur komplett'!X1256),"-",'Nomenklatur komplett'!X1256)</f>
        <v>18</v>
      </c>
      <c r="D1256" s="189">
        <f>IF(ISBLANK('Nomenklatur komplett'!Y1256),"-",'Nomenklatur komplett'!Y1256)</f>
        <v>65</v>
      </c>
      <c r="E1256" s="189">
        <f>IF(ISBLANK('Nomenklatur komplett'!Z1256),"-",'Nomenklatur komplett'!Z1256)</f>
        <v>1</v>
      </c>
      <c r="F1256" s="189">
        <f>IF(ISBLANK('Nomenklatur komplett'!AA1256),"-",'Nomenklatur komplett'!AA1256)</f>
        <v>5</v>
      </c>
      <c r="G1256" s="190">
        <f>IF(ISBLANK('Nomenklatur komplett'!AB1256),"-",'Nomenklatur komplett'!AB1256)</f>
        <v>90</v>
      </c>
      <c r="H1256" s="190">
        <f>IF(ISBLANK('Nomenklatur komplett'!AC1256),"-",'Nomenklatur komplett'!AC1256)</f>
        <v>0</v>
      </c>
    </row>
    <row r="1257" spans="1:8" x14ac:dyDescent="0.2">
      <c r="A1257" s="161">
        <f>IF(ISBLANK('Nomenklatur komplett'!V1257),"-",'Nomenklatur komplett'!V1257)</f>
        <v>84090000</v>
      </c>
      <c r="B1257" s="188" t="str">
        <f>IF(ISBLANK('Nomenklatur komplett'!W1257),"-",'Nomenklatur komplett'!W1257)</f>
        <v>Hypnosetherapeut/in (Tertiär - nicht reglementiert)</v>
      </c>
      <c r="C1257" s="189">
        <f>IF(ISBLANK('Nomenklatur komplett'!X1257),"-",'Nomenklatur komplett'!X1257)</f>
        <v>18</v>
      </c>
      <c r="D1257" s="189">
        <f>IF(ISBLANK('Nomenklatur komplett'!Y1257),"-",'Nomenklatur komplett'!Y1257)</f>
        <v>65</v>
      </c>
      <c r="E1257" s="189">
        <f>IF(ISBLANK('Nomenklatur komplett'!Z1257),"-",'Nomenklatur komplett'!Z1257)</f>
        <v>1</v>
      </c>
      <c r="F1257" s="189">
        <f>IF(ISBLANK('Nomenklatur komplett'!AA1257),"-",'Nomenklatur komplett'!AA1257)</f>
        <v>5</v>
      </c>
      <c r="G1257" s="190">
        <f>IF(ISBLANK('Nomenklatur komplett'!AB1257),"-",'Nomenklatur komplett'!AB1257)</f>
        <v>90</v>
      </c>
      <c r="H1257" s="190">
        <f>IF(ISBLANK('Nomenklatur komplett'!AC1257),"-",'Nomenklatur komplett'!AC1257)</f>
        <v>0</v>
      </c>
    </row>
    <row r="1258" spans="1:8" x14ac:dyDescent="0.2">
      <c r="A1258" s="161">
        <f>IF(ISBLANK('Nomenklatur komplett'!V1258),"-",'Nomenklatur komplett'!V1258)</f>
        <v>77145000</v>
      </c>
      <c r="B1258" s="188" t="str">
        <f>IF(ISBLANK('Nomenklatur komplett'!W1258),"-",'Nomenklatur komplett'!W1258)</f>
        <v>Höherer Wirtschaftsausweis</v>
      </c>
      <c r="C1258" s="189">
        <f>IF(ISBLANK('Nomenklatur komplett'!X1258),"-",'Nomenklatur komplett'!X1258)</f>
        <v>18</v>
      </c>
      <c r="D1258" s="189">
        <f>IF(ISBLANK('Nomenklatur komplett'!Y1258),"-",'Nomenklatur komplett'!Y1258)</f>
        <v>65</v>
      </c>
      <c r="E1258" s="189">
        <f>IF(ISBLANK('Nomenklatur komplett'!Z1258),"-",'Nomenklatur komplett'!Z1258)</f>
        <v>1</v>
      </c>
      <c r="F1258" s="189">
        <f>IF(ISBLANK('Nomenklatur komplett'!AA1258),"-",'Nomenklatur komplett'!AA1258)</f>
        <v>5</v>
      </c>
      <c r="G1258" s="190">
        <f>IF(ISBLANK('Nomenklatur komplett'!AB1258),"-",'Nomenklatur komplett'!AB1258)</f>
        <v>90</v>
      </c>
      <c r="H1258" s="190">
        <f>IF(ISBLANK('Nomenklatur komplett'!AC1258),"-",'Nomenklatur komplett'!AC1258)</f>
        <v>0</v>
      </c>
    </row>
    <row r="1259" spans="1:8" x14ac:dyDescent="0.2">
      <c r="A1259" s="161">
        <f>IF(ISBLANK('Nomenklatur komplett'!V1259),"-",'Nomenklatur komplett'!V1259)</f>
        <v>84350000</v>
      </c>
      <c r="B1259" s="188" t="str">
        <f>IF(ISBLANK('Nomenklatur komplett'!W1259),"-",'Nomenklatur komplett'!W1259)</f>
        <v>Hörgeräte-Akustiker/in EF</v>
      </c>
      <c r="C1259" s="189">
        <f>IF(ISBLANK('Nomenklatur komplett'!X1259),"-",'Nomenklatur komplett'!X1259)</f>
        <v>18</v>
      </c>
      <c r="D1259" s="189">
        <f>IF(ISBLANK('Nomenklatur komplett'!Y1259),"-",'Nomenklatur komplett'!Y1259)</f>
        <v>65</v>
      </c>
      <c r="E1259" s="189">
        <f>IF(ISBLANK('Nomenklatur komplett'!Z1259),"-",'Nomenklatur komplett'!Z1259)</f>
        <v>1</v>
      </c>
      <c r="F1259" s="189">
        <f>IF(ISBLANK('Nomenklatur komplett'!AA1259),"-",'Nomenklatur komplett'!AA1259)</f>
        <v>5</v>
      </c>
      <c r="G1259" s="190">
        <f>IF(ISBLANK('Nomenklatur komplett'!AB1259),"-",'Nomenklatur komplett'!AB1259)</f>
        <v>90</v>
      </c>
      <c r="H1259" s="190">
        <f>IF(ISBLANK('Nomenklatur komplett'!AC1259),"-",'Nomenklatur komplett'!AC1259)</f>
        <v>0</v>
      </c>
    </row>
    <row r="1260" spans="1:8" x14ac:dyDescent="0.2">
      <c r="A1260" s="161">
        <f>IF(ISBLANK('Nomenklatur komplett'!V1260),"-",'Nomenklatur komplett'!V1260)</f>
        <v>85458000</v>
      </c>
      <c r="B1260" s="188" t="str">
        <f>IF(ISBLANK('Nomenklatur komplett'!W1260),"-",'Nomenklatur komplett'!W1260)</f>
        <v>IBP Life Coaching NDS (Tertiär - nicht reglementiert)</v>
      </c>
      <c r="C1260" s="189">
        <f>IF(ISBLANK('Nomenklatur komplett'!X1260),"-",'Nomenklatur komplett'!X1260)</f>
        <v>18</v>
      </c>
      <c r="D1260" s="189">
        <f>IF(ISBLANK('Nomenklatur komplett'!Y1260),"-",'Nomenklatur komplett'!Y1260)</f>
        <v>65</v>
      </c>
      <c r="E1260" s="189">
        <f>IF(ISBLANK('Nomenklatur komplett'!Z1260),"-",'Nomenklatur komplett'!Z1260)</f>
        <v>1</v>
      </c>
      <c r="F1260" s="189">
        <f>IF(ISBLANK('Nomenklatur komplett'!AA1260),"-",'Nomenklatur komplett'!AA1260)</f>
        <v>5</v>
      </c>
      <c r="G1260" s="190">
        <f>IF(ISBLANK('Nomenklatur komplett'!AB1260),"-",'Nomenklatur komplett'!AB1260)</f>
        <v>90</v>
      </c>
      <c r="H1260" s="190">
        <f>IF(ISBLANK('Nomenklatur komplett'!AC1260),"-",'Nomenklatur komplett'!AC1260)</f>
        <v>0</v>
      </c>
    </row>
    <row r="1261" spans="1:8" x14ac:dyDescent="0.2">
      <c r="A1261" s="161">
        <f>IF(ISBLANK('Nomenklatur komplett'!V1261),"-",'Nomenklatur komplett'!V1261)</f>
        <v>74310000</v>
      </c>
      <c r="B1261" s="188" t="str">
        <f>IF(ISBLANK('Nomenklatur komplett'!W1261),"-",'Nomenklatur komplett'!W1261)</f>
        <v>ICT Security Expert, dipl.</v>
      </c>
      <c r="C1261" s="189">
        <f>IF(ISBLANK('Nomenklatur komplett'!X1261),"-",'Nomenklatur komplett'!X1261)</f>
        <v>18</v>
      </c>
      <c r="D1261" s="189">
        <f>IF(ISBLANK('Nomenklatur komplett'!Y1261),"-",'Nomenklatur komplett'!Y1261)</f>
        <v>65</v>
      </c>
      <c r="E1261" s="189">
        <f>IF(ISBLANK('Nomenklatur komplett'!Z1261),"-",'Nomenklatur komplett'!Z1261)</f>
        <v>1</v>
      </c>
      <c r="F1261" s="189">
        <f>IF(ISBLANK('Nomenklatur komplett'!AA1261),"-",'Nomenklatur komplett'!AA1261)</f>
        <v>5</v>
      </c>
      <c r="G1261" s="190">
        <f>IF(ISBLANK('Nomenklatur komplett'!AB1261),"-",'Nomenklatur komplett'!AB1261)</f>
        <v>90</v>
      </c>
      <c r="H1261" s="190">
        <f>IF(ISBLANK('Nomenklatur komplett'!AC1261),"-",'Nomenklatur komplett'!AC1261)</f>
        <v>0</v>
      </c>
    </row>
    <row r="1262" spans="1:8" x14ac:dyDescent="0.2">
      <c r="A1262" s="161">
        <f>IF(ISBLANK('Nomenklatur komplett'!V1262),"-",'Nomenklatur komplett'!V1262)</f>
        <v>74280000</v>
      </c>
      <c r="B1262" s="188" t="str">
        <f>IF(ISBLANK('Nomenklatur komplett'!W1262),"-",'Nomenklatur komplett'!W1262)</f>
        <v>ICT-Applikationsentwickler/in EF</v>
      </c>
      <c r="C1262" s="189">
        <f>IF(ISBLANK('Nomenklatur komplett'!X1262),"-",'Nomenklatur komplett'!X1262)</f>
        <v>18</v>
      </c>
      <c r="D1262" s="189">
        <f>IF(ISBLANK('Nomenklatur komplett'!Y1262),"-",'Nomenklatur komplett'!Y1262)</f>
        <v>65</v>
      </c>
      <c r="E1262" s="189">
        <f>IF(ISBLANK('Nomenklatur komplett'!Z1262),"-",'Nomenklatur komplett'!Z1262)</f>
        <v>1</v>
      </c>
      <c r="F1262" s="189">
        <f>IF(ISBLANK('Nomenklatur komplett'!AA1262),"-",'Nomenklatur komplett'!AA1262)</f>
        <v>5</v>
      </c>
      <c r="G1262" s="190">
        <f>IF(ISBLANK('Nomenklatur komplett'!AB1262),"-",'Nomenklatur komplett'!AB1262)</f>
        <v>90</v>
      </c>
      <c r="H1262" s="190">
        <f>IF(ISBLANK('Nomenklatur komplett'!AC1262),"-",'Nomenklatur komplett'!AC1262)</f>
        <v>0</v>
      </c>
    </row>
    <row r="1263" spans="1:8" x14ac:dyDescent="0.2">
      <c r="A1263" s="161">
        <f>IF(ISBLANK('Nomenklatur komplett'!V1263),"-",'Nomenklatur komplett'!V1263)</f>
        <v>74290000</v>
      </c>
      <c r="B1263" s="188" t="str">
        <f>IF(ISBLANK('Nomenklatur komplett'!W1263),"-",'Nomenklatur komplett'!W1263)</f>
        <v>ICT-Manager/in, dipl.</v>
      </c>
      <c r="C1263" s="189">
        <f>IF(ISBLANK('Nomenklatur komplett'!X1263),"-",'Nomenklatur komplett'!X1263)</f>
        <v>18</v>
      </c>
      <c r="D1263" s="189">
        <f>IF(ISBLANK('Nomenklatur komplett'!Y1263),"-",'Nomenklatur komplett'!Y1263)</f>
        <v>65</v>
      </c>
      <c r="E1263" s="189">
        <f>IF(ISBLANK('Nomenklatur komplett'!Z1263),"-",'Nomenklatur komplett'!Z1263)</f>
        <v>1</v>
      </c>
      <c r="F1263" s="189">
        <f>IF(ISBLANK('Nomenklatur komplett'!AA1263),"-",'Nomenklatur komplett'!AA1263)</f>
        <v>5</v>
      </c>
      <c r="G1263" s="190">
        <f>IF(ISBLANK('Nomenklatur komplett'!AB1263),"-",'Nomenklatur komplett'!AB1263)</f>
        <v>90</v>
      </c>
      <c r="H1263" s="190">
        <f>IF(ISBLANK('Nomenklatur komplett'!AC1263),"-",'Nomenklatur komplett'!AC1263)</f>
        <v>0</v>
      </c>
    </row>
    <row r="1264" spans="1:8" x14ac:dyDescent="0.2">
      <c r="A1264" s="161">
        <f>IF(ISBLANK('Nomenklatur komplett'!V1264),"-",'Nomenklatur komplett'!V1264)</f>
        <v>74270000</v>
      </c>
      <c r="B1264" s="188" t="str">
        <f>IF(ISBLANK('Nomenklatur komplett'!W1264),"-",'Nomenklatur komplett'!W1264)</f>
        <v>ICT-System- und Netzwerktechniker/in EF</v>
      </c>
      <c r="C1264" s="189">
        <f>IF(ISBLANK('Nomenklatur komplett'!X1264),"-",'Nomenklatur komplett'!X1264)</f>
        <v>18</v>
      </c>
      <c r="D1264" s="189">
        <f>IF(ISBLANK('Nomenklatur komplett'!Y1264),"-",'Nomenklatur komplett'!Y1264)</f>
        <v>65</v>
      </c>
      <c r="E1264" s="189">
        <f>IF(ISBLANK('Nomenklatur komplett'!Z1264),"-",'Nomenklatur komplett'!Z1264)</f>
        <v>1</v>
      </c>
      <c r="F1264" s="189">
        <f>IF(ISBLANK('Nomenklatur komplett'!AA1264),"-",'Nomenklatur komplett'!AA1264)</f>
        <v>5</v>
      </c>
      <c r="G1264" s="190">
        <f>IF(ISBLANK('Nomenklatur komplett'!AB1264),"-",'Nomenklatur komplett'!AB1264)</f>
        <v>90</v>
      </c>
      <c r="H1264" s="190">
        <f>IF(ISBLANK('Nomenklatur komplett'!AC1264),"-",'Nomenklatur komplett'!AC1264)</f>
        <v>0</v>
      </c>
    </row>
    <row r="1265" spans="1:8" x14ac:dyDescent="0.2">
      <c r="A1265" s="161">
        <f>IF(ISBLANK('Nomenklatur komplett'!V1265),"-",'Nomenklatur komplett'!V1265)</f>
        <v>57300000</v>
      </c>
      <c r="B1265" s="188" t="str">
        <f>IF(ISBLANK('Nomenklatur komplett'!W1265),"-",'Nomenklatur komplett'!W1265)</f>
        <v>Imker/in EF</v>
      </c>
      <c r="C1265" s="189">
        <f>IF(ISBLANK('Nomenklatur komplett'!X1265),"-",'Nomenklatur komplett'!X1265)</f>
        <v>18</v>
      </c>
      <c r="D1265" s="189">
        <f>IF(ISBLANK('Nomenklatur komplett'!Y1265),"-",'Nomenklatur komplett'!Y1265)</f>
        <v>65</v>
      </c>
      <c r="E1265" s="189">
        <f>IF(ISBLANK('Nomenklatur komplett'!Z1265),"-",'Nomenklatur komplett'!Z1265)</f>
        <v>1</v>
      </c>
      <c r="F1265" s="189">
        <f>IF(ISBLANK('Nomenklatur komplett'!AA1265),"-",'Nomenklatur komplett'!AA1265)</f>
        <v>5</v>
      </c>
      <c r="G1265" s="190">
        <f>IF(ISBLANK('Nomenklatur komplett'!AB1265),"-",'Nomenklatur komplett'!AB1265)</f>
        <v>90</v>
      </c>
      <c r="H1265" s="190">
        <f>IF(ISBLANK('Nomenklatur komplett'!AC1265),"-",'Nomenklatur komplett'!AC1265)</f>
        <v>0</v>
      </c>
    </row>
    <row r="1266" spans="1:8" x14ac:dyDescent="0.2">
      <c r="A1266" s="161">
        <f>IF(ISBLANK('Nomenklatur komplett'!V1266),"-",'Nomenklatur komplett'!V1266)</f>
        <v>77150000</v>
      </c>
      <c r="B1266" s="188" t="str">
        <f>IF(ISBLANK('Nomenklatur komplett'!W1266),"-",'Nomenklatur komplett'!W1266)</f>
        <v>Immobilien-Treuhänder/in, dipl.</v>
      </c>
      <c r="C1266" s="189">
        <f>IF(ISBLANK('Nomenklatur komplett'!X1266),"-",'Nomenklatur komplett'!X1266)</f>
        <v>18</v>
      </c>
      <c r="D1266" s="189">
        <f>IF(ISBLANK('Nomenklatur komplett'!Y1266),"-",'Nomenklatur komplett'!Y1266)</f>
        <v>65</v>
      </c>
      <c r="E1266" s="189">
        <f>IF(ISBLANK('Nomenklatur komplett'!Z1266),"-",'Nomenklatur komplett'!Z1266)</f>
        <v>1</v>
      </c>
      <c r="F1266" s="189">
        <f>IF(ISBLANK('Nomenklatur komplett'!AA1266),"-",'Nomenklatur komplett'!AA1266)</f>
        <v>5</v>
      </c>
      <c r="G1266" s="190">
        <f>IF(ISBLANK('Nomenklatur komplett'!AB1266),"-",'Nomenklatur komplett'!AB1266)</f>
        <v>90</v>
      </c>
      <c r="H1266" s="190">
        <f>IF(ISBLANK('Nomenklatur komplett'!AC1266),"-",'Nomenklatur komplett'!AC1266)</f>
        <v>0</v>
      </c>
    </row>
    <row r="1267" spans="1:8" x14ac:dyDescent="0.2">
      <c r="A1267" s="161">
        <f>IF(ISBLANK('Nomenklatur komplett'!V1267),"-",'Nomenklatur komplett'!V1267)</f>
        <v>77190000</v>
      </c>
      <c r="B1267" s="188" t="str">
        <f>IF(ISBLANK('Nomenklatur komplett'!W1267),"-",'Nomenklatur komplett'!W1267)</f>
        <v>Immobilienbewerter/in EF</v>
      </c>
      <c r="C1267" s="189">
        <f>IF(ISBLANK('Nomenklatur komplett'!X1267),"-",'Nomenklatur komplett'!X1267)</f>
        <v>18</v>
      </c>
      <c r="D1267" s="189">
        <f>IF(ISBLANK('Nomenklatur komplett'!Y1267),"-",'Nomenklatur komplett'!Y1267)</f>
        <v>65</v>
      </c>
      <c r="E1267" s="189">
        <f>IF(ISBLANK('Nomenklatur komplett'!Z1267),"-",'Nomenklatur komplett'!Z1267)</f>
        <v>1</v>
      </c>
      <c r="F1267" s="189">
        <f>IF(ISBLANK('Nomenklatur komplett'!AA1267),"-",'Nomenklatur komplett'!AA1267)</f>
        <v>5</v>
      </c>
      <c r="G1267" s="190">
        <f>IF(ISBLANK('Nomenklatur komplett'!AB1267),"-",'Nomenklatur komplett'!AB1267)</f>
        <v>90</v>
      </c>
      <c r="H1267" s="190">
        <f>IF(ISBLANK('Nomenklatur komplett'!AC1267),"-",'Nomenklatur komplett'!AC1267)</f>
        <v>0</v>
      </c>
    </row>
    <row r="1268" spans="1:8" x14ac:dyDescent="0.2">
      <c r="A1268" s="161">
        <f>IF(ISBLANK('Nomenklatur komplett'!V1268),"-",'Nomenklatur komplett'!V1268)</f>
        <v>77200000</v>
      </c>
      <c r="B1268" s="188" t="str">
        <f>IF(ISBLANK('Nomenklatur komplett'!W1268),"-",'Nomenklatur komplett'!W1268)</f>
        <v>Immobilienbewirtschafter/in EF</v>
      </c>
      <c r="C1268" s="189">
        <f>IF(ISBLANK('Nomenklatur komplett'!X1268),"-",'Nomenklatur komplett'!X1268)</f>
        <v>18</v>
      </c>
      <c r="D1268" s="189">
        <f>IF(ISBLANK('Nomenklatur komplett'!Y1268),"-",'Nomenklatur komplett'!Y1268)</f>
        <v>65</v>
      </c>
      <c r="E1268" s="189">
        <f>IF(ISBLANK('Nomenklatur komplett'!Z1268),"-",'Nomenklatur komplett'!Z1268)</f>
        <v>1</v>
      </c>
      <c r="F1268" s="189">
        <f>IF(ISBLANK('Nomenklatur komplett'!AA1268),"-",'Nomenklatur komplett'!AA1268)</f>
        <v>5</v>
      </c>
      <c r="G1268" s="190">
        <f>IF(ISBLANK('Nomenklatur komplett'!AB1268),"-",'Nomenklatur komplett'!AB1268)</f>
        <v>90</v>
      </c>
      <c r="H1268" s="190">
        <f>IF(ISBLANK('Nomenklatur komplett'!AC1268),"-",'Nomenklatur komplett'!AC1268)</f>
        <v>0</v>
      </c>
    </row>
    <row r="1269" spans="1:8" x14ac:dyDescent="0.2">
      <c r="A1269" s="161">
        <f>IF(ISBLANK('Nomenklatur komplett'!V1269),"-",'Nomenklatur komplett'!V1269)</f>
        <v>77170000</v>
      </c>
      <c r="B1269" s="188" t="str">
        <f>IF(ISBLANK('Nomenklatur komplett'!W1269),"-",'Nomenklatur komplett'!W1269)</f>
        <v>Immobilienentwickler/in EF</v>
      </c>
      <c r="C1269" s="189">
        <f>IF(ISBLANK('Nomenklatur komplett'!X1269),"-",'Nomenklatur komplett'!X1269)</f>
        <v>18</v>
      </c>
      <c r="D1269" s="189">
        <f>IF(ISBLANK('Nomenklatur komplett'!Y1269),"-",'Nomenklatur komplett'!Y1269)</f>
        <v>65</v>
      </c>
      <c r="E1269" s="189">
        <f>IF(ISBLANK('Nomenklatur komplett'!Z1269),"-",'Nomenklatur komplett'!Z1269)</f>
        <v>1</v>
      </c>
      <c r="F1269" s="189">
        <f>IF(ISBLANK('Nomenklatur komplett'!AA1269),"-",'Nomenklatur komplett'!AA1269)</f>
        <v>5</v>
      </c>
      <c r="G1269" s="190">
        <f>IF(ISBLANK('Nomenklatur komplett'!AB1269),"-",'Nomenklatur komplett'!AB1269)</f>
        <v>90</v>
      </c>
      <c r="H1269" s="190">
        <f>IF(ISBLANK('Nomenklatur komplett'!AC1269),"-",'Nomenklatur komplett'!AC1269)</f>
        <v>0</v>
      </c>
    </row>
    <row r="1270" spans="1:8" x14ac:dyDescent="0.2">
      <c r="A1270" s="161">
        <f>IF(ISBLANK('Nomenklatur komplett'!V1270),"-",'Nomenklatur komplett'!V1270)</f>
        <v>77160000</v>
      </c>
      <c r="B1270" s="188" t="str">
        <f>IF(ISBLANK('Nomenklatur komplett'!W1270),"-",'Nomenklatur komplett'!W1270)</f>
        <v>Immobilienvermarkter/in EF</v>
      </c>
      <c r="C1270" s="189">
        <f>IF(ISBLANK('Nomenklatur komplett'!X1270),"-",'Nomenklatur komplett'!X1270)</f>
        <v>18</v>
      </c>
      <c r="D1270" s="189">
        <f>IF(ISBLANK('Nomenklatur komplett'!Y1270),"-",'Nomenklatur komplett'!Y1270)</f>
        <v>65</v>
      </c>
      <c r="E1270" s="189">
        <f>IF(ISBLANK('Nomenklatur komplett'!Z1270),"-",'Nomenklatur komplett'!Z1270)</f>
        <v>1</v>
      </c>
      <c r="F1270" s="189">
        <f>IF(ISBLANK('Nomenklatur komplett'!AA1270),"-",'Nomenklatur komplett'!AA1270)</f>
        <v>5</v>
      </c>
      <c r="G1270" s="190">
        <f>IF(ISBLANK('Nomenklatur komplett'!AB1270),"-",'Nomenklatur komplett'!AB1270)</f>
        <v>90</v>
      </c>
      <c r="H1270" s="190">
        <f>IF(ISBLANK('Nomenklatur komplett'!AC1270),"-",'Nomenklatur komplett'!AC1270)</f>
        <v>0</v>
      </c>
    </row>
    <row r="1271" spans="1:8" x14ac:dyDescent="0.2">
      <c r="A1271" s="161">
        <f>IF(ISBLANK('Nomenklatur komplett'!V1271),"-",'Nomenklatur komplett'!V1271)</f>
        <v>73600000</v>
      </c>
      <c r="B1271" s="188" t="str">
        <f>IF(ISBLANK('Nomenklatur komplett'!W1271),"-",'Nomenklatur komplett'!W1271)</f>
        <v>Importfachmann/-frau EF</v>
      </c>
      <c r="C1271" s="189">
        <f>IF(ISBLANK('Nomenklatur komplett'!X1271),"-",'Nomenklatur komplett'!X1271)</f>
        <v>18</v>
      </c>
      <c r="D1271" s="189">
        <f>IF(ISBLANK('Nomenklatur komplett'!Y1271),"-",'Nomenklatur komplett'!Y1271)</f>
        <v>65</v>
      </c>
      <c r="E1271" s="189">
        <f>IF(ISBLANK('Nomenklatur komplett'!Z1271),"-",'Nomenklatur komplett'!Z1271)</f>
        <v>1</v>
      </c>
      <c r="F1271" s="189">
        <f>IF(ISBLANK('Nomenklatur komplett'!AA1271),"-",'Nomenklatur komplett'!AA1271)</f>
        <v>5</v>
      </c>
      <c r="G1271" s="190">
        <f>IF(ISBLANK('Nomenklatur komplett'!AB1271),"-",'Nomenklatur komplett'!AB1271)</f>
        <v>90</v>
      </c>
      <c r="H1271" s="190">
        <f>IF(ISBLANK('Nomenklatur komplett'!AC1271),"-",'Nomenklatur komplett'!AC1271)</f>
        <v>0</v>
      </c>
    </row>
    <row r="1272" spans="1:8" x14ac:dyDescent="0.2">
      <c r="A1272" s="161">
        <f>IF(ISBLANK('Nomenklatur komplett'!V1272),"-",'Nomenklatur komplett'!V1272)</f>
        <v>73590000</v>
      </c>
      <c r="B1272" s="188" t="str">
        <f>IF(ISBLANK('Nomenklatur komplett'!W1272),"-",'Nomenklatur komplett'!W1272)</f>
        <v>Importleiter/in, dipl.</v>
      </c>
      <c r="C1272" s="189">
        <f>IF(ISBLANK('Nomenklatur komplett'!X1272),"-",'Nomenklatur komplett'!X1272)</f>
        <v>18</v>
      </c>
      <c r="D1272" s="189">
        <f>IF(ISBLANK('Nomenklatur komplett'!Y1272),"-",'Nomenklatur komplett'!Y1272)</f>
        <v>65</v>
      </c>
      <c r="E1272" s="189">
        <f>IF(ISBLANK('Nomenklatur komplett'!Z1272),"-",'Nomenklatur komplett'!Z1272)</f>
        <v>1</v>
      </c>
      <c r="F1272" s="189">
        <f>IF(ISBLANK('Nomenklatur komplett'!AA1272),"-",'Nomenklatur komplett'!AA1272)</f>
        <v>5</v>
      </c>
      <c r="G1272" s="190">
        <f>IF(ISBLANK('Nomenklatur komplett'!AB1272),"-",'Nomenklatur komplett'!AB1272)</f>
        <v>90</v>
      </c>
      <c r="H1272" s="190">
        <f>IF(ISBLANK('Nomenklatur komplett'!AC1272),"-",'Nomenklatur komplett'!AC1272)</f>
        <v>0</v>
      </c>
    </row>
    <row r="1273" spans="1:8" x14ac:dyDescent="0.2">
      <c r="A1273" s="161">
        <f>IF(ISBLANK('Nomenklatur komplett'!V1273),"-",'Nomenklatur komplett'!V1273)</f>
        <v>71900000</v>
      </c>
      <c r="B1273" s="188" t="str">
        <f>IF(ISBLANK('Nomenklatur komplett'!W1273),"-",'Nomenklatur komplett'!W1273)</f>
        <v>Industriemeister/in im Maschinen- und Apparatebau, dipl.</v>
      </c>
      <c r="C1273" s="189">
        <f>IF(ISBLANK('Nomenklatur komplett'!X1273),"-",'Nomenklatur komplett'!X1273)</f>
        <v>18</v>
      </c>
      <c r="D1273" s="189">
        <f>IF(ISBLANK('Nomenklatur komplett'!Y1273),"-",'Nomenklatur komplett'!Y1273)</f>
        <v>65</v>
      </c>
      <c r="E1273" s="189">
        <f>IF(ISBLANK('Nomenklatur komplett'!Z1273),"-",'Nomenklatur komplett'!Z1273)</f>
        <v>1</v>
      </c>
      <c r="F1273" s="189">
        <f>IF(ISBLANK('Nomenklatur komplett'!AA1273),"-",'Nomenklatur komplett'!AA1273)</f>
        <v>5</v>
      </c>
      <c r="G1273" s="190">
        <f>IF(ISBLANK('Nomenklatur komplett'!AB1273),"-",'Nomenklatur komplett'!AB1273)</f>
        <v>90</v>
      </c>
      <c r="H1273" s="190">
        <f>IF(ISBLANK('Nomenklatur komplett'!AC1273),"-",'Nomenklatur komplett'!AC1273)</f>
        <v>0</v>
      </c>
    </row>
    <row r="1274" spans="1:8" x14ac:dyDescent="0.2">
      <c r="A1274" s="161">
        <f>IF(ISBLANK('Nomenklatur komplett'!V1274),"-",'Nomenklatur komplett'!V1274)</f>
        <v>71890000</v>
      </c>
      <c r="B1274" s="188" t="str">
        <f>IF(ISBLANK('Nomenklatur komplett'!W1274),"-",'Nomenklatur komplett'!W1274)</f>
        <v>Industriemeister/in, dipl.</v>
      </c>
      <c r="C1274" s="189">
        <f>IF(ISBLANK('Nomenklatur komplett'!X1274),"-",'Nomenklatur komplett'!X1274)</f>
        <v>18</v>
      </c>
      <c r="D1274" s="189">
        <f>IF(ISBLANK('Nomenklatur komplett'!Y1274),"-",'Nomenklatur komplett'!Y1274)</f>
        <v>65</v>
      </c>
      <c r="E1274" s="189">
        <f>IF(ISBLANK('Nomenklatur komplett'!Z1274),"-",'Nomenklatur komplett'!Z1274)</f>
        <v>1</v>
      </c>
      <c r="F1274" s="189">
        <f>IF(ISBLANK('Nomenklatur komplett'!AA1274),"-",'Nomenklatur komplett'!AA1274)</f>
        <v>5</v>
      </c>
      <c r="G1274" s="190">
        <f>IF(ISBLANK('Nomenklatur komplett'!AB1274),"-",'Nomenklatur komplett'!AB1274)</f>
        <v>90</v>
      </c>
      <c r="H1274" s="190">
        <f>IF(ISBLANK('Nomenklatur komplett'!AC1274),"-",'Nomenklatur komplett'!AC1274)</f>
        <v>0</v>
      </c>
    </row>
    <row r="1275" spans="1:8" x14ac:dyDescent="0.2">
      <c r="A1275" s="161">
        <f>IF(ISBLANK('Nomenklatur komplett'!V1275),"-",'Nomenklatur komplett'!V1275)</f>
        <v>61120000</v>
      </c>
      <c r="B1275" s="188" t="str">
        <f>IF(ISBLANK('Nomenklatur komplett'!W1275),"-",'Nomenklatur komplett'!W1275)</f>
        <v>Industriepolsterer/in EF</v>
      </c>
      <c r="C1275" s="189">
        <f>IF(ISBLANK('Nomenklatur komplett'!X1275),"-",'Nomenklatur komplett'!X1275)</f>
        <v>18</v>
      </c>
      <c r="D1275" s="189">
        <f>IF(ISBLANK('Nomenklatur komplett'!Y1275),"-",'Nomenklatur komplett'!Y1275)</f>
        <v>65</v>
      </c>
      <c r="E1275" s="189">
        <f>IF(ISBLANK('Nomenklatur komplett'!Z1275),"-",'Nomenklatur komplett'!Z1275)</f>
        <v>1</v>
      </c>
      <c r="F1275" s="189">
        <f>IF(ISBLANK('Nomenklatur komplett'!AA1275),"-",'Nomenklatur komplett'!AA1275)</f>
        <v>5</v>
      </c>
      <c r="G1275" s="190">
        <f>IF(ISBLANK('Nomenklatur komplett'!AB1275),"-",'Nomenklatur komplett'!AB1275)</f>
        <v>90</v>
      </c>
      <c r="H1275" s="190">
        <f>IF(ISBLANK('Nomenklatur komplett'!AC1275),"-",'Nomenklatur komplett'!AC1275)</f>
        <v>0</v>
      </c>
    </row>
    <row r="1276" spans="1:8" x14ac:dyDescent="0.2">
      <c r="A1276" s="161">
        <f>IF(ISBLANK('Nomenklatur komplett'!V1276),"-",'Nomenklatur komplett'!V1276)</f>
        <v>61130000</v>
      </c>
      <c r="B1276" s="188" t="str">
        <f>IF(ISBLANK('Nomenklatur komplett'!W1276),"-",'Nomenklatur komplett'!W1276)</f>
        <v>Industriepolstermeister/in</v>
      </c>
      <c r="C1276" s="189">
        <f>IF(ISBLANK('Nomenklatur komplett'!X1276),"-",'Nomenklatur komplett'!X1276)</f>
        <v>18</v>
      </c>
      <c r="D1276" s="189">
        <f>IF(ISBLANK('Nomenklatur komplett'!Y1276),"-",'Nomenklatur komplett'!Y1276)</f>
        <v>65</v>
      </c>
      <c r="E1276" s="189">
        <f>IF(ISBLANK('Nomenklatur komplett'!Z1276),"-",'Nomenklatur komplett'!Z1276)</f>
        <v>1</v>
      </c>
      <c r="F1276" s="189">
        <f>IF(ISBLANK('Nomenklatur komplett'!AA1276),"-",'Nomenklatur komplett'!AA1276)</f>
        <v>5</v>
      </c>
      <c r="G1276" s="190">
        <f>IF(ISBLANK('Nomenklatur komplett'!AB1276),"-",'Nomenklatur komplett'!AB1276)</f>
        <v>90</v>
      </c>
      <c r="H1276" s="190">
        <f>IF(ISBLANK('Nomenklatur komplett'!AC1276),"-",'Nomenklatur komplett'!AC1276)</f>
        <v>0</v>
      </c>
    </row>
    <row r="1277" spans="1:8" x14ac:dyDescent="0.2">
      <c r="A1277" s="161">
        <f>IF(ISBLANK('Nomenklatur komplett'!V1277),"-",'Nomenklatur komplett'!V1277)</f>
        <v>90260000</v>
      </c>
      <c r="B1277" s="188" t="str">
        <f>IF(ISBLANK('Nomenklatur komplett'!W1277),"-",'Nomenklatur komplett'!W1277)</f>
        <v>Informatik (Tertiär - nicht reglementiert)</v>
      </c>
      <c r="C1277" s="189">
        <f>IF(ISBLANK('Nomenklatur komplett'!X1277),"-",'Nomenklatur komplett'!X1277)</f>
        <v>18</v>
      </c>
      <c r="D1277" s="189">
        <f>IF(ISBLANK('Nomenklatur komplett'!Y1277),"-",'Nomenklatur komplett'!Y1277)</f>
        <v>65</v>
      </c>
      <c r="E1277" s="189">
        <f>IF(ISBLANK('Nomenklatur komplett'!Z1277),"-",'Nomenklatur komplett'!Z1277)</f>
        <v>1</v>
      </c>
      <c r="F1277" s="189">
        <f>IF(ISBLANK('Nomenklatur komplett'!AA1277),"-",'Nomenklatur komplett'!AA1277)</f>
        <v>3</v>
      </c>
      <c r="G1277" s="190">
        <f>IF(ISBLANK('Nomenklatur komplett'!AB1277),"-",'Nomenklatur komplett'!AB1277)</f>
        <v>0</v>
      </c>
      <c r="H1277" s="190">
        <f>IF(ISBLANK('Nomenklatur komplett'!AC1277),"-",'Nomenklatur komplett'!AC1277)</f>
        <v>0</v>
      </c>
    </row>
    <row r="1278" spans="1:8" x14ac:dyDescent="0.2">
      <c r="A1278" s="161">
        <f>IF(ISBLANK('Nomenklatur komplett'!V1278),"-",'Nomenklatur komplett'!V1278)</f>
        <v>93701000</v>
      </c>
      <c r="B1278" s="188" t="str">
        <f>IF(ISBLANK('Nomenklatur komplett'!W1278),"-",'Nomenklatur komplett'!W1278)</f>
        <v>Informatik HF (MiVo 2005)</v>
      </c>
      <c r="C1278" s="189">
        <f>IF(ISBLANK('Nomenklatur komplett'!X1278),"-",'Nomenklatur komplett'!X1278)</f>
        <v>18</v>
      </c>
      <c r="D1278" s="189">
        <f>IF(ISBLANK('Nomenklatur komplett'!Y1278),"-",'Nomenklatur komplett'!Y1278)</f>
        <v>65</v>
      </c>
      <c r="E1278" s="189">
        <f>IF(ISBLANK('Nomenklatur komplett'!Z1278),"-",'Nomenklatur komplett'!Z1278)</f>
        <v>1</v>
      </c>
      <c r="F1278" s="189">
        <f>IF(ISBLANK('Nomenklatur komplett'!AA1278),"-",'Nomenklatur komplett'!AA1278)</f>
        <v>5</v>
      </c>
      <c r="G1278" s="190">
        <f>IF(ISBLANK('Nomenklatur komplett'!AB1278),"-",'Nomenklatur komplett'!AB1278)</f>
        <v>0</v>
      </c>
      <c r="H1278" s="190">
        <f>IF(ISBLANK('Nomenklatur komplett'!AC1278),"-",'Nomenklatur komplett'!AC1278)</f>
        <v>0</v>
      </c>
    </row>
    <row r="1279" spans="1:8" x14ac:dyDescent="0.2">
      <c r="A1279" s="161">
        <f>IF(ISBLANK('Nomenklatur komplett'!V1279),"-",'Nomenklatur komplett'!V1279)</f>
        <v>93701001</v>
      </c>
      <c r="B1279" s="188" t="str">
        <f>IF(ISBLANK('Nomenklatur komplett'!W1279),"-",'Nomenklatur komplett'!W1279)</f>
        <v>Informatik HF - Systemtechnik (MiVo 2005)</v>
      </c>
      <c r="C1279" s="189">
        <f>IF(ISBLANK('Nomenklatur komplett'!X1279),"-",'Nomenklatur komplett'!X1279)</f>
        <v>18</v>
      </c>
      <c r="D1279" s="189">
        <f>IF(ISBLANK('Nomenklatur komplett'!Y1279),"-",'Nomenklatur komplett'!Y1279)</f>
        <v>65</v>
      </c>
      <c r="E1279" s="189">
        <f>IF(ISBLANK('Nomenklatur komplett'!Z1279),"-",'Nomenklatur komplett'!Z1279)</f>
        <v>1</v>
      </c>
      <c r="F1279" s="189">
        <f>IF(ISBLANK('Nomenklatur komplett'!AA1279),"-",'Nomenklatur komplett'!AA1279)</f>
        <v>5</v>
      </c>
      <c r="G1279" s="190">
        <f>IF(ISBLANK('Nomenklatur komplett'!AB1279),"-",'Nomenklatur komplett'!AB1279)</f>
        <v>0</v>
      </c>
      <c r="H1279" s="190">
        <f>IF(ISBLANK('Nomenklatur komplett'!AC1279),"-",'Nomenklatur komplett'!AC1279)</f>
        <v>0</v>
      </c>
    </row>
    <row r="1280" spans="1:8" x14ac:dyDescent="0.2">
      <c r="A1280" s="161">
        <f>IF(ISBLANK('Nomenklatur komplett'!V1280),"-",'Nomenklatur komplett'!V1280)</f>
        <v>93701002</v>
      </c>
      <c r="B1280" s="188" t="str">
        <f>IF(ISBLANK('Nomenklatur komplett'!W1280),"-",'Nomenklatur komplett'!W1280)</f>
        <v>Informatik HF - Vertiefung Applikationsentwicklung (MiVo 2005)</v>
      </c>
      <c r="C1280" s="189">
        <f>IF(ISBLANK('Nomenklatur komplett'!X1280),"-",'Nomenklatur komplett'!X1280)</f>
        <v>18</v>
      </c>
      <c r="D1280" s="189">
        <f>IF(ISBLANK('Nomenklatur komplett'!Y1280),"-",'Nomenklatur komplett'!Y1280)</f>
        <v>65</v>
      </c>
      <c r="E1280" s="189">
        <f>IF(ISBLANK('Nomenklatur komplett'!Z1280),"-",'Nomenklatur komplett'!Z1280)</f>
        <v>1</v>
      </c>
      <c r="F1280" s="189">
        <f>IF(ISBLANK('Nomenklatur komplett'!AA1280),"-",'Nomenklatur komplett'!AA1280)</f>
        <v>5</v>
      </c>
      <c r="G1280" s="190">
        <f>IF(ISBLANK('Nomenklatur komplett'!AB1280),"-",'Nomenklatur komplett'!AB1280)</f>
        <v>0</v>
      </c>
      <c r="H1280" s="190">
        <f>IF(ISBLANK('Nomenklatur komplett'!AC1280),"-",'Nomenklatur komplett'!AC1280)</f>
        <v>0</v>
      </c>
    </row>
    <row r="1281" spans="1:8" x14ac:dyDescent="0.2">
      <c r="A1281" s="161">
        <f>IF(ISBLANK('Nomenklatur komplett'!V1281),"-",'Nomenklatur komplett'!V1281)</f>
        <v>93701003</v>
      </c>
      <c r="B1281" s="188" t="str">
        <f>IF(ISBLANK('Nomenklatur komplett'!W1281),"-",'Nomenklatur komplett'!W1281)</f>
        <v>Informatik HF - Vertiefung Elektronik/Digitalisierung (MiVo 2005)</v>
      </c>
      <c r="C1281" s="189">
        <f>IF(ISBLANK('Nomenklatur komplett'!X1281),"-",'Nomenklatur komplett'!X1281)</f>
        <v>18</v>
      </c>
      <c r="D1281" s="189">
        <f>IF(ISBLANK('Nomenklatur komplett'!Y1281),"-",'Nomenklatur komplett'!Y1281)</f>
        <v>65</v>
      </c>
      <c r="E1281" s="189">
        <f>IF(ISBLANK('Nomenklatur komplett'!Z1281),"-",'Nomenklatur komplett'!Z1281)</f>
        <v>1</v>
      </c>
      <c r="F1281" s="189">
        <f>IF(ISBLANK('Nomenklatur komplett'!AA1281),"-",'Nomenklatur komplett'!AA1281)</f>
        <v>5</v>
      </c>
      <c r="G1281" s="190">
        <f>IF(ISBLANK('Nomenklatur komplett'!AB1281),"-",'Nomenklatur komplett'!AB1281)</f>
        <v>0</v>
      </c>
      <c r="H1281" s="190">
        <f>IF(ISBLANK('Nomenklatur komplett'!AC1281),"-",'Nomenklatur komplett'!AC1281)</f>
        <v>0</v>
      </c>
    </row>
    <row r="1282" spans="1:8" x14ac:dyDescent="0.2">
      <c r="A1282" s="161">
        <f>IF(ISBLANK('Nomenklatur komplett'!V1282),"-",'Nomenklatur komplett'!V1282)</f>
        <v>73640000</v>
      </c>
      <c r="B1282" s="188" t="str">
        <f>IF(ISBLANK('Nomenklatur komplett'!W1282),"-",'Nomenklatur komplett'!W1282)</f>
        <v>Informatiker/in EF</v>
      </c>
      <c r="C1282" s="189">
        <f>IF(ISBLANK('Nomenklatur komplett'!X1282),"-",'Nomenklatur komplett'!X1282)</f>
        <v>18</v>
      </c>
      <c r="D1282" s="189">
        <f>IF(ISBLANK('Nomenklatur komplett'!Y1282),"-",'Nomenklatur komplett'!Y1282)</f>
        <v>65</v>
      </c>
      <c r="E1282" s="189">
        <f>IF(ISBLANK('Nomenklatur komplett'!Z1282),"-",'Nomenklatur komplett'!Z1282)</f>
        <v>1</v>
      </c>
      <c r="F1282" s="189">
        <f>IF(ISBLANK('Nomenklatur komplett'!AA1282),"-",'Nomenklatur komplett'!AA1282)</f>
        <v>5</v>
      </c>
      <c r="G1282" s="190">
        <f>IF(ISBLANK('Nomenklatur komplett'!AB1282),"-",'Nomenklatur komplett'!AB1282)</f>
        <v>90</v>
      </c>
      <c r="H1282" s="190">
        <f>IF(ISBLANK('Nomenklatur komplett'!AC1282),"-",'Nomenklatur komplett'!AC1282)</f>
        <v>0</v>
      </c>
    </row>
    <row r="1283" spans="1:8" x14ac:dyDescent="0.2">
      <c r="A1283" s="161">
        <f>IF(ISBLANK('Nomenklatur komplett'!V1283),"-",'Nomenklatur komplett'!V1283)</f>
        <v>73645000</v>
      </c>
      <c r="B1283" s="188" t="str">
        <f>IF(ISBLANK('Nomenklatur komplett'!W1283),"-",'Nomenklatur komplett'!W1283)</f>
        <v>Informatiker/in, dipl.</v>
      </c>
      <c r="C1283" s="189">
        <f>IF(ISBLANK('Nomenklatur komplett'!X1283),"-",'Nomenklatur komplett'!X1283)</f>
        <v>18</v>
      </c>
      <c r="D1283" s="189">
        <f>IF(ISBLANK('Nomenklatur komplett'!Y1283),"-",'Nomenklatur komplett'!Y1283)</f>
        <v>65</v>
      </c>
      <c r="E1283" s="189">
        <f>IF(ISBLANK('Nomenklatur komplett'!Z1283),"-",'Nomenklatur komplett'!Z1283)</f>
        <v>1</v>
      </c>
      <c r="F1283" s="189">
        <f>IF(ISBLANK('Nomenklatur komplett'!AA1283),"-",'Nomenklatur komplett'!AA1283)</f>
        <v>5</v>
      </c>
      <c r="G1283" s="190">
        <f>IF(ISBLANK('Nomenklatur komplett'!AB1283),"-",'Nomenklatur komplett'!AB1283)</f>
        <v>90</v>
      </c>
      <c r="H1283" s="190">
        <f>IF(ISBLANK('Nomenklatur komplett'!AC1283),"-",'Nomenklatur komplett'!AC1283)</f>
        <v>0</v>
      </c>
    </row>
    <row r="1284" spans="1:8" x14ac:dyDescent="0.2">
      <c r="A1284" s="161">
        <f>IF(ISBLANK('Nomenklatur komplett'!V1284),"-",'Nomenklatur komplett'!V1284)</f>
        <v>73646000</v>
      </c>
      <c r="B1284" s="188" t="str">
        <f>IF(ISBLANK('Nomenklatur komplett'!W1284),"-",'Nomenklatur komplett'!W1284)</f>
        <v>Informatiktechniker/in (Tertiär - nicht reglementiert)</v>
      </c>
      <c r="C1284" s="189">
        <f>IF(ISBLANK('Nomenklatur komplett'!X1284),"-",'Nomenklatur komplett'!X1284)</f>
        <v>18</v>
      </c>
      <c r="D1284" s="189">
        <f>IF(ISBLANK('Nomenklatur komplett'!Y1284),"-",'Nomenklatur komplett'!Y1284)</f>
        <v>65</v>
      </c>
      <c r="E1284" s="189">
        <f>IF(ISBLANK('Nomenklatur komplett'!Z1284),"-",'Nomenklatur komplett'!Z1284)</f>
        <v>1</v>
      </c>
      <c r="F1284" s="189">
        <f>IF(ISBLANK('Nomenklatur komplett'!AA1284),"-",'Nomenklatur komplett'!AA1284)</f>
        <v>5</v>
      </c>
      <c r="G1284" s="190">
        <f>IF(ISBLANK('Nomenklatur komplett'!AB1284),"-",'Nomenklatur komplett'!AB1284)</f>
        <v>90</v>
      </c>
      <c r="H1284" s="190">
        <f>IF(ISBLANK('Nomenklatur komplett'!AC1284),"-",'Nomenklatur komplett'!AC1284)</f>
        <v>0</v>
      </c>
    </row>
    <row r="1285" spans="1:8" x14ac:dyDescent="0.2">
      <c r="A1285" s="161">
        <f>IF(ISBLANK('Nomenklatur komplett'!V1285),"-",'Nomenklatur komplett'!V1285)</f>
        <v>61160000</v>
      </c>
      <c r="B1285" s="188" t="str">
        <f>IF(ISBLANK('Nomenklatur komplett'!W1285),"-",'Nomenklatur komplett'!W1285)</f>
        <v>Innendekorateur/in EF</v>
      </c>
      <c r="C1285" s="189">
        <f>IF(ISBLANK('Nomenklatur komplett'!X1285),"-",'Nomenklatur komplett'!X1285)</f>
        <v>18</v>
      </c>
      <c r="D1285" s="189">
        <f>IF(ISBLANK('Nomenklatur komplett'!Y1285),"-",'Nomenklatur komplett'!Y1285)</f>
        <v>65</v>
      </c>
      <c r="E1285" s="189">
        <f>IF(ISBLANK('Nomenklatur komplett'!Z1285),"-",'Nomenklatur komplett'!Z1285)</f>
        <v>1</v>
      </c>
      <c r="F1285" s="189">
        <f>IF(ISBLANK('Nomenklatur komplett'!AA1285),"-",'Nomenklatur komplett'!AA1285)</f>
        <v>5</v>
      </c>
      <c r="G1285" s="190">
        <f>IF(ISBLANK('Nomenklatur komplett'!AB1285),"-",'Nomenklatur komplett'!AB1285)</f>
        <v>90</v>
      </c>
      <c r="H1285" s="190">
        <f>IF(ISBLANK('Nomenklatur komplett'!AC1285),"-",'Nomenklatur komplett'!AC1285)</f>
        <v>0</v>
      </c>
    </row>
    <row r="1286" spans="1:8" x14ac:dyDescent="0.2">
      <c r="A1286" s="161">
        <f>IF(ISBLANK('Nomenklatur komplett'!V1286),"-",'Nomenklatur komplett'!V1286)</f>
        <v>61150000</v>
      </c>
      <c r="B1286" s="188" t="str">
        <f>IF(ISBLANK('Nomenklatur komplett'!W1286),"-",'Nomenklatur komplett'!W1286)</f>
        <v>Innendekorateur/in, dipl.</v>
      </c>
      <c r="C1286" s="189">
        <f>IF(ISBLANK('Nomenklatur komplett'!X1286),"-",'Nomenklatur komplett'!X1286)</f>
        <v>18</v>
      </c>
      <c r="D1286" s="189">
        <f>IF(ISBLANK('Nomenklatur komplett'!Y1286),"-",'Nomenklatur komplett'!Y1286)</f>
        <v>65</v>
      </c>
      <c r="E1286" s="189">
        <f>IF(ISBLANK('Nomenklatur komplett'!Z1286),"-",'Nomenklatur komplett'!Z1286)</f>
        <v>1</v>
      </c>
      <c r="F1286" s="189">
        <f>IF(ISBLANK('Nomenklatur komplett'!AA1286),"-",'Nomenklatur komplett'!AA1286)</f>
        <v>5</v>
      </c>
      <c r="G1286" s="190">
        <f>IF(ISBLANK('Nomenklatur komplett'!AB1286),"-",'Nomenklatur komplett'!AB1286)</f>
        <v>90</v>
      </c>
      <c r="H1286" s="190">
        <f>IF(ISBLANK('Nomenklatur komplett'!AC1286),"-",'Nomenklatur komplett'!AC1286)</f>
        <v>0</v>
      </c>
    </row>
    <row r="1287" spans="1:8" x14ac:dyDescent="0.2">
      <c r="A1287" s="161">
        <f>IF(ISBLANK('Nomenklatur komplett'!V1287),"-",'Nomenklatur komplett'!V1287)</f>
        <v>61200000</v>
      </c>
      <c r="B1287" s="188" t="str">
        <f>IF(ISBLANK('Nomenklatur komplett'!W1287),"-",'Nomenklatur komplett'!W1287)</f>
        <v>Innendekorationsnäher/in, dipl.</v>
      </c>
      <c r="C1287" s="189">
        <f>IF(ISBLANK('Nomenklatur komplett'!X1287),"-",'Nomenklatur komplett'!X1287)</f>
        <v>18</v>
      </c>
      <c r="D1287" s="189">
        <f>IF(ISBLANK('Nomenklatur komplett'!Y1287),"-",'Nomenklatur komplett'!Y1287)</f>
        <v>65</v>
      </c>
      <c r="E1287" s="189">
        <f>IF(ISBLANK('Nomenklatur komplett'!Z1287),"-",'Nomenklatur komplett'!Z1287)</f>
        <v>1</v>
      </c>
      <c r="F1287" s="189">
        <f>IF(ISBLANK('Nomenklatur komplett'!AA1287),"-",'Nomenklatur komplett'!AA1287)</f>
        <v>5</v>
      </c>
      <c r="G1287" s="190">
        <f>IF(ISBLANK('Nomenklatur komplett'!AB1287),"-",'Nomenklatur komplett'!AB1287)</f>
        <v>90</v>
      </c>
      <c r="H1287" s="190">
        <f>IF(ISBLANK('Nomenklatur komplett'!AC1287),"-",'Nomenklatur komplett'!AC1287)</f>
        <v>0</v>
      </c>
    </row>
    <row r="1288" spans="1:8" x14ac:dyDescent="0.2">
      <c r="A1288" s="161">
        <f>IF(ISBLANK('Nomenklatur komplett'!V1288),"-",'Nomenklatur komplett'!V1288)</f>
        <v>66550000</v>
      </c>
      <c r="B1288" s="188" t="str">
        <f>IF(ISBLANK('Nomenklatur komplett'!W1288),"-",'Nomenklatur komplett'!W1288)</f>
        <v>Instandhaltungsfachmann/-frau EF</v>
      </c>
      <c r="C1288" s="189">
        <f>IF(ISBLANK('Nomenklatur komplett'!X1288),"-",'Nomenklatur komplett'!X1288)</f>
        <v>18</v>
      </c>
      <c r="D1288" s="189">
        <f>IF(ISBLANK('Nomenklatur komplett'!Y1288),"-",'Nomenklatur komplett'!Y1288)</f>
        <v>65</v>
      </c>
      <c r="E1288" s="189">
        <f>IF(ISBLANK('Nomenklatur komplett'!Z1288),"-",'Nomenklatur komplett'!Z1288)</f>
        <v>1</v>
      </c>
      <c r="F1288" s="189">
        <f>IF(ISBLANK('Nomenklatur komplett'!AA1288),"-",'Nomenklatur komplett'!AA1288)</f>
        <v>5</v>
      </c>
      <c r="G1288" s="190">
        <f>IF(ISBLANK('Nomenklatur komplett'!AB1288),"-",'Nomenklatur komplett'!AB1288)</f>
        <v>90</v>
      </c>
      <c r="H1288" s="190">
        <f>IF(ISBLANK('Nomenklatur komplett'!AC1288),"-",'Nomenklatur komplett'!AC1288)</f>
        <v>0</v>
      </c>
    </row>
    <row r="1289" spans="1:8" x14ac:dyDescent="0.2">
      <c r="A1289" s="161">
        <f>IF(ISBLANK('Nomenklatur komplett'!V1289),"-",'Nomenklatur komplett'!V1289)</f>
        <v>66560000</v>
      </c>
      <c r="B1289" s="188" t="str">
        <f>IF(ISBLANK('Nomenklatur komplett'!W1289),"-",'Nomenklatur komplett'!W1289)</f>
        <v>Instandhaltungsleiter/in, dipl.</v>
      </c>
      <c r="C1289" s="189">
        <f>IF(ISBLANK('Nomenklatur komplett'!X1289),"-",'Nomenklatur komplett'!X1289)</f>
        <v>18</v>
      </c>
      <c r="D1289" s="189">
        <f>IF(ISBLANK('Nomenklatur komplett'!Y1289),"-",'Nomenklatur komplett'!Y1289)</f>
        <v>65</v>
      </c>
      <c r="E1289" s="189">
        <f>IF(ISBLANK('Nomenklatur komplett'!Z1289),"-",'Nomenklatur komplett'!Z1289)</f>
        <v>1</v>
      </c>
      <c r="F1289" s="189">
        <f>IF(ISBLANK('Nomenklatur komplett'!AA1289),"-",'Nomenklatur komplett'!AA1289)</f>
        <v>5</v>
      </c>
      <c r="G1289" s="190">
        <f>IF(ISBLANK('Nomenklatur komplett'!AB1289),"-",'Nomenklatur komplett'!AB1289)</f>
        <v>90</v>
      </c>
      <c r="H1289" s="190">
        <f>IF(ISBLANK('Nomenklatur komplett'!AC1289),"-",'Nomenklatur komplett'!AC1289)</f>
        <v>0</v>
      </c>
    </row>
    <row r="1290" spans="1:8" x14ac:dyDescent="0.2">
      <c r="A1290" s="161">
        <f>IF(ISBLANK('Nomenklatur komplett'!V1290),"-",'Nomenklatur komplett'!V1290)</f>
        <v>86690000</v>
      </c>
      <c r="B1290" s="188" t="str">
        <f>IF(ISBLANK('Nomenklatur komplett'!W1290),"-",'Nomenklatur komplett'!W1290)</f>
        <v>Institutionsleiter/in im sozialen und sozialmedizinischen Bereich, dipl.</v>
      </c>
      <c r="C1290" s="189">
        <f>IF(ISBLANK('Nomenklatur komplett'!X1290),"-",'Nomenklatur komplett'!X1290)</f>
        <v>18</v>
      </c>
      <c r="D1290" s="189">
        <f>IF(ISBLANK('Nomenklatur komplett'!Y1290),"-",'Nomenklatur komplett'!Y1290)</f>
        <v>65</v>
      </c>
      <c r="E1290" s="189">
        <f>IF(ISBLANK('Nomenklatur komplett'!Z1290),"-",'Nomenklatur komplett'!Z1290)</f>
        <v>1</v>
      </c>
      <c r="F1290" s="189">
        <f>IF(ISBLANK('Nomenklatur komplett'!AA1290),"-",'Nomenklatur komplett'!AA1290)</f>
        <v>5</v>
      </c>
      <c r="G1290" s="190">
        <f>IF(ISBLANK('Nomenklatur komplett'!AB1290),"-",'Nomenklatur komplett'!AB1290)</f>
        <v>90</v>
      </c>
      <c r="H1290" s="190">
        <f>IF(ISBLANK('Nomenklatur komplett'!AC1290),"-",'Nomenklatur komplett'!AC1290)</f>
        <v>0</v>
      </c>
    </row>
    <row r="1291" spans="1:8" x14ac:dyDescent="0.2">
      <c r="A1291" s="161">
        <f>IF(ISBLANK('Nomenklatur komplett'!V1291),"-",'Nomenklatur komplett'!V1291)</f>
        <v>84540000</v>
      </c>
      <c r="B1291" s="188" t="str">
        <f>IF(ISBLANK('Nomenklatur komplett'!W1291),"-",'Nomenklatur komplett'!W1291)</f>
        <v>Interdisziplinäre Führung für Heime und Spitex (IFHS) (Tertiär - nicht reglementiert)</v>
      </c>
      <c r="C1291" s="189">
        <f>IF(ISBLANK('Nomenklatur komplett'!X1291),"-",'Nomenklatur komplett'!X1291)</f>
        <v>18</v>
      </c>
      <c r="D1291" s="189">
        <f>IF(ISBLANK('Nomenklatur komplett'!Y1291),"-",'Nomenklatur komplett'!Y1291)</f>
        <v>65</v>
      </c>
      <c r="E1291" s="189">
        <f>IF(ISBLANK('Nomenklatur komplett'!Z1291),"-",'Nomenklatur komplett'!Z1291)</f>
        <v>1</v>
      </c>
      <c r="F1291" s="189">
        <f>IF(ISBLANK('Nomenklatur komplett'!AA1291),"-",'Nomenklatur komplett'!AA1291)</f>
        <v>5</v>
      </c>
      <c r="G1291" s="190">
        <f>IF(ISBLANK('Nomenklatur komplett'!AB1291),"-",'Nomenklatur komplett'!AB1291)</f>
        <v>90</v>
      </c>
      <c r="H1291" s="190">
        <f>IF(ISBLANK('Nomenklatur komplett'!AC1291),"-",'Nomenklatur komplett'!AC1291)</f>
        <v>0</v>
      </c>
    </row>
    <row r="1292" spans="1:8" x14ac:dyDescent="0.2">
      <c r="A1292" s="161">
        <f>IF(ISBLANK('Nomenklatur komplett'!V1292),"-",'Nomenklatur komplett'!V1292)</f>
        <v>86680000</v>
      </c>
      <c r="B1292" s="188" t="str">
        <f>IF(ISBLANK('Nomenklatur komplett'!W1292),"-",'Nomenklatur komplett'!W1292)</f>
        <v>Interkulturelle/r Übersetzer/in EF</v>
      </c>
      <c r="C1292" s="189">
        <f>IF(ISBLANK('Nomenklatur komplett'!X1292),"-",'Nomenklatur komplett'!X1292)</f>
        <v>18</v>
      </c>
      <c r="D1292" s="189">
        <f>IF(ISBLANK('Nomenklatur komplett'!Y1292),"-",'Nomenklatur komplett'!Y1292)</f>
        <v>65</v>
      </c>
      <c r="E1292" s="189">
        <f>IF(ISBLANK('Nomenklatur komplett'!Z1292),"-",'Nomenklatur komplett'!Z1292)</f>
        <v>1</v>
      </c>
      <c r="F1292" s="189">
        <f>IF(ISBLANK('Nomenklatur komplett'!AA1292),"-",'Nomenklatur komplett'!AA1292)</f>
        <v>5</v>
      </c>
      <c r="G1292" s="190">
        <f>IF(ISBLANK('Nomenklatur komplett'!AB1292),"-",'Nomenklatur komplett'!AB1292)</f>
        <v>90</v>
      </c>
      <c r="H1292" s="190">
        <f>IF(ISBLANK('Nomenklatur komplett'!AC1292),"-",'Nomenklatur komplett'!AC1292)</f>
        <v>0</v>
      </c>
    </row>
    <row r="1293" spans="1:8" x14ac:dyDescent="0.2">
      <c r="A1293" s="161">
        <f>IF(ISBLANK('Nomenklatur komplett'!V1293),"-",'Nomenklatur komplett'!V1293)</f>
        <v>73257000</v>
      </c>
      <c r="B1293" s="188" t="str">
        <f>IF(ISBLANK('Nomenklatur komplett'!W1293),"-",'Nomenklatur komplett'!W1293)</f>
        <v>International Diploma in Business Management ESA (Tertiär - nicht reglementiert)</v>
      </c>
      <c r="C1293" s="189">
        <f>IF(ISBLANK('Nomenklatur komplett'!X1293),"-",'Nomenklatur komplett'!X1293)</f>
        <v>18</v>
      </c>
      <c r="D1293" s="189">
        <f>IF(ISBLANK('Nomenklatur komplett'!Y1293),"-",'Nomenklatur komplett'!Y1293)</f>
        <v>65</v>
      </c>
      <c r="E1293" s="189">
        <f>IF(ISBLANK('Nomenklatur komplett'!Z1293),"-",'Nomenklatur komplett'!Z1293)</f>
        <v>1</v>
      </c>
      <c r="F1293" s="189">
        <f>IF(ISBLANK('Nomenklatur komplett'!AA1293),"-",'Nomenklatur komplett'!AA1293)</f>
        <v>5</v>
      </c>
      <c r="G1293" s="190">
        <f>IF(ISBLANK('Nomenklatur komplett'!AB1293),"-",'Nomenklatur komplett'!AB1293)</f>
        <v>90</v>
      </c>
      <c r="H1293" s="190">
        <f>IF(ISBLANK('Nomenklatur komplett'!AC1293),"-",'Nomenklatur komplett'!AC1293)</f>
        <v>0</v>
      </c>
    </row>
    <row r="1294" spans="1:8" x14ac:dyDescent="0.2">
      <c r="A1294" s="161">
        <f>IF(ISBLANK('Nomenklatur komplett'!V1294),"-",'Nomenklatur komplett'!V1294)</f>
        <v>80330000</v>
      </c>
      <c r="B1294" s="188" t="str">
        <f>IF(ISBLANK('Nomenklatur komplett'!W1294),"-",'Nomenklatur komplett'!W1294)</f>
        <v>International Hospitaly Management (Tertiär - nicht reglementiert)</v>
      </c>
      <c r="C1294" s="189">
        <f>IF(ISBLANK('Nomenklatur komplett'!X1294),"-",'Nomenklatur komplett'!X1294)</f>
        <v>18</v>
      </c>
      <c r="D1294" s="189">
        <f>IF(ISBLANK('Nomenklatur komplett'!Y1294),"-",'Nomenklatur komplett'!Y1294)</f>
        <v>65</v>
      </c>
      <c r="E1294" s="189">
        <f>IF(ISBLANK('Nomenklatur komplett'!Z1294),"-",'Nomenklatur komplett'!Z1294)</f>
        <v>1</v>
      </c>
      <c r="F1294" s="189">
        <f>IF(ISBLANK('Nomenklatur komplett'!AA1294),"-",'Nomenklatur komplett'!AA1294)</f>
        <v>5</v>
      </c>
      <c r="G1294" s="190">
        <f>IF(ISBLANK('Nomenklatur komplett'!AB1294),"-",'Nomenklatur komplett'!AB1294)</f>
        <v>90</v>
      </c>
      <c r="H1294" s="190">
        <f>IF(ISBLANK('Nomenklatur komplett'!AC1294),"-",'Nomenklatur komplett'!AC1294)</f>
        <v>0</v>
      </c>
    </row>
    <row r="1295" spans="1:8" x14ac:dyDescent="0.2">
      <c r="A1295" s="161">
        <f>IF(ISBLANK('Nomenklatur komplett'!V1295),"-",'Nomenklatur komplett'!V1295)</f>
        <v>73258000</v>
      </c>
      <c r="B1295" s="188" t="str">
        <f>IF(ISBLANK('Nomenklatur komplett'!W1295),"-",'Nomenklatur komplett'!W1295)</f>
        <v>Internationales Management (Tertiär - nicht reglementiert)</v>
      </c>
      <c r="C1295" s="189">
        <f>IF(ISBLANK('Nomenklatur komplett'!X1295),"-",'Nomenklatur komplett'!X1295)</f>
        <v>18</v>
      </c>
      <c r="D1295" s="189">
        <f>IF(ISBLANK('Nomenklatur komplett'!Y1295),"-",'Nomenklatur komplett'!Y1295)</f>
        <v>65</v>
      </c>
      <c r="E1295" s="189">
        <f>IF(ISBLANK('Nomenklatur komplett'!Z1295),"-",'Nomenklatur komplett'!Z1295)</f>
        <v>1</v>
      </c>
      <c r="F1295" s="189">
        <f>IF(ISBLANK('Nomenklatur komplett'!AA1295),"-",'Nomenklatur komplett'!AA1295)</f>
        <v>5</v>
      </c>
      <c r="G1295" s="190">
        <f>IF(ISBLANK('Nomenklatur komplett'!AB1295),"-",'Nomenklatur komplett'!AB1295)</f>
        <v>90</v>
      </c>
      <c r="H1295" s="190">
        <f>IF(ISBLANK('Nomenklatur komplett'!AC1295),"-",'Nomenklatur komplett'!AC1295)</f>
        <v>0</v>
      </c>
    </row>
    <row r="1296" spans="1:8" x14ac:dyDescent="0.2">
      <c r="A1296" s="161">
        <f>IF(ISBLANK('Nomenklatur komplett'!V1296),"-",'Nomenklatur komplett'!V1296)</f>
        <v>84530000</v>
      </c>
      <c r="B1296" s="188" t="str">
        <f>IF(ISBLANK('Nomenklatur komplett'!W1296),"-",'Nomenklatur komplett'!W1296)</f>
        <v>Interprof. Führungslehrgang für Gesunheitsorganisationen (IPF) (Tertiär - nicht reglementiert)</v>
      </c>
      <c r="C1296" s="189">
        <f>IF(ISBLANK('Nomenklatur komplett'!X1296),"-",'Nomenklatur komplett'!X1296)</f>
        <v>18</v>
      </c>
      <c r="D1296" s="189">
        <f>IF(ISBLANK('Nomenklatur komplett'!Y1296),"-",'Nomenklatur komplett'!Y1296)</f>
        <v>65</v>
      </c>
      <c r="E1296" s="189">
        <f>IF(ISBLANK('Nomenklatur komplett'!Z1296),"-",'Nomenklatur komplett'!Z1296)</f>
        <v>1</v>
      </c>
      <c r="F1296" s="189">
        <f>IF(ISBLANK('Nomenklatur komplett'!AA1296),"-",'Nomenklatur komplett'!AA1296)</f>
        <v>5</v>
      </c>
      <c r="G1296" s="190">
        <f>IF(ISBLANK('Nomenklatur komplett'!AB1296),"-",'Nomenklatur komplett'!AB1296)</f>
        <v>90</v>
      </c>
      <c r="H1296" s="190">
        <f>IF(ISBLANK('Nomenklatur komplett'!AC1296),"-",'Nomenklatur komplett'!AC1296)</f>
        <v>0</v>
      </c>
    </row>
    <row r="1297" spans="1:8" x14ac:dyDescent="0.2">
      <c r="A1297" s="161">
        <f>IF(ISBLANK('Nomenklatur komplett'!V1297),"-",'Nomenklatur komplett'!V1297)</f>
        <v>69370000</v>
      </c>
      <c r="B1297" s="188" t="str">
        <f>IF(ISBLANK('Nomenklatur komplett'!W1297),"-",'Nomenklatur komplett'!W1297)</f>
        <v>Isolierspengler/in-Meister/in</v>
      </c>
      <c r="C1297" s="189">
        <f>IF(ISBLANK('Nomenklatur komplett'!X1297),"-",'Nomenklatur komplett'!X1297)</f>
        <v>18</v>
      </c>
      <c r="D1297" s="189">
        <f>IF(ISBLANK('Nomenklatur komplett'!Y1297),"-",'Nomenklatur komplett'!Y1297)</f>
        <v>65</v>
      </c>
      <c r="E1297" s="189">
        <f>IF(ISBLANK('Nomenklatur komplett'!Z1297),"-",'Nomenklatur komplett'!Z1297)</f>
        <v>1</v>
      </c>
      <c r="F1297" s="189">
        <f>IF(ISBLANK('Nomenklatur komplett'!AA1297),"-",'Nomenklatur komplett'!AA1297)</f>
        <v>5</v>
      </c>
      <c r="G1297" s="190">
        <f>IF(ISBLANK('Nomenklatur komplett'!AB1297),"-",'Nomenklatur komplett'!AB1297)</f>
        <v>90</v>
      </c>
      <c r="H1297" s="190">
        <f>IF(ISBLANK('Nomenklatur komplett'!AC1297),"-",'Nomenklatur komplett'!AC1297)</f>
        <v>0</v>
      </c>
    </row>
    <row r="1298" spans="1:8" x14ac:dyDescent="0.2">
      <c r="A1298" s="161">
        <f>IF(ISBLANK('Nomenklatur komplett'!V1298),"-",'Nomenklatur komplett'!V1298)</f>
        <v>86530000</v>
      </c>
      <c r="B1298" s="188" t="str">
        <f>IF(ISBLANK('Nomenklatur komplett'!W1298),"-",'Nomenklatur komplett'!W1298)</f>
        <v>Jazzgymnastiklehrer/in (Tertiär - nicht reglementiert)</v>
      </c>
      <c r="C1298" s="189">
        <f>IF(ISBLANK('Nomenklatur komplett'!X1298),"-",'Nomenklatur komplett'!X1298)</f>
        <v>18</v>
      </c>
      <c r="D1298" s="189">
        <f>IF(ISBLANK('Nomenklatur komplett'!Y1298),"-",'Nomenklatur komplett'!Y1298)</f>
        <v>65</v>
      </c>
      <c r="E1298" s="189">
        <f>IF(ISBLANK('Nomenklatur komplett'!Z1298),"-",'Nomenklatur komplett'!Z1298)</f>
        <v>1</v>
      </c>
      <c r="F1298" s="189">
        <f>IF(ISBLANK('Nomenklatur komplett'!AA1298),"-",'Nomenklatur komplett'!AA1298)</f>
        <v>5</v>
      </c>
      <c r="G1298" s="190">
        <f>IF(ISBLANK('Nomenklatur komplett'!AB1298),"-",'Nomenklatur komplett'!AB1298)</f>
        <v>90</v>
      </c>
      <c r="H1298" s="190">
        <f>IF(ISBLANK('Nomenklatur komplett'!AC1298),"-",'Nomenklatur komplett'!AC1298)</f>
        <v>0</v>
      </c>
    </row>
    <row r="1299" spans="1:8" x14ac:dyDescent="0.2">
      <c r="A1299" s="161">
        <f>IF(ISBLANK('Nomenklatur komplett'!V1299),"-",'Nomenklatur komplett'!V1299)</f>
        <v>86155000</v>
      </c>
      <c r="B1299" s="188" t="str">
        <f>IF(ISBLANK('Nomenklatur komplett'!W1299),"-",'Nomenklatur komplett'!W1299)</f>
        <v>Jazztanzpädagoge/-pädagogin (Tertiär - nicht reglementiert)</v>
      </c>
      <c r="C1299" s="189">
        <f>IF(ISBLANK('Nomenklatur komplett'!X1299),"-",'Nomenklatur komplett'!X1299)</f>
        <v>18</v>
      </c>
      <c r="D1299" s="189">
        <f>IF(ISBLANK('Nomenklatur komplett'!Y1299),"-",'Nomenklatur komplett'!Y1299)</f>
        <v>65</v>
      </c>
      <c r="E1299" s="189">
        <f>IF(ISBLANK('Nomenklatur komplett'!Z1299),"-",'Nomenklatur komplett'!Z1299)</f>
        <v>1</v>
      </c>
      <c r="F1299" s="189">
        <f>IF(ISBLANK('Nomenklatur komplett'!AA1299),"-",'Nomenklatur komplett'!AA1299)</f>
        <v>5</v>
      </c>
      <c r="G1299" s="190">
        <f>IF(ISBLANK('Nomenklatur komplett'!AB1299),"-",'Nomenklatur komplett'!AB1299)</f>
        <v>90</v>
      </c>
      <c r="H1299" s="190">
        <f>IF(ISBLANK('Nomenklatur komplett'!AC1299),"-",'Nomenklatur komplett'!AC1299)</f>
        <v>0</v>
      </c>
    </row>
    <row r="1300" spans="1:8" x14ac:dyDescent="0.2">
      <c r="A1300" s="161">
        <f>IF(ISBLANK('Nomenklatur komplett'!V1300),"-",'Nomenklatur komplett'!V1300)</f>
        <v>85580000</v>
      </c>
      <c r="B1300" s="188" t="str">
        <f>IF(ISBLANK('Nomenklatur komplett'!W1300),"-",'Nomenklatur komplett'!W1300)</f>
        <v>Job Coach Arbeitsintegration EF</v>
      </c>
      <c r="C1300" s="189">
        <f>IF(ISBLANK('Nomenklatur komplett'!X1300),"-",'Nomenklatur komplett'!X1300)</f>
        <v>18</v>
      </c>
      <c r="D1300" s="189">
        <f>IF(ISBLANK('Nomenklatur komplett'!Y1300),"-",'Nomenklatur komplett'!Y1300)</f>
        <v>65</v>
      </c>
      <c r="E1300" s="189">
        <f>IF(ISBLANK('Nomenklatur komplett'!Z1300),"-",'Nomenklatur komplett'!Z1300)</f>
        <v>1</v>
      </c>
      <c r="F1300" s="189">
        <f>IF(ISBLANK('Nomenklatur komplett'!AA1300),"-",'Nomenklatur komplett'!AA1300)</f>
        <v>5</v>
      </c>
      <c r="G1300" s="190">
        <f>IF(ISBLANK('Nomenklatur komplett'!AB1300),"-",'Nomenklatur komplett'!AB1300)</f>
        <v>90</v>
      </c>
      <c r="H1300" s="190">
        <f>IF(ISBLANK('Nomenklatur komplett'!AC1300),"-",'Nomenklatur komplett'!AC1300)</f>
        <v>0</v>
      </c>
    </row>
    <row r="1301" spans="1:8" x14ac:dyDescent="0.2">
      <c r="A1301" s="161">
        <f>IF(ISBLANK('Nomenklatur komplett'!V1301),"-",'Nomenklatur komplett'!V1301)</f>
        <v>85350000</v>
      </c>
      <c r="B1301" s="188" t="str">
        <f>IF(ISBLANK('Nomenklatur komplett'!W1301),"-",'Nomenklatur komplett'!W1301)</f>
        <v>Journalist/in (Tertiär - nicht reglementiert)</v>
      </c>
      <c r="C1301" s="189">
        <f>IF(ISBLANK('Nomenklatur komplett'!X1301),"-",'Nomenklatur komplett'!X1301)</f>
        <v>18</v>
      </c>
      <c r="D1301" s="189">
        <f>IF(ISBLANK('Nomenklatur komplett'!Y1301),"-",'Nomenklatur komplett'!Y1301)</f>
        <v>65</v>
      </c>
      <c r="E1301" s="189">
        <f>IF(ISBLANK('Nomenklatur komplett'!Z1301),"-",'Nomenklatur komplett'!Z1301)</f>
        <v>1</v>
      </c>
      <c r="F1301" s="189">
        <f>IF(ISBLANK('Nomenklatur komplett'!AA1301),"-",'Nomenklatur komplett'!AA1301)</f>
        <v>5</v>
      </c>
      <c r="G1301" s="190">
        <f>IF(ISBLANK('Nomenklatur komplett'!AB1301),"-",'Nomenklatur komplett'!AB1301)</f>
        <v>90</v>
      </c>
      <c r="H1301" s="190">
        <f>IF(ISBLANK('Nomenklatur komplett'!AC1301),"-",'Nomenklatur komplett'!AC1301)</f>
        <v>0</v>
      </c>
    </row>
    <row r="1302" spans="1:8" x14ac:dyDescent="0.2">
      <c r="A1302" s="161">
        <f>IF(ISBLANK('Nomenklatur komplett'!V1302),"-",'Nomenklatur komplett'!V1302)</f>
        <v>84580000</v>
      </c>
      <c r="B1302" s="188" t="str">
        <f>IF(ISBLANK('Nomenklatur komplett'!W1302),"-",'Nomenklatur komplett'!W1302)</f>
        <v>Ju-Jitsu-Lehrer/in EF</v>
      </c>
      <c r="C1302" s="189">
        <f>IF(ISBLANK('Nomenklatur komplett'!X1302),"-",'Nomenklatur komplett'!X1302)</f>
        <v>18</v>
      </c>
      <c r="D1302" s="189">
        <f>IF(ISBLANK('Nomenklatur komplett'!Y1302),"-",'Nomenklatur komplett'!Y1302)</f>
        <v>65</v>
      </c>
      <c r="E1302" s="189">
        <f>IF(ISBLANK('Nomenklatur komplett'!Z1302),"-",'Nomenklatur komplett'!Z1302)</f>
        <v>1</v>
      </c>
      <c r="F1302" s="189">
        <f>IF(ISBLANK('Nomenklatur komplett'!AA1302),"-",'Nomenklatur komplett'!AA1302)</f>
        <v>5</v>
      </c>
      <c r="G1302" s="190">
        <f>IF(ISBLANK('Nomenklatur komplett'!AB1302),"-",'Nomenklatur komplett'!AB1302)</f>
        <v>90</v>
      </c>
      <c r="H1302" s="190">
        <f>IF(ISBLANK('Nomenklatur komplett'!AC1302),"-",'Nomenklatur komplett'!AC1302)</f>
        <v>0</v>
      </c>
    </row>
    <row r="1303" spans="1:8" x14ac:dyDescent="0.2">
      <c r="A1303" s="161">
        <f>IF(ISBLANK('Nomenklatur komplett'!V1303),"-",'Nomenklatur komplett'!V1303)</f>
        <v>84570000</v>
      </c>
      <c r="B1303" s="188" t="str">
        <f>IF(ISBLANK('Nomenklatur komplett'!W1303),"-",'Nomenklatur komplett'!W1303)</f>
        <v>Judo-Lehrer/in EF</v>
      </c>
      <c r="C1303" s="189">
        <f>IF(ISBLANK('Nomenklatur komplett'!X1303),"-",'Nomenklatur komplett'!X1303)</f>
        <v>18</v>
      </c>
      <c r="D1303" s="189">
        <f>IF(ISBLANK('Nomenklatur komplett'!Y1303),"-",'Nomenklatur komplett'!Y1303)</f>
        <v>65</v>
      </c>
      <c r="E1303" s="189">
        <f>IF(ISBLANK('Nomenklatur komplett'!Z1303),"-",'Nomenklatur komplett'!Z1303)</f>
        <v>1</v>
      </c>
      <c r="F1303" s="189">
        <f>IF(ISBLANK('Nomenklatur komplett'!AA1303),"-",'Nomenklatur komplett'!AA1303)</f>
        <v>5</v>
      </c>
      <c r="G1303" s="190">
        <f>IF(ISBLANK('Nomenklatur komplett'!AB1303),"-",'Nomenklatur komplett'!AB1303)</f>
        <v>90</v>
      </c>
      <c r="H1303" s="190">
        <f>IF(ISBLANK('Nomenklatur komplett'!AC1303),"-",'Nomenklatur komplett'!AC1303)</f>
        <v>0</v>
      </c>
    </row>
    <row r="1304" spans="1:8" x14ac:dyDescent="0.2">
      <c r="A1304" s="161">
        <f>IF(ISBLANK('Nomenklatur komplett'!V1304),"-",'Nomenklatur komplett'!V1304)</f>
        <v>82940000</v>
      </c>
      <c r="B1304" s="188" t="str">
        <f>IF(ISBLANK('Nomenklatur komplett'!W1304),"-",'Nomenklatur komplett'!W1304)</f>
        <v>Justizvollzugsexperte/-in, dipl.</v>
      </c>
      <c r="C1304" s="189">
        <f>IF(ISBLANK('Nomenklatur komplett'!X1304),"-",'Nomenklatur komplett'!X1304)</f>
        <v>18</v>
      </c>
      <c r="D1304" s="189">
        <f>IF(ISBLANK('Nomenklatur komplett'!Y1304),"-",'Nomenklatur komplett'!Y1304)</f>
        <v>65</v>
      </c>
      <c r="E1304" s="189">
        <f>IF(ISBLANK('Nomenklatur komplett'!Z1304),"-",'Nomenklatur komplett'!Z1304)</f>
        <v>1</v>
      </c>
      <c r="F1304" s="189">
        <f>IF(ISBLANK('Nomenklatur komplett'!AA1304),"-",'Nomenklatur komplett'!AA1304)</f>
        <v>5</v>
      </c>
      <c r="G1304" s="190">
        <f>IF(ISBLANK('Nomenklatur komplett'!AB1304),"-",'Nomenklatur komplett'!AB1304)</f>
        <v>90</v>
      </c>
      <c r="H1304" s="190">
        <f>IF(ISBLANK('Nomenklatur komplett'!AC1304),"-",'Nomenklatur komplett'!AC1304)</f>
        <v>0</v>
      </c>
    </row>
    <row r="1305" spans="1:8" x14ac:dyDescent="0.2">
      <c r="A1305" s="161">
        <f>IF(ISBLANK('Nomenklatur komplett'!V1305),"-",'Nomenklatur komplett'!V1305)</f>
        <v>68650000</v>
      </c>
      <c r="B1305" s="188" t="str">
        <f>IF(ISBLANK('Nomenklatur komplett'!W1305),"-",'Nomenklatur komplett'!W1305)</f>
        <v>Juwelenfassermeister/in</v>
      </c>
      <c r="C1305" s="189">
        <f>IF(ISBLANK('Nomenklatur komplett'!X1305),"-",'Nomenklatur komplett'!X1305)</f>
        <v>18</v>
      </c>
      <c r="D1305" s="189">
        <f>IF(ISBLANK('Nomenklatur komplett'!Y1305),"-",'Nomenklatur komplett'!Y1305)</f>
        <v>65</v>
      </c>
      <c r="E1305" s="189">
        <f>IF(ISBLANK('Nomenklatur komplett'!Z1305),"-",'Nomenklatur komplett'!Z1305)</f>
        <v>1</v>
      </c>
      <c r="F1305" s="189">
        <f>IF(ISBLANK('Nomenklatur komplett'!AA1305),"-",'Nomenklatur komplett'!AA1305)</f>
        <v>5</v>
      </c>
      <c r="G1305" s="190">
        <f>IF(ISBLANK('Nomenklatur komplett'!AB1305),"-",'Nomenklatur komplett'!AB1305)</f>
        <v>90</v>
      </c>
      <c r="H1305" s="190">
        <f>IF(ISBLANK('Nomenklatur komplett'!AC1305),"-",'Nomenklatur komplett'!AC1305)</f>
        <v>0</v>
      </c>
    </row>
    <row r="1306" spans="1:8" x14ac:dyDescent="0.2">
      <c r="A1306" s="161">
        <f>IF(ISBLANK('Nomenklatur komplett'!V1306),"-",'Nomenklatur komplett'!V1306)</f>
        <v>71480000</v>
      </c>
      <c r="B1306" s="188" t="str">
        <f>IF(ISBLANK('Nomenklatur komplett'!W1306),"-",'Nomenklatur komplett'!W1306)</f>
        <v>KKW-Anlagenoperateur/in EF</v>
      </c>
      <c r="C1306" s="189">
        <f>IF(ISBLANK('Nomenklatur komplett'!X1306),"-",'Nomenklatur komplett'!X1306)</f>
        <v>18</v>
      </c>
      <c r="D1306" s="189">
        <f>IF(ISBLANK('Nomenklatur komplett'!Y1306),"-",'Nomenklatur komplett'!Y1306)</f>
        <v>65</v>
      </c>
      <c r="E1306" s="189">
        <f>IF(ISBLANK('Nomenklatur komplett'!Z1306),"-",'Nomenklatur komplett'!Z1306)</f>
        <v>1</v>
      </c>
      <c r="F1306" s="189">
        <f>IF(ISBLANK('Nomenklatur komplett'!AA1306),"-",'Nomenklatur komplett'!AA1306)</f>
        <v>5</v>
      </c>
      <c r="G1306" s="190">
        <f>IF(ISBLANK('Nomenklatur komplett'!AB1306),"-",'Nomenklatur komplett'!AB1306)</f>
        <v>90</v>
      </c>
      <c r="H1306" s="190">
        <f>IF(ISBLANK('Nomenklatur komplett'!AC1306),"-",'Nomenklatur komplett'!AC1306)</f>
        <v>0</v>
      </c>
    </row>
    <row r="1307" spans="1:8" x14ac:dyDescent="0.2">
      <c r="A1307" s="161">
        <f>IF(ISBLANK('Nomenklatur komplett'!V1307),"-",'Nomenklatur komplett'!V1307)</f>
        <v>77220000</v>
      </c>
      <c r="B1307" s="188" t="str">
        <f>IF(ISBLANK('Nomenklatur komplett'!W1307),"-",'Nomenklatur komplett'!W1307)</f>
        <v>KMU-Finanzexperte/-expertin, dipl.</v>
      </c>
      <c r="C1307" s="189">
        <f>IF(ISBLANK('Nomenklatur komplett'!X1307),"-",'Nomenklatur komplett'!X1307)</f>
        <v>18</v>
      </c>
      <c r="D1307" s="189">
        <f>IF(ISBLANK('Nomenklatur komplett'!Y1307),"-",'Nomenklatur komplett'!Y1307)</f>
        <v>65</v>
      </c>
      <c r="E1307" s="189">
        <f>IF(ISBLANK('Nomenklatur komplett'!Z1307),"-",'Nomenklatur komplett'!Z1307)</f>
        <v>1</v>
      </c>
      <c r="F1307" s="189">
        <f>IF(ISBLANK('Nomenklatur komplett'!AA1307),"-",'Nomenklatur komplett'!AA1307)</f>
        <v>5</v>
      </c>
      <c r="G1307" s="190">
        <f>IF(ISBLANK('Nomenklatur komplett'!AB1307),"-",'Nomenklatur komplett'!AB1307)</f>
        <v>90</v>
      </c>
      <c r="H1307" s="190">
        <f>IF(ISBLANK('Nomenklatur komplett'!AC1307),"-",'Nomenklatur komplett'!AC1307)</f>
        <v>0</v>
      </c>
    </row>
    <row r="1308" spans="1:8" x14ac:dyDescent="0.2">
      <c r="A1308" s="161">
        <f>IF(ISBLANK('Nomenklatur komplett'!V1308),"-",'Nomenklatur komplett'!V1308)</f>
        <v>84420003</v>
      </c>
      <c r="B1308" s="188" t="str">
        <f>IF(ISBLANK('Nomenklatur komplett'!W1308),"-",'Nomenklatur komplett'!W1308)</f>
        <v>Kaderausbildung Gesundheit (Tertiär - nicht reglementiert) - Alter(n) und Generationen</v>
      </c>
      <c r="C1308" s="189">
        <f>IF(ISBLANK('Nomenklatur komplett'!X1308),"-",'Nomenklatur komplett'!X1308)</f>
        <v>18</v>
      </c>
      <c r="D1308" s="189">
        <f>IF(ISBLANK('Nomenklatur komplett'!Y1308),"-",'Nomenklatur komplett'!Y1308)</f>
        <v>65</v>
      </c>
      <c r="E1308" s="189">
        <f>IF(ISBLANK('Nomenklatur komplett'!Z1308),"-",'Nomenklatur komplett'!Z1308)</f>
        <v>1</v>
      </c>
      <c r="F1308" s="189">
        <f>IF(ISBLANK('Nomenklatur komplett'!AA1308),"-",'Nomenklatur komplett'!AA1308)</f>
        <v>5</v>
      </c>
      <c r="G1308" s="190">
        <f>IF(ISBLANK('Nomenklatur komplett'!AB1308),"-",'Nomenklatur komplett'!AB1308)</f>
        <v>90</v>
      </c>
      <c r="H1308" s="190">
        <f>IF(ISBLANK('Nomenklatur komplett'!AC1308),"-",'Nomenklatur komplett'!AC1308)</f>
        <v>0</v>
      </c>
    </row>
    <row r="1309" spans="1:8" x14ac:dyDescent="0.2">
      <c r="A1309" s="161">
        <f>IF(ISBLANK('Nomenklatur komplett'!V1309),"-",'Nomenklatur komplett'!V1309)</f>
        <v>84420002</v>
      </c>
      <c r="B1309" s="188" t="str">
        <f>IF(ISBLANK('Nomenklatur komplett'!W1309),"-",'Nomenklatur komplett'!W1309)</f>
        <v>Kaderausbildung Gesundheit (Tertiär - nicht reglementiert) - Beratung und Kommunikation</v>
      </c>
      <c r="C1309" s="189">
        <f>IF(ISBLANK('Nomenklatur komplett'!X1309),"-",'Nomenklatur komplett'!X1309)</f>
        <v>18</v>
      </c>
      <c r="D1309" s="189">
        <f>IF(ISBLANK('Nomenklatur komplett'!Y1309),"-",'Nomenklatur komplett'!Y1309)</f>
        <v>65</v>
      </c>
      <c r="E1309" s="189">
        <f>IF(ISBLANK('Nomenklatur komplett'!Z1309),"-",'Nomenklatur komplett'!Z1309)</f>
        <v>1</v>
      </c>
      <c r="F1309" s="189">
        <f>IF(ISBLANK('Nomenklatur komplett'!AA1309),"-",'Nomenklatur komplett'!AA1309)</f>
        <v>5</v>
      </c>
      <c r="G1309" s="190">
        <f>IF(ISBLANK('Nomenklatur komplett'!AB1309),"-",'Nomenklatur komplett'!AB1309)</f>
        <v>90</v>
      </c>
      <c r="H1309" s="190">
        <f>IF(ISBLANK('Nomenklatur komplett'!AC1309),"-",'Nomenklatur komplett'!AC1309)</f>
        <v>0</v>
      </c>
    </row>
    <row r="1310" spans="1:8" x14ac:dyDescent="0.2">
      <c r="A1310" s="161">
        <f>IF(ISBLANK('Nomenklatur komplett'!V1310),"-",'Nomenklatur komplett'!V1310)</f>
        <v>84420004</v>
      </c>
      <c r="B1310" s="188" t="str">
        <f>IF(ISBLANK('Nomenklatur komplett'!W1310),"-",'Nomenklatur komplett'!W1310)</f>
        <v>Kaderausbildung Gesundheit (Tertiär - nicht reglementiert) - Führung und Management</v>
      </c>
      <c r="C1310" s="189">
        <f>IF(ISBLANK('Nomenklatur komplett'!X1310),"-",'Nomenklatur komplett'!X1310)</f>
        <v>18</v>
      </c>
      <c r="D1310" s="189">
        <f>IF(ISBLANK('Nomenklatur komplett'!Y1310),"-",'Nomenklatur komplett'!Y1310)</f>
        <v>65</v>
      </c>
      <c r="E1310" s="189">
        <f>IF(ISBLANK('Nomenklatur komplett'!Z1310),"-",'Nomenklatur komplett'!Z1310)</f>
        <v>1</v>
      </c>
      <c r="F1310" s="189">
        <f>IF(ISBLANK('Nomenklatur komplett'!AA1310),"-",'Nomenklatur komplett'!AA1310)</f>
        <v>5</v>
      </c>
      <c r="G1310" s="190">
        <f>IF(ISBLANK('Nomenklatur komplett'!AB1310),"-",'Nomenklatur komplett'!AB1310)</f>
        <v>90</v>
      </c>
      <c r="H1310" s="190">
        <f>IF(ISBLANK('Nomenklatur komplett'!AC1310),"-",'Nomenklatur komplett'!AC1310)</f>
        <v>0</v>
      </c>
    </row>
    <row r="1311" spans="1:8" x14ac:dyDescent="0.2">
      <c r="A1311" s="161">
        <f>IF(ISBLANK('Nomenklatur komplett'!V1311),"-",'Nomenklatur komplett'!V1311)</f>
        <v>84420005</v>
      </c>
      <c r="B1311" s="188" t="str">
        <f>IF(ISBLANK('Nomenklatur komplett'!W1311),"-",'Nomenklatur komplett'!W1311)</f>
        <v>Kaderausbildung Gesundheit (Tertiär - nicht reglementiert) - Lehren und Lernen</v>
      </c>
      <c r="C1311" s="189">
        <f>IF(ISBLANK('Nomenklatur komplett'!X1311),"-",'Nomenklatur komplett'!X1311)</f>
        <v>18</v>
      </c>
      <c r="D1311" s="189">
        <f>IF(ISBLANK('Nomenklatur komplett'!Y1311),"-",'Nomenklatur komplett'!Y1311)</f>
        <v>65</v>
      </c>
      <c r="E1311" s="189">
        <f>IF(ISBLANK('Nomenklatur komplett'!Z1311),"-",'Nomenklatur komplett'!Z1311)</f>
        <v>1</v>
      </c>
      <c r="F1311" s="189">
        <f>IF(ISBLANK('Nomenklatur komplett'!AA1311),"-",'Nomenklatur komplett'!AA1311)</f>
        <v>5</v>
      </c>
      <c r="G1311" s="190">
        <f>IF(ISBLANK('Nomenklatur komplett'!AB1311),"-",'Nomenklatur komplett'!AB1311)</f>
        <v>90</v>
      </c>
      <c r="H1311" s="190">
        <f>IF(ISBLANK('Nomenklatur komplett'!AC1311),"-",'Nomenklatur komplett'!AC1311)</f>
        <v>0</v>
      </c>
    </row>
    <row r="1312" spans="1:8" x14ac:dyDescent="0.2">
      <c r="A1312" s="161">
        <f>IF(ISBLANK('Nomenklatur komplett'!V1312),"-",'Nomenklatur komplett'!V1312)</f>
        <v>84420000</v>
      </c>
      <c r="B1312" s="188" t="str">
        <f>IF(ISBLANK('Nomenklatur komplett'!W1312),"-",'Nomenklatur komplett'!W1312)</f>
        <v>Kaderausbildung Gesundheit (Tertiär - nicht reglementiert) - Ohne nähere Angaben</v>
      </c>
      <c r="C1312" s="189">
        <f>IF(ISBLANK('Nomenklatur komplett'!X1312),"-",'Nomenklatur komplett'!X1312)</f>
        <v>18</v>
      </c>
      <c r="D1312" s="189">
        <f>IF(ISBLANK('Nomenklatur komplett'!Y1312),"-",'Nomenklatur komplett'!Y1312)</f>
        <v>65</v>
      </c>
      <c r="E1312" s="189">
        <f>IF(ISBLANK('Nomenklatur komplett'!Z1312),"-",'Nomenklatur komplett'!Z1312)</f>
        <v>1</v>
      </c>
      <c r="F1312" s="189">
        <f>IF(ISBLANK('Nomenklatur komplett'!AA1312),"-",'Nomenklatur komplett'!AA1312)</f>
        <v>5</v>
      </c>
      <c r="G1312" s="190">
        <f>IF(ISBLANK('Nomenklatur komplett'!AB1312),"-",'Nomenklatur komplett'!AB1312)</f>
        <v>90</v>
      </c>
      <c r="H1312" s="190">
        <f>IF(ISBLANK('Nomenklatur komplett'!AC1312),"-",'Nomenklatur komplett'!AC1312)</f>
        <v>0</v>
      </c>
    </row>
    <row r="1313" spans="1:8" x14ac:dyDescent="0.2">
      <c r="A1313" s="161">
        <f>IF(ISBLANK('Nomenklatur komplett'!V1313),"-",'Nomenklatur komplett'!V1313)</f>
        <v>84420001</v>
      </c>
      <c r="B1313" s="188" t="str">
        <f>IF(ISBLANK('Nomenklatur komplett'!W1313),"-",'Nomenklatur komplett'!W1313)</f>
        <v>Kaderausbildung Gesundheit (Tertiär - nicht reglementiert) - Pflege und Betreuung</v>
      </c>
      <c r="C1313" s="189">
        <f>IF(ISBLANK('Nomenklatur komplett'!X1313),"-",'Nomenklatur komplett'!X1313)</f>
        <v>18</v>
      </c>
      <c r="D1313" s="189">
        <f>IF(ISBLANK('Nomenklatur komplett'!Y1313),"-",'Nomenklatur komplett'!Y1313)</f>
        <v>65</v>
      </c>
      <c r="E1313" s="189">
        <f>IF(ISBLANK('Nomenklatur komplett'!Z1313),"-",'Nomenklatur komplett'!Z1313)</f>
        <v>1</v>
      </c>
      <c r="F1313" s="189">
        <f>IF(ISBLANK('Nomenklatur komplett'!AA1313),"-",'Nomenklatur komplett'!AA1313)</f>
        <v>5</v>
      </c>
      <c r="G1313" s="190">
        <f>IF(ISBLANK('Nomenklatur komplett'!AB1313),"-",'Nomenklatur komplett'!AB1313)</f>
        <v>90</v>
      </c>
      <c r="H1313" s="190">
        <f>IF(ISBLANK('Nomenklatur komplett'!AC1313),"-",'Nomenklatur komplett'!AC1313)</f>
        <v>0</v>
      </c>
    </row>
    <row r="1314" spans="1:8" x14ac:dyDescent="0.2">
      <c r="A1314" s="161">
        <f>IF(ISBLANK('Nomenklatur komplett'!V1314),"-",'Nomenklatur komplett'!V1314)</f>
        <v>84400000</v>
      </c>
      <c r="B1314" s="188" t="str">
        <f>IF(ISBLANK('Nomenklatur komplett'!W1314),"-",'Nomenklatur komplett'!W1314)</f>
        <v>Kaderausbildung Heilbehandlung</v>
      </c>
      <c r="C1314" s="189">
        <f>IF(ISBLANK('Nomenklatur komplett'!X1314),"-",'Nomenklatur komplett'!X1314)</f>
        <v>18</v>
      </c>
      <c r="D1314" s="189">
        <f>IF(ISBLANK('Nomenklatur komplett'!Y1314),"-",'Nomenklatur komplett'!Y1314)</f>
        <v>65</v>
      </c>
      <c r="E1314" s="189">
        <f>IF(ISBLANK('Nomenklatur komplett'!Z1314),"-",'Nomenklatur komplett'!Z1314)</f>
        <v>1</v>
      </c>
      <c r="F1314" s="189">
        <f>IF(ISBLANK('Nomenklatur komplett'!AA1314),"-",'Nomenklatur komplett'!AA1314)</f>
        <v>5</v>
      </c>
      <c r="G1314" s="190">
        <f>IF(ISBLANK('Nomenklatur komplett'!AB1314),"-",'Nomenklatur komplett'!AB1314)</f>
        <v>90</v>
      </c>
      <c r="H1314" s="190">
        <f>IF(ISBLANK('Nomenklatur komplett'!AC1314),"-",'Nomenklatur komplett'!AC1314)</f>
        <v>0</v>
      </c>
    </row>
    <row r="1315" spans="1:8" x14ac:dyDescent="0.2">
      <c r="A1315" s="161">
        <f>IF(ISBLANK('Nomenklatur komplett'!V1315),"-",'Nomenklatur komplett'!V1315)</f>
        <v>81110000</v>
      </c>
      <c r="B1315" s="188" t="str">
        <f>IF(ISBLANK('Nomenklatur komplett'!W1315),"-",'Nomenklatur komplett'!W1315)</f>
        <v>Kaminfeger-Vorarbeiter EF</v>
      </c>
      <c r="C1315" s="189">
        <f>IF(ISBLANK('Nomenklatur komplett'!X1315),"-",'Nomenklatur komplett'!X1315)</f>
        <v>18</v>
      </c>
      <c r="D1315" s="189">
        <f>IF(ISBLANK('Nomenklatur komplett'!Y1315),"-",'Nomenklatur komplett'!Y1315)</f>
        <v>65</v>
      </c>
      <c r="E1315" s="189">
        <f>IF(ISBLANK('Nomenklatur komplett'!Z1315),"-",'Nomenklatur komplett'!Z1315)</f>
        <v>1</v>
      </c>
      <c r="F1315" s="189">
        <f>IF(ISBLANK('Nomenklatur komplett'!AA1315),"-",'Nomenklatur komplett'!AA1315)</f>
        <v>5</v>
      </c>
      <c r="G1315" s="190">
        <f>IF(ISBLANK('Nomenklatur komplett'!AB1315),"-",'Nomenklatur komplett'!AB1315)</f>
        <v>90</v>
      </c>
      <c r="H1315" s="190">
        <f>IF(ISBLANK('Nomenklatur komplett'!AC1315),"-",'Nomenklatur komplett'!AC1315)</f>
        <v>0</v>
      </c>
    </row>
    <row r="1316" spans="1:8" x14ac:dyDescent="0.2">
      <c r="A1316" s="161">
        <f>IF(ISBLANK('Nomenklatur komplett'!V1316),"-",'Nomenklatur komplett'!V1316)</f>
        <v>81100000</v>
      </c>
      <c r="B1316" s="188" t="str">
        <f>IF(ISBLANK('Nomenklatur komplett'!W1316),"-",'Nomenklatur komplett'!W1316)</f>
        <v>Kaminfegermeister/in</v>
      </c>
      <c r="C1316" s="189">
        <f>IF(ISBLANK('Nomenklatur komplett'!X1316),"-",'Nomenklatur komplett'!X1316)</f>
        <v>18</v>
      </c>
      <c r="D1316" s="189">
        <f>IF(ISBLANK('Nomenklatur komplett'!Y1316),"-",'Nomenklatur komplett'!Y1316)</f>
        <v>65</v>
      </c>
      <c r="E1316" s="189">
        <f>IF(ISBLANK('Nomenklatur komplett'!Z1316),"-",'Nomenklatur komplett'!Z1316)</f>
        <v>1</v>
      </c>
      <c r="F1316" s="189">
        <f>IF(ISBLANK('Nomenklatur komplett'!AA1316),"-",'Nomenklatur komplett'!AA1316)</f>
        <v>5</v>
      </c>
      <c r="G1316" s="190">
        <f>IF(ISBLANK('Nomenklatur komplett'!AB1316),"-",'Nomenklatur komplett'!AB1316)</f>
        <v>90</v>
      </c>
      <c r="H1316" s="190">
        <f>IF(ISBLANK('Nomenklatur komplett'!AC1316),"-",'Nomenklatur komplett'!AC1316)</f>
        <v>0</v>
      </c>
    </row>
    <row r="1317" spans="1:8" x14ac:dyDescent="0.2">
      <c r="A1317" s="161">
        <f>IF(ISBLANK('Nomenklatur komplett'!V1317),"-",'Nomenklatur komplett'!V1317)</f>
        <v>84660000</v>
      </c>
      <c r="B1317" s="188" t="str">
        <f>IF(ISBLANK('Nomenklatur komplett'!W1317),"-",'Nomenklatur komplett'!W1317)</f>
        <v>Kanulehrer/in EF</v>
      </c>
      <c r="C1317" s="189">
        <f>IF(ISBLANK('Nomenklatur komplett'!X1317),"-",'Nomenklatur komplett'!X1317)</f>
        <v>18</v>
      </c>
      <c r="D1317" s="189">
        <f>IF(ISBLANK('Nomenklatur komplett'!Y1317),"-",'Nomenklatur komplett'!Y1317)</f>
        <v>65</v>
      </c>
      <c r="E1317" s="189">
        <f>IF(ISBLANK('Nomenklatur komplett'!Z1317),"-",'Nomenklatur komplett'!Z1317)</f>
        <v>1</v>
      </c>
      <c r="F1317" s="189">
        <f>IF(ISBLANK('Nomenklatur komplett'!AA1317),"-",'Nomenklatur komplett'!AA1317)</f>
        <v>5</v>
      </c>
      <c r="G1317" s="190">
        <f>IF(ISBLANK('Nomenklatur komplett'!AB1317),"-",'Nomenklatur komplett'!AB1317)</f>
        <v>90</v>
      </c>
      <c r="H1317" s="190">
        <f>IF(ISBLANK('Nomenklatur komplett'!AC1317),"-",'Nomenklatur komplett'!AC1317)</f>
        <v>0</v>
      </c>
    </row>
    <row r="1318" spans="1:8" x14ac:dyDescent="0.2">
      <c r="A1318" s="161">
        <f>IF(ISBLANK('Nomenklatur komplett'!V1318),"-",'Nomenklatur komplett'!V1318)</f>
        <v>84590000</v>
      </c>
      <c r="B1318" s="188" t="str">
        <f>IF(ISBLANK('Nomenklatur komplett'!W1318),"-",'Nomenklatur komplett'!W1318)</f>
        <v>Karatelehrer/in EF</v>
      </c>
      <c r="C1318" s="189">
        <f>IF(ISBLANK('Nomenklatur komplett'!X1318),"-",'Nomenklatur komplett'!X1318)</f>
        <v>18</v>
      </c>
      <c r="D1318" s="189">
        <f>IF(ISBLANK('Nomenklatur komplett'!Y1318),"-",'Nomenklatur komplett'!Y1318)</f>
        <v>65</v>
      </c>
      <c r="E1318" s="189">
        <f>IF(ISBLANK('Nomenklatur komplett'!Z1318),"-",'Nomenklatur komplett'!Z1318)</f>
        <v>1</v>
      </c>
      <c r="F1318" s="189">
        <f>IF(ISBLANK('Nomenklatur komplett'!AA1318),"-",'Nomenklatur komplett'!AA1318)</f>
        <v>5</v>
      </c>
      <c r="G1318" s="190">
        <f>IF(ISBLANK('Nomenklatur komplett'!AB1318),"-",'Nomenklatur komplett'!AB1318)</f>
        <v>90</v>
      </c>
      <c r="H1318" s="190">
        <f>IF(ISBLANK('Nomenklatur komplett'!AC1318),"-",'Nomenklatur komplett'!AC1318)</f>
        <v>0</v>
      </c>
    </row>
    <row r="1319" spans="1:8" x14ac:dyDescent="0.2">
      <c r="A1319" s="161">
        <f>IF(ISBLANK('Nomenklatur komplett'!V1319),"-",'Nomenklatur komplett'!V1319)</f>
        <v>86560000</v>
      </c>
      <c r="B1319" s="188" t="str">
        <f>IF(ISBLANK('Nomenklatur komplett'!W1319),"-",'Nomenklatur komplett'!W1319)</f>
        <v>Katechet/in (Tertiär - nicht reglementiert)</v>
      </c>
      <c r="C1319" s="189">
        <f>IF(ISBLANK('Nomenklatur komplett'!X1319),"-",'Nomenklatur komplett'!X1319)</f>
        <v>18</v>
      </c>
      <c r="D1319" s="189">
        <f>IF(ISBLANK('Nomenklatur komplett'!Y1319),"-",'Nomenklatur komplett'!Y1319)</f>
        <v>65</v>
      </c>
      <c r="E1319" s="189">
        <f>IF(ISBLANK('Nomenklatur komplett'!Z1319),"-",'Nomenklatur komplett'!Z1319)</f>
        <v>1</v>
      </c>
      <c r="F1319" s="189">
        <f>IF(ISBLANK('Nomenklatur komplett'!AA1319),"-",'Nomenklatur komplett'!AA1319)</f>
        <v>5</v>
      </c>
      <c r="G1319" s="190">
        <f>IF(ISBLANK('Nomenklatur komplett'!AB1319),"-",'Nomenklatur komplett'!AB1319)</f>
        <v>90</v>
      </c>
      <c r="H1319" s="190">
        <f>IF(ISBLANK('Nomenklatur komplett'!AC1319),"-",'Nomenklatur komplett'!AC1319)</f>
        <v>0</v>
      </c>
    </row>
    <row r="1320" spans="1:8" x14ac:dyDescent="0.2">
      <c r="A1320" s="161">
        <f>IF(ISBLANK('Nomenklatur komplett'!V1320),"-",'Nomenklatur komplett'!V1320)</f>
        <v>73700000</v>
      </c>
      <c r="B1320" s="188" t="str">
        <f>IF(ISBLANK('Nomenklatur komplett'!W1320),"-",'Nomenklatur komplett'!W1320)</f>
        <v>Kaufmann/-frau in Kommunikation und Administration, dipl.</v>
      </c>
      <c r="C1320" s="189">
        <f>IF(ISBLANK('Nomenklatur komplett'!X1320),"-",'Nomenklatur komplett'!X1320)</f>
        <v>18</v>
      </c>
      <c r="D1320" s="189">
        <f>IF(ISBLANK('Nomenklatur komplett'!Y1320),"-",'Nomenklatur komplett'!Y1320)</f>
        <v>65</v>
      </c>
      <c r="E1320" s="189">
        <f>IF(ISBLANK('Nomenklatur komplett'!Z1320),"-",'Nomenklatur komplett'!Z1320)</f>
        <v>1</v>
      </c>
      <c r="F1320" s="189">
        <f>IF(ISBLANK('Nomenklatur komplett'!AA1320),"-",'Nomenklatur komplett'!AA1320)</f>
        <v>5</v>
      </c>
      <c r="G1320" s="190">
        <f>IF(ISBLANK('Nomenklatur komplett'!AB1320),"-",'Nomenklatur komplett'!AB1320)</f>
        <v>90</v>
      </c>
      <c r="H1320" s="190">
        <f>IF(ISBLANK('Nomenklatur komplett'!AC1320),"-",'Nomenklatur komplett'!AC1320)</f>
        <v>0</v>
      </c>
    </row>
    <row r="1321" spans="1:8" x14ac:dyDescent="0.2">
      <c r="A1321" s="161">
        <f>IF(ISBLANK('Nomenklatur komplett'!V1321),"-",'Nomenklatur komplett'!V1321)</f>
        <v>66330000</v>
      </c>
      <c r="B1321" s="188" t="str">
        <f>IF(ISBLANK('Nomenklatur komplett'!W1321),"-",'Nomenklatur komplett'!W1321)</f>
        <v>Kernkraftwerk-Anlagenoperateur/in EF</v>
      </c>
      <c r="C1321" s="189">
        <f>IF(ISBLANK('Nomenklatur komplett'!X1321),"-",'Nomenklatur komplett'!X1321)</f>
        <v>18</v>
      </c>
      <c r="D1321" s="189">
        <f>IF(ISBLANK('Nomenklatur komplett'!Y1321),"-",'Nomenklatur komplett'!Y1321)</f>
        <v>65</v>
      </c>
      <c r="E1321" s="189">
        <f>IF(ISBLANK('Nomenklatur komplett'!Z1321),"-",'Nomenklatur komplett'!Z1321)</f>
        <v>1</v>
      </c>
      <c r="F1321" s="189">
        <f>IF(ISBLANK('Nomenklatur komplett'!AA1321),"-",'Nomenklatur komplett'!AA1321)</f>
        <v>5</v>
      </c>
      <c r="G1321" s="190">
        <f>IF(ISBLANK('Nomenklatur komplett'!AB1321),"-",'Nomenklatur komplett'!AB1321)</f>
        <v>90</v>
      </c>
      <c r="H1321" s="190">
        <f>IF(ISBLANK('Nomenklatur komplett'!AC1321),"-",'Nomenklatur komplett'!AC1321)</f>
        <v>0</v>
      </c>
    </row>
    <row r="1322" spans="1:8" x14ac:dyDescent="0.2">
      <c r="A1322" s="161">
        <f>IF(ISBLANK('Nomenklatur komplett'!V1322),"-",'Nomenklatur komplett'!V1322)</f>
        <v>75505000</v>
      </c>
      <c r="B1322" s="188" t="str">
        <f>IF(ISBLANK('Nomenklatur komplett'!W1322),"-",'Nomenklatur komplett'!W1322)</f>
        <v>Key account manager/in, dipl.</v>
      </c>
      <c r="C1322" s="189">
        <f>IF(ISBLANK('Nomenklatur komplett'!X1322),"-",'Nomenklatur komplett'!X1322)</f>
        <v>18</v>
      </c>
      <c r="D1322" s="189">
        <f>IF(ISBLANK('Nomenklatur komplett'!Y1322),"-",'Nomenklatur komplett'!Y1322)</f>
        <v>65</v>
      </c>
      <c r="E1322" s="189">
        <f>IF(ISBLANK('Nomenklatur komplett'!Z1322),"-",'Nomenklatur komplett'!Z1322)</f>
        <v>1</v>
      </c>
      <c r="F1322" s="189">
        <f>IF(ISBLANK('Nomenklatur komplett'!AA1322),"-",'Nomenklatur komplett'!AA1322)</f>
        <v>5</v>
      </c>
      <c r="G1322" s="190">
        <f>IF(ISBLANK('Nomenklatur komplett'!AB1322),"-",'Nomenklatur komplett'!AB1322)</f>
        <v>90</v>
      </c>
      <c r="H1322" s="190">
        <f>IF(ISBLANK('Nomenklatur komplett'!AC1322),"-",'Nomenklatur komplett'!AC1322)</f>
        <v>0</v>
      </c>
    </row>
    <row r="1323" spans="1:8" x14ac:dyDescent="0.2">
      <c r="A1323" s="161">
        <f>IF(ISBLANK('Nomenklatur komplett'!V1323),"-",'Nomenklatur komplett'!V1323)</f>
        <v>86541000</v>
      </c>
      <c r="B1323" s="188" t="str">
        <f>IF(ISBLANK('Nomenklatur komplett'!W1323),"-",'Nomenklatur komplett'!W1323)</f>
        <v>Kindererziehung HF (MiVo 2005)</v>
      </c>
      <c r="C1323" s="189">
        <f>IF(ISBLANK('Nomenklatur komplett'!X1323),"-",'Nomenklatur komplett'!X1323)</f>
        <v>18</v>
      </c>
      <c r="D1323" s="189">
        <f>IF(ISBLANK('Nomenklatur komplett'!Y1323),"-",'Nomenklatur komplett'!Y1323)</f>
        <v>65</v>
      </c>
      <c r="E1323" s="189">
        <f>IF(ISBLANK('Nomenklatur komplett'!Z1323),"-",'Nomenklatur komplett'!Z1323)</f>
        <v>1</v>
      </c>
      <c r="F1323" s="189">
        <f>IF(ISBLANK('Nomenklatur komplett'!AA1323),"-",'Nomenklatur komplett'!AA1323)</f>
        <v>5</v>
      </c>
      <c r="G1323" s="190">
        <f>IF(ISBLANK('Nomenklatur komplett'!AB1323),"-",'Nomenklatur komplett'!AB1323)</f>
        <v>0</v>
      </c>
      <c r="H1323" s="190">
        <f>IF(ISBLANK('Nomenklatur komplett'!AC1323),"-",'Nomenklatur komplett'!AC1323)</f>
        <v>0</v>
      </c>
    </row>
    <row r="1324" spans="1:8" x14ac:dyDescent="0.2">
      <c r="A1324" s="161">
        <f>IF(ISBLANK('Nomenklatur komplett'!V1324),"-",'Nomenklatur komplett'!V1324)</f>
        <v>85422000</v>
      </c>
      <c r="B1324" s="188" t="str">
        <f>IF(ISBLANK('Nomenklatur komplett'!W1324),"-",'Nomenklatur komplett'!W1324)</f>
        <v>Kirchenmusiker/in (Tertiär - nicht reglementiert)</v>
      </c>
      <c r="C1324" s="189">
        <f>IF(ISBLANK('Nomenklatur komplett'!X1324),"-",'Nomenklatur komplett'!X1324)</f>
        <v>18</v>
      </c>
      <c r="D1324" s="189">
        <f>IF(ISBLANK('Nomenklatur komplett'!Y1324),"-",'Nomenklatur komplett'!Y1324)</f>
        <v>65</v>
      </c>
      <c r="E1324" s="189">
        <f>IF(ISBLANK('Nomenklatur komplett'!Z1324),"-",'Nomenklatur komplett'!Z1324)</f>
        <v>1</v>
      </c>
      <c r="F1324" s="189">
        <f>IF(ISBLANK('Nomenklatur komplett'!AA1324),"-",'Nomenklatur komplett'!AA1324)</f>
        <v>2</v>
      </c>
      <c r="G1324" s="190">
        <f>IF(ISBLANK('Nomenklatur komplett'!AB1324),"-",'Nomenklatur komplett'!AB1324)</f>
        <v>0</v>
      </c>
      <c r="H1324" s="190">
        <f>IF(ISBLANK('Nomenklatur komplett'!AC1324),"-",'Nomenklatur komplett'!AC1324)</f>
        <v>0</v>
      </c>
    </row>
    <row r="1325" spans="1:8" x14ac:dyDescent="0.2">
      <c r="A1325" s="161">
        <f>IF(ISBLANK('Nomenklatur komplett'!V1325),"-",'Nomenklatur komplett'!V1325)</f>
        <v>84600000</v>
      </c>
      <c r="B1325" s="188" t="str">
        <f>IF(ISBLANK('Nomenklatur komplett'!W1325),"-",'Nomenklatur komplett'!W1325)</f>
        <v>Kletterlehrer/in EF</v>
      </c>
      <c r="C1325" s="189">
        <f>IF(ISBLANK('Nomenklatur komplett'!X1325),"-",'Nomenklatur komplett'!X1325)</f>
        <v>18</v>
      </c>
      <c r="D1325" s="189">
        <f>IF(ISBLANK('Nomenklatur komplett'!Y1325),"-",'Nomenklatur komplett'!Y1325)</f>
        <v>65</v>
      </c>
      <c r="E1325" s="189">
        <f>IF(ISBLANK('Nomenklatur komplett'!Z1325),"-",'Nomenklatur komplett'!Z1325)</f>
        <v>1</v>
      </c>
      <c r="F1325" s="189">
        <f>IF(ISBLANK('Nomenklatur komplett'!AA1325),"-",'Nomenklatur komplett'!AA1325)</f>
        <v>5</v>
      </c>
      <c r="G1325" s="190">
        <f>IF(ISBLANK('Nomenklatur komplett'!AB1325),"-",'Nomenklatur komplett'!AB1325)</f>
        <v>90</v>
      </c>
      <c r="H1325" s="190">
        <f>IF(ISBLANK('Nomenklatur komplett'!AC1325),"-",'Nomenklatur komplett'!AC1325)</f>
        <v>0</v>
      </c>
    </row>
    <row r="1326" spans="1:8" x14ac:dyDescent="0.2">
      <c r="A1326" s="161">
        <f>IF(ISBLANK('Nomenklatur komplett'!V1326),"-",'Nomenklatur komplett'!V1326)</f>
        <v>85459000</v>
      </c>
      <c r="B1326" s="188" t="str">
        <f>IF(ISBLANK('Nomenklatur komplett'!W1326),"-",'Nomenklatur komplett'!W1326)</f>
        <v>Klientenzentrierte Körperarbeit und Gesprächsführung NDS (Tertiär - nicht reglementiert)</v>
      </c>
      <c r="C1326" s="189">
        <f>IF(ISBLANK('Nomenklatur komplett'!X1326),"-",'Nomenklatur komplett'!X1326)</f>
        <v>18</v>
      </c>
      <c r="D1326" s="189">
        <f>IF(ISBLANK('Nomenklatur komplett'!Y1326),"-",'Nomenklatur komplett'!Y1326)</f>
        <v>65</v>
      </c>
      <c r="E1326" s="189">
        <f>IF(ISBLANK('Nomenklatur komplett'!Z1326),"-",'Nomenklatur komplett'!Z1326)</f>
        <v>1</v>
      </c>
      <c r="F1326" s="189">
        <f>IF(ISBLANK('Nomenklatur komplett'!AA1326),"-",'Nomenklatur komplett'!AA1326)</f>
        <v>5</v>
      </c>
      <c r="G1326" s="190">
        <f>IF(ISBLANK('Nomenklatur komplett'!AB1326),"-",'Nomenklatur komplett'!AB1326)</f>
        <v>90</v>
      </c>
      <c r="H1326" s="190">
        <f>IF(ISBLANK('Nomenklatur komplett'!AC1326),"-",'Nomenklatur komplett'!AC1326)</f>
        <v>0</v>
      </c>
    </row>
    <row r="1327" spans="1:8" x14ac:dyDescent="0.2">
      <c r="A1327" s="161">
        <f>IF(ISBLANK('Nomenklatur komplett'!V1327),"-",'Nomenklatur komplett'!V1327)</f>
        <v>66580000</v>
      </c>
      <c r="B1327" s="188" t="str">
        <f>IF(ISBLANK('Nomenklatur komplett'!W1327),"-",'Nomenklatur komplett'!W1327)</f>
        <v>Klärwerkfachmann/-frau EF</v>
      </c>
      <c r="C1327" s="189">
        <f>IF(ISBLANK('Nomenklatur komplett'!X1327),"-",'Nomenklatur komplett'!X1327)</f>
        <v>18</v>
      </c>
      <c r="D1327" s="189">
        <f>IF(ISBLANK('Nomenklatur komplett'!Y1327),"-",'Nomenklatur komplett'!Y1327)</f>
        <v>65</v>
      </c>
      <c r="E1327" s="189">
        <f>IF(ISBLANK('Nomenklatur komplett'!Z1327),"-",'Nomenklatur komplett'!Z1327)</f>
        <v>1</v>
      </c>
      <c r="F1327" s="189">
        <f>IF(ISBLANK('Nomenklatur komplett'!AA1327),"-",'Nomenklatur komplett'!AA1327)</f>
        <v>5</v>
      </c>
      <c r="G1327" s="190">
        <f>IF(ISBLANK('Nomenklatur komplett'!AB1327),"-",'Nomenklatur komplett'!AB1327)</f>
        <v>90</v>
      </c>
      <c r="H1327" s="190">
        <f>IF(ISBLANK('Nomenklatur komplett'!AC1327),"-",'Nomenklatur komplett'!AC1327)</f>
        <v>0</v>
      </c>
    </row>
    <row r="1328" spans="1:8" x14ac:dyDescent="0.2">
      <c r="A1328" s="161">
        <f>IF(ISBLANK('Nomenklatur komplett'!V1328),"-",'Nomenklatur komplett'!V1328)</f>
        <v>74070000</v>
      </c>
      <c r="B1328" s="188" t="str">
        <f>IF(ISBLANK('Nomenklatur komplett'!W1328),"-",'Nomenklatur komplett'!W1328)</f>
        <v>Knitwear Spezialist/in STF (Tertiär - nicht reglementiert)</v>
      </c>
      <c r="C1328" s="189">
        <f>IF(ISBLANK('Nomenklatur komplett'!X1328),"-",'Nomenklatur komplett'!X1328)</f>
        <v>18</v>
      </c>
      <c r="D1328" s="189">
        <f>IF(ISBLANK('Nomenklatur komplett'!Y1328),"-",'Nomenklatur komplett'!Y1328)</f>
        <v>65</v>
      </c>
      <c r="E1328" s="189">
        <f>IF(ISBLANK('Nomenklatur komplett'!Z1328),"-",'Nomenklatur komplett'!Z1328)</f>
        <v>1</v>
      </c>
      <c r="F1328" s="189">
        <f>IF(ISBLANK('Nomenklatur komplett'!AA1328),"-",'Nomenklatur komplett'!AA1328)</f>
        <v>5</v>
      </c>
      <c r="G1328" s="190">
        <f>IF(ISBLANK('Nomenklatur komplett'!AB1328),"-",'Nomenklatur komplett'!AB1328)</f>
        <v>90</v>
      </c>
      <c r="H1328" s="190">
        <f>IF(ISBLANK('Nomenklatur komplett'!AC1328),"-",'Nomenklatur komplett'!AC1328)</f>
        <v>0</v>
      </c>
    </row>
    <row r="1329" spans="1:8" x14ac:dyDescent="0.2">
      <c r="A1329" s="161">
        <f>IF(ISBLANK('Nomenklatur komplett'!V1329),"-",'Nomenklatur komplett'!V1329)</f>
        <v>80550000</v>
      </c>
      <c r="B1329" s="188" t="str">
        <f>IF(ISBLANK('Nomenklatur komplett'!W1329),"-",'Nomenklatur komplett'!W1329)</f>
        <v>Koch/Köchin der Spital-, Heim- und Gemeinschaftsgastronomie EF</v>
      </c>
      <c r="C1329" s="189">
        <f>IF(ISBLANK('Nomenklatur komplett'!X1329),"-",'Nomenklatur komplett'!X1329)</f>
        <v>18</v>
      </c>
      <c r="D1329" s="189">
        <f>IF(ISBLANK('Nomenklatur komplett'!Y1329),"-",'Nomenklatur komplett'!Y1329)</f>
        <v>65</v>
      </c>
      <c r="E1329" s="189">
        <f>IF(ISBLANK('Nomenklatur komplett'!Z1329),"-",'Nomenklatur komplett'!Z1329)</f>
        <v>1</v>
      </c>
      <c r="F1329" s="189">
        <f>IF(ISBLANK('Nomenklatur komplett'!AA1329),"-",'Nomenklatur komplett'!AA1329)</f>
        <v>5</v>
      </c>
      <c r="G1329" s="190">
        <f>IF(ISBLANK('Nomenklatur komplett'!AB1329),"-",'Nomenklatur komplett'!AB1329)</f>
        <v>90</v>
      </c>
      <c r="H1329" s="190">
        <f>IF(ISBLANK('Nomenklatur komplett'!AC1329),"-",'Nomenklatur komplett'!AC1329)</f>
        <v>0</v>
      </c>
    </row>
    <row r="1330" spans="1:8" x14ac:dyDescent="0.2">
      <c r="A1330" s="161">
        <f>IF(ISBLANK('Nomenklatur komplett'!V1330),"-",'Nomenklatur komplett'!V1330)</f>
        <v>96130001</v>
      </c>
      <c r="B1330" s="188" t="str">
        <f>IF(ISBLANK('Nomenklatur komplett'!W1330),"-",'Nomenklatur komplett'!W1330)</f>
        <v>Kommunikationsdesign HF - Computeranimation (MiVo 2005)</v>
      </c>
      <c r="C1330" s="189">
        <f>IF(ISBLANK('Nomenklatur komplett'!X1330),"-",'Nomenklatur komplett'!X1330)</f>
        <v>18</v>
      </c>
      <c r="D1330" s="189">
        <f>IF(ISBLANK('Nomenklatur komplett'!Y1330),"-",'Nomenklatur komplett'!Y1330)</f>
        <v>65</v>
      </c>
      <c r="E1330" s="189">
        <f>IF(ISBLANK('Nomenklatur komplett'!Z1330),"-",'Nomenklatur komplett'!Z1330)</f>
        <v>1</v>
      </c>
      <c r="F1330" s="189">
        <f>IF(ISBLANK('Nomenklatur komplett'!AA1330),"-",'Nomenklatur komplett'!AA1330)</f>
        <v>5</v>
      </c>
      <c r="G1330" s="190">
        <f>IF(ISBLANK('Nomenklatur komplett'!AB1330),"-",'Nomenklatur komplett'!AB1330)</f>
        <v>0</v>
      </c>
      <c r="H1330" s="190">
        <f>IF(ISBLANK('Nomenklatur komplett'!AC1330),"-",'Nomenklatur komplett'!AC1330)</f>
        <v>0</v>
      </c>
    </row>
    <row r="1331" spans="1:8" x14ac:dyDescent="0.2">
      <c r="A1331" s="161">
        <f>IF(ISBLANK('Nomenklatur komplett'!V1331),"-",'Nomenklatur komplett'!V1331)</f>
        <v>96120000</v>
      </c>
      <c r="B1331" s="188" t="str">
        <f>IF(ISBLANK('Nomenklatur komplett'!W1331),"-",'Nomenklatur komplett'!W1331)</f>
        <v>Kommunikationsdesign HF - Fotografie (MiVo 2005)</v>
      </c>
      <c r="C1331" s="189">
        <f>IF(ISBLANK('Nomenklatur komplett'!X1331),"-",'Nomenklatur komplett'!X1331)</f>
        <v>19</v>
      </c>
      <c r="D1331" s="189">
        <f>IF(ISBLANK('Nomenklatur komplett'!Y1331),"-",'Nomenklatur komplett'!Y1331)</f>
        <v>65</v>
      </c>
      <c r="E1331" s="189">
        <f>IF(ISBLANK('Nomenklatur komplett'!Z1331),"-",'Nomenklatur komplett'!Z1331)</f>
        <v>1</v>
      </c>
      <c r="F1331" s="189">
        <f>IF(ISBLANK('Nomenklatur komplett'!AA1331),"-",'Nomenklatur komplett'!AA1331)</f>
        <v>5</v>
      </c>
      <c r="G1331" s="190">
        <f>IF(ISBLANK('Nomenklatur komplett'!AB1331),"-",'Nomenklatur komplett'!AB1331)</f>
        <v>0</v>
      </c>
      <c r="H1331" s="190">
        <f>IF(ISBLANK('Nomenklatur komplett'!AC1331),"-",'Nomenklatur komplett'!AC1331)</f>
        <v>0</v>
      </c>
    </row>
    <row r="1332" spans="1:8" x14ac:dyDescent="0.2">
      <c r="A1332" s="161">
        <f>IF(ISBLANK('Nomenklatur komplett'!V1332),"-",'Nomenklatur komplett'!V1332)</f>
        <v>85185001</v>
      </c>
      <c r="B1332" s="188" t="str">
        <f>IF(ISBLANK('Nomenklatur komplett'!W1332),"-",'Nomenklatur komplett'!W1332)</f>
        <v>Kommunikationsdesign HF - Industrial Design (MiVo 2005)</v>
      </c>
      <c r="C1332" s="189">
        <f>IF(ISBLANK('Nomenklatur komplett'!X1332),"-",'Nomenklatur komplett'!X1332)</f>
        <v>19</v>
      </c>
      <c r="D1332" s="189">
        <f>IF(ISBLANK('Nomenklatur komplett'!Y1332),"-",'Nomenklatur komplett'!Y1332)</f>
        <v>65</v>
      </c>
      <c r="E1332" s="189">
        <f>IF(ISBLANK('Nomenklatur komplett'!Z1332),"-",'Nomenklatur komplett'!Z1332)</f>
        <v>1</v>
      </c>
      <c r="F1332" s="189">
        <f>IF(ISBLANK('Nomenklatur komplett'!AA1332),"-",'Nomenklatur komplett'!AA1332)</f>
        <v>5</v>
      </c>
      <c r="G1332" s="190">
        <f>IF(ISBLANK('Nomenklatur komplett'!AB1332),"-",'Nomenklatur komplett'!AB1332)</f>
        <v>0</v>
      </c>
      <c r="H1332" s="190">
        <f>IF(ISBLANK('Nomenklatur komplett'!AC1332),"-",'Nomenklatur komplett'!AC1332)</f>
        <v>0</v>
      </c>
    </row>
    <row r="1333" spans="1:8" x14ac:dyDescent="0.2">
      <c r="A1333" s="161">
        <f>IF(ISBLANK('Nomenklatur komplett'!V1333),"-",'Nomenklatur komplett'!V1333)</f>
        <v>96130003</v>
      </c>
      <c r="B1333" s="188" t="str">
        <f>IF(ISBLANK('Nomenklatur komplett'!W1333),"-",'Nomenklatur komplett'!W1333)</f>
        <v>Kommunikationsdesign HF - Interaction Design/Interactive Media Design (MiVo 2005)</v>
      </c>
      <c r="C1333" s="189">
        <f>IF(ISBLANK('Nomenklatur komplett'!X1333),"-",'Nomenklatur komplett'!X1333)</f>
        <v>18</v>
      </c>
      <c r="D1333" s="189">
        <f>IF(ISBLANK('Nomenklatur komplett'!Y1333),"-",'Nomenklatur komplett'!Y1333)</f>
        <v>65</v>
      </c>
      <c r="E1333" s="189">
        <f>IF(ISBLANK('Nomenklatur komplett'!Z1333),"-",'Nomenklatur komplett'!Z1333)</f>
        <v>1</v>
      </c>
      <c r="F1333" s="189">
        <f>IF(ISBLANK('Nomenklatur komplett'!AA1333),"-",'Nomenklatur komplett'!AA1333)</f>
        <v>5</v>
      </c>
      <c r="G1333" s="190">
        <f>IF(ISBLANK('Nomenklatur komplett'!AB1333),"-",'Nomenklatur komplett'!AB1333)</f>
        <v>0</v>
      </c>
      <c r="H1333" s="190">
        <f>IF(ISBLANK('Nomenklatur komplett'!AC1333),"-",'Nomenklatur komplett'!AC1333)</f>
        <v>0</v>
      </c>
    </row>
    <row r="1334" spans="1:8" x14ac:dyDescent="0.2">
      <c r="A1334" s="161">
        <f>IF(ISBLANK('Nomenklatur komplett'!V1334),"-",'Nomenklatur komplett'!V1334)</f>
        <v>85185000</v>
      </c>
      <c r="B1334" s="188" t="str">
        <f>IF(ISBLANK('Nomenklatur komplett'!W1334),"-",'Nomenklatur komplett'!W1334)</f>
        <v>Kommunikationsdesign HF - Ohne nähere Angabe (MiVo 2005)</v>
      </c>
      <c r="C1334" s="189">
        <f>IF(ISBLANK('Nomenklatur komplett'!X1334),"-",'Nomenklatur komplett'!X1334)</f>
        <v>19</v>
      </c>
      <c r="D1334" s="189">
        <f>IF(ISBLANK('Nomenklatur komplett'!Y1334),"-",'Nomenklatur komplett'!Y1334)</f>
        <v>65</v>
      </c>
      <c r="E1334" s="189">
        <f>IF(ISBLANK('Nomenklatur komplett'!Z1334),"-",'Nomenklatur komplett'!Z1334)</f>
        <v>1</v>
      </c>
      <c r="F1334" s="189">
        <f>IF(ISBLANK('Nomenklatur komplett'!AA1334),"-",'Nomenklatur komplett'!AA1334)</f>
        <v>5</v>
      </c>
      <c r="G1334" s="190">
        <f>IF(ISBLANK('Nomenklatur komplett'!AB1334),"-",'Nomenklatur komplett'!AB1334)</f>
        <v>0</v>
      </c>
      <c r="H1334" s="190">
        <f>IF(ISBLANK('Nomenklatur komplett'!AC1334),"-",'Nomenklatur komplett'!AC1334)</f>
        <v>0</v>
      </c>
    </row>
    <row r="1335" spans="1:8" x14ac:dyDescent="0.2">
      <c r="A1335" s="161">
        <f>IF(ISBLANK('Nomenklatur komplett'!V1335),"-",'Nomenklatur komplett'!V1335)</f>
        <v>85185002</v>
      </c>
      <c r="B1335" s="188" t="str">
        <f>IF(ISBLANK('Nomenklatur komplett'!W1335),"-",'Nomenklatur komplett'!W1335)</f>
        <v>Kommunikationsdesign HF - Visual Merchandising Design (MiVo 2005)</v>
      </c>
      <c r="C1335" s="189">
        <f>IF(ISBLANK('Nomenklatur komplett'!X1335),"-",'Nomenklatur komplett'!X1335)</f>
        <v>19</v>
      </c>
      <c r="D1335" s="189">
        <f>IF(ISBLANK('Nomenklatur komplett'!Y1335),"-",'Nomenklatur komplett'!Y1335)</f>
        <v>65</v>
      </c>
      <c r="E1335" s="189">
        <f>IF(ISBLANK('Nomenklatur komplett'!Z1335),"-",'Nomenklatur komplett'!Z1335)</f>
        <v>1</v>
      </c>
      <c r="F1335" s="189">
        <f>IF(ISBLANK('Nomenklatur komplett'!AA1335),"-",'Nomenklatur komplett'!AA1335)</f>
        <v>5</v>
      </c>
      <c r="G1335" s="190">
        <f>IF(ISBLANK('Nomenklatur komplett'!AB1335),"-",'Nomenklatur komplett'!AB1335)</f>
        <v>0</v>
      </c>
      <c r="H1335" s="190">
        <f>IF(ISBLANK('Nomenklatur komplett'!AC1335),"-",'Nomenklatur komplett'!AC1335)</f>
        <v>0</v>
      </c>
    </row>
    <row r="1336" spans="1:8" x14ac:dyDescent="0.2">
      <c r="A1336" s="161">
        <f>IF(ISBLANK('Nomenklatur komplett'!V1336),"-",'Nomenklatur komplett'!V1336)</f>
        <v>96520000</v>
      </c>
      <c r="B1336" s="188" t="str">
        <f>IF(ISBLANK('Nomenklatur komplett'!W1336),"-",'Nomenklatur komplett'!W1336)</f>
        <v>Kommunikationsdesign HF - Visuelle Gestaltung (MiVo 2005)</v>
      </c>
      <c r="C1336" s="189">
        <f>IF(ISBLANK('Nomenklatur komplett'!X1336),"-",'Nomenklatur komplett'!X1336)</f>
        <v>19</v>
      </c>
      <c r="D1336" s="189">
        <f>IF(ISBLANK('Nomenklatur komplett'!Y1336),"-",'Nomenklatur komplett'!Y1336)</f>
        <v>65</v>
      </c>
      <c r="E1336" s="189">
        <f>IF(ISBLANK('Nomenklatur komplett'!Z1336),"-",'Nomenklatur komplett'!Z1336)</f>
        <v>1</v>
      </c>
      <c r="F1336" s="189">
        <f>IF(ISBLANK('Nomenklatur komplett'!AA1336),"-",'Nomenklatur komplett'!AA1336)</f>
        <v>5</v>
      </c>
      <c r="G1336" s="190">
        <f>IF(ISBLANK('Nomenklatur komplett'!AB1336),"-",'Nomenklatur komplett'!AB1336)</f>
        <v>0</v>
      </c>
      <c r="H1336" s="190">
        <f>IF(ISBLANK('Nomenklatur komplett'!AC1336),"-",'Nomenklatur komplett'!AC1336)</f>
        <v>0</v>
      </c>
    </row>
    <row r="1337" spans="1:8" x14ac:dyDescent="0.2">
      <c r="A1337" s="161">
        <f>IF(ISBLANK('Nomenklatur komplett'!V1337),"-",'Nomenklatur komplett'!V1337)</f>
        <v>85260000</v>
      </c>
      <c r="B1337" s="188" t="str">
        <f>IF(ISBLANK('Nomenklatur komplett'!W1337),"-",'Nomenklatur komplett'!W1337)</f>
        <v>Kommunikationsdesign HF - Webdesign, Film, Computer animation (MiVo 2005)</v>
      </c>
      <c r="C1337" s="189">
        <f>IF(ISBLANK('Nomenklatur komplett'!X1337),"-",'Nomenklatur komplett'!X1337)</f>
        <v>19</v>
      </c>
      <c r="D1337" s="189">
        <f>IF(ISBLANK('Nomenklatur komplett'!Y1337),"-",'Nomenklatur komplett'!Y1337)</f>
        <v>65</v>
      </c>
      <c r="E1337" s="189">
        <f>IF(ISBLANK('Nomenklatur komplett'!Z1337),"-",'Nomenklatur komplett'!Z1337)</f>
        <v>1</v>
      </c>
      <c r="F1337" s="189">
        <f>IF(ISBLANK('Nomenklatur komplett'!AA1337),"-",'Nomenklatur komplett'!AA1337)</f>
        <v>5</v>
      </c>
      <c r="G1337" s="190">
        <f>IF(ISBLANK('Nomenklatur komplett'!AB1337),"-",'Nomenklatur komplett'!AB1337)</f>
        <v>0</v>
      </c>
      <c r="H1337" s="190">
        <f>IF(ISBLANK('Nomenklatur komplett'!AC1337),"-",'Nomenklatur komplett'!AC1337)</f>
        <v>0</v>
      </c>
    </row>
    <row r="1338" spans="1:8" x14ac:dyDescent="0.2">
      <c r="A1338" s="161">
        <f>IF(ISBLANK('Nomenklatur komplett'!V1338),"-",'Nomenklatur komplett'!V1338)</f>
        <v>96130002</v>
      </c>
      <c r="B1338" s="188" t="str">
        <f>IF(ISBLANK('Nomenklatur komplett'!W1338),"-",'Nomenklatur komplett'!W1338)</f>
        <v>Kommunikationsdesing HF - Film (MiVo 2005)</v>
      </c>
      <c r="C1338" s="189">
        <f>IF(ISBLANK('Nomenklatur komplett'!X1338),"-",'Nomenklatur komplett'!X1338)</f>
        <v>18</v>
      </c>
      <c r="D1338" s="189">
        <f>IF(ISBLANK('Nomenklatur komplett'!Y1338),"-",'Nomenklatur komplett'!Y1338)</f>
        <v>65</v>
      </c>
      <c r="E1338" s="189">
        <f>IF(ISBLANK('Nomenklatur komplett'!Z1338),"-",'Nomenklatur komplett'!Z1338)</f>
        <v>1</v>
      </c>
      <c r="F1338" s="189">
        <f>IF(ISBLANK('Nomenklatur komplett'!AA1338),"-",'Nomenklatur komplett'!AA1338)</f>
        <v>5</v>
      </c>
      <c r="G1338" s="190">
        <f>IF(ISBLANK('Nomenklatur komplett'!AB1338),"-",'Nomenklatur komplett'!AB1338)</f>
        <v>0</v>
      </c>
      <c r="H1338" s="190">
        <f>IF(ISBLANK('Nomenklatur komplett'!AC1338),"-",'Nomenklatur komplett'!AC1338)</f>
        <v>0</v>
      </c>
    </row>
    <row r="1339" spans="1:8" x14ac:dyDescent="0.2">
      <c r="A1339" s="161">
        <f>IF(ISBLANK('Nomenklatur komplett'!V1339),"-",'Nomenklatur komplett'!V1339)</f>
        <v>77920000</v>
      </c>
      <c r="B1339" s="188" t="str">
        <f>IF(ISBLANK('Nomenklatur komplett'!W1339),"-",'Nomenklatur komplett'!W1339)</f>
        <v>Kommunikationsfachmann/-frau EF</v>
      </c>
      <c r="C1339" s="189">
        <f>IF(ISBLANK('Nomenklatur komplett'!X1339),"-",'Nomenklatur komplett'!X1339)</f>
        <v>18</v>
      </c>
      <c r="D1339" s="189">
        <f>IF(ISBLANK('Nomenklatur komplett'!Y1339),"-",'Nomenklatur komplett'!Y1339)</f>
        <v>65</v>
      </c>
      <c r="E1339" s="189">
        <f>IF(ISBLANK('Nomenklatur komplett'!Z1339),"-",'Nomenklatur komplett'!Z1339)</f>
        <v>1</v>
      </c>
      <c r="F1339" s="189">
        <f>IF(ISBLANK('Nomenklatur komplett'!AA1339),"-",'Nomenklatur komplett'!AA1339)</f>
        <v>5</v>
      </c>
      <c r="G1339" s="190">
        <f>IF(ISBLANK('Nomenklatur komplett'!AB1339),"-",'Nomenklatur komplett'!AB1339)</f>
        <v>90</v>
      </c>
      <c r="H1339" s="190">
        <f>IF(ISBLANK('Nomenklatur komplett'!AC1339),"-",'Nomenklatur komplett'!AC1339)</f>
        <v>0</v>
      </c>
    </row>
    <row r="1340" spans="1:8" x14ac:dyDescent="0.2">
      <c r="A1340" s="161">
        <f>IF(ISBLANK('Nomenklatur komplett'!V1340),"-",'Nomenklatur komplett'!V1340)</f>
        <v>77210000</v>
      </c>
      <c r="B1340" s="188" t="str">
        <f>IF(ISBLANK('Nomenklatur komplett'!W1340),"-",'Nomenklatur komplett'!W1340)</f>
        <v>Kommunikationsleiter/in, dipl.</v>
      </c>
      <c r="C1340" s="189">
        <f>IF(ISBLANK('Nomenklatur komplett'!X1340),"-",'Nomenklatur komplett'!X1340)</f>
        <v>18</v>
      </c>
      <c r="D1340" s="189">
        <f>IF(ISBLANK('Nomenklatur komplett'!Y1340),"-",'Nomenklatur komplett'!Y1340)</f>
        <v>65</v>
      </c>
      <c r="E1340" s="189">
        <f>IF(ISBLANK('Nomenklatur komplett'!Z1340),"-",'Nomenklatur komplett'!Z1340)</f>
        <v>1</v>
      </c>
      <c r="F1340" s="189">
        <f>IF(ISBLANK('Nomenklatur komplett'!AA1340),"-",'Nomenklatur komplett'!AA1340)</f>
        <v>5</v>
      </c>
      <c r="G1340" s="190">
        <f>IF(ISBLANK('Nomenklatur komplett'!AB1340),"-",'Nomenklatur komplett'!AB1340)</f>
        <v>90</v>
      </c>
      <c r="H1340" s="190">
        <f>IF(ISBLANK('Nomenklatur komplett'!AC1340),"-",'Nomenklatur komplett'!AC1340)</f>
        <v>0</v>
      </c>
    </row>
    <row r="1341" spans="1:8" x14ac:dyDescent="0.2">
      <c r="A1341" s="161">
        <f>IF(ISBLANK('Nomenklatur komplett'!V1341),"-",'Nomenklatur komplett'!V1341)</f>
        <v>77900000</v>
      </c>
      <c r="B1341" s="188" t="str">
        <f>IF(ISBLANK('Nomenklatur komplett'!W1341),"-",'Nomenklatur komplett'!W1341)</f>
        <v>Kommunikationsplaner/in EF</v>
      </c>
      <c r="C1341" s="189">
        <f>IF(ISBLANK('Nomenklatur komplett'!X1341),"-",'Nomenklatur komplett'!X1341)</f>
        <v>18</v>
      </c>
      <c r="D1341" s="189">
        <f>IF(ISBLANK('Nomenklatur komplett'!Y1341),"-",'Nomenklatur komplett'!Y1341)</f>
        <v>65</v>
      </c>
      <c r="E1341" s="189">
        <f>IF(ISBLANK('Nomenklatur komplett'!Z1341),"-",'Nomenklatur komplett'!Z1341)</f>
        <v>1</v>
      </c>
      <c r="F1341" s="189">
        <f>IF(ISBLANK('Nomenklatur komplett'!AA1341),"-",'Nomenklatur komplett'!AA1341)</f>
        <v>5</v>
      </c>
      <c r="G1341" s="190">
        <f>IF(ISBLANK('Nomenklatur komplett'!AB1341),"-",'Nomenklatur komplett'!AB1341)</f>
        <v>90</v>
      </c>
      <c r="H1341" s="190">
        <f>IF(ISBLANK('Nomenklatur komplett'!AC1341),"-",'Nomenklatur komplett'!AC1341)</f>
        <v>0</v>
      </c>
    </row>
    <row r="1342" spans="1:8" x14ac:dyDescent="0.2">
      <c r="A1342" s="161">
        <f>IF(ISBLANK('Nomenklatur komplett'!V1342),"-",'Nomenklatur komplett'!V1342)</f>
        <v>84465001</v>
      </c>
      <c r="B1342" s="188" t="str">
        <f>IF(ISBLANK('Nomenklatur komplett'!W1342),"-",'Nomenklatur komplett'!W1342)</f>
        <v>Komplementärtherapeut/in, dipl. - Methode KT Ayurveda</v>
      </c>
      <c r="C1342" s="189">
        <f>IF(ISBLANK('Nomenklatur komplett'!X1342),"-",'Nomenklatur komplett'!X1342)</f>
        <v>18</v>
      </c>
      <c r="D1342" s="189">
        <f>IF(ISBLANK('Nomenklatur komplett'!Y1342),"-",'Nomenklatur komplett'!Y1342)</f>
        <v>65</v>
      </c>
      <c r="E1342" s="189">
        <f>IF(ISBLANK('Nomenklatur komplett'!Z1342),"-",'Nomenklatur komplett'!Z1342)</f>
        <v>1</v>
      </c>
      <c r="F1342" s="189">
        <f>IF(ISBLANK('Nomenklatur komplett'!AA1342),"-",'Nomenklatur komplett'!AA1342)</f>
        <v>5</v>
      </c>
      <c r="G1342" s="190">
        <f>IF(ISBLANK('Nomenklatur komplett'!AB1342),"-",'Nomenklatur komplett'!AB1342)</f>
        <v>90</v>
      </c>
      <c r="H1342" s="190">
        <f>IF(ISBLANK('Nomenklatur komplett'!AC1342),"-",'Nomenklatur komplett'!AC1342)</f>
        <v>0</v>
      </c>
    </row>
    <row r="1343" spans="1:8" x14ac:dyDescent="0.2">
      <c r="A1343" s="161">
        <f>IF(ISBLANK('Nomenklatur komplett'!V1343),"-",'Nomenklatur komplett'!V1343)</f>
        <v>84465002</v>
      </c>
      <c r="B1343" s="188" t="str">
        <f>IF(ISBLANK('Nomenklatur komplett'!W1343),"-",'Nomenklatur komplett'!W1343)</f>
        <v>Komplementärtherapeut/in, dipl. - Methode KT Craniosacral</v>
      </c>
      <c r="C1343" s="189">
        <f>IF(ISBLANK('Nomenklatur komplett'!X1343),"-",'Nomenklatur komplett'!X1343)</f>
        <v>18</v>
      </c>
      <c r="D1343" s="189">
        <f>IF(ISBLANK('Nomenklatur komplett'!Y1343),"-",'Nomenklatur komplett'!Y1343)</f>
        <v>65</v>
      </c>
      <c r="E1343" s="189">
        <f>IF(ISBLANK('Nomenklatur komplett'!Z1343),"-",'Nomenklatur komplett'!Z1343)</f>
        <v>1</v>
      </c>
      <c r="F1343" s="189">
        <f>IF(ISBLANK('Nomenklatur komplett'!AA1343),"-",'Nomenklatur komplett'!AA1343)</f>
        <v>5</v>
      </c>
      <c r="G1343" s="190">
        <f>IF(ISBLANK('Nomenklatur komplett'!AB1343),"-",'Nomenklatur komplett'!AB1343)</f>
        <v>90</v>
      </c>
      <c r="H1343" s="190">
        <f>IF(ISBLANK('Nomenklatur komplett'!AC1343),"-",'Nomenklatur komplett'!AC1343)</f>
        <v>0</v>
      </c>
    </row>
    <row r="1344" spans="1:8" x14ac:dyDescent="0.2">
      <c r="A1344" s="161">
        <f>IF(ISBLANK('Nomenklatur komplett'!V1344),"-",'Nomenklatur komplett'!V1344)</f>
        <v>84465003</v>
      </c>
      <c r="B1344" s="188" t="str">
        <f>IF(ISBLANK('Nomenklatur komplett'!W1344),"-",'Nomenklatur komplett'!W1344)</f>
        <v>Komplementärtherapeut/in, dipl. - Methode KT Kinesiologie</v>
      </c>
      <c r="C1344" s="189">
        <f>IF(ISBLANK('Nomenklatur komplett'!X1344),"-",'Nomenklatur komplett'!X1344)</f>
        <v>18</v>
      </c>
      <c r="D1344" s="189">
        <f>IF(ISBLANK('Nomenklatur komplett'!Y1344),"-",'Nomenklatur komplett'!Y1344)</f>
        <v>65</v>
      </c>
      <c r="E1344" s="189">
        <f>IF(ISBLANK('Nomenklatur komplett'!Z1344),"-",'Nomenklatur komplett'!Z1344)</f>
        <v>1</v>
      </c>
      <c r="F1344" s="189">
        <f>IF(ISBLANK('Nomenklatur komplett'!AA1344),"-",'Nomenklatur komplett'!AA1344)</f>
        <v>5</v>
      </c>
      <c r="G1344" s="190">
        <f>IF(ISBLANK('Nomenklatur komplett'!AB1344),"-",'Nomenklatur komplett'!AB1344)</f>
        <v>90</v>
      </c>
      <c r="H1344" s="190">
        <f>IF(ISBLANK('Nomenklatur komplett'!AC1344),"-",'Nomenklatur komplett'!AC1344)</f>
        <v>0</v>
      </c>
    </row>
    <row r="1345" spans="1:8" x14ac:dyDescent="0.2">
      <c r="A1345" s="161">
        <f>IF(ISBLANK('Nomenklatur komplett'!V1345),"-",'Nomenklatur komplett'!V1345)</f>
        <v>84465004</v>
      </c>
      <c r="B1345" s="188" t="str">
        <f>IF(ISBLANK('Nomenklatur komplett'!W1345),"-",'Nomenklatur komplett'!W1345)</f>
        <v>Komplementärtherapeut/in, dipl. - Methode KT Shiatsu</v>
      </c>
      <c r="C1345" s="189">
        <f>IF(ISBLANK('Nomenklatur komplett'!X1345),"-",'Nomenklatur komplett'!X1345)</f>
        <v>18</v>
      </c>
      <c r="D1345" s="189">
        <f>IF(ISBLANK('Nomenklatur komplett'!Y1345),"-",'Nomenklatur komplett'!Y1345)</f>
        <v>65</v>
      </c>
      <c r="E1345" s="189">
        <f>IF(ISBLANK('Nomenklatur komplett'!Z1345),"-",'Nomenklatur komplett'!Z1345)</f>
        <v>1</v>
      </c>
      <c r="F1345" s="189">
        <f>IF(ISBLANK('Nomenklatur komplett'!AA1345),"-",'Nomenklatur komplett'!AA1345)</f>
        <v>5</v>
      </c>
      <c r="G1345" s="190">
        <f>IF(ISBLANK('Nomenklatur komplett'!AB1345),"-",'Nomenklatur komplett'!AB1345)</f>
        <v>90</v>
      </c>
      <c r="H1345" s="190">
        <f>IF(ISBLANK('Nomenklatur komplett'!AC1345),"-",'Nomenklatur komplett'!AC1345)</f>
        <v>0</v>
      </c>
    </row>
    <row r="1346" spans="1:8" x14ac:dyDescent="0.2">
      <c r="A1346" s="161">
        <f>IF(ISBLANK('Nomenklatur komplett'!V1346),"-",'Nomenklatur komplett'!V1346)</f>
        <v>84465000</v>
      </c>
      <c r="B1346" s="188" t="str">
        <f>IF(ISBLANK('Nomenklatur komplett'!W1346),"-",'Nomenklatur komplett'!W1346)</f>
        <v>Komplementärtherapeut/in, dipl. - Ohne nähere Angaben</v>
      </c>
      <c r="C1346" s="189">
        <f>IF(ISBLANK('Nomenklatur komplett'!X1346),"-",'Nomenklatur komplett'!X1346)</f>
        <v>18</v>
      </c>
      <c r="D1346" s="189">
        <f>IF(ISBLANK('Nomenklatur komplett'!Y1346),"-",'Nomenklatur komplett'!Y1346)</f>
        <v>65</v>
      </c>
      <c r="E1346" s="189">
        <f>IF(ISBLANK('Nomenklatur komplett'!Z1346),"-",'Nomenklatur komplett'!Z1346)</f>
        <v>1</v>
      </c>
      <c r="F1346" s="189">
        <f>IF(ISBLANK('Nomenklatur komplett'!AA1346),"-",'Nomenklatur komplett'!AA1346)</f>
        <v>5</v>
      </c>
      <c r="G1346" s="190">
        <f>IF(ISBLANK('Nomenklatur komplett'!AB1346),"-",'Nomenklatur komplett'!AB1346)</f>
        <v>90</v>
      </c>
      <c r="H1346" s="190">
        <f>IF(ISBLANK('Nomenklatur komplett'!AC1346),"-",'Nomenklatur komplett'!AC1346)</f>
        <v>0</v>
      </c>
    </row>
    <row r="1347" spans="1:8" x14ac:dyDescent="0.2">
      <c r="A1347" s="161">
        <f>IF(ISBLANK('Nomenklatur komplett'!V1347),"-",'Nomenklatur komplett'!V1347)</f>
        <v>59200000</v>
      </c>
      <c r="B1347" s="188" t="str">
        <f>IF(ISBLANK('Nomenklatur komplett'!W1347),"-",'Nomenklatur komplett'!W1347)</f>
        <v>Konditor/in-Confiseur/in, dipl.</v>
      </c>
      <c r="C1347" s="189">
        <f>IF(ISBLANK('Nomenklatur komplett'!X1347),"-",'Nomenklatur komplett'!X1347)</f>
        <v>18</v>
      </c>
      <c r="D1347" s="189">
        <f>IF(ISBLANK('Nomenklatur komplett'!Y1347),"-",'Nomenklatur komplett'!Y1347)</f>
        <v>65</v>
      </c>
      <c r="E1347" s="189">
        <f>IF(ISBLANK('Nomenklatur komplett'!Z1347),"-",'Nomenklatur komplett'!Z1347)</f>
        <v>1</v>
      </c>
      <c r="F1347" s="189">
        <f>IF(ISBLANK('Nomenklatur komplett'!AA1347),"-",'Nomenklatur komplett'!AA1347)</f>
        <v>5</v>
      </c>
      <c r="G1347" s="190">
        <f>IF(ISBLANK('Nomenklatur komplett'!AB1347),"-",'Nomenklatur komplett'!AB1347)</f>
        <v>90</v>
      </c>
      <c r="H1347" s="190">
        <f>IF(ISBLANK('Nomenklatur komplett'!AC1347),"-",'Nomenklatur komplett'!AC1347)</f>
        <v>0</v>
      </c>
    </row>
    <row r="1348" spans="1:8" x14ac:dyDescent="0.2">
      <c r="A1348" s="161">
        <f>IF(ISBLANK('Nomenklatur komplett'!V1348),"-",'Nomenklatur komplett'!V1348)</f>
        <v>73755000</v>
      </c>
      <c r="B1348" s="188" t="str">
        <f>IF(ISBLANK('Nomenklatur komplett'!W1348),"-",'Nomenklatur komplett'!W1348)</f>
        <v>Korrektor/in EF</v>
      </c>
      <c r="C1348" s="189">
        <f>IF(ISBLANK('Nomenklatur komplett'!X1348),"-",'Nomenklatur komplett'!X1348)</f>
        <v>18</v>
      </c>
      <c r="D1348" s="189">
        <f>IF(ISBLANK('Nomenklatur komplett'!Y1348),"-",'Nomenklatur komplett'!Y1348)</f>
        <v>65</v>
      </c>
      <c r="E1348" s="189">
        <f>IF(ISBLANK('Nomenklatur komplett'!Z1348),"-",'Nomenklatur komplett'!Z1348)</f>
        <v>1</v>
      </c>
      <c r="F1348" s="189">
        <f>IF(ISBLANK('Nomenklatur komplett'!AA1348),"-",'Nomenklatur komplett'!AA1348)</f>
        <v>5</v>
      </c>
      <c r="G1348" s="190">
        <f>IF(ISBLANK('Nomenklatur komplett'!AB1348),"-",'Nomenklatur komplett'!AB1348)</f>
        <v>90</v>
      </c>
      <c r="H1348" s="190">
        <f>IF(ISBLANK('Nomenklatur komplett'!AC1348),"-",'Nomenklatur komplett'!AC1348)</f>
        <v>0</v>
      </c>
    </row>
    <row r="1349" spans="1:8" x14ac:dyDescent="0.2">
      <c r="A1349" s="161">
        <f>IF(ISBLANK('Nomenklatur komplett'!V1349),"-",'Nomenklatur komplett'!V1349)</f>
        <v>82090000</v>
      </c>
      <c r="B1349" s="188" t="str">
        <f>IF(ISBLANK('Nomenklatur komplett'!W1349),"-",'Nomenklatur komplett'!W1349)</f>
        <v>Kosmetiker/in EF</v>
      </c>
      <c r="C1349" s="189">
        <f>IF(ISBLANK('Nomenklatur komplett'!X1349),"-",'Nomenklatur komplett'!X1349)</f>
        <v>18</v>
      </c>
      <c r="D1349" s="189">
        <f>IF(ISBLANK('Nomenklatur komplett'!Y1349),"-",'Nomenklatur komplett'!Y1349)</f>
        <v>65</v>
      </c>
      <c r="E1349" s="189">
        <f>IF(ISBLANK('Nomenklatur komplett'!Z1349),"-",'Nomenklatur komplett'!Z1349)</f>
        <v>1</v>
      </c>
      <c r="F1349" s="189">
        <f>IF(ISBLANK('Nomenklatur komplett'!AA1349),"-",'Nomenklatur komplett'!AA1349)</f>
        <v>5</v>
      </c>
      <c r="G1349" s="190">
        <f>IF(ISBLANK('Nomenklatur komplett'!AB1349),"-",'Nomenklatur komplett'!AB1349)</f>
        <v>90</v>
      </c>
      <c r="H1349" s="190">
        <f>IF(ISBLANK('Nomenklatur komplett'!AC1349),"-",'Nomenklatur komplett'!AC1349)</f>
        <v>0</v>
      </c>
    </row>
    <row r="1350" spans="1:8" x14ac:dyDescent="0.2">
      <c r="A1350" s="161">
        <f>IF(ISBLANK('Nomenklatur komplett'!V1350),"-",'Nomenklatur komplett'!V1350)</f>
        <v>82090001</v>
      </c>
      <c r="B1350" s="188" t="str">
        <f>IF(ISBLANK('Nomenklatur komplett'!W1350),"-",'Nomenklatur komplett'!W1350)</f>
        <v>Kosmetiker/in EF - Medizinische Kosmetik</v>
      </c>
      <c r="C1350" s="189">
        <f>IF(ISBLANK('Nomenklatur komplett'!X1350),"-",'Nomenklatur komplett'!X1350)</f>
        <v>18</v>
      </c>
      <c r="D1350" s="189">
        <f>IF(ISBLANK('Nomenklatur komplett'!Y1350),"-",'Nomenklatur komplett'!Y1350)</f>
        <v>65</v>
      </c>
      <c r="E1350" s="189">
        <f>IF(ISBLANK('Nomenklatur komplett'!Z1350),"-",'Nomenklatur komplett'!Z1350)</f>
        <v>1</v>
      </c>
      <c r="F1350" s="189">
        <f>IF(ISBLANK('Nomenklatur komplett'!AA1350),"-",'Nomenklatur komplett'!AA1350)</f>
        <v>5</v>
      </c>
      <c r="G1350" s="190">
        <f>IF(ISBLANK('Nomenklatur komplett'!AB1350),"-",'Nomenklatur komplett'!AB1350)</f>
        <v>90</v>
      </c>
      <c r="H1350" s="190">
        <f>IF(ISBLANK('Nomenklatur komplett'!AC1350),"-",'Nomenklatur komplett'!AC1350)</f>
        <v>0</v>
      </c>
    </row>
    <row r="1351" spans="1:8" x14ac:dyDescent="0.2">
      <c r="A1351" s="161">
        <f>IF(ISBLANK('Nomenklatur komplett'!V1351),"-",'Nomenklatur komplett'!V1351)</f>
        <v>82090002</v>
      </c>
      <c r="B1351" s="188" t="str">
        <f>IF(ISBLANK('Nomenklatur komplett'!W1351),"-",'Nomenklatur komplett'!W1351)</f>
        <v>Kosmetiker/in EF - Vitalkosmetik</v>
      </c>
      <c r="C1351" s="189">
        <f>IF(ISBLANK('Nomenklatur komplett'!X1351),"-",'Nomenklatur komplett'!X1351)</f>
        <v>18</v>
      </c>
      <c r="D1351" s="189">
        <f>IF(ISBLANK('Nomenklatur komplett'!Y1351),"-",'Nomenklatur komplett'!Y1351)</f>
        <v>65</v>
      </c>
      <c r="E1351" s="189">
        <f>IF(ISBLANK('Nomenklatur komplett'!Z1351),"-",'Nomenklatur komplett'!Z1351)</f>
        <v>1</v>
      </c>
      <c r="F1351" s="189">
        <f>IF(ISBLANK('Nomenklatur komplett'!AA1351),"-",'Nomenklatur komplett'!AA1351)</f>
        <v>5</v>
      </c>
      <c r="G1351" s="190">
        <f>IF(ISBLANK('Nomenklatur komplett'!AB1351),"-",'Nomenklatur komplett'!AB1351)</f>
        <v>90</v>
      </c>
      <c r="H1351" s="190">
        <f>IF(ISBLANK('Nomenklatur komplett'!AC1351),"-",'Nomenklatur komplett'!AC1351)</f>
        <v>0</v>
      </c>
    </row>
    <row r="1352" spans="1:8" x14ac:dyDescent="0.2">
      <c r="A1352" s="161">
        <f>IF(ISBLANK('Nomenklatur komplett'!V1352),"-",'Nomenklatur komplett'!V1352)</f>
        <v>82100000</v>
      </c>
      <c r="B1352" s="188" t="str">
        <f>IF(ISBLANK('Nomenklatur komplett'!W1352),"-",'Nomenklatur komplett'!W1352)</f>
        <v>Kosmetiker/in, dipl.</v>
      </c>
      <c r="C1352" s="189">
        <f>IF(ISBLANK('Nomenklatur komplett'!X1352),"-",'Nomenklatur komplett'!X1352)</f>
        <v>18</v>
      </c>
      <c r="D1352" s="189">
        <f>IF(ISBLANK('Nomenklatur komplett'!Y1352),"-",'Nomenklatur komplett'!Y1352)</f>
        <v>65</v>
      </c>
      <c r="E1352" s="189">
        <f>IF(ISBLANK('Nomenklatur komplett'!Z1352),"-",'Nomenklatur komplett'!Z1352)</f>
        <v>1</v>
      </c>
      <c r="F1352" s="189">
        <f>IF(ISBLANK('Nomenklatur komplett'!AA1352),"-",'Nomenklatur komplett'!AA1352)</f>
        <v>5</v>
      </c>
      <c r="G1352" s="190">
        <f>IF(ISBLANK('Nomenklatur komplett'!AB1352),"-",'Nomenklatur komplett'!AB1352)</f>
        <v>90</v>
      </c>
      <c r="H1352" s="190">
        <f>IF(ISBLANK('Nomenklatur komplett'!AC1352),"-",'Nomenklatur komplett'!AC1352)</f>
        <v>0</v>
      </c>
    </row>
    <row r="1353" spans="1:8" x14ac:dyDescent="0.2">
      <c r="A1353" s="161">
        <f>IF(ISBLANK('Nomenklatur komplett'!V1353),"-",'Nomenklatur komplett'!V1353)</f>
        <v>75520000</v>
      </c>
      <c r="B1353" s="188" t="str">
        <f>IF(ISBLANK('Nomenklatur komplett'!W1353),"-",'Nomenklatur komplett'!W1353)</f>
        <v>Krankenversicherungs-Fachmann/-frau EF</v>
      </c>
      <c r="C1353" s="189">
        <f>IF(ISBLANK('Nomenklatur komplett'!X1353),"-",'Nomenklatur komplett'!X1353)</f>
        <v>18</v>
      </c>
      <c r="D1353" s="189">
        <f>IF(ISBLANK('Nomenklatur komplett'!Y1353),"-",'Nomenklatur komplett'!Y1353)</f>
        <v>65</v>
      </c>
      <c r="E1353" s="189">
        <f>IF(ISBLANK('Nomenklatur komplett'!Z1353),"-",'Nomenklatur komplett'!Z1353)</f>
        <v>1</v>
      </c>
      <c r="F1353" s="189">
        <f>IF(ISBLANK('Nomenklatur komplett'!AA1353),"-",'Nomenklatur komplett'!AA1353)</f>
        <v>5</v>
      </c>
      <c r="G1353" s="190">
        <f>IF(ISBLANK('Nomenklatur komplett'!AB1353),"-",'Nomenklatur komplett'!AB1353)</f>
        <v>90</v>
      </c>
      <c r="H1353" s="190">
        <f>IF(ISBLANK('Nomenklatur komplett'!AC1353),"-",'Nomenklatur komplett'!AC1353)</f>
        <v>0</v>
      </c>
    </row>
    <row r="1354" spans="1:8" x14ac:dyDescent="0.2">
      <c r="A1354" s="161">
        <f>IF(ISBLANK('Nomenklatur komplett'!V1354),"-",'Nomenklatur komplett'!V1354)</f>
        <v>75515000</v>
      </c>
      <c r="B1354" s="188" t="str">
        <f>IF(ISBLANK('Nomenklatur komplett'!W1354),"-",'Nomenklatur komplett'!W1354)</f>
        <v>Krankenversicherungsexperte/-expertin, dipl.</v>
      </c>
      <c r="C1354" s="189">
        <f>IF(ISBLANK('Nomenklatur komplett'!X1354),"-",'Nomenklatur komplett'!X1354)</f>
        <v>18</v>
      </c>
      <c r="D1354" s="189">
        <f>IF(ISBLANK('Nomenklatur komplett'!Y1354),"-",'Nomenklatur komplett'!Y1354)</f>
        <v>65</v>
      </c>
      <c r="E1354" s="189">
        <f>IF(ISBLANK('Nomenklatur komplett'!Z1354),"-",'Nomenklatur komplett'!Z1354)</f>
        <v>1</v>
      </c>
      <c r="F1354" s="189">
        <f>IF(ISBLANK('Nomenklatur komplett'!AA1354),"-",'Nomenklatur komplett'!AA1354)</f>
        <v>5</v>
      </c>
      <c r="G1354" s="190">
        <f>IF(ISBLANK('Nomenklatur komplett'!AB1354),"-",'Nomenklatur komplett'!AB1354)</f>
        <v>90</v>
      </c>
      <c r="H1354" s="190">
        <f>IF(ISBLANK('Nomenklatur komplett'!AC1354),"-",'Nomenklatur komplett'!AC1354)</f>
        <v>0</v>
      </c>
    </row>
    <row r="1355" spans="1:8" x14ac:dyDescent="0.2">
      <c r="A1355" s="161">
        <f>IF(ISBLANK('Nomenklatur komplett'!V1355),"-",'Nomenklatur komplett'!V1355)</f>
        <v>86580000</v>
      </c>
      <c r="B1355" s="188" t="str">
        <f>IF(ISBLANK('Nomenklatur komplett'!W1355),"-",'Nomenklatur komplett'!W1355)</f>
        <v>Krippenleiter/in NDS (Tertiär - nicht reglementiert)</v>
      </c>
      <c r="C1355" s="189">
        <f>IF(ISBLANK('Nomenklatur komplett'!X1355),"-",'Nomenklatur komplett'!X1355)</f>
        <v>18</v>
      </c>
      <c r="D1355" s="189">
        <f>IF(ISBLANK('Nomenklatur komplett'!Y1355),"-",'Nomenklatur komplett'!Y1355)</f>
        <v>65</v>
      </c>
      <c r="E1355" s="189">
        <f>IF(ISBLANK('Nomenklatur komplett'!Z1355),"-",'Nomenklatur komplett'!Z1355)</f>
        <v>1</v>
      </c>
      <c r="F1355" s="189">
        <f>IF(ISBLANK('Nomenklatur komplett'!AA1355),"-",'Nomenklatur komplett'!AA1355)</f>
        <v>5</v>
      </c>
      <c r="G1355" s="190">
        <f>IF(ISBLANK('Nomenklatur komplett'!AB1355),"-",'Nomenklatur komplett'!AB1355)</f>
        <v>90</v>
      </c>
      <c r="H1355" s="190">
        <f>IF(ISBLANK('Nomenklatur komplett'!AC1355),"-",'Nomenklatur komplett'!AC1355)</f>
        <v>0</v>
      </c>
    </row>
    <row r="1356" spans="1:8" x14ac:dyDescent="0.2">
      <c r="A1356" s="161">
        <f>IF(ISBLANK('Nomenklatur komplett'!V1356),"-",'Nomenklatur komplett'!V1356)</f>
        <v>85390000</v>
      </c>
      <c r="B1356" s="188" t="str">
        <f>IF(ISBLANK('Nomenklatur komplett'!W1356),"-",'Nomenklatur komplett'!W1356)</f>
        <v>Kulturmanager/in (Tertiär - nicht reglementiert)</v>
      </c>
      <c r="C1356" s="189">
        <f>IF(ISBLANK('Nomenklatur komplett'!X1356),"-",'Nomenklatur komplett'!X1356)</f>
        <v>18</v>
      </c>
      <c r="D1356" s="189">
        <f>IF(ISBLANK('Nomenklatur komplett'!Y1356),"-",'Nomenklatur komplett'!Y1356)</f>
        <v>65</v>
      </c>
      <c r="E1356" s="189">
        <f>IF(ISBLANK('Nomenklatur komplett'!Z1356),"-",'Nomenklatur komplett'!Z1356)</f>
        <v>1</v>
      </c>
      <c r="F1356" s="189">
        <f>IF(ISBLANK('Nomenklatur komplett'!AA1356),"-",'Nomenklatur komplett'!AA1356)</f>
        <v>5</v>
      </c>
      <c r="G1356" s="190">
        <f>IF(ISBLANK('Nomenklatur komplett'!AB1356),"-",'Nomenklatur komplett'!AB1356)</f>
        <v>90</v>
      </c>
      <c r="H1356" s="190">
        <f>IF(ISBLANK('Nomenklatur komplett'!AC1356),"-",'Nomenklatur komplett'!AC1356)</f>
        <v>0</v>
      </c>
    </row>
    <row r="1357" spans="1:8" x14ac:dyDescent="0.2">
      <c r="A1357" s="161">
        <f>IF(ISBLANK('Nomenklatur komplett'!V1357),"-",'Nomenklatur komplett'!V1357)</f>
        <v>75480000</v>
      </c>
      <c r="B1357" s="188" t="str">
        <f>IF(ISBLANK('Nomenklatur komplett'!W1357),"-",'Nomenklatur komplett'!W1357)</f>
        <v>Kundenberater/in im Uhrenverkauf EF</v>
      </c>
      <c r="C1357" s="189">
        <f>IF(ISBLANK('Nomenklatur komplett'!X1357),"-",'Nomenklatur komplett'!X1357)</f>
        <v>18</v>
      </c>
      <c r="D1357" s="189">
        <f>IF(ISBLANK('Nomenklatur komplett'!Y1357),"-",'Nomenklatur komplett'!Y1357)</f>
        <v>65</v>
      </c>
      <c r="E1357" s="189">
        <f>IF(ISBLANK('Nomenklatur komplett'!Z1357),"-",'Nomenklatur komplett'!Z1357)</f>
        <v>1</v>
      </c>
      <c r="F1357" s="189">
        <f>IF(ISBLANK('Nomenklatur komplett'!AA1357),"-",'Nomenklatur komplett'!AA1357)</f>
        <v>5</v>
      </c>
      <c r="G1357" s="190">
        <f>IF(ISBLANK('Nomenklatur komplett'!AB1357),"-",'Nomenklatur komplett'!AB1357)</f>
        <v>90</v>
      </c>
      <c r="H1357" s="190">
        <f>IF(ISBLANK('Nomenklatur komplett'!AC1357),"-",'Nomenklatur komplett'!AC1357)</f>
        <v>0</v>
      </c>
    </row>
    <row r="1358" spans="1:8" x14ac:dyDescent="0.2">
      <c r="A1358" s="161">
        <f>IF(ISBLANK('Nomenklatur komplett'!V1358),"-",'Nomenklatur komplett'!V1358)</f>
        <v>75540000</v>
      </c>
      <c r="B1358" s="188" t="str">
        <f>IF(ISBLANK('Nomenklatur komplett'!W1358),"-",'Nomenklatur komplett'!W1358)</f>
        <v>Kundendienstberater/in im Automobilgewerbe EF</v>
      </c>
      <c r="C1358" s="189">
        <f>IF(ISBLANK('Nomenklatur komplett'!X1358),"-",'Nomenklatur komplett'!X1358)</f>
        <v>18</v>
      </c>
      <c r="D1358" s="189">
        <f>IF(ISBLANK('Nomenklatur komplett'!Y1358),"-",'Nomenklatur komplett'!Y1358)</f>
        <v>65</v>
      </c>
      <c r="E1358" s="189">
        <f>IF(ISBLANK('Nomenklatur komplett'!Z1358),"-",'Nomenklatur komplett'!Z1358)</f>
        <v>1</v>
      </c>
      <c r="F1358" s="189">
        <f>IF(ISBLANK('Nomenklatur komplett'!AA1358),"-",'Nomenklatur komplett'!AA1358)</f>
        <v>5</v>
      </c>
      <c r="G1358" s="190">
        <f>IF(ISBLANK('Nomenklatur komplett'!AB1358),"-",'Nomenklatur komplett'!AB1358)</f>
        <v>90</v>
      </c>
      <c r="H1358" s="190">
        <f>IF(ISBLANK('Nomenklatur komplett'!AC1358),"-",'Nomenklatur komplett'!AC1358)</f>
        <v>0</v>
      </c>
    </row>
    <row r="1359" spans="1:8" x14ac:dyDescent="0.2">
      <c r="A1359" s="161">
        <f>IF(ISBLANK('Nomenklatur komplett'!V1359),"-",'Nomenklatur komplett'!V1359)</f>
        <v>84000001</v>
      </c>
      <c r="B1359" s="188" t="str">
        <f>IF(ISBLANK('Nomenklatur komplett'!W1359),"-",'Nomenklatur komplett'!W1359)</f>
        <v>Kunsttherapeut/in, dipl. - Bewegungs- und Tanztherapie</v>
      </c>
      <c r="C1359" s="189">
        <f>IF(ISBLANK('Nomenklatur komplett'!X1359),"-",'Nomenklatur komplett'!X1359)</f>
        <v>18</v>
      </c>
      <c r="D1359" s="189">
        <f>IF(ISBLANK('Nomenklatur komplett'!Y1359),"-",'Nomenklatur komplett'!Y1359)</f>
        <v>65</v>
      </c>
      <c r="E1359" s="189">
        <f>IF(ISBLANK('Nomenklatur komplett'!Z1359),"-",'Nomenklatur komplett'!Z1359)</f>
        <v>1</v>
      </c>
      <c r="F1359" s="189">
        <f>IF(ISBLANK('Nomenklatur komplett'!AA1359),"-",'Nomenklatur komplett'!AA1359)</f>
        <v>5</v>
      </c>
      <c r="G1359" s="190">
        <f>IF(ISBLANK('Nomenklatur komplett'!AB1359),"-",'Nomenklatur komplett'!AB1359)</f>
        <v>90</v>
      </c>
      <c r="H1359" s="190">
        <f>IF(ISBLANK('Nomenklatur komplett'!AC1359),"-",'Nomenklatur komplett'!AC1359)</f>
        <v>0</v>
      </c>
    </row>
    <row r="1360" spans="1:8" x14ac:dyDescent="0.2">
      <c r="A1360" s="161">
        <f>IF(ISBLANK('Nomenklatur komplett'!V1360),"-",'Nomenklatur komplett'!V1360)</f>
        <v>84000002</v>
      </c>
      <c r="B1360" s="188" t="str">
        <f>IF(ISBLANK('Nomenklatur komplett'!W1360),"-",'Nomenklatur komplett'!W1360)</f>
        <v>Kunsttherapeut/in, dipl. - Drama- und Sprachtherapie</v>
      </c>
      <c r="C1360" s="189">
        <f>IF(ISBLANK('Nomenklatur komplett'!X1360),"-",'Nomenklatur komplett'!X1360)</f>
        <v>18</v>
      </c>
      <c r="D1360" s="189">
        <f>IF(ISBLANK('Nomenklatur komplett'!Y1360),"-",'Nomenklatur komplett'!Y1360)</f>
        <v>65</v>
      </c>
      <c r="E1360" s="189">
        <f>IF(ISBLANK('Nomenklatur komplett'!Z1360),"-",'Nomenklatur komplett'!Z1360)</f>
        <v>1</v>
      </c>
      <c r="F1360" s="189">
        <f>IF(ISBLANK('Nomenklatur komplett'!AA1360),"-",'Nomenklatur komplett'!AA1360)</f>
        <v>5</v>
      </c>
      <c r="G1360" s="190">
        <f>IF(ISBLANK('Nomenklatur komplett'!AB1360),"-",'Nomenklatur komplett'!AB1360)</f>
        <v>90</v>
      </c>
      <c r="H1360" s="190">
        <f>IF(ISBLANK('Nomenklatur komplett'!AC1360),"-",'Nomenklatur komplett'!AC1360)</f>
        <v>0</v>
      </c>
    </row>
    <row r="1361" spans="1:8" x14ac:dyDescent="0.2">
      <c r="A1361" s="161">
        <f>IF(ISBLANK('Nomenklatur komplett'!V1361),"-",'Nomenklatur komplett'!V1361)</f>
        <v>84000003</v>
      </c>
      <c r="B1361" s="188" t="str">
        <f>IF(ISBLANK('Nomenklatur komplett'!W1361),"-",'Nomenklatur komplett'!W1361)</f>
        <v>Kunsttherapeut/in, dipl. - Gestaltungs- und Maltherapie</v>
      </c>
      <c r="C1361" s="189">
        <f>IF(ISBLANK('Nomenklatur komplett'!X1361),"-",'Nomenklatur komplett'!X1361)</f>
        <v>18</v>
      </c>
      <c r="D1361" s="189">
        <f>IF(ISBLANK('Nomenklatur komplett'!Y1361),"-",'Nomenklatur komplett'!Y1361)</f>
        <v>65</v>
      </c>
      <c r="E1361" s="189">
        <f>IF(ISBLANK('Nomenklatur komplett'!Z1361),"-",'Nomenklatur komplett'!Z1361)</f>
        <v>1</v>
      </c>
      <c r="F1361" s="189">
        <f>IF(ISBLANK('Nomenklatur komplett'!AA1361),"-",'Nomenklatur komplett'!AA1361)</f>
        <v>5</v>
      </c>
      <c r="G1361" s="190">
        <f>IF(ISBLANK('Nomenklatur komplett'!AB1361),"-",'Nomenklatur komplett'!AB1361)</f>
        <v>90</v>
      </c>
      <c r="H1361" s="190">
        <f>IF(ISBLANK('Nomenklatur komplett'!AC1361),"-",'Nomenklatur komplett'!AC1361)</f>
        <v>0</v>
      </c>
    </row>
    <row r="1362" spans="1:8" x14ac:dyDescent="0.2">
      <c r="A1362" s="161">
        <f>IF(ISBLANK('Nomenklatur komplett'!V1362),"-",'Nomenklatur komplett'!V1362)</f>
        <v>84000004</v>
      </c>
      <c r="B1362" s="188" t="str">
        <f>IF(ISBLANK('Nomenklatur komplett'!W1362),"-",'Nomenklatur komplett'!W1362)</f>
        <v>Kunsttherapeut/in, dipl. - Intermediale Therapie</v>
      </c>
      <c r="C1362" s="189">
        <f>IF(ISBLANK('Nomenklatur komplett'!X1362),"-",'Nomenklatur komplett'!X1362)</f>
        <v>18</v>
      </c>
      <c r="D1362" s="189">
        <f>IF(ISBLANK('Nomenklatur komplett'!Y1362),"-",'Nomenklatur komplett'!Y1362)</f>
        <v>65</v>
      </c>
      <c r="E1362" s="189">
        <f>IF(ISBLANK('Nomenklatur komplett'!Z1362),"-",'Nomenklatur komplett'!Z1362)</f>
        <v>1</v>
      </c>
      <c r="F1362" s="189">
        <f>IF(ISBLANK('Nomenklatur komplett'!AA1362),"-",'Nomenklatur komplett'!AA1362)</f>
        <v>5</v>
      </c>
      <c r="G1362" s="190">
        <f>IF(ISBLANK('Nomenklatur komplett'!AB1362),"-",'Nomenklatur komplett'!AB1362)</f>
        <v>90</v>
      </c>
      <c r="H1362" s="190">
        <f>IF(ISBLANK('Nomenklatur komplett'!AC1362),"-",'Nomenklatur komplett'!AC1362)</f>
        <v>0</v>
      </c>
    </row>
    <row r="1363" spans="1:8" x14ac:dyDescent="0.2">
      <c r="A1363" s="161">
        <f>IF(ISBLANK('Nomenklatur komplett'!V1363),"-",'Nomenklatur komplett'!V1363)</f>
        <v>84000005</v>
      </c>
      <c r="B1363" s="188" t="str">
        <f>IF(ISBLANK('Nomenklatur komplett'!W1363),"-",'Nomenklatur komplett'!W1363)</f>
        <v>Kunsttherapeut/in, dipl. - Musiktherapie</v>
      </c>
      <c r="C1363" s="189">
        <f>IF(ISBLANK('Nomenklatur komplett'!X1363),"-",'Nomenklatur komplett'!X1363)</f>
        <v>18</v>
      </c>
      <c r="D1363" s="189">
        <f>IF(ISBLANK('Nomenklatur komplett'!Y1363),"-",'Nomenklatur komplett'!Y1363)</f>
        <v>65</v>
      </c>
      <c r="E1363" s="189">
        <f>IF(ISBLANK('Nomenklatur komplett'!Z1363),"-",'Nomenklatur komplett'!Z1363)</f>
        <v>1</v>
      </c>
      <c r="F1363" s="189">
        <f>IF(ISBLANK('Nomenklatur komplett'!AA1363),"-",'Nomenklatur komplett'!AA1363)</f>
        <v>5</v>
      </c>
      <c r="G1363" s="190">
        <f>IF(ISBLANK('Nomenklatur komplett'!AB1363),"-",'Nomenklatur komplett'!AB1363)</f>
        <v>90</v>
      </c>
      <c r="H1363" s="190">
        <f>IF(ISBLANK('Nomenklatur komplett'!AC1363),"-",'Nomenklatur komplett'!AC1363)</f>
        <v>0</v>
      </c>
    </row>
    <row r="1364" spans="1:8" x14ac:dyDescent="0.2">
      <c r="A1364" s="161">
        <f>IF(ISBLANK('Nomenklatur komplett'!V1364),"-",'Nomenklatur komplett'!V1364)</f>
        <v>84000000</v>
      </c>
      <c r="B1364" s="188" t="str">
        <f>IF(ISBLANK('Nomenklatur komplett'!W1364),"-",'Nomenklatur komplett'!W1364)</f>
        <v>Kunsttherapeut/in, dipl. - Ohne nähere Angaben</v>
      </c>
      <c r="C1364" s="189">
        <f>IF(ISBLANK('Nomenklatur komplett'!X1364),"-",'Nomenklatur komplett'!X1364)</f>
        <v>18</v>
      </c>
      <c r="D1364" s="189">
        <f>IF(ISBLANK('Nomenklatur komplett'!Y1364),"-",'Nomenklatur komplett'!Y1364)</f>
        <v>65</v>
      </c>
      <c r="E1364" s="189">
        <f>IF(ISBLANK('Nomenklatur komplett'!Z1364),"-",'Nomenklatur komplett'!Z1364)</f>
        <v>1</v>
      </c>
      <c r="F1364" s="189">
        <f>IF(ISBLANK('Nomenklatur komplett'!AA1364),"-",'Nomenklatur komplett'!AA1364)</f>
        <v>5</v>
      </c>
      <c r="G1364" s="190">
        <f>IF(ISBLANK('Nomenklatur komplett'!AB1364),"-",'Nomenklatur komplett'!AB1364)</f>
        <v>90</v>
      </c>
      <c r="H1364" s="190">
        <f>IF(ISBLANK('Nomenklatur komplett'!AC1364),"-",'Nomenklatur komplett'!AC1364)</f>
        <v>0</v>
      </c>
    </row>
    <row r="1365" spans="1:8" x14ac:dyDescent="0.2">
      <c r="A1365" s="161">
        <f>IF(ISBLANK('Nomenklatur komplett'!V1365),"-",'Nomenklatur komplett'!V1365)</f>
        <v>80400000</v>
      </c>
      <c r="B1365" s="188" t="str">
        <f>IF(ISBLANK('Nomenklatur komplett'!W1365),"-",'Nomenklatur komplett'!W1365)</f>
        <v>Küchenchef/in / Produktionsleiter/in, dipl.</v>
      </c>
      <c r="C1365" s="189">
        <f>IF(ISBLANK('Nomenklatur komplett'!X1365),"-",'Nomenklatur komplett'!X1365)</f>
        <v>18</v>
      </c>
      <c r="D1365" s="189">
        <f>IF(ISBLANK('Nomenklatur komplett'!Y1365),"-",'Nomenklatur komplett'!Y1365)</f>
        <v>65</v>
      </c>
      <c r="E1365" s="189">
        <f>IF(ISBLANK('Nomenklatur komplett'!Z1365),"-",'Nomenklatur komplett'!Z1365)</f>
        <v>1</v>
      </c>
      <c r="F1365" s="189">
        <f>IF(ISBLANK('Nomenklatur komplett'!AA1365),"-",'Nomenklatur komplett'!AA1365)</f>
        <v>5</v>
      </c>
      <c r="G1365" s="190">
        <f>IF(ISBLANK('Nomenklatur komplett'!AB1365),"-",'Nomenklatur komplett'!AB1365)</f>
        <v>90</v>
      </c>
      <c r="H1365" s="190">
        <f>IF(ISBLANK('Nomenklatur komplett'!AC1365),"-",'Nomenklatur komplett'!AC1365)</f>
        <v>0</v>
      </c>
    </row>
    <row r="1366" spans="1:8" x14ac:dyDescent="0.2">
      <c r="A1366" s="161">
        <f>IF(ISBLANK('Nomenklatur komplett'!V1366),"-",'Nomenklatur komplett'!V1366)</f>
        <v>80405000</v>
      </c>
      <c r="B1366" s="188" t="str">
        <f>IF(ISBLANK('Nomenklatur komplett'!W1366),"-",'Nomenklatur komplett'!W1366)</f>
        <v>Küchenchef/in, dipl.</v>
      </c>
      <c r="C1366" s="189">
        <f>IF(ISBLANK('Nomenklatur komplett'!X1366),"-",'Nomenklatur komplett'!X1366)</f>
        <v>18</v>
      </c>
      <c r="D1366" s="189">
        <f>IF(ISBLANK('Nomenklatur komplett'!Y1366),"-",'Nomenklatur komplett'!Y1366)</f>
        <v>65</v>
      </c>
      <c r="E1366" s="189">
        <f>IF(ISBLANK('Nomenklatur komplett'!Z1366),"-",'Nomenklatur komplett'!Z1366)</f>
        <v>1</v>
      </c>
      <c r="F1366" s="189">
        <f>IF(ISBLANK('Nomenklatur komplett'!AA1366),"-",'Nomenklatur komplett'!AA1366)</f>
        <v>5</v>
      </c>
      <c r="G1366" s="190">
        <f>IF(ISBLANK('Nomenklatur komplett'!AB1366),"-",'Nomenklatur komplett'!AB1366)</f>
        <v>90</v>
      </c>
      <c r="H1366" s="190">
        <f>IF(ISBLANK('Nomenklatur komplett'!AC1366),"-",'Nomenklatur komplett'!AC1366)</f>
        <v>0</v>
      </c>
    </row>
    <row r="1367" spans="1:8" x14ac:dyDescent="0.2">
      <c r="A1367" s="161">
        <f>IF(ISBLANK('Nomenklatur komplett'!V1367),"-",'Nomenklatur komplett'!V1367)</f>
        <v>64000000</v>
      </c>
      <c r="B1367" s="188" t="str">
        <f>IF(ISBLANK('Nomenklatur komplett'!W1367),"-",'Nomenklatur komplett'!W1367)</f>
        <v>Kürschnermeister/in</v>
      </c>
      <c r="C1367" s="189">
        <f>IF(ISBLANK('Nomenklatur komplett'!X1367),"-",'Nomenklatur komplett'!X1367)</f>
        <v>18</v>
      </c>
      <c r="D1367" s="189">
        <f>IF(ISBLANK('Nomenklatur komplett'!Y1367),"-",'Nomenklatur komplett'!Y1367)</f>
        <v>65</v>
      </c>
      <c r="E1367" s="189">
        <f>IF(ISBLANK('Nomenklatur komplett'!Z1367),"-",'Nomenklatur komplett'!Z1367)</f>
        <v>1</v>
      </c>
      <c r="F1367" s="189">
        <f>IF(ISBLANK('Nomenklatur komplett'!AA1367),"-",'Nomenklatur komplett'!AA1367)</f>
        <v>5</v>
      </c>
      <c r="G1367" s="190">
        <f>IF(ISBLANK('Nomenklatur komplett'!AB1367),"-",'Nomenklatur komplett'!AB1367)</f>
        <v>90</v>
      </c>
      <c r="H1367" s="190">
        <f>IF(ISBLANK('Nomenklatur komplett'!AC1367),"-",'Nomenklatur komplett'!AC1367)</f>
        <v>0</v>
      </c>
    </row>
    <row r="1368" spans="1:8" x14ac:dyDescent="0.2">
      <c r="A1368" s="161">
        <f>IF(ISBLANK('Nomenklatur komplett'!V1368),"-",'Nomenklatur komplett'!V1368)</f>
        <v>71620000</v>
      </c>
      <c r="B1368" s="188" t="str">
        <f>IF(ISBLANK('Nomenklatur komplett'!W1368),"-",'Nomenklatur komplett'!W1368)</f>
        <v>Laborant/in, dipl.</v>
      </c>
      <c r="C1368" s="189">
        <f>IF(ISBLANK('Nomenklatur komplett'!X1368),"-",'Nomenklatur komplett'!X1368)</f>
        <v>18</v>
      </c>
      <c r="D1368" s="189">
        <f>IF(ISBLANK('Nomenklatur komplett'!Y1368),"-",'Nomenklatur komplett'!Y1368)</f>
        <v>65</v>
      </c>
      <c r="E1368" s="189">
        <f>IF(ISBLANK('Nomenklatur komplett'!Z1368),"-",'Nomenklatur komplett'!Z1368)</f>
        <v>1</v>
      </c>
      <c r="F1368" s="189">
        <f>IF(ISBLANK('Nomenklatur komplett'!AA1368),"-",'Nomenklatur komplett'!AA1368)</f>
        <v>5</v>
      </c>
      <c r="G1368" s="190">
        <f>IF(ISBLANK('Nomenklatur komplett'!AB1368),"-",'Nomenklatur komplett'!AB1368)</f>
        <v>90</v>
      </c>
      <c r="H1368" s="190">
        <f>IF(ISBLANK('Nomenklatur komplett'!AC1368),"-",'Nomenklatur komplett'!AC1368)</f>
        <v>0</v>
      </c>
    </row>
    <row r="1369" spans="1:8" x14ac:dyDescent="0.2">
      <c r="A1369" s="161">
        <f>IF(ISBLANK('Nomenklatur komplett'!V1369),"-",'Nomenklatur komplett'!V1369)</f>
        <v>70130000</v>
      </c>
      <c r="B1369" s="188" t="str">
        <f>IF(ISBLANK('Nomenklatur komplett'!W1369),"-",'Nomenklatur komplett'!W1369)</f>
        <v>Lackierfachmann/-frau Industrie EF</v>
      </c>
      <c r="C1369" s="189">
        <f>IF(ISBLANK('Nomenklatur komplett'!X1369),"-",'Nomenklatur komplett'!X1369)</f>
        <v>18</v>
      </c>
      <c r="D1369" s="189">
        <f>IF(ISBLANK('Nomenklatur komplett'!Y1369),"-",'Nomenklatur komplett'!Y1369)</f>
        <v>65</v>
      </c>
      <c r="E1369" s="189">
        <f>IF(ISBLANK('Nomenklatur komplett'!Z1369),"-",'Nomenklatur komplett'!Z1369)</f>
        <v>1</v>
      </c>
      <c r="F1369" s="189">
        <f>IF(ISBLANK('Nomenklatur komplett'!AA1369),"-",'Nomenklatur komplett'!AA1369)</f>
        <v>5</v>
      </c>
      <c r="G1369" s="190">
        <f>IF(ISBLANK('Nomenklatur komplett'!AB1369),"-",'Nomenklatur komplett'!AB1369)</f>
        <v>90</v>
      </c>
      <c r="H1369" s="190">
        <f>IF(ISBLANK('Nomenklatur komplett'!AC1369),"-",'Nomenklatur komplett'!AC1369)</f>
        <v>0</v>
      </c>
    </row>
    <row r="1370" spans="1:8" x14ac:dyDescent="0.2">
      <c r="A1370" s="161">
        <f>IF(ISBLANK('Nomenklatur komplett'!V1370),"-",'Nomenklatur komplett'!V1370)</f>
        <v>66610000</v>
      </c>
      <c r="B1370" s="188" t="str">
        <f>IF(ISBLANK('Nomenklatur komplett'!W1370),"-",'Nomenklatur komplett'!W1370)</f>
        <v>Landmaschinen-Werkstattleiter/in EF</v>
      </c>
      <c r="C1370" s="189">
        <f>IF(ISBLANK('Nomenklatur komplett'!X1370),"-",'Nomenklatur komplett'!X1370)</f>
        <v>18</v>
      </c>
      <c r="D1370" s="189">
        <f>IF(ISBLANK('Nomenklatur komplett'!Y1370),"-",'Nomenklatur komplett'!Y1370)</f>
        <v>65</v>
      </c>
      <c r="E1370" s="189">
        <f>IF(ISBLANK('Nomenklatur komplett'!Z1370),"-",'Nomenklatur komplett'!Z1370)</f>
        <v>1</v>
      </c>
      <c r="F1370" s="189">
        <f>IF(ISBLANK('Nomenklatur komplett'!AA1370),"-",'Nomenklatur komplett'!AA1370)</f>
        <v>5</v>
      </c>
      <c r="G1370" s="190">
        <f>IF(ISBLANK('Nomenklatur komplett'!AB1370),"-",'Nomenklatur komplett'!AB1370)</f>
        <v>90</v>
      </c>
      <c r="H1370" s="190">
        <f>IF(ISBLANK('Nomenklatur komplett'!AC1370),"-",'Nomenklatur komplett'!AC1370)</f>
        <v>0</v>
      </c>
    </row>
    <row r="1371" spans="1:8" x14ac:dyDescent="0.2">
      <c r="A1371" s="161">
        <f>IF(ISBLANK('Nomenklatur komplett'!V1371),"-",'Nomenklatur komplett'!V1371)</f>
        <v>66600000</v>
      </c>
      <c r="B1371" s="188" t="str">
        <f>IF(ISBLANK('Nomenklatur komplett'!W1371),"-",'Nomenklatur komplett'!W1371)</f>
        <v>Landmaschinenmechanikermeister/in</v>
      </c>
      <c r="C1371" s="189">
        <f>IF(ISBLANK('Nomenklatur komplett'!X1371),"-",'Nomenklatur komplett'!X1371)</f>
        <v>18</v>
      </c>
      <c r="D1371" s="189">
        <f>IF(ISBLANK('Nomenklatur komplett'!Y1371),"-",'Nomenklatur komplett'!Y1371)</f>
        <v>65</v>
      </c>
      <c r="E1371" s="189">
        <f>IF(ISBLANK('Nomenklatur komplett'!Z1371),"-",'Nomenklatur komplett'!Z1371)</f>
        <v>1</v>
      </c>
      <c r="F1371" s="189">
        <f>IF(ISBLANK('Nomenklatur komplett'!AA1371),"-",'Nomenklatur komplett'!AA1371)</f>
        <v>5</v>
      </c>
      <c r="G1371" s="190">
        <f>IF(ISBLANK('Nomenklatur komplett'!AB1371),"-",'Nomenklatur komplett'!AB1371)</f>
        <v>90</v>
      </c>
      <c r="H1371" s="190">
        <f>IF(ISBLANK('Nomenklatur komplett'!AC1371),"-",'Nomenklatur komplett'!AC1371)</f>
        <v>0</v>
      </c>
    </row>
    <row r="1372" spans="1:8" x14ac:dyDescent="0.2">
      <c r="A1372" s="161">
        <f>IF(ISBLANK('Nomenklatur komplett'!V1372),"-",'Nomenklatur komplett'!V1372)</f>
        <v>55030000</v>
      </c>
      <c r="B1372" s="188" t="str">
        <f>IF(ISBLANK('Nomenklatur komplett'!W1372),"-",'Nomenklatur komplett'!W1372)</f>
        <v>Landwirt/in EF</v>
      </c>
      <c r="C1372" s="189">
        <f>IF(ISBLANK('Nomenklatur komplett'!X1372),"-",'Nomenklatur komplett'!X1372)</f>
        <v>18</v>
      </c>
      <c r="D1372" s="189">
        <f>IF(ISBLANK('Nomenklatur komplett'!Y1372),"-",'Nomenklatur komplett'!Y1372)</f>
        <v>65</v>
      </c>
      <c r="E1372" s="189">
        <f>IF(ISBLANK('Nomenklatur komplett'!Z1372),"-",'Nomenklatur komplett'!Z1372)</f>
        <v>1</v>
      </c>
      <c r="F1372" s="189">
        <f>IF(ISBLANK('Nomenklatur komplett'!AA1372),"-",'Nomenklatur komplett'!AA1372)</f>
        <v>5</v>
      </c>
      <c r="G1372" s="190">
        <f>IF(ISBLANK('Nomenklatur komplett'!AB1372),"-",'Nomenklatur komplett'!AB1372)</f>
        <v>90</v>
      </c>
      <c r="H1372" s="190">
        <f>IF(ISBLANK('Nomenklatur komplett'!AC1372),"-",'Nomenklatur komplett'!AC1372)</f>
        <v>0</v>
      </c>
    </row>
    <row r="1373" spans="1:8" x14ac:dyDescent="0.2">
      <c r="A1373" s="161">
        <f>IF(ISBLANK('Nomenklatur komplett'!V1373),"-",'Nomenklatur komplett'!V1373)</f>
        <v>55050000</v>
      </c>
      <c r="B1373" s="188" t="str">
        <f>IF(ISBLANK('Nomenklatur komplett'!W1373),"-",'Nomenklatur komplett'!W1373)</f>
        <v>Landwirt/in, Meister-</v>
      </c>
      <c r="C1373" s="189">
        <f>IF(ISBLANK('Nomenklatur komplett'!X1373),"-",'Nomenklatur komplett'!X1373)</f>
        <v>18</v>
      </c>
      <c r="D1373" s="189">
        <f>IF(ISBLANK('Nomenklatur komplett'!Y1373),"-",'Nomenklatur komplett'!Y1373)</f>
        <v>65</v>
      </c>
      <c r="E1373" s="189">
        <f>IF(ISBLANK('Nomenklatur komplett'!Z1373),"-",'Nomenklatur komplett'!Z1373)</f>
        <v>1</v>
      </c>
      <c r="F1373" s="189">
        <f>IF(ISBLANK('Nomenklatur komplett'!AA1373),"-",'Nomenklatur komplett'!AA1373)</f>
        <v>5</v>
      </c>
      <c r="G1373" s="190">
        <f>IF(ISBLANK('Nomenklatur komplett'!AB1373),"-",'Nomenklatur komplett'!AB1373)</f>
        <v>90</v>
      </c>
      <c r="H1373" s="190">
        <f>IF(ISBLANK('Nomenklatur komplett'!AC1373),"-",'Nomenklatur komplett'!AC1373)</f>
        <v>0</v>
      </c>
    </row>
    <row r="1374" spans="1:8" x14ac:dyDescent="0.2">
      <c r="A1374" s="161">
        <f>IF(ISBLANK('Nomenklatur komplett'!V1374),"-",'Nomenklatur komplett'!V1374)</f>
        <v>55070000</v>
      </c>
      <c r="B1374" s="188" t="str">
        <f>IF(ISBLANK('Nomenklatur komplett'!W1374),"-",'Nomenklatur komplett'!W1374)</f>
        <v>Landwirtschaftliche Handelsschule (Tertiär - nicht reglementiert)</v>
      </c>
      <c r="C1374" s="189">
        <f>IF(ISBLANK('Nomenklatur komplett'!X1374),"-",'Nomenklatur komplett'!X1374)</f>
        <v>18</v>
      </c>
      <c r="D1374" s="189">
        <f>IF(ISBLANK('Nomenklatur komplett'!Y1374),"-",'Nomenklatur komplett'!Y1374)</f>
        <v>65</v>
      </c>
      <c r="E1374" s="189">
        <f>IF(ISBLANK('Nomenklatur komplett'!Z1374),"-",'Nomenklatur komplett'!Z1374)</f>
        <v>1</v>
      </c>
      <c r="F1374" s="189">
        <f>IF(ISBLANK('Nomenklatur komplett'!AA1374),"-",'Nomenklatur komplett'!AA1374)</f>
        <v>1</v>
      </c>
      <c r="G1374" s="190">
        <f>IF(ISBLANK('Nomenklatur komplett'!AB1374),"-",'Nomenklatur komplett'!AB1374)</f>
        <v>0</v>
      </c>
      <c r="H1374" s="190">
        <f>IF(ISBLANK('Nomenklatur komplett'!AC1374),"-",'Nomenklatur komplett'!AC1374)</f>
        <v>0</v>
      </c>
    </row>
    <row r="1375" spans="1:8" x14ac:dyDescent="0.2">
      <c r="A1375" s="161">
        <f>IF(ISBLANK('Nomenklatur komplett'!V1375),"-",'Nomenklatur komplett'!V1375)</f>
        <v>71960000</v>
      </c>
      <c r="B1375" s="188" t="str">
        <f>IF(ISBLANK('Nomenklatur komplett'!W1375),"-",'Nomenklatur komplett'!W1375)</f>
        <v>Landwirtschaftliche/r Berater/in (Tertiär - nicht reglementiert)</v>
      </c>
      <c r="C1375" s="189">
        <f>IF(ISBLANK('Nomenklatur komplett'!X1375),"-",'Nomenklatur komplett'!X1375)</f>
        <v>18</v>
      </c>
      <c r="D1375" s="189">
        <f>IF(ISBLANK('Nomenklatur komplett'!Y1375),"-",'Nomenklatur komplett'!Y1375)</f>
        <v>65</v>
      </c>
      <c r="E1375" s="189">
        <f>IF(ISBLANK('Nomenklatur komplett'!Z1375),"-",'Nomenklatur komplett'!Z1375)</f>
        <v>1</v>
      </c>
      <c r="F1375" s="189">
        <f>IF(ISBLANK('Nomenklatur komplett'!AA1375),"-",'Nomenklatur komplett'!AA1375)</f>
        <v>5</v>
      </c>
      <c r="G1375" s="190">
        <f>IF(ISBLANK('Nomenklatur komplett'!AB1375),"-",'Nomenklatur komplett'!AB1375)</f>
        <v>90</v>
      </c>
      <c r="H1375" s="190">
        <f>IF(ISBLANK('Nomenklatur komplett'!AC1375),"-",'Nomenklatur komplett'!AC1375)</f>
        <v>0</v>
      </c>
    </row>
    <row r="1376" spans="1:8" x14ac:dyDescent="0.2">
      <c r="A1376" s="161">
        <f>IF(ISBLANK('Nomenklatur komplett'!V1376),"-",'Nomenklatur komplett'!V1376)</f>
        <v>59260000</v>
      </c>
      <c r="B1376" s="188" t="str">
        <f>IF(ISBLANK('Nomenklatur komplett'!W1376),"-",'Nomenklatur komplett'!W1376)</f>
        <v>Lebensmitteltechnologe/-technologin EF</v>
      </c>
      <c r="C1376" s="189">
        <f>IF(ISBLANK('Nomenklatur komplett'!X1376),"-",'Nomenklatur komplett'!X1376)</f>
        <v>18</v>
      </c>
      <c r="D1376" s="189">
        <f>IF(ISBLANK('Nomenklatur komplett'!Y1376),"-",'Nomenklatur komplett'!Y1376)</f>
        <v>65</v>
      </c>
      <c r="E1376" s="189">
        <f>IF(ISBLANK('Nomenklatur komplett'!Z1376),"-",'Nomenklatur komplett'!Z1376)</f>
        <v>1</v>
      </c>
      <c r="F1376" s="189">
        <f>IF(ISBLANK('Nomenklatur komplett'!AA1376),"-",'Nomenklatur komplett'!AA1376)</f>
        <v>5</v>
      </c>
      <c r="G1376" s="190">
        <f>IF(ISBLANK('Nomenklatur komplett'!AB1376),"-",'Nomenklatur komplett'!AB1376)</f>
        <v>90</v>
      </c>
      <c r="H1376" s="190">
        <f>IF(ISBLANK('Nomenklatur komplett'!AC1376),"-",'Nomenklatur komplett'!AC1376)</f>
        <v>0</v>
      </c>
    </row>
    <row r="1377" spans="1:8" x14ac:dyDescent="0.2">
      <c r="A1377" s="161">
        <f>IF(ISBLANK('Nomenklatur komplett'!V1377),"-",'Nomenklatur komplett'!V1377)</f>
        <v>59250000</v>
      </c>
      <c r="B1377" s="188" t="str">
        <f>IF(ISBLANK('Nomenklatur komplett'!W1377),"-",'Nomenklatur komplett'!W1377)</f>
        <v>Lebensmitteltechnologe/-technologin, dipl.</v>
      </c>
      <c r="C1377" s="189">
        <f>IF(ISBLANK('Nomenklatur komplett'!X1377),"-",'Nomenklatur komplett'!X1377)</f>
        <v>18</v>
      </c>
      <c r="D1377" s="189">
        <f>IF(ISBLANK('Nomenklatur komplett'!Y1377),"-",'Nomenklatur komplett'!Y1377)</f>
        <v>65</v>
      </c>
      <c r="E1377" s="189">
        <f>IF(ISBLANK('Nomenklatur komplett'!Z1377),"-",'Nomenklatur komplett'!Z1377)</f>
        <v>1</v>
      </c>
      <c r="F1377" s="189">
        <f>IF(ISBLANK('Nomenklatur komplett'!AA1377),"-",'Nomenklatur komplett'!AA1377)</f>
        <v>5</v>
      </c>
      <c r="G1377" s="190">
        <f>IF(ISBLANK('Nomenklatur komplett'!AB1377),"-",'Nomenklatur komplett'!AB1377)</f>
        <v>90</v>
      </c>
      <c r="H1377" s="190">
        <f>IF(ISBLANK('Nomenklatur komplett'!AC1377),"-",'Nomenklatur komplett'!AC1377)</f>
        <v>0</v>
      </c>
    </row>
    <row r="1378" spans="1:8" x14ac:dyDescent="0.2">
      <c r="A1378" s="161">
        <f>IF(ISBLANK('Nomenklatur komplett'!V1378),"-",'Nomenklatur komplett'!V1378)</f>
        <v>93851000</v>
      </c>
      <c r="B1378" s="188" t="str">
        <f>IF(ISBLANK('Nomenklatur komplett'!W1378),"-",'Nomenklatur komplett'!W1378)</f>
        <v>Lebensmitteltechnologie HF (MiVo 2005)</v>
      </c>
      <c r="C1378" s="189">
        <f>IF(ISBLANK('Nomenklatur komplett'!X1378),"-",'Nomenklatur komplett'!X1378)</f>
        <v>18</v>
      </c>
      <c r="D1378" s="189">
        <f>IF(ISBLANK('Nomenklatur komplett'!Y1378),"-",'Nomenklatur komplett'!Y1378)</f>
        <v>65</v>
      </c>
      <c r="E1378" s="189">
        <f>IF(ISBLANK('Nomenklatur komplett'!Z1378),"-",'Nomenklatur komplett'!Z1378)</f>
        <v>1</v>
      </c>
      <c r="F1378" s="189">
        <f>IF(ISBLANK('Nomenklatur komplett'!AA1378),"-",'Nomenklatur komplett'!AA1378)</f>
        <v>5</v>
      </c>
      <c r="G1378" s="190">
        <f>IF(ISBLANK('Nomenklatur komplett'!AB1378),"-",'Nomenklatur komplett'!AB1378)</f>
        <v>0</v>
      </c>
      <c r="H1378" s="190">
        <f>IF(ISBLANK('Nomenklatur komplett'!AC1378),"-",'Nomenklatur komplett'!AC1378)</f>
        <v>0</v>
      </c>
    </row>
    <row r="1379" spans="1:8" x14ac:dyDescent="0.2">
      <c r="A1379" s="161">
        <f>IF(ISBLANK('Nomenklatur komplett'!V1379),"-",'Nomenklatur komplett'!V1379)</f>
        <v>86490020</v>
      </c>
      <c r="B1379" s="188" t="str">
        <f>IF(ISBLANK('Nomenklatur komplett'!W1379),"-",'Nomenklatur komplett'!W1379)</f>
        <v>Lehrer/in für Fachunterricht - Heilpädagoge (Tertiär - nicht reglementiert)</v>
      </c>
      <c r="C1379" s="189">
        <f>IF(ISBLANK('Nomenklatur komplett'!X1379),"-",'Nomenklatur komplett'!X1379)</f>
        <v>18</v>
      </c>
      <c r="D1379" s="189">
        <f>IF(ISBLANK('Nomenklatur komplett'!Y1379),"-",'Nomenklatur komplett'!Y1379)</f>
        <v>65</v>
      </c>
      <c r="E1379" s="189">
        <f>IF(ISBLANK('Nomenklatur komplett'!Z1379),"-",'Nomenklatur komplett'!Z1379)</f>
        <v>1</v>
      </c>
      <c r="F1379" s="189">
        <f>IF(ISBLANK('Nomenklatur komplett'!AA1379),"-",'Nomenklatur komplett'!AA1379)</f>
        <v>5</v>
      </c>
      <c r="G1379" s="190">
        <f>IF(ISBLANK('Nomenklatur komplett'!AB1379),"-",'Nomenklatur komplett'!AB1379)</f>
        <v>90</v>
      </c>
      <c r="H1379" s="190">
        <f>IF(ISBLANK('Nomenklatur komplett'!AC1379),"-",'Nomenklatur komplett'!AC1379)</f>
        <v>0</v>
      </c>
    </row>
    <row r="1380" spans="1:8" x14ac:dyDescent="0.2">
      <c r="A1380" s="161">
        <f>IF(ISBLANK('Nomenklatur komplett'!V1380),"-",'Nomenklatur komplett'!V1380)</f>
        <v>86490000</v>
      </c>
      <c r="B1380" s="188" t="str">
        <f>IF(ISBLANK('Nomenklatur komplett'!W1380),"-",'Nomenklatur komplett'!W1380)</f>
        <v>Lehrer/in für Fachunterricht - Ohne nähere Angaben (Tertiär - nicht reglementiert)</v>
      </c>
      <c r="C1380" s="189">
        <f>IF(ISBLANK('Nomenklatur komplett'!X1380),"-",'Nomenklatur komplett'!X1380)</f>
        <v>18</v>
      </c>
      <c r="D1380" s="189">
        <f>IF(ISBLANK('Nomenklatur komplett'!Y1380),"-",'Nomenklatur komplett'!Y1380)</f>
        <v>65</v>
      </c>
      <c r="E1380" s="189">
        <f>IF(ISBLANK('Nomenklatur komplett'!Z1380),"-",'Nomenklatur komplett'!Z1380)</f>
        <v>1</v>
      </c>
      <c r="F1380" s="189">
        <f>IF(ISBLANK('Nomenklatur komplett'!AA1380),"-",'Nomenklatur komplett'!AA1380)</f>
        <v>5</v>
      </c>
      <c r="G1380" s="190">
        <f>IF(ISBLANK('Nomenklatur komplett'!AB1380),"-",'Nomenklatur komplett'!AB1380)</f>
        <v>90</v>
      </c>
      <c r="H1380" s="190">
        <f>IF(ISBLANK('Nomenklatur komplett'!AC1380),"-",'Nomenklatur komplett'!AC1380)</f>
        <v>0</v>
      </c>
    </row>
    <row r="1381" spans="1:8" x14ac:dyDescent="0.2">
      <c r="A1381" s="161">
        <f>IF(ISBLANK('Nomenklatur komplett'!V1381),"-",'Nomenklatur komplett'!V1381)</f>
        <v>86490010</v>
      </c>
      <c r="B1381" s="188" t="str">
        <f>IF(ISBLANK('Nomenklatur komplett'!W1381),"-",'Nomenklatur komplett'!W1381)</f>
        <v>Lehrer/in für Fachunterricht - Religion (Tertiär - nicht reglementiert)</v>
      </c>
      <c r="C1381" s="189">
        <f>IF(ISBLANK('Nomenklatur komplett'!X1381),"-",'Nomenklatur komplett'!X1381)</f>
        <v>18</v>
      </c>
      <c r="D1381" s="189">
        <f>IF(ISBLANK('Nomenklatur komplett'!Y1381),"-",'Nomenklatur komplett'!Y1381)</f>
        <v>65</v>
      </c>
      <c r="E1381" s="189">
        <f>IF(ISBLANK('Nomenklatur komplett'!Z1381),"-",'Nomenklatur komplett'!Z1381)</f>
        <v>1</v>
      </c>
      <c r="F1381" s="189">
        <f>IF(ISBLANK('Nomenklatur komplett'!AA1381),"-",'Nomenklatur komplett'!AA1381)</f>
        <v>6</v>
      </c>
      <c r="G1381" s="190">
        <f>IF(ISBLANK('Nomenklatur komplett'!AB1381),"-",'Nomenklatur komplett'!AB1381)</f>
        <v>90</v>
      </c>
      <c r="H1381" s="190">
        <f>IF(ISBLANK('Nomenklatur komplett'!AC1381),"-",'Nomenklatur komplett'!AC1381)</f>
        <v>0</v>
      </c>
    </row>
    <row r="1382" spans="1:8" x14ac:dyDescent="0.2">
      <c r="A1382" s="161">
        <f>IF(ISBLANK('Nomenklatur komplett'!V1382),"-",'Nomenklatur komplett'!V1382)</f>
        <v>86520000</v>
      </c>
      <c r="B1382" s="188" t="str">
        <f>IF(ISBLANK('Nomenklatur komplett'!W1382),"-",'Nomenklatur komplett'!W1382)</f>
        <v>Lehrer/in für Schulen mit besonderem Lehrplan (Tertiär - nicht reglementiert)</v>
      </c>
      <c r="C1382" s="189">
        <f>IF(ISBLANK('Nomenklatur komplett'!X1382),"-",'Nomenklatur komplett'!X1382)</f>
        <v>18</v>
      </c>
      <c r="D1382" s="189">
        <f>IF(ISBLANK('Nomenklatur komplett'!Y1382),"-",'Nomenklatur komplett'!Y1382)</f>
        <v>65</v>
      </c>
      <c r="E1382" s="189">
        <f>IF(ISBLANK('Nomenklatur komplett'!Z1382),"-",'Nomenklatur komplett'!Z1382)</f>
        <v>1</v>
      </c>
      <c r="F1382" s="189">
        <f>IF(ISBLANK('Nomenklatur komplett'!AA1382),"-",'Nomenklatur komplett'!AA1382)</f>
        <v>5</v>
      </c>
      <c r="G1382" s="190">
        <f>IF(ISBLANK('Nomenklatur komplett'!AB1382),"-",'Nomenklatur komplett'!AB1382)</f>
        <v>90</v>
      </c>
      <c r="H1382" s="190">
        <f>IF(ISBLANK('Nomenklatur komplett'!AC1382),"-",'Nomenklatur komplett'!AC1382)</f>
        <v>0</v>
      </c>
    </row>
    <row r="1383" spans="1:8" x14ac:dyDescent="0.2">
      <c r="A1383" s="161">
        <f>IF(ISBLANK('Nomenklatur komplett'!V1383),"-",'Nomenklatur komplett'!V1383)</f>
        <v>86610000</v>
      </c>
      <c r="B1383" s="188" t="str">
        <f>IF(ISBLANK('Nomenklatur komplett'!W1383),"-",'Nomenklatur komplett'!W1383)</f>
        <v>Lehrer/in in Montessori-Schulen (Tertiär - nicht reglementiert)</v>
      </c>
      <c r="C1383" s="189">
        <f>IF(ISBLANK('Nomenklatur komplett'!X1383),"-",'Nomenklatur komplett'!X1383)</f>
        <v>18</v>
      </c>
      <c r="D1383" s="189">
        <f>IF(ISBLANK('Nomenklatur komplett'!Y1383),"-",'Nomenklatur komplett'!Y1383)</f>
        <v>65</v>
      </c>
      <c r="E1383" s="189">
        <f>IF(ISBLANK('Nomenklatur komplett'!Z1383),"-",'Nomenklatur komplett'!Z1383)</f>
        <v>1</v>
      </c>
      <c r="F1383" s="189">
        <f>IF(ISBLANK('Nomenklatur komplett'!AA1383),"-",'Nomenklatur komplett'!AA1383)</f>
        <v>5</v>
      </c>
      <c r="G1383" s="190">
        <f>IF(ISBLANK('Nomenklatur komplett'!AB1383),"-",'Nomenklatur komplett'!AB1383)</f>
        <v>90</v>
      </c>
      <c r="H1383" s="190">
        <f>IF(ISBLANK('Nomenklatur komplett'!AC1383),"-",'Nomenklatur komplett'!AC1383)</f>
        <v>0</v>
      </c>
    </row>
    <row r="1384" spans="1:8" x14ac:dyDescent="0.2">
      <c r="A1384" s="161">
        <f>IF(ISBLANK('Nomenklatur komplett'!V1384),"-",'Nomenklatur komplett'!V1384)</f>
        <v>80540000</v>
      </c>
      <c r="B1384" s="188" t="str">
        <f>IF(ISBLANK('Nomenklatur komplett'!W1384),"-",'Nomenklatur komplett'!W1384)</f>
        <v>Leiter/-in Gemeinschaftsgastronomie, dipl.</v>
      </c>
      <c r="C1384" s="189">
        <f>IF(ISBLANK('Nomenklatur komplett'!X1384),"-",'Nomenklatur komplett'!X1384)</f>
        <v>18</v>
      </c>
      <c r="D1384" s="189">
        <f>IF(ISBLANK('Nomenklatur komplett'!Y1384),"-",'Nomenklatur komplett'!Y1384)</f>
        <v>65</v>
      </c>
      <c r="E1384" s="189">
        <f>IF(ISBLANK('Nomenklatur komplett'!Z1384),"-",'Nomenklatur komplett'!Z1384)</f>
        <v>1</v>
      </c>
      <c r="F1384" s="189">
        <f>IF(ISBLANK('Nomenklatur komplett'!AA1384),"-",'Nomenklatur komplett'!AA1384)</f>
        <v>5</v>
      </c>
      <c r="G1384" s="190">
        <f>IF(ISBLANK('Nomenklatur komplett'!AB1384),"-",'Nomenklatur komplett'!AB1384)</f>
        <v>90</v>
      </c>
      <c r="H1384" s="190">
        <f>IF(ISBLANK('Nomenklatur komplett'!AC1384),"-",'Nomenklatur komplett'!AC1384)</f>
        <v>0</v>
      </c>
    </row>
    <row r="1385" spans="1:8" x14ac:dyDescent="0.2">
      <c r="A1385" s="161">
        <f>IF(ISBLANK('Nomenklatur komplett'!V1385),"-",'Nomenklatur komplett'!V1385)</f>
        <v>80530000</v>
      </c>
      <c r="B1385" s="188" t="str">
        <f>IF(ISBLANK('Nomenklatur komplett'!W1385),"-",'Nomenklatur komplett'!W1385)</f>
        <v>Leiter/-in Hotellerie-Hauswirtschaft, dipl.</v>
      </c>
      <c r="C1385" s="189">
        <f>IF(ISBLANK('Nomenklatur komplett'!X1385),"-",'Nomenklatur komplett'!X1385)</f>
        <v>18</v>
      </c>
      <c r="D1385" s="189">
        <f>IF(ISBLANK('Nomenklatur komplett'!Y1385),"-",'Nomenklatur komplett'!Y1385)</f>
        <v>65</v>
      </c>
      <c r="E1385" s="189">
        <f>IF(ISBLANK('Nomenklatur komplett'!Z1385),"-",'Nomenklatur komplett'!Z1385)</f>
        <v>1</v>
      </c>
      <c r="F1385" s="189">
        <f>IF(ISBLANK('Nomenklatur komplett'!AA1385),"-",'Nomenklatur komplett'!AA1385)</f>
        <v>5</v>
      </c>
      <c r="G1385" s="190">
        <f>IF(ISBLANK('Nomenklatur komplett'!AB1385),"-",'Nomenklatur komplett'!AB1385)</f>
        <v>90</v>
      </c>
      <c r="H1385" s="190">
        <f>IF(ISBLANK('Nomenklatur komplett'!AC1385),"-",'Nomenklatur komplett'!AC1385)</f>
        <v>0</v>
      </c>
    </row>
    <row r="1386" spans="1:8" x14ac:dyDescent="0.2">
      <c r="A1386" s="161">
        <f>IF(ISBLANK('Nomenklatur komplett'!V1386),"-",'Nomenklatur komplett'!V1386)</f>
        <v>80410000</v>
      </c>
      <c r="B1386" s="188" t="str">
        <f>IF(ISBLANK('Nomenklatur komplett'!W1386),"-",'Nomenklatur komplett'!W1386)</f>
        <v>Leiter/in Hotellerie-Hauswirtschaft EF</v>
      </c>
      <c r="C1386" s="189">
        <f>IF(ISBLANK('Nomenklatur komplett'!X1386),"-",'Nomenklatur komplett'!X1386)</f>
        <v>18</v>
      </c>
      <c r="D1386" s="189">
        <f>IF(ISBLANK('Nomenklatur komplett'!Y1386),"-",'Nomenklatur komplett'!Y1386)</f>
        <v>65</v>
      </c>
      <c r="E1386" s="189">
        <f>IF(ISBLANK('Nomenklatur komplett'!Z1386),"-",'Nomenklatur komplett'!Z1386)</f>
        <v>1</v>
      </c>
      <c r="F1386" s="189">
        <f>IF(ISBLANK('Nomenklatur komplett'!AA1386),"-",'Nomenklatur komplett'!AA1386)</f>
        <v>5</v>
      </c>
      <c r="G1386" s="190">
        <f>IF(ISBLANK('Nomenklatur komplett'!AB1386),"-",'Nomenklatur komplett'!AB1386)</f>
        <v>90</v>
      </c>
      <c r="H1386" s="190">
        <f>IF(ISBLANK('Nomenklatur komplett'!AC1386),"-",'Nomenklatur komplett'!AC1386)</f>
        <v>0</v>
      </c>
    </row>
    <row r="1387" spans="1:8" x14ac:dyDescent="0.2">
      <c r="A1387" s="161">
        <f>IF(ISBLANK('Nomenklatur komplett'!V1387),"-",'Nomenklatur komplett'!V1387)</f>
        <v>73759000</v>
      </c>
      <c r="B1387" s="188" t="str">
        <f>IF(ISBLANK('Nomenklatur komplett'!W1387),"-",'Nomenklatur komplett'!W1387)</f>
        <v>Leiter/in Human Resources, dipl.</v>
      </c>
      <c r="C1387" s="189">
        <f>IF(ISBLANK('Nomenklatur komplett'!X1387),"-",'Nomenklatur komplett'!X1387)</f>
        <v>18</v>
      </c>
      <c r="D1387" s="189">
        <f>IF(ISBLANK('Nomenklatur komplett'!Y1387),"-",'Nomenklatur komplett'!Y1387)</f>
        <v>65</v>
      </c>
      <c r="E1387" s="189">
        <f>IF(ISBLANK('Nomenklatur komplett'!Z1387),"-",'Nomenklatur komplett'!Z1387)</f>
        <v>1</v>
      </c>
      <c r="F1387" s="189">
        <f>IF(ISBLANK('Nomenklatur komplett'!AA1387),"-",'Nomenklatur komplett'!AA1387)</f>
        <v>5</v>
      </c>
      <c r="G1387" s="190">
        <f>IF(ISBLANK('Nomenklatur komplett'!AB1387),"-",'Nomenklatur komplett'!AB1387)</f>
        <v>90</v>
      </c>
      <c r="H1387" s="190">
        <f>IF(ISBLANK('Nomenklatur komplett'!AC1387),"-",'Nomenklatur komplett'!AC1387)</f>
        <v>0</v>
      </c>
    </row>
    <row r="1388" spans="1:8" x14ac:dyDescent="0.2">
      <c r="A1388" s="161">
        <f>IF(ISBLANK('Nomenklatur komplett'!V1388),"-",'Nomenklatur komplett'!V1388)</f>
        <v>73941000</v>
      </c>
      <c r="B1388" s="188" t="str">
        <f>IF(ISBLANK('Nomenklatur komplett'!W1388),"-",'Nomenklatur komplett'!W1388)</f>
        <v>Leiter/in Internationale Spedition und Logistik, dipl.</v>
      </c>
      <c r="C1388" s="189">
        <f>IF(ISBLANK('Nomenklatur komplett'!X1388),"-",'Nomenklatur komplett'!X1388)</f>
        <v>18</v>
      </c>
      <c r="D1388" s="189">
        <f>IF(ISBLANK('Nomenklatur komplett'!Y1388),"-",'Nomenklatur komplett'!Y1388)</f>
        <v>65</v>
      </c>
      <c r="E1388" s="189">
        <f>IF(ISBLANK('Nomenklatur komplett'!Z1388),"-",'Nomenklatur komplett'!Z1388)</f>
        <v>1</v>
      </c>
      <c r="F1388" s="189">
        <f>IF(ISBLANK('Nomenklatur komplett'!AA1388),"-",'Nomenklatur komplett'!AA1388)</f>
        <v>5</v>
      </c>
      <c r="G1388" s="190">
        <f>IF(ISBLANK('Nomenklatur komplett'!AB1388),"-",'Nomenklatur komplett'!AB1388)</f>
        <v>90</v>
      </c>
      <c r="H1388" s="190">
        <f>IF(ISBLANK('Nomenklatur komplett'!AC1388),"-",'Nomenklatur komplett'!AC1388)</f>
        <v>0</v>
      </c>
    </row>
    <row r="1389" spans="1:8" x14ac:dyDescent="0.2">
      <c r="A1389" s="161">
        <f>IF(ISBLANK('Nomenklatur komplett'!V1389),"-",'Nomenklatur komplett'!V1389)</f>
        <v>94900000</v>
      </c>
      <c r="B1389" s="188" t="str">
        <f>IF(ISBLANK('Nomenklatur komplett'!W1389),"-",'Nomenklatur komplett'!W1389)</f>
        <v>Leiter/in Technische Dokumentation, dipl.</v>
      </c>
      <c r="C1389" s="189">
        <f>IF(ISBLANK('Nomenklatur komplett'!X1389),"-",'Nomenklatur komplett'!X1389)</f>
        <v>18</v>
      </c>
      <c r="D1389" s="189">
        <f>IF(ISBLANK('Nomenklatur komplett'!Y1389),"-",'Nomenklatur komplett'!Y1389)</f>
        <v>65</v>
      </c>
      <c r="E1389" s="189">
        <f>IF(ISBLANK('Nomenklatur komplett'!Z1389),"-",'Nomenklatur komplett'!Z1389)</f>
        <v>1</v>
      </c>
      <c r="F1389" s="189">
        <f>IF(ISBLANK('Nomenklatur komplett'!AA1389),"-",'Nomenklatur komplett'!AA1389)</f>
        <v>5</v>
      </c>
      <c r="G1389" s="190">
        <f>IF(ISBLANK('Nomenklatur komplett'!AB1389),"-",'Nomenklatur komplett'!AB1389)</f>
        <v>90</v>
      </c>
      <c r="H1389" s="190">
        <f>IF(ISBLANK('Nomenklatur komplett'!AC1389),"-",'Nomenklatur komplett'!AC1389)</f>
        <v>0</v>
      </c>
    </row>
    <row r="1390" spans="1:8" x14ac:dyDescent="0.2">
      <c r="A1390" s="161">
        <f>IF(ISBLANK('Nomenklatur komplett'!V1390),"-",'Nomenklatur komplett'!V1390)</f>
        <v>73690000</v>
      </c>
      <c r="B1390" s="188" t="str">
        <f>IF(ISBLANK('Nomenklatur komplett'!W1390),"-",'Nomenklatur komplett'!W1390)</f>
        <v>Leiter/in des techn. Kundendienstes/Service, dipl.</v>
      </c>
      <c r="C1390" s="189">
        <f>IF(ISBLANK('Nomenklatur komplett'!X1390),"-",'Nomenklatur komplett'!X1390)</f>
        <v>18</v>
      </c>
      <c r="D1390" s="189">
        <f>IF(ISBLANK('Nomenklatur komplett'!Y1390),"-",'Nomenklatur komplett'!Y1390)</f>
        <v>65</v>
      </c>
      <c r="E1390" s="189">
        <f>IF(ISBLANK('Nomenklatur komplett'!Z1390),"-",'Nomenklatur komplett'!Z1390)</f>
        <v>1</v>
      </c>
      <c r="F1390" s="189">
        <f>IF(ISBLANK('Nomenklatur komplett'!AA1390),"-",'Nomenklatur komplett'!AA1390)</f>
        <v>5</v>
      </c>
      <c r="G1390" s="190">
        <f>IF(ISBLANK('Nomenklatur komplett'!AB1390),"-",'Nomenklatur komplett'!AB1390)</f>
        <v>90</v>
      </c>
      <c r="H1390" s="190">
        <f>IF(ISBLANK('Nomenklatur komplett'!AC1390),"-",'Nomenklatur komplett'!AC1390)</f>
        <v>0</v>
      </c>
    </row>
    <row r="1391" spans="1:8" x14ac:dyDescent="0.2">
      <c r="A1391" s="161">
        <f>IF(ISBLANK('Nomenklatur komplett'!V1391),"-",'Nomenklatur komplett'!V1391)</f>
        <v>66590000</v>
      </c>
      <c r="B1391" s="188" t="str">
        <f>IF(ISBLANK('Nomenklatur komplett'!W1391),"-",'Nomenklatur komplett'!W1391)</f>
        <v>Leiter/in in Facility Management, dipl.</v>
      </c>
      <c r="C1391" s="189">
        <f>IF(ISBLANK('Nomenklatur komplett'!X1391),"-",'Nomenklatur komplett'!X1391)</f>
        <v>18</v>
      </c>
      <c r="D1391" s="189">
        <f>IF(ISBLANK('Nomenklatur komplett'!Y1391),"-",'Nomenklatur komplett'!Y1391)</f>
        <v>65</v>
      </c>
      <c r="E1391" s="189">
        <f>IF(ISBLANK('Nomenklatur komplett'!Z1391),"-",'Nomenklatur komplett'!Z1391)</f>
        <v>1</v>
      </c>
      <c r="F1391" s="189">
        <f>IF(ISBLANK('Nomenklatur komplett'!AA1391),"-",'Nomenklatur komplett'!AA1391)</f>
        <v>5</v>
      </c>
      <c r="G1391" s="190">
        <f>IF(ISBLANK('Nomenklatur komplett'!AB1391),"-",'Nomenklatur komplett'!AB1391)</f>
        <v>90</v>
      </c>
      <c r="H1391" s="190">
        <f>IF(ISBLANK('Nomenklatur komplett'!AC1391),"-",'Nomenklatur komplett'!AC1391)</f>
        <v>0</v>
      </c>
    </row>
    <row r="1392" spans="1:8" x14ac:dyDescent="0.2">
      <c r="A1392" s="161">
        <f>IF(ISBLANK('Nomenklatur komplett'!V1392),"-",'Nomenklatur komplett'!V1392)</f>
        <v>86390000</v>
      </c>
      <c r="B1392" s="188" t="str">
        <f>IF(ISBLANK('Nomenklatur komplett'!W1392),"-",'Nomenklatur komplett'!W1392)</f>
        <v>Lerntherapeut/in (Tertiär - nicht reglementiert)</v>
      </c>
      <c r="C1392" s="189">
        <f>IF(ISBLANK('Nomenklatur komplett'!X1392),"-",'Nomenklatur komplett'!X1392)</f>
        <v>18</v>
      </c>
      <c r="D1392" s="189">
        <f>IF(ISBLANK('Nomenklatur komplett'!Y1392),"-",'Nomenklatur komplett'!Y1392)</f>
        <v>65</v>
      </c>
      <c r="E1392" s="189">
        <f>IF(ISBLANK('Nomenklatur komplett'!Z1392),"-",'Nomenklatur komplett'!Z1392)</f>
        <v>1</v>
      </c>
      <c r="F1392" s="189">
        <f>IF(ISBLANK('Nomenklatur komplett'!AA1392),"-",'Nomenklatur komplett'!AA1392)</f>
        <v>5</v>
      </c>
      <c r="G1392" s="190">
        <f>IF(ISBLANK('Nomenklatur komplett'!AB1392),"-",'Nomenklatur komplett'!AB1392)</f>
        <v>90</v>
      </c>
      <c r="H1392" s="190">
        <f>IF(ISBLANK('Nomenklatur komplett'!AC1392),"-",'Nomenklatur komplett'!AC1392)</f>
        <v>0</v>
      </c>
    </row>
    <row r="1393" spans="1:8" x14ac:dyDescent="0.2">
      <c r="A1393" s="161">
        <f>IF(ISBLANK('Nomenklatur komplett'!V1393),"-",'Nomenklatur komplett'!V1393)</f>
        <v>72200000</v>
      </c>
      <c r="B1393" s="188" t="str">
        <f>IF(ISBLANK('Nomenklatur komplett'!W1393),"-",'Nomenklatur komplett'!W1393)</f>
        <v>Lichtplaner/in EF</v>
      </c>
      <c r="C1393" s="189">
        <f>IF(ISBLANK('Nomenklatur komplett'!X1393),"-",'Nomenklatur komplett'!X1393)</f>
        <v>18</v>
      </c>
      <c r="D1393" s="189">
        <f>IF(ISBLANK('Nomenklatur komplett'!Y1393),"-",'Nomenklatur komplett'!Y1393)</f>
        <v>65</v>
      </c>
      <c r="E1393" s="189">
        <f>IF(ISBLANK('Nomenklatur komplett'!Z1393),"-",'Nomenklatur komplett'!Z1393)</f>
        <v>1</v>
      </c>
      <c r="F1393" s="189">
        <f>IF(ISBLANK('Nomenklatur komplett'!AA1393),"-",'Nomenklatur komplett'!AA1393)</f>
        <v>5</v>
      </c>
      <c r="G1393" s="190">
        <f>IF(ISBLANK('Nomenklatur komplett'!AB1393),"-",'Nomenklatur komplett'!AB1393)</f>
        <v>90</v>
      </c>
      <c r="H1393" s="190">
        <f>IF(ISBLANK('Nomenklatur komplett'!AC1393),"-",'Nomenklatur komplett'!AC1393)</f>
        <v>0</v>
      </c>
    </row>
    <row r="1394" spans="1:8" x14ac:dyDescent="0.2">
      <c r="A1394" s="161">
        <f>IF(ISBLANK('Nomenklatur komplett'!V1394),"-",'Nomenklatur komplett'!V1394)</f>
        <v>85330000</v>
      </c>
      <c r="B1394" s="188" t="str">
        <f>IF(ISBLANK('Nomenklatur komplett'!W1394),"-",'Nomenklatur komplett'!W1394)</f>
        <v>Literaturpublizist/in (Tertiär - nicht reglementiert)</v>
      </c>
      <c r="C1394" s="189">
        <f>IF(ISBLANK('Nomenklatur komplett'!X1394),"-",'Nomenklatur komplett'!X1394)</f>
        <v>18</v>
      </c>
      <c r="D1394" s="189">
        <f>IF(ISBLANK('Nomenklatur komplett'!Y1394),"-",'Nomenklatur komplett'!Y1394)</f>
        <v>65</v>
      </c>
      <c r="E1394" s="189">
        <f>IF(ISBLANK('Nomenklatur komplett'!Z1394),"-",'Nomenklatur komplett'!Z1394)</f>
        <v>1</v>
      </c>
      <c r="F1394" s="189">
        <f>IF(ISBLANK('Nomenklatur komplett'!AA1394),"-",'Nomenklatur komplett'!AA1394)</f>
        <v>5</v>
      </c>
      <c r="G1394" s="190">
        <f>IF(ISBLANK('Nomenklatur komplett'!AB1394),"-",'Nomenklatur komplett'!AB1394)</f>
        <v>90</v>
      </c>
      <c r="H1394" s="190">
        <f>IF(ISBLANK('Nomenklatur komplett'!AC1394),"-",'Nomenklatur komplett'!AC1394)</f>
        <v>0</v>
      </c>
    </row>
    <row r="1395" spans="1:8" x14ac:dyDescent="0.2">
      <c r="A1395" s="161">
        <f>IF(ISBLANK('Nomenklatur komplett'!V1395),"-",'Nomenklatur komplett'!V1395)</f>
        <v>73830000</v>
      </c>
      <c r="B1395" s="188" t="str">
        <f>IF(ISBLANK('Nomenklatur komplett'!W1395),"-",'Nomenklatur komplett'!W1395)</f>
        <v>Logistiker/-in, dipl.</v>
      </c>
      <c r="C1395" s="189">
        <f>IF(ISBLANK('Nomenklatur komplett'!X1395),"-",'Nomenklatur komplett'!X1395)</f>
        <v>18</v>
      </c>
      <c r="D1395" s="189">
        <f>IF(ISBLANK('Nomenklatur komplett'!Y1395),"-",'Nomenklatur komplett'!Y1395)</f>
        <v>65</v>
      </c>
      <c r="E1395" s="189">
        <f>IF(ISBLANK('Nomenklatur komplett'!Z1395),"-",'Nomenklatur komplett'!Z1395)</f>
        <v>1</v>
      </c>
      <c r="F1395" s="189">
        <f>IF(ISBLANK('Nomenklatur komplett'!AA1395),"-",'Nomenklatur komplett'!AA1395)</f>
        <v>5</v>
      </c>
      <c r="G1395" s="190">
        <f>IF(ISBLANK('Nomenklatur komplett'!AB1395),"-",'Nomenklatur komplett'!AB1395)</f>
        <v>90</v>
      </c>
      <c r="H1395" s="190">
        <f>IF(ISBLANK('Nomenklatur komplett'!AC1395),"-",'Nomenklatur komplett'!AC1395)</f>
        <v>0</v>
      </c>
    </row>
    <row r="1396" spans="1:8" x14ac:dyDescent="0.2">
      <c r="A1396" s="161">
        <f>IF(ISBLANK('Nomenklatur komplett'!V1396),"-",'Nomenklatur komplett'!V1396)</f>
        <v>73820001</v>
      </c>
      <c r="B1396" s="188" t="str">
        <f>IF(ISBLANK('Nomenklatur komplett'!W1396),"-",'Nomenklatur komplett'!W1396)</f>
        <v>Logistiker/in EF - Distribution</v>
      </c>
      <c r="C1396" s="189">
        <f>IF(ISBLANK('Nomenklatur komplett'!X1396),"-",'Nomenklatur komplett'!X1396)</f>
        <v>18</v>
      </c>
      <c r="D1396" s="189">
        <f>IF(ISBLANK('Nomenklatur komplett'!Y1396),"-",'Nomenklatur komplett'!Y1396)</f>
        <v>65</v>
      </c>
      <c r="E1396" s="189">
        <f>IF(ISBLANK('Nomenklatur komplett'!Z1396),"-",'Nomenklatur komplett'!Z1396)</f>
        <v>1</v>
      </c>
      <c r="F1396" s="189">
        <f>IF(ISBLANK('Nomenklatur komplett'!AA1396),"-",'Nomenklatur komplett'!AA1396)</f>
        <v>5</v>
      </c>
      <c r="G1396" s="190">
        <f>IF(ISBLANK('Nomenklatur komplett'!AB1396),"-",'Nomenklatur komplett'!AB1396)</f>
        <v>90</v>
      </c>
      <c r="H1396" s="190">
        <f>IF(ISBLANK('Nomenklatur komplett'!AC1396),"-",'Nomenklatur komplett'!AC1396)</f>
        <v>0</v>
      </c>
    </row>
    <row r="1397" spans="1:8" x14ac:dyDescent="0.2">
      <c r="A1397" s="161">
        <f>IF(ISBLANK('Nomenklatur komplett'!V1397),"-",'Nomenklatur komplett'!V1397)</f>
        <v>73820002</v>
      </c>
      <c r="B1397" s="188" t="str">
        <f>IF(ISBLANK('Nomenklatur komplett'!W1397),"-",'Nomenklatur komplett'!W1397)</f>
        <v>Logistiker/in EF - Lager</v>
      </c>
      <c r="C1397" s="189">
        <f>IF(ISBLANK('Nomenklatur komplett'!X1397),"-",'Nomenklatur komplett'!X1397)</f>
        <v>18</v>
      </c>
      <c r="D1397" s="189">
        <f>IF(ISBLANK('Nomenklatur komplett'!Y1397),"-",'Nomenklatur komplett'!Y1397)</f>
        <v>65</v>
      </c>
      <c r="E1397" s="189">
        <f>IF(ISBLANK('Nomenklatur komplett'!Z1397),"-",'Nomenklatur komplett'!Z1397)</f>
        <v>1</v>
      </c>
      <c r="F1397" s="189">
        <f>IF(ISBLANK('Nomenklatur komplett'!AA1397),"-",'Nomenklatur komplett'!AA1397)</f>
        <v>5</v>
      </c>
      <c r="G1397" s="190">
        <f>IF(ISBLANK('Nomenklatur komplett'!AB1397),"-",'Nomenklatur komplett'!AB1397)</f>
        <v>90</v>
      </c>
      <c r="H1397" s="190">
        <f>IF(ISBLANK('Nomenklatur komplett'!AC1397),"-",'Nomenklatur komplett'!AC1397)</f>
        <v>0</v>
      </c>
    </row>
    <row r="1398" spans="1:8" x14ac:dyDescent="0.2">
      <c r="A1398" s="161">
        <f>IF(ISBLANK('Nomenklatur komplett'!V1398),"-",'Nomenklatur komplett'!V1398)</f>
        <v>73820000</v>
      </c>
      <c r="B1398" s="188" t="str">
        <f>IF(ISBLANK('Nomenklatur komplett'!W1398),"-",'Nomenklatur komplett'!W1398)</f>
        <v>Logistiker/in EF - Ohne nähere Angaben</v>
      </c>
      <c r="C1398" s="189">
        <f>IF(ISBLANK('Nomenklatur komplett'!X1398),"-",'Nomenklatur komplett'!X1398)</f>
        <v>18</v>
      </c>
      <c r="D1398" s="189">
        <f>IF(ISBLANK('Nomenklatur komplett'!Y1398),"-",'Nomenklatur komplett'!Y1398)</f>
        <v>65</v>
      </c>
      <c r="E1398" s="189">
        <f>IF(ISBLANK('Nomenklatur komplett'!Z1398),"-",'Nomenklatur komplett'!Z1398)</f>
        <v>1</v>
      </c>
      <c r="F1398" s="189">
        <f>IF(ISBLANK('Nomenklatur komplett'!AA1398),"-",'Nomenklatur komplett'!AA1398)</f>
        <v>5</v>
      </c>
      <c r="G1398" s="190">
        <f>IF(ISBLANK('Nomenklatur komplett'!AB1398),"-",'Nomenklatur komplett'!AB1398)</f>
        <v>90</v>
      </c>
      <c r="H1398" s="190">
        <f>IF(ISBLANK('Nomenklatur komplett'!AC1398),"-",'Nomenklatur komplett'!AC1398)</f>
        <v>0</v>
      </c>
    </row>
    <row r="1399" spans="1:8" x14ac:dyDescent="0.2">
      <c r="A1399" s="161">
        <f>IF(ISBLANK('Nomenklatur komplett'!V1399),"-",'Nomenklatur komplett'!V1399)</f>
        <v>73820003</v>
      </c>
      <c r="B1399" s="188" t="str">
        <f>IF(ISBLANK('Nomenklatur komplett'!W1399),"-",'Nomenklatur komplett'!W1399)</f>
        <v>Logistiker/in EF - Produktion</v>
      </c>
      <c r="C1399" s="189">
        <f>IF(ISBLANK('Nomenklatur komplett'!X1399),"-",'Nomenklatur komplett'!X1399)</f>
        <v>18</v>
      </c>
      <c r="D1399" s="189">
        <f>IF(ISBLANK('Nomenklatur komplett'!Y1399),"-",'Nomenklatur komplett'!Y1399)</f>
        <v>65</v>
      </c>
      <c r="E1399" s="189">
        <f>IF(ISBLANK('Nomenklatur komplett'!Z1399),"-",'Nomenklatur komplett'!Z1399)</f>
        <v>1</v>
      </c>
      <c r="F1399" s="189">
        <f>IF(ISBLANK('Nomenklatur komplett'!AA1399),"-",'Nomenklatur komplett'!AA1399)</f>
        <v>5</v>
      </c>
      <c r="G1399" s="190">
        <f>IF(ISBLANK('Nomenklatur komplett'!AB1399),"-",'Nomenklatur komplett'!AB1399)</f>
        <v>90</v>
      </c>
      <c r="H1399" s="190">
        <f>IF(ISBLANK('Nomenklatur komplett'!AC1399),"-",'Nomenklatur komplett'!AC1399)</f>
        <v>0</v>
      </c>
    </row>
    <row r="1400" spans="1:8" x14ac:dyDescent="0.2">
      <c r="A1400" s="161">
        <f>IF(ISBLANK('Nomenklatur komplett'!V1400),"-",'Nomenklatur komplett'!V1400)</f>
        <v>73757000</v>
      </c>
      <c r="B1400" s="188" t="str">
        <f>IF(ISBLANK('Nomenklatur komplett'!W1400),"-",'Nomenklatur komplett'!W1400)</f>
        <v>Logistikfachmann/-frau EF</v>
      </c>
      <c r="C1400" s="189">
        <f>IF(ISBLANK('Nomenklatur komplett'!X1400),"-",'Nomenklatur komplett'!X1400)</f>
        <v>18</v>
      </c>
      <c r="D1400" s="189">
        <f>IF(ISBLANK('Nomenklatur komplett'!Y1400),"-",'Nomenklatur komplett'!Y1400)</f>
        <v>65</v>
      </c>
      <c r="E1400" s="189">
        <f>IF(ISBLANK('Nomenklatur komplett'!Z1400),"-",'Nomenklatur komplett'!Z1400)</f>
        <v>1</v>
      </c>
      <c r="F1400" s="189">
        <f>IF(ISBLANK('Nomenklatur komplett'!AA1400),"-",'Nomenklatur komplett'!AA1400)</f>
        <v>5</v>
      </c>
      <c r="G1400" s="190">
        <f>IF(ISBLANK('Nomenklatur komplett'!AB1400),"-",'Nomenklatur komplett'!AB1400)</f>
        <v>90</v>
      </c>
      <c r="H1400" s="190">
        <f>IF(ISBLANK('Nomenklatur komplett'!AC1400),"-",'Nomenklatur komplett'!AC1400)</f>
        <v>0</v>
      </c>
    </row>
    <row r="1401" spans="1:8" x14ac:dyDescent="0.2">
      <c r="A1401" s="161">
        <f>IF(ISBLANK('Nomenklatur komplett'!V1401),"-",'Nomenklatur komplett'!V1401)</f>
        <v>73758000</v>
      </c>
      <c r="B1401" s="188" t="str">
        <f>IF(ISBLANK('Nomenklatur komplett'!W1401),"-",'Nomenklatur komplett'!W1401)</f>
        <v>Logistikleiter/in, dipl.</v>
      </c>
      <c r="C1401" s="189">
        <f>IF(ISBLANK('Nomenklatur komplett'!X1401),"-",'Nomenklatur komplett'!X1401)</f>
        <v>18</v>
      </c>
      <c r="D1401" s="189">
        <f>IF(ISBLANK('Nomenklatur komplett'!Y1401),"-",'Nomenklatur komplett'!Y1401)</f>
        <v>65</v>
      </c>
      <c r="E1401" s="189">
        <f>IF(ISBLANK('Nomenklatur komplett'!Z1401),"-",'Nomenklatur komplett'!Z1401)</f>
        <v>1</v>
      </c>
      <c r="F1401" s="189">
        <f>IF(ISBLANK('Nomenklatur komplett'!AA1401),"-",'Nomenklatur komplett'!AA1401)</f>
        <v>5</v>
      </c>
      <c r="G1401" s="190">
        <f>IF(ISBLANK('Nomenklatur komplett'!AB1401),"-",'Nomenklatur komplett'!AB1401)</f>
        <v>90</v>
      </c>
      <c r="H1401" s="190">
        <f>IF(ISBLANK('Nomenklatur komplett'!AC1401),"-",'Nomenklatur komplett'!AC1401)</f>
        <v>0</v>
      </c>
    </row>
    <row r="1402" spans="1:8" x14ac:dyDescent="0.2">
      <c r="A1402" s="161">
        <f>IF(ISBLANK('Nomenklatur komplett'!V1402),"-",'Nomenklatur komplett'!V1402)</f>
        <v>86550000</v>
      </c>
      <c r="B1402" s="188" t="str">
        <f>IF(ISBLANK('Nomenklatur komplett'!W1402),"-",'Nomenklatur komplett'!W1402)</f>
        <v>Logopäde/Logopädin (Tertiär - nicht reglementiert)</v>
      </c>
      <c r="C1402" s="189">
        <f>IF(ISBLANK('Nomenklatur komplett'!X1402),"-",'Nomenklatur komplett'!X1402)</f>
        <v>18</v>
      </c>
      <c r="D1402" s="189">
        <f>IF(ISBLANK('Nomenklatur komplett'!Y1402),"-",'Nomenklatur komplett'!Y1402)</f>
        <v>65</v>
      </c>
      <c r="E1402" s="189">
        <f>IF(ISBLANK('Nomenklatur komplett'!Z1402),"-",'Nomenklatur komplett'!Z1402)</f>
        <v>1</v>
      </c>
      <c r="F1402" s="189">
        <f>IF(ISBLANK('Nomenklatur komplett'!AA1402),"-",'Nomenklatur komplett'!AA1402)</f>
        <v>5</v>
      </c>
      <c r="G1402" s="190">
        <f>IF(ISBLANK('Nomenklatur komplett'!AB1402),"-",'Nomenklatur komplett'!AB1402)</f>
        <v>90</v>
      </c>
      <c r="H1402" s="190">
        <f>IF(ISBLANK('Nomenklatur komplett'!AC1402),"-",'Nomenklatur komplett'!AC1402)</f>
        <v>0</v>
      </c>
    </row>
    <row r="1403" spans="1:8" x14ac:dyDescent="0.2">
      <c r="A1403" s="161">
        <f>IF(ISBLANK('Nomenklatur komplett'!V1403),"-",'Nomenklatur komplett'!V1403)</f>
        <v>86555000</v>
      </c>
      <c r="B1403" s="188" t="str">
        <f>IF(ISBLANK('Nomenklatur komplett'!W1403),"-",'Nomenklatur komplett'!W1403)</f>
        <v>Logotherapie und Existenzanalyse (Berater/in) NDS (Tertiär - nicht reglementiert)</v>
      </c>
      <c r="C1403" s="189">
        <f>IF(ISBLANK('Nomenklatur komplett'!X1403),"-",'Nomenklatur komplett'!X1403)</f>
        <v>18</v>
      </c>
      <c r="D1403" s="189">
        <f>IF(ISBLANK('Nomenklatur komplett'!Y1403),"-",'Nomenklatur komplett'!Y1403)</f>
        <v>65</v>
      </c>
      <c r="E1403" s="189">
        <f>IF(ISBLANK('Nomenklatur komplett'!Z1403),"-",'Nomenklatur komplett'!Z1403)</f>
        <v>1</v>
      </c>
      <c r="F1403" s="189">
        <f>IF(ISBLANK('Nomenklatur komplett'!AA1403),"-",'Nomenklatur komplett'!AA1403)</f>
        <v>5</v>
      </c>
      <c r="G1403" s="190">
        <f>IF(ISBLANK('Nomenklatur komplett'!AB1403),"-",'Nomenklatur komplett'!AB1403)</f>
        <v>90</v>
      </c>
      <c r="H1403" s="190">
        <f>IF(ISBLANK('Nomenklatur komplett'!AC1403),"-",'Nomenklatur komplett'!AC1403)</f>
        <v>0</v>
      </c>
    </row>
    <row r="1404" spans="1:8" x14ac:dyDescent="0.2">
      <c r="A1404" s="161">
        <f>IF(ISBLANK('Nomenklatur komplett'!V1404),"-",'Nomenklatur komplett'!V1404)</f>
        <v>86556000</v>
      </c>
      <c r="B1404" s="188" t="str">
        <f>IF(ISBLANK('Nomenklatur komplett'!W1404),"-",'Nomenklatur komplett'!W1404)</f>
        <v>Logotherapie und Existenzanalyse (Psychotherapie) NDS (Tertiär - nicht reglementiert)</v>
      </c>
      <c r="C1404" s="189">
        <f>IF(ISBLANK('Nomenklatur komplett'!X1404),"-",'Nomenklatur komplett'!X1404)</f>
        <v>18</v>
      </c>
      <c r="D1404" s="189">
        <f>IF(ISBLANK('Nomenklatur komplett'!Y1404),"-",'Nomenklatur komplett'!Y1404)</f>
        <v>65</v>
      </c>
      <c r="E1404" s="189">
        <f>IF(ISBLANK('Nomenklatur komplett'!Z1404),"-",'Nomenklatur komplett'!Z1404)</f>
        <v>1</v>
      </c>
      <c r="F1404" s="189">
        <f>IF(ISBLANK('Nomenklatur komplett'!AA1404),"-",'Nomenklatur komplett'!AA1404)</f>
        <v>5</v>
      </c>
      <c r="G1404" s="190">
        <f>IF(ISBLANK('Nomenklatur komplett'!AB1404),"-",'Nomenklatur komplett'!AB1404)</f>
        <v>90</v>
      </c>
      <c r="H1404" s="190">
        <f>IF(ISBLANK('Nomenklatur komplett'!AC1404),"-",'Nomenklatur komplett'!AC1404)</f>
        <v>0</v>
      </c>
    </row>
    <row r="1405" spans="1:8" x14ac:dyDescent="0.2">
      <c r="A1405" s="161">
        <f>IF(ISBLANK('Nomenklatur komplett'!V1405),"-",'Nomenklatur komplett'!V1405)</f>
        <v>97910000</v>
      </c>
      <c r="B1405" s="188" t="str">
        <f>IF(ISBLANK('Nomenklatur komplett'!W1405),"-",'Nomenklatur komplett'!W1405)</f>
        <v>Lokomotivführer/in (Tertiär - nicht reglementiert)</v>
      </c>
      <c r="C1405" s="189">
        <f>IF(ISBLANK('Nomenklatur komplett'!X1405),"-",'Nomenklatur komplett'!X1405)</f>
        <v>18</v>
      </c>
      <c r="D1405" s="189">
        <f>IF(ISBLANK('Nomenklatur komplett'!Y1405),"-",'Nomenklatur komplett'!Y1405)</f>
        <v>65</v>
      </c>
      <c r="E1405" s="189">
        <f>IF(ISBLANK('Nomenklatur komplett'!Z1405),"-",'Nomenklatur komplett'!Z1405)</f>
        <v>1</v>
      </c>
      <c r="F1405" s="189">
        <f>IF(ISBLANK('Nomenklatur komplett'!AA1405),"-",'Nomenklatur komplett'!AA1405)</f>
        <v>5</v>
      </c>
      <c r="G1405" s="190">
        <f>IF(ISBLANK('Nomenklatur komplett'!AB1405),"-",'Nomenklatur komplett'!AB1405)</f>
        <v>90</v>
      </c>
      <c r="H1405" s="190">
        <f>IF(ISBLANK('Nomenklatur komplett'!AC1405),"-",'Nomenklatur komplett'!AC1405)</f>
        <v>0</v>
      </c>
    </row>
    <row r="1406" spans="1:8" x14ac:dyDescent="0.2">
      <c r="A1406" s="161">
        <f>IF(ISBLANK('Nomenklatur komplett'!V1406),"-",'Nomenklatur komplett'!V1406)</f>
        <v>97911000</v>
      </c>
      <c r="B1406" s="188" t="str">
        <f>IF(ISBLANK('Nomenklatur komplett'!W1406),"-",'Nomenklatur komplett'!W1406)</f>
        <v>Lokomotivführer/in EF</v>
      </c>
      <c r="C1406" s="189">
        <f>IF(ISBLANK('Nomenklatur komplett'!X1406),"-",'Nomenklatur komplett'!X1406)</f>
        <v>18</v>
      </c>
      <c r="D1406" s="189">
        <f>IF(ISBLANK('Nomenklatur komplett'!Y1406),"-",'Nomenklatur komplett'!Y1406)</f>
        <v>65</v>
      </c>
      <c r="E1406" s="189">
        <f>IF(ISBLANK('Nomenklatur komplett'!Z1406),"-",'Nomenklatur komplett'!Z1406)</f>
        <v>1</v>
      </c>
      <c r="F1406" s="189">
        <f>IF(ISBLANK('Nomenklatur komplett'!AA1406),"-",'Nomenklatur komplett'!AA1406)</f>
        <v>5</v>
      </c>
      <c r="G1406" s="190">
        <f>IF(ISBLANK('Nomenklatur komplett'!AB1406),"-",'Nomenklatur komplett'!AB1406)</f>
        <v>90</v>
      </c>
      <c r="H1406" s="190">
        <f>IF(ISBLANK('Nomenklatur komplett'!AC1406),"-",'Nomenklatur komplett'!AC1406)</f>
        <v>0</v>
      </c>
    </row>
    <row r="1407" spans="1:8" x14ac:dyDescent="0.2">
      <c r="A1407" s="161">
        <f>IF(ISBLANK('Nomenklatur komplett'!V1407),"-",'Nomenklatur komplett'!V1407)</f>
        <v>84140000</v>
      </c>
      <c r="B1407" s="188" t="str">
        <f>IF(ISBLANK('Nomenklatur komplett'!W1407),"-",'Nomenklatur komplett'!W1407)</f>
        <v>Low Vision-Trainer/in (Tertiär - nicht reglementiert)</v>
      </c>
      <c r="C1407" s="189">
        <f>IF(ISBLANK('Nomenklatur komplett'!X1407),"-",'Nomenklatur komplett'!X1407)</f>
        <v>18</v>
      </c>
      <c r="D1407" s="189">
        <f>IF(ISBLANK('Nomenklatur komplett'!Y1407),"-",'Nomenklatur komplett'!Y1407)</f>
        <v>65</v>
      </c>
      <c r="E1407" s="189">
        <f>IF(ISBLANK('Nomenklatur komplett'!Z1407),"-",'Nomenklatur komplett'!Z1407)</f>
        <v>1</v>
      </c>
      <c r="F1407" s="189">
        <f>IF(ISBLANK('Nomenklatur komplett'!AA1407),"-",'Nomenklatur komplett'!AA1407)</f>
        <v>5</v>
      </c>
      <c r="G1407" s="190">
        <f>IF(ISBLANK('Nomenklatur komplett'!AB1407),"-",'Nomenklatur komplett'!AB1407)</f>
        <v>90</v>
      </c>
      <c r="H1407" s="190">
        <f>IF(ISBLANK('Nomenklatur komplett'!AC1407),"-",'Nomenklatur komplett'!AC1407)</f>
        <v>0</v>
      </c>
    </row>
    <row r="1408" spans="1:8" x14ac:dyDescent="0.2">
      <c r="A1408" s="161">
        <f>IF(ISBLANK('Nomenklatur komplett'!V1408),"-",'Nomenklatur komplett'!V1408)</f>
        <v>66620000</v>
      </c>
      <c r="B1408" s="188" t="str">
        <f>IF(ISBLANK('Nomenklatur komplett'!W1408),"-",'Nomenklatur komplett'!W1408)</f>
        <v>Luftfahrzeugmechaniker/in EF</v>
      </c>
      <c r="C1408" s="189">
        <f>IF(ISBLANK('Nomenklatur komplett'!X1408),"-",'Nomenklatur komplett'!X1408)</f>
        <v>18</v>
      </c>
      <c r="D1408" s="189">
        <f>IF(ISBLANK('Nomenklatur komplett'!Y1408),"-",'Nomenklatur komplett'!Y1408)</f>
        <v>65</v>
      </c>
      <c r="E1408" s="189">
        <f>IF(ISBLANK('Nomenklatur komplett'!Z1408),"-",'Nomenklatur komplett'!Z1408)</f>
        <v>1</v>
      </c>
      <c r="F1408" s="189">
        <f>IF(ISBLANK('Nomenklatur komplett'!AA1408),"-",'Nomenklatur komplett'!AA1408)</f>
        <v>5</v>
      </c>
      <c r="G1408" s="190">
        <f>IF(ISBLANK('Nomenklatur komplett'!AB1408),"-",'Nomenklatur komplett'!AB1408)</f>
        <v>90</v>
      </c>
      <c r="H1408" s="190">
        <f>IF(ISBLANK('Nomenklatur komplett'!AC1408),"-",'Nomenklatur komplett'!AC1408)</f>
        <v>0</v>
      </c>
    </row>
    <row r="1409" spans="1:8" x14ac:dyDescent="0.2">
      <c r="A1409" s="161">
        <f>IF(ISBLANK('Nomenklatur komplett'!V1409),"-",'Nomenklatur komplett'!V1409)</f>
        <v>66630000</v>
      </c>
      <c r="B1409" s="188" t="str">
        <f>IF(ISBLANK('Nomenklatur komplett'!W1409),"-",'Nomenklatur komplett'!W1409)</f>
        <v>Luftfahrzeugtechniker/in EF - Avionik</v>
      </c>
      <c r="C1409" s="189">
        <f>IF(ISBLANK('Nomenklatur komplett'!X1409),"-",'Nomenklatur komplett'!X1409)</f>
        <v>18</v>
      </c>
      <c r="D1409" s="189">
        <f>IF(ISBLANK('Nomenklatur komplett'!Y1409),"-",'Nomenklatur komplett'!Y1409)</f>
        <v>65</v>
      </c>
      <c r="E1409" s="189">
        <f>IF(ISBLANK('Nomenklatur komplett'!Z1409),"-",'Nomenklatur komplett'!Z1409)</f>
        <v>1</v>
      </c>
      <c r="F1409" s="189">
        <f>IF(ISBLANK('Nomenklatur komplett'!AA1409),"-",'Nomenklatur komplett'!AA1409)</f>
        <v>5</v>
      </c>
      <c r="G1409" s="190">
        <f>IF(ISBLANK('Nomenklatur komplett'!AB1409),"-",'Nomenklatur komplett'!AB1409)</f>
        <v>90</v>
      </c>
      <c r="H1409" s="190">
        <f>IF(ISBLANK('Nomenklatur komplett'!AC1409),"-",'Nomenklatur komplett'!AC1409)</f>
        <v>0</v>
      </c>
    </row>
    <row r="1410" spans="1:8" x14ac:dyDescent="0.2">
      <c r="A1410" s="161">
        <f>IF(ISBLANK('Nomenklatur komplett'!V1410),"-",'Nomenklatur komplett'!V1410)</f>
        <v>66640000</v>
      </c>
      <c r="B1410" s="188" t="str">
        <f>IF(ISBLANK('Nomenklatur komplett'!W1410),"-",'Nomenklatur komplett'!W1410)</f>
        <v>Luftfahrzeugtechniker/in EF - Mechanik</v>
      </c>
      <c r="C1410" s="189">
        <f>IF(ISBLANK('Nomenklatur komplett'!X1410),"-",'Nomenklatur komplett'!X1410)</f>
        <v>18</v>
      </c>
      <c r="D1410" s="189">
        <f>IF(ISBLANK('Nomenklatur komplett'!Y1410),"-",'Nomenklatur komplett'!Y1410)</f>
        <v>65</v>
      </c>
      <c r="E1410" s="189">
        <f>IF(ISBLANK('Nomenklatur komplett'!Z1410),"-",'Nomenklatur komplett'!Z1410)</f>
        <v>1</v>
      </c>
      <c r="F1410" s="189">
        <f>IF(ISBLANK('Nomenklatur komplett'!AA1410),"-",'Nomenklatur komplett'!AA1410)</f>
        <v>5</v>
      </c>
      <c r="G1410" s="190">
        <f>IF(ISBLANK('Nomenklatur komplett'!AB1410),"-",'Nomenklatur komplett'!AB1410)</f>
        <v>90</v>
      </c>
      <c r="H1410" s="190">
        <f>IF(ISBLANK('Nomenklatur komplett'!AC1410),"-",'Nomenklatur komplett'!AC1410)</f>
        <v>0</v>
      </c>
    </row>
    <row r="1411" spans="1:8" x14ac:dyDescent="0.2">
      <c r="A1411" s="161">
        <f>IF(ISBLANK('Nomenklatur komplett'!V1411),"-",'Nomenklatur komplett'!V1411)</f>
        <v>70150000</v>
      </c>
      <c r="B1411" s="188" t="str">
        <f>IF(ISBLANK('Nomenklatur komplett'!W1411),"-",'Nomenklatur komplett'!W1411)</f>
        <v>Malermeister/in</v>
      </c>
      <c r="C1411" s="189">
        <f>IF(ISBLANK('Nomenklatur komplett'!X1411),"-",'Nomenklatur komplett'!X1411)</f>
        <v>18</v>
      </c>
      <c r="D1411" s="189">
        <f>IF(ISBLANK('Nomenklatur komplett'!Y1411),"-",'Nomenklatur komplett'!Y1411)</f>
        <v>65</v>
      </c>
      <c r="E1411" s="189">
        <f>IF(ISBLANK('Nomenklatur komplett'!Z1411),"-",'Nomenklatur komplett'!Z1411)</f>
        <v>1</v>
      </c>
      <c r="F1411" s="189">
        <f>IF(ISBLANK('Nomenklatur komplett'!AA1411),"-",'Nomenklatur komplett'!AA1411)</f>
        <v>5</v>
      </c>
      <c r="G1411" s="190">
        <f>IF(ISBLANK('Nomenklatur komplett'!AB1411),"-",'Nomenklatur komplett'!AB1411)</f>
        <v>90</v>
      </c>
      <c r="H1411" s="190">
        <f>IF(ISBLANK('Nomenklatur komplett'!AC1411),"-",'Nomenklatur komplett'!AC1411)</f>
        <v>0</v>
      </c>
    </row>
    <row r="1412" spans="1:8" x14ac:dyDescent="0.2">
      <c r="A1412" s="161">
        <f>IF(ISBLANK('Nomenklatur komplett'!V1412),"-",'Nomenklatur komplett'!V1412)</f>
        <v>84110000</v>
      </c>
      <c r="B1412" s="188" t="str">
        <f>IF(ISBLANK('Nomenklatur komplett'!W1412),"-",'Nomenklatur komplett'!W1412)</f>
        <v>Maltherapeut/in (Tertiär - nicht reglementiert)</v>
      </c>
      <c r="C1412" s="189">
        <f>IF(ISBLANK('Nomenklatur komplett'!X1412),"-",'Nomenklatur komplett'!X1412)</f>
        <v>18</v>
      </c>
      <c r="D1412" s="189">
        <f>IF(ISBLANK('Nomenklatur komplett'!Y1412),"-",'Nomenklatur komplett'!Y1412)</f>
        <v>65</v>
      </c>
      <c r="E1412" s="189">
        <f>IF(ISBLANK('Nomenklatur komplett'!Z1412),"-",'Nomenklatur komplett'!Z1412)</f>
        <v>1</v>
      </c>
      <c r="F1412" s="189">
        <f>IF(ISBLANK('Nomenklatur komplett'!AA1412),"-",'Nomenklatur komplett'!AA1412)</f>
        <v>5</v>
      </c>
      <c r="G1412" s="190">
        <f>IF(ISBLANK('Nomenklatur komplett'!AB1412),"-",'Nomenklatur komplett'!AB1412)</f>
        <v>90</v>
      </c>
      <c r="H1412" s="190">
        <f>IF(ISBLANK('Nomenklatur komplett'!AC1412),"-",'Nomenklatur komplett'!AC1412)</f>
        <v>0</v>
      </c>
    </row>
    <row r="1413" spans="1:8" x14ac:dyDescent="0.2">
      <c r="A1413" s="161">
        <f>IF(ISBLANK('Nomenklatur komplett'!V1413),"-",'Nomenklatur komplett'!V1413)</f>
        <v>86620000</v>
      </c>
      <c r="B1413" s="188" t="str">
        <f>IF(ISBLANK('Nomenklatur komplett'!W1413),"-",'Nomenklatur komplett'!W1413)</f>
        <v>Manager/in Gesundheitstourismus und Bewegung, dipl.</v>
      </c>
      <c r="C1413" s="189">
        <f>IF(ISBLANK('Nomenklatur komplett'!X1413),"-",'Nomenklatur komplett'!X1413)</f>
        <v>18</v>
      </c>
      <c r="D1413" s="189">
        <f>IF(ISBLANK('Nomenklatur komplett'!Y1413),"-",'Nomenklatur komplett'!Y1413)</f>
        <v>65</v>
      </c>
      <c r="E1413" s="189">
        <f>IF(ISBLANK('Nomenklatur komplett'!Z1413),"-",'Nomenklatur komplett'!Z1413)</f>
        <v>1</v>
      </c>
      <c r="F1413" s="189">
        <f>IF(ISBLANK('Nomenklatur komplett'!AA1413),"-",'Nomenklatur komplett'!AA1413)</f>
        <v>5</v>
      </c>
      <c r="G1413" s="190">
        <f>IF(ISBLANK('Nomenklatur komplett'!AB1413),"-",'Nomenklatur komplett'!AB1413)</f>
        <v>90</v>
      </c>
      <c r="H1413" s="190">
        <f>IF(ISBLANK('Nomenklatur komplett'!AC1413),"-",'Nomenklatur komplett'!AC1413)</f>
        <v>0</v>
      </c>
    </row>
    <row r="1414" spans="1:8" x14ac:dyDescent="0.2">
      <c r="A1414" s="161">
        <f>IF(ISBLANK('Nomenklatur komplett'!V1414),"-",'Nomenklatur komplett'!V1414)</f>
        <v>79000000</v>
      </c>
      <c r="B1414" s="188" t="str">
        <f>IF(ISBLANK('Nomenklatur komplett'!W1414),"-",'Nomenklatur komplett'!W1414)</f>
        <v>Manager/in öffentlicher Verkehr, dipl.</v>
      </c>
      <c r="C1414" s="189">
        <f>IF(ISBLANK('Nomenklatur komplett'!X1414),"-",'Nomenklatur komplett'!X1414)</f>
        <v>18</v>
      </c>
      <c r="D1414" s="189">
        <f>IF(ISBLANK('Nomenklatur komplett'!Y1414),"-",'Nomenklatur komplett'!Y1414)</f>
        <v>65</v>
      </c>
      <c r="E1414" s="189">
        <f>IF(ISBLANK('Nomenklatur komplett'!Z1414),"-",'Nomenklatur komplett'!Z1414)</f>
        <v>1</v>
      </c>
      <c r="F1414" s="189">
        <f>IF(ISBLANK('Nomenklatur komplett'!AA1414),"-",'Nomenklatur komplett'!AA1414)</f>
        <v>5</v>
      </c>
      <c r="G1414" s="190">
        <f>IF(ISBLANK('Nomenklatur komplett'!AB1414),"-",'Nomenklatur komplett'!AB1414)</f>
        <v>90</v>
      </c>
      <c r="H1414" s="190">
        <f>IF(ISBLANK('Nomenklatur komplett'!AC1414),"-",'Nomenklatur komplett'!AC1414)</f>
        <v>0</v>
      </c>
    </row>
    <row r="1415" spans="1:8" x14ac:dyDescent="0.2">
      <c r="A1415" s="161">
        <f>IF(ISBLANK('Nomenklatur komplett'!V1415),"-",'Nomenklatur komplett'!V1415)</f>
        <v>77240000</v>
      </c>
      <c r="B1415" s="188" t="str">
        <f>IF(ISBLANK('Nomenklatur komplett'!W1415),"-",'Nomenklatur komplett'!W1415)</f>
        <v>Marketing-Kommunikator/in (Tertiär - nicht reglementiert)</v>
      </c>
      <c r="C1415" s="189">
        <f>IF(ISBLANK('Nomenklatur komplett'!X1415),"-",'Nomenklatur komplett'!X1415)</f>
        <v>18</v>
      </c>
      <c r="D1415" s="189">
        <f>IF(ISBLANK('Nomenklatur komplett'!Y1415),"-",'Nomenklatur komplett'!Y1415)</f>
        <v>65</v>
      </c>
      <c r="E1415" s="189">
        <f>IF(ISBLANK('Nomenklatur komplett'!Z1415),"-",'Nomenklatur komplett'!Z1415)</f>
        <v>1</v>
      </c>
      <c r="F1415" s="189">
        <f>IF(ISBLANK('Nomenklatur komplett'!AA1415),"-",'Nomenklatur komplett'!AA1415)</f>
        <v>5</v>
      </c>
      <c r="G1415" s="190">
        <f>IF(ISBLANK('Nomenklatur komplett'!AB1415),"-",'Nomenklatur komplett'!AB1415)</f>
        <v>90</v>
      </c>
      <c r="H1415" s="190">
        <f>IF(ISBLANK('Nomenklatur komplett'!AC1415),"-",'Nomenklatur komplett'!AC1415)</f>
        <v>0</v>
      </c>
    </row>
    <row r="1416" spans="1:8" x14ac:dyDescent="0.2">
      <c r="A1416" s="161">
        <f>IF(ISBLANK('Nomenklatur komplett'!V1416),"-",'Nomenklatur komplett'!V1416)</f>
        <v>77230000</v>
      </c>
      <c r="B1416" s="188" t="str">
        <f>IF(ISBLANK('Nomenklatur komplett'!W1416),"-",'Nomenklatur komplett'!W1416)</f>
        <v>Marketingassistent/in (Tertiär - nicht reglementiert)</v>
      </c>
      <c r="C1416" s="189">
        <f>IF(ISBLANK('Nomenklatur komplett'!X1416),"-",'Nomenklatur komplett'!X1416)</f>
        <v>18</v>
      </c>
      <c r="D1416" s="189">
        <f>IF(ISBLANK('Nomenklatur komplett'!Y1416),"-",'Nomenklatur komplett'!Y1416)</f>
        <v>65</v>
      </c>
      <c r="E1416" s="189">
        <f>IF(ISBLANK('Nomenklatur komplett'!Z1416),"-",'Nomenklatur komplett'!Z1416)</f>
        <v>1</v>
      </c>
      <c r="F1416" s="189">
        <f>IF(ISBLANK('Nomenklatur komplett'!AA1416),"-",'Nomenklatur komplett'!AA1416)</f>
        <v>5</v>
      </c>
      <c r="G1416" s="190">
        <f>IF(ISBLANK('Nomenklatur komplett'!AB1416),"-",'Nomenklatur komplett'!AB1416)</f>
        <v>90</v>
      </c>
      <c r="H1416" s="190">
        <f>IF(ISBLANK('Nomenklatur komplett'!AC1416),"-",'Nomenklatur komplett'!AC1416)</f>
        <v>0</v>
      </c>
    </row>
    <row r="1417" spans="1:8" x14ac:dyDescent="0.2">
      <c r="A1417" s="161">
        <f>IF(ISBLANK('Nomenklatur komplett'!V1417),"-",'Nomenklatur komplett'!V1417)</f>
        <v>77330000</v>
      </c>
      <c r="B1417" s="188" t="str">
        <f>IF(ISBLANK('Nomenklatur komplett'!W1417),"-",'Nomenklatur komplett'!W1417)</f>
        <v>Marketingfachmann/-frau EF</v>
      </c>
      <c r="C1417" s="189">
        <f>IF(ISBLANK('Nomenklatur komplett'!X1417),"-",'Nomenklatur komplett'!X1417)</f>
        <v>18</v>
      </c>
      <c r="D1417" s="189">
        <f>IF(ISBLANK('Nomenklatur komplett'!Y1417),"-",'Nomenklatur komplett'!Y1417)</f>
        <v>65</v>
      </c>
      <c r="E1417" s="189">
        <f>IF(ISBLANK('Nomenklatur komplett'!Z1417),"-",'Nomenklatur komplett'!Z1417)</f>
        <v>1</v>
      </c>
      <c r="F1417" s="189">
        <f>IF(ISBLANK('Nomenklatur komplett'!AA1417),"-",'Nomenklatur komplett'!AA1417)</f>
        <v>5</v>
      </c>
      <c r="G1417" s="190">
        <f>IF(ISBLANK('Nomenklatur komplett'!AB1417),"-",'Nomenklatur komplett'!AB1417)</f>
        <v>90</v>
      </c>
      <c r="H1417" s="190">
        <f>IF(ISBLANK('Nomenklatur komplett'!AC1417),"-",'Nomenklatur komplett'!AC1417)</f>
        <v>0</v>
      </c>
    </row>
    <row r="1418" spans="1:8" x14ac:dyDescent="0.2">
      <c r="A1418" s="161">
        <f>IF(ISBLANK('Nomenklatur komplett'!V1418),"-",'Nomenklatur komplett'!V1418)</f>
        <v>77250000</v>
      </c>
      <c r="B1418" s="188" t="str">
        <f>IF(ISBLANK('Nomenklatur komplett'!W1418),"-",'Nomenklatur komplett'!W1418)</f>
        <v>Marketingleiter/in, dipl.</v>
      </c>
      <c r="C1418" s="189">
        <f>IF(ISBLANK('Nomenklatur komplett'!X1418),"-",'Nomenklatur komplett'!X1418)</f>
        <v>18</v>
      </c>
      <c r="D1418" s="189">
        <f>IF(ISBLANK('Nomenklatur komplett'!Y1418),"-",'Nomenklatur komplett'!Y1418)</f>
        <v>65</v>
      </c>
      <c r="E1418" s="189">
        <f>IF(ISBLANK('Nomenklatur komplett'!Z1418),"-",'Nomenklatur komplett'!Z1418)</f>
        <v>1</v>
      </c>
      <c r="F1418" s="189">
        <f>IF(ISBLANK('Nomenklatur komplett'!AA1418),"-",'Nomenklatur komplett'!AA1418)</f>
        <v>5</v>
      </c>
      <c r="G1418" s="190">
        <f>IF(ISBLANK('Nomenklatur komplett'!AB1418),"-",'Nomenklatur komplett'!AB1418)</f>
        <v>90</v>
      </c>
      <c r="H1418" s="190">
        <f>IF(ISBLANK('Nomenklatur komplett'!AC1418),"-",'Nomenklatur komplett'!AC1418)</f>
        <v>0</v>
      </c>
    </row>
    <row r="1419" spans="1:8" x14ac:dyDescent="0.2">
      <c r="A1419" s="161">
        <f>IF(ISBLANK('Nomenklatur komplett'!V1419),"-",'Nomenklatur komplett'!V1419)</f>
        <v>77340000</v>
      </c>
      <c r="B1419" s="188" t="str">
        <f>IF(ISBLANK('Nomenklatur komplett'!W1419),"-",'Nomenklatur komplett'!W1419)</f>
        <v>Marketingmanagement HF (MiVo 2005)</v>
      </c>
      <c r="C1419" s="189">
        <f>IF(ISBLANK('Nomenklatur komplett'!X1419),"-",'Nomenklatur komplett'!X1419)</f>
        <v>19</v>
      </c>
      <c r="D1419" s="189">
        <f>IF(ISBLANK('Nomenklatur komplett'!Y1419),"-",'Nomenklatur komplett'!Y1419)</f>
        <v>65</v>
      </c>
      <c r="E1419" s="189">
        <f>IF(ISBLANK('Nomenklatur komplett'!Z1419),"-",'Nomenklatur komplett'!Z1419)</f>
        <v>1</v>
      </c>
      <c r="F1419" s="189">
        <f>IF(ISBLANK('Nomenklatur komplett'!AA1419),"-",'Nomenklatur komplett'!AA1419)</f>
        <v>5</v>
      </c>
      <c r="G1419" s="190">
        <f>IF(ISBLANK('Nomenklatur komplett'!AB1419),"-",'Nomenklatur komplett'!AB1419)</f>
        <v>0</v>
      </c>
      <c r="H1419" s="190">
        <f>IF(ISBLANK('Nomenklatur komplett'!AC1419),"-",'Nomenklatur komplett'!AC1419)</f>
        <v>0</v>
      </c>
    </row>
    <row r="1420" spans="1:8" x14ac:dyDescent="0.2">
      <c r="A1420" s="161">
        <f>IF(ISBLANK('Nomenklatur komplett'!V1420),"-",'Nomenklatur komplett'!V1420)</f>
        <v>77300000</v>
      </c>
      <c r="B1420" s="188" t="str">
        <f>IF(ISBLANK('Nomenklatur komplett'!W1420),"-",'Nomenklatur komplett'!W1420)</f>
        <v>Marketingplaner/in EF</v>
      </c>
      <c r="C1420" s="189">
        <f>IF(ISBLANK('Nomenklatur komplett'!X1420),"-",'Nomenklatur komplett'!X1420)</f>
        <v>18</v>
      </c>
      <c r="D1420" s="189">
        <f>IF(ISBLANK('Nomenklatur komplett'!Y1420),"-",'Nomenklatur komplett'!Y1420)</f>
        <v>65</v>
      </c>
      <c r="E1420" s="189">
        <f>IF(ISBLANK('Nomenklatur komplett'!Z1420),"-",'Nomenklatur komplett'!Z1420)</f>
        <v>1</v>
      </c>
      <c r="F1420" s="189">
        <f>IF(ISBLANK('Nomenklatur komplett'!AA1420),"-",'Nomenklatur komplett'!AA1420)</f>
        <v>5</v>
      </c>
      <c r="G1420" s="190">
        <f>IF(ISBLANK('Nomenklatur komplett'!AB1420),"-",'Nomenklatur komplett'!AB1420)</f>
        <v>90</v>
      </c>
      <c r="H1420" s="190">
        <f>IF(ISBLANK('Nomenklatur komplett'!AC1420),"-",'Nomenklatur komplett'!AC1420)</f>
        <v>0</v>
      </c>
    </row>
    <row r="1421" spans="1:8" x14ac:dyDescent="0.2">
      <c r="A1421" s="161">
        <f>IF(ISBLANK('Nomenklatur komplett'!V1421),"-",'Nomenklatur komplett'!V1421)</f>
        <v>93901000</v>
      </c>
      <c r="B1421" s="188" t="str">
        <f>IF(ISBLANK('Nomenklatur komplett'!W1421),"-",'Nomenklatur komplett'!W1421)</f>
        <v>Maschinenbau HF (MiVo 2005)</v>
      </c>
      <c r="C1421" s="189">
        <f>IF(ISBLANK('Nomenklatur komplett'!X1421),"-",'Nomenklatur komplett'!X1421)</f>
        <v>18</v>
      </c>
      <c r="D1421" s="189">
        <f>IF(ISBLANK('Nomenklatur komplett'!Y1421),"-",'Nomenklatur komplett'!Y1421)</f>
        <v>65</v>
      </c>
      <c r="E1421" s="189">
        <f>IF(ISBLANK('Nomenklatur komplett'!Z1421),"-",'Nomenklatur komplett'!Z1421)</f>
        <v>1</v>
      </c>
      <c r="F1421" s="189">
        <f>IF(ISBLANK('Nomenklatur komplett'!AA1421),"-",'Nomenklatur komplett'!AA1421)</f>
        <v>5</v>
      </c>
      <c r="G1421" s="190">
        <f>IF(ISBLANK('Nomenklatur komplett'!AB1421),"-",'Nomenklatur komplett'!AB1421)</f>
        <v>0</v>
      </c>
      <c r="H1421" s="190">
        <f>IF(ISBLANK('Nomenklatur komplett'!AC1421),"-",'Nomenklatur komplett'!AC1421)</f>
        <v>0</v>
      </c>
    </row>
    <row r="1422" spans="1:8" x14ac:dyDescent="0.2">
      <c r="A1422" s="161">
        <f>IF(ISBLANK('Nomenklatur komplett'!V1422),"-",'Nomenklatur komplett'!V1422)</f>
        <v>93901003</v>
      </c>
      <c r="B1422" s="188" t="str">
        <f>IF(ISBLANK('Nomenklatur komplett'!W1422),"-",'Nomenklatur komplett'!W1422)</f>
        <v>Maschinenbau HF - Flugzeugtechnik (MiVo 2005)</v>
      </c>
      <c r="C1422" s="189">
        <f>IF(ISBLANK('Nomenklatur komplett'!X1422),"-",'Nomenklatur komplett'!X1422)</f>
        <v>18</v>
      </c>
      <c r="D1422" s="189">
        <f>IF(ISBLANK('Nomenklatur komplett'!Y1422),"-",'Nomenklatur komplett'!Y1422)</f>
        <v>65</v>
      </c>
      <c r="E1422" s="189">
        <f>IF(ISBLANK('Nomenklatur komplett'!Z1422),"-",'Nomenklatur komplett'!Z1422)</f>
        <v>1</v>
      </c>
      <c r="F1422" s="189">
        <f>IF(ISBLANK('Nomenklatur komplett'!AA1422),"-",'Nomenklatur komplett'!AA1422)</f>
        <v>5</v>
      </c>
      <c r="G1422" s="190">
        <f>IF(ISBLANK('Nomenklatur komplett'!AB1422),"-",'Nomenklatur komplett'!AB1422)</f>
        <v>0</v>
      </c>
      <c r="H1422" s="190">
        <f>IF(ISBLANK('Nomenklatur komplett'!AC1422),"-",'Nomenklatur komplett'!AC1422)</f>
        <v>0</v>
      </c>
    </row>
    <row r="1423" spans="1:8" x14ac:dyDescent="0.2">
      <c r="A1423" s="161">
        <f>IF(ISBLANK('Nomenklatur komplett'!V1423),"-",'Nomenklatur komplett'!V1423)</f>
        <v>93901001</v>
      </c>
      <c r="B1423" s="188" t="str">
        <f>IF(ISBLANK('Nomenklatur komplett'!W1423),"-",'Nomenklatur komplett'!W1423)</f>
        <v>Maschinenbau HF - Konstruktionstechnik (MiVo 2005)</v>
      </c>
      <c r="C1423" s="189">
        <f>IF(ISBLANK('Nomenklatur komplett'!X1423),"-",'Nomenklatur komplett'!X1423)</f>
        <v>18</v>
      </c>
      <c r="D1423" s="189">
        <f>IF(ISBLANK('Nomenklatur komplett'!Y1423),"-",'Nomenklatur komplett'!Y1423)</f>
        <v>65</v>
      </c>
      <c r="E1423" s="189">
        <f>IF(ISBLANK('Nomenklatur komplett'!Z1423),"-",'Nomenklatur komplett'!Z1423)</f>
        <v>1</v>
      </c>
      <c r="F1423" s="189">
        <f>IF(ISBLANK('Nomenklatur komplett'!AA1423),"-",'Nomenklatur komplett'!AA1423)</f>
        <v>5</v>
      </c>
      <c r="G1423" s="190">
        <f>IF(ISBLANK('Nomenklatur komplett'!AB1423),"-",'Nomenklatur komplett'!AB1423)</f>
        <v>0</v>
      </c>
      <c r="H1423" s="190">
        <f>IF(ISBLANK('Nomenklatur komplett'!AC1423),"-",'Nomenklatur komplett'!AC1423)</f>
        <v>0</v>
      </c>
    </row>
    <row r="1424" spans="1:8" x14ac:dyDescent="0.2">
      <c r="A1424" s="161">
        <f>IF(ISBLANK('Nomenklatur komplett'!V1424),"-",'Nomenklatur komplett'!V1424)</f>
        <v>93901002</v>
      </c>
      <c r="B1424" s="188" t="str">
        <f>IF(ISBLANK('Nomenklatur komplett'!W1424),"-",'Nomenklatur komplett'!W1424)</f>
        <v>Maschinenbau HF - Produktionstechnik (MiVo 2005)</v>
      </c>
      <c r="C1424" s="189">
        <f>IF(ISBLANK('Nomenklatur komplett'!X1424),"-",'Nomenklatur komplett'!X1424)</f>
        <v>18</v>
      </c>
      <c r="D1424" s="189">
        <f>IF(ISBLANK('Nomenklatur komplett'!Y1424),"-",'Nomenklatur komplett'!Y1424)</f>
        <v>65</v>
      </c>
      <c r="E1424" s="189">
        <f>IF(ISBLANK('Nomenklatur komplett'!Z1424),"-",'Nomenklatur komplett'!Z1424)</f>
        <v>1</v>
      </c>
      <c r="F1424" s="189">
        <f>IF(ISBLANK('Nomenklatur komplett'!AA1424),"-",'Nomenklatur komplett'!AA1424)</f>
        <v>5</v>
      </c>
      <c r="G1424" s="190">
        <f>IF(ISBLANK('Nomenklatur komplett'!AB1424),"-",'Nomenklatur komplett'!AB1424)</f>
        <v>0</v>
      </c>
      <c r="H1424" s="190">
        <f>IF(ISBLANK('Nomenklatur komplett'!AC1424),"-",'Nomenklatur komplett'!AC1424)</f>
        <v>0</v>
      </c>
    </row>
    <row r="1425" spans="1:8" x14ac:dyDescent="0.2">
      <c r="A1425" s="161">
        <f>IF(ISBLANK('Nomenklatur komplett'!V1425),"-",'Nomenklatur komplett'!V1425)</f>
        <v>66650000</v>
      </c>
      <c r="B1425" s="188" t="str">
        <f>IF(ISBLANK('Nomenklatur komplett'!W1425),"-",'Nomenklatur komplett'!W1425)</f>
        <v>Mechanikermeister/in</v>
      </c>
      <c r="C1425" s="189">
        <f>IF(ISBLANK('Nomenklatur komplett'!X1425),"-",'Nomenklatur komplett'!X1425)</f>
        <v>18</v>
      </c>
      <c r="D1425" s="189">
        <f>IF(ISBLANK('Nomenklatur komplett'!Y1425),"-",'Nomenklatur komplett'!Y1425)</f>
        <v>65</v>
      </c>
      <c r="E1425" s="189">
        <f>IF(ISBLANK('Nomenklatur komplett'!Z1425),"-",'Nomenklatur komplett'!Z1425)</f>
        <v>1</v>
      </c>
      <c r="F1425" s="189">
        <f>IF(ISBLANK('Nomenklatur komplett'!AA1425),"-",'Nomenklatur komplett'!AA1425)</f>
        <v>5</v>
      </c>
      <c r="G1425" s="190">
        <f>IF(ISBLANK('Nomenklatur komplett'!AB1425),"-",'Nomenklatur komplett'!AB1425)</f>
        <v>90</v>
      </c>
      <c r="H1425" s="190">
        <f>IF(ISBLANK('Nomenklatur komplett'!AC1425),"-",'Nomenklatur komplett'!AC1425)</f>
        <v>0</v>
      </c>
    </row>
    <row r="1426" spans="1:8" x14ac:dyDescent="0.2">
      <c r="A1426" s="161">
        <f>IF(ISBLANK('Nomenklatur komplett'!V1426),"-",'Nomenklatur komplett'!V1426)</f>
        <v>85411000</v>
      </c>
      <c r="B1426" s="188" t="str">
        <f>IF(ISBLANK('Nomenklatur komplett'!W1426),"-",'Nomenklatur komplett'!W1426)</f>
        <v>Mediamatiker/in EF</v>
      </c>
      <c r="C1426" s="189">
        <f>IF(ISBLANK('Nomenklatur komplett'!X1426),"-",'Nomenklatur komplett'!X1426)</f>
        <v>18</v>
      </c>
      <c r="D1426" s="189">
        <f>IF(ISBLANK('Nomenklatur komplett'!Y1426),"-",'Nomenklatur komplett'!Y1426)</f>
        <v>65</v>
      </c>
      <c r="E1426" s="189">
        <f>IF(ISBLANK('Nomenklatur komplett'!Z1426),"-",'Nomenklatur komplett'!Z1426)</f>
        <v>1</v>
      </c>
      <c r="F1426" s="189">
        <f>IF(ISBLANK('Nomenklatur komplett'!AA1426),"-",'Nomenklatur komplett'!AA1426)</f>
        <v>5</v>
      </c>
      <c r="G1426" s="190">
        <f>IF(ISBLANK('Nomenklatur komplett'!AB1426),"-",'Nomenklatur komplett'!AB1426)</f>
        <v>90</v>
      </c>
      <c r="H1426" s="190">
        <f>IF(ISBLANK('Nomenklatur komplett'!AC1426),"-",'Nomenklatur komplett'!AC1426)</f>
        <v>0</v>
      </c>
    </row>
    <row r="1427" spans="1:8" x14ac:dyDescent="0.2">
      <c r="A1427" s="161">
        <f>IF(ISBLANK('Nomenklatur komplett'!V1427),"-",'Nomenklatur komplett'!V1427)</f>
        <v>93991000</v>
      </c>
      <c r="B1427" s="188" t="str">
        <f>IF(ISBLANK('Nomenklatur komplett'!W1427),"-",'Nomenklatur komplett'!W1427)</f>
        <v>Medien HF (MiVo 2005)</v>
      </c>
      <c r="C1427" s="189">
        <f>IF(ISBLANK('Nomenklatur komplett'!X1427),"-",'Nomenklatur komplett'!X1427)</f>
        <v>18</v>
      </c>
      <c r="D1427" s="189">
        <f>IF(ISBLANK('Nomenklatur komplett'!Y1427),"-",'Nomenklatur komplett'!Y1427)</f>
        <v>65</v>
      </c>
      <c r="E1427" s="189">
        <f>IF(ISBLANK('Nomenklatur komplett'!Z1427),"-",'Nomenklatur komplett'!Z1427)</f>
        <v>1</v>
      </c>
      <c r="F1427" s="189">
        <f>IF(ISBLANK('Nomenklatur komplett'!AA1427),"-",'Nomenklatur komplett'!AA1427)</f>
        <v>5</v>
      </c>
      <c r="G1427" s="190">
        <f>IF(ISBLANK('Nomenklatur komplett'!AB1427),"-",'Nomenklatur komplett'!AB1427)</f>
        <v>0</v>
      </c>
      <c r="H1427" s="190">
        <f>IF(ISBLANK('Nomenklatur komplett'!AC1427),"-",'Nomenklatur komplett'!AC1427)</f>
        <v>0</v>
      </c>
    </row>
    <row r="1428" spans="1:8" x14ac:dyDescent="0.2">
      <c r="A1428" s="161">
        <f>IF(ISBLANK('Nomenklatur komplett'!V1428),"-",'Nomenklatur komplett'!V1428)</f>
        <v>75560000</v>
      </c>
      <c r="B1428" s="188" t="str">
        <f>IF(ISBLANK('Nomenklatur komplett'!W1428),"-",'Nomenklatur komplett'!W1428)</f>
        <v>Medienfachmann/-frau EF</v>
      </c>
      <c r="C1428" s="189">
        <f>IF(ISBLANK('Nomenklatur komplett'!X1428),"-",'Nomenklatur komplett'!X1428)</f>
        <v>18</v>
      </c>
      <c r="D1428" s="189">
        <f>IF(ISBLANK('Nomenklatur komplett'!Y1428),"-",'Nomenklatur komplett'!Y1428)</f>
        <v>65</v>
      </c>
      <c r="E1428" s="189">
        <f>IF(ISBLANK('Nomenklatur komplett'!Z1428),"-",'Nomenklatur komplett'!Z1428)</f>
        <v>1</v>
      </c>
      <c r="F1428" s="189">
        <f>IF(ISBLANK('Nomenklatur komplett'!AA1428),"-",'Nomenklatur komplett'!AA1428)</f>
        <v>5</v>
      </c>
      <c r="G1428" s="190">
        <f>IF(ISBLANK('Nomenklatur komplett'!AB1428),"-",'Nomenklatur komplett'!AB1428)</f>
        <v>90</v>
      </c>
      <c r="H1428" s="190">
        <f>IF(ISBLANK('Nomenklatur komplett'!AC1428),"-",'Nomenklatur komplett'!AC1428)</f>
        <v>0</v>
      </c>
    </row>
    <row r="1429" spans="1:8" x14ac:dyDescent="0.2">
      <c r="A1429" s="161">
        <f>IF(ISBLANK('Nomenklatur komplett'!V1429),"-",'Nomenklatur komplett'!V1429)</f>
        <v>75800000</v>
      </c>
      <c r="B1429" s="188" t="str">
        <f>IF(ISBLANK('Nomenklatur komplett'!W1429),"-",'Nomenklatur komplett'!W1429)</f>
        <v>Medienmanager/in, dipl.</v>
      </c>
      <c r="C1429" s="189">
        <f>IF(ISBLANK('Nomenklatur komplett'!X1429),"-",'Nomenklatur komplett'!X1429)</f>
        <v>18</v>
      </c>
      <c r="D1429" s="189">
        <f>IF(ISBLANK('Nomenklatur komplett'!Y1429),"-",'Nomenklatur komplett'!Y1429)</f>
        <v>65</v>
      </c>
      <c r="E1429" s="189">
        <f>IF(ISBLANK('Nomenklatur komplett'!Z1429),"-",'Nomenklatur komplett'!Z1429)</f>
        <v>1</v>
      </c>
      <c r="F1429" s="189">
        <f>IF(ISBLANK('Nomenklatur komplett'!AA1429),"-",'Nomenklatur komplett'!AA1429)</f>
        <v>5</v>
      </c>
      <c r="G1429" s="190">
        <f>IF(ISBLANK('Nomenklatur komplett'!AB1429),"-",'Nomenklatur komplett'!AB1429)</f>
        <v>90</v>
      </c>
      <c r="H1429" s="190">
        <f>IF(ISBLANK('Nomenklatur komplett'!AC1429),"-",'Nomenklatur komplett'!AC1429)</f>
        <v>0</v>
      </c>
    </row>
    <row r="1430" spans="1:8" x14ac:dyDescent="0.2">
      <c r="A1430" s="161">
        <f>IF(ISBLANK('Nomenklatur komplett'!V1430),"-",'Nomenklatur komplett'!V1430)</f>
        <v>84260000</v>
      </c>
      <c r="B1430" s="188" t="str">
        <f>IF(ISBLANK('Nomenklatur komplett'!W1430),"-",'Nomenklatur komplett'!W1430)</f>
        <v>Medizinisch-technische Radiologie HF (MiVo 2005)</v>
      </c>
      <c r="C1430" s="189">
        <f>IF(ISBLANK('Nomenklatur komplett'!X1430),"-",'Nomenklatur komplett'!X1430)</f>
        <v>18</v>
      </c>
      <c r="D1430" s="189">
        <f>IF(ISBLANK('Nomenklatur komplett'!Y1430),"-",'Nomenklatur komplett'!Y1430)</f>
        <v>65</v>
      </c>
      <c r="E1430" s="189">
        <f>IF(ISBLANK('Nomenklatur komplett'!Z1430),"-",'Nomenklatur komplett'!Z1430)</f>
        <v>1</v>
      </c>
      <c r="F1430" s="189">
        <f>IF(ISBLANK('Nomenklatur komplett'!AA1430),"-",'Nomenklatur komplett'!AA1430)</f>
        <v>5</v>
      </c>
      <c r="G1430" s="190">
        <f>IF(ISBLANK('Nomenklatur komplett'!AB1430),"-",'Nomenklatur komplett'!AB1430)</f>
        <v>0</v>
      </c>
      <c r="H1430" s="190">
        <f>IF(ISBLANK('Nomenklatur komplett'!AC1430),"-",'Nomenklatur komplett'!AC1430)</f>
        <v>0</v>
      </c>
    </row>
    <row r="1431" spans="1:8" x14ac:dyDescent="0.2">
      <c r="A1431" s="161">
        <f>IF(ISBLANK('Nomenklatur komplett'!V1431),"-",'Nomenklatur komplett'!V1431)</f>
        <v>84451000</v>
      </c>
      <c r="B1431" s="188" t="str">
        <f>IF(ISBLANK('Nomenklatur komplett'!W1431),"-",'Nomenklatur komplett'!W1431)</f>
        <v>Medizinische Sophrologie NDS (Tertiär - nicht reglementiert)</v>
      </c>
      <c r="C1431" s="189">
        <f>IF(ISBLANK('Nomenklatur komplett'!X1431),"-",'Nomenklatur komplett'!X1431)</f>
        <v>18</v>
      </c>
      <c r="D1431" s="189">
        <f>IF(ISBLANK('Nomenklatur komplett'!Y1431),"-",'Nomenklatur komplett'!Y1431)</f>
        <v>65</v>
      </c>
      <c r="E1431" s="189">
        <f>IF(ISBLANK('Nomenklatur komplett'!Z1431),"-",'Nomenklatur komplett'!Z1431)</f>
        <v>1</v>
      </c>
      <c r="F1431" s="189">
        <f>IF(ISBLANK('Nomenklatur komplett'!AA1431),"-",'Nomenklatur komplett'!AA1431)</f>
        <v>5</v>
      </c>
      <c r="G1431" s="190">
        <f>IF(ISBLANK('Nomenklatur komplett'!AB1431),"-",'Nomenklatur komplett'!AB1431)</f>
        <v>90</v>
      </c>
      <c r="H1431" s="190">
        <f>IF(ISBLANK('Nomenklatur komplett'!AC1431),"-",'Nomenklatur komplett'!AC1431)</f>
        <v>0</v>
      </c>
    </row>
    <row r="1432" spans="1:8" x14ac:dyDescent="0.2">
      <c r="A1432" s="161">
        <f>IF(ISBLANK('Nomenklatur komplett'!V1432),"-",'Nomenklatur komplett'!V1432)</f>
        <v>84431000</v>
      </c>
      <c r="B1432" s="188" t="str">
        <f>IF(ISBLANK('Nomenklatur komplett'!W1432),"-",'Nomenklatur komplett'!W1432)</f>
        <v>Medizinische/r Assistent/in (Tertiär - nicht reglementiert)</v>
      </c>
      <c r="C1432" s="189">
        <f>IF(ISBLANK('Nomenklatur komplett'!X1432),"-",'Nomenklatur komplett'!X1432)</f>
        <v>18</v>
      </c>
      <c r="D1432" s="189">
        <f>IF(ISBLANK('Nomenklatur komplett'!Y1432),"-",'Nomenklatur komplett'!Y1432)</f>
        <v>65</v>
      </c>
      <c r="E1432" s="189">
        <f>IF(ISBLANK('Nomenklatur komplett'!Z1432),"-",'Nomenklatur komplett'!Z1432)</f>
        <v>1</v>
      </c>
      <c r="F1432" s="189">
        <f>IF(ISBLANK('Nomenklatur komplett'!AA1432),"-",'Nomenklatur komplett'!AA1432)</f>
        <v>5</v>
      </c>
      <c r="G1432" s="190">
        <f>IF(ISBLANK('Nomenklatur komplett'!AB1432),"-",'Nomenklatur komplett'!AB1432)</f>
        <v>90</v>
      </c>
      <c r="H1432" s="190">
        <f>IF(ISBLANK('Nomenklatur komplett'!AC1432),"-",'Nomenklatur komplett'!AC1432)</f>
        <v>0</v>
      </c>
    </row>
    <row r="1433" spans="1:8" x14ac:dyDescent="0.2">
      <c r="A1433" s="161">
        <f>IF(ISBLANK('Nomenklatur komplett'!V1433),"-",'Nomenklatur komplett'!V1433)</f>
        <v>73040000</v>
      </c>
      <c r="B1433" s="188" t="str">
        <f>IF(ISBLANK('Nomenklatur komplett'!W1433),"-",'Nomenklatur komplett'!W1433)</f>
        <v>Medizinische/r Chefarztsekretär/in (Tertiär - nicht reglementiert)</v>
      </c>
      <c r="C1433" s="189">
        <f>IF(ISBLANK('Nomenklatur komplett'!X1433),"-",'Nomenklatur komplett'!X1433)</f>
        <v>18</v>
      </c>
      <c r="D1433" s="189">
        <f>IF(ISBLANK('Nomenklatur komplett'!Y1433),"-",'Nomenklatur komplett'!Y1433)</f>
        <v>65</v>
      </c>
      <c r="E1433" s="189">
        <f>IF(ISBLANK('Nomenklatur komplett'!Z1433),"-",'Nomenklatur komplett'!Z1433)</f>
        <v>1</v>
      </c>
      <c r="F1433" s="189">
        <f>IF(ISBLANK('Nomenklatur komplett'!AA1433),"-",'Nomenklatur komplett'!AA1433)</f>
        <v>5</v>
      </c>
      <c r="G1433" s="190">
        <f>IF(ISBLANK('Nomenklatur komplett'!AB1433),"-",'Nomenklatur komplett'!AB1433)</f>
        <v>90</v>
      </c>
      <c r="H1433" s="190">
        <f>IF(ISBLANK('Nomenklatur komplett'!AC1433),"-",'Nomenklatur komplett'!AC1433)</f>
        <v>0</v>
      </c>
    </row>
    <row r="1434" spans="1:8" x14ac:dyDescent="0.2">
      <c r="A1434" s="161">
        <f>IF(ISBLANK('Nomenklatur komplett'!V1434),"-",'Nomenklatur komplett'!V1434)</f>
        <v>84440000</v>
      </c>
      <c r="B1434" s="188" t="str">
        <f>IF(ISBLANK('Nomenklatur komplett'!W1434),"-",'Nomenklatur komplett'!W1434)</f>
        <v>Medizinische/r Kodierer/in EF</v>
      </c>
      <c r="C1434" s="189">
        <f>IF(ISBLANK('Nomenklatur komplett'!X1434),"-",'Nomenklatur komplett'!X1434)</f>
        <v>18</v>
      </c>
      <c r="D1434" s="189">
        <f>IF(ISBLANK('Nomenklatur komplett'!Y1434),"-",'Nomenklatur komplett'!Y1434)</f>
        <v>65</v>
      </c>
      <c r="E1434" s="189">
        <f>IF(ISBLANK('Nomenklatur komplett'!Z1434),"-",'Nomenklatur komplett'!Z1434)</f>
        <v>1</v>
      </c>
      <c r="F1434" s="189">
        <f>IF(ISBLANK('Nomenklatur komplett'!AA1434),"-",'Nomenklatur komplett'!AA1434)</f>
        <v>5</v>
      </c>
      <c r="G1434" s="190">
        <f>IF(ISBLANK('Nomenklatur komplett'!AB1434),"-",'Nomenklatur komplett'!AB1434)</f>
        <v>90</v>
      </c>
      <c r="H1434" s="190">
        <f>IF(ISBLANK('Nomenklatur komplett'!AC1434),"-",'Nomenklatur komplett'!AC1434)</f>
        <v>0</v>
      </c>
    </row>
    <row r="1435" spans="1:8" x14ac:dyDescent="0.2">
      <c r="A1435" s="161">
        <f>IF(ISBLANK('Nomenklatur komplett'!V1435),"-",'Nomenklatur komplett'!V1435)</f>
        <v>84450000</v>
      </c>
      <c r="B1435" s="188" t="str">
        <f>IF(ISBLANK('Nomenklatur komplett'!W1435),"-",'Nomenklatur komplett'!W1435)</f>
        <v>Medizinische/r Masseur/in EF</v>
      </c>
      <c r="C1435" s="189">
        <f>IF(ISBLANK('Nomenklatur komplett'!X1435),"-",'Nomenklatur komplett'!X1435)</f>
        <v>18</v>
      </c>
      <c r="D1435" s="189">
        <f>IF(ISBLANK('Nomenklatur komplett'!Y1435),"-",'Nomenklatur komplett'!Y1435)</f>
        <v>65</v>
      </c>
      <c r="E1435" s="189">
        <f>IF(ISBLANK('Nomenklatur komplett'!Z1435),"-",'Nomenklatur komplett'!Z1435)</f>
        <v>1</v>
      </c>
      <c r="F1435" s="189">
        <f>IF(ISBLANK('Nomenklatur komplett'!AA1435),"-",'Nomenklatur komplett'!AA1435)</f>
        <v>5</v>
      </c>
      <c r="G1435" s="190">
        <f>IF(ISBLANK('Nomenklatur komplett'!AB1435),"-",'Nomenklatur komplett'!AB1435)</f>
        <v>90</v>
      </c>
      <c r="H1435" s="190">
        <f>IF(ISBLANK('Nomenklatur komplett'!AC1435),"-",'Nomenklatur komplett'!AC1435)</f>
        <v>0</v>
      </c>
    </row>
    <row r="1436" spans="1:8" x14ac:dyDescent="0.2">
      <c r="A1436" s="161">
        <f>IF(ISBLANK('Nomenklatur komplett'!V1436),"-",'Nomenklatur komplett'!V1436)</f>
        <v>73991001</v>
      </c>
      <c r="B1436" s="188" t="str">
        <f>IF(ISBLANK('Nomenklatur komplett'!W1436),"-",'Nomenklatur komplett'!W1436)</f>
        <v>Medizinische/r Praxiskoordinator/in EF - Klinischer Richtung</v>
      </c>
      <c r="C1436" s="189">
        <f>IF(ISBLANK('Nomenklatur komplett'!X1436),"-",'Nomenklatur komplett'!X1436)</f>
        <v>18</v>
      </c>
      <c r="D1436" s="189">
        <f>IF(ISBLANK('Nomenklatur komplett'!Y1436),"-",'Nomenklatur komplett'!Y1436)</f>
        <v>65</v>
      </c>
      <c r="E1436" s="189">
        <f>IF(ISBLANK('Nomenklatur komplett'!Z1436),"-",'Nomenklatur komplett'!Z1436)</f>
        <v>1</v>
      </c>
      <c r="F1436" s="189">
        <f>IF(ISBLANK('Nomenklatur komplett'!AA1436),"-",'Nomenklatur komplett'!AA1436)</f>
        <v>5</v>
      </c>
      <c r="G1436" s="190">
        <f>IF(ISBLANK('Nomenklatur komplett'!AB1436),"-",'Nomenklatur komplett'!AB1436)</f>
        <v>90</v>
      </c>
      <c r="H1436" s="190">
        <f>IF(ISBLANK('Nomenklatur komplett'!AC1436),"-",'Nomenklatur komplett'!AC1436)</f>
        <v>0</v>
      </c>
    </row>
    <row r="1437" spans="1:8" x14ac:dyDescent="0.2">
      <c r="A1437" s="161">
        <f>IF(ISBLANK('Nomenklatur komplett'!V1437),"-",'Nomenklatur komplett'!V1437)</f>
        <v>73991002</v>
      </c>
      <c r="B1437" s="188" t="str">
        <f>IF(ISBLANK('Nomenklatur komplett'!W1437),"-",'Nomenklatur komplett'!W1437)</f>
        <v>Medizinische/r Praxiskoordinator/in EF - Praxisleitender Richtung</v>
      </c>
      <c r="C1437" s="189">
        <f>IF(ISBLANK('Nomenklatur komplett'!X1437),"-",'Nomenklatur komplett'!X1437)</f>
        <v>18</v>
      </c>
      <c r="D1437" s="189">
        <f>IF(ISBLANK('Nomenklatur komplett'!Y1437),"-",'Nomenklatur komplett'!Y1437)</f>
        <v>65</v>
      </c>
      <c r="E1437" s="189">
        <f>IF(ISBLANK('Nomenklatur komplett'!Z1437),"-",'Nomenklatur komplett'!Z1437)</f>
        <v>1</v>
      </c>
      <c r="F1437" s="189">
        <f>IF(ISBLANK('Nomenklatur komplett'!AA1437),"-",'Nomenklatur komplett'!AA1437)</f>
        <v>5</v>
      </c>
      <c r="G1437" s="190">
        <f>IF(ISBLANK('Nomenklatur komplett'!AB1437),"-",'Nomenklatur komplett'!AB1437)</f>
        <v>90</v>
      </c>
      <c r="H1437" s="190">
        <f>IF(ISBLANK('Nomenklatur komplett'!AC1437),"-",'Nomenklatur komplett'!AC1437)</f>
        <v>0</v>
      </c>
    </row>
    <row r="1438" spans="1:8" x14ac:dyDescent="0.2">
      <c r="A1438" s="161">
        <f>IF(ISBLANK('Nomenklatur komplett'!V1438),"-",'Nomenklatur komplett'!V1438)</f>
        <v>73035000</v>
      </c>
      <c r="B1438" s="188" t="str">
        <f>IF(ISBLANK('Nomenklatur komplett'!W1438),"-",'Nomenklatur komplett'!W1438)</f>
        <v>Medizinische/r Sekretär/in H+ (Tertiär - nicht reglementiert)</v>
      </c>
      <c r="C1438" s="189">
        <f>IF(ISBLANK('Nomenklatur komplett'!X1438),"-",'Nomenklatur komplett'!X1438)</f>
        <v>18</v>
      </c>
      <c r="D1438" s="189">
        <f>IF(ISBLANK('Nomenklatur komplett'!Y1438),"-",'Nomenklatur komplett'!Y1438)</f>
        <v>65</v>
      </c>
      <c r="E1438" s="189">
        <f>IF(ISBLANK('Nomenklatur komplett'!Z1438),"-",'Nomenklatur komplett'!Z1438)</f>
        <v>1</v>
      </c>
      <c r="F1438" s="189">
        <f>IF(ISBLANK('Nomenklatur komplett'!AA1438),"-",'Nomenklatur komplett'!AA1438)</f>
        <v>5</v>
      </c>
      <c r="G1438" s="190">
        <f>IF(ISBLANK('Nomenklatur komplett'!AB1438),"-",'Nomenklatur komplett'!AB1438)</f>
        <v>90</v>
      </c>
      <c r="H1438" s="190">
        <f>IF(ISBLANK('Nomenklatur komplett'!AC1438),"-",'Nomenklatur komplett'!AC1438)</f>
        <v>0</v>
      </c>
    </row>
    <row r="1439" spans="1:8" x14ac:dyDescent="0.2">
      <c r="A1439" s="161">
        <f>IF(ISBLANK('Nomenklatur komplett'!V1439),"-",'Nomenklatur komplett'!V1439)</f>
        <v>60120002</v>
      </c>
      <c r="B1439" s="188" t="str">
        <f>IF(ISBLANK('Nomenklatur komplett'!W1439),"-",'Nomenklatur komplett'!W1439)</f>
        <v>Meister/in Leder und Textil - Fahrzeuge und Technik</v>
      </c>
      <c r="C1439" s="189">
        <f>IF(ISBLANK('Nomenklatur komplett'!X1439),"-",'Nomenklatur komplett'!X1439)</f>
        <v>18</v>
      </c>
      <c r="D1439" s="189">
        <f>IF(ISBLANK('Nomenklatur komplett'!Y1439),"-",'Nomenklatur komplett'!Y1439)</f>
        <v>65</v>
      </c>
      <c r="E1439" s="189">
        <f>IF(ISBLANK('Nomenklatur komplett'!Z1439),"-",'Nomenklatur komplett'!Z1439)</f>
        <v>1</v>
      </c>
      <c r="F1439" s="189">
        <f>IF(ISBLANK('Nomenklatur komplett'!AA1439),"-",'Nomenklatur komplett'!AA1439)</f>
        <v>5</v>
      </c>
      <c r="G1439" s="190">
        <f>IF(ISBLANK('Nomenklatur komplett'!AB1439),"-",'Nomenklatur komplett'!AB1439)</f>
        <v>90</v>
      </c>
      <c r="H1439" s="190">
        <f>IF(ISBLANK('Nomenklatur komplett'!AC1439),"-",'Nomenklatur komplett'!AC1439)</f>
        <v>0</v>
      </c>
    </row>
    <row r="1440" spans="1:8" x14ac:dyDescent="0.2">
      <c r="A1440" s="161">
        <f>IF(ISBLANK('Nomenklatur komplett'!V1440),"-",'Nomenklatur komplett'!V1440)</f>
        <v>60120003</v>
      </c>
      <c r="B1440" s="188" t="str">
        <f>IF(ISBLANK('Nomenklatur komplett'!W1440),"-",'Nomenklatur komplett'!W1440)</f>
        <v>Meister/in Leder und Textil - Feinlederwaren</v>
      </c>
      <c r="C1440" s="189">
        <f>IF(ISBLANK('Nomenklatur komplett'!X1440),"-",'Nomenklatur komplett'!X1440)</f>
        <v>18</v>
      </c>
      <c r="D1440" s="189">
        <f>IF(ISBLANK('Nomenklatur komplett'!Y1440),"-",'Nomenklatur komplett'!Y1440)</f>
        <v>65</v>
      </c>
      <c r="E1440" s="189">
        <f>IF(ISBLANK('Nomenklatur komplett'!Z1440),"-",'Nomenklatur komplett'!Z1440)</f>
        <v>1</v>
      </c>
      <c r="F1440" s="189">
        <f>IF(ISBLANK('Nomenklatur komplett'!AA1440),"-",'Nomenklatur komplett'!AA1440)</f>
        <v>5</v>
      </c>
      <c r="G1440" s="190">
        <f>IF(ISBLANK('Nomenklatur komplett'!AB1440),"-",'Nomenklatur komplett'!AB1440)</f>
        <v>90</v>
      </c>
      <c r="H1440" s="190">
        <f>IF(ISBLANK('Nomenklatur komplett'!AC1440),"-",'Nomenklatur komplett'!AC1440)</f>
        <v>0</v>
      </c>
    </row>
    <row r="1441" spans="1:8" x14ac:dyDescent="0.2">
      <c r="A1441" s="161">
        <f>IF(ISBLANK('Nomenklatur komplett'!V1441),"-",'Nomenklatur komplett'!V1441)</f>
        <v>60120001</v>
      </c>
      <c r="B1441" s="188" t="str">
        <f>IF(ISBLANK('Nomenklatur komplett'!W1441),"-",'Nomenklatur komplett'!W1441)</f>
        <v>Meister/in Leder und Textil - Pferdesport</v>
      </c>
      <c r="C1441" s="189">
        <f>IF(ISBLANK('Nomenklatur komplett'!X1441),"-",'Nomenklatur komplett'!X1441)</f>
        <v>18</v>
      </c>
      <c r="D1441" s="189">
        <f>IF(ISBLANK('Nomenklatur komplett'!Y1441),"-",'Nomenklatur komplett'!Y1441)</f>
        <v>65</v>
      </c>
      <c r="E1441" s="189">
        <f>IF(ISBLANK('Nomenklatur komplett'!Z1441),"-",'Nomenklatur komplett'!Z1441)</f>
        <v>1</v>
      </c>
      <c r="F1441" s="189">
        <f>IF(ISBLANK('Nomenklatur komplett'!AA1441),"-",'Nomenklatur komplett'!AA1441)</f>
        <v>5</v>
      </c>
      <c r="G1441" s="190">
        <f>IF(ISBLANK('Nomenklatur komplett'!AB1441),"-",'Nomenklatur komplett'!AB1441)</f>
        <v>90</v>
      </c>
      <c r="H1441" s="190">
        <f>IF(ISBLANK('Nomenklatur komplett'!AC1441),"-",'Nomenklatur komplett'!AC1441)</f>
        <v>0</v>
      </c>
    </row>
    <row r="1442" spans="1:8" x14ac:dyDescent="0.2">
      <c r="A1442" s="161">
        <f>IF(ISBLANK('Nomenklatur komplett'!V1442),"-",'Nomenklatur komplett'!V1442)</f>
        <v>66660000</v>
      </c>
      <c r="B1442" s="188" t="str">
        <f>IF(ISBLANK('Nomenklatur komplett'!W1442),"-",'Nomenklatur komplett'!W1442)</f>
        <v>Messerschmiedmeister/in</v>
      </c>
      <c r="C1442" s="189">
        <f>IF(ISBLANK('Nomenklatur komplett'!X1442),"-",'Nomenklatur komplett'!X1442)</f>
        <v>18</v>
      </c>
      <c r="D1442" s="189">
        <f>IF(ISBLANK('Nomenklatur komplett'!Y1442),"-",'Nomenklatur komplett'!Y1442)</f>
        <v>65</v>
      </c>
      <c r="E1442" s="189">
        <f>IF(ISBLANK('Nomenklatur komplett'!Z1442),"-",'Nomenklatur komplett'!Z1442)</f>
        <v>1</v>
      </c>
      <c r="F1442" s="189">
        <f>IF(ISBLANK('Nomenklatur komplett'!AA1442),"-",'Nomenklatur komplett'!AA1442)</f>
        <v>5</v>
      </c>
      <c r="G1442" s="190">
        <f>IF(ISBLANK('Nomenklatur komplett'!AB1442),"-",'Nomenklatur komplett'!AB1442)</f>
        <v>90</v>
      </c>
      <c r="H1442" s="190">
        <f>IF(ISBLANK('Nomenklatur komplett'!AC1442),"-",'Nomenklatur komplett'!AC1442)</f>
        <v>0</v>
      </c>
    </row>
    <row r="1443" spans="1:8" x14ac:dyDescent="0.2">
      <c r="A1443" s="161">
        <f>IF(ISBLANK('Nomenklatur komplett'!V1443),"-",'Nomenklatur komplett'!V1443)</f>
        <v>94051000</v>
      </c>
      <c r="B1443" s="188" t="str">
        <f>IF(ISBLANK('Nomenklatur komplett'!W1443),"-",'Nomenklatur komplett'!W1443)</f>
        <v>Metallbau HF (MiVo 2005)</v>
      </c>
      <c r="C1443" s="189">
        <f>IF(ISBLANK('Nomenklatur komplett'!X1443),"-",'Nomenklatur komplett'!X1443)</f>
        <v>18</v>
      </c>
      <c r="D1443" s="189">
        <f>IF(ISBLANK('Nomenklatur komplett'!Y1443),"-",'Nomenklatur komplett'!Y1443)</f>
        <v>65</v>
      </c>
      <c r="E1443" s="189">
        <f>IF(ISBLANK('Nomenklatur komplett'!Z1443),"-",'Nomenklatur komplett'!Z1443)</f>
        <v>1</v>
      </c>
      <c r="F1443" s="189">
        <f>IF(ISBLANK('Nomenklatur komplett'!AA1443),"-",'Nomenklatur komplett'!AA1443)</f>
        <v>5</v>
      </c>
      <c r="G1443" s="190">
        <f>IF(ISBLANK('Nomenklatur komplett'!AB1443),"-",'Nomenklatur komplett'!AB1443)</f>
        <v>0</v>
      </c>
      <c r="H1443" s="190">
        <f>IF(ISBLANK('Nomenklatur komplett'!AC1443),"-",'Nomenklatur komplett'!AC1443)</f>
        <v>0</v>
      </c>
    </row>
    <row r="1444" spans="1:8" x14ac:dyDescent="0.2">
      <c r="A1444" s="161">
        <f>IF(ISBLANK('Nomenklatur komplett'!V1444),"-",'Nomenklatur komplett'!V1444)</f>
        <v>66700000</v>
      </c>
      <c r="B1444" s="188" t="str">
        <f>IF(ISBLANK('Nomenklatur komplett'!W1444),"-",'Nomenklatur komplett'!W1444)</f>
        <v>Metallbau-Werkstatt- und Montageleiter/in EF</v>
      </c>
      <c r="C1444" s="189">
        <f>IF(ISBLANK('Nomenklatur komplett'!X1444),"-",'Nomenklatur komplett'!X1444)</f>
        <v>18</v>
      </c>
      <c r="D1444" s="189">
        <f>IF(ISBLANK('Nomenklatur komplett'!Y1444),"-",'Nomenklatur komplett'!Y1444)</f>
        <v>65</v>
      </c>
      <c r="E1444" s="189">
        <f>IF(ISBLANK('Nomenklatur komplett'!Z1444),"-",'Nomenklatur komplett'!Z1444)</f>
        <v>1</v>
      </c>
      <c r="F1444" s="189">
        <f>IF(ISBLANK('Nomenklatur komplett'!AA1444),"-",'Nomenklatur komplett'!AA1444)</f>
        <v>5</v>
      </c>
      <c r="G1444" s="190">
        <f>IF(ISBLANK('Nomenklatur komplett'!AB1444),"-",'Nomenklatur komplett'!AB1444)</f>
        <v>90</v>
      </c>
      <c r="H1444" s="190">
        <f>IF(ISBLANK('Nomenklatur komplett'!AC1444),"-",'Nomenklatur komplett'!AC1444)</f>
        <v>0</v>
      </c>
    </row>
    <row r="1445" spans="1:8" x14ac:dyDescent="0.2">
      <c r="A1445" s="161">
        <f>IF(ISBLANK('Nomenklatur komplett'!V1445),"-",'Nomenklatur komplett'!V1445)</f>
        <v>66730000</v>
      </c>
      <c r="B1445" s="188" t="str">
        <f>IF(ISBLANK('Nomenklatur komplett'!W1445),"-",'Nomenklatur komplett'!W1445)</f>
        <v>Metallbaukonstrukteur/in EF</v>
      </c>
      <c r="C1445" s="189">
        <f>IF(ISBLANK('Nomenklatur komplett'!X1445),"-",'Nomenklatur komplett'!X1445)</f>
        <v>18</v>
      </c>
      <c r="D1445" s="189">
        <f>IF(ISBLANK('Nomenklatur komplett'!Y1445),"-",'Nomenklatur komplett'!Y1445)</f>
        <v>65</v>
      </c>
      <c r="E1445" s="189">
        <f>IF(ISBLANK('Nomenklatur komplett'!Z1445),"-",'Nomenklatur komplett'!Z1445)</f>
        <v>1</v>
      </c>
      <c r="F1445" s="189">
        <f>IF(ISBLANK('Nomenklatur komplett'!AA1445),"-",'Nomenklatur komplett'!AA1445)</f>
        <v>5</v>
      </c>
      <c r="G1445" s="190">
        <f>IF(ISBLANK('Nomenklatur komplett'!AB1445),"-",'Nomenklatur komplett'!AB1445)</f>
        <v>90</v>
      </c>
      <c r="H1445" s="190">
        <f>IF(ISBLANK('Nomenklatur komplett'!AC1445),"-",'Nomenklatur komplett'!AC1445)</f>
        <v>0</v>
      </c>
    </row>
    <row r="1446" spans="1:8" x14ac:dyDescent="0.2">
      <c r="A1446" s="161">
        <f>IF(ISBLANK('Nomenklatur komplett'!V1446),"-",'Nomenklatur komplett'!V1446)</f>
        <v>66750000</v>
      </c>
      <c r="B1446" s="188" t="str">
        <f>IF(ISBLANK('Nomenklatur komplett'!W1446),"-",'Nomenklatur komplett'!W1446)</f>
        <v>Metallbaumeister/in</v>
      </c>
      <c r="C1446" s="189">
        <f>IF(ISBLANK('Nomenklatur komplett'!X1446),"-",'Nomenklatur komplett'!X1446)</f>
        <v>18</v>
      </c>
      <c r="D1446" s="189">
        <f>IF(ISBLANK('Nomenklatur komplett'!Y1446),"-",'Nomenklatur komplett'!Y1446)</f>
        <v>65</v>
      </c>
      <c r="E1446" s="189">
        <f>IF(ISBLANK('Nomenklatur komplett'!Z1446),"-",'Nomenklatur komplett'!Z1446)</f>
        <v>1</v>
      </c>
      <c r="F1446" s="189">
        <f>IF(ISBLANK('Nomenklatur komplett'!AA1446),"-",'Nomenklatur komplett'!AA1446)</f>
        <v>5</v>
      </c>
      <c r="G1446" s="190">
        <f>IF(ISBLANK('Nomenklatur komplett'!AB1446),"-",'Nomenklatur komplett'!AB1446)</f>
        <v>90</v>
      </c>
      <c r="H1446" s="190">
        <f>IF(ISBLANK('Nomenklatur komplett'!AC1446),"-",'Nomenklatur komplett'!AC1446)</f>
        <v>0</v>
      </c>
    </row>
    <row r="1447" spans="1:8" x14ac:dyDescent="0.2">
      <c r="A1447" s="161">
        <f>IF(ISBLANK('Nomenklatur komplett'!V1447),"-",'Nomenklatur komplett'!V1447)</f>
        <v>71640000</v>
      </c>
      <c r="B1447" s="188" t="str">
        <f>IF(ISBLANK('Nomenklatur komplett'!W1447),"-",'Nomenklatur komplett'!W1447)</f>
        <v>Metallbauplaner/in EF</v>
      </c>
      <c r="C1447" s="189">
        <f>IF(ISBLANK('Nomenklatur komplett'!X1447),"-",'Nomenklatur komplett'!X1447)</f>
        <v>18</v>
      </c>
      <c r="D1447" s="189">
        <f>IF(ISBLANK('Nomenklatur komplett'!Y1447),"-",'Nomenklatur komplett'!Y1447)</f>
        <v>65</v>
      </c>
      <c r="E1447" s="189">
        <f>IF(ISBLANK('Nomenklatur komplett'!Z1447),"-",'Nomenklatur komplett'!Z1447)</f>
        <v>1</v>
      </c>
      <c r="F1447" s="189">
        <f>IF(ISBLANK('Nomenklatur komplett'!AA1447),"-",'Nomenklatur komplett'!AA1447)</f>
        <v>5</v>
      </c>
      <c r="G1447" s="190">
        <f>IF(ISBLANK('Nomenklatur komplett'!AB1447),"-",'Nomenklatur komplett'!AB1447)</f>
        <v>90</v>
      </c>
      <c r="H1447" s="190">
        <f>IF(ISBLANK('Nomenklatur komplett'!AC1447),"-",'Nomenklatur komplett'!AC1447)</f>
        <v>0</v>
      </c>
    </row>
    <row r="1448" spans="1:8" x14ac:dyDescent="0.2">
      <c r="A1448" s="161">
        <f>IF(ISBLANK('Nomenklatur komplett'!V1448),"-",'Nomenklatur komplett'!V1448)</f>
        <v>66740000</v>
      </c>
      <c r="B1448" s="188" t="str">
        <f>IF(ISBLANK('Nomenklatur komplett'!W1448),"-",'Nomenklatur komplett'!W1448)</f>
        <v>Metallbauplanermeister/in</v>
      </c>
      <c r="C1448" s="189">
        <f>IF(ISBLANK('Nomenklatur komplett'!X1448),"-",'Nomenklatur komplett'!X1448)</f>
        <v>18</v>
      </c>
      <c r="D1448" s="189">
        <f>IF(ISBLANK('Nomenklatur komplett'!Y1448),"-",'Nomenklatur komplett'!Y1448)</f>
        <v>65</v>
      </c>
      <c r="E1448" s="189">
        <f>IF(ISBLANK('Nomenklatur komplett'!Z1448),"-",'Nomenklatur komplett'!Z1448)</f>
        <v>1</v>
      </c>
      <c r="F1448" s="189">
        <f>IF(ISBLANK('Nomenklatur komplett'!AA1448),"-",'Nomenklatur komplett'!AA1448)</f>
        <v>5</v>
      </c>
      <c r="G1448" s="190">
        <f>IF(ISBLANK('Nomenklatur komplett'!AB1448),"-",'Nomenklatur komplett'!AB1448)</f>
        <v>90</v>
      </c>
      <c r="H1448" s="190">
        <f>IF(ISBLANK('Nomenklatur komplett'!AC1448),"-",'Nomenklatur komplett'!AC1448)</f>
        <v>0</v>
      </c>
    </row>
    <row r="1449" spans="1:8" x14ac:dyDescent="0.2">
      <c r="A1449" s="161">
        <f>IF(ISBLANK('Nomenklatur komplett'!V1449),"-",'Nomenklatur komplett'!V1449)</f>
        <v>66720000</v>
      </c>
      <c r="B1449" s="188" t="str">
        <f>IF(ISBLANK('Nomenklatur komplett'!W1449),"-",'Nomenklatur komplett'!W1449)</f>
        <v>Metallbauprojektleiter/in, dipl.</v>
      </c>
      <c r="C1449" s="189">
        <f>IF(ISBLANK('Nomenklatur komplett'!X1449),"-",'Nomenklatur komplett'!X1449)</f>
        <v>18</v>
      </c>
      <c r="D1449" s="189">
        <f>IF(ISBLANK('Nomenklatur komplett'!Y1449),"-",'Nomenklatur komplett'!Y1449)</f>
        <v>65</v>
      </c>
      <c r="E1449" s="189">
        <f>IF(ISBLANK('Nomenklatur komplett'!Z1449),"-",'Nomenklatur komplett'!Z1449)</f>
        <v>1</v>
      </c>
      <c r="F1449" s="189">
        <f>IF(ISBLANK('Nomenklatur komplett'!AA1449),"-",'Nomenklatur komplett'!AA1449)</f>
        <v>5</v>
      </c>
      <c r="G1449" s="190">
        <f>IF(ISBLANK('Nomenklatur komplett'!AB1449),"-",'Nomenklatur komplett'!AB1449)</f>
        <v>90</v>
      </c>
      <c r="H1449" s="190">
        <f>IF(ISBLANK('Nomenklatur komplett'!AC1449),"-",'Nomenklatur komplett'!AC1449)</f>
        <v>0</v>
      </c>
    </row>
    <row r="1450" spans="1:8" x14ac:dyDescent="0.2">
      <c r="A1450" s="161">
        <f>IF(ISBLANK('Nomenklatur komplett'!V1450),"-",'Nomenklatur komplett'!V1450)</f>
        <v>71910000</v>
      </c>
      <c r="B1450" s="188" t="str">
        <f>IF(ISBLANK('Nomenklatur komplett'!W1450),"-",'Nomenklatur komplett'!W1450)</f>
        <v>Meteorologische/r Assistent/in (Tertiär - nicht reglementiert)</v>
      </c>
      <c r="C1450" s="189">
        <f>IF(ISBLANK('Nomenklatur komplett'!X1450),"-",'Nomenklatur komplett'!X1450)</f>
        <v>18</v>
      </c>
      <c r="D1450" s="189">
        <f>IF(ISBLANK('Nomenklatur komplett'!Y1450),"-",'Nomenklatur komplett'!Y1450)</f>
        <v>65</v>
      </c>
      <c r="E1450" s="189">
        <f>IF(ISBLANK('Nomenklatur komplett'!Z1450),"-",'Nomenklatur komplett'!Z1450)</f>
        <v>1</v>
      </c>
      <c r="F1450" s="189">
        <f>IF(ISBLANK('Nomenklatur komplett'!AA1450),"-",'Nomenklatur komplett'!AA1450)</f>
        <v>5</v>
      </c>
      <c r="G1450" s="190">
        <f>IF(ISBLANK('Nomenklatur komplett'!AB1450),"-",'Nomenklatur komplett'!AB1450)</f>
        <v>90</v>
      </c>
      <c r="H1450" s="190">
        <f>IF(ISBLANK('Nomenklatur komplett'!AC1450),"-",'Nomenklatur komplett'!AC1450)</f>
        <v>0</v>
      </c>
    </row>
    <row r="1451" spans="1:8" x14ac:dyDescent="0.2">
      <c r="A1451" s="161">
        <f>IF(ISBLANK('Nomenklatur komplett'!V1451),"-",'Nomenklatur komplett'!V1451)</f>
        <v>59290000</v>
      </c>
      <c r="B1451" s="188" t="str">
        <f>IF(ISBLANK('Nomenklatur komplett'!W1451),"-",'Nomenklatur komplett'!W1451)</f>
        <v>Metzger/in EF</v>
      </c>
      <c r="C1451" s="189">
        <f>IF(ISBLANK('Nomenklatur komplett'!X1451),"-",'Nomenklatur komplett'!X1451)</f>
        <v>18</v>
      </c>
      <c r="D1451" s="189">
        <f>IF(ISBLANK('Nomenklatur komplett'!Y1451),"-",'Nomenklatur komplett'!Y1451)</f>
        <v>65</v>
      </c>
      <c r="E1451" s="189">
        <f>IF(ISBLANK('Nomenklatur komplett'!Z1451),"-",'Nomenklatur komplett'!Z1451)</f>
        <v>1</v>
      </c>
      <c r="F1451" s="189">
        <f>IF(ISBLANK('Nomenklatur komplett'!AA1451),"-",'Nomenklatur komplett'!AA1451)</f>
        <v>5</v>
      </c>
      <c r="G1451" s="190">
        <f>IF(ISBLANK('Nomenklatur komplett'!AB1451),"-",'Nomenklatur komplett'!AB1451)</f>
        <v>90</v>
      </c>
      <c r="H1451" s="190">
        <f>IF(ISBLANK('Nomenklatur komplett'!AC1451),"-",'Nomenklatur komplett'!AC1451)</f>
        <v>0</v>
      </c>
    </row>
    <row r="1452" spans="1:8" x14ac:dyDescent="0.2">
      <c r="A1452" s="161">
        <f>IF(ISBLANK('Nomenklatur komplett'!V1452),"-",'Nomenklatur komplett'!V1452)</f>
        <v>59300000</v>
      </c>
      <c r="B1452" s="188" t="str">
        <f>IF(ISBLANK('Nomenklatur komplett'!W1452),"-",'Nomenklatur komplett'!W1452)</f>
        <v>Metzgermeister/in</v>
      </c>
      <c r="C1452" s="189">
        <f>IF(ISBLANK('Nomenklatur komplett'!X1452),"-",'Nomenklatur komplett'!X1452)</f>
        <v>18</v>
      </c>
      <c r="D1452" s="189">
        <f>IF(ISBLANK('Nomenklatur komplett'!Y1452),"-",'Nomenklatur komplett'!Y1452)</f>
        <v>65</v>
      </c>
      <c r="E1452" s="189">
        <f>IF(ISBLANK('Nomenklatur komplett'!Z1452),"-",'Nomenklatur komplett'!Z1452)</f>
        <v>1</v>
      </c>
      <c r="F1452" s="189">
        <f>IF(ISBLANK('Nomenklatur komplett'!AA1452),"-",'Nomenklatur komplett'!AA1452)</f>
        <v>5</v>
      </c>
      <c r="G1452" s="190">
        <f>IF(ISBLANK('Nomenklatur komplett'!AB1452),"-",'Nomenklatur komplett'!AB1452)</f>
        <v>90</v>
      </c>
      <c r="H1452" s="190">
        <f>IF(ISBLANK('Nomenklatur komplett'!AC1452),"-",'Nomenklatur komplett'!AC1452)</f>
        <v>0</v>
      </c>
    </row>
    <row r="1453" spans="1:8" x14ac:dyDescent="0.2">
      <c r="A1453" s="161">
        <f>IF(ISBLANK('Nomenklatur komplett'!V1453),"-",'Nomenklatur komplett'!V1453)</f>
        <v>86630000</v>
      </c>
      <c r="B1453" s="188" t="str">
        <f>IF(ISBLANK('Nomenklatur komplett'!W1453),"-",'Nomenklatur komplett'!W1453)</f>
        <v>Migrationsfachmann/-frau EF</v>
      </c>
      <c r="C1453" s="189">
        <f>IF(ISBLANK('Nomenklatur komplett'!X1453),"-",'Nomenklatur komplett'!X1453)</f>
        <v>18</v>
      </c>
      <c r="D1453" s="189">
        <f>IF(ISBLANK('Nomenklatur komplett'!Y1453),"-",'Nomenklatur komplett'!Y1453)</f>
        <v>65</v>
      </c>
      <c r="E1453" s="189">
        <f>IF(ISBLANK('Nomenklatur komplett'!Z1453),"-",'Nomenklatur komplett'!Z1453)</f>
        <v>1</v>
      </c>
      <c r="F1453" s="189">
        <f>IF(ISBLANK('Nomenklatur komplett'!AA1453),"-",'Nomenklatur komplett'!AA1453)</f>
        <v>5</v>
      </c>
      <c r="G1453" s="190">
        <f>IF(ISBLANK('Nomenklatur komplett'!AB1453),"-",'Nomenklatur komplett'!AB1453)</f>
        <v>90</v>
      </c>
      <c r="H1453" s="190">
        <f>IF(ISBLANK('Nomenklatur komplett'!AC1453),"-",'Nomenklatur komplett'!AC1453)</f>
        <v>0</v>
      </c>
    </row>
    <row r="1454" spans="1:8" x14ac:dyDescent="0.2">
      <c r="A1454" s="161">
        <f>IF(ISBLANK('Nomenklatur komplett'!V1454),"-",'Nomenklatur komplett'!V1454)</f>
        <v>94061000</v>
      </c>
      <c r="B1454" s="188" t="str">
        <f>IF(ISBLANK('Nomenklatur komplett'!W1454),"-",'Nomenklatur komplett'!W1454)</f>
        <v>Mikrotechnik HF (MiVo 2005)</v>
      </c>
      <c r="C1454" s="189">
        <f>IF(ISBLANK('Nomenklatur komplett'!X1454),"-",'Nomenklatur komplett'!X1454)</f>
        <v>18</v>
      </c>
      <c r="D1454" s="189">
        <f>IF(ISBLANK('Nomenklatur komplett'!Y1454),"-",'Nomenklatur komplett'!Y1454)</f>
        <v>65</v>
      </c>
      <c r="E1454" s="189">
        <f>IF(ISBLANK('Nomenklatur komplett'!Z1454),"-",'Nomenklatur komplett'!Z1454)</f>
        <v>1</v>
      </c>
      <c r="F1454" s="189">
        <f>IF(ISBLANK('Nomenklatur komplett'!AA1454),"-",'Nomenklatur komplett'!AA1454)</f>
        <v>5</v>
      </c>
      <c r="G1454" s="190">
        <f>IF(ISBLANK('Nomenklatur komplett'!AB1454),"-",'Nomenklatur komplett'!AB1454)</f>
        <v>90</v>
      </c>
      <c r="H1454" s="190">
        <f>IF(ISBLANK('Nomenklatur komplett'!AC1454),"-",'Nomenklatur komplett'!AC1454)</f>
        <v>0</v>
      </c>
    </row>
    <row r="1455" spans="1:8" x14ac:dyDescent="0.2">
      <c r="A1455" s="161">
        <f>IF(ISBLANK('Nomenklatur komplett'!V1455),"-",'Nomenklatur komplett'!V1455)</f>
        <v>59330000</v>
      </c>
      <c r="B1455" s="188" t="str">
        <f>IF(ISBLANK('Nomenklatur komplett'!W1455),"-",'Nomenklatur komplett'!W1455)</f>
        <v>Milchtechnologe/-technologin EF</v>
      </c>
      <c r="C1455" s="189">
        <f>IF(ISBLANK('Nomenklatur komplett'!X1455),"-",'Nomenklatur komplett'!X1455)</f>
        <v>18</v>
      </c>
      <c r="D1455" s="189">
        <f>IF(ISBLANK('Nomenklatur komplett'!Y1455),"-",'Nomenklatur komplett'!Y1455)</f>
        <v>65</v>
      </c>
      <c r="E1455" s="189">
        <f>IF(ISBLANK('Nomenklatur komplett'!Z1455),"-",'Nomenklatur komplett'!Z1455)</f>
        <v>1</v>
      </c>
      <c r="F1455" s="189">
        <f>IF(ISBLANK('Nomenklatur komplett'!AA1455),"-",'Nomenklatur komplett'!AA1455)</f>
        <v>5</v>
      </c>
      <c r="G1455" s="190">
        <f>IF(ISBLANK('Nomenklatur komplett'!AB1455),"-",'Nomenklatur komplett'!AB1455)</f>
        <v>90</v>
      </c>
      <c r="H1455" s="190">
        <f>IF(ISBLANK('Nomenklatur komplett'!AC1455),"-",'Nomenklatur komplett'!AC1455)</f>
        <v>0</v>
      </c>
    </row>
    <row r="1456" spans="1:8" x14ac:dyDescent="0.2">
      <c r="A1456" s="161">
        <f>IF(ISBLANK('Nomenklatur komplett'!V1456),"-",'Nomenklatur komplett'!V1456)</f>
        <v>59340000</v>
      </c>
      <c r="B1456" s="188" t="str">
        <f>IF(ISBLANK('Nomenklatur komplett'!W1456),"-",'Nomenklatur komplett'!W1456)</f>
        <v>Milchtechnologe/-technologin, dipl.</v>
      </c>
      <c r="C1456" s="189">
        <f>IF(ISBLANK('Nomenklatur komplett'!X1456),"-",'Nomenklatur komplett'!X1456)</f>
        <v>18</v>
      </c>
      <c r="D1456" s="189">
        <f>IF(ISBLANK('Nomenklatur komplett'!Y1456),"-",'Nomenklatur komplett'!Y1456)</f>
        <v>65</v>
      </c>
      <c r="E1456" s="189">
        <f>IF(ISBLANK('Nomenklatur komplett'!Z1456),"-",'Nomenklatur komplett'!Z1456)</f>
        <v>1</v>
      </c>
      <c r="F1456" s="189">
        <f>IF(ISBLANK('Nomenklatur komplett'!AA1456),"-",'Nomenklatur komplett'!AA1456)</f>
        <v>5</v>
      </c>
      <c r="G1456" s="190">
        <f>IF(ISBLANK('Nomenklatur komplett'!AB1456),"-",'Nomenklatur komplett'!AB1456)</f>
        <v>90</v>
      </c>
      <c r="H1456" s="190">
        <f>IF(ISBLANK('Nomenklatur komplett'!AC1456),"-",'Nomenklatur komplett'!AC1456)</f>
        <v>0</v>
      </c>
    </row>
    <row r="1457" spans="1:8" x14ac:dyDescent="0.2">
      <c r="A1457" s="161">
        <f>IF(ISBLANK('Nomenklatur komplett'!V1457),"-",'Nomenklatur komplett'!V1457)</f>
        <v>85370000</v>
      </c>
      <c r="B1457" s="188" t="str">
        <f>IF(ISBLANK('Nomenklatur komplett'!W1457),"-",'Nomenklatur komplett'!W1457)</f>
        <v>Mode-Designer/in (Tertiär - nicht reglementiert)</v>
      </c>
      <c r="C1457" s="189">
        <f>IF(ISBLANK('Nomenklatur komplett'!X1457),"-",'Nomenklatur komplett'!X1457)</f>
        <v>18</v>
      </c>
      <c r="D1457" s="189">
        <f>IF(ISBLANK('Nomenklatur komplett'!Y1457),"-",'Nomenklatur komplett'!Y1457)</f>
        <v>65</v>
      </c>
      <c r="E1457" s="189">
        <f>IF(ISBLANK('Nomenklatur komplett'!Z1457),"-",'Nomenklatur komplett'!Z1457)</f>
        <v>1</v>
      </c>
      <c r="F1457" s="189">
        <f>IF(ISBLANK('Nomenklatur komplett'!AA1457),"-",'Nomenklatur komplett'!AA1457)</f>
        <v>5</v>
      </c>
      <c r="G1457" s="190">
        <f>IF(ISBLANK('Nomenklatur komplett'!AB1457),"-",'Nomenklatur komplett'!AB1457)</f>
        <v>90</v>
      </c>
      <c r="H1457" s="190">
        <f>IF(ISBLANK('Nomenklatur komplett'!AC1457),"-",'Nomenklatur komplett'!AC1457)</f>
        <v>0</v>
      </c>
    </row>
    <row r="1458" spans="1:8" x14ac:dyDescent="0.2">
      <c r="A1458" s="161">
        <f>IF(ISBLANK('Nomenklatur komplett'!V1458),"-",'Nomenklatur komplett'!V1458)</f>
        <v>61210000</v>
      </c>
      <c r="B1458" s="188" t="str">
        <f>IF(ISBLANK('Nomenklatur komplett'!W1458),"-",'Nomenklatur komplett'!W1458)</f>
        <v>Modist/in, dipl.</v>
      </c>
      <c r="C1458" s="189">
        <f>IF(ISBLANK('Nomenklatur komplett'!X1458),"-",'Nomenklatur komplett'!X1458)</f>
        <v>18</v>
      </c>
      <c r="D1458" s="189">
        <f>IF(ISBLANK('Nomenklatur komplett'!Y1458),"-",'Nomenklatur komplett'!Y1458)</f>
        <v>65</v>
      </c>
      <c r="E1458" s="189">
        <f>IF(ISBLANK('Nomenklatur komplett'!Z1458),"-",'Nomenklatur komplett'!Z1458)</f>
        <v>1</v>
      </c>
      <c r="F1458" s="189">
        <f>IF(ISBLANK('Nomenklatur komplett'!AA1458),"-",'Nomenklatur komplett'!AA1458)</f>
        <v>5</v>
      </c>
      <c r="G1458" s="190">
        <f>IF(ISBLANK('Nomenklatur komplett'!AB1458),"-",'Nomenklatur komplett'!AB1458)</f>
        <v>90</v>
      </c>
      <c r="H1458" s="190">
        <f>IF(ISBLANK('Nomenklatur komplett'!AC1458),"-",'Nomenklatur komplett'!AC1458)</f>
        <v>0</v>
      </c>
    </row>
    <row r="1459" spans="1:8" x14ac:dyDescent="0.2">
      <c r="A1459" s="161">
        <f>IF(ISBLANK('Nomenklatur komplett'!V1459),"-",'Nomenklatur komplett'!V1459)</f>
        <v>66670000</v>
      </c>
      <c r="B1459" s="188" t="str">
        <f>IF(ISBLANK('Nomenklatur komplett'!W1459),"-",'Nomenklatur komplett'!W1459)</f>
        <v>Motorgeräte-Werkstattleiter/in EF</v>
      </c>
      <c r="C1459" s="189">
        <f>IF(ISBLANK('Nomenklatur komplett'!X1459),"-",'Nomenklatur komplett'!X1459)</f>
        <v>18</v>
      </c>
      <c r="D1459" s="189">
        <f>IF(ISBLANK('Nomenklatur komplett'!Y1459),"-",'Nomenklatur komplett'!Y1459)</f>
        <v>65</v>
      </c>
      <c r="E1459" s="189">
        <f>IF(ISBLANK('Nomenklatur komplett'!Z1459),"-",'Nomenklatur komplett'!Z1459)</f>
        <v>1</v>
      </c>
      <c r="F1459" s="189">
        <f>IF(ISBLANK('Nomenklatur komplett'!AA1459),"-",'Nomenklatur komplett'!AA1459)</f>
        <v>5</v>
      </c>
      <c r="G1459" s="190">
        <f>IF(ISBLANK('Nomenklatur komplett'!AB1459),"-",'Nomenklatur komplett'!AB1459)</f>
        <v>90</v>
      </c>
      <c r="H1459" s="190">
        <f>IF(ISBLANK('Nomenklatur komplett'!AC1459),"-",'Nomenklatur komplett'!AC1459)</f>
        <v>0</v>
      </c>
    </row>
    <row r="1460" spans="1:8" x14ac:dyDescent="0.2">
      <c r="A1460" s="161">
        <f>IF(ISBLANK('Nomenklatur komplett'!V1460),"-",'Nomenklatur komplett'!V1460)</f>
        <v>66680000</v>
      </c>
      <c r="B1460" s="188" t="str">
        <f>IF(ISBLANK('Nomenklatur komplett'!W1460),"-",'Nomenklatur komplett'!W1460)</f>
        <v>Motorgerätemechanikermeister/in</v>
      </c>
      <c r="C1460" s="189">
        <f>IF(ISBLANK('Nomenklatur komplett'!X1460),"-",'Nomenklatur komplett'!X1460)</f>
        <v>18</v>
      </c>
      <c r="D1460" s="189">
        <f>IF(ISBLANK('Nomenklatur komplett'!Y1460),"-",'Nomenklatur komplett'!Y1460)</f>
        <v>65</v>
      </c>
      <c r="E1460" s="189">
        <f>IF(ISBLANK('Nomenklatur komplett'!Z1460),"-",'Nomenklatur komplett'!Z1460)</f>
        <v>1</v>
      </c>
      <c r="F1460" s="189">
        <f>IF(ISBLANK('Nomenklatur komplett'!AA1460),"-",'Nomenklatur komplett'!AA1460)</f>
        <v>5</v>
      </c>
      <c r="G1460" s="190">
        <f>IF(ISBLANK('Nomenklatur komplett'!AB1460),"-",'Nomenklatur komplett'!AB1460)</f>
        <v>90</v>
      </c>
      <c r="H1460" s="190">
        <f>IF(ISBLANK('Nomenklatur komplett'!AC1460),"-",'Nomenklatur komplett'!AC1460)</f>
        <v>0</v>
      </c>
    </row>
    <row r="1461" spans="1:8" x14ac:dyDescent="0.2">
      <c r="A1461" s="161">
        <f>IF(ISBLANK('Nomenklatur komplett'!V1461),"-",'Nomenklatur komplett'!V1461)</f>
        <v>86960000</v>
      </c>
      <c r="B1461" s="188" t="str">
        <f>IF(ISBLANK('Nomenklatur komplett'!W1461),"-",'Nomenklatur komplett'!W1461)</f>
        <v>Mountainbikelehrer/in EF</v>
      </c>
      <c r="C1461" s="189">
        <f>IF(ISBLANK('Nomenklatur komplett'!X1461),"-",'Nomenklatur komplett'!X1461)</f>
        <v>18</v>
      </c>
      <c r="D1461" s="189">
        <f>IF(ISBLANK('Nomenklatur komplett'!Y1461),"-",'Nomenklatur komplett'!Y1461)</f>
        <v>65</v>
      </c>
      <c r="E1461" s="189">
        <f>IF(ISBLANK('Nomenklatur komplett'!Z1461),"-",'Nomenklatur komplett'!Z1461)</f>
        <v>1</v>
      </c>
      <c r="F1461" s="189">
        <f>IF(ISBLANK('Nomenklatur komplett'!AA1461),"-",'Nomenklatur komplett'!AA1461)</f>
        <v>5</v>
      </c>
      <c r="G1461" s="190">
        <f>IF(ISBLANK('Nomenklatur komplett'!AB1461),"-",'Nomenklatur komplett'!AB1461)</f>
        <v>90</v>
      </c>
      <c r="H1461" s="190">
        <f>IF(ISBLANK('Nomenklatur komplett'!AC1461),"-",'Nomenklatur komplett'!AC1461)</f>
        <v>0</v>
      </c>
    </row>
    <row r="1462" spans="1:8" x14ac:dyDescent="0.2">
      <c r="A1462" s="161">
        <f>IF(ISBLANK('Nomenklatur komplett'!V1462),"-",'Nomenklatur komplett'!V1462)</f>
        <v>85405000</v>
      </c>
      <c r="B1462" s="188" t="str">
        <f>IF(ISBLANK('Nomenklatur komplett'!W1462),"-",'Nomenklatur komplett'!W1462)</f>
        <v>Multimedia Designer/in (Tertiär - nicht reglementiert)</v>
      </c>
      <c r="C1462" s="189">
        <f>IF(ISBLANK('Nomenklatur komplett'!X1462),"-",'Nomenklatur komplett'!X1462)</f>
        <v>18</v>
      </c>
      <c r="D1462" s="189">
        <f>IF(ISBLANK('Nomenklatur komplett'!Y1462),"-",'Nomenklatur komplett'!Y1462)</f>
        <v>65</v>
      </c>
      <c r="E1462" s="189">
        <f>IF(ISBLANK('Nomenklatur komplett'!Z1462),"-",'Nomenklatur komplett'!Z1462)</f>
        <v>1</v>
      </c>
      <c r="F1462" s="189">
        <f>IF(ISBLANK('Nomenklatur komplett'!AA1462),"-",'Nomenklatur komplett'!AA1462)</f>
        <v>5</v>
      </c>
      <c r="G1462" s="190">
        <f>IF(ISBLANK('Nomenklatur komplett'!AB1462),"-",'Nomenklatur komplett'!AB1462)</f>
        <v>90</v>
      </c>
      <c r="H1462" s="190">
        <f>IF(ISBLANK('Nomenklatur komplett'!AC1462),"-",'Nomenklatur komplett'!AC1462)</f>
        <v>0</v>
      </c>
    </row>
    <row r="1463" spans="1:8" x14ac:dyDescent="0.2">
      <c r="A1463" s="161">
        <f>IF(ISBLANK('Nomenklatur komplett'!V1463),"-",'Nomenklatur komplett'!V1463)</f>
        <v>85410000</v>
      </c>
      <c r="B1463" s="188" t="str">
        <f>IF(ISBLANK('Nomenklatur komplett'!W1463),"-",'Nomenklatur komplett'!W1463)</f>
        <v>Multimedia-Koordinator/in EF</v>
      </c>
      <c r="C1463" s="189">
        <f>IF(ISBLANK('Nomenklatur komplett'!X1463),"-",'Nomenklatur komplett'!X1463)</f>
        <v>18</v>
      </c>
      <c r="D1463" s="189">
        <f>IF(ISBLANK('Nomenklatur komplett'!Y1463),"-",'Nomenklatur komplett'!Y1463)</f>
        <v>65</v>
      </c>
      <c r="E1463" s="189">
        <f>IF(ISBLANK('Nomenklatur komplett'!Z1463),"-",'Nomenklatur komplett'!Z1463)</f>
        <v>1</v>
      </c>
      <c r="F1463" s="189">
        <f>IF(ISBLANK('Nomenklatur komplett'!AA1463),"-",'Nomenklatur komplett'!AA1463)</f>
        <v>5</v>
      </c>
      <c r="G1463" s="190">
        <f>IF(ISBLANK('Nomenklatur komplett'!AB1463),"-",'Nomenklatur komplett'!AB1463)</f>
        <v>90</v>
      </c>
      <c r="H1463" s="190">
        <f>IF(ISBLANK('Nomenklatur komplett'!AC1463),"-",'Nomenklatur komplett'!AC1463)</f>
        <v>0</v>
      </c>
    </row>
    <row r="1464" spans="1:8" x14ac:dyDescent="0.2">
      <c r="A1464" s="161">
        <f>IF(ISBLANK('Nomenklatur komplett'!V1464),"-",'Nomenklatur komplett'!V1464)</f>
        <v>66690000</v>
      </c>
      <c r="B1464" s="188" t="str">
        <f>IF(ISBLANK('Nomenklatur komplett'!W1464),"-",'Nomenklatur komplett'!W1464)</f>
        <v>Multimediaelektroniker/in EF</v>
      </c>
      <c r="C1464" s="189">
        <f>IF(ISBLANK('Nomenklatur komplett'!X1464),"-",'Nomenklatur komplett'!X1464)</f>
        <v>18</v>
      </c>
      <c r="D1464" s="189">
        <f>IF(ISBLANK('Nomenklatur komplett'!Y1464),"-",'Nomenklatur komplett'!Y1464)</f>
        <v>65</v>
      </c>
      <c r="E1464" s="189">
        <f>IF(ISBLANK('Nomenklatur komplett'!Z1464),"-",'Nomenklatur komplett'!Z1464)</f>
        <v>1</v>
      </c>
      <c r="F1464" s="189">
        <f>IF(ISBLANK('Nomenklatur komplett'!AA1464),"-",'Nomenklatur komplett'!AA1464)</f>
        <v>5</v>
      </c>
      <c r="G1464" s="190">
        <f>IF(ISBLANK('Nomenklatur komplett'!AB1464),"-",'Nomenklatur komplett'!AB1464)</f>
        <v>90</v>
      </c>
      <c r="H1464" s="190">
        <f>IF(ISBLANK('Nomenklatur komplett'!AC1464),"-",'Nomenklatur komplett'!AC1464)</f>
        <v>0</v>
      </c>
    </row>
    <row r="1465" spans="1:8" x14ac:dyDescent="0.2">
      <c r="A1465" s="161">
        <f>IF(ISBLANK('Nomenklatur komplett'!V1465),"-",'Nomenklatur komplett'!V1465)</f>
        <v>84454000</v>
      </c>
      <c r="B1465" s="188" t="str">
        <f>IF(ISBLANK('Nomenklatur komplett'!W1465),"-",'Nomenklatur komplett'!W1465)</f>
        <v>Musiktherapeut/in (Tertiär - nicht reglementiert)</v>
      </c>
      <c r="C1465" s="189">
        <f>IF(ISBLANK('Nomenklatur komplett'!X1465),"-",'Nomenklatur komplett'!X1465)</f>
        <v>18</v>
      </c>
      <c r="D1465" s="189">
        <f>IF(ISBLANK('Nomenklatur komplett'!Y1465),"-",'Nomenklatur komplett'!Y1465)</f>
        <v>65</v>
      </c>
      <c r="E1465" s="189">
        <f>IF(ISBLANK('Nomenklatur komplett'!Z1465),"-",'Nomenklatur komplett'!Z1465)</f>
        <v>1</v>
      </c>
      <c r="F1465" s="189">
        <f>IF(ISBLANK('Nomenklatur komplett'!AA1465),"-",'Nomenklatur komplett'!AA1465)</f>
        <v>5</v>
      </c>
      <c r="G1465" s="190">
        <f>IF(ISBLANK('Nomenklatur komplett'!AB1465),"-",'Nomenklatur komplett'!AB1465)</f>
        <v>90</v>
      </c>
      <c r="H1465" s="190">
        <f>IF(ISBLANK('Nomenklatur komplett'!AC1465),"-",'Nomenklatur komplett'!AC1465)</f>
        <v>0</v>
      </c>
    </row>
    <row r="1466" spans="1:8" x14ac:dyDescent="0.2">
      <c r="A1466" s="161">
        <f>IF(ISBLANK('Nomenklatur komplett'!V1466),"-",'Nomenklatur komplett'!V1466)</f>
        <v>71650000</v>
      </c>
      <c r="B1466" s="188" t="str">
        <f>IF(ISBLANK('Nomenklatur komplett'!W1466),"-",'Nomenklatur komplett'!W1466)</f>
        <v>Müllereitechnologe/-technologin (Tertiär - nicht reglementiert)</v>
      </c>
      <c r="C1466" s="189">
        <f>IF(ISBLANK('Nomenklatur komplett'!X1466),"-",'Nomenklatur komplett'!X1466)</f>
        <v>18</v>
      </c>
      <c r="D1466" s="189">
        <f>IF(ISBLANK('Nomenklatur komplett'!Y1466),"-",'Nomenklatur komplett'!Y1466)</f>
        <v>65</v>
      </c>
      <c r="E1466" s="189">
        <f>IF(ISBLANK('Nomenklatur komplett'!Z1466),"-",'Nomenklatur komplett'!Z1466)</f>
        <v>1</v>
      </c>
      <c r="F1466" s="189">
        <f>IF(ISBLANK('Nomenklatur komplett'!AA1466),"-",'Nomenklatur komplett'!AA1466)</f>
        <v>5</v>
      </c>
      <c r="G1466" s="190">
        <f>IF(ISBLANK('Nomenklatur komplett'!AB1466),"-",'Nomenklatur komplett'!AB1466)</f>
        <v>90</v>
      </c>
      <c r="H1466" s="190">
        <f>IF(ISBLANK('Nomenklatur komplett'!AC1466),"-",'Nomenklatur komplett'!AC1466)</f>
        <v>0</v>
      </c>
    </row>
    <row r="1467" spans="1:8" x14ac:dyDescent="0.2">
      <c r="A1467" s="161">
        <f>IF(ISBLANK('Nomenklatur komplett'!V1467),"-",'Nomenklatur komplett'!V1467)</f>
        <v>85620000</v>
      </c>
      <c r="B1467" s="188" t="str">
        <f>IF(ISBLANK('Nomenklatur komplett'!W1467),"-",'Nomenklatur komplett'!W1467)</f>
        <v>Mütter- und Vaterberatung (Tertiär - nicht reglementiert)</v>
      </c>
      <c r="C1467" s="189">
        <f>IF(ISBLANK('Nomenklatur komplett'!X1467),"-",'Nomenklatur komplett'!X1467)</f>
        <v>18</v>
      </c>
      <c r="D1467" s="189">
        <f>IF(ISBLANK('Nomenklatur komplett'!Y1467),"-",'Nomenklatur komplett'!Y1467)</f>
        <v>65</v>
      </c>
      <c r="E1467" s="189">
        <f>IF(ISBLANK('Nomenklatur komplett'!Z1467),"-",'Nomenklatur komplett'!Z1467)</f>
        <v>1</v>
      </c>
      <c r="F1467" s="189">
        <f>IF(ISBLANK('Nomenklatur komplett'!AA1467),"-",'Nomenklatur komplett'!AA1467)</f>
        <v>5</v>
      </c>
      <c r="G1467" s="190">
        <f>IF(ISBLANK('Nomenklatur komplett'!AB1467),"-",'Nomenklatur komplett'!AB1467)</f>
        <v>90</v>
      </c>
      <c r="H1467" s="190">
        <f>IF(ISBLANK('Nomenklatur komplett'!AC1467),"-",'Nomenklatur komplett'!AC1467)</f>
        <v>0</v>
      </c>
    </row>
    <row r="1468" spans="1:8" x14ac:dyDescent="0.2">
      <c r="A1468" s="161">
        <f>IF(ISBLANK('Nomenklatur komplett'!V1468),"-",'Nomenklatur komplett'!V1468)</f>
        <v>95370000</v>
      </c>
      <c r="B1468" s="188" t="str">
        <f>IF(ISBLANK('Nomenklatur komplett'!W1468),"-",'Nomenklatur komplett'!W1468)</f>
        <v>NDS HF (Cineasta cine-televisivo) (MiVo 2005)</v>
      </c>
      <c r="C1468" s="189">
        <f>IF(ISBLANK('Nomenklatur komplett'!X1468),"-",'Nomenklatur komplett'!X1468)</f>
        <v>19</v>
      </c>
      <c r="D1468" s="189">
        <f>IF(ISBLANK('Nomenklatur komplett'!Y1468),"-",'Nomenklatur komplett'!Y1468)</f>
        <v>65</v>
      </c>
      <c r="E1468" s="189">
        <f>IF(ISBLANK('Nomenklatur komplett'!Z1468),"-",'Nomenklatur komplett'!Z1468)</f>
        <v>1</v>
      </c>
      <c r="F1468" s="189">
        <f>IF(ISBLANK('Nomenklatur komplett'!AA1468),"-",'Nomenklatur komplett'!AA1468)</f>
        <v>5</v>
      </c>
      <c r="G1468" s="190">
        <f>IF(ISBLANK('Nomenklatur komplett'!AB1468),"-",'Nomenklatur komplett'!AB1468)</f>
        <v>90</v>
      </c>
      <c r="H1468" s="190">
        <f>IF(ISBLANK('Nomenklatur komplett'!AC1468),"-",'Nomenklatur komplett'!AC1468)</f>
        <v>0</v>
      </c>
    </row>
    <row r="1469" spans="1:8" x14ac:dyDescent="0.2">
      <c r="A1469" s="161">
        <f>IF(ISBLANK('Nomenklatur komplett'!V1469),"-",'Nomenklatur komplett'!V1469)</f>
        <v>95690000</v>
      </c>
      <c r="B1469" s="188" t="str">
        <f>IF(ISBLANK('Nomenklatur komplett'!W1469),"-",'Nomenklatur komplett'!W1469)</f>
        <v>NDS HF Abteilungsleitung Gesundheitswesen (MiVo 2005)</v>
      </c>
      <c r="C1469" s="189">
        <f>IF(ISBLANK('Nomenklatur komplett'!X1469),"-",'Nomenklatur komplett'!X1469)</f>
        <v>19</v>
      </c>
      <c r="D1469" s="189">
        <f>IF(ISBLANK('Nomenklatur komplett'!Y1469),"-",'Nomenklatur komplett'!Y1469)</f>
        <v>65</v>
      </c>
      <c r="E1469" s="189">
        <f>IF(ISBLANK('Nomenklatur komplett'!Z1469),"-",'Nomenklatur komplett'!Z1469)</f>
        <v>1</v>
      </c>
      <c r="F1469" s="189">
        <f>IF(ISBLANK('Nomenklatur komplett'!AA1469),"-",'Nomenklatur komplett'!AA1469)</f>
        <v>5</v>
      </c>
      <c r="G1469" s="190">
        <f>IF(ISBLANK('Nomenklatur komplett'!AB1469),"-",'Nomenklatur komplett'!AB1469)</f>
        <v>90</v>
      </c>
      <c r="H1469" s="190">
        <f>IF(ISBLANK('Nomenklatur komplett'!AC1469),"-",'Nomenklatur komplett'!AC1469)</f>
        <v>0</v>
      </c>
    </row>
    <row r="1470" spans="1:8" x14ac:dyDescent="0.2">
      <c r="A1470" s="161">
        <f>IF(ISBLANK('Nomenklatur komplett'!V1470),"-",'Nomenklatur komplett'!V1470)</f>
        <v>95142000</v>
      </c>
      <c r="B1470" s="188" t="str">
        <f>IF(ISBLANK('Nomenklatur komplett'!W1470),"-",'Nomenklatur komplett'!W1470)</f>
        <v>NDS HF Agile Projektmanagement (MiVo 2017)</v>
      </c>
      <c r="C1470" s="189">
        <f>IF(ISBLANK('Nomenklatur komplett'!X1470),"-",'Nomenklatur komplett'!X1470)</f>
        <v>19</v>
      </c>
      <c r="D1470" s="189">
        <f>IF(ISBLANK('Nomenklatur komplett'!Y1470),"-",'Nomenklatur komplett'!Y1470)</f>
        <v>65</v>
      </c>
      <c r="E1470" s="189">
        <f>IF(ISBLANK('Nomenklatur komplett'!Z1470),"-",'Nomenklatur komplett'!Z1470)</f>
        <v>1</v>
      </c>
      <c r="F1470" s="189">
        <f>IF(ISBLANK('Nomenklatur komplett'!AA1470),"-",'Nomenklatur komplett'!AA1470)</f>
        <v>5</v>
      </c>
      <c r="G1470" s="190">
        <f>IF(ISBLANK('Nomenklatur komplett'!AB1470),"-",'Nomenklatur komplett'!AB1470)</f>
        <v>90</v>
      </c>
      <c r="H1470" s="190">
        <f>IF(ISBLANK('Nomenklatur komplett'!AC1470),"-",'Nomenklatur komplett'!AC1470)</f>
        <v>0</v>
      </c>
    </row>
    <row r="1471" spans="1:8" x14ac:dyDescent="0.2">
      <c r="A1471" s="161">
        <f>IF(ISBLANK('Nomenklatur komplett'!V1471),"-",'Nomenklatur komplett'!V1471)</f>
        <v>95501000</v>
      </c>
      <c r="B1471" s="188" t="str">
        <f>IF(ISBLANK('Nomenklatur komplett'!W1471),"-",'Nomenklatur komplett'!W1471)</f>
        <v>NDS HF Anästhesie-, Intensiv- und Notfallpflege (MiVo 2005)</v>
      </c>
      <c r="C1471" s="189">
        <f>IF(ISBLANK('Nomenklatur komplett'!X1471),"-",'Nomenklatur komplett'!X1471)</f>
        <v>19</v>
      </c>
      <c r="D1471" s="189">
        <f>IF(ISBLANK('Nomenklatur komplett'!Y1471),"-",'Nomenklatur komplett'!Y1471)</f>
        <v>65</v>
      </c>
      <c r="E1471" s="189">
        <f>IF(ISBLANK('Nomenklatur komplett'!Z1471),"-",'Nomenklatur komplett'!Z1471)</f>
        <v>1</v>
      </c>
      <c r="F1471" s="189">
        <f>IF(ISBLANK('Nomenklatur komplett'!AA1471),"-",'Nomenklatur komplett'!AA1471)</f>
        <v>5</v>
      </c>
      <c r="G1471" s="190">
        <f>IF(ISBLANK('Nomenklatur komplett'!AB1471),"-",'Nomenklatur komplett'!AB1471)</f>
        <v>90</v>
      </c>
      <c r="H1471" s="190">
        <f>IF(ISBLANK('Nomenklatur komplett'!AC1471),"-",'Nomenklatur komplett'!AC1471)</f>
        <v>0</v>
      </c>
    </row>
    <row r="1472" spans="1:8" x14ac:dyDescent="0.2">
      <c r="A1472" s="161">
        <f>IF(ISBLANK('Nomenklatur komplett'!V1472),"-",'Nomenklatur komplett'!V1472)</f>
        <v>95500000</v>
      </c>
      <c r="B1472" s="188" t="str">
        <f>IF(ISBLANK('Nomenklatur komplett'!W1472),"-",'Nomenklatur komplett'!W1472)</f>
        <v>NDS HF Anästhesiepflege (MiVo 2005)</v>
      </c>
      <c r="C1472" s="189">
        <f>IF(ISBLANK('Nomenklatur komplett'!X1472),"-",'Nomenklatur komplett'!X1472)</f>
        <v>19</v>
      </c>
      <c r="D1472" s="189">
        <f>IF(ISBLANK('Nomenklatur komplett'!Y1472),"-",'Nomenklatur komplett'!Y1472)</f>
        <v>65</v>
      </c>
      <c r="E1472" s="189">
        <f>IF(ISBLANK('Nomenklatur komplett'!Z1472),"-",'Nomenklatur komplett'!Z1472)</f>
        <v>1</v>
      </c>
      <c r="F1472" s="189">
        <f>IF(ISBLANK('Nomenklatur komplett'!AA1472),"-",'Nomenklatur komplett'!AA1472)</f>
        <v>5</v>
      </c>
      <c r="G1472" s="190">
        <f>IF(ISBLANK('Nomenklatur komplett'!AB1472),"-",'Nomenklatur komplett'!AB1472)</f>
        <v>90</v>
      </c>
      <c r="H1472" s="190">
        <f>IF(ISBLANK('Nomenklatur komplett'!AC1472),"-",'Nomenklatur komplett'!AC1472)</f>
        <v>0</v>
      </c>
    </row>
    <row r="1473" spans="1:8" x14ac:dyDescent="0.2">
      <c r="A1473" s="161">
        <f>IF(ISBLANK('Nomenklatur komplett'!V1473),"-",'Nomenklatur komplett'!V1473)</f>
        <v>95910000</v>
      </c>
      <c r="B1473" s="188" t="str">
        <f>IF(ISBLANK('Nomenklatur komplett'!W1473),"-",'Nomenklatur komplett'!W1473)</f>
        <v>NDS HF Applikationsentwicklung (MiVo 2005)</v>
      </c>
      <c r="C1473" s="189">
        <f>IF(ISBLANK('Nomenklatur komplett'!X1473),"-",'Nomenklatur komplett'!X1473)</f>
        <v>19</v>
      </c>
      <c r="D1473" s="189">
        <f>IF(ISBLANK('Nomenklatur komplett'!Y1473),"-",'Nomenklatur komplett'!Y1473)</f>
        <v>65</v>
      </c>
      <c r="E1473" s="189">
        <f>IF(ISBLANK('Nomenklatur komplett'!Z1473),"-",'Nomenklatur komplett'!Z1473)</f>
        <v>1</v>
      </c>
      <c r="F1473" s="189">
        <f>IF(ISBLANK('Nomenklatur komplett'!AA1473),"-",'Nomenklatur komplett'!AA1473)</f>
        <v>5</v>
      </c>
      <c r="G1473" s="190">
        <f>IF(ISBLANK('Nomenklatur komplett'!AB1473),"-",'Nomenklatur komplett'!AB1473)</f>
        <v>90</v>
      </c>
      <c r="H1473" s="190">
        <f>IF(ISBLANK('Nomenklatur komplett'!AC1473),"-",'Nomenklatur komplett'!AC1473)</f>
        <v>0</v>
      </c>
    </row>
    <row r="1474" spans="1:8" x14ac:dyDescent="0.2">
      <c r="A1474" s="161">
        <f>IF(ISBLANK('Nomenklatur komplett'!V1474),"-",'Nomenklatur komplett'!V1474)</f>
        <v>95150000</v>
      </c>
      <c r="B1474" s="188" t="str">
        <f>IF(ISBLANK('Nomenklatur komplett'!W1474),"-",'Nomenklatur komplett'!W1474)</f>
        <v>NDS HF Bau-Energie-Umwelt (MiVo 2005)</v>
      </c>
      <c r="C1474" s="189">
        <f>IF(ISBLANK('Nomenklatur komplett'!X1474),"-",'Nomenklatur komplett'!X1474)</f>
        <v>19</v>
      </c>
      <c r="D1474" s="189">
        <f>IF(ISBLANK('Nomenklatur komplett'!Y1474),"-",'Nomenklatur komplett'!Y1474)</f>
        <v>65</v>
      </c>
      <c r="E1474" s="189">
        <f>IF(ISBLANK('Nomenklatur komplett'!Z1474),"-",'Nomenklatur komplett'!Z1474)</f>
        <v>1</v>
      </c>
      <c r="F1474" s="189">
        <f>IF(ISBLANK('Nomenklatur komplett'!AA1474),"-",'Nomenklatur komplett'!AA1474)</f>
        <v>5</v>
      </c>
      <c r="G1474" s="190">
        <f>IF(ISBLANK('Nomenklatur komplett'!AB1474),"-",'Nomenklatur komplett'!AB1474)</f>
        <v>90</v>
      </c>
      <c r="H1474" s="190">
        <f>IF(ISBLANK('Nomenklatur komplett'!AC1474),"-",'Nomenklatur komplett'!AC1474)</f>
        <v>0</v>
      </c>
    </row>
    <row r="1475" spans="1:8" x14ac:dyDescent="0.2">
      <c r="A1475" s="161">
        <f>IF(ISBLANK('Nomenklatur komplett'!V1475),"-",'Nomenklatur komplett'!V1475)</f>
        <v>90070000</v>
      </c>
      <c r="B1475" s="188" t="str">
        <f>IF(ISBLANK('Nomenklatur komplett'!W1475),"-",'Nomenklatur komplett'!W1475)</f>
        <v>NDS HF Baubetriebsmanagement (MiVo 2005)</v>
      </c>
      <c r="C1475" s="189">
        <f>IF(ISBLANK('Nomenklatur komplett'!X1475),"-",'Nomenklatur komplett'!X1475)</f>
        <v>19</v>
      </c>
      <c r="D1475" s="189">
        <f>IF(ISBLANK('Nomenklatur komplett'!Y1475),"-",'Nomenklatur komplett'!Y1475)</f>
        <v>65</v>
      </c>
      <c r="E1475" s="189">
        <f>IF(ISBLANK('Nomenklatur komplett'!Z1475),"-",'Nomenklatur komplett'!Z1475)</f>
        <v>1</v>
      </c>
      <c r="F1475" s="189">
        <f>IF(ISBLANK('Nomenklatur komplett'!AA1475),"-",'Nomenklatur komplett'!AA1475)</f>
        <v>5</v>
      </c>
      <c r="G1475" s="190">
        <f>IF(ISBLANK('Nomenklatur komplett'!AB1475),"-",'Nomenklatur komplett'!AB1475)</f>
        <v>90</v>
      </c>
      <c r="H1475" s="190">
        <f>IF(ISBLANK('Nomenklatur komplett'!AC1475),"-",'Nomenklatur komplett'!AC1475)</f>
        <v>0</v>
      </c>
    </row>
    <row r="1476" spans="1:8" x14ac:dyDescent="0.2">
      <c r="A1476" s="161">
        <f>IF(ISBLANK('Nomenklatur komplett'!V1476),"-",'Nomenklatur komplett'!V1476)</f>
        <v>95570000</v>
      </c>
      <c r="B1476" s="188" t="str">
        <f>IF(ISBLANK('Nomenklatur komplett'!W1476),"-",'Nomenklatur komplett'!W1476)</f>
        <v>NDS HF Bauprojekt und Immobilienmanagement (MiVo 2005)</v>
      </c>
      <c r="C1476" s="189">
        <f>IF(ISBLANK('Nomenklatur komplett'!X1476),"-",'Nomenklatur komplett'!X1476)</f>
        <v>19</v>
      </c>
      <c r="D1476" s="189">
        <f>IF(ISBLANK('Nomenklatur komplett'!Y1476),"-",'Nomenklatur komplett'!Y1476)</f>
        <v>65</v>
      </c>
      <c r="E1476" s="189">
        <f>IF(ISBLANK('Nomenklatur komplett'!Z1476),"-",'Nomenklatur komplett'!Z1476)</f>
        <v>1</v>
      </c>
      <c r="F1476" s="189">
        <f>IF(ISBLANK('Nomenklatur komplett'!AA1476),"-",'Nomenklatur komplett'!AA1476)</f>
        <v>5</v>
      </c>
      <c r="G1476" s="190">
        <f>IF(ISBLANK('Nomenklatur komplett'!AB1476),"-",'Nomenklatur komplett'!AB1476)</f>
        <v>90</v>
      </c>
      <c r="H1476" s="190">
        <f>IF(ISBLANK('Nomenklatur komplett'!AC1476),"-",'Nomenklatur komplett'!AC1476)</f>
        <v>0</v>
      </c>
    </row>
    <row r="1477" spans="1:8" x14ac:dyDescent="0.2">
      <c r="A1477" s="161">
        <f>IF(ISBLANK('Nomenklatur komplett'!V1477),"-",'Nomenklatur komplett'!V1477)</f>
        <v>95260000</v>
      </c>
      <c r="B1477" s="188" t="str">
        <f>IF(ISBLANK('Nomenklatur komplett'!W1477),"-",'Nomenklatur komplett'!W1477)</f>
        <v>NDS HF Beratung in Veränderungsprozessen (MiVo 2005)</v>
      </c>
      <c r="C1477" s="189">
        <f>IF(ISBLANK('Nomenklatur komplett'!X1477),"-",'Nomenklatur komplett'!X1477)</f>
        <v>19</v>
      </c>
      <c r="D1477" s="189">
        <f>IF(ISBLANK('Nomenklatur komplett'!Y1477),"-",'Nomenklatur komplett'!Y1477)</f>
        <v>65</v>
      </c>
      <c r="E1477" s="189">
        <f>IF(ISBLANK('Nomenklatur komplett'!Z1477),"-",'Nomenklatur komplett'!Z1477)</f>
        <v>1</v>
      </c>
      <c r="F1477" s="189">
        <f>IF(ISBLANK('Nomenklatur komplett'!AA1477),"-",'Nomenklatur komplett'!AA1477)</f>
        <v>5</v>
      </c>
      <c r="G1477" s="190">
        <f>IF(ISBLANK('Nomenklatur komplett'!AB1477),"-",'Nomenklatur komplett'!AB1477)</f>
        <v>90</v>
      </c>
      <c r="H1477" s="190">
        <f>IF(ISBLANK('Nomenklatur komplett'!AC1477),"-",'Nomenklatur komplett'!AC1477)</f>
        <v>0</v>
      </c>
    </row>
    <row r="1478" spans="1:8" x14ac:dyDescent="0.2">
      <c r="A1478" s="161">
        <f>IF(ISBLANK('Nomenklatur komplett'!V1478),"-",'Nomenklatur komplett'!V1478)</f>
        <v>95041000</v>
      </c>
      <c r="B1478" s="188" t="str">
        <f>IF(ISBLANK('Nomenklatur komplett'!W1478),"-",'Nomenklatur komplett'!W1478)</f>
        <v>NDS HF Betriebswirtschaft (MiVo 2005+2017)</v>
      </c>
      <c r="C1478" s="189">
        <f>IF(ISBLANK('Nomenklatur komplett'!X1478),"-",'Nomenklatur komplett'!X1478)</f>
        <v>19</v>
      </c>
      <c r="D1478" s="189">
        <f>IF(ISBLANK('Nomenklatur komplett'!Y1478),"-",'Nomenklatur komplett'!Y1478)</f>
        <v>65</v>
      </c>
      <c r="E1478" s="189">
        <f>IF(ISBLANK('Nomenklatur komplett'!Z1478),"-",'Nomenklatur komplett'!Z1478)</f>
        <v>1</v>
      </c>
      <c r="F1478" s="189">
        <f>IF(ISBLANK('Nomenklatur komplett'!AA1478),"-",'Nomenklatur komplett'!AA1478)</f>
        <v>5</v>
      </c>
      <c r="G1478" s="190">
        <f>IF(ISBLANK('Nomenklatur komplett'!AB1478),"-",'Nomenklatur komplett'!AB1478)</f>
        <v>90</v>
      </c>
      <c r="H1478" s="190">
        <f>IF(ISBLANK('Nomenklatur komplett'!AC1478),"-",'Nomenklatur komplett'!AC1478)</f>
        <v>0</v>
      </c>
    </row>
    <row r="1479" spans="1:8" x14ac:dyDescent="0.2">
      <c r="A1479" s="161">
        <f>IF(ISBLANK('Nomenklatur komplett'!V1479),"-",'Nomenklatur komplett'!V1479)</f>
        <v>95440000</v>
      </c>
      <c r="B1479" s="188" t="str">
        <f>IF(ISBLANK('Nomenklatur komplett'!W1479),"-",'Nomenklatur komplett'!W1479)</f>
        <v>NDS HF Business Administration (MiVo 2017)</v>
      </c>
      <c r="C1479" s="189">
        <f>IF(ISBLANK('Nomenklatur komplett'!X1479),"-",'Nomenklatur komplett'!X1479)</f>
        <v>19</v>
      </c>
      <c r="D1479" s="189">
        <f>IF(ISBLANK('Nomenklatur komplett'!Y1479),"-",'Nomenklatur komplett'!Y1479)</f>
        <v>65</v>
      </c>
      <c r="E1479" s="189">
        <f>IF(ISBLANK('Nomenklatur komplett'!Z1479),"-",'Nomenklatur komplett'!Z1479)</f>
        <v>1</v>
      </c>
      <c r="F1479" s="189">
        <f>IF(ISBLANK('Nomenklatur komplett'!AA1479),"-",'Nomenklatur komplett'!AA1479)</f>
        <v>5</v>
      </c>
      <c r="G1479" s="190">
        <f>IF(ISBLANK('Nomenklatur komplett'!AB1479),"-",'Nomenklatur komplett'!AB1479)</f>
        <v>90</v>
      </c>
      <c r="H1479" s="190">
        <f>IF(ISBLANK('Nomenklatur komplett'!AC1479),"-",'Nomenklatur komplett'!AC1479)</f>
        <v>0</v>
      </c>
    </row>
    <row r="1480" spans="1:8" x14ac:dyDescent="0.2">
      <c r="A1480" s="161">
        <f>IF(ISBLANK('Nomenklatur komplett'!V1480),"-",'Nomenklatur komplett'!V1480)</f>
        <v>95760000</v>
      </c>
      <c r="B1480" s="188" t="str">
        <f>IF(ISBLANK('Nomenklatur komplett'!W1480),"-",'Nomenklatur komplett'!W1480)</f>
        <v>NDS HF Business Analyst (MiVo 2005)</v>
      </c>
      <c r="C1480" s="189">
        <f>IF(ISBLANK('Nomenklatur komplett'!X1480),"-",'Nomenklatur komplett'!X1480)</f>
        <v>19</v>
      </c>
      <c r="D1480" s="189">
        <f>IF(ISBLANK('Nomenklatur komplett'!Y1480),"-",'Nomenklatur komplett'!Y1480)</f>
        <v>65</v>
      </c>
      <c r="E1480" s="189">
        <f>IF(ISBLANK('Nomenklatur komplett'!Z1480),"-",'Nomenklatur komplett'!Z1480)</f>
        <v>1</v>
      </c>
      <c r="F1480" s="189">
        <f>IF(ISBLANK('Nomenklatur komplett'!AA1480),"-",'Nomenklatur komplett'!AA1480)</f>
        <v>5</v>
      </c>
      <c r="G1480" s="190">
        <f>IF(ISBLANK('Nomenklatur komplett'!AB1480),"-",'Nomenklatur komplett'!AB1480)</f>
        <v>90</v>
      </c>
      <c r="H1480" s="190">
        <f>IF(ISBLANK('Nomenklatur komplett'!AC1480),"-",'Nomenklatur komplett'!AC1480)</f>
        <v>0</v>
      </c>
    </row>
    <row r="1481" spans="1:8" x14ac:dyDescent="0.2">
      <c r="A1481" s="161">
        <f>IF(ISBLANK('Nomenklatur komplett'!V1481),"-",'Nomenklatur komplett'!V1481)</f>
        <v>95280000</v>
      </c>
      <c r="B1481" s="188" t="str">
        <f>IF(ISBLANK('Nomenklatur komplett'!W1481),"-",'Nomenklatur komplett'!W1481)</f>
        <v>NDS HF Business Banker (MiVo 2005)</v>
      </c>
      <c r="C1481" s="189">
        <f>IF(ISBLANK('Nomenklatur komplett'!X1481),"-",'Nomenklatur komplett'!X1481)</f>
        <v>19</v>
      </c>
      <c r="D1481" s="189">
        <f>IF(ISBLANK('Nomenklatur komplett'!Y1481),"-",'Nomenklatur komplett'!Y1481)</f>
        <v>65</v>
      </c>
      <c r="E1481" s="189">
        <f>IF(ISBLANK('Nomenklatur komplett'!Z1481),"-",'Nomenklatur komplett'!Z1481)</f>
        <v>1</v>
      </c>
      <c r="F1481" s="189">
        <f>IF(ISBLANK('Nomenklatur komplett'!AA1481),"-",'Nomenklatur komplett'!AA1481)</f>
        <v>5</v>
      </c>
      <c r="G1481" s="190">
        <f>IF(ISBLANK('Nomenklatur komplett'!AB1481),"-",'Nomenklatur komplett'!AB1481)</f>
        <v>90</v>
      </c>
      <c r="H1481" s="190">
        <f>IF(ISBLANK('Nomenklatur komplett'!AC1481),"-",'Nomenklatur komplett'!AC1481)</f>
        <v>0</v>
      </c>
    </row>
    <row r="1482" spans="1:8" x14ac:dyDescent="0.2">
      <c r="A1482" s="161">
        <f>IF(ISBLANK('Nomenklatur komplett'!V1482),"-",'Nomenklatur komplett'!V1482)</f>
        <v>95310000</v>
      </c>
      <c r="B1482" s="188" t="str">
        <f>IF(ISBLANK('Nomenklatur komplett'!W1482),"-",'Nomenklatur komplett'!W1482)</f>
        <v>NDS HF Business Coaching (MiVo 2005)</v>
      </c>
      <c r="C1482" s="189">
        <f>IF(ISBLANK('Nomenklatur komplett'!X1482),"-",'Nomenklatur komplett'!X1482)</f>
        <v>19</v>
      </c>
      <c r="D1482" s="189">
        <f>IF(ISBLANK('Nomenklatur komplett'!Y1482),"-",'Nomenklatur komplett'!Y1482)</f>
        <v>65</v>
      </c>
      <c r="E1482" s="189">
        <f>IF(ISBLANK('Nomenklatur komplett'!Z1482),"-",'Nomenklatur komplett'!Z1482)</f>
        <v>1</v>
      </c>
      <c r="F1482" s="189">
        <f>IF(ISBLANK('Nomenklatur komplett'!AA1482),"-",'Nomenklatur komplett'!AA1482)</f>
        <v>5</v>
      </c>
      <c r="G1482" s="190">
        <f>IF(ISBLANK('Nomenklatur komplett'!AB1482),"-",'Nomenklatur komplett'!AB1482)</f>
        <v>90</v>
      </c>
      <c r="H1482" s="190">
        <f>IF(ISBLANK('Nomenklatur komplett'!AC1482),"-",'Nomenklatur komplett'!AC1482)</f>
        <v>0</v>
      </c>
    </row>
    <row r="1483" spans="1:8" x14ac:dyDescent="0.2">
      <c r="A1483" s="161">
        <f>IF(ISBLANK('Nomenklatur komplett'!V1483),"-",'Nomenklatur komplett'!V1483)</f>
        <v>95180000</v>
      </c>
      <c r="B1483" s="188" t="str">
        <f>IF(ISBLANK('Nomenklatur komplett'!W1483),"-",'Nomenklatur komplett'!W1483)</f>
        <v>NDS HF Business Engineering (MiVo 2005)</v>
      </c>
      <c r="C1483" s="189">
        <f>IF(ISBLANK('Nomenklatur komplett'!X1483),"-",'Nomenklatur komplett'!X1483)</f>
        <v>19</v>
      </c>
      <c r="D1483" s="189">
        <f>IF(ISBLANK('Nomenklatur komplett'!Y1483),"-",'Nomenklatur komplett'!Y1483)</f>
        <v>65</v>
      </c>
      <c r="E1483" s="189">
        <f>IF(ISBLANK('Nomenklatur komplett'!Z1483),"-",'Nomenklatur komplett'!Z1483)</f>
        <v>1</v>
      </c>
      <c r="F1483" s="189">
        <f>IF(ISBLANK('Nomenklatur komplett'!AA1483),"-",'Nomenklatur komplett'!AA1483)</f>
        <v>5</v>
      </c>
      <c r="G1483" s="190">
        <f>IF(ISBLANK('Nomenklatur komplett'!AB1483),"-",'Nomenklatur komplett'!AB1483)</f>
        <v>90</v>
      </c>
      <c r="H1483" s="190">
        <f>IF(ISBLANK('Nomenklatur komplett'!AC1483),"-",'Nomenklatur komplett'!AC1483)</f>
        <v>0</v>
      </c>
    </row>
    <row r="1484" spans="1:8" x14ac:dyDescent="0.2">
      <c r="A1484" s="161">
        <f>IF(ISBLANK('Nomenklatur komplett'!V1484),"-",'Nomenklatur komplett'!V1484)</f>
        <v>95832000</v>
      </c>
      <c r="B1484" s="188" t="str">
        <f>IF(ISBLANK('Nomenklatur komplett'!W1484),"-",'Nomenklatur komplett'!W1484)</f>
        <v>NDS HF Chief Digital Officier (MiVo 2005)</v>
      </c>
      <c r="C1484" s="189">
        <f>IF(ISBLANK('Nomenklatur komplett'!X1484),"-",'Nomenklatur komplett'!X1484)</f>
        <v>19</v>
      </c>
      <c r="D1484" s="189">
        <f>IF(ISBLANK('Nomenklatur komplett'!Y1484),"-",'Nomenklatur komplett'!Y1484)</f>
        <v>65</v>
      </c>
      <c r="E1484" s="189">
        <f>IF(ISBLANK('Nomenklatur komplett'!Z1484),"-",'Nomenklatur komplett'!Z1484)</f>
        <v>1</v>
      </c>
      <c r="F1484" s="189">
        <f>IF(ISBLANK('Nomenklatur komplett'!AA1484),"-",'Nomenklatur komplett'!AA1484)</f>
        <v>5</v>
      </c>
      <c r="G1484" s="190">
        <f>IF(ISBLANK('Nomenklatur komplett'!AB1484),"-",'Nomenklatur komplett'!AB1484)</f>
        <v>90</v>
      </c>
      <c r="H1484" s="190">
        <f>IF(ISBLANK('Nomenklatur komplett'!AC1484),"-",'Nomenklatur komplett'!AC1484)</f>
        <v>0</v>
      </c>
    </row>
    <row r="1485" spans="1:8" x14ac:dyDescent="0.2">
      <c r="A1485" s="161">
        <f>IF(ISBLANK('Nomenklatur komplett'!V1485),"-",'Nomenklatur komplett'!V1485)</f>
        <v>95390000</v>
      </c>
      <c r="B1485" s="188" t="str">
        <f>IF(ISBLANK('Nomenklatur komplett'!W1485),"-",'Nomenklatur komplett'!W1485)</f>
        <v>NDS HF Coaching and Leadership (MiVo 2005)</v>
      </c>
      <c r="C1485" s="189">
        <f>IF(ISBLANK('Nomenklatur komplett'!X1485),"-",'Nomenklatur komplett'!X1485)</f>
        <v>19</v>
      </c>
      <c r="D1485" s="189">
        <f>IF(ISBLANK('Nomenklatur komplett'!Y1485),"-",'Nomenklatur komplett'!Y1485)</f>
        <v>65</v>
      </c>
      <c r="E1485" s="189">
        <f>IF(ISBLANK('Nomenklatur komplett'!Z1485),"-",'Nomenklatur komplett'!Z1485)</f>
        <v>1</v>
      </c>
      <c r="F1485" s="189">
        <f>IF(ISBLANK('Nomenklatur komplett'!AA1485),"-",'Nomenklatur komplett'!AA1485)</f>
        <v>5</v>
      </c>
      <c r="G1485" s="190">
        <f>IF(ISBLANK('Nomenklatur komplett'!AB1485),"-",'Nomenklatur komplett'!AB1485)</f>
        <v>90</v>
      </c>
      <c r="H1485" s="190">
        <f>IF(ISBLANK('Nomenklatur komplett'!AC1485),"-",'Nomenklatur komplett'!AC1485)</f>
        <v>0</v>
      </c>
    </row>
    <row r="1486" spans="1:8" x14ac:dyDescent="0.2">
      <c r="A1486" s="161">
        <f>IF(ISBLANK('Nomenklatur komplett'!V1486),"-",'Nomenklatur komplett'!V1486)</f>
        <v>95640000</v>
      </c>
      <c r="B1486" s="188" t="str">
        <f>IF(ISBLANK('Nomenklatur komplett'!W1486),"-",'Nomenklatur komplett'!W1486)</f>
        <v>NDS HF Controlling (MiVo 2005)</v>
      </c>
      <c r="C1486" s="189">
        <f>IF(ISBLANK('Nomenklatur komplett'!X1486),"-",'Nomenklatur komplett'!X1486)</f>
        <v>19</v>
      </c>
      <c r="D1486" s="189">
        <f>IF(ISBLANK('Nomenklatur komplett'!Y1486),"-",'Nomenklatur komplett'!Y1486)</f>
        <v>65</v>
      </c>
      <c r="E1486" s="189">
        <f>IF(ISBLANK('Nomenklatur komplett'!Z1486),"-",'Nomenklatur komplett'!Z1486)</f>
        <v>1</v>
      </c>
      <c r="F1486" s="189">
        <f>IF(ISBLANK('Nomenklatur komplett'!AA1486),"-",'Nomenklatur komplett'!AA1486)</f>
        <v>5</v>
      </c>
      <c r="G1486" s="190">
        <f>IF(ISBLANK('Nomenklatur komplett'!AB1486),"-",'Nomenklatur komplett'!AB1486)</f>
        <v>90</v>
      </c>
      <c r="H1486" s="190">
        <f>IF(ISBLANK('Nomenklatur komplett'!AC1486),"-",'Nomenklatur komplett'!AC1486)</f>
        <v>0</v>
      </c>
    </row>
    <row r="1487" spans="1:8" x14ac:dyDescent="0.2">
      <c r="A1487" s="161">
        <f>IF(ISBLANK('Nomenklatur komplett'!V1487),"-",'Nomenklatur komplett'!V1487)</f>
        <v>95330000</v>
      </c>
      <c r="B1487" s="188" t="str">
        <f>IF(ISBLANK('Nomenklatur komplett'!W1487),"-",'Nomenklatur komplett'!W1487)</f>
        <v>NDS HF Controlling mit Standardsoftware (MiVo 2005)</v>
      </c>
      <c r="C1487" s="189">
        <f>IF(ISBLANK('Nomenklatur komplett'!X1487),"-",'Nomenklatur komplett'!X1487)</f>
        <v>19</v>
      </c>
      <c r="D1487" s="189">
        <f>IF(ISBLANK('Nomenklatur komplett'!Y1487),"-",'Nomenklatur komplett'!Y1487)</f>
        <v>65</v>
      </c>
      <c r="E1487" s="189">
        <f>IF(ISBLANK('Nomenklatur komplett'!Z1487),"-",'Nomenklatur komplett'!Z1487)</f>
        <v>1</v>
      </c>
      <c r="F1487" s="189">
        <f>IF(ISBLANK('Nomenklatur komplett'!AA1487),"-",'Nomenklatur komplett'!AA1487)</f>
        <v>5</v>
      </c>
      <c r="G1487" s="190">
        <f>IF(ISBLANK('Nomenklatur komplett'!AB1487),"-",'Nomenklatur komplett'!AB1487)</f>
        <v>90</v>
      </c>
      <c r="H1487" s="190">
        <f>IF(ISBLANK('Nomenklatur komplett'!AC1487),"-",'Nomenklatur komplett'!AC1487)</f>
        <v>0</v>
      </c>
    </row>
    <row r="1488" spans="1:8" x14ac:dyDescent="0.2">
      <c r="A1488" s="161">
        <f>IF(ISBLANK('Nomenklatur komplett'!V1488),"-",'Nomenklatur komplett'!V1488)</f>
        <v>95930000</v>
      </c>
      <c r="B1488" s="188" t="str">
        <f>IF(ISBLANK('Nomenklatur komplett'!W1488),"-",'Nomenklatur komplett'!W1488)</f>
        <v>NDS HF Digital Business Management (MiVo 2017)</v>
      </c>
      <c r="C1488" s="189">
        <f>IF(ISBLANK('Nomenklatur komplett'!X1488),"-",'Nomenklatur komplett'!X1488)</f>
        <v>19</v>
      </c>
      <c r="D1488" s="189">
        <f>IF(ISBLANK('Nomenklatur komplett'!Y1488),"-",'Nomenklatur komplett'!Y1488)</f>
        <v>65</v>
      </c>
      <c r="E1488" s="189">
        <f>IF(ISBLANK('Nomenklatur komplett'!Z1488),"-",'Nomenklatur komplett'!Z1488)</f>
        <v>1</v>
      </c>
      <c r="F1488" s="189">
        <f>IF(ISBLANK('Nomenklatur komplett'!AA1488),"-",'Nomenklatur komplett'!AA1488)</f>
        <v>5</v>
      </c>
      <c r="G1488" s="190">
        <f>IF(ISBLANK('Nomenklatur komplett'!AB1488),"-",'Nomenklatur komplett'!AB1488)</f>
        <v>90</v>
      </c>
      <c r="H1488" s="190">
        <f>IF(ISBLANK('Nomenklatur komplett'!AC1488),"-",'Nomenklatur komplett'!AC1488)</f>
        <v>0</v>
      </c>
    </row>
    <row r="1489" spans="1:8" x14ac:dyDescent="0.2">
      <c r="A1489" s="161">
        <f>IF(ISBLANK('Nomenklatur komplett'!V1489),"-",'Nomenklatur komplett'!V1489)</f>
        <v>95831000</v>
      </c>
      <c r="B1489" s="188" t="str">
        <f>IF(ISBLANK('Nomenklatur komplett'!W1489),"-",'Nomenklatur komplett'!W1489)</f>
        <v>NDS HF Digital Innovation Manager (MiVo 2005+2017)</v>
      </c>
      <c r="C1489" s="189">
        <f>IF(ISBLANK('Nomenklatur komplett'!X1489),"-",'Nomenklatur komplett'!X1489)</f>
        <v>19</v>
      </c>
      <c r="D1489" s="189">
        <f>IF(ISBLANK('Nomenklatur komplett'!Y1489),"-",'Nomenklatur komplett'!Y1489)</f>
        <v>65</v>
      </c>
      <c r="E1489" s="189">
        <f>IF(ISBLANK('Nomenklatur komplett'!Z1489),"-",'Nomenklatur komplett'!Z1489)</f>
        <v>1</v>
      </c>
      <c r="F1489" s="189">
        <f>IF(ISBLANK('Nomenklatur komplett'!AA1489),"-",'Nomenklatur komplett'!AA1489)</f>
        <v>5</v>
      </c>
      <c r="G1489" s="190">
        <f>IF(ISBLANK('Nomenklatur komplett'!AB1489),"-",'Nomenklatur komplett'!AB1489)</f>
        <v>90</v>
      </c>
      <c r="H1489" s="190">
        <f>IF(ISBLANK('Nomenklatur komplett'!AC1489),"-",'Nomenklatur komplett'!AC1489)</f>
        <v>0</v>
      </c>
    </row>
    <row r="1490" spans="1:8" x14ac:dyDescent="0.2">
      <c r="A1490" s="161">
        <f>IF(ISBLANK('Nomenklatur komplett'!V1490),"-",'Nomenklatur komplett'!V1490)</f>
        <v>95603000</v>
      </c>
      <c r="B1490" s="188" t="str">
        <f>IF(ISBLANK('Nomenklatur komplett'!W1490),"-",'Nomenklatur komplett'!W1490)</f>
        <v>NDS HF Digital Marketing Manager (MiVo 2017)</v>
      </c>
      <c r="C1490" s="189">
        <f>IF(ISBLANK('Nomenklatur komplett'!X1490),"-",'Nomenklatur komplett'!X1490)</f>
        <v>19</v>
      </c>
      <c r="D1490" s="189">
        <f>IF(ISBLANK('Nomenklatur komplett'!Y1490),"-",'Nomenklatur komplett'!Y1490)</f>
        <v>65</v>
      </c>
      <c r="E1490" s="189">
        <f>IF(ISBLANK('Nomenklatur komplett'!Z1490),"-",'Nomenklatur komplett'!Z1490)</f>
        <v>1</v>
      </c>
      <c r="F1490" s="189">
        <f>IF(ISBLANK('Nomenklatur komplett'!AA1490),"-",'Nomenklatur komplett'!AA1490)</f>
        <v>5</v>
      </c>
      <c r="G1490" s="190">
        <f>IF(ISBLANK('Nomenklatur komplett'!AB1490),"-",'Nomenklatur komplett'!AB1490)</f>
        <v>90</v>
      </c>
      <c r="H1490" s="190">
        <f>IF(ISBLANK('Nomenklatur komplett'!AC1490),"-",'Nomenklatur komplett'!AC1490)</f>
        <v>0</v>
      </c>
    </row>
    <row r="1491" spans="1:8" x14ac:dyDescent="0.2">
      <c r="A1491" s="161">
        <f>IF(ISBLANK('Nomenklatur komplett'!V1491),"-",'Nomenklatur komplett'!V1491)</f>
        <v>95833000</v>
      </c>
      <c r="B1491" s="188" t="str">
        <f>IF(ISBLANK('Nomenklatur komplett'!W1491),"-",'Nomenklatur komplett'!W1491)</f>
        <v>NDS HF Digital Transformation (MiVo 2017)</v>
      </c>
      <c r="C1491" s="189">
        <f>IF(ISBLANK('Nomenklatur komplett'!X1491),"-",'Nomenklatur komplett'!X1491)</f>
        <v>19</v>
      </c>
      <c r="D1491" s="189">
        <f>IF(ISBLANK('Nomenklatur komplett'!Y1491),"-",'Nomenklatur komplett'!Y1491)</f>
        <v>65</v>
      </c>
      <c r="E1491" s="189">
        <f>IF(ISBLANK('Nomenklatur komplett'!Z1491),"-",'Nomenklatur komplett'!Z1491)</f>
        <v>1</v>
      </c>
      <c r="F1491" s="189">
        <f>IF(ISBLANK('Nomenklatur komplett'!AA1491),"-",'Nomenklatur komplett'!AA1491)</f>
        <v>5</v>
      </c>
      <c r="G1491" s="190">
        <f>IF(ISBLANK('Nomenklatur komplett'!AB1491),"-",'Nomenklatur komplett'!AB1491)</f>
        <v>90</v>
      </c>
      <c r="H1491" s="190">
        <f>IF(ISBLANK('Nomenklatur komplett'!AC1491),"-",'Nomenklatur komplett'!AC1491)</f>
        <v>0</v>
      </c>
    </row>
    <row r="1492" spans="1:8" x14ac:dyDescent="0.2">
      <c r="A1492" s="161">
        <f>IF(ISBLANK('Nomenklatur komplett'!V1492),"-",'Nomenklatur komplett'!V1492)</f>
        <v>95400000</v>
      </c>
      <c r="B1492" s="188" t="str">
        <f>IF(ISBLANK('Nomenklatur komplett'!W1492),"-",'Nomenklatur komplett'!W1492)</f>
        <v>NDS HF Energie und Umwelt (MiVo 2005+2017)</v>
      </c>
      <c r="C1492" s="189">
        <f>IF(ISBLANK('Nomenklatur komplett'!X1492),"-",'Nomenklatur komplett'!X1492)</f>
        <v>19</v>
      </c>
      <c r="D1492" s="189">
        <f>IF(ISBLANK('Nomenklatur komplett'!Y1492),"-",'Nomenklatur komplett'!Y1492)</f>
        <v>65</v>
      </c>
      <c r="E1492" s="189">
        <f>IF(ISBLANK('Nomenklatur komplett'!Z1492),"-",'Nomenklatur komplett'!Z1492)</f>
        <v>1</v>
      </c>
      <c r="F1492" s="189">
        <f>IF(ISBLANK('Nomenklatur komplett'!AA1492),"-",'Nomenklatur komplett'!AA1492)</f>
        <v>5</v>
      </c>
      <c r="G1492" s="190">
        <f>IF(ISBLANK('Nomenklatur komplett'!AB1492),"-",'Nomenklatur komplett'!AB1492)</f>
        <v>90</v>
      </c>
      <c r="H1492" s="190">
        <f>IF(ISBLANK('Nomenklatur komplett'!AC1492),"-",'Nomenklatur komplett'!AC1492)</f>
        <v>0</v>
      </c>
    </row>
    <row r="1493" spans="1:8" x14ac:dyDescent="0.2">
      <c r="A1493" s="161">
        <f>IF(ISBLANK('Nomenklatur komplett'!V1493),"-",'Nomenklatur komplett'!V1493)</f>
        <v>95790000</v>
      </c>
      <c r="B1493" s="188" t="str">
        <f>IF(ISBLANK('Nomenklatur komplett'!W1493),"-",'Nomenklatur komplett'!W1493)</f>
        <v>NDS HF Energiemanagement (MiVo 2005)</v>
      </c>
      <c r="C1493" s="189">
        <f>IF(ISBLANK('Nomenklatur komplett'!X1493),"-",'Nomenklatur komplett'!X1493)</f>
        <v>19</v>
      </c>
      <c r="D1493" s="189">
        <f>IF(ISBLANK('Nomenklatur komplett'!Y1493),"-",'Nomenklatur komplett'!Y1493)</f>
        <v>65</v>
      </c>
      <c r="E1493" s="189">
        <f>IF(ISBLANK('Nomenklatur komplett'!Z1493),"-",'Nomenklatur komplett'!Z1493)</f>
        <v>1</v>
      </c>
      <c r="F1493" s="189">
        <f>IF(ISBLANK('Nomenklatur komplett'!AA1493),"-",'Nomenklatur komplett'!AA1493)</f>
        <v>5</v>
      </c>
      <c r="G1493" s="190">
        <f>IF(ISBLANK('Nomenklatur komplett'!AB1493),"-",'Nomenklatur komplett'!AB1493)</f>
        <v>90</v>
      </c>
      <c r="H1493" s="190">
        <f>IF(ISBLANK('Nomenklatur komplett'!AC1493),"-",'Nomenklatur komplett'!AC1493)</f>
        <v>0</v>
      </c>
    </row>
    <row r="1494" spans="1:8" x14ac:dyDescent="0.2">
      <c r="A1494" s="161">
        <f>IF(ISBLANK('Nomenklatur komplett'!V1494),"-",'Nomenklatur komplett'!V1494)</f>
        <v>95820000</v>
      </c>
      <c r="B1494" s="188" t="str">
        <f>IF(ISBLANK('Nomenklatur komplett'!W1494),"-",'Nomenklatur komplett'!W1494)</f>
        <v>NDS HF Entwicklung von mobilen Lösungen in Unternehmen (MiVo 2005)</v>
      </c>
      <c r="C1494" s="189">
        <f>IF(ISBLANK('Nomenklatur komplett'!X1494),"-",'Nomenklatur komplett'!X1494)</f>
        <v>18</v>
      </c>
      <c r="D1494" s="189">
        <f>IF(ISBLANK('Nomenklatur komplett'!Y1494),"-",'Nomenklatur komplett'!Y1494)</f>
        <v>65</v>
      </c>
      <c r="E1494" s="189">
        <f>IF(ISBLANK('Nomenklatur komplett'!Z1494),"-",'Nomenklatur komplett'!Z1494)</f>
        <v>1</v>
      </c>
      <c r="F1494" s="189">
        <f>IF(ISBLANK('Nomenklatur komplett'!AA1494),"-",'Nomenklatur komplett'!AA1494)</f>
        <v>5</v>
      </c>
      <c r="G1494" s="190">
        <f>IF(ISBLANK('Nomenklatur komplett'!AB1494),"-",'Nomenklatur komplett'!AB1494)</f>
        <v>90</v>
      </c>
      <c r="H1494" s="190">
        <f>IF(ISBLANK('Nomenklatur komplett'!AC1494),"-",'Nomenklatur komplett'!AC1494)</f>
        <v>0</v>
      </c>
    </row>
    <row r="1495" spans="1:8" x14ac:dyDescent="0.2">
      <c r="A1495" s="161">
        <f>IF(ISBLANK('Nomenklatur komplett'!V1495),"-",'Nomenklatur komplett'!V1495)</f>
        <v>95270000</v>
      </c>
      <c r="B1495" s="188" t="str">
        <f>IF(ISBLANK('Nomenklatur komplett'!W1495),"-",'Nomenklatur komplett'!W1495)</f>
        <v>NDS HF Erlebnispädagogik (MiVo 2005)</v>
      </c>
      <c r="C1495" s="189">
        <f>IF(ISBLANK('Nomenklatur komplett'!X1495),"-",'Nomenklatur komplett'!X1495)</f>
        <v>19</v>
      </c>
      <c r="D1495" s="189">
        <f>IF(ISBLANK('Nomenklatur komplett'!Y1495),"-",'Nomenklatur komplett'!Y1495)</f>
        <v>65</v>
      </c>
      <c r="E1495" s="189">
        <f>IF(ISBLANK('Nomenklatur komplett'!Z1495),"-",'Nomenklatur komplett'!Z1495)</f>
        <v>1</v>
      </c>
      <c r="F1495" s="189">
        <f>IF(ISBLANK('Nomenklatur komplett'!AA1495),"-",'Nomenklatur komplett'!AA1495)</f>
        <v>5</v>
      </c>
      <c r="G1495" s="190">
        <f>IF(ISBLANK('Nomenklatur komplett'!AB1495),"-",'Nomenklatur komplett'!AB1495)</f>
        <v>90</v>
      </c>
      <c r="H1495" s="190">
        <f>IF(ISBLANK('Nomenklatur komplett'!AC1495),"-",'Nomenklatur komplett'!AC1495)</f>
        <v>0</v>
      </c>
    </row>
    <row r="1496" spans="1:8" x14ac:dyDescent="0.2">
      <c r="A1496" s="161">
        <f>IF(ISBLANK('Nomenklatur komplett'!V1496),"-",'Nomenklatur komplett'!V1496)</f>
        <v>95320000</v>
      </c>
      <c r="B1496" s="188" t="str">
        <f>IF(ISBLANK('Nomenklatur komplett'!W1496),"-",'Nomenklatur komplett'!W1496)</f>
        <v>NDS HF Event- und Promotionsmanagement (MiVo 2005)</v>
      </c>
      <c r="C1496" s="189">
        <f>IF(ISBLANK('Nomenklatur komplett'!X1496),"-",'Nomenklatur komplett'!X1496)</f>
        <v>19</v>
      </c>
      <c r="D1496" s="189">
        <f>IF(ISBLANK('Nomenklatur komplett'!Y1496),"-",'Nomenklatur komplett'!Y1496)</f>
        <v>65</v>
      </c>
      <c r="E1496" s="189">
        <f>IF(ISBLANK('Nomenklatur komplett'!Z1496),"-",'Nomenklatur komplett'!Z1496)</f>
        <v>1</v>
      </c>
      <c r="F1496" s="189">
        <f>IF(ISBLANK('Nomenklatur komplett'!AA1496),"-",'Nomenklatur komplett'!AA1496)</f>
        <v>5</v>
      </c>
      <c r="G1496" s="190">
        <f>IF(ISBLANK('Nomenklatur komplett'!AB1496),"-",'Nomenklatur komplett'!AB1496)</f>
        <v>90</v>
      </c>
      <c r="H1496" s="190">
        <f>IF(ISBLANK('Nomenklatur komplett'!AC1496),"-",'Nomenklatur komplett'!AC1496)</f>
        <v>0</v>
      </c>
    </row>
    <row r="1497" spans="1:8" x14ac:dyDescent="0.2">
      <c r="A1497" s="161">
        <f>IF(ISBLANK('Nomenklatur komplett'!V1497),"-",'Nomenklatur komplett'!V1497)</f>
        <v>95621000</v>
      </c>
      <c r="B1497" s="188" t="str">
        <f>IF(ISBLANK('Nomenklatur komplett'!W1497),"-",'Nomenklatur komplett'!W1497)</f>
        <v>NDS HF Finanzchef/in (MiVo 2005)</v>
      </c>
      <c r="C1497" s="189">
        <f>IF(ISBLANK('Nomenklatur komplett'!X1497),"-",'Nomenklatur komplett'!X1497)</f>
        <v>19</v>
      </c>
      <c r="D1497" s="189">
        <f>IF(ISBLANK('Nomenklatur komplett'!Y1497),"-",'Nomenklatur komplett'!Y1497)</f>
        <v>65</v>
      </c>
      <c r="E1497" s="189">
        <f>IF(ISBLANK('Nomenklatur komplett'!Z1497),"-",'Nomenklatur komplett'!Z1497)</f>
        <v>1</v>
      </c>
      <c r="F1497" s="189">
        <f>IF(ISBLANK('Nomenklatur komplett'!AA1497),"-",'Nomenklatur komplett'!AA1497)</f>
        <v>5</v>
      </c>
      <c r="G1497" s="190">
        <f>IF(ISBLANK('Nomenklatur komplett'!AB1497),"-",'Nomenklatur komplett'!AB1497)</f>
        <v>90</v>
      </c>
      <c r="H1497" s="190">
        <f>IF(ISBLANK('Nomenklatur komplett'!AC1497),"-",'Nomenklatur komplett'!AC1497)</f>
        <v>0</v>
      </c>
    </row>
    <row r="1498" spans="1:8" x14ac:dyDescent="0.2">
      <c r="A1498" s="161">
        <f>IF(ISBLANK('Nomenklatur komplett'!V1498),"-",'Nomenklatur komplett'!V1498)</f>
        <v>95730000</v>
      </c>
      <c r="B1498" s="188" t="str">
        <f>IF(ISBLANK('Nomenklatur komplett'!W1498),"-",'Nomenklatur komplett'!W1498)</f>
        <v>NDS HF Finanzmanagement und Rechnungslegung (MiVo 2005)</v>
      </c>
      <c r="C1498" s="189">
        <f>IF(ISBLANK('Nomenklatur komplett'!X1498),"-",'Nomenklatur komplett'!X1498)</f>
        <v>19</v>
      </c>
      <c r="D1498" s="189">
        <f>IF(ISBLANK('Nomenklatur komplett'!Y1498),"-",'Nomenklatur komplett'!Y1498)</f>
        <v>65</v>
      </c>
      <c r="E1498" s="189">
        <f>IF(ISBLANK('Nomenklatur komplett'!Z1498),"-",'Nomenklatur komplett'!Z1498)</f>
        <v>1</v>
      </c>
      <c r="F1498" s="189">
        <f>IF(ISBLANK('Nomenklatur komplett'!AA1498),"-",'Nomenklatur komplett'!AA1498)</f>
        <v>5</v>
      </c>
      <c r="G1498" s="190">
        <f>IF(ISBLANK('Nomenklatur komplett'!AB1498),"-",'Nomenklatur komplett'!AB1498)</f>
        <v>90</v>
      </c>
      <c r="H1498" s="190">
        <f>IF(ISBLANK('Nomenklatur komplett'!AC1498),"-",'Nomenklatur komplett'!AC1498)</f>
        <v>0</v>
      </c>
    </row>
    <row r="1499" spans="1:8" x14ac:dyDescent="0.2">
      <c r="A1499" s="161">
        <f>IF(ISBLANK('Nomenklatur komplett'!V1499),"-",'Nomenklatur komplett'!V1499)</f>
        <v>95735000</v>
      </c>
      <c r="B1499" s="188" t="str">
        <f>IF(ISBLANK('Nomenklatur komplett'!W1499),"-",'Nomenklatur komplett'!W1499)</f>
        <v>NDS HF Finanzplanung (MiVo 2005)</v>
      </c>
      <c r="C1499" s="189">
        <f>IF(ISBLANK('Nomenklatur komplett'!X1499),"-",'Nomenklatur komplett'!X1499)</f>
        <v>19</v>
      </c>
      <c r="D1499" s="189">
        <f>IF(ISBLANK('Nomenklatur komplett'!Y1499),"-",'Nomenklatur komplett'!Y1499)</f>
        <v>65</v>
      </c>
      <c r="E1499" s="189">
        <f>IF(ISBLANK('Nomenklatur komplett'!Z1499),"-",'Nomenklatur komplett'!Z1499)</f>
        <v>1</v>
      </c>
      <c r="F1499" s="189">
        <f>IF(ISBLANK('Nomenklatur komplett'!AA1499),"-",'Nomenklatur komplett'!AA1499)</f>
        <v>5</v>
      </c>
      <c r="G1499" s="190">
        <f>IF(ISBLANK('Nomenklatur komplett'!AB1499),"-",'Nomenklatur komplett'!AB1499)</f>
        <v>90</v>
      </c>
      <c r="H1499" s="190">
        <f>IF(ISBLANK('Nomenklatur komplett'!AC1499),"-",'Nomenklatur komplett'!AC1499)</f>
        <v>0</v>
      </c>
    </row>
    <row r="1500" spans="1:8" x14ac:dyDescent="0.2">
      <c r="A1500" s="161">
        <f>IF(ISBLANK('Nomenklatur komplett'!V1500),"-",'Nomenklatur komplett'!V1500)</f>
        <v>95121000</v>
      </c>
      <c r="B1500" s="188" t="str">
        <f>IF(ISBLANK('Nomenklatur komplett'!W1500),"-",'Nomenklatur komplett'!W1500)</f>
        <v>NDS HF Gebäudeinformatik (MiVo 2005+2017)</v>
      </c>
      <c r="C1500" s="189">
        <f>IF(ISBLANK('Nomenklatur komplett'!X1500),"-",'Nomenklatur komplett'!X1500)</f>
        <v>19</v>
      </c>
      <c r="D1500" s="189">
        <f>IF(ISBLANK('Nomenklatur komplett'!Y1500),"-",'Nomenklatur komplett'!Y1500)</f>
        <v>65</v>
      </c>
      <c r="E1500" s="189">
        <f>IF(ISBLANK('Nomenklatur komplett'!Z1500),"-",'Nomenklatur komplett'!Z1500)</f>
        <v>1</v>
      </c>
      <c r="F1500" s="189">
        <f>IF(ISBLANK('Nomenklatur komplett'!AA1500),"-",'Nomenklatur komplett'!AA1500)</f>
        <v>5</v>
      </c>
      <c r="G1500" s="190">
        <f>IF(ISBLANK('Nomenklatur komplett'!AB1500),"-",'Nomenklatur komplett'!AB1500)</f>
        <v>90</v>
      </c>
      <c r="H1500" s="190">
        <f>IF(ISBLANK('Nomenklatur komplett'!AC1500),"-",'Nomenklatur komplett'!AC1500)</f>
        <v>0</v>
      </c>
    </row>
    <row r="1501" spans="1:8" x14ac:dyDescent="0.2">
      <c r="A1501" s="161">
        <f>IF(ISBLANK('Nomenklatur komplett'!V1501),"-",'Nomenklatur komplett'!V1501)</f>
        <v>95553000</v>
      </c>
      <c r="B1501" s="188" t="str">
        <f>IF(ISBLANK('Nomenklatur komplett'!W1501),"-",'Nomenklatur komplett'!W1501)</f>
        <v>NDS HF General Management (MiVo 2017)</v>
      </c>
      <c r="C1501" s="189">
        <f>IF(ISBLANK('Nomenklatur komplett'!X1501),"-",'Nomenklatur komplett'!X1501)</f>
        <v>19</v>
      </c>
      <c r="D1501" s="189">
        <f>IF(ISBLANK('Nomenklatur komplett'!Y1501),"-",'Nomenklatur komplett'!Y1501)</f>
        <v>65</v>
      </c>
      <c r="E1501" s="189">
        <f>IF(ISBLANK('Nomenklatur komplett'!Z1501),"-",'Nomenklatur komplett'!Z1501)</f>
        <v>1</v>
      </c>
      <c r="F1501" s="189">
        <f>IF(ISBLANK('Nomenklatur komplett'!AA1501),"-",'Nomenklatur komplett'!AA1501)</f>
        <v>5</v>
      </c>
      <c r="G1501" s="190">
        <f>IF(ISBLANK('Nomenklatur komplett'!AB1501),"-",'Nomenklatur komplett'!AB1501)</f>
        <v>90</v>
      </c>
      <c r="H1501" s="190">
        <f>IF(ISBLANK('Nomenklatur komplett'!AC1501),"-",'Nomenklatur komplett'!AC1501)</f>
        <v>0</v>
      </c>
    </row>
    <row r="1502" spans="1:8" x14ac:dyDescent="0.2">
      <c r="A1502" s="161">
        <f>IF(ISBLANK('Nomenklatur komplett'!V1502),"-",'Nomenklatur komplett'!V1502)</f>
        <v>95870000</v>
      </c>
      <c r="B1502" s="188" t="str">
        <f>IF(ISBLANK('Nomenklatur komplett'!W1502),"-",'Nomenklatur komplett'!W1502)</f>
        <v>NDS HF Geschäftsführung Bau (MiVo 2005)</v>
      </c>
      <c r="C1502" s="189">
        <f>IF(ISBLANK('Nomenklatur komplett'!X1502),"-",'Nomenklatur komplett'!X1502)</f>
        <v>19</v>
      </c>
      <c r="D1502" s="189">
        <f>IF(ISBLANK('Nomenklatur komplett'!Y1502),"-",'Nomenklatur komplett'!Y1502)</f>
        <v>65</v>
      </c>
      <c r="E1502" s="189">
        <f>IF(ISBLANK('Nomenklatur komplett'!Z1502),"-",'Nomenklatur komplett'!Z1502)</f>
        <v>1</v>
      </c>
      <c r="F1502" s="189">
        <f>IF(ISBLANK('Nomenklatur komplett'!AA1502),"-",'Nomenklatur komplett'!AA1502)</f>
        <v>5</v>
      </c>
      <c r="G1502" s="190">
        <f>IF(ISBLANK('Nomenklatur komplett'!AB1502),"-",'Nomenklatur komplett'!AB1502)</f>
        <v>90</v>
      </c>
      <c r="H1502" s="190">
        <f>IF(ISBLANK('Nomenklatur komplett'!AC1502),"-",'Nomenklatur komplett'!AC1502)</f>
        <v>0</v>
      </c>
    </row>
    <row r="1503" spans="1:8" x14ac:dyDescent="0.2">
      <c r="A1503" s="161">
        <f>IF(ISBLANK('Nomenklatur komplett'!V1503),"-",'Nomenklatur komplett'!V1503)</f>
        <v>95740000</v>
      </c>
      <c r="B1503" s="188" t="str">
        <f>IF(ISBLANK('Nomenklatur komplett'!W1503),"-",'Nomenklatur komplett'!W1503)</f>
        <v>NDS HF Hotelmanagement (MiVo 2005)</v>
      </c>
      <c r="C1503" s="189">
        <f>IF(ISBLANK('Nomenklatur komplett'!X1503),"-",'Nomenklatur komplett'!X1503)</f>
        <v>19</v>
      </c>
      <c r="D1503" s="189">
        <f>IF(ISBLANK('Nomenklatur komplett'!Y1503),"-",'Nomenklatur komplett'!Y1503)</f>
        <v>65</v>
      </c>
      <c r="E1503" s="189">
        <f>IF(ISBLANK('Nomenklatur komplett'!Z1503),"-",'Nomenklatur komplett'!Z1503)</f>
        <v>1</v>
      </c>
      <c r="F1503" s="189">
        <f>IF(ISBLANK('Nomenklatur komplett'!AA1503),"-",'Nomenklatur komplett'!AA1503)</f>
        <v>5</v>
      </c>
      <c r="G1503" s="190">
        <f>IF(ISBLANK('Nomenklatur komplett'!AB1503),"-",'Nomenklatur komplett'!AB1503)</f>
        <v>90</v>
      </c>
      <c r="H1503" s="190">
        <f>IF(ISBLANK('Nomenklatur komplett'!AC1503),"-",'Nomenklatur komplett'!AC1503)</f>
        <v>0</v>
      </c>
    </row>
    <row r="1504" spans="1:8" x14ac:dyDescent="0.2">
      <c r="A1504" s="161">
        <f>IF(ISBLANK('Nomenklatur komplett'!V1504),"-",'Nomenklatur komplett'!V1504)</f>
        <v>95810000</v>
      </c>
      <c r="B1504" s="188" t="str">
        <f>IF(ISBLANK('Nomenklatur komplett'!W1504),"-",'Nomenklatur komplett'!W1504)</f>
        <v>NDS HF Human Resources (MiVo 2005)</v>
      </c>
      <c r="C1504" s="189">
        <f>IF(ISBLANK('Nomenklatur komplett'!X1504),"-",'Nomenklatur komplett'!X1504)</f>
        <v>18</v>
      </c>
      <c r="D1504" s="189">
        <f>IF(ISBLANK('Nomenklatur komplett'!Y1504),"-",'Nomenklatur komplett'!Y1504)</f>
        <v>65</v>
      </c>
      <c r="E1504" s="189">
        <f>IF(ISBLANK('Nomenklatur komplett'!Z1504),"-",'Nomenklatur komplett'!Z1504)</f>
        <v>1</v>
      </c>
      <c r="F1504" s="189">
        <f>IF(ISBLANK('Nomenklatur komplett'!AA1504),"-",'Nomenklatur komplett'!AA1504)</f>
        <v>5</v>
      </c>
      <c r="G1504" s="190">
        <f>IF(ISBLANK('Nomenklatur komplett'!AB1504),"-",'Nomenklatur komplett'!AB1504)</f>
        <v>90</v>
      </c>
      <c r="H1504" s="190">
        <f>IF(ISBLANK('Nomenklatur komplett'!AC1504),"-",'Nomenklatur komplett'!AC1504)</f>
        <v>0</v>
      </c>
    </row>
    <row r="1505" spans="1:8" x14ac:dyDescent="0.2">
      <c r="A1505" s="161">
        <f>IF(ISBLANK('Nomenklatur komplett'!V1505),"-",'Nomenklatur komplett'!V1505)</f>
        <v>95580000</v>
      </c>
      <c r="B1505" s="188" t="str">
        <f>IF(ISBLANK('Nomenklatur komplett'!W1505),"-",'Nomenklatur komplett'!W1505)</f>
        <v>NDS HF Human Resources und Coaching (MiVo 2005)</v>
      </c>
      <c r="C1505" s="189">
        <f>IF(ISBLANK('Nomenklatur komplett'!X1505),"-",'Nomenklatur komplett'!X1505)</f>
        <v>19</v>
      </c>
      <c r="D1505" s="189">
        <f>IF(ISBLANK('Nomenklatur komplett'!Y1505),"-",'Nomenklatur komplett'!Y1505)</f>
        <v>65</v>
      </c>
      <c r="E1505" s="189">
        <f>IF(ISBLANK('Nomenklatur komplett'!Z1505),"-",'Nomenklatur komplett'!Z1505)</f>
        <v>1</v>
      </c>
      <c r="F1505" s="189">
        <f>IF(ISBLANK('Nomenklatur komplett'!AA1505),"-",'Nomenklatur komplett'!AA1505)</f>
        <v>5</v>
      </c>
      <c r="G1505" s="190">
        <f>IF(ISBLANK('Nomenklatur komplett'!AB1505),"-",'Nomenklatur komplett'!AB1505)</f>
        <v>90</v>
      </c>
      <c r="H1505" s="190">
        <f>IF(ISBLANK('Nomenklatur komplett'!AC1505),"-",'Nomenklatur komplett'!AC1505)</f>
        <v>0</v>
      </c>
    </row>
    <row r="1506" spans="1:8" x14ac:dyDescent="0.2">
      <c r="A1506" s="161">
        <f>IF(ISBLANK('Nomenklatur komplett'!V1506),"-",'Nomenklatur komplett'!V1506)</f>
        <v>95450000</v>
      </c>
      <c r="B1506" s="188" t="str">
        <f>IF(ISBLANK('Nomenklatur komplett'!W1506),"-",'Nomenklatur komplett'!W1506)</f>
        <v>NDS HF IT Security &amp; Risk Management (MiVo 2017)</v>
      </c>
      <c r="C1506" s="189">
        <f>IF(ISBLANK('Nomenklatur komplett'!X1506),"-",'Nomenklatur komplett'!X1506)</f>
        <v>19</v>
      </c>
      <c r="D1506" s="189">
        <f>IF(ISBLANK('Nomenklatur komplett'!Y1506),"-",'Nomenklatur komplett'!Y1506)</f>
        <v>65</v>
      </c>
      <c r="E1506" s="189">
        <f>IF(ISBLANK('Nomenklatur komplett'!Z1506),"-",'Nomenklatur komplett'!Z1506)</f>
        <v>1</v>
      </c>
      <c r="F1506" s="189">
        <f>IF(ISBLANK('Nomenklatur komplett'!AA1506),"-",'Nomenklatur komplett'!AA1506)</f>
        <v>5</v>
      </c>
      <c r="G1506" s="190">
        <f>IF(ISBLANK('Nomenklatur komplett'!AB1506),"-",'Nomenklatur komplett'!AB1506)</f>
        <v>90</v>
      </c>
      <c r="H1506" s="190">
        <f>IF(ISBLANK('Nomenklatur komplett'!AC1506),"-",'Nomenklatur komplett'!AC1506)</f>
        <v>0</v>
      </c>
    </row>
    <row r="1507" spans="1:8" x14ac:dyDescent="0.2">
      <c r="A1507" s="161">
        <f>IF(ISBLANK('Nomenklatur komplett'!V1507),"-",'Nomenklatur komplett'!V1507)</f>
        <v>95700000</v>
      </c>
      <c r="B1507" s="188" t="str">
        <f>IF(ISBLANK('Nomenklatur komplett'!W1507),"-",'Nomenklatur komplett'!W1507)</f>
        <v>NDS HF IT-Service-Management (MiVo 2005+2017)</v>
      </c>
      <c r="C1507" s="189">
        <f>IF(ISBLANK('Nomenklatur komplett'!X1507),"-",'Nomenklatur komplett'!X1507)</f>
        <v>19</v>
      </c>
      <c r="D1507" s="189">
        <f>IF(ISBLANK('Nomenklatur komplett'!Y1507),"-",'Nomenklatur komplett'!Y1507)</f>
        <v>65</v>
      </c>
      <c r="E1507" s="189">
        <f>IF(ISBLANK('Nomenklatur komplett'!Z1507),"-",'Nomenklatur komplett'!Z1507)</f>
        <v>1</v>
      </c>
      <c r="F1507" s="189">
        <f>IF(ISBLANK('Nomenklatur komplett'!AA1507),"-",'Nomenklatur komplett'!AA1507)</f>
        <v>5</v>
      </c>
      <c r="G1507" s="190">
        <f>IF(ISBLANK('Nomenklatur komplett'!AB1507),"-",'Nomenklatur komplett'!AB1507)</f>
        <v>90</v>
      </c>
      <c r="H1507" s="190">
        <f>IF(ISBLANK('Nomenklatur komplett'!AC1507),"-",'Nomenklatur komplett'!AC1507)</f>
        <v>0</v>
      </c>
    </row>
    <row r="1508" spans="1:8" x14ac:dyDescent="0.2">
      <c r="A1508" s="161">
        <f>IF(ISBLANK('Nomenklatur komplett'!V1508),"-",'Nomenklatur komplett'!V1508)</f>
        <v>95552000</v>
      </c>
      <c r="B1508" s="188" t="str">
        <f>IF(ISBLANK('Nomenklatur komplett'!W1508),"-",'Nomenklatur komplett'!W1508)</f>
        <v>NDS HF Industrial Management (MiVo 2005)</v>
      </c>
      <c r="C1508" s="189">
        <f>IF(ISBLANK('Nomenklatur komplett'!X1508),"-",'Nomenklatur komplett'!X1508)</f>
        <v>19</v>
      </c>
      <c r="D1508" s="189">
        <f>IF(ISBLANK('Nomenklatur komplett'!Y1508),"-",'Nomenklatur komplett'!Y1508)</f>
        <v>65</v>
      </c>
      <c r="E1508" s="189">
        <f>IF(ISBLANK('Nomenklatur komplett'!Z1508),"-",'Nomenklatur komplett'!Z1508)</f>
        <v>1</v>
      </c>
      <c r="F1508" s="189">
        <f>IF(ISBLANK('Nomenklatur komplett'!AA1508),"-",'Nomenklatur komplett'!AA1508)</f>
        <v>5</v>
      </c>
      <c r="G1508" s="190">
        <f>IF(ISBLANK('Nomenklatur komplett'!AB1508),"-",'Nomenklatur komplett'!AB1508)</f>
        <v>90</v>
      </c>
      <c r="H1508" s="190">
        <f>IF(ISBLANK('Nomenklatur komplett'!AC1508),"-",'Nomenklatur komplett'!AC1508)</f>
        <v>0</v>
      </c>
    </row>
    <row r="1509" spans="1:8" x14ac:dyDescent="0.2">
      <c r="A1509" s="161">
        <f>IF(ISBLANK('Nomenklatur komplett'!V1509),"-",'Nomenklatur komplett'!V1509)</f>
        <v>95510000</v>
      </c>
      <c r="B1509" s="188" t="str">
        <f>IF(ISBLANK('Nomenklatur komplett'!W1509),"-",'Nomenklatur komplett'!W1509)</f>
        <v>NDS HF Intensivpflege (MiVo 2005)</v>
      </c>
      <c r="C1509" s="189">
        <f>IF(ISBLANK('Nomenklatur komplett'!X1509),"-",'Nomenklatur komplett'!X1509)</f>
        <v>19</v>
      </c>
      <c r="D1509" s="189">
        <f>IF(ISBLANK('Nomenklatur komplett'!Y1509),"-",'Nomenklatur komplett'!Y1509)</f>
        <v>65</v>
      </c>
      <c r="E1509" s="189">
        <f>IF(ISBLANK('Nomenklatur komplett'!Z1509),"-",'Nomenklatur komplett'!Z1509)</f>
        <v>1</v>
      </c>
      <c r="F1509" s="189">
        <f>IF(ISBLANK('Nomenklatur komplett'!AA1509),"-",'Nomenklatur komplett'!AA1509)</f>
        <v>5</v>
      </c>
      <c r="G1509" s="190">
        <f>IF(ISBLANK('Nomenklatur komplett'!AB1509),"-",'Nomenklatur komplett'!AB1509)</f>
        <v>90</v>
      </c>
      <c r="H1509" s="190">
        <f>IF(ISBLANK('Nomenklatur komplett'!AC1509),"-",'Nomenklatur komplett'!AC1509)</f>
        <v>0</v>
      </c>
    </row>
    <row r="1510" spans="1:8" x14ac:dyDescent="0.2">
      <c r="A1510" s="161">
        <f>IF(ISBLANK('Nomenklatur komplett'!V1510),"-",'Nomenklatur komplett'!V1510)</f>
        <v>80320000</v>
      </c>
      <c r="B1510" s="188" t="str">
        <f>IF(ISBLANK('Nomenklatur komplett'!W1510),"-",'Nomenklatur komplett'!W1510)</f>
        <v>NDS HF Intercultural Management (MiVo 2005)</v>
      </c>
      <c r="C1510" s="189">
        <f>IF(ISBLANK('Nomenklatur komplett'!X1510),"-",'Nomenklatur komplett'!X1510)</f>
        <v>19</v>
      </c>
      <c r="D1510" s="189">
        <f>IF(ISBLANK('Nomenklatur komplett'!Y1510),"-",'Nomenklatur komplett'!Y1510)</f>
        <v>65</v>
      </c>
      <c r="E1510" s="189">
        <f>IF(ISBLANK('Nomenklatur komplett'!Z1510),"-",'Nomenklatur komplett'!Z1510)</f>
        <v>1</v>
      </c>
      <c r="F1510" s="189">
        <f>IF(ISBLANK('Nomenklatur komplett'!AA1510),"-",'Nomenklatur komplett'!AA1510)</f>
        <v>5</v>
      </c>
      <c r="G1510" s="190">
        <f>IF(ISBLANK('Nomenklatur komplett'!AB1510),"-",'Nomenklatur komplett'!AB1510)</f>
        <v>90</v>
      </c>
      <c r="H1510" s="190">
        <f>IF(ISBLANK('Nomenklatur komplett'!AC1510),"-",'Nomenklatur komplett'!AC1510)</f>
        <v>0</v>
      </c>
    </row>
    <row r="1511" spans="1:8" x14ac:dyDescent="0.2">
      <c r="A1511" s="161">
        <f>IF(ISBLANK('Nomenklatur komplett'!V1511),"-",'Nomenklatur komplett'!V1511)</f>
        <v>95230000</v>
      </c>
      <c r="B1511" s="188" t="str">
        <f>IF(ISBLANK('Nomenklatur komplett'!W1511),"-",'Nomenklatur komplett'!W1511)</f>
        <v>NDS HF Interne Kommunikation und Management Support (MiVo 2005)</v>
      </c>
      <c r="C1511" s="189">
        <f>IF(ISBLANK('Nomenklatur komplett'!X1511),"-",'Nomenklatur komplett'!X1511)</f>
        <v>19</v>
      </c>
      <c r="D1511" s="189">
        <f>IF(ISBLANK('Nomenklatur komplett'!Y1511),"-",'Nomenklatur komplett'!Y1511)</f>
        <v>65</v>
      </c>
      <c r="E1511" s="189">
        <f>IF(ISBLANK('Nomenklatur komplett'!Z1511),"-",'Nomenklatur komplett'!Z1511)</f>
        <v>1</v>
      </c>
      <c r="F1511" s="189">
        <f>IF(ISBLANK('Nomenklatur komplett'!AA1511),"-",'Nomenklatur komplett'!AA1511)</f>
        <v>5</v>
      </c>
      <c r="G1511" s="190">
        <f>IF(ISBLANK('Nomenklatur komplett'!AB1511),"-",'Nomenklatur komplett'!AB1511)</f>
        <v>90</v>
      </c>
      <c r="H1511" s="190">
        <f>IF(ISBLANK('Nomenklatur komplett'!AC1511),"-",'Nomenklatur komplett'!AC1511)</f>
        <v>0</v>
      </c>
    </row>
    <row r="1512" spans="1:8" x14ac:dyDescent="0.2">
      <c r="A1512" s="161">
        <f>IF(ISBLANK('Nomenklatur komplett'!V1512),"-",'Nomenklatur komplett'!V1512)</f>
        <v>95240000</v>
      </c>
      <c r="B1512" s="188" t="str">
        <f>IF(ISBLANK('Nomenklatur komplett'!W1512),"-",'Nomenklatur komplett'!W1512)</f>
        <v>NDS HF Kommunikationstrainer/-in (MiVo 2005)</v>
      </c>
      <c r="C1512" s="189">
        <f>IF(ISBLANK('Nomenklatur komplett'!X1512),"-",'Nomenklatur komplett'!X1512)</f>
        <v>19</v>
      </c>
      <c r="D1512" s="189">
        <f>IF(ISBLANK('Nomenklatur komplett'!Y1512),"-",'Nomenklatur komplett'!Y1512)</f>
        <v>65</v>
      </c>
      <c r="E1512" s="189">
        <f>IF(ISBLANK('Nomenklatur komplett'!Z1512),"-",'Nomenklatur komplett'!Z1512)</f>
        <v>1</v>
      </c>
      <c r="F1512" s="189">
        <f>IF(ISBLANK('Nomenklatur komplett'!AA1512),"-",'Nomenklatur komplett'!AA1512)</f>
        <v>5</v>
      </c>
      <c r="G1512" s="190">
        <f>IF(ISBLANK('Nomenklatur komplett'!AB1512),"-",'Nomenklatur komplett'!AB1512)</f>
        <v>90</v>
      </c>
      <c r="H1512" s="190">
        <f>IF(ISBLANK('Nomenklatur komplett'!AC1512),"-",'Nomenklatur komplett'!AC1512)</f>
        <v>0</v>
      </c>
    </row>
    <row r="1513" spans="1:8" x14ac:dyDescent="0.2">
      <c r="A1513" s="161">
        <f>IF(ISBLANK('Nomenklatur komplett'!V1513),"-",'Nomenklatur komplett'!V1513)</f>
        <v>95890200</v>
      </c>
      <c r="B1513" s="188" t="str">
        <f>IF(ISBLANK('Nomenklatur komplett'!W1513),"-",'Nomenklatur komplett'!W1513)</f>
        <v>NDS HF Leadership (MiVo 2017)</v>
      </c>
      <c r="C1513" s="189">
        <f>IF(ISBLANK('Nomenklatur komplett'!X1513),"-",'Nomenklatur komplett'!X1513)</f>
        <v>19</v>
      </c>
      <c r="D1513" s="189">
        <f>IF(ISBLANK('Nomenklatur komplett'!Y1513),"-",'Nomenklatur komplett'!Y1513)</f>
        <v>65</v>
      </c>
      <c r="E1513" s="189">
        <f>IF(ISBLANK('Nomenklatur komplett'!Z1513),"-",'Nomenklatur komplett'!Z1513)</f>
        <v>1</v>
      </c>
      <c r="F1513" s="189">
        <f>IF(ISBLANK('Nomenklatur komplett'!AA1513),"-",'Nomenklatur komplett'!AA1513)</f>
        <v>5</v>
      </c>
      <c r="G1513" s="190">
        <f>IF(ISBLANK('Nomenklatur komplett'!AB1513),"-",'Nomenklatur komplett'!AB1513)</f>
        <v>90</v>
      </c>
      <c r="H1513" s="190">
        <f>IF(ISBLANK('Nomenklatur komplett'!AC1513),"-",'Nomenklatur komplett'!AC1513)</f>
        <v>0</v>
      </c>
    </row>
    <row r="1514" spans="1:8" x14ac:dyDescent="0.2">
      <c r="A1514" s="161">
        <f>IF(ISBLANK('Nomenklatur komplett'!V1514),"-",'Nomenklatur komplett'!V1514)</f>
        <v>95561000</v>
      </c>
      <c r="B1514" s="188" t="str">
        <f>IF(ISBLANK('Nomenklatur komplett'!W1514),"-",'Nomenklatur komplett'!W1514)</f>
        <v>NDS HF Leadership and Change Management (MiVo 2005)</v>
      </c>
      <c r="C1514" s="189">
        <f>IF(ISBLANK('Nomenklatur komplett'!X1514),"-",'Nomenklatur komplett'!X1514)</f>
        <v>19</v>
      </c>
      <c r="D1514" s="189">
        <f>IF(ISBLANK('Nomenklatur komplett'!Y1514),"-",'Nomenklatur komplett'!Y1514)</f>
        <v>65</v>
      </c>
      <c r="E1514" s="189">
        <f>IF(ISBLANK('Nomenklatur komplett'!Z1514),"-",'Nomenklatur komplett'!Z1514)</f>
        <v>1</v>
      </c>
      <c r="F1514" s="189">
        <f>IF(ISBLANK('Nomenklatur komplett'!AA1514),"-",'Nomenklatur komplett'!AA1514)</f>
        <v>5</v>
      </c>
      <c r="G1514" s="190">
        <f>IF(ISBLANK('Nomenklatur komplett'!AB1514),"-",'Nomenklatur komplett'!AB1514)</f>
        <v>90</v>
      </c>
      <c r="H1514" s="190">
        <f>IF(ISBLANK('Nomenklatur komplett'!AC1514),"-",'Nomenklatur komplett'!AC1514)</f>
        <v>0</v>
      </c>
    </row>
    <row r="1515" spans="1:8" x14ac:dyDescent="0.2">
      <c r="A1515" s="161">
        <f>IF(ISBLANK('Nomenklatur komplett'!V1515),"-",'Nomenklatur komplett'!V1515)</f>
        <v>95562000</v>
      </c>
      <c r="B1515" s="188" t="str">
        <f>IF(ISBLANK('Nomenklatur komplett'!W1515),"-",'Nomenklatur komplett'!W1515)</f>
        <v>NDS HF Leadership and Management (MiVo 2005)</v>
      </c>
      <c r="C1515" s="189">
        <f>IF(ISBLANK('Nomenklatur komplett'!X1515),"-",'Nomenklatur komplett'!X1515)</f>
        <v>19</v>
      </c>
      <c r="D1515" s="189">
        <f>IF(ISBLANK('Nomenklatur komplett'!Y1515),"-",'Nomenklatur komplett'!Y1515)</f>
        <v>65</v>
      </c>
      <c r="E1515" s="189">
        <f>IF(ISBLANK('Nomenklatur komplett'!Z1515),"-",'Nomenklatur komplett'!Z1515)</f>
        <v>1</v>
      </c>
      <c r="F1515" s="189">
        <f>IF(ISBLANK('Nomenklatur komplett'!AA1515),"-",'Nomenklatur komplett'!AA1515)</f>
        <v>5</v>
      </c>
      <c r="G1515" s="190">
        <f>IF(ISBLANK('Nomenklatur komplett'!AB1515),"-",'Nomenklatur komplett'!AB1515)</f>
        <v>90</v>
      </c>
      <c r="H1515" s="190">
        <f>IF(ISBLANK('Nomenklatur komplett'!AC1515),"-",'Nomenklatur komplett'!AC1515)</f>
        <v>0</v>
      </c>
    </row>
    <row r="1516" spans="1:8" x14ac:dyDescent="0.2">
      <c r="A1516" s="161">
        <f>IF(ISBLANK('Nomenklatur komplett'!V1516),"-",'Nomenklatur komplett'!V1516)</f>
        <v>95811000</v>
      </c>
      <c r="B1516" s="188" t="str">
        <f>IF(ISBLANK('Nomenklatur komplett'!W1516),"-",'Nomenklatur komplett'!W1516)</f>
        <v>NDS HF Leiter/in HR (MiVo 2017)</v>
      </c>
      <c r="C1516" s="189">
        <f>IF(ISBLANK('Nomenklatur komplett'!X1516),"-",'Nomenklatur komplett'!X1516)</f>
        <v>19</v>
      </c>
      <c r="D1516" s="189">
        <f>IF(ISBLANK('Nomenklatur komplett'!Y1516),"-",'Nomenklatur komplett'!Y1516)</f>
        <v>65</v>
      </c>
      <c r="E1516" s="189">
        <f>IF(ISBLANK('Nomenklatur komplett'!Z1516),"-",'Nomenklatur komplett'!Z1516)</f>
        <v>1</v>
      </c>
      <c r="F1516" s="189">
        <f>IF(ISBLANK('Nomenklatur komplett'!AA1516),"-",'Nomenklatur komplett'!AA1516)</f>
        <v>5</v>
      </c>
      <c r="G1516" s="190">
        <f>IF(ISBLANK('Nomenklatur komplett'!AB1516),"-",'Nomenklatur komplett'!AB1516)</f>
        <v>90</v>
      </c>
      <c r="H1516" s="190">
        <f>IF(ISBLANK('Nomenklatur komplett'!AC1516),"-",'Nomenklatur komplett'!AC1516)</f>
        <v>0</v>
      </c>
    </row>
    <row r="1517" spans="1:8" x14ac:dyDescent="0.2">
      <c r="A1517" s="161">
        <f>IF(ISBLANK('Nomenklatur komplett'!V1517),"-",'Nomenklatur komplett'!V1517)</f>
        <v>95620000</v>
      </c>
      <c r="B1517" s="188" t="str">
        <f>IF(ISBLANK('Nomenklatur komplett'!W1517),"-",'Nomenklatur komplett'!W1517)</f>
        <v>NDS HF Leitung Finanzen und Dienste (MiVo 2005)</v>
      </c>
      <c r="C1517" s="189">
        <f>IF(ISBLANK('Nomenklatur komplett'!X1517),"-",'Nomenklatur komplett'!X1517)</f>
        <v>19</v>
      </c>
      <c r="D1517" s="189">
        <f>IF(ISBLANK('Nomenklatur komplett'!Y1517),"-",'Nomenklatur komplett'!Y1517)</f>
        <v>65</v>
      </c>
      <c r="E1517" s="189">
        <f>IF(ISBLANK('Nomenklatur komplett'!Z1517),"-",'Nomenklatur komplett'!Z1517)</f>
        <v>1</v>
      </c>
      <c r="F1517" s="189">
        <f>IF(ISBLANK('Nomenklatur komplett'!AA1517),"-",'Nomenklatur komplett'!AA1517)</f>
        <v>5</v>
      </c>
      <c r="G1517" s="190">
        <f>IF(ISBLANK('Nomenklatur komplett'!AB1517),"-",'Nomenklatur komplett'!AB1517)</f>
        <v>90</v>
      </c>
      <c r="H1517" s="190">
        <f>IF(ISBLANK('Nomenklatur komplett'!AC1517),"-",'Nomenklatur komplett'!AC1517)</f>
        <v>0</v>
      </c>
    </row>
    <row r="1518" spans="1:8" x14ac:dyDescent="0.2">
      <c r="A1518" s="161">
        <f>IF(ISBLANK('Nomenklatur komplett'!V1518),"-",'Nomenklatur komplett'!V1518)</f>
        <v>95201000</v>
      </c>
      <c r="B1518" s="188" t="str">
        <f>IF(ISBLANK('Nomenklatur komplett'!W1518),"-",'Nomenklatur komplett'!W1518)</f>
        <v>NDS HF Leitung Institution für Kindererziehung (MiVo 2005)</v>
      </c>
      <c r="C1518" s="189">
        <f>IF(ISBLANK('Nomenklatur komplett'!X1518),"-",'Nomenklatur komplett'!X1518)</f>
        <v>19</v>
      </c>
      <c r="D1518" s="189">
        <f>IF(ISBLANK('Nomenklatur komplett'!Y1518),"-",'Nomenklatur komplett'!Y1518)</f>
        <v>65</v>
      </c>
      <c r="E1518" s="189">
        <f>IF(ISBLANK('Nomenklatur komplett'!Z1518),"-",'Nomenklatur komplett'!Z1518)</f>
        <v>1</v>
      </c>
      <c r="F1518" s="189">
        <f>IF(ISBLANK('Nomenklatur komplett'!AA1518),"-",'Nomenklatur komplett'!AA1518)</f>
        <v>5</v>
      </c>
      <c r="G1518" s="190">
        <f>IF(ISBLANK('Nomenklatur komplett'!AB1518),"-",'Nomenklatur komplett'!AB1518)</f>
        <v>90</v>
      </c>
      <c r="H1518" s="190">
        <f>IF(ISBLANK('Nomenklatur komplett'!AC1518),"-",'Nomenklatur komplett'!AC1518)</f>
        <v>0</v>
      </c>
    </row>
    <row r="1519" spans="1:8" x14ac:dyDescent="0.2">
      <c r="A1519" s="161">
        <f>IF(ISBLANK('Nomenklatur komplett'!V1519),"-",'Nomenklatur komplett'!V1519)</f>
        <v>95290000</v>
      </c>
      <c r="B1519" s="188" t="str">
        <f>IF(ISBLANK('Nomenklatur komplett'!W1519),"-",'Nomenklatur komplett'!W1519)</f>
        <v>NDS HF Logistikleitung (MiVo 2005)</v>
      </c>
      <c r="C1519" s="189">
        <f>IF(ISBLANK('Nomenklatur komplett'!X1519),"-",'Nomenklatur komplett'!X1519)</f>
        <v>19</v>
      </c>
      <c r="D1519" s="189">
        <f>IF(ISBLANK('Nomenklatur komplett'!Y1519),"-",'Nomenklatur komplett'!Y1519)</f>
        <v>65</v>
      </c>
      <c r="E1519" s="189">
        <f>IF(ISBLANK('Nomenklatur komplett'!Z1519),"-",'Nomenklatur komplett'!Z1519)</f>
        <v>1</v>
      </c>
      <c r="F1519" s="189">
        <f>IF(ISBLANK('Nomenklatur komplett'!AA1519),"-",'Nomenklatur komplett'!AA1519)</f>
        <v>5</v>
      </c>
      <c r="G1519" s="190">
        <f>IF(ISBLANK('Nomenklatur komplett'!AB1519),"-",'Nomenklatur komplett'!AB1519)</f>
        <v>90</v>
      </c>
      <c r="H1519" s="190">
        <f>IF(ISBLANK('Nomenklatur komplett'!AC1519),"-",'Nomenklatur komplett'!AC1519)</f>
        <v>0</v>
      </c>
    </row>
    <row r="1520" spans="1:8" x14ac:dyDescent="0.2">
      <c r="A1520" s="161">
        <f>IF(ISBLANK('Nomenklatur komplett'!V1520),"-",'Nomenklatur komplett'!V1520)</f>
        <v>95750000</v>
      </c>
      <c r="B1520" s="188" t="str">
        <f>IF(ISBLANK('Nomenklatur komplett'!W1520),"-",'Nomenklatur komplett'!W1520)</f>
        <v>NDS HF Logotherapeutische Beratung (MiVo 2005)</v>
      </c>
      <c r="C1520" s="189">
        <f>IF(ISBLANK('Nomenklatur komplett'!X1520),"-",'Nomenklatur komplett'!X1520)</f>
        <v>19</v>
      </c>
      <c r="D1520" s="189">
        <f>IF(ISBLANK('Nomenklatur komplett'!Y1520),"-",'Nomenklatur komplett'!Y1520)</f>
        <v>65</v>
      </c>
      <c r="E1520" s="189">
        <f>IF(ISBLANK('Nomenklatur komplett'!Z1520),"-",'Nomenklatur komplett'!Z1520)</f>
        <v>1</v>
      </c>
      <c r="F1520" s="189">
        <f>IF(ISBLANK('Nomenklatur komplett'!AA1520),"-",'Nomenklatur komplett'!AA1520)</f>
        <v>5</v>
      </c>
      <c r="G1520" s="190">
        <f>IF(ISBLANK('Nomenklatur komplett'!AB1520),"-",'Nomenklatur komplett'!AB1520)</f>
        <v>90</v>
      </c>
      <c r="H1520" s="190">
        <f>IF(ISBLANK('Nomenklatur komplett'!AC1520),"-",'Nomenklatur komplett'!AC1520)</f>
        <v>0</v>
      </c>
    </row>
    <row r="1521" spans="1:8" x14ac:dyDescent="0.2">
      <c r="A1521" s="161">
        <f>IF(ISBLANK('Nomenklatur komplett'!V1521),"-",'Nomenklatur komplett'!V1521)</f>
        <v>95250000</v>
      </c>
      <c r="B1521" s="188" t="str">
        <f>IF(ISBLANK('Nomenklatur komplett'!W1521),"-",'Nomenklatur komplett'!W1521)</f>
        <v>NDS HF Marketing Excellence (MiVo 2005)</v>
      </c>
      <c r="C1521" s="189">
        <f>IF(ISBLANK('Nomenklatur komplett'!X1521),"-",'Nomenklatur komplett'!X1521)</f>
        <v>19</v>
      </c>
      <c r="D1521" s="189">
        <f>IF(ISBLANK('Nomenklatur komplett'!Y1521),"-",'Nomenklatur komplett'!Y1521)</f>
        <v>65</v>
      </c>
      <c r="E1521" s="189">
        <f>IF(ISBLANK('Nomenklatur komplett'!Z1521),"-",'Nomenklatur komplett'!Z1521)</f>
        <v>1</v>
      </c>
      <c r="F1521" s="189">
        <f>IF(ISBLANK('Nomenklatur komplett'!AA1521),"-",'Nomenklatur komplett'!AA1521)</f>
        <v>5</v>
      </c>
      <c r="G1521" s="190">
        <f>IF(ISBLANK('Nomenklatur komplett'!AB1521),"-",'Nomenklatur komplett'!AB1521)</f>
        <v>90</v>
      </c>
      <c r="H1521" s="190">
        <f>IF(ISBLANK('Nomenklatur komplett'!AC1521),"-",'Nomenklatur komplett'!AC1521)</f>
        <v>0</v>
      </c>
    </row>
    <row r="1522" spans="1:8" x14ac:dyDescent="0.2">
      <c r="A1522" s="161">
        <f>IF(ISBLANK('Nomenklatur komplett'!V1522),"-",'Nomenklatur komplett'!V1522)</f>
        <v>95602000</v>
      </c>
      <c r="B1522" s="188" t="str">
        <f>IF(ISBLANK('Nomenklatur komplett'!W1522),"-",'Nomenklatur komplett'!W1522)</f>
        <v>NDS HF Marketing und Verkaufsleitung (MiVo 2005)</v>
      </c>
      <c r="C1522" s="189">
        <f>IF(ISBLANK('Nomenklatur komplett'!X1522),"-",'Nomenklatur komplett'!X1522)</f>
        <v>19</v>
      </c>
      <c r="D1522" s="189">
        <f>IF(ISBLANK('Nomenklatur komplett'!Y1522),"-",'Nomenklatur komplett'!Y1522)</f>
        <v>65</v>
      </c>
      <c r="E1522" s="189">
        <f>IF(ISBLANK('Nomenklatur komplett'!Z1522),"-",'Nomenklatur komplett'!Z1522)</f>
        <v>1</v>
      </c>
      <c r="F1522" s="189">
        <f>IF(ISBLANK('Nomenklatur komplett'!AA1522),"-",'Nomenklatur komplett'!AA1522)</f>
        <v>5</v>
      </c>
      <c r="G1522" s="190">
        <f>IF(ISBLANK('Nomenklatur komplett'!AB1522),"-",'Nomenklatur komplett'!AB1522)</f>
        <v>90</v>
      </c>
      <c r="H1522" s="190">
        <f>IF(ISBLANK('Nomenklatur komplett'!AC1522),"-",'Nomenklatur komplett'!AC1522)</f>
        <v>0</v>
      </c>
    </row>
    <row r="1523" spans="1:8" x14ac:dyDescent="0.2">
      <c r="A1523" s="161">
        <f>IF(ISBLANK('Nomenklatur komplett'!V1523),"-",'Nomenklatur komplett'!V1523)</f>
        <v>95600000</v>
      </c>
      <c r="B1523" s="188" t="str">
        <f>IF(ISBLANK('Nomenklatur komplett'!W1523),"-",'Nomenklatur komplett'!W1523)</f>
        <v>NDS HF Marketing- und Verkaufsmanagement (MiVo 2005)</v>
      </c>
      <c r="C1523" s="189">
        <f>IF(ISBLANK('Nomenklatur komplett'!X1523),"-",'Nomenklatur komplett'!X1523)</f>
        <v>19</v>
      </c>
      <c r="D1523" s="189">
        <f>IF(ISBLANK('Nomenklatur komplett'!Y1523),"-",'Nomenklatur komplett'!Y1523)</f>
        <v>65</v>
      </c>
      <c r="E1523" s="189">
        <f>IF(ISBLANK('Nomenklatur komplett'!Z1523),"-",'Nomenklatur komplett'!Z1523)</f>
        <v>1</v>
      </c>
      <c r="F1523" s="189">
        <f>IF(ISBLANK('Nomenklatur komplett'!AA1523),"-",'Nomenklatur komplett'!AA1523)</f>
        <v>5</v>
      </c>
      <c r="G1523" s="190">
        <f>IF(ISBLANK('Nomenklatur komplett'!AB1523),"-",'Nomenklatur komplett'!AB1523)</f>
        <v>90</v>
      </c>
      <c r="H1523" s="190">
        <f>IF(ISBLANK('Nomenklatur komplett'!AC1523),"-",'Nomenklatur komplett'!AC1523)</f>
        <v>0</v>
      </c>
    </row>
    <row r="1524" spans="1:8" x14ac:dyDescent="0.2">
      <c r="A1524" s="161">
        <f>IF(ISBLANK('Nomenklatur komplett'!V1524),"-",'Nomenklatur komplett'!V1524)</f>
        <v>95325000</v>
      </c>
      <c r="B1524" s="188" t="str">
        <f>IF(ISBLANK('Nomenklatur komplett'!W1524),"-",'Nomenklatur komplett'!W1524)</f>
        <v>NDS HF Media &amp; Event Management (MiVo 2017)</v>
      </c>
      <c r="C1524" s="189">
        <f>IF(ISBLANK('Nomenklatur komplett'!X1524),"-",'Nomenklatur komplett'!X1524)</f>
        <v>19</v>
      </c>
      <c r="D1524" s="189">
        <f>IF(ISBLANK('Nomenklatur komplett'!Y1524),"-",'Nomenklatur komplett'!Y1524)</f>
        <v>65</v>
      </c>
      <c r="E1524" s="189">
        <f>IF(ISBLANK('Nomenklatur komplett'!Z1524),"-",'Nomenklatur komplett'!Z1524)</f>
        <v>1</v>
      </c>
      <c r="F1524" s="189">
        <f>IF(ISBLANK('Nomenklatur komplett'!AA1524),"-",'Nomenklatur komplett'!AA1524)</f>
        <v>5</v>
      </c>
      <c r="G1524" s="190">
        <f>IF(ISBLANK('Nomenklatur komplett'!AB1524),"-",'Nomenklatur komplett'!AB1524)</f>
        <v>90</v>
      </c>
      <c r="H1524" s="190">
        <f>IF(ISBLANK('Nomenklatur komplett'!AC1524),"-",'Nomenklatur komplett'!AC1524)</f>
        <v>0</v>
      </c>
    </row>
    <row r="1525" spans="1:8" x14ac:dyDescent="0.2">
      <c r="A1525" s="161">
        <f>IF(ISBLANK('Nomenklatur komplett'!V1525),"-",'Nomenklatur komplett'!V1525)</f>
        <v>95893200</v>
      </c>
      <c r="B1525" s="188" t="str">
        <f>IF(ISBLANK('Nomenklatur komplett'!W1525),"-",'Nomenklatur komplett'!W1525)</f>
        <v>NDS HF Medien (MiVo 2017)</v>
      </c>
      <c r="C1525" s="189">
        <f>IF(ISBLANK('Nomenklatur komplett'!X1525),"-",'Nomenklatur komplett'!X1525)</f>
        <v>19</v>
      </c>
      <c r="D1525" s="189">
        <f>IF(ISBLANK('Nomenklatur komplett'!Y1525),"-",'Nomenklatur komplett'!Y1525)</f>
        <v>65</v>
      </c>
      <c r="E1525" s="189">
        <f>IF(ISBLANK('Nomenklatur komplett'!Z1525),"-",'Nomenklatur komplett'!Z1525)</f>
        <v>1</v>
      </c>
      <c r="F1525" s="189">
        <f>IF(ISBLANK('Nomenklatur komplett'!AA1525),"-",'Nomenklatur komplett'!AA1525)</f>
        <v>5</v>
      </c>
      <c r="G1525" s="190">
        <f>IF(ISBLANK('Nomenklatur komplett'!AB1525),"-",'Nomenklatur komplett'!AB1525)</f>
        <v>90</v>
      </c>
      <c r="H1525" s="190">
        <f>IF(ISBLANK('Nomenklatur komplett'!AC1525),"-",'Nomenklatur komplett'!AC1525)</f>
        <v>0</v>
      </c>
    </row>
    <row r="1526" spans="1:8" x14ac:dyDescent="0.2">
      <c r="A1526" s="161">
        <f>IF(ISBLANK('Nomenklatur komplett'!V1526),"-",'Nomenklatur komplett'!V1526)</f>
        <v>95110000</v>
      </c>
      <c r="B1526" s="188" t="str">
        <f>IF(ISBLANK('Nomenklatur komplett'!W1526),"-",'Nomenklatur komplett'!W1526)</f>
        <v>NDS HF Network Engineering (MiVo 2005)</v>
      </c>
      <c r="C1526" s="189">
        <f>IF(ISBLANK('Nomenklatur komplett'!X1526),"-",'Nomenklatur komplett'!X1526)</f>
        <v>19</v>
      </c>
      <c r="D1526" s="189">
        <f>IF(ISBLANK('Nomenklatur komplett'!Y1526),"-",'Nomenklatur komplett'!Y1526)</f>
        <v>65</v>
      </c>
      <c r="E1526" s="189">
        <f>IF(ISBLANK('Nomenklatur komplett'!Z1526),"-",'Nomenklatur komplett'!Z1526)</f>
        <v>1</v>
      </c>
      <c r="F1526" s="189">
        <f>IF(ISBLANK('Nomenklatur komplett'!AA1526),"-",'Nomenklatur komplett'!AA1526)</f>
        <v>5</v>
      </c>
      <c r="G1526" s="190">
        <f>IF(ISBLANK('Nomenklatur komplett'!AB1526),"-",'Nomenklatur komplett'!AB1526)</f>
        <v>90</v>
      </c>
      <c r="H1526" s="190">
        <f>IF(ISBLANK('Nomenklatur komplett'!AC1526),"-",'Nomenklatur komplett'!AC1526)</f>
        <v>0</v>
      </c>
    </row>
    <row r="1527" spans="1:8" x14ac:dyDescent="0.2">
      <c r="A1527" s="161">
        <f>IF(ISBLANK('Nomenklatur komplett'!V1527),"-",'Nomenklatur komplett'!V1527)</f>
        <v>95115000</v>
      </c>
      <c r="B1527" s="188" t="str">
        <f>IF(ISBLANK('Nomenklatur komplett'!W1527),"-",'Nomenklatur komplett'!W1527)</f>
        <v>NDS HF Network Security Engineering (MiVo 2017)</v>
      </c>
      <c r="C1527" s="189">
        <f>IF(ISBLANK('Nomenklatur komplett'!X1527),"-",'Nomenklatur komplett'!X1527)</f>
        <v>19</v>
      </c>
      <c r="D1527" s="189">
        <f>IF(ISBLANK('Nomenklatur komplett'!Y1527),"-",'Nomenklatur komplett'!Y1527)</f>
        <v>65</v>
      </c>
      <c r="E1527" s="189">
        <f>IF(ISBLANK('Nomenklatur komplett'!Z1527),"-",'Nomenklatur komplett'!Z1527)</f>
        <v>1</v>
      </c>
      <c r="F1527" s="189">
        <f>IF(ISBLANK('Nomenklatur komplett'!AA1527),"-",'Nomenklatur komplett'!AA1527)</f>
        <v>5</v>
      </c>
      <c r="G1527" s="190">
        <f>IF(ISBLANK('Nomenklatur komplett'!AB1527),"-",'Nomenklatur komplett'!AB1527)</f>
        <v>90</v>
      </c>
      <c r="H1527" s="190">
        <f>IF(ISBLANK('Nomenklatur komplett'!AC1527),"-",'Nomenklatur komplett'!AC1527)</f>
        <v>0</v>
      </c>
    </row>
    <row r="1528" spans="1:8" x14ac:dyDescent="0.2">
      <c r="A1528" s="161">
        <f>IF(ISBLANK('Nomenklatur komplett'!V1528),"-",'Nomenklatur komplett'!V1528)</f>
        <v>95540000</v>
      </c>
      <c r="B1528" s="188" t="str">
        <f>IF(ISBLANK('Nomenklatur komplett'!W1528),"-",'Nomenklatur komplett'!W1528)</f>
        <v>NDS HF Notfallpflege (MiVo 2005)</v>
      </c>
      <c r="C1528" s="189">
        <f>IF(ISBLANK('Nomenklatur komplett'!X1528),"-",'Nomenklatur komplett'!X1528)</f>
        <v>19</v>
      </c>
      <c r="D1528" s="189">
        <f>IF(ISBLANK('Nomenklatur komplett'!Y1528),"-",'Nomenklatur komplett'!Y1528)</f>
        <v>65</v>
      </c>
      <c r="E1528" s="189">
        <f>IF(ISBLANK('Nomenklatur komplett'!Z1528),"-",'Nomenklatur komplett'!Z1528)</f>
        <v>1</v>
      </c>
      <c r="F1528" s="189">
        <f>IF(ISBLANK('Nomenklatur komplett'!AA1528),"-",'Nomenklatur komplett'!AA1528)</f>
        <v>5</v>
      </c>
      <c r="G1528" s="190">
        <f>IF(ISBLANK('Nomenklatur komplett'!AB1528),"-",'Nomenklatur komplett'!AB1528)</f>
        <v>90</v>
      </c>
      <c r="H1528" s="190">
        <f>IF(ISBLANK('Nomenklatur komplett'!AC1528),"-",'Nomenklatur komplett'!AC1528)</f>
        <v>0</v>
      </c>
    </row>
    <row r="1529" spans="1:8" x14ac:dyDescent="0.2">
      <c r="A1529" s="161">
        <f>IF(ISBLANK('Nomenklatur komplett'!V1529),"-",'Nomenklatur komplett'!V1529)</f>
        <v>95541000</v>
      </c>
      <c r="B1529" s="188" t="str">
        <f>IF(ISBLANK('Nomenklatur komplett'!W1529),"-",'Nomenklatur komplett'!W1529)</f>
        <v>NDS HF Notfallregulation (MiVo 2005)</v>
      </c>
      <c r="C1529" s="189">
        <f>IF(ISBLANK('Nomenklatur komplett'!X1529),"-",'Nomenklatur komplett'!X1529)</f>
        <v>19</v>
      </c>
      <c r="D1529" s="189">
        <f>IF(ISBLANK('Nomenklatur komplett'!Y1529),"-",'Nomenklatur komplett'!Y1529)</f>
        <v>65</v>
      </c>
      <c r="E1529" s="189">
        <f>IF(ISBLANK('Nomenklatur komplett'!Z1529),"-",'Nomenklatur komplett'!Z1529)</f>
        <v>1</v>
      </c>
      <c r="F1529" s="189">
        <f>IF(ISBLANK('Nomenklatur komplett'!AA1529),"-",'Nomenklatur komplett'!AA1529)</f>
        <v>5</v>
      </c>
      <c r="G1529" s="190">
        <f>IF(ISBLANK('Nomenklatur komplett'!AB1529),"-",'Nomenklatur komplett'!AB1529)</f>
        <v>90</v>
      </c>
      <c r="H1529" s="190">
        <f>IF(ISBLANK('Nomenklatur komplett'!AC1529),"-",'Nomenklatur komplett'!AC1529)</f>
        <v>0</v>
      </c>
    </row>
    <row r="1530" spans="1:8" x14ac:dyDescent="0.2">
      <c r="A1530" s="161">
        <f>IF(ISBLANK('Nomenklatur komplett'!V1530),"-",'Nomenklatur komplett'!V1530)</f>
        <v>95670000</v>
      </c>
      <c r="B1530" s="188" t="str">
        <f>IF(ISBLANK('Nomenklatur komplett'!W1530),"-",'Nomenklatur komplett'!W1530)</f>
        <v>NDS HF Online Marketing Manager (MiVo 2005)</v>
      </c>
      <c r="C1530" s="189">
        <f>IF(ISBLANK('Nomenklatur komplett'!X1530),"-",'Nomenklatur komplett'!X1530)</f>
        <v>18</v>
      </c>
      <c r="D1530" s="189">
        <f>IF(ISBLANK('Nomenklatur komplett'!Y1530),"-",'Nomenklatur komplett'!Y1530)</f>
        <v>65</v>
      </c>
      <c r="E1530" s="189">
        <f>IF(ISBLANK('Nomenklatur komplett'!Z1530),"-",'Nomenklatur komplett'!Z1530)</f>
        <v>1</v>
      </c>
      <c r="F1530" s="189">
        <f>IF(ISBLANK('Nomenklatur komplett'!AA1530),"-",'Nomenklatur komplett'!AA1530)</f>
        <v>5</v>
      </c>
      <c r="G1530" s="190">
        <f>IF(ISBLANK('Nomenklatur komplett'!AB1530),"-",'Nomenklatur komplett'!AB1530)</f>
        <v>90</v>
      </c>
      <c r="H1530" s="190">
        <f>IF(ISBLANK('Nomenklatur komplett'!AC1530),"-",'Nomenklatur komplett'!AC1530)</f>
        <v>0</v>
      </c>
    </row>
    <row r="1531" spans="1:8" x14ac:dyDescent="0.2">
      <c r="A1531" s="161">
        <f>IF(ISBLANK('Nomenklatur komplett'!V1531),"-",'Nomenklatur komplett'!V1531)</f>
        <v>95650000</v>
      </c>
      <c r="B1531" s="188" t="str">
        <f>IF(ISBLANK('Nomenklatur komplett'!W1531),"-",'Nomenklatur komplett'!W1531)</f>
        <v>NDS HF Personalleitung (MiVo 2005)</v>
      </c>
      <c r="C1531" s="189">
        <f>IF(ISBLANK('Nomenklatur komplett'!X1531),"-",'Nomenklatur komplett'!X1531)</f>
        <v>19</v>
      </c>
      <c r="D1531" s="189">
        <f>IF(ISBLANK('Nomenklatur komplett'!Y1531),"-",'Nomenklatur komplett'!Y1531)</f>
        <v>65</v>
      </c>
      <c r="E1531" s="189">
        <f>IF(ISBLANK('Nomenklatur komplett'!Z1531),"-",'Nomenklatur komplett'!Z1531)</f>
        <v>1</v>
      </c>
      <c r="F1531" s="189">
        <f>IF(ISBLANK('Nomenklatur komplett'!AA1531),"-",'Nomenklatur komplett'!AA1531)</f>
        <v>5</v>
      </c>
      <c r="G1531" s="190">
        <f>IF(ISBLANK('Nomenklatur komplett'!AB1531),"-",'Nomenklatur komplett'!AB1531)</f>
        <v>90</v>
      </c>
      <c r="H1531" s="190">
        <f>IF(ISBLANK('Nomenklatur komplett'!AC1531),"-",'Nomenklatur komplett'!AC1531)</f>
        <v>0</v>
      </c>
    </row>
    <row r="1532" spans="1:8" x14ac:dyDescent="0.2">
      <c r="A1532" s="161">
        <f>IF(ISBLANK('Nomenklatur komplett'!V1532),"-",'Nomenklatur komplett'!V1532)</f>
        <v>95660000</v>
      </c>
      <c r="B1532" s="188" t="str">
        <f>IF(ISBLANK('Nomenklatur komplett'!W1532),"-",'Nomenklatur komplett'!W1532)</f>
        <v>NDS HF Pflegeberatung (ar)</v>
      </c>
      <c r="C1532" s="189">
        <f>IF(ISBLANK('Nomenklatur komplett'!X1532),"-",'Nomenklatur komplett'!X1532)</f>
        <v>19</v>
      </c>
      <c r="D1532" s="189">
        <f>IF(ISBLANK('Nomenklatur komplett'!Y1532),"-",'Nomenklatur komplett'!Y1532)</f>
        <v>65</v>
      </c>
      <c r="E1532" s="189">
        <f>IF(ISBLANK('Nomenklatur komplett'!Z1532),"-",'Nomenklatur komplett'!Z1532)</f>
        <v>1</v>
      </c>
      <c r="F1532" s="189">
        <f>IF(ISBLANK('Nomenklatur komplett'!AA1532),"-",'Nomenklatur komplett'!AA1532)</f>
        <v>5</v>
      </c>
      <c r="G1532" s="190">
        <f>IF(ISBLANK('Nomenklatur komplett'!AB1532),"-",'Nomenklatur komplett'!AB1532)</f>
        <v>90</v>
      </c>
      <c r="H1532" s="190">
        <f>IF(ISBLANK('Nomenklatur komplett'!AC1532),"-",'Nomenklatur komplett'!AC1532)</f>
        <v>0</v>
      </c>
    </row>
    <row r="1533" spans="1:8" x14ac:dyDescent="0.2">
      <c r="A1533" s="161">
        <f>IF(ISBLANK('Nomenklatur komplett'!V1533),"-",'Nomenklatur komplett'!V1533)</f>
        <v>95160000</v>
      </c>
      <c r="B1533" s="188" t="str">
        <f>IF(ISBLANK('Nomenklatur komplett'!W1533),"-",'Nomenklatur komplett'!W1533)</f>
        <v>NDS HF Produktemanager/in Textil (MiVo 2005)</v>
      </c>
      <c r="C1533" s="189">
        <f>IF(ISBLANK('Nomenklatur komplett'!X1533),"-",'Nomenklatur komplett'!X1533)</f>
        <v>19</v>
      </c>
      <c r="D1533" s="189">
        <f>IF(ISBLANK('Nomenklatur komplett'!Y1533),"-",'Nomenklatur komplett'!Y1533)</f>
        <v>65</v>
      </c>
      <c r="E1533" s="189">
        <f>IF(ISBLANK('Nomenklatur komplett'!Z1533),"-",'Nomenklatur komplett'!Z1533)</f>
        <v>1</v>
      </c>
      <c r="F1533" s="189">
        <f>IF(ISBLANK('Nomenklatur komplett'!AA1533),"-",'Nomenklatur komplett'!AA1533)</f>
        <v>5</v>
      </c>
      <c r="G1533" s="190">
        <f>IF(ISBLANK('Nomenklatur komplett'!AB1533),"-",'Nomenklatur komplett'!AB1533)</f>
        <v>90</v>
      </c>
      <c r="H1533" s="190">
        <f>IF(ISBLANK('Nomenklatur komplett'!AC1533),"-",'Nomenklatur komplett'!AC1533)</f>
        <v>0</v>
      </c>
    </row>
    <row r="1534" spans="1:8" x14ac:dyDescent="0.2">
      <c r="A1534" s="161">
        <f>IF(ISBLANK('Nomenklatur komplett'!V1534),"-",'Nomenklatur komplett'!V1534)</f>
        <v>95340000</v>
      </c>
      <c r="B1534" s="188" t="str">
        <f>IF(ISBLANK('Nomenklatur komplett'!W1534),"-",'Nomenklatur komplett'!W1534)</f>
        <v>NDS HF Projekt- und Prozessmanagement (MiVo 2005)</v>
      </c>
      <c r="C1534" s="189">
        <f>IF(ISBLANK('Nomenklatur komplett'!X1534),"-",'Nomenklatur komplett'!X1534)</f>
        <v>19</v>
      </c>
      <c r="D1534" s="189">
        <f>IF(ISBLANK('Nomenklatur komplett'!Y1534),"-",'Nomenklatur komplett'!Y1534)</f>
        <v>65</v>
      </c>
      <c r="E1534" s="189">
        <f>IF(ISBLANK('Nomenklatur komplett'!Z1534),"-",'Nomenklatur komplett'!Z1534)</f>
        <v>1</v>
      </c>
      <c r="F1534" s="189">
        <f>IF(ISBLANK('Nomenklatur komplett'!AA1534),"-",'Nomenklatur komplett'!AA1534)</f>
        <v>5</v>
      </c>
      <c r="G1534" s="190">
        <f>IF(ISBLANK('Nomenklatur komplett'!AB1534),"-",'Nomenklatur komplett'!AB1534)</f>
        <v>90</v>
      </c>
      <c r="H1534" s="190">
        <f>IF(ISBLANK('Nomenklatur komplett'!AC1534),"-",'Nomenklatur komplett'!AC1534)</f>
        <v>0</v>
      </c>
    </row>
    <row r="1535" spans="1:8" x14ac:dyDescent="0.2">
      <c r="A1535" s="161">
        <f>IF(ISBLANK('Nomenklatur komplett'!V1535),"-",'Nomenklatur komplett'!V1535)</f>
        <v>95141000</v>
      </c>
      <c r="B1535" s="188" t="str">
        <f>IF(ISBLANK('Nomenklatur komplett'!W1535),"-",'Nomenklatur komplett'!W1535)</f>
        <v>NDS HF Projektmanagement (MiVo 2005)</v>
      </c>
      <c r="C1535" s="189">
        <f>IF(ISBLANK('Nomenklatur komplett'!X1535),"-",'Nomenklatur komplett'!X1535)</f>
        <v>19</v>
      </c>
      <c r="D1535" s="189">
        <f>IF(ISBLANK('Nomenklatur komplett'!Y1535),"-",'Nomenklatur komplett'!Y1535)</f>
        <v>65</v>
      </c>
      <c r="E1535" s="189">
        <f>IF(ISBLANK('Nomenklatur komplett'!Z1535),"-",'Nomenklatur komplett'!Z1535)</f>
        <v>1</v>
      </c>
      <c r="F1535" s="189">
        <f>IF(ISBLANK('Nomenklatur komplett'!AA1535),"-",'Nomenklatur komplett'!AA1535)</f>
        <v>5</v>
      </c>
      <c r="G1535" s="190">
        <f>IF(ISBLANK('Nomenklatur komplett'!AB1535),"-",'Nomenklatur komplett'!AB1535)</f>
        <v>90</v>
      </c>
      <c r="H1535" s="190">
        <f>IF(ISBLANK('Nomenklatur komplett'!AC1535),"-",'Nomenklatur komplett'!AC1535)</f>
        <v>0</v>
      </c>
    </row>
    <row r="1536" spans="1:8" x14ac:dyDescent="0.2">
      <c r="A1536" s="161">
        <f>IF(ISBLANK('Nomenklatur komplett'!V1536),"-",'Nomenklatur komplett'!V1536)</f>
        <v>95590000</v>
      </c>
      <c r="B1536" s="188" t="str">
        <f>IF(ISBLANK('Nomenklatur komplett'!W1536),"-",'Nomenklatur komplett'!W1536)</f>
        <v>NDS HF Qualitäts- und Prozessmanagement (MiVo 2005)</v>
      </c>
      <c r="C1536" s="189">
        <f>IF(ISBLANK('Nomenklatur komplett'!X1536),"-",'Nomenklatur komplett'!X1536)</f>
        <v>19</v>
      </c>
      <c r="D1536" s="189">
        <f>IF(ISBLANK('Nomenklatur komplett'!Y1536),"-",'Nomenklatur komplett'!Y1536)</f>
        <v>65</v>
      </c>
      <c r="E1536" s="189">
        <f>IF(ISBLANK('Nomenklatur komplett'!Z1536),"-",'Nomenklatur komplett'!Z1536)</f>
        <v>1</v>
      </c>
      <c r="F1536" s="189">
        <f>IF(ISBLANK('Nomenklatur komplett'!AA1536),"-",'Nomenklatur komplett'!AA1536)</f>
        <v>5</v>
      </c>
      <c r="G1536" s="190">
        <f>IF(ISBLANK('Nomenklatur komplett'!AB1536),"-",'Nomenklatur komplett'!AB1536)</f>
        <v>90</v>
      </c>
      <c r="H1536" s="190">
        <f>IF(ISBLANK('Nomenklatur komplett'!AC1536),"-",'Nomenklatur komplett'!AC1536)</f>
        <v>0</v>
      </c>
    </row>
    <row r="1537" spans="1:8" x14ac:dyDescent="0.2">
      <c r="A1537" s="161">
        <f>IF(ISBLANK('Nomenklatur komplett'!V1537),"-",'Nomenklatur komplett'!V1537)</f>
        <v>95170000</v>
      </c>
      <c r="B1537" s="188" t="str">
        <f>IF(ISBLANK('Nomenklatur komplett'!W1537),"-",'Nomenklatur komplett'!W1537)</f>
        <v>NDS HF Qualitätsmanagement (MiVo 2005)</v>
      </c>
      <c r="C1537" s="189">
        <f>IF(ISBLANK('Nomenklatur komplett'!X1537),"-",'Nomenklatur komplett'!X1537)</f>
        <v>19</v>
      </c>
      <c r="D1537" s="189">
        <f>IF(ISBLANK('Nomenklatur komplett'!Y1537),"-",'Nomenklatur komplett'!Y1537)</f>
        <v>65</v>
      </c>
      <c r="E1537" s="189">
        <f>IF(ISBLANK('Nomenklatur komplett'!Z1537),"-",'Nomenklatur komplett'!Z1537)</f>
        <v>1</v>
      </c>
      <c r="F1537" s="189">
        <f>IF(ISBLANK('Nomenklatur komplett'!AA1537),"-",'Nomenklatur komplett'!AA1537)</f>
        <v>5</v>
      </c>
      <c r="G1537" s="190">
        <f>IF(ISBLANK('Nomenklatur komplett'!AB1537),"-",'Nomenklatur komplett'!AB1537)</f>
        <v>90</v>
      </c>
      <c r="H1537" s="190">
        <f>IF(ISBLANK('Nomenklatur komplett'!AC1537),"-",'Nomenklatur komplett'!AC1537)</f>
        <v>0</v>
      </c>
    </row>
    <row r="1538" spans="1:8" x14ac:dyDescent="0.2">
      <c r="A1538" s="161">
        <f>IF(ISBLANK('Nomenklatur komplett'!V1538),"-",'Nomenklatur komplett'!V1538)</f>
        <v>95172000</v>
      </c>
      <c r="B1538" s="188" t="str">
        <f>IF(ISBLANK('Nomenklatur komplett'!W1538),"-",'Nomenklatur komplett'!W1538)</f>
        <v>NDS HF Qualitätsmanagement (MiVo 2017)</v>
      </c>
      <c r="C1538" s="189">
        <f>IF(ISBLANK('Nomenklatur komplett'!X1538),"-",'Nomenklatur komplett'!X1538)</f>
        <v>19</v>
      </c>
      <c r="D1538" s="189">
        <f>IF(ISBLANK('Nomenklatur komplett'!Y1538),"-",'Nomenklatur komplett'!Y1538)</f>
        <v>65</v>
      </c>
      <c r="E1538" s="189">
        <f>IF(ISBLANK('Nomenklatur komplett'!Z1538),"-",'Nomenklatur komplett'!Z1538)</f>
        <v>1</v>
      </c>
      <c r="F1538" s="189">
        <f>IF(ISBLANK('Nomenklatur komplett'!AA1538),"-",'Nomenklatur komplett'!AA1538)</f>
        <v>5</v>
      </c>
      <c r="G1538" s="190">
        <f>IF(ISBLANK('Nomenklatur komplett'!AB1538),"-",'Nomenklatur komplett'!AB1538)</f>
        <v>90</v>
      </c>
      <c r="H1538" s="190">
        <f>IF(ISBLANK('Nomenklatur komplett'!AC1538),"-",'Nomenklatur komplett'!AC1538)</f>
        <v>0</v>
      </c>
    </row>
    <row r="1539" spans="1:8" x14ac:dyDescent="0.2">
      <c r="A1539" s="161">
        <f>IF(ISBLANK('Nomenklatur komplett'!V1539),"-",'Nomenklatur komplett'!V1539)</f>
        <v>95420000</v>
      </c>
      <c r="B1539" s="188" t="str">
        <f>IF(ISBLANK('Nomenklatur komplett'!W1539),"-",'Nomenklatur komplett'!W1539)</f>
        <v>NDS HF Sales Management (MiVo 2017)</v>
      </c>
      <c r="C1539" s="189">
        <f>IF(ISBLANK('Nomenklatur komplett'!X1539),"-",'Nomenklatur komplett'!X1539)</f>
        <v>19</v>
      </c>
      <c r="D1539" s="189">
        <f>IF(ISBLANK('Nomenklatur komplett'!Y1539),"-",'Nomenklatur komplett'!Y1539)</f>
        <v>65</v>
      </c>
      <c r="E1539" s="189">
        <f>IF(ISBLANK('Nomenklatur komplett'!Z1539),"-",'Nomenklatur komplett'!Z1539)</f>
        <v>1</v>
      </c>
      <c r="F1539" s="189">
        <f>IF(ISBLANK('Nomenklatur komplett'!AA1539),"-",'Nomenklatur komplett'!AA1539)</f>
        <v>5</v>
      </c>
      <c r="G1539" s="190">
        <f>IF(ISBLANK('Nomenklatur komplett'!AB1539),"-",'Nomenklatur komplett'!AB1539)</f>
        <v>90</v>
      </c>
      <c r="H1539" s="190">
        <f>IF(ISBLANK('Nomenklatur komplett'!AC1539),"-",'Nomenklatur komplett'!AC1539)</f>
        <v>0</v>
      </c>
    </row>
    <row r="1540" spans="1:8" x14ac:dyDescent="0.2">
      <c r="A1540" s="161">
        <f>IF(ISBLANK('Nomenklatur komplett'!V1540),"-",'Nomenklatur komplett'!V1540)</f>
        <v>95900000</v>
      </c>
      <c r="B1540" s="188" t="str">
        <f>IF(ISBLANK('Nomenklatur komplett'!W1540),"-",'Nomenklatur komplett'!W1540)</f>
        <v>NDS HF Software Engineering (MiVo 2005+2017)</v>
      </c>
      <c r="C1540" s="189">
        <f>IF(ISBLANK('Nomenklatur komplett'!X1540),"-",'Nomenklatur komplett'!X1540)</f>
        <v>19</v>
      </c>
      <c r="D1540" s="189">
        <f>IF(ISBLANK('Nomenklatur komplett'!Y1540),"-",'Nomenklatur komplett'!Y1540)</f>
        <v>65</v>
      </c>
      <c r="E1540" s="189">
        <f>IF(ISBLANK('Nomenklatur komplett'!Z1540),"-",'Nomenklatur komplett'!Z1540)</f>
        <v>1</v>
      </c>
      <c r="F1540" s="189">
        <f>IF(ISBLANK('Nomenklatur komplett'!AA1540),"-",'Nomenklatur komplett'!AA1540)</f>
        <v>5</v>
      </c>
      <c r="G1540" s="190">
        <f>IF(ISBLANK('Nomenklatur komplett'!AB1540),"-",'Nomenklatur komplett'!AB1540)</f>
        <v>90</v>
      </c>
      <c r="H1540" s="190">
        <f>IF(ISBLANK('Nomenklatur komplett'!AC1540),"-",'Nomenklatur komplett'!AC1540)</f>
        <v>0</v>
      </c>
    </row>
    <row r="1541" spans="1:8" x14ac:dyDescent="0.2">
      <c r="A1541" s="161">
        <f>IF(ISBLANK('Nomenklatur komplett'!V1541),"-",'Nomenklatur komplett'!V1541)</f>
        <v>95920000</v>
      </c>
      <c r="B1541" s="188" t="str">
        <f>IF(ISBLANK('Nomenklatur komplett'!W1541),"-",'Nomenklatur komplett'!W1541)</f>
        <v>NDS HF Software Entwicklung (MiVo 2017)</v>
      </c>
      <c r="C1541" s="189">
        <f>IF(ISBLANK('Nomenklatur komplett'!X1541),"-",'Nomenklatur komplett'!X1541)</f>
        <v>19</v>
      </c>
      <c r="D1541" s="189">
        <f>IF(ISBLANK('Nomenklatur komplett'!Y1541),"-",'Nomenklatur komplett'!Y1541)</f>
        <v>65</v>
      </c>
      <c r="E1541" s="189">
        <f>IF(ISBLANK('Nomenklatur komplett'!Z1541),"-",'Nomenklatur komplett'!Z1541)</f>
        <v>1</v>
      </c>
      <c r="F1541" s="189">
        <f>IF(ISBLANK('Nomenklatur komplett'!AA1541),"-",'Nomenklatur komplett'!AA1541)</f>
        <v>5</v>
      </c>
      <c r="G1541" s="190">
        <f>IF(ISBLANK('Nomenklatur komplett'!AB1541),"-",'Nomenklatur komplett'!AB1541)</f>
        <v>90</v>
      </c>
      <c r="H1541" s="190">
        <f>IF(ISBLANK('Nomenklatur komplett'!AC1541),"-",'Nomenklatur komplett'!AC1541)</f>
        <v>0</v>
      </c>
    </row>
    <row r="1542" spans="1:8" x14ac:dyDescent="0.2">
      <c r="A1542" s="161">
        <f>IF(ISBLANK('Nomenklatur komplett'!V1542),"-",'Nomenklatur komplett'!V1542)</f>
        <v>95737000</v>
      </c>
      <c r="B1542" s="188" t="str">
        <f>IF(ISBLANK('Nomenklatur komplett'!W1542),"-",'Nomenklatur komplett'!W1542)</f>
        <v>NDS HF Steuerberatung (MiVo 2005)</v>
      </c>
      <c r="C1542" s="189">
        <f>IF(ISBLANK('Nomenklatur komplett'!X1542),"-",'Nomenklatur komplett'!X1542)</f>
        <v>19</v>
      </c>
      <c r="D1542" s="189">
        <f>IF(ISBLANK('Nomenklatur komplett'!Y1542),"-",'Nomenklatur komplett'!Y1542)</f>
        <v>65</v>
      </c>
      <c r="E1542" s="189">
        <f>IF(ISBLANK('Nomenklatur komplett'!Z1542),"-",'Nomenklatur komplett'!Z1542)</f>
        <v>1</v>
      </c>
      <c r="F1542" s="189">
        <f>IF(ISBLANK('Nomenklatur komplett'!AA1542),"-",'Nomenklatur komplett'!AA1542)</f>
        <v>5</v>
      </c>
      <c r="G1542" s="190">
        <f>IF(ISBLANK('Nomenklatur komplett'!AB1542),"-",'Nomenklatur komplett'!AB1542)</f>
        <v>90</v>
      </c>
      <c r="H1542" s="190">
        <f>IF(ISBLANK('Nomenklatur komplett'!AC1542),"-",'Nomenklatur komplett'!AC1542)</f>
        <v>0</v>
      </c>
    </row>
    <row r="1543" spans="1:8" x14ac:dyDescent="0.2">
      <c r="A1543" s="161">
        <f>IF(ISBLANK('Nomenklatur komplett'!V1543),"-",'Nomenklatur komplett'!V1543)</f>
        <v>95300000</v>
      </c>
      <c r="B1543" s="188" t="str">
        <f>IF(ISBLANK('Nomenklatur komplett'!W1543),"-",'Nomenklatur komplett'!W1543)</f>
        <v>NDS HF Strategisches Management (MiVo 2005)</v>
      </c>
      <c r="C1543" s="189">
        <f>IF(ISBLANK('Nomenklatur komplett'!X1543),"-",'Nomenklatur komplett'!X1543)</f>
        <v>19</v>
      </c>
      <c r="D1543" s="189">
        <f>IF(ISBLANK('Nomenklatur komplett'!Y1543),"-",'Nomenklatur komplett'!Y1543)</f>
        <v>65</v>
      </c>
      <c r="E1543" s="189">
        <f>IF(ISBLANK('Nomenklatur komplett'!Z1543),"-",'Nomenklatur komplett'!Z1543)</f>
        <v>1</v>
      </c>
      <c r="F1543" s="189">
        <f>IF(ISBLANK('Nomenklatur komplett'!AA1543),"-",'Nomenklatur komplett'!AA1543)</f>
        <v>5</v>
      </c>
      <c r="G1543" s="190">
        <f>IF(ISBLANK('Nomenklatur komplett'!AB1543),"-",'Nomenklatur komplett'!AB1543)</f>
        <v>90</v>
      </c>
      <c r="H1543" s="190">
        <f>IF(ISBLANK('Nomenklatur komplett'!AC1543),"-",'Nomenklatur komplett'!AC1543)</f>
        <v>0</v>
      </c>
    </row>
    <row r="1544" spans="1:8" x14ac:dyDescent="0.2">
      <c r="A1544" s="161">
        <f>IF(ISBLANK('Nomenklatur komplett'!V1544),"-",'Nomenklatur komplett'!V1544)</f>
        <v>95430000</v>
      </c>
      <c r="B1544" s="188" t="str">
        <f>IF(ISBLANK('Nomenklatur komplett'!W1544),"-",'Nomenklatur komplett'!W1544)</f>
        <v>NDS HF Supply Chain Management (MiVo 2017)</v>
      </c>
      <c r="C1544" s="189">
        <f>IF(ISBLANK('Nomenklatur komplett'!X1544),"-",'Nomenklatur komplett'!X1544)</f>
        <v>19</v>
      </c>
      <c r="D1544" s="189">
        <f>IF(ISBLANK('Nomenklatur komplett'!Y1544),"-",'Nomenklatur komplett'!Y1544)</f>
        <v>65</v>
      </c>
      <c r="E1544" s="189">
        <f>IF(ISBLANK('Nomenklatur komplett'!Z1544),"-",'Nomenklatur komplett'!Z1544)</f>
        <v>1</v>
      </c>
      <c r="F1544" s="189">
        <f>IF(ISBLANK('Nomenklatur komplett'!AA1544),"-",'Nomenklatur komplett'!AA1544)</f>
        <v>5</v>
      </c>
      <c r="G1544" s="190">
        <f>IF(ISBLANK('Nomenklatur komplett'!AB1544),"-",'Nomenklatur komplett'!AB1544)</f>
        <v>90</v>
      </c>
      <c r="H1544" s="190">
        <f>IF(ISBLANK('Nomenklatur komplett'!AC1544),"-",'Nomenklatur komplett'!AC1544)</f>
        <v>0</v>
      </c>
    </row>
    <row r="1545" spans="1:8" x14ac:dyDescent="0.2">
      <c r="A1545" s="161">
        <f>IF(ISBLANK('Nomenklatur komplett'!V1545),"-",'Nomenklatur komplett'!V1545)</f>
        <v>95380000</v>
      </c>
      <c r="B1545" s="188" t="str">
        <f>IF(ISBLANK('Nomenklatur komplett'!W1545),"-",'Nomenklatur komplett'!W1545)</f>
        <v>NDS HF Telekommunikation (MiVo 2005)</v>
      </c>
      <c r="C1545" s="189">
        <f>IF(ISBLANK('Nomenklatur komplett'!X1545),"-",'Nomenklatur komplett'!X1545)</f>
        <v>19</v>
      </c>
      <c r="D1545" s="189">
        <f>IF(ISBLANK('Nomenklatur komplett'!Y1545),"-",'Nomenklatur komplett'!Y1545)</f>
        <v>65</v>
      </c>
      <c r="E1545" s="189">
        <f>IF(ISBLANK('Nomenklatur komplett'!Z1545),"-",'Nomenklatur komplett'!Z1545)</f>
        <v>1</v>
      </c>
      <c r="F1545" s="189">
        <f>IF(ISBLANK('Nomenklatur komplett'!AA1545),"-",'Nomenklatur komplett'!AA1545)</f>
        <v>5</v>
      </c>
      <c r="G1545" s="190">
        <f>IF(ISBLANK('Nomenklatur komplett'!AB1545),"-",'Nomenklatur komplett'!AB1545)</f>
        <v>90</v>
      </c>
      <c r="H1545" s="190">
        <f>IF(ISBLANK('Nomenklatur komplett'!AC1545),"-",'Nomenklatur komplett'!AC1545)</f>
        <v>0</v>
      </c>
    </row>
    <row r="1546" spans="1:8" x14ac:dyDescent="0.2">
      <c r="A1546" s="161">
        <f>IF(ISBLANK('Nomenklatur komplett'!V1546),"-",'Nomenklatur komplett'!V1546)</f>
        <v>95460000</v>
      </c>
      <c r="B1546" s="188" t="str">
        <f>IF(ISBLANK('Nomenklatur komplett'!W1546),"-",'Nomenklatur komplett'!W1546)</f>
        <v>NDS HF Tourismusmanagement (MiVo 2017)</v>
      </c>
      <c r="C1546" s="189">
        <f>IF(ISBLANK('Nomenklatur komplett'!X1546),"-",'Nomenklatur komplett'!X1546)</f>
        <v>19</v>
      </c>
      <c r="D1546" s="189">
        <f>IF(ISBLANK('Nomenklatur komplett'!Y1546),"-",'Nomenklatur komplett'!Y1546)</f>
        <v>65</v>
      </c>
      <c r="E1546" s="189">
        <f>IF(ISBLANK('Nomenklatur komplett'!Z1546),"-",'Nomenklatur komplett'!Z1546)</f>
        <v>1</v>
      </c>
      <c r="F1546" s="189">
        <f>IF(ISBLANK('Nomenklatur komplett'!AA1546),"-",'Nomenklatur komplett'!AA1546)</f>
        <v>5</v>
      </c>
      <c r="G1546" s="190">
        <f>IF(ISBLANK('Nomenklatur komplett'!AB1546),"-",'Nomenklatur komplett'!AB1546)</f>
        <v>90</v>
      </c>
      <c r="H1546" s="190">
        <f>IF(ISBLANK('Nomenklatur komplett'!AC1546),"-",'Nomenklatur komplett'!AC1546)</f>
        <v>0</v>
      </c>
    </row>
    <row r="1547" spans="1:8" x14ac:dyDescent="0.2">
      <c r="A1547" s="161">
        <f>IF(ISBLANK('Nomenklatur komplett'!V1547),"-",'Nomenklatur komplett'!V1547)</f>
        <v>95220000</v>
      </c>
      <c r="B1547" s="188" t="str">
        <f>IF(ISBLANK('Nomenklatur komplett'!W1547),"-",'Nomenklatur komplett'!W1547)</f>
        <v>NDS HF Umfassendes Controlling (MiVo 2005)</v>
      </c>
      <c r="C1547" s="189">
        <f>IF(ISBLANK('Nomenklatur komplett'!X1547),"-",'Nomenklatur komplett'!X1547)</f>
        <v>19</v>
      </c>
      <c r="D1547" s="189">
        <f>IF(ISBLANK('Nomenklatur komplett'!Y1547),"-",'Nomenklatur komplett'!Y1547)</f>
        <v>65</v>
      </c>
      <c r="E1547" s="189">
        <f>IF(ISBLANK('Nomenklatur komplett'!Z1547),"-",'Nomenklatur komplett'!Z1547)</f>
        <v>1</v>
      </c>
      <c r="F1547" s="189">
        <f>IF(ISBLANK('Nomenklatur komplett'!AA1547),"-",'Nomenklatur komplett'!AA1547)</f>
        <v>5</v>
      </c>
      <c r="G1547" s="190">
        <f>IF(ISBLANK('Nomenklatur komplett'!AB1547),"-",'Nomenklatur komplett'!AB1547)</f>
        <v>90</v>
      </c>
      <c r="H1547" s="190">
        <f>IF(ISBLANK('Nomenklatur komplett'!AC1547),"-",'Nomenklatur komplett'!AC1547)</f>
        <v>0</v>
      </c>
    </row>
    <row r="1548" spans="1:8" x14ac:dyDescent="0.2">
      <c r="A1548" s="161">
        <f>IF(ISBLANK('Nomenklatur komplett'!V1548),"-",'Nomenklatur komplett'!V1548)</f>
        <v>95210000</v>
      </c>
      <c r="B1548" s="188" t="str">
        <f>IF(ISBLANK('Nomenklatur komplett'!W1548),"-",'Nomenklatur komplett'!W1548)</f>
        <v>NDS HF Umfassendes Leadership (MiVo 2005)</v>
      </c>
      <c r="C1548" s="189">
        <f>IF(ISBLANK('Nomenklatur komplett'!X1548),"-",'Nomenklatur komplett'!X1548)</f>
        <v>19</v>
      </c>
      <c r="D1548" s="189">
        <f>IF(ISBLANK('Nomenklatur komplett'!Y1548),"-",'Nomenklatur komplett'!Y1548)</f>
        <v>65</v>
      </c>
      <c r="E1548" s="189">
        <f>IF(ISBLANK('Nomenklatur komplett'!Z1548),"-",'Nomenklatur komplett'!Z1548)</f>
        <v>1</v>
      </c>
      <c r="F1548" s="189">
        <f>IF(ISBLANK('Nomenklatur komplett'!AA1548),"-",'Nomenklatur komplett'!AA1548)</f>
        <v>5</v>
      </c>
      <c r="G1548" s="190">
        <f>IF(ISBLANK('Nomenklatur komplett'!AB1548),"-",'Nomenklatur komplett'!AB1548)</f>
        <v>90</v>
      </c>
      <c r="H1548" s="190">
        <f>IF(ISBLANK('Nomenklatur komplett'!AC1548),"-",'Nomenklatur komplett'!AC1548)</f>
        <v>0</v>
      </c>
    </row>
    <row r="1549" spans="1:8" x14ac:dyDescent="0.2">
      <c r="A1549" s="161">
        <f>IF(ISBLANK('Nomenklatur komplett'!V1549),"-",'Nomenklatur komplett'!V1549)</f>
        <v>95131000</v>
      </c>
      <c r="B1549" s="188" t="str">
        <f>IF(ISBLANK('Nomenklatur komplett'!W1549),"-",'Nomenklatur komplett'!W1549)</f>
        <v>NDS HF Unternehmensführung (MiVo 2005)</v>
      </c>
      <c r="C1549" s="189">
        <f>IF(ISBLANK('Nomenklatur komplett'!X1549),"-",'Nomenklatur komplett'!X1549)</f>
        <v>19</v>
      </c>
      <c r="D1549" s="189">
        <f>IF(ISBLANK('Nomenklatur komplett'!Y1549),"-",'Nomenklatur komplett'!Y1549)</f>
        <v>65</v>
      </c>
      <c r="E1549" s="189">
        <f>IF(ISBLANK('Nomenklatur komplett'!Z1549),"-",'Nomenklatur komplett'!Z1549)</f>
        <v>1</v>
      </c>
      <c r="F1549" s="189">
        <f>IF(ISBLANK('Nomenklatur komplett'!AA1549),"-",'Nomenklatur komplett'!AA1549)</f>
        <v>5</v>
      </c>
      <c r="G1549" s="190">
        <f>IF(ISBLANK('Nomenklatur komplett'!AB1549),"-",'Nomenklatur komplett'!AB1549)</f>
        <v>90</v>
      </c>
      <c r="H1549" s="190">
        <f>IF(ISBLANK('Nomenklatur komplett'!AC1549),"-",'Nomenklatur komplett'!AC1549)</f>
        <v>0</v>
      </c>
    </row>
    <row r="1550" spans="1:8" x14ac:dyDescent="0.2">
      <c r="A1550" s="161">
        <f>IF(ISBLANK('Nomenklatur komplett'!V1550),"-",'Nomenklatur komplett'!V1550)</f>
        <v>95132000</v>
      </c>
      <c r="B1550" s="188" t="str">
        <f>IF(ISBLANK('Nomenklatur komplett'!W1550),"-",'Nomenklatur komplett'!W1550)</f>
        <v>NDS HF Unternehmensführung (MiVo 2017)</v>
      </c>
      <c r="C1550" s="189">
        <f>IF(ISBLANK('Nomenklatur komplett'!X1550),"-",'Nomenklatur komplett'!X1550)</f>
        <v>19</v>
      </c>
      <c r="D1550" s="189">
        <f>IF(ISBLANK('Nomenklatur komplett'!Y1550),"-",'Nomenklatur komplett'!Y1550)</f>
        <v>65</v>
      </c>
      <c r="E1550" s="189">
        <f>IF(ISBLANK('Nomenklatur komplett'!Z1550),"-",'Nomenklatur komplett'!Z1550)</f>
        <v>1</v>
      </c>
      <c r="F1550" s="189">
        <f>IF(ISBLANK('Nomenklatur komplett'!AA1550),"-",'Nomenklatur komplett'!AA1550)</f>
        <v>5</v>
      </c>
      <c r="G1550" s="190">
        <f>IF(ISBLANK('Nomenklatur komplett'!AB1550),"-",'Nomenklatur komplett'!AB1550)</f>
        <v>90</v>
      </c>
      <c r="H1550" s="190">
        <f>IF(ISBLANK('Nomenklatur komplett'!AC1550),"-",'Nomenklatur komplett'!AC1550)</f>
        <v>0</v>
      </c>
    </row>
    <row r="1551" spans="1:8" x14ac:dyDescent="0.2">
      <c r="A1551" s="161">
        <f>IF(ISBLANK('Nomenklatur komplett'!V1551),"-",'Nomenklatur komplett'!V1551)</f>
        <v>84550000</v>
      </c>
      <c r="B1551" s="188" t="str">
        <f>IF(ISBLANK('Nomenklatur komplett'!W1551),"-",'Nomenklatur komplett'!W1551)</f>
        <v>NLP Neurolinguistisches Programmieren (Master) NDS (Tertiär - nicht reglementiert)</v>
      </c>
      <c r="C1551" s="189">
        <f>IF(ISBLANK('Nomenklatur komplett'!X1551),"-",'Nomenklatur komplett'!X1551)</f>
        <v>18</v>
      </c>
      <c r="D1551" s="189">
        <f>IF(ISBLANK('Nomenklatur komplett'!Y1551),"-",'Nomenklatur komplett'!Y1551)</f>
        <v>65</v>
      </c>
      <c r="E1551" s="189">
        <f>IF(ISBLANK('Nomenklatur komplett'!Z1551),"-",'Nomenklatur komplett'!Z1551)</f>
        <v>1</v>
      </c>
      <c r="F1551" s="189">
        <f>IF(ISBLANK('Nomenklatur komplett'!AA1551),"-",'Nomenklatur komplett'!AA1551)</f>
        <v>5</v>
      </c>
      <c r="G1551" s="190">
        <f>IF(ISBLANK('Nomenklatur komplett'!AB1551),"-",'Nomenklatur komplett'!AB1551)</f>
        <v>90</v>
      </c>
      <c r="H1551" s="190">
        <f>IF(ISBLANK('Nomenklatur komplett'!AC1551),"-",'Nomenklatur komplett'!AC1551)</f>
        <v>0</v>
      </c>
    </row>
    <row r="1552" spans="1:8" x14ac:dyDescent="0.2">
      <c r="A1552" s="161">
        <f>IF(ISBLANK('Nomenklatur komplett'!V1552),"-",'Nomenklatur komplett'!V1552)</f>
        <v>85630000</v>
      </c>
      <c r="B1552" s="188" t="str">
        <f>IF(ISBLANK('Nomenklatur komplett'!W1552),"-",'Nomenklatur komplett'!W1552)</f>
        <v>Nachdiplomstudium (NDS) Patientenedukation (Tertiär - nicht reglementiert)</v>
      </c>
      <c r="C1552" s="189">
        <f>IF(ISBLANK('Nomenklatur komplett'!X1552),"-",'Nomenklatur komplett'!X1552)</f>
        <v>18</v>
      </c>
      <c r="D1552" s="189">
        <f>IF(ISBLANK('Nomenklatur komplett'!Y1552),"-",'Nomenklatur komplett'!Y1552)</f>
        <v>65</v>
      </c>
      <c r="E1552" s="189">
        <f>IF(ISBLANK('Nomenklatur komplett'!Z1552),"-",'Nomenklatur komplett'!Z1552)</f>
        <v>1</v>
      </c>
      <c r="F1552" s="189">
        <f>IF(ISBLANK('Nomenklatur komplett'!AA1552),"-",'Nomenklatur komplett'!AA1552)</f>
        <v>5</v>
      </c>
      <c r="G1552" s="190">
        <f>IF(ISBLANK('Nomenklatur komplett'!AB1552),"-",'Nomenklatur komplett'!AB1552)</f>
        <v>90</v>
      </c>
      <c r="H1552" s="190">
        <f>IF(ISBLANK('Nomenklatur komplett'!AC1552),"-",'Nomenklatur komplett'!AC1552)</f>
        <v>0</v>
      </c>
    </row>
    <row r="1553" spans="1:8" x14ac:dyDescent="0.2">
      <c r="A1553" s="161">
        <f>IF(ISBLANK('Nomenklatur komplett'!V1553),"-",'Nomenklatur komplett'!V1553)</f>
        <v>82120000</v>
      </c>
      <c r="B1553" s="188" t="str">
        <f>IF(ISBLANK('Nomenklatur komplett'!W1553),"-",'Nomenklatur komplett'!W1553)</f>
        <v>Naildesigner/in EF</v>
      </c>
      <c r="C1553" s="189">
        <f>IF(ISBLANK('Nomenklatur komplett'!X1553),"-",'Nomenklatur komplett'!X1553)</f>
        <v>18</v>
      </c>
      <c r="D1553" s="189">
        <f>IF(ISBLANK('Nomenklatur komplett'!Y1553),"-",'Nomenklatur komplett'!Y1553)</f>
        <v>65</v>
      </c>
      <c r="E1553" s="189">
        <f>IF(ISBLANK('Nomenklatur komplett'!Z1553),"-",'Nomenklatur komplett'!Z1553)</f>
        <v>1</v>
      </c>
      <c r="F1553" s="189">
        <f>IF(ISBLANK('Nomenklatur komplett'!AA1553),"-",'Nomenklatur komplett'!AA1553)</f>
        <v>5</v>
      </c>
      <c r="G1553" s="190">
        <f>IF(ISBLANK('Nomenklatur komplett'!AB1553),"-",'Nomenklatur komplett'!AB1553)</f>
        <v>90</v>
      </c>
      <c r="H1553" s="190">
        <f>IF(ISBLANK('Nomenklatur komplett'!AC1553),"-",'Nomenklatur komplett'!AC1553)</f>
        <v>0</v>
      </c>
    </row>
    <row r="1554" spans="1:8" x14ac:dyDescent="0.2">
      <c r="A1554" s="161">
        <f>IF(ISBLANK('Nomenklatur komplett'!V1554),"-",'Nomenklatur komplett'!V1554)</f>
        <v>98050000</v>
      </c>
      <c r="B1554" s="188" t="str">
        <f>IF(ISBLANK('Nomenklatur komplett'!W1554),"-",'Nomenklatur komplett'!W1554)</f>
        <v>Natur- und Umweltfachmann/-frau EF</v>
      </c>
      <c r="C1554" s="189">
        <f>IF(ISBLANK('Nomenklatur komplett'!X1554),"-",'Nomenklatur komplett'!X1554)</f>
        <v>18</v>
      </c>
      <c r="D1554" s="189">
        <f>IF(ISBLANK('Nomenklatur komplett'!Y1554),"-",'Nomenklatur komplett'!Y1554)</f>
        <v>65</v>
      </c>
      <c r="E1554" s="189">
        <f>IF(ISBLANK('Nomenklatur komplett'!Z1554),"-",'Nomenklatur komplett'!Z1554)</f>
        <v>1</v>
      </c>
      <c r="F1554" s="189">
        <f>IF(ISBLANK('Nomenklatur komplett'!AA1554),"-",'Nomenklatur komplett'!AA1554)</f>
        <v>5</v>
      </c>
      <c r="G1554" s="190">
        <f>IF(ISBLANK('Nomenklatur komplett'!AB1554),"-",'Nomenklatur komplett'!AB1554)</f>
        <v>90</v>
      </c>
      <c r="H1554" s="190">
        <f>IF(ISBLANK('Nomenklatur komplett'!AC1554),"-",'Nomenklatur komplett'!AC1554)</f>
        <v>0</v>
      </c>
    </row>
    <row r="1555" spans="1:8" x14ac:dyDescent="0.2">
      <c r="A1555" s="161">
        <f>IF(ISBLANK('Nomenklatur komplett'!V1555),"-",'Nomenklatur komplett'!V1555)</f>
        <v>98051000</v>
      </c>
      <c r="B1555" s="188" t="str">
        <f>IF(ISBLANK('Nomenklatur komplett'!W1555),"-",'Nomenklatur komplett'!W1555)</f>
        <v>Natur- und Umweltfachmann/-frau EF (ab 2018)</v>
      </c>
      <c r="C1555" s="189">
        <f>IF(ISBLANK('Nomenklatur komplett'!X1555),"-",'Nomenklatur komplett'!X1555)</f>
        <v>18</v>
      </c>
      <c r="D1555" s="189">
        <f>IF(ISBLANK('Nomenklatur komplett'!Y1555),"-",'Nomenklatur komplett'!Y1555)</f>
        <v>65</v>
      </c>
      <c r="E1555" s="189">
        <f>IF(ISBLANK('Nomenklatur komplett'!Z1555),"-",'Nomenklatur komplett'!Z1555)</f>
        <v>1</v>
      </c>
      <c r="F1555" s="189">
        <f>IF(ISBLANK('Nomenklatur komplett'!AA1555),"-",'Nomenklatur komplett'!AA1555)</f>
        <v>5</v>
      </c>
      <c r="G1555" s="190">
        <f>IF(ISBLANK('Nomenklatur komplett'!AB1555),"-",'Nomenklatur komplett'!AB1555)</f>
        <v>90</v>
      </c>
      <c r="H1555" s="190">
        <f>IF(ISBLANK('Nomenklatur komplett'!AC1555),"-",'Nomenklatur komplett'!AC1555)</f>
        <v>0</v>
      </c>
    </row>
    <row r="1556" spans="1:8" x14ac:dyDescent="0.2">
      <c r="A1556" s="161">
        <f>IF(ISBLANK('Nomenklatur komplett'!V1556),"-",'Nomenklatur komplett'!V1556)</f>
        <v>84456000</v>
      </c>
      <c r="B1556" s="188" t="str">
        <f>IF(ISBLANK('Nomenklatur komplett'!W1556),"-",'Nomenklatur komplett'!W1556)</f>
        <v>Naturheilpraktiker/in (Tertiär - nicht reglementiert)</v>
      </c>
      <c r="C1556" s="189">
        <f>IF(ISBLANK('Nomenklatur komplett'!X1556),"-",'Nomenklatur komplett'!X1556)</f>
        <v>18</v>
      </c>
      <c r="D1556" s="189">
        <f>IF(ISBLANK('Nomenklatur komplett'!Y1556),"-",'Nomenklatur komplett'!Y1556)</f>
        <v>65</v>
      </c>
      <c r="E1556" s="189">
        <f>IF(ISBLANK('Nomenklatur komplett'!Z1556),"-",'Nomenklatur komplett'!Z1556)</f>
        <v>1</v>
      </c>
      <c r="F1556" s="189">
        <f>IF(ISBLANK('Nomenklatur komplett'!AA1556),"-",'Nomenklatur komplett'!AA1556)</f>
        <v>5</v>
      </c>
      <c r="G1556" s="190">
        <f>IF(ISBLANK('Nomenklatur komplett'!AB1556),"-",'Nomenklatur komplett'!AB1556)</f>
        <v>90</v>
      </c>
      <c r="H1556" s="190">
        <f>IF(ISBLANK('Nomenklatur komplett'!AC1556),"-",'Nomenklatur komplett'!AC1556)</f>
        <v>0</v>
      </c>
    </row>
    <row r="1557" spans="1:8" x14ac:dyDescent="0.2">
      <c r="A1557" s="161">
        <f>IF(ISBLANK('Nomenklatur komplett'!V1557),"-",'Nomenklatur komplett'!V1557)</f>
        <v>84456501</v>
      </c>
      <c r="B1557" s="188" t="str">
        <f>IF(ISBLANK('Nomenklatur komplett'!W1557),"-",'Nomenklatur komplett'!W1557)</f>
        <v>Naturheilpraktiker/in, dipl. - Ayurveda-Medizin</v>
      </c>
      <c r="C1557" s="189">
        <f>IF(ISBLANK('Nomenklatur komplett'!X1557),"-",'Nomenklatur komplett'!X1557)</f>
        <v>18</v>
      </c>
      <c r="D1557" s="189">
        <f>IF(ISBLANK('Nomenklatur komplett'!Y1557),"-",'Nomenklatur komplett'!Y1557)</f>
        <v>65</v>
      </c>
      <c r="E1557" s="189">
        <f>IF(ISBLANK('Nomenklatur komplett'!Z1557),"-",'Nomenklatur komplett'!Z1557)</f>
        <v>1</v>
      </c>
      <c r="F1557" s="189">
        <f>IF(ISBLANK('Nomenklatur komplett'!AA1557),"-",'Nomenklatur komplett'!AA1557)</f>
        <v>5</v>
      </c>
      <c r="G1557" s="190">
        <f>IF(ISBLANK('Nomenklatur komplett'!AB1557),"-",'Nomenklatur komplett'!AB1557)</f>
        <v>90</v>
      </c>
      <c r="H1557" s="190">
        <f>IF(ISBLANK('Nomenklatur komplett'!AC1557),"-",'Nomenklatur komplett'!AC1557)</f>
        <v>0</v>
      </c>
    </row>
    <row r="1558" spans="1:8" x14ac:dyDescent="0.2">
      <c r="A1558" s="161">
        <f>IF(ISBLANK('Nomenklatur komplett'!V1558),"-",'Nomenklatur komplett'!V1558)</f>
        <v>84456502</v>
      </c>
      <c r="B1558" s="188" t="str">
        <f>IF(ISBLANK('Nomenklatur komplett'!W1558),"-",'Nomenklatur komplett'!W1558)</f>
        <v>Naturheilpraktiker/in, dipl. - Homöopathie</v>
      </c>
      <c r="C1558" s="189">
        <f>IF(ISBLANK('Nomenklatur komplett'!X1558),"-",'Nomenklatur komplett'!X1558)</f>
        <v>18</v>
      </c>
      <c r="D1558" s="189">
        <f>IF(ISBLANK('Nomenklatur komplett'!Y1558),"-",'Nomenklatur komplett'!Y1558)</f>
        <v>65</v>
      </c>
      <c r="E1558" s="189">
        <f>IF(ISBLANK('Nomenklatur komplett'!Z1558),"-",'Nomenklatur komplett'!Z1558)</f>
        <v>1</v>
      </c>
      <c r="F1558" s="189">
        <f>IF(ISBLANK('Nomenklatur komplett'!AA1558),"-",'Nomenklatur komplett'!AA1558)</f>
        <v>5</v>
      </c>
      <c r="G1558" s="190">
        <f>IF(ISBLANK('Nomenklatur komplett'!AB1558),"-",'Nomenklatur komplett'!AB1558)</f>
        <v>90</v>
      </c>
      <c r="H1558" s="190">
        <f>IF(ISBLANK('Nomenklatur komplett'!AC1558),"-",'Nomenklatur komplett'!AC1558)</f>
        <v>0</v>
      </c>
    </row>
    <row r="1559" spans="1:8" x14ac:dyDescent="0.2">
      <c r="A1559" s="161">
        <f>IF(ISBLANK('Nomenklatur komplett'!V1559),"-",'Nomenklatur komplett'!V1559)</f>
        <v>84456500</v>
      </c>
      <c r="B1559" s="188" t="str">
        <f>IF(ISBLANK('Nomenklatur komplett'!W1559),"-",'Nomenklatur komplett'!W1559)</f>
        <v>Naturheilpraktiker/in, dipl. - Ohne nähere Angaben</v>
      </c>
      <c r="C1559" s="189">
        <f>IF(ISBLANK('Nomenklatur komplett'!X1559),"-",'Nomenklatur komplett'!X1559)</f>
        <v>18</v>
      </c>
      <c r="D1559" s="189">
        <f>IF(ISBLANK('Nomenklatur komplett'!Y1559),"-",'Nomenklatur komplett'!Y1559)</f>
        <v>65</v>
      </c>
      <c r="E1559" s="189">
        <f>IF(ISBLANK('Nomenklatur komplett'!Z1559),"-",'Nomenklatur komplett'!Z1559)</f>
        <v>1</v>
      </c>
      <c r="F1559" s="189">
        <f>IF(ISBLANK('Nomenklatur komplett'!AA1559),"-",'Nomenklatur komplett'!AA1559)</f>
        <v>5</v>
      </c>
      <c r="G1559" s="190">
        <f>IF(ISBLANK('Nomenklatur komplett'!AB1559),"-",'Nomenklatur komplett'!AB1559)</f>
        <v>90</v>
      </c>
      <c r="H1559" s="190">
        <f>IF(ISBLANK('Nomenklatur komplett'!AC1559),"-",'Nomenklatur komplett'!AC1559)</f>
        <v>0</v>
      </c>
    </row>
    <row r="1560" spans="1:8" x14ac:dyDescent="0.2">
      <c r="A1560" s="161">
        <f>IF(ISBLANK('Nomenklatur komplett'!V1560),"-",'Nomenklatur komplett'!V1560)</f>
        <v>84456503</v>
      </c>
      <c r="B1560" s="188" t="str">
        <f>IF(ISBLANK('Nomenklatur komplett'!W1560),"-",'Nomenklatur komplett'!W1560)</f>
        <v>Naturheilpraktiker/in, dipl. - Traditionelle Chinesische Medizin TCM</v>
      </c>
      <c r="C1560" s="189">
        <f>IF(ISBLANK('Nomenklatur komplett'!X1560),"-",'Nomenklatur komplett'!X1560)</f>
        <v>18</v>
      </c>
      <c r="D1560" s="189">
        <f>IF(ISBLANK('Nomenklatur komplett'!Y1560),"-",'Nomenklatur komplett'!Y1560)</f>
        <v>65</v>
      </c>
      <c r="E1560" s="189">
        <f>IF(ISBLANK('Nomenklatur komplett'!Z1560),"-",'Nomenklatur komplett'!Z1560)</f>
        <v>1</v>
      </c>
      <c r="F1560" s="189">
        <f>IF(ISBLANK('Nomenklatur komplett'!AA1560),"-",'Nomenklatur komplett'!AA1560)</f>
        <v>5</v>
      </c>
      <c r="G1560" s="190">
        <f>IF(ISBLANK('Nomenklatur komplett'!AB1560),"-",'Nomenklatur komplett'!AB1560)</f>
        <v>90</v>
      </c>
      <c r="H1560" s="190">
        <f>IF(ISBLANK('Nomenklatur komplett'!AC1560),"-",'Nomenklatur komplett'!AC1560)</f>
        <v>0</v>
      </c>
    </row>
    <row r="1561" spans="1:8" x14ac:dyDescent="0.2">
      <c r="A1561" s="161">
        <f>IF(ISBLANK('Nomenklatur komplett'!V1561),"-",'Nomenklatur komplett'!V1561)</f>
        <v>84456504</v>
      </c>
      <c r="B1561" s="188" t="str">
        <f>IF(ISBLANK('Nomenklatur komplett'!W1561),"-",'Nomenklatur komplett'!W1561)</f>
        <v>Naturheilpraktiker/in, dipl. - Traditionelle Europäische Naturheilkunde TEN</v>
      </c>
      <c r="C1561" s="189">
        <f>IF(ISBLANK('Nomenklatur komplett'!X1561),"-",'Nomenklatur komplett'!X1561)</f>
        <v>18</v>
      </c>
      <c r="D1561" s="189">
        <f>IF(ISBLANK('Nomenklatur komplett'!Y1561),"-",'Nomenklatur komplett'!Y1561)</f>
        <v>65</v>
      </c>
      <c r="E1561" s="189">
        <f>IF(ISBLANK('Nomenklatur komplett'!Z1561),"-",'Nomenklatur komplett'!Z1561)</f>
        <v>1</v>
      </c>
      <c r="F1561" s="189">
        <f>IF(ISBLANK('Nomenklatur komplett'!AA1561),"-",'Nomenklatur komplett'!AA1561)</f>
        <v>5</v>
      </c>
      <c r="G1561" s="190">
        <f>IF(ISBLANK('Nomenklatur komplett'!AB1561),"-",'Nomenklatur komplett'!AB1561)</f>
        <v>90</v>
      </c>
      <c r="H1561" s="190">
        <f>IF(ISBLANK('Nomenklatur komplett'!AC1561),"-",'Nomenklatur komplett'!AC1561)</f>
        <v>0</v>
      </c>
    </row>
    <row r="1562" spans="1:8" x14ac:dyDescent="0.2">
      <c r="A1562" s="161">
        <f>IF(ISBLANK('Nomenklatur komplett'!V1562),"-",'Nomenklatur komplett'!V1562)</f>
        <v>71630000</v>
      </c>
      <c r="B1562" s="188" t="str">
        <f>IF(ISBLANK('Nomenklatur komplett'!W1562),"-",'Nomenklatur komplett'!W1562)</f>
        <v>Naturwissenschaftliche/r Labortechniker/in, dipl.</v>
      </c>
      <c r="C1562" s="189">
        <f>IF(ISBLANK('Nomenklatur komplett'!X1562),"-",'Nomenklatur komplett'!X1562)</f>
        <v>18</v>
      </c>
      <c r="D1562" s="189">
        <f>IF(ISBLANK('Nomenklatur komplett'!Y1562),"-",'Nomenklatur komplett'!Y1562)</f>
        <v>65</v>
      </c>
      <c r="E1562" s="189">
        <f>IF(ISBLANK('Nomenklatur komplett'!Z1562),"-",'Nomenklatur komplett'!Z1562)</f>
        <v>1</v>
      </c>
      <c r="F1562" s="189">
        <f>IF(ISBLANK('Nomenklatur komplett'!AA1562),"-",'Nomenklatur komplett'!AA1562)</f>
        <v>5</v>
      </c>
      <c r="G1562" s="190">
        <f>IF(ISBLANK('Nomenklatur komplett'!AB1562),"-",'Nomenklatur komplett'!AB1562)</f>
        <v>90</v>
      </c>
      <c r="H1562" s="190">
        <f>IF(ISBLANK('Nomenklatur komplett'!AC1562),"-",'Nomenklatur komplett'!AC1562)</f>
        <v>0</v>
      </c>
    </row>
    <row r="1563" spans="1:8" x14ac:dyDescent="0.2">
      <c r="A1563" s="161">
        <f>IF(ISBLANK('Nomenklatur komplett'!V1563),"-",'Nomenklatur komplett'!V1563)</f>
        <v>66775000</v>
      </c>
      <c r="B1563" s="188" t="str">
        <f>IF(ISBLANK('Nomenklatur komplett'!W1563),"-",'Nomenklatur komplett'!W1563)</f>
        <v>Netzelektrikermeister/in</v>
      </c>
      <c r="C1563" s="189">
        <f>IF(ISBLANK('Nomenklatur komplett'!X1563),"-",'Nomenklatur komplett'!X1563)</f>
        <v>18</v>
      </c>
      <c r="D1563" s="189">
        <f>IF(ISBLANK('Nomenklatur komplett'!Y1563),"-",'Nomenklatur komplett'!Y1563)</f>
        <v>65</v>
      </c>
      <c r="E1563" s="189">
        <f>IF(ISBLANK('Nomenklatur komplett'!Z1563),"-",'Nomenklatur komplett'!Z1563)</f>
        <v>1</v>
      </c>
      <c r="F1563" s="189">
        <f>IF(ISBLANK('Nomenklatur komplett'!AA1563),"-",'Nomenklatur komplett'!AA1563)</f>
        <v>5</v>
      </c>
      <c r="G1563" s="190">
        <f>IF(ISBLANK('Nomenklatur komplett'!AB1563),"-",'Nomenklatur komplett'!AB1563)</f>
        <v>90</v>
      </c>
      <c r="H1563" s="190">
        <f>IF(ISBLANK('Nomenklatur komplett'!AC1563),"-",'Nomenklatur komplett'!AC1563)</f>
        <v>0</v>
      </c>
    </row>
    <row r="1564" spans="1:8" x14ac:dyDescent="0.2">
      <c r="A1564" s="161">
        <f>IF(ISBLANK('Nomenklatur komplett'!V1564),"-",'Nomenklatur komplett'!V1564)</f>
        <v>66780002</v>
      </c>
      <c r="B1564" s="188" t="str">
        <f>IF(ISBLANK('Nomenklatur komplett'!W1564),"-",'Nomenklatur komplett'!W1564)</f>
        <v>Netzfachmann/-frau EF - Ausführung</v>
      </c>
      <c r="C1564" s="189">
        <f>IF(ISBLANK('Nomenklatur komplett'!X1564),"-",'Nomenklatur komplett'!X1564)</f>
        <v>18</v>
      </c>
      <c r="D1564" s="189">
        <f>IF(ISBLANK('Nomenklatur komplett'!Y1564),"-",'Nomenklatur komplett'!Y1564)</f>
        <v>65</v>
      </c>
      <c r="E1564" s="189">
        <f>IF(ISBLANK('Nomenklatur komplett'!Z1564),"-",'Nomenklatur komplett'!Z1564)</f>
        <v>1</v>
      </c>
      <c r="F1564" s="189">
        <f>IF(ISBLANK('Nomenklatur komplett'!AA1564),"-",'Nomenklatur komplett'!AA1564)</f>
        <v>5</v>
      </c>
      <c r="G1564" s="190">
        <f>IF(ISBLANK('Nomenklatur komplett'!AB1564),"-",'Nomenklatur komplett'!AB1564)</f>
        <v>90</v>
      </c>
      <c r="H1564" s="190">
        <f>IF(ISBLANK('Nomenklatur komplett'!AC1564),"-",'Nomenklatur komplett'!AC1564)</f>
        <v>0</v>
      </c>
    </row>
    <row r="1565" spans="1:8" x14ac:dyDescent="0.2">
      <c r="A1565" s="161">
        <f>IF(ISBLANK('Nomenklatur komplett'!V1565),"-",'Nomenklatur komplett'!V1565)</f>
        <v>66780000</v>
      </c>
      <c r="B1565" s="188" t="str">
        <f>IF(ISBLANK('Nomenklatur komplett'!W1565),"-",'Nomenklatur komplett'!W1565)</f>
        <v>Netzfachmann/-frau EF - Ohne nähere Angaben</v>
      </c>
      <c r="C1565" s="189">
        <f>IF(ISBLANK('Nomenklatur komplett'!X1565),"-",'Nomenklatur komplett'!X1565)</f>
        <v>18</v>
      </c>
      <c r="D1565" s="189">
        <f>IF(ISBLANK('Nomenklatur komplett'!Y1565),"-",'Nomenklatur komplett'!Y1565)</f>
        <v>65</v>
      </c>
      <c r="E1565" s="189">
        <f>IF(ISBLANK('Nomenklatur komplett'!Z1565),"-",'Nomenklatur komplett'!Z1565)</f>
        <v>1</v>
      </c>
      <c r="F1565" s="189">
        <f>IF(ISBLANK('Nomenklatur komplett'!AA1565),"-",'Nomenklatur komplett'!AA1565)</f>
        <v>5</v>
      </c>
      <c r="G1565" s="190">
        <f>IF(ISBLANK('Nomenklatur komplett'!AB1565),"-",'Nomenklatur komplett'!AB1565)</f>
        <v>90</v>
      </c>
      <c r="H1565" s="190">
        <f>IF(ISBLANK('Nomenklatur komplett'!AC1565),"-",'Nomenklatur komplett'!AC1565)</f>
        <v>0</v>
      </c>
    </row>
    <row r="1566" spans="1:8" x14ac:dyDescent="0.2">
      <c r="A1566" s="161">
        <f>IF(ISBLANK('Nomenklatur komplett'!V1566),"-",'Nomenklatur komplett'!V1566)</f>
        <v>66780001</v>
      </c>
      <c r="B1566" s="188" t="str">
        <f>IF(ISBLANK('Nomenklatur komplett'!W1566),"-",'Nomenklatur komplett'!W1566)</f>
        <v>Netzfachmann/-frau EF - Projektierung und Betrieb</v>
      </c>
      <c r="C1566" s="189">
        <f>IF(ISBLANK('Nomenklatur komplett'!X1566),"-",'Nomenklatur komplett'!X1566)</f>
        <v>18</v>
      </c>
      <c r="D1566" s="189">
        <f>IF(ISBLANK('Nomenklatur komplett'!Y1566),"-",'Nomenklatur komplett'!Y1566)</f>
        <v>65</v>
      </c>
      <c r="E1566" s="189">
        <f>IF(ISBLANK('Nomenklatur komplett'!Z1566),"-",'Nomenklatur komplett'!Z1566)</f>
        <v>1</v>
      </c>
      <c r="F1566" s="189">
        <f>IF(ISBLANK('Nomenklatur komplett'!AA1566),"-",'Nomenklatur komplett'!AA1566)</f>
        <v>5</v>
      </c>
      <c r="G1566" s="190">
        <f>IF(ISBLANK('Nomenklatur komplett'!AB1566),"-",'Nomenklatur komplett'!AB1566)</f>
        <v>90</v>
      </c>
      <c r="H1566" s="190">
        <f>IF(ISBLANK('Nomenklatur komplett'!AC1566),"-",'Nomenklatur komplett'!AC1566)</f>
        <v>0</v>
      </c>
    </row>
    <row r="1567" spans="1:8" x14ac:dyDescent="0.2">
      <c r="A1567" s="161">
        <f>IF(ISBLANK('Nomenklatur komplett'!V1567),"-",'Nomenklatur komplett'!V1567)</f>
        <v>71180000</v>
      </c>
      <c r="B1567" s="188" t="str">
        <f>IF(ISBLANK('Nomenklatur komplett'!W1567),"-",'Nomenklatur komplett'!W1567)</f>
        <v>Oberflächenbeschichter/in EF</v>
      </c>
      <c r="C1567" s="189">
        <f>IF(ISBLANK('Nomenklatur komplett'!X1567),"-",'Nomenklatur komplett'!X1567)</f>
        <v>18</v>
      </c>
      <c r="D1567" s="189">
        <f>IF(ISBLANK('Nomenklatur komplett'!Y1567),"-",'Nomenklatur komplett'!Y1567)</f>
        <v>65</v>
      </c>
      <c r="E1567" s="189">
        <f>IF(ISBLANK('Nomenklatur komplett'!Z1567),"-",'Nomenklatur komplett'!Z1567)</f>
        <v>1</v>
      </c>
      <c r="F1567" s="189">
        <f>IF(ISBLANK('Nomenklatur komplett'!AA1567),"-",'Nomenklatur komplett'!AA1567)</f>
        <v>5</v>
      </c>
      <c r="G1567" s="190">
        <f>IF(ISBLANK('Nomenklatur komplett'!AB1567),"-",'Nomenklatur komplett'!AB1567)</f>
        <v>90</v>
      </c>
      <c r="H1567" s="190">
        <f>IF(ISBLANK('Nomenklatur komplett'!AC1567),"-",'Nomenklatur komplett'!AC1567)</f>
        <v>0</v>
      </c>
    </row>
    <row r="1568" spans="1:8" x14ac:dyDescent="0.2">
      <c r="A1568" s="161">
        <f>IF(ISBLANK('Nomenklatur komplett'!V1568),"-",'Nomenklatur komplett'!V1568)</f>
        <v>57250008</v>
      </c>
      <c r="B1568" s="188" t="str">
        <f>IF(ISBLANK('Nomenklatur komplett'!W1568),"-",'Nomenklatur komplett'!W1568)</f>
        <v>Obergärtner/in EF - Friedhofspezialist/in</v>
      </c>
      <c r="C1568" s="189">
        <f>IF(ISBLANK('Nomenklatur komplett'!X1568),"-",'Nomenklatur komplett'!X1568)</f>
        <v>18</v>
      </c>
      <c r="D1568" s="189">
        <f>IF(ISBLANK('Nomenklatur komplett'!Y1568),"-",'Nomenklatur komplett'!Y1568)</f>
        <v>65</v>
      </c>
      <c r="E1568" s="189">
        <f>IF(ISBLANK('Nomenklatur komplett'!Z1568),"-",'Nomenklatur komplett'!Z1568)</f>
        <v>1</v>
      </c>
      <c r="F1568" s="189">
        <f>IF(ISBLANK('Nomenklatur komplett'!AA1568),"-",'Nomenklatur komplett'!AA1568)</f>
        <v>5</v>
      </c>
      <c r="G1568" s="190">
        <f>IF(ISBLANK('Nomenklatur komplett'!AB1568),"-",'Nomenklatur komplett'!AB1568)</f>
        <v>90</v>
      </c>
      <c r="H1568" s="190">
        <f>IF(ISBLANK('Nomenklatur komplett'!AC1568),"-",'Nomenklatur komplett'!AC1568)</f>
        <v>0</v>
      </c>
    </row>
    <row r="1569" spans="1:8" x14ac:dyDescent="0.2">
      <c r="A1569" s="161">
        <f>IF(ISBLANK('Nomenklatur komplett'!V1569),"-",'Nomenklatur komplett'!V1569)</f>
        <v>57250005</v>
      </c>
      <c r="B1569" s="188" t="str">
        <f>IF(ISBLANK('Nomenklatur komplett'!W1569),"-",'Nomenklatur komplett'!W1569)</f>
        <v>Obergärtner/in EF - Gehölzekultivateur/in</v>
      </c>
      <c r="C1569" s="189">
        <f>IF(ISBLANK('Nomenklatur komplett'!X1569),"-",'Nomenklatur komplett'!X1569)</f>
        <v>18</v>
      </c>
      <c r="D1569" s="189">
        <f>IF(ISBLANK('Nomenklatur komplett'!Y1569),"-",'Nomenklatur komplett'!Y1569)</f>
        <v>65</v>
      </c>
      <c r="E1569" s="189">
        <f>IF(ISBLANK('Nomenklatur komplett'!Z1569),"-",'Nomenklatur komplett'!Z1569)</f>
        <v>1</v>
      </c>
      <c r="F1569" s="189">
        <f>IF(ISBLANK('Nomenklatur komplett'!AA1569),"-",'Nomenklatur komplett'!AA1569)</f>
        <v>5</v>
      </c>
      <c r="G1569" s="190">
        <f>IF(ISBLANK('Nomenklatur komplett'!AB1569),"-",'Nomenklatur komplett'!AB1569)</f>
        <v>90</v>
      </c>
      <c r="H1569" s="190">
        <f>IF(ISBLANK('Nomenklatur komplett'!AC1569),"-",'Nomenklatur komplett'!AC1569)</f>
        <v>0</v>
      </c>
    </row>
    <row r="1570" spans="1:8" x14ac:dyDescent="0.2">
      <c r="A1570" s="161">
        <f>IF(ISBLANK('Nomenklatur komplett'!V1570),"-",'Nomenklatur komplett'!V1570)</f>
        <v>57250010</v>
      </c>
      <c r="B1570" s="188" t="str">
        <f>IF(ISBLANK('Nomenklatur komplett'!W1570),"-",'Nomenklatur komplett'!W1570)</f>
        <v>Obergärtner/in EF - Golf und Sportrasenspezialist</v>
      </c>
      <c r="C1570" s="189">
        <f>IF(ISBLANK('Nomenklatur komplett'!X1570),"-",'Nomenklatur komplett'!X1570)</f>
        <v>18</v>
      </c>
      <c r="D1570" s="189">
        <f>IF(ISBLANK('Nomenklatur komplett'!Y1570),"-",'Nomenklatur komplett'!Y1570)</f>
        <v>65</v>
      </c>
      <c r="E1570" s="189">
        <f>IF(ISBLANK('Nomenklatur komplett'!Z1570),"-",'Nomenklatur komplett'!Z1570)</f>
        <v>1</v>
      </c>
      <c r="F1570" s="189">
        <f>IF(ISBLANK('Nomenklatur komplett'!AA1570),"-",'Nomenklatur komplett'!AA1570)</f>
        <v>5</v>
      </c>
      <c r="G1570" s="190">
        <f>IF(ISBLANK('Nomenklatur komplett'!AB1570),"-",'Nomenklatur komplett'!AB1570)</f>
        <v>90</v>
      </c>
      <c r="H1570" s="190">
        <f>IF(ISBLANK('Nomenklatur komplett'!AC1570),"-",'Nomenklatur komplett'!AC1570)</f>
        <v>0</v>
      </c>
    </row>
    <row r="1571" spans="1:8" x14ac:dyDescent="0.2">
      <c r="A1571" s="161">
        <f>IF(ISBLANK('Nomenklatur komplett'!V1571),"-",'Nomenklatur komplett'!V1571)</f>
        <v>57250002</v>
      </c>
      <c r="B1571" s="188" t="str">
        <f>IF(ISBLANK('Nomenklatur komplett'!W1571),"-",'Nomenklatur komplett'!W1571)</f>
        <v>Obergärtner/in EF - Grünpflegespezialist</v>
      </c>
      <c r="C1571" s="189">
        <f>IF(ISBLANK('Nomenklatur komplett'!X1571),"-",'Nomenklatur komplett'!X1571)</f>
        <v>18</v>
      </c>
      <c r="D1571" s="189">
        <f>IF(ISBLANK('Nomenklatur komplett'!Y1571),"-",'Nomenklatur komplett'!Y1571)</f>
        <v>65</v>
      </c>
      <c r="E1571" s="189">
        <f>IF(ISBLANK('Nomenklatur komplett'!Z1571),"-",'Nomenklatur komplett'!Z1571)</f>
        <v>1</v>
      </c>
      <c r="F1571" s="189">
        <f>IF(ISBLANK('Nomenklatur komplett'!AA1571),"-",'Nomenklatur komplett'!AA1571)</f>
        <v>5</v>
      </c>
      <c r="G1571" s="190">
        <f>IF(ISBLANK('Nomenklatur komplett'!AB1571),"-",'Nomenklatur komplett'!AB1571)</f>
        <v>90</v>
      </c>
      <c r="H1571" s="190">
        <f>IF(ISBLANK('Nomenklatur komplett'!AC1571),"-",'Nomenklatur komplett'!AC1571)</f>
        <v>0</v>
      </c>
    </row>
    <row r="1572" spans="1:8" x14ac:dyDescent="0.2">
      <c r="A1572" s="161">
        <f>IF(ISBLANK('Nomenklatur komplett'!V1572),"-",'Nomenklatur komplett'!V1572)</f>
        <v>57250001</v>
      </c>
      <c r="B1572" s="188" t="str">
        <f>IF(ISBLANK('Nomenklatur komplett'!W1572),"-",'Nomenklatur komplett'!W1572)</f>
        <v>Obergärtner/in EF - Gärtner Polier</v>
      </c>
      <c r="C1572" s="189">
        <f>IF(ISBLANK('Nomenklatur komplett'!X1572),"-",'Nomenklatur komplett'!X1572)</f>
        <v>18</v>
      </c>
      <c r="D1572" s="189">
        <f>IF(ISBLANK('Nomenklatur komplett'!Y1572),"-",'Nomenklatur komplett'!Y1572)</f>
        <v>65</v>
      </c>
      <c r="E1572" s="189">
        <f>IF(ISBLANK('Nomenklatur komplett'!Z1572),"-",'Nomenklatur komplett'!Z1572)</f>
        <v>1</v>
      </c>
      <c r="F1572" s="189">
        <f>IF(ISBLANK('Nomenklatur komplett'!AA1572),"-",'Nomenklatur komplett'!AA1572)</f>
        <v>5</v>
      </c>
      <c r="G1572" s="190">
        <f>IF(ISBLANK('Nomenklatur komplett'!AB1572),"-",'Nomenklatur komplett'!AB1572)</f>
        <v>90</v>
      </c>
      <c r="H1572" s="190">
        <f>IF(ISBLANK('Nomenklatur komplett'!AC1572),"-",'Nomenklatur komplett'!AC1572)</f>
        <v>0</v>
      </c>
    </row>
    <row r="1573" spans="1:8" x14ac:dyDescent="0.2">
      <c r="A1573" s="161">
        <f>IF(ISBLANK('Nomenklatur komplett'!V1573),"-",'Nomenklatur komplett'!V1573)</f>
        <v>57250007</v>
      </c>
      <c r="B1573" s="188" t="str">
        <f>IF(ISBLANK('Nomenklatur komplett'!W1573),"-",'Nomenklatur komplett'!W1573)</f>
        <v>Obergärtner/in EF - Kundenberater</v>
      </c>
      <c r="C1573" s="189">
        <f>IF(ISBLANK('Nomenklatur komplett'!X1573),"-",'Nomenklatur komplett'!X1573)</f>
        <v>18</v>
      </c>
      <c r="D1573" s="189">
        <f>IF(ISBLANK('Nomenklatur komplett'!Y1573),"-",'Nomenklatur komplett'!Y1573)</f>
        <v>65</v>
      </c>
      <c r="E1573" s="189">
        <f>IF(ISBLANK('Nomenklatur komplett'!Z1573),"-",'Nomenklatur komplett'!Z1573)</f>
        <v>1</v>
      </c>
      <c r="F1573" s="189">
        <f>IF(ISBLANK('Nomenklatur komplett'!AA1573),"-",'Nomenklatur komplett'!AA1573)</f>
        <v>5</v>
      </c>
      <c r="G1573" s="190">
        <f>IF(ISBLANK('Nomenklatur komplett'!AB1573),"-",'Nomenklatur komplett'!AB1573)</f>
        <v>90</v>
      </c>
      <c r="H1573" s="190">
        <f>IF(ISBLANK('Nomenklatur komplett'!AC1573),"-",'Nomenklatur komplett'!AC1573)</f>
        <v>0</v>
      </c>
    </row>
    <row r="1574" spans="1:8" x14ac:dyDescent="0.2">
      <c r="A1574" s="161">
        <f>IF(ISBLANK('Nomenklatur komplett'!V1574),"-",'Nomenklatur komplett'!V1574)</f>
        <v>57250009</v>
      </c>
      <c r="B1574" s="188" t="str">
        <f>IF(ISBLANK('Nomenklatur komplett'!W1574),"-",'Nomenklatur komplett'!W1574)</f>
        <v>Obergärtner/in EF - Naturgartenspezialist</v>
      </c>
      <c r="C1574" s="189">
        <f>IF(ISBLANK('Nomenklatur komplett'!X1574),"-",'Nomenklatur komplett'!X1574)</f>
        <v>18</v>
      </c>
      <c r="D1574" s="189">
        <f>IF(ISBLANK('Nomenklatur komplett'!Y1574),"-",'Nomenklatur komplett'!Y1574)</f>
        <v>65</v>
      </c>
      <c r="E1574" s="189">
        <f>IF(ISBLANK('Nomenklatur komplett'!Z1574),"-",'Nomenklatur komplett'!Z1574)</f>
        <v>1</v>
      </c>
      <c r="F1574" s="189">
        <f>IF(ISBLANK('Nomenklatur komplett'!AA1574),"-",'Nomenklatur komplett'!AA1574)</f>
        <v>5</v>
      </c>
      <c r="G1574" s="190">
        <f>IF(ISBLANK('Nomenklatur komplett'!AB1574),"-",'Nomenklatur komplett'!AB1574)</f>
        <v>90</v>
      </c>
      <c r="H1574" s="190">
        <f>IF(ISBLANK('Nomenklatur komplett'!AC1574),"-",'Nomenklatur komplett'!AC1574)</f>
        <v>0</v>
      </c>
    </row>
    <row r="1575" spans="1:8" x14ac:dyDescent="0.2">
      <c r="A1575" s="161">
        <f>IF(ISBLANK('Nomenklatur komplett'!V1575),"-",'Nomenklatur komplett'!V1575)</f>
        <v>57250000</v>
      </c>
      <c r="B1575" s="188" t="str">
        <f>IF(ISBLANK('Nomenklatur komplett'!W1575),"-",'Nomenklatur komplett'!W1575)</f>
        <v>Obergärtner/in EF - Ohne nähere Angaben</v>
      </c>
      <c r="C1575" s="189">
        <f>IF(ISBLANK('Nomenklatur komplett'!X1575),"-",'Nomenklatur komplett'!X1575)</f>
        <v>18</v>
      </c>
      <c r="D1575" s="189">
        <f>IF(ISBLANK('Nomenklatur komplett'!Y1575),"-",'Nomenklatur komplett'!Y1575)</f>
        <v>65</v>
      </c>
      <c r="E1575" s="189">
        <f>IF(ISBLANK('Nomenklatur komplett'!Z1575),"-",'Nomenklatur komplett'!Z1575)</f>
        <v>1</v>
      </c>
      <c r="F1575" s="189">
        <f>IF(ISBLANK('Nomenklatur komplett'!AA1575),"-",'Nomenklatur komplett'!AA1575)</f>
        <v>5</v>
      </c>
      <c r="G1575" s="190">
        <f>IF(ISBLANK('Nomenklatur komplett'!AB1575),"-",'Nomenklatur komplett'!AB1575)</f>
        <v>90</v>
      </c>
      <c r="H1575" s="190">
        <f>IF(ISBLANK('Nomenklatur komplett'!AC1575),"-",'Nomenklatur komplett'!AC1575)</f>
        <v>0</v>
      </c>
    </row>
    <row r="1576" spans="1:8" x14ac:dyDescent="0.2">
      <c r="A1576" s="161">
        <f>IF(ISBLANK('Nomenklatur komplett'!V1576),"-",'Nomenklatur komplett'!V1576)</f>
        <v>57250003</v>
      </c>
      <c r="B1576" s="188" t="str">
        <f>IF(ISBLANK('Nomenklatur komplett'!W1576),"-",'Nomenklatur komplett'!W1576)</f>
        <v>Obergärtner/in EF - Polier und Grünpflegespezialist</v>
      </c>
      <c r="C1576" s="189">
        <f>IF(ISBLANK('Nomenklatur komplett'!X1576),"-",'Nomenklatur komplett'!X1576)</f>
        <v>18</v>
      </c>
      <c r="D1576" s="189">
        <f>IF(ISBLANK('Nomenklatur komplett'!Y1576),"-",'Nomenklatur komplett'!Y1576)</f>
        <v>65</v>
      </c>
      <c r="E1576" s="189">
        <f>IF(ISBLANK('Nomenklatur komplett'!Z1576),"-",'Nomenklatur komplett'!Z1576)</f>
        <v>1</v>
      </c>
      <c r="F1576" s="189">
        <f>IF(ISBLANK('Nomenklatur komplett'!AA1576),"-",'Nomenklatur komplett'!AA1576)</f>
        <v>5</v>
      </c>
      <c r="G1576" s="190">
        <f>IF(ISBLANK('Nomenklatur komplett'!AB1576),"-",'Nomenklatur komplett'!AB1576)</f>
        <v>90</v>
      </c>
      <c r="H1576" s="190">
        <f>IF(ISBLANK('Nomenklatur komplett'!AC1576),"-",'Nomenklatur komplett'!AC1576)</f>
        <v>0</v>
      </c>
    </row>
    <row r="1577" spans="1:8" x14ac:dyDescent="0.2">
      <c r="A1577" s="161">
        <f>IF(ISBLANK('Nomenklatur komplett'!V1577),"-",'Nomenklatur komplett'!V1577)</f>
        <v>57250006</v>
      </c>
      <c r="B1577" s="188" t="str">
        <f>IF(ISBLANK('Nomenklatur komplett'!W1577),"-",'Nomenklatur komplett'!W1577)</f>
        <v>Obergärtner/in EF - Staudenkultivateur</v>
      </c>
      <c r="C1577" s="189">
        <f>IF(ISBLANK('Nomenklatur komplett'!X1577),"-",'Nomenklatur komplett'!X1577)</f>
        <v>18</v>
      </c>
      <c r="D1577" s="189">
        <f>IF(ISBLANK('Nomenklatur komplett'!Y1577),"-",'Nomenklatur komplett'!Y1577)</f>
        <v>65</v>
      </c>
      <c r="E1577" s="189">
        <f>IF(ISBLANK('Nomenklatur komplett'!Z1577),"-",'Nomenklatur komplett'!Z1577)</f>
        <v>1</v>
      </c>
      <c r="F1577" s="189">
        <f>IF(ISBLANK('Nomenklatur komplett'!AA1577),"-",'Nomenklatur komplett'!AA1577)</f>
        <v>5</v>
      </c>
      <c r="G1577" s="190">
        <f>IF(ISBLANK('Nomenklatur komplett'!AB1577),"-",'Nomenklatur komplett'!AB1577)</f>
        <v>90</v>
      </c>
      <c r="H1577" s="190">
        <f>IF(ISBLANK('Nomenklatur komplett'!AC1577),"-",'Nomenklatur komplett'!AC1577)</f>
        <v>0</v>
      </c>
    </row>
    <row r="1578" spans="1:8" x14ac:dyDescent="0.2">
      <c r="A1578" s="161">
        <f>IF(ISBLANK('Nomenklatur komplett'!V1578),"-",'Nomenklatur komplett'!V1578)</f>
        <v>57250004</v>
      </c>
      <c r="B1578" s="188" t="str">
        <f>IF(ISBLANK('Nomenklatur komplett'!W1578),"-",'Nomenklatur komplett'!W1578)</f>
        <v>Obergärtner/in EF - Zierpflanzenkultivateur</v>
      </c>
      <c r="C1578" s="189">
        <f>IF(ISBLANK('Nomenklatur komplett'!X1578),"-",'Nomenklatur komplett'!X1578)</f>
        <v>18</v>
      </c>
      <c r="D1578" s="189">
        <f>IF(ISBLANK('Nomenklatur komplett'!Y1578),"-",'Nomenklatur komplett'!Y1578)</f>
        <v>65</v>
      </c>
      <c r="E1578" s="189">
        <f>IF(ISBLANK('Nomenklatur komplett'!Z1578),"-",'Nomenklatur komplett'!Z1578)</f>
        <v>1</v>
      </c>
      <c r="F1578" s="189">
        <f>IF(ISBLANK('Nomenklatur komplett'!AA1578),"-",'Nomenklatur komplett'!AA1578)</f>
        <v>5</v>
      </c>
      <c r="G1578" s="190">
        <f>IF(ISBLANK('Nomenklatur komplett'!AB1578),"-",'Nomenklatur komplett'!AB1578)</f>
        <v>90</v>
      </c>
      <c r="H1578" s="190">
        <f>IF(ISBLANK('Nomenklatur komplett'!AC1578),"-",'Nomenklatur komplett'!AC1578)</f>
        <v>0</v>
      </c>
    </row>
    <row r="1579" spans="1:8" x14ac:dyDescent="0.2">
      <c r="A1579" s="161">
        <f>IF(ISBLANK('Nomenklatur komplett'!V1579),"-",'Nomenklatur komplett'!V1579)</f>
        <v>56100000</v>
      </c>
      <c r="B1579" s="188" t="str">
        <f>IF(ISBLANK('Nomenklatur komplett'!W1579),"-",'Nomenklatur komplett'!W1579)</f>
        <v>Obstbauer/-bäuerin EF</v>
      </c>
      <c r="C1579" s="189">
        <f>IF(ISBLANK('Nomenklatur komplett'!X1579),"-",'Nomenklatur komplett'!X1579)</f>
        <v>18</v>
      </c>
      <c r="D1579" s="189">
        <f>IF(ISBLANK('Nomenklatur komplett'!Y1579),"-",'Nomenklatur komplett'!Y1579)</f>
        <v>65</v>
      </c>
      <c r="E1579" s="189">
        <f>IF(ISBLANK('Nomenklatur komplett'!Z1579),"-",'Nomenklatur komplett'!Z1579)</f>
        <v>1</v>
      </c>
      <c r="F1579" s="189">
        <f>IF(ISBLANK('Nomenklatur komplett'!AA1579),"-",'Nomenklatur komplett'!AA1579)</f>
        <v>5</v>
      </c>
      <c r="G1579" s="190">
        <f>IF(ISBLANK('Nomenklatur komplett'!AB1579),"-",'Nomenklatur komplett'!AB1579)</f>
        <v>90</v>
      </c>
      <c r="H1579" s="190">
        <f>IF(ISBLANK('Nomenklatur komplett'!AC1579),"-",'Nomenklatur komplett'!AC1579)</f>
        <v>0</v>
      </c>
    </row>
    <row r="1580" spans="1:8" x14ac:dyDescent="0.2">
      <c r="A1580" s="161">
        <f>IF(ISBLANK('Nomenklatur komplett'!V1580),"-",'Nomenklatur komplett'!V1580)</f>
        <v>56110000</v>
      </c>
      <c r="B1580" s="188" t="str">
        <f>IF(ISBLANK('Nomenklatur komplett'!W1580),"-",'Nomenklatur komplett'!W1580)</f>
        <v>Obstbauer/-bäuerin, Meister-</v>
      </c>
      <c r="C1580" s="189">
        <f>IF(ISBLANK('Nomenklatur komplett'!X1580),"-",'Nomenklatur komplett'!X1580)</f>
        <v>18</v>
      </c>
      <c r="D1580" s="189">
        <f>IF(ISBLANK('Nomenklatur komplett'!Y1580),"-",'Nomenklatur komplett'!Y1580)</f>
        <v>65</v>
      </c>
      <c r="E1580" s="189">
        <f>IF(ISBLANK('Nomenklatur komplett'!Z1580),"-",'Nomenklatur komplett'!Z1580)</f>
        <v>1</v>
      </c>
      <c r="F1580" s="189">
        <f>IF(ISBLANK('Nomenklatur komplett'!AA1580),"-",'Nomenklatur komplett'!AA1580)</f>
        <v>5</v>
      </c>
      <c r="G1580" s="190">
        <f>IF(ISBLANK('Nomenklatur komplett'!AB1580),"-",'Nomenklatur komplett'!AB1580)</f>
        <v>90</v>
      </c>
      <c r="H1580" s="190">
        <f>IF(ISBLANK('Nomenklatur komplett'!AC1580),"-",'Nomenklatur komplett'!AC1580)</f>
        <v>0</v>
      </c>
    </row>
    <row r="1581" spans="1:8" x14ac:dyDescent="0.2">
      <c r="A1581" s="161">
        <f>IF(ISBLANK('Nomenklatur komplett'!V1581),"-",'Nomenklatur komplett'!V1581)</f>
        <v>69700000</v>
      </c>
      <c r="B1581" s="188" t="str">
        <f>IF(ISBLANK('Nomenklatur komplett'!W1581),"-",'Nomenklatur komplett'!W1581)</f>
        <v>Ofenbauer-Meister/in</v>
      </c>
      <c r="C1581" s="189">
        <f>IF(ISBLANK('Nomenklatur komplett'!X1581),"-",'Nomenklatur komplett'!X1581)</f>
        <v>18</v>
      </c>
      <c r="D1581" s="189">
        <f>IF(ISBLANK('Nomenklatur komplett'!Y1581),"-",'Nomenklatur komplett'!Y1581)</f>
        <v>65</v>
      </c>
      <c r="E1581" s="189">
        <f>IF(ISBLANK('Nomenklatur komplett'!Z1581),"-",'Nomenklatur komplett'!Z1581)</f>
        <v>1</v>
      </c>
      <c r="F1581" s="189">
        <f>IF(ISBLANK('Nomenklatur komplett'!AA1581),"-",'Nomenklatur komplett'!AA1581)</f>
        <v>5</v>
      </c>
      <c r="G1581" s="190">
        <f>IF(ISBLANK('Nomenklatur komplett'!AB1581),"-",'Nomenklatur komplett'!AB1581)</f>
        <v>90</v>
      </c>
      <c r="H1581" s="190">
        <f>IF(ISBLANK('Nomenklatur komplett'!AC1581),"-",'Nomenklatur komplett'!AC1581)</f>
        <v>0</v>
      </c>
    </row>
    <row r="1582" spans="1:8" x14ac:dyDescent="0.2">
      <c r="A1582" s="161">
        <f>IF(ISBLANK('Nomenklatur komplett'!V1582),"-",'Nomenklatur komplett'!V1582)</f>
        <v>84750000</v>
      </c>
      <c r="B1582" s="188" t="str">
        <f>IF(ISBLANK('Nomenklatur komplett'!W1582),"-",'Nomenklatur komplett'!W1582)</f>
        <v>Operationstechnik HF (MiVo 2005)</v>
      </c>
      <c r="C1582" s="189">
        <f>IF(ISBLANK('Nomenklatur komplett'!X1582),"-",'Nomenklatur komplett'!X1582)</f>
        <v>18</v>
      </c>
      <c r="D1582" s="189">
        <f>IF(ISBLANK('Nomenklatur komplett'!Y1582),"-",'Nomenklatur komplett'!Y1582)</f>
        <v>65</v>
      </c>
      <c r="E1582" s="189">
        <f>IF(ISBLANK('Nomenklatur komplett'!Z1582),"-",'Nomenklatur komplett'!Z1582)</f>
        <v>1</v>
      </c>
      <c r="F1582" s="189">
        <f>IF(ISBLANK('Nomenklatur komplett'!AA1582),"-",'Nomenklatur komplett'!AA1582)</f>
        <v>5</v>
      </c>
      <c r="G1582" s="190">
        <f>IF(ISBLANK('Nomenklatur komplett'!AB1582),"-",'Nomenklatur komplett'!AB1582)</f>
        <v>0</v>
      </c>
      <c r="H1582" s="190">
        <f>IF(ISBLANK('Nomenklatur komplett'!AC1582),"-",'Nomenklatur komplett'!AC1582)</f>
        <v>0</v>
      </c>
    </row>
    <row r="1583" spans="1:8" x14ac:dyDescent="0.2">
      <c r="A1583" s="161">
        <f>IF(ISBLANK('Nomenklatur komplett'!V1583),"-",'Nomenklatur komplett'!V1583)</f>
        <v>86371000</v>
      </c>
      <c r="B1583" s="188" t="str">
        <f>IF(ISBLANK('Nomenklatur komplett'!W1583),"-",'Nomenklatur komplett'!W1583)</f>
        <v>Organisationsberater/in, dipl.</v>
      </c>
      <c r="C1583" s="189">
        <f>IF(ISBLANK('Nomenklatur komplett'!X1583),"-",'Nomenklatur komplett'!X1583)</f>
        <v>18</v>
      </c>
      <c r="D1583" s="189">
        <f>IF(ISBLANK('Nomenklatur komplett'!Y1583),"-",'Nomenklatur komplett'!Y1583)</f>
        <v>65</v>
      </c>
      <c r="E1583" s="189">
        <f>IF(ISBLANK('Nomenklatur komplett'!Z1583),"-",'Nomenklatur komplett'!Z1583)</f>
        <v>1</v>
      </c>
      <c r="F1583" s="189">
        <f>IF(ISBLANK('Nomenklatur komplett'!AA1583),"-",'Nomenklatur komplett'!AA1583)</f>
        <v>5</v>
      </c>
      <c r="G1583" s="190">
        <f>IF(ISBLANK('Nomenklatur komplett'!AB1583),"-",'Nomenklatur komplett'!AB1583)</f>
        <v>90</v>
      </c>
      <c r="H1583" s="190">
        <f>IF(ISBLANK('Nomenklatur komplett'!AC1583),"-",'Nomenklatur komplett'!AC1583)</f>
        <v>0</v>
      </c>
    </row>
    <row r="1584" spans="1:8" x14ac:dyDescent="0.2">
      <c r="A1584" s="161">
        <f>IF(ISBLANK('Nomenklatur komplett'!V1584),"-",'Nomenklatur komplett'!V1584)</f>
        <v>73800000</v>
      </c>
      <c r="B1584" s="188" t="str">
        <f>IF(ISBLANK('Nomenklatur komplett'!W1584),"-",'Nomenklatur komplett'!W1584)</f>
        <v>Organisator/in EF</v>
      </c>
      <c r="C1584" s="189">
        <f>IF(ISBLANK('Nomenklatur komplett'!X1584),"-",'Nomenklatur komplett'!X1584)</f>
        <v>18</v>
      </c>
      <c r="D1584" s="189">
        <f>IF(ISBLANK('Nomenklatur komplett'!Y1584),"-",'Nomenklatur komplett'!Y1584)</f>
        <v>65</v>
      </c>
      <c r="E1584" s="189">
        <f>IF(ISBLANK('Nomenklatur komplett'!Z1584),"-",'Nomenklatur komplett'!Z1584)</f>
        <v>1</v>
      </c>
      <c r="F1584" s="189">
        <f>IF(ISBLANK('Nomenklatur komplett'!AA1584),"-",'Nomenklatur komplett'!AA1584)</f>
        <v>5</v>
      </c>
      <c r="G1584" s="190">
        <f>IF(ISBLANK('Nomenklatur komplett'!AB1584),"-",'Nomenklatur komplett'!AB1584)</f>
        <v>90</v>
      </c>
      <c r="H1584" s="190">
        <f>IF(ISBLANK('Nomenklatur komplett'!AC1584),"-",'Nomenklatur komplett'!AC1584)</f>
        <v>0</v>
      </c>
    </row>
    <row r="1585" spans="1:8" x14ac:dyDescent="0.2">
      <c r="A1585" s="161">
        <f>IF(ISBLANK('Nomenklatur komplett'!V1585),"-",'Nomenklatur komplett'!V1585)</f>
        <v>73850000</v>
      </c>
      <c r="B1585" s="188" t="str">
        <f>IF(ISBLANK('Nomenklatur komplett'!W1585),"-",'Nomenklatur komplett'!W1585)</f>
        <v>Organisator/in, dipl.</v>
      </c>
      <c r="C1585" s="189">
        <f>IF(ISBLANK('Nomenklatur komplett'!X1585),"-",'Nomenklatur komplett'!X1585)</f>
        <v>18</v>
      </c>
      <c r="D1585" s="189">
        <f>IF(ISBLANK('Nomenklatur komplett'!Y1585),"-",'Nomenklatur komplett'!Y1585)</f>
        <v>65</v>
      </c>
      <c r="E1585" s="189">
        <f>IF(ISBLANK('Nomenklatur komplett'!Z1585),"-",'Nomenklatur komplett'!Z1585)</f>
        <v>1</v>
      </c>
      <c r="F1585" s="189">
        <f>IF(ISBLANK('Nomenklatur komplett'!AA1585),"-",'Nomenklatur komplett'!AA1585)</f>
        <v>5</v>
      </c>
      <c r="G1585" s="190">
        <f>IF(ISBLANK('Nomenklatur komplett'!AB1585),"-",'Nomenklatur komplett'!AB1585)</f>
        <v>90</v>
      </c>
      <c r="H1585" s="190">
        <f>IF(ISBLANK('Nomenklatur komplett'!AC1585),"-",'Nomenklatur komplett'!AC1585)</f>
        <v>0</v>
      </c>
    </row>
    <row r="1586" spans="1:8" x14ac:dyDescent="0.2">
      <c r="A1586" s="161">
        <f>IF(ISBLANK('Nomenklatur komplett'!V1586),"-",'Nomenklatur komplett'!V1586)</f>
        <v>84470000</v>
      </c>
      <c r="B1586" s="188" t="str">
        <f>IF(ISBLANK('Nomenklatur komplett'!W1586),"-",'Nomenklatur komplett'!W1586)</f>
        <v>Orthoptik HF (MiVo 2005)</v>
      </c>
      <c r="C1586" s="189">
        <f>IF(ISBLANK('Nomenklatur komplett'!X1586),"-",'Nomenklatur komplett'!X1586)</f>
        <v>19</v>
      </c>
      <c r="D1586" s="189">
        <f>IF(ISBLANK('Nomenklatur komplett'!Y1586),"-",'Nomenklatur komplett'!Y1586)</f>
        <v>65</v>
      </c>
      <c r="E1586" s="189">
        <f>IF(ISBLANK('Nomenklatur komplett'!Z1586),"-",'Nomenklatur komplett'!Z1586)</f>
        <v>1</v>
      </c>
      <c r="F1586" s="189">
        <f>IF(ISBLANK('Nomenklatur komplett'!AA1586),"-",'Nomenklatur komplett'!AA1586)</f>
        <v>5</v>
      </c>
      <c r="G1586" s="190">
        <f>IF(ISBLANK('Nomenklatur komplett'!AB1586),"-",'Nomenklatur komplett'!AB1586)</f>
        <v>0</v>
      </c>
      <c r="H1586" s="190">
        <f>IF(ISBLANK('Nomenklatur komplett'!AC1586),"-",'Nomenklatur komplett'!AC1586)</f>
        <v>0</v>
      </c>
    </row>
    <row r="1587" spans="1:8" x14ac:dyDescent="0.2">
      <c r="A1587" s="161">
        <f>IF(ISBLANK('Nomenklatur komplett'!V1587),"-",'Nomenklatur komplett'!V1587)</f>
        <v>64020000</v>
      </c>
      <c r="B1587" s="188" t="str">
        <f>IF(ISBLANK('Nomenklatur komplett'!W1587),"-",'Nomenklatur komplett'!W1587)</f>
        <v>Orthopädie-Schuhmacher/in, dipl.</v>
      </c>
      <c r="C1587" s="189">
        <f>IF(ISBLANK('Nomenklatur komplett'!X1587),"-",'Nomenklatur komplett'!X1587)</f>
        <v>18</v>
      </c>
      <c r="D1587" s="189">
        <f>IF(ISBLANK('Nomenklatur komplett'!Y1587),"-",'Nomenklatur komplett'!Y1587)</f>
        <v>65</v>
      </c>
      <c r="E1587" s="189">
        <f>IF(ISBLANK('Nomenklatur komplett'!Z1587),"-",'Nomenklatur komplett'!Z1587)</f>
        <v>1</v>
      </c>
      <c r="F1587" s="189">
        <f>IF(ISBLANK('Nomenklatur komplett'!AA1587),"-",'Nomenklatur komplett'!AA1587)</f>
        <v>5</v>
      </c>
      <c r="G1587" s="190">
        <f>IF(ISBLANK('Nomenklatur komplett'!AB1587),"-",'Nomenklatur komplett'!AB1587)</f>
        <v>90</v>
      </c>
      <c r="H1587" s="190">
        <f>IF(ISBLANK('Nomenklatur komplett'!AC1587),"-",'Nomenklatur komplett'!AC1587)</f>
        <v>0</v>
      </c>
    </row>
    <row r="1588" spans="1:8" x14ac:dyDescent="0.2">
      <c r="A1588" s="161">
        <f>IF(ISBLANK('Nomenklatur komplett'!V1588),"-",'Nomenklatur komplett'!V1588)</f>
        <v>64030000</v>
      </c>
      <c r="B1588" s="188" t="str">
        <f>IF(ISBLANK('Nomenklatur komplett'!W1588),"-",'Nomenklatur komplett'!W1588)</f>
        <v>Orthopädie-Schuhmachermeister/in</v>
      </c>
      <c r="C1588" s="189">
        <f>IF(ISBLANK('Nomenklatur komplett'!X1588),"-",'Nomenklatur komplett'!X1588)</f>
        <v>18</v>
      </c>
      <c r="D1588" s="189">
        <f>IF(ISBLANK('Nomenklatur komplett'!Y1588),"-",'Nomenklatur komplett'!Y1588)</f>
        <v>65</v>
      </c>
      <c r="E1588" s="189">
        <f>IF(ISBLANK('Nomenklatur komplett'!Z1588),"-",'Nomenklatur komplett'!Z1588)</f>
        <v>1</v>
      </c>
      <c r="F1588" s="189">
        <f>IF(ISBLANK('Nomenklatur komplett'!AA1588),"-",'Nomenklatur komplett'!AA1588)</f>
        <v>5</v>
      </c>
      <c r="G1588" s="190">
        <f>IF(ISBLANK('Nomenklatur komplett'!AB1588),"-",'Nomenklatur komplett'!AB1588)</f>
        <v>90</v>
      </c>
      <c r="H1588" s="190">
        <f>IF(ISBLANK('Nomenklatur komplett'!AC1588),"-",'Nomenklatur komplett'!AC1588)</f>
        <v>0</v>
      </c>
    </row>
    <row r="1589" spans="1:8" x14ac:dyDescent="0.2">
      <c r="A1589" s="161">
        <f>IF(ISBLANK('Nomenklatur komplett'!V1589),"-",'Nomenklatur komplett'!V1589)</f>
        <v>64040000</v>
      </c>
      <c r="B1589" s="188" t="str">
        <f>IF(ISBLANK('Nomenklatur komplett'!W1589),"-",'Nomenklatur komplett'!W1589)</f>
        <v>Orthopädist/in, dipl.</v>
      </c>
      <c r="C1589" s="189">
        <f>IF(ISBLANK('Nomenklatur komplett'!X1589),"-",'Nomenklatur komplett'!X1589)</f>
        <v>18</v>
      </c>
      <c r="D1589" s="189">
        <f>IF(ISBLANK('Nomenklatur komplett'!Y1589),"-",'Nomenklatur komplett'!Y1589)</f>
        <v>65</v>
      </c>
      <c r="E1589" s="189">
        <f>IF(ISBLANK('Nomenklatur komplett'!Z1589),"-",'Nomenklatur komplett'!Z1589)</f>
        <v>1</v>
      </c>
      <c r="F1589" s="189">
        <f>IF(ISBLANK('Nomenklatur komplett'!AA1589),"-",'Nomenklatur komplett'!AA1589)</f>
        <v>5</v>
      </c>
      <c r="G1589" s="190">
        <f>IF(ISBLANK('Nomenklatur komplett'!AB1589),"-",'Nomenklatur komplett'!AB1589)</f>
        <v>90</v>
      </c>
      <c r="H1589" s="190">
        <f>IF(ISBLANK('Nomenklatur komplett'!AC1589),"-",'Nomenklatur komplett'!AC1589)</f>
        <v>0</v>
      </c>
    </row>
    <row r="1590" spans="1:8" x14ac:dyDescent="0.2">
      <c r="A1590" s="161">
        <f>IF(ISBLANK('Nomenklatur komplett'!V1590),"-",'Nomenklatur komplett'!V1590)</f>
        <v>77550000</v>
      </c>
      <c r="B1590" s="188" t="str">
        <f>IF(ISBLANK('Nomenklatur komplett'!W1590),"-",'Nomenklatur komplett'!W1590)</f>
        <v>PR-Berater/in, dipl.</v>
      </c>
      <c r="C1590" s="189">
        <f>IF(ISBLANK('Nomenklatur komplett'!X1590),"-",'Nomenklatur komplett'!X1590)</f>
        <v>18</v>
      </c>
      <c r="D1590" s="189">
        <f>IF(ISBLANK('Nomenklatur komplett'!Y1590),"-",'Nomenklatur komplett'!Y1590)</f>
        <v>65</v>
      </c>
      <c r="E1590" s="189">
        <f>IF(ISBLANK('Nomenklatur komplett'!Z1590),"-",'Nomenklatur komplett'!Z1590)</f>
        <v>1</v>
      </c>
      <c r="F1590" s="189">
        <f>IF(ISBLANK('Nomenklatur komplett'!AA1590),"-",'Nomenklatur komplett'!AA1590)</f>
        <v>5</v>
      </c>
      <c r="G1590" s="190">
        <f>IF(ISBLANK('Nomenklatur komplett'!AB1590),"-",'Nomenklatur komplett'!AB1590)</f>
        <v>90</v>
      </c>
      <c r="H1590" s="190">
        <f>IF(ISBLANK('Nomenklatur komplett'!AC1590),"-",'Nomenklatur komplett'!AC1590)</f>
        <v>0</v>
      </c>
    </row>
    <row r="1591" spans="1:8" x14ac:dyDescent="0.2">
      <c r="A1591" s="161">
        <f>IF(ISBLANK('Nomenklatur komplett'!V1591),"-",'Nomenklatur komplett'!V1591)</f>
        <v>77500000</v>
      </c>
      <c r="B1591" s="188" t="str">
        <f>IF(ISBLANK('Nomenklatur komplett'!W1591),"-",'Nomenklatur komplett'!W1591)</f>
        <v>PR-Fachmann/-frau EF</v>
      </c>
      <c r="C1591" s="189">
        <f>IF(ISBLANK('Nomenklatur komplett'!X1591),"-",'Nomenklatur komplett'!X1591)</f>
        <v>18</v>
      </c>
      <c r="D1591" s="189">
        <f>IF(ISBLANK('Nomenklatur komplett'!Y1591),"-",'Nomenklatur komplett'!Y1591)</f>
        <v>65</v>
      </c>
      <c r="E1591" s="189">
        <f>IF(ISBLANK('Nomenklatur komplett'!Z1591),"-",'Nomenklatur komplett'!Z1591)</f>
        <v>1</v>
      </c>
      <c r="F1591" s="189">
        <f>IF(ISBLANK('Nomenklatur komplett'!AA1591),"-",'Nomenklatur komplett'!AA1591)</f>
        <v>5</v>
      </c>
      <c r="G1591" s="190">
        <f>IF(ISBLANK('Nomenklatur komplett'!AB1591),"-",'Nomenklatur komplett'!AB1591)</f>
        <v>90</v>
      </c>
      <c r="H1591" s="190">
        <f>IF(ISBLANK('Nomenklatur komplett'!AC1591),"-",'Nomenklatur komplett'!AC1591)</f>
        <v>0</v>
      </c>
    </row>
    <row r="1592" spans="1:8" x14ac:dyDescent="0.2">
      <c r="A1592" s="161">
        <f>IF(ISBLANK('Nomenklatur komplett'!V1592),"-",'Nomenklatur komplett'!V1592)</f>
        <v>85451000</v>
      </c>
      <c r="B1592" s="188" t="str">
        <f>IF(ISBLANK('Nomenklatur komplett'!W1592),"-",'Nomenklatur komplett'!W1592)</f>
        <v>Paar- und Familientherapeut/in (Tertiär - nicht reglementiert)</v>
      </c>
      <c r="C1592" s="189">
        <f>IF(ISBLANK('Nomenklatur komplett'!X1592),"-",'Nomenklatur komplett'!X1592)</f>
        <v>18</v>
      </c>
      <c r="D1592" s="189">
        <f>IF(ISBLANK('Nomenklatur komplett'!Y1592),"-",'Nomenklatur komplett'!Y1592)</f>
        <v>65</v>
      </c>
      <c r="E1592" s="189">
        <f>IF(ISBLANK('Nomenklatur komplett'!Z1592),"-",'Nomenklatur komplett'!Z1592)</f>
        <v>1</v>
      </c>
      <c r="F1592" s="189">
        <f>IF(ISBLANK('Nomenklatur komplett'!AA1592),"-",'Nomenklatur komplett'!AA1592)</f>
        <v>5</v>
      </c>
      <c r="G1592" s="190">
        <f>IF(ISBLANK('Nomenklatur komplett'!AB1592),"-",'Nomenklatur komplett'!AB1592)</f>
        <v>90</v>
      </c>
      <c r="H1592" s="190">
        <f>IF(ISBLANK('Nomenklatur komplett'!AC1592),"-",'Nomenklatur komplett'!AC1592)</f>
        <v>0</v>
      </c>
    </row>
    <row r="1593" spans="1:8" x14ac:dyDescent="0.2">
      <c r="A1593" s="161">
        <f>IF(ISBLANK('Nomenklatur komplett'!V1593),"-",'Nomenklatur komplett'!V1593)</f>
        <v>84670000</v>
      </c>
      <c r="B1593" s="188" t="str">
        <f>IF(ISBLANK('Nomenklatur komplett'!W1593),"-",'Nomenklatur komplett'!W1593)</f>
        <v>Paartanzlehrer/in EF</v>
      </c>
      <c r="C1593" s="189">
        <f>IF(ISBLANK('Nomenklatur komplett'!X1593),"-",'Nomenklatur komplett'!X1593)</f>
        <v>18</v>
      </c>
      <c r="D1593" s="189">
        <f>IF(ISBLANK('Nomenklatur komplett'!Y1593),"-",'Nomenklatur komplett'!Y1593)</f>
        <v>65</v>
      </c>
      <c r="E1593" s="189">
        <f>IF(ISBLANK('Nomenklatur komplett'!Z1593),"-",'Nomenklatur komplett'!Z1593)</f>
        <v>1</v>
      </c>
      <c r="F1593" s="189">
        <f>IF(ISBLANK('Nomenklatur komplett'!AA1593),"-",'Nomenklatur komplett'!AA1593)</f>
        <v>5</v>
      </c>
      <c r="G1593" s="190">
        <f>IF(ISBLANK('Nomenklatur komplett'!AB1593),"-",'Nomenklatur komplett'!AB1593)</f>
        <v>90</v>
      </c>
      <c r="H1593" s="190">
        <f>IF(ISBLANK('Nomenklatur komplett'!AC1593),"-",'Nomenklatur komplett'!AC1593)</f>
        <v>0</v>
      </c>
    </row>
    <row r="1594" spans="1:8" x14ac:dyDescent="0.2">
      <c r="A1594" s="161">
        <f>IF(ISBLANK('Nomenklatur komplett'!V1594),"-",'Nomenklatur komplett'!V1594)</f>
        <v>63220000</v>
      </c>
      <c r="B1594" s="188" t="str">
        <f>IF(ISBLANK('Nomenklatur komplett'!W1594),"-",'Nomenklatur komplett'!W1594)</f>
        <v>Packaging Manager/in, dipl.</v>
      </c>
      <c r="C1594" s="189">
        <f>IF(ISBLANK('Nomenklatur komplett'!X1594),"-",'Nomenklatur komplett'!X1594)</f>
        <v>18</v>
      </c>
      <c r="D1594" s="189">
        <f>IF(ISBLANK('Nomenklatur komplett'!Y1594),"-",'Nomenklatur komplett'!Y1594)</f>
        <v>65</v>
      </c>
      <c r="E1594" s="189">
        <f>IF(ISBLANK('Nomenklatur komplett'!Z1594),"-",'Nomenklatur komplett'!Z1594)</f>
        <v>1</v>
      </c>
      <c r="F1594" s="189">
        <f>IF(ISBLANK('Nomenklatur komplett'!AA1594),"-",'Nomenklatur komplett'!AA1594)</f>
        <v>5</v>
      </c>
      <c r="G1594" s="190">
        <f>IF(ISBLANK('Nomenklatur komplett'!AB1594),"-",'Nomenklatur komplett'!AB1594)</f>
        <v>90</v>
      </c>
      <c r="H1594" s="190">
        <f>IF(ISBLANK('Nomenklatur komplett'!AC1594),"-",'Nomenklatur komplett'!AC1594)</f>
        <v>0</v>
      </c>
    </row>
    <row r="1595" spans="1:8" x14ac:dyDescent="0.2">
      <c r="A1595" s="161">
        <f>IF(ISBLANK('Nomenklatur komplett'!V1595),"-",'Nomenklatur komplett'!V1595)</f>
        <v>73890000</v>
      </c>
      <c r="B1595" s="188" t="str">
        <f>IF(ISBLANK('Nomenklatur komplett'!W1595),"-",'Nomenklatur komplett'!W1595)</f>
        <v>Pensionskassenleiter/in, dipl.</v>
      </c>
      <c r="C1595" s="189">
        <f>IF(ISBLANK('Nomenklatur komplett'!X1595),"-",'Nomenklatur komplett'!X1595)</f>
        <v>18</v>
      </c>
      <c r="D1595" s="189">
        <f>IF(ISBLANK('Nomenklatur komplett'!Y1595),"-",'Nomenklatur komplett'!Y1595)</f>
        <v>65</v>
      </c>
      <c r="E1595" s="189">
        <f>IF(ISBLANK('Nomenklatur komplett'!Z1595),"-",'Nomenklatur komplett'!Z1595)</f>
        <v>1</v>
      </c>
      <c r="F1595" s="189">
        <f>IF(ISBLANK('Nomenklatur komplett'!AA1595),"-",'Nomenklatur komplett'!AA1595)</f>
        <v>5</v>
      </c>
      <c r="G1595" s="190">
        <f>IF(ISBLANK('Nomenklatur komplett'!AB1595),"-",'Nomenklatur komplett'!AB1595)</f>
        <v>90</v>
      </c>
      <c r="H1595" s="190">
        <f>IF(ISBLANK('Nomenklatur komplett'!AC1595),"-",'Nomenklatur komplett'!AC1595)</f>
        <v>0</v>
      </c>
    </row>
    <row r="1596" spans="1:8" x14ac:dyDescent="0.2">
      <c r="A1596" s="161">
        <f>IF(ISBLANK('Nomenklatur komplett'!V1596),"-",'Nomenklatur komplett'!V1596)</f>
        <v>77350000</v>
      </c>
      <c r="B1596" s="188" t="str">
        <f>IF(ISBLANK('Nomenklatur komplett'!W1596),"-",'Nomenklatur komplett'!W1596)</f>
        <v>Pensionsversicherungsexperte/-expertin, dipl.</v>
      </c>
      <c r="C1596" s="189">
        <f>IF(ISBLANK('Nomenklatur komplett'!X1596),"-",'Nomenklatur komplett'!X1596)</f>
        <v>18</v>
      </c>
      <c r="D1596" s="189">
        <f>IF(ISBLANK('Nomenklatur komplett'!Y1596),"-",'Nomenklatur komplett'!Y1596)</f>
        <v>65</v>
      </c>
      <c r="E1596" s="189">
        <f>IF(ISBLANK('Nomenklatur komplett'!Z1596),"-",'Nomenklatur komplett'!Z1596)</f>
        <v>1</v>
      </c>
      <c r="F1596" s="189">
        <f>IF(ISBLANK('Nomenklatur komplett'!AA1596),"-",'Nomenklatur komplett'!AA1596)</f>
        <v>5</v>
      </c>
      <c r="G1596" s="190">
        <f>IF(ISBLANK('Nomenklatur komplett'!AB1596),"-",'Nomenklatur komplett'!AB1596)</f>
        <v>90</v>
      </c>
      <c r="H1596" s="190">
        <f>IF(ISBLANK('Nomenklatur komplett'!AC1596),"-",'Nomenklatur komplett'!AC1596)</f>
        <v>0</v>
      </c>
    </row>
    <row r="1597" spans="1:8" x14ac:dyDescent="0.2">
      <c r="A1597" s="161">
        <f>IF(ISBLANK('Nomenklatur komplett'!V1597),"-",'Nomenklatur komplett'!V1597)</f>
        <v>77400000</v>
      </c>
      <c r="B1597" s="188" t="str">
        <f>IF(ISBLANK('Nomenklatur komplett'!W1597),"-",'Nomenklatur komplett'!W1597)</f>
        <v>Personal-Manager/in (Tertiär - nicht reglementiert)</v>
      </c>
      <c r="C1597" s="189">
        <f>IF(ISBLANK('Nomenklatur komplett'!X1597),"-",'Nomenklatur komplett'!X1597)</f>
        <v>18</v>
      </c>
      <c r="D1597" s="189">
        <f>IF(ISBLANK('Nomenklatur komplett'!Y1597),"-",'Nomenklatur komplett'!Y1597)</f>
        <v>65</v>
      </c>
      <c r="E1597" s="189">
        <f>IF(ISBLANK('Nomenklatur komplett'!Z1597),"-",'Nomenklatur komplett'!Z1597)</f>
        <v>1</v>
      </c>
      <c r="F1597" s="189">
        <f>IF(ISBLANK('Nomenklatur komplett'!AA1597),"-",'Nomenklatur komplett'!AA1597)</f>
        <v>5</v>
      </c>
      <c r="G1597" s="190">
        <f>IF(ISBLANK('Nomenklatur komplett'!AB1597),"-",'Nomenklatur komplett'!AB1597)</f>
        <v>90</v>
      </c>
      <c r="H1597" s="190">
        <f>IF(ISBLANK('Nomenklatur komplett'!AC1597),"-",'Nomenklatur komplett'!AC1597)</f>
        <v>0</v>
      </c>
    </row>
    <row r="1598" spans="1:8" x14ac:dyDescent="0.2">
      <c r="A1598" s="161">
        <f>IF(ISBLANK('Nomenklatur komplett'!V1598),"-",'Nomenklatur komplett'!V1598)</f>
        <v>77380000</v>
      </c>
      <c r="B1598" s="188" t="str">
        <f>IF(ISBLANK('Nomenklatur komplett'!W1598),"-",'Nomenklatur komplett'!W1598)</f>
        <v>Personalberater/in EF</v>
      </c>
      <c r="C1598" s="189">
        <f>IF(ISBLANK('Nomenklatur komplett'!X1598),"-",'Nomenklatur komplett'!X1598)</f>
        <v>18</v>
      </c>
      <c r="D1598" s="189">
        <f>IF(ISBLANK('Nomenklatur komplett'!Y1598),"-",'Nomenklatur komplett'!Y1598)</f>
        <v>65</v>
      </c>
      <c r="E1598" s="189">
        <f>IF(ISBLANK('Nomenklatur komplett'!Z1598),"-",'Nomenklatur komplett'!Z1598)</f>
        <v>1</v>
      </c>
      <c r="F1598" s="189">
        <f>IF(ISBLANK('Nomenklatur komplett'!AA1598),"-",'Nomenklatur komplett'!AA1598)</f>
        <v>5</v>
      </c>
      <c r="G1598" s="190">
        <f>IF(ISBLANK('Nomenklatur komplett'!AB1598),"-",'Nomenklatur komplett'!AB1598)</f>
        <v>90</v>
      </c>
      <c r="H1598" s="190">
        <f>IF(ISBLANK('Nomenklatur komplett'!AC1598),"-",'Nomenklatur komplett'!AC1598)</f>
        <v>0</v>
      </c>
    </row>
    <row r="1599" spans="1:8" x14ac:dyDescent="0.2">
      <c r="A1599" s="161">
        <f>IF(ISBLANK('Nomenklatur komplett'!V1599),"-",'Nomenklatur komplett'!V1599)</f>
        <v>77390000</v>
      </c>
      <c r="B1599" s="188" t="str">
        <f>IF(ISBLANK('Nomenklatur komplett'!W1599),"-",'Nomenklatur komplett'!W1599)</f>
        <v>Personalfachmann/-frau EF</v>
      </c>
      <c r="C1599" s="189">
        <f>IF(ISBLANK('Nomenklatur komplett'!X1599),"-",'Nomenklatur komplett'!X1599)</f>
        <v>18</v>
      </c>
      <c r="D1599" s="189">
        <f>IF(ISBLANK('Nomenklatur komplett'!Y1599),"-",'Nomenklatur komplett'!Y1599)</f>
        <v>65</v>
      </c>
      <c r="E1599" s="189">
        <f>IF(ISBLANK('Nomenklatur komplett'!Z1599),"-",'Nomenklatur komplett'!Z1599)</f>
        <v>1</v>
      </c>
      <c r="F1599" s="189">
        <f>IF(ISBLANK('Nomenklatur komplett'!AA1599),"-",'Nomenklatur komplett'!AA1599)</f>
        <v>5</v>
      </c>
      <c r="G1599" s="190">
        <f>IF(ISBLANK('Nomenklatur komplett'!AB1599),"-",'Nomenklatur komplett'!AB1599)</f>
        <v>90</v>
      </c>
      <c r="H1599" s="190">
        <f>IF(ISBLANK('Nomenklatur komplett'!AC1599),"-",'Nomenklatur komplett'!AC1599)</f>
        <v>0</v>
      </c>
    </row>
    <row r="1600" spans="1:8" x14ac:dyDescent="0.2">
      <c r="A1600" s="161">
        <f>IF(ISBLANK('Nomenklatur komplett'!V1600),"-",'Nomenklatur komplett'!V1600)</f>
        <v>85452000</v>
      </c>
      <c r="B1600" s="188" t="str">
        <f>IF(ISBLANK('Nomenklatur komplett'!W1600),"-",'Nomenklatur komplett'!W1600)</f>
        <v>Personzentrierte/r Psychotherapeut/in (Tertiär - nicht reglementiert)</v>
      </c>
      <c r="C1600" s="189">
        <f>IF(ISBLANK('Nomenklatur komplett'!X1600),"-",'Nomenklatur komplett'!X1600)</f>
        <v>18</v>
      </c>
      <c r="D1600" s="189">
        <f>IF(ISBLANK('Nomenklatur komplett'!Y1600),"-",'Nomenklatur komplett'!Y1600)</f>
        <v>65</v>
      </c>
      <c r="E1600" s="189">
        <f>IF(ISBLANK('Nomenklatur komplett'!Z1600),"-",'Nomenklatur komplett'!Z1600)</f>
        <v>1</v>
      </c>
      <c r="F1600" s="189">
        <f>IF(ISBLANK('Nomenklatur komplett'!AA1600),"-",'Nomenklatur komplett'!AA1600)</f>
        <v>5</v>
      </c>
      <c r="G1600" s="190">
        <f>IF(ISBLANK('Nomenklatur komplett'!AB1600),"-",'Nomenklatur komplett'!AB1600)</f>
        <v>90</v>
      </c>
      <c r="H1600" s="190">
        <f>IF(ISBLANK('Nomenklatur komplett'!AC1600),"-",'Nomenklatur komplett'!AC1600)</f>
        <v>0</v>
      </c>
    </row>
    <row r="1601" spans="1:8" x14ac:dyDescent="0.2">
      <c r="A1601" s="161">
        <f>IF(ISBLANK('Nomenklatur komplett'!V1601),"-",'Nomenklatur komplett'!V1601)</f>
        <v>84490000</v>
      </c>
      <c r="B1601" s="188" t="str">
        <f>IF(ISBLANK('Nomenklatur komplett'!W1601),"-",'Nomenklatur komplett'!W1601)</f>
        <v>Pflege HF (MiVo 2005)</v>
      </c>
      <c r="C1601" s="189">
        <f>IF(ISBLANK('Nomenklatur komplett'!X1601),"-",'Nomenklatur komplett'!X1601)</f>
        <v>18</v>
      </c>
      <c r="D1601" s="189">
        <f>IF(ISBLANK('Nomenklatur komplett'!Y1601),"-",'Nomenklatur komplett'!Y1601)</f>
        <v>65</v>
      </c>
      <c r="E1601" s="189">
        <f>IF(ISBLANK('Nomenklatur komplett'!Z1601),"-",'Nomenklatur komplett'!Z1601)</f>
        <v>1</v>
      </c>
      <c r="F1601" s="189">
        <f>IF(ISBLANK('Nomenklatur komplett'!AA1601),"-",'Nomenklatur komplett'!AA1601)</f>
        <v>5</v>
      </c>
      <c r="G1601" s="190">
        <f>IF(ISBLANK('Nomenklatur komplett'!AB1601),"-",'Nomenklatur komplett'!AB1601)</f>
        <v>90</v>
      </c>
      <c r="H1601" s="190">
        <f>IF(ISBLANK('Nomenklatur komplett'!AC1601),"-",'Nomenklatur komplett'!AC1601)</f>
        <v>0</v>
      </c>
    </row>
    <row r="1602" spans="1:8" x14ac:dyDescent="0.2">
      <c r="A1602" s="161">
        <f>IF(ISBLANK('Nomenklatur komplett'!V1602),"-",'Nomenklatur komplett'!V1602)</f>
        <v>84810000</v>
      </c>
      <c r="B1602" s="188" t="str">
        <f>IF(ISBLANK('Nomenklatur komplett'!W1602),"-",'Nomenklatur komplett'!W1602)</f>
        <v>Pflege, Gesundheitsförderung und Prävention NDS (Tertiär - nicht reglementiert)</v>
      </c>
      <c r="C1602" s="189">
        <f>IF(ISBLANK('Nomenklatur komplett'!X1602),"-",'Nomenklatur komplett'!X1602)</f>
        <v>18</v>
      </c>
      <c r="D1602" s="189">
        <f>IF(ISBLANK('Nomenklatur komplett'!Y1602),"-",'Nomenklatur komplett'!Y1602)</f>
        <v>65</v>
      </c>
      <c r="E1602" s="189">
        <f>IF(ISBLANK('Nomenklatur komplett'!Z1602),"-",'Nomenklatur komplett'!Z1602)</f>
        <v>1</v>
      </c>
      <c r="F1602" s="189">
        <f>IF(ISBLANK('Nomenklatur komplett'!AA1602),"-",'Nomenklatur komplett'!AA1602)</f>
        <v>5</v>
      </c>
      <c r="G1602" s="190">
        <f>IF(ISBLANK('Nomenklatur komplett'!AB1602),"-",'Nomenklatur komplett'!AB1602)</f>
        <v>90</v>
      </c>
      <c r="H1602" s="190">
        <f>IF(ISBLANK('Nomenklatur komplett'!AC1602),"-",'Nomenklatur komplett'!AC1602)</f>
        <v>0</v>
      </c>
    </row>
    <row r="1603" spans="1:8" x14ac:dyDescent="0.2">
      <c r="A1603" s="161">
        <f>IF(ISBLANK('Nomenklatur komplett'!V1603),"-",'Nomenklatur komplett'!V1603)</f>
        <v>84485000</v>
      </c>
      <c r="B1603" s="188" t="str">
        <f>IF(ISBLANK('Nomenklatur komplett'!W1603),"-",'Nomenklatur komplett'!W1603)</f>
        <v>Pflegeberatung NDS (Tertiär - nicht reglementiert)</v>
      </c>
      <c r="C1603" s="189">
        <f>IF(ISBLANK('Nomenklatur komplett'!X1603),"-",'Nomenklatur komplett'!X1603)</f>
        <v>18</v>
      </c>
      <c r="D1603" s="189">
        <f>IF(ISBLANK('Nomenklatur komplett'!Y1603),"-",'Nomenklatur komplett'!Y1603)</f>
        <v>65</v>
      </c>
      <c r="E1603" s="189">
        <f>IF(ISBLANK('Nomenklatur komplett'!Z1603),"-",'Nomenklatur komplett'!Z1603)</f>
        <v>1</v>
      </c>
      <c r="F1603" s="189">
        <f>IF(ISBLANK('Nomenklatur komplett'!AA1603),"-",'Nomenklatur komplett'!AA1603)</f>
        <v>5</v>
      </c>
      <c r="G1603" s="190">
        <f>IF(ISBLANK('Nomenklatur komplett'!AB1603),"-",'Nomenklatur komplett'!AB1603)</f>
        <v>90</v>
      </c>
      <c r="H1603" s="190">
        <f>IF(ISBLANK('Nomenklatur komplett'!AC1603),"-",'Nomenklatur komplett'!AC1603)</f>
        <v>0</v>
      </c>
    </row>
    <row r="1604" spans="1:8" x14ac:dyDescent="0.2">
      <c r="A1604" s="161">
        <f>IF(ISBLANK('Nomenklatur komplett'!V1604),"-",'Nomenklatur komplett'!V1604)</f>
        <v>69420000</v>
      </c>
      <c r="B1604" s="188" t="str">
        <f>IF(ISBLANK('Nomenklatur komplett'!W1604),"-",'Nomenklatur komplett'!W1604)</f>
        <v>Pflästerermeister/in</v>
      </c>
      <c r="C1604" s="189">
        <f>IF(ISBLANK('Nomenklatur komplett'!X1604),"-",'Nomenklatur komplett'!X1604)</f>
        <v>18</v>
      </c>
      <c r="D1604" s="189">
        <f>IF(ISBLANK('Nomenklatur komplett'!Y1604),"-",'Nomenklatur komplett'!Y1604)</f>
        <v>65</v>
      </c>
      <c r="E1604" s="189">
        <f>IF(ISBLANK('Nomenklatur komplett'!Z1604),"-",'Nomenklatur komplett'!Z1604)</f>
        <v>1</v>
      </c>
      <c r="F1604" s="189">
        <f>IF(ISBLANK('Nomenklatur komplett'!AA1604),"-",'Nomenklatur komplett'!AA1604)</f>
        <v>5</v>
      </c>
      <c r="G1604" s="190">
        <f>IF(ISBLANK('Nomenklatur komplett'!AB1604),"-",'Nomenklatur komplett'!AB1604)</f>
        <v>90</v>
      </c>
      <c r="H1604" s="190">
        <f>IF(ISBLANK('Nomenklatur komplett'!AC1604),"-",'Nomenklatur komplett'!AC1604)</f>
        <v>0</v>
      </c>
    </row>
    <row r="1605" spans="1:8" x14ac:dyDescent="0.2">
      <c r="A1605" s="161">
        <f>IF(ISBLANK('Nomenklatur komplett'!V1605),"-",'Nomenklatur komplett'!V1605)</f>
        <v>75140000</v>
      </c>
      <c r="B1605" s="188" t="str">
        <f>IF(ISBLANK('Nomenklatur komplett'!W1605),"-",'Nomenklatur komplett'!W1605)</f>
        <v>Pharma-Betriebsassistent/in EF</v>
      </c>
      <c r="C1605" s="189">
        <f>IF(ISBLANK('Nomenklatur komplett'!X1605),"-",'Nomenklatur komplett'!X1605)</f>
        <v>18</v>
      </c>
      <c r="D1605" s="189">
        <f>IF(ISBLANK('Nomenklatur komplett'!Y1605),"-",'Nomenklatur komplett'!Y1605)</f>
        <v>65</v>
      </c>
      <c r="E1605" s="189">
        <f>IF(ISBLANK('Nomenklatur komplett'!Z1605),"-",'Nomenklatur komplett'!Z1605)</f>
        <v>1</v>
      </c>
      <c r="F1605" s="189">
        <f>IF(ISBLANK('Nomenklatur komplett'!AA1605),"-",'Nomenklatur komplett'!AA1605)</f>
        <v>5</v>
      </c>
      <c r="G1605" s="190">
        <f>IF(ISBLANK('Nomenklatur komplett'!AB1605),"-",'Nomenklatur komplett'!AB1605)</f>
        <v>90</v>
      </c>
      <c r="H1605" s="190">
        <f>IF(ISBLANK('Nomenklatur komplett'!AC1605),"-",'Nomenklatur komplett'!AC1605)</f>
        <v>0</v>
      </c>
    </row>
    <row r="1606" spans="1:8" x14ac:dyDescent="0.2">
      <c r="A1606" s="161">
        <f>IF(ISBLANK('Nomenklatur komplett'!V1606),"-",'Nomenklatur komplett'!V1606)</f>
        <v>75495000</v>
      </c>
      <c r="B1606" s="188" t="str">
        <f>IF(ISBLANK('Nomenklatur komplett'!W1606),"-",'Nomenklatur komplett'!W1606)</f>
        <v>Pharma-Spezialist/in EF</v>
      </c>
      <c r="C1606" s="189">
        <f>IF(ISBLANK('Nomenklatur komplett'!X1606),"-",'Nomenklatur komplett'!X1606)</f>
        <v>18</v>
      </c>
      <c r="D1606" s="189">
        <f>IF(ISBLANK('Nomenklatur komplett'!Y1606),"-",'Nomenklatur komplett'!Y1606)</f>
        <v>65</v>
      </c>
      <c r="E1606" s="189">
        <f>IF(ISBLANK('Nomenklatur komplett'!Z1606),"-",'Nomenklatur komplett'!Z1606)</f>
        <v>1</v>
      </c>
      <c r="F1606" s="189">
        <f>IF(ISBLANK('Nomenklatur komplett'!AA1606),"-",'Nomenklatur komplett'!AA1606)</f>
        <v>5</v>
      </c>
      <c r="G1606" s="190">
        <f>IF(ISBLANK('Nomenklatur komplett'!AB1606),"-",'Nomenklatur komplett'!AB1606)</f>
        <v>90</v>
      </c>
      <c r="H1606" s="190">
        <f>IF(ISBLANK('Nomenklatur komplett'!AC1606),"-",'Nomenklatur komplett'!AC1606)</f>
        <v>0</v>
      </c>
    </row>
    <row r="1607" spans="1:8" x14ac:dyDescent="0.2">
      <c r="A1607" s="161">
        <f>IF(ISBLANK('Nomenklatur komplett'!V1607),"-",'Nomenklatur komplett'!V1607)</f>
        <v>75490000</v>
      </c>
      <c r="B1607" s="188" t="str">
        <f>IF(ISBLANK('Nomenklatur komplett'!W1607),"-",'Nomenklatur komplett'!W1607)</f>
        <v>Pharmaberater/in (Tertiär - nicht reglementiert)</v>
      </c>
      <c r="C1607" s="189">
        <f>IF(ISBLANK('Nomenklatur komplett'!X1607),"-",'Nomenklatur komplett'!X1607)</f>
        <v>18</v>
      </c>
      <c r="D1607" s="189">
        <f>IF(ISBLANK('Nomenklatur komplett'!Y1607),"-",'Nomenklatur komplett'!Y1607)</f>
        <v>65</v>
      </c>
      <c r="E1607" s="189">
        <f>IF(ISBLANK('Nomenklatur komplett'!Z1607),"-",'Nomenklatur komplett'!Z1607)</f>
        <v>1</v>
      </c>
      <c r="F1607" s="189">
        <f>IF(ISBLANK('Nomenklatur komplett'!AA1607),"-",'Nomenklatur komplett'!AA1607)</f>
        <v>5</v>
      </c>
      <c r="G1607" s="190">
        <f>IF(ISBLANK('Nomenklatur komplett'!AB1607),"-",'Nomenklatur komplett'!AB1607)</f>
        <v>90</v>
      </c>
      <c r="H1607" s="190">
        <f>IF(ISBLANK('Nomenklatur komplett'!AC1607),"-",'Nomenklatur komplett'!AC1607)</f>
        <v>0</v>
      </c>
    </row>
    <row r="1608" spans="1:8" x14ac:dyDescent="0.2">
      <c r="A1608" s="161">
        <f>IF(ISBLANK('Nomenklatur komplett'!V1608),"-",'Nomenklatur komplett'!V1608)</f>
        <v>75510000</v>
      </c>
      <c r="B1608" s="188" t="str">
        <f>IF(ISBLANK('Nomenklatur komplett'!W1608),"-",'Nomenklatur komplett'!W1608)</f>
        <v>Pharmaberater/in, dipl.</v>
      </c>
      <c r="C1608" s="189">
        <f>IF(ISBLANK('Nomenklatur komplett'!X1608),"-",'Nomenklatur komplett'!X1608)</f>
        <v>18</v>
      </c>
      <c r="D1608" s="189">
        <f>IF(ISBLANK('Nomenklatur komplett'!Y1608),"-",'Nomenklatur komplett'!Y1608)</f>
        <v>65</v>
      </c>
      <c r="E1608" s="189">
        <f>IF(ISBLANK('Nomenklatur komplett'!Z1608),"-",'Nomenklatur komplett'!Z1608)</f>
        <v>1</v>
      </c>
      <c r="F1608" s="189">
        <f>IF(ISBLANK('Nomenklatur komplett'!AA1608),"-",'Nomenklatur komplett'!AA1608)</f>
        <v>5</v>
      </c>
      <c r="G1608" s="190">
        <f>IF(ISBLANK('Nomenklatur komplett'!AB1608),"-",'Nomenklatur komplett'!AB1608)</f>
        <v>90</v>
      </c>
      <c r="H1608" s="190">
        <f>IF(ISBLANK('Nomenklatur komplett'!AC1608),"-",'Nomenklatur komplett'!AC1608)</f>
        <v>0</v>
      </c>
    </row>
    <row r="1609" spans="1:8" x14ac:dyDescent="0.2">
      <c r="A1609" s="161">
        <f>IF(ISBLANK('Nomenklatur komplett'!V1609),"-",'Nomenklatur komplett'!V1609)</f>
        <v>77420000</v>
      </c>
      <c r="B1609" s="188" t="str">
        <f>IF(ISBLANK('Nomenklatur komplett'!W1609),"-",'Nomenklatur komplett'!W1609)</f>
        <v>Planer/in Marketingkommunikation EF</v>
      </c>
      <c r="C1609" s="189">
        <f>IF(ISBLANK('Nomenklatur komplett'!X1609),"-",'Nomenklatur komplett'!X1609)</f>
        <v>18</v>
      </c>
      <c r="D1609" s="189">
        <f>IF(ISBLANK('Nomenklatur komplett'!Y1609),"-",'Nomenklatur komplett'!Y1609)</f>
        <v>65</v>
      </c>
      <c r="E1609" s="189">
        <f>IF(ISBLANK('Nomenklatur komplett'!Z1609),"-",'Nomenklatur komplett'!Z1609)</f>
        <v>1</v>
      </c>
      <c r="F1609" s="189">
        <f>IF(ISBLANK('Nomenklatur komplett'!AA1609),"-",'Nomenklatur komplett'!AA1609)</f>
        <v>5</v>
      </c>
      <c r="G1609" s="190">
        <f>IF(ISBLANK('Nomenklatur komplett'!AB1609),"-",'Nomenklatur komplett'!AB1609)</f>
        <v>90</v>
      </c>
      <c r="H1609" s="190">
        <f>IF(ISBLANK('Nomenklatur komplett'!AC1609),"-",'Nomenklatur komplett'!AC1609)</f>
        <v>0</v>
      </c>
    </row>
    <row r="1610" spans="1:8" x14ac:dyDescent="0.2">
      <c r="A1610" s="161">
        <f>IF(ISBLANK('Nomenklatur komplett'!V1610),"-",'Nomenklatur komplett'!V1610)</f>
        <v>69440000</v>
      </c>
      <c r="B1610" s="188" t="str">
        <f>IF(ISBLANK('Nomenklatur komplett'!W1610),"-",'Nomenklatur komplett'!W1610)</f>
        <v>Plattenlegerchef/in EF</v>
      </c>
      <c r="C1610" s="189">
        <f>IF(ISBLANK('Nomenklatur komplett'!X1610),"-",'Nomenklatur komplett'!X1610)</f>
        <v>18</v>
      </c>
      <c r="D1610" s="189">
        <f>IF(ISBLANK('Nomenklatur komplett'!Y1610),"-",'Nomenklatur komplett'!Y1610)</f>
        <v>65</v>
      </c>
      <c r="E1610" s="189">
        <f>IF(ISBLANK('Nomenklatur komplett'!Z1610),"-",'Nomenklatur komplett'!Z1610)</f>
        <v>1</v>
      </c>
      <c r="F1610" s="189">
        <f>IF(ISBLANK('Nomenklatur komplett'!AA1610),"-",'Nomenklatur komplett'!AA1610)</f>
        <v>5</v>
      </c>
      <c r="G1610" s="190">
        <f>IF(ISBLANK('Nomenklatur komplett'!AB1610),"-",'Nomenklatur komplett'!AB1610)</f>
        <v>90</v>
      </c>
      <c r="H1610" s="190">
        <f>IF(ISBLANK('Nomenklatur komplett'!AC1610),"-",'Nomenklatur komplett'!AC1610)</f>
        <v>0</v>
      </c>
    </row>
    <row r="1611" spans="1:8" x14ac:dyDescent="0.2">
      <c r="A1611" s="161">
        <f>IF(ISBLANK('Nomenklatur komplett'!V1611),"-",'Nomenklatur komplett'!V1611)</f>
        <v>69450000</v>
      </c>
      <c r="B1611" s="188" t="str">
        <f>IF(ISBLANK('Nomenklatur komplett'!W1611),"-",'Nomenklatur komplett'!W1611)</f>
        <v>Plattenlegermeister/in</v>
      </c>
      <c r="C1611" s="189">
        <f>IF(ISBLANK('Nomenklatur komplett'!X1611),"-",'Nomenklatur komplett'!X1611)</f>
        <v>18</v>
      </c>
      <c r="D1611" s="189">
        <f>IF(ISBLANK('Nomenklatur komplett'!Y1611),"-",'Nomenklatur komplett'!Y1611)</f>
        <v>65</v>
      </c>
      <c r="E1611" s="189">
        <f>IF(ISBLANK('Nomenklatur komplett'!Z1611),"-",'Nomenklatur komplett'!Z1611)</f>
        <v>1</v>
      </c>
      <c r="F1611" s="189">
        <f>IF(ISBLANK('Nomenklatur komplett'!AA1611),"-",'Nomenklatur komplett'!AA1611)</f>
        <v>5</v>
      </c>
      <c r="G1611" s="190">
        <f>IF(ISBLANK('Nomenklatur komplett'!AB1611),"-",'Nomenklatur komplett'!AB1611)</f>
        <v>90</v>
      </c>
      <c r="H1611" s="190">
        <f>IF(ISBLANK('Nomenklatur komplett'!AC1611),"-",'Nomenklatur komplett'!AC1611)</f>
        <v>0</v>
      </c>
    </row>
    <row r="1612" spans="1:8" x14ac:dyDescent="0.2">
      <c r="A1612" s="161">
        <f>IF(ISBLANK('Nomenklatur komplett'!V1612),"-",'Nomenklatur komplett'!V1612)</f>
        <v>82200000</v>
      </c>
      <c r="B1612" s="188" t="str">
        <f>IF(ISBLANK('Nomenklatur komplett'!W1612),"-",'Nomenklatur komplett'!W1612)</f>
        <v>Podologie HF (MiVo 2005)</v>
      </c>
      <c r="C1612" s="189">
        <f>IF(ISBLANK('Nomenklatur komplett'!X1612),"-",'Nomenklatur komplett'!X1612)</f>
        <v>19</v>
      </c>
      <c r="D1612" s="189">
        <f>IF(ISBLANK('Nomenklatur komplett'!Y1612),"-",'Nomenklatur komplett'!Y1612)</f>
        <v>65</v>
      </c>
      <c r="E1612" s="189">
        <f>IF(ISBLANK('Nomenklatur komplett'!Z1612),"-",'Nomenklatur komplett'!Z1612)</f>
        <v>1</v>
      </c>
      <c r="F1612" s="189">
        <f>IF(ISBLANK('Nomenklatur komplett'!AA1612),"-",'Nomenklatur komplett'!AA1612)</f>
        <v>5</v>
      </c>
      <c r="G1612" s="190">
        <f>IF(ISBLANK('Nomenklatur komplett'!AB1612),"-",'Nomenklatur komplett'!AB1612)</f>
        <v>0</v>
      </c>
      <c r="H1612" s="190">
        <f>IF(ISBLANK('Nomenklatur komplett'!AC1612),"-",'Nomenklatur komplett'!AC1612)</f>
        <v>0</v>
      </c>
    </row>
    <row r="1613" spans="1:8" x14ac:dyDescent="0.2">
      <c r="A1613" s="161">
        <f>IF(ISBLANK('Nomenklatur komplett'!V1613),"-",'Nomenklatur komplett'!V1613)</f>
        <v>84040000</v>
      </c>
      <c r="B1613" s="188" t="str">
        <f>IF(ISBLANK('Nomenklatur komplett'!W1613),"-",'Nomenklatur komplett'!W1613)</f>
        <v>Polarity Therapeut/in (Tertiär - nicht reglementiert)</v>
      </c>
      <c r="C1613" s="189">
        <f>IF(ISBLANK('Nomenklatur komplett'!X1613),"-",'Nomenklatur komplett'!X1613)</f>
        <v>18</v>
      </c>
      <c r="D1613" s="189">
        <f>IF(ISBLANK('Nomenklatur komplett'!Y1613),"-",'Nomenklatur komplett'!Y1613)</f>
        <v>65</v>
      </c>
      <c r="E1613" s="189">
        <f>IF(ISBLANK('Nomenklatur komplett'!Z1613),"-",'Nomenklatur komplett'!Z1613)</f>
        <v>1</v>
      </c>
      <c r="F1613" s="189">
        <f>IF(ISBLANK('Nomenklatur komplett'!AA1613),"-",'Nomenklatur komplett'!AA1613)</f>
        <v>5</v>
      </c>
      <c r="G1613" s="190">
        <f>IF(ISBLANK('Nomenklatur komplett'!AB1613),"-",'Nomenklatur komplett'!AB1613)</f>
        <v>90</v>
      </c>
      <c r="H1613" s="190">
        <f>IF(ISBLANK('Nomenklatur komplett'!AC1613),"-",'Nomenklatur komplett'!AC1613)</f>
        <v>0</v>
      </c>
    </row>
    <row r="1614" spans="1:8" x14ac:dyDescent="0.2">
      <c r="A1614" s="161">
        <f>IF(ISBLANK('Nomenklatur komplett'!V1614),"-",'Nomenklatur komplett'!V1614)</f>
        <v>70120000</v>
      </c>
      <c r="B1614" s="188" t="str">
        <f>IF(ISBLANK('Nomenklatur komplett'!W1614),"-",'Nomenklatur komplett'!W1614)</f>
        <v>Polier/-in Stuckateur-Trockenbauer/in EF</v>
      </c>
      <c r="C1614" s="189">
        <f>IF(ISBLANK('Nomenklatur komplett'!X1614),"-",'Nomenklatur komplett'!X1614)</f>
        <v>18</v>
      </c>
      <c r="D1614" s="189">
        <f>IF(ISBLANK('Nomenklatur komplett'!Y1614),"-",'Nomenklatur komplett'!Y1614)</f>
        <v>65</v>
      </c>
      <c r="E1614" s="189">
        <f>IF(ISBLANK('Nomenklatur komplett'!Z1614),"-",'Nomenklatur komplett'!Z1614)</f>
        <v>1</v>
      </c>
      <c r="F1614" s="189">
        <f>IF(ISBLANK('Nomenklatur komplett'!AA1614),"-",'Nomenklatur komplett'!AA1614)</f>
        <v>5</v>
      </c>
      <c r="G1614" s="190">
        <f>IF(ISBLANK('Nomenklatur komplett'!AB1614),"-",'Nomenklatur komplett'!AB1614)</f>
        <v>90</v>
      </c>
      <c r="H1614" s="190">
        <f>IF(ISBLANK('Nomenklatur komplett'!AC1614),"-",'Nomenklatur komplett'!AC1614)</f>
        <v>0</v>
      </c>
    </row>
    <row r="1615" spans="1:8" x14ac:dyDescent="0.2">
      <c r="A1615" s="161">
        <f>IF(ISBLANK('Nomenklatur komplett'!V1615),"-",'Nomenklatur komplett'!V1615)</f>
        <v>83000000</v>
      </c>
      <c r="B1615" s="188" t="str">
        <f>IF(ISBLANK('Nomenklatur komplett'!W1615),"-",'Nomenklatur komplett'!W1615)</f>
        <v>Polizist/in EF</v>
      </c>
      <c r="C1615" s="189">
        <f>IF(ISBLANK('Nomenklatur komplett'!X1615),"-",'Nomenklatur komplett'!X1615)</f>
        <v>18</v>
      </c>
      <c r="D1615" s="189">
        <f>IF(ISBLANK('Nomenklatur komplett'!Y1615),"-",'Nomenklatur komplett'!Y1615)</f>
        <v>65</v>
      </c>
      <c r="E1615" s="189">
        <f>IF(ISBLANK('Nomenklatur komplett'!Z1615),"-",'Nomenklatur komplett'!Z1615)</f>
        <v>1</v>
      </c>
      <c r="F1615" s="189">
        <f>IF(ISBLANK('Nomenklatur komplett'!AA1615),"-",'Nomenklatur komplett'!AA1615)</f>
        <v>5</v>
      </c>
      <c r="G1615" s="190">
        <f>IF(ISBLANK('Nomenklatur komplett'!AB1615),"-",'Nomenklatur komplett'!AB1615)</f>
        <v>90</v>
      </c>
      <c r="H1615" s="190">
        <f>IF(ISBLANK('Nomenklatur komplett'!AC1615),"-",'Nomenklatur komplett'!AC1615)</f>
        <v>0</v>
      </c>
    </row>
    <row r="1616" spans="1:8" x14ac:dyDescent="0.2">
      <c r="A1616" s="161">
        <f>IF(ISBLANK('Nomenklatur komplett'!V1616),"-",'Nomenklatur komplett'!V1616)</f>
        <v>83010000</v>
      </c>
      <c r="B1616" s="188" t="str">
        <f>IF(ISBLANK('Nomenklatur komplett'!W1616),"-",'Nomenklatur komplett'!W1616)</f>
        <v>Polizist/in, dipl.</v>
      </c>
      <c r="C1616" s="189">
        <f>IF(ISBLANK('Nomenklatur komplett'!X1616),"-",'Nomenklatur komplett'!X1616)</f>
        <v>18</v>
      </c>
      <c r="D1616" s="189">
        <f>IF(ISBLANK('Nomenklatur komplett'!Y1616),"-",'Nomenklatur komplett'!Y1616)</f>
        <v>65</v>
      </c>
      <c r="E1616" s="189">
        <f>IF(ISBLANK('Nomenklatur komplett'!Z1616),"-",'Nomenklatur komplett'!Z1616)</f>
        <v>1</v>
      </c>
      <c r="F1616" s="189">
        <f>IF(ISBLANK('Nomenklatur komplett'!AA1616),"-",'Nomenklatur komplett'!AA1616)</f>
        <v>5</v>
      </c>
      <c r="G1616" s="190">
        <f>IF(ISBLANK('Nomenklatur komplett'!AB1616),"-",'Nomenklatur komplett'!AB1616)</f>
        <v>90</v>
      </c>
      <c r="H1616" s="190">
        <f>IF(ISBLANK('Nomenklatur komplett'!AC1616),"-",'Nomenklatur komplett'!AC1616)</f>
        <v>0</v>
      </c>
    </row>
    <row r="1617" spans="1:8" x14ac:dyDescent="0.2">
      <c r="A1617" s="161">
        <f>IF(ISBLANK('Nomenklatur komplett'!V1617),"-",'Nomenklatur komplett'!V1617)</f>
        <v>66825000</v>
      </c>
      <c r="B1617" s="188" t="str">
        <f>IF(ISBLANK('Nomenklatur komplett'!W1617),"-",'Nomenklatur komplett'!W1617)</f>
        <v>Polybau-Meister/in</v>
      </c>
      <c r="C1617" s="189">
        <f>IF(ISBLANK('Nomenklatur komplett'!X1617),"-",'Nomenklatur komplett'!X1617)</f>
        <v>18</v>
      </c>
      <c r="D1617" s="189">
        <f>IF(ISBLANK('Nomenklatur komplett'!Y1617),"-",'Nomenklatur komplett'!Y1617)</f>
        <v>65</v>
      </c>
      <c r="E1617" s="189">
        <f>IF(ISBLANK('Nomenklatur komplett'!Z1617),"-",'Nomenklatur komplett'!Z1617)</f>
        <v>1</v>
      </c>
      <c r="F1617" s="189">
        <f>IF(ISBLANK('Nomenklatur komplett'!AA1617),"-",'Nomenklatur komplett'!AA1617)</f>
        <v>5</v>
      </c>
      <c r="G1617" s="190">
        <f>IF(ISBLANK('Nomenklatur komplett'!AB1617),"-",'Nomenklatur komplett'!AB1617)</f>
        <v>90</v>
      </c>
      <c r="H1617" s="190">
        <f>IF(ISBLANK('Nomenklatur komplett'!AC1617),"-",'Nomenklatur komplett'!AC1617)</f>
        <v>0</v>
      </c>
    </row>
    <row r="1618" spans="1:8" x14ac:dyDescent="0.2">
      <c r="A1618" s="161">
        <f>IF(ISBLANK('Nomenklatur komplett'!V1618),"-",'Nomenklatur komplett'!V1618)</f>
        <v>86600000</v>
      </c>
      <c r="B1618" s="188" t="str">
        <f>IF(ISBLANK('Nomenklatur komplett'!W1618),"-",'Nomenklatur komplett'!W1618)</f>
        <v>Prediger/in, Missionar/in (Tertiär - nicht reglementiert)</v>
      </c>
      <c r="C1618" s="189">
        <f>IF(ISBLANK('Nomenklatur komplett'!X1618),"-",'Nomenklatur komplett'!X1618)</f>
        <v>18</v>
      </c>
      <c r="D1618" s="189">
        <f>IF(ISBLANK('Nomenklatur komplett'!Y1618),"-",'Nomenklatur komplett'!Y1618)</f>
        <v>65</v>
      </c>
      <c r="E1618" s="189">
        <f>IF(ISBLANK('Nomenklatur komplett'!Z1618),"-",'Nomenklatur komplett'!Z1618)</f>
        <v>1</v>
      </c>
      <c r="F1618" s="189">
        <f>IF(ISBLANK('Nomenklatur komplett'!AA1618),"-",'Nomenklatur komplett'!AA1618)</f>
        <v>5</v>
      </c>
      <c r="G1618" s="190">
        <f>IF(ISBLANK('Nomenklatur komplett'!AB1618),"-",'Nomenklatur komplett'!AB1618)</f>
        <v>90</v>
      </c>
      <c r="H1618" s="190">
        <f>IF(ISBLANK('Nomenklatur komplett'!AC1618),"-",'Nomenklatur komplett'!AC1618)</f>
        <v>0</v>
      </c>
    </row>
    <row r="1619" spans="1:8" x14ac:dyDescent="0.2">
      <c r="A1619" s="161">
        <f>IF(ISBLANK('Nomenklatur komplett'!V1619),"-",'Nomenklatur komplett'!V1619)</f>
        <v>85310000</v>
      </c>
      <c r="B1619" s="188" t="str">
        <f>IF(ISBLANK('Nomenklatur komplett'!W1619),"-",'Nomenklatur komplett'!W1619)</f>
        <v>Pressefotograf/in (Tertiär - nicht reglementiert)</v>
      </c>
      <c r="C1619" s="189">
        <f>IF(ISBLANK('Nomenklatur komplett'!X1619),"-",'Nomenklatur komplett'!X1619)</f>
        <v>18</v>
      </c>
      <c r="D1619" s="189">
        <f>IF(ISBLANK('Nomenklatur komplett'!Y1619),"-",'Nomenklatur komplett'!Y1619)</f>
        <v>65</v>
      </c>
      <c r="E1619" s="189">
        <f>IF(ISBLANK('Nomenklatur komplett'!Z1619),"-",'Nomenklatur komplett'!Z1619)</f>
        <v>1</v>
      </c>
      <c r="F1619" s="189">
        <f>IF(ISBLANK('Nomenklatur komplett'!AA1619),"-",'Nomenklatur komplett'!AA1619)</f>
        <v>5</v>
      </c>
      <c r="G1619" s="190">
        <f>IF(ISBLANK('Nomenklatur komplett'!AB1619),"-",'Nomenklatur komplett'!AB1619)</f>
        <v>90</v>
      </c>
      <c r="H1619" s="190">
        <f>IF(ISBLANK('Nomenklatur komplett'!AC1619),"-",'Nomenklatur komplett'!AC1619)</f>
        <v>0</v>
      </c>
    </row>
    <row r="1620" spans="1:8" x14ac:dyDescent="0.2">
      <c r="A1620" s="161">
        <f>IF(ISBLANK('Nomenklatur komplett'!V1620),"-",'Nomenklatur komplett'!V1620)</f>
        <v>85205000</v>
      </c>
      <c r="B1620" s="188" t="str">
        <f>IF(ISBLANK('Nomenklatur komplett'!W1620),"-",'Nomenklatur komplett'!W1620)</f>
        <v>Product Management Fashion and Textile NDS (Tertiär - nicht reglementiert)</v>
      </c>
      <c r="C1620" s="189">
        <f>IF(ISBLANK('Nomenklatur komplett'!X1620),"-",'Nomenklatur komplett'!X1620)</f>
        <v>18</v>
      </c>
      <c r="D1620" s="189">
        <f>IF(ISBLANK('Nomenklatur komplett'!Y1620),"-",'Nomenklatur komplett'!Y1620)</f>
        <v>65</v>
      </c>
      <c r="E1620" s="189">
        <f>IF(ISBLANK('Nomenklatur komplett'!Z1620),"-",'Nomenklatur komplett'!Z1620)</f>
        <v>1</v>
      </c>
      <c r="F1620" s="189">
        <f>IF(ISBLANK('Nomenklatur komplett'!AA1620),"-",'Nomenklatur komplett'!AA1620)</f>
        <v>5</v>
      </c>
      <c r="G1620" s="190">
        <f>IF(ISBLANK('Nomenklatur komplett'!AB1620),"-",'Nomenklatur komplett'!AB1620)</f>
        <v>90</v>
      </c>
      <c r="H1620" s="190">
        <f>IF(ISBLANK('Nomenklatur komplett'!AC1620),"-",'Nomenklatur komplett'!AC1620)</f>
        <v>0</v>
      </c>
    </row>
    <row r="1621" spans="1:8" x14ac:dyDescent="0.2">
      <c r="A1621" s="161">
        <f>IF(ISBLANK('Nomenklatur komplett'!V1621),"-",'Nomenklatur komplett'!V1621)</f>
        <v>96530000</v>
      </c>
      <c r="B1621" s="188" t="str">
        <f>IF(ISBLANK('Nomenklatur komplett'!W1621),"-",'Nomenklatur komplett'!W1621)</f>
        <v>Produktdesign HF (MiVo 2005)</v>
      </c>
      <c r="C1621" s="189">
        <f>IF(ISBLANK('Nomenklatur komplett'!X1621),"-",'Nomenklatur komplett'!X1621)</f>
        <v>19</v>
      </c>
      <c r="D1621" s="189">
        <f>IF(ISBLANK('Nomenklatur komplett'!Y1621),"-",'Nomenklatur komplett'!Y1621)</f>
        <v>65</v>
      </c>
      <c r="E1621" s="189">
        <f>IF(ISBLANK('Nomenklatur komplett'!Z1621),"-",'Nomenklatur komplett'!Z1621)</f>
        <v>1</v>
      </c>
      <c r="F1621" s="189">
        <f>IF(ISBLANK('Nomenklatur komplett'!AA1621),"-",'Nomenklatur komplett'!AA1621)</f>
        <v>5</v>
      </c>
      <c r="G1621" s="190">
        <f>IF(ISBLANK('Nomenklatur komplett'!AB1621),"-",'Nomenklatur komplett'!AB1621)</f>
        <v>0</v>
      </c>
      <c r="H1621" s="190">
        <f>IF(ISBLANK('Nomenklatur komplett'!AC1621),"-",'Nomenklatur komplett'!AC1621)</f>
        <v>0</v>
      </c>
    </row>
    <row r="1622" spans="1:8" x14ac:dyDescent="0.2">
      <c r="A1622" s="161">
        <f>IF(ISBLANK('Nomenklatur komplett'!V1622),"-",'Nomenklatur komplett'!V1622)</f>
        <v>94730001</v>
      </c>
      <c r="B1622" s="188" t="str">
        <f>IF(ISBLANK('Nomenklatur komplett'!W1622),"-",'Nomenklatur komplett'!W1622)</f>
        <v>Produktdesign HF - Vertiefung Industriedesign (MiVo 2005)</v>
      </c>
      <c r="C1622" s="189">
        <f>IF(ISBLANK('Nomenklatur komplett'!X1622),"-",'Nomenklatur komplett'!X1622)</f>
        <v>18</v>
      </c>
      <c r="D1622" s="189">
        <f>IF(ISBLANK('Nomenklatur komplett'!Y1622),"-",'Nomenklatur komplett'!Y1622)</f>
        <v>65</v>
      </c>
      <c r="E1622" s="189">
        <f>IF(ISBLANK('Nomenklatur komplett'!Z1622),"-",'Nomenklatur komplett'!Z1622)</f>
        <v>1</v>
      </c>
      <c r="F1622" s="189">
        <f>IF(ISBLANK('Nomenklatur komplett'!AA1622),"-",'Nomenklatur komplett'!AA1622)</f>
        <v>5</v>
      </c>
      <c r="G1622" s="190">
        <f>IF(ISBLANK('Nomenklatur komplett'!AB1622),"-",'Nomenklatur komplett'!AB1622)</f>
        <v>0</v>
      </c>
      <c r="H1622" s="190">
        <f>IF(ISBLANK('Nomenklatur komplett'!AC1622),"-",'Nomenklatur komplett'!AC1622)</f>
        <v>0</v>
      </c>
    </row>
    <row r="1623" spans="1:8" x14ac:dyDescent="0.2">
      <c r="A1623" s="161">
        <f>IF(ISBLANK('Nomenklatur komplett'!V1623),"-",'Nomenklatur komplett'!V1623)</f>
        <v>94730002</v>
      </c>
      <c r="B1623" s="188" t="str">
        <f>IF(ISBLANK('Nomenklatur komplett'!W1623),"-",'Nomenklatur komplett'!W1623)</f>
        <v>Produktdesign HF - Vertiefung Keramik (MiVo 2005)</v>
      </c>
      <c r="C1623" s="189">
        <f>IF(ISBLANK('Nomenklatur komplett'!X1623),"-",'Nomenklatur komplett'!X1623)</f>
        <v>18</v>
      </c>
      <c r="D1623" s="189">
        <f>IF(ISBLANK('Nomenklatur komplett'!Y1623),"-",'Nomenklatur komplett'!Y1623)</f>
        <v>65</v>
      </c>
      <c r="E1623" s="189">
        <f>IF(ISBLANK('Nomenklatur komplett'!Z1623),"-",'Nomenklatur komplett'!Z1623)</f>
        <v>1</v>
      </c>
      <c r="F1623" s="189">
        <f>IF(ISBLANK('Nomenklatur komplett'!AA1623),"-",'Nomenklatur komplett'!AA1623)</f>
        <v>5</v>
      </c>
      <c r="G1623" s="190">
        <f>IF(ISBLANK('Nomenklatur komplett'!AB1623),"-",'Nomenklatur komplett'!AB1623)</f>
        <v>0</v>
      </c>
      <c r="H1623" s="190">
        <f>IF(ISBLANK('Nomenklatur komplett'!AC1623),"-",'Nomenklatur komplett'!AC1623)</f>
        <v>0</v>
      </c>
    </row>
    <row r="1624" spans="1:8" x14ac:dyDescent="0.2">
      <c r="A1624" s="161">
        <f>IF(ISBLANK('Nomenklatur komplett'!V1624),"-",'Nomenklatur komplett'!V1624)</f>
        <v>94730005</v>
      </c>
      <c r="B1624" s="188" t="str">
        <f>IF(ISBLANK('Nomenklatur komplett'!W1624),"-",'Nomenklatur komplett'!W1624)</f>
        <v>Produktdesign HF - Vertiefung Modedesign (MiVo 2005)</v>
      </c>
      <c r="C1624" s="189">
        <f>IF(ISBLANK('Nomenklatur komplett'!X1624),"-",'Nomenklatur komplett'!X1624)</f>
        <v>18</v>
      </c>
      <c r="D1624" s="189">
        <f>IF(ISBLANK('Nomenklatur komplett'!Y1624),"-",'Nomenklatur komplett'!Y1624)</f>
        <v>65</v>
      </c>
      <c r="E1624" s="189">
        <f>IF(ISBLANK('Nomenklatur komplett'!Z1624),"-",'Nomenklatur komplett'!Z1624)</f>
        <v>1</v>
      </c>
      <c r="F1624" s="189">
        <f>IF(ISBLANK('Nomenklatur komplett'!AA1624),"-",'Nomenklatur komplett'!AA1624)</f>
        <v>5</v>
      </c>
      <c r="G1624" s="190">
        <f>IF(ISBLANK('Nomenklatur komplett'!AB1624),"-",'Nomenklatur komplett'!AB1624)</f>
        <v>0</v>
      </c>
      <c r="H1624" s="190">
        <f>IF(ISBLANK('Nomenklatur komplett'!AC1624),"-",'Nomenklatur komplett'!AC1624)</f>
        <v>0</v>
      </c>
    </row>
    <row r="1625" spans="1:8" x14ac:dyDescent="0.2">
      <c r="A1625" s="161">
        <f>IF(ISBLANK('Nomenklatur komplett'!V1625),"-",'Nomenklatur komplett'!V1625)</f>
        <v>94730004</v>
      </c>
      <c r="B1625" s="188" t="str">
        <f>IF(ISBLANK('Nomenklatur komplett'!W1625),"-",'Nomenklatur komplett'!W1625)</f>
        <v>Produktdesign HF - Vertiefung Textildesign (MiVo 2005)</v>
      </c>
      <c r="C1625" s="189">
        <f>IF(ISBLANK('Nomenklatur komplett'!X1625),"-",'Nomenklatur komplett'!X1625)</f>
        <v>18</v>
      </c>
      <c r="D1625" s="189">
        <f>IF(ISBLANK('Nomenklatur komplett'!Y1625),"-",'Nomenklatur komplett'!Y1625)</f>
        <v>65</v>
      </c>
      <c r="E1625" s="189">
        <f>IF(ISBLANK('Nomenklatur komplett'!Z1625),"-",'Nomenklatur komplett'!Z1625)</f>
        <v>1</v>
      </c>
      <c r="F1625" s="189">
        <f>IF(ISBLANK('Nomenklatur komplett'!AA1625),"-",'Nomenklatur komplett'!AA1625)</f>
        <v>5</v>
      </c>
      <c r="G1625" s="190">
        <f>IF(ISBLANK('Nomenklatur komplett'!AB1625),"-",'Nomenklatur komplett'!AB1625)</f>
        <v>0</v>
      </c>
      <c r="H1625" s="190">
        <f>IF(ISBLANK('Nomenklatur komplett'!AC1625),"-",'Nomenklatur komplett'!AC1625)</f>
        <v>0</v>
      </c>
    </row>
    <row r="1626" spans="1:8" x14ac:dyDescent="0.2">
      <c r="A1626" s="161">
        <f>IF(ISBLANK('Nomenklatur komplett'!V1626),"-",'Nomenklatur komplett'!V1626)</f>
        <v>94730003</v>
      </c>
      <c r="B1626" s="188" t="str">
        <f>IF(ISBLANK('Nomenklatur komplett'!W1626),"-",'Nomenklatur komplett'!W1626)</f>
        <v>Produktdesign HF - Vertiefung Uhrendesign (MiVo 2005)</v>
      </c>
      <c r="C1626" s="189">
        <f>IF(ISBLANK('Nomenklatur komplett'!X1626),"-",'Nomenklatur komplett'!X1626)</f>
        <v>18</v>
      </c>
      <c r="D1626" s="189">
        <f>IF(ISBLANK('Nomenklatur komplett'!Y1626),"-",'Nomenklatur komplett'!Y1626)</f>
        <v>65</v>
      </c>
      <c r="E1626" s="189">
        <f>IF(ISBLANK('Nomenklatur komplett'!Z1626),"-",'Nomenklatur komplett'!Z1626)</f>
        <v>1</v>
      </c>
      <c r="F1626" s="189">
        <f>IF(ISBLANK('Nomenklatur komplett'!AA1626),"-",'Nomenklatur komplett'!AA1626)</f>
        <v>5</v>
      </c>
      <c r="G1626" s="190">
        <f>IF(ISBLANK('Nomenklatur komplett'!AB1626),"-",'Nomenklatur komplett'!AB1626)</f>
        <v>0</v>
      </c>
      <c r="H1626" s="190">
        <f>IF(ISBLANK('Nomenklatur komplett'!AC1626),"-",'Nomenklatur komplett'!AC1626)</f>
        <v>0</v>
      </c>
    </row>
    <row r="1627" spans="1:8" x14ac:dyDescent="0.2">
      <c r="A1627" s="161">
        <f>IF(ISBLANK('Nomenklatur komplett'!V1627),"-",'Nomenklatur komplett'!V1627)</f>
        <v>66655000</v>
      </c>
      <c r="B1627" s="188" t="str">
        <f>IF(ISBLANK('Nomenklatur komplett'!W1627),"-",'Nomenklatur komplett'!W1627)</f>
        <v>Produktionsfachmann/-frau EF</v>
      </c>
      <c r="C1627" s="189">
        <f>IF(ISBLANK('Nomenklatur komplett'!X1627),"-",'Nomenklatur komplett'!X1627)</f>
        <v>18</v>
      </c>
      <c r="D1627" s="189">
        <f>IF(ISBLANK('Nomenklatur komplett'!Y1627),"-",'Nomenklatur komplett'!Y1627)</f>
        <v>65</v>
      </c>
      <c r="E1627" s="189">
        <f>IF(ISBLANK('Nomenklatur komplett'!Z1627),"-",'Nomenklatur komplett'!Z1627)</f>
        <v>1</v>
      </c>
      <c r="F1627" s="189">
        <f>IF(ISBLANK('Nomenklatur komplett'!AA1627),"-",'Nomenklatur komplett'!AA1627)</f>
        <v>5</v>
      </c>
      <c r="G1627" s="190">
        <f>IF(ISBLANK('Nomenklatur komplett'!AB1627),"-",'Nomenklatur komplett'!AB1627)</f>
        <v>90</v>
      </c>
      <c r="H1627" s="190">
        <f>IF(ISBLANK('Nomenklatur komplett'!AC1627),"-",'Nomenklatur komplett'!AC1627)</f>
        <v>0</v>
      </c>
    </row>
    <row r="1628" spans="1:8" x14ac:dyDescent="0.2">
      <c r="A1628" s="161">
        <f>IF(ISBLANK('Nomenklatur komplett'!V1628),"-",'Nomenklatur komplett'!V1628)</f>
        <v>64500000</v>
      </c>
      <c r="B1628" s="188" t="str">
        <f>IF(ISBLANK('Nomenklatur komplett'!W1628),"-",'Nomenklatur komplett'!W1628)</f>
        <v>Produktionsleiter/in Kunststofftechnik, dipl.</v>
      </c>
      <c r="C1628" s="189">
        <f>IF(ISBLANK('Nomenklatur komplett'!X1628),"-",'Nomenklatur komplett'!X1628)</f>
        <v>18</v>
      </c>
      <c r="D1628" s="189">
        <f>IF(ISBLANK('Nomenklatur komplett'!Y1628),"-",'Nomenklatur komplett'!Y1628)</f>
        <v>65</v>
      </c>
      <c r="E1628" s="189">
        <f>IF(ISBLANK('Nomenklatur komplett'!Z1628),"-",'Nomenklatur komplett'!Z1628)</f>
        <v>1</v>
      </c>
      <c r="F1628" s="189">
        <f>IF(ISBLANK('Nomenklatur komplett'!AA1628),"-",'Nomenklatur komplett'!AA1628)</f>
        <v>5</v>
      </c>
      <c r="G1628" s="190">
        <f>IF(ISBLANK('Nomenklatur komplett'!AB1628),"-",'Nomenklatur komplett'!AB1628)</f>
        <v>90</v>
      </c>
      <c r="H1628" s="190">
        <f>IF(ISBLANK('Nomenklatur komplett'!AC1628),"-",'Nomenklatur komplett'!AC1628)</f>
        <v>0</v>
      </c>
    </row>
    <row r="1629" spans="1:8" x14ac:dyDescent="0.2">
      <c r="A1629" s="161">
        <f>IF(ISBLANK('Nomenklatur komplett'!V1629),"-",'Nomenklatur komplett'!V1629)</f>
        <v>62400000</v>
      </c>
      <c r="B1629" s="188" t="str">
        <f>IF(ISBLANK('Nomenklatur komplett'!W1629),"-",'Nomenklatur komplett'!W1629)</f>
        <v>Produktionsleiter/in Schreinerei EF</v>
      </c>
      <c r="C1629" s="189">
        <f>IF(ISBLANK('Nomenklatur komplett'!X1629),"-",'Nomenklatur komplett'!X1629)</f>
        <v>18</v>
      </c>
      <c r="D1629" s="189">
        <f>IF(ISBLANK('Nomenklatur komplett'!Y1629),"-",'Nomenklatur komplett'!Y1629)</f>
        <v>65</v>
      </c>
      <c r="E1629" s="189">
        <f>IF(ISBLANK('Nomenklatur komplett'!Z1629),"-",'Nomenklatur komplett'!Z1629)</f>
        <v>1</v>
      </c>
      <c r="F1629" s="189">
        <f>IF(ISBLANK('Nomenklatur komplett'!AA1629),"-",'Nomenklatur komplett'!AA1629)</f>
        <v>5</v>
      </c>
      <c r="G1629" s="190">
        <f>IF(ISBLANK('Nomenklatur komplett'!AB1629),"-",'Nomenklatur komplett'!AB1629)</f>
        <v>90</v>
      </c>
      <c r="H1629" s="190">
        <f>IF(ISBLANK('Nomenklatur komplett'!AC1629),"-",'Nomenklatur komplett'!AC1629)</f>
        <v>0</v>
      </c>
    </row>
    <row r="1630" spans="1:8" x14ac:dyDescent="0.2">
      <c r="A1630" s="161">
        <f>IF(ISBLANK('Nomenklatur komplett'!V1630),"-",'Nomenklatur komplett'!V1630)</f>
        <v>77450000</v>
      </c>
      <c r="B1630" s="188" t="str">
        <f>IF(ISBLANK('Nomenklatur komplett'!W1630),"-",'Nomenklatur komplett'!W1630)</f>
        <v>Produktionsmanager/in, -planer/in (Tertiär - nicht reglementiert)</v>
      </c>
      <c r="C1630" s="189">
        <f>IF(ISBLANK('Nomenklatur komplett'!X1630),"-",'Nomenklatur komplett'!X1630)</f>
        <v>18</v>
      </c>
      <c r="D1630" s="189">
        <f>IF(ISBLANK('Nomenklatur komplett'!Y1630),"-",'Nomenklatur komplett'!Y1630)</f>
        <v>65</v>
      </c>
      <c r="E1630" s="189">
        <f>IF(ISBLANK('Nomenklatur komplett'!Z1630),"-",'Nomenklatur komplett'!Z1630)</f>
        <v>1</v>
      </c>
      <c r="F1630" s="189">
        <f>IF(ISBLANK('Nomenklatur komplett'!AA1630),"-",'Nomenklatur komplett'!AA1630)</f>
        <v>5</v>
      </c>
      <c r="G1630" s="190">
        <f>IF(ISBLANK('Nomenklatur komplett'!AB1630),"-",'Nomenklatur komplett'!AB1630)</f>
        <v>90</v>
      </c>
      <c r="H1630" s="190">
        <f>IF(ISBLANK('Nomenklatur komplett'!AC1630),"-",'Nomenklatur komplett'!AC1630)</f>
        <v>0</v>
      </c>
    </row>
    <row r="1631" spans="1:8" x14ac:dyDescent="0.2">
      <c r="A1631" s="161">
        <f>IF(ISBLANK('Nomenklatur komplett'!V1631),"-",'Nomenklatur komplett'!V1631)</f>
        <v>66835000</v>
      </c>
      <c r="B1631" s="188" t="str">
        <f>IF(ISBLANK('Nomenklatur komplett'!W1631),"-",'Nomenklatur komplett'!W1631)</f>
        <v>Projekt- und Werkstattleiter/in im Schaltanlagenbau EF</v>
      </c>
      <c r="C1631" s="189">
        <f>IF(ISBLANK('Nomenklatur komplett'!X1631),"-",'Nomenklatur komplett'!X1631)</f>
        <v>18</v>
      </c>
      <c r="D1631" s="189">
        <f>IF(ISBLANK('Nomenklatur komplett'!Y1631),"-",'Nomenklatur komplett'!Y1631)</f>
        <v>65</v>
      </c>
      <c r="E1631" s="189">
        <f>IF(ISBLANK('Nomenklatur komplett'!Z1631),"-",'Nomenklatur komplett'!Z1631)</f>
        <v>1</v>
      </c>
      <c r="F1631" s="189">
        <f>IF(ISBLANK('Nomenklatur komplett'!AA1631),"-",'Nomenklatur komplett'!AA1631)</f>
        <v>5</v>
      </c>
      <c r="G1631" s="190">
        <f>IF(ISBLANK('Nomenklatur komplett'!AB1631),"-",'Nomenklatur komplett'!AB1631)</f>
        <v>90</v>
      </c>
      <c r="H1631" s="190">
        <f>IF(ISBLANK('Nomenklatur komplett'!AC1631),"-",'Nomenklatur komplett'!AC1631)</f>
        <v>0</v>
      </c>
    </row>
    <row r="1632" spans="1:8" x14ac:dyDescent="0.2">
      <c r="A1632" s="161">
        <f>IF(ISBLANK('Nomenklatur komplett'!V1632),"-",'Nomenklatur komplett'!V1632)</f>
        <v>70300002</v>
      </c>
      <c r="B1632" s="188" t="str">
        <f>IF(ISBLANK('Nomenklatur komplett'!W1632),"-",'Nomenklatur komplett'!W1632)</f>
        <v>Projektleiter/in Farbe EF - Betriebsleitung</v>
      </c>
      <c r="C1632" s="189">
        <f>IF(ISBLANK('Nomenklatur komplett'!X1632),"-",'Nomenklatur komplett'!X1632)</f>
        <v>18</v>
      </c>
      <c r="D1632" s="189">
        <f>IF(ISBLANK('Nomenklatur komplett'!Y1632),"-",'Nomenklatur komplett'!Y1632)</f>
        <v>65</v>
      </c>
      <c r="E1632" s="189">
        <f>IF(ISBLANK('Nomenklatur komplett'!Z1632),"-",'Nomenklatur komplett'!Z1632)</f>
        <v>1</v>
      </c>
      <c r="F1632" s="189">
        <f>IF(ISBLANK('Nomenklatur komplett'!AA1632),"-",'Nomenklatur komplett'!AA1632)</f>
        <v>5</v>
      </c>
      <c r="G1632" s="190">
        <f>IF(ISBLANK('Nomenklatur komplett'!AB1632),"-",'Nomenklatur komplett'!AB1632)</f>
        <v>90</v>
      </c>
      <c r="H1632" s="190">
        <f>IF(ISBLANK('Nomenklatur komplett'!AC1632),"-",'Nomenklatur komplett'!AC1632)</f>
        <v>0</v>
      </c>
    </row>
    <row r="1633" spans="1:8" x14ac:dyDescent="0.2">
      <c r="A1633" s="161">
        <f>IF(ISBLANK('Nomenklatur komplett'!V1633),"-",'Nomenklatur komplett'!V1633)</f>
        <v>70300001</v>
      </c>
      <c r="B1633" s="188" t="str">
        <f>IF(ISBLANK('Nomenklatur komplett'!W1633),"-",'Nomenklatur komplett'!W1633)</f>
        <v>Projektleiter/in Farbe EF - Dekoration und Gestaltung</v>
      </c>
      <c r="C1633" s="189">
        <f>IF(ISBLANK('Nomenklatur komplett'!X1633),"-",'Nomenklatur komplett'!X1633)</f>
        <v>18</v>
      </c>
      <c r="D1633" s="189">
        <f>IF(ISBLANK('Nomenklatur komplett'!Y1633),"-",'Nomenklatur komplett'!Y1633)</f>
        <v>65</v>
      </c>
      <c r="E1633" s="189">
        <f>IF(ISBLANK('Nomenklatur komplett'!Z1633),"-",'Nomenklatur komplett'!Z1633)</f>
        <v>1</v>
      </c>
      <c r="F1633" s="189">
        <f>IF(ISBLANK('Nomenklatur komplett'!AA1633),"-",'Nomenklatur komplett'!AA1633)</f>
        <v>5</v>
      </c>
      <c r="G1633" s="190">
        <f>IF(ISBLANK('Nomenklatur komplett'!AB1633),"-",'Nomenklatur komplett'!AB1633)</f>
        <v>90</v>
      </c>
      <c r="H1633" s="190">
        <f>IF(ISBLANK('Nomenklatur komplett'!AC1633),"-",'Nomenklatur komplett'!AC1633)</f>
        <v>0</v>
      </c>
    </row>
    <row r="1634" spans="1:8" x14ac:dyDescent="0.2">
      <c r="A1634" s="161">
        <f>IF(ISBLANK('Nomenklatur komplett'!V1634),"-",'Nomenklatur komplett'!V1634)</f>
        <v>70300000</v>
      </c>
      <c r="B1634" s="188" t="str">
        <f>IF(ISBLANK('Nomenklatur komplett'!W1634),"-",'Nomenklatur komplett'!W1634)</f>
        <v>Projektleiter/in Farbe EF - Ohne nähere Angaben</v>
      </c>
      <c r="C1634" s="189">
        <f>IF(ISBLANK('Nomenklatur komplett'!X1634),"-",'Nomenklatur komplett'!X1634)</f>
        <v>18</v>
      </c>
      <c r="D1634" s="189">
        <f>IF(ISBLANK('Nomenklatur komplett'!Y1634),"-",'Nomenklatur komplett'!Y1634)</f>
        <v>65</v>
      </c>
      <c r="E1634" s="189">
        <f>IF(ISBLANK('Nomenklatur komplett'!Z1634),"-",'Nomenklatur komplett'!Z1634)</f>
        <v>1</v>
      </c>
      <c r="F1634" s="189">
        <f>IF(ISBLANK('Nomenklatur komplett'!AA1634),"-",'Nomenklatur komplett'!AA1634)</f>
        <v>5</v>
      </c>
      <c r="G1634" s="190">
        <f>IF(ISBLANK('Nomenklatur komplett'!AB1634),"-",'Nomenklatur komplett'!AB1634)</f>
        <v>90</v>
      </c>
      <c r="H1634" s="190">
        <f>IF(ISBLANK('Nomenklatur komplett'!AC1634),"-",'Nomenklatur komplett'!AC1634)</f>
        <v>0</v>
      </c>
    </row>
    <row r="1635" spans="1:8" x14ac:dyDescent="0.2">
      <c r="A1635" s="161">
        <f>IF(ISBLANK('Nomenklatur komplett'!V1635),"-",'Nomenklatur komplett'!V1635)</f>
        <v>66787000</v>
      </c>
      <c r="B1635" s="188" t="str">
        <f>IF(ISBLANK('Nomenklatur komplett'!W1635),"-",'Nomenklatur komplett'!W1635)</f>
        <v>Projektleiter/in Gebäudeautomation EF</v>
      </c>
      <c r="C1635" s="189">
        <f>IF(ISBLANK('Nomenklatur komplett'!X1635),"-",'Nomenklatur komplett'!X1635)</f>
        <v>18</v>
      </c>
      <c r="D1635" s="189">
        <f>IF(ISBLANK('Nomenklatur komplett'!Y1635),"-",'Nomenklatur komplett'!Y1635)</f>
        <v>65</v>
      </c>
      <c r="E1635" s="189">
        <f>IF(ISBLANK('Nomenklatur komplett'!Z1635),"-",'Nomenklatur komplett'!Z1635)</f>
        <v>1</v>
      </c>
      <c r="F1635" s="189">
        <f>IF(ISBLANK('Nomenklatur komplett'!AA1635),"-",'Nomenklatur komplett'!AA1635)</f>
        <v>5</v>
      </c>
      <c r="G1635" s="190">
        <f>IF(ISBLANK('Nomenklatur komplett'!AB1635),"-",'Nomenklatur komplett'!AB1635)</f>
        <v>90</v>
      </c>
      <c r="H1635" s="190">
        <f>IF(ISBLANK('Nomenklatur komplett'!AC1635),"-",'Nomenklatur komplett'!AC1635)</f>
        <v>0</v>
      </c>
    </row>
    <row r="1636" spans="1:8" x14ac:dyDescent="0.2">
      <c r="A1636" s="161">
        <f>IF(ISBLANK('Nomenklatur komplett'!V1636),"-",'Nomenklatur komplett'!V1636)</f>
        <v>66785000</v>
      </c>
      <c r="B1636" s="188" t="str">
        <f>IF(ISBLANK('Nomenklatur komplett'!W1636),"-",'Nomenklatur komplett'!W1636)</f>
        <v>Projektleiter/in Gebäudetechnik EF</v>
      </c>
      <c r="C1636" s="189">
        <f>IF(ISBLANK('Nomenklatur komplett'!X1636),"-",'Nomenklatur komplett'!X1636)</f>
        <v>18</v>
      </c>
      <c r="D1636" s="189">
        <f>IF(ISBLANK('Nomenklatur komplett'!Y1636),"-",'Nomenklatur komplett'!Y1636)</f>
        <v>65</v>
      </c>
      <c r="E1636" s="189">
        <f>IF(ISBLANK('Nomenklatur komplett'!Z1636),"-",'Nomenklatur komplett'!Z1636)</f>
        <v>1</v>
      </c>
      <c r="F1636" s="189">
        <f>IF(ISBLANK('Nomenklatur komplett'!AA1636),"-",'Nomenklatur komplett'!AA1636)</f>
        <v>5</v>
      </c>
      <c r="G1636" s="190">
        <f>IF(ISBLANK('Nomenklatur komplett'!AB1636),"-",'Nomenklatur komplett'!AB1636)</f>
        <v>90</v>
      </c>
      <c r="H1636" s="190">
        <f>IF(ISBLANK('Nomenklatur komplett'!AC1636),"-",'Nomenklatur komplett'!AC1636)</f>
        <v>0</v>
      </c>
    </row>
    <row r="1637" spans="1:8" x14ac:dyDescent="0.2">
      <c r="A1637" s="161">
        <f>IF(ISBLANK('Nomenklatur komplett'!V1637),"-",'Nomenklatur komplett'!V1637)</f>
        <v>65260000</v>
      </c>
      <c r="B1637" s="188" t="str">
        <f>IF(ISBLANK('Nomenklatur komplett'!W1637),"-",'Nomenklatur komplett'!W1637)</f>
        <v>Projektleiter/in Glas EF</v>
      </c>
      <c r="C1637" s="189">
        <f>IF(ISBLANK('Nomenklatur komplett'!X1637),"-",'Nomenklatur komplett'!X1637)</f>
        <v>18</v>
      </c>
      <c r="D1637" s="189">
        <f>IF(ISBLANK('Nomenklatur komplett'!Y1637),"-",'Nomenklatur komplett'!Y1637)</f>
        <v>65</v>
      </c>
      <c r="E1637" s="189">
        <f>IF(ISBLANK('Nomenklatur komplett'!Z1637),"-",'Nomenklatur komplett'!Z1637)</f>
        <v>1</v>
      </c>
      <c r="F1637" s="189">
        <f>IF(ISBLANK('Nomenklatur komplett'!AA1637),"-",'Nomenklatur komplett'!AA1637)</f>
        <v>5</v>
      </c>
      <c r="G1637" s="190">
        <f>IF(ISBLANK('Nomenklatur komplett'!AB1637),"-",'Nomenklatur komplett'!AB1637)</f>
        <v>90</v>
      </c>
      <c r="H1637" s="190">
        <f>IF(ISBLANK('Nomenklatur komplett'!AC1637),"-",'Nomenklatur komplett'!AC1637)</f>
        <v>0</v>
      </c>
    </row>
    <row r="1638" spans="1:8" x14ac:dyDescent="0.2">
      <c r="A1638" s="161">
        <f>IF(ISBLANK('Nomenklatur komplett'!V1638),"-",'Nomenklatur komplett'!V1638)</f>
        <v>66820000</v>
      </c>
      <c r="B1638" s="188" t="str">
        <f>IF(ISBLANK('Nomenklatur komplett'!W1638),"-",'Nomenklatur komplett'!W1638)</f>
        <v>Projektleiter/in Heizung EF</v>
      </c>
      <c r="C1638" s="189">
        <f>IF(ISBLANK('Nomenklatur komplett'!X1638),"-",'Nomenklatur komplett'!X1638)</f>
        <v>18</v>
      </c>
      <c r="D1638" s="189">
        <f>IF(ISBLANK('Nomenklatur komplett'!Y1638),"-",'Nomenklatur komplett'!Y1638)</f>
        <v>65</v>
      </c>
      <c r="E1638" s="189">
        <f>IF(ISBLANK('Nomenklatur komplett'!Z1638),"-",'Nomenklatur komplett'!Z1638)</f>
        <v>1</v>
      </c>
      <c r="F1638" s="189">
        <f>IF(ISBLANK('Nomenklatur komplett'!AA1638),"-",'Nomenklatur komplett'!AA1638)</f>
        <v>5</v>
      </c>
      <c r="G1638" s="190">
        <f>IF(ISBLANK('Nomenklatur komplett'!AB1638),"-",'Nomenklatur komplett'!AB1638)</f>
        <v>90</v>
      </c>
      <c r="H1638" s="190">
        <f>IF(ISBLANK('Nomenklatur komplett'!AC1638),"-",'Nomenklatur komplett'!AC1638)</f>
        <v>0</v>
      </c>
    </row>
    <row r="1639" spans="1:8" x14ac:dyDescent="0.2">
      <c r="A1639" s="161">
        <f>IF(ISBLANK('Nomenklatur komplett'!V1639),"-",'Nomenklatur komplett'!V1639)</f>
        <v>62130000</v>
      </c>
      <c r="B1639" s="188" t="str">
        <f>IF(ISBLANK('Nomenklatur komplett'!W1639),"-",'Nomenklatur komplett'!W1639)</f>
        <v>Projektleiter/in Innenausbau EF</v>
      </c>
      <c r="C1639" s="189">
        <f>IF(ISBLANK('Nomenklatur komplett'!X1639),"-",'Nomenklatur komplett'!X1639)</f>
        <v>18</v>
      </c>
      <c r="D1639" s="189">
        <f>IF(ISBLANK('Nomenklatur komplett'!Y1639),"-",'Nomenklatur komplett'!Y1639)</f>
        <v>65</v>
      </c>
      <c r="E1639" s="189">
        <f>IF(ISBLANK('Nomenklatur komplett'!Z1639),"-",'Nomenklatur komplett'!Z1639)</f>
        <v>1</v>
      </c>
      <c r="F1639" s="189">
        <f>IF(ISBLANK('Nomenklatur komplett'!AA1639),"-",'Nomenklatur komplett'!AA1639)</f>
        <v>5</v>
      </c>
      <c r="G1639" s="190">
        <f>IF(ISBLANK('Nomenklatur komplett'!AB1639),"-",'Nomenklatur komplett'!AB1639)</f>
        <v>90</v>
      </c>
      <c r="H1639" s="190">
        <f>IF(ISBLANK('Nomenklatur komplett'!AC1639),"-",'Nomenklatur komplett'!AC1639)</f>
        <v>0</v>
      </c>
    </row>
    <row r="1640" spans="1:8" x14ac:dyDescent="0.2">
      <c r="A1640" s="161">
        <f>IF(ISBLANK('Nomenklatur komplett'!V1640),"-",'Nomenklatur komplett'!V1640)</f>
        <v>66840000</v>
      </c>
      <c r="B1640" s="188" t="str">
        <f>IF(ISBLANK('Nomenklatur komplett'!W1640),"-",'Nomenklatur komplett'!W1640)</f>
        <v>Projektleiter/in Sanitär EF</v>
      </c>
      <c r="C1640" s="189">
        <f>IF(ISBLANK('Nomenklatur komplett'!X1640),"-",'Nomenklatur komplett'!X1640)</f>
        <v>18</v>
      </c>
      <c r="D1640" s="189">
        <f>IF(ISBLANK('Nomenklatur komplett'!Y1640),"-",'Nomenklatur komplett'!Y1640)</f>
        <v>65</v>
      </c>
      <c r="E1640" s="189">
        <f>IF(ISBLANK('Nomenklatur komplett'!Z1640),"-",'Nomenklatur komplett'!Z1640)</f>
        <v>1</v>
      </c>
      <c r="F1640" s="189">
        <f>IF(ISBLANK('Nomenklatur komplett'!AA1640),"-",'Nomenklatur komplett'!AA1640)</f>
        <v>5</v>
      </c>
      <c r="G1640" s="190">
        <f>IF(ISBLANK('Nomenklatur komplett'!AB1640),"-",'Nomenklatur komplett'!AB1640)</f>
        <v>90</v>
      </c>
      <c r="H1640" s="190">
        <f>IF(ISBLANK('Nomenklatur komplett'!AC1640),"-",'Nomenklatur komplett'!AC1640)</f>
        <v>0</v>
      </c>
    </row>
    <row r="1641" spans="1:8" x14ac:dyDescent="0.2">
      <c r="A1641" s="161">
        <f>IF(ISBLANK('Nomenklatur komplett'!V1641),"-",'Nomenklatur komplett'!V1641)</f>
        <v>62300000</v>
      </c>
      <c r="B1641" s="188" t="str">
        <f>IF(ISBLANK('Nomenklatur komplett'!W1641),"-",'Nomenklatur komplett'!W1641)</f>
        <v>Projektleiter/in Schreinerei EF</v>
      </c>
      <c r="C1641" s="189">
        <f>IF(ISBLANK('Nomenklatur komplett'!X1641),"-",'Nomenklatur komplett'!X1641)</f>
        <v>18</v>
      </c>
      <c r="D1641" s="189">
        <f>IF(ISBLANK('Nomenklatur komplett'!Y1641),"-",'Nomenklatur komplett'!Y1641)</f>
        <v>65</v>
      </c>
      <c r="E1641" s="189">
        <f>IF(ISBLANK('Nomenklatur komplett'!Z1641),"-",'Nomenklatur komplett'!Z1641)</f>
        <v>1</v>
      </c>
      <c r="F1641" s="189">
        <f>IF(ISBLANK('Nomenklatur komplett'!AA1641),"-",'Nomenklatur komplett'!AA1641)</f>
        <v>5</v>
      </c>
      <c r="G1641" s="190">
        <f>IF(ISBLANK('Nomenklatur komplett'!AB1641),"-",'Nomenklatur komplett'!AB1641)</f>
        <v>90</v>
      </c>
      <c r="H1641" s="190">
        <f>IF(ISBLANK('Nomenklatur komplett'!AC1641),"-",'Nomenklatur komplett'!AC1641)</f>
        <v>0</v>
      </c>
    </row>
    <row r="1642" spans="1:8" x14ac:dyDescent="0.2">
      <c r="A1642" s="161">
        <f>IF(ISBLANK('Nomenklatur komplett'!V1642),"-",'Nomenklatur komplett'!V1642)</f>
        <v>66860000</v>
      </c>
      <c r="B1642" s="188" t="str">
        <f>IF(ISBLANK('Nomenklatur komplett'!W1642),"-",'Nomenklatur komplett'!W1642)</f>
        <v>Projektleiter/in Sicherheitssysteme EF</v>
      </c>
      <c r="C1642" s="189">
        <f>IF(ISBLANK('Nomenklatur komplett'!X1642),"-",'Nomenklatur komplett'!X1642)</f>
        <v>18</v>
      </c>
      <c r="D1642" s="189">
        <f>IF(ISBLANK('Nomenklatur komplett'!Y1642),"-",'Nomenklatur komplett'!Y1642)</f>
        <v>65</v>
      </c>
      <c r="E1642" s="189">
        <f>IF(ISBLANK('Nomenklatur komplett'!Z1642),"-",'Nomenklatur komplett'!Z1642)</f>
        <v>1</v>
      </c>
      <c r="F1642" s="189">
        <f>IF(ISBLANK('Nomenklatur komplett'!AA1642),"-",'Nomenklatur komplett'!AA1642)</f>
        <v>5</v>
      </c>
      <c r="G1642" s="190">
        <f>IF(ISBLANK('Nomenklatur komplett'!AB1642),"-",'Nomenklatur komplett'!AB1642)</f>
        <v>90</v>
      </c>
      <c r="H1642" s="190">
        <f>IF(ISBLANK('Nomenklatur komplett'!AC1642),"-",'Nomenklatur komplett'!AC1642)</f>
        <v>0</v>
      </c>
    </row>
    <row r="1643" spans="1:8" x14ac:dyDescent="0.2">
      <c r="A1643" s="161">
        <f>IF(ISBLANK('Nomenklatur komplett'!V1643),"-",'Nomenklatur komplett'!V1643)</f>
        <v>72100000</v>
      </c>
      <c r="B1643" s="188" t="str">
        <f>IF(ISBLANK('Nomenklatur komplett'!W1643),"-",'Nomenklatur komplett'!W1643)</f>
        <v>Projektleiter/in Solarmontage EF</v>
      </c>
      <c r="C1643" s="189">
        <f>IF(ISBLANK('Nomenklatur komplett'!X1643),"-",'Nomenklatur komplett'!X1643)</f>
        <v>18</v>
      </c>
      <c r="D1643" s="189">
        <f>IF(ISBLANK('Nomenklatur komplett'!Y1643),"-",'Nomenklatur komplett'!Y1643)</f>
        <v>65</v>
      </c>
      <c r="E1643" s="189">
        <f>IF(ISBLANK('Nomenklatur komplett'!Z1643),"-",'Nomenklatur komplett'!Z1643)</f>
        <v>1</v>
      </c>
      <c r="F1643" s="189">
        <f>IF(ISBLANK('Nomenklatur komplett'!AA1643),"-",'Nomenklatur komplett'!AA1643)</f>
        <v>5</v>
      </c>
      <c r="G1643" s="190">
        <f>IF(ISBLANK('Nomenklatur komplett'!AB1643),"-",'Nomenklatur komplett'!AB1643)</f>
        <v>90</v>
      </c>
      <c r="H1643" s="190">
        <f>IF(ISBLANK('Nomenklatur komplett'!AC1643),"-",'Nomenklatur komplett'!AC1643)</f>
        <v>0</v>
      </c>
    </row>
    <row r="1644" spans="1:8" x14ac:dyDescent="0.2">
      <c r="A1644" s="161">
        <f>IF(ISBLANK('Nomenklatur komplett'!V1644),"-",'Nomenklatur komplett'!V1644)</f>
        <v>66845000</v>
      </c>
      <c r="B1644" s="188" t="str">
        <f>IF(ISBLANK('Nomenklatur komplett'!W1644),"-",'Nomenklatur komplett'!W1644)</f>
        <v>Projektleiter/in Sonnenschutz EF</v>
      </c>
      <c r="C1644" s="189">
        <f>IF(ISBLANK('Nomenklatur komplett'!X1644),"-",'Nomenklatur komplett'!X1644)</f>
        <v>18</v>
      </c>
      <c r="D1644" s="189">
        <f>IF(ISBLANK('Nomenklatur komplett'!Y1644),"-",'Nomenklatur komplett'!Y1644)</f>
        <v>65</v>
      </c>
      <c r="E1644" s="189">
        <f>IF(ISBLANK('Nomenklatur komplett'!Z1644),"-",'Nomenklatur komplett'!Z1644)</f>
        <v>1</v>
      </c>
      <c r="F1644" s="189">
        <f>IF(ISBLANK('Nomenklatur komplett'!AA1644),"-",'Nomenklatur komplett'!AA1644)</f>
        <v>5</v>
      </c>
      <c r="G1644" s="190">
        <f>IF(ISBLANK('Nomenklatur komplett'!AB1644),"-",'Nomenklatur komplett'!AB1644)</f>
        <v>90</v>
      </c>
      <c r="H1644" s="190">
        <f>IF(ISBLANK('Nomenklatur komplett'!AC1644),"-",'Nomenklatur komplett'!AC1644)</f>
        <v>0</v>
      </c>
    </row>
    <row r="1645" spans="1:8" x14ac:dyDescent="0.2">
      <c r="A1645" s="161">
        <f>IF(ISBLANK('Nomenklatur komplett'!V1645),"-",'Nomenklatur komplett'!V1645)</f>
        <v>66830000</v>
      </c>
      <c r="B1645" s="188" t="str">
        <f>IF(ISBLANK('Nomenklatur komplett'!W1645),"-",'Nomenklatur komplett'!W1645)</f>
        <v>Projektleiter/in in Schaltanlagenbau EF</v>
      </c>
      <c r="C1645" s="189">
        <f>IF(ISBLANK('Nomenklatur komplett'!X1645),"-",'Nomenklatur komplett'!X1645)</f>
        <v>18</v>
      </c>
      <c r="D1645" s="189">
        <f>IF(ISBLANK('Nomenklatur komplett'!Y1645),"-",'Nomenklatur komplett'!Y1645)</f>
        <v>65</v>
      </c>
      <c r="E1645" s="189">
        <f>IF(ISBLANK('Nomenklatur komplett'!Z1645),"-",'Nomenklatur komplett'!Z1645)</f>
        <v>1</v>
      </c>
      <c r="F1645" s="189">
        <f>IF(ISBLANK('Nomenklatur komplett'!AA1645),"-",'Nomenklatur komplett'!AA1645)</f>
        <v>5</v>
      </c>
      <c r="G1645" s="190">
        <f>IF(ISBLANK('Nomenklatur komplett'!AB1645),"-",'Nomenklatur komplett'!AB1645)</f>
        <v>90</v>
      </c>
      <c r="H1645" s="190">
        <f>IF(ISBLANK('Nomenklatur komplett'!AC1645),"-",'Nomenklatur komplett'!AC1645)</f>
        <v>0</v>
      </c>
    </row>
    <row r="1646" spans="1:8" x14ac:dyDescent="0.2">
      <c r="A1646" s="161">
        <f>IF(ISBLANK('Nomenklatur komplett'!V1646),"-",'Nomenklatur komplett'!V1646)</f>
        <v>71670000</v>
      </c>
      <c r="B1646" s="188" t="str">
        <f>IF(ISBLANK('Nomenklatur komplett'!W1646),"-",'Nomenklatur komplett'!W1646)</f>
        <v>Prozessfachmann/-frau EF</v>
      </c>
      <c r="C1646" s="189">
        <f>IF(ISBLANK('Nomenklatur komplett'!X1646),"-",'Nomenklatur komplett'!X1646)</f>
        <v>18</v>
      </c>
      <c r="D1646" s="189">
        <f>IF(ISBLANK('Nomenklatur komplett'!Y1646),"-",'Nomenklatur komplett'!Y1646)</f>
        <v>65</v>
      </c>
      <c r="E1646" s="189">
        <f>IF(ISBLANK('Nomenklatur komplett'!Z1646),"-",'Nomenklatur komplett'!Z1646)</f>
        <v>1</v>
      </c>
      <c r="F1646" s="189">
        <f>IF(ISBLANK('Nomenklatur komplett'!AA1646),"-",'Nomenklatur komplett'!AA1646)</f>
        <v>5</v>
      </c>
      <c r="G1646" s="190">
        <f>IF(ISBLANK('Nomenklatur komplett'!AB1646),"-",'Nomenklatur komplett'!AB1646)</f>
        <v>90</v>
      </c>
      <c r="H1646" s="190">
        <f>IF(ISBLANK('Nomenklatur komplett'!AC1646),"-",'Nomenklatur komplett'!AC1646)</f>
        <v>0</v>
      </c>
    </row>
    <row r="1647" spans="1:8" x14ac:dyDescent="0.2">
      <c r="A1647" s="161">
        <f>IF(ISBLANK('Nomenklatur komplett'!V1647),"-",'Nomenklatur komplett'!V1647)</f>
        <v>71660000</v>
      </c>
      <c r="B1647" s="188" t="str">
        <f>IF(ISBLANK('Nomenklatur komplett'!W1647),"-",'Nomenklatur komplett'!W1647)</f>
        <v>Präparator/in EF</v>
      </c>
      <c r="C1647" s="189">
        <f>IF(ISBLANK('Nomenklatur komplett'!X1647),"-",'Nomenklatur komplett'!X1647)</f>
        <v>18</v>
      </c>
      <c r="D1647" s="189">
        <f>IF(ISBLANK('Nomenklatur komplett'!Y1647),"-",'Nomenklatur komplett'!Y1647)</f>
        <v>65</v>
      </c>
      <c r="E1647" s="189">
        <f>IF(ISBLANK('Nomenklatur komplett'!Z1647),"-",'Nomenklatur komplett'!Z1647)</f>
        <v>1</v>
      </c>
      <c r="F1647" s="189">
        <f>IF(ISBLANK('Nomenklatur komplett'!AA1647),"-",'Nomenklatur komplett'!AA1647)</f>
        <v>5</v>
      </c>
      <c r="G1647" s="190">
        <f>IF(ISBLANK('Nomenklatur komplett'!AB1647),"-",'Nomenklatur komplett'!AB1647)</f>
        <v>90</v>
      </c>
      <c r="H1647" s="190">
        <f>IF(ISBLANK('Nomenklatur komplett'!AC1647),"-",'Nomenklatur komplett'!AC1647)</f>
        <v>0</v>
      </c>
    </row>
    <row r="1648" spans="1:8" x14ac:dyDescent="0.2">
      <c r="A1648" s="161">
        <f>IF(ISBLANK('Nomenklatur komplett'!V1648),"-",'Nomenklatur komplett'!V1648)</f>
        <v>85453000</v>
      </c>
      <c r="B1648" s="188" t="str">
        <f>IF(ISBLANK('Nomenklatur komplett'!W1648),"-",'Nomenklatur komplett'!W1648)</f>
        <v>Psych.-Päd. Berater/in (Tertiär - nicht reglementiert)</v>
      </c>
      <c r="C1648" s="189">
        <f>IF(ISBLANK('Nomenklatur komplett'!X1648),"-",'Nomenklatur komplett'!X1648)</f>
        <v>18</v>
      </c>
      <c r="D1648" s="189">
        <f>IF(ISBLANK('Nomenklatur komplett'!Y1648),"-",'Nomenklatur komplett'!Y1648)</f>
        <v>65</v>
      </c>
      <c r="E1648" s="189">
        <f>IF(ISBLANK('Nomenklatur komplett'!Z1648),"-",'Nomenklatur komplett'!Z1648)</f>
        <v>1</v>
      </c>
      <c r="F1648" s="189">
        <f>IF(ISBLANK('Nomenklatur komplett'!AA1648),"-",'Nomenklatur komplett'!AA1648)</f>
        <v>5</v>
      </c>
      <c r="G1648" s="190">
        <f>IF(ISBLANK('Nomenklatur komplett'!AB1648),"-",'Nomenklatur komplett'!AB1648)</f>
        <v>90</v>
      </c>
      <c r="H1648" s="190">
        <f>IF(ISBLANK('Nomenklatur komplett'!AC1648),"-",'Nomenklatur komplett'!AC1648)</f>
        <v>0</v>
      </c>
    </row>
    <row r="1649" spans="1:8" x14ac:dyDescent="0.2">
      <c r="A1649" s="161">
        <f>IF(ISBLANK('Nomenklatur komplett'!V1649),"-",'Nomenklatur komplett'!V1649)</f>
        <v>85450000</v>
      </c>
      <c r="B1649" s="188" t="str">
        <f>IF(ISBLANK('Nomenklatur komplett'!W1649),"-",'Nomenklatur komplett'!W1649)</f>
        <v>Psychologe/Psychologin (Tertiär - nicht reglementiert)</v>
      </c>
      <c r="C1649" s="189">
        <f>IF(ISBLANK('Nomenklatur komplett'!X1649),"-",'Nomenklatur komplett'!X1649)</f>
        <v>18</v>
      </c>
      <c r="D1649" s="189">
        <f>IF(ISBLANK('Nomenklatur komplett'!Y1649),"-",'Nomenklatur komplett'!Y1649)</f>
        <v>65</v>
      </c>
      <c r="E1649" s="189">
        <f>IF(ISBLANK('Nomenklatur komplett'!Z1649),"-",'Nomenklatur komplett'!Z1649)</f>
        <v>1</v>
      </c>
      <c r="F1649" s="189">
        <f>IF(ISBLANK('Nomenklatur komplett'!AA1649),"-",'Nomenklatur komplett'!AA1649)</f>
        <v>5</v>
      </c>
      <c r="G1649" s="190">
        <f>IF(ISBLANK('Nomenklatur komplett'!AB1649),"-",'Nomenklatur komplett'!AB1649)</f>
        <v>90</v>
      </c>
      <c r="H1649" s="190">
        <f>IF(ISBLANK('Nomenklatur komplett'!AC1649),"-",'Nomenklatur komplett'!AC1649)</f>
        <v>0</v>
      </c>
    </row>
    <row r="1650" spans="1:8" x14ac:dyDescent="0.2">
      <c r="A1650" s="161">
        <f>IF(ISBLANK('Nomenklatur komplett'!V1650),"-",'Nomenklatur komplett'!V1650)</f>
        <v>86660000</v>
      </c>
      <c r="B1650" s="188" t="str">
        <f>IF(ISBLANK('Nomenklatur komplett'!W1650),"-",'Nomenklatur komplett'!W1650)</f>
        <v>Psychomotorik-Therapeut/in (Tertiär - nicht reglementiert)</v>
      </c>
      <c r="C1650" s="189">
        <f>IF(ISBLANK('Nomenklatur komplett'!X1650),"-",'Nomenklatur komplett'!X1650)</f>
        <v>18</v>
      </c>
      <c r="D1650" s="189">
        <f>IF(ISBLANK('Nomenklatur komplett'!Y1650),"-",'Nomenklatur komplett'!Y1650)</f>
        <v>65</v>
      </c>
      <c r="E1650" s="189">
        <f>IF(ISBLANK('Nomenklatur komplett'!Z1650),"-",'Nomenklatur komplett'!Z1650)</f>
        <v>1</v>
      </c>
      <c r="F1650" s="189">
        <f>IF(ISBLANK('Nomenklatur komplett'!AA1650),"-",'Nomenklatur komplett'!AA1650)</f>
        <v>5</v>
      </c>
      <c r="G1650" s="190">
        <f>IF(ISBLANK('Nomenklatur komplett'!AB1650),"-",'Nomenklatur komplett'!AB1650)</f>
        <v>90</v>
      </c>
      <c r="H1650" s="190">
        <f>IF(ISBLANK('Nomenklatur komplett'!AC1650),"-",'Nomenklatur komplett'!AC1650)</f>
        <v>0</v>
      </c>
    </row>
    <row r="1651" spans="1:8" x14ac:dyDescent="0.2">
      <c r="A1651" s="161">
        <f>IF(ISBLANK('Nomenklatur komplett'!V1651),"-",'Nomenklatur komplett'!V1651)</f>
        <v>85454000</v>
      </c>
      <c r="B1651" s="188" t="str">
        <f>IF(ISBLANK('Nomenklatur komplett'!W1651),"-",'Nomenklatur komplett'!W1651)</f>
        <v>Psychotherapeut/in (Tertiär - nicht reglementiert)</v>
      </c>
      <c r="C1651" s="189">
        <f>IF(ISBLANK('Nomenklatur komplett'!X1651),"-",'Nomenklatur komplett'!X1651)</f>
        <v>18</v>
      </c>
      <c r="D1651" s="189">
        <f>IF(ISBLANK('Nomenklatur komplett'!Y1651),"-",'Nomenklatur komplett'!Y1651)</f>
        <v>65</v>
      </c>
      <c r="E1651" s="189">
        <f>IF(ISBLANK('Nomenklatur komplett'!Z1651),"-",'Nomenklatur komplett'!Z1651)</f>
        <v>1</v>
      </c>
      <c r="F1651" s="189">
        <f>IF(ISBLANK('Nomenklatur komplett'!AA1651),"-",'Nomenklatur komplett'!AA1651)</f>
        <v>5</v>
      </c>
      <c r="G1651" s="190">
        <f>IF(ISBLANK('Nomenklatur komplett'!AB1651),"-",'Nomenklatur komplett'!AB1651)</f>
        <v>90</v>
      </c>
      <c r="H1651" s="190">
        <f>IF(ISBLANK('Nomenklatur komplett'!AC1651),"-",'Nomenklatur komplett'!AC1651)</f>
        <v>0</v>
      </c>
    </row>
    <row r="1652" spans="1:8" x14ac:dyDescent="0.2">
      <c r="A1652" s="161">
        <f>IF(ISBLANK('Nomenklatur komplett'!V1652),"-",'Nomenklatur komplett'!V1652)</f>
        <v>85456000</v>
      </c>
      <c r="B1652" s="188" t="str">
        <f>IF(ISBLANK('Nomenklatur komplett'!W1652),"-",'Nomenklatur komplett'!W1652)</f>
        <v>Psychotherapeut/in-körperzentrierte Psychotherapie</v>
      </c>
      <c r="C1652" s="189">
        <f>IF(ISBLANK('Nomenklatur komplett'!X1652),"-",'Nomenklatur komplett'!X1652)</f>
        <v>18</v>
      </c>
      <c r="D1652" s="189">
        <f>IF(ISBLANK('Nomenklatur komplett'!Y1652),"-",'Nomenklatur komplett'!Y1652)</f>
        <v>65</v>
      </c>
      <c r="E1652" s="189">
        <f>IF(ISBLANK('Nomenklatur komplett'!Z1652),"-",'Nomenklatur komplett'!Z1652)</f>
        <v>1</v>
      </c>
      <c r="F1652" s="189">
        <f>IF(ISBLANK('Nomenklatur komplett'!AA1652),"-",'Nomenklatur komplett'!AA1652)</f>
        <v>5</v>
      </c>
      <c r="G1652" s="190">
        <f>IF(ISBLANK('Nomenklatur komplett'!AB1652),"-",'Nomenklatur komplett'!AB1652)</f>
        <v>90</v>
      </c>
      <c r="H1652" s="190">
        <f>IF(ISBLANK('Nomenklatur komplett'!AC1652),"-",'Nomenklatur komplett'!AC1652)</f>
        <v>0</v>
      </c>
    </row>
    <row r="1653" spans="1:8" x14ac:dyDescent="0.2">
      <c r="A1653" s="161">
        <f>IF(ISBLANK('Nomenklatur komplett'!V1653),"-",'Nomenklatur komplett'!V1653)</f>
        <v>63260000</v>
      </c>
      <c r="B1653" s="188" t="str">
        <f>IF(ISBLANK('Nomenklatur komplett'!W1653),"-",'Nomenklatur komplett'!W1653)</f>
        <v>Publikationsmanager/in, dipl.</v>
      </c>
      <c r="C1653" s="189">
        <f>IF(ISBLANK('Nomenklatur komplett'!X1653),"-",'Nomenklatur komplett'!X1653)</f>
        <v>18</v>
      </c>
      <c r="D1653" s="189">
        <f>IF(ISBLANK('Nomenklatur komplett'!Y1653),"-",'Nomenklatur komplett'!Y1653)</f>
        <v>65</v>
      </c>
      <c r="E1653" s="189">
        <f>IF(ISBLANK('Nomenklatur komplett'!Z1653),"-",'Nomenklatur komplett'!Z1653)</f>
        <v>1</v>
      </c>
      <c r="F1653" s="189">
        <f>IF(ISBLANK('Nomenklatur komplett'!AA1653),"-",'Nomenklatur komplett'!AA1653)</f>
        <v>5</v>
      </c>
      <c r="G1653" s="190">
        <f>IF(ISBLANK('Nomenklatur komplett'!AB1653),"-",'Nomenklatur komplett'!AB1653)</f>
        <v>90</v>
      </c>
      <c r="H1653" s="190">
        <f>IF(ISBLANK('Nomenklatur komplett'!AC1653),"-",'Nomenklatur komplett'!AC1653)</f>
        <v>0</v>
      </c>
    </row>
    <row r="1654" spans="1:8" x14ac:dyDescent="0.2">
      <c r="A1654" s="161">
        <f>IF(ISBLANK('Nomenklatur komplett'!V1654),"-",'Nomenklatur komplett'!V1654)</f>
        <v>84410000</v>
      </c>
      <c r="B1654" s="188" t="str">
        <f>IF(ISBLANK('Nomenklatur komplett'!W1654),"-",'Nomenklatur komplett'!W1654)</f>
        <v>Pädagogische Sophrologie NDS (Tertiär - nicht reglementiert)</v>
      </c>
      <c r="C1654" s="189">
        <f>IF(ISBLANK('Nomenklatur komplett'!X1654),"-",'Nomenklatur komplett'!X1654)</f>
        <v>18</v>
      </c>
      <c r="D1654" s="189">
        <f>IF(ISBLANK('Nomenklatur komplett'!Y1654),"-",'Nomenklatur komplett'!Y1654)</f>
        <v>65</v>
      </c>
      <c r="E1654" s="189">
        <f>IF(ISBLANK('Nomenklatur komplett'!Z1654),"-",'Nomenklatur komplett'!Z1654)</f>
        <v>1</v>
      </c>
      <c r="F1654" s="189">
        <f>IF(ISBLANK('Nomenklatur komplett'!AA1654),"-",'Nomenklatur komplett'!AA1654)</f>
        <v>5</v>
      </c>
      <c r="G1654" s="190">
        <f>IF(ISBLANK('Nomenklatur komplett'!AB1654),"-",'Nomenklatur komplett'!AB1654)</f>
        <v>90</v>
      </c>
      <c r="H1654" s="190">
        <f>IF(ISBLANK('Nomenklatur komplett'!AC1654),"-",'Nomenklatur komplett'!AC1654)</f>
        <v>0</v>
      </c>
    </row>
    <row r="1655" spans="1:8" x14ac:dyDescent="0.2">
      <c r="A1655" s="161">
        <f>IF(ISBLANK('Nomenklatur komplett'!V1655),"-",'Nomenklatur komplett'!V1655)</f>
        <v>77580000</v>
      </c>
      <c r="B1655" s="188" t="str">
        <f>IF(ISBLANK('Nomenklatur komplett'!W1655),"-",'Nomenklatur komplett'!W1655)</f>
        <v>Recht HF (MiVo 2005)</v>
      </c>
      <c r="C1655" s="189">
        <f>IF(ISBLANK('Nomenklatur komplett'!X1655),"-",'Nomenklatur komplett'!X1655)</f>
        <v>19</v>
      </c>
      <c r="D1655" s="189">
        <f>IF(ISBLANK('Nomenklatur komplett'!Y1655),"-",'Nomenklatur komplett'!Y1655)</f>
        <v>65</v>
      </c>
      <c r="E1655" s="189">
        <f>IF(ISBLANK('Nomenklatur komplett'!Z1655),"-",'Nomenklatur komplett'!Z1655)</f>
        <v>1</v>
      </c>
      <c r="F1655" s="189">
        <f>IF(ISBLANK('Nomenklatur komplett'!AA1655),"-",'Nomenklatur komplett'!AA1655)</f>
        <v>5</v>
      </c>
      <c r="G1655" s="190">
        <f>IF(ISBLANK('Nomenklatur komplett'!AB1655),"-",'Nomenklatur komplett'!AB1655)</f>
        <v>0</v>
      </c>
      <c r="H1655" s="190">
        <f>IF(ISBLANK('Nomenklatur komplett'!AC1655),"-",'Nomenklatur komplett'!AC1655)</f>
        <v>0</v>
      </c>
    </row>
    <row r="1656" spans="1:8" x14ac:dyDescent="0.2">
      <c r="A1656" s="161">
        <f>IF(ISBLANK('Nomenklatur komplett'!V1656),"-",'Nomenklatur komplett'!V1656)</f>
        <v>86741002</v>
      </c>
      <c r="B1656" s="188" t="str">
        <f>IF(ISBLANK('Nomenklatur komplett'!W1656),"-",'Nomenklatur komplett'!W1656)</f>
        <v>Rehabilitationsexperte/-in für sehbehinderte und blinde Menschen, dipl. - Lebenspraktische Fähigkeiten</v>
      </c>
      <c r="C1656" s="189">
        <f>IF(ISBLANK('Nomenklatur komplett'!X1656),"-",'Nomenklatur komplett'!X1656)</f>
        <v>18</v>
      </c>
      <c r="D1656" s="189">
        <f>IF(ISBLANK('Nomenklatur komplett'!Y1656),"-",'Nomenklatur komplett'!Y1656)</f>
        <v>65</v>
      </c>
      <c r="E1656" s="189">
        <f>IF(ISBLANK('Nomenklatur komplett'!Z1656),"-",'Nomenklatur komplett'!Z1656)</f>
        <v>1</v>
      </c>
      <c r="F1656" s="189">
        <f>IF(ISBLANK('Nomenklatur komplett'!AA1656),"-",'Nomenklatur komplett'!AA1656)</f>
        <v>5</v>
      </c>
      <c r="G1656" s="190">
        <f>IF(ISBLANK('Nomenklatur komplett'!AB1656),"-",'Nomenklatur komplett'!AB1656)</f>
        <v>90</v>
      </c>
      <c r="H1656" s="190">
        <f>IF(ISBLANK('Nomenklatur komplett'!AC1656),"-",'Nomenklatur komplett'!AC1656)</f>
        <v>0</v>
      </c>
    </row>
    <row r="1657" spans="1:8" x14ac:dyDescent="0.2">
      <c r="A1657" s="161">
        <f>IF(ISBLANK('Nomenklatur komplett'!V1657),"-",'Nomenklatur komplett'!V1657)</f>
        <v>86741001</v>
      </c>
      <c r="B1657" s="188" t="str">
        <f>IF(ISBLANK('Nomenklatur komplett'!W1657),"-",'Nomenklatur komplett'!W1657)</f>
        <v>Rehabilitationsexperte/-in für sehbehinderte und blinde Menschen, dipl. - Low Vision</v>
      </c>
      <c r="C1657" s="189">
        <f>IF(ISBLANK('Nomenklatur komplett'!X1657),"-",'Nomenklatur komplett'!X1657)</f>
        <v>18</v>
      </c>
      <c r="D1657" s="189">
        <f>IF(ISBLANK('Nomenklatur komplett'!Y1657),"-",'Nomenklatur komplett'!Y1657)</f>
        <v>65</v>
      </c>
      <c r="E1657" s="189">
        <f>IF(ISBLANK('Nomenklatur komplett'!Z1657),"-",'Nomenklatur komplett'!Z1657)</f>
        <v>1</v>
      </c>
      <c r="F1657" s="189">
        <f>IF(ISBLANK('Nomenklatur komplett'!AA1657),"-",'Nomenklatur komplett'!AA1657)</f>
        <v>5</v>
      </c>
      <c r="G1657" s="190">
        <f>IF(ISBLANK('Nomenklatur komplett'!AB1657),"-",'Nomenklatur komplett'!AB1657)</f>
        <v>90</v>
      </c>
      <c r="H1657" s="190">
        <f>IF(ISBLANK('Nomenklatur komplett'!AC1657),"-",'Nomenklatur komplett'!AC1657)</f>
        <v>0</v>
      </c>
    </row>
    <row r="1658" spans="1:8" x14ac:dyDescent="0.2">
      <c r="A1658" s="161">
        <f>IF(ISBLANK('Nomenklatur komplett'!V1658),"-",'Nomenklatur komplett'!V1658)</f>
        <v>86741003</v>
      </c>
      <c r="B1658" s="188" t="str">
        <f>IF(ISBLANK('Nomenklatur komplett'!W1658),"-",'Nomenklatur komplett'!W1658)</f>
        <v>Rehabilitationsexperte/-in für sehbehinderte und blinde Menschen, dipl. - Orientierung und Mobilität</v>
      </c>
      <c r="C1658" s="189">
        <f>IF(ISBLANK('Nomenklatur komplett'!X1658),"-",'Nomenklatur komplett'!X1658)</f>
        <v>18</v>
      </c>
      <c r="D1658" s="189">
        <f>IF(ISBLANK('Nomenklatur komplett'!Y1658),"-",'Nomenklatur komplett'!Y1658)</f>
        <v>65</v>
      </c>
      <c r="E1658" s="189">
        <f>IF(ISBLANK('Nomenklatur komplett'!Z1658),"-",'Nomenklatur komplett'!Z1658)</f>
        <v>1</v>
      </c>
      <c r="F1658" s="189">
        <f>IF(ISBLANK('Nomenklatur komplett'!AA1658),"-",'Nomenklatur komplett'!AA1658)</f>
        <v>5</v>
      </c>
      <c r="G1658" s="190">
        <f>IF(ISBLANK('Nomenklatur komplett'!AB1658),"-",'Nomenklatur komplett'!AB1658)</f>
        <v>90</v>
      </c>
      <c r="H1658" s="190">
        <f>IF(ISBLANK('Nomenklatur komplett'!AC1658),"-",'Nomenklatur komplett'!AC1658)</f>
        <v>0</v>
      </c>
    </row>
    <row r="1659" spans="1:8" x14ac:dyDescent="0.2">
      <c r="A1659" s="161">
        <f>IF(ISBLANK('Nomenklatur komplett'!V1659),"-",'Nomenklatur komplett'!V1659)</f>
        <v>86755000</v>
      </c>
      <c r="B1659" s="188" t="str">
        <f>IF(ISBLANK('Nomenklatur komplett'!W1659),"-",'Nomenklatur komplett'!W1659)</f>
        <v>Rehabilitationslehrer/in (Tertiär - nicht reglementiert)</v>
      </c>
      <c r="C1659" s="189">
        <f>IF(ISBLANK('Nomenklatur komplett'!X1659),"-",'Nomenklatur komplett'!X1659)</f>
        <v>18</v>
      </c>
      <c r="D1659" s="189">
        <f>IF(ISBLANK('Nomenklatur komplett'!Y1659),"-",'Nomenklatur komplett'!Y1659)</f>
        <v>65</v>
      </c>
      <c r="E1659" s="189">
        <f>IF(ISBLANK('Nomenklatur komplett'!Z1659),"-",'Nomenklatur komplett'!Z1659)</f>
        <v>1</v>
      </c>
      <c r="F1659" s="189">
        <f>IF(ISBLANK('Nomenklatur komplett'!AA1659),"-",'Nomenklatur komplett'!AA1659)</f>
        <v>5</v>
      </c>
      <c r="G1659" s="190">
        <f>IF(ISBLANK('Nomenklatur komplett'!AB1659),"-",'Nomenklatur komplett'!AB1659)</f>
        <v>90</v>
      </c>
      <c r="H1659" s="190">
        <f>IF(ISBLANK('Nomenklatur komplett'!AC1659),"-",'Nomenklatur komplett'!AC1659)</f>
        <v>0</v>
      </c>
    </row>
    <row r="1660" spans="1:8" x14ac:dyDescent="0.2">
      <c r="A1660" s="161">
        <f>IF(ISBLANK('Nomenklatur komplett'!V1660),"-",'Nomenklatur komplett'!V1660)</f>
        <v>64550000</v>
      </c>
      <c r="B1660" s="188" t="str">
        <f>IF(ISBLANK('Nomenklatur komplett'!W1660),"-",'Nomenklatur komplett'!W1660)</f>
        <v>Reifenfachmann/-frau EF</v>
      </c>
      <c r="C1660" s="189">
        <f>IF(ISBLANK('Nomenklatur komplett'!X1660),"-",'Nomenklatur komplett'!X1660)</f>
        <v>18</v>
      </c>
      <c r="D1660" s="189">
        <f>IF(ISBLANK('Nomenklatur komplett'!Y1660),"-",'Nomenklatur komplett'!Y1660)</f>
        <v>65</v>
      </c>
      <c r="E1660" s="189">
        <f>IF(ISBLANK('Nomenklatur komplett'!Z1660),"-",'Nomenklatur komplett'!Z1660)</f>
        <v>1</v>
      </c>
      <c r="F1660" s="189">
        <f>IF(ISBLANK('Nomenklatur komplett'!AA1660),"-",'Nomenklatur komplett'!AA1660)</f>
        <v>5</v>
      </c>
      <c r="G1660" s="190">
        <f>IF(ISBLANK('Nomenklatur komplett'!AB1660),"-",'Nomenklatur komplett'!AB1660)</f>
        <v>90</v>
      </c>
      <c r="H1660" s="190">
        <f>IF(ISBLANK('Nomenklatur komplett'!AC1660),"-",'Nomenklatur komplett'!AC1660)</f>
        <v>0</v>
      </c>
    </row>
    <row r="1661" spans="1:8" x14ac:dyDescent="0.2">
      <c r="A1661" s="161">
        <f>IF(ISBLANK('Nomenklatur komplett'!V1661),"-",'Nomenklatur komplett'!V1661)</f>
        <v>84390000</v>
      </c>
      <c r="B1661" s="188" t="str">
        <f>IF(ISBLANK('Nomenklatur komplett'!W1661),"-",'Nomenklatur komplett'!W1661)</f>
        <v>Reiki-Lehrer/in (Tertiär - nicht reglementiert)</v>
      </c>
      <c r="C1661" s="189">
        <f>IF(ISBLANK('Nomenklatur komplett'!X1661),"-",'Nomenklatur komplett'!X1661)</f>
        <v>18</v>
      </c>
      <c r="D1661" s="189">
        <f>IF(ISBLANK('Nomenklatur komplett'!Y1661),"-",'Nomenklatur komplett'!Y1661)</f>
        <v>65</v>
      </c>
      <c r="E1661" s="189">
        <f>IF(ISBLANK('Nomenklatur komplett'!Z1661),"-",'Nomenklatur komplett'!Z1661)</f>
        <v>1</v>
      </c>
      <c r="F1661" s="189">
        <f>IF(ISBLANK('Nomenklatur komplett'!AA1661),"-",'Nomenklatur komplett'!AA1661)</f>
        <v>5</v>
      </c>
      <c r="G1661" s="190">
        <f>IF(ISBLANK('Nomenklatur komplett'!AB1661),"-",'Nomenklatur komplett'!AB1661)</f>
        <v>90</v>
      </c>
      <c r="H1661" s="190">
        <f>IF(ISBLANK('Nomenklatur komplett'!AC1661),"-",'Nomenklatur komplett'!AC1661)</f>
        <v>0</v>
      </c>
    </row>
    <row r="1662" spans="1:8" x14ac:dyDescent="0.2">
      <c r="A1662" s="161">
        <f>IF(ISBLANK('Nomenklatur komplett'!V1662),"-",'Nomenklatur komplett'!V1662)</f>
        <v>98100000</v>
      </c>
      <c r="B1662" s="188" t="str">
        <f>IF(ISBLANK('Nomenklatur komplett'!W1662),"-",'Nomenklatur komplett'!W1662)</f>
        <v>Reisefachmann/-frau EF</v>
      </c>
      <c r="C1662" s="189">
        <f>IF(ISBLANK('Nomenklatur komplett'!X1662),"-",'Nomenklatur komplett'!X1662)</f>
        <v>18</v>
      </c>
      <c r="D1662" s="189">
        <f>IF(ISBLANK('Nomenklatur komplett'!Y1662),"-",'Nomenklatur komplett'!Y1662)</f>
        <v>65</v>
      </c>
      <c r="E1662" s="189">
        <f>IF(ISBLANK('Nomenklatur komplett'!Z1662),"-",'Nomenklatur komplett'!Z1662)</f>
        <v>1</v>
      </c>
      <c r="F1662" s="189">
        <f>IF(ISBLANK('Nomenklatur komplett'!AA1662),"-",'Nomenklatur komplett'!AA1662)</f>
        <v>5</v>
      </c>
      <c r="G1662" s="190">
        <f>IF(ISBLANK('Nomenklatur komplett'!AB1662),"-",'Nomenklatur komplett'!AB1662)</f>
        <v>90</v>
      </c>
      <c r="H1662" s="190">
        <f>IF(ISBLANK('Nomenklatur komplett'!AC1662),"-",'Nomenklatur komplett'!AC1662)</f>
        <v>0</v>
      </c>
    </row>
    <row r="1663" spans="1:8" x14ac:dyDescent="0.2">
      <c r="A1663" s="161">
        <f>IF(ISBLANK('Nomenklatur komplett'!V1663),"-",'Nomenklatur komplett'!V1663)</f>
        <v>97921000</v>
      </c>
      <c r="B1663" s="188" t="str">
        <f>IF(ISBLANK('Nomenklatur komplett'!W1663),"-",'Nomenklatur komplett'!W1663)</f>
        <v>Reiseleiter/in EF</v>
      </c>
      <c r="C1663" s="189">
        <f>IF(ISBLANK('Nomenklatur komplett'!X1663),"-",'Nomenklatur komplett'!X1663)</f>
        <v>18</v>
      </c>
      <c r="D1663" s="189">
        <f>IF(ISBLANK('Nomenklatur komplett'!Y1663),"-",'Nomenklatur komplett'!Y1663)</f>
        <v>65</v>
      </c>
      <c r="E1663" s="189">
        <f>IF(ISBLANK('Nomenklatur komplett'!Z1663),"-",'Nomenklatur komplett'!Z1663)</f>
        <v>1</v>
      </c>
      <c r="F1663" s="189">
        <f>IF(ISBLANK('Nomenklatur komplett'!AA1663),"-",'Nomenklatur komplett'!AA1663)</f>
        <v>5</v>
      </c>
      <c r="G1663" s="190">
        <f>IF(ISBLANK('Nomenklatur komplett'!AB1663),"-",'Nomenklatur komplett'!AB1663)</f>
        <v>90</v>
      </c>
      <c r="H1663" s="190">
        <f>IF(ISBLANK('Nomenklatur komplett'!AC1663),"-",'Nomenklatur komplett'!AC1663)</f>
        <v>0</v>
      </c>
    </row>
    <row r="1664" spans="1:8" x14ac:dyDescent="0.2">
      <c r="A1664" s="161">
        <f>IF(ISBLANK('Nomenklatur komplett'!V1664),"-",'Nomenklatur komplett'!V1664)</f>
        <v>86700000</v>
      </c>
      <c r="B1664" s="188" t="str">
        <f>IF(ISBLANK('Nomenklatur komplett'!W1664),"-",'Nomenklatur komplett'!W1664)</f>
        <v>Reitlehrer/in mit Meisterdiplom</v>
      </c>
      <c r="C1664" s="189">
        <f>IF(ISBLANK('Nomenklatur komplett'!X1664),"-",'Nomenklatur komplett'!X1664)</f>
        <v>18</v>
      </c>
      <c r="D1664" s="189">
        <f>IF(ISBLANK('Nomenklatur komplett'!Y1664),"-",'Nomenklatur komplett'!Y1664)</f>
        <v>65</v>
      </c>
      <c r="E1664" s="189">
        <f>IF(ISBLANK('Nomenklatur komplett'!Z1664),"-",'Nomenklatur komplett'!Z1664)</f>
        <v>1</v>
      </c>
      <c r="F1664" s="189">
        <f>IF(ISBLANK('Nomenklatur komplett'!AA1664),"-",'Nomenklatur komplett'!AA1664)</f>
        <v>5</v>
      </c>
      <c r="G1664" s="190">
        <f>IF(ISBLANK('Nomenklatur komplett'!AB1664),"-",'Nomenklatur komplett'!AB1664)</f>
        <v>90</v>
      </c>
      <c r="H1664" s="190">
        <f>IF(ISBLANK('Nomenklatur komplett'!AC1664),"-",'Nomenklatur komplett'!AC1664)</f>
        <v>0</v>
      </c>
    </row>
    <row r="1665" spans="1:8" x14ac:dyDescent="0.2">
      <c r="A1665" s="161">
        <f>IF(ISBLANK('Nomenklatur komplett'!V1665),"-",'Nomenklatur komplett'!V1665)</f>
        <v>80460000</v>
      </c>
      <c r="B1665" s="188" t="str">
        <f>IF(ISBLANK('Nomenklatur komplett'!W1665),"-",'Nomenklatur komplett'!W1665)</f>
        <v>Restaurationsleiter/in EF</v>
      </c>
      <c r="C1665" s="189">
        <f>IF(ISBLANK('Nomenklatur komplett'!X1665),"-",'Nomenklatur komplett'!X1665)</f>
        <v>18</v>
      </c>
      <c r="D1665" s="189">
        <f>IF(ISBLANK('Nomenklatur komplett'!Y1665),"-",'Nomenklatur komplett'!Y1665)</f>
        <v>65</v>
      </c>
      <c r="E1665" s="189">
        <f>IF(ISBLANK('Nomenklatur komplett'!Z1665),"-",'Nomenklatur komplett'!Z1665)</f>
        <v>1</v>
      </c>
      <c r="F1665" s="189">
        <f>IF(ISBLANK('Nomenklatur komplett'!AA1665),"-",'Nomenklatur komplett'!AA1665)</f>
        <v>5</v>
      </c>
      <c r="G1665" s="190">
        <f>IF(ISBLANK('Nomenklatur komplett'!AB1665),"-",'Nomenklatur komplett'!AB1665)</f>
        <v>90</v>
      </c>
      <c r="H1665" s="190">
        <f>IF(ISBLANK('Nomenklatur komplett'!AC1665),"-",'Nomenklatur komplett'!AC1665)</f>
        <v>0</v>
      </c>
    </row>
    <row r="1666" spans="1:8" x14ac:dyDescent="0.2">
      <c r="A1666" s="161">
        <f>IF(ISBLANK('Nomenklatur komplett'!V1666),"-",'Nomenklatur komplett'!V1666)</f>
        <v>80450000</v>
      </c>
      <c r="B1666" s="188" t="str">
        <f>IF(ISBLANK('Nomenklatur komplett'!W1666),"-",'Nomenklatur komplett'!W1666)</f>
        <v>Restaurationsleiter/in, dipl.</v>
      </c>
      <c r="C1666" s="189">
        <f>IF(ISBLANK('Nomenklatur komplett'!X1666),"-",'Nomenklatur komplett'!X1666)</f>
        <v>18</v>
      </c>
      <c r="D1666" s="189">
        <f>IF(ISBLANK('Nomenklatur komplett'!Y1666),"-",'Nomenklatur komplett'!Y1666)</f>
        <v>65</v>
      </c>
      <c r="E1666" s="189">
        <f>IF(ISBLANK('Nomenklatur komplett'!Z1666),"-",'Nomenklatur komplett'!Z1666)</f>
        <v>1</v>
      </c>
      <c r="F1666" s="189">
        <f>IF(ISBLANK('Nomenklatur komplett'!AA1666),"-",'Nomenklatur komplett'!AA1666)</f>
        <v>5</v>
      </c>
      <c r="G1666" s="190">
        <f>IF(ISBLANK('Nomenklatur komplett'!AB1666),"-",'Nomenklatur komplett'!AB1666)</f>
        <v>90</v>
      </c>
      <c r="H1666" s="190">
        <f>IF(ISBLANK('Nomenklatur komplett'!AC1666),"-",'Nomenklatur komplett'!AC1666)</f>
        <v>0</v>
      </c>
    </row>
    <row r="1667" spans="1:8" x14ac:dyDescent="0.2">
      <c r="A1667" s="161">
        <f>IF(ISBLANK('Nomenklatur komplett'!V1667),"-",'Nomenklatur komplett'!V1667)</f>
        <v>84710000</v>
      </c>
      <c r="B1667" s="188" t="str">
        <f>IF(ISBLANK('Nomenklatur komplett'!W1667),"-",'Nomenklatur komplett'!W1667)</f>
        <v>Rettungssanität HF (MiVo 2005)</v>
      </c>
      <c r="C1667" s="189">
        <f>IF(ISBLANK('Nomenklatur komplett'!X1667),"-",'Nomenklatur komplett'!X1667)</f>
        <v>19</v>
      </c>
      <c r="D1667" s="189">
        <f>IF(ISBLANK('Nomenklatur komplett'!Y1667),"-",'Nomenklatur komplett'!Y1667)</f>
        <v>65</v>
      </c>
      <c r="E1667" s="189">
        <f>IF(ISBLANK('Nomenklatur komplett'!Z1667),"-",'Nomenklatur komplett'!Z1667)</f>
        <v>1</v>
      </c>
      <c r="F1667" s="189">
        <f>IF(ISBLANK('Nomenklatur komplett'!AA1667),"-",'Nomenklatur komplett'!AA1667)</f>
        <v>5</v>
      </c>
      <c r="G1667" s="190">
        <f>IF(ISBLANK('Nomenklatur komplett'!AB1667),"-",'Nomenklatur komplett'!AB1667)</f>
        <v>0</v>
      </c>
      <c r="H1667" s="190">
        <f>IF(ISBLANK('Nomenklatur komplett'!AC1667),"-",'Nomenklatur komplett'!AC1667)</f>
        <v>0</v>
      </c>
    </row>
    <row r="1668" spans="1:8" x14ac:dyDescent="0.2">
      <c r="A1668" s="161">
        <f>IF(ISBLANK('Nomenklatur komplett'!V1668),"-",'Nomenklatur komplett'!V1668)</f>
        <v>66790000</v>
      </c>
      <c r="B1668" s="188" t="str">
        <f>IF(ISBLANK('Nomenklatur komplett'!W1668),"-",'Nomenklatur komplett'!W1668)</f>
        <v>Rohrnetzmonteur/in EF</v>
      </c>
      <c r="C1668" s="189">
        <f>IF(ISBLANK('Nomenklatur komplett'!X1668),"-",'Nomenklatur komplett'!X1668)</f>
        <v>18</v>
      </c>
      <c r="D1668" s="189">
        <f>IF(ISBLANK('Nomenklatur komplett'!Y1668),"-",'Nomenklatur komplett'!Y1668)</f>
        <v>65</v>
      </c>
      <c r="E1668" s="189">
        <f>IF(ISBLANK('Nomenklatur komplett'!Z1668),"-",'Nomenklatur komplett'!Z1668)</f>
        <v>1</v>
      </c>
      <c r="F1668" s="189">
        <f>IF(ISBLANK('Nomenklatur komplett'!AA1668),"-",'Nomenklatur komplett'!AA1668)</f>
        <v>5</v>
      </c>
      <c r="G1668" s="190">
        <f>IF(ISBLANK('Nomenklatur komplett'!AB1668),"-",'Nomenklatur komplett'!AB1668)</f>
        <v>90</v>
      </c>
      <c r="H1668" s="190">
        <f>IF(ISBLANK('Nomenklatur komplett'!AC1668),"-",'Nomenklatur komplett'!AC1668)</f>
        <v>0</v>
      </c>
    </row>
    <row r="1669" spans="1:8" x14ac:dyDescent="0.2">
      <c r="A1669" s="161">
        <f>IF(ISBLANK('Nomenklatur komplett'!V1669),"-",'Nomenklatur komplett'!V1669)</f>
        <v>65310000</v>
      </c>
      <c r="B1669" s="188" t="str">
        <f>IF(ISBLANK('Nomenklatur komplett'!W1669),"-",'Nomenklatur komplett'!W1669)</f>
        <v>Rohstoffaufbereiter/in EF</v>
      </c>
      <c r="C1669" s="189">
        <f>IF(ISBLANK('Nomenklatur komplett'!X1669),"-",'Nomenklatur komplett'!X1669)</f>
        <v>18</v>
      </c>
      <c r="D1669" s="189">
        <f>IF(ISBLANK('Nomenklatur komplett'!Y1669),"-",'Nomenklatur komplett'!Y1669)</f>
        <v>65</v>
      </c>
      <c r="E1669" s="189">
        <f>IF(ISBLANK('Nomenklatur komplett'!Z1669),"-",'Nomenklatur komplett'!Z1669)</f>
        <v>1</v>
      </c>
      <c r="F1669" s="189">
        <f>IF(ISBLANK('Nomenklatur komplett'!AA1669),"-",'Nomenklatur komplett'!AA1669)</f>
        <v>5</v>
      </c>
      <c r="G1669" s="190">
        <f>IF(ISBLANK('Nomenklatur komplett'!AB1669),"-",'Nomenklatur komplett'!AB1669)</f>
        <v>90</v>
      </c>
      <c r="H1669" s="190">
        <f>IF(ISBLANK('Nomenklatur komplett'!AC1669),"-",'Nomenklatur komplett'!AC1669)</f>
        <v>0</v>
      </c>
    </row>
    <row r="1670" spans="1:8" x14ac:dyDescent="0.2">
      <c r="A1670" s="161">
        <f>IF(ISBLANK('Nomenklatur komplett'!V1670),"-",'Nomenklatur komplett'!V1670)</f>
        <v>66805000</v>
      </c>
      <c r="B1670" s="188" t="str">
        <f>IF(ISBLANK('Nomenklatur komplett'!W1670),"-",'Nomenklatur komplett'!W1670)</f>
        <v>Sanitärmeister/in</v>
      </c>
      <c r="C1670" s="189">
        <f>IF(ISBLANK('Nomenklatur komplett'!X1670),"-",'Nomenklatur komplett'!X1670)</f>
        <v>18</v>
      </c>
      <c r="D1670" s="189">
        <f>IF(ISBLANK('Nomenklatur komplett'!Y1670),"-",'Nomenklatur komplett'!Y1670)</f>
        <v>65</v>
      </c>
      <c r="E1670" s="189">
        <f>IF(ISBLANK('Nomenklatur komplett'!Z1670),"-",'Nomenklatur komplett'!Z1670)</f>
        <v>1</v>
      </c>
      <c r="F1670" s="189">
        <f>IF(ISBLANK('Nomenklatur komplett'!AA1670),"-",'Nomenklatur komplett'!AA1670)</f>
        <v>5</v>
      </c>
      <c r="G1670" s="190">
        <f>IF(ISBLANK('Nomenklatur komplett'!AB1670),"-",'Nomenklatur komplett'!AB1670)</f>
        <v>90</v>
      </c>
      <c r="H1670" s="190">
        <f>IF(ISBLANK('Nomenklatur komplett'!AC1670),"-",'Nomenklatur komplett'!AC1670)</f>
        <v>0</v>
      </c>
    </row>
    <row r="1671" spans="1:8" x14ac:dyDescent="0.2">
      <c r="A1671" s="161">
        <f>IF(ISBLANK('Nomenklatur komplett'!V1671),"-",'Nomenklatur komplett'!V1671)</f>
        <v>66795000</v>
      </c>
      <c r="B1671" s="188" t="str">
        <f>IF(ISBLANK('Nomenklatur komplett'!W1671),"-",'Nomenklatur komplett'!W1671)</f>
        <v>Sanitärplaner/in, dipl.</v>
      </c>
      <c r="C1671" s="189">
        <f>IF(ISBLANK('Nomenklatur komplett'!X1671),"-",'Nomenklatur komplett'!X1671)</f>
        <v>18</v>
      </c>
      <c r="D1671" s="189">
        <f>IF(ISBLANK('Nomenklatur komplett'!Y1671),"-",'Nomenklatur komplett'!Y1671)</f>
        <v>65</v>
      </c>
      <c r="E1671" s="189">
        <f>IF(ISBLANK('Nomenklatur komplett'!Z1671),"-",'Nomenklatur komplett'!Z1671)</f>
        <v>1</v>
      </c>
      <c r="F1671" s="189">
        <f>IF(ISBLANK('Nomenklatur komplett'!AA1671),"-",'Nomenklatur komplett'!AA1671)</f>
        <v>5</v>
      </c>
      <c r="G1671" s="190">
        <f>IF(ISBLANK('Nomenklatur komplett'!AB1671),"-",'Nomenklatur komplett'!AB1671)</f>
        <v>90</v>
      </c>
      <c r="H1671" s="190">
        <f>IF(ISBLANK('Nomenklatur komplett'!AC1671),"-",'Nomenklatur komplett'!AC1671)</f>
        <v>0</v>
      </c>
    </row>
    <row r="1672" spans="1:8" x14ac:dyDescent="0.2">
      <c r="A1672" s="161">
        <f>IF(ISBLANK('Nomenklatur komplett'!V1672),"-",'Nomenklatur komplett'!V1672)</f>
        <v>64045000</v>
      </c>
      <c r="B1672" s="188" t="str">
        <f>IF(ISBLANK('Nomenklatur komplett'!W1672),"-",'Nomenklatur komplett'!W1672)</f>
        <v>Sattler/in, dipl.</v>
      </c>
      <c r="C1672" s="189">
        <f>IF(ISBLANK('Nomenklatur komplett'!X1672),"-",'Nomenklatur komplett'!X1672)</f>
        <v>18</v>
      </c>
      <c r="D1672" s="189">
        <f>IF(ISBLANK('Nomenklatur komplett'!Y1672),"-",'Nomenklatur komplett'!Y1672)</f>
        <v>65</v>
      </c>
      <c r="E1672" s="189">
        <f>IF(ISBLANK('Nomenklatur komplett'!Z1672),"-",'Nomenklatur komplett'!Z1672)</f>
        <v>1</v>
      </c>
      <c r="F1672" s="189">
        <f>IF(ISBLANK('Nomenklatur komplett'!AA1672),"-",'Nomenklatur komplett'!AA1672)</f>
        <v>5</v>
      </c>
      <c r="G1672" s="190">
        <f>IF(ISBLANK('Nomenklatur komplett'!AB1672),"-",'Nomenklatur komplett'!AB1672)</f>
        <v>90</v>
      </c>
      <c r="H1672" s="190">
        <f>IF(ISBLANK('Nomenklatur komplett'!AC1672),"-",'Nomenklatur komplett'!AC1672)</f>
        <v>0</v>
      </c>
    </row>
    <row r="1673" spans="1:8" x14ac:dyDescent="0.2">
      <c r="A1673" s="161">
        <f>IF(ISBLANK('Nomenklatur komplett'!V1673),"-",'Nomenklatur komplett'!V1673)</f>
        <v>66855000</v>
      </c>
      <c r="B1673" s="188" t="str">
        <f>IF(ISBLANK('Nomenklatur komplett'!W1673),"-",'Nomenklatur komplett'!W1673)</f>
        <v>Schaltanlagen und Automatik, Meister/in</v>
      </c>
      <c r="C1673" s="189">
        <f>IF(ISBLANK('Nomenklatur komplett'!X1673),"-",'Nomenklatur komplett'!X1673)</f>
        <v>18</v>
      </c>
      <c r="D1673" s="189">
        <f>IF(ISBLANK('Nomenklatur komplett'!Y1673),"-",'Nomenklatur komplett'!Y1673)</f>
        <v>65</v>
      </c>
      <c r="E1673" s="189">
        <f>IF(ISBLANK('Nomenklatur komplett'!Z1673),"-",'Nomenklatur komplett'!Z1673)</f>
        <v>1</v>
      </c>
      <c r="F1673" s="189">
        <f>IF(ISBLANK('Nomenklatur komplett'!AA1673),"-",'Nomenklatur komplett'!AA1673)</f>
        <v>5</v>
      </c>
      <c r="G1673" s="190">
        <f>IF(ISBLANK('Nomenklatur komplett'!AB1673),"-",'Nomenklatur komplett'!AB1673)</f>
        <v>90</v>
      </c>
      <c r="H1673" s="190">
        <f>IF(ISBLANK('Nomenklatur komplett'!AC1673),"-",'Nomenklatur komplett'!AC1673)</f>
        <v>0</v>
      </c>
    </row>
    <row r="1674" spans="1:8" x14ac:dyDescent="0.2">
      <c r="A1674" s="161">
        <f>IF(ISBLANK('Nomenklatur komplett'!V1674),"-",'Nomenklatur komplett'!V1674)</f>
        <v>66850000</v>
      </c>
      <c r="B1674" s="188" t="str">
        <f>IF(ISBLANK('Nomenklatur komplett'!W1674),"-",'Nomenklatur komplett'!W1674)</f>
        <v>Schaltanlagen, Meister/in für</v>
      </c>
      <c r="C1674" s="189">
        <f>IF(ISBLANK('Nomenklatur komplett'!X1674),"-",'Nomenklatur komplett'!X1674)</f>
        <v>18</v>
      </c>
      <c r="D1674" s="189">
        <f>IF(ISBLANK('Nomenklatur komplett'!Y1674),"-",'Nomenklatur komplett'!Y1674)</f>
        <v>65</v>
      </c>
      <c r="E1674" s="189">
        <f>IF(ISBLANK('Nomenklatur komplett'!Z1674),"-",'Nomenklatur komplett'!Z1674)</f>
        <v>1</v>
      </c>
      <c r="F1674" s="189">
        <f>IF(ISBLANK('Nomenklatur komplett'!AA1674),"-",'Nomenklatur komplett'!AA1674)</f>
        <v>5</v>
      </c>
      <c r="G1674" s="190">
        <f>IF(ISBLANK('Nomenklatur komplett'!AB1674),"-",'Nomenklatur komplett'!AB1674)</f>
        <v>90</v>
      </c>
      <c r="H1674" s="190">
        <f>IF(ISBLANK('Nomenklatur komplett'!AC1674),"-",'Nomenklatur komplett'!AC1674)</f>
        <v>0</v>
      </c>
    </row>
    <row r="1675" spans="1:8" x14ac:dyDescent="0.2">
      <c r="A1675" s="161">
        <f>IF(ISBLANK('Nomenklatur komplett'!V1675),"-",'Nomenklatur komplett'!V1675)</f>
        <v>66900000</v>
      </c>
      <c r="B1675" s="188" t="str">
        <f>IF(ISBLANK('Nomenklatur komplett'!W1675),"-",'Nomenklatur komplett'!W1675)</f>
        <v>Schmied-Hufschmiedmeister/in</v>
      </c>
      <c r="C1675" s="189">
        <f>IF(ISBLANK('Nomenklatur komplett'!X1675),"-",'Nomenklatur komplett'!X1675)</f>
        <v>18</v>
      </c>
      <c r="D1675" s="189">
        <f>IF(ISBLANK('Nomenklatur komplett'!Y1675),"-",'Nomenklatur komplett'!Y1675)</f>
        <v>65</v>
      </c>
      <c r="E1675" s="189">
        <f>IF(ISBLANK('Nomenklatur komplett'!Z1675),"-",'Nomenklatur komplett'!Z1675)</f>
        <v>1</v>
      </c>
      <c r="F1675" s="189">
        <f>IF(ISBLANK('Nomenklatur komplett'!AA1675),"-",'Nomenklatur komplett'!AA1675)</f>
        <v>5</v>
      </c>
      <c r="G1675" s="190">
        <f>IF(ISBLANK('Nomenklatur komplett'!AB1675),"-",'Nomenklatur komplett'!AB1675)</f>
        <v>90</v>
      </c>
      <c r="H1675" s="190">
        <f>IF(ISBLANK('Nomenklatur komplett'!AC1675),"-",'Nomenklatur komplett'!AC1675)</f>
        <v>0</v>
      </c>
    </row>
    <row r="1676" spans="1:8" x14ac:dyDescent="0.2">
      <c r="A1676" s="161">
        <f>IF(ISBLANK('Nomenklatur komplett'!V1676),"-",'Nomenklatur komplett'!V1676)</f>
        <v>66890000</v>
      </c>
      <c r="B1676" s="188" t="str">
        <f>IF(ISBLANK('Nomenklatur komplett'!W1676),"-",'Nomenklatur komplett'!W1676)</f>
        <v>Schmiedmeister/in</v>
      </c>
      <c r="C1676" s="189">
        <f>IF(ISBLANK('Nomenklatur komplett'!X1676),"-",'Nomenklatur komplett'!X1676)</f>
        <v>18</v>
      </c>
      <c r="D1676" s="189">
        <f>IF(ISBLANK('Nomenklatur komplett'!Y1676),"-",'Nomenklatur komplett'!Y1676)</f>
        <v>65</v>
      </c>
      <c r="E1676" s="189">
        <f>IF(ISBLANK('Nomenklatur komplett'!Z1676),"-",'Nomenklatur komplett'!Z1676)</f>
        <v>1</v>
      </c>
      <c r="F1676" s="189">
        <f>IF(ISBLANK('Nomenklatur komplett'!AA1676),"-",'Nomenklatur komplett'!AA1676)</f>
        <v>5</v>
      </c>
      <c r="G1676" s="190">
        <f>IF(ISBLANK('Nomenklatur komplett'!AB1676),"-",'Nomenklatur komplett'!AB1676)</f>
        <v>90</v>
      </c>
      <c r="H1676" s="190">
        <f>IF(ISBLANK('Nomenklatur komplett'!AC1676),"-",'Nomenklatur komplett'!AC1676)</f>
        <v>0</v>
      </c>
    </row>
    <row r="1677" spans="1:8" x14ac:dyDescent="0.2">
      <c r="A1677" s="161">
        <f>IF(ISBLANK('Nomenklatur komplett'!V1677),"-",'Nomenklatur komplett'!V1677)</f>
        <v>86720000</v>
      </c>
      <c r="B1677" s="188" t="str">
        <f>IF(ISBLANK('Nomenklatur komplett'!W1677),"-",'Nomenklatur komplett'!W1677)</f>
        <v>Schneesportlehrer/in EF</v>
      </c>
      <c r="C1677" s="189">
        <f>IF(ISBLANK('Nomenklatur komplett'!X1677),"-",'Nomenklatur komplett'!X1677)</f>
        <v>18</v>
      </c>
      <c r="D1677" s="189">
        <f>IF(ISBLANK('Nomenklatur komplett'!Y1677),"-",'Nomenklatur komplett'!Y1677)</f>
        <v>65</v>
      </c>
      <c r="E1677" s="189">
        <f>IF(ISBLANK('Nomenklatur komplett'!Z1677),"-",'Nomenklatur komplett'!Z1677)</f>
        <v>1</v>
      </c>
      <c r="F1677" s="189">
        <f>IF(ISBLANK('Nomenklatur komplett'!AA1677),"-",'Nomenklatur komplett'!AA1677)</f>
        <v>5</v>
      </c>
      <c r="G1677" s="190">
        <f>IF(ISBLANK('Nomenklatur komplett'!AB1677),"-",'Nomenklatur komplett'!AB1677)</f>
        <v>90</v>
      </c>
      <c r="H1677" s="190">
        <f>IF(ISBLANK('Nomenklatur komplett'!AC1677),"-",'Nomenklatur komplett'!AC1677)</f>
        <v>0</v>
      </c>
    </row>
    <row r="1678" spans="1:8" x14ac:dyDescent="0.2">
      <c r="A1678" s="161">
        <f>IF(ISBLANK('Nomenklatur komplett'!V1678),"-",'Nomenklatur komplett'!V1678)</f>
        <v>61230000</v>
      </c>
      <c r="B1678" s="188" t="str">
        <f>IF(ISBLANK('Nomenklatur komplett'!W1678),"-",'Nomenklatur komplett'!W1678)</f>
        <v>Schneidermeister/in</v>
      </c>
      <c r="C1678" s="189">
        <f>IF(ISBLANK('Nomenklatur komplett'!X1678),"-",'Nomenklatur komplett'!X1678)</f>
        <v>18</v>
      </c>
      <c r="D1678" s="189">
        <f>IF(ISBLANK('Nomenklatur komplett'!Y1678),"-",'Nomenklatur komplett'!Y1678)</f>
        <v>65</v>
      </c>
      <c r="E1678" s="189">
        <f>IF(ISBLANK('Nomenklatur komplett'!Z1678),"-",'Nomenklatur komplett'!Z1678)</f>
        <v>1</v>
      </c>
      <c r="F1678" s="189">
        <f>IF(ISBLANK('Nomenklatur komplett'!AA1678),"-",'Nomenklatur komplett'!AA1678)</f>
        <v>5</v>
      </c>
      <c r="G1678" s="190">
        <f>IF(ISBLANK('Nomenklatur komplett'!AB1678),"-",'Nomenklatur komplett'!AB1678)</f>
        <v>90</v>
      </c>
      <c r="H1678" s="190">
        <f>IF(ISBLANK('Nomenklatur komplett'!AC1678),"-",'Nomenklatur komplett'!AC1678)</f>
        <v>0</v>
      </c>
    </row>
    <row r="1679" spans="1:8" x14ac:dyDescent="0.2">
      <c r="A1679" s="161">
        <f>IF(ISBLANK('Nomenklatur komplett'!V1679),"-",'Nomenklatur komplett'!V1679)</f>
        <v>62110000</v>
      </c>
      <c r="B1679" s="188" t="str">
        <f>IF(ISBLANK('Nomenklatur komplett'!W1679),"-",'Nomenklatur komplett'!W1679)</f>
        <v>Schreiner/in-Werkmeister/in EF</v>
      </c>
      <c r="C1679" s="189">
        <f>IF(ISBLANK('Nomenklatur komplett'!X1679),"-",'Nomenklatur komplett'!X1679)</f>
        <v>18</v>
      </c>
      <c r="D1679" s="189">
        <f>IF(ISBLANK('Nomenklatur komplett'!Y1679),"-",'Nomenklatur komplett'!Y1679)</f>
        <v>65</v>
      </c>
      <c r="E1679" s="189">
        <f>IF(ISBLANK('Nomenklatur komplett'!Z1679),"-",'Nomenklatur komplett'!Z1679)</f>
        <v>1</v>
      </c>
      <c r="F1679" s="189">
        <f>IF(ISBLANK('Nomenklatur komplett'!AA1679),"-",'Nomenklatur komplett'!AA1679)</f>
        <v>5</v>
      </c>
      <c r="G1679" s="190">
        <f>IF(ISBLANK('Nomenklatur komplett'!AB1679),"-",'Nomenklatur komplett'!AB1679)</f>
        <v>90</v>
      </c>
      <c r="H1679" s="190">
        <f>IF(ISBLANK('Nomenklatur komplett'!AC1679),"-",'Nomenklatur komplett'!AC1679)</f>
        <v>0</v>
      </c>
    </row>
    <row r="1680" spans="1:8" x14ac:dyDescent="0.2">
      <c r="A1680" s="161">
        <f>IF(ISBLANK('Nomenklatur komplett'!V1680),"-",'Nomenklatur komplett'!V1680)</f>
        <v>62101000</v>
      </c>
      <c r="B1680" s="188" t="str">
        <f>IF(ISBLANK('Nomenklatur komplett'!W1680),"-",'Nomenklatur komplett'!W1680)</f>
        <v>Schreinermeister/in, dipl.</v>
      </c>
      <c r="C1680" s="189">
        <f>IF(ISBLANK('Nomenklatur komplett'!X1680),"-",'Nomenklatur komplett'!X1680)</f>
        <v>18</v>
      </c>
      <c r="D1680" s="189">
        <f>IF(ISBLANK('Nomenklatur komplett'!Y1680),"-",'Nomenklatur komplett'!Y1680)</f>
        <v>65</v>
      </c>
      <c r="E1680" s="189">
        <f>IF(ISBLANK('Nomenklatur komplett'!Z1680),"-",'Nomenklatur komplett'!Z1680)</f>
        <v>1</v>
      </c>
      <c r="F1680" s="189">
        <f>IF(ISBLANK('Nomenklatur komplett'!AA1680),"-",'Nomenklatur komplett'!AA1680)</f>
        <v>5</v>
      </c>
      <c r="G1680" s="190">
        <f>IF(ISBLANK('Nomenklatur komplett'!AB1680),"-",'Nomenklatur komplett'!AB1680)</f>
        <v>90</v>
      </c>
      <c r="H1680" s="190">
        <f>IF(ISBLANK('Nomenklatur komplett'!AC1680),"-",'Nomenklatur komplett'!AC1680)</f>
        <v>0</v>
      </c>
    </row>
    <row r="1681" spans="1:8" x14ac:dyDescent="0.2">
      <c r="A1681" s="161">
        <f>IF(ISBLANK('Nomenklatur komplett'!V1681),"-",'Nomenklatur komplett'!V1681)</f>
        <v>62100001</v>
      </c>
      <c r="B1681" s="188" t="str">
        <f>IF(ISBLANK('Nomenklatur komplett'!W1681),"-",'Nomenklatur komplett'!W1681)</f>
        <v>Schreinermeister/in, dipl. - Bau</v>
      </c>
      <c r="C1681" s="189">
        <f>IF(ISBLANK('Nomenklatur komplett'!X1681),"-",'Nomenklatur komplett'!X1681)</f>
        <v>18</v>
      </c>
      <c r="D1681" s="189">
        <f>IF(ISBLANK('Nomenklatur komplett'!Y1681),"-",'Nomenklatur komplett'!Y1681)</f>
        <v>65</v>
      </c>
      <c r="E1681" s="189">
        <f>IF(ISBLANK('Nomenklatur komplett'!Z1681),"-",'Nomenklatur komplett'!Z1681)</f>
        <v>1</v>
      </c>
      <c r="F1681" s="189">
        <f>IF(ISBLANK('Nomenklatur komplett'!AA1681),"-",'Nomenklatur komplett'!AA1681)</f>
        <v>5</v>
      </c>
      <c r="G1681" s="190">
        <f>IF(ISBLANK('Nomenklatur komplett'!AB1681),"-",'Nomenklatur komplett'!AB1681)</f>
        <v>90</v>
      </c>
      <c r="H1681" s="190">
        <f>IF(ISBLANK('Nomenklatur komplett'!AC1681),"-",'Nomenklatur komplett'!AC1681)</f>
        <v>0</v>
      </c>
    </row>
    <row r="1682" spans="1:8" x14ac:dyDescent="0.2">
      <c r="A1682" s="161">
        <f>IF(ISBLANK('Nomenklatur komplett'!V1682),"-",'Nomenklatur komplett'!V1682)</f>
        <v>62100002</v>
      </c>
      <c r="B1682" s="188" t="str">
        <f>IF(ISBLANK('Nomenklatur komplett'!W1682),"-",'Nomenklatur komplett'!W1682)</f>
        <v>Schreinermeister/in, dipl. - Möbel und Innenausbau</v>
      </c>
      <c r="C1682" s="189">
        <f>IF(ISBLANK('Nomenklatur komplett'!X1682),"-",'Nomenklatur komplett'!X1682)</f>
        <v>18</v>
      </c>
      <c r="D1682" s="189">
        <f>IF(ISBLANK('Nomenklatur komplett'!Y1682),"-",'Nomenklatur komplett'!Y1682)</f>
        <v>65</v>
      </c>
      <c r="E1682" s="189">
        <f>IF(ISBLANK('Nomenklatur komplett'!Z1682),"-",'Nomenklatur komplett'!Z1682)</f>
        <v>1</v>
      </c>
      <c r="F1682" s="189">
        <f>IF(ISBLANK('Nomenklatur komplett'!AA1682),"-",'Nomenklatur komplett'!AA1682)</f>
        <v>5</v>
      </c>
      <c r="G1682" s="190">
        <f>IF(ISBLANK('Nomenklatur komplett'!AB1682),"-",'Nomenklatur komplett'!AB1682)</f>
        <v>90</v>
      </c>
      <c r="H1682" s="190">
        <f>IF(ISBLANK('Nomenklatur komplett'!AC1682),"-",'Nomenklatur komplett'!AC1682)</f>
        <v>0</v>
      </c>
    </row>
    <row r="1683" spans="1:8" x14ac:dyDescent="0.2">
      <c r="A1683" s="161">
        <f>IF(ISBLANK('Nomenklatur komplett'!V1683),"-",'Nomenklatur komplett'!V1683)</f>
        <v>62100000</v>
      </c>
      <c r="B1683" s="188" t="str">
        <f>IF(ISBLANK('Nomenklatur komplett'!W1683),"-",'Nomenklatur komplett'!W1683)</f>
        <v>Schreinermeister/in, dipl. - Ohne nähere Angaben</v>
      </c>
      <c r="C1683" s="189">
        <f>IF(ISBLANK('Nomenklatur komplett'!X1683),"-",'Nomenklatur komplett'!X1683)</f>
        <v>18</v>
      </c>
      <c r="D1683" s="189">
        <f>IF(ISBLANK('Nomenklatur komplett'!Y1683),"-",'Nomenklatur komplett'!Y1683)</f>
        <v>65</v>
      </c>
      <c r="E1683" s="189">
        <f>IF(ISBLANK('Nomenklatur komplett'!Z1683),"-",'Nomenklatur komplett'!Z1683)</f>
        <v>1</v>
      </c>
      <c r="F1683" s="189">
        <f>IF(ISBLANK('Nomenklatur komplett'!AA1683),"-",'Nomenklatur komplett'!AA1683)</f>
        <v>5</v>
      </c>
      <c r="G1683" s="190">
        <f>IF(ISBLANK('Nomenklatur komplett'!AB1683),"-",'Nomenklatur komplett'!AB1683)</f>
        <v>90</v>
      </c>
      <c r="H1683" s="190">
        <f>IF(ISBLANK('Nomenklatur komplett'!AC1683),"-",'Nomenklatur komplett'!AC1683)</f>
        <v>0</v>
      </c>
    </row>
    <row r="1684" spans="1:8" x14ac:dyDescent="0.2">
      <c r="A1684" s="161">
        <f>IF(ISBLANK('Nomenklatur komplett'!V1684),"-",'Nomenklatur komplett'!V1684)</f>
        <v>64050000</v>
      </c>
      <c r="B1684" s="188" t="str">
        <f>IF(ISBLANK('Nomenklatur komplett'!W1684),"-",'Nomenklatur komplett'!W1684)</f>
        <v>Schuhmachermeister/in</v>
      </c>
      <c r="C1684" s="189">
        <f>IF(ISBLANK('Nomenklatur komplett'!X1684),"-",'Nomenklatur komplett'!X1684)</f>
        <v>18</v>
      </c>
      <c r="D1684" s="189">
        <f>IF(ISBLANK('Nomenklatur komplett'!Y1684),"-",'Nomenklatur komplett'!Y1684)</f>
        <v>65</v>
      </c>
      <c r="E1684" s="189">
        <f>IF(ISBLANK('Nomenklatur komplett'!Z1684),"-",'Nomenklatur komplett'!Z1684)</f>
        <v>1</v>
      </c>
      <c r="F1684" s="189">
        <f>IF(ISBLANK('Nomenklatur komplett'!AA1684),"-",'Nomenklatur komplett'!AA1684)</f>
        <v>5</v>
      </c>
      <c r="G1684" s="190">
        <f>IF(ISBLANK('Nomenklatur komplett'!AB1684),"-",'Nomenklatur komplett'!AB1684)</f>
        <v>90</v>
      </c>
      <c r="H1684" s="190">
        <f>IF(ISBLANK('Nomenklatur komplett'!AC1684),"-",'Nomenklatur komplett'!AC1684)</f>
        <v>0</v>
      </c>
    </row>
    <row r="1685" spans="1:8" x14ac:dyDescent="0.2">
      <c r="A1685" s="161">
        <f>IF(ISBLANK('Nomenklatur komplett'!V1685),"-",'Nomenklatur komplett'!V1685)</f>
        <v>86730000</v>
      </c>
      <c r="B1685" s="188" t="str">
        <f>IF(ISBLANK('Nomenklatur komplett'!W1685),"-",'Nomenklatur komplett'!W1685)</f>
        <v>Schulleiter/in (Tertiär - nicht reglementiert)</v>
      </c>
      <c r="C1685" s="189">
        <f>IF(ISBLANK('Nomenklatur komplett'!X1685),"-",'Nomenklatur komplett'!X1685)</f>
        <v>18</v>
      </c>
      <c r="D1685" s="189">
        <f>IF(ISBLANK('Nomenklatur komplett'!Y1685),"-",'Nomenklatur komplett'!Y1685)</f>
        <v>65</v>
      </c>
      <c r="E1685" s="189">
        <f>IF(ISBLANK('Nomenklatur komplett'!Z1685),"-",'Nomenklatur komplett'!Z1685)</f>
        <v>1</v>
      </c>
      <c r="F1685" s="189">
        <f>IF(ISBLANK('Nomenklatur komplett'!AA1685),"-",'Nomenklatur komplett'!AA1685)</f>
        <v>5</v>
      </c>
      <c r="G1685" s="190">
        <f>IF(ISBLANK('Nomenklatur komplett'!AB1685),"-",'Nomenklatur komplett'!AB1685)</f>
        <v>90</v>
      </c>
      <c r="H1685" s="190">
        <f>IF(ISBLANK('Nomenklatur komplett'!AC1685),"-",'Nomenklatur komplett'!AC1685)</f>
        <v>0</v>
      </c>
    </row>
    <row r="1686" spans="1:8" x14ac:dyDescent="0.2">
      <c r="A1686" s="161">
        <f>IF(ISBLANK('Nomenklatur komplett'!V1686),"-",'Nomenklatur komplett'!V1686)</f>
        <v>66950000</v>
      </c>
      <c r="B1686" s="188" t="str">
        <f>IF(ISBLANK('Nomenklatur komplett'!W1686),"-",'Nomenklatur komplett'!W1686)</f>
        <v>Schweissfachmann/-frau EF</v>
      </c>
      <c r="C1686" s="189">
        <f>IF(ISBLANK('Nomenklatur komplett'!X1686),"-",'Nomenklatur komplett'!X1686)</f>
        <v>18</v>
      </c>
      <c r="D1686" s="189">
        <f>IF(ISBLANK('Nomenklatur komplett'!Y1686),"-",'Nomenklatur komplett'!Y1686)</f>
        <v>65</v>
      </c>
      <c r="E1686" s="189">
        <f>IF(ISBLANK('Nomenklatur komplett'!Z1686),"-",'Nomenklatur komplett'!Z1686)</f>
        <v>1</v>
      </c>
      <c r="F1686" s="189">
        <f>IF(ISBLANK('Nomenklatur komplett'!AA1686),"-",'Nomenklatur komplett'!AA1686)</f>
        <v>5</v>
      </c>
      <c r="G1686" s="190">
        <f>IF(ISBLANK('Nomenklatur komplett'!AB1686),"-",'Nomenklatur komplett'!AB1686)</f>
        <v>90</v>
      </c>
      <c r="H1686" s="190">
        <f>IF(ISBLANK('Nomenklatur komplett'!AC1686),"-",'Nomenklatur komplett'!AC1686)</f>
        <v>0</v>
      </c>
    </row>
    <row r="1687" spans="1:8" x14ac:dyDescent="0.2">
      <c r="A1687" s="161">
        <f>IF(ISBLANK('Nomenklatur komplett'!V1687),"-",'Nomenklatur komplett'!V1687)</f>
        <v>84650000</v>
      </c>
      <c r="B1687" s="188" t="str">
        <f>IF(ISBLANK('Nomenklatur komplett'!W1687),"-",'Nomenklatur komplett'!W1687)</f>
        <v>Schwimmsportlehrer/in EF</v>
      </c>
      <c r="C1687" s="189">
        <f>IF(ISBLANK('Nomenklatur komplett'!X1687),"-",'Nomenklatur komplett'!X1687)</f>
        <v>18</v>
      </c>
      <c r="D1687" s="189">
        <f>IF(ISBLANK('Nomenklatur komplett'!Y1687),"-",'Nomenklatur komplett'!Y1687)</f>
        <v>65</v>
      </c>
      <c r="E1687" s="189">
        <f>IF(ISBLANK('Nomenklatur komplett'!Z1687),"-",'Nomenklatur komplett'!Z1687)</f>
        <v>1</v>
      </c>
      <c r="F1687" s="189">
        <f>IF(ISBLANK('Nomenklatur komplett'!AA1687),"-",'Nomenklatur komplett'!AA1687)</f>
        <v>5</v>
      </c>
      <c r="G1687" s="190">
        <f>IF(ISBLANK('Nomenklatur komplett'!AB1687),"-",'Nomenklatur komplett'!AB1687)</f>
        <v>90</v>
      </c>
      <c r="H1687" s="190">
        <f>IF(ISBLANK('Nomenklatur komplett'!AC1687),"-",'Nomenklatur komplett'!AC1687)</f>
        <v>0</v>
      </c>
    </row>
    <row r="1688" spans="1:8" x14ac:dyDescent="0.2">
      <c r="A1688" s="161">
        <f>IF(ISBLANK('Nomenklatur komplett'!V1688),"-",'Nomenklatur komplett'!V1688)</f>
        <v>73970000</v>
      </c>
      <c r="B1688" s="188" t="str">
        <f>IF(ISBLANK('Nomenklatur komplett'!W1688),"-",'Nomenklatur komplett'!W1688)</f>
        <v>Screen Communicator EF</v>
      </c>
      <c r="C1688" s="189">
        <f>IF(ISBLANK('Nomenklatur komplett'!X1688),"-",'Nomenklatur komplett'!X1688)</f>
        <v>18</v>
      </c>
      <c r="D1688" s="189">
        <f>IF(ISBLANK('Nomenklatur komplett'!Y1688),"-",'Nomenklatur komplett'!Y1688)</f>
        <v>65</v>
      </c>
      <c r="E1688" s="189">
        <f>IF(ISBLANK('Nomenklatur komplett'!Z1688),"-",'Nomenklatur komplett'!Z1688)</f>
        <v>1</v>
      </c>
      <c r="F1688" s="189">
        <f>IF(ISBLANK('Nomenklatur komplett'!AA1688),"-",'Nomenklatur komplett'!AA1688)</f>
        <v>5</v>
      </c>
      <c r="G1688" s="190">
        <f>IF(ISBLANK('Nomenklatur komplett'!AB1688),"-",'Nomenklatur komplett'!AB1688)</f>
        <v>90</v>
      </c>
      <c r="H1688" s="190">
        <f>IF(ISBLANK('Nomenklatur komplett'!AC1688),"-",'Nomenklatur komplett'!AC1688)</f>
        <v>0</v>
      </c>
    </row>
    <row r="1689" spans="1:8" x14ac:dyDescent="0.2">
      <c r="A1689" s="161">
        <f>IF(ISBLANK('Nomenklatur komplett'!V1689),"-",'Nomenklatur komplett'!V1689)</f>
        <v>84610000</v>
      </c>
      <c r="B1689" s="188" t="str">
        <f>IF(ISBLANK('Nomenklatur komplett'!W1689),"-",'Nomenklatur komplett'!W1689)</f>
        <v>Segellehrer/in EF</v>
      </c>
      <c r="C1689" s="189">
        <f>IF(ISBLANK('Nomenklatur komplett'!X1689),"-",'Nomenklatur komplett'!X1689)</f>
        <v>18</v>
      </c>
      <c r="D1689" s="189">
        <f>IF(ISBLANK('Nomenklatur komplett'!Y1689),"-",'Nomenklatur komplett'!Y1689)</f>
        <v>65</v>
      </c>
      <c r="E1689" s="189">
        <f>IF(ISBLANK('Nomenklatur komplett'!Z1689),"-",'Nomenklatur komplett'!Z1689)</f>
        <v>1</v>
      </c>
      <c r="F1689" s="189">
        <f>IF(ISBLANK('Nomenklatur komplett'!AA1689),"-",'Nomenklatur komplett'!AA1689)</f>
        <v>5</v>
      </c>
      <c r="G1689" s="190">
        <f>IF(ISBLANK('Nomenklatur komplett'!AB1689),"-",'Nomenklatur komplett'!AB1689)</f>
        <v>90</v>
      </c>
      <c r="H1689" s="190">
        <f>IF(ISBLANK('Nomenklatur komplett'!AC1689),"-",'Nomenklatur komplett'!AC1689)</f>
        <v>0</v>
      </c>
    </row>
    <row r="1690" spans="1:8" x14ac:dyDescent="0.2">
      <c r="A1690" s="161">
        <f>IF(ISBLANK('Nomenklatur komplett'!V1690),"-",'Nomenklatur komplett'!V1690)</f>
        <v>71800000</v>
      </c>
      <c r="B1690" s="188" t="str">
        <f>IF(ISBLANK('Nomenklatur komplett'!W1690),"-",'Nomenklatur komplett'!W1690)</f>
        <v>Seilbahnfachmann/-frau EF</v>
      </c>
      <c r="C1690" s="189">
        <f>IF(ISBLANK('Nomenklatur komplett'!X1690),"-",'Nomenklatur komplett'!X1690)</f>
        <v>18</v>
      </c>
      <c r="D1690" s="189">
        <f>IF(ISBLANK('Nomenklatur komplett'!Y1690),"-",'Nomenklatur komplett'!Y1690)</f>
        <v>65</v>
      </c>
      <c r="E1690" s="189">
        <f>IF(ISBLANK('Nomenklatur komplett'!Z1690),"-",'Nomenklatur komplett'!Z1690)</f>
        <v>1</v>
      </c>
      <c r="F1690" s="189">
        <f>IF(ISBLANK('Nomenklatur komplett'!AA1690),"-",'Nomenklatur komplett'!AA1690)</f>
        <v>5</v>
      </c>
      <c r="G1690" s="190">
        <f>IF(ISBLANK('Nomenklatur komplett'!AB1690),"-",'Nomenklatur komplett'!AB1690)</f>
        <v>90</v>
      </c>
      <c r="H1690" s="190">
        <f>IF(ISBLANK('Nomenklatur komplett'!AC1690),"-",'Nomenklatur komplett'!AC1690)</f>
        <v>0</v>
      </c>
    </row>
    <row r="1691" spans="1:8" x14ac:dyDescent="0.2">
      <c r="A1691" s="161">
        <f>IF(ISBLANK('Nomenklatur komplett'!V1691),"-",'Nomenklatur komplett'!V1691)</f>
        <v>71810000</v>
      </c>
      <c r="B1691" s="188" t="str">
        <f>IF(ISBLANK('Nomenklatur komplett'!W1691),"-",'Nomenklatur komplett'!W1691)</f>
        <v>Seilbahnmanager/in, dipl.</v>
      </c>
      <c r="C1691" s="189">
        <f>IF(ISBLANK('Nomenklatur komplett'!X1691),"-",'Nomenklatur komplett'!X1691)</f>
        <v>18</v>
      </c>
      <c r="D1691" s="189">
        <f>IF(ISBLANK('Nomenklatur komplett'!Y1691),"-",'Nomenklatur komplett'!Y1691)</f>
        <v>65</v>
      </c>
      <c r="E1691" s="189">
        <f>IF(ISBLANK('Nomenklatur komplett'!Z1691),"-",'Nomenklatur komplett'!Z1691)</f>
        <v>1</v>
      </c>
      <c r="F1691" s="189">
        <f>IF(ISBLANK('Nomenklatur komplett'!AA1691),"-",'Nomenklatur komplett'!AA1691)</f>
        <v>5</v>
      </c>
      <c r="G1691" s="190">
        <f>IF(ISBLANK('Nomenklatur komplett'!AB1691),"-",'Nomenklatur komplett'!AB1691)</f>
        <v>90</v>
      </c>
      <c r="H1691" s="190">
        <f>IF(ISBLANK('Nomenklatur komplett'!AC1691),"-",'Nomenklatur komplett'!AC1691)</f>
        <v>0</v>
      </c>
    </row>
    <row r="1692" spans="1:8" x14ac:dyDescent="0.2">
      <c r="A1692" s="161">
        <f>IF(ISBLANK('Nomenklatur komplett'!V1692),"-",'Nomenklatur komplett'!V1692)</f>
        <v>58200000</v>
      </c>
      <c r="B1692" s="188" t="str">
        <f>IF(ISBLANK('Nomenklatur komplett'!W1692),"-",'Nomenklatur komplett'!W1692)</f>
        <v>Seilkran-Einsatzleiter/in EF</v>
      </c>
      <c r="C1692" s="189">
        <f>IF(ISBLANK('Nomenklatur komplett'!X1692),"-",'Nomenklatur komplett'!X1692)</f>
        <v>18</v>
      </c>
      <c r="D1692" s="189">
        <f>IF(ISBLANK('Nomenklatur komplett'!Y1692),"-",'Nomenklatur komplett'!Y1692)</f>
        <v>65</v>
      </c>
      <c r="E1692" s="189">
        <f>IF(ISBLANK('Nomenklatur komplett'!Z1692),"-",'Nomenklatur komplett'!Z1692)</f>
        <v>1</v>
      </c>
      <c r="F1692" s="189">
        <f>IF(ISBLANK('Nomenklatur komplett'!AA1692),"-",'Nomenklatur komplett'!AA1692)</f>
        <v>5</v>
      </c>
      <c r="G1692" s="190">
        <f>IF(ISBLANK('Nomenklatur komplett'!AB1692),"-",'Nomenklatur komplett'!AB1692)</f>
        <v>90</v>
      </c>
      <c r="H1692" s="190">
        <f>IF(ISBLANK('Nomenklatur komplett'!AC1692),"-",'Nomenklatur komplett'!AC1692)</f>
        <v>0</v>
      </c>
    </row>
    <row r="1693" spans="1:8" x14ac:dyDescent="0.2">
      <c r="A1693" s="161">
        <f>IF(ISBLANK('Nomenklatur komplett'!V1693),"-",'Nomenklatur komplett'!V1693)</f>
        <v>58210000</v>
      </c>
      <c r="B1693" s="188" t="str">
        <f>IF(ISBLANK('Nomenklatur komplett'!W1693),"-",'Nomenklatur komplett'!W1693)</f>
        <v>Seilkraneinsatzleiter/in EF</v>
      </c>
      <c r="C1693" s="189">
        <f>IF(ISBLANK('Nomenklatur komplett'!X1693),"-",'Nomenklatur komplett'!X1693)</f>
        <v>18</v>
      </c>
      <c r="D1693" s="189">
        <f>IF(ISBLANK('Nomenklatur komplett'!Y1693),"-",'Nomenklatur komplett'!Y1693)</f>
        <v>65</v>
      </c>
      <c r="E1693" s="189">
        <f>IF(ISBLANK('Nomenklatur komplett'!Z1693),"-",'Nomenklatur komplett'!Z1693)</f>
        <v>1</v>
      </c>
      <c r="F1693" s="189">
        <f>IF(ISBLANK('Nomenklatur komplett'!AA1693),"-",'Nomenklatur komplett'!AA1693)</f>
        <v>5</v>
      </c>
      <c r="G1693" s="190">
        <f>IF(ISBLANK('Nomenklatur komplett'!AB1693),"-",'Nomenklatur komplett'!AB1693)</f>
        <v>90</v>
      </c>
      <c r="H1693" s="190">
        <f>IF(ISBLANK('Nomenklatur komplett'!AC1693),"-",'Nomenklatur komplett'!AC1693)</f>
        <v>0</v>
      </c>
    </row>
    <row r="1694" spans="1:8" x14ac:dyDescent="0.2">
      <c r="A1694" s="161">
        <f>IF(ISBLANK('Nomenklatur komplett'!V1694),"-",'Nomenklatur komplett'!V1694)</f>
        <v>84030000</v>
      </c>
      <c r="B1694" s="188" t="str">
        <f>IF(ISBLANK('Nomenklatur komplett'!W1694),"-",'Nomenklatur komplett'!W1694)</f>
        <v>Shiatsu-Therapeut/in (Tertiär - nicht reglementiert)</v>
      </c>
      <c r="C1694" s="189">
        <f>IF(ISBLANK('Nomenklatur komplett'!X1694),"-",'Nomenklatur komplett'!X1694)</f>
        <v>18</v>
      </c>
      <c r="D1694" s="189">
        <f>IF(ISBLANK('Nomenklatur komplett'!Y1694),"-",'Nomenklatur komplett'!Y1694)</f>
        <v>65</v>
      </c>
      <c r="E1694" s="189">
        <f>IF(ISBLANK('Nomenklatur komplett'!Z1694),"-",'Nomenklatur komplett'!Z1694)</f>
        <v>1</v>
      </c>
      <c r="F1694" s="189">
        <f>IF(ISBLANK('Nomenklatur komplett'!AA1694),"-",'Nomenklatur komplett'!AA1694)</f>
        <v>5</v>
      </c>
      <c r="G1694" s="190">
        <f>IF(ISBLANK('Nomenklatur komplett'!AB1694),"-",'Nomenklatur komplett'!AB1694)</f>
        <v>90</v>
      </c>
      <c r="H1694" s="190">
        <f>IF(ISBLANK('Nomenklatur komplett'!AC1694),"-",'Nomenklatur komplett'!AC1694)</f>
        <v>0</v>
      </c>
    </row>
    <row r="1695" spans="1:8" x14ac:dyDescent="0.2">
      <c r="A1695" s="161">
        <f>IF(ISBLANK('Nomenklatur komplett'!V1695),"-",'Nomenklatur komplett'!V1695)</f>
        <v>83020000</v>
      </c>
      <c r="B1695" s="188" t="str">
        <f>IF(ISBLANK('Nomenklatur komplett'!W1695),"-",'Nomenklatur komplett'!W1695)</f>
        <v>Sicherheitsbeauftragte/r im Spital und Heim EF</v>
      </c>
      <c r="C1695" s="189">
        <f>IF(ISBLANK('Nomenklatur komplett'!X1695),"-",'Nomenklatur komplett'!X1695)</f>
        <v>18</v>
      </c>
      <c r="D1695" s="189">
        <f>IF(ISBLANK('Nomenklatur komplett'!Y1695),"-",'Nomenklatur komplett'!Y1695)</f>
        <v>65</v>
      </c>
      <c r="E1695" s="189">
        <f>IF(ISBLANK('Nomenklatur komplett'!Z1695),"-",'Nomenklatur komplett'!Z1695)</f>
        <v>1</v>
      </c>
      <c r="F1695" s="189">
        <f>IF(ISBLANK('Nomenklatur komplett'!AA1695),"-",'Nomenklatur komplett'!AA1695)</f>
        <v>5</v>
      </c>
      <c r="G1695" s="190">
        <f>IF(ISBLANK('Nomenklatur komplett'!AB1695),"-",'Nomenklatur komplett'!AB1695)</f>
        <v>90</v>
      </c>
      <c r="H1695" s="190">
        <f>IF(ISBLANK('Nomenklatur komplett'!AC1695),"-",'Nomenklatur komplett'!AC1695)</f>
        <v>0</v>
      </c>
    </row>
    <row r="1696" spans="1:8" x14ac:dyDescent="0.2">
      <c r="A1696" s="161">
        <f>IF(ISBLANK('Nomenklatur komplett'!V1696),"-",'Nomenklatur komplett'!V1696)</f>
        <v>83042000</v>
      </c>
      <c r="B1696" s="188" t="str">
        <f>IF(ISBLANK('Nomenklatur komplett'!W1696),"-",'Nomenklatur komplett'!W1696)</f>
        <v>Sicherheitsfachmann/-frau Anlässe EF</v>
      </c>
      <c r="C1696" s="189">
        <f>IF(ISBLANK('Nomenklatur komplett'!X1696),"-",'Nomenklatur komplett'!X1696)</f>
        <v>18</v>
      </c>
      <c r="D1696" s="189">
        <f>IF(ISBLANK('Nomenklatur komplett'!Y1696),"-",'Nomenklatur komplett'!Y1696)</f>
        <v>65</v>
      </c>
      <c r="E1696" s="189">
        <f>IF(ISBLANK('Nomenklatur komplett'!Z1696),"-",'Nomenklatur komplett'!Z1696)</f>
        <v>1</v>
      </c>
      <c r="F1696" s="189">
        <f>IF(ISBLANK('Nomenklatur komplett'!AA1696),"-",'Nomenklatur komplett'!AA1696)</f>
        <v>5</v>
      </c>
      <c r="G1696" s="190">
        <f>IF(ISBLANK('Nomenklatur komplett'!AB1696),"-",'Nomenklatur komplett'!AB1696)</f>
        <v>90</v>
      </c>
      <c r="H1696" s="190">
        <f>IF(ISBLANK('Nomenklatur komplett'!AC1696),"-",'Nomenklatur komplett'!AC1696)</f>
        <v>0</v>
      </c>
    </row>
    <row r="1697" spans="1:8" x14ac:dyDescent="0.2">
      <c r="A1697" s="161">
        <f>IF(ISBLANK('Nomenklatur komplett'!V1697),"-",'Nomenklatur komplett'!V1697)</f>
        <v>83040000</v>
      </c>
      <c r="B1697" s="188" t="str">
        <f>IF(ISBLANK('Nomenklatur komplett'!W1697),"-",'Nomenklatur komplett'!W1697)</f>
        <v>Sicherheitsfachmann/-frau Bewachung EF</v>
      </c>
      <c r="C1697" s="189">
        <f>IF(ISBLANK('Nomenklatur komplett'!X1697),"-",'Nomenklatur komplett'!X1697)</f>
        <v>18</v>
      </c>
      <c r="D1697" s="189">
        <f>IF(ISBLANK('Nomenklatur komplett'!Y1697),"-",'Nomenklatur komplett'!Y1697)</f>
        <v>65</v>
      </c>
      <c r="E1697" s="189">
        <f>IF(ISBLANK('Nomenklatur komplett'!Z1697),"-",'Nomenklatur komplett'!Z1697)</f>
        <v>1</v>
      </c>
      <c r="F1697" s="189">
        <f>IF(ISBLANK('Nomenklatur komplett'!AA1697),"-",'Nomenklatur komplett'!AA1697)</f>
        <v>5</v>
      </c>
      <c r="G1697" s="190">
        <f>IF(ISBLANK('Nomenklatur komplett'!AB1697),"-",'Nomenklatur komplett'!AB1697)</f>
        <v>90</v>
      </c>
      <c r="H1697" s="190">
        <f>IF(ISBLANK('Nomenklatur komplett'!AC1697),"-",'Nomenklatur komplett'!AC1697)</f>
        <v>0</v>
      </c>
    </row>
    <row r="1698" spans="1:8" x14ac:dyDescent="0.2">
      <c r="A1698" s="161">
        <f>IF(ISBLANK('Nomenklatur komplett'!V1698),"-",'Nomenklatur komplett'!V1698)</f>
        <v>83041000</v>
      </c>
      <c r="B1698" s="188" t="str">
        <f>IF(ISBLANK('Nomenklatur komplett'!W1698),"-",'Nomenklatur komplett'!W1698)</f>
        <v>Sicherheitsfachmann/-frau Personenschutz EF</v>
      </c>
      <c r="C1698" s="189">
        <f>IF(ISBLANK('Nomenklatur komplett'!X1698),"-",'Nomenklatur komplett'!X1698)</f>
        <v>18</v>
      </c>
      <c r="D1698" s="189">
        <f>IF(ISBLANK('Nomenklatur komplett'!Y1698),"-",'Nomenklatur komplett'!Y1698)</f>
        <v>65</v>
      </c>
      <c r="E1698" s="189">
        <f>IF(ISBLANK('Nomenklatur komplett'!Z1698),"-",'Nomenklatur komplett'!Z1698)</f>
        <v>1</v>
      </c>
      <c r="F1698" s="189">
        <f>IF(ISBLANK('Nomenklatur komplett'!AA1698),"-",'Nomenklatur komplett'!AA1698)</f>
        <v>5</v>
      </c>
      <c r="G1698" s="190">
        <f>IF(ISBLANK('Nomenklatur komplett'!AB1698),"-",'Nomenklatur komplett'!AB1698)</f>
        <v>90</v>
      </c>
      <c r="H1698" s="190">
        <f>IF(ISBLANK('Nomenklatur komplett'!AC1698),"-",'Nomenklatur komplett'!AC1698)</f>
        <v>0</v>
      </c>
    </row>
    <row r="1699" spans="1:8" x14ac:dyDescent="0.2">
      <c r="A1699" s="161">
        <f>IF(ISBLANK('Nomenklatur komplett'!V1699),"-",'Nomenklatur komplett'!V1699)</f>
        <v>83043000</v>
      </c>
      <c r="B1699" s="188" t="str">
        <f>IF(ISBLANK('Nomenklatur komplett'!W1699),"-",'Nomenklatur komplett'!W1699)</f>
        <v>Sicherheitsfachmann/-frau Zentralendienste EF</v>
      </c>
      <c r="C1699" s="189">
        <f>IF(ISBLANK('Nomenklatur komplett'!X1699),"-",'Nomenklatur komplett'!X1699)</f>
        <v>18</v>
      </c>
      <c r="D1699" s="189">
        <f>IF(ISBLANK('Nomenklatur komplett'!Y1699),"-",'Nomenklatur komplett'!Y1699)</f>
        <v>65</v>
      </c>
      <c r="E1699" s="189">
        <f>IF(ISBLANK('Nomenklatur komplett'!Z1699),"-",'Nomenklatur komplett'!Z1699)</f>
        <v>1</v>
      </c>
      <c r="F1699" s="189">
        <f>IF(ISBLANK('Nomenklatur komplett'!AA1699),"-",'Nomenklatur komplett'!AA1699)</f>
        <v>5</v>
      </c>
      <c r="G1699" s="190">
        <f>IF(ISBLANK('Nomenklatur komplett'!AB1699),"-",'Nomenklatur komplett'!AB1699)</f>
        <v>90</v>
      </c>
      <c r="H1699" s="190">
        <f>IF(ISBLANK('Nomenklatur komplett'!AC1699),"-",'Nomenklatur komplett'!AC1699)</f>
        <v>0</v>
      </c>
    </row>
    <row r="1700" spans="1:8" x14ac:dyDescent="0.2">
      <c r="A1700" s="161">
        <f>IF(ISBLANK('Nomenklatur komplett'!V1700),"-",'Nomenklatur komplett'!V1700)</f>
        <v>83030000</v>
      </c>
      <c r="B1700" s="188" t="str">
        <f>IF(ISBLANK('Nomenklatur komplett'!W1700),"-",'Nomenklatur komplett'!W1700)</f>
        <v>Sicherheitsspezialist/in in Institutionen des Gesundheits- und Sozialwesens EF</v>
      </c>
      <c r="C1700" s="189">
        <f>IF(ISBLANK('Nomenklatur komplett'!X1700),"-",'Nomenklatur komplett'!X1700)</f>
        <v>18</v>
      </c>
      <c r="D1700" s="189">
        <f>IF(ISBLANK('Nomenklatur komplett'!Y1700),"-",'Nomenklatur komplett'!Y1700)</f>
        <v>65</v>
      </c>
      <c r="E1700" s="189">
        <f>IF(ISBLANK('Nomenklatur komplett'!Z1700),"-",'Nomenklatur komplett'!Z1700)</f>
        <v>1</v>
      </c>
      <c r="F1700" s="189">
        <f>IF(ISBLANK('Nomenklatur komplett'!AA1700),"-",'Nomenklatur komplett'!AA1700)</f>
        <v>5</v>
      </c>
      <c r="G1700" s="190">
        <f>IF(ISBLANK('Nomenklatur komplett'!AB1700),"-",'Nomenklatur komplett'!AB1700)</f>
        <v>90</v>
      </c>
      <c r="H1700" s="190">
        <f>IF(ISBLANK('Nomenklatur komplett'!AC1700),"-",'Nomenklatur komplett'!AC1700)</f>
        <v>0</v>
      </c>
    </row>
    <row r="1701" spans="1:8" x14ac:dyDescent="0.2">
      <c r="A1701" s="161">
        <f>IF(ISBLANK('Nomenklatur komplett'!V1701),"-",'Nomenklatur komplett'!V1701)</f>
        <v>63240000</v>
      </c>
      <c r="B1701" s="188" t="str">
        <f>IF(ISBLANK('Nomenklatur komplett'!W1701),"-",'Nomenklatur komplett'!W1701)</f>
        <v>Siebdruckermeister/in</v>
      </c>
      <c r="C1701" s="189">
        <f>IF(ISBLANK('Nomenklatur komplett'!X1701),"-",'Nomenklatur komplett'!X1701)</f>
        <v>18</v>
      </c>
      <c r="D1701" s="189">
        <f>IF(ISBLANK('Nomenklatur komplett'!Y1701),"-",'Nomenklatur komplett'!Y1701)</f>
        <v>65</v>
      </c>
      <c r="E1701" s="189">
        <f>IF(ISBLANK('Nomenklatur komplett'!Z1701),"-",'Nomenklatur komplett'!Z1701)</f>
        <v>1</v>
      </c>
      <c r="F1701" s="189">
        <f>IF(ISBLANK('Nomenklatur komplett'!AA1701),"-",'Nomenklatur komplett'!AA1701)</f>
        <v>5</v>
      </c>
      <c r="G1701" s="190">
        <f>IF(ISBLANK('Nomenklatur komplett'!AB1701),"-",'Nomenklatur komplett'!AB1701)</f>
        <v>90</v>
      </c>
      <c r="H1701" s="190">
        <f>IF(ISBLANK('Nomenklatur komplett'!AC1701),"-",'Nomenklatur komplett'!AC1701)</f>
        <v>0</v>
      </c>
    </row>
    <row r="1702" spans="1:8" x14ac:dyDescent="0.2">
      <c r="A1702" s="161">
        <f>IF(ISBLANK('Nomenklatur komplett'!V1702),"-",'Nomenklatur komplett'!V1702)</f>
        <v>68700000</v>
      </c>
      <c r="B1702" s="188" t="str">
        <f>IF(ISBLANK('Nomenklatur komplett'!W1702),"-",'Nomenklatur komplett'!W1702)</f>
        <v>Silberschmiedemeister/in</v>
      </c>
      <c r="C1702" s="189">
        <f>IF(ISBLANK('Nomenklatur komplett'!X1702),"-",'Nomenklatur komplett'!X1702)</f>
        <v>18</v>
      </c>
      <c r="D1702" s="189">
        <f>IF(ISBLANK('Nomenklatur komplett'!Y1702),"-",'Nomenklatur komplett'!Y1702)</f>
        <v>65</v>
      </c>
      <c r="E1702" s="189">
        <f>IF(ISBLANK('Nomenklatur komplett'!Z1702),"-",'Nomenklatur komplett'!Z1702)</f>
        <v>1</v>
      </c>
      <c r="F1702" s="189">
        <f>IF(ISBLANK('Nomenklatur komplett'!AA1702),"-",'Nomenklatur komplett'!AA1702)</f>
        <v>5</v>
      </c>
      <c r="G1702" s="190">
        <f>IF(ISBLANK('Nomenklatur komplett'!AB1702),"-",'Nomenklatur komplett'!AB1702)</f>
        <v>90</v>
      </c>
      <c r="H1702" s="190">
        <f>IF(ISBLANK('Nomenklatur komplett'!AC1702),"-",'Nomenklatur komplett'!AC1702)</f>
        <v>0</v>
      </c>
    </row>
    <row r="1703" spans="1:8" x14ac:dyDescent="0.2">
      <c r="A1703" s="161">
        <f>IF(ISBLANK('Nomenklatur komplett'!V1703),"-",'Nomenklatur komplett'!V1703)</f>
        <v>80570000</v>
      </c>
      <c r="B1703" s="188" t="str">
        <f>IF(ISBLANK('Nomenklatur komplett'!W1703),"-",'Nomenklatur komplett'!W1703)</f>
        <v>Sommelier/-ère EF</v>
      </c>
      <c r="C1703" s="189">
        <f>IF(ISBLANK('Nomenklatur komplett'!X1703),"-",'Nomenklatur komplett'!X1703)</f>
        <v>18</v>
      </c>
      <c r="D1703" s="189">
        <f>IF(ISBLANK('Nomenklatur komplett'!Y1703),"-",'Nomenklatur komplett'!Y1703)</f>
        <v>65</v>
      </c>
      <c r="E1703" s="189">
        <f>IF(ISBLANK('Nomenklatur komplett'!Z1703),"-",'Nomenklatur komplett'!Z1703)</f>
        <v>1</v>
      </c>
      <c r="F1703" s="189">
        <f>IF(ISBLANK('Nomenklatur komplett'!AA1703),"-",'Nomenklatur komplett'!AA1703)</f>
        <v>5</v>
      </c>
      <c r="G1703" s="190">
        <f>IF(ISBLANK('Nomenklatur komplett'!AB1703),"-",'Nomenklatur komplett'!AB1703)</f>
        <v>90</v>
      </c>
      <c r="H1703" s="190">
        <f>IF(ISBLANK('Nomenklatur komplett'!AC1703),"-",'Nomenklatur komplett'!AC1703)</f>
        <v>0</v>
      </c>
    </row>
    <row r="1704" spans="1:8" x14ac:dyDescent="0.2">
      <c r="A1704" s="161">
        <f>IF(ISBLANK('Nomenklatur komplett'!V1704),"-",'Nomenklatur komplett'!V1704)</f>
        <v>86770000</v>
      </c>
      <c r="B1704" s="188" t="str">
        <f>IF(ISBLANK('Nomenklatur komplett'!W1704),"-",'Nomenklatur komplett'!W1704)</f>
        <v>Sozialbegleiter/in (Tertiär - nicht reglementiert)</v>
      </c>
      <c r="C1704" s="189">
        <f>IF(ISBLANK('Nomenklatur komplett'!X1704),"-",'Nomenklatur komplett'!X1704)</f>
        <v>18</v>
      </c>
      <c r="D1704" s="189">
        <f>IF(ISBLANK('Nomenklatur komplett'!Y1704),"-",'Nomenklatur komplett'!Y1704)</f>
        <v>65</v>
      </c>
      <c r="E1704" s="189">
        <f>IF(ISBLANK('Nomenklatur komplett'!Z1704),"-",'Nomenklatur komplett'!Z1704)</f>
        <v>1</v>
      </c>
      <c r="F1704" s="189">
        <f>IF(ISBLANK('Nomenklatur komplett'!AA1704),"-",'Nomenklatur komplett'!AA1704)</f>
        <v>5</v>
      </c>
      <c r="G1704" s="190">
        <f>IF(ISBLANK('Nomenklatur komplett'!AB1704),"-",'Nomenklatur komplett'!AB1704)</f>
        <v>90</v>
      </c>
      <c r="H1704" s="190">
        <f>IF(ISBLANK('Nomenklatur komplett'!AC1704),"-",'Nomenklatur komplett'!AC1704)</f>
        <v>0</v>
      </c>
    </row>
    <row r="1705" spans="1:8" x14ac:dyDescent="0.2">
      <c r="A1705" s="161">
        <f>IF(ISBLANK('Nomenklatur komplett'!V1705),"-",'Nomenklatur komplett'!V1705)</f>
        <v>86775000</v>
      </c>
      <c r="B1705" s="188" t="str">
        <f>IF(ISBLANK('Nomenklatur komplett'!W1705),"-",'Nomenklatur komplett'!W1705)</f>
        <v>Sozialbegleiter/in EF</v>
      </c>
      <c r="C1705" s="189">
        <f>IF(ISBLANK('Nomenklatur komplett'!X1705),"-",'Nomenklatur komplett'!X1705)</f>
        <v>18</v>
      </c>
      <c r="D1705" s="189">
        <f>IF(ISBLANK('Nomenklatur komplett'!Y1705),"-",'Nomenklatur komplett'!Y1705)</f>
        <v>65</v>
      </c>
      <c r="E1705" s="189">
        <f>IF(ISBLANK('Nomenklatur komplett'!Z1705),"-",'Nomenklatur komplett'!Z1705)</f>
        <v>1</v>
      </c>
      <c r="F1705" s="189">
        <f>IF(ISBLANK('Nomenklatur komplett'!AA1705),"-",'Nomenklatur komplett'!AA1705)</f>
        <v>5</v>
      </c>
      <c r="G1705" s="190">
        <f>IF(ISBLANK('Nomenklatur komplett'!AB1705),"-",'Nomenklatur komplett'!AB1705)</f>
        <v>90</v>
      </c>
      <c r="H1705" s="190">
        <f>IF(ISBLANK('Nomenklatur komplett'!AC1705),"-",'Nomenklatur komplett'!AC1705)</f>
        <v>0</v>
      </c>
    </row>
    <row r="1706" spans="1:8" x14ac:dyDescent="0.2">
      <c r="A1706" s="161">
        <f>IF(ISBLANK('Nomenklatur komplett'!V1706),"-",'Nomenklatur komplett'!V1706)</f>
        <v>86820000</v>
      </c>
      <c r="B1706" s="188" t="str">
        <f>IF(ISBLANK('Nomenklatur komplett'!W1706),"-",'Nomenklatur komplett'!W1706)</f>
        <v>Sozialdiakonie mit Gemeindeanimation HF (MiVo 2005)</v>
      </c>
      <c r="C1706" s="189">
        <f>IF(ISBLANK('Nomenklatur komplett'!X1706),"-",'Nomenklatur komplett'!X1706)</f>
        <v>18</v>
      </c>
      <c r="D1706" s="189">
        <f>IF(ISBLANK('Nomenklatur komplett'!Y1706),"-",'Nomenklatur komplett'!Y1706)</f>
        <v>65</v>
      </c>
      <c r="E1706" s="189">
        <f>IF(ISBLANK('Nomenklatur komplett'!Z1706),"-",'Nomenklatur komplett'!Z1706)</f>
        <v>1</v>
      </c>
      <c r="F1706" s="189">
        <f>IF(ISBLANK('Nomenklatur komplett'!AA1706),"-",'Nomenklatur komplett'!AA1706)</f>
        <v>5</v>
      </c>
      <c r="G1706" s="190">
        <f>IF(ISBLANK('Nomenklatur komplett'!AB1706),"-",'Nomenklatur komplett'!AB1706)</f>
        <v>0</v>
      </c>
      <c r="H1706" s="190">
        <f>IF(ISBLANK('Nomenklatur komplett'!AC1706),"-",'Nomenklatur komplett'!AC1706)</f>
        <v>0</v>
      </c>
    </row>
    <row r="1707" spans="1:8" x14ac:dyDescent="0.2">
      <c r="A1707" s="161">
        <f>IF(ISBLANK('Nomenklatur komplett'!V1707),"-",'Nomenklatur komplett'!V1707)</f>
        <v>86791000</v>
      </c>
      <c r="B1707" s="188" t="str">
        <f>IF(ISBLANK('Nomenklatur komplett'!W1707),"-",'Nomenklatur komplett'!W1707)</f>
        <v>Sozialpädagogik HF (MiVo 2005)</v>
      </c>
      <c r="C1707" s="189">
        <f>IF(ISBLANK('Nomenklatur komplett'!X1707),"-",'Nomenklatur komplett'!X1707)</f>
        <v>18</v>
      </c>
      <c r="D1707" s="189">
        <f>IF(ISBLANK('Nomenklatur komplett'!Y1707),"-",'Nomenklatur komplett'!Y1707)</f>
        <v>65</v>
      </c>
      <c r="E1707" s="189">
        <f>IF(ISBLANK('Nomenklatur komplett'!Z1707),"-",'Nomenklatur komplett'!Z1707)</f>
        <v>1</v>
      </c>
      <c r="F1707" s="189">
        <f>IF(ISBLANK('Nomenklatur komplett'!AA1707),"-",'Nomenklatur komplett'!AA1707)</f>
        <v>5</v>
      </c>
      <c r="G1707" s="190">
        <f>IF(ISBLANK('Nomenklatur komplett'!AB1707),"-",'Nomenklatur komplett'!AB1707)</f>
        <v>0</v>
      </c>
      <c r="H1707" s="190">
        <f>IF(ISBLANK('Nomenklatur komplett'!AC1707),"-",'Nomenklatur komplett'!AC1707)</f>
        <v>0</v>
      </c>
    </row>
    <row r="1708" spans="1:8" x14ac:dyDescent="0.2">
      <c r="A1708" s="161">
        <f>IF(ISBLANK('Nomenklatur komplett'!V1708),"-",'Nomenklatur komplett'!V1708)</f>
        <v>86451000</v>
      </c>
      <c r="B1708" s="188" t="str">
        <f>IF(ISBLANK('Nomenklatur komplett'!W1708),"-",'Nomenklatur komplett'!W1708)</f>
        <v>Sozialpädagogische Werkstattleitung HF (MiVo 2005)</v>
      </c>
      <c r="C1708" s="189">
        <f>IF(ISBLANK('Nomenklatur komplett'!X1708),"-",'Nomenklatur komplett'!X1708)</f>
        <v>18</v>
      </c>
      <c r="D1708" s="189">
        <f>IF(ISBLANK('Nomenklatur komplett'!Y1708),"-",'Nomenklatur komplett'!Y1708)</f>
        <v>65</v>
      </c>
      <c r="E1708" s="189">
        <f>IF(ISBLANK('Nomenklatur komplett'!Z1708),"-",'Nomenklatur komplett'!Z1708)</f>
        <v>1</v>
      </c>
      <c r="F1708" s="189">
        <f>IF(ISBLANK('Nomenklatur komplett'!AA1708),"-",'Nomenklatur komplett'!AA1708)</f>
        <v>5</v>
      </c>
      <c r="G1708" s="190">
        <f>IF(ISBLANK('Nomenklatur komplett'!AB1708),"-",'Nomenklatur komplett'!AB1708)</f>
        <v>0</v>
      </c>
      <c r="H1708" s="190">
        <f>IF(ISBLANK('Nomenklatur komplett'!AC1708),"-",'Nomenklatur komplett'!AC1708)</f>
        <v>0</v>
      </c>
    </row>
    <row r="1709" spans="1:8" x14ac:dyDescent="0.2">
      <c r="A1709" s="161">
        <f>IF(ISBLANK('Nomenklatur komplett'!V1709),"-",'Nomenklatur komplett'!V1709)</f>
        <v>77660000</v>
      </c>
      <c r="B1709" s="188" t="str">
        <f>IF(ISBLANK('Nomenklatur komplett'!W1709),"-",'Nomenklatur komplett'!W1709)</f>
        <v>Sozialversicherungs-Fachmann/-frau EF</v>
      </c>
      <c r="C1709" s="189">
        <f>IF(ISBLANK('Nomenklatur komplett'!X1709),"-",'Nomenklatur komplett'!X1709)</f>
        <v>18</v>
      </c>
      <c r="D1709" s="189">
        <f>IF(ISBLANK('Nomenklatur komplett'!Y1709),"-",'Nomenklatur komplett'!Y1709)</f>
        <v>65</v>
      </c>
      <c r="E1709" s="189">
        <f>IF(ISBLANK('Nomenklatur komplett'!Z1709),"-",'Nomenklatur komplett'!Z1709)</f>
        <v>1</v>
      </c>
      <c r="F1709" s="189">
        <f>IF(ISBLANK('Nomenklatur komplett'!AA1709),"-",'Nomenklatur komplett'!AA1709)</f>
        <v>5</v>
      </c>
      <c r="G1709" s="190">
        <f>IF(ISBLANK('Nomenklatur komplett'!AB1709),"-",'Nomenklatur komplett'!AB1709)</f>
        <v>90</v>
      </c>
      <c r="H1709" s="190">
        <f>IF(ISBLANK('Nomenklatur komplett'!AC1709),"-",'Nomenklatur komplett'!AC1709)</f>
        <v>0</v>
      </c>
    </row>
    <row r="1710" spans="1:8" x14ac:dyDescent="0.2">
      <c r="A1710" s="161">
        <f>IF(ISBLANK('Nomenklatur komplett'!V1710),"-",'Nomenklatur komplett'!V1710)</f>
        <v>77650000</v>
      </c>
      <c r="B1710" s="188" t="str">
        <f>IF(ISBLANK('Nomenklatur komplett'!W1710),"-",'Nomenklatur komplett'!W1710)</f>
        <v>Sozialversicherungsexperte/-expertin, dipl.</v>
      </c>
      <c r="C1710" s="189">
        <f>IF(ISBLANK('Nomenklatur komplett'!X1710),"-",'Nomenklatur komplett'!X1710)</f>
        <v>18</v>
      </c>
      <c r="D1710" s="189">
        <f>IF(ISBLANK('Nomenklatur komplett'!Y1710),"-",'Nomenklatur komplett'!Y1710)</f>
        <v>65</v>
      </c>
      <c r="E1710" s="189">
        <f>IF(ISBLANK('Nomenklatur komplett'!Z1710),"-",'Nomenklatur komplett'!Z1710)</f>
        <v>1</v>
      </c>
      <c r="F1710" s="189">
        <f>IF(ISBLANK('Nomenklatur komplett'!AA1710),"-",'Nomenklatur komplett'!AA1710)</f>
        <v>5</v>
      </c>
      <c r="G1710" s="190">
        <f>IF(ISBLANK('Nomenklatur komplett'!AB1710),"-",'Nomenklatur komplett'!AB1710)</f>
        <v>90</v>
      </c>
      <c r="H1710" s="190">
        <f>IF(ISBLANK('Nomenklatur komplett'!AC1710),"-",'Nomenklatur komplett'!AC1710)</f>
        <v>0</v>
      </c>
    </row>
    <row r="1711" spans="1:8" x14ac:dyDescent="0.2">
      <c r="A1711" s="161">
        <f>IF(ISBLANK('Nomenklatur komplett'!V1711),"-",'Nomenklatur komplett'!V1711)</f>
        <v>73920000</v>
      </c>
      <c r="B1711" s="188" t="str">
        <f>IF(ISBLANK('Nomenklatur komplett'!W1711),"-",'Nomenklatur komplett'!W1711)</f>
        <v>Speditionsfachmann/-frau EF</v>
      </c>
      <c r="C1711" s="189">
        <f>IF(ISBLANK('Nomenklatur komplett'!X1711),"-",'Nomenklatur komplett'!X1711)</f>
        <v>18</v>
      </c>
      <c r="D1711" s="189">
        <f>IF(ISBLANK('Nomenklatur komplett'!Y1711),"-",'Nomenklatur komplett'!Y1711)</f>
        <v>65</v>
      </c>
      <c r="E1711" s="189">
        <f>IF(ISBLANK('Nomenklatur komplett'!Z1711),"-",'Nomenklatur komplett'!Z1711)</f>
        <v>1</v>
      </c>
      <c r="F1711" s="189">
        <f>IF(ISBLANK('Nomenklatur komplett'!AA1711),"-",'Nomenklatur komplett'!AA1711)</f>
        <v>5</v>
      </c>
      <c r="G1711" s="190">
        <f>IF(ISBLANK('Nomenklatur komplett'!AB1711),"-",'Nomenklatur komplett'!AB1711)</f>
        <v>90</v>
      </c>
      <c r="H1711" s="190">
        <f>IF(ISBLANK('Nomenklatur komplett'!AC1711),"-",'Nomenklatur komplett'!AC1711)</f>
        <v>0</v>
      </c>
    </row>
    <row r="1712" spans="1:8" x14ac:dyDescent="0.2">
      <c r="A1712" s="161">
        <f>IF(ISBLANK('Nomenklatur komplett'!V1712),"-",'Nomenklatur komplett'!V1712)</f>
        <v>73940000</v>
      </c>
      <c r="B1712" s="188" t="str">
        <f>IF(ISBLANK('Nomenklatur komplett'!W1712),"-",'Nomenklatur komplett'!W1712)</f>
        <v>Speditionsleiter/in, dipl.</v>
      </c>
      <c r="C1712" s="189">
        <f>IF(ISBLANK('Nomenklatur komplett'!X1712),"-",'Nomenklatur komplett'!X1712)</f>
        <v>18</v>
      </c>
      <c r="D1712" s="189">
        <f>IF(ISBLANK('Nomenklatur komplett'!Y1712),"-",'Nomenklatur komplett'!Y1712)</f>
        <v>65</v>
      </c>
      <c r="E1712" s="189">
        <f>IF(ISBLANK('Nomenklatur komplett'!Z1712),"-",'Nomenklatur komplett'!Z1712)</f>
        <v>1</v>
      </c>
      <c r="F1712" s="189">
        <f>IF(ISBLANK('Nomenklatur komplett'!AA1712),"-",'Nomenklatur komplett'!AA1712)</f>
        <v>5</v>
      </c>
      <c r="G1712" s="190">
        <f>IF(ISBLANK('Nomenklatur komplett'!AB1712),"-",'Nomenklatur komplett'!AB1712)</f>
        <v>90</v>
      </c>
      <c r="H1712" s="190">
        <f>IF(ISBLANK('Nomenklatur komplett'!AC1712),"-",'Nomenklatur komplett'!AC1712)</f>
        <v>0</v>
      </c>
    </row>
    <row r="1713" spans="1:8" x14ac:dyDescent="0.2">
      <c r="A1713" s="161">
        <f>IF(ISBLANK('Nomenklatur komplett'!V1713),"-",'Nomenklatur komplett'!V1713)</f>
        <v>67050000</v>
      </c>
      <c r="B1713" s="188" t="str">
        <f>IF(ISBLANK('Nomenklatur komplett'!W1713),"-",'Nomenklatur komplett'!W1713)</f>
        <v>Spengler/in-Polier/in EF</v>
      </c>
      <c r="C1713" s="189">
        <f>IF(ISBLANK('Nomenklatur komplett'!X1713),"-",'Nomenklatur komplett'!X1713)</f>
        <v>18</v>
      </c>
      <c r="D1713" s="189">
        <f>IF(ISBLANK('Nomenklatur komplett'!Y1713),"-",'Nomenklatur komplett'!Y1713)</f>
        <v>65</v>
      </c>
      <c r="E1713" s="189">
        <f>IF(ISBLANK('Nomenklatur komplett'!Z1713),"-",'Nomenklatur komplett'!Z1713)</f>
        <v>1</v>
      </c>
      <c r="F1713" s="189">
        <f>IF(ISBLANK('Nomenklatur komplett'!AA1713),"-",'Nomenklatur komplett'!AA1713)</f>
        <v>5</v>
      </c>
      <c r="G1713" s="190">
        <f>IF(ISBLANK('Nomenklatur komplett'!AB1713),"-",'Nomenklatur komplett'!AB1713)</f>
        <v>90</v>
      </c>
      <c r="H1713" s="190">
        <f>IF(ISBLANK('Nomenklatur komplett'!AC1713),"-",'Nomenklatur komplett'!AC1713)</f>
        <v>0</v>
      </c>
    </row>
    <row r="1714" spans="1:8" x14ac:dyDescent="0.2">
      <c r="A1714" s="161">
        <f>IF(ISBLANK('Nomenklatur komplett'!V1714),"-",'Nomenklatur komplett'!V1714)</f>
        <v>67000000</v>
      </c>
      <c r="B1714" s="188" t="str">
        <f>IF(ISBLANK('Nomenklatur komplett'!W1714),"-",'Nomenklatur komplett'!W1714)</f>
        <v>Spenglermeister/in</v>
      </c>
      <c r="C1714" s="189">
        <f>IF(ISBLANK('Nomenklatur komplett'!X1714),"-",'Nomenklatur komplett'!X1714)</f>
        <v>18</v>
      </c>
      <c r="D1714" s="189">
        <f>IF(ISBLANK('Nomenklatur komplett'!Y1714),"-",'Nomenklatur komplett'!Y1714)</f>
        <v>65</v>
      </c>
      <c r="E1714" s="189">
        <f>IF(ISBLANK('Nomenklatur komplett'!Z1714),"-",'Nomenklatur komplett'!Z1714)</f>
        <v>1</v>
      </c>
      <c r="F1714" s="189">
        <f>IF(ISBLANK('Nomenklatur komplett'!AA1714),"-",'Nomenklatur komplett'!AA1714)</f>
        <v>5</v>
      </c>
      <c r="G1714" s="190">
        <f>IF(ISBLANK('Nomenklatur komplett'!AB1714),"-",'Nomenklatur komplett'!AB1714)</f>
        <v>90</v>
      </c>
      <c r="H1714" s="190">
        <f>IF(ISBLANK('Nomenklatur komplett'!AC1714),"-",'Nomenklatur komplett'!AC1714)</f>
        <v>0</v>
      </c>
    </row>
    <row r="1715" spans="1:8" x14ac:dyDescent="0.2">
      <c r="A1715" s="161">
        <f>IF(ISBLANK('Nomenklatur komplett'!V1715),"-",'Nomenklatur komplett'!V1715)</f>
        <v>84970002</v>
      </c>
      <c r="B1715" s="188" t="str">
        <f>IF(ISBLANK('Nomenklatur komplett'!W1715),"-",'Nomenklatur komplett'!W1715)</f>
        <v>Spezialist/-in Zahntechnik EF - Festsitzende Prothetik</v>
      </c>
      <c r="C1715" s="189">
        <f>IF(ISBLANK('Nomenklatur komplett'!X1715),"-",'Nomenklatur komplett'!X1715)</f>
        <v>18</v>
      </c>
      <c r="D1715" s="189">
        <f>IF(ISBLANK('Nomenklatur komplett'!Y1715),"-",'Nomenklatur komplett'!Y1715)</f>
        <v>65</v>
      </c>
      <c r="E1715" s="189">
        <f>IF(ISBLANK('Nomenklatur komplett'!Z1715),"-",'Nomenklatur komplett'!Z1715)</f>
        <v>1</v>
      </c>
      <c r="F1715" s="189">
        <f>IF(ISBLANK('Nomenklatur komplett'!AA1715),"-",'Nomenklatur komplett'!AA1715)</f>
        <v>5</v>
      </c>
      <c r="G1715" s="190">
        <f>IF(ISBLANK('Nomenklatur komplett'!AB1715),"-",'Nomenklatur komplett'!AB1715)</f>
        <v>90</v>
      </c>
      <c r="H1715" s="190">
        <f>IF(ISBLANK('Nomenklatur komplett'!AC1715),"-",'Nomenklatur komplett'!AC1715)</f>
        <v>0</v>
      </c>
    </row>
    <row r="1716" spans="1:8" x14ac:dyDescent="0.2">
      <c r="A1716" s="161">
        <f>IF(ISBLANK('Nomenklatur komplett'!V1716),"-",'Nomenklatur komplett'!V1716)</f>
        <v>84970001</v>
      </c>
      <c r="B1716" s="188" t="str">
        <f>IF(ISBLANK('Nomenklatur komplett'!W1716),"-",'Nomenklatur komplett'!W1716)</f>
        <v>Spezialist/-in Zahntechnik EF - Hybrid-Prothetik</v>
      </c>
      <c r="C1716" s="189">
        <f>IF(ISBLANK('Nomenklatur komplett'!X1716),"-",'Nomenklatur komplett'!X1716)</f>
        <v>18</v>
      </c>
      <c r="D1716" s="189">
        <f>IF(ISBLANK('Nomenklatur komplett'!Y1716),"-",'Nomenklatur komplett'!Y1716)</f>
        <v>65</v>
      </c>
      <c r="E1716" s="189">
        <f>IF(ISBLANK('Nomenklatur komplett'!Z1716),"-",'Nomenklatur komplett'!Z1716)</f>
        <v>1</v>
      </c>
      <c r="F1716" s="189">
        <f>IF(ISBLANK('Nomenklatur komplett'!AA1716),"-",'Nomenklatur komplett'!AA1716)</f>
        <v>5</v>
      </c>
      <c r="G1716" s="190">
        <f>IF(ISBLANK('Nomenklatur komplett'!AB1716),"-",'Nomenklatur komplett'!AB1716)</f>
        <v>90</v>
      </c>
      <c r="H1716" s="190">
        <f>IF(ISBLANK('Nomenklatur komplett'!AC1716),"-",'Nomenklatur komplett'!AC1716)</f>
        <v>0</v>
      </c>
    </row>
    <row r="1717" spans="1:8" x14ac:dyDescent="0.2">
      <c r="A1717" s="161">
        <f>IF(ISBLANK('Nomenklatur komplett'!V1717),"-",'Nomenklatur komplett'!V1717)</f>
        <v>84970003</v>
      </c>
      <c r="B1717" s="188" t="str">
        <f>IF(ISBLANK('Nomenklatur komplett'!W1717),"-",'Nomenklatur komplett'!W1717)</f>
        <v>Spezialist/-in Zahntechnik EF - Kieferorthopädie</v>
      </c>
      <c r="C1717" s="189">
        <f>IF(ISBLANK('Nomenklatur komplett'!X1717),"-",'Nomenklatur komplett'!X1717)</f>
        <v>18</v>
      </c>
      <c r="D1717" s="189">
        <f>IF(ISBLANK('Nomenklatur komplett'!Y1717),"-",'Nomenklatur komplett'!Y1717)</f>
        <v>65</v>
      </c>
      <c r="E1717" s="189">
        <f>IF(ISBLANK('Nomenklatur komplett'!Z1717),"-",'Nomenklatur komplett'!Z1717)</f>
        <v>1</v>
      </c>
      <c r="F1717" s="189">
        <f>IF(ISBLANK('Nomenklatur komplett'!AA1717),"-",'Nomenklatur komplett'!AA1717)</f>
        <v>5</v>
      </c>
      <c r="G1717" s="190">
        <f>IF(ISBLANK('Nomenklatur komplett'!AB1717),"-",'Nomenklatur komplett'!AB1717)</f>
        <v>90</v>
      </c>
      <c r="H1717" s="190">
        <f>IF(ISBLANK('Nomenklatur komplett'!AC1717),"-",'Nomenklatur komplett'!AC1717)</f>
        <v>0</v>
      </c>
    </row>
    <row r="1718" spans="1:8" x14ac:dyDescent="0.2">
      <c r="A1718" s="161">
        <f>IF(ISBLANK('Nomenklatur komplett'!V1718),"-",'Nomenklatur komplett'!V1718)</f>
        <v>84970000</v>
      </c>
      <c r="B1718" s="188" t="str">
        <f>IF(ISBLANK('Nomenklatur komplett'!W1718),"-",'Nomenklatur komplett'!W1718)</f>
        <v>Spezialist/-in Zahntechnik EF - Ohne nähere Angaben</v>
      </c>
      <c r="C1718" s="189">
        <f>IF(ISBLANK('Nomenklatur komplett'!X1718),"-",'Nomenklatur komplett'!X1718)</f>
        <v>18</v>
      </c>
      <c r="D1718" s="189">
        <f>IF(ISBLANK('Nomenklatur komplett'!Y1718),"-",'Nomenklatur komplett'!Y1718)</f>
        <v>65</v>
      </c>
      <c r="E1718" s="189">
        <f>IF(ISBLANK('Nomenklatur komplett'!Z1718),"-",'Nomenklatur komplett'!Z1718)</f>
        <v>1</v>
      </c>
      <c r="F1718" s="189">
        <f>IF(ISBLANK('Nomenklatur komplett'!AA1718),"-",'Nomenklatur komplett'!AA1718)</f>
        <v>5</v>
      </c>
      <c r="G1718" s="190">
        <f>IF(ISBLANK('Nomenklatur komplett'!AB1718),"-",'Nomenklatur komplett'!AB1718)</f>
        <v>90</v>
      </c>
      <c r="H1718" s="190">
        <f>IF(ISBLANK('Nomenklatur komplett'!AC1718),"-",'Nomenklatur komplett'!AC1718)</f>
        <v>0</v>
      </c>
    </row>
    <row r="1719" spans="1:8" x14ac:dyDescent="0.2">
      <c r="A1719" s="161">
        <f>IF(ISBLANK('Nomenklatur komplett'!V1719),"-",'Nomenklatur komplett'!V1719)</f>
        <v>86406000</v>
      </c>
      <c r="B1719" s="188" t="str">
        <f>IF(ISBLANK('Nomenklatur komplett'!W1719),"-",'Nomenklatur komplett'!W1719)</f>
        <v>Spezialist/in Bewegungs- und Gesundheitsförderung EF</v>
      </c>
      <c r="C1719" s="189">
        <f>IF(ISBLANK('Nomenklatur komplett'!X1719),"-",'Nomenklatur komplett'!X1719)</f>
        <v>18</v>
      </c>
      <c r="D1719" s="189">
        <f>IF(ISBLANK('Nomenklatur komplett'!Y1719),"-",'Nomenklatur komplett'!Y1719)</f>
        <v>65</v>
      </c>
      <c r="E1719" s="189">
        <f>IF(ISBLANK('Nomenklatur komplett'!Z1719),"-",'Nomenklatur komplett'!Z1719)</f>
        <v>1</v>
      </c>
      <c r="F1719" s="189">
        <f>IF(ISBLANK('Nomenklatur komplett'!AA1719),"-",'Nomenklatur komplett'!AA1719)</f>
        <v>5</v>
      </c>
      <c r="G1719" s="190">
        <f>IF(ISBLANK('Nomenklatur komplett'!AB1719),"-",'Nomenklatur komplett'!AB1719)</f>
        <v>90</v>
      </c>
      <c r="H1719" s="190">
        <f>IF(ISBLANK('Nomenklatur komplett'!AC1719),"-",'Nomenklatur komplett'!AC1719)</f>
        <v>0</v>
      </c>
    </row>
    <row r="1720" spans="1:8" x14ac:dyDescent="0.2">
      <c r="A1720" s="161">
        <f>IF(ISBLANK('Nomenklatur komplett'!V1720),"-",'Nomenklatur komplett'!V1720)</f>
        <v>86407001</v>
      </c>
      <c r="B1720" s="188" t="str">
        <f>IF(ISBLANK('Nomenklatur komplett'!W1720),"-",'Nomenklatur komplett'!W1720)</f>
        <v>Spezialist/in Bewegungs- und Gesundheitsförderung EF (ab 2018) - Fachrichtung Körper- und Bewegungsschulung</v>
      </c>
      <c r="C1720" s="189">
        <f>IF(ISBLANK('Nomenklatur komplett'!X1720),"-",'Nomenklatur komplett'!X1720)</f>
        <v>18</v>
      </c>
      <c r="D1720" s="189">
        <f>IF(ISBLANK('Nomenklatur komplett'!Y1720),"-",'Nomenklatur komplett'!Y1720)</f>
        <v>65</v>
      </c>
      <c r="E1720" s="189">
        <f>IF(ISBLANK('Nomenklatur komplett'!Z1720),"-",'Nomenklatur komplett'!Z1720)</f>
        <v>1</v>
      </c>
      <c r="F1720" s="189">
        <f>IF(ISBLANK('Nomenklatur komplett'!AA1720),"-",'Nomenklatur komplett'!AA1720)</f>
        <v>5</v>
      </c>
      <c r="G1720" s="190">
        <f>IF(ISBLANK('Nomenklatur komplett'!AB1720),"-",'Nomenklatur komplett'!AB1720)</f>
        <v>90</v>
      </c>
      <c r="H1720" s="190">
        <f>IF(ISBLANK('Nomenklatur komplett'!AC1720),"-",'Nomenklatur komplett'!AC1720)</f>
        <v>0</v>
      </c>
    </row>
    <row r="1721" spans="1:8" x14ac:dyDescent="0.2">
      <c r="A1721" s="161">
        <f>IF(ISBLANK('Nomenklatur komplett'!V1721),"-",'Nomenklatur komplett'!V1721)</f>
        <v>58500001</v>
      </c>
      <c r="B1721" s="188" t="str">
        <f>IF(ISBLANK('Nomenklatur komplett'!W1721),"-",'Nomenklatur komplett'!W1721)</f>
        <v>Spezialist/in der Pferdebranche EF - Betreuung und Dienstleistungen</v>
      </c>
      <c r="C1721" s="189">
        <f>IF(ISBLANK('Nomenklatur komplett'!X1721),"-",'Nomenklatur komplett'!X1721)</f>
        <v>18</v>
      </c>
      <c r="D1721" s="189">
        <f>IF(ISBLANK('Nomenklatur komplett'!Y1721),"-",'Nomenklatur komplett'!Y1721)</f>
        <v>65</v>
      </c>
      <c r="E1721" s="189">
        <f>IF(ISBLANK('Nomenklatur komplett'!Z1721),"-",'Nomenklatur komplett'!Z1721)</f>
        <v>1</v>
      </c>
      <c r="F1721" s="189">
        <f>IF(ISBLANK('Nomenklatur komplett'!AA1721),"-",'Nomenklatur komplett'!AA1721)</f>
        <v>5</v>
      </c>
      <c r="G1721" s="190">
        <f>IF(ISBLANK('Nomenklatur komplett'!AB1721),"-",'Nomenklatur komplett'!AB1721)</f>
        <v>90</v>
      </c>
      <c r="H1721" s="190">
        <f>IF(ISBLANK('Nomenklatur komplett'!AC1721),"-",'Nomenklatur komplett'!AC1721)</f>
        <v>0</v>
      </c>
    </row>
    <row r="1722" spans="1:8" x14ac:dyDescent="0.2">
      <c r="A1722" s="161">
        <f>IF(ISBLANK('Nomenklatur komplett'!V1722),"-",'Nomenklatur komplett'!V1722)</f>
        <v>58500004</v>
      </c>
      <c r="B1722" s="188" t="str">
        <f>IF(ISBLANK('Nomenklatur komplett'!W1722),"-",'Nomenklatur komplett'!W1722)</f>
        <v>Spezialist/in der Pferdebranche EF - Gangpferdereiten</v>
      </c>
      <c r="C1722" s="189">
        <f>IF(ISBLANK('Nomenklatur komplett'!X1722),"-",'Nomenklatur komplett'!X1722)</f>
        <v>18</v>
      </c>
      <c r="D1722" s="189">
        <f>IF(ISBLANK('Nomenklatur komplett'!Y1722),"-",'Nomenklatur komplett'!Y1722)</f>
        <v>65</v>
      </c>
      <c r="E1722" s="189">
        <f>IF(ISBLANK('Nomenklatur komplett'!Z1722),"-",'Nomenklatur komplett'!Z1722)</f>
        <v>1</v>
      </c>
      <c r="F1722" s="189">
        <f>IF(ISBLANK('Nomenklatur komplett'!AA1722),"-",'Nomenklatur komplett'!AA1722)</f>
        <v>5</v>
      </c>
      <c r="G1722" s="190">
        <f>IF(ISBLANK('Nomenklatur komplett'!AB1722),"-",'Nomenklatur komplett'!AB1722)</f>
        <v>90</v>
      </c>
      <c r="H1722" s="190">
        <f>IF(ISBLANK('Nomenklatur komplett'!AC1722),"-",'Nomenklatur komplett'!AC1722)</f>
        <v>0</v>
      </c>
    </row>
    <row r="1723" spans="1:8" x14ac:dyDescent="0.2">
      <c r="A1723" s="161">
        <f>IF(ISBLANK('Nomenklatur komplett'!V1723),"-",'Nomenklatur komplett'!V1723)</f>
        <v>58500006</v>
      </c>
      <c r="B1723" s="188" t="str">
        <f>IF(ISBLANK('Nomenklatur komplett'!W1723),"-",'Nomenklatur komplett'!W1723)</f>
        <v>Spezialist/in der Pferdebranche EF - Gespannfahren</v>
      </c>
      <c r="C1723" s="189">
        <f>IF(ISBLANK('Nomenklatur komplett'!X1723),"-",'Nomenklatur komplett'!X1723)</f>
        <v>18</v>
      </c>
      <c r="D1723" s="189">
        <f>IF(ISBLANK('Nomenklatur komplett'!Y1723),"-",'Nomenklatur komplett'!Y1723)</f>
        <v>65</v>
      </c>
      <c r="E1723" s="189">
        <f>IF(ISBLANK('Nomenklatur komplett'!Z1723),"-",'Nomenklatur komplett'!Z1723)</f>
        <v>1</v>
      </c>
      <c r="F1723" s="189">
        <f>IF(ISBLANK('Nomenklatur komplett'!AA1723),"-",'Nomenklatur komplett'!AA1723)</f>
        <v>5</v>
      </c>
      <c r="G1723" s="190">
        <f>IF(ISBLANK('Nomenklatur komplett'!AB1723),"-",'Nomenklatur komplett'!AB1723)</f>
        <v>90</v>
      </c>
      <c r="H1723" s="190">
        <f>IF(ISBLANK('Nomenklatur komplett'!AC1723),"-",'Nomenklatur komplett'!AC1723)</f>
        <v>0</v>
      </c>
    </row>
    <row r="1724" spans="1:8" x14ac:dyDescent="0.2">
      <c r="A1724" s="161">
        <f>IF(ISBLANK('Nomenklatur komplett'!V1724),"-",'Nomenklatur komplett'!V1724)</f>
        <v>58500002</v>
      </c>
      <c r="B1724" s="188" t="str">
        <f>IF(ISBLANK('Nomenklatur komplett'!W1724),"-",'Nomenklatur komplett'!W1724)</f>
        <v>Spezialist/in der Pferdebranche EF - Klassisches Reiten</v>
      </c>
      <c r="C1724" s="189">
        <f>IF(ISBLANK('Nomenklatur komplett'!X1724),"-",'Nomenklatur komplett'!X1724)</f>
        <v>18</v>
      </c>
      <c r="D1724" s="189">
        <f>IF(ISBLANK('Nomenklatur komplett'!Y1724),"-",'Nomenklatur komplett'!Y1724)</f>
        <v>65</v>
      </c>
      <c r="E1724" s="189">
        <f>IF(ISBLANK('Nomenklatur komplett'!Z1724),"-",'Nomenklatur komplett'!Z1724)</f>
        <v>1</v>
      </c>
      <c r="F1724" s="189">
        <f>IF(ISBLANK('Nomenklatur komplett'!AA1724),"-",'Nomenklatur komplett'!AA1724)</f>
        <v>5</v>
      </c>
      <c r="G1724" s="190">
        <f>IF(ISBLANK('Nomenklatur komplett'!AB1724),"-",'Nomenklatur komplett'!AB1724)</f>
        <v>90</v>
      </c>
      <c r="H1724" s="190">
        <f>IF(ISBLANK('Nomenklatur komplett'!AC1724),"-",'Nomenklatur komplett'!AC1724)</f>
        <v>0</v>
      </c>
    </row>
    <row r="1725" spans="1:8" x14ac:dyDescent="0.2">
      <c r="A1725" s="161">
        <f>IF(ISBLANK('Nomenklatur komplett'!V1725),"-",'Nomenklatur komplett'!V1725)</f>
        <v>58500005</v>
      </c>
      <c r="B1725" s="188" t="str">
        <f>IF(ISBLANK('Nomenklatur komplett'!W1725),"-",'Nomenklatur komplett'!W1725)</f>
        <v>Spezialist/in der Pferdebranche EF - Pferderennsport</v>
      </c>
      <c r="C1725" s="189">
        <f>IF(ISBLANK('Nomenklatur komplett'!X1725),"-",'Nomenklatur komplett'!X1725)</f>
        <v>18</v>
      </c>
      <c r="D1725" s="189">
        <f>IF(ISBLANK('Nomenklatur komplett'!Y1725),"-",'Nomenklatur komplett'!Y1725)</f>
        <v>65</v>
      </c>
      <c r="E1725" s="189">
        <f>IF(ISBLANK('Nomenklatur komplett'!Z1725),"-",'Nomenklatur komplett'!Z1725)</f>
        <v>1</v>
      </c>
      <c r="F1725" s="189">
        <f>IF(ISBLANK('Nomenklatur komplett'!AA1725),"-",'Nomenklatur komplett'!AA1725)</f>
        <v>5</v>
      </c>
      <c r="G1725" s="190">
        <f>IF(ISBLANK('Nomenklatur komplett'!AB1725),"-",'Nomenklatur komplett'!AB1725)</f>
        <v>90</v>
      </c>
      <c r="H1725" s="190">
        <f>IF(ISBLANK('Nomenklatur komplett'!AC1725),"-",'Nomenklatur komplett'!AC1725)</f>
        <v>0</v>
      </c>
    </row>
    <row r="1726" spans="1:8" x14ac:dyDescent="0.2">
      <c r="A1726" s="161">
        <f>IF(ISBLANK('Nomenklatur komplett'!V1726),"-",'Nomenklatur komplett'!V1726)</f>
        <v>58500003</v>
      </c>
      <c r="B1726" s="188" t="str">
        <f>IF(ISBLANK('Nomenklatur komplett'!W1726),"-",'Nomenklatur komplett'!W1726)</f>
        <v>Spezialist/in der Pferdebranche EF - Westernreiten</v>
      </c>
      <c r="C1726" s="189">
        <f>IF(ISBLANK('Nomenklatur komplett'!X1726),"-",'Nomenklatur komplett'!X1726)</f>
        <v>18</v>
      </c>
      <c r="D1726" s="189">
        <f>IF(ISBLANK('Nomenklatur komplett'!Y1726),"-",'Nomenklatur komplett'!Y1726)</f>
        <v>65</v>
      </c>
      <c r="E1726" s="189">
        <f>IF(ISBLANK('Nomenklatur komplett'!Z1726),"-",'Nomenklatur komplett'!Z1726)</f>
        <v>1</v>
      </c>
      <c r="F1726" s="189">
        <f>IF(ISBLANK('Nomenklatur komplett'!AA1726),"-",'Nomenklatur komplett'!AA1726)</f>
        <v>5</v>
      </c>
      <c r="G1726" s="190">
        <f>IF(ISBLANK('Nomenklatur komplett'!AB1726),"-",'Nomenklatur komplett'!AB1726)</f>
        <v>90</v>
      </c>
      <c r="H1726" s="190">
        <f>IF(ISBLANK('Nomenklatur komplett'!AC1726),"-",'Nomenklatur komplett'!AC1726)</f>
        <v>0</v>
      </c>
    </row>
    <row r="1727" spans="1:8" x14ac:dyDescent="0.2">
      <c r="A1727" s="161">
        <f>IF(ISBLANK('Nomenklatur komplett'!V1727),"-",'Nomenklatur komplett'!V1727)</f>
        <v>79300000</v>
      </c>
      <c r="B1727" s="188" t="str">
        <f>IF(ISBLANK('Nomenklatur komplett'!W1727),"-",'Nomenklatur komplett'!W1727)</f>
        <v>Spezialist/in für Arbeitssicherheit und Gesundheitsschutz (ASGS) EF</v>
      </c>
      <c r="C1727" s="189">
        <f>IF(ISBLANK('Nomenklatur komplett'!X1727),"-",'Nomenklatur komplett'!X1727)</f>
        <v>18</v>
      </c>
      <c r="D1727" s="189">
        <f>IF(ISBLANK('Nomenklatur komplett'!Y1727),"-",'Nomenklatur komplett'!Y1727)</f>
        <v>65</v>
      </c>
      <c r="E1727" s="189">
        <f>IF(ISBLANK('Nomenklatur komplett'!Z1727),"-",'Nomenklatur komplett'!Z1727)</f>
        <v>1</v>
      </c>
      <c r="F1727" s="189">
        <f>IF(ISBLANK('Nomenklatur komplett'!AA1727),"-",'Nomenklatur komplett'!AA1727)</f>
        <v>5</v>
      </c>
      <c r="G1727" s="190">
        <f>IF(ISBLANK('Nomenklatur komplett'!AB1727),"-",'Nomenklatur komplett'!AB1727)</f>
        <v>90</v>
      </c>
      <c r="H1727" s="190">
        <f>IF(ISBLANK('Nomenklatur komplett'!AC1727),"-",'Nomenklatur komplett'!AC1727)</f>
        <v>0</v>
      </c>
    </row>
    <row r="1728" spans="1:8" x14ac:dyDescent="0.2">
      <c r="A1728" s="161">
        <f>IF(ISBLANK('Nomenklatur komplett'!V1728),"-",'Nomenklatur komplett'!V1728)</f>
        <v>73790000</v>
      </c>
      <c r="B1728" s="188" t="str">
        <f>IF(ISBLANK('Nomenklatur komplett'!W1728),"-",'Nomenklatur komplett'!W1728)</f>
        <v>Spezialist/in für Printmedienverarbeitung EF</v>
      </c>
      <c r="C1728" s="189">
        <f>IF(ISBLANK('Nomenklatur komplett'!X1728),"-",'Nomenklatur komplett'!X1728)</f>
        <v>18</v>
      </c>
      <c r="D1728" s="189">
        <f>IF(ISBLANK('Nomenklatur komplett'!Y1728),"-",'Nomenklatur komplett'!Y1728)</f>
        <v>65</v>
      </c>
      <c r="E1728" s="189">
        <f>IF(ISBLANK('Nomenklatur komplett'!Z1728),"-",'Nomenklatur komplett'!Z1728)</f>
        <v>1</v>
      </c>
      <c r="F1728" s="189">
        <f>IF(ISBLANK('Nomenklatur komplett'!AA1728),"-",'Nomenklatur komplett'!AA1728)</f>
        <v>5</v>
      </c>
      <c r="G1728" s="190">
        <f>IF(ISBLANK('Nomenklatur komplett'!AB1728),"-",'Nomenklatur komplett'!AB1728)</f>
        <v>90</v>
      </c>
      <c r="H1728" s="190">
        <f>IF(ISBLANK('Nomenklatur komplett'!AC1728),"-",'Nomenklatur komplett'!AC1728)</f>
        <v>0</v>
      </c>
    </row>
    <row r="1729" spans="1:8" x14ac:dyDescent="0.2">
      <c r="A1729" s="161">
        <f>IF(ISBLANK('Nomenklatur komplett'!V1729),"-",'Nomenklatur komplett'!V1729)</f>
        <v>71510000</v>
      </c>
      <c r="B1729" s="188" t="str">
        <f>IF(ISBLANK('Nomenklatur komplett'!W1729),"-",'Nomenklatur komplett'!W1729)</f>
        <v>Spezialist/in für Tanksicherheit EF</v>
      </c>
      <c r="C1729" s="189">
        <f>IF(ISBLANK('Nomenklatur komplett'!X1729),"-",'Nomenklatur komplett'!X1729)</f>
        <v>18</v>
      </c>
      <c r="D1729" s="189">
        <f>IF(ISBLANK('Nomenklatur komplett'!Y1729),"-",'Nomenklatur komplett'!Y1729)</f>
        <v>65</v>
      </c>
      <c r="E1729" s="189">
        <f>IF(ISBLANK('Nomenklatur komplett'!Z1729),"-",'Nomenklatur komplett'!Z1729)</f>
        <v>1</v>
      </c>
      <c r="F1729" s="189">
        <f>IF(ISBLANK('Nomenklatur komplett'!AA1729),"-",'Nomenklatur komplett'!AA1729)</f>
        <v>5</v>
      </c>
      <c r="G1729" s="190">
        <f>IF(ISBLANK('Nomenklatur komplett'!AB1729),"-",'Nomenklatur komplett'!AB1729)</f>
        <v>90</v>
      </c>
      <c r="H1729" s="190">
        <f>IF(ISBLANK('Nomenklatur komplett'!AC1729),"-",'Nomenklatur komplett'!AC1729)</f>
        <v>0</v>
      </c>
    </row>
    <row r="1730" spans="1:8" x14ac:dyDescent="0.2">
      <c r="A1730" s="161">
        <f>IF(ISBLANK('Nomenklatur komplett'!V1730),"-",'Nomenklatur komplett'!V1730)</f>
        <v>71510002</v>
      </c>
      <c r="B1730" s="188" t="str">
        <f>IF(ISBLANK('Nomenklatur komplett'!W1730),"-",'Nomenklatur komplett'!W1730)</f>
        <v>Spezialist/in für Tanksicherheit EF - Gewässerschutz</v>
      </c>
      <c r="C1730" s="189">
        <f>IF(ISBLANK('Nomenklatur komplett'!X1730),"-",'Nomenklatur komplett'!X1730)</f>
        <v>18</v>
      </c>
      <c r="D1730" s="189">
        <f>IF(ISBLANK('Nomenklatur komplett'!Y1730),"-",'Nomenklatur komplett'!Y1730)</f>
        <v>65</v>
      </c>
      <c r="E1730" s="189">
        <f>IF(ISBLANK('Nomenklatur komplett'!Z1730),"-",'Nomenklatur komplett'!Z1730)</f>
        <v>1</v>
      </c>
      <c r="F1730" s="189">
        <f>IF(ISBLANK('Nomenklatur komplett'!AA1730),"-",'Nomenklatur komplett'!AA1730)</f>
        <v>5</v>
      </c>
      <c r="G1730" s="190">
        <f>IF(ISBLANK('Nomenklatur komplett'!AB1730),"-",'Nomenklatur komplett'!AB1730)</f>
        <v>90</v>
      </c>
      <c r="H1730" s="190">
        <f>IF(ISBLANK('Nomenklatur komplett'!AC1730),"-",'Nomenklatur komplett'!AC1730)</f>
        <v>0</v>
      </c>
    </row>
    <row r="1731" spans="1:8" x14ac:dyDescent="0.2">
      <c r="A1731" s="161">
        <f>IF(ISBLANK('Nomenklatur komplett'!V1731),"-",'Nomenklatur komplett'!V1731)</f>
        <v>71510001</v>
      </c>
      <c r="B1731" s="188" t="str">
        <f>IF(ISBLANK('Nomenklatur komplett'!W1731),"-",'Nomenklatur komplett'!W1731)</f>
        <v>Spezialist/in für Tanksicherheit EF - Tankkontrolle</v>
      </c>
      <c r="C1731" s="189">
        <f>IF(ISBLANK('Nomenklatur komplett'!X1731),"-",'Nomenklatur komplett'!X1731)</f>
        <v>18</v>
      </c>
      <c r="D1731" s="189">
        <f>IF(ISBLANK('Nomenklatur komplett'!Y1731),"-",'Nomenklatur komplett'!Y1731)</f>
        <v>65</v>
      </c>
      <c r="E1731" s="189">
        <f>IF(ISBLANK('Nomenklatur komplett'!Z1731),"-",'Nomenklatur komplett'!Z1731)</f>
        <v>1</v>
      </c>
      <c r="F1731" s="189">
        <f>IF(ISBLANK('Nomenklatur komplett'!AA1731),"-",'Nomenklatur komplett'!AA1731)</f>
        <v>5</v>
      </c>
      <c r="G1731" s="190">
        <f>IF(ISBLANK('Nomenklatur komplett'!AB1731),"-",'Nomenklatur komplett'!AB1731)</f>
        <v>90</v>
      </c>
      <c r="H1731" s="190">
        <f>IF(ISBLANK('Nomenklatur komplett'!AC1731),"-",'Nomenklatur komplett'!AC1731)</f>
        <v>0</v>
      </c>
    </row>
    <row r="1732" spans="1:8" x14ac:dyDescent="0.2">
      <c r="A1732" s="161">
        <f>IF(ISBLANK('Nomenklatur komplett'!V1732),"-",'Nomenklatur komplett'!V1732)</f>
        <v>84120000</v>
      </c>
      <c r="B1732" s="188" t="str">
        <f>IF(ISBLANK('Nomenklatur komplett'!W1732),"-",'Nomenklatur komplett'!W1732)</f>
        <v>Spezialist/in für angewandte Kinästhetik EF</v>
      </c>
      <c r="C1732" s="189">
        <f>IF(ISBLANK('Nomenklatur komplett'!X1732),"-",'Nomenklatur komplett'!X1732)</f>
        <v>18</v>
      </c>
      <c r="D1732" s="189">
        <f>IF(ISBLANK('Nomenklatur komplett'!Y1732),"-",'Nomenklatur komplett'!Y1732)</f>
        <v>65</v>
      </c>
      <c r="E1732" s="189">
        <f>IF(ISBLANK('Nomenklatur komplett'!Z1732),"-",'Nomenklatur komplett'!Z1732)</f>
        <v>1</v>
      </c>
      <c r="F1732" s="189">
        <f>IF(ISBLANK('Nomenklatur komplett'!AA1732),"-",'Nomenklatur komplett'!AA1732)</f>
        <v>5</v>
      </c>
      <c r="G1732" s="190">
        <f>IF(ISBLANK('Nomenklatur komplett'!AB1732),"-",'Nomenklatur komplett'!AB1732)</f>
        <v>90</v>
      </c>
      <c r="H1732" s="190">
        <f>IF(ISBLANK('Nomenklatur komplett'!AC1732),"-",'Nomenklatur komplett'!AC1732)</f>
        <v>0</v>
      </c>
    </row>
    <row r="1733" spans="1:8" x14ac:dyDescent="0.2">
      <c r="A1733" s="161">
        <f>IF(ISBLANK('Nomenklatur komplett'!V1733),"-",'Nomenklatur komplett'!V1733)</f>
        <v>86776000</v>
      </c>
      <c r="B1733" s="188" t="str">
        <f>IF(ISBLANK('Nomenklatur komplett'!W1733),"-",'Nomenklatur komplett'!W1733)</f>
        <v>Spezialist/in für die Begleitung von Menschen mit Beeinträchtigungen EF</v>
      </c>
      <c r="C1733" s="189">
        <f>IF(ISBLANK('Nomenklatur komplett'!X1733),"-",'Nomenklatur komplett'!X1733)</f>
        <v>18</v>
      </c>
      <c r="D1733" s="189">
        <f>IF(ISBLANK('Nomenklatur komplett'!Y1733),"-",'Nomenklatur komplett'!Y1733)</f>
        <v>65</v>
      </c>
      <c r="E1733" s="189">
        <f>IF(ISBLANK('Nomenklatur komplett'!Z1733),"-",'Nomenklatur komplett'!Z1733)</f>
        <v>1</v>
      </c>
      <c r="F1733" s="189">
        <f>IF(ISBLANK('Nomenklatur komplett'!AA1733),"-",'Nomenklatur komplett'!AA1733)</f>
        <v>5</v>
      </c>
      <c r="G1733" s="190">
        <f>IF(ISBLANK('Nomenklatur komplett'!AB1733),"-",'Nomenklatur komplett'!AB1733)</f>
        <v>90</v>
      </c>
      <c r="H1733" s="190">
        <f>IF(ISBLANK('Nomenklatur komplett'!AC1733),"-",'Nomenklatur komplett'!AC1733)</f>
        <v>0</v>
      </c>
    </row>
    <row r="1734" spans="1:8" x14ac:dyDescent="0.2">
      <c r="A1734" s="161">
        <f>IF(ISBLANK('Nomenklatur komplett'!V1734),"-",'Nomenklatur komplett'!V1734)</f>
        <v>86740000</v>
      </c>
      <c r="B1734" s="188" t="str">
        <f>IF(ISBLANK('Nomenklatur komplett'!W1734),"-",'Nomenklatur komplett'!W1734)</f>
        <v>Spezialist/in für die Rehabilitation von sehbehinderten und blinden Menschen, dipl.</v>
      </c>
      <c r="C1734" s="189">
        <f>IF(ISBLANK('Nomenklatur komplett'!X1734),"-",'Nomenklatur komplett'!X1734)</f>
        <v>18</v>
      </c>
      <c r="D1734" s="189">
        <f>IF(ISBLANK('Nomenklatur komplett'!Y1734),"-",'Nomenklatur komplett'!Y1734)</f>
        <v>65</v>
      </c>
      <c r="E1734" s="189">
        <f>IF(ISBLANK('Nomenklatur komplett'!Z1734),"-",'Nomenklatur komplett'!Z1734)</f>
        <v>1</v>
      </c>
      <c r="F1734" s="189">
        <f>IF(ISBLANK('Nomenklatur komplett'!AA1734),"-",'Nomenklatur komplett'!AA1734)</f>
        <v>5</v>
      </c>
      <c r="G1734" s="190">
        <f>IF(ISBLANK('Nomenklatur komplett'!AB1734),"-",'Nomenklatur komplett'!AB1734)</f>
        <v>90</v>
      </c>
      <c r="H1734" s="190">
        <f>IF(ISBLANK('Nomenklatur komplett'!AC1734),"-",'Nomenklatur komplett'!AC1734)</f>
        <v>0</v>
      </c>
    </row>
    <row r="1735" spans="1:8" x14ac:dyDescent="0.2">
      <c r="A1735" s="161">
        <f>IF(ISBLANK('Nomenklatur komplett'!V1735),"-",'Nomenklatur komplett'!V1735)</f>
        <v>77360000</v>
      </c>
      <c r="B1735" s="188" t="str">
        <f>IF(ISBLANK('Nomenklatur komplett'!W1735),"-",'Nomenklatur komplett'!W1735)</f>
        <v>Spezialist/in in Unternehmensorganisation EF</v>
      </c>
      <c r="C1735" s="189">
        <f>IF(ISBLANK('Nomenklatur komplett'!X1735),"-",'Nomenklatur komplett'!X1735)</f>
        <v>18</v>
      </c>
      <c r="D1735" s="189">
        <f>IF(ISBLANK('Nomenklatur komplett'!Y1735),"-",'Nomenklatur komplett'!Y1735)</f>
        <v>65</v>
      </c>
      <c r="E1735" s="189">
        <f>IF(ISBLANK('Nomenklatur komplett'!Z1735),"-",'Nomenklatur komplett'!Z1735)</f>
        <v>1</v>
      </c>
      <c r="F1735" s="189">
        <f>IF(ISBLANK('Nomenklatur komplett'!AA1735),"-",'Nomenklatur komplett'!AA1735)</f>
        <v>5</v>
      </c>
      <c r="G1735" s="190">
        <f>IF(ISBLANK('Nomenklatur komplett'!AB1735),"-",'Nomenklatur komplett'!AB1735)</f>
        <v>90</v>
      </c>
      <c r="H1735" s="190">
        <f>IF(ISBLANK('Nomenklatur komplett'!AC1735),"-",'Nomenklatur komplett'!AC1735)</f>
        <v>0</v>
      </c>
    </row>
    <row r="1736" spans="1:8" x14ac:dyDescent="0.2">
      <c r="A1736" s="161">
        <f>IF(ISBLANK('Nomenklatur komplett'!V1736),"-",'Nomenklatur komplett'!V1736)</f>
        <v>79200000</v>
      </c>
      <c r="B1736" s="188" t="str">
        <f>IF(ISBLANK('Nomenklatur komplett'!W1736),"-",'Nomenklatur komplett'!W1736)</f>
        <v>Spezialist/in öffentlicher Verkehr EF</v>
      </c>
      <c r="C1736" s="189">
        <f>IF(ISBLANK('Nomenklatur komplett'!X1736),"-",'Nomenklatur komplett'!X1736)</f>
        <v>18</v>
      </c>
      <c r="D1736" s="189">
        <f>IF(ISBLANK('Nomenklatur komplett'!Y1736),"-",'Nomenklatur komplett'!Y1736)</f>
        <v>65</v>
      </c>
      <c r="E1736" s="189">
        <f>IF(ISBLANK('Nomenklatur komplett'!Z1736),"-",'Nomenklatur komplett'!Z1736)</f>
        <v>1</v>
      </c>
      <c r="F1736" s="189">
        <f>IF(ISBLANK('Nomenklatur komplett'!AA1736),"-",'Nomenklatur komplett'!AA1736)</f>
        <v>5</v>
      </c>
      <c r="G1736" s="190">
        <f>IF(ISBLANK('Nomenklatur komplett'!AB1736),"-",'Nomenklatur komplett'!AB1736)</f>
        <v>90</v>
      </c>
      <c r="H1736" s="190">
        <f>IF(ISBLANK('Nomenklatur komplett'!AC1736),"-",'Nomenklatur komplett'!AC1736)</f>
        <v>0</v>
      </c>
    </row>
    <row r="1737" spans="1:8" x14ac:dyDescent="0.2">
      <c r="A1737" s="161">
        <f>IF(ISBLANK('Nomenklatur komplett'!V1737),"-",'Nomenklatur komplett'!V1737)</f>
        <v>86850000</v>
      </c>
      <c r="B1737" s="188" t="str">
        <f>IF(ISBLANK('Nomenklatur komplett'!W1737),"-",'Nomenklatur komplett'!W1737)</f>
        <v>Spielgruppenleiter/in (Tertiär - nicht reglementiert)</v>
      </c>
      <c r="C1737" s="189">
        <f>IF(ISBLANK('Nomenklatur komplett'!X1737),"-",'Nomenklatur komplett'!X1737)</f>
        <v>18</v>
      </c>
      <c r="D1737" s="189">
        <f>IF(ISBLANK('Nomenklatur komplett'!Y1737),"-",'Nomenklatur komplett'!Y1737)</f>
        <v>65</v>
      </c>
      <c r="E1737" s="189">
        <f>IF(ISBLANK('Nomenklatur komplett'!Z1737),"-",'Nomenklatur komplett'!Z1737)</f>
        <v>1</v>
      </c>
      <c r="F1737" s="189">
        <f>IF(ISBLANK('Nomenklatur komplett'!AA1737),"-",'Nomenklatur komplett'!AA1737)</f>
        <v>5</v>
      </c>
      <c r="G1737" s="190">
        <f>IF(ISBLANK('Nomenklatur komplett'!AB1737),"-",'Nomenklatur komplett'!AB1737)</f>
        <v>90</v>
      </c>
      <c r="H1737" s="190">
        <f>IF(ISBLANK('Nomenklatur komplett'!AC1737),"-",'Nomenklatur komplett'!AC1737)</f>
        <v>0</v>
      </c>
    </row>
    <row r="1738" spans="1:8" x14ac:dyDescent="0.2">
      <c r="A1738" s="161">
        <f>IF(ISBLANK('Nomenklatur komplett'!V1738),"-",'Nomenklatur komplett'!V1738)</f>
        <v>86860000</v>
      </c>
      <c r="B1738" s="188" t="str">
        <f>IF(ISBLANK('Nomenklatur komplett'!W1738),"-",'Nomenklatur komplett'!W1738)</f>
        <v>Spielpädagogik NDS (Tertiär - nicht reglementiert)</v>
      </c>
      <c r="C1738" s="189">
        <f>IF(ISBLANK('Nomenklatur komplett'!X1738),"-",'Nomenklatur komplett'!X1738)</f>
        <v>18</v>
      </c>
      <c r="D1738" s="189">
        <f>IF(ISBLANK('Nomenklatur komplett'!Y1738),"-",'Nomenklatur komplett'!Y1738)</f>
        <v>65</v>
      </c>
      <c r="E1738" s="189">
        <f>IF(ISBLANK('Nomenklatur komplett'!Z1738),"-",'Nomenklatur komplett'!Z1738)</f>
        <v>1</v>
      </c>
      <c r="F1738" s="189">
        <f>IF(ISBLANK('Nomenklatur komplett'!AA1738),"-",'Nomenklatur komplett'!AA1738)</f>
        <v>5</v>
      </c>
      <c r="G1738" s="190">
        <f>IF(ISBLANK('Nomenklatur komplett'!AB1738),"-",'Nomenklatur komplett'!AB1738)</f>
        <v>90</v>
      </c>
      <c r="H1738" s="190">
        <f>IF(ISBLANK('Nomenklatur komplett'!AC1738),"-",'Nomenklatur komplett'!AC1738)</f>
        <v>0</v>
      </c>
    </row>
    <row r="1739" spans="1:8" x14ac:dyDescent="0.2">
      <c r="A1739" s="161">
        <f>IF(ISBLANK('Nomenklatur komplett'!V1739),"-",'Nomenklatur komplett'!V1739)</f>
        <v>73950000</v>
      </c>
      <c r="B1739" s="188" t="str">
        <f>IF(ISBLANK('Nomenklatur komplett'!W1739),"-",'Nomenklatur komplett'!W1739)</f>
        <v>Spitalexperte/-expertin, dipl.</v>
      </c>
      <c r="C1739" s="189">
        <f>IF(ISBLANK('Nomenklatur komplett'!X1739),"-",'Nomenklatur komplett'!X1739)</f>
        <v>18</v>
      </c>
      <c r="D1739" s="189">
        <f>IF(ISBLANK('Nomenklatur komplett'!Y1739),"-",'Nomenklatur komplett'!Y1739)</f>
        <v>65</v>
      </c>
      <c r="E1739" s="189">
        <f>IF(ISBLANK('Nomenklatur komplett'!Z1739),"-",'Nomenklatur komplett'!Z1739)</f>
        <v>1</v>
      </c>
      <c r="F1739" s="189">
        <f>IF(ISBLANK('Nomenklatur komplett'!AA1739),"-",'Nomenklatur komplett'!AA1739)</f>
        <v>5</v>
      </c>
      <c r="G1739" s="190">
        <f>IF(ISBLANK('Nomenklatur komplett'!AB1739),"-",'Nomenklatur komplett'!AB1739)</f>
        <v>90</v>
      </c>
      <c r="H1739" s="190">
        <f>IF(ISBLANK('Nomenklatur komplett'!AC1739),"-",'Nomenklatur komplett'!AC1739)</f>
        <v>0</v>
      </c>
    </row>
    <row r="1740" spans="1:8" x14ac:dyDescent="0.2">
      <c r="A1740" s="161">
        <f>IF(ISBLANK('Nomenklatur komplett'!V1740),"-",'Nomenklatur komplett'!V1740)</f>
        <v>73960000</v>
      </c>
      <c r="B1740" s="188" t="str">
        <f>IF(ISBLANK('Nomenklatur komplett'!W1740),"-",'Nomenklatur komplett'!W1740)</f>
        <v>Spitalfachmann/-frau EF</v>
      </c>
      <c r="C1740" s="189">
        <f>IF(ISBLANK('Nomenklatur komplett'!X1740),"-",'Nomenklatur komplett'!X1740)</f>
        <v>18</v>
      </c>
      <c r="D1740" s="189">
        <f>IF(ISBLANK('Nomenklatur komplett'!Y1740),"-",'Nomenklatur komplett'!Y1740)</f>
        <v>65</v>
      </c>
      <c r="E1740" s="189">
        <f>IF(ISBLANK('Nomenklatur komplett'!Z1740),"-",'Nomenklatur komplett'!Z1740)</f>
        <v>1</v>
      </c>
      <c r="F1740" s="189">
        <f>IF(ISBLANK('Nomenklatur komplett'!AA1740),"-",'Nomenklatur komplett'!AA1740)</f>
        <v>5</v>
      </c>
      <c r="G1740" s="190">
        <f>IF(ISBLANK('Nomenklatur komplett'!AB1740),"-",'Nomenklatur komplett'!AB1740)</f>
        <v>90</v>
      </c>
      <c r="H1740" s="190">
        <f>IF(ISBLANK('Nomenklatur komplett'!AC1740),"-",'Nomenklatur komplett'!AC1740)</f>
        <v>0</v>
      </c>
    </row>
    <row r="1741" spans="1:8" x14ac:dyDescent="0.2">
      <c r="A1741" s="161">
        <f>IF(ISBLANK('Nomenklatur komplett'!V1741),"-",'Nomenklatur komplett'!V1741)</f>
        <v>77670000</v>
      </c>
      <c r="B1741" s="188" t="str">
        <f>IF(ISBLANK('Nomenklatur komplett'!W1741),"-",'Nomenklatur komplett'!W1741)</f>
        <v>Sponsoring-Manager/in SAWI (Tertiär - nicht reglementiert)</v>
      </c>
      <c r="C1741" s="189">
        <f>IF(ISBLANK('Nomenklatur komplett'!X1741),"-",'Nomenklatur komplett'!X1741)</f>
        <v>18</v>
      </c>
      <c r="D1741" s="189">
        <f>IF(ISBLANK('Nomenklatur komplett'!Y1741),"-",'Nomenklatur komplett'!Y1741)</f>
        <v>65</v>
      </c>
      <c r="E1741" s="189">
        <f>IF(ISBLANK('Nomenklatur komplett'!Z1741),"-",'Nomenklatur komplett'!Z1741)</f>
        <v>1</v>
      </c>
      <c r="F1741" s="189">
        <f>IF(ISBLANK('Nomenklatur komplett'!AA1741),"-",'Nomenklatur komplett'!AA1741)</f>
        <v>5</v>
      </c>
      <c r="G1741" s="190">
        <f>IF(ISBLANK('Nomenklatur komplett'!AB1741),"-",'Nomenklatur komplett'!AB1741)</f>
        <v>90</v>
      </c>
      <c r="H1741" s="190">
        <f>IF(ISBLANK('Nomenklatur komplett'!AC1741),"-",'Nomenklatur komplett'!AC1741)</f>
        <v>0</v>
      </c>
    </row>
    <row r="1742" spans="1:8" x14ac:dyDescent="0.2">
      <c r="A1742" s="161">
        <f>IF(ISBLANK('Nomenklatur komplett'!V1742),"-",'Nomenklatur komplett'!V1742)</f>
        <v>87000000</v>
      </c>
      <c r="B1742" s="188" t="str">
        <f>IF(ISBLANK('Nomenklatur komplett'!W1742),"-",'Nomenklatur komplett'!W1742)</f>
        <v>Sport Administration (Tertiär - nicht reglementiert)</v>
      </c>
      <c r="C1742" s="189">
        <f>IF(ISBLANK('Nomenklatur komplett'!X1742),"-",'Nomenklatur komplett'!X1742)</f>
        <v>18</v>
      </c>
      <c r="D1742" s="189">
        <f>IF(ISBLANK('Nomenklatur komplett'!Y1742),"-",'Nomenklatur komplett'!Y1742)</f>
        <v>65</v>
      </c>
      <c r="E1742" s="189">
        <f>IF(ISBLANK('Nomenklatur komplett'!Z1742),"-",'Nomenklatur komplett'!Z1742)</f>
        <v>1</v>
      </c>
      <c r="F1742" s="189">
        <f>IF(ISBLANK('Nomenklatur komplett'!AA1742),"-",'Nomenklatur komplett'!AA1742)</f>
        <v>5</v>
      </c>
      <c r="G1742" s="190">
        <f>IF(ISBLANK('Nomenklatur komplett'!AB1742),"-",'Nomenklatur komplett'!AB1742)</f>
        <v>90</v>
      </c>
      <c r="H1742" s="190">
        <f>IF(ISBLANK('Nomenklatur komplett'!AC1742),"-",'Nomenklatur komplett'!AC1742)</f>
        <v>0</v>
      </c>
    </row>
    <row r="1743" spans="1:8" x14ac:dyDescent="0.2">
      <c r="A1743" s="161">
        <f>IF(ISBLANK('Nomenklatur komplett'!V1743),"-",'Nomenklatur komplett'!V1743)</f>
        <v>87050000</v>
      </c>
      <c r="B1743" s="188" t="str">
        <f>IF(ISBLANK('Nomenklatur komplett'!W1743),"-",'Nomenklatur komplett'!W1743)</f>
        <v>Sport Management (Tertiär - nicht reglementiert)</v>
      </c>
      <c r="C1743" s="189">
        <f>IF(ISBLANK('Nomenklatur komplett'!X1743),"-",'Nomenklatur komplett'!X1743)</f>
        <v>18</v>
      </c>
      <c r="D1743" s="189">
        <f>IF(ISBLANK('Nomenklatur komplett'!Y1743),"-",'Nomenklatur komplett'!Y1743)</f>
        <v>65</v>
      </c>
      <c r="E1743" s="189">
        <f>IF(ISBLANK('Nomenklatur komplett'!Z1743),"-",'Nomenklatur komplett'!Z1743)</f>
        <v>1</v>
      </c>
      <c r="F1743" s="189">
        <f>IF(ISBLANK('Nomenklatur komplett'!AA1743),"-",'Nomenklatur komplett'!AA1743)</f>
        <v>5</v>
      </c>
      <c r="G1743" s="190">
        <f>IF(ISBLANK('Nomenklatur komplett'!AB1743),"-",'Nomenklatur komplett'!AB1743)</f>
        <v>90</v>
      </c>
      <c r="H1743" s="190">
        <f>IF(ISBLANK('Nomenklatur komplett'!AC1743),"-",'Nomenklatur komplett'!AC1743)</f>
        <v>0</v>
      </c>
    </row>
    <row r="1744" spans="1:8" x14ac:dyDescent="0.2">
      <c r="A1744" s="161">
        <f>IF(ISBLANK('Nomenklatur komplett'!V1744),"-",'Nomenklatur komplett'!V1744)</f>
        <v>86731000</v>
      </c>
      <c r="B1744" s="188" t="str">
        <f>IF(ISBLANK('Nomenklatur komplett'!W1744),"-",'Nomenklatur komplett'!W1744)</f>
        <v>Sportartenschulleiter/in, dipl.</v>
      </c>
      <c r="C1744" s="189">
        <f>IF(ISBLANK('Nomenklatur komplett'!X1744),"-",'Nomenklatur komplett'!X1744)</f>
        <v>18</v>
      </c>
      <c r="D1744" s="189">
        <f>IF(ISBLANK('Nomenklatur komplett'!Y1744),"-",'Nomenklatur komplett'!Y1744)</f>
        <v>65</v>
      </c>
      <c r="E1744" s="189">
        <f>IF(ISBLANK('Nomenklatur komplett'!Z1744),"-",'Nomenklatur komplett'!Z1744)</f>
        <v>1</v>
      </c>
      <c r="F1744" s="189">
        <f>IF(ISBLANK('Nomenklatur komplett'!AA1744),"-",'Nomenklatur komplett'!AA1744)</f>
        <v>5</v>
      </c>
      <c r="G1744" s="190">
        <f>IF(ISBLANK('Nomenklatur komplett'!AB1744),"-",'Nomenklatur komplett'!AB1744)</f>
        <v>90</v>
      </c>
      <c r="H1744" s="190">
        <f>IF(ISBLANK('Nomenklatur komplett'!AC1744),"-",'Nomenklatur komplett'!AC1744)</f>
        <v>0</v>
      </c>
    </row>
    <row r="1745" spans="1:8" x14ac:dyDescent="0.2">
      <c r="A1745" s="161">
        <f>IF(ISBLANK('Nomenklatur komplett'!V1745),"-",'Nomenklatur komplett'!V1745)</f>
        <v>87100000</v>
      </c>
      <c r="B1745" s="188" t="str">
        <f>IF(ISBLANK('Nomenklatur komplett'!W1745),"-",'Nomenklatur komplett'!W1745)</f>
        <v>Sprachlehrer/in (Tertiär - nicht reglementiert)</v>
      </c>
      <c r="C1745" s="189">
        <f>IF(ISBLANK('Nomenklatur komplett'!X1745),"-",'Nomenklatur komplett'!X1745)</f>
        <v>18</v>
      </c>
      <c r="D1745" s="189">
        <f>IF(ISBLANK('Nomenklatur komplett'!Y1745),"-",'Nomenklatur komplett'!Y1745)</f>
        <v>65</v>
      </c>
      <c r="E1745" s="189">
        <f>IF(ISBLANK('Nomenklatur komplett'!Z1745),"-",'Nomenklatur komplett'!Z1745)</f>
        <v>1</v>
      </c>
      <c r="F1745" s="189">
        <f>IF(ISBLANK('Nomenklatur komplett'!AA1745),"-",'Nomenklatur komplett'!AA1745)</f>
        <v>5</v>
      </c>
      <c r="G1745" s="190">
        <f>IF(ISBLANK('Nomenklatur komplett'!AB1745),"-",'Nomenklatur komplett'!AB1745)</f>
        <v>90</v>
      </c>
      <c r="H1745" s="190">
        <f>IF(ISBLANK('Nomenklatur komplett'!AC1745),"-",'Nomenklatur komplett'!AC1745)</f>
        <v>0</v>
      </c>
    </row>
    <row r="1746" spans="1:8" x14ac:dyDescent="0.2">
      <c r="A1746" s="161">
        <f>IF(ISBLANK('Nomenklatur komplett'!V1746),"-",'Nomenklatur komplett'!V1746)</f>
        <v>69480000</v>
      </c>
      <c r="B1746" s="188" t="str">
        <f>IF(ISBLANK('Nomenklatur komplett'!W1746),"-",'Nomenklatur komplett'!W1746)</f>
        <v>Sprengfachmann/-frau EF</v>
      </c>
      <c r="C1746" s="189">
        <f>IF(ISBLANK('Nomenklatur komplett'!X1746),"-",'Nomenklatur komplett'!X1746)</f>
        <v>18</v>
      </c>
      <c r="D1746" s="189">
        <f>IF(ISBLANK('Nomenklatur komplett'!Y1746),"-",'Nomenklatur komplett'!Y1746)</f>
        <v>65</v>
      </c>
      <c r="E1746" s="189">
        <f>IF(ISBLANK('Nomenklatur komplett'!Z1746),"-",'Nomenklatur komplett'!Z1746)</f>
        <v>1</v>
      </c>
      <c r="F1746" s="189">
        <f>IF(ISBLANK('Nomenklatur komplett'!AA1746),"-",'Nomenklatur komplett'!AA1746)</f>
        <v>5</v>
      </c>
      <c r="G1746" s="190">
        <f>IF(ISBLANK('Nomenklatur komplett'!AB1746),"-",'Nomenklatur komplett'!AB1746)</f>
        <v>90</v>
      </c>
      <c r="H1746" s="190">
        <f>IF(ISBLANK('Nomenklatur komplett'!AC1746),"-",'Nomenklatur komplett'!AC1746)</f>
        <v>0</v>
      </c>
    </row>
    <row r="1747" spans="1:8" x14ac:dyDescent="0.2">
      <c r="A1747" s="161">
        <f>IF(ISBLANK('Nomenklatur komplett'!V1747),"-",'Nomenklatur komplett'!V1747)</f>
        <v>65050000</v>
      </c>
      <c r="B1747" s="188" t="str">
        <f>IF(ISBLANK('Nomenklatur komplett'!W1747),"-",'Nomenklatur komplett'!W1747)</f>
        <v>Steinbildhauermeister/in</v>
      </c>
      <c r="C1747" s="189">
        <f>IF(ISBLANK('Nomenklatur komplett'!X1747),"-",'Nomenklatur komplett'!X1747)</f>
        <v>18</v>
      </c>
      <c r="D1747" s="189">
        <f>IF(ISBLANK('Nomenklatur komplett'!Y1747),"-",'Nomenklatur komplett'!Y1747)</f>
        <v>65</v>
      </c>
      <c r="E1747" s="189">
        <f>IF(ISBLANK('Nomenklatur komplett'!Z1747),"-",'Nomenklatur komplett'!Z1747)</f>
        <v>1</v>
      </c>
      <c r="F1747" s="189">
        <f>IF(ISBLANK('Nomenklatur komplett'!AA1747),"-",'Nomenklatur komplett'!AA1747)</f>
        <v>5</v>
      </c>
      <c r="G1747" s="190">
        <f>IF(ISBLANK('Nomenklatur komplett'!AB1747),"-",'Nomenklatur komplett'!AB1747)</f>
        <v>90</v>
      </c>
      <c r="H1747" s="190">
        <f>IF(ISBLANK('Nomenklatur komplett'!AC1747),"-",'Nomenklatur komplett'!AC1747)</f>
        <v>0</v>
      </c>
    </row>
    <row r="1748" spans="1:8" x14ac:dyDescent="0.2">
      <c r="A1748" s="161">
        <f>IF(ISBLANK('Nomenklatur komplett'!V1748),"-",'Nomenklatur komplett'!V1748)</f>
        <v>65100000</v>
      </c>
      <c r="B1748" s="188" t="str">
        <f>IF(ISBLANK('Nomenklatur komplett'!W1748),"-",'Nomenklatur komplett'!W1748)</f>
        <v>Steinmetzmeister/in</v>
      </c>
      <c r="C1748" s="189">
        <f>IF(ISBLANK('Nomenklatur komplett'!X1748),"-",'Nomenklatur komplett'!X1748)</f>
        <v>18</v>
      </c>
      <c r="D1748" s="189">
        <f>IF(ISBLANK('Nomenklatur komplett'!Y1748),"-",'Nomenklatur komplett'!Y1748)</f>
        <v>65</v>
      </c>
      <c r="E1748" s="189">
        <f>IF(ISBLANK('Nomenklatur komplett'!Z1748),"-",'Nomenklatur komplett'!Z1748)</f>
        <v>1</v>
      </c>
      <c r="F1748" s="189">
        <f>IF(ISBLANK('Nomenklatur komplett'!AA1748),"-",'Nomenklatur komplett'!AA1748)</f>
        <v>5</v>
      </c>
      <c r="G1748" s="190">
        <f>IF(ISBLANK('Nomenklatur komplett'!AB1748),"-",'Nomenklatur komplett'!AB1748)</f>
        <v>90</v>
      </c>
      <c r="H1748" s="190">
        <f>IF(ISBLANK('Nomenklatur komplett'!AC1748),"-",'Nomenklatur komplett'!AC1748)</f>
        <v>0</v>
      </c>
    </row>
    <row r="1749" spans="1:8" x14ac:dyDescent="0.2">
      <c r="A1749" s="161">
        <f>IF(ISBLANK('Nomenklatur komplett'!V1749),"-",'Nomenklatur komplett'!V1749)</f>
        <v>77710000</v>
      </c>
      <c r="B1749" s="188" t="str">
        <f>IF(ISBLANK('Nomenklatur komplett'!W1749),"-",'Nomenklatur komplett'!W1749)</f>
        <v>Steuerberatung HF (MiVo 2005)</v>
      </c>
      <c r="C1749" s="189">
        <f>IF(ISBLANK('Nomenklatur komplett'!X1749),"-",'Nomenklatur komplett'!X1749)</f>
        <v>19</v>
      </c>
      <c r="D1749" s="189">
        <f>IF(ISBLANK('Nomenklatur komplett'!Y1749),"-",'Nomenklatur komplett'!Y1749)</f>
        <v>65</v>
      </c>
      <c r="E1749" s="189">
        <f>IF(ISBLANK('Nomenklatur komplett'!Z1749),"-",'Nomenklatur komplett'!Z1749)</f>
        <v>1</v>
      </c>
      <c r="F1749" s="189">
        <f>IF(ISBLANK('Nomenklatur komplett'!AA1749),"-",'Nomenklatur komplett'!AA1749)</f>
        <v>5</v>
      </c>
      <c r="G1749" s="190">
        <f>IF(ISBLANK('Nomenklatur komplett'!AB1749),"-",'Nomenklatur komplett'!AB1749)</f>
        <v>0</v>
      </c>
      <c r="H1749" s="190">
        <f>IF(ISBLANK('Nomenklatur komplett'!AC1749),"-",'Nomenklatur komplett'!AC1749)</f>
        <v>0</v>
      </c>
    </row>
    <row r="1750" spans="1:8" x14ac:dyDescent="0.2">
      <c r="A1750" s="161">
        <f>IF(ISBLANK('Nomenklatur komplett'!V1750),"-",'Nomenklatur komplett'!V1750)</f>
        <v>77700000</v>
      </c>
      <c r="B1750" s="188" t="str">
        <f>IF(ISBLANK('Nomenklatur komplett'!W1750),"-",'Nomenklatur komplett'!W1750)</f>
        <v>Steuerexperte/-expertin, dipl.</v>
      </c>
      <c r="C1750" s="189">
        <f>IF(ISBLANK('Nomenklatur komplett'!X1750),"-",'Nomenklatur komplett'!X1750)</f>
        <v>18</v>
      </c>
      <c r="D1750" s="189">
        <f>IF(ISBLANK('Nomenklatur komplett'!Y1750),"-",'Nomenklatur komplett'!Y1750)</f>
        <v>65</v>
      </c>
      <c r="E1750" s="189">
        <f>IF(ISBLANK('Nomenklatur komplett'!Z1750),"-",'Nomenklatur komplett'!Z1750)</f>
        <v>1</v>
      </c>
      <c r="F1750" s="189">
        <f>IF(ISBLANK('Nomenklatur komplett'!AA1750),"-",'Nomenklatur komplett'!AA1750)</f>
        <v>5</v>
      </c>
      <c r="G1750" s="190">
        <f>IF(ISBLANK('Nomenklatur komplett'!AB1750),"-",'Nomenklatur komplett'!AB1750)</f>
        <v>90</v>
      </c>
      <c r="H1750" s="190">
        <f>IF(ISBLANK('Nomenklatur komplett'!AC1750),"-",'Nomenklatur komplett'!AC1750)</f>
        <v>0</v>
      </c>
    </row>
    <row r="1751" spans="1:8" x14ac:dyDescent="0.2">
      <c r="A1751" s="161">
        <f>IF(ISBLANK('Nomenklatur komplett'!V1751),"-",'Nomenklatur komplett'!V1751)</f>
        <v>84290000</v>
      </c>
      <c r="B1751" s="188" t="str">
        <f>IF(ISBLANK('Nomenklatur komplett'!W1751),"-",'Nomenklatur komplett'!W1751)</f>
        <v>Stillberater/in / Laktationsberater/in (Tertiär - nicht reglementiert)</v>
      </c>
      <c r="C1751" s="189">
        <f>IF(ISBLANK('Nomenklatur komplett'!X1751),"-",'Nomenklatur komplett'!X1751)</f>
        <v>18</v>
      </c>
      <c r="D1751" s="189">
        <f>IF(ISBLANK('Nomenklatur komplett'!Y1751),"-",'Nomenklatur komplett'!Y1751)</f>
        <v>65</v>
      </c>
      <c r="E1751" s="189">
        <f>IF(ISBLANK('Nomenklatur komplett'!Z1751),"-",'Nomenklatur komplett'!Z1751)</f>
        <v>1</v>
      </c>
      <c r="F1751" s="189">
        <f>IF(ISBLANK('Nomenklatur komplett'!AA1751),"-",'Nomenklatur komplett'!AA1751)</f>
        <v>5</v>
      </c>
      <c r="G1751" s="190">
        <f>IF(ISBLANK('Nomenklatur komplett'!AB1751),"-",'Nomenklatur komplett'!AB1751)</f>
        <v>90</v>
      </c>
      <c r="H1751" s="190">
        <f>IF(ISBLANK('Nomenklatur komplett'!AC1751),"-",'Nomenklatur komplett'!AC1751)</f>
        <v>0</v>
      </c>
    </row>
    <row r="1752" spans="1:8" x14ac:dyDescent="0.2">
      <c r="A1752" s="161">
        <f>IF(ISBLANK('Nomenklatur komplett'!V1752),"-",'Nomenklatur komplett'!V1752)</f>
        <v>69500000</v>
      </c>
      <c r="B1752" s="188" t="str">
        <f>IF(ISBLANK('Nomenklatur komplett'!W1752),"-",'Nomenklatur komplett'!W1752)</f>
        <v>Strassenbaupolier/in EF - Ohne nähere Angaben</v>
      </c>
      <c r="C1752" s="189">
        <f>IF(ISBLANK('Nomenklatur komplett'!X1752),"-",'Nomenklatur komplett'!X1752)</f>
        <v>18</v>
      </c>
      <c r="D1752" s="189">
        <f>IF(ISBLANK('Nomenklatur komplett'!Y1752),"-",'Nomenklatur komplett'!Y1752)</f>
        <v>65</v>
      </c>
      <c r="E1752" s="189">
        <f>IF(ISBLANK('Nomenklatur komplett'!Z1752),"-",'Nomenklatur komplett'!Z1752)</f>
        <v>1</v>
      </c>
      <c r="F1752" s="189">
        <f>IF(ISBLANK('Nomenklatur komplett'!AA1752),"-",'Nomenklatur komplett'!AA1752)</f>
        <v>5</v>
      </c>
      <c r="G1752" s="190">
        <f>IF(ISBLANK('Nomenklatur komplett'!AB1752),"-",'Nomenklatur komplett'!AB1752)</f>
        <v>90</v>
      </c>
      <c r="H1752" s="190">
        <f>IF(ISBLANK('Nomenklatur komplett'!AC1752),"-",'Nomenklatur komplett'!AC1752)</f>
        <v>0</v>
      </c>
    </row>
    <row r="1753" spans="1:8" x14ac:dyDescent="0.2">
      <c r="A1753" s="161">
        <f>IF(ISBLANK('Nomenklatur komplett'!V1753),"-",'Nomenklatur komplett'!V1753)</f>
        <v>69500001</v>
      </c>
      <c r="B1753" s="188" t="str">
        <f>IF(ISBLANK('Nomenklatur komplett'!W1753),"-",'Nomenklatur komplett'!W1753)</f>
        <v>Strassenbaupolier/in EF - Verkehrswegbau</v>
      </c>
      <c r="C1753" s="189">
        <f>IF(ISBLANK('Nomenklatur komplett'!X1753),"-",'Nomenklatur komplett'!X1753)</f>
        <v>18</v>
      </c>
      <c r="D1753" s="189">
        <f>IF(ISBLANK('Nomenklatur komplett'!Y1753),"-",'Nomenklatur komplett'!Y1753)</f>
        <v>65</v>
      </c>
      <c r="E1753" s="189">
        <f>IF(ISBLANK('Nomenklatur komplett'!Z1753),"-",'Nomenklatur komplett'!Z1753)</f>
        <v>1</v>
      </c>
      <c r="F1753" s="189">
        <f>IF(ISBLANK('Nomenklatur komplett'!AA1753),"-",'Nomenklatur komplett'!AA1753)</f>
        <v>5</v>
      </c>
      <c r="G1753" s="190">
        <f>IF(ISBLANK('Nomenklatur komplett'!AB1753),"-",'Nomenklatur komplett'!AB1753)</f>
        <v>90</v>
      </c>
      <c r="H1753" s="190">
        <f>IF(ISBLANK('Nomenklatur komplett'!AC1753),"-",'Nomenklatur komplett'!AC1753)</f>
        <v>0</v>
      </c>
    </row>
    <row r="1754" spans="1:8" x14ac:dyDescent="0.2">
      <c r="A1754" s="161">
        <f>IF(ISBLANK('Nomenklatur komplett'!V1754),"-",'Nomenklatur komplett'!V1754)</f>
        <v>79150000</v>
      </c>
      <c r="B1754" s="188" t="str">
        <f>IF(ISBLANK('Nomenklatur komplett'!W1754),"-",'Nomenklatur komplett'!W1754)</f>
        <v>Strassenhelfer/in EF</v>
      </c>
      <c r="C1754" s="189">
        <f>IF(ISBLANK('Nomenklatur komplett'!X1754),"-",'Nomenklatur komplett'!X1754)</f>
        <v>18</v>
      </c>
      <c r="D1754" s="189">
        <f>IF(ISBLANK('Nomenklatur komplett'!Y1754),"-",'Nomenklatur komplett'!Y1754)</f>
        <v>65</v>
      </c>
      <c r="E1754" s="189">
        <f>IF(ISBLANK('Nomenklatur komplett'!Z1754),"-",'Nomenklatur komplett'!Z1754)</f>
        <v>1</v>
      </c>
      <c r="F1754" s="189">
        <f>IF(ISBLANK('Nomenklatur komplett'!AA1754),"-",'Nomenklatur komplett'!AA1754)</f>
        <v>5</v>
      </c>
      <c r="G1754" s="190">
        <f>IF(ISBLANK('Nomenklatur komplett'!AB1754),"-",'Nomenklatur komplett'!AB1754)</f>
        <v>90</v>
      </c>
      <c r="H1754" s="190">
        <f>IF(ISBLANK('Nomenklatur komplett'!AC1754),"-",'Nomenklatur komplett'!AC1754)</f>
        <v>0</v>
      </c>
    </row>
    <row r="1755" spans="1:8" x14ac:dyDescent="0.2">
      <c r="A1755" s="161">
        <f>IF(ISBLANK('Nomenklatur komplett'!V1755),"-",'Nomenklatur komplett'!V1755)</f>
        <v>79100000</v>
      </c>
      <c r="B1755" s="188" t="str">
        <f>IF(ISBLANK('Nomenklatur komplett'!W1755),"-",'Nomenklatur komplett'!W1755)</f>
        <v>Strassentransport-Disponent/in EF</v>
      </c>
      <c r="C1755" s="189">
        <f>IF(ISBLANK('Nomenklatur komplett'!X1755),"-",'Nomenklatur komplett'!X1755)</f>
        <v>18</v>
      </c>
      <c r="D1755" s="189">
        <f>IF(ISBLANK('Nomenklatur komplett'!Y1755),"-",'Nomenklatur komplett'!Y1755)</f>
        <v>65</v>
      </c>
      <c r="E1755" s="189">
        <f>IF(ISBLANK('Nomenklatur komplett'!Z1755),"-",'Nomenklatur komplett'!Z1755)</f>
        <v>1</v>
      </c>
      <c r="F1755" s="189">
        <f>IF(ISBLANK('Nomenklatur komplett'!AA1755),"-",'Nomenklatur komplett'!AA1755)</f>
        <v>5</v>
      </c>
      <c r="G1755" s="190">
        <f>IF(ISBLANK('Nomenklatur komplett'!AB1755),"-",'Nomenklatur komplett'!AB1755)</f>
        <v>90</v>
      </c>
      <c r="H1755" s="190">
        <f>IF(ISBLANK('Nomenklatur komplett'!AC1755),"-",'Nomenklatur komplett'!AC1755)</f>
        <v>0</v>
      </c>
    </row>
    <row r="1756" spans="1:8" x14ac:dyDescent="0.2">
      <c r="A1756" s="161">
        <f>IF(ISBLANK('Nomenklatur komplett'!V1756),"-",'Nomenklatur komplett'!V1756)</f>
        <v>69510000</v>
      </c>
      <c r="B1756" s="188" t="str">
        <f>IF(ISBLANK('Nomenklatur komplett'!W1756),"-",'Nomenklatur komplett'!W1756)</f>
        <v>Strassenunterhalts-Polier/in EF</v>
      </c>
      <c r="C1756" s="189">
        <f>IF(ISBLANK('Nomenklatur komplett'!X1756),"-",'Nomenklatur komplett'!X1756)</f>
        <v>18</v>
      </c>
      <c r="D1756" s="189">
        <f>IF(ISBLANK('Nomenklatur komplett'!Y1756),"-",'Nomenklatur komplett'!Y1756)</f>
        <v>65</v>
      </c>
      <c r="E1756" s="189">
        <f>IF(ISBLANK('Nomenklatur komplett'!Z1756),"-",'Nomenklatur komplett'!Z1756)</f>
        <v>1</v>
      </c>
      <c r="F1756" s="189">
        <f>IF(ISBLANK('Nomenklatur komplett'!AA1756),"-",'Nomenklatur komplett'!AA1756)</f>
        <v>5</v>
      </c>
      <c r="G1756" s="190">
        <f>IF(ISBLANK('Nomenklatur komplett'!AB1756),"-",'Nomenklatur komplett'!AB1756)</f>
        <v>90</v>
      </c>
      <c r="H1756" s="190">
        <f>IF(ISBLANK('Nomenklatur komplett'!AC1756),"-",'Nomenklatur komplett'!AC1756)</f>
        <v>0</v>
      </c>
    </row>
    <row r="1757" spans="1:8" x14ac:dyDescent="0.2">
      <c r="A1757" s="161">
        <f>IF(ISBLANK('Nomenklatur komplett'!V1757),"-",'Nomenklatur komplett'!V1757)</f>
        <v>70110000</v>
      </c>
      <c r="B1757" s="188" t="str">
        <f>IF(ISBLANK('Nomenklatur komplett'!W1757),"-",'Nomenklatur komplett'!W1757)</f>
        <v>Stuckateurmeister/in, dipl.</v>
      </c>
      <c r="C1757" s="189">
        <f>IF(ISBLANK('Nomenklatur komplett'!X1757),"-",'Nomenklatur komplett'!X1757)</f>
        <v>18</v>
      </c>
      <c r="D1757" s="189">
        <f>IF(ISBLANK('Nomenklatur komplett'!Y1757),"-",'Nomenklatur komplett'!Y1757)</f>
        <v>65</v>
      </c>
      <c r="E1757" s="189">
        <f>IF(ISBLANK('Nomenklatur komplett'!Z1757),"-",'Nomenklatur komplett'!Z1757)</f>
        <v>1</v>
      </c>
      <c r="F1757" s="189">
        <f>IF(ISBLANK('Nomenklatur komplett'!AA1757),"-",'Nomenklatur komplett'!AA1757)</f>
        <v>5</v>
      </c>
      <c r="G1757" s="190">
        <f>IF(ISBLANK('Nomenklatur komplett'!AB1757),"-",'Nomenklatur komplett'!AB1757)</f>
        <v>90</v>
      </c>
      <c r="H1757" s="190">
        <f>IF(ISBLANK('Nomenklatur komplett'!AC1757),"-",'Nomenklatur komplett'!AC1757)</f>
        <v>0</v>
      </c>
    </row>
    <row r="1758" spans="1:8" x14ac:dyDescent="0.2">
      <c r="A1758" s="161">
        <f>IF(ISBLANK('Nomenklatur komplett'!V1758),"-",'Nomenklatur komplett'!V1758)</f>
        <v>85520000</v>
      </c>
      <c r="B1758" s="188" t="str">
        <f>IF(ISBLANK('Nomenklatur komplett'!W1758),"-",'Nomenklatur komplett'!W1758)</f>
        <v>Styliste modeliste (Tertiär - nicht reglementiert)</v>
      </c>
      <c r="C1758" s="189">
        <f>IF(ISBLANK('Nomenklatur komplett'!X1758),"-",'Nomenklatur komplett'!X1758)</f>
        <v>18</v>
      </c>
      <c r="D1758" s="189">
        <f>IF(ISBLANK('Nomenklatur komplett'!Y1758),"-",'Nomenklatur komplett'!Y1758)</f>
        <v>65</v>
      </c>
      <c r="E1758" s="189">
        <f>IF(ISBLANK('Nomenklatur komplett'!Z1758),"-",'Nomenklatur komplett'!Z1758)</f>
        <v>1</v>
      </c>
      <c r="F1758" s="189">
        <f>IF(ISBLANK('Nomenklatur komplett'!AA1758),"-",'Nomenklatur komplett'!AA1758)</f>
        <v>5</v>
      </c>
      <c r="G1758" s="190">
        <f>IF(ISBLANK('Nomenklatur komplett'!AB1758),"-",'Nomenklatur komplett'!AB1758)</f>
        <v>90</v>
      </c>
      <c r="H1758" s="190">
        <f>IF(ISBLANK('Nomenklatur komplett'!AC1758),"-",'Nomenklatur komplett'!AC1758)</f>
        <v>0</v>
      </c>
    </row>
    <row r="1759" spans="1:8" x14ac:dyDescent="0.2">
      <c r="A1759" s="161">
        <f>IF(ISBLANK('Nomenklatur komplett'!V1759),"-",'Nomenklatur komplett'!V1759)</f>
        <v>86375000</v>
      </c>
      <c r="B1759" s="188" t="str">
        <f>IF(ISBLANK('Nomenklatur komplett'!W1759),"-",'Nomenklatur komplett'!W1759)</f>
        <v>Supervision, Coaching, Organisationsberatung NDS (Tertiär - nicht reglementiert)</v>
      </c>
      <c r="C1759" s="189">
        <f>IF(ISBLANK('Nomenklatur komplett'!X1759),"-",'Nomenklatur komplett'!X1759)</f>
        <v>18</v>
      </c>
      <c r="D1759" s="189">
        <f>IF(ISBLANK('Nomenklatur komplett'!Y1759),"-",'Nomenklatur komplett'!Y1759)</f>
        <v>65</v>
      </c>
      <c r="E1759" s="189">
        <f>IF(ISBLANK('Nomenklatur komplett'!Z1759),"-",'Nomenklatur komplett'!Z1759)</f>
        <v>1</v>
      </c>
      <c r="F1759" s="189">
        <f>IF(ISBLANK('Nomenklatur komplett'!AA1759),"-",'Nomenklatur komplett'!AA1759)</f>
        <v>5</v>
      </c>
      <c r="G1759" s="190">
        <f>IF(ISBLANK('Nomenklatur komplett'!AB1759),"-",'Nomenklatur komplett'!AB1759)</f>
        <v>90</v>
      </c>
      <c r="H1759" s="190">
        <f>IF(ISBLANK('Nomenklatur komplett'!AC1759),"-",'Nomenklatur komplett'!AC1759)</f>
        <v>0</v>
      </c>
    </row>
    <row r="1760" spans="1:8" x14ac:dyDescent="0.2">
      <c r="A1760" s="161">
        <f>IF(ISBLANK('Nomenklatur komplett'!V1760),"-",'Nomenklatur komplett'!V1760)</f>
        <v>73295000</v>
      </c>
      <c r="B1760" s="188" t="str">
        <f>IF(ISBLANK('Nomenklatur komplett'!W1760),"-",'Nomenklatur komplett'!W1760)</f>
        <v>Supervisor-Coach, dipl.</v>
      </c>
      <c r="C1760" s="189">
        <f>IF(ISBLANK('Nomenklatur komplett'!X1760),"-",'Nomenklatur komplett'!X1760)</f>
        <v>18</v>
      </c>
      <c r="D1760" s="189">
        <f>IF(ISBLANK('Nomenklatur komplett'!Y1760),"-",'Nomenklatur komplett'!Y1760)</f>
        <v>65</v>
      </c>
      <c r="E1760" s="189">
        <f>IF(ISBLANK('Nomenklatur komplett'!Z1760),"-",'Nomenklatur komplett'!Z1760)</f>
        <v>1</v>
      </c>
      <c r="F1760" s="189">
        <f>IF(ISBLANK('Nomenklatur komplett'!AA1760),"-",'Nomenklatur komplett'!AA1760)</f>
        <v>5</v>
      </c>
      <c r="G1760" s="190">
        <f>IF(ISBLANK('Nomenklatur komplett'!AB1760),"-",'Nomenklatur komplett'!AB1760)</f>
        <v>90</v>
      </c>
      <c r="H1760" s="190">
        <f>IF(ISBLANK('Nomenklatur komplett'!AC1760),"-",'Nomenklatur komplett'!AC1760)</f>
        <v>0</v>
      </c>
    </row>
    <row r="1761" spans="1:8" x14ac:dyDescent="0.2">
      <c r="A1761" s="161">
        <f>IF(ISBLANK('Nomenklatur komplett'!V1761),"-",'Nomenklatur komplett'!V1761)</f>
        <v>73290000</v>
      </c>
      <c r="B1761" s="188" t="str">
        <f>IF(ISBLANK('Nomenklatur komplett'!W1761),"-",'Nomenklatur komplett'!W1761)</f>
        <v>Supervisor/in (Tertiär - nicht reglementiert)</v>
      </c>
      <c r="C1761" s="189">
        <f>IF(ISBLANK('Nomenklatur komplett'!X1761),"-",'Nomenklatur komplett'!X1761)</f>
        <v>18</v>
      </c>
      <c r="D1761" s="189">
        <f>IF(ISBLANK('Nomenklatur komplett'!Y1761),"-",'Nomenklatur komplett'!Y1761)</f>
        <v>65</v>
      </c>
      <c r="E1761" s="189">
        <f>IF(ISBLANK('Nomenklatur komplett'!Z1761),"-",'Nomenklatur komplett'!Z1761)</f>
        <v>1</v>
      </c>
      <c r="F1761" s="189">
        <f>IF(ISBLANK('Nomenklatur komplett'!AA1761),"-",'Nomenklatur komplett'!AA1761)</f>
        <v>5</v>
      </c>
      <c r="G1761" s="190">
        <f>IF(ISBLANK('Nomenklatur komplett'!AB1761),"-",'Nomenklatur komplett'!AB1761)</f>
        <v>90</v>
      </c>
      <c r="H1761" s="190">
        <f>IF(ISBLANK('Nomenklatur komplett'!AC1761),"-",'Nomenklatur komplett'!AC1761)</f>
        <v>0</v>
      </c>
    </row>
    <row r="1762" spans="1:8" x14ac:dyDescent="0.2">
      <c r="A1762" s="161">
        <f>IF(ISBLANK('Nomenklatur komplett'!V1762),"-",'Nomenklatur komplett'!V1762)</f>
        <v>67200000</v>
      </c>
      <c r="B1762" s="188" t="str">
        <f>IF(ISBLANK('Nomenklatur komplett'!W1762),"-",'Nomenklatur komplett'!W1762)</f>
        <v>Supply Chain Manager/in, dipl.</v>
      </c>
      <c r="C1762" s="189">
        <f>IF(ISBLANK('Nomenklatur komplett'!X1762),"-",'Nomenklatur komplett'!X1762)</f>
        <v>18</v>
      </c>
      <c r="D1762" s="189">
        <f>IF(ISBLANK('Nomenklatur komplett'!Y1762),"-",'Nomenklatur komplett'!Y1762)</f>
        <v>65</v>
      </c>
      <c r="E1762" s="189">
        <f>IF(ISBLANK('Nomenklatur komplett'!Z1762),"-",'Nomenklatur komplett'!Z1762)</f>
        <v>1</v>
      </c>
      <c r="F1762" s="189">
        <f>IF(ISBLANK('Nomenklatur komplett'!AA1762),"-",'Nomenklatur komplett'!AA1762)</f>
        <v>5</v>
      </c>
      <c r="G1762" s="190">
        <f>IF(ISBLANK('Nomenklatur komplett'!AB1762),"-",'Nomenklatur komplett'!AB1762)</f>
        <v>90</v>
      </c>
      <c r="H1762" s="190">
        <f>IF(ISBLANK('Nomenklatur komplett'!AC1762),"-",'Nomenklatur komplett'!AC1762)</f>
        <v>0</v>
      </c>
    </row>
    <row r="1763" spans="1:8" x14ac:dyDescent="0.2">
      <c r="A1763" s="161">
        <f>IF(ISBLANK('Nomenklatur komplett'!V1763),"-",'Nomenklatur komplett'!V1763)</f>
        <v>93680000</v>
      </c>
      <c r="B1763" s="188" t="str">
        <f>IF(ISBLANK('Nomenklatur komplett'!W1763),"-",'Nomenklatur komplett'!W1763)</f>
        <v>Systemtechnik HF (MiVo 2005)</v>
      </c>
      <c r="C1763" s="189">
        <f>IF(ISBLANK('Nomenklatur komplett'!X1763),"-",'Nomenklatur komplett'!X1763)</f>
        <v>19</v>
      </c>
      <c r="D1763" s="189">
        <f>IF(ISBLANK('Nomenklatur komplett'!Y1763),"-",'Nomenklatur komplett'!Y1763)</f>
        <v>65</v>
      </c>
      <c r="E1763" s="189">
        <f>IF(ISBLANK('Nomenklatur komplett'!Z1763),"-",'Nomenklatur komplett'!Z1763)</f>
        <v>1</v>
      </c>
      <c r="F1763" s="189">
        <f>IF(ISBLANK('Nomenklatur komplett'!AA1763),"-",'Nomenklatur komplett'!AA1763)</f>
        <v>5</v>
      </c>
      <c r="G1763" s="190">
        <f>IF(ISBLANK('Nomenklatur komplett'!AB1763),"-",'Nomenklatur komplett'!AB1763)</f>
        <v>90</v>
      </c>
      <c r="H1763" s="190">
        <f>IF(ISBLANK('Nomenklatur komplett'!AC1763),"-",'Nomenklatur komplett'!AC1763)</f>
        <v>0</v>
      </c>
    </row>
    <row r="1764" spans="1:8" x14ac:dyDescent="0.2">
      <c r="A1764" s="161">
        <f>IF(ISBLANK('Nomenklatur komplett'!V1764),"-",'Nomenklatur komplett'!V1764)</f>
        <v>93951000</v>
      </c>
      <c r="B1764" s="188" t="str">
        <f>IF(ISBLANK('Nomenklatur komplett'!W1764),"-",'Nomenklatur komplett'!W1764)</f>
        <v>Systemtechnik HF - Mechatronik (MiVo 2005)</v>
      </c>
      <c r="C1764" s="189">
        <f>IF(ISBLANK('Nomenklatur komplett'!X1764),"-",'Nomenklatur komplett'!X1764)</f>
        <v>18</v>
      </c>
      <c r="D1764" s="189">
        <f>IF(ISBLANK('Nomenklatur komplett'!Y1764),"-",'Nomenklatur komplett'!Y1764)</f>
        <v>65</v>
      </c>
      <c r="E1764" s="189">
        <f>IF(ISBLANK('Nomenklatur komplett'!Z1764),"-",'Nomenklatur komplett'!Z1764)</f>
        <v>1</v>
      </c>
      <c r="F1764" s="189">
        <f>IF(ISBLANK('Nomenklatur komplett'!AA1764),"-",'Nomenklatur komplett'!AA1764)</f>
        <v>5</v>
      </c>
      <c r="G1764" s="190">
        <f>IF(ISBLANK('Nomenklatur komplett'!AB1764),"-",'Nomenklatur komplett'!AB1764)</f>
        <v>0</v>
      </c>
      <c r="H1764" s="190">
        <f>IF(ISBLANK('Nomenklatur komplett'!AC1764),"-",'Nomenklatur komplett'!AC1764)</f>
        <v>0</v>
      </c>
    </row>
    <row r="1765" spans="1:8" x14ac:dyDescent="0.2">
      <c r="A1765" s="161">
        <f>IF(ISBLANK('Nomenklatur komplett'!V1765),"-",'Nomenklatur komplett'!V1765)</f>
        <v>93680001</v>
      </c>
      <c r="B1765" s="188" t="str">
        <f>IF(ISBLANK('Nomenklatur komplett'!W1765),"-",'Nomenklatur komplett'!W1765)</f>
        <v>Systemtechnik HF - Pharmazeutische und chemische Technik (MiVo 2005)</v>
      </c>
      <c r="C1765" s="189">
        <f>IF(ISBLANK('Nomenklatur komplett'!X1765),"-",'Nomenklatur komplett'!X1765)</f>
        <v>18</v>
      </c>
      <c r="D1765" s="189">
        <f>IF(ISBLANK('Nomenklatur komplett'!Y1765),"-",'Nomenklatur komplett'!Y1765)</f>
        <v>65</v>
      </c>
      <c r="E1765" s="189">
        <f>IF(ISBLANK('Nomenklatur komplett'!Z1765),"-",'Nomenklatur komplett'!Z1765)</f>
        <v>1</v>
      </c>
      <c r="F1765" s="189">
        <f>IF(ISBLANK('Nomenklatur komplett'!AA1765),"-",'Nomenklatur komplett'!AA1765)</f>
        <v>5</v>
      </c>
      <c r="G1765" s="190">
        <f>IF(ISBLANK('Nomenklatur komplett'!AB1765),"-",'Nomenklatur komplett'!AB1765)</f>
        <v>90</v>
      </c>
      <c r="H1765" s="190">
        <f>IF(ISBLANK('Nomenklatur komplett'!AC1765),"-",'Nomenklatur komplett'!AC1765)</f>
        <v>0</v>
      </c>
    </row>
    <row r="1766" spans="1:8" x14ac:dyDescent="0.2">
      <c r="A1766" s="161">
        <f>IF(ISBLANK('Nomenklatur komplett'!V1766),"-",'Nomenklatur komplett'!V1766)</f>
        <v>65901001</v>
      </c>
      <c r="B1766" s="188" t="str">
        <f>IF(ISBLANK('Nomenklatur komplett'!W1766),"-",'Nomenklatur komplett'!W1766)</f>
        <v>Systemtechnik HF - Vertiefung Automation (MiVo 2005)</v>
      </c>
      <c r="C1766" s="189">
        <f>IF(ISBLANK('Nomenklatur komplett'!X1766),"-",'Nomenklatur komplett'!X1766)</f>
        <v>18</v>
      </c>
      <c r="D1766" s="189">
        <f>IF(ISBLANK('Nomenklatur komplett'!Y1766),"-",'Nomenklatur komplett'!Y1766)</f>
        <v>65</v>
      </c>
      <c r="E1766" s="189">
        <f>IF(ISBLANK('Nomenklatur komplett'!Z1766),"-",'Nomenklatur komplett'!Z1766)</f>
        <v>1</v>
      </c>
      <c r="F1766" s="189">
        <f>IF(ISBLANK('Nomenklatur komplett'!AA1766),"-",'Nomenklatur komplett'!AA1766)</f>
        <v>5</v>
      </c>
      <c r="G1766" s="190">
        <f>IF(ISBLANK('Nomenklatur komplett'!AB1766),"-",'Nomenklatur komplett'!AB1766)</f>
        <v>0</v>
      </c>
      <c r="H1766" s="190">
        <f>IF(ISBLANK('Nomenklatur komplett'!AC1766),"-",'Nomenklatur komplett'!AC1766)</f>
        <v>0</v>
      </c>
    </row>
    <row r="1767" spans="1:8" x14ac:dyDescent="0.2">
      <c r="A1767" s="161">
        <f>IF(ISBLANK('Nomenklatur komplett'!V1767),"-",'Nomenklatur komplett'!V1767)</f>
        <v>65901002</v>
      </c>
      <c r="B1767" s="188" t="str">
        <f>IF(ISBLANK('Nomenklatur komplett'!W1767),"-",'Nomenklatur komplett'!W1767)</f>
        <v>Systemtechnik HF - Vertiefung Medizinaltechnik (MiVo 2005)</v>
      </c>
      <c r="C1767" s="189">
        <f>IF(ISBLANK('Nomenklatur komplett'!X1767),"-",'Nomenklatur komplett'!X1767)</f>
        <v>18</v>
      </c>
      <c r="D1767" s="189">
        <f>IF(ISBLANK('Nomenklatur komplett'!Y1767),"-",'Nomenklatur komplett'!Y1767)</f>
        <v>65</v>
      </c>
      <c r="E1767" s="189">
        <f>IF(ISBLANK('Nomenklatur komplett'!Z1767),"-",'Nomenklatur komplett'!Z1767)</f>
        <v>1</v>
      </c>
      <c r="F1767" s="189">
        <f>IF(ISBLANK('Nomenklatur komplett'!AA1767),"-",'Nomenklatur komplett'!AA1767)</f>
        <v>5</v>
      </c>
      <c r="G1767" s="190">
        <f>IF(ISBLANK('Nomenklatur komplett'!AB1767),"-",'Nomenklatur komplett'!AB1767)</f>
        <v>0</v>
      </c>
      <c r="H1767" s="190">
        <f>IF(ISBLANK('Nomenklatur komplett'!AC1767),"-",'Nomenklatur komplett'!AC1767)</f>
        <v>0</v>
      </c>
    </row>
    <row r="1768" spans="1:8" x14ac:dyDescent="0.2">
      <c r="A1768" s="161">
        <f>IF(ISBLANK('Nomenklatur komplett'!V1768),"-",'Nomenklatur komplett'!V1768)</f>
        <v>65901003</v>
      </c>
      <c r="B1768" s="188" t="str">
        <f>IF(ISBLANK('Nomenklatur komplett'!W1768),"-",'Nomenklatur komplett'!W1768)</f>
        <v>Systemtechnik HF - Vertiefung Umwelt (MiVo 2005)</v>
      </c>
      <c r="C1768" s="189">
        <f>IF(ISBLANK('Nomenklatur komplett'!X1768),"-",'Nomenklatur komplett'!X1768)</f>
        <v>18</v>
      </c>
      <c r="D1768" s="189">
        <f>IF(ISBLANK('Nomenklatur komplett'!Y1768),"-",'Nomenklatur komplett'!Y1768)</f>
        <v>65</v>
      </c>
      <c r="E1768" s="189">
        <f>IF(ISBLANK('Nomenklatur komplett'!Z1768),"-",'Nomenklatur komplett'!Z1768)</f>
        <v>1</v>
      </c>
      <c r="F1768" s="189">
        <f>IF(ISBLANK('Nomenklatur komplett'!AA1768),"-",'Nomenklatur komplett'!AA1768)</f>
        <v>5</v>
      </c>
      <c r="G1768" s="190">
        <f>IF(ISBLANK('Nomenklatur komplett'!AB1768),"-",'Nomenklatur komplett'!AB1768)</f>
        <v>0</v>
      </c>
      <c r="H1768" s="190">
        <f>IF(ISBLANK('Nomenklatur komplett'!AC1768),"-",'Nomenklatur komplett'!AC1768)</f>
        <v>0</v>
      </c>
    </row>
    <row r="1769" spans="1:8" x14ac:dyDescent="0.2">
      <c r="A1769" s="161">
        <f>IF(ISBLANK('Nomenklatur komplett'!V1769),"-",'Nomenklatur komplett'!V1769)</f>
        <v>85457000</v>
      </c>
      <c r="B1769" s="188" t="str">
        <f>IF(ISBLANK('Nomenklatur komplett'!W1769),"-",'Nomenklatur komplett'!W1769)</f>
        <v>Systemtherapeut/in (Tertiär - nicht reglementiert)</v>
      </c>
      <c r="C1769" s="189">
        <f>IF(ISBLANK('Nomenklatur komplett'!X1769),"-",'Nomenklatur komplett'!X1769)</f>
        <v>18</v>
      </c>
      <c r="D1769" s="189">
        <f>IF(ISBLANK('Nomenklatur komplett'!Y1769),"-",'Nomenklatur komplett'!Y1769)</f>
        <v>65</v>
      </c>
      <c r="E1769" s="189">
        <f>IF(ISBLANK('Nomenklatur komplett'!Z1769),"-",'Nomenklatur komplett'!Z1769)</f>
        <v>1</v>
      </c>
      <c r="F1769" s="189">
        <f>IF(ISBLANK('Nomenklatur komplett'!AA1769),"-",'Nomenklatur komplett'!AA1769)</f>
        <v>5</v>
      </c>
      <c r="G1769" s="190">
        <f>IF(ISBLANK('Nomenklatur komplett'!AB1769),"-",'Nomenklatur komplett'!AB1769)</f>
        <v>90</v>
      </c>
      <c r="H1769" s="190">
        <f>IF(ISBLANK('Nomenklatur komplett'!AC1769),"-",'Nomenklatur komplett'!AC1769)</f>
        <v>0</v>
      </c>
    </row>
    <row r="1770" spans="1:8" x14ac:dyDescent="0.2">
      <c r="A1770" s="161">
        <f>IF(ISBLANK('Nomenklatur komplett'!V1770),"-",'Nomenklatur komplett'!V1770)</f>
        <v>86156000</v>
      </c>
      <c r="B1770" s="188" t="str">
        <f>IF(ISBLANK('Nomenklatur komplett'!W1770),"-",'Nomenklatur komplett'!W1770)</f>
        <v>Tanzpädagoge/-pädagogin (Tertiär - nicht reglementiert)</v>
      </c>
      <c r="C1770" s="189">
        <f>IF(ISBLANK('Nomenklatur komplett'!X1770),"-",'Nomenklatur komplett'!X1770)</f>
        <v>18</v>
      </c>
      <c r="D1770" s="189">
        <f>IF(ISBLANK('Nomenklatur komplett'!Y1770),"-",'Nomenklatur komplett'!Y1770)</f>
        <v>65</v>
      </c>
      <c r="E1770" s="189">
        <f>IF(ISBLANK('Nomenklatur komplett'!Z1770),"-",'Nomenklatur komplett'!Z1770)</f>
        <v>1</v>
      </c>
      <c r="F1770" s="189">
        <f>IF(ISBLANK('Nomenklatur komplett'!AA1770),"-",'Nomenklatur komplett'!AA1770)</f>
        <v>5</v>
      </c>
      <c r="G1770" s="190">
        <f>IF(ISBLANK('Nomenklatur komplett'!AB1770),"-",'Nomenklatur komplett'!AB1770)</f>
        <v>90</v>
      </c>
      <c r="H1770" s="190">
        <f>IF(ISBLANK('Nomenklatur komplett'!AC1770),"-",'Nomenklatur komplett'!AC1770)</f>
        <v>0</v>
      </c>
    </row>
    <row r="1771" spans="1:8" x14ac:dyDescent="0.2">
      <c r="A1771" s="161">
        <f>IF(ISBLANK('Nomenklatur komplett'!V1771),"-",'Nomenklatur komplett'!V1771)</f>
        <v>86157000</v>
      </c>
      <c r="B1771" s="188" t="str">
        <f>IF(ISBLANK('Nomenklatur komplett'!W1771),"-",'Nomenklatur komplett'!W1771)</f>
        <v>Tanztherapeut/in (Tertiär - nicht reglementiert)</v>
      </c>
      <c r="C1771" s="189">
        <f>IF(ISBLANK('Nomenklatur komplett'!X1771),"-",'Nomenklatur komplett'!X1771)</f>
        <v>18</v>
      </c>
      <c r="D1771" s="189">
        <f>IF(ISBLANK('Nomenklatur komplett'!Y1771),"-",'Nomenklatur komplett'!Y1771)</f>
        <v>65</v>
      </c>
      <c r="E1771" s="189">
        <f>IF(ISBLANK('Nomenklatur komplett'!Z1771),"-",'Nomenklatur komplett'!Z1771)</f>
        <v>1</v>
      </c>
      <c r="F1771" s="189">
        <f>IF(ISBLANK('Nomenklatur komplett'!AA1771),"-",'Nomenklatur komplett'!AA1771)</f>
        <v>5</v>
      </c>
      <c r="G1771" s="190">
        <f>IF(ISBLANK('Nomenklatur komplett'!AB1771),"-",'Nomenklatur komplett'!AB1771)</f>
        <v>90</v>
      </c>
      <c r="H1771" s="190">
        <f>IF(ISBLANK('Nomenklatur komplett'!AC1771),"-",'Nomenklatur komplett'!AC1771)</f>
        <v>0</v>
      </c>
    </row>
    <row r="1772" spans="1:8" x14ac:dyDescent="0.2">
      <c r="A1772" s="161">
        <f>IF(ISBLANK('Nomenklatur komplett'!V1772),"-",'Nomenklatur komplett'!V1772)</f>
        <v>86640000</v>
      </c>
      <c r="B1772" s="188" t="str">
        <f>IF(ISBLANK('Nomenklatur komplett'!W1772),"-",'Nomenklatur komplett'!W1772)</f>
        <v>Teamleiter/in in sozialen und sozialmedizinischen Institutionen EF</v>
      </c>
      <c r="C1772" s="189">
        <f>IF(ISBLANK('Nomenklatur komplett'!X1772),"-",'Nomenklatur komplett'!X1772)</f>
        <v>18</v>
      </c>
      <c r="D1772" s="189">
        <f>IF(ISBLANK('Nomenklatur komplett'!Y1772),"-",'Nomenklatur komplett'!Y1772)</f>
        <v>65</v>
      </c>
      <c r="E1772" s="189">
        <f>IF(ISBLANK('Nomenklatur komplett'!Z1772),"-",'Nomenklatur komplett'!Z1772)</f>
        <v>1</v>
      </c>
      <c r="F1772" s="189">
        <f>IF(ISBLANK('Nomenklatur komplett'!AA1772),"-",'Nomenklatur komplett'!AA1772)</f>
        <v>5</v>
      </c>
      <c r="G1772" s="190">
        <f>IF(ISBLANK('Nomenklatur komplett'!AB1772),"-",'Nomenklatur komplett'!AB1772)</f>
        <v>90</v>
      </c>
      <c r="H1772" s="190">
        <f>IF(ISBLANK('Nomenklatur komplett'!AC1772),"-",'Nomenklatur komplett'!AC1772)</f>
        <v>0</v>
      </c>
    </row>
    <row r="1773" spans="1:8" x14ac:dyDescent="0.2">
      <c r="A1773" s="161">
        <f>IF(ISBLANK('Nomenklatur komplett'!V1773),"-",'Nomenklatur komplett'!V1773)</f>
        <v>66051000</v>
      </c>
      <c r="B1773" s="188" t="str">
        <f>IF(ISBLANK('Nomenklatur komplett'!W1773),"-",'Nomenklatur komplett'!W1773)</f>
        <v>Techniker/in Audio Video EF</v>
      </c>
      <c r="C1773" s="189">
        <f>IF(ISBLANK('Nomenklatur komplett'!X1773),"-",'Nomenklatur komplett'!X1773)</f>
        <v>18</v>
      </c>
      <c r="D1773" s="189">
        <f>IF(ISBLANK('Nomenklatur komplett'!Y1773),"-",'Nomenklatur komplett'!Y1773)</f>
        <v>65</v>
      </c>
      <c r="E1773" s="189">
        <f>IF(ISBLANK('Nomenklatur komplett'!Z1773),"-",'Nomenklatur komplett'!Z1773)</f>
        <v>1</v>
      </c>
      <c r="F1773" s="189">
        <f>IF(ISBLANK('Nomenklatur komplett'!AA1773),"-",'Nomenklatur komplett'!AA1773)</f>
        <v>5</v>
      </c>
      <c r="G1773" s="190">
        <f>IF(ISBLANK('Nomenklatur komplett'!AB1773),"-",'Nomenklatur komplett'!AB1773)</f>
        <v>90</v>
      </c>
      <c r="H1773" s="190">
        <f>IF(ISBLANK('Nomenklatur komplett'!AC1773),"-",'Nomenklatur komplett'!AC1773)</f>
        <v>0</v>
      </c>
    </row>
    <row r="1774" spans="1:8" x14ac:dyDescent="0.2">
      <c r="A1774" s="161">
        <f>IF(ISBLANK('Nomenklatur komplett'!V1774),"-",'Nomenklatur komplett'!V1774)</f>
        <v>63270000</v>
      </c>
      <c r="B1774" s="188" t="str">
        <f>IF(ISBLANK('Nomenklatur komplett'!W1774),"-",'Nomenklatur komplett'!W1774)</f>
        <v>Techniker/in Druckindustrie (Tertiär - nicht reglementiert)</v>
      </c>
      <c r="C1774" s="189">
        <f>IF(ISBLANK('Nomenklatur komplett'!X1774),"-",'Nomenklatur komplett'!X1774)</f>
        <v>18</v>
      </c>
      <c r="D1774" s="189">
        <f>IF(ISBLANK('Nomenklatur komplett'!Y1774),"-",'Nomenklatur komplett'!Y1774)</f>
        <v>65</v>
      </c>
      <c r="E1774" s="189">
        <f>IF(ISBLANK('Nomenklatur komplett'!Z1774),"-",'Nomenklatur komplett'!Z1774)</f>
        <v>1</v>
      </c>
      <c r="F1774" s="189">
        <f>IF(ISBLANK('Nomenklatur komplett'!AA1774),"-",'Nomenklatur komplett'!AA1774)</f>
        <v>5</v>
      </c>
      <c r="G1774" s="190">
        <f>IF(ISBLANK('Nomenklatur komplett'!AB1774),"-",'Nomenklatur komplett'!AB1774)</f>
        <v>0</v>
      </c>
      <c r="H1774" s="190">
        <f>IF(ISBLANK('Nomenklatur komplett'!AC1774),"-",'Nomenklatur komplett'!AC1774)</f>
        <v>0</v>
      </c>
    </row>
    <row r="1775" spans="1:8" x14ac:dyDescent="0.2">
      <c r="A1775" s="161">
        <f>IF(ISBLANK('Nomenklatur komplett'!V1775),"-",'Nomenklatur komplett'!V1775)</f>
        <v>77116000</v>
      </c>
      <c r="B1775" s="188" t="str">
        <f>IF(ISBLANK('Nomenklatur komplett'!W1775),"-",'Nomenklatur komplett'!W1775)</f>
        <v>Techniker/in in Finanzmarktoperationen EF</v>
      </c>
      <c r="C1775" s="189">
        <f>IF(ISBLANK('Nomenklatur komplett'!X1775),"-",'Nomenklatur komplett'!X1775)</f>
        <v>18</v>
      </c>
      <c r="D1775" s="189">
        <f>IF(ISBLANK('Nomenklatur komplett'!Y1775),"-",'Nomenklatur komplett'!Y1775)</f>
        <v>65</v>
      </c>
      <c r="E1775" s="189">
        <f>IF(ISBLANK('Nomenklatur komplett'!Z1775),"-",'Nomenklatur komplett'!Z1775)</f>
        <v>1</v>
      </c>
      <c r="F1775" s="189">
        <f>IF(ISBLANK('Nomenklatur komplett'!AA1775),"-",'Nomenklatur komplett'!AA1775)</f>
        <v>5</v>
      </c>
      <c r="G1775" s="190">
        <f>IF(ISBLANK('Nomenklatur komplett'!AB1775),"-",'Nomenklatur komplett'!AB1775)</f>
        <v>90</v>
      </c>
      <c r="H1775" s="190">
        <f>IF(ISBLANK('Nomenklatur komplett'!AC1775),"-",'Nomenklatur komplett'!AC1775)</f>
        <v>0</v>
      </c>
    </row>
    <row r="1776" spans="1:8" x14ac:dyDescent="0.2">
      <c r="A1776" s="161">
        <f>IF(ISBLANK('Nomenklatur komplett'!V1776),"-",'Nomenklatur komplett'!V1776)</f>
        <v>85480000</v>
      </c>
      <c r="B1776" s="188" t="str">
        <f>IF(ISBLANK('Nomenklatur komplett'!W1776),"-",'Nomenklatur komplett'!W1776)</f>
        <v>Technikredaktor/in EF</v>
      </c>
      <c r="C1776" s="189">
        <f>IF(ISBLANK('Nomenklatur komplett'!X1776),"-",'Nomenklatur komplett'!X1776)</f>
        <v>18</v>
      </c>
      <c r="D1776" s="189">
        <f>IF(ISBLANK('Nomenklatur komplett'!Y1776),"-",'Nomenklatur komplett'!Y1776)</f>
        <v>65</v>
      </c>
      <c r="E1776" s="189">
        <f>IF(ISBLANK('Nomenklatur komplett'!Z1776),"-",'Nomenklatur komplett'!Z1776)</f>
        <v>1</v>
      </c>
      <c r="F1776" s="189">
        <f>IF(ISBLANK('Nomenklatur komplett'!AA1776),"-",'Nomenklatur komplett'!AA1776)</f>
        <v>5</v>
      </c>
      <c r="G1776" s="190">
        <f>IF(ISBLANK('Nomenklatur komplett'!AB1776),"-",'Nomenklatur komplett'!AB1776)</f>
        <v>90</v>
      </c>
      <c r="H1776" s="190">
        <f>IF(ISBLANK('Nomenklatur komplett'!AC1776),"-",'Nomenklatur komplett'!AC1776)</f>
        <v>0</v>
      </c>
    </row>
    <row r="1777" spans="1:8" x14ac:dyDescent="0.2">
      <c r="A1777" s="161">
        <f>IF(ISBLANK('Nomenklatur komplett'!V1777),"-",'Nomenklatur komplett'!V1777)</f>
        <v>75600000</v>
      </c>
      <c r="B1777" s="188" t="str">
        <f>IF(ISBLANK('Nomenklatur komplett'!W1777),"-",'Nomenklatur komplett'!W1777)</f>
        <v>Technische/r Beschläge-Spezialist/in EF</v>
      </c>
      <c r="C1777" s="189">
        <f>IF(ISBLANK('Nomenklatur komplett'!X1777),"-",'Nomenklatur komplett'!X1777)</f>
        <v>18</v>
      </c>
      <c r="D1777" s="189">
        <f>IF(ISBLANK('Nomenklatur komplett'!Y1777),"-",'Nomenklatur komplett'!Y1777)</f>
        <v>65</v>
      </c>
      <c r="E1777" s="189">
        <f>IF(ISBLANK('Nomenklatur komplett'!Z1777),"-",'Nomenklatur komplett'!Z1777)</f>
        <v>1</v>
      </c>
      <c r="F1777" s="189">
        <f>IF(ISBLANK('Nomenklatur komplett'!AA1777),"-",'Nomenklatur komplett'!AA1777)</f>
        <v>5</v>
      </c>
      <c r="G1777" s="190">
        <f>IF(ISBLANK('Nomenklatur komplett'!AB1777),"-",'Nomenklatur komplett'!AB1777)</f>
        <v>90</v>
      </c>
      <c r="H1777" s="190">
        <f>IF(ISBLANK('Nomenklatur komplett'!AC1777),"-",'Nomenklatur komplett'!AC1777)</f>
        <v>0</v>
      </c>
    </row>
    <row r="1778" spans="1:8" x14ac:dyDescent="0.2">
      <c r="A1778" s="161">
        <f>IF(ISBLANK('Nomenklatur komplett'!V1778),"-",'Nomenklatur komplett'!V1778)</f>
        <v>74010000</v>
      </c>
      <c r="B1778" s="188" t="str">
        <f>IF(ISBLANK('Nomenklatur komplett'!W1778),"-",'Nomenklatur komplett'!W1778)</f>
        <v>Technische/r Geschäftsführer/in, dipl.</v>
      </c>
      <c r="C1778" s="189">
        <f>IF(ISBLANK('Nomenklatur komplett'!X1778),"-",'Nomenklatur komplett'!X1778)</f>
        <v>18</v>
      </c>
      <c r="D1778" s="189">
        <f>IF(ISBLANK('Nomenklatur komplett'!Y1778),"-",'Nomenklatur komplett'!Y1778)</f>
        <v>65</v>
      </c>
      <c r="E1778" s="189">
        <f>IF(ISBLANK('Nomenklatur komplett'!Z1778),"-",'Nomenklatur komplett'!Z1778)</f>
        <v>1</v>
      </c>
      <c r="F1778" s="189">
        <f>IF(ISBLANK('Nomenklatur komplett'!AA1778),"-",'Nomenklatur komplett'!AA1778)</f>
        <v>5</v>
      </c>
      <c r="G1778" s="190">
        <f>IF(ISBLANK('Nomenklatur komplett'!AB1778),"-",'Nomenklatur komplett'!AB1778)</f>
        <v>90</v>
      </c>
      <c r="H1778" s="190">
        <f>IF(ISBLANK('Nomenklatur komplett'!AC1778),"-",'Nomenklatur komplett'!AC1778)</f>
        <v>0</v>
      </c>
    </row>
    <row r="1779" spans="1:8" x14ac:dyDescent="0.2">
      <c r="A1779" s="161">
        <f>IF(ISBLANK('Nomenklatur komplett'!V1779),"-",'Nomenklatur komplett'!V1779)</f>
        <v>74005000</v>
      </c>
      <c r="B1779" s="188" t="str">
        <f>IF(ISBLANK('Nomenklatur komplett'!W1779),"-",'Nomenklatur komplett'!W1779)</f>
        <v>Technische/r Kaufmann/-frau (Tertiär - nicht reglementiert)</v>
      </c>
      <c r="C1779" s="189">
        <f>IF(ISBLANK('Nomenklatur komplett'!X1779),"-",'Nomenklatur komplett'!X1779)</f>
        <v>18</v>
      </c>
      <c r="D1779" s="189">
        <f>IF(ISBLANK('Nomenklatur komplett'!Y1779),"-",'Nomenklatur komplett'!Y1779)</f>
        <v>65</v>
      </c>
      <c r="E1779" s="189">
        <f>IF(ISBLANK('Nomenklatur komplett'!Z1779),"-",'Nomenklatur komplett'!Z1779)</f>
        <v>1</v>
      </c>
      <c r="F1779" s="189">
        <f>IF(ISBLANK('Nomenklatur komplett'!AA1779),"-",'Nomenklatur komplett'!AA1779)</f>
        <v>5</v>
      </c>
      <c r="G1779" s="190">
        <f>IF(ISBLANK('Nomenklatur komplett'!AB1779),"-",'Nomenklatur komplett'!AB1779)</f>
        <v>90</v>
      </c>
      <c r="H1779" s="190">
        <f>IF(ISBLANK('Nomenklatur komplett'!AC1779),"-",'Nomenklatur komplett'!AC1779)</f>
        <v>0</v>
      </c>
    </row>
    <row r="1780" spans="1:8" x14ac:dyDescent="0.2">
      <c r="A1780" s="161">
        <f>IF(ISBLANK('Nomenklatur komplett'!V1780),"-",'Nomenklatur komplett'!V1780)</f>
        <v>74000000</v>
      </c>
      <c r="B1780" s="188" t="str">
        <f>IF(ISBLANK('Nomenklatur komplett'!W1780),"-",'Nomenklatur komplett'!W1780)</f>
        <v>Technische/r Kaufmann/-frau EF</v>
      </c>
      <c r="C1780" s="189">
        <f>IF(ISBLANK('Nomenklatur komplett'!X1780),"-",'Nomenklatur komplett'!X1780)</f>
        <v>18</v>
      </c>
      <c r="D1780" s="189">
        <f>IF(ISBLANK('Nomenklatur komplett'!Y1780),"-",'Nomenklatur komplett'!Y1780)</f>
        <v>65</v>
      </c>
      <c r="E1780" s="189">
        <f>IF(ISBLANK('Nomenklatur komplett'!Z1780),"-",'Nomenklatur komplett'!Z1780)</f>
        <v>1</v>
      </c>
      <c r="F1780" s="189">
        <f>IF(ISBLANK('Nomenklatur komplett'!AA1780),"-",'Nomenklatur komplett'!AA1780)</f>
        <v>5</v>
      </c>
      <c r="G1780" s="190">
        <f>IF(ISBLANK('Nomenklatur komplett'!AB1780),"-",'Nomenklatur komplett'!AB1780)</f>
        <v>90</v>
      </c>
      <c r="H1780" s="190">
        <f>IF(ISBLANK('Nomenklatur komplett'!AC1780),"-",'Nomenklatur komplett'!AC1780)</f>
        <v>0</v>
      </c>
    </row>
    <row r="1781" spans="1:8" x14ac:dyDescent="0.2">
      <c r="A1781" s="161">
        <f>IF(ISBLANK('Nomenklatur komplett'!V1781),"-",'Nomenklatur komplett'!V1781)</f>
        <v>74001000</v>
      </c>
      <c r="B1781" s="188" t="str">
        <f>IF(ISBLANK('Nomenklatur komplett'!W1781),"-",'Nomenklatur komplett'!W1781)</f>
        <v>Technische/r Kaufmann/-frau EF (ab 2019)</v>
      </c>
      <c r="C1781" s="189">
        <f>IF(ISBLANK('Nomenklatur komplett'!X1781),"-",'Nomenklatur komplett'!X1781)</f>
        <v>18</v>
      </c>
      <c r="D1781" s="189">
        <f>IF(ISBLANK('Nomenklatur komplett'!Y1781),"-",'Nomenklatur komplett'!Y1781)</f>
        <v>65</v>
      </c>
      <c r="E1781" s="189">
        <f>IF(ISBLANK('Nomenklatur komplett'!Z1781),"-",'Nomenklatur komplett'!Z1781)</f>
        <v>1</v>
      </c>
      <c r="F1781" s="189">
        <f>IF(ISBLANK('Nomenklatur komplett'!AA1781),"-",'Nomenklatur komplett'!AA1781)</f>
        <v>5</v>
      </c>
      <c r="G1781" s="190">
        <f>IF(ISBLANK('Nomenklatur komplett'!AB1781),"-",'Nomenklatur komplett'!AB1781)</f>
        <v>90</v>
      </c>
      <c r="H1781" s="190">
        <f>IF(ISBLANK('Nomenklatur komplett'!AC1781),"-",'Nomenklatur komplett'!AC1781)</f>
        <v>0</v>
      </c>
    </row>
    <row r="1782" spans="1:8" x14ac:dyDescent="0.2">
      <c r="A1782" s="161">
        <f>IF(ISBLANK('Nomenklatur komplett'!V1782),"-",'Nomenklatur komplett'!V1782)</f>
        <v>75650000</v>
      </c>
      <c r="B1782" s="188" t="str">
        <f>IF(ISBLANK('Nomenklatur komplett'!W1782),"-",'Nomenklatur komplett'!W1782)</f>
        <v>Technische/r Werkzeugspezialist/in EF</v>
      </c>
      <c r="C1782" s="189">
        <f>IF(ISBLANK('Nomenklatur komplett'!X1782),"-",'Nomenklatur komplett'!X1782)</f>
        <v>18</v>
      </c>
      <c r="D1782" s="189">
        <f>IF(ISBLANK('Nomenklatur komplett'!Y1782),"-",'Nomenklatur komplett'!Y1782)</f>
        <v>65</v>
      </c>
      <c r="E1782" s="189">
        <f>IF(ISBLANK('Nomenklatur komplett'!Z1782),"-",'Nomenklatur komplett'!Z1782)</f>
        <v>1</v>
      </c>
      <c r="F1782" s="189">
        <f>IF(ISBLANK('Nomenklatur komplett'!AA1782),"-",'Nomenklatur komplett'!AA1782)</f>
        <v>5</v>
      </c>
      <c r="G1782" s="190">
        <f>IF(ISBLANK('Nomenklatur komplett'!AB1782),"-",'Nomenklatur komplett'!AB1782)</f>
        <v>90</v>
      </c>
      <c r="H1782" s="190">
        <f>IF(ISBLANK('Nomenklatur komplett'!AC1782),"-",'Nomenklatur komplett'!AC1782)</f>
        <v>0</v>
      </c>
    </row>
    <row r="1783" spans="1:8" x14ac:dyDescent="0.2">
      <c r="A1783" s="161">
        <f>IF(ISBLANK('Nomenklatur komplett'!V1783),"-",'Nomenklatur komplett'!V1783)</f>
        <v>63250000</v>
      </c>
      <c r="B1783" s="188" t="str">
        <f>IF(ISBLANK('Nomenklatur komplett'!W1783),"-",'Nomenklatur komplett'!W1783)</f>
        <v>Techno-Polygraf/in EF</v>
      </c>
      <c r="C1783" s="189">
        <f>IF(ISBLANK('Nomenklatur komplett'!X1783),"-",'Nomenklatur komplett'!X1783)</f>
        <v>18</v>
      </c>
      <c r="D1783" s="189">
        <f>IF(ISBLANK('Nomenklatur komplett'!Y1783),"-",'Nomenklatur komplett'!Y1783)</f>
        <v>65</v>
      </c>
      <c r="E1783" s="189">
        <f>IF(ISBLANK('Nomenklatur komplett'!Z1783),"-",'Nomenklatur komplett'!Z1783)</f>
        <v>1</v>
      </c>
      <c r="F1783" s="189">
        <f>IF(ISBLANK('Nomenklatur komplett'!AA1783),"-",'Nomenklatur komplett'!AA1783)</f>
        <v>5</v>
      </c>
      <c r="G1783" s="190">
        <f>IF(ISBLANK('Nomenklatur komplett'!AB1783),"-",'Nomenklatur komplett'!AB1783)</f>
        <v>90</v>
      </c>
      <c r="H1783" s="190">
        <f>IF(ISBLANK('Nomenklatur komplett'!AC1783),"-",'Nomenklatur komplett'!AC1783)</f>
        <v>0</v>
      </c>
    </row>
    <row r="1784" spans="1:8" x14ac:dyDescent="0.2">
      <c r="A1784" s="161">
        <f>IF(ISBLANK('Nomenklatur komplett'!V1784),"-",'Nomenklatur komplett'!V1784)</f>
        <v>61350000</v>
      </c>
      <c r="B1784" s="188" t="str">
        <f>IF(ISBLANK('Nomenklatur komplett'!W1784),"-",'Nomenklatur komplett'!W1784)</f>
        <v>Technologiespezialist/in Textil EF</v>
      </c>
      <c r="C1784" s="189">
        <f>IF(ISBLANK('Nomenklatur komplett'!X1784),"-",'Nomenklatur komplett'!X1784)</f>
        <v>18</v>
      </c>
      <c r="D1784" s="189">
        <f>IF(ISBLANK('Nomenklatur komplett'!Y1784),"-",'Nomenklatur komplett'!Y1784)</f>
        <v>65</v>
      </c>
      <c r="E1784" s="189">
        <f>IF(ISBLANK('Nomenklatur komplett'!Z1784),"-",'Nomenklatur komplett'!Z1784)</f>
        <v>1</v>
      </c>
      <c r="F1784" s="189">
        <f>IF(ISBLANK('Nomenklatur komplett'!AA1784),"-",'Nomenklatur komplett'!AA1784)</f>
        <v>5</v>
      </c>
      <c r="G1784" s="190">
        <f>IF(ISBLANK('Nomenklatur komplett'!AB1784),"-",'Nomenklatur komplett'!AB1784)</f>
        <v>90</v>
      </c>
      <c r="H1784" s="190">
        <f>IF(ISBLANK('Nomenklatur komplett'!AC1784),"-",'Nomenklatur komplett'!AC1784)</f>
        <v>0</v>
      </c>
    </row>
    <row r="1785" spans="1:8" x14ac:dyDescent="0.2">
      <c r="A1785" s="161">
        <f>IF(ISBLANK('Nomenklatur komplett'!V1785),"-",'Nomenklatur komplett'!V1785)</f>
        <v>94101000</v>
      </c>
      <c r="B1785" s="188" t="str">
        <f>IF(ISBLANK('Nomenklatur komplett'!W1785),"-",'Nomenklatur komplett'!W1785)</f>
        <v>Telekommunikation HF (MiVo 2005)</v>
      </c>
      <c r="C1785" s="189">
        <f>IF(ISBLANK('Nomenklatur komplett'!X1785),"-",'Nomenklatur komplett'!X1785)</f>
        <v>18</v>
      </c>
      <c r="D1785" s="189">
        <f>IF(ISBLANK('Nomenklatur komplett'!Y1785),"-",'Nomenklatur komplett'!Y1785)</f>
        <v>65</v>
      </c>
      <c r="E1785" s="189">
        <f>IF(ISBLANK('Nomenklatur komplett'!Z1785),"-",'Nomenklatur komplett'!Z1785)</f>
        <v>1</v>
      </c>
      <c r="F1785" s="189">
        <f>IF(ISBLANK('Nomenklatur komplett'!AA1785),"-",'Nomenklatur komplett'!AA1785)</f>
        <v>5</v>
      </c>
      <c r="G1785" s="190">
        <f>IF(ISBLANK('Nomenklatur komplett'!AB1785),"-",'Nomenklatur komplett'!AB1785)</f>
        <v>0</v>
      </c>
      <c r="H1785" s="190">
        <f>IF(ISBLANK('Nomenklatur komplett'!AC1785),"-",'Nomenklatur komplett'!AC1785)</f>
        <v>0</v>
      </c>
    </row>
    <row r="1786" spans="1:8" x14ac:dyDescent="0.2">
      <c r="A1786" s="161">
        <f>IF(ISBLANK('Nomenklatur komplett'!V1786),"-",'Nomenklatur komplett'!V1786)</f>
        <v>66310000</v>
      </c>
      <c r="B1786" s="188" t="str">
        <f>IF(ISBLANK('Nomenklatur komplett'!W1786),"-",'Nomenklatur komplett'!W1786)</f>
        <v>Telematik-Projektleiter/in EF</v>
      </c>
      <c r="C1786" s="189">
        <f>IF(ISBLANK('Nomenklatur komplett'!X1786),"-",'Nomenklatur komplett'!X1786)</f>
        <v>18</v>
      </c>
      <c r="D1786" s="189">
        <f>IF(ISBLANK('Nomenklatur komplett'!Y1786),"-",'Nomenklatur komplett'!Y1786)</f>
        <v>65</v>
      </c>
      <c r="E1786" s="189">
        <f>IF(ISBLANK('Nomenklatur komplett'!Z1786),"-",'Nomenklatur komplett'!Z1786)</f>
        <v>1</v>
      </c>
      <c r="F1786" s="189">
        <f>IF(ISBLANK('Nomenklatur komplett'!AA1786),"-",'Nomenklatur komplett'!AA1786)</f>
        <v>5</v>
      </c>
      <c r="G1786" s="190">
        <f>IF(ISBLANK('Nomenklatur komplett'!AB1786),"-",'Nomenklatur komplett'!AB1786)</f>
        <v>90</v>
      </c>
      <c r="H1786" s="190">
        <f>IF(ISBLANK('Nomenklatur komplett'!AC1786),"-",'Nomenklatur komplett'!AC1786)</f>
        <v>0</v>
      </c>
    </row>
    <row r="1787" spans="1:8" x14ac:dyDescent="0.2">
      <c r="A1787" s="161">
        <f>IF(ISBLANK('Nomenklatur komplett'!V1787),"-",'Nomenklatur komplett'!V1787)</f>
        <v>67100000</v>
      </c>
      <c r="B1787" s="188" t="str">
        <f>IF(ISBLANK('Nomenklatur komplett'!W1787),"-",'Nomenklatur komplett'!W1787)</f>
        <v>Telematiker/in, dipl.</v>
      </c>
      <c r="C1787" s="189">
        <f>IF(ISBLANK('Nomenklatur komplett'!X1787),"-",'Nomenklatur komplett'!X1787)</f>
        <v>18</v>
      </c>
      <c r="D1787" s="189">
        <f>IF(ISBLANK('Nomenklatur komplett'!Y1787),"-",'Nomenklatur komplett'!Y1787)</f>
        <v>65</v>
      </c>
      <c r="E1787" s="189">
        <f>IF(ISBLANK('Nomenklatur komplett'!Z1787),"-",'Nomenklatur komplett'!Z1787)</f>
        <v>1</v>
      </c>
      <c r="F1787" s="189">
        <f>IF(ISBLANK('Nomenklatur komplett'!AA1787),"-",'Nomenklatur komplett'!AA1787)</f>
        <v>5</v>
      </c>
      <c r="G1787" s="190">
        <f>IF(ISBLANK('Nomenklatur komplett'!AB1787),"-",'Nomenklatur komplett'!AB1787)</f>
        <v>90</v>
      </c>
      <c r="H1787" s="190">
        <f>IF(ISBLANK('Nomenklatur komplett'!AC1787),"-",'Nomenklatur komplett'!AC1787)</f>
        <v>0</v>
      </c>
    </row>
    <row r="1788" spans="1:8" x14ac:dyDescent="0.2">
      <c r="A1788" s="161">
        <f>IF(ISBLANK('Nomenklatur komplett'!V1788),"-",'Nomenklatur komplett'!V1788)</f>
        <v>84620000</v>
      </c>
      <c r="B1788" s="188" t="str">
        <f>IF(ISBLANK('Nomenklatur komplett'!W1788),"-",'Nomenklatur komplett'!W1788)</f>
        <v>Tennislehrer/in EF</v>
      </c>
      <c r="C1788" s="189">
        <f>IF(ISBLANK('Nomenklatur komplett'!X1788),"-",'Nomenklatur komplett'!X1788)</f>
        <v>18</v>
      </c>
      <c r="D1788" s="189">
        <f>IF(ISBLANK('Nomenklatur komplett'!Y1788),"-",'Nomenklatur komplett'!Y1788)</f>
        <v>65</v>
      </c>
      <c r="E1788" s="189">
        <f>IF(ISBLANK('Nomenklatur komplett'!Z1788),"-",'Nomenklatur komplett'!Z1788)</f>
        <v>1</v>
      </c>
      <c r="F1788" s="189">
        <f>IF(ISBLANK('Nomenklatur komplett'!AA1788),"-",'Nomenklatur komplett'!AA1788)</f>
        <v>5</v>
      </c>
      <c r="G1788" s="190">
        <f>IF(ISBLANK('Nomenklatur komplett'!AB1788),"-",'Nomenklatur komplett'!AB1788)</f>
        <v>90</v>
      </c>
      <c r="H1788" s="190">
        <f>IF(ISBLANK('Nomenklatur komplett'!AC1788),"-",'Nomenklatur komplett'!AC1788)</f>
        <v>0</v>
      </c>
    </row>
    <row r="1789" spans="1:8" x14ac:dyDescent="0.2">
      <c r="A1789" s="161">
        <f>IF(ISBLANK('Nomenklatur komplett'!V1789),"-",'Nomenklatur komplett'!V1789)</f>
        <v>63340000</v>
      </c>
      <c r="B1789" s="188" t="str">
        <f>IF(ISBLANK('Nomenklatur komplett'!W1789),"-",'Nomenklatur komplett'!W1789)</f>
        <v>Texter/in EF</v>
      </c>
      <c r="C1789" s="189">
        <f>IF(ISBLANK('Nomenklatur komplett'!X1789),"-",'Nomenklatur komplett'!X1789)</f>
        <v>18</v>
      </c>
      <c r="D1789" s="189">
        <f>IF(ISBLANK('Nomenklatur komplett'!Y1789),"-",'Nomenklatur komplett'!Y1789)</f>
        <v>65</v>
      </c>
      <c r="E1789" s="189">
        <f>IF(ISBLANK('Nomenklatur komplett'!Z1789),"-",'Nomenklatur komplett'!Z1789)</f>
        <v>1</v>
      </c>
      <c r="F1789" s="189">
        <f>IF(ISBLANK('Nomenklatur komplett'!AA1789),"-",'Nomenklatur komplett'!AA1789)</f>
        <v>5</v>
      </c>
      <c r="G1789" s="190">
        <f>IF(ISBLANK('Nomenklatur komplett'!AB1789),"-",'Nomenklatur komplett'!AB1789)</f>
        <v>90</v>
      </c>
      <c r="H1789" s="190">
        <f>IF(ISBLANK('Nomenklatur komplett'!AC1789),"-",'Nomenklatur komplett'!AC1789)</f>
        <v>0</v>
      </c>
    </row>
    <row r="1790" spans="1:8" x14ac:dyDescent="0.2">
      <c r="A1790" s="161">
        <f>IF(ISBLANK('Nomenklatur komplett'!V1790),"-",'Nomenklatur komplett'!V1790)</f>
        <v>94465000</v>
      </c>
      <c r="B1790" s="188" t="str">
        <f>IF(ISBLANK('Nomenklatur komplett'!W1790),"-",'Nomenklatur komplett'!W1790)</f>
        <v>Textil HF - Fashion Design &amp; Technology Schwerpunkt Design (MiVo 2005)</v>
      </c>
      <c r="C1790" s="189">
        <f>IF(ISBLANK('Nomenklatur komplett'!X1790),"-",'Nomenklatur komplett'!X1790)</f>
        <v>19</v>
      </c>
      <c r="D1790" s="189">
        <f>IF(ISBLANK('Nomenklatur komplett'!Y1790),"-",'Nomenklatur komplett'!Y1790)</f>
        <v>65</v>
      </c>
      <c r="E1790" s="189">
        <f>IF(ISBLANK('Nomenklatur komplett'!Z1790),"-",'Nomenklatur komplett'!Z1790)</f>
        <v>1</v>
      </c>
      <c r="F1790" s="189">
        <f>IF(ISBLANK('Nomenklatur komplett'!AA1790),"-",'Nomenklatur komplett'!AA1790)</f>
        <v>5</v>
      </c>
      <c r="G1790" s="190">
        <f>IF(ISBLANK('Nomenklatur komplett'!AB1790),"-",'Nomenklatur komplett'!AB1790)</f>
        <v>0</v>
      </c>
      <c r="H1790" s="190">
        <f>IF(ISBLANK('Nomenklatur komplett'!AC1790),"-",'Nomenklatur komplett'!AC1790)</f>
        <v>0</v>
      </c>
    </row>
    <row r="1791" spans="1:8" x14ac:dyDescent="0.2">
      <c r="A1791" s="161">
        <f>IF(ISBLANK('Nomenklatur komplett'!V1791),"-",'Nomenklatur komplett'!V1791)</f>
        <v>94091002</v>
      </c>
      <c r="B1791" s="188" t="str">
        <f>IF(ISBLANK('Nomenklatur komplett'!W1791),"-",'Nomenklatur komplett'!W1791)</f>
        <v>Textil HF - Fashion Design und Technologie (MiVo 2005)</v>
      </c>
      <c r="C1791" s="189">
        <f>IF(ISBLANK('Nomenklatur komplett'!X1791),"-",'Nomenklatur komplett'!X1791)</f>
        <v>18</v>
      </c>
      <c r="D1791" s="189">
        <f>IF(ISBLANK('Nomenklatur komplett'!Y1791),"-",'Nomenklatur komplett'!Y1791)</f>
        <v>65</v>
      </c>
      <c r="E1791" s="189">
        <f>IF(ISBLANK('Nomenklatur komplett'!Z1791),"-",'Nomenklatur komplett'!Z1791)</f>
        <v>1</v>
      </c>
      <c r="F1791" s="189">
        <f>IF(ISBLANK('Nomenklatur komplett'!AA1791),"-",'Nomenklatur komplett'!AA1791)</f>
        <v>5</v>
      </c>
      <c r="G1791" s="190">
        <f>IF(ISBLANK('Nomenklatur komplett'!AB1791),"-",'Nomenklatur komplett'!AB1791)</f>
        <v>0</v>
      </c>
      <c r="H1791" s="190">
        <f>IF(ISBLANK('Nomenklatur komplett'!AC1791),"-",'Nomenklatur komplett'!AC1791)</f>
        <v>0</v>
      </c>
    </row>
    <row r="1792" spans="1:8" x14ac:dyDescent="0.2">
      <c r="A1792" s="161">
        <f>IF(ISBLANK('Nomenklatur komplett'!V1792),"-",'Nomenklatur komplett'!V1792)</f>
        <v>85490000</v>
      </c>
      <c r="B1792" s="188" t="str">
        <f>IF(ISBLANK('Nomenklatur komplett'!W1792),"-",'Nomenklatur komplett'!W1792)</f>
        <v>Textil HF - Fashiondesign (MiVo 2005)</v>
      </c>
      <c r="C1792" s="189">
        <f>IF(ISBLANK('Nomenklatur komplett'!X1792),"-",'Nomenklatur komplett'!X1792)</f>
        <v>19</v>
      </c>
      <c r="D1792" s="189">
        <f>IF(ISBLANK('Nomenklatur komplett'!Y1792),"-",'Nomenklatur komplett'!Y1792)</f>
        <v>65</v>
      </c>
      <c r="E1792" s="189">
        <f>IF(ISBLANK('Nomenklatur komplett'!Z1792),"-",'Nomenklatur komplett'!Z1792)</f>
        <v>1</v>
      </c>
      <c r="F1792" s="189">
        <f>IF(ISBLANK('Nomenklatur komplett'!AA1792),"-",'Nomenklatur komplett'!AA1792)</f>
        <v>5</v>
      </c>
      <c r="G1792" s="190">
        <f>IF(ISBLANK('Nomenklatur komplett'!AB1792),"-",'Nomenklatur komplett'!AB1792)</f>
        <v>0</v>
      </c>
      <c r="H1792" s="190">
        <f>IF(ISBLANK('Nomenklatur komplett'!AC1792),"-",'Nomenklatur komplett'!AC1792)</f>
        <v>0</v>
      </c>
    </row>
    <row r="1793" spans="1:8" x14ac:dyDescent="0.2">
      <c r="A1793" s="161">
        <f>IF(ISBLANK('Nomenklatur komplett'!V1793),"-",'Nomenklatur komplett'!V1793)</f>
        <v>94091001</v>
      </c>
      <c r="B1793" s="188" t="str">
        <f>IF(ISBLANK('Nomenklatur komplett'!W1793),"-",'Nomenklatur komplett'!W1793)</f>
        <v>Textil HF - Textile Design und Technologie (MiVo 2005)</v>
      </c>
      <c r="C1793" s="189">
        <f>IF(ISBLANK('Nomenklatur komplett'!X1793),"-",'Nomenklatur komplett'!X1793)</f>
        <v>18</v>
      </c>
      <c r="D1793" s="189">
        <f>IF(ISBLANK('Nomenklatur komplett'!Y1793),"-",'Nomenklatur komplett'!Y1793)</f>
        <v>65</v>
      </c>
      <c r="E1793" s="189">
        <f>IF(ISBLANK('Nomenklatur komplett'!Z1793),"-",'Nomenklatur komplett'!Z1793)</f>
        <v>1</v>
      </c>
      <c r="F1793" s="189">
        <f>IF(ISBLANK('Nomenklatur komplett'!AA1793),"-",'Nomenklatur komplett'!AA1793)</f>
        <v>5</v>
      </c>
      <c r="G1793" s="190">
        <f>IF(ISBLANK('Nomenklatur komplett'!AB1793),"-",'Nomenklatur komplett'!AB1793)</f>
        <v>0</v>
      </c>
      <c r="H1793" s="190">
        <f>IF(ISBLANK('Nomenklatur komplett'!AC1793),"-",'Nomenklatur komplett'!AC1793)</f>
        <v>0</v>
      </c>
    </row>
    <row r="1794" spans="1:8" x14ac:dyDescent="0.2">
      <c r="A1794" s="161">
        <f>IF(ISBLANK('Nomenklatur komplett'!V1794),"-",'Nomenklatur komplett'!V1794)</f>
        <v>60100000</v>
      </c>
      <c r="B1794" s="188" t="str">
        <f>IF(ISBLANK('Nomenklatur komplett'!W1794),"-",'Nomenklatur komplett'!W1794)</f>
        <v>Textildesigner/in (Tertiär - nicht reglementiert)</v>
      </c>
      <c r="C1794" s="189">
        <f>IF(ISBLANK('Nomenklatur komplett'!X1794),"-",'Nomenklatur komplett'!X1794)</f>
        <v>18</v>
      </c>
      <c r="D1794" s="189">
        <f>IF(ISBLANK('Nomenklatur komplett'!Y1794),"-",'Nomenklatur komplett'!Y1794)</f>
        <v>65</v>
      </c>
      <c r="E1794" s="189">
        <f>IF(ISBLANK('Nomenklatur komplett'!Z1794),"-",'Nomenklatur komplett'!Z1794)</f>
        <v>1</v>
      </c>
      <c r="F1794" s="189">
        <f>IF(ISBLANK('Nomenklatur komplett'!AA1794),"-",'Nomenklatur komplett'!AA1794)</f>
        <v>5</v>
      </c>
      <c r="G1794" s="190">
        <f>IF(ISBLANK('Nomenklatur komplett'!AB1794),"-",'Nomenklatur komplett'!AB1794)</f>
        <v>90</v>
      </c>
      <c r="H1794" s="190">
        <f>IF(ISBLANK('Nomenklatur komplett'!AC1794),"-",'Nomenklatur komplett'!AC1794)</f>
        <v>0</v>
      </c>
    </row>
    <row r="1795" spans="1:8" x14ac:dyDescent="0.2">
      <c r="A1795" s="161">
        <f>IF(ISBLANK('Nomenklatur komplett'!V1795),"-",'Nomenklatur komplett'!V1795)</f>
        <v>75150000</v>
      </c>
      <c r="B1795" s="188" t="str">
        <f>IF(ISBLANK('Nomenklatur komplett'!W1795),"-",'Nomenklatur komplett'!W1795)</f>
        <v>Textildetailhandelsspezialist/in EF</v>
      </c>
      <c r="C1795" s="189">
        <f>IF(ISBLANK('Nomenklatur komplett'!X1795),"-",'Nomenklatur komplett'!X1795)</f>
        <v>18</v>
      </c>
      <c r="D1795" s="189">
        <f>IF(ISBLANK('Nomenklatur komplett'!Y1795),"-",'Nomenklatur komplett'!Y1795)</f>
        <v>65</v>
      </c>
      <c r="E1795" s="189">
        <f>IF(ISBLANK('Nomenklatur komplett'!Z1795),"-",'Nomenklatur komplett'!Z1795)</f>
        <v>1</v>
      </c>
      <c r="F1795" s="189">
        <f>IF(ISBLANK('Nomenklatur komplett'!AA1795),"-",'Nomenklatur komplett'!AA1795)</f>
        <v>5</v>
      </c>
      <c r="G1795" s="190">
        <f>IF(ISBLANK('Nomenklatur komplett'!AB1795),"-",'Nomenklatur komplett'!AB1795)</f>
        <v>90</v>
      </c>
      <c r="H1795" s="190">
        <f>IF(ISBLANK('Nomenklatur komplett'!AC1795),"-",'Nomenklatur komplett'!AC1795)</f>
        <v>0</v>
      </c>
    </row>
    <row r="1796" spans="1:8" x14ac:dyDescent="0.2">
      <c r="A1796" s="161">
        <f>IF(ISBLANK('Nomenklatur komplett'!V1796),"-",'Nomenklatur komplett'!V1796)</f>
        <v>74050000</v>
      </c>
      <c r="B1796" s="188" t="str">
        <f>IF(ISBLANK('Nomenklatur komplett'!W1796),"-",'Nomenklatur komplett'!W1796)</f>
        <v>Textilkaufmann/-frau, -disponent/in (Tertiär - nicht reglementiert)</v>
      </c>
      <c r="C1796" s="189">
        <f>IF(ISBLANK('Nomenklatur komplett'!X1796),"-",'Nomenklatur komplett'!X1796)</f>
        <v>18</v>
      </c>
      <c r="D1796" s="189">
        <f>IF(ISBLANK('Nomenklatur komplett'!Y1796),"-",'Nomenklatur komplett'!Y1796)</f>
        <v>65</v>
      </c>
      <c r="E1796" s="189">
        <f>IF(ISBLANK('Nomenklatur komplett'!Z1796),"-",'Nomenklatur komplett'!Z1796)</f>
        <v>1</v>
      </c>
      <c r="F1796" s="189">
        <f>IF(ISBLANK('Nomenklatur komplett'!AA1796),"-",'Nomenklatur komplett'!AA1796)</f>
        <v>5</v>
      </c>
      <c r="G1796" s="190">
        <f>IF(ISBLANK('Nomenklatur komplett'!AB1796),"-",'Nomenklatur komplett'!AB1796)</f>
        <v>90</v>
      </c>
      <c r="H1796" s="190">
        <f>IF(ISBLANK('Nomenklatur komplett'!AC1796),"-",'Nomenklatur komplett'!AC1796)</f>
        <v>0</v>
      </c>
    </row>
    <row r="1797" spans="1:8" x14ac:dyDescent="0.2">
      <c r="A1797" s="161">
        <f>IF(ISBLANK('Nomenklatur komplett'!V1797),"-",'Nomenklatur komplett'!V1797)</f>
        <v>61220000</v>
      </c>
      <c r="B1797" s="188" t="str">
        <f>IF(ISBLANK('Nomenklatur komplett'!W1797),"-",'Nomenklatur komplett'!W1797)</f>
        <v>Textilmeister/in, dipl.</v>
      </c>
      <c r="C1797" s="189">
        <f>IF(ISBLANK('Nomenklatur komplett'!X1797),"-",'Nomenklatur komplett'!X1797)</f>
        <v>18</v>
      </c>
      <c r="D1797" s="189">
        <f>IF(ISBLANK('Nomenklatur komplett'!Y1797),"-",'Nomenklatur komplett'!Y1797)</f>
        <v>65</v>
      </c>
      <c r="E1797" s="189">
        <f>IF(ISBLANK('Nomenklatur komplett'!Z1797),"-",'Nomenklatur komplett'!Z1797)</f>
        <v>1</v>
      </c>
      <c r="F1797" s="189">
        <f>IF(ISBLANK('Nomenklatur komplett'!AA1797),"-",'Nomenklatur komplett'!AA1797)</f>
        <v>5</v>
      </c>
      <c r="G1797" s="190">
        <f>IF(ISBLANK('Nomenklatur komplett'!AB1797),"-",'Nomenklatur komplett'!AB1797)</f>
        <v>90</v>
      </c>
      <c r="H1797" s="190">
        <f>IF(ISBLANK('Nomenklatur komplett'!AC1797),"-",'Nomenklatur komplett'!AC1797)</f>
        <v>0</v>
      </c>
    </row>
    <row r="1798" spans="1:8" x14ac:dyDescent="0.2">
      <c r="A1798" s="161">
        <f>IF(ISBLANK('Nomenklatur komplett'!V1798),"-",'Nomenklatur komplett'!V1798)</f>
        <v>60140000</v>
      </c>
      <c r="B1798" s="188" t="str">
        <f>IF(ISBLANK('Nomenklatur komplett'!W1798),"-",'Nomenklatur komplett'!W1798)</f>
        <v>Textilwirtschaft HF (MiVo 2005)</v>
      </c>
      <c r="C1798" s="189">
        <f>IF(ISBLANK('Nomenklatur komplett'!X1798),"-",'Nomenklatur komplett'!X1798)</f>
        <v>19</v>
      </c>
      <c r="D1798" s="189">
        <f>IF(ISBLANK('Nomenklatur komplett'!Y1798),"-",'Nomenklatur komplett'!Y1798)</f>
        <v>65</v>
      </c>
      <c r="E1798" s="189">
        <f>IF(ISBLANK('Nomenklatur komplett'!Z1798),"-",'Nomenklatur komplett'!Z1798)</f>
        <v>1</v>
      </c>
      <c r="F1798" s="189">
        <f>IF(ISBLANK('Nomenklatur komplett'!AA1798),"-",'Nomenklatur komplett'!AA1798)</f>
        <v>5</v>
      </c>
      <c r="G1798" s="190">
        <f>IF(ISBLANK('Nomenklatur komplett'!AB1798),"-",'Nomenklatur komplett'!AB1798)</f>
        <v>0</v>
      </c>
      <c r="H1798" s="190">
        <f>IF(ISBLANK('Nomenklatur komplett'!AC1798),"-",'Nomenklatur komplett'!AC1798)</f>
        <v>0</v>
      </c>
    </row>
    <row r="1799" spans="1:8" x14ac:dyDescent="0.2">
      <c r="A1799" s="161">
        <f>IF(ISBLANK('Nomenklatur komplett'!V1799),"-",'Nomenklatur komplett'!V1799)</f>
        <v>61250000</v>
      </c>
      <c r="B1799" s="188" t="str">
        <f>IF(ISBLANK('Nomenklatur komplett'!W1799),"-",'Nomenklatur komplett'!W1799)</f>
        <v>Theaterschneider/in (Tertiär - nicht reglementiert)</v>
      </c>
      <c r="C1799" s="189">
        <f>IF(ISBLANK('Nomenklatur komplett'!X1799),"-",'Nomenklatur komplett'!X1799)</f>
        <v>18</v>
      </c>
      <c r="D1799" s="189">
        <f>IF(ISBLANK('Nomenklatur komplett'!Y1799),"-",'Nomenklatur komplett'!Y1799)</f>
        <v>65</v>
      </c>
      <c r="E1799" s="189">
        <f>IF(ISBLANK('Nomenklatur komplett'!Z1799),"-",'Nomenklatur komplett'!Z1799)</f>
        <v>1</v>
      </c>
      <c r="F1799" s="189">
        <f>IF(ISBLANK('Nomenklatur komplett'!AA1799),"-",'Nomenklatur komplett'!AA1799)</f>
        <v>5</v>
      </c>
      <c r="G1799" s="190">
        <f>IF(ISBLANK('Nomenklatur komplett'!AB1799),"-",'Nomenklatur komplett'!AB1799)</f>
        <v>90</v>
      </c>
      <c r="H1799" s="190">
        <f>IF(ISBLANK('Nomenklatur komplett'!AC1799),"-",'Nomenklatur komplett'!AC1799)</f>
        <v>0</v>
      </c>
    </row>
    <row r="1800" spans="1:8" x14ac:dyDescent="0.2">
      <c r="A1800" s="161">
        <f>IF(ISBLANK('Nomenklatur komplett'!V1800),"-",'Nomenklatur komplett'!V1800)</f>
        <v>84900000</v>
      </c>
      <c r="B1800" s="188" t="str">
        <f>IF(ISBLANK('Nomenklatur komplett'!W1800),"-",'Nomenklatur komplett'!W1800)</f>
        <v>Tierphysiotherapeut/in, dipl.</v>
      </c>
      <c r="C1800" s="189">
        <f>IF(ISBLANK('Nomenklatur komplett'!X1800),"-",'Nomenklatur komplett'!X1800)</f>
        <v>18</v>
      </c>
      <c r="D1800" s="189">
        <f>IF(ISBLANK('Nomenklatur komplett'!Y1800),"-",'Nomenklatur komplett'!Y1800)</f>
        <v>65</v>
      </c>
      <c r="E1800" s="189">
        <f>IF(ISBLANK('Nomenklatur komplett'!Z1800),"-",'Nomenklatur komplett'!Z1800)</f>
        <v>1</v>
      </c>
      <c r="F1800" s="189">
        <f>IF(ISBLANK('Nomenklatur komplett'!AA1800),"-",'Nomenklatur komplett'!AA1800)</f>
        <v>5</v>
      </c>
      <c r="G1800" s="190">
        <f>IF(ISBLANK('Nomenklatur komplett'!AB1800),"-",'Nomenklatur komplett'!AB1800)</f>
        <v>90</v>
      </c>
      <c r="H1800" s="190">
        <f>IF(ISBLANK('Nomenklatur komplett'!AC1800),"-",'Nomenklatur komplett'!AC1800)</f>
        <v>0</v>
      </c>
    </row>
    <row r="1801" spans="1:8" x14ac:dyDescent="0.2">
      <c r="A1801" s="161">
        <f>IF(ISBLANK('Nomenklatur komplett'!V1801),"-",'Nomenklatur komplett'!V1801)</f>
        <v>85500000</v>
      </c>
      <c r="B1801" s="188" t="str">
        <f>IF(ISBLANK('Nomenklatur komplett'!W1801),"-",'Nomenklatur komplett'!W1801)</f>
        <v>Tontechniker/in EF</v>
      </c>
      <c r="C1801" s="189">
        <f>IF(ISBLANK('Nomenklatur komplett'!X1801),"-",'Nomenklatur komplett'!X1801)</f>
        <v>18</v>
      </c>
      <c r="D1801" s="189">
        <f>IF(ISBLANK('Nomenklatur komplett'!Y1801),"-",'Nomenklatur komplett'!Y1801)</f>
        <v>65</v>
      </c>
      <c r="E1801" s="189">
        <f>IF(ISBLANK('Nomenklatur komplett'!Z1801),"-",'Nomenklatur komplett'!Z1801)</f>
        <v>1</v>
      </c>
      <c r="F1801" s="189">
        <f>IF(ISBLANK('Nomenklatur komplett'!AA1801),"-",'Nomenklatur komplett'!AA1801)</f>
        <v>5</v>
      </c>
      <c r="G1801" s="190">
        <f>IF(ISBLANK('Nomenklatur komplett'!AB1801),"-",'Nomenklatur komplett'!AB1801)</f>
        <v>90</v>
      </c>
      <c r="H1801" s="190">
        <f>IF(ISBLANK('Nomenklatur komplett'!AC1801),"-",'Nomenklatur komplett'!AC1801)</f>
        <v>0</v>
      </c>
    </row>
    <row r="1802" spans="1:8" x14ac:dyDescent="0.2">
      <c r="A1802" s="161">
        <f>IF(ISBLANK('Nomenklatur komplett'!V1802),"-",'Nomenklatur komplett'!V1802)</f>
        <v>80601000</v>
      </c>
      <c r="B1802" s="188" t="str">
        <f>IF(ISBLANK('Nomenklatur komplett'!W1802),"-",'Nomenklatur komplett'!W1802)</f>
        <v>Tourismus HF (MiVo 2005)</v>
      </c>
      <c r="C1802" s="189">
        <f>IF(ISBLANK('Nomenklatur komplett'!X1802),"-",'Nomenklatur komplett'!X1802)</f>
        <v>18</v>
      </c>
      <c r="D1802" s="189">
        <f>IF(ISBLANK('Nomenklatur komplett'!Y1802),"-",'Nomenklatur komplett'!Y1802)</f>
        <v>65</v>
      </c>
      <c r="E1802" s="189">
        <f>IF(ISBLANK('Nomenklatur komplett'!Z1802),"-",'Nomenklatur komplett'!Z1802)</f>
        <v>1</v>
      </c>
      <c r="F1802" s="189">
        <f>IF(ISBLANK('Nomenklatur komplett'!AA1802),"-",'Nomenklatur komplett'!AA1802)</f>
        <v>5</v>
      </c>
      <c r="G1802" s="190">
        <f>IF(ISBLANK('Nomenklatur komplett'!AB1802),"-",'Nomenklatur komplett'!AB1802)</f>
        <v>0</v>
      </c>
      <c r="H1802" s="190">
        <f>IF(ISBLANK('Nomenklatur komplett'!AC1802),"-",'Nomenklatur komplett'!AC1802)</f>
        <v>0</v>
      </c>
    </row>
    <row r="1803" spans="1:8" x14ac:dyDescent="0.2">
      <c r="A1803" s="161">
        <f>IF(ISBLANK('Nomenklatur komplett'!V1803),"-",'Nomenklatur komplett'!V1803)</f>
        <v>80602000</v>
      </c>
      <c r="B1803" s="188" t="str">
        <f>IF(ISBLANK('Nomenklatur komplett'!W1803),"-",'Nomenklatur komplett'!W1803)</f>
        <v>Tourismus HF (MiVo 2017)</v>
      </c>
      <c r="C1803" s="189">
        <f>IF(ISBLANK('Nomenklatur komplett'!X1803),"-",'Nomenklatur komplett'!X1803)</f>
        <v>18</v>
      </c>
      <c r="D1803" s="189">
        <f>IF(ISBLANK('Nomenklatur komplett'!Y1803),"-",'Nomenklatur komplett'!Y1803)</f>
        <v>65</v>
      </c>
      <c r="E1803" s="189">
        <f>IF(ISBLANK('Nomenklatur komplett'!Z1803),"-",'Nomenklatur komplett'!Z1803)</f>
        <v>1</v>
      </c>
      <c r="F1803" s="189">
        <f>IF(ISBLANK('Nomenklatur komplett'!AA1803),"-",'Nomenklatur komplett'!AA1803)</f>
        <v>5</v>
      </c>
      <c r="G1803" s="190">
        <f>IF(ISBLANK('Nomenklatur komplett'!AB1803),"-",'Nomenklatur komplett'!AB1803)</f>
        <v>0</v>
      </c>
      <c r="H1803" s="190">
        <f>IF(ISBLANK('Nomenklatur komplett'!AC1803),"-",'Nomenklatur komplett'!AC1803)</f>
        <v>0</v>
      </c>
    </row>
    <row r="1804" spans="1:8" x14ac:dyDescent="0.2">
      <c r="A1804" s="161">
        <f>IF(ISBLANK('Nomenklatur komplett'!V1804),"-",'Nomenklatur komplett'!V1804)</f>
        <v>74100000</v>
      </c>
      <c r="B1804" s="188" t="str">
        <f>IF(ISBLANK('Nomenklatur komplett'!W1804),"-",'Nomenklatur komplett'!W1804)</f>
        <v>Tourismus-Experte/Expertin, dipl.</v>
      </c>
      <c r="C1804" s="189">
        <f>IF(ISBLANK('Nomenklatur komplett'!X1804),"-",'Nomenklatur komplett'!X1804)</f>
        <v>18</v>
      </c>
      <c r="D1804" s="189">
        <f>IF(ISBLANK('Nomenklatur komplett'!Y1804),"-",'Nomenklatur komplett'!Y1804)</f>
        <v>65</v>
      </c>
      <c r="E1804" s="189">
        <f>IF(ISBLANK('Nomenklatur komplett'!Z1804),"-",'Nomenklatur komplett'!Z1804)</f>
        <v>1</v>
      </c>
      <c r="F1804" s="189">
        <f>IF(ISBLANK('Nomenklatur komplett'!AA1804),"-",'Nomenklatur komplett'!AA1804)</f>
        <v>5</v>
      </c>
      <c r="G1804" s="190">
        <f>IF(ISBLANK('Nomenklatur komplett'!AB1804),"-",'Nomenklatur komplett'!AB1804)</f>
        <v>90</v>
      </c>
      <c r="H1804" s="190">
        <f>IF(ISBLANK('Nomenklatur komplett'!AC1804),"-",'Nomenklatur komplett'!AC1804)</f>
        <v>0</v>
      </c>
    </row>
    <row r="1805" spans="1:8" x14ac:dyDescent="0.2">
      <c r="A1805" s="161">
        <f>IF(ISBLANK('Nomenklatur komplett'!V1805),"-",'Nomenklatur komplett'!V1805)</f>
        <v>74090000</v>
      </c>
      <c r="B1805" s="188" t="str">
        <f>IF(ISBLANK('Nomenklatur komplett'!W1805),"-",'Nomenklatur komplett'!W1805)</f>
        <v>Tourismusassistent/in EF</v>
      </c>
      <c r="C1805" s="189">
        <f>IF(ISBLANK('Nomenklatur komplett'!X1805),"-",'Nomenklatur komplett'!X1805)</f>
        <v>18</v>
      </c>
      <c r="D1805" s="189">
        <f>IF(ISBLANK('Nomenklatur komplett'!Y1805),"-",'Nomenklatur komplett'!Y1805)</f>
        <v>65</v>
      </c>
      <c r="E1805" s="189">
        <f>IF(ISBLANK('Nomenklatur komplett'!Z1805),"-",'Nomenklatur komplett'!Z1805)</f>
        <v>1</v>
      </c>
      <c r="F1805" s="189">
        <f>IF(ISBLANK('Nomenklatur komplett'!AA1805),"-",'Nomenklatur komplett'!AA1805)</f>
        <v>5</v>
      </c>
      <c r="G1805" s="190">
        <f>IF(ISBLANK('Nomenklatur komplett'!AB1805),"-",'Nomenklatur komplett'!AB1805)</f>
        <v>90</v>
      </c>
      <c r="H1805" s="190">
        <f>IF(ISBLANK('Nomenklatur komplett'!AC1805),"-",'Nomenklatur komplett'!AC1805)</f>
        <v>0</v>
      </c>
    </row>
    <row r="1806" spans="1:8" x14ac:dyDescent="0.2">
      <c r="A1806" s="161">
        <f>IF(ISBLANK('Nomenklatur komplett'!V1806),"-",'Nomenklatur komplett'!V1806)</f>
        <v>86900000</v>
      </c>
      <c r="B1806" s="188" t="str">
        <f>IF(ISBLANK('Nomenklatur komplett'!W1806),"-",'Nomenklatur komplett'!W1806)</f>
        <v>Trainer/in Leistungssport EF</v>
      </c>
      <c r="C1806" s="189">
        <f>IF(ISBLANK('Nomenklatur komplett'!X1806),"-",'Nomenklatur komplett'!X1806)</f>
        <v>18</v>
      </c>
      <c r="D1806" s="189">
        <f>IF(ISBLANK('Nomenklatur komplett'!Y1806),"-",'Nomenklatur komplett'!Y1806)</f>
        <v>65</v>
      </c>
      <c r="E1806" s="189">
        <f>IF(ISBLANK('Nomenklatur komplett'!Z1806),"-",'Nomenklatur komplett'!Z1806)</f>
        <v>1</v>
      </c>
      <c r="F1806" s="189">
        <f>IF(ISBLANK('Nomenklatur komplett'!AA1806),"-",'Nomenklatur komplett'!AA1806)</f>
        <v>5</v>
      </c>
      <c r="G1806" s="190">
        <f>IF(ISBLANK('Nomenklatur komplett'!AB1806),"-",'Nomenklatur komplett'!AB1806)</f>
        <v>90</v>
      </c>
      <c r="H1806" s="190">
        <f>IF(ISBLANK('Nomenklatur komplett'!AC1806),"-",'Nomenklatur komplett'!AC1806)</f>
        <v>0</v>
      </c>
    </row>
    <row r="1807" spans="1:8" x14ac:dyDescent="0.2">
      <c r="A1807" s="161">
        <f>IF(ISBLANK('Nomenklatur komplett'!V1807),"-",'Nomenklatur komplett'!V1807)</f>
        <v>86950000</v>
      </c>
      <c r="B1807" s="188" t="str">
        <f>IF(ISBLANK('Nomenklatur komplett'!W1807),"-",'Nomenklatur komplett'!W1807)</f>
        <v>Trainer/in Spitzensport, dipl.</v>
      </c>
      <c r="C1807" s="189">
        <f>IF(ISBLANK('Nomenklatur komplett'!X1807),"-",'Nomenklatur komplett'!X1807)</f>
        <v>18</v>
      </c>
      <c r="D1807" s="189">
        <f>IF(ISBLANK('Nomenklatur komplett'!Y1807),"-",'Nomenklatur komplett'!Y1807)</f>
        <v>65</v>
      </c>
      <c r="E1807" s="189">
        <f>IF(ISBLANK('Nomenklatur komplett'!Z1807),"-",'Nomenklatur komplett'!Z1807)</f>
        <v>1</v>
      </c>
      <c r="F1807" s="189">
        <f>IF(ISBLANK('Nomenklatur komplett'!AA1807),"-",'Nomenklatur komplett'!AA1807)</f>
        <v>5</v>
      </c>
      <c r="G1807" s="190">
        <f>IF(ISBLANK('Nomenklatur komplett'!AB1807),"-",'Nomenklatur komplett'!AB1807)</f>
        <v>90</v>
      </c>
      <c r="H1807" s="190">
        <f>IF(ISBLANK('Nomenklatur komplett'!AC1807),"-",'Nomenklatur komplett'!AC1807)</f>
        <v>0</v>
      </c>
    </row>
    <row r="1808" spans="1:8" x14ac:dyDescent="0.2">
      <c r="A1808" s="161">
        <f>IF(ISBLANK('Nomenklatur komplett'!V1808),"-",'Nomenklatur komplett'!V1808)</f>
        <v>84930000</v>
      </c>
      <c r="B1808" s="188" t="str">
        <f>IF(ISBLANK('Nomenklatur komplett'!W1808),"-",'Nomenklatur komplett'!W1808)</f>
        <v>Transportsanitäter/in EF</v>
      </c>
      <c r="C1808" s="189">
        <f>IF(ISBLANK('Nomenklatur komplett'!X1808),"-",'Nomenklatur komplett'!X1808)</f>
        <v>18</v>
      </c>
      <c r="D1808" s="189">
        <f>IF(ISBLANK('Nomenklatur komplett'!Y1808),"-",'Nomenklatur komplett'!Y1808)</f>
        <v>65</v>
      </c>
      <c r="E1808" s="189">
        <f>IF(ISBLANK('Nomenklatur komplett'!Z1808),"-",'Nomenklatur komplett'!Z1808)</f>
        <v>1</v>
      </c>
      <c r="F1808" s="189">
        <f>IF(ISBLANK('Nomenklatur komplett'!AA1808),"-",'Nomenklatur komplett'!AA1808)</f>
        <v>5</v>
      </c>
      <c r="G1808" s="190">
        <f>IF(ISBLANK('Nomenklatur komplett'!AB1808),"-",'Nomenklatur komplett'!AB1808)</f>
        <v>90</v>
      </c>
      <c r="H1808" s="190">
        <f>IF(ISBLANK('Nomenklatur komplett'!AC1808),"-",'Nomenklatur komplett'!AC1808)</f>
        <v>0</v>
      </c>
    </row>
    <row r="1809" spans="1:8" x14ac:dyDescent="0.2">
      <c r="A1809" s="161">
        <f>IF(ISBLANK('Nomenklatur komplett'!V1809),"-",'Nomenklatur komplett'!V1809)</f>
        <v>77770000</v>
      </c>
      <c r="B1809" s="188" t="str">
        <f>IF(ISBLANK('Nomenklatur komplett'!W1809),"-",'Nomenklatur komplett'!W1809)</f>
        <v>Treuhandexperte/-expertin, dipl.</v>
      </c>
      <c r="C1809" s="189">
        <f>IF(ISBLANK('Nomenklatur komplett'!X1809),"-",'Nomenklatur komplett'!X1809)</f>
        <v>18</v>
      </c>
      <c r="D1809" s="189">
        <f>IF(ISBLANK('Nomenklatur komplett'!Y1809),"-",'Nomenklatur komplett'!Y1809)</f>
        <v>65</v>
      </c>
      <c r="E1809" s="189">
        <f>IF(ISBLANK('Nomenklatur komplett'!Z1809),"-",'Nomenklatur komplett'!Z1809)</f>
        <v>1</v>
      </c>
      <c r="F1809" s="189">
        <f>IF(ISBLANK('Nomenklatur komplett'!AA1809),"-",'Nomenklatur komplett'!AA1809)</f>
        <v>5</v>
      </c>
      <c r="G1809" s="190">
        <f>IF(ISBLANK('Nomenklatur komplett'!AB1809),"-",'Nomenklatur komplett'!AB1809)</f>
        <v>90</v>
      </c>
      <c r="H1809" s="190">
        <f>IF(ISBLANK('Nomenklatur komplett'!AC1809),"-",'Nomenklatur komplett'!AC1809)</f>
        <v>0</v>
      </c>
    </row>
    <row r="1810" spans="1:8" x14ac:dyDescent="0.2">
      <c r="A1810" s="161">
        <f>IF(ISBLANK('Nomenklatur komplett'!V1810),"-",'Nomenklatur komplett'!V1810)</f>
        <v>77750000</v>
      </c>
      <c r="B1810" s="188" t="str">
        <f>IF(ISBLANK('Nomenklatur komplett'!W1810),"-",'Nomenklatur komplett'!W1810)</f>
        <v>Treuhänder/in EF</v>
      </c>
      <c r="C1810" s="189">
        <f>IF(ISBLANK('Nomenklatur komplett'!X1810),"-",'Nomenklatur komplett'!X1810)</f>
        <v>18</v>
      </c>
      <c r="D1810" s="189">
        <f>IF(ISBLANK('Nomenklatur komplett'!Y1810),"-",'Nomenklatur komplett'!Y1810)</f>
        <v>65</v>
      </c>
      <c r="E1810" s="189">
        <f>IF(ISBLANK('Nomenklatur komplett'!Z1810),"-",'Nomenklatur komplett'!Z1810)</f>
        <v>1</v>
      </c>
      <c r="F1810" s="189">
        <f>IF(ISBLANK('Nomenklatur komplett'!AA1810),"-",'Nomenklatur komplett'!AA1810)</f>
        <v>5</v>
      </c>
      <c r="G1810" s="190">
        <f>IF(ISBLANK('Nomenklatur komplett'!AB1810),"-",'Nomenklatur komplett'!AB1810)</f>
        <v>90</v>
      </c>
      <c r="H1810" s="190">
        <f>IF(ISBLANK('Nomenklatur komplett'!AC1810),"-",'Nomenklatur komplett'!AC1810)</f>
        <v>0</v>
      </c>
    </row>
    <row r="1811" spans="1:8" x14ac:dyDescent="0.2">
      <c r="A1811" s="161">
        <f>IF(ISBLANK('Nomenklatur komplett'!V1811),"-",'Nomenklatur komplett'!V1811)</f>
        <v>84453000</v>
      </c>
      <c r="B1811" s="188" t="str">
        <f>IF(ISBLANK('Nomenklatur komplett'!W1811),"-",'Nomenklatur komplett'!W1811)</f>
        <v>Tuina/ An Mo - Therapeut/in (Tertiär - nicht reglementiert)</v>
      </c>
      <c r="C1811" s="189">
        <f>IF(ISBLANK('Nomenklatur komplett'!X1811),"-",'Nomenklatur komplett'!X1811)</f>
        <v>18</v>
      </c>
      <c r="D1811" s="189">
        <f>IF(ISBLANK('Nomenklatur komplett'!Y1811),"-",'Nomenklatur komplett'!Y1811)</f>
        <v>65</v>
      </c>
      <c r="E1811" s="189">
        <f>IF(ISBLANK('Nomenklatur komplett'!Z1811),"-",'Nomenklatur komplett'!Z1811)</f>
        <v>1</v>
      </c>
      <c r="F1811" s="189">
        <f>IF(ISBLANK('Nomenklatur komplett'!AA1811),"-",'Nomenklatur komplett'!AA1811)</f>
        <v>5</v>
      </c>
      <c r="G1811" s="190">
        <f>IF(ISBLANK('Nomenklatur komplett'!AB1811),"-",'Nomenklatur komplett'!AB1811)</f>
        <v>90</v>
      </c>
      <c r="H1811" s="190">
        <f>IF(ISBLANK('Nomenklatur komplett'!AC1811),"-",'Nomenklatur komplett'!AC1811)</f>
        <v>0</v>
      </c>
    </row>
    <row r="1812" spans="1:8" x14ac:dyDescent="0.2">
      <c r="A1812" s="161">
        <f>IF(ISBLANK('Nomenklatur komplett'!V1812),"-",'Nomenklatur komplett'!V1812)</f>
        <v>63300000</v>
      </c>
      <c r="B1812" s="188" t="str">
        <f>IF(ISBLANK('Nomenklatur komplett'!W1812),"-",'Nomenklatur komplett'!W1812)</f>
        <v>Typografische/r Gestalter/in für visuelle Kommunikation EF</v>
      </c>
      <c r="C1812" s="189">
        <f>IF(ISBLANK('Nomenklatur komplett'!X1812),"-",'Nomenklatur komplett'!X1812)</f>
        <v>18</v>
      </c>
      <c r="D1812" s="189">
        <f>IF(ISBLANK('Nomenklatur komplett'!Y1812),"-",'Nomenklatur komplett'!Y1812)</f>
        <v>65</v>
      </c>
      <c r="E1812" s="189">
        <f>IF(ISBLANK('Nomenklatur komplett'!Z1812),"-",'Nomenklatur komplett'!Z1812)</f>
        <v>1</v>
      </c>
      <c r="F1812" s="189">
        <f>IF(ISBLANK('Nomenklatur komplett'!AA1812),"-",'Nomenklatur komplett'!AA1812)</f>
        <v>5</v>
      </c>
      <c r="G1812" s="190">
        <f>IF(ISBLANK('Nomenklatur komplett'!AB1812),"-",'Nomenklatur komplett'!AB1812)</f>
        <v>90</v>
      </c>
      <c r="H1812" s="190">
        <f>IF(ISBLANK('Nomenklatur komplett'!AC1812),"-",'Nomenklatur komplett'!AC1812)</f>
        <v>0</v>
      </c>
    </row>
    <row r="1813" spans="1:8" x14ac:dyDescent="0.2">
      <c r="A1813" s="161">
        <f>IF(ISBLANK('Nomenklatur komplett'!V1813),"-",'Nomenklatur komplett'!V1813)</f>
        <v>68050000</v>
      </c>
      <c r="B1813" s="188" t="str">
        <f>IF(ISBLANK('Nomenklatur komplett'!W1813),"-",'Nomenklatur komplett'!W1813)</f>
        <v>Uhrmachermeister/in</v>
      </c>
      <c r="C1813" s="189">
        <f>IF(ISBLANK('Nomenklatur komplett'!X1813),"-",'Nomenklatur komplett'!X1813)</f>
        <v>18</v>
      </c>
      <c r="D1813" s="189">
        <f>IF(ISBLANK('Nomenklatur komplett'!Y1813),"-",'Nomenklatur komplett'!Y1813)</f>
        <v>65</v>
      </c>
      <c r="E1813" s="189">
        <f>IF(ISBLANK('Nomenklatur komplett'!Z1813),"-",'Nomenklatur komplett'!Z1813)</f>
        <v>1</v>
      </c>
      <c r="F1813" s="189">
        <f>IF(ISBLANK('Nomenklatur komplett'!AA1813),"-",'Nomenklatur komplett'!AA1813)</f>
        <v>5</v>
      </c>
      <c r="G1813" s="190">
        <f>IF(ISBLANK('Nomenklatur komplett'!AB1813),"-",'Nomenklatur komplett'!AB1813)</f>
        <v>90</v>
      </c>
      <c r="H1813" s="190">
        <f>IF(ISBLANK('Nomenklatur komplett'!AC1813),"-",'Nomenklatur komplett'!AC1813)</f>
        <v>0</v>
      </c>
    </row>
    <row r="1814" spans="1:8" x14ac:dyDescent="0.2">
      <c r="A1814" s="161">
        <f>IF(ISBLANK('Nomenklatur komplett'!V1814),"-",'Nomenklatur komplett'!V1814)</f>
        <v>71925000</v>
      </c>
      <c r="B1814" s="188" t="str">
        <f>IF(ISBLANK('Nomenklatur komplett'!W1814),"-",'Nomenklatur komplett'!W1814)</f>
        <v>Umweltberater/in (Tertiär - nicht reglementiert)</v>
      </c>
      <c r="C1814" s="189">
        <f>IF(ISBLANK('Nomenklatur komplett'!X1814),"-",'Nomenklatur komplett'!X1814)</f>
        <v>18</v>
      </c>
      <c r="D1814" s="189">
        <f>IF(ISBLANK('Nomenklatur komplett'!Y1814),"-",'Nomenklatur komplett'!Y1814)</f>
        <v>65</v>
      </c>
      <c r="E1814" s="189">
        <f>IF(ISBLANK('Nomenklatur komplett'!Z1814),"-",'Nomenklatur komplett'!Z1814)</f>
        <v>1</v>
      </c>
      <c r="F1814" s="189">
        <f>IF(ISBLANK('Nomenklatur komplett'!AA1814),"-",'Nomenklatur komplett'!AA1814)</f>
        <v>5</v>
      </c>
      <c r="G1814" s="190">
        <f>IF(ISBLANK('Nomenklatur komplett'!AB1814),"-",'Nomenklatur komplett'!AB1814)</f>
        <v>90</v>
      </c>
      <c r="H1814" s="190">
        <f>IF(ISBLANK('Nomenklatur komplett'!AC1814),"-",'Nomenklatur komplett'!AC1814)</f>
        <v>0</v>
      </c>
    </row>
    <row r="1815" spans="1:8" x14ac:dyDescent="0.2">
      <c r="A1815" s="161">
        <f>IF(ISBLANK('Nomenklatur komplett'!V1815),"-",'Nomenklatur komplett'!V1815)</f>
        <v>71920000</v>
      </c>
      <c r="B1815" s="188" t="str">
        <f>IF(ISBLANK('Nomenklatur komplett'!W1815),"-",'Nomenklatur komplett'!W1815)</f>
        <v>Umweltberater/in EF</v>
      </c>
      <c r="C1815" s="189">
        <f>IF(ISBLANK('Nomenklatur komplett'!X1815),"-",'Nomenklatur komplett'!X1815)</f>
        <v>18</v>
      </c>
      <c r="D1815" s="189">
        <f>IF(ISBLANK('Nomenklatur komplett'!Y1815),"-",'Nomenklatur komplett'!Y1815)</f>
        <v>65</v>
      </c>
      <c r="E1815" s="189">
        <f>IF(ISBLANK('Nomenklatur komplett'!Z1815),"-",'Nomenklatur komplett'!Z1815)</f>
        <v>1</v>
      </c>
      <c r="F1815" s="189">
        <f>IF(ISBLANK('Nomenklatur komplett'!AA1815),"-",'Nomenklatur komplett'!AA1815)</f>
        <v>5</v>
      </c>
      <c r="G1815" s="190">
        <f>IF(ISBLANK('Nomenklatur komplett'!AB1815),"-",'Nomenklatur komplett'!AB1815)</f>
        <v>90</v>
      </c>
      <c r="H1815" s="190">
        <f>IF(ISBLANK('Nomenklatur komplett'!AC1815),"-",'Nomenklatur komplett'!AC1815)</f>
        <v>0</v>
      </c>
    </row>
    <row r="1816" spans="1:8" x14ac:dyDescent="0.2">
      <c r="A1816" s="161">
        <f>IF(ISBLANK('Nomenklatur komplett'!V1816),"-",'Nomenklatur komplett'!V1816)</f>
        <v>94561000</v>
      </c>
      <c r="B1816" s="188" t="str">
        <f>IF(ISBLANK('Nomenklatur komplett'!W1816),"-",'Nomenklatur komplett'!W1816)</f>
        <v>Unternehmensprozesse HF (MiVo 2005)</v>
      </c>
      <c r="C1816" s="189">
        <f>IF(ISBLANK('Nomenklatur komplett'!X1816),"-",'Nomenklatur komplett'!X1816)</f>
        <v>18</v>
      </c>
      <c r="D1816" s="189">
        <f>IF(ISBLANK('Nomenklatur komplett'!Y1816),"-",'Nomenklatur komplett'!Y1816)</f>
        <v>65</v>
      </c>
      <c r="E1816" s="189">
        <f>IF(ISBLANK('Nomenklatur komplett'!Z1816),"-",'Nomenklatur komplett'!Z1816)</f>
        <v>1</v>
      </c>
      <c r="F1816" s="189">
        <f>IF(ISBLANK('Nomenklatur komplett'!AA1816),"-",'Nomenklatur komplett'!AA1816)</f>
        <v>5</v>
      </c>
      <c r="G1816" s="190">
        <f>IF(ISBLANK('Nomenklatur komplett'!AB1816),"-",'Nomenklatur komplett'!AB1816)</f>
        <v>0</v>
      </c>
      <c r="H1816" s="190">
        <f>IF(ISBLANK('Nomenklatur komplett'!AC1816),"-",'Nomenklatur komplett'!AC1816)</f>
        <v>0</v>
      </c>
    </row>
    <row r="1817" spans="1:8" x14ac:dyDescent="0.2">
      <c r="A1817" s="161">
        <f>IF(ISBLANK('Nomenklatur komplett'!V1817),"-",'Nomenklatur komplett'!V1817)</f>
        <v>94561002</v>
      </c>
      <c r="B1817" s="188" t="str">
        <f>IF(ISBLANK('Nomenklatur komplett'!W1817),"-",'Nomenklatur komplett'!W1817)</f>
        <v>Unternehmensprozesse HF - Betriebstechnik (MiVo 2005)</v>
      </c>
      <c r="C1817" s="189">
        <f>IF(ISBLANK('Nomenklatur komplett'!X1817),"-",'Nomenklatur komplett'!X1817)</f>
        <v>18</v>
      </c>
      <c r="D1817" s="189">
        <f>IF(ISBLANK('Nomenklatur komplett'!Y1817),"-",'Nomenklatur komplett'!Y1817)</f>
        <v>65</v>
      </c>
      <c r="E1817" s="189">
        <f>IF(ISBLANK('Nomenklatur komplett'!Z1817),"-",'Nomenklatur komplett'!Z1817)</f>
        <v>1</v>
      </c>
      <c r="F1817" s="189">
        <f>IF(ISBLANK('Nomenklatur komplett'!AA1817),"-",'Nomenklatur komplett'!AA1817)</f>
        <v>5</v>
      </c>
      <c r="G1817" s="190">
        <f>IF(ISBLANK('Nomenklatur komplett'!AB1817),"-",'Nomenklatur komplett'!AB1817)</f>
        <v>0</v>
      </c>
      <c r="H1817" s="190">
        <f>IF(ISBLANK('Nomenklatur komplett'!AC1817),"-",'Nomenklatur komplett'!AC1817)</f>
        <v>0</v>
      </c>
    </row>
    <row r="1818" spans="1:8" x14ac:dyDescent="0.2">
      <c r="A1818" s="161">
        <f>IF(ISBLANK('Nomenklatur komplett'!V1818),"-",'Nomenklatur komplett'!V1818)</f>
        <v>94561001</v>
      </c>
      <c r="B1818" s="188" t="str">
        <f>IF(ISBLANK('Nomenklatur komplett'!W1818),"-",'Nomenklatur komplett'!W1818)</f>
        <v>Unternehmensprozesse HF - Vertiefung Logistik (MiVo 2005)</v>
      </c>
      <c r="C1818" s="189">
        <f>IF(ISBLANK('Nomenklatur komplett'!X1818),"-",'Nomenklatur komplett'!X1818)</f>
        <v>18</v>
      </c>
      <c r="D1818" s="189">
        <f>IF(ISBLANK('Nomenklatur komplett'!Y1818),"-",'Nomenklatur komplett'!Y1818)</f>
        <v>65</v>
      </c>
      <c r="E1818" s="189">
        <f>IF(ISBLANK('Nomenklatur komplett'!Z1818),"-",'Nomenklatur komplett'!Z1818)</f>
        <v>1</v>
      </c>
      <c r="F1818" s="189">
        <f>IF(ISBLANK('Nomenklatur komplett'!AA1818),"-",'Nomenklatur komplett'!AA1818)</f>
        <v>5</v>
      </c>
      <c r="G1818" s="190">
        <f>IF(ISBLANK('Nomenklatur komplett'!AB1818),"-",'Nomenklatur komplett'!AB1818)</f>
        <v>0</v>
      </c>
      <c r="H1818" s="190">
        <f>IF(ISBLANK('Nomenklatur komplett'!AC1818),"-",'Nomenklatur komplett'!AC1818)</f>
        <v>0</v>
      </c>
    </row>
    <row r="1819" spans="1:8" x14ac:dyDescent="0.2">
      <c r="A1819" s="161">
        <f>IF(ISBLANK('Nomenklatur komplett'!V1819),"-",'Nomenklatur komplett'!V1819)</f>
        <v>71930000</v>
      </c>
      <c r="B1819" s="188" t="str">
        <f>IF(ISBLANK('Nomenklatur komplett'!W1819),"-",'Nomenklatur komplett'!W1819)</f>
        <v>Veranstaltungstechniker/in EF</v>
      </c>
      <c r="C1819" s="189">
        <f>IF(ISBLANK('Nomenklatur komplett'!X1819),"-",'Nomenklatur komplett'!X1819)</f>
        <v>18</v>
      </c>
      <c r="D1819" s="189">
        <f>IF(ISBLANK('Nomenklatur komplett'!Y1819),"-",'Nomenklatur komplett'!Y1819)</f>
        <v>65</v>
      </c>
      <c r="E1819" s="189">
        <f>IF(ISBLANK('Nomenklatur komplett'!Z1819),"-",'Nomenklatur komplett'!Z1819)</f>
        <v>1</v>
      </c>
      <c r="F1819" s="189">
        <f>IF(ISBLANK('Nomenklatur komplett'!AA1819),"-",'Nomenklatur komplett'!AA1819)</f>
        <v>5</v>
      </c>
      <c r="G1819" s="190">
        <f>IF(ISBLANK('Nomenklatur komplett'!AB1819),"-",'Nomenklatur komplett'!AB1819)</f>
        <v>90</v>
      </c>
      <c r="H1819" s="190">
        <f>IF(ISBLANK('Nomenklatur komplett'!AC1819),"-",'Nomenklatur komplett'!AC1819)</f>
        <v>0</v>
      </c>
    </row>
    <row r="1820" spans="1:8" x14ac:dyDescent="0.2">
      <c r="A1820" s="161">
        <f>IF(ISBLANK('Nomenklatur komplett'!V1820),"-",'Nomenklatur komplett'!V1820)</f>
        <v>75710000</v>
      </c>
      <c r="B1820" s="188" t="str">
        <f>IF(ISBLANK('Nomenklatur komplett'!W1820),"-",'Nomenklatur komplett'!W1820)</f>
        <v>Verkaufsfachmann/-frau EF - Ohne nähere Angaben</v>
      </c>
      <c r="C1820" s="189">
        <f>IF(ISBLANK('Nomenklatur komplett'!X1820),"-",'Nomenklatur komplett'!X1820)</f>
        <v>18</v>
      </c>
      <c r="D1820" s="189">
        <f>IF(ISBLANK('Nomenklatur komplett'!Y1820),"-",'Nomenklatur komplett'!Y1820)</f>
        <v>65</v>
      </c>
      <c r="E1820" s="189">
        <f>IF(ISBLANK('Nomenklatur komplett'!Z1820),"-",'Nomenklatur komplett'!Z1820)</f>
        <v>1</v>
      </c>
      <c r="F1820" s="189">
        <f>IF(ISBLANK('Nomenklatur komplett'!AA1820),"-",'Nomenklatur komplett'!AA1820)</f>
        <v>5</v>
      </c>
      <c r="G1820" s="190">
        <f>IF(ISBLANK('Nomenklatur komplett'!AB1820),"-",'Nomenklatur komplett'!AB1820)</f>
        <v>90</v>
      </c>
      <c r="H1820" s="190">
        <f>IF(ISBLANK('Nomenklatur komplett'!AC1820),"-",'Nomenklatur komplett'!AC1820)</f>
        <v>0</v>
      </c>
    </row>
    <row r="1821" spans="1:8" x14ac:dyDescent="0.2">
      <c r="A1821" s="161">
        <f>IF(ISBLANK('Nomenklatur komplett'!V1821),"-",'Nomenklatur komplett'!V1821)</f>
        <v>75710002</v>
      </c>
      <c r="B1821" s="188" t="str">
        <f>IF(ISBLANK('Nomenklatur komplett'!W1821),"-",'Nomenklatur komplett'!W1821)</f>
        <v>Verkaufsfachmann/-frau EF - Vertiefungsrichtung Aussendienst</v>
      </c>
      <c r="C1821" s="189">
        <f>IF(ISBLANK('Nomenklatur komplett'!X1821),"-",'Nomenklatur komplett'!X1821)</f>
        <v>18</v>
      </c>
      <c r="D1821" s="189">
        <f>IF(ISBLANK('Nomenklatur komplett'!Y1821),"-",'Nomenklatur komplett'!Y1821)</f>
        <v>65</v>
      </c>
      <c r="E1821" s="189">
        <f>IF(ISBLANK('Nomenklatur komplett'!Z1821),"-",'Nomenklatur komplett'!Z1821)</f>
        <v>1</v>
      </c>
      <c r="F1821" s="189">
        <f>IF(ISBLANK('Nomenklatur komplett'!AA1821),"-",'Nomenklatur komplett'!AA1821)</f>
        <v>5</v>
      </c>
      <c r="G1821" s="190">
        <f>IF(ISBLANK('Nomenklatur komplett'!AB1821),"-",'Nomenklatur komplett'!AB1821)</f>
        <v>90</v>
      </c>
      <c r="H1821" s="190">
        <f>IF(ISBLANK('Nomenklatur komplett'!AC1821),"-",'Nomenklatur komplett'!AC1821)</f>
        <v>0</v>
      </c>
    </row>
    <row r="1822" spans="1:8" x14ac:dyDescent="0.2">
      <c r="A1822" s="161">
        <f>IF(ISBLANK('Nomenklatur komplett'!V1822),"-",'Nomenklatur komplett'!V1822)</f>
        <v>75710001</v>
      </c>
      <c r="B1822" s="188" t="str">
        <f>IF(ISBLANK('Nomenklatur komplett'!W1822),"-",'Nomenklatur komplett'!W1822)</f>
        <v>Verkaufsfachmann/-frau EF - Vertiefungsrichtung Innendienst</v>
      </c>
      <c r="C1822" s="189">
        <f>IF(ISBLANK('Nomenklatur komplett'!X1822),"-",'Nomenklatur komplett'!X1822)</f>
        <v>18</v>
      </c>
      <c r="D1822" s="189">
        <f>IF(ISBLANK('Nomenklatur komplett'!Y1822),"-",'Nomenklatur komplett'!Y1822)</f>
        <v>65</v>
      </c>
      <c r="E1822" s="189">
        <f>IF(ISBLANK('Nomenklatur komplett'!Z1822),"-",'Nomenklatur komplett'!Z1822)</f>
        <v>1</v>
      </c>
      <c r="F1822" s="189">
        <f>IF(ISBLANK('Nomenklatur komplett'!AA1822),"-",'Nomenklatur komplett'!AA1822)</f>
        <v>5</v>
      </c>
      <c r="G1822" s="190">
        <f>IF(ISBLANK('Nomenklatur komplett'!AB1822),"-",'Nomenklatur komplett'!AB1822)</f>
        <v>90</v>
      </c>
      <c r="H1822" s="190">
        <f>IF(ISBLANK('Nomenklatur komplett'!AC1822),"-",'Nomenklatur komplett'!AC1822)</f>
        <v>0</v>
      </c>
    </row>
    <row r="1823" spans="1:8" x14ac:dyDescent="0.2">
      <c r="A1823" s="161">
        <f>IF(ISBLANK('Nomenklatur komplett'!V1823),"-",'Nomenklatur komplett'!V1823)</f>
        <v>75700000</v>
      </c>
      <c r="B1823" s="188" t="str">
        <f>IF(ISBLANK('Nomenklatur komplett'!W1823),"-",'Nomenklatur komplett'!W1823)</f>
        <v>Verkaufskoordinator/in EF</v>
      </c>
      <c r="C1823" s="189">
        <f>IF(ISBLANK('Nomenklatur komplett'!X1823),"-",'Nomenklatur komplett'!X1823)</f>
        <v>18</v>
      </c>
      <c r="D1823" s="189">
        <f>IF(ISBLANK('Nomenklatur komplett'!Y1823),"-",'Nomenklatur komplett'!Y1823)</f>
        <v>65</v>
      </c>
      <c r="E1823" s="189">
        <f>IF(ISBLANK('Nomenklatur komplett'!Z1823),"-",'Nomenklatur komplett'!Z1823)</f>
        <v>1</v>
      </c>
      <c r="F1823" s="189">
        <f>IF(ISBLANK('Nomenklatur komplett'!AA1823),"-",'Nomenklatur komplett'!AA1823)</f>
        <v>5</v>
      </c>
      <c r="G1823" s="190">
        <f>IF(ISBLANK('Nomenklatur komplett'!AB1823),"-",'Nomenklatur komplett'!AB1823)</f>
        <v>90</v>
      </c>
      <c r="H1823" s="190">
        <f>IF(ISBLANK('Nomenklatur komplett'!AC1823),"-",'Nomenklatur komplett'!AC1823)</f>
        <v>0</v>
      </c>
    </row>
    <row r="1824" spans="1:8" x14ac:dyDescent="0.2">
      <c r="A1824" s="161">
        <f>IF(ISBLANK('Nomenklatur komplett'!V1824),"-",'Nomenklatur komplett'!V1824)</f>
        <v>75750000</v>
      </c>
      <c r="B1824" s="188" t="str">
        <f>IF(ISBLANK('Nomenklatur komplett'!W1824),"-",'Nomenklatur komplett'!W1824)</f>
        <v>Verkaufsleiter/in, dipl.</v>
      </c>
      <c r="C1824" s="189">
        <f>IF(ISBLANK('Nomenklatur komplett'!X1824),"-",'Nomenklatur komplett'!X1824)</f>
        <v>18</v>
      </c>
      <c r="D1824" s="189">
        <f>IF(ISBLANK('Nomenklatur komplett'!Y1824),"-",'Nomenklatur komplett'!Y1824)</f>
        <v>65</v>
      </c>
      <c r="E1824" s="189">
        <f>IF(ISBLANK('Nomenklatur komplett'!Z1824),"-",'Nomenklatur komplett'!Z1824)</f>
        <v>1</v>
      </c>
      <c r="F1824" s="189">
        <f>IF(ISBLANK('Nomenklatur komplett'!AA1824),"-",'Nomenklatur komplett'!AA1824)</f>
        <v>5</v>
      </c>
      <c r="G1824" s="190">
        <f>IF(ISBLANK('Nomenklatur komplett'!AB1824),"-",'Nomenklatur komplett'!AB1824)</f>
        <v>90</v>
      </c>
      <c r="H1824" s="190">
        <f>IF(ISBLANK('Nomenklatur komplett'!AC1824),"-",'Nomenklatur komplett'!AC1824)</f>
        <v>0</v>
      </c>
    </row>
    <row r="1825" spans="1:8" x14ac:dyDescent="0.2">
      <c r="A1825" s="161">
        <f>IF(ISBLANK('Nomenklatur komplett'!V1825),"-",'Nomenklatur komplett'!V1825)</f>
        <v>75751002</v>
      </c>
      <c r="B1825" s="188" t="str">
        <f>IF(ISBLANK('Nomenklatur komplett'!W1825),"-",'Nomenklatur komplett'!W1825)</f>
        <v>Verkaufsleiter/in, dipl. (ab 2019) - Vertiefungsrichtung Key-Account-Management</v>
      </c>
      <c r="C1825" s="189">
        <f>IF(ISBLANK('Nomenklatur komplett'!X1825),"-",'Nomenklatur komplett'!X1825)</f>
        <v>18</v>
      </c>
      <c r="D1825" s="189">
        <f>IF(ISBLANK('Nomenklatur komplett'!Y1825),"-",'Nomenklatur komplett'!Y1825)</f>
        <v>65</v>
      </c>
      <c r="E1825" s="189">
        <f>IF(ISBLANK('Nomenklatur komplett'!Z1825),"-",'Nomenklatur komplett'!Z1825)</f>
        <v>1</v>
      </c>
      <c r="F1825" s="189">
        <f>IF(ISBLANK('Nomenklatur komplett'!AA1825),"-",'Nomenklatur komplett'!AA1825)</f>
        <v>5</v>
      </c>
      <c r="G1825" s="190">
        <f>IF(ISBLANK('Nomenklatur komplett'!AB1825),"-",'Nomenklatur komplett'!AB1825)</f>
        <v>90</v>
      </c>
      <c r="H1825" s="190">
        <f>IF(ISBLANK('Nomenklatur komplett'!AC1825),"-",'Nomenklatur komplett'!AC1825)</f>
        <v>0</v>
      </c>
    </row>
    <row r="1826" spans="1:8" x14ac:dyDescent="0.2">
      <c r="A1826" s="161">
        <f>IF(ISBLANK('Nomenklatur komplett'!V1826),"-",'Nomenklatur komplett'!V1826)</f>
        <v>75751001</v>
      </c>
      <c r="B1826" s="188" t="str">
        <f>IF(ISBLANK('Nomenklatur komplett'!W1826),"-",'Nomenklatur komplett'!W1826)</f>
        <v>Verkaufsleiter/in, dipl. (ab 2019) - Vertiefungsrichtung Verkaufsleitung</v>
      </c>
      <c r="C1826" s="189">
        <f>IF(ISBLANK('Nomenklatur komplett'!X1826),"-",'Nomenklatur komplett'!X1826)</f>
        <v>18</v>
      </c>
      <c r="D1826" s="189">
        <f>IF(ISBLANK('Nomenklatur komplett'!Y1826),"-",'Nomenklatur komplett'!Y1826)</f>
        <v>65</v>
      </c>
      <c r="E1826" s="189">
        <f>IF(ISBLANK('Nomenklatur komplett'!Z1826),"-",'Nomenklatur komplett'!Z1826)</f>
        <v>1</v>
      </c>
      <c r="F1826" s="189">
        <f>IF(ISBLANK('Nomenklatur komplett'!AA1826),"-",'Nomenklatur komplett'!AA1826)</f>
        <v>5</v>
      </c>
      <c r="G1826" s="190">
        <f>IF(ISBLANK('Nomenklatur komplett'!AB1826),"-",'Nomenklatur komplett'!AB1826)</f>
        <v>90</v>
      </c>
      <c r="H1826" s="190">
        <f>IF(ISBLANK('Nomenklatur komplett'!AC1826),"-",'Nomenklatur komplett'!AC1826)</f>
        <v>0</v>
      </c>
    </row>
    <row r="1827" spans="1:8" x14ac:dyDescent="0.2">
      <c r="A1827" s="161">
        <f>IF(ISBLANK('Nomenklatur komplett'!V1827),"-",'Nomenklatur komplett'!V1827)</f>
        <v>79060000</v>
      </c>
      <c r="B1827" s="188" t="str">
        <f>IF(ISBLANK('Nomenklatur komplett'!W1827),"-",'Nomenklatur komplett'!W1827)</f>
        <v>Verkehrspilot/in HF (MiVo 2005)</v>
      </c>
      <c r="C1827" s="189">
        <f>IF(ISBLANK('Nomenklatur komplett'!X1827),"-",'Nomenklatur komplett'!X1827)</f>
        <v>19</v>
      </c>
      <c r="D1827" s="189">
        <f>IF(ISBLANK('Nomenklatur komplett'!Y1827),"-",'Nomenklatur komplett'!Y1827)</f>
        <v>65</v>
      </c>
      <c r="E1827" s="189">
        <f>IF(ISBLANK('Nomenklatur komplett'!Z1827),"-",'Nomenklatur komplett'!Z1827)</f>
        <v>1</v>
      </c>
      <c r="F1827" s="189">
        <f>IF(ISBLANK('Nomenklatur komplett'!AA1827),"-",'Nomenklatur komplett'!AA1827)</f>
        <v>5</v>
      </c>
      <c r="G1827" s="190">
        <f>IF(ISBLANK('Nomenklatur komplett'!AB1827),"-",'Nomenklatur komplett'!AB1827)</f>
        <v>0</v>
      </c>
      <c r="H1827" s="190">
        <f>IF(ISBLANK('Nomenklatur komplett'!AC1827),"-",'Nomenklatur komplett'!AC1827)</f>
        <v>0</v>
      </c>
    </row>
    <row r="1828" spans="1:8" x14ac:dyDescent="0.2">
      <c r="A1828" s="161">
        <f>IF(ISBLANK('Nomenklatur komplett'!V1828),"-",'Nomenklatur komplett'!V1828)</f>
        <v>73110000</v>
      </c>
      <c r="B1828" s="188" t="str">
        <f>IF(ISBLANK('Nomenklatur komplett'!W1828),"-",'Nomenklatur komplett'!W1828)</f>
        <v>Vermögensberater/in EF</v>
      </c>
      <c r="C1828" s="189">
        <f>IF(ISBLANK('Nomenklatur komplett'!X1828),"-",'Nomenklatur komplett'!X1828)</f>
        <v>18</v>
      </c>
      <c r="D1828" s="189">
        <f>IF(ISBLANK('Nomenklatur komplett'!Y1828),"-",'Nomenklatur komplett'!Y1828)</f>
        <v>65</v>
      </c>
      <c r="E1828" s="189">
        <f>IF(ISBLANK('Nomenklatur komplett'!Z1828),"-",'Nomenklatur komplett'!Z1828)</f>
        <v>1</v>
      </c>
      <c r="F1828" s="189">
        <f>IF(ISBLANK('Nomenklatur komplett'!AA1828),"-",'Nomenklatur komplett'!AA1828)</f>
        <v>5</v>
      </c>
      <c r="G1828" s="190">
        <f>IF(ISBLANK('Nomenklatur komplett'!AB1828),"-",'Nomenklatur komplett'!AB1828)</f>
        <v>90</v>
      </c>
      <c r="H1828" s="190">
        <f>IF(ISBLANK('Nomenklatur komplett'!AC1828),"-",'Nomenklatur komplett'!AC1828)</f>
        <v>0</v>
      </c>
    </row>
    <row r="1829" spans="1:8" x14ac:dyDescent="0.2">
      <c r="A1829" s="161">
        <f>IF(ISBLANK('Nomenklatur komplett'!V1829),"-",'Nomenklatur komplett'!V1829)</f>
        <v>77100000</v>
      </c>
      <c r="B1829" s="188" t="str">
        <f>IF(ISBLANK('Nomenklatur komplett'!W1829),"-",'Nomenklatur komplett'!W1829)</f>
        <v>Versicherungsfach-Experte/Expertin, dipl.</v>
      </c>
      <c r="C1829" s="189">
        <f>IF(ISBLANK('Nomenklatur komplett'!X1829),"-",'Nomenklatur komplett'!X1829)</f>
        <v>18</v>
      </c>
      <c r="D1829" s="189">
        <f>IF(ISBLANK('Nomenklatur komplett'!Y1829),"-",'Nomenklatur komplett'!Y1829)</f>
        <v>65</v>
      </c>
      <c r="E1829" s="189">
        <f>IF(ISBLANK('Nomenklatur komplett'!Z1829),"-",'Nomenklatur komplett'!Z1829)</f>
        <v>1</v>
      </c>
      <c r="F1829" s="189">
        <f>IF(ISBLANK('Nomenklatur komplett'!AA1829),"-",'Nomenklatur komplett'!AA1829)</f>
        <v>5</v>
      </c>
      <c r="G1829" s="190">
        <f>IF(ISBLANK('Nomenklatur komplett'!AB1829),"-",'Nomenklatur komplett'!AB1829)</f>
        <v>90</v>
      </c>
      <c r="H1829" s="190">
        <f>IF(ISBLANK('Nomenklatur komplett'!AC1829),"-",'Nomenklatur komplett'!AC1829)</f>
        <v>0</v>
      </c>
    </row>
    <row r="1830" spans="1:8" x14ac:dyDescent="0.2">
      <c r="A1830" s="161">
        <f>IF(ISBLANK('Nomenklatur komplett'!V1830),"-",'Nomenklatur komplett'!V1830)</f>
        <v>77050000</v>
      </c>
      <c r="B1830" s="188" t="str">
        <f>IF(ISBLANK('Nomenklatur komplett'!W1830),"-",'Nomenklatur komplett'!W1830)</f>
        <v>Versicherungsfachmann/-frau EF</v>
      </c>
      <c r="C1830" s="189">
        <f>IF(ISBLANK('Nomenklatur komplett'!X1830),"-",'Nomenklatur komplett'!X1830)</f>
        <v>18</v>
      </c>
      <c r="D1830" s="189">
        <f>IF(ISBLANK('Nomenklatur komplett'!Y1830),"-",'Nomenklatur komplett'!Y1830)</f>
        <v>65</v>
      </c>
      <c r="E1830" s="189">
        <f>IF(ISBLANK('Nomenklatur komplett'!Z1830),"-",'Nomenklatur komplett'!Z1830)</f>
        <v>1</v>
      </c>
      <c r="F1830" s="189">
        <f>IF(ISBLANK('Nomenklatur komplett'!AA1830),"-",'Nomenklatur komplett'!AA1830)</f>
        <v>5</v>
      </c>
      <c r="G1830" s="190">
        <f>IF(ISBLANK('Nomenklatur komplett'!AB1830),"-",'Nomenklatur komplett'!AB1830)</f>
        <v>90</v>
      </c>
      <c r="H1830" s="190">
        <f>IF(ISBLANK('Nomenklatur komplett'!AC1830),"-",'Nomenklatur komplett'!AC1830)</f>
        <v>0</v>
      </c>
    </row>
    <row r="1831" spans="1:8" x14ac:dyDescent="0.2">
      <c r="A1831" s="161">
        <f>IF(ISBLANK('Nomenklatur komplett'!V1831),"-",'Nomenklatur komplett'!V1831)</f>
        <v>77830000</v>
      </c>
      <c r="B1831" s="188" t="str">
        <f>IF(ISBLANK('Nomenklatur komplett'!W1831),"-",'Nomenklatur komplett'!W1831)</f>
        <v>Versicherungswirtschaft HF (MiVo 2005)</v>
      </c>
      <c r="C1831" s="189">
        <f>IF(ISBLANK('Nomenklatur komplett'!X1831),"-",'Nomenklatur komplett'!X1831)</f>
        <v>19</v>
      </c>
      <c r="D1831" s="189">
        <f>IF(ISBLANK('Nomenklatur komplett'!Y1831),"-",'Nomenklatur komplett'!Y1831)</f>
        <v>65</v>
      </c>
      <c r="E1831" s="189">
        <f>IF(ISBLANK('Nomenklatur komplett'!Z1831),"-",'Nomenklatur komplett'!Z1831)</f>
        <v>1</v>
      </c>
      <c r="F1831" s="189">
        <f>IF(ISBLANK('Nomenklatur komplett'!AA1831),"-",'Nomenklatur komplett'!AA1831)</f>
        <v>5</v>
      </c>
      <c r="G1831" s="190">
        <f>IF(ISBLANK('Nomenklatur komplett'!AB1831),"-",'Nomenklatur komplett'!AB1831)</f>
        <v>0</v>
      </c>
      <c r="H1831" s="190">
        <f>IF(ISBLANK('Nomenklatur komplett'!AC1831),"-",'Nomenklatur komplett'!AC1831)</f>
        <v>0</v>
      </c>
    </row>
    <row r="1832" spans="1:8" x14ac:dyDescent="0.2">
      <c r="A1832" s="161">
        <f>IF(ISBLANK('Nomenklatur komplett'!V1832),"-",'Nomenklatur komplett'!V1832)</f>
        <v>77860000</v>
      </c>
      <c r="B1832" s="188" t="str">
        <f>IF(ISBLANK('Nomenklatur komplett'!W1832),"-",'Nomenklatur komplett'!W1832)</f>
        <v>Verwaltungsfachmann/-frau (Tertiär - nicht reglementiert)</v>
      </c>
      <c r="C1832" s="189">
        <f>IF(ISBLANK('Nomenklatur komplett'!X1832),"-",'Nomenklatur komplett'!X1832)</f>
        <v>18</v>
      </c>
      <c r="D1832" s="189">
        <f>IF(ISBLANK('Nomenklatur komplett'!Y1832),"-",'Nomenklatur komplett'!Y1832)</f>
        <v>65</v>
      </c>
      <c r="E1832" s="189">
        <f>IF(ISBLANK('Nomenklatur komplett'!Z1832),"-",'Nomenklatur komplett'!Z1832)</f>
        <v>1</v>
      </c>
      <c r="F1832" s="189">
        <f>IF(ISBLANK('Nomenklatur komplett'!AA1832),"-",'Nomenklatur komplett'!AA1832)</f>
        <v>5</v>
      </c>
      <c r="G1832" s="190">
        <f>IF(ISBLANK('Nomenklatur komplett'!AB1832),"-",'Nomenklatur komplett'!AB1832)</f>
        <v>90</v>
      </c>
      <c r="H1832" s="190">
        <f>IF(ISBLANK('Nomenklatur komplett'!AC1832),"-",'Nomenklatur komplett'!AC1832)</f>
        <v>0</v>
      </c>
    </row>
    <row r="1833" spans="1:8" x14ac:dyDescent="0.2">
      <c r="A1833" s="161">
        <f>IF(ISBLANK('Nomenklatur komplett'!V1833),"-",'Nomenklatur komplett'!V1833)</f>
        <v>77850000</v>
      </c>
      <c r="B1833" s="188" t="str">
        <f>IF(ISBLANK('Nomenklatur komplett'!W1833),"-",'Nomenklatur komplett'!W1833)</f>
        <v>Verwaltungsfachmann/-frau für Personalvorsorge EF</v>
      </c>
      <c r="C1833" s="189">
        <f>IF(ISBLANK('Nomenklatur komplett'!X1833),"-",'Nomenklatur komplett'!X1833)</f>
        <v>18</v>
      </c>
      <c r="D1833" s="189">
        <f>IF(ISBLANK('Nomenklatur komplett'!Y1833),"-",'Nomenklatur komplett'!Y1833)</f>
        <v>65</v>
      </c>
      <c r="E1833" s="189">
        <f>IF(ISBLANK('Nomenklatur komplett'!Z1833),"-",'Nomenklatur komplett'!Z1833)</f>
        <v>1</v>
      </c>
      <c r="F1833" s="189">
        <f>IF(ISBLANK('Nomenklatur komplett'!AA1833),"-",'Nomenklatur komplett'!AA1833)</f>
        <v>5</v>
      </c>
      <c r="G1833" s="190">
        <f>IF(ISBLANK('Nomenklatur komplett'!AB1833),"-",'Nomenklatur komplett'!AB1833)</f>
        <v>90</v>
      </c>
      <c r="H1833" s="190">
        <f>IF(ISBLANK('Nomenklatur komplett'!AC1833),"-",'Nomenklatur komplett'!AC1833)</f>
        <v>0</v>
      </c>
    </row>
    <row r="1834" spans="1:8" x14ac:dyDescent="0.2">
      <c r="A1834" s="161">
        <f>IF(ISBLANK('Nomenklatur komplett'!V1834),"-",'Nomenklatur komplett'!V1834)</f>
        <v>77870000</v>
      </c>
      <c r="B1834" s="188" t="str">
        <f>IF(ISBLANK('Nomenklatur komplett'!W1834),"-",'Nomenklatur komplett'!W1834)</f>
        <v>Verwaltungsmanager/in (Tertiär - nicht reglementiert)</v>
      </c>
      <c r="C1834" s="189">
        <f>IF(ISBLANK('Nomenklatur komplett'!X1834),"-",'Nomenklatur komplett'!X1834)</f>
        <v>18</v>
      </c>
      <c r="D1834" s="189">
        <f>IF(ISBLANK('Nomenklatur komplett'!Y1834),"-",'Nomenklatur komplett'!Y1834)</f>
        <v>65</v>
      </c>
      <c r="E1834" s="189">
        <f>IF(ISBLANK('Nomenklatur komplett'!Z1834),"-",'Nomenklatur komplett'!Z1834)</f>
        <v>1</v>
      </c>
      <c r="F1834" s="189">
        <f>IF(ISBLANK('Nomenklatur komplett'!AA1834),"-",'Nomenklatur komplett'!AA1834)</f>
        <v>5</v>
      </c>
      <c r="G1834" s="190">
        <f>IF(ISBLANK('Nomenklatur komplett'!AB1834),"-",'Nomenklatur komplett'!AB1834)</f>
        <v>90</v>
      </c>
      <c r="H1834" s="190">
        <f>IF(ISBLANK('Nomenklatur komplett'!AC1834),"-",'Nomenklatur komplett'!AC1834)</f>
        <v>0</v>
      </c>
    </row>
    <row r="1835" spans="1:8" x14ac:dyDescent="0.2">
      <c r="A1835" s="161">
        <f>IF(ISBLANK('Nomenklatur komplett'!V1835),"-",'Nomenklatur komplett'!V1835)</f>
        <v>74150000</v>
      </c>
      <c r="B1835" s="188" t="str">
        <f>IF(ISBLANK('Nomenklatur komplett'!W1835),"-",'Nomenklatur komplett'!W1835)</f>
        <v>Verwaltungswirtschafter/in, dipl.</v>
      </c>
      <c r="C1835" s="189">
        <f>IF(ISBLANK('Nomenklatur komplett'!X1835),"-",'Nomenklatur komplett'!X1835)</f>
        <v>18</v>
      </c>
      <c r="D1835" s="189">
        <f>IF(ISBLANK('Nomenklatur komplett'!Y1835),"-",'Nomenklatur komplett'!Y1835)</f>
        <v>65</v>
      </c>
      <c r="E1835" s="189">
        <f>IF(ISBLANK('Nomenklatur komplett'!Z1835),"-",'Nomenklatur komplett'!Z1835)</f>
        <v>1</v>
      </c>
      <c r="F1835" s="189">
        <f>IF(ISBLANK('Nomenklatur komplett'!AA1835),"-",'Nomenklatur komplett'!AA1835)</f>
        <v>5</v>
      </c>
      <c r="G1835" s="190">
        <f>IF(ISBLANK('Nomenklatur komplett'!AB1835),"-",'Nomenklatur komplett'!AB1835)</f>
        <v>90</v>
      </c>
      <c r="H1835" s="190">
        <f>IF(ISBLANK('Nomenklatur komplett'!AC1835),"-",'Nomenklatur komplett'!AC1835)</f>
        <v>0</v>
      </c>
    </row>
    <row r="1836" spans="1:8" x14ac:dyDescent="0.2">
      <c r="A1836" s="161">
        <f>IF(ISBLANK('Nomenklatur komplett'!V1836),"-",'Nomenklatur komplett'!V1836)</f>
        <v>82130000</v>
      </c>
      <c r="B1836" s="188" t="str">
        <f>IF(ISBLANK('Nomenklatur komplett'!W1836),"-",'Nomenklatur komplett'!W1836)</f>
        <v>Visagist/in EF</v>
      </c>
      <c r="C1836" s="189">
        <f>IF(ISBLANK('Nomenklatur komplett'!X1836),"-",'Nomenklatur komplett'!X1836)</f>
        <v>18</v>
      </c>
      <c r="D1836" s="189">
        <f>IF(ISBLANK('Nomenklatur komplett'!Y1836),"-",'Nomenklatur komplett'!Y1836)</f>
        <v>65</v>
      </c>
      <c r="E1836" s="189">
        <f>IF(ISBLANK('Nomenklatur komplett'!Z1836),"-",'Nomenklatur komplett'!Z1836)</f>
        <v>1</v>
      </c>
      <c r="F1836" s="189">
        <f>IF(ISBLANK('Nomenklatur komplett'!AA1836),"-",'Nomenklatur komplett'!AA1836)</f>
        <v>5</v>
      </c>
      <c r="G1836" s="190">
        <f>IF(ISBLANK('Nomenklatur komplett'!AB1836),"-",'Nomenklatur komplett'!AB1836)</f>
        <v>90</v>
      </c>
      <c r="H1836" s="190">
        <f>IF(ISBLANK('Nomenklatur komplett'!AC1836),"-",'Nomenklatur komplett'!AC1836)</f>
        <v>0</v>
      </c>
    </row>
    <row r="1837" spans="1:8" x14ac:dyDescent="0.2">
      <c r="A1837" s="161">
        <f>IF(ISBLANK('Nomenklatur komplett'!V1837),"-",'Nomenklatur komplett'!V1837)</f>
        <v>66870000</v>
      </c>
      <c r="B1837" s="188" t="str">
        <f>IF(ISBLANK('Nomenklatur komplett'!W1837),"-",'Nomenklatur komplett'!W1837)</f>
        <v>Visiteur/in SBB (Tertiär - nicht reglementiert)</v>
      </c>
      <c r="C1837" s="189">
        <f>IF(ISBLANK('Nomenklatur komplett'!X1837),"-",'Nomenklatur komplett'!X1837)</f>
        <v>18</v>
      </c>
      <c r="D1837" s="189">
        <f>IF(ISBLANK('Nomenklatur komplett'!Y1837),"-",'Nomenklatur komplett'!Y1837)</f>
        <v>65</v>
      </c>
      <c r="E1837" s="189">
        <f>IF(ISBLANK('Nomenklatur komplett'!Z1837),"-",'Nomenklatur komplett'!Z1837)</f>
        <v>1</v>
      </c>
      <c r="F1837" s="189">
        <f>IF(ISBLANK('Nomenklatur komplett'!AA1837),"-",'Nomenklatur komplett'!AA1837)</f>
        <v>5</v>
      </c>
      <c r="G1837" s="190">
        <f>IF(ISBLANK('Nomenklatur komplett'!AB1837),"-",'Nomenklatur komplett'!AB1837)</f>
        <v>90</v>
      </c>
      <c r="H1837" s="190">
        <f>IF(ISBLANK('Nomenklatur komplett'!AC1837),"-",'Nomenklatur komplett'!AC1837)</f>
        <v>0</v>
      </c>
    </row>
    <row r="1838" spans="1:8" x14ac:dyDescent="0.2">
      <c r="A1838" s="161">
        <f>IF(ISBLANK('Nomenklatur komplett'!V1838),"-",'Nomenklatur komplett'!V1838)</f>
        <v>86425000</v>
      </c>
      <c r="B1838" s="188" t="str">
        <f>IF(ISBLANK('Nomenklatur komplett'!W1838),"-",'Nomenklatur komplett'!W1838)</f>
        <v>Vitaltrainer/in NDS (Tertiär - nicht reglementiert)</v>
      </c>
      <c r="C1838" s="189">
        <f>IF(ISBLANK('Nomenklatur komplett'!X1838),"-",'Nomenklatur komplett'!X1838)</f>
        <v>18</v>
      </c>
      <c r="D1838" s="189">
        <f>IF(ISBLANK('Nomenklatur komplett'!Y1838),"-",'Nomenklatur komplett'!Y1838)</f>
        <v>65</v>
      </c>
      <c r="E1838" s="189">
        <f>IF(ISBLANK('Nomenklatur komplett'!Z1838),"-",'Nomenklatur komplett'!Z1838)</f>
        <v>1</v>
      </c>
      <c r="F1838" s="189">
        <f>IF(ISBLANK('Nomenklatur komplett'!AA1838),"-",'Nomenklatur komplett'!AA1838)</f>
        <v>5</v>
      </c>
      <c r="G1838" s="190">
        <f>IF(ISBLANK('Nomenklatur komplett'!AB1838),"-",'Nomenklatur komplett'!AB1838)</f>
        <v>90</v>
      </c>
      <c r="H1838" s="190">
        <f>IF(ISBLANK('Nomenklatur komplett'!AC1838),"-",'Nomenklatur komplett'!AC1838)</f>
        <v>0</v>
      </c>
    </row>
    <row r="1839" spans="1:8" x14ac:dyDescent="0.2">
      <c r="A1839" s="161">
        <f>IF(ISBLANK('Nomenklatur komplett'!V1839),"-",'Nomenklatur komplett'!V1839)</f>
        <v>69550000</v>
      </c>
      <c r="B1839" s="188" t="str">
        <f>IF(ISBLANK('Nomenklatur komplett'!W1839),"-",'Nomenklatur komplett'!W1839)</f>
        <v>Vorarbeiter/in (Hoch- und Tiefbau) (Tertiär - nicht reglementiert)</v>
      </c>
      <c r="C1839" s="189">
        <f>IF(ISBLANK('Nomenklatur komplett'!X1839),"-",'Nomenklatur komplett'!X1839)</f>
        <v>18</v>
      </c>
      <c r="D1839" s="189">
        <f>IF(ISBLANK('Nomenklatur komplett'!Y1839),"-",'Nomenklatur komplett'!Y1839)</f>
        <v>65</v>
      </c>
      <c r="E1839" s="189">
        <f>IF(ISBLANK('Nomenklatur komplett'!Z1839),"-",'Nomenklatur komplett'!Z1839)</f>
        <v>1</v>
      </c>
      <c r="F1839" s="189">
        <f>IF(ISBLANK('Nomenklatur komplett'!AA1839),"-",'Nomenklatur komplett'!AA1839)</f>
        <v>5</v>
      </c>
      <c r="G1839" s="190">
        <f>IF(ISBLANK('Nomenklatur komplett'!AB1839),"-",'Nomenklatur komplett'!AB1839)</f>
        <v>90</v>
      </c>
      <c r="H1839" s="190">
        <f>IF(ISBLANK('Nomenklatur komplett'!AC1839),"-",'Nomenklatur komplett'!AC1839)</f>
        <v>0</v>
      </c>
    </row>
    <row r="1840" spans="1:8" x14ac:dyDescent="0.2">
      <c r="A1840" s="161">
        <f>IF(ISBLANK('Nomenklatur komplett'!V1840),"-",'Nomenklatur komplett'!V1840)</f>
        <v>62060000</v>
      </c>
      <c r="B1840" s="188" t="str">
        <f>IF(ISBLANK('Nomenklatur komplett'!W1840),"-",'Nomenklatur komplett'!W1840)</f>
        <v>Vorarbeiter/in Holzbau (Tertiär - nicht reglementiert)</v>
      </c>
      <c r="C1840" s="189">
        <f>IF(ISBLANK('Nomenklatur komplett'!X1840),"-",'Nomenklatur komplett'!X1840)</f>
        <v>18</v>
      </c>
      <c r="D1840" s="189">
        <f>IF(ISBLANK('Nomenklatur komplett'!Y1840),"-",'Nomenklatur komplett'!Y1840)</f>
        <v>65</v>
      </c>
      <c r="E1840" s="189">
        <f>IF(ISBLANK('Nomenklatur komplett'!Z1840),"-",'Nomenklatur komplett'!Z1840)</f>
        <v>1</v>
      </c>
      <c r="F1840" s="189">
        <f>IF(ISBLANK('Nomenklatur komplett'!AA1840),"-",'Nomenklatur komplett'!AA1840)</f>
        <v>5</v>
      </c>
      <c r="G1840" s="190">
        <f>IF(ISBLANK('Nomenklatur komplett'!AB1840),"-",'Nomenklatur komplett'!AB1840)</f>
        <v>90</v>
      </c>
      <c r="H1840" s="190">
        <f>IF(ISBLANK('Nomenklatur komplett'!AC1840),"-",'Nomenklatur komplett'!AC1840)</f>
        <v>0</v>
      </c>
    </row>
    <row r="1841" spans="1:8" x14ac:dyDescent="0.2">
      <c r="A1841" s="161">
        <f>IF(ISBLANK('Nomenklatur komplett'!V1841),"-",'Nomenklatur komplett'!V1841)</f>
        <v>62170000</v>
      </c>
      <c r="B1841" s="188" t="str">
        <f>IF(ISBLANK('Nomenklatur komplett'!W1841),"-",'Nomenklatur komplett'!W1841)</f>
        <v>Wagnermeister/in</v>
      </c>
      <c r="C1841" s="189">
        <f>IF(ISBLANK('Nomenklatur komplett'!X1841),"-",'Nomenklatur komplett'!X1841)</f>
        <v>18</v>
      </c>
      <c r="D1841" s="189">
        <f>IF(ISBLANK('Nomenklatur komplett'!Y1841),"-",'Nomenklatur komplett'!Y1841)</f>
        <v>65</v>
      </c>
      <c r="E1841" s="189">
        <f>IF(ISBLANK('Nomenklatur komplett'!Z1841),"-",'Nomenklatur komplett'!Z1841)</f>
        <v>1</v>
      </c>
      <c r="F1841" s="189">
        <f>IF(ISBLANK('Nomenklatur komplett'!AA1841),"-",'Nomenklatur komplett'!AA1841)</f>
        <v>5</v>
      </c>
      <c r="G1841" s="190">
        <f>IF(ISBLANK('Nomenklatur komplett'!AB1841),"-",'Nomenklatur komplett'!AB1841)</f>
        <v>90</v>
      </c>
      <c r="H1841" s="190">
        <f>IF(ISBLANK('Nomenklatur komplett'!AC1841),"-",'Nomenklatur komplett'!AC1841)</f>
        <v>0</v>
      </c>
    </row>
    <row r="1842" spans="1:8" x14ac:dyDescent="0.2">
      <c r="A1842" s="161">
        <f>IF(ISBLANK('Nomenklatur komplett'!V1842),"-",'Nomenklatur komplett'!V1842)</f>
        <v>94740000</v>
      </c>
      <c r="B1842" s="188" t="str">
        <f>IF(ISBLANK('Nomenklatur komplett'!W1842),"-",'Nomenklatur komplett'!W1842)</f>
        <v>Waldwirtschaft HF (MiVo 2005)</v>
      </c>
      <c r="C1842" s="189">
        <f>IF(ISBLANK('Nomenklatur komplett'!X1842),"-",'Nomenklatur komplett'!X1842)</f>
        <v>18</v>
      </c>
      <c r="D1842" s="189">
        <f>IF(ISBLANK('Nomenklatur komplett'!Y1842),"-",'Nomenklatur komplett'!Y1842)</f>
        <v>65</v>
      </c>
      <c r="E1842" s="189">
        <f>IF(ISBLANK('Nomenklatur komplett'!Z1842),"-",'Nomenklatur komplett'!Z1842)</f>
        <v>1</v>
      </c>
      <c r="F1842" s="189">
        <f>IF(ISBLANK('Nomenklatur komplett'!AA1842),"-",'Nomenklatur komplett'!AA1842)</f>
        <v>5</v>
      </c>
      <c r="G1842" s="190">
        <f>IF(ISBLANK('Nomenklatur komplett'!AB1842),"-",'Nomenklatur komplett'!AB1842)</f>
        <v>0</v>
      </c>
      <c r="H1842" s="190">
        <f>IF(ISBLANK('Nomenklatur komplett'!AC1842),"-",'Nomenklatur komplett'!AC1842)</f>
        <v>0</v>
      </c>
    </row>
    <row r="1843" spans="1:8" x14ac:dyDescent="0.2">
      <c r="A1843" s="161">
        <f>IF(ISBLANK('Nomenklatur komplett'!V1843),"-",'Nomenklatur komplett'!V1843)</f>
        <v>86070000</v>
      </c>
      <c r="B1843" s="188" t="str">
        <f>IF(ISBLANK('Nomenklatur komplett'!W1843),"-",'Nomenklatur komplett'!W1843)</f>
        <v>Wanderleiter/in EF</v>
      </c>
      <c r="C1843" s="189">
        <f>IF(ISBLANK('Nomenklatur komplett'!X1843),"-",'Nomenklatur komplett'!X1843)</f>
        <v>18</v>
      </c>
      <c r="D1843" s="189">
        <f>IF(ISBLANK('Nomenklatur komplett'!Y1843),"-",'Nomenklatur komplett'!Y1843)</f>
        <v>65</v>
      </c>
      <c r="E1843" s="189">
        <f>IF(ISBLANK('Nomenklatur komplett'!Z1843),"-",'Nomenklatur komplett'!Z1843)</f>
        <v>1</v>
      </c>
      <c r="F1843" s="189">
        <f>IF(ISBLANK('Nomenklatur komplett'!AA1843),"-",'Nomenklatur komplett'!AA1843)</f>
        <v>5</v>
      </c>
      <c r="G1843" s="190">
        <f>IF(ISBLANK('Nomenklatur komplett'!AB1843),"-",'Nomenklatur komplett'!AB1843)</f>
        <v>90</v>
      </c>
      <c r="H1843" s="190">
        <f>IF(ISBLANK('Nomenklatur komplett'!AC1843),"-",'Nomenklatur komplett'!AC1843)</f>
        <v>0</v>
      </c>
    </row>
    <row r="1844" spans="1:8" x14ac:dyDescent="0.2">
      <c r="A1844" s="161">
        <f>IF(ISBLANK('Nomenklatur komplett'!V1844),"-",'Nomenklatur komplett'!V1844)</f>
        <v>98150000</v>
      </c>
      <c r="B1844" s="188" t="str">
        <f>IF(ISBLANK('Nomenklatur komplett'!W1844),"-",'Nomenklatur komplett'!W1844)</f>
        <v>Warehouselogistiker/in EF</v>
      </c>
      <c r="C1844" s="189">
        <f>IF(ISBLANK('Nomenklatur komplett'!X1844),"-",'Nomenklatur komplett'!X1844)</f>
        <v>18</v>
      </c>
      <c r="D1844" s="189">
        <f>IF(ISBLANK('Nomenklatur komplett'!Y1844),"-",'Nomenklatur komplett'!Y1844)</f>
        <v>65</v>
      </c>
      <c r="E1844" s="189">
        <f>IF(ISBLANK('Nomenklatur komplett'!Z1844),"-",'Nomenklatur komplett'!Z1844)</f>
        <v>1</v>
      </c>
      <c r="F1844" s="189">
        <f>IF(ISBLANK('Nomenklatur komplett'!AA1844),"-",'Nomenklatur komplett'!AA1844)</f>
        <v>5</v>
      </c>
      <c r="G1844" s="190">
        <f>IF(ISBLANK('Nomenklatur komplett'!AB1844),"-",'Nomenklatur komplett'!AB1844)</f>
        <v>90</v>
      </c>
      <c r="H1844" s="190">
        <f>IF(ISBLANK('Nomenklatur komplett'!AC1844),"-",'Nomenklatur komplett'!AC1844)</f>
        <v>0</v>
      </c>
    </row>
    <row r="1845" spans="1:8" x14ac:dyDescent="0.2">
      <c r="A1845" s="161">
        <f>IF(ISBLANK('Nomenklatur komplett'!V1845),"-",'Nomenklatur komplett'!V1845)</f>
        <v>98200000</v>
      </c>
      <c r="B1845" s="188" t="str">
        <f>IF(ISBLANK('Nomenklatur komplett'!W1845),"-",'Nomenklatur komplett'!W1845)</f>
        <v>Warehouselogistiker/in, dipl.</v>
      </c>
      <c r="C1845" s="189">
        <f>IF(ISBLANK('Nomenklatur komplett'!X1845),"-",'Nomenklatur komplett'!X1845)</f>
        <v>18</v>
      </c>
      <c r="D1845" s="189">
        <f>IF(ISBLANK('Nomenklatur komplett'!Y1845),"-",'Nomenklatur komplett'!Y1845)</f>
        <v>65</v>
      </c>
      <c r="E1845" s="189">
        <f>IF(ISBLANK('Nomenklatur komplett'!Z1845),"-",'Nomenklatur komplett'!Z1845)</f>
        <v>1</v>
      </c>
      <c r="F1845" s="189">
        <f>IF(ISBLANK('Nomenklatur komplett'!AA1845),"-",'Nomenklatur komplett'!AA1845)</f>
        <v>5</v>
      </c>
      <c r="G1845" s="190">
        <f>IF(ISBLANK('Nomenklatur komplett'!AB1845),"-",'Nomenklatur komplett'!AB1845)</f>
        <v>90</v>
      </c>
      <c r="H1845" s="190">
        <f>IF(ISBLANK('Nomenklatur komplett'!AC1845),"-",'Nomenklatur komplett'!AC1845)</f>
        <v>0</v>
      </c>
    </row>
    <row r="1846" spans="1:8" x14ac:dyDescent="0.2">
      <c r="A1846" s="161">
        <f>IF(ISBLANK('Nomenklatur komplett'!V1846),"-",'Nomenklatur komplett'!V1846)</f>
        <v>74160000</v>
      </c>
      <c r="B1846" s="188" t="str">
        <f>IF(ISBLANK('Nomenklatur komplett'!W1846),"-",'Nomenklatur komplett'!W1846)</f>
        <v>Web Master/in (Tertiär - nicht reglementiert)</v>
      </c>
      <c r="C1846" s="189">
        <f>IF(ISBLANK('Nomenklatur komplett'!X1846),"-",'Nomenklatur komplett'!X1846)</f>
        <v>18</v>
      </c>
      <c r="D1846" s="189">
        <f>IF(ISBLANK('Nomenklatur komplett'!Y1846),"-",'Nomenklatur komplett'!Y1846)</f>
        <v>65</v>
      </c>
      <c r="E1846" s="189">
        <f>IF(ISBLANK('Nomenklatur komplett'!Z1846),"-",'Nomenklatur komplett'!Z1846)</f>
        <v>1</v>
      </c>
      <c r="F1846" s="189">
        <f>IF(ISBLANK('Nomenklatur komplett'!AA1846),"-",'Nomenklatur komplett'!AA1846)</f>
        <v>5</v>
      </c>
      <c r="G1846" s="190">
        <f>IF(ISBLANK('Nomenklatur komplett'!AB1846),"-",'Nomenklatur komplett'!AB1846)</f>
        <v>90</v>
      </c>
      <c r="H1846" s="190">
        <f>IF(ISBLANK('Nomenklatur komplett'!AC1846),"-",'Nomenklatur komplett'!AC1846)</f>
        <v>0</v>
      </c>
    </row>
    <row r="1847" spans="1:8" x14ac:dyDescent="0.2">
      <c r="A1847" s="161">
        <f>IF(ISBLANK('Nomenklatur komplett'!V1847),"-",'Nomenklatur komplett'!V1847)</f>
        <v>74180000</v>
      </c>
      <c r="B1847" s="188" t="str">
        <f>IF(ISBLANK('Nomenklatur komplett'!W1847),"-",'Nomenklatur komplett'!W1847)</f>
        <v>Web Projekt Manager/in, dipl.</v>
      </c>
      <c r="C1847" s="189">
        <f>IF(ISBLANK('Nomenklatur komplett'!X1847),"-",'Nomenklatur komplett'!X1847)</f>
        <v>18</v>
      </c>
      <c r="D1847" s="189">
        <f>IF(ISBLANK('Nomenklatur komplett'!Y1847),"-",'Nomenklatur komplett'!Y1847)</f>
        <v>65</v>
      </c>
      <c r="E1847" s="189">
        <f>IF(ISBLANK('Nomenklatur komplett'!Z1847),"-",'Nomenklatur komplett'!Z1847)</f>
        <v>1</v>
      </c>
      <c r="F1847" s="189">
        <f>IF(ISBLANK('Nomenklatur komplett'!AA1847),"-",'Nomenklatur komplett'!AA1847)</f>
        <v>5</v>
      </c>
      <c r="G1847" s="190">
        <f>IF(ISBLANK('Nomenklatur komplett'!AB1847),"-",'Nomenklatur komplett'!AB1847)</f>
        <v>90</v>
      </c>
      <c r="H1847" s="190">
        <f>IF(ISBLANK('Nomenklatur komplett'!AC1847),"-",'Nomenklatur komplett'!AC1847)</f>
        <v>0</v>
      </c>
    </row>
    <row r="1848" spans="1:8" x14ac:dyDescent="0.2">
      <c r="A1848" s="161">
        <f>IF(ISBLANK('Nomenklatur komplett'!V1848),"-",'Nomenklatur komplett'!V1848)</f>
        <v>59410000</v>
      </c>
      <c r="B1848" s="188" t="str">
        <f>IF(ISBLANK('Nomenklatur komplett'!W1848),"-",'Nomenklatur komplett'!W1848)</f>
        <v>Weinbautechnik HF (MiVo 2005)</v>
      </c>
      <c r="C1848" s="189">
        <f>IF(ISBLANK('Nomenklatur komplett'!X1848),"-",'Nomenklatur komplett'!X1848)</f>
        <v>18</v>
      </c>
      <c r="D1848" s="189">
        <f>IF(ISBLANK('Nomenklatur komplett'!Y1848),"-",'Nomenklatur komplett'!Y1848)</f>
        <v>65</v>
      </c>
      <c r="E1848" s="189">
        <f>IF(ISBLANK('Nomenklatur komplett'!Z1848),"-",'Nomenklatur komplett'!Z1848)</f>
        <v>1</v>
      </c>
      <c r="F1848" s="189">
        <f>IF(ISBLANK('Nomenklatur komplett'!AA1848),"-",'Nomenklatur komplett'!AA1848)</f>
        <v>5</v>
      </c>
      <c r="G1848" s="190">
        <f>IF(ISBLANK('Nomenklatur komplett'!AB1848),"-",'Nomenklatur komplett'!AB1848)</f>
        <v>90</v>
      </c>
      <c r="H1848" s="190">
        <f>IF(ISBLANK('Nomenklatur komplett'!AC1848),"-",'Nomenklatur komplett'!AC1848)</f>
        <v>0</v>
      </c>
    </row>
    <row r="1849" spans="1:8" x14ac:dyDescent="0.2">
      <c r="A1849" s="161">
        <f>IF(ISBLANK('Nomenklatur komplett'!V1849),"-",'Nomenklatur komplett'!V1849)</f>
        <v>75850000</v>
      </c>
      <c r="B1849" s="188" t="str">
        <f>IF(ISBLANK('Nomenklatur komplett'!W1849),"-",'Nomenklatur komplett'!W1849)</f>
        <v>Weinhändler/in, dipl.</v>
      </c>
      <c r="C1849" s="189">
        <f>IF(ISBLANK('Nomenklatur komplett'!X1849),"-",'Nomenklatur komplett'!X1849)</f>
        <v>18</v>
      </c>
      <c r="D1849" s="189">
        <f>IF(ISBLANK('Nomenklatur komplett'!Y1849),"-",'Nomenklatur komplett'!Y1849)</f>
        <v>65</v>
      </c>
      <c r="E1849" s="189">
        <f>IF(ISBLANK('Nomenklatur komplett'!Z1849),"-",'Nomenklatur komplett'!Z1849)</f>
        <v>1</v>
      </c>
      <c r="F1849" s="189">
        <f>IF(ISBLANK('Nomenklatur komplett'!AA1849),"-",'Nomenklatur komplett'!AA1849)</f>
        <v>5</v>
      </c>
      <c r="G1849" s="190">
        <f>IF(ISBLANK('Nomenklatur komplett'!AB1849),"-",'Nomenklatur komplett'!AB1849)</f>
        <v>90</v>
      </c>
      <c r="H1849" s="190">
        <f>IF(ISBLANK('Nomenklatur komplett'!AC1849),"-",'Nomenklatur komplett'!AC1849)</f>
        <v>0</v>
      </c>
    </row>
    <row r="1850" spans="1:8" x14ac:dyDescent="0.2">
      <c r="A1850" s="161">
        <f>IF(ISBLANK('Nomenklatur komplett'!V1850),"-",'Nomenklatur komplett'!V1850)</f>
        <v>59450000</v>
      </c>
      <c r="B1850" s="188" t="str">
        <f>IF(ISBLANK('Nomenklatur komplett'!W1850),"-",'Nomenklatur komplett'!W1850)</f>
        <v>Weintechnologe/-technologin EF</v>
      </c>
      <c r="C1850" s="189">
        <f>IF(ISBLANK('Nomenklatur komplett'!X1850),"-",'Nomenklatur komplett'!X1850)</f>
        <v>18</v>
      </c>
      <c r="D1850" s="189">
        <f>IF(ISBLANK('Nomenklatur komplett'!Y1850),"-",'Nomenklatur komplett'!Y1850)</f>
        <v>65</v>
      </c>
      <c r="E1850" s="189">
        <f>IF(ISBLANK('Nomenklatur komplett'!Z1850),"-",'Nomenklatur komplett'!Z1850)</f>
        <v>1</v>
      </c>
      <c r="F1850" s="189">
        <f>IF(ISBLANK('Nomenklatur komplett'!AA1850),"-",'Nomenklatur komplett'!AA1850)</f>
        <v>5</v>
      </c>
      <c r="G1850" s="190">
        <f>IF(ISBLANK('Nomenklatur komplett'!AB1850),"-",'Nomenklatur komplett'!AB1850)</f>
        <v>90</v>
      </c>
      <c r="H1850" s="190">
        <f>IF(ISBLANK('Nomenklatur komplett'!AC1850),"-",'Nomenklatur komplett'!AC1850)</f>
        <v>0</v>
      </c>
    </row>
    <row r="1851" spans="1:8" x14ac:dyDescent="0.2">
      <c r="A1851" s="161">
        <f>IF(ISBLANK('Nomenklatur komplett'!V1851),"-",'Nomenklatur komplett'!V1851)</f>
        <v>59400000</v>
      </c>
      <c r="B1851" s="188" t="str">
        <f>IF(ISBLANK('Nomenklatur komplett'!W1851),"-",'Nomenklatur komplett'!W1851)</f>
        <v>Weintechnologe/-technologin, Meister-</v>
      </c>
      <c r="C1851" s="189">
        <f>IF(ISBLANK('Nomenklatur komplett'!X1851),"-",'Nomenklatur komplett'!X1851)</f>
        <v>18</v>
      </c>
      <c r="D1851" s="189">
        <f>IF(ISBLANK('Nomenklatur komplett'!Y1851),"-",'Nomenklatur komplett'!Y1851)</f>
        <v>65</v>
      </c>
      <c r="E1851" s="189">
        <f>IF(ISBLANK('Nomenklatur komplett'!Z1851),"-",'Nomenklatur komplett'!Z1851)</f>
        <v>1</v>
      </c>
      <c r="F1851" s="189">
        <f>IF(ISBLANK('Nomenklatur komplett'!AA1851),"-",'Nomenklatur komplett'!AA1851)</f>
        <v>5</v>
      </c>
      <c r="G1851" s="190">
        <f>IF(ISBLANK('Nomenklatur komplett'!AB1851),"-",'Nomenklatur komplett'!AB1851)</f>
        <v>90</v>
      </c>
      <c r="H1851" s="190">
        <f>IF(ISBLANK('Nomenklatur komplett'!AC1851),"-",'Nomenklatur komplett'!AC1851)</f>
        <v>0</v>
      </c>
    </row>
    <row r="1852" spans="1:8" x14ac:dyDescent="0.2">
      <c r="A1852" s="161">
        <f>IF(ISBLANK('Nomenklatur komplett'!V1852),"-",'Nomenklatur komplett'!V1852)</f>
        <v>86420000</v>
      </c>
      <c r="B1852" s="188" t="str">
        <f>IF(ISBLANK('Nomenklatur komplett'!W1852),"-",'Nomenklatur komplett'!W1852)</f>
        <v>Wellnessberater/in (Tertiär - nicht reglementiert)</v>
      </c>
      <c r="C1852" s="189">
        <f>IF(ISBLANK('Nomenklatur komplett'!X1852),"-",'Nomenklatur komplett'!X1852)</f>
        <v>18</v>
      </c>
      <c r="D1852" s="189">
        <f>IF(ISBLANK('Nomenklatur komplett'!Y1852),"-",'Nomenklatur komplett'!Y1852)</f>
        <v>65</v>
      </c>
      <c r="E1852" s="189">
        <f>IF(ISBLANK('Nomenklatur komplett'!Z1852),"-",'Nomenklatur komplett'!Z1852)</f>
        <v>1</v>
      </c>
      <c r="F1852" s="189">
        <f>IF(ISBLANK('Nomenklatur komplett'!AA1852),"-",'Nomenklatur komplett'!AA1852)</f>
        <v>5</v>
      </c>
      <c r="G1852" s="190">
        <f>IF(ISBLANK('Nomenklatur komplett'!AB1852),"-",'Nomenklatur komplett'!AB1852)</f>
        <v>90</v>
      </c>
      <c r="H1852" s="190">
        <f>IF(ISBLANK('Nomenklatur komplett'!AC1852),"-",'Nomenklatur komplett'!AC1852)</f>
        <v>0</v>
      </c>
    </row>
    <row r="1853" spans="1:8" x14ac:dyDescent="0.2">
      <c r="A1853" s="161">
        <f>IF(ISBLANK('Nomenklatur komplett'!V1853),"-",'Nomenklatur komplett'!V1853)</f>
        <v>77960000</v>
      </c>
      <c r="B1853" s="188" t="str">
        <f>IF(ISBLANK('Nomenklatur komplett'!W1853),"-",'Nomenklatur komplett'!W1853)</f>
        <v>Werbetechniker/in, dipl.</v>
      </c>
      <c r="C1853" s="189">
        <f>IF(ISBLANK('Nomenklatur komplett'!X1853),"-",'Nomenklatur komplett'!X1853)</f>
        <v>18</v>
      </c>
      <c r="D1853" s="189">
        <f>IF(ISBLANK('Nomenklatur komplett'!Y1853),"-",'Nomenklatur komplett'!Y1853)</f>
        <v>65</v>
      </c>
      <c r="E1853" s="189">
        <f>IF(ISBLANK('Nomenklatur komplett'!Z1853),"-",'Nomenklatur komplett'!Z1853)</f>
        <v>1</v>
      </c>
      <c r="F1853" s="189">
        <f>IF(ISBLANK('Nomenklatur komplett'!AA1853),"-",'Nomenklatur komplett'!AA1853)</f>
        <v>5</v>
      </c>
      <c r="G1853" s="190">
        <f>IF(ISBLANK('Nomenklatur komplett'!AB1853),"-",'Nomenklatur komplett'!AB1853)</f>
        <v>90</v>
      </c>
      <c r="H1853" s="190">
        <f>IF(ISBLANK('Nomenklatur komplett'!AC1853),"-",'Nomenklatur komplett'!AC1853)</f>
        <v>0</v>
      </c>
    </row>
    <row r="1854" spans="1:8" x14ac:dyDescent="0.2">
      <c r="A1854" s="161">
        <f>IF(ISBLANK('Nomenklatur komplett'!V1854),"-",'Nomenklatur komplett'!V1854)</f>
        <v>65251000</v>
      </c>
      <c r="B1854" s="188" t="str">
        <f>IF(ISBLANK('Nomenklatur komplett'!W1854),"-",'Nomenklatur komplett'!W1854)</f>
        <v>Werkstatt- und Montageleiter/in Glas EF</v>
      </c>
      <c r="C1854" s="189">
        <f>IF(ISBLANK('Nomenklatur komplett'!X1854),"-",'Nomenklatur komplett'!X1854)</f>
        <v>18</v>
      </c>
      <c r="D1854" s="189">
        <f>IF(ISBLANK('Nomenklatur komplett'!Y1854),"-",'Nomenklatur komplett'!Y1854)</f>
        <v>65</v>
      </c>
      <c r="E1854" s="189">
        <f>IF(ISBLANK('Nomenklatur komplett'!Z1854),"-",'Nomenklatur komplett'!Z1854)</f>
        <v>1</v>
      </c>
      <c r="F1854" s="189">
        <f>IF(ISBLANK('Nomenklatur komplett'!AA1854),"-",'Nomenklatur komplett'!AA1854)</f>
        <v>5</v>
      </c>
      <c r="G1854" s="190">
        <f>IF(ISBLANK('Nomenklatur komplett'!AB1854),"-",'Nomenklatur komplett'!AB1854)</f>
        <v>90</v>
      </c>
      <c r="H1854" s="190">
        <f>IF(ISBLANK('Nomenklatur komplett'!AC1854),"-",'Nomenklatur komplett'!AC1854)</f>
        <v>0</v>
      </c>
    </row>
    <row r="1855" spans="1:8" x14ac:dyDescent="0.2">
      <c r="A1855" s="161">
        <f>IF(ISBLANK('Nomenklatur komplett'!V1855),"-",'Nomenklatur komplett'!V1855)</f>
        <v>67150000</v>
      </c>
      <c r="B1855" s="188" t="str">
        <f>IF(ISBLANK('Nomenklatur komplett'!W1855),"-",'Nomenklatur komplett'!W1855)</f>
        <v>Werkstattchef/in im Schaltanlagenbau EF</v>
      </c>
      <c r="C1855" s="189">
        <f>IF(ISBLANK('Nomenklatur komplett'!X1855),"-",'Nomenklatur komplett'!X1855)</f>
        <v>18</v>
      </c>
      <c r="D1855" s="189">
        <f>IF(ISBLANK('Nomenklatur komplett'!Y1855),"-",'Nomenklatur komplett'!Y1855)</f>
        <v>65</v>
      </c>
      <c r="E1855" s="189">
        <f>IF(ISBLANK('Nomenklatur komplett'!Z1855),"-",'Nomenklatur komplett'!Z1855)</f>
        <v>1</v>
      </c>
      <c r="F1855" s="189">
        <f>IF(ISBLANK('Nomenklatur komplett'!AA1855),"-",'Nomenklatur komplett'!AA1855)</f>
        <v>5</v>
      </c>
      <c r="G1855" s="190">
        <f>IF(ISBLANK('Nomenklatur komplett'!AB1855),"-",'Nomenklatur komplett'!AB1855)</f>
        <v>90</v>
      </c>
      <c r="H1855" s="190">
        <f>IF(ISBLANK('Nomenklatur komplett'!AC1855),"-",'Nomenklatur komplett'!AC1855)</f>
        <v>0</v>
      </c>
    </row>
    <row r="1856" spans="1:8" x14ac:dyDescent="0.2">
      <c r="A1856" s="161">
        <f>IF(ISBLANK('Nomenklatur komplett'!V1856),"-",'Nomenklatur komplett'!V1856)</f>
        <v>58250000</v>
      </c>
      <c r="B1856" s="188" t="str">
        <f>IF(ISBLANK('Nomenklatur komplett'!W1856),"-",'Nomenklatur komplett'!W1856)</f>
        <v>Wildhüter/in EF</v>
      </c>
      <c r="C1856" s="189">
        <f>IF(ISBLANK('Nomenklatur komplett'!X1856),"-",'Nomenklatur komplett'!X1856)</f>
        <v>18</v>
      </c>
      <c r="D1856" s="189">
        <f>IF(ISBLANK('Nomenklatur komplett'!Y1856),"-",'Nomenklatur komplett'!Y1856)</f>
        <v>65</v>
      </c>
      <c r="E1856" s="189">
        <f>IF(ISBLANK('Nomenklatur komplett'!Z1856),"-",'Nomenklatur komplett'!Z1856)</f>
        <v>1</v>
      </c>
      <c r="F1856" s="189">
        <f>IF(ISBLANK('Nomenklatur komplett'!AA1856),"-",'Nomenklatur komplett'!AA1856)</f>
        <v>5</v>
      </c>
      <c r="G1856" s="190">
        <f>IF(ISBLANK('Nomenklatur komplett'!AB1856),"-",'Nomenklatur komplett'!AB1856)</f>
        <v>90</v>
      </c>
      <c r="H1856" s="190">
        <f>IF(ISBLANK('Nomenklatur komplett'!AC1856),"-",'Nomenklatur komplett'!AC1856)</f>
        <v>0</v>
      </c>
    </row>
    <row r="1857" spans="1:8" x14ac:dyDescent="0.2">
      <c r="A1857" s="161">
        <f>IF(ISBLANK('Nomenklatur komplett'!V1857),"-",'Nomenklatur komplett'!V1857)</f>
        <v>84640000</v>
      </c>
      <c r="B1857" s="188" t="str">
        <f>IF(ISBLANK('Nomenklatur komplett'!W1857),"-",'Nomenklatur komplett'!W1857)</f>
        <v>Windsurflehrer/in EF</v>
      </c>
      <c r="C1857" s="189">
        <f>IF(ISBLANK('Nomenklatur komplett'!X1857),"-",'Nomenklatur komplett'!X1857)</f>
        <v>18</v>
      </c>
      <c r="D1857" s="189">
        <f>IF(ISBLANK('Nomenklatur komplett'!Y1857),"-",'Nomenklatur komplett'!Y1857)</f>
        <v>65</v>
      </c>
      <c r="E1857" s="189">
        <f>IF(ISBLANK('Nomenklatur komplett'!Z1857),"-",'Nomenklatur komplett'!Z1857)</f>
        <v>1</v>
      </c>
      <c r="F1857" s="189">
        <f>IF(ISBLANK('Nomenklatur komplett'!AA1857),"-",'Nomenklatur komplett'!AA1857)</f>
        <v>5</v>
      </c>
      <c r="G1857" s="190">
        <f>IF(ISBLANK('Nomenklatur komplett'!AB1857),"-",'Nomenklatur komplett'!AB1857)</f>
        <v>90</v>
      </c>
      <c r="H1857" s="190">
        <f>IF(ISBLANK('Nomenklatur komplett'!AC1857),"-",'Nomenklatur komplett'!AC1857)</f>
        <v>0</v>
      </c>
    </row>
    <row r="1858" spans="1:8" x14ac:dyDescent="0.2">
      <c r="A1858" s="161">
        <f>IF(ISBLANK('Nomenklatur komplett'!V1858),"-",'Nomenklatur komplett'!V1858)</f>
        <v>56140000</v>
      </c>
      <c r="B1858" s="188" t="str">
        <f>IF(ISBLANK('Nomenklatur komplett'!W1858),"-",'Nomenklatur komplett'!W1858)</f>
        <v>Winzer/in EF</v>
      </c>
      <c r="C1858" s="189">
        <f>IF(ISBLANK('Nomenklatur komplett'!X1858),"-",'Nomenklatur komplett'!X1858)</f>
        <v>18</v>
      </c>
      <c r="D1858" s="189">
        <f>IF(ISBLANK('Nomenklatur komplett'!Y1858),"-",'Nomenklatur komplett'!Y1858)</f>
        <v>65</v>
      </c>
      <c r="E1858" s="189">
        <f>IF(ISBLANK('Nomenklatur komplett'!Z1858),"-",'Nomenklatur komplett'!Z1858)</f>
        <v>1</v>
      </c>
      <c r="F1858" s="189">
        <f>IF(ISBLANK('Nomenklatur komplett'!AA1858),"-",'Nomenklatur komplett'!AA1858)</f>
        <v>5</v>
      </c>
      <c r="G1858" s="190">
        <f>IF(ISBLANK('Nomenklatur komplett'!AB1858),"-",'Nomenklatur komplett'!AB1858)</f>
        <v>90</v>
      </c>
      <c r="H1858" s="190">
        <f>IF(ISBLANK('Nomenklatur komplett'!AC1858),"-",'Nomenklatur komplett'!AC1858)</f>
        <v>0</v>
      </c>
    </row>
    <row r="1859" spans="1:8" x14ac:dyDescent="0.2">
      <c r="A1859" s="161">
        <f>IF(ISBLANK('Nomenklatur komplett'!V1859),"-",'Nomenklatur komplett'!V1859)</f>
        <v>56150000</v>
      </c>
      <c r="B1859" s="188" t="str">
        <f>IF(ISBLANK('Nomenklatur komplett'!W1859),"-",'Nomenklatur komplett'!W1859)</f>
        <v>Winzer/in, Meister-</v>
      </c>
      <c r="C1859" s="189">
        <f>IF(ISBLANK('Nomenklatur komplett'!X1859),"-",'Nomenklatur komplett'!X1859)</f>
        <v>18</v>
      </c>
      <c r="D1859" s="189">
        <f>IF(ISBLANK('Nomenklatur komplett'!Y1859),"-",'Nomenklatur komplett'!Y1859)</f>
        <v>65</v>
      </c>
      <c r="E1859" s="189">
        <f>IF(ISBLANK('Nomenklatur komplett'!Z1859),"-",'Nomenklatur komplett'!Z1859)</f>
        <v>1</v>
      </c>
      <c r="F1859" s="189">
        <f>IF(ISBLANK('Nomenklatur komplett'!AA1859),"-",'Nomenklatur komplett'!AA1859)</f>
        <v>5</v>
      </c>
      <c r="G1859" s="190">
        <f>IF(ISBLANK('Nomenklatur komplett'!AB1859),"-",'Nomenklatur komplett'!AB1859)</f>
        <v>90</v>
      </c>
      <c r="H1859" s="190">
        <f>IF(ISBLANK('Nomenklatur komplett'!AC1859),"-",'Nomenklatur komplett'!AC1859)</f>
        <v>0</v>
      </c>
    </row>
    <row r="1860" spans="1:8" x14ac:dyDescent="0.2">
      <c r="A1860" s="161">
        <f>IF(ISBLANK('Nomenklatur komplett'!V1860),"-",'Nomenklatur komplett'!V1860)</f>
        <v>74251000</v>
      </c>
      <c r="B1860" s="188" t="str">
        <f>IF(ISBLANK('Nomenklatur komplett'!W1860),"-",'Nomenklatur komplett'!W1860)</f>
        <v>Wirtschaftsinformatik HF (MiVo 2005)</v>
      </c>
      <c r="C1860" s="189">
        <f>IF(ISBLANK('Nomenklatur komplett'!X1860),"-",'Nomenklatur komplett'!X1860)</f>
        <v>18</v>
      </c>
      <c r="D1860" s="189">
        <f>IF(ISBLANK('Nomenklatur komplett'!Y1860),"-",'Nomenklatur komplett'!Y1860)</f>
        <v>65</v>
      </c>
      <c r="E1860" s="189">
        <f>IF(ISBLANK('Nomenklatur komplett'!Z1860),"-",'Nomenklatur komplett'!Z1860)</f>
        <v>1</v>
      </c>
      <c r="F1860" s="189">
        <f>IF(ISBLANK('Nomenklatur komplett'!AA1860),"-",'Nomenklatur komplett'!AA1860)</f>
        <v>5</v>
      </c>
      <c r="G1860" s="190">
        <f>IF(ISBLANK('Nomenklatur komplett'!AB1860),"-",'Nomenklatur komplett'!AB1860)</f>
        <v>0</v>
      </c>
      <c r="H1860" s="190">
        <f>IF(ISBLANK('Nomenklatur komplett'!AC1860),"-",'Nomenklatur komplett'!AC1860)</f>
        <v>0</v>
      </c>
    </row>
    <row r="1861" spans="1:8" x14ac:dyDescent="0.2">
      <c r="A1861" s="161">
        <f>IF(ISBLANK('Nomenklatur komplett'!V1861),"-",'Nomenklatur komplett'!V1861)</f>
        <v>74252000</v>
      </c>
      <c r="B1861" s="188" t="str">
        <f>IF(ISBLANK('Nomenklatur komplett'!W1861),"-",'Nomenklatur komplett'!W1861)</f>
        <v>Wirtschaftsinformatik HF (MiVo 2017)</v>
      </c>
      <c r="C1861" s="189">
        <f>IF(ISBLANK('Nomenklatur komplett'!X1861),"-",'Nomenklatur komplett'!X1861)</f>
        <v>18</v>
      </c>
      <c r="D1861" s="189">
        <f>IF(ISBLANK('Nomenklatur komplett'!Y1861),"-",'Nomenklatur komplett'!Y1861)</f>
        <v>65</v>
      </c>
      <c r="E1861" s="189">
        <f>IF(ISBLANK('Nomenklatur komplett'!Z1861),"-",'Nomenklatur komplett'!Z1861)</f>
        <v>1</v>
      </c>
      <c r="F1861" s="189">
        <f>IF(ISBLANK('Nomenklatur komplett'!AA1861),"-",'Nomenklatur komplett'!AA1861)</f>
        <v>5</v>
      </c>
      <c r="G1861" s="190">
        <f>IF(ISBLANK('Nomenklatur komplett'!AB1861),"-",'Nomenklatur komplett'!AB1861)</f>
        <v>90</v>
      </c>
      <c r="H1861" s="190">
        <f>IF(ISBLANK('Nomenklatur komplett'!AC1861),"-",'Nomenklatur komplett'!AC1861)</f>
        <v>0</v>
      </c>
    </row>
    <row r="1862" spans="1:8" x14ac:dyDescent="0.2">
      <c r="A1862" s="161">
        <f>IF(ISBLANK('Nomenklatur komplett'!V1862),"-",'Nomenklatur komplett'!V1862)</f>
        <v>74220000</v>
      </c>
      <c r="B1862" s="188" t="str">
        <f>IF(ISBLANK('Nomenklatur komplett'!W1862),"-",'Nomenklatur komplett'!W1862)</f>
        <v>Wirtschaftsinformatiker/in (Tertiär - nicht reglementiert)</v>
      </c>
      <c r="C1862" s="189">
        <f>IF(ISBLANK('Nomenklatur komplett'!X1862),"-",'Nomenklatur komplett'!X1862)</f>
        <v>18</v>
      </c>
      <c r="D1862" s="189">
        <f>IF(ISBLANK('Nomenklatur komplett'!Y1862),"-",'Nomenklatur komplett'!Y1862)</f>
        <v>65</v>
      </c>
      <c r="E1862" s="189">
        <f>IF(ISBLANK('Nomenklatur komplett'!Z1862),"-",'Nomenklatur komplett'!Z1862)</f>
        <v>1</v>
      </c>
      <c r="F1862" s="189">
        <f>IF(ISBLANK('Nomenklatur komplett'!AA1862),"-",'Nomenklatur komplett'!AA1862)</f>
        <v>5</v>
      </c>
      <c r="G1862" s="190">
        <f>IF(ISBLANK('Nomenklatur komplett'!AB1862),"-",'Nomenklatur komplett'!AB1862)</f>
        <v>90</v>
      </c>
      <c r="H1862" s="190">
        <f>IF(ISBLANK('Nomenklatur komplett'!AC1862),"-",'Nomenklatur komplett'!AC1862)</f>
        <v>0</v>
      </c>
    </row>
    <row r="1863" spans="1:8" x14ac:dyDescent="0.2">
      <c r="A1863" s="161">
        <f>IF(ISBLANK('Nomenklatur komplett'!V1863),"-",'Nomenklatur komplett'!V1863)</f>
        <v>74200000</v>
      </c>
      <c r="B1863" s="188" t="str">
        <f>IF(ISBLANK('Nomenklatur komplett'!W1863),"-",'Nomenklatur komplett'!W1863)</f>
        <v>Wirtschaftsinformatiker/in EF</v>
      </c>
      <c r="C1863" s="189">
        <f>IF(ISBLANK('Nomenklatur komplett'!X1863),"-",'Nomenklatur komplett'!X1863)</f>
        <v>18</v>
      </c>
      <c r="D1863" s="189">
        <f>IF(ISBLANK('Nomenklatur komplett'!Y1863),"-",'Nomenklatur komplett'!Y1863)</f>
        <v>65</v>
      </c>
      <c r="E1863" s="189">
        <f>IF(ISBLANK('Nomenklatur komplett'!Z1863),"-",'Nomenklatur komplett'!Z1863)</f>
        <v>1</v>
      </c>
      <c r="F1863" s="189">
        <f>IF(ISBLANK('Nomenklatur komplett'!AA1863),"-",'Nomenklatur komplett'!AA1863)</f>
        <v>5</v>
      </c>
      <c r="G1863" s="190">
        <f>IF(ISBLANK('Nomenklatur komplett'!AB1863),"-",'Nomenklatur komplett'!AB1863)</f>
        <v>90</v>
      </c>
      <c r="H1863" s="190">
        <f>IF(ISBLANK('Nomenklatur komplett'!AC1863),"-",'Nomenklatur komplett'!AC1863)</f>
        <v>0</v>
      </c>
    </row>
    <row r="1864" spans="1:8" x14ac:dyDescent="0.2">
      <c r="A1864" s="161">
        <f>IF(ISBLANK('Nomenklatur komplett'!V1864),"-",'Nomenklatur komplett'!V1864)</f>
        <v>78000000</v>
      </c>
      <c r="B1864" s="188" t="str">
        <f>IF(ISBLANK('Nomenklatur komplett'!W1864),"-",'Nomenklatur komplett'!W1864)</f>
        <v>Wirtschaftsprüfer/in, dipl.</v>
      </c>
      <c r="C1864" s="189">
        <f>IF(ISBLANK('Nomenklatur komplett'!X1864),"-",'Nomenklatur komplett'!X1864)</f>
        <v>18</v>
      </c>
      <c r="D1864" s="189">
        <f>IF(ISBLANK('Nomenklatur komplett'!Y1864),"-",'Nomenklatur komplett'!Y1864)</f>
        <v>65</v>
      </c>
      <c r="E1864" s="189">
        <f>IF(ISBLANK('Nomenklatur komplett'!Z1864),"-",'Nomenklatur komplett'!Z1864)</f>
        <v>1</v>
      </c>
      <c r="F1864" s="189">
        <f>IF(ISBLANK('Nomenklatur komplett'!AA1864),"-",'Nomenklatur komplett'!AA1864)</f>
        <v>5</v>
      </c>
      <c r="G1864" s="190">
        <f>IF(ISBLANK('Nomenklatur komplett'!AB1864),"-",'Nomenklatur komplett'!AB1864)</f>
        <v>90</v>
      </c>
      <c r="H1864" s="190">
        <f>IF(ISBLANK('Nomenklatur komplett'!AC1864),"-",'Nomenklatur komplett'!AC1864)</f>
        <v>0</v>
      </c>
    </row>
    <row r="1865" spans="1:8" x14ac:dyDescent="0.2">
      <c r="A1865" s="161">
        <f>IF(ISBLANK('Nomenklatur komplett'!V1865),"-",'Nomenklatur komplett'!V1865)</f>
        <v>85570000</v>
      </c>
      <c r="B1865" s="188" t="str">
        <f>IF(ISBLANK('Nomenklatur komplett'!W1865),"-",'Nomenklatur komplett'!W1865)</f>
        <v>Wohnberater/in (Tertiär - nicht reglementiert)</v>
      </c>
      <c r="C1865" s="189">
        <f>IF(ISBLANK('Nomenklatur komplett'!X1865),"-",'Nomenklatur komplett'!X1865)</f>
        <v>18</v>
      </c>
      <c r="D1865" s="189">
        <f>IF(ISBLANK('Nomenklatur komplett'!Y1865),"-",'Nomenklatur komplett'!Y1865)</f>
        <v>65</v>
      </c>
      <c r="E1865" s="189">
        <f>IF(ISBLANK('Nomenklatur komplett'!Z1865),"-",'Nomenklatur komplett'!Z1865)</f>
        <v>1</v>
      </c>
      <c r="F1865" s="189">
        <f>IF(ISBLANK('Nomenklatur komplett'!AA1865),"-",'Nomenklatur komplett'!AA1865)</f>
        <v>5</v>
      </c>
      <c r="G1865" s="190">
        <f>IF(ISBLANK('Nomenklatur komplett'!AB1865),"-",'Nomenklatur komplett'!AB1865)</f>
        <v>90</v>
      </c>
      <c r="H1865" s="190">
        <f>IF(ISBLANK('Nomenklatur komplett'!AC1865),"-",'Nomenklatur komplett'!AC1865)</f>
        <v>0</v>
      </c>
    </row>
    <row r="1866" spans="1:8" x14ac:dyDescent="0.2">
      <c r="A1866" s="161">
        <f>IF(ISBLANK('Nomenklatur komplett'!V1866),"-",'Nomenklatur komplett'!V1866)</f>
        <v>61300000</v>
      </c>
      <c r="B1866" s="188" t="str">
        <f>IF(ISBLANK('Nomenklatur komplett'!W1866),"-",'Nomenklatur komplett'!W1866)</f>
        <v>Wohntextilgestalter/in EF</v>
      </c>
      <c r="C1866" s="189">
        <f>IF(ISBLANK('Nomenklatur komplett'!X1866),"-",'Nomenklatur komplett'!X1866)</f>
        <v>18</v>
      </c>
      <c r="D1866" s="189">
        <f>IF(ISBLANK('Nomenklatur komplett'!Y1866),"-",'Nomenklatur komplett'!Y1866)</f>
        <v>65</v>
      </c>
      <c r="E1866" s="189">
        <f>IF(ISBLANK('Nomenklatur komplett'!Z1866),"-",'Nomenklatur komplett'!Z1866)</f>
        <v>1</v>
      </c>
      <c r="F1866" s="189">
        <f>IF(ISBLANK('Nomenklatur komplett'!AA1866),"-",'Nomenklatur komplett'!AA1866)</f>
        <v>5</v>
      </c>
      <c r="G1866" s="190">
        <f>IF(ISBLANK('Nomenklatur komplett'!AB1866),"-",'Nomenklatur komplett'!AB1866)</f>
        <v>90</v>
      </c>
      <c r="H1866" s="190">
        <f>IF(ISBLANK('Nomenklatur komplett'!AC1866),"-",'Nomenklatur komplett'!AC1866)</f>
        <v>0</v>
      </c>
    </row>
    <row r="1867" spans="1:8" x14ac:dyDescent="0.2">
      <c r="A1867" s="161">
        <f>IF(ISBLANK('Nomenklatur komplett'!V1867),"-",'Nomenklatur komplett'!V1867)</f>
        <v>71940000</v>
      </c>
      <c r="B1867" s="188" t="str">
        <f>IF(ISBLANK('Nomenklatur komplett'!W1867),"-",'Nomenklatur komplett'!W1867)</f>
        <v>Wärmefachmann/-frau EF</v>
      </c>
      <c r="C1867" s="189">
        <f>IF(ISBLANK('Nomenklatur komplett'!X1867),"-",'Nomenklatur komplett'!X1867)</f>
        <v>18</v>
      </c>
      <c r="D1867" s="189">
        <f>IF(ISBLANK('Nomenklatur komplett'!Y1867),"-",'Nomenklatur komplett'!Y1867)</f>
        <v>65</v>
      </c>
      <c r="E1867" s="189">
        <f>IF(ISBLANK('Nomenklatur komplett'!Z1867),"-",'Nomenklatur komplett'!Z1867)</f>
        <v>1</v>
      </c>
      <c r="F1867" s="189">
        <f>IF(ISBLANK('Nomenklatur komplett'!AA1867),"-",'Nomenklatur komplett'!AA1867)</f>
        <v>5</v>
      </c>
      <c r="G1867" s="190">
        <f>IF(ISBLANK('Nomenklatur komplett'!AB1867),"-",'Nomenklatur komplett'!AB1867)</f>
        <v>90</v>
      </c>
      <c r="H1867" s="190">
        <f>IF(ISBLANK('Nomenklatur komplett'!AC1867),"-",'Nomenklatur komplett'!AC1867)</f>
        <v>0</v>
      </c>
    </row>
    <row r="1868" spans="1:8" x14ac:dyDescent="0.2">
      <c r="A1868" s="161">
        <f>IF(ISBLANK('Nomenklatur komplett'!V1868),"-",'Nomenklatur komplett'!V1868)</f>
        <v>84452000</v>
      </c>
      <c r="B1868" s="188" t="str">
        <f>IF(ISBLANK('Nomenklatur komplett'!W1868),"-",'Nomenklatur komplett'!W1868)</f>
        <v>Yoga-Lehrer/in (Tertiär - nicht reglementiert)</v>
      </c>
      <c r="C1868" s="189">
        <f>IF(ISBLANK('Nomenklatur komplett'!X1868),"-",'Nomenklatur komplett'!X1868)</f>
        <v>18</v>
      </c>
      <c r="D1868" s="189">
        <f>IF(ISBLANK('Nomenklatur komplett'!Y1868),"-",'Nomenklatur komplett'!Y1868)</f>
        <v>65</v>
      </c>
      <c r="E1868" s="189">
        <f>IF(ISBLANK('Nomenklatur komplett'!Z1868),"-",'Nomenklatur komplett'!Z1868)</f>
        <v>1</v>
      </c>
      <c r="F1868" s="189">
        <f>IF(ISBLANK('Nomenklatur komplett'!AA1868),"-",'Nomenklatur komplett'!AA1868)</f>
        <v>5</v>
      </c>
      <c r="G1868" s="190">
        <f>IF(ISBLANK('Nomenklatur komplett'!AB1868),"-",'Nomenklatur komplett'!AB1868)</f>
        <v>90</v>
      </c>
      <c r="H1868" s="190">
        <f>IF(ISBLANK('Nomenklatur komplett'!AC1868),"-",'Nomenklatur komplett'!AC1868)</f>
        <v>0</v>
      </c>
    </row>
    <row r="1869" spans="1:8" x14ac:dyDescent="0.2">
      <c r="A1869" s="161">
        <f>IF(ISBLANK('Nomenklatur komplett'!V1869),"-",'Nomenklatur komplett'!V1869)</f>
        <v>84035000</v>
      </c>
      <c r="B1869" s="188" t="str">
        <f>IF(ISBLANK('Nomenklatur komplett'!W1869),"-",'Nomenklatur komplett'!W1869)</f>
        <v>Yoga-Therapeut/in (Tertiär - nicht reglementiert)</v>
      </c>
      <c r="C1869" s="189">
        <f>IF(ISBLANK('Nomenklatur komplett'!X1869),"-",'Nomenklatur komplett'!X1869)</f>
        <v>18</v>
      </c>
      <c r="D1869" s="189">
        <f>IF(ISBLANK('Nomenklatur komplett'!Y1869),"-",'Nomenklatur komplett'!Y1869)</f>
        <v>65</v>
      </c>
      <c r="E1869" s="189">
        <f>IF(ISBLANK('Nomenklatur komplett'!Z1869),"-",'Nomenklatur komplett'!Z1869)</f>
        <v>1</v>
      </c>
      <c r="F1869" s="189">
        <f>IF(ISBLANK('Nomenklatur komplett'!AA1869),"-",'Nomenklatur komplett'!AA1869)</f>
        <v>5</v>
      </c>
      <c r="G1869" s="190">
        <f>IF(ISBLANK('Nomenklatur komplett'!AB1869),"-",'Nomenklatur komplett'!AB1869)</f>
        <v>90</v>
      </c>
      <c r="H1869" s="190">
        <f>IF(ISBLANK('Nomenklatur komplett'!AC1869),"-",'Nomenklatur komplett'!AC1869)</f>
        <v>0</v>
      </c>
    </row>
    <row r="1870" spans="1:8" x14ac:dyDescent="0.2">
      <c r="A1870" s="161">
        <f>IF(ISBLANK('Nomenklatur komplett'!V1870),"-",'Nomenklatur komplett'!V1870)</f>
        <v>84980000</v>
      </c>
      <c r="B1870" s="188" t="str">
        <f>IF(ISBLANK('Nomenklatur komplett'!W1870),"-",'Nomenklatur komplett'!W1870)</f>
        <v>Zahntechnikermeister/in</v>
      </c>
      <c r="C1870" s="189">
        <f>IF(ISBLANK('Nomenklatur komplett'!X1870),"-",'Nomenklatur komplett'!X1870)</f>
        <v>18</v>
      </c>
      <c r="D1870" s="189">
        <f>IF(ISBLANK('Nomenklatur komplett'!Y1870),"-",'Nomenklatur komplett'!Y1870)</f>
        <v>65</v>
      </c>
      <c r="E1870" s="189">
        <f>IF(ISBLANK('Nomenklatur komplett'!Z1870),"-",'Nomenklatur komplett'!Z1870)</f>
        <v>1</v>
      </c>
      <c r="F1870" s="189">
        <f>IF(ISBLANK('Nomenklatur komplett'!AA1870),"-",'Nomenklatur komplett'!AA1870)</f>
        <v>5</v>
      </c>
      <c r="G1870" s="190">
        <f>IF(ISBLANK('Nomenklatur komplett'!AB1870),"-",'Nomenklatur komplett'!AB1870)</f>
        <v>90</v>
      </c>
      <c r="H1870" s="190">
        <f>IF(ISBLANK('Nomenklatur komplett'!AC1870),"-",'Nomenklatur komplett'!AC1870)</f>
        <v>0</v>
      </c>
    </row>
    <row r="1871" spans="1:8" x14ac:dyDescent="0.2">
      <c r="A1871" s="161">
        <f>IF(ISBLANK('Nomenklatur komplett'!V1871),"-",'Nomenklatur komplett'!V1871)</f>
        <v>72000000</v>
      </c>
      <c r="B1871" s="188" t="str">
        <f>IF(ISBLANK('Nomenklatur komplett'!W1871),"-",'Nomenklatur komplett'!W1871)</f>
        <v>Zeichner/in-Konstrukteur/in (Tiefbau), dipl.</v>
      </c>
      <c r="C1871" s="189">
        <f>IF(ISBLANK('Nomenklatur komplett'!X1871),"-",'Nomenklatur komplett'!X1871)</f>
        <v>18</v>
      </c>
      <c r="D1871" s="189">
        <f>IF(ISBLANK('Nomenklatur komplett'!Y1871),"-",'Nomenklatur komplett'!Y1871)</f>
        <v>65</v>
      </c>
      <c r="E1871" s="189">
        <f>IF(ISBLANK('Nomenklatur komplett'!Z1871),"-",'Nomenklatur komplett'!Z1871)</f>
        <v>1</v>
      </c>
      <c r="F1871" s="189">
        <f>IF(ISBLANK('Nomenklatur komplett'!AA1871),"-",'Nomenklatur komplett'!AA1871)</f>
        <v>5</v>
      </c>
      <c r="G1871" s="190">
        <f>IF(ISBLANK('Nomenklatur komplett'!AB1871),"-",'Nomenklatur komplett'!AB1871)</f>
        <v>90</v>
      </c>
      <c r="H1871" s="190">
        <f>IF(ISBLANK('Nomenklatur komplett'!AC1871),"-",'Nomenklatur komplett'!AC1871)</f>
        <v>0</v>
      </c>
    </row>
    <row r="1872" spans="1:8" x14ac:dyDescent="0.2">
      <c r="A1872" s="161">
        <f>IF(ISBLANK('Nomenklatur komplett'!V1872),"-",'Nomenklatur komplett'!V1872)</f>
        <v>74620000</v>
      </c>
      <c r="B1872" s="188" t="str">
        <f>IF(ISBLANK('Nomenklatur komplett'!W1872),"-",'Nomenklatur komplett'!W1872)</f>
        <v>Zivilschutzinstruktor/in EF</v>
      </c>
      <c r="C1872" s="189">
        <f>IF(ISBLANK('Nomenklatur komplett'!X1872),"-",'Nomenklatur komplett'!X1872)</f>
        <v>18</v>
      </c>
      <c r="D1872" s="189">
        <f>IF(ISBLANK('Nomenklatur komplett'!Y1872),"-",'Nomenklatur komplett'!Y1872)</f>
        <v>65</v>
      </c>
      <c r="E1872" s="189">
        <f>IF(ISBLANK('Nomenklatur komplett'!Z1872),"-",'Nomenklatur komplett'!Z1872)</f>
        <v>1</v>
      </c>
      <c r="F1872" s="189">
        <f>IF(ISBLANK('Nomenklatur komplett'!AA1872),"-",'Nomenklatur komplett'!AA1872)</f>
        <v>5</v>
      </c>
      <c r="G1872" s="190">
        <f>IF(ISBLANK('Nomenklatur komplett'!AB1872),"-",'Nomenklatur komplett'!AB1872)</f>
        <v>90</v>
      </c>
      <c r="H1872" s="190">
        <f>IF(ISBLANK('Nomenklatur komplett'!AC1872),"-",'Nomenklatur komplett'!AC1872)</f>
        <v>0</v>
      </c>
    </row>
    <row r="1873" spans="1:8" x14ac:dyDescent="0.2">
      <c r="A1873" s="161">
        <f>IF(ISBLANK('Nomenklatur komplett'!V1873),"-",'Nomenklatur komplett'!V1873)</f>
        <v>74330000</v>
      </c>
      <c r="B1873" s="188" t="str">
        <f>IF(ISBLANK('Nomenklatur komplett'!W1873),"-",'Nomenklatur komplett'!W1873)</f>
        <v>Zivilstandsbeamter/-beamtin EF</v>
      </c>
      <c r="C1873" s="189">
        <f>IF(ISBLANK('Nomenklatur komplett'!X1873),"-",'Nomenklatur komplett'!X1873)</f>
        <v>18</v>
      </c>
      <c r="D1873" s="189">
        <f>IF(ISBLANK('Nomenklatur komplett'!Y1873),"-",'Nomenklatur komplett'!Y1873)</f>
        <v>65</v>
      </c>
      <c r="E1873" s="189">
        <f>IF(ISBLANK('Nomenklatur komplett'!Z1873),"-",'Nomenklatur komplett'!Z1873)</f>
        <v>1</v>
      </c>
      <c r="F1873" s="189">
        <f>IF(ISBLANK('Nomenklatur komplett'!AA1873),"-",'Nomenklatur komplett'!AA1873)</f>
        <v>5</v>
      </c>
      <c r="G1873" s="190">
        <f>IF(ISBLANK('Nomenklatur komplett'!AB1873),"-",'Nomenklatur komplett'!AB1873)</f>
        <v>90</v>
      </c>
      <c r="H1873" s="190">
        <f>IF(ISBLANK('Nomenklatur komplett'!AC1873),"-",'Nomenklatur komplett'!AC1873)</f>
        <v>0</v>
      </c>
    </row>
    <row r="1874" spans="1:8" x14ac:dyDescent="0.2">
      <c r="A1874" s="161">
        <f>IF(ISBLANK('Nomenklatur komplett'!V1874),"-",'Nomenklatur komplett'!V1874)</f>
        <v>74350000</v>
      </c>
      <c r="B1874" s="188" t="str">
        <f>IF(ISBLANK('Nomenklatur komplett'!W1874),"-",'Nomenklatur komplett'!W1874)</f>
        <v>Zolldeklarant/in EF</v>
      </c>
      <c r="C1874" s="189">
        <f>IF(ISBLANK('Nomenklatur komplett'!X1874),"-",'Nomenklatur komplett'!X1874)</f>
        <v>18</v>
      </c>
      <c r="D1874" s="189">
        <f>IF(ISBLANK('Nomenklatur komplett'!Y1874),"-",'Nomenklatur komplett'!Y1874)</f>
        <v>65</v>
      </c>
      <c r="E1874" s="189">
        <f>IF(ISBLANK('Nomenklatur komplett'!Z1874),"-",'Nomenklatur komplett'!Z1874)</f>
        <v>1</v>
      </c>
      <c r="F1874" s="189">
        <f>IF(ISBLANK('Nomenklatur komplett'!AA1874),"-",'Nomenklatur komplett'!AA1874)</f>
        <v>5</v>
      </c>
      <c r="G1874" s="190">
        <f>IF(ISBLANK('Nomenklatur komplett'!AB1874),"-",'Nomenklatur komplett'!AB1874)</f>
        <v>90</v>
      </c>
      <c r="H1874" s="190">
        <f>IF(ISBLANK('Nomenklatur komplett'!AC1874),"-",'Nomenklatur komplett'!AC1874)</f>
        <v>0</v>
      </c>
    </row>
    <row r="1875" spans="1:8" x14ac:dyDescent="0.2">
      <c r="A1875" s="161">
        <f>IF(ISBLANK('Nomenklatur komplett'!V1875),"-",'Nomenklatur komplett'!V1875)</f>
        <v>74400000</v>
      </c>
      <c r="B1875" s="188" t="str">
        <f>IF(ISBLANK('Nomenklatur komplett'!W1875),"-",'Nomenklatur komplett'!W1875)</f>
        <v>Zollfachmann/-frau EF</v>
      </c>
      <c r="C1875" s="189">
        <f>IF(ISBLANK('Nomenklatur komplett'!X1875),"-",'Nomenklatur komplett'!X1875)</f>
        <v>18</v>
      </c>
      <c r="D1875" s="189">
        <f>IF(ISBLANK('Nomenklatur komplett'!Y1875),"-",'Nomenklatur komplett'!Y1875)</f>
        <v>65</v>
      </c>
      <c r="E1875" s="189">
        <f>IF(ISBLANK('Nomenklatur komplett'!Z1875),"-",'Nomenklatur komplett'!Z1875)</f>
        <v>1</v>
      </c>
      <c r="F1875" s="189">
        <f>IF(ISBLANK('Nomenklatur komplett'!AA1875),"-",'Nomenklatur komplett'!AA1875)</f>
        <v>5</v>
      </c>
      <c r="G1875" s="190">
        <f>IF(ISBLANK('Nomenklatur komplett'!AB1875),"-",'Nomenklatur komplett'!AB1875)</f>
        <v>90</v>
      </c>
      <c r="H1875" s="190">
        <f>IF(ISBLANK('Nomenklatur komplett'!AC1875),"-",'Nomenklatur komplett'!AC1875)</f>
        <v>0</v>
      </c>
    </row>
    <row r="1876" spans="1:8" x14ac:dyDescent="0.2">
      <c r="A1876" s="161">
        <f>IF(ISBLANK('Nomenklatur komplett'!V1876),"-",'Nomenklatur komplett'!V1876)</f>
        <v>74500000</v>
      </c>
      <c r="B1876" s="188" t="str">
        <f>IF(ISBLANK('Nomenklatur komplett'!W1876),"-",'Nomenklatur komplett'!W1876)</f>
        <v>Zollfahnder/in, dipl.</v>
      </c>
      <c r="C1876" s="189">
        <f>IF(ISBLANK('Nomenklatur komplett'!X1876),"-",'Nomenklatur komplett'!X1876)</f>
        <v>18</v>
      </c>
      <c r="D1876" s="189">
        <f>IF(ISBLANK('Nomenklatur komplett'!Y1876),"-",'Nomenklatur komplett'!Y1876)</f>
        <v>65</v>
      </c>
      <c r="E1876" s="189">
        <f>IF(ISBLANK('Nomenklatur komplett'!Z1876),"-",'Nomenklatur komplett'!Z1876)</f>
        <v>1</v>
      </c>
      <c r="F1876" s="189">
        <f>IF(ISBLANK('Nomenklatur komplett'!AA1876),"-",'Nomenklatur komplett'!AA1876)</f>
        <v>5</v>
      </c>
      <c r="G1876" s="190">
        <f>IF(ISBLANK('Nomenklatur komplett'!AB1876),"-",'Nomenklatur komplett'!AB1876)</f>
        <v>90</v>
      </c>
      <c r="H1876" s="190">
        <f>IF(ISBLANK('Nomenklatur komplett'!AC1876),"-",'Nomenklatur komplett'!AC1876)</f>
        <v>0</v>
      </c>
    </row>
    <row r="1877" spans="1:8" x14ac:dyDescent="0.2">
      <c r="A1877" s="161">
        <f>IF(ISBLANK('Nomenklatur komplett'!V1877),"-",'Nomenklatur komplett'!V1877)</f>
        <v>74600000</v>
      </c>
      <c r="B1877" s="188" t="str">
        <f>IF(ISBLANK('Nomenklatur komplett'!W1877),"-",'Nomenklatur komplett'!W1877)</f>
        <v>Zollverwaltung HF (MiVo 2005)</v>
      </c>
      <c r="C1877" s="189">
        <f>IF(ISBLANK('Nomenklatur komplett'!X1877),"-",'Nomenklatur komplett'!X1877)</f>
        <v>18</v>
      </c>
      <c r="D1877" s="189">
        <f>IF(ISBLANK('Nomenklatur komplett'!Y1877),"-",'Nomenklatur komplett'!Y1877)</f>
        <v>65</v>
      </c>
      <c r="E1877" s="189">
        <f>IF(ISBLANK('Nomenklatur komplett'!Z1877),"-",'Nomenklatur komplett'!Z1877)</f>
        <v>1</v>
      </c>
      <c r="F1877" s="189">
        <f>IF(ISBLANK('Nomenklatur komplett'!AA1877),"-",'Nomenklatur komplett'!AA1877)</f>
        <v>5</v>
      </c>
      <c r="G1877" s="190">
        <f>IF(ISBLANK('Nomenklatur komplett'!AB1877),"-",'Nomenklatur komplett'!AB1877)</f>
        <v>0</v>
      </c>
      <c r="H1877" s="190">
        <f>IF(ISBLANK('Nomenklatur komplett'!AC1877),"-",'Nomenklatur komplett'!AC1877)</f>
        <v>0</v>
      </c>
    </row>
    <row r="1878" spans="1:8" x14ac:dyDescent="0.2">
      <c r="A1878" s="161">
        <f>IF(ISBLANK('Nomenklatur komplett'!V1878),"-",'Nomenklatur komplett'!V1878)</f>
        <v>84240000</v>
      </c>
      <c r="B1878" s="188" t="str">
        <f>IF(ISBLANK('Nomenklatur komplett'!W1878),"-",'Nomenklatur komplett'!W1878)</f>
        <v>Zytotechnische/r Assistent/in (Tertiär - nicht reglementiert)</v>
      </c>
      <c r="C1878" s="189">
        <f>IF(ISBLANK('Nomenklatur komplett'!X1878),"-",'Nomenklatur komplett'!X1878)</f>
        <v>18</v>
      </c>
      <c r="D1878" s="189">
        <f>IF(ISBLANK('Nomenklatur komplett'!Y1878),"-",'Nomenklatur komplett'!Y1878)</f>
        <v>65</v>
      </c>
      <c r="E1878" s="189">
        <f>IF(ISBLANK('Nomenklatur komplett'!Z1878),"-",'Nomenklatur komplett'!Z1878)</f>
        <v>1</v>
      </c>
      <c r="F1878" s="189">
        <f>IF(ISBLANK('Nomenklatur komplett'!AA1878),"-",'Nomenklatur komplett'!AA1878)</f>
        <v>5</v>
      </c>
      <c r="G1878" s="190">
        <f>IF(ISBLANK('Nomenklatur komplett'!AB1878),"-",'Nomenklatur komplett'!AB1878)</f>
        <v>90</v>
      </c>
      <c r="H1878" s="190">
        <f>IF(ISBLANK('Nomenklatur komplett'!AC1878),"-",'Nomenklatur komplett'!AC1878)</f>
        <v>0</v>
      </c>
    </row>
    <row r="1879" spans="1:8" x14ac:dyDescent="0.2">
      <c r="A1879" s="161">
        <f>IF(ISBLANK('Nomenklatur komplett'!V1879),"-",'Nomenklatur komplett'!V1879)</f>
        <v>85550000</v>
      </c>
      <c r="B1879" s="188" t="str">
        <f>IF(ISBLANK('Nomenklatur komplett'!W1879),"-",'Nomenklatur komplett'!W1879)</f>
        <v>Übersetzer/in, Dolmetscher/in (Tertiär - nicht reglementiert)</v>
      </c>
      <c r="C1879" s="189">
        <f>IF(ISBLANK('Nomenklatur komplett'!X1879),"-",'Nomenklatur komplett'!X1879)</f>
        <v>18</v>
      </c>
      <c r="D1879" s="189">
        <f>IF(ISBLANK('Nomenklatur komplett'!Y1879),"-",'Nomenklatur komplett'!Y1879)</f>
        <v>65</v>
      </c>
      <c r="E1879" s="189">
        <f>IF(ISBLANK('Nomenklatur komplett'!Z1879),"-",'Nomenklatur komplett'!Z1879)</f>
        <v>1</v>
      </c>
      <c r="F1879" s="189">
        <f>IF(ISBLANK('Nomenklatur komplett'!AA1879),"-",'Nomenklatur komplett'!AA1879)</f>
        <v>5</v>
      </c>
      <c r="G1879" s="190">
        <f>IF(ISBLANK('Nomenklatur komplett'!AB1879),"-",'Nomenklatur komplett'!AB1879)</f>
        <v>90</v>
      </c>
      <c r="H1879" s="190">
        <f>IF(ISBLANK('Nomenklatur komplett'!AC1879),"-",'Nomenklatur komplett'!AC1879)</f>
        <v>0</v>
      </c>
    </row>
    <row r="1880" spans="1:8" x14ac:dyDescent="0.2">
      <c r="A1880" s="161" t="str">
        <f>IF(ISBLANK('Nomenklatur komplett'!V1880),"-",'Nomenklatur komplett'!V1880)</f>
        <v>-</v>
      </c>
      <c r="B1880" s="188" t="str">
        <f>IF(ISBLANK('Nomenklatur komplett'!W1880),"-",'Nomenklatur komplett'!W1880)</f>
        <v>-</v>
      </c>
      <c r="C1880" s="189" t="str">
        <f>IF(ISBLANK('Nomenklatur komplett'!X1880),"-",'Nomenklatur komplett'!X1880)</f>
        <v>-</v>
      </c>
      <c r="D1880" s="189" t="str">
        <f>IF(ISBLANK('Nomenklatur komplett'!Y1880),"-",'Nomenklatur komplett'!Y1880)</f>
        <v>-</v>
      </c>
      <c r="E1880" s="189" t="str">
        <f>IF(ISBLANK('Nomenklatur komplett'!Z1880),"-",'Nomenklatur komplett'!Z1880)</f>
        <v>-</v>
      </c>
      <c r="F1880" s="189" t="str">
        <f>IF(ISBLANK('Nomenklatur komplett'!AA1880),"-",'Nomenklatur komplett'!AA1880)</f>
        <v>-</v>
      </c>
      <c r="G1880" s="190" t="str">
        <f>IF(ISBLANK('Nomenklatur komplett'!AB1880),"-",'Nomenklatur komplett'!AB1880)</f>
        <v>-</v>
      </c>
      <c r="H1880" s="190" t="str">
        <f>IF(ISBLANK('Nomenklatur komplett'!AC1880),"-",'Nomenklatur komplett'!AC1880)</f>
        <v>-</v>
      </c>
    </row>
    <row r="1881" spans="1:8" x14ac:dyDescent="0.2">
      <c r="A1881" s="161" t="str">
        <f>IF(ISBLANK('Nomenklatur komplett'!V1881),"-",'Nomenklatur komplett'!V1881)</f>
        <v>-</v>
      </c>
      <c r="B1881" s="188" t="str">
        <f>IF(ISBLANK('Nomenklatur komplett'!W1881),"-",'Nomenklatur komplett'!W1881)</f>
        <v>-</v>
      </c>
      <c r="C1881" s="189" t="str">
        <f>IF(ISBLANK('Nomenklatur komplett'!X1881),"-",'Nomenklatur komplett'!X1881)</f>
        <v>-</v>
      </c>
      <c r="D1881" s="189" t="str">
        <f>IF(ISBLANK('Nomenklatur komplett'!Y1881),"-",'Nomenklatur komplett'!Y1881)</f>
        <v>-</v>
      </c>
      <c r="E1881" s="189" t="str">
        <f>IF(ISBLANK('Nomenklatur komplett'!Z1881),"-",'Nomenklatur komplett'!Z1881)</f>
        <v>-</v>
      </c>
      <c r="F1881" s="189" t="str">
        <f>IF(ISBLANK('Nomenklatur komplett'!AA1881),"-",'Nomenklatur komplett'!AA1881)</f>
        <v>-</v>
      </c>
      <c r="G1881" s="190" t="str">
        <f>IF(ISBLANK('Nomenklatur komplett'!AB1881),"-",'Nomenklatur komplett'!AB1881)</f>
        <v>-</v>
      </c>
      <c r="H1881" s="190" t="str">
        <f>IF(ISBLANK('Nomenklatur komplett'!AC1881),"-",'Nomenklatur komplett'!AC1881)</f>
        <v>-</v>
      </c>
    </row>
    <row r="1882" spans="1:8" x14ac:dyDescent="0.2">
      <c r="A1882" s="161" t="str">
        <f>IF(ISBLANK('Nomenklatur komplett'!V1882),"-",'Nomenklatur komplett'!V1882)</f>
        <v>-</v>
      </c>
      <c r="B1882" s="188" t="str">
        <f>IF(ISBLANK('Nomenklatur komplett'!W1882),"-",'Nomenklatur komplett'!W1882)</f>
        <v>-</v>
      </c>
      <c r="C1882" s="189" t="str">
        <f>IF(ISBLANK('Nomenklatur komplett'!X1882),"-",'Nomenklatur komplett'!X1882)</f>
        <v>-</v>
      </c>
      <c r="D1882" s="189" t="str">
        <f>IF(ISBLANK('Nomenklatur komplett'!Y1882),"-",'Nomenklatur komplett'!Y1882)</f>
        <v>-</v>
      </c>
      <c r="E1882" s="189" t="str">
        <f>IF(ISBLANK('Nomenklatur komplett'!Z1882),"-",'Nomenklatur komplett'!Z1882)</f>
        <v>-</v>
      </c>
      <c r="F1882" s="189" t="str">
        <f>IF(ISBLANK('Nomenklatur komplett'!AA1882),"-",'Nomenklatur komplett'!AA1882)</f>
        <v>-</v>
      </c>
      <c r="G1882" s="190" t="str">
        <f>IF(ISBLANK('Nomenklatur komplett'!AB1882),"-",'Nomenklatur komplett'!AB1882)</f>
        <v>-</v>
      </c>
      <c r="H1882" s="190" t="str">
        <f>IF(ISBLANK('Nomenklatur komplett'!AC1882),"-",'Nomenklatur komplett'!AC1882)</f>
        <v>-</v>
      </c>
    </row>
    <row r="1883" spans="1:8" x14ac:dyDescent="0.2">
      <c r="A1883" s="161" t="str">
        <f>IF(ISBLANK('Nomenklatur komplett'!V1883),"-",'Nomenklatur komplett'!V1883)</f>
        <v>-</v>
      </c>
      <c r="B1883" s="188" t="str">
        <f>IF(ISBLANK('Nomenklatur komplett'!W1883),"-",'Nomenklatur komplett'!W1883)</f>
        <v>-</v>
      </c>
      <c r="C1883" s="189" t="str">
        <f>IF(ISBLANK('Nomenklatur komplett'!X1883),"-",'Nomenklatur komplett'!X1883)</f>
        <v>-</v>
      </c>
      <c r="D1883" s="189" t="str">
        <f>IF(ISBLANK('Nomenklatur komplett'!Y1883),"-",'Nomenklatur komplett'!Y1883)</f>
        <v>-</v>
      </c>
      <c r="E1883" s="189" t="str">
        <f>IF(ISBLANK('Nomenklatur komplett'!Z1883),"-",'Nomenklatur komplett'!Z1883)</f>
        <v>-</v>
      </c>
      <c r="F1883" s="189" t="str">
        <f>IF(ISBLANK('Nomenklatur komplett'!AA1883),"-",'Nomenklatur komplett'!AA1883)</f>
        <v>-</v>
      </c>
      <c r="G1883" s="190" t="str">
        <f>IF(ISBLANK('Nomenklatur komplett'!AB1883),"-",'Nomenklatur komplett'!AB1883)</f>
        <v>-</v>
      </c>
      <c r="H1883" s="190" t="str">
        <f>IF(ISBLANK('Nomenklatur komplett'!AC1883),"-",'Nomenklatur komplett'!AC1883)</f>
        <v>-</v>
      </c>
    </row>
    <row r="1884" spans="1:8" x14ac:dyDescent="0.2">
      <c r="A1884" s="161" t="str">
        <f>IF(ISBLANK('Nomenklatur komplett'!V1884),"-",'Nomenklatur komplett'!V1884)</f>
        <v>-</v>
      </c>
      <c r="B1884" s="188" t="str">
        <f>IF(ISBLANK('Nomenklatur komplett'!W1884),"-",'Nomenklatur komplett'!W1884)</f>
        <v>-</v>
      </c>
      <c r="C1884" s="189" t="str">
        <f>IF(ISBLANK('Nomenklatur komplett'!X1884),"-",'Nomenklatur komplett'!X1884)</f>
        <v>-</v>
      </c>
      <c r="D1884" s="189" t="str">
        <f>IF(ISBLANK('Nomenklatur komplett'!Y1884),"-",'Nomenklatur komplett'!Y1884)</f>
        <v>-</v>
      </c>
      <c r="E1884" s="189" t="str">
        <f>IF(ISBLANK('Nomenklatur komplett'!Z1884),"-",'Nomenklatur komplett'!Z1884)</f>
        <v>-</v>
      </c>
      <c r="F1884" s="189" t="str">
        <f>IF(ISBLANK('Nomenklatur komplett'!AA1884),"-",'Nomenklatur komplett'!AA1884)</f>
        <v>-</v>
      </c>
      <c r="G1884" s="190" t="str">
        <f>IF(ISBLANK('Nomenklatur komplett'!AB1884),"-",'Nomenklatur komplett'!AB1884)</f>
        <v>-</v>
      </c>
      <c r="H1884" s="190" t="str">
        <f>IF(ISBLANK('Nomenklatur komplett'!AC1884),"-",'Nomenklatur komplett'!AC1884)</f>
        <v>-</v>
      </c>
    </row>
    <row r="1885" spans="1:8" x14ac:dyDescent="0.2">
      <c r="A1885" s="161" t="str">
        <f>IF(ISBLANK('Nomenklatur komplett'!V1885),"-",'Nomenklatur komplett'!V1885)</f>
        <v>-</v>
      </c>
      <c r="B1885" s="188" t="str">
        <f>IF(ISBLANK('Nomenklatur komplett'!W1885),"-",'Nomenklatur komplett'!W1885)</f>
        <v>-</v>
      </c>
      <c r="C1885" s="189" t="str">
        <f>IF(ISBLANK('Nomenklatur komplett'!X1885),"-",'Nomenklatur komplett'!X1885)</f>
        <v>-</v>
      </c>
      <c r="D1885" s="189" t="str">
        <f>IF(ISBLANK('Nomenklatur komplett'!Y1885),"-",'Nomenklatur komplett'!Y1885)</f>
        <v>-</v>
      </c>
      <c r="E1885" s="189" t="str">
        <f>IF(ISBLANK('Nomenklatur komplett'!Z1885),"-",'Nomenklatur komplett'!Z1885)</f>
        <v>-</v>
      </c>
      <c r="F1885" s="189" t="str">
        <f>IF(ISBLANK('Nomenklatur komplett'!AA1885),"-",'Nomenklatur komplett'!AA1885)</f>
        <v>-</v>
      </c>
      <c r="G1885" s="190" t="str">
        <f>IF(ISBLANK('Nomenklatur komplett'!AB1885),"-",'Nomenklatur komplett'!AB1885)</f>
        <v>-</v>
      </c>
      <c r="H1885" s="190" t="str">
        <f>IF(ISBLANK('Nomenklatur komplett'!AC1885),"-",'Nomenklatur komplett'!AC1885)</f>
        <v>-</v>
      </c>
    </row>
    <row r="1886" spans="1:8" x14ac:dyDescent="0.2">
      <c r="A1886" s="161" t="str">
        <f>IF(ISBLANK('Nomenklatur komplett'!V1886),"-",'Nomenklatur komplett'!V1886)</f>
        <v>-</v>
      </c>
      <c r="B1886" s="188" t="str">
        <f>IF(ISBLANK('Nomenklatur komplett'!W1886),"-",'Nomenklatur komplett'!W1886)</f>
        <v>-</v>
      </c>
      <c r="C1886" s="189" t="str">
        <f>IF(ISBLANK('Nomenklatur komplett'!X1886),"-",'Nomenklatur komplett'!X1886)</f>
        <v>-</v>
      </c>
      <c r="D1886" s="189" t="str">
        <f>IF(ISBLANK('Nomenklatur komplett'!Y1886),"-",'Nomenklatur komplett'!Y1886)</f>
        <v>-</v>
      </c>
      <c r="E1886" s="189" t="str">
        <f>IF(ISBLANK('Nomenklatur komplett'!Z1886),"-",'Nomenklatur komplett'!Z1886)</f>
        <v>-</v>
      </c>
      <c r="F1886" s="189" t="str">
        <f>IF(ISBLANK('Nomenklatur komplett'!AA1886),"-",'Nomenklatur komplett'!AA1886)</f>
        <v>-</v>
      </c>
      <c r="G1886" s="190" t="str">
        <f>IF(ISBLANK('Nomenklatur komplett'!AB1886),"-",'Nomenklatur komplett'!AB1886)</f>
        <v>-</v>
      </c>
      <c r="H1886" s="190" t="str">
        <f>IF(ISBLANK('Nomenklatur komplett'!AC1886),"-",'Nomenklatur komplett'!AC1886)</f>
        <v>-</v>
      </c>
    </row>
    <row r="1887" spans="1:8" x14ac:dyDescent="0.2">
      <c r="A1887" s="161" t="str">
        <f>IF(ISBLANK('Nomenklatur komplett'!V1887),"-",'Nomenklatur komplett'!V1887)</f>
        <v>-</v>
      </c>
      <c r="B1887" s="188" t="str">
        <f>IF(ISBLANK('Nomenklatur komplett'!W1887),"-",'Nomenklatur komplett'!W1887)</f>
        <v>-</v>
      </c>
      <c r="C1887" s="189" t="str">
        <f>IF(ISBLANK('Nomenklatur komplett'!X1887),"-",'Nomenklatur komplett'!X1887)</f>
        <v>-</v>
      </c>
      <c r="D1887" s="189" t="str">
        <f>IF(ISBLANK('Nomenklatur komplett'!Y1887),"-",'Nomenklatur komplett'!Y1887)</f>
        <v>-</v>
      </c>
      <c r="E1887" s="189" t="str">
        <f>IF(ISBLANK('Nomenklatur komplett'!Z1887),"-",'Nomenklatur komplett'!Z1887)</f>
        <v>-</v>
      </c>
      <c r="F1887" s="189" t="str">
        <f>IF(ISBLANK('Nomenklatur komplett'!AA1887),"-",'Nomenklatur komplett'!AA1887)</f>
        <v>-</v>
      </c>
      <c r="G1887" s="190" t="str">
        <f>IF(ISBLANK('Nomenklatur komplett'!AB1887),"-",'Nomenklatur komplett'!AB1887)</f>
        <v>-</v>
      </c>
      <c r="H1887" s="190" t="str">
        <f>IF(ISBLANK('Nomenklatur komplett'!AC1887),"-",'Nomenklatur komplett'!AC1887)</f>
        <v>-</v>
      </c>
    </row>
    <row r="1888" spans="1:8" x14ac:dyDescent="0.2">
      <c r="A1888" s="161" t="str">
        <f>IF(ISBLANK('Nomenklatur komplett'!V1888),"-",'Nomenklatur komplett'!V1888)</f>
        <v>-</v>
      </c>
      <c r="B1888" s="188" t="str">
        <f>IF(ISBLANK('Nomenklatur komplett'!W1888),"-",'Nomenklatur komplett'!W1888)</f>
        <v>-</v>
      </c>
      <c r="C1888" s="189" t="str">
        <f>IF(ISBLANK('Nomenklatur komplett'!X1888),"-",'Nomenklatur komplett'!X1888)</f>
        <v>-</v>
      </c>
      <c r="D1888" s="189" t="str">
        <f>IF(ISBLANK('Nomenklatur komplett'!Y1888),"-",'Nomenklatur komplett'!Y1888)</f>
        <v>-</v>
      </c>
      <c r="E1888" s="189" t="str">
        <f>IF(ISBLANK('Nomenklatur komplett'!Z1888),"-",'Nomenklatur komplett'!Z1888)</f>
        <v>-</v>
      </c>
      <c r="F1888" s="189" t="str">
        <f>IF(ISBLANK('Nomenklatur komplett'!AA1888),"-",'Nomenklatur komplett'!AA1888)</f>
        <v>-</v>
      </c>
      <c r="G1888" s="190" t="str">
        <f>IF(ISBLANK('Nomenklatur komplett'!AB1888),"-",'Nomenklatur komplett'!AB1888)</f>
        <v>-</v>
      </c>
      <c r="H1888" s="190" t="str">
        <f>IF(ISBLANK('Nomenklatur komplett'!AC1888),"-",'Nomenklatur komplett'!AC1888)</f>
        <v>-</v>
      </c>
    </row>
    <row r="1889" spans="1:8" x14ac:dyDescent="0.2">
      <c r="A1889" s="161" t="str">
        <f>IF(ISBLANK('Nomenklatur komplett'!V1889),"-",'Nomenklatur komplett'!V1889)</f>
        <v>-</v>
      </c>
      <c r="B1889" s="188" t="str">
        <f>IF(ISBLANK('Nomenklatur komplett'!W1889),"-",'Nomenklatur komplett'!W1889)</f>
        <v>-</v>
      </c>
      <c r="C1889" s="189" t="str">
        <f>IF(ISBLANK('Nomenklatur komplett'!X1889),"-",'Nomenklatur komplett'!X1889)</f>
        <v>-</v>
      </c>
      <c r="D1889" s="189" t="str">
        <f>IF(ISBLANK('Nomenklatur komplett'!Y1889),"-",'Nomenklatur komplett'!Y1889)</f>
        <v>-</v>
      </c>
      <c r="E1889" s="189" t="str">
        <f>IF(ISBLANK('Nomenklatur komplett'!Z1889),"-",'Nomenklatur komplett'!Z1889)</f>
        <v>-</v>
      </c>
      <c r="F1889" s="189" t="str">
        <f>IF(ISBLANK('Nomenklatur komplett'!AA1889),"-",'Nomenklatur komplett'!AA1889)</f>
        <v>-</v>
      </c>
      <c r="G1889" s="190" t="str">
        <f>IF(ISBLANK('Nomenklatur komplett'!AB1889),"-",'Nomenklatur komplett'!AB1889)</f>
        <v>-</v>
      </c>
      <c r="H1889" s="190" t="str">
        <f>IF(ISBLANK('Nomenklatur komplett'!AC1889),"-",'Nomenklatur komplett'!AC1889)</f>
        <v>-</v>
      </c>
    </row>
    <row r="1890" spans="1:8" x14ac:dyDescent="0.2">
      <c r="A1890" s="161" t="str">
        <f>IF(ISBLANK('Nomenklatur komplett'!V1890),"-",'Nomenklatur komplett'!V1890)</f>
        <v>-</v>
      </c>
      <c r="B1890" s="188" t="str">
        <f>IF(ISBLANK('Nomenklatur komplett'!W1890),"-",'Nomenklatur komplett'!W1890)</f>
        <v>-</v>
      </c>
      <c r="C1890" s="189" t="str">
        <f>IF(ISBLANK('Nomenklatur komplett'!X1890),"-",'Nomenklatur komplett'!X1890)</f>
        <v>-</v>
      </c>
      <c r="D1890" s="189" t="str">
        <f>IF(ISBLANK('Nomenklatur komplett'!Y1890),"-",'Nomenklatur komplett'!Y1890)</f>
        <v>-</v>
      </c>
      <c r="E1890" s="189" t="str">
        <f>IF(ISBLANK('Nomenklatur komplett'!Z1890),"-",'Nomenklatur komplett'!Z1890)</f>
        <v>-</v>
      </c>
      <c r="F1890" s="189" t="str">
        <f>IF(ISBLANK('Nomenklatur komplett'!AA1890),"-",'Nomenklatur komplett'!AA1890)</f>
        <v>-</v>
      </c>
      <c r="G1890" s="190" t="str">
        <f>IF(ISBLANK('Nomenklatur komplett'!AB1890),"-",'Nomenklatur komplett'!AB1890)</f>
        <v>-</v>
      </c>
      <c r="H1890" s="190" t="str">
        <f>IF(ISBLANK('Nomenklatur komplett'!AC1890),"-",'Nomenklatur komplett'!AC1890)</f>
        <v>-</v>
      </c>
    </row>
    <row r="1891" spans="1:8" x14ac:dyDescent="0.2">
      <c r="A1891" s="161" t="str">
        <f>IF(ISBLANK('Nomenklatur komplett'!V1891),"-",'Nomenklatur komplett'!V1891)</f>
        <v>-</v>
      </c>
      <c r="B1891" s="188" t="str">
        <f>IF(ISBLANK('Nomenklatur komplett'!W1891),"-",'Nomenklatur komplett'!W1891)</f>
        <v>-</v>
      </c>
      <c r="C1891" s="189" t="str">
        <f>IF(ISBLANK('Nomenklatur komplett'!X1891),"-",'Nomenklatur komplett'!X1891)</f>
        <v>-</v>
      </c>
      <c r="D1891" s="189" t="str">
        <f>IF(ISBLANK('Nomenklatur komplett'!Y1891),"-",'Nomenklatur komplett'!Y1891)</f>
        <v>-</v>
      </c>
      <c r="E1891" s="189" t="str">
        <f>IF(ISBLANK('Nomenklatur komplett'!Z1891),"-",'Nomenklatur komplett'!Z1891)</f>
        <v>-</v>
      </c>
      <c r="F1891" s="189" t="str">
        <f>IF(ISBLANK('Nomenklatur komplett'!AA1891),"-",'Nomenklatur komplett'!AA1891)</f>
        <v>-</v>
      </c>
      <c r="G1891" s="190" t="str">
        <f>IF(ISBLANK('Nomenklatur komplett'!AB1891),"-",'Nomenklatur komplett'!AB1891)</f>
        <v>-</v>
      </c>
      <c r="H1891" s="190" t="str">
        <f>IF(ISBLANK('Nomenklatur komplett'!AC1891),"-",'Nomenklatur komplett'!AC1891)</f>
        <v>-</v>
      </c>
    </row>
    <row r="1892" spans="1:8" x14ac:dyDescent="0.2">
      <c r="A1892" s="161" t="str">
        <f>IF(ISBLANK('Nomenklatur komplett'!V1892),"-",'Nomenklatur komplett'!V1892)</f>
        <v>-</v>
      </c>
      <c r="B1892" s="188" t="str">
        <f>IF(ISBLANK('Nomenklatur komplett'!W1892),"-",'Nomenklatur komplett'!W1892)</f>
        <v>-</v>
      </c>
      <c r="C1892" s="189" t="str">
        <f>IF(ISBLANK('Nomenklatur komplett'!X1892),"-",'Nomenklatur komplett'!X1892)</f>
        <v>-</v>
      </c>
      <c r="D1892" s="189" t="str">
        <f>IF(ISBLANK('Nomenklatur komplett'!Y1892),"-",'Nomenklatur komplett'!Y1892)</f>
        <v>-</v>
      </c>
      <c r="E1892" s="189" t="str">
        <f>IF(ISBLANK('Nomenklatur komplett'!Z1892),"-",'Nomenklatur komplett'!Z1892)</f>
        <v>-</v>
      </c>
      <c r="F1892" s="189" t="str">
        <f>IF(ISBLANK('Nomenklatur komplett'!AA1892),"-",'Nomenklatur komplett'!AA1892)</f>
        <v>-</v>
      </c>
      <c r="G1892" s="190" t="str">
        <f>IF(ISBLANK('Nomenklatur komplett'!AB1892),"-",'Nomenklatur komplett'!AB1892)</f>
        <v>-</v>
      </c>
      <c r="H1892" s="190" t="str">
        <f>IF(ISBLANK('Nomenklatur komplett'!AC1892),"-",'Nomenklatur komplett'!AC1892)</f>
        <v>-</v>
      </c>
    </row>
    <row r="1893" spans="1:8" x14ac:dyDescent="0.2">
      <c r="A1893" s="161" t="str">
        <f>IF(ISBLANK('Nomenklatur komplett'!V1893),"-",'Nomenklatur komplett'!V1893)</f>
        <v>-</v>
      </c>
      <c r="B1893" s="188" t="str">
        <f>IF(ISBLANK('Nomenklatur komplett'!W1893),"-",'Nomenklatur komplett'!W1893)</f>
        <v>-</v>
      </c>
      <c r="C1893" s="189" t="str">
        <f>IF(ISBLANK('Nomenklatur komplett'!X1893),"-",'Nomenklatur komplett'!X1893)</f>
        <v>-</v>
      </c>
      <c r="D1893" s="189" t="str">
        <f>IF(ISBLANK('Nomenklatur komplett'!Y1893),"-",'Nomenklatur komplett'!Y1893)</f>
        <v>-</v>
      </c>
      <c r="E1893" s="189" t="str">
        <f>IF(ISBLANK('Nomenklatur komplett'!Z1893),"-",'Nomenklatur komplett'!Z1893)</f>
        <v>-</v>
      </c>
      <c r="F1893" s="189" t="str">
        <f>IF(ISBLANK('Nomenklatur komplett'!AA1893),"-",'Nomenklatur komplett'!AA1893)</f>
        <v>-</v>
      </c>
      <c r="G1893" s="190" t="str">
        <f>IF(ISBLANK('Nomenklatur komplett'!AB1893),"-",'Nomenklatur komplett'!AB1893)</f>
        <v>-</v>
      </c>
      <c r="H1893" s="190" t="str">
        <f>IF(ISBLANK('Nomenklatur komplett'!AC1893),"-",'Nomenklatur komplett'!AC1893)</f>
        <v>-</v>
      </c>
    </row>
    <row r="1894" spans="1:8" x14ac:dyDescent="0.2">
      <c r="A1894" s="161" t="str">
        <f>IF(ISBLANK('Nomenklatur komplett'!V1894),"-",'Nomenklatur komplett'!V1894)</f>
        <v>-</v>
      </c>
      <c r="B1894" s="188" t="str">
        <f>IF(ISBLANK('Nomenklatur komplett'!W1894),"-",'Nomenklatur komplett'!W1894)</f>
        <v>-</v>
      </c>
      <c r="C1894" s="189" t="str">
        <f>IF(ISBLANK('Nomenklatur komplett'!X1894),"-",'Nomenklatur komplett'!X1894)</f>
        <v>-</v>
      </c>
      <c r="D1894" s="189" t="str">
        <f>IF(ISBLANK('Nomenklatur komplett'!Y1894),"-",'Nomenklatur komplett'!Y1894)</f>
        <v>-</v>
      </c>
      <c r="E1894" s="189" t="str">
        <f>IF(ISBLANK('Nomenklatur komplett'!Z1894),"-",'Nomenklatur komplett'!Z1894)</f>
        <v>-</v>
      </c>
      <c r="F1894" s="189" t="str">
        <f>IF(ISBLANK('Nomenklatur komplett'!AA1894),"-",'Nomenklatur komplett'!AA1894)</f>
        <v>-</v>
      </c>
      <c r="G1894" s="190" t="str">
        <f>IF(ISBLANK('Nomenklatur komplett'!AB1894),"-",'Nomenklatur komplett'!AB1894)</f>
        <v>-</v>
      </c>
      <c r="H1894" s="190" t="str">
        <f>IF(ISBLANK('Nomenklatur komplett'!AC1894),"-",'Nomenklatur komplett'!AC1894)</f>
        <v>-</v>
      </c>
    </row>
    <row r="1895" spans="1:8" x14ac:dyDescent="0.2">
      <c r="A1895" s="161" t="str">
        <f>IF(ISBLANK('Nomenklatur komplett'!V1895),"-",'Nomenklatur komplett'!V1895)</f>
        <v>-</v>
      </c>
      <c r="B1895" s="188" t="str">
        <f>IF(ISBLANK('Nomenklatur komplett'!W1895),"-",'Nomenklatur komplett'!W1895)</f>
        <v>-</v>
      </c>
      <c r="C1895" s="189" t="str">
        <f>IF(ISBLANK('Nomenklatur komplett'!X1895),"-",'Nomenklatur komplett'!X1895)</f>
        <v>-</v>
      </c>
      <c r="D1895" s="189" t="str">
        <f>IF(ISBLANK('Nomenklatur komplett'!Y1895),"-",'Nomenklatur komplett'!Y1895)</f>
        <v>-</v>
      </c>
      <c r="E1895" s="189" t="str">
        <f>IF(ISBLANK('Nomenklatur komplett'!Z1895),"-",'Nomenklatur komplett'!Z1895)</f>
        <v>-</v>
      </c>
      <c r="F1895" s="189" t="str">
        <f>IF(ISBLANK('Nomenklatur komplett'!AA1895),"-",'Nomenklatur komplett'!AA1895)</f>
        <v>-</v>
      </c>
      <c r="G1895" s="190" t="str">
        <f>IF(ISBLANK('Nomenklatur komplett'!AB1895),"-",'Nomenklatur komplett'!AB1895)</f>
        <v>-</v>
      </c>
      <c r="H1895" s="190" t="str">
        <f>IF(ISBLANK('Nomenklatur komplett'!AC1895),"-",'Nomenklatur komplett'!AC1895)</f>
        <v>-</v>
      </c>
    </row>
    <row r="1896" spans="1:8" x14ac:dyDescent="0.2">
      <c r="A1896" s="161" t="str">
        <f>IF(ISBLANK('Nomenklatur komplett'!V1896),"-",'Nomenklatur komplett'!V1896)</f>
        <v>-</v>
      </c>
      <c r="B1896" s="188" t="str">
        <f>IF(ISBLANK('Nomenklatur komplett'!W1896),"-",'Nomenklatur komplett'!W1896)</f>
        <v>-</v>
      </c>
      <c r="C1896" s="189" t="str">
        <f>IF(ISBLANK('Nomenklatur komplett'!X1896),"-",'Nomenklatur komplett'!X1896)</f>
        <v>-</v>
      </c>
      <c r="D1896" s="189" t="str">
        <f>IF(ISBLANK('Nomenklatur komplett'!Y1896),"-",'Nomenklatur komplett'!Y1896)</f>
        <v>-</v>
      </c>
      <c r="E1896" s="189" t="str">
        <f>IF(ISBLANK('Nomenklatur komplett'!Z1896),"-",'Nomenklatur komplett'!Z1896)</f>
        <v>-</v>
      </c>
      <c r="F1896" s="189" t="str">
        <f>IF(ISBLANK('Nomenklatur komplett'!AA1896),"-",'Nomenklatur komplett'!AA1896)</f>
        <v>-</v>
      </c>
      <c r="G1896" s="190" t="str">
        <f>IF(ISBLANK('Nomenklatur komplett'!AB1896),"-",'Nomenklatur komplett'!AB1896)</f>
        <v>-</v>
      </c>
      <c r="H1896" s="190" t="str">
        <f>IF(ISBLANK('Nomenklatur komplett'!AC1896),"-",'Nomenklatur komplett'!AC1896)</f>
        <v>-</v>
      </c>
    </row>
    <row r="1897" spans="1:8" x14ac:dyDescent="0.2">
      <c r="A1897" s="161" t="str">
        <f>IF(ISBLANK('Nomenklatur komplett'!V1897),"-",'Nomenklatur komplett'!V1897)</f>
        <v>-</v>
      </c>
      <c r="B1897" s="188" t="str">
        <f>IF(ISBLANK('Nomenklatur komplett'!W1897),"-",'Nomenklatur komplett'!W1897)</f>
        <v>-</v>
      </c>
      <c r="C1897" s="189" t="str">
        <f>IF(ISBLANK('Nomenklatur komplett'!X1897),"-",'Nomenklatur komplett'!X1897)</f>
        <v>-</v>
      </c>
      <c r="D1897" s="189" t="str">
        <f>IF(ISBLANK('Nomenklatur komplett'!Y1897),"-",'Nomenklatur komplett'!Y1897)</f>
        <v>-</v>
      </c>
      <c r="E1897" s="189" t="str">
        <f>IF(ISBLANK('Nomenklatur komplett'!Z1897),"-",'Nomenklatur komplett'!Z1897)</f>
        <v>-</v>
      </c>
      <c r="F1897" s="189" t="str">
        <f>IF(ISBLANK('Nomenklatur komplett'!AA1897),"-",'Nomenklatur komplett'!AA1897)</f>
        <v>-</v>
      </c>
      <c r="G1897" s="190" t="str">
        <f>IF(ISBLANK('Nomenklatur komplett'!AB1897),"-",'Nomenklatur komplett'!AB1897)</f>
        <v>-</v>
      </c>
      <c r="H1897" s="190" t="str">
        <f>IF(ISBLANK('Nomenklatur komplett'!AC1897),"-",'Nomenklatur komplett'!AC1897)</f>
        <v>-</v>
      </c>
    </row>
    <row r="1898" spans="1:8" x14ac:dyDescent="0.2">
      <c r="A1898" s="161" t="str">
        <f>IF(ISBLANK('Nomenklatur komplett'!V1898),"-",'Nomenklatur komplett'!V1898)</f>
        <v>-</v>
      </c>
      <c r="B1898" s="188" t="str">
        <f>IF(ISBLANK('Nomenklatur komplett'!W1898),"-",'Nomenklatur komplett'!W1898)</f>
        <v>-</v>
      </c>
      <c r="C1898" s="189" t="str">
        <f>IF(ISBLANK('Nomenklatur komplett'!X1898),"-",'Nomenklatur komplett'!X1898)</f>
        <v>-</v>
      </c>
      <c r="D1898" s="189" t="str">
        <f>IF(ISBLANK('Nomenklatur komplett'!Y1898),"-",'Nomenklatur komplett'!Y1898)</f>
        <v>-</v>
      </c>
      <c r="E1898" s="189" t="str">
        <f>IF(ISBLANK('Nomenklatur komplett'!Z1898),"-",'Nomenklatur komplett'!Z1898)</f>
        <v>-</v>
      </c>
      <c r="F1898" s="189" t="str">
        <f>IF(ISBLANK('Nomenklatur komplett'!AA1898),"-",'Nomenklatur komplett'!AA1898)</f>
        <v>-</v>
      </c>
      <c r="G1898" s="190" t="str">
        <f>IF(ISBLANK('Nomenklatur komplett'!AB1898),"-",'Nomenklatur komplett'!AB1898)</f>
        <v>-</v>
      </c>
      <c r="H1898" s="190" t="str">
        <f>IF(ISBLANK('Nomenklatur komplett'!AC1898),"-",'Nomenklatur komplett'!AC1898)</f>
        <v>-</v>
      </c>
    </row>
    <row r="1899" spans="1:8" x14ac:dyDescent="0.2">
      <c r="A1899" s="161" t="str">
        <f>IF(ISBLANK('Nomenklatur komplett'!V1899),"-",'Nomenklatur komplett'!V1899)</f>
        <v>-</v>
      </c>
      <c r="B1899" s="188" t="str">
        <f>IF(ISBLANK('Nomenklatur komplett'!W1899),"-",'Nomenklatur komplett'!W1899)</f>
        <v>-</v>
      </c>
      <c r="C1899" s="189" t="str">
        <f>IF(ISBLANK('Nomenklatur komplett'!X1899),"-",'Nomenklatur komplett'!X1899)</f>
        <v>-</v>
      </c>
      <c r="D1899" s="189" t="str">
        <f>IF(ISBLANK('Nomenklatur komplett'!Y1899),"-",'Nomenklatur komplett'!Y1899)</f>
        <v>-</v>
      </c>
      <c r="E1899" s="189" t="str">
        <f>IF(ISBLANK('Nomenklatur komplett'!Z1899),"-",'Nomenklatur komplett'!Z1899)</f>
        <v>-</v>
      </c>
      <c r="F1899" s="189" t="str">
        <f>IF(ISBLANK('Nomenklatur komplett'!AA1899),"-",'Nomenklatur komplett'!AA1899)</f>
        <v>-</v>
      </c>
      <c r="G1899" s="190" t="str">
        <f>IF(ISBLANK('Nomenklatur komplett'!AB1899),"-",'Nomenklatur komplett'!AB1899)</f>
        <v>-</v>
      </c>
      <c r="H1899" s="190" t="str">
        <f>IF(ISBLANK('Nomenklatur komplett'!AC1899),"-",'Nomenklatur komplett'!AC1899)</f>
        <v>-</v>
      </c>
    </row>
    <row r="1900" spans="1:8" x14ac:dyDescent="0.2">
      <c r="A1900" s="161" t="str">
        <f>IF(ISBLANK('Nomenklatur komplett'!V1900),"-",'Nomenklatur komplett'!V1900)</f>
        <v>-</v>
      </c>
      <c r="B1900" s="188" t="str">
        <f>IF(ISBLANK('Nomenklatur komplett'!W1900),"-",'Nomenklatur komplett'!W1900)</f>
        <v>-</v>
      </c>
      <c r="C1900" s="189" t="str">
        <f>IF(ISBLANK('Nomenklatur komplett'!X1900),"-",'Nomenklatur komplett'!X1900)</f>
        <v>-</v>
      </c>
      <c r="D1900" s="189" t="str">
        <f>IF(ISBLANK('Nomenklatur komplett'!Y1900),"-",'Nomenklatur komplett'!Y1900)</f>
        <v>-</v>
      </c>
      <c r="E1900" s="189" t="str">
        <f>IF(ISBLANK('Nomenklatur komplett'!Z1900),"-",'Nomenklatur komplett'!Z1900)</f>
        <v>-</v>
      </c>
      <c r="F1900" s="189" t="str">
        <f>IF(ISBLANK('Nomenklatur komplett'!AA1900),"-",'Nomenklatur komplett'!AA1900)</f>
        <v>-</v>
      </c>
      <c r="G1900" s="190" t="str">
        <f>IF(ISBLANK('Nomenklatur komplett'!AB1900),"-",'Nomenklatur komplett'!AB1900)</f>
        <v>-</v>
      </c>
      <c r="H1900" s="190" t="str">
        <f>IF(ISBLANK('Nomenklatur komplett'!AC1900),"-",'Nomenklatur komplett'!AC1900)</f>
        <v>-</v>
      </c>
    </row>
    <row r="1901" spans="1:8" x14ac:dyDescent="0.2">
      <c r="A1901" s="161" t="str">
        <f>IF(ISBLANK('Nomenklatur komplett'!V1901),"-",'Nomenklatur komplett'!V1901)</f>
        <v>-</v>
      </c>
      <c r="B1901" s="188" t="str">
        <f>IF(ISBLANK('Nomenklatur komplett'!W1901),"-",'Nomenklatur komplett'!W1901)</f>
        <v>-</v>
      </c>
      <c r="C1901" s="189" t="str">
        <f>IF(ISBLANK('Nomenklatur komplett'!X1901),"-",'Nomenklatur komplett'!X1901)</f>
        <v>-</v>
      </c>
      <c r="D1901" s="189" t="str">
        <f>IF(ISBLANK('Nomenklatur komplett'!Y1901),"-",'Nomenklatur komplett'!Y1901)</f>
        <v>-</v>
      </c>
      <c r="E1901" s="189" t="str">
        <f>IF(ISBLANK('Nomenklatur komplett'!Z1901),"-",'Nomenklatur komplett'!Z1901)</f>
        <v>-</v>
      </c>
      <c r="F1901" s="189" t="str">
        <f>IF(ISBLANK('Nomenklatur komplett'!AA1901),"-",'Nomenklatur komplett'!AA1901)</f>
        <v>-</v>
      </c>
      <c r="G1901" s="190" t="str">
        <f>IF(ISBLANK('Nomenklatur komplett'!AB1901),"-",'Nomenklatur komplett'!AB1901)</f>
        <v>-</v>
      </c>
      <c r="H1901" s="190" t="str">
        <f>IF(ISBLANK('Nomenklatur komplett'!AC1901),"-",'Nomenklatur komplett'!AC1901)</f>
        <v>-</v>
      </c>
    </row>
    <row r="1902" spans="1:8" x14ac:dyDescent="0.2">
      <c r="A1902" s="161" t="str">
        <f>IF(ISBLANK('Nomenklatur komplett'!V1902),"-",'Nomenklatur komplett'!V1902)</f>
        <v>-</v>
      </c>
      <c r="B1902" s="188" t="str">
        <f>IF(ISBLANK('Nomenklatur komplett'!W1902),"-",'Nomenklatur komplett'!W1902)</f>
        <v>-</v>
      </c>
      <c r="C1902" s="189" t="str">
        <f>IF(ISBLANK('Nomenklatur komplett'!X1902),"-",'Nomenklatur komplett'!X1902)</f>
        <v>-</v>
      </c>
      <c r="D1902" s="189" t="str">
        <f>IF(ISBLANK('Nomenklatur komplett'!Y1902),"-",'Nomenklatur komplett'!Y1902)</f>
        <v>-</v>
      </c>
      <c r="E1902" s="189" t="str">
        <f>IF(ISBLANK('Nomenklatur komplett'!Z1902),"-",'Nomenklatur komplett'!Z1902)</f>
        <v>-</v>
      </c>
      <c r="F1902" s="189" t="str">
        <f>IF(ISBLANK('Nomenklatur komplett'!AA1902),"-",'Nomenklatur komplett'!AA1902)</f>
        <v>-</v>
      </c>
      <c r="G1902" s="190" t="str">
        <f>IF(ISBLANK('Nomenklatur komplett'!AB1902),"-",'Nomenklatur komplett'!AB1902)</f>
        <v>-</v>
      </c>
      <c r="H1902" s="190" t="str">
        <f>IF(ISBLANK('Nomenklatur komplett'!AC1902),"-",'Nomenklatur komplett'!AC1902)</f>
        <v>-</v>
      </c>
    </row>
    <row r="1903" spans="1:8" x14ac:dyDescent="0.2">
      <c r="A1903" s="161" t="str">
        <f>IF(ISBLANK('Nomenklatur komplett'!V1903),"-",'Nomenklatur komplett'!V1903)</f>
        <v>-</v>
      </c>
      <c r="B1903" s="188" t="str">
        <f>IF(ISBLANK('Nomenklatur komplett'!W1903),"-",'Nomenklatur komplett'!W1903)</f>
        <v>-</v>
      </c>
      <c r="C1903" s="189" t="str">
        <f>IF(ISBLANK('Nomenklatur komplett'!X1903),"-",'Nomenklatur komplett'!X1903)</f>
        <v>-</v>
      </c>
      <c r="D1903" s="189" t="str">
        <f>IF(ISBLANK('Nomenklatur komplett'!Y1903),"-",'Nomenklatur komplett'!Y1903)</f>
        <v>-</v>
      </c>
      <c r="E1903" s="189" t="str">
        <f>IF(ISBLANK('Nomenklatur komplett'!Z1903),"-",'Nomenklatur komplett'!Z1903)</f>
        <v>-</v>
      </c>
      <c r="F1903" s="189" t="str">
        <f>IF(ISBLANK('Nomenklatur komplett'!AA1903),"-",'Nomenklatur komplett'!AA1903)</f>
        <v>-</v>
      </c>
      <c r="G1903" s="190" t="str">
        <f>IF(ISBLANK('Nomenklatur komplett'!AB1903),"-",'Nomenklatur komplett'!AB1903)</f>
        <v>-</v>
      </c>
      <c r="H1903" s="190" t="str">
        <f>IF(ISBLANK('Nomenklatur komplett'!AC1903),"-",'Nomenklatur komplett'!AC1903)</f>
        <v>-</v>
      </c>
    </row>
    <row r="1904" spans="1:8" x14ac:dyDescent="0.2">
      <c r="A1904" s="161" t="str">
        <f>IF(ISBLANK('Nomenklatur komplett'!V1904),"-",'Nomenklatur komplett'!V1904)</f>
        <v>-</v>
      </c>
      <c r="B1904" s="188" t="str">
        <f>IF(ISBLANK('Nomenklatur komplett'!W1904),"-",'Nomenklatur komplett'!W1904)</f>
        <v>-</v>
      </c>
      <c r="C1904" s="189" t="str">
        <f>IF(ISBLANK('Nomenklatur komplett'!X1904),"-",'Nomenklatur komplett'!X1904)</f>
        <v>-</v>
      </c>
      <c r="D1904" s="189" t="str">
        <f>IF(ISBLANK('Nomenklatur komplett'!Y1904),"-",'Nomenklatur komplett'!Y1904)</f>
        <v>-</v>
      </c>
      <c r="E1904" s="189" t="str">
        <f>IF(ISBLANK('Nomenklatur komplett'!Z1904),"-",'Nomenklatur komplett'!Z1904)</f>
        <v>-</v>
      </c>
      <c r="F1904" s="189" t="str">
        <f>IF(ISBLANK('Nomenklatur komplett'!AA1904),"-",'Nomenklatur komplett'!AA1904)</f>
        <v>-</v>
      </c>
      <c r="G1904" s="190" t="str">
        <f>IF(ISBLANK('Nomenklatur komplett'!AB1904),"-",'Nomenklatur komplett'!AB1904)</f>
        <v>-</v>
      </c>
      <c r="H1904" s="190" t="str">
        <f>IF(ISBLANK('Nomenklatur komplett'!AC1904),"-",'Nomenklatur komplett'!AC1904)</f>
        <v>-</v>
      </c>
    </row>
    <row r="1905" spans="1:8" x14ac:dyDescent="0.2">
      <c r="A1905" s="161" t="str">
        <f>IF(ISBLANK('Nomenklatur komplett'!V1905),"-",'Nomenklatur komplett'!V1905)</f>
        <v>-</v>
      </c>
      <c r="B1905" s="188" t="str">
        <f>IF(ISBLANK('Nomenklatur komplett'!W1905),"-",'Nomenklatur komplett'!W1905)</f>
        <v>-</v>
      </c>
      <c r="C1905" s="189" t="str">
        <f>IF(ISBLANK('Nomenklatur komplett'!X1905),"-",'Nomenklatur komplett'!X1905)</f>
        <v>-</v>
      </c>
      <c r="D1905" s="189" t="str">
        <f>IF(ISBLANK('Nomenklatur komplett'!Y1905),"-",'Nomenklatur komplett'!Y1905)</f>
        <v>-</v>
      </c>
      <c r="E1905" s="189" t="str">
        <f>IF(ISBLANK('Nomenklatur komplett'!Z1905),"-",'Nomenklatur komplett'!Z1905)</f>
        <v>-</v>
      </c>
      <c r="F1905" s="189" t="str">
        <f>IF(ISBLANK('Nomenklatur komplett'!AA1905),"-",'Nomenklatur komplett'!AA1905)</f>
        <v>-</v>
      </c>
      <c r="G1905" s="190" t="str">
        <f>IF(ISBLANK('Nomenklatur komplett'!AB1905),"-",'Nomenklatur komplett'!AB1905)</f>
        <v>-</v>
      </c>
      <c r="H1905" s="190" t="str">
        <f>IF(ISBLANK('Nomenklatur komplett'!AC1905),"-",'Nomenklatur komplett'!AC1905)</f>
        <v>-</v>
      </c>
    </row>
    <row r="1906" spans="1:8" x14ac:dyDescent="0.2">
      <c r="A1906" s="161" t="str">
        <f>IF(ISBLANK('Nomenklatur komplett'!V1906),"-",'Nomenklatur komplett'!V1906)</f>
        <v>-</v>
      </c>
      <c r="B1906" s="188" t="str">
        <f>IF(ISBLANK('Nomenklatur komplett'!W1906),"-",'Nomenklatur komplett'!W1906)</f>
        <v>-</v>
      </c>
      <c r="C1906" s="189" t="str">
        <f>IF(ISBLANK('Nomenklatur komplett'!X1906),"-",'Nomenklatur komplett'!X1906)</f>
        <v>-</v>
      </c>
      <c r="D1906" s="189" t="str">
        <f>IF(ISBLANK('Nomenklatur komplett'!Y1906),"-",'Nomenklatur komplett'!Y1906)</f>
        <v>-</v>
      </c>
      <c r="E1906" s="189" t="str">
        <f>IF(ISBLANK('Nomenklatur komplett'!Z1906),"-",'Nomenklatur komplett'!Z1906)</f>
        <v>-</v>
      </c>
      <c r="F1906" s="189" t="str">
        <f>IF(ISBLANK('Nomenklatur komplett'!AA1906),"-",'Nomenklatur komplett'!AA1906)</f>
        <v>-</v>
      </c>
      <c r="G1906" s="190" t="str">
        <f>IF(ISBLANK('Nomenklatur komplett'!AB1906),"-",'Nomenklatur komplett'!AB1906)</f>
        <v>-</v>
      </c>
      <c r="H1906" s="190" t="str">
        <f>IF(ISBLANK('Nomenklatur komplett'!AC1906),"-",'Nomenklatur komplett'!AC1906)</f>
        <v>-</v>
      </c>
    </row>
    <row r="1907" spans="1:8" x14ac:dyDescent="0.2">
      <c r="A1907" s="161" t="str">
        <f>IF(ISBLANK('Nomenklatur komplett'!V1907),"-",'Nomenklatur komplett'!V1907)</f>
        <v>-</v>
      </c>
      <c r="B1907" s="188" t="str">
        <f>IF(ISBLANK('Nomenklatur komplett'!W1907),"-",'Nomenklatur komplett'!W1907)</f>
        <v>-</v>
      </c>
      <c r="C1907" s="189" t="str">
        <f>IF(ISBLANK('Nomenklatur komplett'!X1907),"-",'Nomenklatur komplett'!X1907)</f>
        <v>-</v>
      </c>
      <c r="D1907" s="189" t="str">
        <f>IF(ISBLANK('Nomenklatur komplett'!Y1907),"-",'Nomenklatur komplett'!Y1907)</f>
        <v>-</v>
      </c>
      <c r="E1907" s="189" t="str">
        <f>IF(ISBLANK('Nomenklatur komplett'!Z1907),"-",'Nomenklatur komplett'!Z1907)</f>
        <v>-</v>
      </c>
      <c r="F1907" s="189" t="str">
        <f>IF(ISBLANK('Nomenklatur komplett'!AA1907),"-",'Nomenklatur komplett'!AA1907)</f>
        <v>-</v>
      </c>
      <c r="G1907" s="190" t="str">
        <f>IF(ISBLANK('Nomenklatur komplett'!AB1907),"-",'Nomenklatur komplett'!AB1907)</f>
        <v>-</v>
      </c>
      <c r="H1907" s="190" t="str">
        <f>IF(ISBLANK('Nomenklatur komplett'!AC1907),"-",'Nomenklatur komplett'!AC1907)</f>
        <v>-</v>
      </c>
    </row>
    <row r="1908" spans="1:8" x14ac:dyDescent="0.2">
      <c r="A1908" s="161" t="str">
        <f>IF(ISBLANK('Nomenklatur komplett'!V1908),"-",'Nomenklatur komplett'!V1908)</f>
        <v>-</v>
      </c>
      <c r="B1908" s="188" t="str">
        <f>IF(ISBLANK('Nomenklatur komplett'!W1908),"-",'Nomenklatur komplett'!W1908)</f>
        <v>-</v>
      </c>
      <c r="C1908" s="189" t="str">
        <f>IF(ISBLANK('Nomenklatur komplett'!X1908),"-",'Nomenklatur komplett'!X1908)</f>
        <v>-</v>
      </c>
      <c r="D1908" s="189" t="str">
        <f>IF(ISBLANK('Nomenklatur komplett'!Y1908),"-",'Nomenklatur komplett'!Y1908)</f>
        <v>-</v>
      </c>
      <c r="E1908" s="189" t="str">
        <f>IF(ISBLANK('Nomenklatur komplett'!Z1908),"-",'Nomenklatur komplett'!Z1908)</f>
        <v>-</v>
      </c>
      <c r="F1908" s="189" t="str">
        <f>IF(ISBLANK('Nomenklatur komplett'!AA1908),"-",'Nomenklatur komplett'!AA1908)</f>
        <v>-</v>
      </c>
      <c r="G1908" s="190" t="str">
        <f>IF(ISBLANK('Nomenklatur komplett'!AB1908),"-",'Nomenklatur komplett'!AB1908)</f>
        <v>-</v>
      </c>
      <c r="H1908" s="190" t="str">
        <f>IF(ISBLANK('Nomenklatur komplett'!AC1908),"-",'Nomenklatur komplett'!AC1908)</f>
        <v>-</v>
      </c>
    </row>
    <row r="1909" spans="1:8" x14ac:dyDescent="0.2">
      <c r="A1909" s="161" t="str">
        <f>IF(ISBLANK('Nomenklatur komplett'!V1909),"-",'Nomenklatur komplett'!V1909)</f>
        <v>-</v>
      </c>
      <c r="B1909" s="188" t="str">
        <f>IF(ISBLANK('Nomenklatur komplett'!W1909),"-",'Nomenklatur komplett'!W1909)</f>
        <v>-</v>
      </c>
      <c r="C1909" s="189" t="str">
        <f>IF(ISBLANK('Nomenklatur komplett'!X1909),"-",'Nomenklatur komplett'!X1909)</f>
        <v>-</v>
      </c>
      <c r="D1909" s="189" t="str">
        <f>IF(ISBLANK('Nomenklatur komplett'!Y1909),"-",'Nomenklatur komplett'!Y1909)</f>
        <v>-</v>
      </c>
      <c r="E1909" s="189" t="str">
        <f>IF(ISBLANK('Nomenklatur komplett'!Z1909),"-",'Nomenklatur komplett'!Z1909)</f>
        <v>-</v>
      </c>
      <c r="F1909" s="189" t="str">
        <f>IF(ISBLANK('Nomenklatur komplett'!AA1909),"-",'Nomenklatur komplett'!AA1909)</f>
        <v>-</v>
      </c>
      <c r="G1909" s="190" t="str">
        <f>IF(ISBLANK('Nomenklatur komplett'!AB1909),"-",'Nomenklatur komplett'!AB1909)</f>
        <v>-</v>
      </c>
      <c r="H1909" s="190" t="str">
        <f>IF(ISBLANK('Nomenklatur komplett'!AC1909),"-",'Nomenklatur komplett'!AC1909)</f>
        <v>-</v>
      </c>
    </row>
    <row r="1910" spans="1:8" x14ac:dyDescent="0.2">
      <c r="A1910" s="161" t="str">
        <f>IF(ISBLANK('Nomenklatur komplett'!V1910),"-",'Nomenklatur komplett'!V1910)</f>
        <v>-</v>
      </c>
      <c r="B1910" s="188" t="str">
        <f>IF(ISBLANK('Nomenklatur komplett'!W1910),"-",'Nomenklatur komplett'!W1910)</f>
        <v>-</v>
      </c>
      <c r="C1910" s="189" t="str">
        <f>IF(ISBLANK('Nomenklatur komplett'!X1910),"-",'Nomenklatur komplett'!X1910)</f>
        <v>-</v>
      </c>
      <c r="D1910" s="189" t="str">
        <f>IF(ISBLANK('Nomenklatur komplett'!Y1910),"-",'Nomenklatur komplett'!Y1910)</f>
        <v>-</v>
      </c>
      <c r="E1910" s="189" t="str">
        <f>IF(ISBLANK('Nomenklatur komplett'!Z1910),"-",'Nomenklatur komplett'!Z1910)</f>
        <v>-</v>
      </c>
      <c r="F1910" s="189" t="str">
        <f>IF(ISBLANK('Nomenklatur komplett'!AA1910),"-",'Nomenklatur komplett'!AA1910)</f>
        <v>-</v>
      </c>
      <c r="G1910" s="190" t="str">
        <f>IF(ISBLANK('Nomenklatur komplett'!AB1910),"-",'Nomenklatur komplett'!AB1910)</f>
        <v>-</v>
      </c>
      <c r="H1910" s="190" t="str">
        <f>IF(ISBLANK('Nomenklatur komplett'!AC1910),"-",'Nomenklatur komplett'!AC1910)</f>
        <v>-</v>
      </c>
    </row>
    <row r="1911" spans="1:8" x14ac:dyDescent="0.2">
      <c r="A1911" s="161" t="str">
        <f>IF(ISBLANK('Nomenklatur komplett'!V1911),"-",'Nomenklatur komplett'!V1911)</f>
        <v>-</v>
      </c>
      <c r="B1911" s="188" t="str">
        <f>IF(ISBLANK('Nomenklatur komplett'!W1911),"-",'Nomenklatur komplett'!W1911)</f>
        <v>-</v>
      </c>
      <c r="C1911" s="189" t="str">
        <f>IF(ISBLANK('Nomenklatur komplett'!X1911),"-",'Nomenklatur komplett'!X1911)</f>
        <v>-</v>
      </c>
      <c r="D1911" s="189" t="str">
        <f>IF(ISBLANK('Nomenklatur komplett'!Y1911),"-",'Nomenklatur komplett'!Y1911)</f>
        <v>-</v>
      </c>
      <c r="E1911" s="189" t="str">
        <f>IF(ISBLANK('Nomenklatur komplett'!Z1911),"-",'Nomenklatur komplett'!Z1911)</f>
        <v>-</v>
      </c>
      <c r="F1911" s="189" t="str">
        <f>IF(ISBLANK('Nomenklatur komplett'!AA1911),"-",'Nomenklatur komplett'!AA1911)</f>
        <v>-</v>
      </c>
      <c r="G1911" s="190" t="str">
        <f>IF(ISBLANK('Nomenklatur komplett'!AB1911),"-",'Nomenklatur komplett'!AB1911)</f>
        <v>-</v>
      </c>
      <c r="H1911" s="190" t="str">
        <f>IF(ISBLANK('Nomenklatur komplett'!AC1911),"-",'Nomenklatur komplett'!AC1911)</f>
        <v>-</v>
      </c>
    </row>
    <row r="1912" spans="1:8" x14ac:dyDescent="0.2">
      <c r="A1912" s="161" t="str">
        <f>IF(ISBLANK('Nomenklatur komplett'!V1912),"-",'Nomenklatur komplett'!V1912)</f>
        <v>-</v>
      </c>
      <c r="B1912" s="188" t="str">
        <f>IF(ISBLANK('Nomenklatur komplett'!W1912),"-",'Nomenklatur komplett'!W1912)</f>
        <v>-</v>
      </c>
      <c r="C1912" s="189" t="str">
        <f>IF(ISBLANK('Nomenklatur komplett'!X1912),"-",'Nomenklatur komplett'!X1912)</f>
        <v>-</v>
      </c>
      <c r="D1912" s="189" t="str">
        <f>IF(ISBLANK('Nomenklatur komplett'!Y1912),"-",'Nomenklatur komplett'!Y1912)</f>
        <v>-</v>
      </c>
      <c r="E1912" s="189" t="str">
        <f>IF(ISBLANK('Nomenklatur komplett'!Z1912),"-",'Nomenklatur komplett'!Z1912)</f>
        <v>-</v>
      </c>
      <c r="F1912" s="189" t="str">
        <f>IF(ISBLANK('Nomenklatur komplett'!AA1912),"-",'Nomenklatur komplett'!AA1912)</f>
        <v>-</v>
      </c>
      <c r="G1912" s="190" t="str">
        <f>IF(ISBLANK('Nomenklatur komplett'!AB1912),"-",'Nomenklatur komplett'!AB1912)</f>
        <v>-</v>
      </c>
      <c r="H1912" s="190" t="str">
        <f>IF(ISBLANK('Nomenklatur komplett'!AC1912),"-",'Nomenklatur komplett'!AC1912)</f>
        <v>-</v>
      </c>
    </row>
    <row r="1913" spans="1:8" x14ac:dyDescent="0.2">
      <c r="A1913" s="161" t="str">
        <f>IF(ISBLANK('Nomenklatur komplett'!V1913),"-",'Nomenklatur komplett'!V1913)</f>
        <v>-</v>
      </c>
      <c r="B1913" s="188" t="str">
        <f>IF(ISBLANK('Nomenklatur komplett'!W1913),"-",'Nomenklatur komplett'!W1913)</f>
        <v>-</v>
      </c>
      <c r="C1913" s="189" t="str">
        <f>IF(ISBLANK('Nomenklatur komplett'!X1913),"-",'Nomenklatur komplett'!X1913)</f>
        <v>-</v>
      </c>
      <c r="D1913" s="189" t="str">
        <f>IF(ISBLANK('Nomenklatur komplett'!Y1913),"-",'Nomenklatur komplett'!Y1913)</f>
        <v>-</v>
      </c>
      <c r="E1913" s="189" t="str">
        <f>IF(ISBLANK('Nomenklatur komplett'!Z1913),"-",'Nomenklatur komplett'!Z1913)</f>
        <v>-</v>
      </c>
      <c r="F1913" s="189" t="str">
        <f>IF(ISBLANK('Nomenklatur komplett'!AA1913),"-",'Nomenklatur komplett'!AA1913)</f>
        <v>-</v>
      </c>
      <c r="G1913" s="190" t="str">
        <f>IF(ISBLANK('Nomenklatur komplett'!AB1913),"-",'Nomenklatur komplett'!AB1913)</f>
        <v>-</v>
      </c>
      <c r="H1913" s="190" t="str">
        <f>IF(ISBLANK('Nomenklatur komplett'!AC1913),"-",'Nomenklatur komplett'!AC1913)</f>
        <v>-</v>
      </c>
    </row>
    <row r="1914" spans="1:8" x14ac:dyDescent="0.2">
      <c r="A1914" s="161" t="str">
        <f>IF(ISBLANK('Nomenklatur komplett'!V1914),"-",'Nomenklatur komplett'!V1914)</f>
        <v>-</v>
      </c>
      <c r="B1914" s="188" t="str">
        <f>IF(ISBLANK('Nomenklatur komplett'!W1914),"-",'Nomenklatur komplett'!W1914)</f>
        <v>-</v>
      </c>
      <c r="C1914" s="189" t="str">
        <f>IF(ISBLANK('Nomenklatur komplett'!X1914),"-",'Nomenklatur komplett'!X1914)</f>
        <v>-</v>
      </c>
      <c r="D1914" s="189" t="str">
        <f>IF(ISBLANK('Nomenklatur komplett'!Y1914),"-",'Nomenklatur komplett'!Y1914)</f>
        <v>-</v>
      </c>
      <c r="E1914" s="189" t="str">
        <f>IF(ISBLANK('Nomenklatur komplett'!Z1914),"-",'Nomenklatur komplett'!Z1914)</f>
        <v>-</v>
      </c>
      <c r="F1914" s="189" t="str">
        <f>IF(ISBLANK('Nomenklatur komplett'!AA1914),"-",'Nomenklatur komplett'!AA1914)</f>
        <v>-</v>
      </c>
      <c r="G1914" s="190" t="str">
        <f>IF(ISBLANK('Nomenklatur komplett'!AB1914),"-",'Nomenklatur komplett'!AB1914)</f>
        <v>-</v>
      </c>
      <c r="H1914" s="190" t="str">
        <f>IF(ISBLANK('Nomenklatur komplett'!AC1914),"-",'Nomenklatur komplett'!AC1914)</f>
        <v>-</v>
      </c>
    </row>
    <row r="1915" spans="1:8" x14ac:dyDescent="0.2">
      <c r="A1915" s="161" t="str">
        <f>IF(ISBLANK('Nomenklatur komplett'!V1915),"-",'Nomenklatur komplett'!V1915)</f>
        <v>-</v>
      </c>
      <c r="B1915" s="188" t="str">
        <f>IF(ISBLANK('Nomenklatur komplett'!W1915),"-",'Nomenklatur komplett'!W1915)</f>
        <v>-</v>
      </c>
      <c r="C1915" s="189" t="str">
        <f>IF(ISBLANK('Nomenklatur komplett'!X1915),"-",'Nomenklatur komplett'!X1915)</f>
        <v>-</v>
      </c>
      <c r="D1915" s="189" t="str">
        <f>IF(ISBLANK('Nomenklatur komplett'!Y1915),"-",'Nomenklatur komplett'!Y1915)</f>
        <v>-</v>
      </c>
      <c r="E1915" s="189" t="str">
        <f>IF(ISBLANK('Nomenklatur komplett'!Z1915),"-",'Nomenklatur komplett'!Z1915)</f>
        <v>-</v>
      </c>
      <c r="F1915" s="189" t="str">
        <f>IF(ISBLANK('Nomenklatur komplett'!AA1915),"-",'Nomenklatur komplett'!AA1915)</f>
        <v>-</v>
      </c>
      <c r="G1915" s="190" t="str">
        <f>IF(ISBLANK('Nomenklatur komplett'!AB1915),"-",'Nomenklatur komplett'!AB1915)</f>
        <v>-</v>
      </c>
      <c r="H1915" s="190" t="str">
        <f>IF(ISBLANK('Nomenklatur komplett'!AC1915),"-",'Nomenklatur komplett'!AC1915)</f>
        <v>-</v>
      </c>
    </row>
    <row r="1916" spans="1:8" x14ac:dyDescent="0.2">
      <c r="A1916" s="161" t="str">
        <f>IF(ISBLANK('Nomenklatur komplett'!V1916),"-",'Nomenklatur komplett'!V1916)</f>
        <v>-</v>
      </c>
      <c r="B1916" s="188" t="str">
        <f>IF(ISBLANK('Nomenklatur komplett'!W1916),"-",'Nomenklatur komplett'!W1916)</f>
        <v>-</v>
      </c>
      <c r="C1916" s="189" t="str">
        <f>IF(ISBLANK('Nomenklatur komplett'!X1916),"-",'Nomenklatur komplett'!X1916)</f>
        <v>-</v>
      </c>
      <c r="D1916" s="189" t="str">
        <f>IF(ISBLANK('Nomenklatur komplett'!Y1916),"-",'Nomenklatur komplett'!Y1916)</f>
        <v>-</v>
      </c>
      <c r="E1916" s="189" t="str">
        <f>IF(ISBLANK('Nomenklatur komplett'!Z1916),"-",'Nomenklatur komplett'!Z1916)</f>
        <v>-</v>
      </c>
      <c r="F1916" s="189" t="str">
        <f>IF(ISBLANK('Nomenklatur komplett'!AA1916),"-",'Nomenklatur komplett'!AA1916)</f>
        <v>-</v>
      </c>
      <c r="G1916" s="190" t="str">
        <f>IF(ISBLANK('Nomenklatur komplett'!AB1916),"-",'Nomenklatur komplett'!AB1916)</f>
        <v>-</v>
      </c>
      <c r="H1916" s="190" t="str">
        <f>IF(ISBLANK('Nomenklatur komplett'!AC1916),"-",'Nomenklatur komplett'!AC1916)</f>
        <v>-</v>
      </c>
    </row>
    <row r="1917" spans="1:8" x14ac:dyDescent="0.2">
      <c r="A1917" s="161" t="str">
        <f>IF(ISBLANK('Nomenklatur komplett'!V1917),"-",'Nomenklatur komplett'!V1917)</f>
        <v>-</v>
      </c>
      <c r="B1917" s="188" t="str">
        <f>IF(ISBLANK('Nomenklatur komplett'!W1917),"-",'Nomenklatur komplett'!W1917)</f>
        <v>-</v>
      </c>
      <c r="C1917" s="189" t="str">
        <f>IF(ISBLANK('Nomenklatur komplett'!X1917),"-",'Nomenklatur komplett'!X1917)</f>
        <v>-</v>
      </c>
      <c r="D1917" s="189" t="str">
        <f>IF(ISBLANK('Nomenklatur komplett'!Y1917),"-",'Nomenklatur komplett'!Y1917)</f>
        <v>-</v>
      </c>
      <c r="E1917" s="189" t="str">
        <f>IF(ISBLANK('Nomenklatur komplett'!Z1917),"-",'Nomenklatur komplett'!Z1917)</f>
        <v>-</v>
      </c>
      <c r="F1917" s="189" t="str">
        <f>IF(ISBLANK('Nomenklatur komplett'!AA1917),"-",'Nomenklatur komplett'!AA1917)</f>
        <v>-</v>
      </c>
      <c r="G1917" s="190" t="str">
        <f>IF(ISBLANK('Nomenklatur komplett'!AB1917),"-",'Nomenklatur komplett'!AB1917)</f>
        <v>-</v>
      </c>
      <c r="H1917" s="190" t="str">
        <f>IF(ISBLANK('Nomenklatur komplett'!AC1917),"-",'Nomenklatur komplett'!AC1917)</f>
        <v>-</v>
      </c>
    </row>
    <row r="1918" spans="1:8" x14ac:dyDescent="0.2">
      <c r="A1918" s="161" t="str">
        <f>IF(ISBLANK('Nomenklatur komplett'!V1918),"-",'Nomenklatur komplett'!V1918)</f>
        <v>-</v>
      </c>
      <c r="B1918" s="188" t="str">
        <f>IF(ISBLANK('Nomenklatur komplett'!W1918),"-",'Nomenklatur komplett'!W1918)</f>
        <v>-</v>
      </c>
      <c r="C1918" s="189" t="str">
        <f>IF(ISBLANK('Nomenklatur komplett'!X1918),"-",'Nomenklatur komplett'!X1918)</f>
        <v>-</v>
      </c>
      <c r="D1918" s="189" t="str">
        <f>IF(ISBLANK('Nomenklatur komplett'!Y1918),"-",'Nomenklatur komplett'!Y1918)</f>
        <v>-</v>
      </c>
      <c r="E1918" s="189" t="str">
        <f>IF(ISBLANK('Nomenklatur komplett'!Z1918),"-",'Nomenklatur komplett'!Z1918)</f>
        <v>-</v>
      </c>
      <c r="F1918" s="189" t="str">
        <f>IF(ISBLANK('Nomenklatur komplett'!AA1918),"-",'Nomenklatur komplett'!AA1918)</f>
        <v>-</v>
      </c>
      <c r="G1918" s="190" t="str">
        <f>IF(ISBLANK('Nomenklatur komplett'!AB1918),"-",'Nomenklatur komplett'!AB1918)</f>
        <v>-</v>
      </c>
      <c r="H1918" s="190" t="str">
        <f>IF(ISBLANK('Nomenklatur komplett'!AC1918),"-",'Nomenklatur komplett'!AC1918)</f>
        <v>-</v>
      </c>
    </row>
    <row r="1919" spans="1:8" x14ac:dyDescent="0.2">
      <c r="A1919" s="161" t="str">
        <f>IF(ISBLANK('Nomenklatur komplett'!V1919),"-",'Nomenklatur komplett'!V1919)</f>
        <v>-</v>
      </c>
      <c r="B1919" s="188" t="str">
        <f>IF(ISBLANK('Nomenklatur komplett'!W1919),"-",'Nomenklatur komplett'!W1919)</f>
        <v>-</v>
      </c>
      <c r="C1919" s="189" t="str">
        <f>IF(ISBLANK('Nomenklatur komplett'!X1919),"-",'Nomenklatur komplett'!X1919)</f>
        <v>-</v>
      </c>
      <c r="D1919" s="189" t="str">
        <f>IF(ISBLANK('Nomenklatur komplett'!Y1919),"-",'Nomenklatur komplett'!Y1919)</f>
        <v>-</v>
      </c>
      <c r="E1919" s="189" t="str">
        <f>IF(ISBLANK('Nomenklatur komplett'!Z1919),"-",'Nomenklatur komplett'!Z1919)</f>
        <v>-</v>
      </c>
      <c r="F1919" s="189" t="str">
        <f>IF(ISBLANK('Nomenklatur komplett'!AA1919),"-",'Nomenklatur komplett'!AA1919)</f>
        <v>-</v>
      </c>
      <c r="G1919" s="190" t="str">
        <f>IF(ISBLANK('Nomenklatur komplett'!AB1919),"-",'Nomenklatur komplett'!AB1919)</f>
        <v>-</v>
      </c>
      <c r="H1919" s="190" t="str">
        <f>IF(ISBLANK('Nomenklatur komplett'!AC1919),"-",'Nomenklatur komplett'!AC1919)</f>
        <v>-</v>
      </c>
    </row>
    <row r="1920" spans="1:8" x14ac:dyDescent="0.2">
      <c r="A1920" s="161" t="str">
        <f>IF(ISBLANK('Nomenklatur komplett'!V1920),"-",'Nomenklatur komplett'!V1920)</f>
        <v>-</v>
      </c>
      <c r="B1920" s="188" t="str">
        <f>IF(ISBLANK('Nomenklatur komplett'!W1920),"-",'Nomenklatur komplett'!W1920)</f>
        <v>-</v>
      </c>
      <c r="C1920" s="189" t="str">
        <f>IF(ISBLANK('Nomenklatur komplett'!X1920),"-",'Nomenklatur komplett'!X1920)</f>
        <v>-</v>
      </c>
      <c r="D1920" s="189" t="str">
        <f>IF(ISBLANK('Nomenklatur komplett'!Y1920),"-",'Nomenklatur komplett'!Y1920)</f>
        <v>-</v>
      </c>
      <c r="E1920" s="189" t="str">
        <f>IF(ISBLANK('Nomenklatur komplett'!Z1920),"-",'Nomenklatur komplett'!Z1920)</f>
        <v>-</v>
      </c>
      <c r="F1920" s="189" t="str">
        <f>IF(ISBLANK('Nomenklatur komplett'!AA1920),"-",'Nomenklatur komplett'!AA1920)</f>
        <v>-</v>
      </c>
      <c r="G1920" s="190" t="str">
        <f>IF(ISBLANK('Nomenklatur komplett'!AB1920),"-",'Nomenklatur komplett'!AB1920)</f>
        <v>-</v>
      </c>
      <c r="H1920" s="190" t="str">
        <f>IF(ISBLANK('Nomenklatur komplett'!AC1920),"-",'Nomenklatur komplett'!AC1920)</f>
        <v>-</v>
      </c>
    </row>
    <row r="1921" spans="1:8" x14ac:dyDescent="0.2">
      <c r="A1921" s="161" t="str">
        <f>IF(ISBLANK('Nomenklatur komplett'!V1921),"-",'Nomenklatur komplett'!V1921)</f>
        <v>-</v>
      </c>
      <c r="B1921" s="188" t="str">
        <f>IF(ISBLANK('Nomenklatur komplett'!W1921),"-",'Nomenklatur komplett'!W1921)</f>
        <v>-</v>
      </c>
      <c r="C1921" s="189" t="str">
        <f>IF(ISBLANK('Nomenklatur komplett'!X1921),"-",'Nomenklatur komplett'!X1921)</f>
        <v>-</v>
      </c>
      <c r="D1921" s="189" t="str">
        <f>IF(ISBLANK('Nomenklatur komplett'!Y1921),"-",'Nomenklatur komplett'!Y1921)</f>
        <v>-</v>
      </c>
      <c r="E1921" s="189" t="str">
        <f>IF(ISBLANK('Nomenklatur komplett'!Z1921),"-",'Nomenklatur komplett'!Z1921)</f>
        <v>-</v>
      </c>
      <c r="F1921" s="189" t="str">
        <f>IF(ISBLANK('Nomenklatur komplett'!AA1921),"-",'Nomenklatur komplett'!AA1921)</f>
        <v>-</v>
      </c>
      <c r="G1921" s="190" t="str">
        <f>IF(ISBLANK('Nomenklatur komplett'!AB1921),"-",'Nomenklatur komplett'!AB1921)</f>
        <v>-</v>
      </c>
      <c r="H1921" s="190" t="str">
        <f>IF(ISBLANK('Nomenklatur komplett'!AC1921),"-",'Nomenklatur komplett'!AC1921)</f>
        <v>-</v>
      </c>
    </row>
    <row r="1922" spans="1:8" x14ac:dyDescent="0.2">
      <c r="A1922" s="161" t="str">
        <f>IF(ISBLANK('Nomenklatur komplett'!V1922),"-",'Nomenklatur komplett'!V1922)</f>
        <v>-</v>
      </c>
      <c r="B1922" s="188" t="str">
        <f>IF(ISBLANK('Nomenklatur komplett'!W1922),"-",'Nomenklatur komplett'!W1922)</f>
        <v>-</v>
      </c>
      <c r="C1922" s="189" t="str">
        <f>IF(ISBLANK('Nomenklatur komplett'!X1922),"-",'Nomenklatur komplett'!X1922)</f>
        <v>-</v>
      </c>
      <c r="D1922" s="189" t="str">
        <f>IF(ISBLANK('Nomenklatur komplett'!Y1922),"-",'Nomenklatur komplett'!Y1922)</f>
        <v>-</v>
      </c>
      <c r="E1922" s="189" t="str">
        <f>IF(ISBLANK('Nomenklatur komplett'!Z1922),"-",'Nomenklatur komplett'!Z1922)</f>
        <v>-</v>
      </c>
      <c r="F1922" s="189" t="str">
        <f>IF(ISBLANK('Nomenklatur komplett'!AA1922),"-",'Nomenklatur komplett'!AA1922)</f>
        <v>-</v>
      </c>
      <c r="G1922" s="190" t="str">
        <f>IF(ISBLANK('Nomenklatur komplett'!AB1922),"-",'Nomenklatur komplett'!AB1922)</f>
        <v>-</v>
      </c>
      <c r="H1922" s="190" t="str">
        <f>IF(ISBLANK('Nomenklatur komplett'!AC1922),"-",'Nomenklatur komplett'!AC1922)</f>
        <v>-</v>
      </c>
    </row>
    <row r="1923" spans="1:8" x14ac:dyDescent="0.2">
      <c r="A1923" s="161" t="str">
        <f>IF(ISBLANK('Nomenklatur komplett'!V1923),"-",'Nomenklatur komplett'!V1923)</f>
        <v>-</v>
      </c>
      <c r="B1923" s="188" t="str">
        <f>IF(ISBLANK('Nomenklatur komplett'!W1923),"-",'Nomenklatur komplett'!W1923)</f>
        <v>-</v>
      </c>
      <c r="C1923" s="189" t="str">
        <f>IF(ISBLANK('Nomenklatur komplett'!X1923),"-",'Nomenklatur komplett'!X1923)</f>
        <v>-</v>
      </c>
      <c r="D1923" s="189" t="str">
        <f>IF(ISBLANK('Nomenklatur komplett'!Y1923),"-",'Nomenklatur komplett'!Y1923)</f>
        <v>-</v>
      </c>
      <c r="E1923" s="189" t="str">
        <f>IF(ISBLANK('Nomenklatur komplett'!Z1923),"-",'Nomenklatur komplett'!Z1923)</f>
        <v>-</v>
      </c>
      <c r="F1923" s="189" t="str">
        <f>IF(ISBLANK('Nomenklatur komplett'!AA1923),"-",'Nomenklatur komplett'!AA1923)</f>
        <v>-</v>
      </c>
      <c r="G1923" s="190" t="str">
        <f>IF(ISBLANK('Nomenklatur komplett'!AB1923),"-",'Nomenklatur komplett'!AB1923)</f>
        <v>-</v>
      </c>
      <c r="H1923" s="190" t="str">
        <f>IF(ISBLANK('Nomenklatur komplett'!AC1923),"-",'Nomenklatur komplett'!AC1923)</f>
        <v>-</v>
      </c>
    </row>
    <row r="1924" spans="1:8" x14ac:dyDescent="0.2">
      <c r="A1924" s="161" t="str">
        <f>IF(ISBLANK('Nomenklatur komplett'!V1924),"-",'Nomenklatur komplett'!V1924)</f>
        <v>-</v>
      </c>
      <c r="B1924" s="188" t="str">
        <f>IF(ISBLANK('Nomenklatur komplett'!W1924),"-",'Nomenklatur komplett'!W1924)</f>
        <v>-</v>
      </c>
      <c r="C1924" s="189" t="str">
        <f>IF(ISBLANK('Nomenklatur komplett'!X1924),"-",'Nomenklatur komplett'!X1924)</f>
        <v>-</v>
      </c>
      <c r="D1924" s="189" t="str">
        <f>IF(ISBLANK('Nomenklatur komplett'!Y1924),"-",'Nomenklatur komplett'!Y1924)</f>
        <v>-</v>
      </c>
      <c r="E1924" s="189" t="str">
        <f>IF(ISBLANK('Nomenklatur komplett'!Z1924),"-",'Nomenklatur komplett'!Z1924)</f>
        <v>-</v>
      </c>
      <c r="F1924" s="189" t="str">
        <f>IF(ISBLANK('Nomenklatur komplett'!AA1924),"-",'Nomenklatur komplett'!AA1924)</f>
        <v>-</v>
      </c>
      <c r="G1924" s="190" t="str">
        <f>IF(ISBLANK('Nomenklatur komplett'!AB1924),"-",'Nomenklatur komplett'!AB1924)</f>
        <v>-</v>
      </c>
      <c r="H1924" s="190" t="str">
        <f>IF(ISBLANK('Nomenklatur komplett'!AC1924),"-",'Nomenklatur komplett'!AC1924)</f>
        <v>-</v>
      </c>
    </row>
    <row r="1925" spans="1:8" x14ac:dyDescent="0.2">
      <c r="A1925" s="161" t="str">
        <f>IF(ISBLANK('Nomenklatur komplett'!V1925),"-",'Nomenklatur komplett'!V1925)</f>
        <v>-</v>
      </c>
      <c r="B1925" s="188" t="str">
        <f>IF(ISBLANK('Nomenklatur komplett'!W1925),"-",'Nomenklatur komplett'!W1925)</f>
        <v>-</v>
      </c>
      <c r="C1925" s="189" t="str">
        <f>IF(ISBLANK('Nomenklatur komplett'!X1925),"-",'Nomenklatur komplett'!X1925)</f>
        <v>-</v>
      </c>
      <c r="D1925" s="189" t="str">
        <f>IF(ISBLANK('Nomenklatur komplett'!Y1925),"-",'Nomenklatur komplett'!Y1925)</f>
        <v>-</v>
      </c>
      <c r="E1925" s="189" t="str">
        <f>IF(ISBLANK('Nomenklatur komplett'!Z1925),"-",'Nomenklatur komplett'!Z1925)</f>
        <v>-</v>
      </c>
      <c r="F1925" s="189" t="str">
        <f>IF(ISBLANK('Nomenklatur komplett'!AA1925),"-",'Nomenklatur komplett'!AA1925)</f>
        <v>-</v>
      </c>
      <c r="G1925" s="190" t="str">
        <f>IF(ISBLANK('Nomenklatur komplett'!AB1925),"-",'Nomenklatur komplett'!AB1925)</f>
        <v>-</v>
      </c>
      <c r="H1925" s="190" t="str">
        <f>IF(ISBLANK('Nomenklatur komplett'!AC1925),"-",'Nomenklatur komplett'!AC1925)</f>
        <v>-</v>
      </c>
    </row>
    <row r="1926" spans="1:8" x14ac:dyDescent="0.2">
      <c r="A1926" s="161" t="str">
        <f>IF(ISBLANK('Nomenklatur komplett'!V1926),"-",'Nomenklatur komplett'!V1926)</f>
        <v>-</v>
      </c>
      <c r="B1926" s="188" t="str">
        <f>IF(ISBLANK('Nomenklatur komplett'!W1926),"-",'Nomenklatur komplett'!W1926)</f>
        <v>-</v>
      </c>
      <c r="C1926" s="189" t="str">
        <f>IF(ISBLANK('Nomenklatur komplett'!X1926),"-",'Nomenklatur komplett'!X1926)</f>
        <v>-</v>
      </c>
      <c r="D1926" s="189" t="str">
        <f>IF(ISBLANK('Nomenklatur komplett'!Y1926),"-",'Nomenklatur komplett'!Y1926)</f>
        <v>-</v>
      </c>
      <c r="E1926" s="189" t="str">
        <f>IF(ISBLANK('Nomenklatur komplett'!Z1926),"-",'Nomenklatur komplett'!Z1926)</f>
        <v>-</v>
      </c>
      <c r="F1926" s="189" t="str">
        <f>IF(ISBLANK('Nomenklatur komplett'!AA1926),"-",'Nomenklatur komplett'!AA1926)</f>
        <v>-</v>
      </c>
      <c r="G1926" s="190" t="str">
        <f>IF(ISBLANK('Nomenklatur komplett'!AB1926),"-",'Nomenklatur komplett'!AB1926)</f>
        <v>-</v>
      </c>
      <c r="H1926" s="190" t="str">
        <f>IF(ISBLANK('Nomenklatur komplett'!AC1926),"-",'Nomenklatur komplett'!AC1926)</f>
        <v>-</v>
      </c>
    </row>
    <row r="1927" spans="1:8" x14ac:dyDescent="0.2">
      <c r="A1927" s="161" t="str">
        <f>IF(ISBLANK('Nomenklatur komplett'!V1927),"-",'Nomenklatur komplett'!V1927)</f>
        <v>-</v>
      </c>
      <c r="B1927" s="188" t="str">
        <f>IF(ISBLANK('Nomenklatur komplett'!W1927),"-",'Nomenklatur komplett'!W1927)</f>
        <v>-</v>
      </c>
      <c r="C1927" s="189" t="str">
        <f>IF(ISBLANK('Nomenklatur komplett'!X1927),"-",'Nomenklatur komplett'!X1927)</f>
        <v>-</v>
      </c>
      <c r="D1927" s="189" t="str">
        <f>IF(ISBLANK('Nomenklatur komplett'!Y1927),"-",'Nomenklatur komplett'!Y1927)</f>
        <v>-</v>
      </c>
      <c r="E1927" s="189" t="str">
        <f>IF(ISBLANK('Nomenklatur komplett'!Z1927),"-",'Nomenklatur komplett'!Z1927)</f>
        <v>-</v>
      </c>
      <c r="F1927" s="189" t="str">
        <f>IF(ISBLANK('Nomenklatur komplett'!AA1927),"-",'Nomenklatur komplett'!AA1927)</f>
        <v>-</v>
      </c>
      <c r="G1927" s="190" t="str">
        <f>IF(ISBLANK('Nomenklatur komplett'!AB1927),"-",'Nomenklatur komplett'!AB1927)</f>
        <v>-</v>
      </c>
      <c r="H1927" s="190" t="str">
        <f>IF(ISBLANK('Nomenklatur komplett'!AC1927),"-",'Nomenklatur komplett'!AC1927)</f>
        <v>-</v>
      </c>
    </row>
    <row r="1928" spans="1:8" x14ac:dyDescent="0.2">
      <c r="A1928" s="161" t="str">
        <f>IF(ISBLANK('Nomenklatur komplett'!V1928),"-",'Nomenklatur komplett'!V1928)</f>
        <v>-</v>
      </c>
      <c r="B1928" s="188" t="str">
        <f>IF(ISBLANK('Nomenklatur komplett'!W1928),"-",'Nomenklatur komplett'!W1928)</f>
        <v>-</v>
      </c>
      <c r="C1928" s="189" t="str">
        <f>IF(ISBLANK('Nomenklatur komplett'!X1928),"-",'Nomenklatur komplett'!X1928)</f>
        <v>-</v>
      </c>
      <c r="D1928" s="189" t="str">
        <f>IF(ISBLANK('Nomenklatur komplett'!Y1928),"-",'Nomenklatur komplett'!Y1928)</f>
        <v>-</v>
      </c>
      <c r="E1928" s="189" t="str">
        <f>IF(ISBLANK('Nomenklatur komplett'!Z1928),"-",'Nomenklatur komplett'!Z1928)</f>
        <v>-</v>
      </c>
      <c r="F1928" s="189" t="str">
        <f>IF(ISBLANK('Nomenklatur komplett'!AA1928),"-",'Nomenklatur komplett'!AA1928)</f>
        <v>-</v>
      </c>
      <c r="G1928" s="190" t="str">
        <f>IF(ISBLANK('Nomenklatur komplett'!AB1928),"-",'Nomenklatur komplett'!AB1928)</f>
        <v>-</v>
      </c>
      <c r="H1928" s="190" t="str">
        <f>IF(ISBLANK('Nomenklatur komplett'!AC1928),"-",'Nomenklatur komplett'!AC1928)</f>
        <v>-</v>
      </c>
    </row>
    <row r="1929" spans="1:8" x14ac:dyDescent="0.2">
      <c r="A1929" s="161" t="str">
        <f>IF(ISBLANK('Nomenklatur komplett'!V1929),"-",'Nomenklatur komplett'!V1929)</f>
        <v>-</v>
      </c>
      <c r="B1929" s="188" t="str">
        <f>IF(ISBLANK('Nomenklatur komplett'!W1929),"-",'Nomenklatur komplett'!W1929)</f>
        <v>-</v>
      </c>
      <c r="C1929" s="189" t="str">
        <f>IF(ISBLANK('Nomenklatur komplett'!X1929),"-",'Nomenklatur komplett'!X1929)</f>
        <v>-</v>
      </c>
      <c r="D1929" s="189" t="str">
        <f>IF(ISBLANK('Nomenklatur komplett'!Y1929),"-",'Nomenklatur komplett'!Y1929)</f>
        <v>-</v>
      </c>
      <c r="E1929" s="189" t="str">
        <f>IF(ISBLANK('Nomenklatur komplett'!Z1929),"-",'Nomenklatur komplett'!Z1929)</f>
        <v>-</v>
      </c>
      <c r="F1929" s="189" t="str">
        <f>IF(ISBLANK('Nomenklatur komplett'!AA1929),"-",'Nomenklatur komplett'!AA1929)</f>
        <v>-</v>
      </c>
      <c r="G1929" s="190" t="str">
        <f>IF(ISBLANK('Nomenklatur komplett'!AB1929),"-",'Nomenklatur komplett'!AB1929)</f>
        <v>-</v>
      </c>
      <c r="H1929" s="190" t="str">
        <f>IF(ISBLANK('Nomenklatur komplett'!AC1929),"-",'Nomenklatur komplett'!AC1929)</f>
        <v>-</v>
      </c>
    </row>
    <row r="1930" spans="1:8" x14ac:dyDescent="0.2">
      <c r="A1930" s="161" t="str">
        <f>IF(ISBLANK('Nomenklatur komplett'!V1930),"-",'Nomenklatur komplett'!V1930)</f>
        <v>-</v>
      </c>
      <c r="B1930" s="188" t="str">
        <f>IF(ISBLANK('Nomenklatur komplett'!W1930),"-",'Nomenklatur komplett'!W1930)</f>
        <v>-</v>
      </c>
      <c r="C1930" s="189" t="str">
        <f>IF(ISBLANK('Nomenklatur komplett'!X1930),"-",'Nomenklatur komplett'!X1930)</f>
        <v>-</v>
      </c>
      <c r="D1930" s="189" t="str">
        <f>IF(ISBLANK('Nomenklatur komplett'!Y1930),"-",'Nomenklatur komplett'!Y1930)</f>
        <v>-</v>
      </c>
      <c r="E1930" s="189" t="str">
        <f>IF(ISBLANK('Nomenklatur komplett'!Z1930),"-",'Nomenklatur komplett'!Z1930)</f>
        <v>-</v>
      </c>
      <c r="F1930" s="189" t="str">
        <f>IF(ISBLANK('Nomenklatur komplett'!AA1930),"-",'Nomenklatur komplett'!AA1930)</f>
        <v>-</v>
      </c>
      <c r="G1930" s="190" t="str">
        <f>IF(ISBLANK('Nomenklatur komplett'!AB1930),"-",'Nomenklatur komplett'!AB1930)</f>
        <v>-</v>
      </c>
      <c r="H1930" s="190" t="str">
        <f>IF(ISBLANK('Nomenklatur komplett'!AC1930),"-",'Nomenklatur komplett'!AC1930)</f>
        <v>-</v>
      </c>
    </row>
    <row r="1931" spans="1:8" x14ac:dyDescent="0.2">
      <c r="A1931" s="161" t="str">
        <f>IF(ISBLANK('Nomenklatur komplett'!V1931),"-",'Nomenklatur komplett'!V1931)</f>
        <v>-</v>
      </c>
      <c r="B1931" s="188" t="str">
        <f>IF(ISBLANK('Nomenklatur komplett'!W1931),"-",'Nomenklatur komplett'!W1931)</f>
        <v>-</v>
      </c>
      <c r="C1931" s="189" t="str">
        <f>IF(ISBLANK('Nomenklatur komplett'!X1931),"-",'Nomenklatur komplett'!X1931)</f>
        <v>-</v>
      </c>
      <c r="D1931" s="189" t="str">
        <f>IF(ISBLANK('Nomenklatur komplett'!Y1931),"-",'Nomenklatur komplett'!Y1931)</f>
        <v>-</v>
      </c>
      <c r="E1931" s="189" t="str">
        <f>IF(ISBLANK('Nomenklatur komplett'!Z1931),"-",'Nomenklatur komplett'!Z1931)</f>
        <v>-</v>
      </c>
      <c r="F1931" s="189" t="str">
        <f>IF(ISBLANK('Nomenklatur komplett'!AA1931),"-",'Nomenklatur komplett'!AA1931)</f>
        <v>-</v>
      </c>
      <c r="G1931" s="190" t="str">
        <f>IF(ISBLANK('Nomenklatur komplett'!AB1931),"-",'Nomenklatur komplett'!AB1931)</f>
        <v>-</v>
      </c>
      <c r="H1931" s="190" t="str">
        <f>IF(ISBLANK('Nomenklatur komplett'!AC1931),"-",'Nomenklatur komplett'!AC1931)</f>
        <v>-</v>
      </c>
    </row>
    <row r="1932" spans="1:8" x14ac:dyDescent="0.2">
      <c r="A1932" s="161" t="str">
        <f>IF(ISBLANK('Nomenklatur komplett'!V1932),"-",'Nomenklatur komplett'!V1932)</f>
        <v>-</v>
      </c>
      <c r="B1932" s="188" t="str">
        <f>IF(ISBLANK('Nomenklatur komplett'!W1932),"-",'Nomenklatur komplett'!W1932)</f>
        <v>-</v>
      </c>
      <c r="C1932" s="189" t="str">
        <f>IF(ISBLANK('Nomenklatur komplett'!X1932),"-",'Nomenklatur komplett'!X1932)</f>
        <v>-</v>
      </c>
      <c r="D1932" s="189" t="str">
        <f>IF(ISBLANK('Nomenklatur komplett'!Y1932),"-",'Nomenklatur komplett'!Y1932)</f>
        <v>-</v>
      </c>
      <c r="E1932" s="189" t="str">
        <f>IF(ISBLANK('Nomenklatur komplett'!Z1932),"-",'Nomenklatur komplett'!Z1932)</f>
        <v>-</v>
      </c>
      <c r="F1932" s="189" t="str">
        <f>IF(ISBLANK('Nomenklatur komplett'!AA1932),"-",'Nomenklatur komplett'!AA1932)</f>
        <v>-</v>
      </c>
      <c r="G1932" s="190" t="str">
        <f>IF(ISBLANK('Nomenklatur komplett'!AB1932),"-",'Nomenklatur komplett'!AB1932)</f>
        <v>-</v>
      </c>
      <c r="H1932" s="190" t="str">
        <f>IF(ISBLANK('Nomenklatur komplett'!AC1932),"-",'Nomenklatur komplett'!AC1932)</f>
        <v>-</v>
      </c>
    </row>
    <row r="1933" spans="1:8" x14ac:dyDescent="0.2">
      <c r="A1933" s="161" t="str">
        <f>IF(ISBLANK('Nomenklatur komplett'!V1933),"-",'Nomenklatur komplett'!V1933)</f>
        <v>-</v>
      </c>
      <c r="B1933" s="188" t="str">
        <f>IF(ISBLANK('Nomenklatur komplett'!W1933),"-",'Nomenklatur komplett'!W1933)</f>
        <v>-</v>
      </c>
      <c r="C1933" s="189" t="str">
        <f>IF(ISBLANK('Nomenklatur komplett'!X1933),"-",'Nomenklatur komplett'!X1933)</f>
        <v>-</v>
      </c>
      <c r="D1933" s="189" t="str">
        <f>IF(ISBLANK('Nomenklatur komplett'!Y1933),"-",'Nomenklatur komplett'!Y1933)</f>
        <v>-</v>
      </c>
      <c r="E1933" s="189" t="str">
        <f>IF(ISBLANK('Nomenklatur komplett'!Z1933),"-",'Nomenklatur komplett'!Z1933)</f>
        <v>-</v>
      </c>
      <c r="F1933" s="189" t="str">
        <f>IF(ISBLANK('Nomenklatur komplett'!AA1933),"-",'Nomenklatur komplett'!AA1933)</f>
        <v>-</v>
      </c>
      <c r="G1933" s="190" t="str">
        <f>IF(ISBLANK('Nomenklatur komplett'!AB1933),"-",'Nomenklatur komplett'!AB1933)</f>
        <v>-</v>
      </c>
      <c r="H1933" s="190" t="str">
        <f>IF(ISBLANK('Nomenklatur komplett'!AC1933),"-",'Nomenklatur komplett'!AC1933)</f>
        <v>-</v>
      </c>
    </row>
    <row r="1934" spans="1:8" x14ac:dyDescent="0.2">
      <c r="A1934" s="161" t="str">
        <f>IF(ISBLANK('Nomenklatur komplett'!V1934),"-",'Nomenklatur komplett'!V1934)</f>
        <v>-</v>
      </c>
      <c r="B1934" s="188" t="str">
        <f>IF(ISBLANK('Nomenklatur komplett'!W1934),"-",'Nomenklatur komplett'!W1934)</f>
        <v>-</v>
      </c>
      <c r="C1934" s="189" t="str">
        <f>IF(ISBLANK('Nomenklatur komplett'!X1934),"-",'Nomenklatur komplett'!X1934)</f>
        <v>-</v>
      </c>
      <c r="D1934" s="189" t="str">
        <f>IF(ISBLANK('Nomenklatur komplett'!Y1934),"-",'Nomenklatur komplett'!Y1934)</f>
        <v>-</v>
      </c>
      <c r="E1934" s="189" t="str">
        <f>IF(ISBLANK('Nomenklatur komplett'!Z1934),"-",'Nomenklatur komplett'!Z1934)</f>
        <v>-</v>
      </c>
      <c r="F1934" s="189" t="str">
        <f>IF(ISBLANK('Nomenklatur komplett'!AA1934),"-",'Nomenklatur komplett'!AA1934)</f>
        <v>-</v>
      </c>
      <c r="G1934" s="190" t="str">
        <f>IF(ISBLANK('Nomenklatur komplett'!AB1934),"-",'Nomenklatur komplett'!AB1934)</f>
        <v>-</v>
      </c>
      <c r="H1934" s="190" t="str">
        <f>IF(ISBLANK('Nomenklatur komplett'!AC1934),"-",'Nomenklatur komplett'!AC1934)</f>
        <v>-</v>
      </c>
    </row>
    <row r="1935" spans="1:8" x14ac:dyDescent="0.2">
      <c r="A1935" s="161" t="str">
        <f>IF(ISBLANK('Nomenklatur komplett'!V1935),"-",'Nomenklatur komplett'!V1935)</f>
        <v>-</v>
      </c>
      <c r="B1935" s="188" t="str">
        <f>IF(ISBLANK('Nomenklatur komplett'!W1935),"-",'Nomenklatur komplett'!W1935)</f>
        <v>-</v>
      </c>
      <c r="C1935" s="189" t="str">
        <f>IF(ISBLANK('Nomenklatur komplett'!X1935),"-",'Nomenklatur komplett'!X1935)</f>
        <v>-</v>
      </c>
      <c r="D1935" s="189" t="str">
        <f>IF(ISBLANK('Nomenklatur komplett'!Y1935),"-",'Nomenklatur komplett'!Y1935)</f>
        <v>-</v>
      </c>
      <c r="E1935" s="189" t="str">
        <f>IF(ISBLANK('Nomenklatur komplett'!Z1935),"-",'Nomenklatur komplett'!Z1935)</f>
        <v>-</v>
      </c>
      <c r="F1935" s="189" t="str">
        <f>IF(ISBLANK('Nomenklatur komplett'!AA1935),"-",'Nomenklatur komplett'!AA1935)</f>
        <v>-</v>
      </c>
      <c r="G1935" s="190" t="str">
        <f>IF(ISBLANK('Nomenklatur komplett'!AB1935),"-",'Nomenklatur komplett'!AB1935)</f>
        <v>-</v>
      </c>
      <c r="H1935" s="190" t="str">
        <f>IF(ISBLANK('Nomenklatur komplett'!AC1935),"-",'Nomenklatur komplett'!AC1935)</f>
        <v>-</v>
      </c>
    </row>
    <row r="1936" spans="1:8" x14ac:dyDescent="0.2">
      <c r="A1936" s="161" t="str">
        <f>IF(ISBLANK('Nomenklatur komplett'!V1936),"-",'Nomenklatur komplett'!V1936)</f>
        <v>-</v>
      </c>
      <c r="B1936" s="188" t="str">
        <f>IF(ISBLANK('Nomenklatur komplett'!W1936),"-",'Nomenklatur komplett'!W1936)</f>
        <v>-</v>
      </c>
      <c r="C1936" s="189" t="str">
        <f>IF(ISBLANK('Nomenklatur komplett'!X1936),"-",'Nomenklatur komplett'!X1936)</f>
        <v>-</v>
      </c>
      <c r="D1936" s="189" t="str">
        <f>IF(ISBLANK('Nomenklatur komplett'!Y1936),"-",'Nomenklatur komplett'!Y1936)</f>
        <v>-</v>
      </c>
      <c r="E1936" s="189" t="str">
        <f>IF(ISBLANK('Nomenklatur komplett'!Z1936),"-",'Nomenklatur komplett'!Z1936)</f>
        <v>-</v>
      </c>
      <c r="F1936" s="189" t="str">
        <f>IF(ISBLANK('Nomenklatur komplett'!AA1936),"-",'Nomenklatur komplett'!AA1936)</f>
        <v>-</v>
      </c>
      <c r="G1936" s="190" t="str">
        <f>IF(ISBLANK('Nomenklatur komplett'!AB1936),"-",'Nomenklatur komplett'!AB1936)</f>
        <v>-</v>
      </c>
      <c r="H1936" s="190" t="str">
        <f>IF(ISBLANK('Nomenklatur komplett'!AC1936),"-",'Nomenklatur komplett'!AC1936)</f>
        <v>-</v>
      </c>
    </row>
    <row r="1937" spans="1:8" x14ac:dyDescent="0.2">
      <c r="A1937" s="161" t="str">
        <f>IF(ISBLANK('Nomenklatur komplett'!V1937),"-",'Nomenklatur komplett'!V1937)</f>
        <v>-</v>
      </c>
      <c r="B1937" s="188" t="str">
        <f>IF(ISBLANK('Nomenklatur komplett'!W1937),"-",'Nomenklatur komplett'!W1937)</f>
        <v>-</v>
      </c>
      <c r="C1937" s="189" t="str">
        <f>IF(ISBLANK('Nomenklatur komplett'!X1937),"-",'Nomenklatur komplett'!X1937)</f>
        <v>-</v>
      </c>
      <c r="D1937" s="189" t="str">
        <f>IF(ISBLANK('Nomenklatur komplett'!Y1937),"-",'Nomenklatur komplett'!Y1937)</f>
        <v>-</v>
      </c>
      <c r="E1937" s="189" t="str">
        <f>IF(ISBLANK('Nomenklatur komplett'!Z1937),"-",'Nomenklatur komplett'!Z1937)</f>
        <v>-</v>
      </c>
      <c r="F1937" s="189" t="str">
        <f>IF(ISBLANK('Nomenklatur komplett'!AA1937),"-",'Nomenklatur komplett'!AA1937)</f>
        <v>-</v>
      </c>
      <c r="G1937" s="190" t="str">
        <f>IF(ISBLANK('Nomenklatur komplett'!AB1937),"-",'Nomenklatur komplett'!AB1937)</f>
        <v>-</v>
      </c>
      <c r="H1937" s="190" t="str">
        <f>IF(ISBLANK('Nomenklatur komplett'!AC1937),"-",'Nomenklatur komplett'!AC1937)</f>
        <v>-</v>
      </c>
    </row>
    <row r="1938" spans="1:8" x14ac:dyDescent="0.2">
      <c r="A1938" s="161" t="str">
        <f>IF(ISBLANK('Nomenklatur komplett'!V1938),"-",'Nomenklatur komplett'!V1938)</f>
        <v>-</v>
      </c>
      <c r="B1938" s="188" t="str">
        <f>IF(ISBLANK('Nomenklatur komplett'!W1938),"-",'Nomenklatur komplett'!W1938)</f>
        <v>-</v>
      </c>
      <c r="C1938" s="189" t="str">
        <f>IF(ISBLANK('Nomenklatur komplett'!X1938),"-",'Nomenklatur komplett'!X1938)</f>
        <v>-</v>
      </c>
      <c r="D1938" s="189" t="str">
        <f>IF(ISBLANK('Nomenklatur komplett'!Y1938),"-",'Nomenklatur komplett'!Y1938)</f>
        <v>-</v>
      </c>
      <c r="E1938" s="189" t="str">
        <f>IF(ISBLANK('Nomenklatur komplett'!Z1938),"-",'Nomenklatur komplett'!Z1938)</f>
        <v>-</v>
      </c>
      <c r="F1938" s="189" t="str">
        <f>IF(ISBLANK('Nomenklatur komplett'!AA1938),"-",'Nomenklatur komplett'!AA1938)</f>
        <v>-</v>
      </c>
      <c r="G1938" s="190" t="str">
        <f>IF(ISBLANK('Nomenklatur komplett'!AB1938),"-",'Nomenklatur komplett'!AB1938)</f>
        <v>-</v>
      </c>
      <c r="H1938" s="190" t="str">
        <f>IF(ISBLANK('Nomenklatur komplett'!AC1938),"-",'Nomenklatur komplett'!AC1938)</f>
        <v>-</v>
      </c>
    </row>
    <row r="1939" spans="1:8" x14ac:dyDescent="0.2">
      <c r="A1939" s="161" t="str">
        <f>IF(ISBLANK('Nomenklatur komplett'!V1939),"-",'Nomenklatur komplett'!V1939)</f>
        <v>-</v>
      </c>
      <c r="B1939" s="188" t="str">
        <f>IF(ISBLANK('Nomenklatur komplett'!W1939),"-",'Nomenklatur komplett'!W1939)</f>
        <v>-</v>
      </c>
      <c r="C1939" s="189" t="str">
        <f>IF(ISBLANK('Nomenklatur komplett'!X1939),"-",'Nomenklatur komplett'!X1939)</f>
        <v>-</v>
      </c>
      <c r="D1939" s="189" t="str">
        <f>IF(ISBLANK('Nomenklatur komplett'!Y1939),"-",'Nomenklatur komplett'!Y1939)</f>
        <v>-</v>
      </c>
      <c r="E1939" s="189" t="str">
        <f>IF(ISBLANK('Nomenklatur komplett'!Z1939),"-",'Nomenklatur komplett'!Z1939)</f>
        <v>-</v>
      </c>
      <c r="F1939" s="189" t="str">
        <f>IF(ISBLANK('Nomenklatur komplett'!AA1939),"-",'Nomenklatur komplett'!AA1939)</f>
        <v>-</v>
      </c>
      <c r="G1939" s="190" t="str">
        <f>IF(ISBLANK('Nomenklatur komplett'!AB1939),"-",'Nomenklatur komplett'!AB1939)</f>
        <v>-</v>
      </c>
      <c r="H1939" s="190" t="str">
        <f>IF(ISBLANK('Nomenklatur komplett'!AC1939),"-",'Nomenklatur komplett'!AC1939)</f>
        <v>-</v>
      </c>
    </row>
    <row r="1940" spans="1:8" x14ac:dyDescent="0.2">
      <c r="A1940" s="161" t="str">
        <f>IF(ISBLANK('Nomenklatur komplett'!V1940),"-",'Nomenklatur komplett'!V1940)</f>
        <v>-</v>
      </c>
      <c r="B1940" s="188" t="str">
        <f>IF(ISBLANK('Nomenklatur komplett'!W1940),"-",'Nomenklatur komplett'!W1940)</f>
        <v>-</v>
      </c>
      <c r="C1940" s="189" t="str">
        <f>IF(ISBLANK('Nomenklatur komplett'!X1940),"-",'Nomenklatur komplett'!X1940)</f>
        <v>-</v>
      </c>
      <c r="D1940" s="189" t="str">
        <f>IF(ISBLANK('Nomenklatur komplett'!Y1940),"-",'Nomenklatur komplett'!Y1940)</f>
        <v>-</v>
      </c>
      <c r="E1940" s="189" t="str">
        <f>IF(ISBLANK('Nomenklatur komplett'!Z1940),"-",'Nomenklatur komplett'!Z1940)</f>
        <v>-</v>
      </c>
      <c r="F1940" s="189" t="str">
        <f>IF(ISBLANK('Nomenklatur komplett'!AA1940),"-",'Nomenklatur komplett'!AA1940)</f>
        <v>-</v>
      </c>
      <c r="G1940" s="190" t="str">
        <f>IF(ISBLANK('Nomenklatur komplett'!AB1940),"-",'Nomenklatur komplett'!AB1940)</f>
        <v>-</v>
      </c>
      <c r="H1940" s="190" t="str">
        <f>IF(ISBLANK('Nomenklatur komplett'!AC1940),"-",'Nomenklatur komplett'!AC1940)</f>
        <v>-</v>
      </c>
    </row>
    <row r="1941" spans="1:8" x14ac:dyDescent="0.2">
      <c r="A1941" s="161" t="str">
        <f>IF(ISBLANK('Nomenklatur komplett'!V1941),"-",'Nomenklatur komplett'!V1941)</f>
        <v>-</v>
      </c>
      <c r="B1941" s="188" t="str">
        <f>IF(ISBLANK('Nomenklatur komplett'!W1941),"-",'Nomenklatur komplett'!W1941)</f>
        <v>-</v>
      </c>
      <c r="C1941" s="189" t="str">
        <f>IF(ISBLANK('Nomenklatur komplett'!X1941),"-",'Nomenklatur komplett'!X1941)</f>
        <v>-</v>
      </c>
      <c r="D1941" s="189" t="str">
        <f>IF(ISBLANK('Nomenklatur komplett'!Y1941),"-",'Nomenklatur komplett'!Y1941)</f>
        <v>-</v>
      </c>
      <c r="E1941" s="189" t="str">
        <f>IF(ISBLANK('Nomenklatur komplett'!Z1941),"-",'Nomenklatur komplett'!Z1941)</f>
        <v>-</v>
      </c>
      <c r="F1941" s="189" t="str">
        <f>IF(ISBLANK('Nomenklatur komplett'!AA1941),"-",'Nomenklatur komplett'!AA1941)</f>
        <v>-</v>
      </c>
      <c r="G1941" s="190" t="str">
        <f>IF(ISBLANK('Nomenklatur komplett'!AB1941),"-",'Nomenklatur komplett'!AB1941)</f>
        <v>-</v>
      </c>
      <c r="H1941" s="190" t="str">
        <f>IF(ISBLANK('Nomenklatur komplett'!AC1941),"-",'Nomenklatur komplett'!AC1941)</f>
        <v>-</v>
      </c>
    </row>
    <row r="1942" spans="1:8" x14ac:dyDescent="0.2">
      <c r="A1942" s="161" t="str">
        <f>IF(ISBLANK('Nomenklatur komplett'!V1942),"-",'Nomenklatur komplett'!V1942)</f>
        <v>-</v>
      </c>
      <c r="B1942" s="188" t="str">
        <f>IF(ISBLANK('Nomenklatur komplett'!W1942),"-",'Nomenklatur komplett'!W1942)</f>
        <v>-</v>
      </c>
      <c r="C1942" s="189" t="str">
        <f>IF(ISBLANK('Nomenklatur komplett'!X1942),"-",'Nomenklatur komplett'!X1942)</f>
        <v>-</v>
      </c>
      <c r="D1942" s="189" t="str">
        <f>IF(ISBLANK('Nomenklatur komplett'!Y1942),"-",'Nomenklatur komplett'!Y1942)</f>
        <v>-</v>
      </c>
      <c r="E1942" s="189" t="str">
        <f>IF(ISBLANK('Nomenklatur komplett'!Z1942),"-",'Nomenklatur komplett'!Z1942)</f>
        <v>-</v>
      </c>
      <c r="F1942" s="189" t="str">
        <f>IF(ISBLANK('Nomenklatur komplett'!AA1942),"-",'Nomenklatur komplett'!AA1942)</f>
        <v>-</v>
      </c>
      <c r="G1942" s="190" t="str">
        <f>IF(ISBLANK('Nomenklatur komplett'!AB1942),"-",'Nomenklatur komplett'!AB1942)</f>
        <v>-</v>
      </c>
      <c r="H1942" s="190" t="str">
        <f>IF(ISBLANK('Nomenklatur komplett'!AC1942),"-",'Nomenklatur komplett'!AC1942)</f>
        <v>-</v>
      </c>
    </row>
    <row r="1943" spans="1:8" x14ac:dyDescent="0.2">
      <c r="A1943" s="161" t="str">
        <f>IF(ISBLANK('Nomenklatur komplett'!V1943),"-",'Nomenklatur komplett'!V1943)</f>
        <v>-</v>
      </c>
      <c r="B1943" s="188" t="str">
        <f>IF(ISBLANK('Nomenklatur komplett'!W1943),"-",'Nomenklatur komplett'!W1943)</f>
        <v>-</v>
      </c>
      <c r="C1943" s="189" t="str">
        <f>IF(ISBLANK('Nomenklatur komplett'!X1943),"-",'Nomenklatur komplett'!X1943)</f>
        <v>-</v>
      </c>
      <c r="D1943" s="189" t="str">
        <f>IF(ISBLANK('Nomenklatur komplett'!Y1943),"-",'Nomenklatur komplett'!Y1943)</f>
        <v>-</v>
      </c>
      <c r="E1943" s="189" t="str">
        <f>IF(ISBLANK('Nomenklatur komplett'!Z1943),"-",'Nomenklatur komplett'!Z1943)</f>
        <v>-</v>
      </c>
      <c r="F1943" s="189" t="str">
        <f>IF(ISBLANK('Nomenklatur komplett'!AA1943),"-",'Nomenklatur komplett'!AA1943)</f>
        <v>-</v>
      </c>
      <c r="G1943" s="190" t="str">
        <f>IF(ISBLANK('Nomenklatur komplett'!AB1943),"-",'Nomenklatur komplett'!AB1943)</f>
        <v>-</v>
      </c>
      <c r="H1943" s="190" t="str">
        <f>IF(ISBLANK('Nomenklatur komplett'!AC1943),"-",'Nomenklatur komplett'!AC1943)</f>
        <v>-</v>
      </c>
    </row>
    <row r="1944" spans="1:8" x14ac:dyDescent="0.2">
      <c r="A1944" s="161" t="str">
        <f>IF(ISBLANK('Nomenklatur komplett'!V1944),"-",'Nomenklatur komplett'!V1944)</f>
        <v>-</v>
      </c>
      <c r="B1944" s="188" t="str">
        <f>IF(ISBLANK('Nomenklatur komplett'!W1944),"-",'Nomenklatur komplett'!W1944)</f>
        <v>-</v>
      </c>
      <c r="C1944" s="189" t="str">
        <f>IF(ISBLANK('Nomenklatur komplett'!X1944),"-",'Nomenklatur komplett'!X1944)</f>
        <v>-</v>
      </c>
      <c r="D1944" s="189" t="str">
        <f>IF(ISBLANK('Nomenklatur komplett'!Y1944),"-",'Nomenklatur komplett'!Y1944)</f>
        <v>-</v>
      </c>
      <c r="E1944" s="189" t="str">
        <f>IF(ISBLANK('Nomenklatur komplett'!Z1944),"-",'Nomenklatur komplett'!Z1944)</f>
        <v>-</v>
      </c>
      <c r="F1944" s="189" t="str">
        <f>IF(ISBLANK('Nomenklatur komplett'!AA1944),"-",'Nomenklatur komplett'!AA1944)</f>
        <v>-</v>
      </c>
      <c r="G1944" s="190" t="str">
        <f>IF(ISBLANK('Nomenklatur komplett'!AB1944),"-",'Nomenklatur komplett'!AB1944)</f>
        <v>-</v>
      </c>
      <c r="H1944" s="190" t="str">
        <f>IF(ISBLANK('Nomenklatur komplett'!AC1944),"-",'Nomenklatur komplett'!AC1944)</f>
        <v>-</v>
      </c>
    </row>
    <row r="1945" spans="1:8" x14ac:dyDescent="0.2">
      <c r="A1945" s="161" t="str">
        <f>IF(ISBLANK('Nomenklatur komplett'!V1945),"-",'Nomenklatur komplett'!V1945)</f>
        <v>-</v>
      </c>
      <c r="B1945" s="188" t="str">
        <f>IF(ISBLANK('Nomenklatur komplett'!W1945),"-",'Nomenklatur komplett'!W1945)</f>
        <v>-</v>
      </c>
      <c r="C1945" s="189" t="str">
        <f>IF(ISBLANK('Nomenklatur komplett'!X1945),"-",'Nomenklatur komplett'!X1945)</f>
        <v>-</v>
      </c>
      <c r="D1945" s="189" t="str">
        <f>IF(ISBLANK('Nomenklatur komplett'!Y1945),"-",'Nomenklatur komplett'!Y1945)</f>
        <v>-</v>
      </c>
      <c r="E1945" s="189" t="str">
        <f>IF(ISBLANK('Nomenklatur komplett'!Z1945),"-",'Nomenklatur komplett'!Z1945)</f>
        <v>-</v>
      </c>
      <c r="F1945" s="189" t="str">
        <f>IF(ISBLANK('Nomenklatur komplett'!AA1945),"-",'Nomenklatur komplett'!AA1945)</f>
        <v>-</v>
      </c>
      <c r="G1945" s="190" t="str">
        <f>IF(ISBLANK('Nomenklatur komplett'!AB1945),"-",'Nomenklatur komplett'!AB1945)</f>
        <v>-</v>
      </c>
      <c r="H1945" s="190" t="str">
        <f>IF(ISBLANK('Nomenklatur komplett'!AC1945),"-",'Nomenklatur komplett'!AC1945)</f>
        <v>-</v>
      </c>
    </row>
    <row r="1946" spans="1:8" x14ac:dyDescent="0.2">
      <c r="A1946" s="161" t="str">
        <f>IF(ISBLANK('Nomenklatur komplett'!V1946),"-",'Nomenklatur komplett'!V1946)</f>
        <v>-</v>
      </c>
      <c r="B1946" s="188" t="str">
        <f>IF(ISBLANK('Nomenklatur komplett'!W1946),"-",'Nomenklatur komplett'!W1946)</f>
        <v>-</v>
      </c>
      <c r="C1946" s="189" t="str">
        <f>IF(ISBLANK('Nomenklatur komplett'!X1946),"-",'Nomenklatur komplett'!X1946)</f>
        <v>-</v>
      </c>
      <c r="D1946" s="189" t="str">
        <f>IF(ISBLANK('Nomenklatur komplett'!Y1946),"-",'Nomenklatur komplett'!Y1946)</f>
        <v>-</v>
      </c>
      <c r="E1946" s="189" t="str">
        <f>IF(ISBLANK('Nomenklatur komplett'!Z1946),"-",'Nomenklatur komplett'!Z1946)</f>
        <v>-</v>
      </c>
      <c r="F1946" s="189" t="str">
        <f>IF(ISBLANK('Nomenklatur komplett'!AA1946),"-",'Nomenklatur komplett'!AA1946)</f>
        <v>-</v>
      </c>
      <c r="G1946" s="190" t="str">
        <f>IF(ISBLANK('Nomenklatur komplett'!AB1946),"-",'Nomenklatur komplett'!AB1946)</f>
        <v>-</v>
      </c>
      <c r="H1946" s="190" t="str">
        <f>IF(ISBLANK('Nomenklatur komplett'!AC1946),"-",'Nomenklatur komplett'!AC1946)</f>
        <v>-</v>
      </c>
    </row>
    <row r="1947" spans="1:8" x14ac:dyDescent="0.2">
      <c r="A1947" s="161" t="str">
        <f>IF(ISBLANK('Nomenklatur komplett'!V1947),"-",'Nomenklatur komplett'!V1947)</f>
        <v>-</v>
      </c>
      <c r="B1947" s="188" t="str">
        <f>IF(ISBLANK('Nomenklatur komplett'!W1947),"-",'Nomenklatur komplett'!W1947)</f>
        <v>-</v>
      </c>
      <c r="C1947" s="189" t="str">
        <f>IF(ISBLANK('Nomenklatur komplett'!X1947),"-",'Nomenklatur komplett'!X1947)</f>
        <v>-</v>
      </c>
      <c r="D1947" s="189" t="str">
        <f>IF(ISBLANK('Nomenklatur komplett'!Y1947),"-",'Nomenklatur komplett'!Y1947)</f>
        <v>-</v>
      </c>
      <c r="E1947" s="189" t="str">
        <f>IF(ISBLANK('Nomenklatur komplett'!Z1947),"-",'Nomenklatur komplett'!Z1947)</f>
        <v>-</v>
      </c>
      <c r="F1947" s="189" t="str">
        <f>IF(ISBLANK('Nomenklatur komplett'!AA1947),"-",'Nomenklatur komplett'!AA1947)</f>
        <v>-</v>
      </c>
      <c r="G1947" s="190" t="str">
        <f>IF(ISBLANK('Nomenklatur komplett'!AB1947),"-",'Nomenklatur komplett'!AB1947)</f>
        <v>-</v>
      </c>
      <c r="H1947" s="190" t="str">
        <f>IF(ISBLANK('Nomenklatur komplett'!AC1947),"-",'Nomenklatur komplett'!AC1947)</f>
        <v>-</v>
      </c>
    </row>
    <row r="1948" spans="1:8" x14ac:dyDescent="0.2">
      <c r="A1948" s="161" t="str">
        <f>IF(ISBLANK('Nomenklatur komplett'!V1948),"-",'Nomenklatur komplett'!V1948)</f>
        <v>-</v>
      </c>
      <c r="B1948" s="188" t="str">
        <f>IF(ISBLANK('Nomenklatur komplett'!W1948),"-",'Nomenklatur komplett'!W1948)</f>
        <v>-</v>
      </c>
      <c r="C1948" s="189" t="str">
        <f>IF(ISBLANK('Nomenklatur komplett'!X1948),"-",'Nomenklatur komplett'!X1948)</f>
        <v>-</v>
      </c>
      <c r="D1948" s="189" t="str">
        <f>IF(ISBLANK('Nomenklatur komplett'!Y1948),"-",'Nomenklatur komplett'!Y1948)</f>
        <v>-</v>
      </c>
      <c r="E1948" s="189" t="str">
        <f>IF(ISBLANK('Nomenklatur komplett'!Z1948),"-",'Nomenklatur komplett'!Z1948)</f>
        <v>-</v>
      </c>
      <c r="F1948" s="189" t="str">
        <f>IF(ISBLANK('Nomenklatur komplett'!AA1948),"-",'Nomenklatur komplett'!AA1948)</f>
        <v>-</v>
      </c>
      <c r="G1948" s="190" t="str">
        <f>IF(ISBLANK('Nomenklatur komplett'!AB1948),"-",'Nomenklatur komplett'!AB1948)</f>
        <v>-</v>
      </c>
      <c r="H1948" s="190" t="str">
        <f>IF(ISBLANK('Nomenklatur komplett'!AC1948),"-",'Nomenklatur komplett'!AC1948)</f>
        <v>-</v>
      </c>
    </row>
    <row r="1949" spans="1:8" x14ac:dyDescent="0.2">
      <c r="A1949" s="161" t="str">
        <f>IF(ISBLANK('Nomenklatur komplett'!V1949),"-",'Nomenklatur komplett'!V1949)</f>
        <v>-</v>
      </c>
      <c r="B1949" s="188" t="str">
        <f>IF(ISBLANK('Nomenklatur komplett'!W1949),"-",'Nomenklatur komplett'!W1949)</f>
        <v>-</v>
      </c>
      <c r="C1949" s="189" t="str">
        <f>IF(ISBLANK('Nomenklatur komplett'!X1949),"-",'Nomenklatur komplett'!X1949)</f>
        <v>-</v>
      </c>
      <c r="D1949" s="189" t="str">
        <f>IF(ISBLANK('Nomenklatur komplett'!Y1949),"-",'Nomenklatur komplett'!Y1949)</f>
        <v>-</v>
      </c>
      <c r="E1949" s="189" t="str">
        <f>IF(ISBLANK('Nomenklatur komplett'!Z1949),"-",'Nomenklatur komplett'!Z1949)</f>
        <v>-</v>
      </c>
      <c r="F1949" s="189" t="str">
        <f>IF(ISBLANK('Nomenklatur komplett'!AA1949),"-",'Nomenklatur komplett'!AA1949)</f>
        <v>-</v>
      </c>
      <c r="G1949" s="190" t="str">
        <f>IF(ISBLANK('Nomenklatur komplett'!AB1949),"-",'Nomenklatur komplett'!AB1949)</f>
        <v>-</v>
      </c>
      <c r="H1949" s="190" t="str">
        <f>IF(ISBLANK('Nomenklatur komplett'!AC1949),"-",'Nomenklatur komplett'!AC1949)</f>
        <v>-</v>
      </c>
    </row>
    <row r="1950" spans="1:8" x14ac:dyDescent="0.2">
      <c r="A1950" s="161" t="str">
        <f>IF(ISBLANK('Nomenklatur komplett'!V1950),"-",'Nomenklatur komplett'!V1950)</f>
        <v>-</v>
      </c>
      <c r="B1950" s="188" t="str">
        <f>IF(ISBLANK('Nomenklatur komplett'!W1950),"-",'Nomenklatur komplett'!W1950)</f>
        <v>-</v>
      </c>
      <c r="C1950" s="189" t="str">
        <f>IF(ISBLANK('Nomenklatur komplett'!X1950),"-",'Nomenklatur komplett'!X1950)</f>
        <v>-</v>
      </c>
      <c r="D1950" s="189" t="str">
        <f>IF(ISBLANK('Nomenklatur komplett'!Y1950),"-",'Nomenklatur komplett'!Y1950)</f>
        <v>-</v>
      </c>
      <c r="E1950" s="189" t="str">
        <f>IF(ISBLANK('Nomenklatur komplett'!Z1950),"-",'Nomenklatur komplett'!Z1950)</f>
        <v>-</v>
      </c>
      <c r="F1950" s="189" t="str">
        <f>IF(ISBLANK('Nomenklatur komplett'!AA1950),"-",'Nomenklatur komplett'!AA1950)</f>
        <v>-</v>
      </c>
      <c r="G1950" s="190" t="str">
        <f>IF(ISBLANK('Nomenklatur komplett'!AB1950),"-",'Nomenklatur komplett'!AB1950)</f>
        <v>-</v>
      </c>
      <c r="H1950" s="190" t="str">
        <f>IF(ISBLANK('Nomenklatur komplett'!AC1950),"-",'Nomenklatur komplett'!AC1950)</f>
        <v>-</v>
      </c>
    </row>
    <row r="1951" spans="1:8" x14ac:dyDescent="0.2">
      <c r="A1951" s="161" t="str">
        <f>IF(ISBLANK('Nomenklatur komplett'!V1951),"-",'Nomenklatur komplett'!V1951)</f>
        <v>-</v>
      </c>
      <c r="B1951" s="188" t="str">
        <f>IF(ISBLANK('Nomenklatur komplett'!W1951),"-",'Nomenklatur komplett'!W1951)</f>
        <v>-</v>
      </c>
      <c r="C1951" s="189" t="str">
        <f>IF(ISBLANK('Nomenklatur komplett'!X1951),"-",'Nomenklatur komplett'!X1951)</f>
        <v>-</v>
      </c>
      <c r="D1951" s="189" t="str">
        <f>IF(ISBLANK('Nomenklatur komplett'!Y1951),"-",'Nomenklatur komplett'!Y1951)</f>
        <v>-</v>
      </c>
      <c r="E1951" s="189" t="str">
        <f>IF(ISBLANK('Nomenklatur komplett'!Z1951),"-",'Nomenklatur komplett'!Z1951)</f>
        <v>-</v>
      </c>
      <c r="F1951" s="189" t="str">
        <f>IF(ISBLANK('Nomenklatur komplett'!AA1951),"-",'Nomenklatur komplett'!AA1951)</f>
        <v>-</v>
      </c>
      <c r="G1951" s="190" t="str">
        <f>IF(ISBLANK('Nomenklatur komplett'!AB1951),"-",'Nomenklatur komplett'!AB1951)</f>
        <v>-</v>
      </c>
      <c r="H1951" s="190" t="str">
        <f>IF(ISBLANK('Nomenklatur komplett'!AC1951),"-",'Nomenklatur komplett'!AC1951)</f>
        <v>-</v>
      </c>
    </row>
    <row r="1952" spans="1:8" x14ac:dyDescent="0.2">
      <c r="A1952" s="161" t="str">
        <f>IF(ISBLANK('Nomenklatur komplett'!V1952),"-",'Nomenklatur komplett'!V1952)</f>
        <v>-</v>
      </c>
      <c r="B1952" s="188" t="str">
        <f>IF(ISBLANK('Nomenklatur komplett'!W1952),"-",'Nomenklatur komplett'!W1952)</f>
        <v>-</v>
      </c>
      <c r="C1952" s="189" t="str">
        <f>IF(ISBLANK('Nomenklatur komplett'!X1952),"-",'Nomenklatur komplett'!X1952)</f>
        <v>-</v>
      </c>
      <c r="D1952" s="189" t="str">
        <f>IF(ISBLANK('Nomenklatur komplett'!Y1952),"-",'Nomenklatur komplett'!Y1952)</f>
        <v>-</v>
      </c>
      <c r="E1952" s="189" t="str">
        <f>IF(ISBLANK('Nomenklatur komplett'!Z1952),"-",'Nomenklatur komplett'!Z1952)</f>
        <v>-</v>
      </c>
      <c r="F1952" s="189" t="str">
        <f>IF(ISBLANK('Nomenklatur komplett'!AA1952),"-",'Nomenklatur komplett'!AA1952)</f>
        <v>-</v>
      </c>
      <c r="G1952" s="190" t="str">
        <f>IF(ISBLANK('Nomenklatur komplett'!AB1952),"-",'Nomenklatur komplett'!AB1952)</f>
        <v>-</v>
      </c>
      <c r="H1952" s="190" t="str">
        <f>IF(ISBLANK('Nomenklatur komplett'!AC1952),"-",'Nomenklatur komplett'!AC1952)</f>
        <v>-</v>
      </c>
    </row>
    <row r="1953" spans="1:8" x14ac:dyDescent="0.2">
      <c r="A1953" s="161" t="str">
        <f>IF(ISBLANK('Nomenklatur komplett'!V1953),"-",'Nomenklatur komplett'!V1953)</f>
        <v>-</v>
      </c>
      <c r="B1953" s="188" t="str">
        <f>IF(ISBLANK('Nomenklatur komplett'!W1953),"-",'Nomenklatur komplett'!W1953)</f>
        <v>-</v>
      </c>
      <c r="C1953" s="189" t="str">
        <f>IF(ISBLANK('Nomenklatur komplett'!X1953),"-",'Nomenklatur komplett'!X1953)</f>
        <v>-</v>
      </c>
      <c r="D1953" s="189" t="str">
        <f>IF(ISBLANK('Nomenklatur komplett'!Y1953),"-",'Nomenklatur komplett'!Y1953)</f>
        <v>-</v>
      </c>
      <c r="E1953" s="189" t="str">
        <f>IF(ISBLANK('Nomenklatur komplett'!Z1953),"-",'Nomenklatur komplett'!Z1953)</f>
        <v>-</v>
      </c>
      <c r="F1953" s="189" t="str">
        <f>IF(ISBLANK('Nomenklatur komplett'!AA1953),"-",'Nomenklatur komplett'!AA1953)</f>
        <v>-</v>
      </c>
      <c r="G1953" s="190" t="str">
        <f>IF(ISBLANK('Nomenklatur komplett'!AB1953),"-",'Nomenklatur komplett'!AB1953)</f>
        <v>-</v>
      </c>
      <c r="H1953" s="190" t="str">
        <f>IF(ISBLANK('Nomenklatur komplett'!AC1953),"-",'Nomenklatur komplett'!AC1953)</f>
        <v>-</v>
      </c>
    </row>
    <row r="1954" spans="1:8" x14ac:dyDescent="0.2">
      <c r="A1954" s="161" t="str">
        <f>IF(ISBLANK('Nomenklatur komplett'!V1954),"-",'Nomenklatur komplett'!V1954)</f>
        <v>-</v>
      </c>
      <c r="B1954" s="188" t="str">
        <f>IF(ISBLANK('Nomenklatur komplett'!W1954),"-",'Nomenklatur komplett'!W1954)</f>
        <v>-</v>
      </c>
      <c r="C1954" s="189" t="str">
        <f>IF(ISBLANK('Nomenklatur komplett'!X1954),"-",'Nomenklatur komplett'!X1954)</f>
        <v>-</v>
      </c>
      <c r="D1954" s="189" t="str">
        <f>IF(ISBLANK('Nomenklatur komplett'!Y1954),"-",'Nomenklatur komplett'!Y1954)</f>
        <v>-</v>
      </c>
      <c r="E1954" s="189" t="str">
        <f>IF(ISBLANK('Nomenklatur komplett'!Z1954),"-",'Nomenklatur komplett'!Z1954)</f>
        <v>-</v>
      </c>
      <c r="F1954" s="189" t="str">
        <f>IF(ISBLANK('Nomenklatur komplett'!AA1954),"-",'Nomenklatur komplett'!AA1954)</f>
        <v>-</v>
      </c>
      <c r="G1954" s="190" t="str">
        <f>IF(ISBLANK('Nomenklatur komplett'!AB1954),"-",'Nomenklatur komplett'!AB1954)</f>
        <v>-</v>
      </c>
      <c r="H1954" s="190" t="str">
        <f>IF(ISBLANK('Nomenklatur komplett'!AC1954),"-",'Nomenklatur komplett'!AC1954)</f>
        <v>-</v>
      </c>
    </row>
    <row r="1955" spans="1:8" x14ac:dyDescent="0.2">
      <c r="A1955" s="161" t="str">
        <f>IF(ISBLANK('Nomenklatur komplett'!V1955),"-",'Nomenklatur komplett'!V1955)</f>
        <v>-</v>
      </c>
      <c r="B1955" s="188" t="str">
        <f>IF(ISBLANK('Nomenklatur komplett'!W1955),"-",'Nomenklatur komplett'!W1955)</f>
        <v>-</v>
      </c>
      <c r="C1955" s="189" t="str">
        <f>IF(ISBLANK('Nomenklatur komplett'!X1955),"-",'Nomenklatur komplett'!X1955)</f>
        <v>-</v>
      </c>
      <c r="D1955" s="189" t="str">
        <f>IF(ISBLANK('Nomenklatur komplett'!Y1955),"-",'Nomenklatur komplett'!Y1955)</f>
        <v>-</v>
      </c>
      <c r="E1955" s="189" t="str">
        <f>IF(ISBLANK('Nomenklatur komplett'!Z1955),"-",'Nomenklatur komplett'!Z1955)</f>
        <v>-</v>
      </c>
      <c r="F1955" s="189" t="str">
        <f>IF(ISBLANK('Nomenklatur komplett'!AA1955),"-",'Nomenklatur komplett'!AA1955)</f>
        <v>-</v>
      </c>
      <c r="G1955" s="190" t="str">
        <f>IF(ISBLANK('Nomenklatur komplett'!AB1955),"-",'Nomenklatur komplett'!AB1955)</f>
        <v>-</v>
      </c>
      <c r="H1955" s="190" t="str">
        <f>IF(ISBLANK('Nomenklatur komplett'!AC1955),"-",'Nomenklatur komplett'!AC1955)</f>
        <v>-</v>
      </c>
    </row>
    <row r="1956" spans="1:8" x14ac:dyDescent="0.2">
      <c r="A1956" s="161" t="str">
        <f>IF(ISBLANK('Nomenklatur komplett'!V1956),"-",'Nomenklatur komplett'!V1956)</f>
        <v>-</v>
      </c>
      <c r="B1956" s="188" t="str">
        <f>IF(ISBLANK('Nomenklatur komplett'!W1956),"-",'Nomenklatur komplett'!W1956)</f>
        <v>-</v>
      </c>
      <c r="C1956" s="189" t="str">
        <f>IF(ISBLANK('Nomenklatur komplett'!X1956),"-",'Nomenklatur komplett'!X1956)</f>
        <v>-</v>
      </c>
      <c r="D1956" s="189" t="str">
        <f>IF(ISBLANK('Nomenklatur komplett'!Y1956),"-",'Nomenklatur komplett'!Y1956)</f>
        <v>-</v>
      </c>
      <c r="E1956" s="189" t="str">
        <f>IF(ISBLANK('Nomenklatur komplett'!Z1956),"-",'Nomenklatur komplett'!Z1956)</f>
        <v>-</v>
      </c>
      <c r="F1956" s="189" t="str">
        <f>IF(ISBLANK('Nomenklatur komplett'!AA1956),"-",'Nomenklatur komplett'!AA1956)</f>
        <v>-</v>
      </c>
      <c r="G1956" s="190" t="str">
        <f>IF(ISBLANK('Nomenklatur komplett'!AB1956),"-",'Nomenklatur komplett'!AB1956)</f>
        <v>-</v>
      </c>
      <c r="H1956" s="190" t="str">
        <f>IF(ISBLANK('Nomenklatur komplett'!AC1956),"-",'Nomenklatur komplett'!AC1956)</f>
        <v>-</v>
      </c>
    </row>
    <row r="1957" spans="1:8" x14ac:dyDescent="0.2">
      <c r="A1957" s="161" t="str">
        <f>IF(ISBLANK('Nomenklatur komplett'!V1957),"-",'Nomenklatur komplett'!V1957)</f>
        <v>-</v>
      </c>
      <c r="B1957" s="188" t="str">
        <f>IF(ISBLANK('Nomenklatur komplett'!W1957),"-",'Nomenklatur komplett'!W1957)</f>
        <v>-</v>
      </c>
      <c r="C1957" s="189" t="str">
        <f>IF(ISBLANK('Nomenklatur komplett'!X1957),"-",'Nomenklatur komplett'!X1957)</f>
        <v>-</v>
      </c>
      <c r="D1957" s="189" t="str">
        <f>IF(ISBLANK('Nomenklatur komplett'!Y1957),"-",'Nomenklatur komplett'!Y1957)</f>
        <v>-</v>
      </c>
      <c r="E1957" s="189" t="str">
        <f>IF(ISBLANK('Nomenklatur komplett'!Z1957),"-",'Nomenklatur komplett'!Z1957)</f>
        <v>-</v>
      </c>
      <c r="F1957" s="189" t="str">
        <f>IF(ISBLANK('Nomenklatur komplett'!AA1957),"-",'Nomenklatur komplett'!AA1957)</f>
        <v>-</v>
      </c>
      <c r="G1957" s="190" t="str">
        <f>IF(ISBLANK('Nomenklatur komplett'!AB1957),"-",'Nomenklatur komplett'!AB1957)</f>
        <v>-</v>
      </c>
      <c r="H1957" s="190" t="str">
        <f>IF(ISBLANK('Nomenklatur komplett'!AC1957),"-",'Nomenklatur komplett'!AC1957)</f>
        <v>-</v>
      </c>
    </row>
    <row r="1958" spans="1:8" x14ac:dyDescent="0.2">
      <c r="A1958" s="161" t="str">
        <f>IF(ISBLANK('Nomenklatur komplett'!V1958),"-",'Nomenklatur komplett'!V1958)</f>
        <v>-</v>
      </c>
      <c r="B1958" s="188" t="str">
        <f>IF(ISBLANK('Nomenklatur komplett'!W1958),"-",'Nomenklatur komplett'!W1958)</f>
        <v>-</v>
      </c>
      <c r="C1958" s="189" t="str">
        <f>IF(ISBLANK('Nomenklatur komplett'!X1958),"-",'Nomenklatur komplett'!X1958)</f>
        <v>-</v>
      </c>
      <c r="D1958" s="189" t="str">
        <f>IF(ISBLANK('Nomenklatur komplett'!Y1958),"-",'Nomenklatur komplett'!Y1958)</f>
        <v>-</v>
      </c>
      <c r="E1958" s="189" t="str">
        <f>IF(ISBLANK('Nomenklatur komplett'!Z1958),"-",'Nomenklatur komplett'!Z1958)</f>
        <v>-</v>
      </c>
      <c r="F1958" s="189" t="str">
        <f>IF(ISBLANK('Nomenklatur komplett'!AA1958),"-",'Nomenklatur komplett'!AA1958)</f>
        <v>-</v>
      </c>
      <c r="G1958" s="190" t="str">
        <f>IF(ISBLANK('Nomenklatur komplett'!AB1958),"-",'Nomenklatur komplett'!AB1958)</f>
        <v>-</v>
      </c>
      <c r="H1958" s="190" t="str">
        <f>IF(ISBLANK('Nomenklatur komplett'!AC1958),"-",'Nomenklatur komplett'!AC1958)</f>
        <v>-</v>
      </c>
    </row>
    <row r="1959" spans="1:8" x14ac:dyDescent="0.2">
      <c r="A1959" s="161" t="str">
        <f>IF(ISBLANK('Nomenklatur komplett'!V1959),"-",'Nomenklatur komplett'!V1959)</f>
        <v>-</v>
      </c>
      <c r="B1959" s="188" t="str">
        <f>IF(ISBLANK('Nomenklatur komplett'!W1959),"-",'Nomenklatur komplett'!W1959)</f>
        <v>-</v>
      </c>
      <c r="C1959" s="189" t="str">
        <f>IF(ISBLANK('Nomenklatur komplett'!X1959),"-",'Nomenklatur komplett'!X1959)</f>
        <v>-</v>
      </c>
      <c r="D1959" s="189" t="str">
        <f>IF(ISBLANK('Nomenklatur komplett'!Y1959),"-",'Nomenklatur komplett'!Y1959)</f>
        <v>-</v>
      </c>
      <c r="E1959" s="189" t="str">
        <f>IF(ISBLANK('Nomenklatur komplett'!Z1959),"-",'Nomenklatur komplett'!Z1959)</f>
        <v>-</v>
      </c>
      <c r="F1959" s="189" t="str">
        <f>IF(ISBLANK('Nomenklatur komplett'!AA1959),"-",'Nomenklatur komplett'!AA1959)</f>
        <v>-</v>
      </c>
      <c r="G1959" s="190" t="str">
        <f>IF(ISBLANK('Nomenklatur komplett'!AB1959),"-",'Nomenklatur komplett'!AB1959)</f>
        <v>-</v>
      </c>
      <c r="H1959" s="190" t="str">
        <f>IF(ISBLANK('Nomenklatur komplett'!AC1959),"-",'Nomenklatur komplett'!AC1959)</f>
        <v>-</v>
      </c>
    </row>
    <row r="1960" spans="1:8" x14ac:dyDescent="0.2">
      <c r="A1960" s="161" t="str">
        <f>IF(ISBLANK('Nomenklatur komplett'!V1960),"-",'Nomenklatur komplett'!V1960)</f>
        <v>-</v>
      </c>
      <c r="B1960" s="188" t="str">
        <f>IF(ISBLANK('Nomenklatur komplett'!W1960),"-",'Nomenklatur komplett'!W1960)</f>
        <v>-</v>
      </c>
      <c r="C1960" s="189" t="str">
        <f>IF(ISBLANK('Nomenklatur komplett'!X1960),"-",'Nomenklatur komplett'!X1960)</f>
        <v>-</v>
      </c>
      <c r="D1960" s="189" t="str">
        <f>IF(ISBLANK('Nomenklatur komplett'!Y1960),"-",'Nomenklatur komplett'!Y1960)</f>
        <v>-</v>
      </c>
      <c r="E1960" s="189" t="str">
        <f>IF(ISBLANK('Nomenklatur komplett'!Z1960),"-",'Nomenklatur komplett'!Z1960)</f>
        <v>-</v>
      </c>
      <c r="F1960" s="189" t="str">
        <f>IF(ISBLANK('Nomenklatur komplett'!AA1960),"-",'Nomenklatur komplett'!AA1960)</f>
        <v>-</v>
      </c>
      <c r="G1960" s="190" t="str">
        <f>IF(ISBLANK('Nomenklatur komplett'!AB1960),"-",'Nomenklatur komplett'!AB1960)</f>
        <v>-</v>
      </c>
      <c r="H1960" s="190" t="str">
        <f>IF(ISBLANK('Nomenklatur komplett'!AC1960),"-",'Nomenklatur komplett'!AC1960)</f>
        <v>-</v>
      </c>
    </row>
    <row r="1961" spans="1:8" x14ac:dyDescent="0.2">
      <c r="A1961" s="161" t="str">
        <f>IF(ISBLANK('Nomenklatur komplett'!V1961),"-",'Nomenklatur komplett'!V1961)</f>
        <v>-</v>
      </c>
      <c r="B1961" s="188" t="str">
        <f>IF(ISBLANK('Nomenklatur komplett'!W1961),"-",'Nomenklatur komplett'!W1961)</f>
        <v>-</v>
      </c>
      <c r="C1961" s="189" t="str">
        <f>IF(ISBLANK('Nomenklatur komplett'!X1961),"-",'Nomenklatur komplett'!X1961)</f>
        <v>-</v>
      </c>
      <c r="D1961" s="189" t="str">
        <f>IF(ISBLANK('Nomenklatur komplett'!Y1961),"-",'Nomenklatur komplett'!Y1961)</f>
        <v>-</v>
      </c>
      <c r="E1961" s="189" t="str">
        <f>IF(ISBLANK('Nomenklatur komplett'!Z1961),"-",'Nomenklatur komplett'!Z1961)</f>
        <v>-</v>
      </c>
      <c r="F1961" s="189" t="str">
        <f>IF(ISBLANK('Nomenklatur komplett'!AA1961),"-",'Nomenklatur komplett'!AA1961)</f>
        <v>-</v>
      </c>
      <c r="G1961" s="190" t="str">
        <f>IF(ISBLANK('Nomenklatur komplett'!AB1961),"-",'Nomenklatur komplett'!AB1961)</f>
        <v>-</v>
      </c>
      <c r="H1961" s="190" t="str">
        <f>IF(ISBLANK('Nomenklatur komplett'!AC1961),"-",'Nomenklatur komplett'!AC1961)</f>
        <v>-</v>
      </c>
    </row>
    <row r="1962" spans="1:8" x14ac:dyDescent="0.2">
      <c r="A1962" s="161" t="str">
        <f>IF(ISBLANK('Nomenklatur komplett'!V1962),"-",'Nomenklatur komplett'!V1962)</f>
        <v>-</v>
      </c>
      <c r="B1962" s="188" t="str">
        <f>IF(ISBLANK('Nomenklatur komplett'!W1962),"-",'Nomenklatur komplett'!W1962)</f>
        <v>-</v>
      </c>
      <c r="C1962" s="189" t="str">
        <f>IF(ISBLANK('Nomenklatur komplett'!X1962),"-",'Nomenklatur komplett'!X1962)</f>
        <v>-</v>
      </c>
      <c r="D1962" s="189" t="str">
        <f>IF(ISBLANK('Nomenklatur komplett'!Y1962),"-",'Nomenklatur komplett'!Y1962)</f>
        <v>-</v>
      </c>
      <c r="E1962" s="189" t="str">
        <f>IF(ISBLANK('Nomenklatur komplett'!Z1962),"-",'Nomenklatur komplett'!Z1962)</f>
        <v>-</v>
      </c>
      <c r="F1962" s="189" t="str">
        <f>IF(ISBLANK('Nomenklatur komplett'!AA1962),"-",'Nomenklatur komplett'!AA1962)</f>
        <v>-</v>
      </c>
      <c r="G1962" s="190" t="str">
        <f>IF(ISBLANK('Nomenklatur komplett'!AB1962),"-",'Nomenklatur komplett'!AB1962)</f>
        <v>-</v>
      </c>
      <c r="H1962" s="190" t="str">
        <f>IF(ISBLANK('Nomenklatur komplett'!AC1962),"-",'Nomenklatur komplett'!AC1962)</f>
        <v>-</v>
      </c>
    </row>
    <row r="1963" spans="1:8" x14ac:dyDescent="0.2">
      <c r="A1963" s="161" t="str">
        <f>IF(ISBLANK('Nomenklatur komplett'!V1963),"-",'Nomenklatur komplett'!V1963)</f>
        <v>-</v>
      </c>
      <c r="B1963" s="188" t="str">
        <f>IF(ISBLANK('Nomenklatur komplett'!W1963),"-",'Nomenklatur komplett'!W1963)</f>
        <v>-</v>
      </c>
      <c r="C1963" s="189" t="str">
        <f>IF(ISBLANK('Nomenklatur komplett'!X1963),"-",'Nomenklatur komplett'!X1963)</f>
        <v>-</v>
      </c>
      <c r="D1963" s="189" t="str">
        <f>IF(ISBLANK('Nomenklatur komplett'!Y1963),"-",'Nomenklatur komplett'!Y1963)</f>
        <v>-</v>
      </c>
      <c r="E1963" s="189" t="str">
        <f>IF(ISBLANK('Nomenklatur komplett'!Z1963),"-",'Nomenklatur komplett'!Z1963)</f>
        <v>-</v>
      </c>
      <c r="F1963" s="189" t="str">
        <f>IF(ISBLANK('Nomenklatur komplett'!AA1963),"-",'Nomenklatur komplett'!AA1963)</f>
        <v>-</v>
      </c>
      <c r="G1963" s="190" t="str">
        <f>IF(ISBLANK('Nomenklatur komplett'!AB1963),"-",'Nomenklatur komplett'!AB1963)</f>
        <v>-</v>
      </c>
      <c r="H1963" s="190" t="str">
        <f>IF(ISBLANK('Nomenklatur komplett'!AC1963),"-",'Nomenklatur komplett'!AC1963)</f>
        <v>-</v>
      </c>
    </row>
    <row r="1964" spans="1:8" x14ac:dyDescent="0.2">
      <c r="A1964" s="161" t="str">
        <f>IF(ISBLANK('Nomenklatur komplett'!V1964),"-",'Nomenklatur komplett'!V1964)</f>
        <v>-</v>
      </c>
      <c r="B1964" s="188" t="str">
        <f>IF(ISBLANK('Nomenklatur komplett'!W1964),"-",'Nomenklatur komplett'!W1964)</f>
        <v>-</v>
      </c>
      <c r="C1964" s="189" t="str">
        <f>IF(ISBLANK('Nomenklatur komplett'!X1964),"-",'Nomenklatur komplett'!X1964)</f>
        <v>-</v>
      </c>
      <c r="D1964" s="189" t="str">
        <f>IF(ISBLANK('Nomenklatur komplett'!Y1964),"-",'Nomenklatur komplett'!Y1964)</f>
        <v>-</v>
      </c>
      <c r="E1964" s="189" t="str">
        <f>IF(ISBLANK('Nomenklatur komplett'!Z1964),"-",'Nomenklatur komplett'!Z1964)</f>
        <v>-</v>
      </c>
      <c r="F1964" s="189" t="str">
        <f>IF(ISBLANK('Nomenklatur komplett'!AA1964),"-",'Nomenklatur komplett'!AA1964)</f>
        <v>-</v>
      </c>
      <c r="G1964" s="190" t="str">
        <f>IF(ISBLANK('Nomenklatur komplett'!AB1964),"-",'Nomenklatur komplett'!AB1964)</f>
        <v>-</v>
      </c>
      <c r="H1964" s="190" t="str">
        <f>IF(ISBLANK('Nomenklatur komplett'!AC1964),"-",'Nomenklatur komplett'!AC1964)</f>
        <v>-</v>
      </c>
    </row>
    <row r="1965" spans="1:8" x14ac:dyDescent="0.2">
      <c r="A1965" s="161" t="str">
        <f>IF(ISBLANK('Nomenklatur komplett'!V1965),"-",'Nomenklatur komplett'!V1965)</f>
        <v>-</v>
      </c>
      <c r="B1965" s="188" t="str">
        <f>IF(ISBLANK('Nomenklatur komplett'!W1965),"-",'Nomenklatur komplett'!W1965)</f>
        <v>-</v>
      </c>
      <c r="C1965" s="189" t="str">
        <f>IF(ISBLANK('Nomenklatur komplett'!X1965),"-",'Nomenklatur komplett'!X1965)</f>
        <v>-</v>
      </c>
      <c r="D1965" s="189" t="str">
        <f>IF(ISBLANK('Nomenklatur komplett'!Y1965),"-",'Nomenklatur komplett'!Y1965)</f>
        <v>-</v>
      </c>
      <c r="E1965" s="189" t="str">
        <f>IF(ISBLANK('Nomenklatur komplett'!Z1965),"-",'Nomenklatur komplett'!Z1965)</f>
        <v>-</v>
      </c>
      <c r="F1965" s="189" t="str">
        <f>IF(ISBLANK('Nomenklatur komplett'!AA1965),"-",'Nomenklatur komplett'!AA1965)</f>
        <v>-</v>
      </c>
      <c r="G1965" s="190" t="str">
        <f>IF(ISBLANK('Nomenklatur komplett'!AB1965),"-",'Nomenklatur komplett'!AB1965)</f>
        <v>-</v>
      </c>
      <c r="H1965" s="190" t="str">
        <f>IF(ISBLANK('Nomenklatur komplett'!AC1965),"-",'Nomenklatur komplett'!AC1965)</f>
        <v>-</v>
      </c>
    </row>
    <row r="1966" spans="1:8" x14ac:dyDescent="0.2">
      <c r="A1966" s="161" t="str">
        <f>IF(ISBLANK('Nomenklatur komplett'!V1966),"-",'Nomenklatur komplett'!V1966)</f>
        <v>-</v>
      </c>
      <c r="B1966" s="188" t="str">
        <f>IF(ISBLANK('Nomenklatur komplett'!W1966),"-",'Nomenklatur komplett'!W1966)</f>
        <v>-</v>
      </c>
      <c r="C1966" s="189" t="str">
        <f>IF(ISBLANK('Nomenklatur komplett'!X1966),"-",'Nomenklatur komplett'!X1966)</f>
        <v>-</v>
      </c>
      <c r="D1966" s="189" t="str">
        <f>IF(ISBLANK('Nomenklatur komplett'!Y1966),"-",'Nomenklatur komplett'!Y1966)</f>
        <v>-</v>
      </c>
      <c r="E1966" s="189" t="str">
        <f>IF(ISBLANK('Nomenklatur komplett'!Z1966),"-",'Nomenklatur komplett'!Z1966)</f>
        <v>-</v>
      </c>
      <c r="F1966" s="189" t="str">
        <f>IF(ISBLANK('Nomenklatur komplett'!AA1966),"-",'Nomenklatur komplett'!AA1966)</f>
        <v>-</v>
      </c>
      <c r="G1966" s="190" t="str">
        <f>IF(ISBLANK('Nomenklatur komplett'!AB1966),"-",'Nomenklatur komplett'!AB1966)</f>
        <v>-</v>
      </c>
      <c r="H1966" s="190" t="str">
        <f>IF(ISBLANK('Nomenklatur komplett'!AC1966),"-",'Nomenklatur komplett'!AC1966)</f>
        <v>-</v>
      </c>
    </row>
    <row r="1967" spans="1:8" x14ac:dyDescent="0.2">
      <c r="A1967" s="161" t="str">
        <f>IF(ISBLANK('Nomenklatur komplett'!V1967),"-",'Nomenklatur komplett'!V1967)</f>
        <v>-</v>
      </c>
      <c r="B1967" s="188" t="str">
        <f>IF(ISBLANK('Nomenklatur komplett'!W1967),"-",'Nomenklatur komplett'!W1967)</f>
        <v>-</v>
      </c>
      <c r="C1967" s="189" t="str">
        <f>IF(ISBLANK('Nomenklatur komplett'!X1967),"-",'Nomenklatur komplett'!X1967)</f>
        <v>-</v>
      </c>
      <c r="D1967" s="189" t="str">
        <f>IF(ISBLANK('Nomenklatur komplett'!Y1967),"-",'Nomenklatur komplett'!Y1967)</f>
        <v>-</v>
      </c>
      <c r="E1967" s="189" t="str">
        <f>IF(ISBLANK('Nomenklatur komplett'!Z1967),"-",'Nomenklatur komplett'!Z1967)</f>
        <v>-</v>
      </c>
      <c r="F1967" s="189" t="str">
        <f>IF(ISBLANK('Nomenklatur komplett'!AA1967),"-",'Nomenklatur komplett'!AA1967)</f>
        <v>-</v>
      </c>
      <c r="G1967" s="190" t="str">
        <f>IF(ISBLANK('Nomenklatur komplett'!AB1967),"-",'Nomenklatur komplett'!AB1967)</f>
        <v>-</v>
      </c>
      <c r="H1967" s="190" t="str">
        <f>IF(ISBLANK('Nomenklatur komplett'!AC1967),"-",'Nomenklatur komplett'!AC1967)</f>
        <v>-</v>
      </c>
    </row>
    <row r="1968" spans="1:8" x14ac:dyDescent="0.2">
      <c r="A1968" s="161" t="str">
        <f>IF(ISBLANK('Nomenklatur komplett'!V1968),"-",'Nomenklatur komplett'!V1968)</f>
        <v>-</v>
      </c>
      <c r="B1968" s="188" t="str">
        <f>IF(ISBLANK('Nomenklatur komplett'!W1968),"-",'Nomenklatur komplett'!W1968)</f>
        <v>-</v>
      </c>
      <c r="C1968" s="189" t="str">
        <f>IF(ISBLANK('Nomenklatur komplett'!X1968),"-",'Nomenklatur komplett'!X1968)</f>
        <v>-</v>
      </c>
      <c r="D1968" s="189" t="str">
        <f>IF(ISBLANK('Nomenklatur komplett'!Y1968),"-",'Nomenklatur komplett'!Y1968)</f>
        <v>-</v>
      </c>
      <c r="E1968" s="189" t="str">
        <f>IF(ISBLANK('Nomenklatur komplett'!Z1968),"-",'Nomenklatur komplett'!Z1968)</f>
        <v>-</v>
      </c>
      <c r="F1968" s="189" t="str">
        <f>IF(ISBLANK('Nomenklatur komplett'!AA1968),"-",'Nomenklatur komplett'!AA1968)</f>
        <v>-</v>
      </c>
      <c r="G1968" s="190" t="str">
        <f>IF(ISBLANK('Nomenklatur komplett'!AB1968),"-",'Nomenklatur komplett'!AB1968)</f>
        <v>-</v>
      </c>
      <c r="H1968" s="190" t="str">
        <f>IF(ISBLANK('Nomenklatur komplett'!AC1968),"-",'Nomenklatur komplett'!AC1968)</f>
        <v>-</v>
      </c>
    </row>
    <row r="1969" spans="1:8" x14ac:dyDescent="0.2">
      <c r="A1969" s="161" t="str">
        <f>IF(ISBLANK('Nomenklatur komplett'!V1969),"-",'Nomenklatur komplett'!V1969)</f>
        <v>-</v>
      </c>
      <c r="B1969" s="188" t="str">
        <f>IF(ISBLANK('Nomenklatur komplett'!W1969),"-",'Nomenklatur komplett'!W1969)</f>
        <v>-</v>
      </c>
      <c r="C1969" s="189" t="str">
        <f>IF(ISBLANK('Nomenklatur komplett'!X1969),"-",'Nomenklatur komplett'!X1969)</f>
        <v>-</v>
      </c>
      <c r="D1969" s="189" t="str">
        <f>IF(ISBLANK('Nomenklatur komplett'!Y1969),"-",'Nomenklatur komplett'!Y1969)</f>
        <v>-</v>
      </c>
      <c r="E1969" s="189" t="str">
        <f>IF(ISBLANK('Nomenklatur komplett'!Z1969),"-",'Nomenklatur komplett'!Z1969)</f>
        <v>-</v>
      </c>
      <c r="F1969" s="189" t="str">
        <f>IF(ISBLANK('Nomenklatur komplett'!AA1969),"-",'Nomenklatur komplett'!AA1969)</f>
        <v>-</v>
      </c>
      <c r="G1969" s="190" t="str">
        <f>IF(ISBLANK('Nomenklatur komplett'!AB1969),"-",'Nomenklatur komplett'!AB1969)</f>
        <v>-</v>
      </c>
      <c r="H1969" s="190" t="str">
        <f>IF(ISBLANK('Nomenklatur komplett'!AC1969),"-",'Nomenklatur komplett'!AC1969)</f>
        <v>-</v>
      </c>
    </row>
    <row r="1970" spans="1:8" x14ac:dyDescent="0.2">
      <c r="A1970" s="161" t="str">
        <f>IF(ISBLANK('Nomenklatur komplett'!V1970),"-",'Nomenklatur komplett'!V1970)</f>
        <v>-</v>
      </c>
      <c r="B1970" s="188" t="str">
        <f>IF(ISBLANK('Nomenklatur komplett'!W1970),"-",'Nomenklatur komplett'!W1970)</f>
        <v>-</v>
      </c>
      <c r="C1970" s="189" t="str">
        <f>IF(ISBLANK('Nomenklatur komplett'!X1970),"-",'Nomenklatur komplett'!X1970)</f>
        <v>-</v>
      </c>
      <c r="D1970" s="189" t="str">
        <f>IF(ISBLANK('Nomenklatur komplett'!Y1970),"-",'Nomenklatur komplett'!Y1970)</f>
        <v>-</v>
      </c>
      <c r="E1970" s="189" t="str">
        <f>IF(ISBLANK('Nomenklatur komplett'!Z1970),"-",'Nomenklatur komplett'!Z1970)</f>
        <v>-</v>
      </c>
      <c r="F1970" s="189" t="str">
        <f>IF(ISBLANK('Nomenklatur komplett'!AA1970),"-",'Nomenklatur komplett'!AA1970)</f>
        <v>-</v>
      </c>
      <c r="G1970" s="190" t="str">
        <f>IF(ISBLANK('Nomenklatur komplett'!AB1970),"-",'Nomenklatur komplett'!AB1970)</f>
        <v>-</v>
      </c>
      <c r="H1970" s="190" t="str">
        <f>IF(ISBLANK('Nomenklatur komplett'!AC1970),"-",'Nomenklatur komplett'!AC1970)</f>
        <v>-</v>
      </c>
    </row>
    <row r="1971" spans="1:8" x14ac:dyDescent="0.2">
      <c r="A1971" s="161" t="str">
        <f>IF(ISBLANK('Nomenklatur komplett'!V1971),"-",'Nomenklatur komplett'!V1971)</f>
        <v>-</v>
      </c>
      <c r="B1971" s="188" t="str">
        <f>IF(ISBLANK('Nomenklatur komplett'!W1971),"-",'Nomenklatur komplett'!W1971)</f>
        <v>-</v>
      </c>
      <c r="C1971" s="189" t="str">
        <f>IF(ISBLANK('Nomenklatur komplett'!X1971),"-",'Nomenklatur komplett'!X1971)</f>
        <v>-</v>
      </c>
      <c r="D1971" s="189" t="str">
        <f>IF(ISBLANK('Nomenklatur komplett'!Y1971),"-",'Nomenklatur komplett'!Y1971)</f>
        <v>-</v>
      </c>
      <c r="E1971" s="189" t="str">
        <f>IF(ISBLANK('Nomenklatur komplett'!Z1971),"-",'Nomenklatur komplett'!Z1971)</f>
        <v>-</v>
      </c>
      <c r="F1971" s="189" t="str">
        <f>IF(ISBLANK('Nomenklatur komplett'!AA1971),"-",'Nomenklatur komplett'!AA1971)</f>
        <v>-</v>
      </c>
      <c r="G1971" s="190" t="str">
        <f>IF(ISBLANK('Nomenklatur komplett'!AB1971),"-",'Nomenklatur komplett'!AB1971)</f>
        <v>-</v>
      </c>
      <c r="H1971" s="190" t="str">
        <f>IF(ISBLANK('Nomenklatur komplett'!AC1971),"-",'Nomenklatur komplett'!AC1971)</f>
        <v>-</v>
      </c>
    </row>
    <row r="1972" spans="1:8" x14ac:dyDescent="0.2">
      <c r="A1972" s="161" t="str">
        <f>IF(ISBLANK('Nomenklatur komplett'!V1972),"-",'Nomenklatur komplett'!V1972)</f>
        <v>-</v>
      </c>
      <c r="B1972" s="188" t="str">
        <f>IF(ISBLANK('Nomenklatur komplett'!W1972),"-",'Nomenklatur komplett'!W1972)</f>
        <v>-</v>
      </c>
      <c r="C1972" s="189" t="str">
        <f>IF(ISBLANK('Nomenklatur komplett'!X1972),"-",'Nomenklatur komplett'!X1972)</f>
        <v>-</v>
      </c>
      <c r="D1972" s="189" t="str">
        <f>IF(ISBLANK('Nomenklatur komplett'!Y1972),"-",'Nomenklatur komplett'!Y1972)</f>
        <v>-</v>
      </c>
      <c r="E1972" s="189" t="str">
        <f>IF(ISBLANK('Nomenklatur komplett'!Z1972),"-",'Nomenklatur komplett'!Z1972)</f>
        <v>-</v>
      </c>
      <c r="F1972" s="189" t="str">
        <f>IF(ISBLANK('Nomenklatur komplett'!AA1972),"-",'Nomenklatur komplett'!AA1972)</f>
        <v>-</v>
      </c>
      <c r="G1972" s="190" t="str">
        <f>IF(ISBLANK('Nomenklatur komplett'!AB1972),"-",'Nomenklatur komplett'!AB1972)</f>
        <v>-</v>
      </c>
      <c r="H1972" s="190" t="str">
        <f>IF(ISBLANK('Nomenklatur komplett'!AC1972),"-",'Nomenklatur komplett'!AC1972)</f>
        <v>-</v>
      </c>
    </row>
    <row r="1973" spans="1:8" x14ac:dyDescent="0.2">
      <c r="A1973" s="161" t="str">
        <f>IF(ISBLANK('Nomenklatur komplett'!V1973),"-",'Nomenklatur komplett'!V1973)</f>
        <v>-</v>
      </c>
      <c r="B1973" s="188" t="str">
        <f>IF(ISBLANK('Nomenklatur komplett'!W1973),"-",'Nomenklatur komplett'!W1973)</f>
        <v>-</v>
      </c>
      <c r="C1973" s="189" t="str">
        <f>IF(ISBLANK('Nomenklatur komplett'!X1973),"-",'Nomenklatur komplett'!X1973)</f>
        <v>-</v>
      </c>
      <c r="D1973" s="189" t="str">
        <f>IF(ISBLANK('Nomenklatur komplett'!Y1973),"-",'Nomenklatur komplett'!Y1973)</f>
        <v>-</v>
      </c>
      <c r="E1973" s="189" t="str">
        <f>IF(ISBLANK('Nomenklatur komplett'!Z1973),"-",'Nomenklatur komplett'!Z1973)</f>
        <v>-</v>
      </c>
      <c r="F1973" s="189" t="str">
        <f>IF(ISBLANK('Nomenklatur komplett'!AA1973),"-",'Nomenklatur komplett'!AA1973)</f>
        <v>-</v>
      </c>
      <c r="G1973" s="190" t="str">
        <f>IF(ISBLANK('Nomenklatur komplett'!AB1973),"-",'Nomenklatur komplett'!AB1973)</f>
        <v>-</v>
      </c>
      <c r="H1973" s="190" t="str">
        <f>IF(ISBLANK('Nomenklatur komplett'!AC1973),"-",'Nomenklatur komplett'!AC1973)</f>
        <v>-</v>
      </c>
    </row>
    <row r="1974" spans="1:8" x14ac:dyDescent="0.2">
      <c r="A1974" s="161" t="str">
        <f>IF(ISBLANK('Nomenklatur komplett'!V1974),"-",'Nomenklatur komplett'!V1974)</f>
        <v>-</v>
      </c>
      <c r="B1974" s="188" t="str">
        <f>IF(ISBLANK('Nomenklatur komplett'!W1974),"-",'Nomenklatur komplett'!W1974)</f>
        <v>-</v>
      </c>
      <c r="C1974" s="189" t="str">
        <f>IF(ISBLANK('Nomenklatur komplett'!X1974),"-",'Nomenklatur komplett'!X1974)</f>
        <v>-</v>
      </c>
      <c r="D1974" s="189" t="str">
        <f>IF(ISBLANK('Nomenklatur komplett'!Y1974),"-",'Nomenklatur komplett'!Y1974)</f>
        <v>-</v>
      </c>
      <c r="E1974" s="189" t="str">
        <f>IF(ISBLANK('Nomenklatur komplett'!Z1974),"-",'Nomenklatur komplett'!Z1974)</f>
        <v>-</v>
      </c>
      <c r="F1974" s="189" t="str">
        <f>IF(ISBLANK('Nomenklatur komplett'!AA1974),"-",'Nomenklatur komplett'!AA1974)</f>
        <v>-</v>
      </c>
      <c r="G1974" s="190" t="str">
        <f>IF(ISBLANK('Nomenklatur komplett'!AB1974),"-",'Nomenklatur komplett'!AB1974)</f>
        <v>-</v>
      </c>
      <c r="H1974" s="190" t="str">
        <f>IF(ISBLANK('Nomenklatur komplett'!AC1974),"-",'Nomenklatur komplett'!AC1974)</f>
        <v>-</v>
      </c>
    </row>
    <row r="1975" spans="1:8" x14ac:dyDescent="0.2">
      <c r="A1975" s="161" t="str">
        <f>IF(ISBLANK('Nomenklatur komplett'!V1975),"-",'Nomenklatur komplett'!V1975)</f>
        <v>-</v>
      </c>
      <c r="B1975" s="188" t="str">
        <f>IF(ISBLANK('Nomenklatur komplett'!W1975),"-",'Nomenklatur komplett'!W1975)</f>
        <v>-</v>
      </c>
      <c r="C1975" s="189" t="str">
        <f>IF(ISBLANK('Nomenklatur komplett'!X1975),"-",'Nomenklatur komplett'!X1975)</f>
        <v>-</v>
      </c>
      <c r="D1975" s="189" t="str">
        <f>IF(ISBLANK('Nomenklatur komplett'!Y1975),"-",'Nomenklatur komplett'!Y1975)</f>
        <v>-</v>
      </c>
      <c r="E1975" s="189" t="str">
        <f>IF(ISBLANK('Nomenklatur komplett'!Z1975),"-",'Nomenklatur komplett'!Z1975)</f>
        <v>-</v>
      </c>
      <c r="F1975" s="189" t="str">
        <f>IF(ISBLANK('Nomenklatur komplett'!AA1975),"-",'Nomenklatur komplett'!AA1975)</f>
        <v>-</v>
      </c>
      <c r="G1975" s="190" t="str">
        <f>IF(ISBLANK('Nomenklatur komplett'!AB1975),"-",'Nomenklatur komplett'!AB1975)</f>
        <v>-</v>
      </c>
      <c r="H1975" s="190" t="str">
        <f>IF(ISBLANK('Nomenklatur komplett'!AC1975),"-",'Nomenklatur komplett'!AC1975)</f>
        <v>-</v>
      </c>
    </row>
    <row r="1976" spans="1:8" x14ac:dyDescent="0.2">
      <c r="A1976" s="161" t="str">
        <f>IF(ISBLANK('Nomenklatur komplett'!V1976),"-",'Nomenklatur komplett'!V1976)</f>
        <v>-</v>
      </c>
      <c r="B1976" s="188" t="str">
        <f>IF(ISBLANK('Nomenklatur komplett'!W1976),"-",'Nomenklatur komplett'!W1976)</f>
        <v>-</v>
      </c>
      <c r="C1976" s="189" t="str">
        <f>IF(ISBLANK('Nomenklatur komplett'!X1976),"-",'Nomenklatur komplett'!X1976)</f>
        <v>-</v>
      </c>
      <c r="D1976" s="189" t="str">
        <f>IF(ISBLANK('Nomenklatur komplett'!Y1976),"-",'Nomenklatur komplett'!Y1976)</f>
        <v>-</v>
      </c>
      <c r="E1976" s="189" t="str">
        <f>IF(ISBLANK('Nomenklatur komplett'!Z1976),"-",'Nomenklatur komplett'!Z1976)</f>
        <v>-</v>
      </c>
      <c r="F1976" s="189" t="str">
        <f>IF(ISBLANK('Nomenklatur komplett'!AA1976),"-",'Nomenklatur komplett'!AA1976)</f>
        <v>-</v>
      </c>
      <c r="G1976" s="190" t="str">
        <f>IF(ISBLANK('Nomenklatur komplett'!AB1976),"-",'Nomenklatur komplett'!AB1976)</f>
        <v>-</v>
      </c>
      <c r="H1976" s="190" t="str">
        <f>IF(ISBLANK('Nomenklatur komplett'!AC1976),"-",'Nomenklatur komplett'!AC1976)</f>
        <v>-</v>
      </c>
    </row>
    <row r="1977" spans="1:8" x14ac:dyDescent="0.2">
      <c r="A1977" s="161" t="str">
        <f>IF(ISBLANK('Nomenklatur komplett'!V1977),"-",'Nomenklatur komplett'!V1977)</f>
        <v>-</v>
      </c>
      <c r="B1977" s="188" t="str">
        <f>IF(ISBLANK('Nomenklatur komplett'!W1977),"-",'Nomenklatur komplett'!W1977)</f>
        <v>-</v>
      </c>
      <c r="C1977" s="189" t="str">
        <f>IF(ISBLANK('Nomenklatur komplett'!X1977),"-",'Nomenklatur komplett'!X1977)</f>
        <v>-</v>
      </c>
      <c r="D1977" s="189" t="str">
        <f>IF(ISBLANK('Nomenklatur komplett'!Y1977),"-",'Nomenklatur komplett'!Y1977)</f>
        <v>-</v>
      </c>
      <c r="E1977" s="189" t="str">
        <f>IF(ISBLANK('Nomenklatur komplett'!Z1977),"-",'Nomenklatur komplett'!Z1977)</f>
        <v>-</v>
      </c>
      <c r="F1977" s="189" t="str">
        <f>IF(ISBLANK('Nomenklatur komplett'!AA1977),"-",'Nomenklatur komplett'!AA1977)</f>
        <v>-</v>
      </c>
      <c r="G1977" s="190" t="str">
        <f>IF(ISBLANK('Nomenklatur komplett'!AB1977),"-",'Nomenklatur komplett'!AB1977)</f>
        <v>-</v>
      </c>
      <c r="H1977" s="190" t="str">
        <f>IF(ISBLANK('Nomenklatur komplett'!AC1977),"-",'Nomenklatur komplett'!AC1977)</f>
        <v>-</v>
      </c>
    </row>
    <row r="1978" spans="1:8" x14ac:dyDescent="0.2">
      <c r="A1978" s="161" t="str">
        <f>IF(ISBLANK('Nomenklatur komplett'!V1978),"-",'Nomenklatur komplett'!V1978)</f>
        <v>-</v>
      </c>
      <c r="B1978" s="188" t="str">
        <f>IF(ISBLANK('Nomenklatur komplett'!W1978),"-",'Nomenklatur komplett'!W1978)</f>
        <v>-</v>
      </c>
      <c r="C1978" s="189" t="str">
        <f>IF(ISBLANK('Nomenklatur komplett'!X1978),"-",'Nomenklatur komplett'!X1978)</f>
        <v>-</v>
      </c>
      <c r="D1978" s="189" t="str">
        <f>IF(ISBLANK('Nomenklatur komplett'!Y1978),"-",'Nomenklatur komplett'!Y1978)</f>
        <v>-</v>
      </c>
      <c r="E1978" s="189" t="str">
        <f>IF(ISBLANK('Nomenklatur komplett'!Z1978),"-",'Nomenklatur komplett'!Z1978)</f>
        <v>-</v>
      </c>
      <c r="F1978" s="189" t="str">
        <f>IF(ISBLANK('Nomenklatur komplett'!AA1978),"-",'Nomenklatur komplett'!AA1978)</f>
        <v>-</v>
      </c>
      <c r="G1978" s="190" t="str">
        <f>IF(ISBLANK('Nomenklatur komplett'!AB1978),"-",'Nomenklatur komplett'!AB1978)</f>
        <v>-</v>
      </c>
      <c r="H1978" s="190" t="str">
        <f>IF(ISBLANK('Nomenklatur komplett'!AC1978),"-",'Nomenklatur komplett'!AC1978)</f>
        <v>-</v>
      </c>
    </row>
    <row r="1979" spans="1:8" x14ac:dyDescent="0.2">
      <c r="A1979" s="161" t="str">
        <f>IF(ISBLANK('Nomenklatur komplett'!V1979),"-",'Nomenklatur komplett'!V1979)</f>
        <v>-</v>
      </c>
      <c r="B1979" s="188" t="str">
        <f>IF(ISBLANK('Nomenklatur komplett'!W1979),"-",'Nomenklatur komplett'!W1979)</f>
        <v>-</v>
      </c>
      <c r="C1979" s="189" t="str">
        <f>IF(ISBLANK('Nomenklatur komplett'!X1979),"-",'Nomenklatur komplett'!X1979)</f>
        <v>-</v>
      </c>
      <c r="D1979" s="189" t="str">
        <f>IF(ISBLANK('Nomenklatur komplett'!Y1979),"-",'Nomenklatur komplett'!Y1979)</f>
        <v>-</v>
      </c>
      <c r="E1979" s="189" t="str">
        <f>IF(ISBLANK('Nomenklatur komplett'!Z1979),"-",'Nomenklatur komplett'!Z1979)</f>
        <v>-</v>
      </c>
      <c r="F1979" s="189" t="str">
        <f>IF(ISBLANK('Nomenklatur komplett'!AA1979),"-",'Nomenklatur komplett'!AA1979)</f>
        <v>-</v>
      </c>
      <c r="G1979" s="190" t="str">
        <f>IF(ISBLANK('Nomenklatur komplett'!AB1979),"-",'Nomenklatur komplett'!AB1979)</f>
        <v>-</v>
      </c>
      <c r="H1979" s="190" t="str">
        <f>IF(ISBLANK('Nomenklatur komplett'!AC1979),"-",'Nomenklatur komplett'!AC1979)</f>
        <v>-</v>
      </c>
    </row>
    <row r="1980" spans="1:8" x14ac:dyDescent="0.2">
      <c r="A1980" s="161" t="str">
        <f>IF(ISBLANK('Nomenklatur komplett'!V1980),"-",'Nomenklatur komplett'!V1980)</f>
        <v>-</v>
      </c>
      <c r="B1980" s="188" t="str">
        <f>IF(ISBLANK('Nomenklatur komplett'!W1980),"-",'Nomenklatur komplett'!W1980)</f>
        <v>-</v>
      </c>
      <c r="C1980" s="189" t="str">
        <f>IF(ISBLANK('Nomenklatur komplett'!X1980),"-",'Nomenklatur komplett'!X1980)</f>
        <v>-</v>
      </c>
      <c r="D1980" s="189" t="str">
        <f>IF(ISBLANK('Nomenklatur komplett'!Y1980),"-",'Nomenklatur komplett'!Y1980)</f>
        <v>-</v>
      </c>
      <c r="E1980" s="189" t="str">
        <f>IF(ISBLANK('Nomenklatur komplett'!Z1980),"-",'Nomenklatur komplett'!Z1980)</f>
        <v>-</v>
      </c>
      <c r="F1980" s="189" t="str">
        <f>IF(ISBLANK('Nomenklatur komplett'!AA1980),"-",'Nomenklatur komplett'!AA1980)</f>
        <v>-</v>
      </c>
      <c r="G1980" s="190" t="str">
        <f>IF(ISBLANK('Nomenklatur komplett'!AB1980),"-",'Nomenklatur komplett'!AB1980)</f>
        <v>-</v>
      </c>
      <c r="H1980" s="190" t="str">
        <f>IF(ISBLANK('Nomenklatur komplett'!AC1980),"-",'Nomenklatur komplett'!AC1980)</f>
        <v>-</v>
      </c>
    </row>
    <row r="1981" spans="1:8" x14ac:dyDescent="0.2">
      <c r="A1981" s="161" t="str">
        <f>IF(ISBLANK('Nomenklatur komplett'!V1981),"-",'Nomenklatur komplett'!V1981)</f>
        <v>-</v>
      </c>
      <c r="B1981" s="188" t="str">
        <f>IF(ISBLANK('Nomenklatur komplett'!W1981),"-",'Nomenklatur komplett'!W1981)</f>
        <v>-</v>
      </c>
      <c r="C1981" s="189" t="str">
        <f>IF(ISBLANK('Nomenklatur komplett'!X1981),"-",'Nomenklatur komplett'!X1981)</f>
        <v>-</v>
      </c>
      <c r="D1981" s="189" t="str">
        <f>IF(ISBLANK('Nomenklatur komplett'!Y1981),"-",'Nomenklatur komplett'!Y1981)</f>
        <v>-</v>
      </c>
      <c r="E1981" s="189" t="str">
        <f>IF(ISBLANK('Nomenklatur komplett'!Z1981),"-",'Nomenklatur komplett'!Z1981)</f>
        <v>-</v>
      </c>
      <c r="F1981" s="189" t="str">
        <f>IF(ISBLANK('Nomenklatur komplett'!AA1981),"-",'Nomenklatur komplett'!AA1981)</f>
        <v>-</v>
      </c>
      <c r="G1981" s="190" t="str">
        <f>IF(ISBLANK('Nomenklatur komplett'!AB1981),"-",'Nomenklatur komplett'!AB1981)</f>
        <v>-</v>
      </c>
      <c r="H1981" s="190" t="str">
        <f>IF(ISBLANK('Nomenklatur komplett'!AC1981),"-",'Nomenklatur komplett'!AC1981)</f>
        <v>-</v>
      </c>
    </row>
    <row r="1982" spans="1:8" x14ac:dyDescent="0.2">
      <c r="A1982" s="161" t="str">
        <f>IF(ISBLANK('Nomenklatur komplett'!V1982),"-",'Nomenklatur komplett'!V1982)</f>
        <v>-</v>
      </c>
      <c r="B1982" s="188" t="str">
        <f>IF(ISBLANK('Nomenklatur komplett'!W1982),"-",'Nomenklatur komplett'!W1982)</f>
        <v>-</v>
      </c>
      <c r="C1982" s="189" t="str">
        <f>IF(ISBLANK('Nomenklatur komplett'!X1982),"-",'Nomenklatur komplett'!X1982)</f>
        <v>-</v>
      </c>
      <c r="D1982" s="189" t="str">
        <f>IF(ISBLANK('Nomenklatur komplett'!Y1982),"-",'Nomenklatur komplett'!Y1982)</f>
        <v>-</v>
      </c>
      <c r="E1982" s="189" t="str">
        <f>IF(ISBLANK('Nomenklatur komplett'!Z1982),"-",'Nomenklatur komplett'!Z1982)</f>
        <v>-</v>
      </c>
      <c r="F1982" s="189" t="str">
        <f>IF(ISBLANK('Nomenklatur komplett'!AA1982),"-",'Nomenklatur komplett'!AA1982)</f>
        <v>-</v>
      </c>
      <c r="G1982" s="190" t="str">
        <f>IF(ISBLANK('Nomenklatur komplett'!AB1982),"-",'Nomenklatur komplett'!AB1982)</f>
        <v>-</v>
      </c>
      <c r="H1982" s="190" t="str">
        <f>IF(ISBLANK('Nomenklatur komplett'!AC1982),"-",'Nomenklatur komplett'!AC1982)</f>
        <v>-</v>
      </c>
    </row>
    <row r="1983" spans="1:8" x14ac:dyDescent="0.2">
      <c r="A1983" s="161" t="str">
        <f>IF(ISBLANK('Nomenklatur komplett'!V1983),"-",'Nomenklatur komplett'!V1983)</f>
        <v>-</v>
      </c>
      <c r="B1983" s="188" t="str">
        <f>IF(ISBLANK('Nomenklatur komplett'!W1983),"-",'Nomenklatur komplett'!W1983)</f>
        <v>-</v>
      </c>
      <c r="C1983" s="189" t="str">
        <f>IF(ISBLANK('Nomenklatur komplett'!X1983),"-",'Nomenklatur komplett'!X1983)</f>
        <v>-</v>
      </c>
      <c r="D1983" s="189" t="str">
        <f>IF(ISBLANK('Nomenklatur komplett'!Y1983),"-",'Nomenklatur komplett'!Y1983)</f>
        <v>-</v>
      </c>
      <c r="E1983" s="189" t="str">
        <f>IF(ISBLANK('Nomenklatur komplett'!Z1983),"-",'Nomenklatur komplett'!Z1983)</f>
        <v>-</v>
      </c>
      <c r="F1983" s="189" t="str">
        <f>IF(ISBLANK('Nomenklatur komplett'!AA1983),"-",'Nomenklatur komplett'!AA1983)</f>
        <v>-</v>
      </c>
      <c r="G1983" s="190" t="str">
        <f>IF(ISBLANK('Nomenklatur komplett'!AB1983),"-",'Nomenklatur komplett'!AB1983)</f>
        <v>-</v>
      </c>
      <c r="H1983" s="190" t="str">
        <f>IF(ISBLANK('Nomenklatur komplett'!AC1983),"-",'Nomenklatur komplett'!AC1983)</f>
        <v>-</v>
      </c>
    </row>
    <row r="1984" spans="1:8" x14ac:dyDescent="0.2">
      <c r="A1984" s="161" t="str">
        <f>IF(ISBLANK('Nomenklatur komplett'!V1984),"-",'Nomenklatur komplett'!V1984)</f>
        <v>-</v>
      </c>
      <c r="B1984" s="188" t="str">
        <f>IF(ISBLANK('Nomenklatur komplett'!W1984),"-",'Nomenklatur komplett'!W1984)</f>
        <v>-</v>
      </c>
      <c r="C1984" s="189" t="str">
        <f>IF(ISBLANK('Nomenklatur komplett'!X1984),"-",'Nomenklatur komplett'!X1984)</f>
        <v>-</v>
      </c>
      <c r="D1984" s="189" t="str">
        <f>IF(ISBLANK('Nomenklatur komplett'!Y1984),"-",'Nomenklatur komplett'!Y1984)</f>
        <v>-</v>
      </c>
      <c r="E1984" s="189" t="str">
        <f>IF(ISBLANK('Nomenklatur komplett'!Z1984),"-",'Nomenklatur komplett'!Z1984)</f>
        <v>-</v>
      </c>
      <c r="F1984" s="189" t="str">
        <f>IF(ISBLANK('Nomenklatur komplett'!AA1984),"-",'Nomenklatur komplett'!AA1984)</f>
        <v>-</v>
      </c>
      <c r="G1984" s="190" t="str">
        <f>IF(ISBLANK('Nomenklatur komplett'!AB1984),"-",'Nomenklatur komplett'!AB1984)</f>
        <v>-</v>
      </c>
      <c r="H1984" s="190" t="str">
        <f>IF(ISBLANK('Nomenklatur komplett'!AC1984),"-",'Nomenklatur komplett'!AC1984)</f>
        <v>-</v>
      </c>
    </row>
    <row r="1985" spans="1:8" x14ac:dyDescent="0.2">
      <c r="A1985" s="161" t="str">
        <f>IF(ISBLANK('Nomenklatur komplett'!V1985),"-",'Nomenklatur komplett'!V1985)</f>
        <v>-</v>
      </c>
      <c r="B1985" s="188" t="str">
        <f>IF(ISBLANK('Nomenklatur komplett'!W1985),"-",'Nomenklatur komplett'!W1985)</f>
        <v>-</v>
      </c>
      <c r="C1985" s="189" t="str">
        <f>IF(ISBLANK('Nomenklatur komplett'!X1985),"-",'Nomenklatur komplett'!X1985)</f>
        <v>-</v>
      </c>
      <c r="D1985" s="189" t="str">
        <f>IF(ISBLANK('Nomenklatur komplett'!Y1985),"-",'Nomenklatur komplett'!Y1985)</f>
        <v>-</v>
      </c>
      <c r="E1985" s="189" t="str">
        <f>IF(ISBLANK('Nomenklatur komplett'!Z1985),"-",'Nomenklatur komplett'!Z1985)</f>
        <v>-</v>
      </c>
      <c r="F1985" s="189" t="str">
        <f>IF(ISBLANK('Nomenklatur komplett'!AA1985),"-",'Nomenklatur komplett'!AA1985)</f>
        <v>-</v>
      </c>
      <c r="G1985" s="190" t="str">
        <f>IF(ISBLANK('Nomenklatur komplett'!AB1985),"-",'Nomenklatur komplett'!AB1985)</f>
        <v>-</v>
      </c>
      <c r="H1985" s="190" t="str">
        <f>IF(ISBLANK('Nomenklatur komplett'!AC1985),"-",'Nomenklatur komplett'!AC1985)</f>
        <v>-</v>
      </c>
    </row>
    <row r="1986" spans="1:8" x14ac:dyDescent="0.2">
      <c r="A1986" s="161" t="str">
        <f>IF(ISBLANK('Nomenklatur komplett'!V1986),"-",'Nomenklatur komplett'!V1986)</f>
        <v>-</v>
      </c>
      <c r="B1986" s="188" t="str">
        <f>IF(ISBLANK('Nomenklatur komplett'!W1986),"-",'Nomenklatur komplett'!W1986)</f>
        <v>-</v>
      </c>
      <c r="C1986" s="189" t="str">
        <f>IF(ISBLANK('Nomenklatur komplett'!X1986),"-",'Nomenklatur komplett'!X1986)</f>
        <v>-</v>
      </c>
      <c r="D1986" s="189" t="str">
        <f>IF(ISBLANK('Nomenklatur komplett'!Y1986),"-",'Nomenklatur komplett'!Y1986)</f>
        <v>-</v>
      </c>
      <c r="E1986" s="189" t="str">
        <f>IF(ISBLANK('Nomenklatur komplett'!Z1986),"-",'Nomenklatur komplett'!Z1986)</f>
        <v>-</v>
      </c>
      <c r="F1986" s="189" t="str">
        <f>IF(ISBLANK('Nomenklatur komplett'!AA1986),"-",'Nomenklatur komplett'!AA1986)</f>
        <v>-</v>
      </c>
      <c r="G1986" s="190" t="str">
        <f>IF(ISBLANK('Nomenklatur komplett'!AB1986),"-",'Nomenklatur komplett'!AB1986)</f>
        <v>-</v>
      </c>
      <c r="H1986" s="190" t="str">
        <f>IF(ISBLANK('Nomenklatur komplett'!AC1986),"-",'Nomenklatur komplett'!AC1986)</f>
        <v>-</v>
      </c>
    </row>
    <row r="1987" spans="1:8" x14ac:dyDescent="0.2">
      <c r="A1987" s="161" t="str">
        <f>IF(ISBLANK('Nomenklatur komplett'!V1987),"-",'Nomenklatur komplett'!V1987)</f>
        <v>-</v>
      </c>
      <c r="B1987" s="188" t="str">
        <f>IF(ISBLANK('Nomenklatur komplett'!W1987),"-",'Nomenklatur komplett'!W1987)</f>
        <v>-</v>
      </c>
      <c r="C1987" s="189" t="str">
        <f>IF(ISBLANK('Nomenklatur komplett'!X1987),"-",'Nomenklatur komplett'!X1987)</f>
        <v>-</v>
      </c>
      <c r="D1987" s="189" t="str">
        <f>IF(ISBLANK('Nomenklatur komplett'!Y1987),"-",'Nomenklatur komplett'!Y1987)</f>
        <v>-</v>
      </c>
      <c r="E1987" s="189" t="str">
        <f>IF(ISBLANK('Nomenklatur komplett'!Z1987),"-",'Nomenklatur komplett'!Z1987)</f>
        <v>-</v>
      </c>
      <c r="F1987" s="189" t="str">
        <f>IF(ISBLANK('Nomenklatur komplett'!AA1987),"-",'Nomenklatur komplett'!AA1987)</f>
        <v>-</v>
      </c>
      <c r="G1987" s="190" t="str">
        <f>IF(ISBLANK('Nomenklatur komplett'!AB1987),"-",'Nomenklatur komplett'!AB1987)</f>
        <v>-</v>
      </c>
      <c r="H1987" s="190" t="str">
        <f>IF(ISBLANK('Nomenklatur komplett'!AC1987),"-",'Nomenklatur komplett'!AC1987)</f>
        <v>-</v>
      </c>
    </row>
    <row r="1988" spans="1:8" x14ac:dyDescent="0.2">
      <c r="A1988" s="161" t="str">
        <f>IF(ISBLANK('Nomenklatur komplett'!V1988),"-",'Nomenklatur komplett'!V1988)</f>
        <v>-</v>
      </c>
      <c r="B1988" s="188" t="str">
        <f>IF(ISBLANK('Nomenklatur komplett'!W1988),"-",'Nomenklatur komplett'!W1988)</f>
        <v>-</v>
      </c>
      <c r="C1988" s="189" t="str">
        <f>IF(ISBLANK('Nomenklatur komplett'!X1988),"-",'Nomenklatur komplett'!X1988)</f>
        <v>-</v>
      </c>
      <c r="D1988" s="189" t="str">
        <f>IF(ISBLANK('Nomenklatur komplett'!Y1988),"-",'Nomenklatur komplett'!Y1988)</f>
        <v>-</v>
      </c>
      <c r="E1988" s="189" t="str">
        <f>IF(ISBLANK('Nomenklatur komplett'!Z1988),"-",'Nomenklatur komplett'!Z1988)</f>
        <v>-</v>
      </c>
      <c r="F1988" s="189" t="str">
        <f>IF(ISBLANK('Nomenklatur komplett'!AA1988),"-",'Nomenklatur komplett'!AA1988)</f>
        <v>-</v>
      </c>
      <c r="G1988" s="190" t="str">
        <f>IF(ISBLANK('Nomenklatur komplett'!AB1988),"-",'Nomenklatur komplett'!AB1988)</f>
        <v>-</v>
      </c>
      <c r="H1988" s="190" t="str">
        <f>IF(ISBLANK('Nomenklatur komplett'!AC1988),"-",'Nomenklatur komplett'!AC1988)</f>
        <v>-</v>
      </c>
    </row>
    <row r="1989" spans="1:8" x14ac:dyDescent="0.2">
      <c r="A1989" s="161" t="str">
        <f>IF(ISBLANK('Nomenklatur komplett'!V1989),"-",'Nomenklatur komplett'!V1989)</f>
        <v>-</v>
      </c>
      <c r="B1989" s="188" t="str">
        <f>IF(ISBLANK('Nomenklatur komplett'!W1989),"-",'Nomenklatur komplett'!W1989)</f>
        <v>-</v>
      </c>
      <c r="C1989" s="189" t="str">
        <f>IF(ISBLANK('Nomenklatur komplett'!X1989),"-",'Nomenklatur komplett'!X1989)</f>
        <v>-</v>
      </c>
      <c r="D1989" s="189" t="str">
        <f>IF(ISBLANK('Nomenklatur komplett'!Y1989),"-",'Nomenklatur komplett'!Y1989)</f>
        <v>-</v>
      </c>
      <c r="E1989" s="189" t="str">
        <f>IF(ISBLANK('Nomenklatur komplett'!Z1989),"-",'Nomenklatur komplett'!Z1989)</f>
        <v>-</v>
      </c>
      <c r="F1989" s="189" t="str">
        <f>IF(ISBLANK('Nomenklatur komplett'!AA1989),"-",'Nomenklatur komplett'!AA1989)</f>
        <v>-</v>
      </c>
      <c r="G1989" s="190" t="str">
        <f>IF(ISBLANK('Nomenklatur komplett'!AB1989),"-",'Nomenklatur komplett'!AB1989)</f>
        <v>-</v>
      </c>
      <c r="H1989" s="190" t="str">
        <f>IF(ISBLANK('Nomenklatur komplett'!AC1989),"-",'Nomenklatur komplett'!AC1989)</f>
        <v>-</v>
      </c>
    </row>
    <row r="1990" spans="1:8" x14ac:dyDescent="0.2">
      <c r="A1990" s="161" t="str">
        <f>IF(ISBLANK('Nomenklatur komplett'!V1990),"-",'Nomenklatur komplett'!V1990)</f>
        <v>-</v>
      </c>
      <c r="B1990" s="188" t="str">
        <f>IF(ISBLANK('Nomenklatur komplett'!W1990),"-",'Nomenklatur komplett'!W1990)</f>
        <v>-</v>
      </c>
      <c r="C1990" s="189" t="str">
        <f>IF(ISBLANK('Nomenklatur komplett'!X1990),"-",'Nomenklatur komplett'!X1990)</f>
        <v>-</v>
      </c>
      <c r="D1990" s="189" t="str">
        <f>IF(ISBLANK('Nomenklatur komplett'!Y1990),"-",'Nomenklatur komplett'!Y1990)</f>
        <v>-</v>
      </c>
      <c r="E1990" s="189" t="str">
        <f>IF(ISBLANK('Nomenklatur komplett'!Z1990),"-",'Nomenklatur komplett'!Z1990)</f>
        <v>-</v>
      </c>
      <c r="F1990" s="189" t="str">
        <f>IF(ISBLANK('Nomenklatur komplett'!AA1990),"-",'Nomenklatur komplett'!AA1990)</f>
        <v>-</v>
      </c>
      <c r="G1990" s="190" t="str">
        <f>IF(ISBLANK('Nomenklatur komplett'!AB1990),"-",'Nomenklatur komplett'!AB1990)</f>
        <v>-</v>
      </c>
      <c r="H1990" s="190" t="str">
        <f>IF(ISBLANK('Nomenklatur komplett'!AC1990),"-",'Nomenklatur komplett'!AC1990)</f>
        <v>-</v>
      </c>
    </row>
    <row r="1991" spans="1:8" x14ac:dyDescent="0.2">
      <c r="A1991" s="161" t="str">
        <f>IF(ISBLANK('Nomenklatur komplett'!V1991),"-",'Nomenklatur komplett'!V1991)</f>
        <v>-</v>
      </c>
      <c r="B1991" s="188" t="str">
        <f>IF(ISBLANK('Nomenklatur komplett'!W1991),"-",'Nomenklatur komplett'!W1991)</f>
        <v>-</v>
      </c>
      <c r="C1991" s="189" t="str">
        <f>IF(ISBLANK('Nomenklatur komplett'!X1991),"-",'Nomenklatur komplett'!X1991)</f>
        <v>-</v>
      </c>
      <c r="D1991" s="189" t="str">
        <f>IF(ISBLANK('Nomenklatur komplett'!Y1991),"-",'Nomenklatur komplett'!Y1991)</f>
        <v>-</v>
      </c>
      <c r="E1991" s="189" t="str">
        <f>IF(ISBLANK('Nomenklatur komplett'!Z1991),"-",'Nomenklatur komplett'!Z1991)</f>
        <v>-</v>
      </c>
      <c r="F1991" s="189" t="str">
        <f>IF(ISBLANK('Nomenklatur komplett'!AA1991),"-",'Nomenklatur komplett'!AA1991)</f>
        <v>-</v>
      </c>
      <c r="G1991" s="190" t="str">
        <f>IF(ISBLANK('Nomenklatur komplett'!AB1991),"-",'Nomenklatur komplett'!AB1991)</f>
        <v>-</v>
      </c>
      <c r="H1991" s="190" t="str">
        <f>IF(ISBLANK('Nomenklatur komplett'!AC1991),"-",'Nomenklatur komplett'!AC1991)</f>
        <v>-</v>
      </c>
    </row>
    <row r="1992" spans="1:8" x14ac:dyDescent="0.2">
      <c r="A1992" s="161" t="str">
        <f>IF(ISBLANK('Nomenklatur komplett'!V1992),"-",'Nomenklatur komplett'!V1992)</f>
        <v>-</v>
      </c>
      <c r="B1992" s="188" t="str">
        <f>IF(ISBLANK('Nomenklatur komplett'!W1992),"-",'Nomenklatur komplett'!W1992)</f>
        <v>-</v>
      </c>
      <c r="C1992" s="189" t="str">
        <f>IF(ISBLANK('Nomenklatur komplett'!X1992),"-",'Nomenklatur komplett'!X1992)</f>
        <v>-</v>
      </c>
      <c r="D1992" s="189" t="str">
        <f>IF(ISBLANK('Nomenklatur komplett'!Y1992),"-",'Nomenklatur komplett'!Y1992)</f>
        <v>-</v>
      </c>
      <c r="E1992" s="189" t="str">
        <f>IF(ISBLANK('Nomenklatur komplett'!Z1992),"-",'Nomenklatur komplett'!Z1992)</f>
        <v>-</v>
      </c>
      <c r="F1992" s="189" t="str">
        <f>IF(ISBLANK('Nomenklatur komplett'!AA1992),"-",'Nomenklatur komplett'!AA1992)</f>
        <v>-</v>
      </c>
      <c r="G1992" s="190" t="str">
        <f>IF(ISBLANK('Nomenklatur komplett'!AB1992),"-",'Nomenklatur komplett'!AB1992)</f>
        <v>-</v>
      </c>
      <c r="H1992" s="190" t="str">
        <f>IF(ISBLANK('Nomenklatur komplett'!AC1992),"-",'Nomenklatur komplett'!AC1992)</f>
        <v>-</v>
      </c>
    </row>
    <row r="1993" spans="1:8" x14ac:dyDescent="0.2">
      <c r="A1993" s="161" t="str">
        <f>IF(ISBLANK('Nomenklatur komplett'!V1993),"-",'Nomenklatur komplett'!V1993)</f>
        <v>-</v>
      </c>
      <c r="B1993" s="188" t="str">
        <f>IF(ISBLANK('Nomenklatur komplett'!W1993),"-",'Nomenklatur komplett'!W1993)</f>
        <v>-</v>
      </c>
      <c r="C1993" s="189" t="str">
        <f>IF(ISBLANK('Nomenklatur komplett'!X1993),"-",'Nomenklatur komplett'!X1993)</f>
        <v>-</v>
      </c>
      <c r="D1993" s="189" t="str">
        <f>IF(ISBLANK('Nomenklatur komplett'!Y1993),"-",'Nomenklatur komplett'!Y1993)</f>
        <v>-</v>
      </c>
      <c r="E1993" s="189" t="str">
        <f>IF(ISBLANK('Nomenklatur komplett'!Z1993),"-",'Nomenklatur komplett'!Z1993)</f>
        <v>-</v>
      </c>
      <c r="F1993" s="189" t="str">
        <f>IF(ISBLANK('Nomenklatur komplett'!AA1993),"-",'Nomenklatur komplett'!AA1993)</f>
        <v>-</v>
      </c>
      <c r="G1993" s="190" t="str">
        <f>IF(ISBLANK('Nomenklatur komplett'!AB1993),"-",'Nomenklatur komplett'!AB1993)</f>
        <v>-</v>
      </c>
      <c r="H1993" s="190" t="str">
        <f>IF(ISBLANK('Nomenklatur komplett'!AC1993),"-",'Nomenklatur komplett'!AC1993)</f>
        <v>-</v>
      </c>
    </row>
    <row r="1994" spans="1:8" x14ac:dyDescent="0.2">
      <c r="A1994" s="161" t="str">
        <f>IF(ISBLANK('Nomenklatur komplett'!V1994),"-",'Nomenklatur komplett'!V1994)</f>
        <v>-</v>
      </c>
      <c r="B1994" s="188" t="str">
        <f>IF(ISBLANK('Nomenklatur komplett'!W1994),"-",'Nomenklatur komplett'!W1994)</f>
        <v>-</v>
      </c>
      <c r="C1994" s="189" t="str">
        <f>IF(ISBLANK('Nomenklatur komplett'!X1994),"-",'Nomenklatur komplett'!X1994)</f>
        <v>-</v>
      </c>
      <c r="D1994" s="189" t="str">
        <f>IF(ISBLANK('Nomenklatur komplett'!Y1994),"-",'Nomenklatur komplett'!Y1994)</f>
        <v>-</v>
      </c>
      <c r="E1994" s="189" t="str">
        <f>IF(ISBLANK('Nomenklatur komplett'!Z1994),"-",'Nomenklatur komplett'!Z1994)</f>
        <v>-</v>
      </c>
      <c r="F1994" s="189" t="str">
        <f>IF(ISBLANK('Nomenklatur komplett'!AA1994),"-",'Nomenklatur komplett'!AA1994)</f>
        <v>-</v>
      </c>
      <c r="G1994" s="190" t="str">
        <f>IF(ISBLANK('Nomenklatur komplett'!AB1994),"-",'Nomenklatur komplett'!AB1994)</f>
        <v>-</v>
      </c>
      <c r="H1994" s="190" t="str">
        <f>IF(ISBLANK('Nomenklatur komplett'!AC1994),"-",'Nomenklatur komplett'!AC1994)</f>
        <v>-</v>
      </c>
    </row>
    <row r="1995" spans="1:8" x14ac:dyDescent="0.2">
      <c r="A1995" s="161" t="str">
        <f>IF(ISBLANK('Nomenklatur komplett'!V1995),"-",'Nomenklatur komplett'!V1995)</f>
        <v>-</v>
      </c>
      <c r="B1995" s="188" t="str">
        <f>IF(ISBLANK('Nomenklatur komplett'!W1995),"-",'Nomenklatur komplett'!W1995)</f>
        <v>-</v>
      </c>
      <c r="C1995" s="189" t="str">
        <f>IF(ISBLANK('Nomenklatur komplett'!X1995),"-",'Nomenklatur komplett'!X1995)</f>
        <v>-</v>
      </c>
      <c r="D1995" s="189" t="str">
        <f>IF(ISBLANK('Nomenklatur komplett'!Y1995),"-",'Nomenklatur komplett'!Y1995)</f>
        <v>-</v>
      </c>
      <c r="E1995" s="189" t="str">
        <f>IF(ISBLANK('Nomenklatur komplett'!Z1995),"-",'Nomenklatur komplett'!Z1995)</f>
        <v>-</v>
      </c>
      <c r="F1995" s="189" t="str">
        <f>IF(ISBLANK('Nomenklatur komplett'!AA1995),"-",'Nomenklatur komplett'!AA1995)</f>
        <v>-</v>
      </c>
      <c r="G1995" s="190" t="str">
        <f>IF(ISBLANK('Nomenklatur komplett'!AB1995),"-",'Nomenklatur komplett'!AB1995)</f>
        <v>-</v>
      </c>
      <c r="H1995" s="190" t="str">
        <f>IF(ISBLANK('Nomenklatur komplett'!AC1995),"-",'Nomenklatur komplett'!AC1995)</f>
        <v>-</v>
      </c>
    </row>
    <row r="1996" spans="1:8" x14ac:dyDescent="0.2">
      <c r="A1996" s="161" t="str">
        <f>IF(ISBLANK('Nomenklatur komplett'!V1996),"-",'Nomenklatur komplett'!V1996)</f>
        <v>-</v>
      </c>
      <c r="B1996" s="188" t="str">
        <f>IF(ISBLANK('Nomenklatur komplett'!W1996),"-",'Nomenklatur komplett'!W1996)</f>
        <v>-</v>
      </c>
      <c r="C1996" s="189" t="str">
        <f>IF(ISBLANK('Nomenklatur komplett'!X1996),"-",'Nomenklatur komplett'!X1996)</f>
        <v>-</v>
      </c>
      <c r="D1996" s="189" t="str">
        <f>IF(ISBLANK('Nomenklatur komplett'!Y1996),"-",'Nomenklatur komplett'!Y1996)</f>
        <v>-</v>
      </c>
      <c r="E1996" s="189" t="str">
        <f>IF(ISBLANK('Nomenklatur komplett'!Z1996),"-",'Nomenklatur komplett'!Z1996)</f>
        <v>-</v>
      </c>
      <c r="F1996" s="189" t="str">
        <f>IF(ISBLANK('Nomenklatur komplett'!AA1996),"-",'Nomenklatur komplett'!AA1996)</f>
        <v>-</v>
      </c>
      <c r="G1996" s="190" t="str">
        <f>IF(ISBLANK('Nomenklatur komplett'!AB1996),"-",'Nomenklatur komplett'!AB1996)</f>
        <v>-</v>
      </c>
      <c r="H1996" s="190" t="str">
        <f>IF(ISBLANK('Nomenklatur komplett'!AC1996),"-",'Nomenklatur komplett'!AC1996)</f>
        <v>-</v>
      </c>
    </row>
    <row r="1997" spans="1:8" x14ac:dyDescent="0.2">
      <c r="A1997" s="161" t="str">
        <f>IF(ISBLANK('Nomenklatur komplett'!V1997),"-",'Nomenklatur komplett'!V1997)</f>
        <v>-</v>
      </c>
      <c r="B1997" s="188" t="str">
        <f>IF(ISBLANK('Nomenklatur komplett'!W1997),"-",'Nomenklatur komplett'!W1997)</f>
        <v>-</v>
      </c>
      <c r="C1997" s="189" t="str">
        <f>IF(ISBLANK('Nomenklatur komplett'!X1997),"-",'Nomenklatur komplett'!X1997)</f>
        <v>-</v>
      </c>
      <c r="D1997" s="189" t="str">
        <f>IF(ISBLANK('Nomenklatur komplett'!Y1997),"-",'Nomenklatur komplett'!Y1997)</f>
        <v>-</v>
      </c>
      <c r="E1997" s="189" t="str">
        <f>IF(ISBLANK('Nomenklatur komplett'!Z1997),"-",'Nomenklatur komplett'!Z1997)</f>
        <v>-</v>
      </c>
      <c r="F1997" s="189" t="str">
        <f>IF(ISBLANK('Nomenklatur komplett'!AA1997),"-",'Nomenklatur komplett'!AA1997)</f>
        <v>-</v>
      </c>
      <c r="G1997" s="190" t="str">
        <f>IF(ISBLANK('Nomenklatur komplett'!AB1997),"-",'Nomenklatur komplett'!AB1997)</f>
        <v>-</v>
      </c>
      <c r="H1997" s="190" t="str">
        <f>IF(ISBLANK('Nomenklatur komplett'!AC1997),"-",'Nomenklatur komplett'!AC1997)</f>
        <v>-</v>
      </c>
    </row>
    <row r="1998" spans="1:8" x14ac:dyDescent="0.2">
      <c r="A1998" s="161" t="str">
        <f>IF(ISBLANK('Nomenklatur komplett'!V1998),"-",'Nomenklatur komplett'!V1998)</f>
        <v>-</v>
      </c>
      <c r="B1998" s="188" t="str">
        <f>IF(ISBLANK('Nomenklatur komplett'!W1998),"-",'Nomenklatur komplett'!W1998)</f>
        <v>-</v>
      </c>
      <c r="C1998" s="189" t="str">
        <f>IF(ISBLANK('Nomenklatur komplett'!X1998),"-",'Nomenklatur komplett'!X1998)</f>
        <v>-</v>
      </c>
      <c r="D1998" s="189" t="str">
        <f>IF(ISBLANK('Nomenklatur komplett'!Y1998),"-",'Nomenklatur komplett'!Y1998)</f>
        <v>-</v>
      </c>
      <c r="E1998" s="189" t="str">
        <f>IF(ISBLANK('Nomenklatur komplett'!Z1998),"-",'Nomenklatur komplett'!Z1998)</f>
        <v>-</v>
      </c>
      <c r="F1998" s="189" t="str">
        <f>IF(ISBLANK('Nomenklatur komplett'!AA1998),"-",'Nomenklatur komplett'!AA1998)</f>
        <v>-</v>
      </c>
      <c r="G1998" s="190" t="str">
        <f>IF(ISBLANK('Nomenklatur komplett'!AB1998),"-",'Nomenklatur komplett'!AB1998)</f>
        <v>-</v>
      </c>
      <c r="H1998" s="190" t="str">
        <f>IF(ISBLANK('Nomenklatur komplett'!AC1998),"-",'Nomenklatur komplett'!AC1998)</f>
        <v>-</v>
      </c>
    </row>
    <row r="1999" spans="1:8" x14ac:dyDescent="0.2">
      <c r="A1999" s="161" t="str">
        <f>IF(ISBLANK('Nomenklatur komplett'!V1999),"-",'Nomenklatur komplett'!V1999)</f>
        <v>-</v>
      </c>
      <c r="B1999" s="188" t="str">
        <f>IF(ISBLANK('Nomenklatur komplett'!W1999),"-",'Nomenklatur komplett'!W1999)</f>
        <v>-</v>
      </c>
      <c r="C1999" s="189" t="str">
        <f>IF(ISBLANK('Nomenklatur komplett'!X1999),"-",'Nomenklatur komplett'!X1999)</f>
        <v>-</v>
      </c>
      <c r="D1999" s="189" t="str">
        <f>IF(ISBLANK('Nomenklatur komplett'!Y1999),"-",'Nomenklatur komplett'!Y1999)</f>
        <v>-</v>
      </c>
      <c r="E1999" s="189" t="str">
        <f>IF(ISBLANK('Nomenklatur komplett'!Z1999),"-",'Nomenklatur komplett'!Z1999)</f>
        <v>-</v>
      </c>
      <c r="F1999" s="189" t="str">
        <f>IF(ISBLANK('Nomenklatur komplett'!AA1999),"-",'Nomenklatur komplett'!AA1999)</f>
        <v>-</v>
      </c>
      <c r="G1999" s="190" t="str">
        <f>IF(ISBLANK('Nomenklatur komplett'!AB1999),"-",'Nomenklatur komplett'!AB1999)</f>
        <v>-</v>
      </c>
      <c r="H1999" s="190" t="str">
        <f>IF(ISBLANK('Nomenklatur komplett'!AC1999),"-",'Nomenklatur komplett'!AC1999)</f>
        <v>-</v>
      </c>
    </row>
    <row r="2000" spans="1:8" x14ac:dyDescent="0.2">
      <c r="A2000" s="161" t="str">
        <f>IF(ISBLANK('Nomenklatur komplett'!V2000),"-",'Nomenklatur komplett'!V2000)</f>
        <v>-</v>
      </c>
      <c r="B2000" s="188" t="str">
        <f>IF(ISBLANK('Nomenklatur komplett'!W2000),"-",'Nomenklatur komplett'!W2000)</f>
        <v>-</v>
      </c>
      <c r="C2000" s="189" t="str">
        <f>IF(ISBLANK('Nomenklatur komplett'!X2000),"-",'Nomenklatur komplett'!X2000)</f>
        <v>-</v>
      </c>
      <c r="D2000" s="189" t="str">
        <f>IF(ISBLANK('Nomenklatur komplett'!Y2000),"-",'Nomenklatur komplett'!Y2000)</f>
        <v>-</v>
      </c>
      <c r="E2000" s="189" t="str">
        <f>IF(ISBLANK('Nomenklatur komplett'!Z2000),"-",'Nomenklatur komplett'!Z2000)</f>
        <v>-</v>
      </c>
      <c r="F2000" s="189" t="str">
        <f>IF(ISBLANK('Nomenklatur komplett'!AA2000),"-",'Nomenklatur komplett'!AA2000)</f>
        <v>-</v>
      </c>
      <c r="G2000" s="190" t="str">
        <f>IF(ISBLANK('Nomenklatur komplett'!AB2000),"-",'Nomenklatur komplett'!AB2000)</f>
        <v>-</v>
      </c>
      <c r="H2000" s="190" t="str">
        <f>IF(ISBLANK('Nomenklatur komplett'!AC2000),"-",'Nomenklatur komplett'!AC2000)</f>
        <v>-</v>
      </c>
    </row>
    <row r="2001" spans="1:8" x14ac:dyDescent="0.2">
      <c r="A2001" s="161" t="str">
        <f>IF(ISBLANK('Nomenklatur komplett'!V2001),"-",'Nomenklatur komplett'!V2001)</f>
        <v>-</v>
      </c>
      <c r="B2001" s="188" t="str">
        <f>IF(ISBLANK('Nomenklatur komplett'!W2001),"-",'Nomenklatur komplett'!W2001)</f>
        <v>-</v>
      </c>
      <c r="C2001" s="189" t="str">
        <f>IF(ISBLANK('Nomenklatur komplett'!X2001),"-",'Nomenklatur komplett'!X2001)</f>
        <v>-</v>
      </c>
      <c r="D2001" s="189" t="str">
        <f>IF(ISBLANK('Nomenklatur komplett'!Y2001),"-",'Nomenklatur komplett'!Y2001)</f>
        <v>-</v>
      </c>
      <c r="E2001" s="189" t="str">
        <f>IF(ISBLANK('Nomenklatur komplett'!Z2001),"-",'Nomenklatur komplett'!Z2001)</f>
        <v>-</v>
      </c>
      <c r="F2001" s="189" t="str">
        <f>IF(ISBLANK('Nomenklatur komplett'!AA2001),"-",'Nomenklatur komplett'!AA2001)</f>
        <v>-</v>
      </c>
      <c r="G2001" s="190" t="str">
        <f>IF(ISBLANK('Nomenklatur komplett'!AB2001),"-",'Nomenklatur komplett'!AB2001)</f>
        <v>-</v>
      </c>
      <c r="H2001" s="190" t="str">
        <f>IF(ISBLANK('Nomenklatur komplett'!AC2001),"-",'Nomenklatur komplett'!AC2001)</f>
        <v>-</v>
      </c>
    </row>
    <row r="2002" spans="1:8" x14ac:dyDescent="0.2">
      <c r="A2002" s="161" t="str">
        <f>IF(ISBLANK('Nomenklatur komplett'!V2002),"-",'Nomenklatur komplett'!V2002)</f>
        <v>-</v>
      </c>
      <c r="B2002" s="188" t="str">
        <f>IF(ISBLANK('Nomenklatur komplett'!W2002),"-",'Nomenklatur komplett'!W2002)</f>
        <v>-</v>
      </c>
      <c r="C2002" s="189" t="str">
        <f>IF(ISBLANK('Nomenklatur komplett'!X2002),"-",'Nomenklatur komplett'!X2002)</f>
        <v>-</v>
      </c>
      <c r="D2002" s="189" t="str">
        <f>IF(ISBLANK('Nomenklatur komplett'!Y2002),"-",'Nomenklatur komplett'!Y2002)</f>
        <v>-</v>
      </c>
      <c r="E2002" s="189" t="str">
        <f>IF(ISBLANK('Nomenklatur komplett'!Z2002),"-",'Nomenklatur komplett'!Z2002)</f>
        <v>-</v>
      </c>
      <c r="F2002" s="189" t="str">
        <f>IF(ISBLANK('Nomenklatur komplett'!AA2002),"-",'Nomenklatur komplett'!AA2002)</f>
        <v>-</v>
      </c>
      <c r="G2002" s="190" t="str">
        <f>IF(ISBLANK('Nomenklatur komplett'!AB2002),"-",'Nomenklatur komplett'!AB2002)</f>
        <v>-</v>
      </c>
      <c r="H2002" s="190" t="str">
        <f>IF(ISBLANK('Nomenklatur komplett'!AC2002),"-",'Nomenklatur komplett'!AC2002)</f>
        <v>-</v>
      </c>
    </row>
    <row r="2003" spans="1:8" x14ac:dyDescent="0.2">
      <c r="A2003" s="161" t="str">
        <f>IF(ISBLANK('Nomenklatur komplett'!V2003),"-",'Nomenklatur komplett'!V2003)</f>
        <v>-</v>
      </c>
      <c r="B2003" s="188" t="str">
        <f>IF(ISBLANK('Nomenklatur komplett'!W2003),"-",'Nomenklatur komplett'!W2003)</f>
        <v>-</v>
      </c>
      <c r="C2003" s="189" t="str">
        <f>IF(ISBLANK('Nomenklatur komplett'!X2003),"-",'Nomenklatur komplett'!X2003)</f>
        <v>-</v>
      </c>
      <c r="D2003" s="189" t="str">
        <f>IF(ISBLANK('Nomenklatur komplett'!Y2003),"-",'Nomenklatur komplett'!Y2003)</f>
        <v>-</v>
      </c>
      <c r="E2003" s="189" t="str">
        <f>IF(ISBLANK('Nomenklatur komplett'!Z2003),"-",'Nomenklatur komplett'!Z2003)</f>
        <v>-</v>
      </c>
      <c r="F2003" s="189" t="str">
        <f>IF(ISBLANK('Nomenklatur komplett'!AA2003),"-",'Nomenklatur komplett'!AA2003)</f>
        <v>-</v>
      </c>
      <c r="G2003" s="190" t="str">
        <f>IF(ISBLANK('Nomenklatur komplett'!AB2003),"-",'Nomenklatur komplett'!AB2003)</f>
        <v>-</v>
      </c>
      <c r="H2003" s="190" t="str">
        <f>IF(ISBLANK('Nomenklatur komplett'!AC2003),"-",'Nomenklatur komplett'!AC2003)</f>
        <v>-</v>
      </c>
    </row>
    <row r="2004" spans="1:8" x14ac:dyDescent="0.2">
      <c r="A2004" s="161" t="str">
        <f>IF(ISBLANK('Nomenklatur komplett'!V2004),"-",'Nomenklatur komplett'!V2004)</f>
        <v>-</v>
      </c>
      <c r="B2004" s="188" t="str">
        <f>IF(ISBLANK('Nomenklatur komplett'!W2004),"-",'Nomenklatur komplett'!W2004)</f>
        <v>-</v>
      </c>
      <c r="C2004" s="189" t="str">
        <f>IF(ISBLANK('Nomenklatur komplett'!X2004),"-",'Nomenklatur komplett'!X2004)</f>
        <v>-</v>
      </c>
      <c r="D2004" s="189" t="str">
        <f>IF(ISBLANK('Nomenklatur komplett'!Y2004),"-",'Nomenklatur komplett'!Y2004)</f>
        <v>-</v>
      </c>
      <c r="E2004" s="189" t="str">
        <f>IF(ISBLANK('Nomenklatur komplett'!Z2004),"-",'Nomenklatur komplett'!Z2004)</f>
        <v>-</v>
      </c>
      <c r="F2004" s="189" t="str">
        <f>IF(ISBLANK('Nomenklatur komplett'!AA2004),"-",'Nomenklatur komplett'!AA2004)</f>
        <v>-</v>
      </c>
      <c r="G2004" s="190" t="str">
        <f>IF(ISBLANK('Nomenklatur komplett'!AB2004),"-",'Nomenklatur komplett'!AB2004)</f>
        <v>-</v>
      </c>
      <c r="H2004" s="190" t="str">
        <f>IF(ISBLANK('Nomenklatur komplett'!AC2004),"-",'Nomenklatur komplett'!AC2004)</f>
        <v>-</v>
      </c>
    </row>
    <row r="2005" spans="1:8" x14ac:dyDescent="0.2">
      <c r="A2005" s="161" t="str">
        <f>IF(ISBLANK('Nomenklatur komplett'!V2005),"-",'Nomenklatur komplett'!V2005)</f>
        <v>-</v>
      </c>
      <c r="B2005" s="188" t="str">
        <f>IF(ISBLANK('Nomenklatur komplett'!W2005),"-",'Nomenklatur komplett'!W2005)</f>
        <v>-</v>
      </c>
      <c r="C2005" s="189" t="str">
        <f>IF(ISBLANK('Nomenklatur komplett'!X2005),"-",'Nomenklatur komplett'!X2005)</f>
        <v>-</v>
      </c>
      <c r="D2005" s="189" t="str">
        <f>IF(ISBLANK('Nomenklatur komplett'!Y2005),"-",'Nomenklatur komplett'!Y2005)</f>
        <v>-</v>
      </c>
      <c r="E2005" s="189" t="str">
        <f>IF(ISBLANK('Nomenklatur komplett'!Z2005),"-",'Nomenklatur komplett'!Z2005)</f>
        <v>-</v>
      </c>
      <c r="F2005" s="189" t="str">
        <f>IF(ISBLANK('Nomenklatur komplett'!AA2005),"-",'Nomenklatur komplett'!AA2005)</f>
        <v>-</v>
      </c>
      <c r="G2005" s="190" t="str">
        <f>IF(ISBLANK('Nomenklatur komplett'!AB2005),"-",'Nomenklatur komplett'!AB2005)</f>
        <v>-</v>
      </c>
      <c r="H2005" s="190" t="str">
        <f>IF(ISBLANK('Nomenklatur komplett'!AC2005),"-",'Nomenklatur komplett'!AC2005)</f>
        <v>-</v>
      </c>
    </row>
    <row r="2006" spans="1:8" x14ac:dyDescent="0.2">
      <c r="A2006" s="161" t="str">
        <f>IF(ISBLANK('Nomenklatur komplett'!V2006),"-",'Nomenklatur komplett'!V2006)</f>
        <v>-</v>
      </c>
      <c r="B2006" s="188" t="str">
        <f>IF(ISBLANK('Nomenklatur komplett'!W2006),"-",'Nomenklatur komplett'!W2006)</f>
        <v>-</v>
      </c>
      <c r="C2006" s="189" t="str">
        <f>IF(ISBLANK('Nomenklatur komplett'!X2006),"-",'Nomenklatur komplett'!X2006)</f>
        <v>-</v>
      </c>
      <c r="D2006" s="189" t="str">
        <f>IF(ISBLANK('Nomenklatur komplett'!Y2006),"-",'Nomenklatur komplett'!Y2006)</f>
        <v>-</v>
      </c>
      <c r="E2006" s="189" t="str">
        <f>IF(ISBLANK('Nomenklatur komplett'!Z2006),"-",'Nomenklatur komplett'!Z2006)</f>
        <v>-</v>
      </c>
      <c r="F2006" s="189" t="str">
        <f>IF(ISBLANK('Nomenklatur komplett'!AA2006),"-",'Nomenklatur komplett'!AA2006)</f>
        <v>-</v>
      </c>
      <c r="G2006" s="190" t="str">
        <f>IF(ISBLANK('Nomenklatur komplett'!AB2006),"-",'Nomenklatur komplett'!AB2006)</f>
        <v>-</v>
      </c>
      <c r="H2006" s="190" t="str">
        <f>IF(ISBLANK('Nomenklatur komplett'!AC2006),"-",'Nomenklatur komplett'!AC2006)</f>
        <v>-</v>
      </c>
    </row>
    <row r="2007" spans="1:8" x14ac:dyDescent="0.2">
      <c r="A2007" s="161" t="str">
        <f>IF(ISBLANK('Nomenklatur komplett'!V2007),"-",'Nomenklatur komplett'!V2007)</f>
        <v>-</v>
      </c>
      <c r="B2007" s="188" t="str">
        <f>IF(ISBLANK('Nomenklatur komplett'!W2007),"-",'Nomenklatur komplett'!W2007)</f>
        <v>-</v>
      </c>
      <c r="C2007" s="189" t="str">
        <f>IF(ISBLANK('Nomenklatur komplett'!X2007),"-",'Nomenklatur komplett'!X2007)</f>
        <v>-</v>
      </c>
      <c r="D2007" s="189" t="str">
        <f>IF(ISBLANK('Nomenklatur komplett'!Y2007),"-",'Nomenklatur komplett'!Y2007)</f>
        <v>-</v>
      </c>
      <c r="E2007" s="189" t="str">
        <f>IF(ISBLANK('Nomenklatur komplett'!Z2007),"-",'Nomenklatur komplett'!Z2007)</f>
        <v>-</v>
      </c>
      <c r="F2007" s="189" t="str">
        <f>IF(ISBLANK('Nomenklatur komplett'!AA2007),"-",'Nomenklatur komplett'!AA2007)</f>
        <v>-</v>
      </c>
      <c r="G2007" s="190" t="str">
        <f>IF(ISBLANK('Nomenklatur komplett'!AB2007),"-",'Nomenklatur komplett'!AB2007)</f>
        <v>-</v>
      </c>
      <c r="H2007" s="190" t="str">
        <f>IF(ISBLANK('Nomenklatur komplett'!AC2007),"-",'Nomenklatur komplett'!AC2007)</f>
        <v>-</v>
      </c>
    </row>
    <row r="2008" spans="1:8" x14ac:dyDescent="0.2">
      <c r="A2008" s="161" t="str">
        <f>IF(ISBLANK('Nomenklatur komplett'!V2008),"-",'Nomenklatur komplett'!V2008)</f>
        <v>-</v>
      </c>
      <c r="B2008" s="188" t="str">
        <f>IF(ISBLANK('Nomenklatur komplett'!W2008),"-",'Nomenklatur komplett'!W2008)</f>
        <v>-</v>
      </c>
      <c r="C2008" s="189" t="str">
        <f>IF(ISBLANK('Nomenklatur komplett'!X2008),"-",'Nomenklatur komplett'!X2008)</f>
        <v>-</v>
      </c>
      <c r="D2008" s="189" t="str">
        <f>IF(ISBLANK('Nomenklatur komplett'!Y2008),"-",'Nomenklatur komplett'!Y2008)</f>
        <v>-</v>
      </c>
      <c r="E2008" s="189" t="str">
        <f>IF(ISBLANK('Nomenklatur komplett'!Z2008),"-",'Nomenklatur komplett'!Z2008)</f>
        <v>-</v>
      </c>
      <c r="F2008" s="189" t="str">
        <f>IF(ISBLANK('Nomenklatur komplett'!AA2008),"-",'Nomenklatur komplett'!AA2008)</f>
        <v>-</v>
      </c>
      <c r="G2008" s="190" t="str">
        <f>IF(ISBLANK('Nomenklatur komplett'!AB2008),"-",'Nomenklatur komplett'!AB2008)</f>
        <v>-</v>
      </c>
      <c r="H2008" s="190" t="str">
        <f>IF(ISBLANK('Nomenklatur komplett'!AC2008),"-",'Nomenklatur komplett'!AC2008)</f>
        <v>-</v>
      </c>
    </row>
    <row r="2009" spans="1:8" x14ac:dyDescent="0.2">
      <c r="A2009" s="161" t="str">
        <f>IF(ISBLANK('Nomenklatur komplett'!V2009),"-",'Nomenklatur komplett'!V2009)</f>
        <v>-</v>
      </c>
      <c r="B2009" s="188" t="str">
        <f>IF(ISBLANK('Nomenklatur komplett'!W2009),"-",'Nomenklatur komplett'!W2009)</f>
        <v>-</v>
      </c>
      <c r="C2009" s="189" t="str">
        <f>IF(ISBLANK('Nomenklatur komplett'!X2009),"-",'Nomenklatur komplett'!X2009)</f>
        <v>-</v>
      </c>
      <c r="D2009" s="189" t="str">
        <f>IF(ISBLANK('Nomenklatur komplett'!Y2009),"-",'Nomenklatur komplett'!Y2009)</f>
        <v>-</v>
      </c>
      <c r="E2009" s="189" t="str">
        <f>IF(ISBLANK('Nomenklatur komplett'!Z2009),"-",'Nomenklatur komplett'!Z2009)</f>
        <v>-</v>
      </c>
      <c r="F2009" s="189" t="str">
        <f>IF(ISBLANK('Nomenklatur komplett'!AA2009),"-",'Nomenklatur komplett'!AA2009)</f>
        <v>-</v>
      </c>
      <c r="G2009" s="190" t="str">
        <f>IF(ISBLANK('Nomenklatur komplett'!AB2009),"-",'Nomenklatur komplett'!AB2009)</f>
        <v>-</v>
      </c>
      <c r="H2009" s="190" t="str">
        <f>IF(ISBLANK('Nomenklatur komplett'!AC2009),"-",'Nomenklatur komplett'!AC2009)</f>
        <v>-</v>
      </c>
    </row>
    <row r="2010" spans="1:8" x14ac:dyDescent="0.2">
      <c r="A2010" s="161" t="str">
        <f>IF(ISBLANK('Nomenklatur komplett'!V2010),"-",'Nomenklatur komplett'!V2010)</f>
        <v>-</v>
      </c>
      <c r="B2010" s="188" t="str">
        <f>IF(ISBLANK('Nomenklatur komplett'!W2010),"-",'Nomenklatur komplett'!W2010)</f>
        <v>-</v>
      </c>
      <c r="C2010" s="189" t="str">
        <f>IF(ISBLANK('Nomenklatur komplett'!X2010),"-",'Nomenklatur komplett'!X2010)</f>
        <v>-</v>
      </c>
      <c r="D2010" s="189" t="str">
        <f>IF(ISBLANK('Nomenklatur komplett'!Y2010),"-",'Nomenklatur komplett'!Y2010)</f>
        <v>-</v>
      </c>
      <c r="E2010" s="189" t="str">
        <f>IF(ISBLANK('Nomenklatur komplett'!Z2010),"-",'Nomenklatur komplett'!Z2010)</f>
        <v>-</v>
      </c>
      <c r="F2010" s="189" t="str">
        <f>IF(ISBLANK('Nomenklatur komplett'!AA2010),"-",'Nomenklatur komplett'!AA2010)</f>
        <v>-</v>
      </c>
      <c r="G2010" s="190" t="str">
        <f>IF(ISBLANK('Nomenklatur komplett'!AB2010),"-",'Nomenklatur komplett'!AB2010)</f>
        <v>-</v>
      </c>
      <c r="H2010" s="190" t="str">
        <f>IF(ISBLANK('Nomenklatur komplett'!AC2010),"-",'Nomenklatur komplett'!AC2010)</f>
        <v>-</v>
      </c>
    </row>
    <row r="2011" spans="1:8" x14ac:dyDescent="0.2">
      <c r="A2011" s="161" t="str">
        <f>IF(ISBLANK('Nomenklatur komplett'!V2011),"-",'Nomenklatur komplett'!V2011)</f>
        <v>-</v>
      </c>
      <c r="B2011" s="188" t="str">
        <f>IF(ISBLANK('Nomenklatur komplett'!W2011),"-",'Nomenklatur komplett'!W2011)</f>
        <v>-</v>
      </c>
      <c r="C2011" s="189" t="str">
        <f>IF(ISBLANK('Nomenklatur komplett'!X2011),"-",'Nomenklatur komplett'!X2011)</f>
        <v>-</v>
      </c>
      <c r="D2011" s="189" t="str">
        <f>IF(ISBLANK('Nomenklatur komplett'!Y2011),"-",'Nomenklatur komplett'!Y2011)</f>
        <v>-</v>
      </c>
      <c r="E2011" s="189" t="str">
        <f>IF(ISBLANK('Nomenklatur komplett'!Z2011),"-",'Nomenklatur komplett'!Z2011)</f>
        <v>-</v>
      </c>
      <c r="F2011" s="189" t="str">
        <f>IF(ISBLANK('Nomenklatur komplett'!AA2011),"-",'Nomenklatur komplett'!AA2011)</f>
        <v>-</v>
      </c>
      <c r="G2011" s="190" t="str">
        <f>IF(ISBLANK('Nomenklatur komplett'!AB2011),"-",'Nomenklatur komplett'!AB2011)</f>
        <v>-</v>
      </c>
      <c r="H2011" s="190" t="str">
        <f>IF(ISBLANK('Nomenklatur komplett'!AC2011),"-",'Nomenklatur komplett'!AC2011)</f>
        <v>-</v>
      </c>
    </row>
    <row r="2012" spans="1:8" x14ac:dyDescent="0.2">
      <c r="A2012" s="161" t="str">
        <f>IF(ISBLANK('Nomenklatur komplett'!V2012),"-",'Nomenklatur komplett'!V2012)</f>
        <v>-</v>
      </c>
      <c r="B2012" s="188" t="str">
        <f>IF(ISBLANK('Nomenklatur komplett'!W2012),"-",'Nomenklatur komplett'!W2012)</f>
        <v>-</v>
      </c>
      <c r="C2012" s="189" t="str">
        <f>IF(ISBLANK('Nomenklatur komplett'!X2012),"-",'Nomenklatur komplett'!X2012)</f>
        <v>-</v>
      </c>
      <c r="D2012" s="189" t="str">
        <f>IF(ISBLANK('Nomenklatur komplett'!Y2012),"-",'Nomenklatur komplett'!Y2012)</f>
        <v>-</v>
      </c>
      <c r="E2012" s="189" t="str">
        <f>IF(ISBLANK('Nomenklatur komplett'!Z2012),"-",'Nomenklatur komplett'!Z2012)</f>
        <v>-</v>
      </c>
      <c r="F2012" s="189" t="str">
        <f>IF(ISBLANK('Nomenklatur komplett'!AA2012),"-",'Nomenklatur komplett'!AA2012)</f>
        <v>-</v>
      </c>
      <c r="G2012" s="190" t="str">
        <f>IF(ISBLANK('Nomenklatur komplett'!AB2012),"-",'Nomenklatur komplett'!AB2012)</f>
        <v>-</v>
      </c>
      <c r="H2012" s="190" t="str">
        <f>IF(ISBLANK('Nomenklatur komplett'!AC2012),"-",'Nomenklatur komplett'!AC2012)</f>
        <v>-</v>
      </c>
    </row>
    <row r="2013" spans="1:8" x14ac:dyDescent="0.2">
      <c r="A2013" s="161" t="str">
        <f>IF(ISBLANK('Nomenklatur komplett'!V2013),"-",'Nomenklatur komplett'!V2013)</f>
        <v>-</v>
      </c>
      <c r="B2013" s="188" t="str">
        <f>IF(ISBLANK('Nomenklatur komplett'!W2013),"-",'Nomenklatur komplett'!W2013)</f>
        <v>-</v>
      </c>
      <c r="C2013" s="189" t="str">
        <f>IF(ISBLANK('Nomenklatur komplett'!X2013),"-",'Nomenklatur komplett'!X2013)</f>
        <v>-</v>
      </c>
      <c r="D2013" s="189" t="str">
        <f>IF(ISBLANK('Nomenklatur komplett'!Y2013),"-",'Nomenklatur komplett'!Y2013)</f>
        <v>-</v>
      </c>
      <c r="E2013" s="189" t="str">
        <f>IF(ISBLANK('Nomenklatur komplett'!Z2013),"-",'Nomenklatur komplett'!Z2013)</f>
        <v>-</v>
      </c>
      <c r="F2013" s="189" t="str">
        <f>IF(ISBLANK('Nomenklatur komplett'!AA2013),"-",'Nomenklatur komplett'!AA2013)</f>
        <v>-</v>
      </c>
      <c r="G2013" s="190" t="str">
        <f>IF(ISBLANK('Nomenklatur komplett'!AB2013),"-",'Nomenklatur komplett'!AB2013)</f>
        <v>-</v>
      </c>
      <c r="H2013" s="190" t="str">
        <f>IF(ISBLANK('Nomenklatur komplett'!AC2013),"-",'Nomenklatur komplett'!AC2013)</f>
        <v>-</v>
      </c>
    </row>
    <row r="2014" spans="1:8" x14ac:dyDescent="0.2">
      <c r="A2014" s="161" t="str">
        <f>IF(ISBLANK('Nomenklatur komplett'!V2014),"-",'Nomenklatur komplett'!V2014)</f>
        <v>-</v>
      </c>
      <c r="B2014" s="188" t="str">
        <f>IF(ISBLANK('Nomenklatur komplett'!W2014),"-",'Nomenklatur komplett'!W2014)</f>
        <v>-</v>
      </c>
      <c r="C2014" s="189" t="str">
        <f>IF(ISBLANK('Nomenklatur komplett'!X2014),"-",'Nomenklatur komplett'!X2014)</f>
        <v>-</v>
      </c>
      <c r="D2014" s="189" t="str">
        <f>IF(ISBLANK('Nomenklatur komplett'!Y2014),"-",'Nomenklatur komplett'!Y2014)</f>
        <v>-</v>
      </c>
      <c r="E2014" s="189" t="str">
        <f>IF(ISBLANK('Nomenklatur komplett'!Z2014),"-",'Nomenklatur komplett'!Z2014)</f>
        <v>-</v>
      </c>
      <c r="F2014" s="189" t="str">
        <f>IF(ISBLANK('Nomenklatur komplett'!AA2014),"-",'Nomenklatur komplett'!AA2014)</f>
        <v>-</v>
      </c>
      <c r="G2014" s="190" t="str">
        <f>IF(ISBLANK('Nomenklatur komplett'!AB2014),"-",'Nomenklatur komplett'!AB2014)</f>
        <v>-</v>
      </c>
      <c r="H2014" s="190" t="str">
        <f>IF(ISBLANK('Nomenklatur komplett'!AC2014),"-",'Nomenklatur komplett'!AC2014)</f>
        <v>-</v>
      </c>
    </row>
    <row r="2015" spans="1:8" x14ac:dyDescent="0.2">
      <c r="A2015" s="161" t="str">
        <f>IF(ISBLANK('Nomenklatur komplett'!V2015),"-",'Nomenklatur komplett'!V2015)</f>
        <v>-</v>
      </c>
      <c r="B2015" s="188" t="str">
        <f>IF(ISBLANK('Nomenklatur komplett'!W2015),"-",'Nomenklatur komplett'!W2015)</f>
        <v>-</v>
      </c>
      <c r="C2015" s="189" t="str">
        <f>IF(ISBLANK('Nomenklatur komplett'!X2015),"-",'Nomenklatur komplett'!X2015)</f>
        <v>-</v>
      </c>
      <c r="D2015" s="189" t="str">
        <f>IF(ISBLANK('Nomenklatur komplett'!Y2015),"-",'Nomenklatur komplett'!Y2015)</f>
        <v>-</v>
      </c>
      <c r="E2015" s="189" t="str">
        <f>IF(ISBLANK('Nomenklatur komplett'!Z2015),"-",'Nomenklatur komplett'!Z2015)</f>
        <v>-</v>
      </c>
      <c r="F2015" s="189" t="str">
        <f>IF(ISBLANK('Nomenklatur komplett'!AA2015),"-",'Nomenklatur komplett'!AA2015)</f>
        <v>-</v>
      </c>
      <c r="G2015" s="190" t="str">
        <f>IF(ISBLANK('Nomenklatur komplett'!AB2015),"-",'Nomenklatur komplett'!AB2015)</f>
        <v>-</v>
      </c>
      <c r="H2015" s="190" t="str">
        <f>IF(ISBLANK('Nomenklatur komplett'!AC2015),"-",'Nomenklatur komplett'!AC2015)</f>
        <v>-</v>
      </c>
    </row>
    <row r="2016" spans="1:8" x14ac:dyDescent="0.2">
      <c r="A2016" s="161" t="str">
        <f>IF(ISBLANK('Nomenklatur komplett'!V2016),"-",'Nomenklatur komplett'!V2016)</f>
        <v>-</v>
      </c>
      <c r="B2016" s="188" t="str">
        <f>IF(ISBLANK('Nomenklatur komplett'!W2016),"-",'Nomenklatur komplett'!W2016)</f>
        <v>-</v>
      </c>
      <c r="C2016" s="189" t="str">
        <f>IF(ISBLANK('Nomenklatur komplett'!X2016),"-",'Nomenklatur komplett'!X2016)</f>
        <v>-</v>
      </c>
      <c r="D2016" s="189" t="str">
        <f>IF(ISBLANK('Nomenklatur komplett'!Y2016),"-",'Nomenklatur komplett'!Y2016)</f>
        <v>-</v>
      </c>
      <c r="E2016" s="189" t="str">
        <f>IF(ISBLANK('Nomenklatur komplett'!Z2016),"-",'Nomenklatur komplett'!Z2016)</f>
        <v>-</v>
      </c>
      <c r="F2016" s="189" t="str">
        <f>IF(ISBLANK('Nomenklatur komplett'!AA2016),"-",'Nomenklatur komplett'!AA2016)</f>
        <v>-</v>
      </c>
      <c r="G2016" s="190" t="str">
        <f>IF(ISBLANK('Nomenklatur komplett'!AB2016),"-",'Nomenklatur komplett'!AB2016)</f>
        <v>-</v>
      </c>
      <c r="H2016" s="190" t="str">
        <f>IF(ISBLANK('Nomenklatur komplett'!AC2016),"-",'Nomenklatur komplett'!AC2016)</f>
        <v>-</v>
      </c>
    </row>
    <row r="2017" spans="1:8" x14ac:dyDescent="0.2">
      <c r="A2017" s="161" t="str">
        <f>IF(ISBLANK('Nomenklatur komplett'!V2017),"-",'Nomenklatur komplett'!V2017)</f>
        <v>-</v>
      </c>
      <c r="B2017" s="188" t="str">
        <f>IF(ISBLANK('Nomenklatur komplett'!W2017),"-",'Nomenklatur komplett'!W2017)</f>
        <v>-</v>
      </c>
      <c r="C2017" s="189" t="str">
        <f>IF(ISBLANK('Nomenklatur komplett'!X2017),"-",'Nomenklatur komplett'!X2017)</f>
        <v>-</v>
      </c>
      <c r="D2017" s="189" t="str">
        <f>IF(ISBLANK('Nomenklatur komplett'!Y2017),"-",'Nomenklatur komplett'!Y2017)</f>
        <v>-</v>
      </c>
      <c r="E2017" s="189" t="str">
        <f>IF(ISBLANK('Nomenklatur komplett'!Z2017),"-",'Nomenklatur komplett'!Z2017)</f>
        <v>-</v>
      </c>
      <c r="F2017" s="189" t="str">
        <f>IF(ISBLANK('Nomenklatur komplett'!AA2017),"-",'Nomenklatur komplett'!AA2017)</f>
        <v>-</v>
      </c>
      <c r="G2017" s="190" t="str">
        <f>IF(ISBLANK('Nomenklatur komplett'!AB2017),"-",'Nomenklatur komplett'!AB2017)</f>
        <v>-</v>
      </c>
      <c r="H2017" s="190" t="str">
        <f>IF(ISBLANK('Nomenklatur komplett'!AC2017),"-",'Nomenklatur komplett'!AC2017)</f>
        <v>-</v>
      </c>
    </row>
    <row r="2018" spans="1:8" x14ac:dyDescent="0.2">
      <c r="A2018" s="161" t="str">
        <f>IF(ISBLANK('Nomenklatur komplett'!V2018),"-",'Nomenklatur komplett'!V2018)</f>
        <v>-</v>
      </c>
      <c r="B2018" s="188" t="str">
        <f>IF(ISBLANK('Nomenklatur komplett'!W2018),"-",'Nomenklatur komplett'!W2018)</f>
        <v>-</v>
      </c>
      <c r="C2018" s="189" t="str">
        <f>IF(ISBLANK('Nomenklatur komplett'!X2018),"-",'Nomenklatur komplett'!X2018)</f>
        <v>-</v>
      </c>
      <c r="D2018" s="189" t="str">
        <f>IF(ISBLANK('Nomenklatur komplett'!Y2018),"-",'Nomenklatur komplett'!Y2018)</f>
        <v>-</v>
      </c>
      <c r="E2018" s="189" t="str">
        <f>IF(ISBLANK('Nomenklatur komplett'!Z2018),"-",'Nomenklatur komplett'!Z2018)</f>
        <v>-</v>
      </c>
      <c r="F2018" s="189" t="str">
        <f>IF(ISBLANK('Nomenklatur komplett'!AA2018),"-",'Nomenklatur komplett'!AA2018)</f>
        <v>-</v>
      </c>
      <c r="G2018" s="190" t="str">
        <f>IF(ISBLANK('Nomenklatur komplett'!AB2018),"-",'Nomenklatur komplett'!AB2018)</f>
        <v>-</v>
      </c>
      <c r="H2018" s="190" t="str">
        <f>IF(ISBLANK('Nomenklatur komplett'!AC2018),"-",'Nomenklatur komplett'!AC2018)</f>
        <v>-</v>
      </c>
    </row>
    <row r="2019" spans="1:8" x14ac:dyDescent="0.2">
      <c r="A2019" s="161" t="str">
        <f>IF(ISBLANK('Nomenklatur komplett'!V2019),"-",'Nomenklatur komplett'!V2019)</f>
        <v>-</v>
      </c>
      <c r="B2019" s="188" t="str">
        <f>IF(ISBLANK('Nomenklatur komplett'!W2019),"-",'Nomenklatur komplett'!W2019)</f>
        <v>-</v>
      </c>
      <c r="C2019" s="189" t="str">
        <f>IF(ISBLANK('Nomenklatur komplett'!X2019),"-",'Nomenklatur komplett'!X2019)</f>
        <v>-</v>
      </c>
      <c r="D2019" s="189" t="str">
        <f>IF(ISBLANK('Nomenklatur komplett'!Y2019),"-",'Nomenklatur komplett'!Y2019)</f>
        <v>-</v>
      </c>
      <c r="E2019" s="189" t="str">
        <f>IF(ISBLANK('Nomenklatur komplett'!Z2019),"-",'Nomenklatur komplett'!Z2019)</f>
        <v>-</v>
      </c>
      <c r="F2019" s="189" t="str">
        <f>IF(ISBLANK('Nomenklatur komplett'!AA2019),"-",'Nomenklatur komplett'!AA2019)</f>
        <v>-</v>
      </c>
      <c r="G2019" s="190" t="str">
        <f>IF(ISBLANK('Nomenklatur komplett'!AB2019),"-",'Nomenklatur komplett'!AB2019)</f>
        <v>-</v>
      </c>
      <c r="H2019" s="190" t="str">
        <f>IF(ISBLANK('Nomenklatur komplett'!AC2019),"-",'Nomenklatur komplett'!AC2019)</f>
        <v>-</v>
      </c>
    </row>
    <row r="2020" spans="1:8" x14ac:dyDescent="0.2">
      <c r="A2020" s="161" t="str">
        <f>IF(ISBLANK('Nomenklatur komplett'!V2020),"-",'Nomenklatur komplett'!V2020)</f>
        <v>-</v>
      </c>
      <c r="B2020" s="188" t="str">
        <f>IF(ISBLANK('Nomenklatur komplett'!W2020),"-",'Nomenklatur komplett'!W2020)</f>
        <v>-</v>
      </c>
      <c r="C2020" s="189" t="str">
        <f>IF(ISBLANK('Nomenklatur komplett'!X2020),"-",'Nomenklatur komplett'!X2020)</f>
        <v>-</v>
      </c>
      <c r="D2020" s="189" t="str">
        <f>IF(ISBLANK('Nomenklatur komplett'!Y2020),"-",'Nomenklatur komplett'!Y2020)</f>
        <v>-</v>
      </c>
      <c r="E2020" s="189" t="str">
        <f>IF(ISBLANK('Nomenklatur komplett'!Z2020),"-",'Nomenklatur komplett'!Z2020)</f>
        <v>-</v>
      </c>
      <c r="F2020" s="189" t="str">
        <f>IF(ISBLANK('Nomenklatur komplett'!AA2020),"-",'Nomenklatur komplett'!AA2020)</f>
        <v>-</v>
      </c>
      <c r="G2020" s="190" t="str">
        <f>IF(ISBLANK('Nomenklatur komplett'!AB2020),"-",'Nomenklatur komplett'!AB2020)</f>
        <v>-</v>
      </c>
      <c r="H2020" s="190" t="str">
        <f>IF(ISBLANK('Nomenklatur komplett'!AC2020),"-",'Nomenklatur komplett'!AC2020)</f>
        <v>-</v>
      </c>
    </row>
    <row r="2021" spans="1:8" x14ac:dyDescent="0.2">
      <c r="A2021" s="161" t="str">
        <f>IF(ISBLANK('Nomenklatur komplett'!V2021),"-",'Nomenklatur komplett'!V2021)</f>
        <v>-</v>
      </c>
      <c r="B2021" s="188" t="str">
        <f>IF(ISBLANK('Nomenklatur komplett'!W2021),"-",'Nomenklatur komplett'!W2021)</f>
        <v>-</v>
      </c>
      <c r="C2021" s="189" t="str">
        <f>IF(ISBLANK('Nomenklatur komplett'!X2021),"-",'Nomenklatur komplett'!X2021)</f>
        <v>-</v>
      </c>
      <c r="D2021" s="189" t="str">
        <f>IF(ISBLANK('Nomenklatur komplett'!Y2021),"-",'Nomenklatur komplett'!Y2021)</f>
        <v>-</v>
      </c>
      <c r="E2021" s="189" t="str">
        <f>IF(ISBLANK('Nomenklatur komplett'!Z2021),"-",'Nomenklatur komplett'!Z2021)</f>
        <v>-</v>
      </c>
      <c r="F2021" s="189" t="str">
        <f>IF(ISBLANK('Nomenklatur komplett'!AA2021),"-",'Nomenklatur komplett'!AA2021)</f>
        <v>-</v>
      </c>
      <c r="G2021" s="190" t="str">
        <f>IF(ISBLANK('Nomenklatur komplett'!AB2021),"-",'Nomenklatur komplett'!AB2021)</f>
        <v>-</v>
      </c>
      <c r="H2021" s="190" t="str">
        <f>IF(ISBLANK('Nomenklatur komplett'!AC2021),"-",'Nomenklatur komplett'!AC2021)</f>
        <v>-</v>
      </c>
    </row>
    <row r="2022" spans="1:8" x14ac:dyDescent="0.2">
      <c r="A2022" s="161" t="str">
        <f>IF(ISBLANK('Nomenklatur komplett'!V2022),"-",'Nomenklatur komplett'!V2022)</f>
        <v>-</v>
      </c>
      <c r="B2022" s="188" t="str">
        <f>IF(ISBLANK('Nomenklatur komplett'!W2022),"-",'Nomenklatur komplett'!W2022)</f>
        <v>-</v>
      </c>
      <c r="C2022" s="189" t="str">
        <f>IF(ISBLANK('Nomenklatur komplett'!X2022),"-",'Nomenklatur komplett'!X2022)</f>
        <v>-</v>
      </c>
      <c r="D2022" s="189" t="str">
        <f>IF(ISBLANK('Nomenklatur komplett'!Y2022),"-",'Nomenklatur komplett'!Y2022)</f>
        <v>-</v>
      </c>
      <c r="E2022" s="189" t="str">
        <f>IF(ISBLANK('Nomenklatur komplett'!Z2022),"-",'Nomenklatur komplett'!Z2022)</f>
        <v>-</v>
      </c>
      <c r="F2022" s="189" t="str">
        <f>IF(ISBLANK('Nomenklatur komplett'!AA2022),"-",'Nomenklatur komplett'!AA2022)</f>
        <v>-</v>
      </c>
      <c r="G2022" s="190" t="str">
        <f>IF(ISBLANK('Nomenklatur komplett'!AB2022),"-",'Nomenklatur komplett'!AB2022)</f>
        <v>-</v>
      </c>
      <c r="H2022" s="190" t="str">
        <f>IF(ISBLANK('Nomenklatur komplett'!AC2022),"-",'Nomenklatur komplett'!AC2022)</f>
        <v>-</v>
      </c>
    </row>
    <row r="2023" spans="1:8" x14ac:dyDescent="0.2">
      <c r="A2023" s="161" t="str">
        <f>IF(ISBLANK('Nomenklatur komplett'!V2023),"-",'Nomenklatur komplett'!V2023)</f>
        <v>-</v>
      </c>
      <c r="B2023" s="188" t="str">
        <f>IF(ISBLANK('Nomenklatur komplett'!W2023),"-",'Nomenklatur komplett'!W2023)</f>
        <v>-</v>
      </c>
      <c r="C2023" s="189" t="str">
        <f>IF(ISBLANK('Nomenklatur komplett'!X2023),"-",'Nomenklatur komplett'!X2023)</f>
        <v>-</v>
      </c>
      <c r="D2023" s="189" t="str">
        <f>IF(ISBLANK('Nomenklatur komplett'!Y2023),"-",'Nomenklatur komplett'!Y2023)</f>
        <v>-</v>
      </c>
      <c r="E2023" s="189" t="str">
        <f>IF(ISBLANK('Nomenklatur komplett'!Z2023),"-",'Nomenklatur komplett'!Z2023)</f>
        <v>-</v>
      </c>
      <c r="F2023" s="189" t="str">
        <f>IF(ISBLANK('Nomenklatur komplett'!AA2023),"-",'Nomenklatur komplett'!AA2023)</f>
        <v>-</v>
      </c>
      <c r="G2023" s="190" t="str">
        <f>IF(ISBLANK('Nomenklatur komplett'!AB2023),"-",'Nomenklatur komplett'!AB2023)</f>
        <v>-</v>
      </c>
      <c r="H2023" s="190" t="str">
        <f>IF(ISBLANK('Nomenklatur komplett'!AC2023),"-",'Nomenklatur komplett'!AC2023)</f>
        <v>-</v>
      </c>
    </row>
    <row r="2024" spans="1:8" x14ac:dyDescent="0.2">
      <c r="A2024" s="161" t="str">
        <f>IF(ISBLANK('Nomenklatur komplett'!V2024),"-",'Nomenklatur komplett'!V2024)</f>
        <v>-</v>
      </c>
      <c r="B2024" s="188" t="str">
        <f>IF(ISBLANK('Nomenklatur komplett'!W2024),"-",'Nomenklatur komplett'!W2024)</f>
        <v>-</v>
      </c>
      <c r="C2024" s="189" t="str">
        <f>IF(ISBLANK('Nomenklatur komplett'!X2024),"-",'Nomenklatur komplett'!X2024)</f>
        <v>-</v>
      </c>
      <c r="D2024" s="189" t="str">
        <f>IF(ISBLANK('Nomenklatur komplett'!Y2024),"-",'Nomenklatur komplett'!Y2024)</f>
        <v>-</v>
      </c>
      <c r="E2024" s="189" t="str">
        <f>IF(ISBLANK('Nomenklatur komplett'!Z2024),"-",'Nomenklatur komplett'!Z2024)</f>
        <v>-</v>
      </c>
      <c r="F2024" s="189" t="str">
        <f>IF(ISBLANK('Nomenklatur komplett'!AA2024),"-",'Nomenklatur komplett'!AA2024)</f>
        <v>-</v>
      </c>
      <c r="G2024" s="190" t="str">
        <f>IF(ISBLANK('Nomenklatur komplett'!AB2024),"-",'Nomenklatur komplett'!AB2024)</f>
        <v>-</v>
      </c>
      <c r="H2024" s="190" t="str">
        <f>IF(ISBLANK('Nomenklatur komplett'!AC2024),"-",'Nomenklatur komplett'!AC2024)</f>
        <v>-</v>
      </c>
    </row>
    <row r="2025" spans="1:8" x14ac:dyDescent="0.2">
      <c r="A2025" s="161" t="str">
        <f>IF(ISBLANK('Nomenklatur komplett'!V2025),"-",'Nomenklatur komplett'!V2025)</f>
        <v>-</v>
      </c>
      <c r="B2025" s="188" t="str">
        <f>IF(ISBLANK('Nomenklatur komplett'!W2025),"-",'Nomenklatur komplett'!W2025)</f>
        <v>-</v>
      </c>
      <c r="C2025" s="189" t="str">
        <f>IF(ISBLANK('Nomenklatur komplett'!X2025),"-",'Nomenklatur komplett'!X2025)</f>
        <v>-</v>
      </c>
      <c r="D2025" s="189" t="str">
        <f>IF(ISBLANK('Nomenklatur komplett'!Y2025),"-",'Nomenklatur komplett'!Y2025)</f>
        <v>-</v>
      </c>
      <c r="E2025" s="189" t="str">
        <f>IF(ISBLANK('Nomenklatur komplett'!Z2025),"-",'Nomenklatur komplett'!Z2025)</f>
        <v>-</v>
      </c>
      <c r="F2025" s="189" t="str">
        <f>IF(ISBLANK('Nomenklatur komplett'!AA2025),"-",'Nomenklatur komplett'!AA2025)</f>
        <v>-</v>
      </c>
      <c r="G2025" s="190" t="str">
        <f>IF(ISBLANK('Nomenklatur komplett'!AB2025),"-",'Nomenklatur komplett'!AB2025)</f>
        <v>-</v>
      </c>
      <c r="H2025" s="190" t="str">
        <f>IF(ISBLANK('Nomenklatur komplett'!AC2025),"-",'Nomenklatur komplett'!AC2025)</f>
        <v>-</v>
      </c>
    </row>
    <row r="2026" spans="1:8" x14ac:dyDescent="0.2">
      <c r="A2026" s="161" t="str">
        <f>IF(ISBLANK('Nomenklatur komplett'!V2026),"-",'Nomenklatur komplett'!V2026)</f>
        <v>-</v>
      </c>
      <c r="B2026" s="188" t="str">
        <f>IF(ISBLANK('Nomenklatur komplett'!W2026),"-",'Nomenklatur komplett'!W2026)</f>
        <v>-</v>
      </c>
      <c r="C2026" s="189" t="str">
        <f>IF(ISBLANK('Nomenklatur komplett'!X2026),"-",'Nomenklatur komplett'!X2026)</f>
        <v>-</v>
      </c>
      <c r="D2026" s="189" t="str">
        <f>IF(ISBLANK('Nomenklatur komplett'!Y2026),"-",'Nomenklatur komplett'!Y2026)</f>
        <v>-</v>
      </c>
      <c r="E2026" s="189" t="str">
        <f>IF(ISBLANK('Nomenklatur komplett'!Z2026),"-",'Nomenklatur komplett'!Z2026)</f>
        <v>-</v>
      </c>
      <c r="F2026" s="189" t="str">
        <f>IF(ISBLANK('Nomenklatur komplett'!AA2026),"-",'Nomenklatur komplett'!AA2026)</f>
        <v>-</v>
      </c>
      <c r="G2026" s="190" t="str">
        <f>IF(ISBLANK('Nomenklatur komplett'!AB2026),"-",'Nomenklatur komplett'!AB2026)</f>
        <v>-</v>
      </c>
      <c r="H2026" s="190" t="str">
        <f>IF(ISBLANK('Nomenklatur komplett'!AC2026),"-",'Nomenklatur komplett'!AC2026)</f>
        <v>-</v>
      </c>
    </row>
    <row r="2027" spans="1:8" x14ac:dyDescent="0.2">
      <c r="A2027" s="161" t="str">
        <f>IF(ISBLANK('Nomenklatur komplett'!V2027),"-",'Nomenklatur komplett'!V2027)</f>
        <v>-</v>
      </c>
      <c r="B2027" s="188" t="str">
        <f>IF(ISBLANK('Nomenklatur komplett'!W2027),"-",'Nomenklatur komplett'!W2027)</f>
        <v>-</v>
      </c>
      <c r="C2027" s="189" t="str">
        <f>IF(ISBLANK('Nomenklatur komplett'!X2027),"-",'Nomenklatur komplett'!X2027)</f>
        <v>-</v>
      </c>
      <c r="D2027" s="189" t="str">
        <f>IF(ISBLANK('Nomenklatur komplett'!Y2027),"-",'Nomenklatur komplett'!Y2027)</f>
        <v>-</v>
      </c>
      <c r="E2027" s="189" t="str">
        <f>IF(ISBLANK('Nomenklatur komplett'!Z2027),"-",'Nomenklatur komplett'!Z2027)</f>
        <v>-</v>
      </c>
      <c r="F2027" s="189" t="str">
        <f>IF(ISBLANK('Nomenklatur komplett'!AA2027),"-",'Nomenklatur komplett'!AA2027)</f>
        <v>-</v>
      </c>
      <c r="G2027" s="190" t="str">
        <f>IF(ISBLANK('Nomenklatur komplett'!AB2027),"-",'Nomenklatur komplett'!AB2027)</f>
        <v>-</v>
      </c>
      <c r="H2027" s="190" t="str">
        <f>IF(ISBLANK('Nomenklatur komplett'!AC2027),"-",'Nomenklatur komplett'!AC2027)</f>
        <v>-</v>
      </c>
    </row>
    <row r="2028" spans="1:8" x14ac:dyDescent="0.2">
      <c r="A2028" s="161" t="str">
        <f>IF(ISBLANK('Nomenklatur komplett'!V2028),"-",'Nomenklatur komplett'!V2028)</f>
        <v>-</v>
      </c>
      <c r="B2028" s="188" t="str">
        <f>IF(ISBLANK('Nomenklatur komplett'!W2028),"-",'Nomenklatur komplett'!W2028)</f>
        <v>-</v>
      </c>
      <c r="C2028" s="189" t="str">
        <f>IF(ISBLANK('Nomenklatur komplett'!X2028),"-",'Nomenklatur komplett'!X2028)</f>
        <v>-</v>
      </c>
      <c r="D2028" s="189" t="str">
        <f>IF(ISBLANK('Nomenklatur komplett'!Y2028),"-",'Nomenklatur komplett'!Y2028)</f>
        <v>-</v>
      </c>
      <c r="E2028" s="189" t="str">
        <f>IF(ISBLANK('Nomenklatur komplett'!Z2028),"-",'Nomenklatur komplett'!Z2028)</f>
        <v>-</v>
      </c>
      <c r="F2028" s="189" t="str">
        <f>IF(ISBLANK('Nomenklatur komplett'!AA2028),"-",'Nomenklatur komplett'!AA2028)</f>
        <v>-</v>
      </c>
      <c r="G2028" s="190" t="str">
        <f>IF(ISBLANK('Nomenklatur komplett'!AB2028),"-",'Nomenklatur komplett'!AB2028)</f>
        <v>-</v>
      </c>
      <c r="H2028" s="190" t="str">
        <f>IF(ISBLANK('Nomenklatur komplett'!AC2028),"-",'Nomenklatur komplett'!AC2028)</f>
        <v>-</v>
      </c>
    </row>
    <row r="2029" spans="1:8" x14ac:dyDescent="0.2">
      <c r="A2029" s="161" t="str">
        <f>IF(ISBLANK('Nomenklatur komplett'!V2029),"-",'Nomenklatur komplett'!V2029)</f>
        <v>-</v>
      </c>
      <c r="B2029" s="188" t="str">
        <f>IF(ISBLANK('Nomenklatur komplett'!W2029),"-",'Nomenklatur komplett'!W2029)</f>
        <v>-</v>
      </c>
      <c r="C2029" s="189" t="str">
        <f>IF(ISBLANK('Nomenklatur komplett'!X2029),"-",'Nomenklatur komplett'!X2029)</f>
        <v>-</v>
      </c>
      <c r="D2029" s="189" t="str">
        <f>IF(ISBLANK('Nomenklatur komplett'!Y2029),"-",'Nomenklatur komplett'!Y2029)</f>
        <v>-</v>
      </c>
      <c r="E2029" s="189" t="str">
        <f>IF(ISBLANK('Nomenklatur komplett'!Z2029),"-",'Nomenklatur komplett'!Z2029)</f>
        <v>-</v>
      </c>
      <c r="F2029" s="189" t="str">
        <f>IF(ISBLANK('Nomenklatur komplett'!AA2029),"-",'Nomenklatur komplett'!AA2029)</f>
        <v>-</v>
      </c>
      <c r="G2029" s="190" t="str">
        <f>IF(ISBLANK('Nomenklatur komplett'!AB2029),"-",'Nomenklatur komplett'!AB2029)</f>
        <v>-</v>
      </c>
      <c r="H2029" s="190" t="str">
        <f>IF(ISBLANK('Nomenklatur komplett'!AC2029),"-",'Nomenklatur komplett'!AC2029)</f>
        <v>-</v>
      </c>
    </row>
    <row r="2030" spans="1:8" x14ac:dyDescent="0.2">
      <c r="A2030" s="161" t="str">
        <f>IF(ISBLANK('Nomenklatur komplett'!V2030),"-",'Nomenklatur komplett'!V2030)</f>
        <v>-</v>
      </c>
      <c r="B2030" s="188" t="str">
        <f>IF(ISBLANK('Nomenklatur komplett'!W2030),"-",'Nomenklatur komplett'!W2030)</f>
        <v>-</v>
      </c>
      <c r="C2030" s="189" t="str">
        <f>IF(ISBLANK('Nomenklatur komplett'!X2030),"-",'Nomenklatur komplett'!X2030)</f>
        <v>-</v>
      </c>
      <c r="D2030" s="189" t="str">
        <f>IF(ISBLANK('Nomenklatur komplett'!Y2030),"-",'Nomenklatur komplett'!Y2030)</f>
        <v>-</v>
      </c>
      <c r="E2030" s="189" t="str">
        <f>IF(ISBLANK('Nomenklatur komplett'!Z2030),"-",'Nomenklatur komplett'!Z2030)</f>
        <v>-</v>
      </c>
      <c r="F2030" s="189" t="str">
        <f>IF(ISBLANK('Nomenklatur komplett'!AA2030),"-",'Nomenklatur komplett'!AA2030)</f>
        <v>-</v>
      </c>
      <c r="G2030" s="190" t="str">
        <f>IF(ISBLANK('Nomenklatur komplett'!AB2030),"-",'Nomenklatur komplett'!AB2030)</f>
        <v>-</v>
      </c>
      <c r="H2030" s="190" t="str">
        <f>IF(ISBLANK('Nomenklatur komplett'!AC2030),"-",'Nomenklatur komplett'!AC2030)</f>
        <v>-</v>
      </c>
    </row>
    <row r="2031" spans="1:8" x14ac:dyDescent="0.2">
      <c r="A2031" s="161" t="str">
        <f>IF(ISBLANK('Nomenklatur komplett'!V2031),"-",'Nomenklatur komplett'!V2031)</f>
        <v>-</v>
      </c>
      <c r="B2031" s="188" t="str">
        <f>IF(ISBLANK('Nomenklatur komplett'!W2031),"-",'Nomenklatur komplett'!W2031)</f>
        <v>-</v>
      </c>
      <c r="C2031" s="189" t="str">
        <f>IF(ISBLANK('Nomenklatur komplett'!X2031),"-",'Nomenklatur komplett'!X2031)</f>
        <v>-</v>
      </c>
      <c r="D2031" s="189" t="str">
        <f>IF(ISBLANK('Nomenklatur komplett'!Y2031),"-",'Nomenklatur komplett'!Y2031)</f>
        <v>-</v>
      </c>
      <c r="E2031" s="189" t="str">
        <f>IF(ISBLANK('Nomenklatur komplett'!Z2031),"-",'Nomenklatur komplett'!Z2031)</f>
        <v>-</v>
      </c>
      <c r="F2031" s="189" t="str">
        <f>IF(ISBLANK('Nomenklatur komplett'!AA2031),"-",'Nomenklatur komplett'!AA2031)</f>
        <v>-</v>
      </c>
      <c r="G2031" s="190" t="str">
        <f>IF(ISBLANK('Nomenklatur komplett'!AB2031),"-",'Nomenklatur komplett'!AB2031)</f>
        <v>-</v>
      </c>
      <c r="H2031" s="190" t="str">
        <f>IF(ISBLANK('Nomenklatur komplett'!AC2031),"-",'Nomenklatur komplett'!AC2031)</f>
        <v>-</v>
      </c>
    </row>
    <row r="2032" spans="1:8" x14ac:dyDescent="0.2">
      <c r="A2032" s="161" t="str">
        <f>IF(ISBLANK('Nomenklatur komplett'!V2032),"-",'Nomenklatur komplett'!V2032)</f>
        <v>-</v>
      </c>
      <c r="B2032" s="188" t="str">
        <f>IF(ISBLANK('Nomenklatur komplett'!W2032),"-",'Nomenklatur komplett'!W2032)</f>
        <v>-</v>
      </c>
      <c r="C2032" s="189" t="str">
        <f>IF(ISBLANK('Nomenklatur komplett'!X2032),"-",'Nomenklatur komplett'!X2032)</f>
        <v>-</v>
      </c>
      <c r="D2032" s="189" t="str">
        <f>IF(ISBLANK('Nomenklatur komplett'!Y2032),"-",'Nomenklatur komplett'!Y2032)</f>
        <v>-</v>
      </c>
      <c r="E2032" s="189" t="str">
        <f>IF(ISBLANK('Nomenklatur komplett'!Z2032),"-",'Nomenklatur komplett'!Z2032)</f>
        <v>-</v>
      </c>
      <c r="F2032" s="189" t="str">
        <f>IF(ISBLANK('Nomenklatur komplett'!AA2032),"-",'Nomenklatur komplett'!AA2032)</f>
        <v>-</v>
      </c>
      <c r="G2032" s="190" t="str">
        <f>IF(ISBLANK('Nomenklatur komplett'!AB2032),"-",'Nomenklatur komplett'!AB2032)</f>
        <v>-</v>
      </c>
      <c r="H2032" s="190" t="str">
        <f>IF(ISBLANK('Nomenklatur komplett'!AC2032),"-",'Nomenklatur komplett'!AC2032)</f>
        <v>-</v>
      </c>
    </row>
    <row r="2033" spans="1:8" x14ac:dyDescent="0.2">
      <c r="A2033" s="161" t="str">
        <f>IF(ISBLANK('Nomenklatur komplett'!V2033),"-",'Nomenklatur komplett'!V2033)</f>
        <v>-</v>
      </c>
      <c r="B2033" s="188" t="str">
        <f>IF(ISBLANK('Nomenklatur komplett'!W2033),"-",'Nomenklatur komplett'!W2033)</f>
        <v>-</v>
      </c>
      <c r="C2033" s="189" t="str">
        <f>IF(ISBLANK('Nomenklatur komplett'!X2033),"-",'Nomenklatur komplett'!X2033)</f>
        <v>-</v>
      </c>
      <c r="D2033" s="189" t="str">
        <f>IF(ISBLANK('Nomenklatur komplett'!Y2033),"-",'Nomenklatur komplett'!Y2033)</f>
        <v>-</v>
      </c>
      <c r="E2033" s="189" t="str">
        <f>IF(ISBLANK('Nomenklatur komplett'!Z2033),"-",'Nomenklatur komplett'!Z2033)</f>
        <v>-</v>
      </c>
      <c r="F2033" s="189" t="str">
        <f>IF(ISBLANK('Nomenklatur komplett'!AA2033),"-",'Nomenklatur komplett'!AA2033)</f>
        <v>-</v>
      </c>
      <c r="G2033" s="190" t="str">
        <f>IF(ISBLANK('Nomenklatur komplett'!AB2033),"-",'Nomenklatur komplett'!AB2033)</f>
        <v>-</v>
      </c>
      <c r="H2033" s="190" t="str">
        <f>IF(ISBLANK('Nomenklatur komplett'!AC2033),"-",'Nomenklatur komplett'!AC2033)</f>
        <v>-</v>
      </c>
    </row>
    <row r="2034" spans="1:8" x14ac:dyDescent="0.2">
      <c r="A2034" s="161" t="str">
        <f>IF(ISBLANK('Nomenklatur komplett'!V2034),"-",'Nomenklatur komplett'!V2034)</f>
        <v>-</v>
      </c>
      <c r="B2034" s="188" t="str">
        <f>IF(ISBLANK('Nomenklatur komplett'!W2034),"-",'Nomenklatur komplett'!W2034)</f>
        <v>-</v>
      </c>
      <c r="C2034" s="189" t="str">
        <f>IF(ISBLANK('Nomenklatur komplett'!X2034),"-",'Nomenklatur komplett'!X2034)</f>
        <v>-</v>
      </c>
      <c r="D2034" s="189" t="str">
        <f>IF(ISBLANK('Nomenklatur komplett'!Y2034),"-",'Nomenklatur komplett'!Y2034)</f>
        <v>-</v>
      </c>
      <c r="E2034" s="189" t="str">
        <f>IF(ISBLANK('Nomenklatur komplett'!Z2034),"-",'Nomenklatur komplett'!Z2034)</f>
        <v>-</v>
      </c>
      <c r="F2034" s="189" t="str">
        <f>IF(ISBLANK('Nomenklatur komplett'!AA2034),"-",'Nomenklatur komplett'!AA2034)</f>
        <v>-</v>
      </c>
      <c r="G2034" s="190" t="str">
        <f>IF(ISBLANK('Nomenklatur komplett'!AB2034),"-",'Nomenklatur komplett'!AB2034)</f>
        <v>-</v>
      </c>
      <c r="H2034" s="190" t="str">
        <f>IF(ISBLANK('Nomenklatur komplett'!AC2034),"-",'Nomenklatur komplett'!AC2034)</f>
        <v>-</v>
      </c>
    </row>
    <row r="2035" spans="1:8" x14ac:dyDescent="0.2">
      <c r="A2035" s="161" t="str">
        <f>IF(ISBLANK('Nomenklatur komplett'!V2035),"-",'Nomenklatur komplett'!V2035)</f>
        <v>-</v>
      </c>
      <c r="B2035" s="188" t="str">
        <f>IF(ISBLANK('Nomenklatur komplett'!W2035),"-",'Nomenklatur komplett'!W2035)</f>
        <v>-</v>
      </c>
      <c r="C2035" s="189" t="str">
        <f>IF(ISBLANK('Nomenklatur komplett'!X2035),"-",'Nomenklatur komplett'!X2035)</f>
        <v>-</v>
      </c>
      <c r="D2035" s="189" t="str">
        <f>IF(ISBLANK('Nomenklatur komplett'!Y2035),"-",'Nomenklatur komplett'!Y2035)</f>
        <v>-</v>
      </c>
      <c r="E2035" s="189" t="str">
        <f>IF(ISBLANK('Nomenklatur komplett'!Z2035),"-",'Nomenklatur komplett'!Z2035)</f>
        <v>-</v>
      </c>
      <c r="F2035" s="189" t="str">
        <f>IF(ISBLANK('Nomenklatur komplett'!AA2035),"-",'Nomenklatur komplett'!AA2035)</f>
        <v>-</v>
      </c>
      <c r="G2035" s="190" t="str">
        <f>IF(ISBLANK('Nomenklatur komplett'!AB2035),"-",'Nomenklatur komplett'!AB2035)</f>
        <v>-</v>
      </c>
      <c r="H2035" s="190" t="str">
        <f>IF(ISBLANK('Nomenklatur komplett'!AC2035),"-",'Nomenklatur komplett'!AC2035)</f>
        <v>-</v>
      </c>
    </row>
    <row r="2036" spans="1:8" x14ac:dyDescent="0.2">
      <c r="A2036" s="161" t="str">
        <f>IF(ISBLANK('Nomenklatur komplett'!V2036),"-",'Nomenklatur komplett'!V2036)</f>
        <v>-</v>
      </c>
      <c r="B2036" s="188" t="str">
        <f>IF(ISBLANK('Nomenklatur komplett'!W2036),"-",'Nomenklatur komplett'!W2036)</f>
        <v>-</v>
      </c>
      <c r="C2036" s="189" t="str">
        <f>IF(ISBLANK('Nomenklatur komplett'!X2036),"-",'Nomenklatur komplett'!X2036)</f>
        <v>-</v>
      </c>
      <c r="D2036" s="189" t="str">
        <f>IF(ISBLANK('Nomenklatur komplett'!Y2036),"-",'Nomenklatur komplett'!Y2036)</f>
        <v>-</v>
      </c>
      <c r="E2036" s="189" t="str">
        <f>IF(ISBLANK('Nomenklatur komplett'!Z2036),"-",'Nomenklatur komplett'!Z2036)</f>
        <v>-</v>
      </c>
      <c r="F2036" s="189" t="str">
        <f>IF(ISBLANK('Nomenklatur komplett'!AA2036),"-",'Nomenklatur komplett'!AA2036)</f>
        <v>-</v>
      </c>
      <c r="G2036" s="190" t="str">
        <f>IF(ISBLANK('Nomenklatur komplett'!AB2036),"-",'Nomenklatur komplett'!AB2036)</f>
        <v>-</v>
      </c>
      <c r="H2036" s="190" t="str">
        <f>IF(ISBLANK('Nomenklatur komplett'!AC2036),"-",'Nomenklatur komplett'!AC2036)</f>
        <v>-</v>
      </c>
    </row>
    <row r="2037" spans="1:8" x14ac:dyDescent="0.2">
      <c r="A2037" s="161" t="str">
        <f>IF(ISBLANK('Nomenklatur komplett'!V2037),"-",'Nomenklatur komplett'!V2037)</f>
        <v>-</v>
      </c>
      <c r="B2037" s="188" t="str">
        <f>IF(ISBLANK('Nomenklatur komplett'!W2037),"-",'Nomenklatur komplett'!W2037)</f>
        <v>-</v>
      </c>
      <c r="C2037" s="189" t="str">
        <f>IF(ISBLANK('Nomenklatur komplett'!X2037),"-",'Nomenklatur komplett'!X2037)</f>
        <v>-</v>
      </c>
      <c r="D2037" s="189" t="str">
        <f>IF(ISBLANK('Nomenklatur komplett'!Y2037),"-",'Nomenklatur komplett'!Y2037)</f>
        <v>-</v>
      </c>
      <c r="E2037" s="189" t="str">
        <f>IF(ISBLANK('Nomenklatur komplett'!Z2037),"-",'Nomenklatur komplett'!Z2037)</f>
        <v>-</v>
      </c>
      <c r="F2037" s="189" t="str">
        <f>IF(ISBLANK('Nomenklatur komplett'!AA2037),"-",'Nomenklatur komplett'!AA2037)</f>
        <v>-</v>
      </c>
      <c r="G2037" s="190" t="str">
        <f>IF(ISBLANK('Nomenklatur komplett'!AB2037),"-",'Nomenklatur komplett'!AB2037)</f>
        <v>-</v>
      </c>
      <c r="H2037" s="190" t="str">
        <f>IF(ISBLANK('Nomenklatur komplett'!AC2037),"-",'Nomenklatur komplett'!AC2037)</f>
        <v>-</v>
      </c>
    </row>
    <row r="2038" spans="1:8" x14ac:dyDescent="0.2">
      <c r="A2038" s="161" t="str">
        <f>IF(ISBLANK('Nomenklatur komplett'!V2038),"-",'Nomenklatur komplett'!V2038)</f>
        <v>-</v>
      </c>
      <c r="B2038" s="188" t="str">
        <f>IF(ISBLANK('Nomenklatur komplett'!W2038),"-",'Nomenklatur komplett'!W2038)</f>
        <v>-</v>
      </c>
      <c r="C2038" s="189" t="str">
        <f>IF(ISBLANK('Nomenklatur komplett'!X2038),"-",'Nomenklatur komplett'!X2038)</f>
        <v>-</v>
      </c>
      <c r="D2038" s="189" t="str">
        <f>IF(ISBLANK('Nomenklatur komplett'!Y2038),"-",'Nomenklatur komplett'!Y2038)</f>
        <v>-</v>
      </c>
      <c r="E2038" s="189" t="str">
        <f>IF(ISBLANK('Nomenklatur komplett'!Z2038),"-",'Nomenklatur komplett'!Z2038)</f>
        <v>-</v>
      </c>
      <c r="F2038" s="189" t="str">
        <f>IF(ISBLANK('Nomenklatur komplett'!AA2038),"-",'Nomenklatur komplett'!AA2038)</f>
        <v>-</v>
      </c>
      <c r="G2038" s="190" t="str">
        <f>IF(ISBLANK('Nomenklatur komplett'!AB2038),"-",'Nomenklatur komplett'!AB2038)</f>
        <v>-</v>
      </c>
      <c r="H2038" s="190" t="str">
        <f>IF(ISBLANK('Nomenklatur komplett'!AC2038),"-",'Nomenklatur komplett'!AC2038)</f>
        <v>-</v>
      </c>
    </row>
    <row r="2039" spans="1:8" x14ac:dyDescent="0.2">
      <c r="A2039" s="161" t="str">
        <f>IF(ISBLANK('Nomenklatur komplett'!V2039),"-",'Nomenklatur komplett'!V2039)</f>
        <v>-</v>
      </c>
      <c r="B2039" s="188" t="str">
        <f>IF(ISBLANK('Nomenklatur komplett'!W2039),"-",'Nomenklatur komplett'!W2039)</f>
        <v>-</v>
      </c>
      <c r="C2039" s="189" t="str">
        <f>IF(ISBLANK('Nomenklatur komplett'!X2039),"-",'Nomenklatur komplett'!X2039)</f>
        <v>-</v>
      </c>
      <c r="D2039" s="189" t="str">
        <f>IF(ISBLANK('Nomenklatur komplett'!Y2039),"-",'Nomenklatur komplett'!Y2039)</f>
        <v>-</v>
      </c>
      <c r="E2039" s="189" t="str">
        <f>IF(ISBLANK('Nomenklatur komplett'!Z2039),"-",'Nomenklatur komplett'!Z2039)</f>
        <v>-</v>
      </c>
      <c r="F2039" s="189" t="str">
        <f>IF(ISBLANK('Nomenklatur komplett'!AA2039),"-",'Nomenklatur komplett'!AA2039)</f>
        <v>-</v>
      </c>
      <c r="G2039" s="190" t="str">
        <f>IF(ISBLANK('Nomenklatur komplett'!AB2039),"-",'Nomenklatur komplett'!AB2039)</f>
        <v>-</v>
      </c>
      <c r="H2039" s="190" t="str">
        <f>IF(ISBLANK('Nomenklatur komplett'!AC2039),"-",'Nomenklatur komplett'!AC2039)</f>
        <v>-</v>
      </c>
    </row>
    <row r="2040" spans="1:8" x14ac:dyDescent="0.2">
      <c r="A2040" s="161" t="str">
        <f>IF(ISBLANK('Nomenklatur komplett'!V2040),"-",'Nomenklatur komplett'!V2040)</f>
        <v>-</v>
      </c>
      <c r="B2040" s="188" t="str">
        <f>IF(ISBLANK('Nomenklatur komplett'!W2040),"-",'Nomenklatur komplett'!W2040)</f>
        <v>-</v>
      </c>
      <c r="C2040" s="189" t="str">
        <f>IF(ISBLANK('Nomenklatur komplett'!X2040),"-",'Nomenklatur komplett'!X2040)</f>
        <v>-</v>
      </c>
      <c r="D2040" s="189" t="str">
        <f>IF(ISBLANK('Nomenklatur komplett'!Y2040),"-",'Nomenklatur komplett'!Y2040)</f>
        <v>-</v>
      </c>
      <c r="E2040" s="189" t="str">
        <f>IF(ISBLANK('Nomenklatur komplett'!Z2040),"-",'Nomenklatur komplett'!Z2040)</f>
        <v>-</v>
      </c>
      <c r="F2040" s="189" t="str">
        <f>IF(ISBLANK('Nomenklatur komplett'!AA2040),"-",'Nomenklatur komplett'!AA2040)</f>
        <v>-</v>
      </c>
      <c r="G2040" s="190" t="str">
        <f>IF(ISBLANK('Nomenklatur komplett'!AB2040),"-",'Nomenklatur komplett'!AB2040)</f>
        <v>-</v>
      </c>
      <c r="H2040" s="190" t="str">
        <f>IF(ISBLANK('Nomenklatur komplett'!AC2040),"-",'Nomenklatur komplett'!AC2040)</f>
        <v>-</v>
      </c>
    </row>
    <row r="2041" spans="1:8" x14ac:dyDescent="0.2">
      <c r="A2041" s="161" t="str">
        <f>IF(ISBLANK('Nomenklatur komplett'!V2041),"-",'Nomenklatur komplett'!V2041)</f>
        <v>-</v>
      </c>
      <c r="B2041" s="188" t="str">
        <f>IF(ISBLANK('Nomenklatur komplett'!W2041),"-",'Nomenklatur komplett'!W2041)</f>
        <v>-</v>
      </c>
      <c r="C2041" s="189" t="str">
        <f>IF(ISBLANK('Nomenklatur komplett'!X2041),"-",'Nomenklatur komplett'!X2041)</f>
        <v>-</v>
      </c>
      <c r="D2041" s="189" t="str">
        <f>IF(ISBLANK('Nomenklatur komplett'!Y2041),"-",'Nomenklatur komplett'!Y2041)</f>
        <v>-</v>
      </c>
      <c r="E2041" s="189" t="str">
        <f>IF(ISBLANK('Nomenklatur komplett'!Z2041),"-",'Nomenklatur komplett'!Z2041)</f>
        <v>-</v>
      </c>
      <c r="F2041" s="189" t="str">
        <f>IF(ISBLANK('Nomenklatur komplett'!AA2041),"-",'Nomenklatur komplett'!AA2041)</f>
        <v>-</v>
      </c>
      <c r="G2041" s="190" t="str">
        <f>IF(ISBLANK('Nomenklatur komplett'!AB2041),"-",'Nomenklatur komplett'!AB2041)</f>
        <v>-</v>
      </c>
      <c r="H2041" s="190" t="str">
        <f>IF(ISBLANK('Nomenklatur komplett'!AC2041),"-",'Nomenklatur komplett'!AC2041)</f>
        <v>-</v>
      </c>
    </row>
    <row r="2042" spans="1:8" x14ac:dyDescent="0.2">
      <c r="A2042" s="161" t="str">
        <f>IF(ISBLANK('Nomenklatur komplett'!V2042),"-",'Nomenklatur komplett'!V2042)</f>
        <v>-</v>
      </c>
      <c r="B2042" s="188" t="str">
        <f>IF(ISBLANK('Nomenklatur komplett'!W2042),"-",'Nomenklatur komplett'!W2042)</f>
        <v>-</v>
      </c>
      <c r="C2042" s="189" t="str">
        <f>IF(ISBLANK('Nomenklatur komplett'!X2042),"-",'Nomenklatur komplett'!X2042)</f>
        <v>-</v>
      </c>
      <c r="D2042" s="189" t="str">
        <f>IF(ISBLANK('Nomenklatur komplett'!Y2042),"-",'Nomenklatur komplett'!Y2042)</f>
        <v>-</v>
      </c>
      <c r="E2042" s="189" t="str">
        <f>IF(ISBLANK('Nomenklatur komplett'!Z2042),"-",'Nomenklatur komplett'!Z2042)</f>
        <v>-</v>
      </c>
      <c r="F2042" s="189" t="str">
        <f>IF(ISBLANK('Nomenklatur komplett'!AA2042),"-",'Nomenklatur komplett'!AA2042)</f>
        <v>-</v>
      </c>
      <c r="G2042" s="190" t="str">
        <f>IF(ISBLANK('Nomenklatur komplett'!AB2042),"-",'Nomenklatur komplett'!AB2042)</f>
        <v>-</v>
      </c>
      <c r="H2042" s="190" t="str">
        <f>IF(ISBLANK('Nomenklatur komplett'!AC2042),"-",'Nomenklatur komplett'!AC2042)</f>
        <v>-</v>
      </c>
    </row>
    <row r="2043" spans="1:8" x14ac:dyDescent="0.2">
      <c r="A2043" s="161" t="str">
        <f>IF(ISBLANK('Nomenklatur komplett'!V2043),"-",'Nomenklatur komplett'!V2043)</f>
        <v>-</v>
      </c>
      <c r="B2043" s="188" t="str">
        <f>IF(ISBLANK('Nomenklatur komplett'!W2043),"-",'Nomenklatur komplett'!W2043)</f>
        <v>-</v>
      </c>
      <c r="C2043" s="189" t="str">
        <f>IF(ISBLANK('Nomenklatur komplett'!X2043),"-",'Nomenklatur komplett'!X2043)</f>
        <v>-</v>
      </c>
      <c r="D2043" s="189" t="str">
        <f>IF(ISBLANK('Nomenklatur komplett'!Y2043),"-",'Nomenklatur komplett'!Y2043)</f>
        <v>-</v>
      </c>
      <c r="E2043" s="189" t="str">
        <f>IF(ISBLANK('Nomenklatur komplett'!Z2043),"-",'Nomenklatur komplett'!Z2043)</f>
        <v>-</v>
      </c>
      <c r="F2043" s="189" t="str">
        <f>IF(ISBLANK('Nomenklatur komplett'!AA2043),"-",'Nomenklatur komplett'!AA2043)</f>
        <v>-</v>
      </c>
      <c r="G2043" s="190" t="str">
        <f>IF(ISBLANK('Nomenklatur komplett'!AB2043),"-",'Nomenklatur komplett'!AB2043)</f>
        <v>-</v>
      </c>
      <c r="H2043" s="190" t="str">
        <f>IF(ISBLANK('Nomenklatur komplett'!AC2043),"-",'Nomenklatur komplett'!AC2043)</f>
        <v>-</v>
      </c>
    </row>
    <row r="2044" spans="1:8" x14ac:dyDescent="0.2">
      <c r="A2044" s="161" t="str">
        <f>IF(ISBLANK('Nomenklatur komplett'!V2044),"-",'Nomenklatur komplett'!V2044)</f>
        <v>-</v>
      </c>
      <c r="B2044" s="188" t="str">
        <f>IF(ISBLANK('Nomenklatur komplett'!W2044),"-",'Nomenklatur komplett'!W2044)</f>
        <v>-</v>
      </c>
      <c r="C2044" s="189" t="str">
        <f>IF(ISBLANK('Nomenklatur komplett'!X2044),"-",'Nomenklatur komplett'!X2044)</f>
        <v>-</v>
      </c>
      <c r="D2044" s="189" t="str">
        <f>IF(ISBLANK('Nomenklatur komplett'!Y2044),"-",'Nomenklatur komplett'!Y2044)</f>
        <v>-</v>
      </c>
      <c r="E2044" s="189" t="str">
        <f>IF(ISBLANK('Nomenklatur komplett'!Z2044),"-",'Nomenklatur komplett'!Z2044)</f>
        <v>-</v>
      </c>
      <c r="F2044" s="189" t="str">
        <f>IF(ISBLANK('Nomenklatur komplett'!AA2044),"-",'Nomenklatur komplett'!AA2044)</f>
        <v>-</v>
      </c>
      <c r="G2044" s="190" t="str">
        <f>IF(ISBLANK('Nomenklatur komplett'!AB2044),"-",'Nomenklatur komplett'!AB2044)</f>
        <v>-</v>
      </c>
      <c r="H2044" s="190" t="str">
        <f>IF(ISBLANK('Nomenklatur komplett'!AC2044),"-",'Nomenklatur komplett'!AC2044)</f>
        <v>-</v>
      </c>
    </row>
    <row r="2045" spans="1:8" x14ac:dyDescent="0.2">
      <c r="A2045" s="161" t="str">
        <f>IF(ISBLANK('Nomenklatur komplett'!V2045),"-",'Nomenklatur komplett'!V2045)</f>
        <v>-</v>
      </c>
      <c r="B2045" s="188" t="str">
        <f>IF(ISBLANK('Nomenklatur komplett'!W2045),"-",'Nomenklatur komplett'!W2045)</f>
        <v>-</v>
      </c>
      <c r="C2045" s="189" t="str">
        <f>IF(ISBLANK('Nomenklatur komplett'!X2045),"-",'Nomenklatur komplett'!X2045)</f>
        <v>-</v>
      </c>
      <c r="D2045" s="189" t="str">
        <f>IF(ISBLANK('Nomenklatur komplett'!Y2045),"-",'Nomenklatur komplett'!Y2045)</f>
        <v>-</v>
      </c>
      <c r="E2045" s="189" t="str">
        <f>IF(ISBLANK('Nomenklatur komplett'!Z2045),"-",'Nomenklatur komplett'!Z2045)</f>
        <v>-</v>
      </c>
      <c r="F2045" s="189" t="str">
        <f>IF(ISBLANK('Nomenklatur komplett'!AA2045),"-",'Nomenklatur komplett'!AA2045)</f>
        <v>-</v>
      </c>
      <c r="G2045" s="190" t="str">
        <f>IF(ISBLANK('Nomenklatur komplett'!AB2045),"-",'Nomenklatur komplett'!AB2045)</f>
        <v>-</v>
      </c>
      <c r="H2045" s="190" t="str">
        <f>IF(ISBLANK('Nomenklatur komplett'!AC2045),"-",'Nomenklatur komplett'!AC2045)</f>
        <v>-</v>
      </c>
    </row>
    <row r="2046" spans="1:8" x14ac:dyDescent="0.2">
      <c r="A2046" s="161" t="str">
        <f>IF(ISBLANK('Nomenklatur komplett'!V2046),"-",'Nomenklatur komplett'!V2046)</f>
        <v>-</v>
      </c>
      <c r="B2046" s="188" t="str">
        <f>IF(ISBLANK('Nomenklatur komplett'!W2046),"-",'Nomenklatur komplett'!W2046)</f>
        <v>-</v>
      </c>
      <c r="C2046" s="189" t="str">
        <f>IF(ISBLANK('Nomenklatur komplett'!X2046),"-",'Nomenklatur komplett'!X2046)</f>
        <v>-</v>
      </c>
      <c r="D2046" s="189" t="str">
        <f>IF(ISBLANK('Nomenklatur komplett'!Y2046),"-",'Nomenklatur komplett'!Y2046)</f>
        <v>-</v>
      </c>
      <c r="E2046" s="189" t="str">
        <f>IF(ISBLANK('Nomenklatur komplett'!Z2046),"-",'Nomenklatur komplett'!Z2046)</f>
        <v>-</v>
      </c>
      <c r="F2046" s="189" t="str">
        <f>IF(ISBLANK('Nomenklatur komplett'!AA2046),"-",'Nomenklatur komplett'!AA2046)</f>
        <v>-</v>
      </c>
      <c r="G2046" s="190" t="str">
        <f>IF(ISBLANK('Nomenklatur komplett'!AB2046),"-",'Nomenklatur komplett'!AB2046)</f>
        <v>-</v>
      </c>
      <c r="H2046" s="190" t="str">
        <f>IF(ISBLANK('Nomenklatur komplett'!AC2046),"-",'Nomenklatur komplett'!AC2046)</f>
        <v>-</v>
      </c>
    </row>
    <row r="2047" spans="1:8" x14ac:dyDescent="0.2">
      <c r="A2047" s="161" t="str">
        <f>IF(ISBLANK('Nomenklatur komplett'!V2047),"-",'Nomenklatur komplett'!V2047)</f>
        <v>-</v>
      </c>
      <c r="B2047" s="188" t="str">
        <f>IF(ISBLANK('Nomenklatur komplett'!W2047),"-",'Nomenklatur komplett'!W2047)</f>
        <v>-</v>
      </c>
      <c r="C2047" s="189" t="str">
        <f>IF(ISBLANK('Nomenklatur komplett'!X2047),"-",'Nomenklatur komplett'!X2047)</f>
        <v>-</v>
      </c>
      <c r="D2047" s="189" t="str">
        <f>IF(ISBLANK('Nomenklatur komplett'!Y2047),"-",'Nomenklatur komplett'!Y2047)</f>
        <v>-</v>
      </c>
      <c r="E2047" s="189" t="str">
        <f>IF(ISBLANK('Nomenklatur komplett'!Z2047),"-",'Nomenklatur komplett'!Z2047)</f>
        <v>-</v>
      </c>
      <c r="F2047" s="189" t="str">
        <f>IF(ISBLANK('Nomenklatur komplett'!AA2047),"-",'Nomenklatur komplett'!AA2047)</f>
        <v>-</v>
      </c>
      <c r="G2047" s="190" t="str">
        <f>IF(ISBLANK('Nomenklatur komplett'!AB2047),"-",'Nomenklatur komplett'!AB2047)</f>
        <v>-</v>
      </c>
      <c r="H2047" s="190" t="str">
        <f>IF(ISBLANK('Nomenklatur komplett'!AC2047),"-",'Nomenklatur komplett'!AC2047)</f>
        <v>-</v>
      </c>
    </row>
    <row r="2048" spans="1:8" x14ac:dyDescent="0.2">
      <c r="A2048" s="161" t="str">
        <f>IF(ISBLANK('Nomenklatur komplett'!V2048),"-",'Nomenklatur komplett'!V2048)</f>
        <v>-</v>
      </c>
      <c r="B2048" s="188" t="str">
        <f>IF(ISBLANK('Nomenklatur komplett'!W2048),"-",'Nomenklatur komplett'!W2048)</f>
        <v>-</v>
      </c>
      <c r="C2048" s="189" t="str">
        <f>IF(ISBLANK('Nomenklatur komplett'!X2048),"-",'Nomenklatur komplett'!X2048)</f>
        <v>-</v>
      </c>
      <c r="D2048" s="189" t="str">
        <f>IF(ISBLANK('Nomenklatur komplett'!Y2048),"-",'Nomenklatur komplett'!Y2048)</f>
        <v>-</v>
      </c>
      <c r="E2048" s="189" t="str">
        <f>IF(ISBLANK('Nomenklatur komplett'!Z2048),"-",'Nomenklatur komplett'!Z2048)</f>
        <v>-</v>
      </c>
      <c r="F2048" s="189" t="str">
        <f>IF(ISBLANK('Nomenklatur komplett'!AA2048),"-",'Nomenklatur komplett'!AA2048)</f>
        <v>-</v>
      </c>
      <c r="G2048" s="190" t="str">
        <f>IF(ISBLANK('Nomenklatur komplett'!AB2048),"-",'Nomenklatur komplett'!AB2048)</f>
        <v>-</v>
      </c>
      <c r="H2048" s="190" t="str">
        <f>IF(ISBLANK('Nomenklatur komplett'!AC2048),"-",'Nomenklatur komplett'!AC2048)</f>
        <v>-</v>
      </c>
    </row>
    <row r="2049" spans="1:8" x14ac:dyDescent="0.2">
      <c r="A2049" s="161" t="str">
        <f>IF(ISBLANK('Nomenklatur komplett'!V2049),"-",'Nomenklatur komplett'!V2049)</f>
        <v>-</v>
      </c>
      <c r="B2049" s="188" t="str">
        <f>IF(ISBLANK('Nomenklatur komplett'!W2049),"-",'Nomenklatur komplett'!W2049)</f>
        <v>-</v>
      </c>
      <c r="C2049" s="189" t="str">
        <f>IF(ISBLANK('Nomenklatur komplett'!X2049),"-",'Nomenklatur komplett'!X2049)</f>
        <v>-</v>
      </c>
      <c r="D2049" s="189" t="str">
        <f>IF(ISBLANK('Nomenklatur komplett'!Y2049),"-",'Nomenklatur komplett'!Y2049)</f>
        <v>-</v>
      </c>
      <c r="E2049" s="189" t="str">
        <f>IF(ISBLANK('Nomenklatur komplett'!Z2049),"-",'Nomenklatur komplett'!Z2049)</f>
        <v>-</v>
      </c>
      <c r="F2049" s="189" t="str">
        <f>IF(ISBLANK('Nomenklatur komplett'!AA2049),"-",'Nomenklatur komplett'!AA2049)</f>
        <v>-</v>
      </c>
      <c r="G2049" s="190" t="str">
        <f>IF(ISBLANK('Nomenklatur komplett'!AB2049),"-",'Nomenklatur komplett'!AB2049)</f>
        <v>-</v>
      </c>
      <c r="H2049" s="190" t="str">
        <f>IF(ISBLANK('Nomenklatur komplett'!AC2049),"-",'Nomenklatur komplett'!AC2049)</f>
        <v>-</v>
      </c>
    </row>
    <row r="2050" spans="1:8" x14ac:dyDescent="0.2">
      <c r="A2050" s="161" t="str">
        <f>IF(ISBLANK('Nomenklatur komplett'!V2050),"-",'Nomenklatur komplett'!V2050)</f>
        <v>-</v>
      </c>
      <c r="B2050" s="188" t="str">
        <f>IF(ISBLANK('Nomenklatur komplett'!W2050),"-",'Nomenklatur komplett'!W2050)</f>
        <v>-</v>
      </c>
      <c r="C2050" s="189" t="str">
        <f>IF(ISBLANK('Nomenklatur komplett'!X2050),"-",'Nomenklatur komplett'!X2050)</f>
        <v>-</v>
      </c>
      <c r="D2050" s="189" t="str">
        <f>IF(ISBLANK('Nomenklatur komplett'!Y2050),"-",'Nomenklatur komplett'!Y2050)</f>
        <v>-</v>
      </c>
      <c r="E2050" s="189" t="str">
        <f>IF(ISBLANK('Nomenklatur komplett'!Z2050),"-",'Nomenklatur komplett'!Z2050)</f>
        <v>-</v>
      </c>
      <c r="F2050" s="189" t="str">
        <f>IF(ISBLANK('Nomenklatur komplett'!AA2050),"-",'Nomenklatur komplett'!AA2050)</f>
        <v>-</v>
      </c>
      <c r="G2050" s="190" t="str">
        <f>IF(ISBLANK('Nomenklatur komplett'!AB2050),"-",'Nomenklatur komplett'!AB2050)</f>
        <v>-</v>
      </c>
      <c r="H2050" s="190" t="str">
        <f>IF(ISBLANK('Nomenklatur komplett'!AC2050),"-",'Nomenklatur komplett'!AC2050)</f>
        <v>-</v>
      </c>
    </row>
    <row r="2051" spans="1:8" x14ac:dyDescent="0.2">
      <c r="A2051" s="161" t="str">
        <f>IF(ISBLANK('Nomenklatur komplett'!V2051),"-",'Nomenklatur komplett'!V2051)</f>
        <v>-</v>
      </c>
      <c r="B2051" s="188" t="str">
        <f>IF(ISBLANK('Nomenklatur komplett'!W2051),"-",'Nomenklatur komplett'!W2051)</f>
        <v>-</v>
      </c>
      <c r="C2051" s="189" t="str">
        <f>IF(ISBLANK('Nomenklatur komplett'!X2051),"-",'Nomenklatur komplett'!X2051)</f>
        <v>-</v>
      </c>
      <c r="D2051" s="189" t="str">
        <f>IF(ISBLANK('Nomenklatur komplett'!Y2051),"-",'Nomenklatur komplett'!Y2051)</f>
        <v>-</v>
      </c>
      <c r="E2051" s="189" t="str">
        <f>IF(ISBLANK('Nomenklatur komplett'!Z2051),"-",'Nomenklatur komplett'!Z2051)</f>
        <v>-</v>
      </c>
      <c r="F2051" s="189" t="str">
        <f>IF(ISBLANK('Nomenklatur komplett'!AA2051),"-",'Nomenklatur komplett'!AA2051)</f>
        <v>-</v>
      </c>
      <c r="G2051" s="190" t="str">
        <f>IF(ISBLANK('Nomenklatur komplett'!AB2051),"-",'Nomenklatur komplett'!AB2051)</f>
        <v>-</v>
      </c>
      <c r="H2051" s="190" t="str">
        <f>IF(ISBLANK('Nomenklatur komplett'!AC2051),"-",'Nomenklatur komplett'!AC2051)</f>
        <v>-</v>
      </c>
    </row>
    <row r="2052" spans="1:8" x14ac:dyDescent="0.2">
      <c r="A2052" s="161" t="str">
        <f>IF(ISBLANK('Nomenklatur komplett'!V2052),"-",'Nomenklatur komplett'!V2052)</f>
        <v>-</v>
      </c>
      <c r="B2052" s="188" t="str">
        <f>IF(ISBLANK('Nomenklatur komplett'!W2052),"-",'Nomenklatur komplett'!W2052)</f>
        <v>-</v>
      </c>
      <c r="C2052" s="189" t="str">
        <f>IF(ISBLANK('Nomenklatur komplett'!X2052),"-",'Nomenklatur komplett'!X2052)</f>
        <v>-</v>
      </c>
      <c r="D2052" s="189" t="str">
        <f>IF(ISBLANK('Nomenklatur komplett'!Y2052),"-",'Nomenklatur komplett'!Y2052)</f>
        <v>-</v>
      </c>
      <c r="E2052" s="189" t="str">
        <f>IF(ISBLANK('Nomenklatur komplett'!Z2052),"-",'Nomenklatur komplett'!Z2052)</f>
        <v>-</v>
      </c>
      <c r="F2052" s="189" t="str">
        <f>IF(ISBLANK('Nomenklatur komplett'!AA2052),"-",'Nomenklatur komplett'!AA2052)</f>
        <v>-</v>
      </c>
      <c r="G2052" s="190" t="str">
        <f>IF(ISBLANK('Nomenklatur komplett'!AB2052),"-",'Nomenklatur komplett'!AB2052)</f>
        <v>-</v>
      </c>
      <c r="H2052" s="190" t="str">
        <f>IF(ISBLANK('Nomenklatur komplett'!AC2052),"-",'Nomenklatur komplett'!AC2052)</f>
        <v>-</v>
      </c>
    </row>
    <row r="2053" spans="1:8" x14ac:dyDescent="0.2">
      <c r="A2053" s="161" t="str">
        <f>IF(ISBLANK('Nomenklatur komplett'!V2053),"-",'Nomenklatur komplett'!V2053)</f>
        <v>-</v>
      </c>
      <c r="B2053" s="188" t="str">
        <f>IF(ISBLANK('Nomenklatur komplett'!W2053),"-",'Nomenklatur komplett'!W2053)</f>
        <v>-</v>
      </c>
      <c r="C2053" s="189" t="str">
        <f>IF(ISBLANK('Nomenklatur komplett'!X2053),"-",'Nomenklatur komplett'!X2053)</f>
        <v>-</v>
      </c>
      <c r="D2053" s="189" t="str">
        <f>IF(ISBLANK('Nomenklatur komplett'!Y2053),"-",'Nomenklatur komplett'!Y2053)</f>
        <v>-</v>
      </c>
      <c r="E2053" s="189" t="str">
        <f>IF(ISBLANK('Nomenklatur komplett'!Z2053),"-",'Nomenklatur komplett'!Z2053)</f>
        <v>-</v>
      </c>
      <c r="F2053" s="189" t="str">
        <f>IF(ISBLANK('Nomenklatur komplett'!AA2053),"-",'Nomenklatur komplett'!AA2053)</f>
        <v>-</v>
      </c>
      <c r="G2053" s="190" t="str">
        <f>IF(ISBLANK('Nomenklatur komplett'!AB2053),"-",'Nomenklatur komplett'!AB2053)</f>
        <v>-</v>
      </c>
      <c r="H2053" s="190" t="str">
        <f>IF(ISBLANK('Nomenklatur komplett'!AC2053),"-",'Nomenklatur komplett'!AC2053)</f>
        <v>-</v>
      </c>
    </row>
    <row r="2054" spans="1:8" x14ac:dyDescent="0.2">
      <c r="A2054" s="161" t="str">
        <f>IF(ISBLANK('Nomenklatur komplett'!V2054),"-",'Nomenklatur komplett'!V2054)</f>
        <v>-</v>
      </c>
      <c r="B2054" s="188" t="str">
        <f>IF(ISBLANK('Nomenklatur komplett'!W2054),"-",'Nomenklatur komplett'!W2054)</f>
        <v>-</v>
      </c>
      <c r="C2054" s="189" t="str">
        <f>IF(ISBLANK('Nomenklatur komplett'!X2054),"-",'Nomenklatur komplett'!X2054)</f>
        <v>-</v>
      </c>
      <c r="D2054" s="189" t="str">
        <f>IF(ISBLANK('Nomenklatur komplett'!Y2054),"-",'Nomenklatur komplett'!Y2054)</f>
        <v>-</v>
      </c>
      <c r="E2054" s="189" t="str">
        <f>IF(ISBLANK('Nomenklatur komplett'!Z2054),"-",'Nomenklatur komplett'!Z2054)</f>
        <v>-</v>
      </c>
      <c r="F2054" s="189" t="str">
        <f>IF(ISBLANK('Nomenklatur komplett'!AA2054),"-",'Nomenklatur komplett'!AA2054)</f>
        <v>-</v>
      </c>
      <c r="G2054" s="190" t="str">
        <f>IF(ISBLANK('Nomenklatur komplett'!AB2054),"-",'Nomenklatur komplett'!AB2054)</f>
        <v>-</v>
      </c>
      <c r="H2054" s="190" t="str">
        <f>IF(ISBLANK('Nomenklatur komplett'!AC2054),"-",'Nomenklatur komplett'!AC2054)</f>
        <v>-</v>
      </c>
    </row>
    <row r="2055" spans="1:8" x14ac:dyDescent="0.2">
      <c r="A2055" s="161" t="str">
        <f>IF(ISBLANK('Nomenklatur komplett'!V2055),"-",'Nomenklatur komplett'!V2055)</f>
        <v>-</v>
      </c>
      <c r="B2055" s="188" t="str">
        <f>IF(ISBLANK('Nomenklatur komplett'!W2055),"-",'Nomenklatur komplett'!W2055)</f>
        <v>-</v>
      </c>
      <c r="C2055" s="189" t="str">
        <f>IF(ISBLANK('Nomenklatur komplett'!X2055),"-",'Nomenklatur komplett'!X2055)</f>
        <v>-</v>
      </c>
      <c r="D2055" s="189" t="str">
        <f>IF(ISBLANK('Nomenklatur komplett'!Y2055),"-",'Nomenklatur komplett'!Y2055)</f>
        <v>-</v>
      </c>
      <c r="E2055" s="189" t="str">
        <f>IF(ISBLANK('Nomenklatur komplett'!Z2055),"-",'Nomenklatur komplett'!Z2055)</f>
        <v>-</v>
      </c>
      <c r="F2055" s="189" t="str">
        <f>IF(ISBLANK('Nomenklatur komplett'!AA2055),"-",'Nomenklatur komplett'!AA2055)</f>
        <v>-</v>
      </c>
      <c r="G2055" s="190" t="str">
        <f>IF(ISBLANK('Nomenklatur komplett'!AB2055),"-",'Nomenklatur komplett'!AB2055)</f>
        <v>-</v>
      </c>
      <c r="H2055" s="190" t="str">
        <f>IF(ISBLANK('Nomenklatur komplett'!AC2055),"-",'Nomenklatur komplett'!AC2055)</f>
        <v>-</v>
      </c>
    </row>
    <row r="2056" spans="1:8" x14ac:dyDescent="0.2">
      <c r="A2056" s="161" t="str">
        <f>IF(ISBLANK('Nomenklatur komplett'!V2056),"-",'Nomenklatur komplett'!V2056)</f>
        <v>-</v>
      </c>
      <c r="B2056" s="188" t="str">
        <f>IF(ISBLANK('Nomenklatur komplett'!W2056),"-",'Nomenklatur komplett'!W2056)</f>
        <v>-</v>
      </c>
      <c r="C2056" s="189" t="str">
        <f>IF(ISBLANK('Nomenklatur komplett'!X2056),"-",'Nomenklatur komplett'!X2056)</f>
        <v>-</v>
      </c>
      <c r="D2056" s="189" t="str">
        <f>IF(ISBLANK('Nomenklatur komplett'!Y2056),"-",'Nomenklatur komplett'!Y2056)</f>
        <v>-</v>
      </c>
      <c r="E2056" s="189" t="str">
        <f>IF(ISBLANK('Nomenklatur komplett'!Z2056),"-",'Nomenklatur komplett'!Z2056)</f>
        <v>-</v>
      </c>
      <c r="F2056" s="189" t="str">
        <f>IF(ISBLANK('Nomenklatur komplett'!AA2056),"-",'Nomenklatur komplett'!AA2056)</f>
        <v>-</v>
      </c>
      <c r="G2056" s="190" t="str">
        <f>IF(ISBLANK('Nomenklatur komplett'!AB2056),"-",'Nomenklatur komplett'!AB2056)</f>
        <v>-</v>
      </c>
      <c r="H2056" s="190" t="str">
        <f>IF(ISBLANK('Nomenklatur komplett'!AC2056),"-",'Nomenklatur komplett'!AC2056)</f>
        <v>-</v>
      </c>
    </row>
    <row r="2057" spans="1:8" x14ac:dyDescent="0.2">
      <c r="A2057" s="161" t="str">
        <f>IF(ISBLANK('Nomenklatur komplett'!V2057),"-",'Nomenklatur komplett'!V2057)</f>
        <v>-</v>
      </c>
      <c r="B2057" s="188" t="str">
        <f>IF(ISBLANK('Nomenklatur komplett'!W2057),"-",'Nomenklatur komplett'!W2057)</f>
        <v>-</v>
      </c>
      <c r="C2057" s="189" t="str">
        <f>IF(ISBLANK('Nomenklatur komplett'!X2057),"-",'Nomenklatur komplett'!X2057)</f>
        <v>-</v>
      </c>
      <c r="D2057" s="189" t="str">
        <f>IF(ISBLANK('Nomenklatur komplett'!Y2057),"-",'Nomenklatur komplett'!Y2057)</f>
        <v>-</v>
      </c>
      <c r="E2057" s="189" t="str">
        <f>IF(ISBLANK('Nomenklatur komplett'!Z2057),"-",'Nomenklatur komplett'!Z2057)</f>
        <v>-</v>
      </c>
      <c r="F2057" s="189" t="str">
        <f>IF(ISBLANK('Nomenklatur komplett'!AA2057),"-",'Nomenklatur komplett'!AA2057)</f>
        <v>-</v>
      </c>
      <c r="G2057" s="190" t="str">
        <f>IF(ISBLANK('Nomenklatur komplett'!AB2057),"-",'Nomenklatur komplett'!AB2057)</f>
        <v>-</v>
      </c>
      <c r="H2057" s="190" t="str">
        <f>IF(ISBLANK('Nomenklatur komplett'!AC2057),"-",'Nomenklatur komplett'!AC2057)</f>
        <v>-</v>
      </c>
    </row>
    <row r="2058" spans="1:8" x14ac:dyDescent="0.2">
      <c r="A2058" s="161" t="str">
        <f>IF(ISBLANK('Nomenklatur komplett'!V2058),"-",'Nomenklatur komplett'!V2058)</f>
        <v>-</v>
      </c>
      <c r="B2058" s="188" t="str">
        <f>IF(ISBLANK('Nomenklatur komplett'!W2058),"-",'Nomenklatur komplett'!W2058)</f>
        <v>-</v>
      </c>
      <c r="C2058" s="189" t="str">
        <f>IF(ISBLANK('Nomenklatur komplett'!X2058),"-",'Nomenklatur komplett'!X2058)</f>
        <v>-</v>
      </c>
      <c r="D2058" s="189" t="str">
        <f>IF(ISBLANK('Nomenklatur komplett'!Y2058),"-",'Nomenklatur komplett'!Y2058)</f>
        <v>-</v>
      </c>
      <c r="E2058" s="189" t="str">
        <f>IF(ISBLANK('Nomenklatur komplett'!Z2058),"-",'Nomenklatur komplett'!Z2058)</f>
        <v>-</v>
      </c>
      <c r="F2058" s="189" t="str">
        <f>IF(ISBLANK('Nomenklatur komplett'!AA2058),"-",'Nomenklatur komplett'!AA2058)</f>
        <v>-</v>
      </c>
      <c r="G2058" s="190" t="str">
        <f>IF(ISBLANK('Nomenklatur komplett'!AB2058),"-",'Nomenklatur komplett'!AB2058)</f>
        <v>-</v>
      </c>
      <c r="H2058" s="190" t="str">
        <f>IF(ISBLANK('Nomenklatur komplett'!AC2058),"-",'Nomenklatur komplett'!AC2058)</f>
        <v>-</v>
      </c>
    </row>
    <row r="2059" spans="1:8" x14ac:dyDescent="0.2">
      <c r="A2059" s="161" t="str">
        <f>IF(ISBLANK('Nomenklatur komplett'!V2059),"-",'Nomenklatur komplett'!V2059)</f>
        <v>-</v>
      </c>
      <c r="B2059" s="188" t="str">
        <f>IF(ISBLANK('Nomenklatur komplett'!W2059),"-",'Nomenklatur komplett'!W2059)</f>
        <v>-</v>
      </c>
      <c r="C2059" s="189" t="str">
        <f>IF(ISBLANK('Nomenklatur komplett'!X2059),"-",'Nomenklatur komplett'!X2059)</f>
        <v>-</v>
      </c>
      <c r="D2059" s="189" t="str">
        <f>IF(ISBLANK('Nomenklatur komplett'!Y2059),"-",'Nomenklatur komplett'!Y2059)</f>
        <v>-</v>
      </c>
      <c r="E2059" s="189" t="str">
        <f>IF(ISBLANK('Nomenklatur komplett'!Z2059),"-",'Nomenklatur komplett'!Z2059)</f>
        <v>-</v>
      </c>
      <c r="F2059" s="189" t="str">
        <f>IF(ISBLANK('Nomenklatur komplett'!AA2059),"-",'Nomenklatur komplett'!AA2059)</f>
        <v>-</v>
      </c>
      <c r="G2059" s="190" t="str">
        <f>IF(ISBLANK('Nomenklatur komplett'!AB2059),"-",'Nomenklatur komplett'!AB2059)</f>
        <v>-</v>
      </c>
      <c r="H2059" s="190" t="str">
        <f>IF(ISBLANK('Nomenklatur komplett'!AC2059),"-",'Nomenklatur komplett'!AC2059)</f>
        <v>-</v>
      </c>
    </row>
    <row r="2060" spans="1:8" x14ac:dyDescent="0.2">
      <c r="A2060" s="161" t="str">
        <f>IF(ISBLANK('Nomenklatur komplett'!V2060),"-",'Nomenklatur komplett'!V2060)</f>
        <v>-</v>
      </c>
      <c r="B2060" s="188" t="str">
        <f>IF(ISBLANK('Nomenklatur komplett'!W2060),"-",'Nomenklatur komplett'!W2060)</f>
        <v>-</v>
      </c>
      <c r="C2060" s="189" t="str">
        <f>IF(ISBLANK('Nomenklatur komplett'!X2060),"-",'Nomenklatur komplett'!X2060)</f>
        <v>-</v>
      </c>
      <c r="D2060" s="189" t="str">
        <f>IF(ISBLANK('Nomenklatur komplett'!Y2060),"-",'Nomenklatur komplett'!Y2060)</f>
        <v>-</v>
      </c>
      <c r="E2060" s="189" t="str">
        <f>IF(ISBLANK('Nomenklatur komplett'!Z2060),"-",'Nomenklatur komplett'!Z2060)</f>
        <v>-</v>
      </c>
      <c r="F2060" s="189" t="str">
        <f>IF(ISBLANK('Nomenklatur komplett'!AA2060),"-",'Nomenklatur komplett'!AA2060)</f>
        <v>-</v>
      </c>
      <c r="G2060" s="190" t="str">
        <f>IF(ISBLANK('Nomenklatur komplett'!AB2060),"-",'Nomenklatur komplett'!AB2060)</f>
        <v>-</v>
      </c>
      <c r="H2060" s="190" t="str">
        <f>IF(ISBLANK('Nomenklatur komplett'!AC2060),"-",'Nomenklatur komplett'!AC2060)</f>
        <v>-</v>
      </c>
    </row>
    <row r="2061" spans="1:8" x14ac:dyDescent="0.2">
      <c r="A2061" s="161" t="str">
        <f>IF(ISBLANK('Nomenklatur komplett'!V2061),"-",'Nomenklatur komplett'!V2061)</f>
        <v>-</v>
      </c>
      <c r="B2061" s="188" t="str">
        <f>IF(ISBLANK('Nomenklatur komplett'!W2061),"-",'Nomenklatur komplett'!W2061)</f>
        <v>-</v>
      </c>
      <c r="C2061" s="189" t="str">
        <f>IF(ISBLANK('Nomenklatur komplett'!X2061),"-",'Nomenklatur komplett'!X2061)</f>
        <v>-</v>
      </c>
      <c r="D2061" s="189" t="str">
        <f>IF(ISBLANK('Nomenklatur komplett'!Y2061),"-",'Nomenklatur komplett'!Y2061)</f>
        <v>-</v>
      </c>
      <c r="E2061" s="189" t="str">
        <f>IF(ISBLANK('Nomenklatur komplett'!Z2061),"-",'Nomenklatur komplett'!Z2061)</f>
        <v>-</v>
      </c>
      <c r="F2061" s="189" t="str">
        <f>IF(ISBLANK('Nomenklatur komplett'!AA2061),"-",'Nomenklatur komplett'!AA2061)</f>
        <v>-</v>
      </c>
      <c r="G2061" s="190" t="str">
        <f>IF(ISBLANK('Nomenklatur komplett'!AB2061),"-",'Nomenklatur komplett'!AB2061)</f>
        <v>-</v>
      </c>
      <c r="H2061" s="190" t="str">
        <f>IF(ISBLANK('Nomenklatur komplett'!AC2061),"-",'Nomenklatur komplett'!AC2061)</f>
        <v>-</v>
      </c>
    </row>
    <row r="2062" spans="1:8" x14ac:dyDescent="0.2">
      <c r="A2062" s="161" t="str">
        <f>IF(ISBLANK('Nomenklatur komplett'!V2062),"-",'Nomenklatur komplett'!V2062)</f>
        <v>-</v>
      </c>
      <c r="B2062" s="188" t="str">
        <f>IF(ISBLANK('Nomenklatur komplett'!W2062),"-",'Nomenklatur komplett'!W2062)</f>
        <v>-</v>
      </c>
      <c r="C2062" s="189" t="str">
        <f>IF(ISBLANK('Nomenklatur komplett'!X2062),"-",'Nomenklatur komplett'!X2062)</f>
        <v>-</v>
      </c>
      <c r="D2062" s="189" t="str">
        <f>IF(ISBLANK('Nomenklatur komplett'!Y2062),"-",'Nomenklatur komplett'!Y2062)</f>
        <v>-</v>
      </c>
      <c r="E2062" s="189" t="str">
        <f>IF(ISBLANK('Nomenklatur komplett'!Z2062),"-",'Nomenklatur komplett'!Z2062)</f>
        <v>-</v>
      </c>
      <c r="F2062" s="189" t="str">
        <f>IF(ISBLANK('Nomenklatur komplett'!AA2062),"-",'Nomenklatur komplett'!AA2062)</f>
        <v>-</v>
      </c>
      <c r="G2062" s="190" t="str">
        <f>IF(ISBLANK('Nomenklatur komplett'!AB2062),"-",'Nomenklatur komplett'!AB2062)</f>
        <v>-</v>
      </c>
      <c r="H2062" s="190" t="str">
        <f>IF(ISBLANK('Nomenklatur komplett'!AC2062),"-",'Nomenklatur komplett'!AC2062)</f>
        <v>-</v>
      </c>
    </row>
    <row r="2063" spans="1:8" x14ac:dyDescent="0.2">
      <c r="A2063" s="161" t="str">
        <f>IF(ISBLANK('Nomenklatur komplett'!V2063),"-",'Nomenklatur komplett'!V2063)</f>
        <v>-</v>
      </c>
      <c r="B2063" s="188" t="str">
        <f>IF(ISBLANK('Nomenklatur komplett'!W2063),"-",'Nomenklatur komplett'!W2063)</f>
        <v>-</v>
      </c>
      <c r="C2063" s="189" t="str">
        <f>IF(ISBLANK('Nomenklatur komplett'!X2063),"-",'Nomenklatur komplett'!X2063)</f>
        <v>-</v>
      </c>
      <c r="D2063" s="189" t="str">
        <f>IF(ISBLANK('Nomenklatur komplett'!Y2063),"-",'Nomenklatur komplett'!Y2063)</f>
        <v>-</v>
      </c>
      <c r="E2063" s="189" t="str">
        <f>IF(ISBLANK('Nomenklatur komplett'!Z2063),"-",'Nomenklatur komplett'!Z2063)</f>
        <v>-</v>
      </c>
      <c r="F2063" s="189" t="str">
        <f>IF(ISBLANK('Nomenklatur komplett'!AA2063),"-",'Nomenklatur komplett'!AA2063)</f>
        <v>-</v>
      </c>
      <c r="G2063" s="190" t="str">
        <f>IF(ISBLANK('Nomenklatur komplett'!AB2063),"-",'Nomenklatur komplett'!AB2063)</f>
        <v>-</v>
      </c>
      <c r="H2063" s="190" t="str">
        <f>IF(ISBLANK('Nomenklatur komplett'!AC2063),"-",'Nomenklatur komplett'!AC2063)</f>
        <v>-</v>
      </c>
    </row>
    <row r="2064" spans="1:8" x14ac:dyDescent="0.2">
      <c r="A2064" s="161" t="str">
        <f>IF(ISBLANK('Nomenklatur komplett'!V2064),"-",'Nomenklatur komplett'!V2064)</f>
        <v>-</v>
      </c>
      <c r="B2064" s="188" t="str">
        <f>IF(ISBLANK('Nomenklatur komplett'!W2064),"-",'Nomenklatur komplett'!W2064)</f>
        <v>-</v>
      </c>
      <c r="C2064" s="189" t="str">
        <f>IF(ISBLANK('Nomenklatur komplett'!X2064),"-",'Nomenklatur komplett'!X2064)</f>
        <v>-</v>
      </c>
      <c r="D2064" s="189" t="str">
        <f>IF(ISBLANK('Nomenklatur komplett'!Y2064),"-",'Nomenklatur komplett'!Y2064)</f>
        <v>-</v>
      </c>
      <c r="E2064" s="189" t="str">
        <f>IF(ISBLANK('Nomenklatur komplett'!Z2064),"-",'Nomenklatur komplett'!Z2064)</f>
        <v>-</v>
      </c>
      <c r="F2064" s="189" t="str">
        <f>IF(ISBLANK('Nomenklatur komplett'!AA2064),"-",'Nomenklatur komplett'!AA2064)</f>
        <v>-</v>
      </c>
      <c r="G2064" s="190" t="str">
        <f>IF(ISBLANK('Nomenklatur komplett'!AB2064),"-",'Nomenklatur komplett'!AB2064)</f>
        <v>-</v>
      </c>
      <c r="H2064" s="190" t="str">
        <f>IF(ISBLANK('Nomenklatur komplett'!AC2064),"-",'Nomenklatur komplett'!AC2064)</f>
        <v>-</v>
      </c>
    </row>
    <row r="2065" spans="1:8" x14ac:dyDescent="0.2">
      <c r="A2065" s="161" t="str">
        <f>IF(ISBLANK('Nomenklatur komplett'!V2065),"-",'Nomenklatur komplett'!V2065)</f>
        <v>-</v>
      </c>
      <c r="B2065" s="188" t="str">
        <f>IF(ISBLANK('Nomenklatur komplett'!W2065),"-",'Nomenklatur komplett'!W2065)</f>
        <v>-</v>
      </c>
      <c r="C2065" s="189" t="str">
        <f>IF(ISBLANK('Nomenklatur komplett'!X2065),"-",'Nomenklatur komplett'!X2065)</f>
        <v>-</v>
      </c>
      <c r="D2065" s="189" t="str">
        <f>IF(ISBLANK('Nomenklatur komplett'!Y2065),"-",'Nomenklatur komplett'!Y2065)</f>
        <v>-</v>
      </c>
      <c r="E2065" s="189" t="str">
        <f>IF(ISBLANK('Nomenklatur komplett'!Z2065),"-",'Nomenklatur komplett'!Z2065)</f>
        <v>-</v>
      </c>
      <c r="F2065" s="189" t="str">
        <f>IF(ISBLANK('Nomenklatur komplett'!AA2065),"-",'Nomenklatur komplett'!AA2065)</f>
        <v>-</v>
      </c>
      <c r="G2065" s="190" t="str">
        <f>IF(ISBLANK('Nomenklatur komplett'!AB2065),"-",'Nomenklatur komplett'!AB2065)</f>
        <v>-</v>
      </c>
      <c r="H2065" s="190" t="str">
        <f>IF(ISBLANK('Nomenklatur komplett'!AC2065),"-",'Nomenklatur komplett'!AC2065)</f>
        <v>-</v>
      </c>
    </row>
    <row r="2066" spans="1:8" x14ac:dyDescent="0.2">
      <c r="A2066" s="161" t="str">
        <f>IF(ISBLANK('Nomenklatur komplett'!V2066),"-",'Nomenklatur komplett'!V2066)</f>
        <v>-</v>
      </c>
      <c r="B2066" s="188" t="str">
        <f>IF(ISBLANK('Nomenklatur komplett'!W2066),"-",'Nomenklatur komplett'!W2066)</f>
        <v>-</v>
      </c>
      <c r="C2066" s="189" t="str">
        <f>IF(ISBLANK('Nomenklatur komplett'!X2066),"-",'Nomenklatur komplett'!X2066)</f>
        <v>-</v>
      </c>
      <c r="D2066" s="189" t="str">
        <f>IF(ISBLANK('Nomenklatur komplett'!Y2066),"-",'Nomenklatur komplett'!Y2066)</f>
        <v>-</v>
      </c>
      <c r="E2066" s="189" t="str">
        <f>IF(ISBLANK('Nomenklatur komplett'!Z2066),"-",'Nomenklatur komplett'!Z2066)</f>
        <v>-</v>
      </c>
      <c r="F2066" s="189" t="str">
        <f>IF(ISBLANK('Nomenklatur komplett'!AA2066),"-",'Nomenklatur komplett'!AA2066)</f>
        <v>-</v>
      </c>
      <c r="G2066" s="190" t="str">
        <f>IF(ISBLANK('Nomenklatur komplett'!AB2066),"-",'Nomenklatur komplett'!AB2066)</f>
        <v>-</v>
      </c>
      <c r="H2066" s="190" t="str">
        <f>IF(ISBLANK('Nomenklatur komplett'!AC2066),"-",'Nomenklatur komplett'!AC2066)</f>
        <v>-</v>
      </c>
    </row>
    <row r="2067" spans="1:8" x14ac:dyDescent="0.2">
      <c r="A2067" s="161" t="str">
        <f>IF(ISBLANK('Nomenklatur komplett'!V2067),"-",'Nomenklatur komplett'!V2067)</f>
        <v>-</v>
      </c>
      <c r="B2067" s="188" t="str">
        <f>IF(ISBLANK('Nomenklatur komplett'!W2067),"-",'Nomenklatur komplett'!W2067)</f>
        <v>-</v>
      </c>
      <c r="C2067" s="189" t="str">
        <f>IF(ISBLANK('Nomenklatur komplett'!X2067),"-",'Nomenklatur komplett'!X2067)</f>
        <v>-</v>
      </c>
      <c r="D2067" s="189" t="str">
        <f>IF(ISBLANK('Nomenklatur komplett'!Y2067),"-",'Nomenklatur komplett'!Y2067)</f>
        <v>-</v>
      </c>
      <c r="E2067" s="189" t="str">
        <f>IF(ISBLANK('Nomenklatur komplett'!Z2067),"-",'Nomenklatur komplett'!Z2067)</f>
        <v>-</v>
      </c>
      <c r="F2067" s="189" t="str">
        <f>IF(ISBLANK('Nomenklatur komplett'!AA2067),"-",'Nomenklatur komplett'!AA2067)</f>
        <v>-</v>
      </c>
      <c r="G2067" s="190" t="str">
        <f>IF(ISBLANK('Nomenklatur komplett'!AB2067),"-",'Nomenklatur komplett'!AB2067)</f>
        <v>-</v>
      </c>
      <c r="H2067" s="190" t="str">
        <f>IF(ISBLANK('Nomenklatur komplett'!AC2067),"-",'Nomenklatur komplett'!AC2067)</f>
        <v>-</v>
      </c>
    </row>
    <row r="2068" spans="1:8" x14ac:dyDescent="0.2">
      <c r="A2068" s="161" t="str">
        <f>IF(ISBLANK('Nomenklatur komplett'!V2068),"-",'Nomenklatur komplett'!V2068)</f>
        <v>-</v>
      </c>
      <c r="B2068" s="188" t="str">
        <f>IF(ISBLANK('Nomenklatur komplett'!W2068),"-",'Nomenklatur komplett'!W2068)</f>
        <v>-</v>
      </c>
      <c r="C2068" s="189" t="str">
        <f>IF(ISBLANK('Nomenklatur komplett'!X2068),"-",'Nomenklatur komplett'!X2068)</f>
        <v>-</v>
      </c>
      <c r="D2068" s="189" t="str">
        <f>IF(ISBLANK('Nomenklatur komplett'!Y2068),"-",'Nomenklatur komplett'!Y2068)</f>
        <v>-</v>
      </c>
      <c r="E2068" s="189" t="str">
        <f>IF(ISBLANK('Nomenklatur komplett'!Z2068),"-",'Nomenklatur komplett'!Z2068)</f>
        <v>-</v>
      </c>
      <c r="F2068" s="189" t="str">
        <f>IF(ISBLANK('Nomenklatur komplett'!AA2068),"-",'Nomenklatur komplett'!AA2068)</f>
        <v>-</v>
      </c>
      <c r="G2068" s="190" t="str">
        <f>IF(ISBLANK('Nomenklatur komplett'!AB2068),"-",'Nomenklatur komplett'!AB2068)</f>
        <v>-</v>
      </c>
      <c r="H2068" s="190" t="str">
        <f>IF(ISBLANK('Nomenklatur komplett'!AC2068),"-",'Nomenklatur komplett'!AC2068)</f>
        <v>-</v>
      </c>
    </row>
    <row r="2069" spans="1:8" x14ac:dyDescent="0.2">
      <c r="A2069" s="161" t="str">
        <f>IF(ISBLANK('Nomenklatur komplett'!V2069),"-",'Nomenklatur komplett'!V2069)</f>
        <v>-</v>
      </c>
      <c r="B2069" s="188" t="str">
        <f>IF(ISBLANK('Nomenklatur komplett'!W2069),"-",'Nomenklatur komplett'!W2069)</f>
        <v>-</v>
      </c>
      <c r="C2069" s="189" t="str">
        <f>IF(ISBLANK('Nomenklatur komplett'!X2069),"-",'Nomenklatur komplett'!X2069)</f>
        <v>-</v>
      </c>
      <c r="D2069" s="189" t="str">
        <f>IF(ISBLANK('Nomenklatur komplett'!Y2069),"-",'Nomenklatur komplett'!Y2069)</f>
        <v>-</v>
      </c>
      <c r="E2069" s="189" t="str">
        <f>IF(ISBLANK('Nomenklatur komplett'!Z2069),"-",'Nomenklatur komplett'!Z2069)</f>
        <v>-</v>
      </c>
      <c r="F2069" s="189" t="str">
        <f>IF(ISBLANK('Nomenklatur komplett'!AA2069),"-",'Nomenklatur komplett'!AA2069)</f>
        <v>-</v>
      </c>
      <c r="G2069" s="190" t="str">
        <f>IF(ISBLANK('Nomenklatur komplett'!AB2069),"-",'Nomenklatur komplett'!AB2069)</f>
        <v>-</v>
      </c>
      <c r="H2069" s="190" t="str">
        <f>IF(ISBLANK('Nomenklatur komplett'!AC2069),"-",'Nomenklatur komplett'!AC2069)</f>
        <v>-</v>
      </c>
    </row>
    <row r="2070" spans="1:8" x14ac:dyDescent="0.2">
      <c r="A2070" s="161" t="str">
        <f>IF(ISBLANK('Nomenklatur komplett'!V2070),"-",'Nomenklatur komplett'!V2070)</f>
        <v>-</v>
      </c>
      <c r="B2070" s="188" t="str">
        <f>IF(ISBLANK('Nomenklatur komplett'!W2070),"-",'Nomenklatur komplett'!W2070)</f>
        <v>-</v>
      </c>
      <c r="C2070" s="189" t="str">
        <f>IF(ISBLANK('Nomenklatur komplett'!X2070),"-",'Nomenklatur komplett'!X2070)</f>
        <v>-</v>
      </c>
      <c r="D2070" s="189" t="str">
        <f>IF(ISBLANK('Nomenklatur komplett'!Y2070),"-",'Nomenklatur komplett'!Y2070)</f>
        <v>-</v>
      </c>
      <c r="E2070" s="189" t="str">
        <f>IF(ISBLANK('Nomenklatur komplett'!Z2070),"-",'Nomenklatur komplett'!Z2070)</f>
        <v>-</v>
      </c>
      <c r="F2070" s="189" t="str">
        <f>IF(ISBLANK('Nomenklatur komplett'!AA2070),"-",'Nomenklatur komplett'!AA2070)</f>
        <v>-</v>
      </c>
      <c r="G2070" s="190" t="str">
        <f>IF(ISBLANK('Nomenklatur komplett'!AB2070),"-",'Nomenklatur komplett'!AB2070)</f>
        <v>-</v>
      </c>
      <c r="H2070" s="190" t="str">
        <f>IF(ISBLANK('Nomenklatur komplett'!AC2070),"-",'Nomenklatur komplett'!AC2070)</f>
        <v>-</v>
      </c>
    </row>
    <row r="2071" spans="1:8" x14ac:dyDescent="0.2">
      <c r="A2071" s="161" t="str">
        <f>IF(ISBLANK('Nomenklatur komplett'!V2071),"-",'Nomenklatur komplett'!V2071)</f>
        <v>-</v>
      </c>
      <c r="B2071" s="188" t="str">
        <f>IF(ISBLANK('Nomenklatur komplett'!W2071),"-",'Nomenklatur komplett'!W2071)</f>
        <v>-</v>
      </c>
      <c r="C2071" s="189" t="str">
        <f>IF(ISBLANK('Nomenklatur komplett'!X2071),"-",'Nomenklatur komplett'!X2071)</f>
        <v>-</v>
      </c>
      <c r="D2071" s="189" t="str">
        <f>IF(ISBLANK('Nomenklatur komplett'!Y2071),"-",'Nomenklatur komplett'!Y2071)</f>
        <v>-</v>
      </c>
      <c r="E2071" s="189" t="str">
        <f>IF(ISBLANK('Nomenklatur komplett'!Z2071),"-",'Nomenklatur komplett'!Z2071)</f>
        <v>-</v>
      </c>
      <c r="F2071" s="189" t="str">
        <f>IF(ISBLANK('Nomenklatur komplett'!AA2071),"-",'Nomenklatur komplett'!AA2071)</f>
        <v>-</v>
      </c>
      <c r="G2071" s="190" t="str">
        <f>IF(ISBLANK('Nomenklatur komplett'!AB2071),"-",'Nomenklatur komplett'!AB2071)</f>
        <v>-</v>
      </c>
      <c r="H2071" s="190" t="str">
        <f>IF(ISBLANK('Nomenklatur komplett'!AC2071),"-",'Nomenklatur komplett'!AC2071)</f>
        <v>-</v>
      </c>
    </row>
    <row r="2072" spans="1:8" x14ac:dyDescent="0.2">
      <c r="A2072" s="161" t="str">
        <f>IF(ISBLANK('Nomenklatur komplett'!V2072),"-",'Nomenklatur komplett'!V2072)</f>
        <v>-</v>
      </c>
      <c r="B2072" s="188" t="str">
        <f>IF(ISBLANK('Nomenklatur komplett'!W2072),"-",'Nomenklatur komplett'!W2072)</f>
        <v>-</v>
      </c>
      <c r="C2072" s="189" t="str">
        <f>IF(ISBLANK('Nomenklatur komplett'!X2072),"-",'Nomenklatur komplett'!X2072)</f>
        <v>-</v>
      </c>
      <c r="D2072" s="189" t="str">
        <f>IF(ISBLANK('Nomenklatur komplett'!Y2072),"-",'Nomenklatur komplett'!Y2072)</f>
        <v>-</v>
      </c>
      <c r="E2072" s="189" t="str">
        <f>IF(ISBLANK('Nomenklatur komplett'!Z2072),"-",'Nomenklatur komplett'!Z2072)</f>
        <v>-</v>
      </c>
      <c r="F2072" s="189" t="str">
        <f>IF(ISBLANK('Nomenklatur komplett'!AA2072),"-",'Nomenklatur komplett'!AA2072)</f>
        <v>-</v>
      </c>
      <c r="G2072" s="190" t="str">
        <f>IF(ISBLANK('Nomenklatur komplett'!AB2072),"-",'Nomenklatur komplett'!AB2072)</f>
        <v>-</v>
      </c>
      <c r="H2072" s="190" t="str">
        <f>IF(ISBLANK('Nomenklatur komplett'!AC2072),"-",'Nomenklatur komplett'!AC2072)</f>
        <v>-</v>
      </c>
    </row>
    <row r="2073" spans="1:8" x14ac:dyDescent="0.2">
      <c r="A2073" s="161" t="str">
        <f>IF(ISBLANK('Nomenklatur komplett'!V2073),"-",'Nomenklatur komplett'!V2073)</f>
        <v>-</v>
      </c>
      <c r="B2073" s="188" t="str">
        <f>IF(ISBLANK('Nomenklatur komplett'!W2073),"-",'Nomenklatur komplett'!W2073)</f>
        <v>-</v>
      </c>
      <c r="C2073" s="189" t="str">
        <f>IF(ISBLANK('Nomenklatur komplett'!X2073),"-",'Nomenklatur komplett'!X2073)</f>
        <v>-</v>
      </c>
      <c r="D2073" s="189" t="str">
        <f>IF(ISBLANK('Nomenklatur komplett'!Y2073),"-",'Nomenklatur komplett'!Y2073)</f>
        <v>-</v>
      </c>
      <c r="E2073" s="189" t="str">
        <f>IF(ISBLANK('Nomenklatur komplett'!Z2073),"-",'Nomenklatur komplett'!Z2073)</f>
        <v>-</v>
      </c>
      <c r="F2073" s="189" t="str">
        <f>IF(ISBLANK('Nomenklatur komplett'!AA2073),"-",'Nomenklatur komplett'!AA2073)</f>
        <v>-</v>
      </c>
      <c r="G2073" s="190" t="str">
        <f>IF(ISBLANK('Nomenklatur komplett'!AB2073),"-",'Nomenklatur komplett'!AB2073)</f>
        <v>-</v>
      </c>
      <c r="H2073" s="190" t="str">
        <f>IF(ISBLANK('Nomenklatur komplett'!AC2073),"-",'Nomenklatur komplett'!AC2073)</f>
        <v>-</v>
      </c>
    </row>
    <row r="2074" spans="1:8" x14ac:dyDescent="0.2">
      <c r="A2074" s="161" t="str">
        <f>IF(ISBLANK('Nomenklatur komplett'!V2074),"-",'Nomenklatur komplett'!V2074)</f>
        <v>-</v>
      </c>
      <c r="B2074" s="188" t="str">
        <f>IF(ISBLANK('Nomenklatur komplett'!W2074),"-",'Nomenklatur komplett'!W2074)</f>
        <v>-</v>
      </c>
      <c r="C2074" s="189" t="str">
        <f>IF(ISBLANK('Nomenklatur komplett'!X2074),"-",'Nomenklatur komplett'!X2074)</f>
        <v>-</v>
      </c>
      <c r="D2074" s="189" t="str">
        <f>IF(ISBLANK('Nomenklatur komplett'!Y2074),"-",'Nomenklatur komplett'!Y2074)</f>
        <v>-</v>
      </c>
      <c r="E2074" s="189" t="str">
        <f>IF(ISBLANK('Nomenklatur komplett'!Z2074),"-",'Nomenklatur komplett'!Z2074)</f>
        <v>-</v>
      </c>
      <c r="F2074" s="189" t="str">
        <f>IF(ISBLANK('Nomenklatur komplett'!AA2074),"-",'Nomenklatur komplett'!AA2074)</f>
        <v>-</v>
      </c>
      <c r="G2074" s="190" t="str">
        <f>IF(ISBLANK('Nomenklatur komplett'!AB2074),"-",'Nomenklatur komplett'!AB2074)</f>
        <v>-</v>
      </c>
      <c r="H2074" s="190" t="str">
        <f>IF(ISBLANK('Nomenklatur komplett'!AC2074),"-",'Nomenklatur komplett'!AC2074)</f>
        <v>-</v>
      </c>
    </row>
    <row r="2075" spans="1:8" x14ac:dyDescent="0.2">
      <c r="A2075" s="161" t="str">
        <f>IF(ISBLANK('Nomenklatur komplett'!V2075),"-",'Nomenklatur komplett'!V2075)</f>
        <v>-</v>
      </c>
      <c r="B2075" s="188" t="str">
        <f>IF(ISBLANK('Nomenklatur komplett'!W2075),"-",'Nomenklatur komplett'!W2075)</f>
        <v>-</v>
      </c>
      <c r="C2075" s="189" t="str">
        <f>IF(ISBLANK('Nomenklatur komplett'!X2075),"-",'Nomenklatur komplett'!X2075)</f>
        <v>-</v>
      </c>
      <c r="D2075" s="189" t="str">
        <f>IF(ISBLANK('Nomenklatur komplett'!Y2075),"-",'Nomenklatur komplett'!Y2075)</f>
        <v>-</v>
      </c>
      <c r="E2075" s="189" t="str">
        <f>IF(ISBLANK('Nomenklatur komplett'!Z2075),"-",'Nomenklatur komplett'!Z2075)</f>
        <v>-</v>
      </c>
      <c r="F2075" s="189" t="str">
        <f>IF(ISBLANK('Nomenklatur komplett'!AA2075),"-",'Nomenklatur komplett'!AA2075)</f>
        <v>-</v>
      </c>
      <c r="G2075" s="190" t="str">
        <f>IF(ISBLANK('Nomenklatur komplett'!AB2075),"-",'Nomenklatur komplett'!AB2075)</f>
        <v>-</v>
      </c>
      <c r="H2075" s="190" t="str">
        <f>IF(ISBLANK('Nomenklatur komplett'!AC2075),"-",'Nomenklatur komplett'!AC2075)</f>
        <v>-</v>
      </c>
    </row>
    <row r="2076" spans="1:8" x14ac:dyDescent="0.2">
      <c r="A2076" s="161" t="str">
        <f>IF(ISBLANK('Nomenklatur komplett'!V2076),"-",'Nomenklatur komplett'!V2076)</f>
        <v>-</v>
      </c>
      <c r="B2076" s="188" t="str">
        <f>IF(ISBLANK('Nomenklatur komplett'!W2076),"-",'Nomenklatur komplett'!W2076)</f>
        <v>-</v>
      </c>
      <c r="C2076" s="189" t="str">
        <f>IF(ISBLANK('Nomenklatur komplett'!X2076),"-",'Nomenklatur komplett'!X2076)</f>
        <v>-</v>
      </c>
      <c r="D2076" s="189" t="str">
        <f>IF(ISBLANK('Nomenklatur komplett'!Y2076),"-",'Nomenklatur komplett'!Y2076)</f>
        <v>-</v>
      </c>
      <c r="E2076" s="189" t="str">
        <f>IF(ISBLANK('Nomenklatur komplett'!Z2076),"-",'Nomenklatur komplett'!Z2076)</f>
        <v>-</v>
      </c>
      <c r="F2076" s="189" t="str">
        <f>IF(ISBLANK('Nomenklatur komplett'!AA2076),"-",'Nomenklatur komplett'!AA2076)</f>
        <v>-</v>
      </c>
      <c r="G2076" s="190" t="str">
        <f>IF(ISBLANK('Nomenklatur komplett'!AB2076),"-",'Nomenklatur komplett'!AB2076)</f>
        <v>-</v>
      </c>
      <c r="H2076" s="190" t="str">
        <f>IF(ISBLANK('Nomenklatur komplett'!AC2076),"-",'Nomenklatur komplett'!AC2076)</f>
        <v>-</v>
      </c>
    </row>
    <row r="2077" spans="1:8" x14ac:dyDescent="0.2">
      <c r="A2077" s="161" t="str">
        <f>IF(ISBLANK('Nomenklatur komplett'!V2077),"-",'Nomenklatur komplett'!V2077)</f>
        <v>-</v>
      </c>
      <c r="B2077" s="188" t="str">
        <f>IF(ISBLANK('Nomenklatur komplett'!W2077),"-",'Nomenklatur komplett'!W2077)</f>
        <v>-</v>
      </c>
      <c r="C2077" s="189" t="str">
        <f>IF(ISBLANK('Nomenklatur komplett'!X2077),"-",'Nomenklatur komplett'!X2077)</f>
        <v>-</v>
      </c>
      <c r="D2077" s="189" t="str">
        <f>IF(ISBLANK('Nomenklatur komplett'!Y2077),"-",'Nomenklatur komplett'!Y2077)</f>
        <v>-</v>
      </c>
      <c r="E2077" s="189" t="str">
        <f>IF(ISBLANK('Nomenklatur komplett'!Z2077),"-",'Nomenklatur komplett'!Z2077)</f>
        <v>-</v>
      </c>
      <c r="F2077" s="189" t="str">
        <f>IF(ISBLANK('Nomenklatur komplett'!AA2077),"-",'Nomenklatur komplett'!AA2077)</f>
        <v>-</v>
      </c>
      <c r="G2077" s="190" t="str">
        <f>IF(ISBLANK('Nomenklatur komplett'!AB2077),"-",'Nomenklatur komplett'!AB2077)</f>
        <v>-</v>
      </c>
      <c r="H2077" s="190" t="str">
        <f>IF(ISBLANK('Nomenklatur komplett'!AC2077),"-",'Nomenklatur komplett'!AC2077)</f>
        <v>-</v>
      </c>
    </row>
    <row r="2078" spans="1:8" x14ac:dyDescent="0.2">
      <c r="A2078" s="161" t="str">
        <f>IF(ISBLANK('Nomenklatur komplett'!V2078),"-",'Nomenklatur komplett'!V2078)</f>
        <v>-</v>
      </c>
      <c r="B2078" s="188" t="str">
        <f>IF(ISBLANK('Nomenklatur komplett'!W2078),"-",'Nomenklatur komplett'!W2078)</f>
        <v>-</v>
      </c>
      <c r="C2078" s="189" t="str">
        <f>IF(ISBLANK('Nomenklatur komplett'!X2078),"-",'Nomenklatur komplett'!X2078)</f>
        <v>-</v>
      </c>
      <c r="D2078" s="189" t="str">
        <f>IF(ISBLANK('Nomenklatur komplett'!Y2078),"-",'Nomenklatur komplett'!Y2078)</f>
        <v>-</v>
      </c>
      <c r="E2078" s="189" t="str">
        <f>IF(ISBLANK('Nomenklatur komplett'!Z2078),"-",'Nomenklatur komplett'!Z2078)</f>
        <v>-</v>
      </c>
      <c r="F2078" s="189" t="str">
        <f>IF(ISBLANK('Nomenklatur komplett'!AA2078),"-",'Nomenklatur komplett'!AA2078)</f>
        <v>-</v>
      </c>
      <c r="G2078" s="190" t="str">
        <f>IF(ISBLANK('Nomenklatur komplett'!AB2078),"-",'Nomenklatur komplett'!AB2078)</f>
        <v>-</v>
      </c>
      <c r="H2078" s="190" t="str">
        <f>IF(ISBLANK('Nomenklatur komplett'!AC2078),"-",'Nomenklatur komplett'!AC2078)</f>
        <v>-</v>
      </c>
    </row>
    <row r="2079" spans="1:8" x14ac:dyDescent="0.2">
      <c r="A2079" s="161" t="str">
        <f>IF(ISBLANK('Nomenklatur komplett'!V2079),"-",'Nomenklatur komplett'!V2079)</f>
        <v>-</v>
      </c>
      <c r="B2079" s="188" t="str">
        <f>IF(ISBLANK('Nomenklatur komplett'!W2079),"-",'Nomenklatur komplett'!W2079)</f>
        <v>-</v>
      </c>
      <c r="C2079" s="189" t="str">
        <f>IF(ISBLANK('Nomenklatur komplett'!X2079),"-",'Nomenklatur komplett'!X2079)</f>
        <v>-</v>
      </c>
      <c r="D2079" s="189" t="str">
        <f>IF(ISBLANK('Nomenklatur komplett'!Y2079),"-",'Nomenklatur komplett'!Y2079)</f>
        <v>-</v>
      </c>
      <c r="E2079" s="189" t="str">
        <f>IF(ISBLANK('Nomenklatur komplett'!Z2079),"-",'Nomenklatur komplett'!Z2079)</f>
        <v>-</v>
      </c>
      <c r="F2079" s="189" t="str">
        <f>IF(ISBLANK('Nomenklatur komplett'!AA2079),"-",'Nomenklatur komplett'!AA2079)</f>
        <v>-</v>
      </c>
      <c r="G2079" s="190" t="str">
        <f>IF(ISBLANK('Nomenklatur komplett'!AB2079),"-",'Nomenklatur komplett'!AB2079)</f>
        <v>-</v>
      </c>
      <c r="H2079" s="190" t="str">
        <f>IF(ISBLANK('Nomenklatur komplett'!AC2079),"-",'Nomenklatur komplett'!AC2079)</f>
        <v>-</v>
      </c>
    </row>
    <row r="2080" spans="1:8" x14ac:dyDescent="0.2">
      <c r="A2080" s="161" t="str">
        <f>IF(ISBLANK('Nomenklatur komplett'!V2080),"-",'Nomenklatur komplett'!V2080)</f>
        <v>-</v>
      </c>
      <c r="B2080" s="188" t="str">
        <f>IF(ISBLANK('Nomenklatur komplett'!W2080),"-",'Nomenklatur komplett'!W2080)</f>
        <v>-</v>
      </c>
      <c r="C2080" s="189" t="str">
        <f>IF(ISBLANK('Nomenklatur komplett'!X2080),"-",'Nomenklatur komplett'!X2080)</f>
        <v>-</v>
      </c>
      <c r="D2080" s="189" t="str">
        <f>IF(ISBLANK('Nomenklatur komplett'!Y2080),"-",'Nomenklatur komplett'!Y2080)</f>
        <v>-</v>
      </c>
      <c r="E2080" s="189" t="str">
        <f>IF(ISBLANK('Nomenklatur komplett'!Z2080),"-",'Nomenklatur komplett'!Z2080)</f>
        <v>-</v>
      </c>
      <c r="F2080" s="189" t="str">
        <f>IF(ISBLANK('Nomenklatur komplett'!AA2080),"-",'Nomenklatur komplett'!AA2080)</f>
        <v>-</v>
      </c>
      <c r="G2080" s="190" t="str">
        <f>IF(ISBLANK('Nomenklatur komplett'!AB2080),"-",'Nomenklatur komplett'!AB2080)</f>
        <v>-</v>
      </c>
      <c r="H2080" s="190" t="str">
        <f>IF(ISBLANK('Nomenklatur komplett'!AC2080),"-",'Nomenklatur komplett'!AC2080)</f>
        <v>-</v>
      </c>
    </row>
    <row r="2081" spans="1:8" x14ac:dyDescent="0.2">
      <c r="A2081" s="161" t="str">
        <f>IF(ISBLANK('Nomenklatur komplett'!V2081),"-",'Nomenklatur komplett'!V2081)</f>
        <v>-</v>
      </c>
      <c r="B2081" s="188" t="str">
        <f>IF(ISBLANK('Nomenklatur komplett'!W2081),"-",'Nomenklatur komplett'!W2081)</f>
        <v>-</v>
      </c>
      <c r="C2081" s="189" t="str">
        <f>IF(ISBLANK('Nomenklatur komplett'!X2081),"-",'Nomenklatur komplett'!X2081)</f>
        <v>-</v>
      </c>
      <c r="D2081" s="189" t="str">
        <f>IF(ISBLANK('Nomenklatur komplett'!Y2081),"-",'Nomenklatur komplett'!Y2081)</f>
        <v>-</v>
      </c>
      <c r="E2081" s="189" t="str">
        <f>IF(ISBLANK('Nomenklatur komplett'!Z2081),"-",'Nomenklatur komplett'!Z2081)</f>
        <v>-</v>
      </c>
      <c r="F2081" s="189" t="str">
        <f>IF(ISBLANK('Nomenklatur komplett'!AA2081),"-",'Nomenklatur komplett'!AA2081)</f>
        <v>-</v>
      </c>
      <c r="G2081" s="190" t="str">
        <f>IF(ISBLANK('Nomenklatur komplett'!AB2081),"-",'Nomenklatur komplett'!AB2081)</f>
        <v>-</v>
      </c>
      <c r="H2081" s="190" t="str">
        <f>IF(ISBLANK('Nomenklatur komplett'!AC2081),"-",'Nomenklatur komplett'!AC2081)</f>
        <v>-</v>
      </c>
    </row>
    <row r="2082" spans="1:8" x14ac:dyDescent="0.2">
      <c r="A2082" s="161" t="str">
        <f>IF(ISBLANK('Nomenklatur komplett'!V2082),"-",'Nomenklatur komplett'!V2082)</f>
        <v>-</v>
      </c>
      <c r="B2082" s="188" t="str">
        <f>IF(ISBLANK('Nomenklatur komplett'!W2082),"-",'Nomenklatur komplett'!W2082)</f>
        <v>-</v>
      </c>
      <c r="C2082" s="189" t="str">
        <f>IF(ISBLANK('Nomenklatur komplett'!X2082),"-",'Nomenklatur komplett'!X2082)</f>
        <v>-</v>
      </c>
      <c r="D2082" s="189" t="str">
        <f>IF(ISBLANK('Nomenklatur komplett'!Y2082),"-",'Nomenklatur komplett'!Y2082)</f>
        <v>-</v>
      </c>
      <c r="E2082" s="189" t="str">
        <f>IF(ISBLANK('Nomenklatur komplett'!Z2082),"-",'Nomenklatur komplett'!Z2082)</f>
        <v>-</v>
      </c>
      <c r="F2082" s="189" t="str">
        <f>IF(ISBLANK('Nomenklatur komplett'!AA2082),"-",'Nomenklatur komplett'!AA2082)</f>
        <v>-</v>
      </c>
      <c r="G2082" s="190" t="str">
        <f>IF(ISBLANK('Nomenklatur komplett'!AB2082),"-",'Nomenklatur komplett'!AB2082)</f>
        <v>-</v>
      </c>
      <c r="H2082" s="190" t="str">
        <f>IF(ISBLANK('Nomenklatur komplett'!AC2082),"-",'Nomenklatur komplett'!AC2082)</f>
        <v>-</v>
      </c>
    </row>
    <row r="2083" spans="1:8" x14ac:dyDescent="0.2">
      <c r="A2083" s="161" t="str">
        <f>IF(ISBLANK('Nomenklatur komplett'!V2083),"-",'Nomenklatur komplett'!V2083)</f>
        <v>-</v>
      </c>
      <c r="B2083" s="188" t="str">
        <f>IF(ISBLANK('Nomenklatur komplett'!W2083),"-",'Nomenklatur komplett'!W2083)</f>
        <v>-</v>
      </c>
      <c r="C2083" s="189" t="str">
        <f>IF(ISBLANK('Nomenklatur komplett'!X2083),"-",'Nomenklatur komplett'!X2083)</f>
        <v>-</v>
      </c>
      <c r="D2083" s="189" t="str">
        <f>IF(ISBLANK('Nomenklatur komplett'!Y2083),"-",'Nomenklatur komplett'!Y2083)</f>
        <v>-</v>
      </c>
      <c r="E2083" s="189" t="str">
        <f>IF(ISBLANK('Nomenklatur komplett'!Z2083),"-",'Nomenklatur komplett'!Z2083)</f>
        <v>-</v>
      </c>
      <c r="F2083" s="189" t="str">
        <f>IF(ISBLANK('Nomenklatur komplett'!AA2083),"-",'Nomenklatur komplett'!AA2083)</f>
        <v>-</v>
      </c>
      <c r="G2083" s="190" t="str">
        <f>IF(ISBLANK('Nomenklatur komplett'!AB2083),"-",'Nomenklatur komplett'!AB2083)</f>
        <v>-</v>
      </c>
      <c r="H2083" s="190" t="str">
        <f>IF(ISBLANK('Nomenklatur komplett'!AC2083),"-",'Nomenklatur komplett'!AC2083)</f>
        <v>-</v>
      </c>
    </row>
    <row r="2084" spans="1:8" x14ac:dyDescent="0.2">
      <c r="A2084" s="175" t="str">
        <f>IF(ISBLANK(SchArtZus!$A4),"-",SchArtZus!A4)</f>
        <v>-</v>
      </c>
      <c r="B2084" s="208" t="str">
        <f>IF(ISBLANK(SchArtZus!B4),"-",SchArtZus!B4)</f>
        <v>-</v>
      </c>
      <c r="C2084" s="209">
        <v>1</v>
      </c>
      <c r="D2084" s="209">
        <v>99</v>
      </c>
      <c r="E2084" s="209">
        <v>1</v>
      </c>
      <c r="F2084" s="209">
        <v>10</v>
      </c>
      <c r="G2084" s="210">
        <v>90</v>
      </c>
      <c r="H2084" s="210">
        <v>99</v>
      </c>
    </row>
    <row r="2085" spans="1:8" x14ac:dyDescent="0.2">
      <c r="A2085" s="175" t="str">
        <f>IF(ISBLANK(SchArtZus!$A5),"-",SchArtZus!A5)</f>
        <v>-</v>
      </c>
      <c r="B2085" s="208" t="str">
        <f>IF(ISBLANK(SchArtZus!B5),"-",SchArtZus!B5)</f>
        <v>-</v>
      </c>
      <c r="C2085" s="209">
        <v>1</v>
      </c>
      <c r="D2085" s="209">
        <v>99</v>
      </c>
      <c r="E2085" s="209">
        <v>1</v>
      </c>
      <c r="F2085" s="209">
        <v>10</v>
      </c>
      <c r="G2085" s="210">
        <v>90</v>
      </c>
      <c r="H2085" s="210">
        <v>99</v>
      </c>
    </row>
    <row r="2086" spans="1:8" x14ac:dyDescent="0.2">
      <c r="A2086" s="175" t="str">
        <f>IF(ISBLANK(SchArtZus!$A6),"-",SchArtZus!A6)</f>
        <v>-</v>
      </c>
      <c r="B2086" s="208" t="str">
        <f>IF(ISBLANK(SchArtZus!B6),"-",SchArtZus!B6)</f>
        <v>-</v>
      </c>
      <c r="C2086" s="209">
        <v>1</v>
      </c>
      <c r="D2086" s="209">
        <v>99</v>
      </c>
      <c r="E2086" s="209">
        <v>1</v>
      </c>
      <c r="F2086" s="209">
        <v>10</v>
      </c>
      <c r="G2086" s="210">
        <v>90</v>
      </c>
      <c r="H2086" s="210">
        <v>99</v>
      </c>
    </row>
    <row r="2087" spans="1:8" x14ac:dyDescent="0.2">
      <c r="A2087" s="175" t="str">
        <f>IF(ISBLANK(SchArtZus!$A7),"-",SchArtZus!A7)</f>
        <v>-</v>
      </c>
      <c r="B2087" s="208" t="str">
        <f>IF(ISBLANK(SchArtZus!B7),"-",SchArtZus!B7)</f>
        <v>-</v>
      </c>
      <c r="C2087" s="209">
        <v>1</v>
      </c>
      <c r="D2087" s="209">
        <v>99</v>
      </c>
      <c r="E2087" s="209">
        <v>1</v>
      </c>
      <c r="F2087" s="209">
        <v>10</v>
      </c>
      <c r="G2087" s="210">
        <v>90</v>
      </c>
      <c r="H2087" s="210">
        <v>99</v>
      </c>
    </row>
    <row r="2088" spans="1:8" x14ac:dyDescent="0.2">
      <c r="A2088" s="175" t="str">
        <f>IF(ISBLANK(SchArtZus!$A8),"-",SchArtZus!A8)</f>
        <v>-</v>
      </c>
      <c r="B2088" s="208" t="str">
        <f>IF(ISBLANK(SchArtZus!B8),"-",SchArtZus!B8)</f>
        <v>-</v>
      </c>
      <c r="C2088" s="209">
        <v>1</v>
      </c>
      <c r="D2088" s="209">
        <v>99</v>
      </c>
      <c r="E2088" s="209">
        <v>1</v>
      </c>
      <c r="F2088" s="209">
        <v>10</v>
      </c>
      <c r="G2088" s="210">
        <v>90</v>
      </c>
      <c r="H2088" s="210">
        <v>99</v>
      </c>
    </row>
    <row r="2089" spans="1:8" x14ac:dyDescent="0.2">
      <c r="A2089" s="175" t="str">
        <f>IF(ISBLANK(SchArtZus!$A9),"-",SchArtZus!A9)</f>
        <v>-</v>
      </c>
      <c r="B2089" s="208" t="str">
        <f>IF(ISBLANK(SchArtZus!B9),"-",SchArtZus!B9)</f>
        <v>-</v>
      </c>
      <c r="C2089" s="209">
        <v>1</v>
      </c>
      <c r="D2089" s="209">
        <v>99</v>
      </c>
      <c r="E2089" s="209">
        <v>1</v>
      </c>
      <c r="F2089" s="209">
        <v>10</v>
      </c>
      <c r="G2089" s="210">
        <v>90</v>
      </c>
      <c r="H2089" s="210">
        <v>99</v>
      </c>
    </row>
    <row r="2090" spans="1:8" x14ac:dyDescent="0.2">
      <c r="A2090" s="175" t="str">
        <f>IF(ISBLANK(SchArtZus!$A10),"-",SchArtZus!A10)</f>
        <v>-</v>
      </c>
      <c r="B2090" s="208" t="str">
        <f>IF(ISBLANK(SchArtZus!B10),"-",SchArtZus!B10)</f>
        <v>-</v>
      </c>
      <c r="C2090" s="209">
        <v>1</v>
      </c>
      <c r="D2090" s="209">
        <v>99</v>
      </c>
      <c r="E2090" s="209">
        <v>1</v>
      </c>
      <c r="F2090" s="209">
        <v>10</v>
      </c>
      <c r="G2090" s="210">
        <v>90</v>
      </c>
      <c r="H2090" s="210">
        <v>99</v>
      </c>
    </row>
    <row r="2091" spans="1:8" x14ac:dyDescent="0.2">
      <c r="A2091" s="175" t="str">
        <f>IF(ISBLANK(SchArtZus!$A11),"-",SchArtZus!A11)</f>
        <v>-</v>
      </c>
      <c r="B2091" s="208" t="str">
        <f>IF(ISBLANK(SchArtZus!B11),"-",SchArtZus!B11)</f>
        <v>-</v>
      </c>
      <c r="C2091" s="209">
        <v>1</v>
      </c>
      <c r="D2091" s="209">
        <v>99</v>
      </c>
      <c r="E2091" s="209">
        <v>1</v>
      </c>
      <c r="F2091" s="209">
        <v>10</v>
      </c>
      <c r="G2091" s="210">
        <v>90</v>
      </c>
      <c r="H2091" s="210">
        <v>99</v>
      </c>
    </row>
    <row r="2092" spans="1:8" x14ac:dyDescent="0.2">
      <c r="A2092" s="175" t="str">
        <f>IF(ISBLANK(SchArtZus!$A12),"-",SchArtZus!A12)</f>
        <v>-</v>
      </c>
      <c r="B2092" s="208" t="str">
        <f>IF(ISBLANK(SchArtZus!B12),"-",SchArtZus!B12)</f>
        <v>-</v>
      </c>
      <c r="C2092" s="209">
        <v>1</v>
      </c>
      <c r="D2092" s="209">
        <v>99</v>
      </c>
      <c r="E2092" s="209">
        <v>1</v>
      </c>
      <c r="F2092" s="209">
        <v>10</v>
      </c>
      <c r="G2092" s="210">
        <v>90</v>
      </c>
      <c r="H2092" s="210">
        <v>99</v>
      </c>
    </row>
    <row r="2093" spans="1:8" x14ac:dyDescent="0.2">
      <c r="A2093" s="175" t="str">
        <f>IF(ISBLANK(SchArtZus!$A13),"-",SchArtZus!A13)</f>
        <v>-</v>
      </c>
      <c r="B2093" s="208" t="str">
        <f>IF(ISBLANK(SchArtZus!B13),"-",SchArtZus!B13)</f>
        <v>-</v>
      </c>
      <c r="C2093" s="209">
        <v>1</v>
      </c>
      <c r="D2093" s="209">
        <v>99</v>
      </c>
      <c r="E2093" s="209">
        <v>1</v>
      </c>
      <c r="F2093" s="209">
        <v>10</v>
      </c>
      <c r="G2093" s="210">
        <v>90</v>
      </c>
      <c r="H2093" s="210">
        <v>99</v>
      </c>
    </row>
    <row r="2094" spans="1:8" x14ac:dyDescent="0.2">
      <c r="A2094" s="175" t="str">
        <f>IF(ISBLANK(SchArtZus!$A14),"-",SchArtZus!A14)</f>
        <v>-</v>
      </c>
      <c r="B2094" s="208" t="str">
        <f>IF(ISBLANK(SchArtZus!B14),"-",SchArtZus!B14)</f>
        <v>-</v>
      </c>
      <c r="C2094" s="209">
        <v>1</v>
      </c>
      <c r="D2094" s="209">
        <v>99</v>
      </c>
      <c r="E2094" s="209">
        <v>1</v>
      </c>
      <c r="F2094" s="209">
        <v>10</v>
      </c>
      <c r="G2094" s="210">
        <v>90</v>
      </c>
      <c r="H2094" s="210">
        <v>99</v>
      </c>
    </row>
    <row r="2095" spans="1:8" x14ac:dyDescent="0.2">
      <c r="A2095" s="175" t="str">
        <f>IF(ISBLANK(SchArtZus!$A15),"-",SchArtZus!A15)</f>
        <v>-</v>
      </c>
      <c r="B2095" s="208" t="str">
        <f>IF(ISBLANK(SchArtZus!B15),"-",SchArtZus!B15)</f>
        <v>-</v>
      </c>
      <c r="C2095" s="209">
        <v>1</v>
      </c>
      <c r="D2095" s="209">
        <v>99</v>
      </c>
      <c r="E2095" s="209">
        <v>1</v>
      </c>
      <c r="F2095" s="209">
        <v>10</v>
      </c>
      <c r="G2095" s="210">
        <v>90</v>
      </c>
      <c r="H2095" s="210">
        <v>99</v>
      </c>
    </row>
    <row r="2096" spans="1:8" x14ac:dyDescent="0.2">
      <c r="A2096" s="175" t="str">
        <f>IF(ISBLANK(SchArtZus!$A16),"-",SchArtZus!A16)</f>
        <v>-</v>
      </c>
      <c r="B2096" s="208" t="str">
        <f>IF(ISBLANK(SchArtZus!B16),"-",SchArtZus!B16)</f>
        <v>-</v>
      </c>
      <c r="C2096" s="209">
        <v>1</v>
      </c>
      <c r="D2096" s="209">
        <v>99</v>
      </c>
      <c r="E2096" s="209">
        <v>1</v>
      </c>
      <c r="F2096" s="209">
        <v>10</v>
      </c>
      <c r="G2096" s="210">
        <v>90</v>
      </c>
      <c r="H2096" s="210">
        <v>99</v>
      </c>
    </row>
    <row r="2097" spans="1:8" x14ac:dyDescent="0.2">
      <c r="A2097" s="175" t="str">
        <f>IF(ISBLANK(SchArtZus!$A17),"-",SchArtZus!A17)</f>
        <v>-</v>
      </c>
      <c r="B2097" s="208" t="str">
        <f>IF(ISBLANK(SchArtZus!B17),"-",SchArtZus!B17)</f>
        <v>-</v>
      </c>
      <c r="C2097" s="209">
        <v>1</v>
      </c>
      <c r="D2097" s="209">
        <v>99</v>
      </c>
      <c r="E2097" s="209">
        <v>1</v>
      </c>
      <c r="F2097" s="209">
        <v>10</v>
      </c>
      <c r="G2097" s="210">
        <v>90</v>
      </c>
      <c r="H2097" s="210">
        <v>99</v>
      </c>
    </row>
    <row r="2098" spans="1:8" x14ac:dyDescent="0.2">
      <c r="A2098" s="175" t="str">
        <f>IF(ISBLANK(SchArtZus!$A18),"-",SchArtZus!A18)</f>
        <v>-</v>
      </c>
      <c r="B2098" s="208" t="str">
        <f>IF(ISBLANK(SchArtZus!B18),"-",SchArtZus!B18)</f>
        <v>-</v>
      </c>
      <c r="C2098" s="209">
        <v>1</v>
      </c>
      <c r="D2098" s="209">
        <v>99</v>
      </c>
      <c r="E2098" s="209">
        <v>1</v>
      </c>
      <c r="F2098" s="209">
        <v>10</v>
      </c>
      <c r="G2098" s="210">
        <v>90</v>
      </c>
      <c r="H2098" s="210">
        <v>99</v>
      </c>
    </row>
    <row r="2099" spans="1:8" x14ac:dyDescent="0.2">
      <c r="A2099" s="175" t="str">
        <f>IF(ISBLANK(SchArtZus!$A19),"-",SchArtZus!A19)</f>
        <v>-</v>
      </c>
      <c r="B2099" s="208" t="str">
        <f>IF(ISBLANK(SchArtZus!B19),"-",SchArtZus!B19)</f>
        <v>-</v>
      </c>
      <c r="C2099" s="209">
        <v>1</v>
      </c>
      <c r="D2099" s="209">
        <v>99</v>
      </c>
      <c r="E2099" s="209">
        <v>1</v>
      </c>
      <c r="F2099" s="209">
        <v>10</v>
      </c>
      <c r="G2099" s="210">
        <v>90</v>
      </c>
      <c r="H2099" s="210">
        <v>99</v>
      </c>
    </row>
    <row r="2100" spans="1:8" x14ac:dyDescent="0.2">
      <c r="A2100" s="175" t="str">
        <f>IF(ISBLANK(SchArtZus!$A20),"-",SchArtZus!A20)</f>
        <v>-</v>
      </c>
      <c r="B2100" s="208" t="str">
        <f>IF(ISBLANK(SchArtZus!B20),"-",SchArtZus!B20)</f>
        <v>-</v>
      </c>
      <c r="C2100" s="209">
        <v>1</v>
      </c>
      <c r="D2100" s="209">
        <v>99</v>
      </c>
      <c r="E2100" s="209">
        <v>1</v>
      </c>
      <c r="F2100" s="209">
        <v>10</v>
      </c>
      <c r="G2100" s="210">
        <v>90</v>
      </c>
      <c r="H2100" s="210">
        <v>99</v>
      </c>
    </row>
    <row r="2101" spans="1:8" x14ac:dyDescent="0.2">
      <c r="A2101" s="175" t="str">
        <f>IF(ISBLANK(SchArtZus!$A21),"-",SchArtZus!A21)</f>
        <v>-</v>
      </c>
      <c r="B2101" s="208" t="str">
        <f>IF(ISBLANK(SchArtZus!B21),"-",SchArtZus!B21)</f>
        <v>-</v>
      </c>
      <c r="C2101" s="209">
        <v>1</v>
      </c>
      <c r="D2101" s="209">
        <v>99</v>
      </c>
      <c r="E2101" s="209">
        <v>1</v>
      </c>
      <c r="F2101" s="209">
        <v>10</v>
      </c>
      <c r="G2101" s="210">
        <v>90</v>
      </c>
      <c r="H2101" s="210">
        <v>99</v>
      </c>
    </row>
    <row r="2102" spans="1:8" x14ac:dyDescent="0.2">
      <c r="A2102" s="175" t="str">
        <f>IF(ISBLANK(SchArtZus!$A22),"-",SchArtZus!A22)</f>
        <v>-</v>
      </c>
      <c r="B2102" s="208" t="str">
        <f>IF(ISBLANK(SchArtZus!B22),"-",SchArtZus!B22)</f>
        <v>-</v>
      </c>
      <c r="C2102" s="209">
        <v>1</v>
      </c>
      <c r="D2102" s="209">
        <v>99</v>
      </c>
      <c r="E2102" s="209">
        <v>1</v>
      </c>
      <c r="F2102" s="209">
        <v>10</v>
      </c>
      <c r="G2102" s="210">
        <v>90</v>
      </c>
      <c r="H2102" s="210">
        <v>99</v>
      </c>
    </row>
    <row r="2103" spans="1:8" x14ac:dyDescent="0.2">
      <c r="A2103" s="175" t="str">
        <f>IF(ISBLANK(SchArtZus!$A23),"-",SchArtZus!A23)</f>
        <v>-</v>
      </c>
      <c r="B2103" s="208" t="str">
        <f>IF(ISBLANK(SchArtZus!B23),"-",SchArtZus!B23)</f>
        <v>-</v>
      </c>
      <c r="C2103" s="209">
        <v>1</v>
      </c>
      <c r="D2103" s="209">
        <v>99</v>
      </c>
      <c r="E2103" s="209">
        <v>1</v>
      </c>
      <c r="F2103" s="209">
        <v>10</v>
      </c>
      <c r="G2103" s="210">
        <v>90</v>
      </c>
      <c r="H2103" s="210">
        <v>99</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indexed="41"/>
  </sheetPr>
  <dimension ref="A1:G507"/>
  <sheetViews>
    <sheetView showGridLines="0" showRowColHeaders="0" workbookViewId="0">
      <selection activeCell="A4" sqref="A4"/>
    </sheetView>
  </sheetViews>
  <sheetFormatPr baseColWidth="10" defaultRowHeight="12.75" x14ac:dyDescent="0.2"/>
  <cols>
    <col min="1" max="1" width="14.28515625" style="21" customWidth="1"/>
    <col min="2" max="2" width="53.42578125" style="21" customWidth="1"/>
    <col min="3" max="16384" width="11.42578125" style="21"/>
  </cols>
  <sheetData>
    <row r="1" spans="1:7" s="31" customFormat="1" x14ac:dyDescent="0.2">
      <c r="A1" s="80" t="s">
        <v>2799</v>
      </c>
      <c r="C1" s="122"/>
      <c r="D1" s="122"/>
      <c r="E1" s="122"/>
      <c r="F1" s="122"/>
      <c r="G1" s="122"/>
    </row>
    <row r="2" spans="1:7" s="31" customFormat="1" ht="20.25" customHeight="1" thickBot="1" x14ac:dyDescent="0.25">
      <c r="B2" s="123"/>
      <c r="C2" s="80"/>
      <c r="D2" s="122"/>
      <c r="E2" s="122"/>
      <c r="F2" s="122"/>
      <c r="G2" s="122"/>
    </row>
    <row r="3" spans="1:7" s="80" customFormat="1" ht="13.5" customHeight="1" x14ac:dyDescent="0.2">
      <c r="A3" s="124" t="s">
        <v>116</v>
      </c>
      <c r="B3" s="125" t="s">
        <v>2800</v>
      </c>
    </row>
    <row r="4" spans="1:7" ht="13.5" customHeight="1" x14ac:dyDescent="0.2">
      <c r="A4" s="121"/>
      <c r="B4" s="232"/>
    </row>
    <row r="5" spans="1:7" ht="13.5" customHeight="1" x14ac:dyDescent="0.2">
      <c r="A5" s="117"/>
      <c r="B5" s="118"/>
    </row>
    <row r="6" spans="1:7" ht="13.5" customHeight="1" x14ac:dyDescent="0.2">
      <c r="A6" s="117"/>
      <c r="B6" s="118"/>
    </row>
    <row r="7" spans="1:7" ht="13.5" customHeight="1" x14ac:dyDescent="0.2">
      <c r="A7" s="117"/>
      <c r="B7" s="118"/>
    </row>
    <row r="8" spans="1:7" ht="13.5" customHeight="1" x14ac:dyDescent="0.2">
      <c r="A8" s="117"/>
      <c r="B8" s="118"/>
    </row>
    <row r="9" spans="1:7" ht="13.5" customHeight="1" x14ac:dyDescent="0.2">
      <c r="A9" s="117"/>
      <c r="B9" s="118"/>
    </row>
    <row r="10" spans="1:7" ht="13.5" customHeight="1" x14ac:dyDescent="0.2">
      <c r="A10" s="117"/>
      <c r="B10" s="118"/>
    </row>
    <row r="11" spans="1:7" ht="13.5" customHeight="1" x14ac:dyDescent="0.2">
      <c r="A11" s="117"/>
      <c r="B11" s="118"/>
    </row>
    <row r="12" spans="1:7" ht="13.5" customHeight="1" x14ac:dyDescent="0.2">
      <c r="A12" s="117"/>
      <c r="B12" s="118"/>
    </row>
    <row r="13" spans="1:7" ht="13.5" customHeight="1" x14ac:dyDescent="0.2">
      <c r="A13" s="117"/>
      <c r="B13" s="118"/>
    </row>
    <row r="14" spans="1:7" ht="13.5" customHeight="1" x14ac:dyDescent="0.2">
      <c r="A14" s="117"/>
      <c r="B14" s="118"/>
    </row>
    <row r="15" spans="1:7" ht="13.5" customHeight="1" x14ac:dyDescent="0.2">
      <c r="A15" s="117"/>
      <c r="B15" s="118"/>
    </row>
    <row r="16" spans="1:7" ht="13.5" customHeight="1" x14ac:dyDescent="0.2">
      <c r="A16" s="117"/>
      <c r="B16" s="118"/>
    </row>
    <row r="17" spans="1:2" ht="13.5" customHeight="1" x14ac:dyDescent="0.2">
      <c r="A17" s="117"/>
      <c r="B17" s="118"/>
    </row>
    <row r="18" spans="1:2" ht="13.5" customHeight="1" x14ac:dyDescent="0.2">
      <c r="A18" s="117"/>
      <c r="B18" s="118"/>
    </row>
    <row r="19" spans="1:2" ht="13.5" customHeight="1" x14ac:dyDescent="0.2">
      <c r="A19" s="117"/>
      <c r="B19" s="118"/>
    </row>
    <row r="20" spans="1:2" ht="13.5" customHeight="1" x14ac:dyDescent="0.2">
      <c r="A20" s="117"/>
      <c r="B20" s="118"/>
    </row>
    <row r="21" spans="1:2" ht="13.5" customHeight="1" x14ac:dyDescent="0.2">
      <c r="A21" s="117"/>
      <c r="B21" s="118"/>
    </row>
    <row r="22" spans="1:2" ht="13.5" customHeight="1" x14ac:dyDescent="0.2">
      <c r="A22" s="117"/>
      <c r="B22" s="118"/>
    </row>
    <row r="23" spans="1:2" ht="13.5" customHeight="1" thickBot="1" x14ac:dyDescent="0.25">
      <c r="A23" s="119"/>
      <c r="B23" s="120"/>
    </row>
    <row r="488" spans="1:1" x14ac:dyDescent="0.2">
      <c r="A488" s="21" t="str">
        <f>IF(ISBLANK(SchArtZus!B4),"zz",SchArtZus!B4)</f>
        <v>zz</v>
      </c>
    </row>
    <row r="489" spans="1:1" x14ac:dyDescent="0.2">
      <c r="A489" s="21" t="str">
        <f>IF(ISBLANK(SchArtZus!B5),"zz",SchArtZus!B5)</f>
        <v>zz</v>
      </c>
    </row>
    <row r="490" spans="1:1" x14ac:dyDescent="0.2">
      <c r="A490" s="21" t="str">
        <f>IF(ISBLANK(SchArtZus!B6),"zz",SchArtZus!B6)</f>
        <v>zz</v>
      </c>
    </row>
    <row r="491" spans="1:1" x14ac:dyDescent="0.2">
      <c r="A491" s="21" t="str">
        <f>IF(ISBLANK(SchArtZus!B7),"zz",SchArtZus!B7)</f>
        <v>zz</v>
      </c>
    </row>
    <row r="492" spans="1:1" x14ac:dyDescent="0.2">
      <c r="A492" s="21" t="str">
        <f>IF(ISBLANK(SchArtZus!B8),"zz",SchArtZus!B8)</f>
        <v>zz</v>
      </c>
    </row>
    <row r="493" spans="1:1" x14ac:dyDescent="0.2">
      <c r="A493" s="21" t="str">
        <f>IF(ISBLANK(SchArtZus!B9),"zz",SchArtZus!B9)</f>
        <v>zz</v>
      </c>
    </row>
    <row r="494" spans="1:1" x14ac:dyDescent="0.2">
      <c r="A494" s="21" t="str">
        <f>IF(ISBLANK(SchArtZus!B10),"zz",SchArtZus!B10)</f>
        <v>zz</v>
      </c>
    </row>
    <row r="495" spans="1:1" x14ac:dyDescent="0.2">
      <c r="A495" s="21" t="str">
        <f>IF(ISBLANK(SchArtZus!B11),"zz",SchArtZus!B11)</f>
        <v>zz</v>
      </c>
    </row>
    <row r="496" spans="1:1" x14ac:dyDescent="0.2">
      <c r="A496" s="21" t="str">
        <f>IF(ISBLANK(SchArtZus!B12),"zz",SchArtZus!B12)</f>
        <v>zz</v>
      </c>
    </row>
    <row r="497" spans="1:1" x14ac:dyDescent="0.2">
      <c r="A497" s="21" t="str">
        <f>IF(ISBLANK(SchArtZus!B13),"zz",SchArtZus!B13)</f>
        <v>zz</v>
      </c>
    </row>
    <row r="498" spans="1:1" x14ac:dyDescent="0.2">
      <c r="A498" s="21" t="str">
        <f>IF(ISBLANK(SchArtZus!B14),"zz",SchArtZus!B14)</f>
        <v>zz</v>
      </c>
    </row>
    <row r="499" spans="1:1" x14ac:dyDescent="0.2">
      <c r="A499" s="21" t="str">
        <f>IF(ISBLANK(SchArtZus!B15),"zz",SchArtZus!B15)</f>
        <v>zz</v>
      </c>
    </row>
    <row r="500" spans="1:1" x14ac:dyDescent="0.2">
      <c r="A500" s="21" t="str">
        <f>IF(ISBLANK(SchArtZus!B16),"zz",SchArtZus!B16)</f>
        <v>zz</v>
      </c>
    </row>
    <row r="501" spans="1:1" x14ac:dyDescent="0.2">
      <c r="A501" s="21" t="str">
        <f>IF(ISBLANK(SchArtZus!B17),"zz",SchArtZus!B17)</f>
        <v>zz</v>
      </c>
    </row>
    <row r="502" spans="1:1" x14ac:dyDescent="0.2">
      <c r="A502" s="21" t="str">
        <f>IF(ISBLANK(SchArtZus!B18),"zz",SchArtZus!B18)</f>
        <v>zz</v>
      </c>
    </row>
    <row r="503" spans="1:1" x14ac:dyDescent="0.2">
      <c r="A503" s="21" t="str">
        <f>IF(ISBLANK(SchArtZus!B19),"zz",SchArtZus!B19)</f>
        <v>zz</v>
      </c>
    </row>
    <row r="504" spans="1:1" x14ac:dyDescent="0.2">
      <c r="A504" s="21" t="str">
        <f>IF(ISBLANK(SchArtZus!B20),"zz",SchArtZus!B20)</f>
        <v>zz</v>
      </c>
    </row>
    <row r="505" spans="1:1" x14ac:dyDescent="0.2">
      <c r="A505" s="21" t="str">
        <f>IF(ISBLANK(SchArtZus!B21),"zz",SchArtZus!B21)</f>
        <v>zz</v>
      </c>
    </row>
    <row r="506" spans="1:1" x14ac:dyDescent="0.2">
      <c r="A506" s="21" t="str">
        <f>IF(ISBLANK(SchArtZus!B22),"zz",SchArtZus!B22)</f>
        <v>zz</v>
      </c>
    </row>
    <row r="507" spans="1:1" x14ac:dyDescent="0.2">
      <c r="A507" s="21" t="str">
        <f>IF(ISBLANK(SchArtZus!B23),"zz",SchArtZus!B23)</f>
        <v>zz</v>
      </c>
    </row>
  </sheetData>
  <sheetProtection sheet="1" objects="1" scenarios="1"/>
  <phoneticPr fontId="16"/>
  <dataValidations xWindow="230" yWindow="613" count="2">
    <dataValidation allowBlank="1" showInputMessage="1" showErrorMessage="1" prompt="Schulartscode der Schüler" sqref="A3"/>
    <dataValidation allowBlank="1" showInputMessage="1" showErrorMessage="1" prompt="Schulart der Schüler" sqref="B3"/>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42578125" style="84" customWidth="1"/>
    <col min="2" max="2" width="28.42578125" style="75" bestFit="1" customWidth="1"/>
    <col min="3" max="16384" width="11.42578125" style="75"/>
  </cols>
  <sheetData>
    <row r="1" spans="1:2" s="74" customFormat="1" x14ac:dyDescent="0.2">
      <c r="A1" s="57" t="s">
        <v>2326</v>
      </c>
    </row>
    <row r="2" spans="1:2" s="74" customFormat="1" x14ac:dyDescent="0.2">
      <c r="A2" s="83"/>
      <c r="B2" s="57"/>
    </row>
    <row r="3" spans="1:2" s="74" customFormat="1" ht="13.5" thickBot="1" x14ac:dyDescent="0.25">
      <c r="A3" s="160" t="s">
        <v>116</v>
      </c>
      <c r="B3" s="187" t="s">
        <v>2327</v>
      </c>
    </row>
    <row r="4" spans="1:2" x14ac:dyDescent="0.2">
      <c r="A4" s="161" t="str">
        <f>IF(ISBLANK('Nomenklatur komplett'!AD4),"-",'Nomenklatur komplett'!AD4)</f>
        <v>10</v>
      </c>
      <c r="B4" s="190" t="str">
        <f>IF(ISBLANK('Nomenklatur komplett'!AE4),"-",'Nomenklatur komplett'!AE4)</f>
        <v>Vollzeit</v>
      </c>
    </row>
    <row r="5" spans="1:2" x14ac:dyDescent="0.2">
      <c r="A5" s="161" t="str">
        <f>IF(ISBLANK('Nomenklatur komplett'!AD5),"-",'Nomenklatur komplett'!AD5)</f>
        <v>20</v>
      </c>
      <c r="B5" s="190" t="str">
        <f>IF(ISBLANK('Nomenklatur komplett'!AE5),"-",'Nomenklatur komplett'!AE5)</f>
        <v>Berufslehre</v>
      </c>
    </row>
    <row r="6" spans="1:2" x14ac:dyDescent="0.2">
      <c r="A6" s="161" t="str">
        <f>IF(ISBLANK('Nomenklatur komplett'!AD6),"-",'Nomenklatur komplett'!AD6)</f>
        <v>30</v>
      </c>
      <c r="B6" s="190" t="str">
        <f>IF(ISBLANK('Nomenklatur komplett'!AE6),"-",'Nomenklatur komplett'!AE6)</f>
        <v>Teilzeit</v>
      </c>
    </row>
    <row r="7" spans="1:2" x14ac:dyDescent="0.2">
      <c r="A7" s="161" t="str">
        <f>IF(ISBLANK('Nomenklatur komplett'!AD7),"-",'Nomenklatur komplett'!AD7)</f>
        <v>-</v>
      </c>
      <c r="B7" s="190" t="str">
        <f>IF(ISBLANK('Nomenklatur komplett'!AE7),"-",'Nomenklatur komplett'!AE7)</f>
        <v>-</v>
      </c>
    </row>
    <row r="8" spans="1:2" x14ac:dyDescent="0.2">
      <c r="A8" s="161" t="str">
        <f>IF(ISBLANK('Nomenklatur komplett'!AD8),"-",'Nomenklatur komplett'!AD8)</f>
        <v>-</v>
      </c>
      <c r="B8" s="190" t="str">
        <f>IF(ISBLANK('Nomenklatur komplett'!AE8),"-",'Nomenklatur komplett'!AE8)</f>
        <v>-</v>
      </c>
    </row>
    <row r="9" spans="1:2" x14ac:dyDescent="0.2">
      <c r="A9" s="161" t="str">
        <f>IF(ISBLANK('Nomenklatur komplett'!AD9),"-",'Nomenklatur komplett'!AD9)</f>
        <v>-</v>
      </c>
      <c r="B9" s="190" t="str">
        <f>IF(ISBLANK('Nomenklatur komplett'!AE9),"-",'Nomenklatur komplett'!AE9)</f>
        <v>-</v>
      </c>
    </row>
    <row r="10" spans="1:2" x14ac:dyDescent="0.2">
      <c r="A10" s="161" t="str">
        <f>IF(ISBLANK('Nomenklatur komplett'!AD10),"-",'Nomenklatur komplett'!AD10)</f>
        <v>-</v>
      </c>
      <c r="B10" s="190" t="str">
        <f>IF(ISBLANK('Nomenklatur komplett'!AE10),"-",'Nomenklatur komplett'!AE10)</f>
        <v>-</v>
      </c>
    </row>
    <row r="11" spans="1:2" x14ac:dyDescent="0.2">
      <c r="A11" s="161" t="str">
        <f>IF(ISBLANK('Nomenklatur komplett'!AD11),"-",'Nomenklatur komplett'!AD11)</f>
        <v>-</v>
      </c>
      <c r="B11" s="190" t="str">
        <f>IF(ISBLANK('Nomenklatur komplett'!AE11),"-",'Nomenklatur komplett'!AE11)</f>
        <v>-</v>
      </c>
    </row>
    <row r="12" spans="1:2" x14ac:dyDescent="0.2">
      <c r="A12" s="161" t="str">
        <f>IF(ISBLANK('Nomenklatur komplett'!AD12),"-",'Nomenklatur komplett'!AD12)</f>
        <v>-</v>
      </c>
      <c r="B12" s="190" t="str">
        <f>IF(ISBLANK('Nomenklatur komplett'!AE12),"-",'Nomenklatur komplett'!AE12)</f>
        <v>-</v>
      </c>
    </row>
    <row r="13" spans="1:2" x14ac:dyDescent="0.2">
      <c r="A13" s="161" t="str">
        <f>IF(ISBLANK('Nomenklatur komplett'!AD13),"-",'Nomenklatur komplett'!AD13)</f>
        <v>-</v>
      </c>
      <c r="B13" s="190" t="str">
        <f>IF(ISBLANK('Nomenklatur komplett'!AE13),"-",'Nomenklatur komplett'!AE13)</f>
        <v>-</v>
      </c>
    </row>
    <row r="14" spans="1:2" x14ac:dyDescent="0.2">
      <c r="A14" s="161" t="str">
        <f>IF(ISBLANK('Nomenklatur komplett'!AD14),"-",'Nomenklatur komplett'!AD14)</f>
        <v>-</v>
      </c>
      <c r="B14" s="190" t="str">
        <f>IF(ISBLANK('Nomenklatur komplett'!AE14),"-",'Nomenklatur komplett'!AE14)</f>
        <v>-</v>
      </c>
    </row>
    <row r="488" spans="1:1" x14ac:dyDescent="0.2">
      <c r="A488" s="84" t="str">
        <f>IF(ISBLANK(SchArtZus!B4),"zz",SchArtZus!B4)</f>
        <v>zz</v>
      </c>
    </row>
    <row r="489" spans="1:1" x14ac:dyDescent="0.2">
      <c r="A489" s="84" t="str">
        <f>IF(ISBLANK(SchArtZus!B5),"zz",SchArtZus!B5)</f>
        <v>zz</v>
      </c>
    </row>
    <row r="490" spans="1:1" x14ac:dyDescent="0.2">
      <c r="A490" s="84" t="str">
        <f>IF(ISBLANK(SchArtZus!B6),"zz",SchArtZus!B6)</f>
        <v>zz</v>
      </c>
    </row>
    <row r="491" spans="1:1" x14ac:dyDescent="0.2">
      <c r="A491" s="84" t="str">
        <f>IF(ISBLANK(SchArtZus!B7),"zz",SchArtZus!B7)</f>
        <v>zz</v>
      </c>
    </row>
    <row r="492" spans="1:1" x14ac:dyDescent="0.2">
      <c r="A492" s="84" t="str">
        <f>IF(ISBLANK(SchArtZus!B8),"zz",SchArtZus!B8)</f>
        <v>zz</v>
      </c>
    </row>
    <row r="493" spans="1:1" x14ac:dyDescent="0.2">
      <c r="A493" s="84" t="str">
        <f>IF(ISBLANK(SchArtZus!B9),"zz",SchArtZus!B9)</f>
        <v>zz</v>
      </c>
    </row>
    <row r="494" spans="1:1" x14ac:dyDescent="0.2">
      <c r="A494" s="84" t="str">
        <f>IF(ISBLANK(SchArtZus!B10),"zz",SchArtZus!B10)</f>
        <v>zz</v>
      </c>
    </row>
    <row r="495" spans="1:1" x14ac:dyDescent="0.2">
      <c r="A495" s="84" t="str">
        <f>IF(ISBLANK(SchArtZus!B11),"zz",SchArtZus!B11)</f>
        <v>zz</v>
      </c>
    </row>
    <row r="496" spans="1:1" x14ac:dyDescent="0.2">
      <c r="A496" s="84" t="str">
        <f>IF(ISBLANK(SchArtZus!B12),"zz",SchArtZus!B12)</f>
        <v>zz</v>
      </c>
    </row>
    <row r="497" spans="1:1" x14ac:dyDescent="0.2">
      <c r="A497" s="84" t="str">
        <f>IF(ISBLANK(SchArtZus!B13),"zz",SchArtZus!B13)</f>
        <v>zz</v>
      </c>
    </row>
    <row r="498" spans="1:1" x14ac:dyDescent="0.2">
      <c r="A498" s="84" t="str">
        <f>IF(ISBLANK(SchArtZus!B14),"zz",SchArtZus!B14)</f>
        <v>zz</v>
      </c>
    </row>
    <row r="499" spans="1:1" x14ac:dyDescent="0.2">
      <c r="A499" s="84" t="str">
        <f>IF(ISBLANK(SchArtZus!B15),"zz",SchArtZus!B15)</f>
        <v>zz</v>
      </c>
    </row>
    <row r="500" spans="1:1" x14ac:dyDescent="0.2">
      <c r="A500" s="84" t="str">
        <f>IF(ISBLANK(SchArtZus!B16),"zz",SchArtZus!B16)</f>
        <v>zz</v>
      </c>
    </row>
    <row r="501" spans="1:1" x14ac:dyDescent="0.2">
      <c r="A501" s="84" t="str">
        <f>IF(ISBLANK(SchArtZus!B17),"zz",SchArtZus!B17)</f>
        <v>zz</v>
      </c>
    </row>
    <row r="502" spans="1:1" x14ac:dyDescent="0.2">
      <c r="A502" s="84" t="str">
        <f>IF(ISBLANK(SchArtZus!B18),"zz",SchArtZus!B18)</f>
        <v>zz</v>
      </c>
    </row>
    <row r="503" spans="1:1" x14ac:dyDescent="0.2">
      <c r="A503" s="84" t="str">
        <f>IF(ISBLANK(SchArtZus!B19),"zz",SchArtZus!B19)</f>
        <v>zz</v>
      </c>
    </row>
    <row r="504" spans="1:1" x14ac:dyDescent="0.2">
      <c r="A504" s="84" t="str">
        <f>IF(ISBLANK(SchArtZus!B20),"zz",SchArtZus!B20)</f>
        <v>zz</v>
      </c>
    </row>
    <row r="505" spans="1:1" x14ac:dyDescent="0.2">
      <c r="A505" s="84" t="str">
        <f>IF(ISBLANK(SchArtZus!B21),"zz",SchArtZus!B21)</f>
        <v>zz</v>
      </c>
    </row>
    <row r="506" spans="1:1" x14ac:dyDescent="0.2">
      <c r="A506" s="84" t="str">
        <f>IF(ISBLANK(SchArtZus!B22),"zz",SchArtZus!B22)</f>
        <v>zz</v>
      </c>
    </row>
    <row r="507" spans="1:1" x14ac:dyDescent="0.2">
      <c r="A507" s="84"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84" customWidth="1"/>
    <col min="2" max="2" width="96.5703125" style="81" customWidth="1"/>
    <col min="3" max="16384" width="11.42578125" style="75"/>
  </cols>
  <sheetData>
    <row r="1" spans="1:2" s="74" customFormat="1" x14ac:dyDescent="0.2">
      <c r="A1" s="57" t="s">
        <v>2328</v>
      </c>
      <c r="B1" s="57"/>
    </row>
    <row r="2" spans="1:2" s="74" customFormat="1" x14ac:dyDescent="0.2">
      <c r="A2" s="57"/>
      <c r="B2" s="57"/>
    </row>
    <row r="3" spans="1:2" s="74" customFormat="1" ht="13.5" thickBot="1" x14ac:dyDescent="0.25">
      <c r="A3" s="179" t="s">
        <v>116</v>
      </c>
      <c r="B3" s="165" t="s">
        <v>2329</v>
      </c>
    </row>
    <row r="4" spans="1:2" x14ac:dyDescent="0.2">
      <c r="A4" s="161">
        <f>IF(ISBLANK('Nomenklatur komplett'!AF4),"-",'Nomenklatur komplett'!AF4)</f>
        <v>11</v>
      </c>
      <c r="B4" s="190" t="str">
        <f>IF(ISBLANK('Nomenklatur komplett'!AG4),"-",'Nomenklatur komplett'!AG4)</f>
        <v>Regellehrplan / Keine sonderpädagogischen Massnahmen</v>
      </c>
    </row>
    <row r="5" spans="1:2" x14ac:dyDescent="0.2">
      <c r="A5" s="161">
        <f>IF(ISBLANK('Nomenklatur komplett'!AF5),"-",'Nomenklatur komplett'!AF5)</f>
        <v>12</v>
      </c>
      <c r="B5" s="190" t="str">
        <f>IF(ISBLANK('Nomenklatur komplett'!AG5),"-",'Nomenklatur komplett'!AG5)</f>
        <v>Teilweise (in 1 - 2 Fächern) individuelle Lernziele / Keine sonderpädagogischen Massnahmen</v>
      </c>
    </row>
    <row r="6" spans="1:2" x14ac:dyDescent="0.2">
      <c r="A6" s="161">
        <f>IF(ISBLANK('Nomenklatur komplett'!AF6),"-",'Nomenklatur komplett'!AF6)</f>
        <v>13</v>
      </c>
      <c r="B6" s="190" t="str">
        <f>IF(ISBLANK('Nomenklatur komplett'!AG6),"-",'Nomenklatur komplett'!AG6)</f>
        <v>Mehrheitlich (in 3 und mehr Fächern) individuelle Lernziele / Keine sonderpädagogischen Massnahmen</v>
      </c>
    </row>
    <row r="7" spans="1:2" x14ac:dyDescent="0.2">
      <c r="A7" s="161">
        <f>IF(ISBLANK('Nomenklatur komplett'!AF7),"-",'Nomenklatur komplett'!AF7)</f>
        <v>21</v>
      </c>
      <c r="B7" s="190" t="str">
        <f>IF(ISBLANK('Nomenklatur komplett'!AG7),"-",'Nomenklatur komplett'!AG7)</f>
        <v>Regellehrplan / Niederschwellige sonderpädagogische Massnahmen</v>
      </c>
    </row>
    <row r="8" spans="1:2" x14ac:dyDescent="0.2">
      <c r="A8" s="161">
        <f>IF(ISBLANK('Nomenklatur komplett'!AF8),"-",'Nomenklatur komplett'!AF8)</f>
        <v>22</v>
      </c>
      <c r="B8" s="190" t="str">
        <f>IF(ISBLANK('Nomenklatur komplett'!AG8),"-",'Nomenklatur komplett'!AG8)</f>
        <v>Teilweise (in 1 - 2 Fächern) individuelle Lernziele / Niederschwellige sonderpädagogische Massnahmen</v>
      </c>
    </row>
    <row r="9" spans="1:2" x14ac:dyDescent="0.2">
      <c r="A9" s="161">
        <f>IF(ISBLANK('Nomenklatur komplett'!AF9),"-",'Nomenklatur komplett'!AF9)</f>
        <v>23</v>
      </c>
      <c r="B9" s="190" t="str">
        <f>IF(ISBLANK('Nomenklatur komplett'!AG9),"-",'Nomenklatur komplett'!AG9)</f>
        <v>Mehrheitlich (in 3 und mehr Fächern) individuelle Lernziele / Niederschwellige sonderpädagogische Massnahmen</v>
      </c>
    </row>
    <row r="10" spans="1:2" x14ac:dyDescent="0.2">
      <c r="A10" s="161">
        <f>IF(ISBLANK('Nomenklatur komplett'!AF10),"-",'Nomenklatur komplett'!AF10)</f>
        <v>31</v>
      </c>
      <c r="B10" s="190" t="str">
        <f>IF(ISBLANK('Nomenklatur komplett'!AG10),"-",'Nomenklatur komplett'!AG10)</f>
        <v>Regellehrplan / Hochschwellige sonderpädagogische Massnahmen</v>
      </c>
    </row>
    <row r="11" spans="1:2" x14ac:dyDescent="0.2">
      <c r="A11" s="161">
        <f>IF(ISBLANK('Nomenklatur komplett'!AF11),"-",'Nomenklatur komplett'!AF11)</f>
        <v>32</v>
      </c>
      <c r="B11" s="190" t="str">
        <f>IF(ISBLANK('Nomenklatur komplett'!AG11),"-",'Nomenklatur komplett'!AG11)</f>
        <v>Teilweise (in 1 - 2 Fächern) individuelle Lernziele / Hochschwellige sonderpädagogische Massnahmen</v>
      </c>
    </row>
    <row r="12" spans="1:2" x14ac:dyDescent="0.2">
      <c r="A12" s="161">
        <f>IF(ISBLANK('Nomenklatur komplett'!AF12),"-",'Nomenklatur komplett'!AF12)</f>
        <v>33</v>
      </c>
      <c r="B12" s="190" t="str">
        <f>IF(ISBLANK('Nomenklatur komplett'!AG12),"-",'Nomenklatur komplett'!AG12)</f>
        <v>Mehrheitlich (in 3 und mehr Fächern) individuelle Lernziele / Hochschwellige sonderpädagogische Massnahmen</v>
      </c>
    </row>
    <row r="13" spans="1:2" x14ac:dyDescent="0.2">
      <c r="A13" s="161">
        <f>IF(ISBLANK('Nomenklatur komplett'!AF13),"-",'Nomenklatur komplett'!AF13)</f>
        <v>51</v>
      </c>
      <c r="B13" s="190" t="str">
        <f>IF(ISBLANK('Nomenklatur komplett'!AG13),"-",'Nomenklatur komplett'!AG13)</f>
        <v>Regellehrplan / Sonderschulprogramm</v>
      </c>
    </row>
    <row r="14" spans="1:2" x14ac:dyDescent="0.2">
      <c r="A14" s="161">
        <f>IF(ISBLANK('Nomenklatur komplett'!AF14),"-",'Nomenklatur komplett'!AF14)</f>
        <v>52</v>
      </c>
      <c r="B14" s="190" t="str">
        <f>IF(ISBLANK('Nomenklatur komplett'!AG14),"-",'Nomenklatur komplett'!AG14)</f>
        <v>Teilweise (in 1 - 2 Fächern) individuelle Lernziele / Sonderschulprogramm</v>
      </c>
    </row>
    <row r="15" spans="1:2" x14ac:dyDescent="0.2">
      <c r="A15" s="161">
        <f>IF(ISBLANK('Nomenklatur komplett'!AF15),"-",'Nomenklatur komplett'!AF15)</f>
        <v>53</v>
      </c>
      <c r="B15" s="190" t="str">
        <f>IF(ISBLANK('Nomenklatur komplett'!AG15),"-",'Nomenklatur komplett'!AG15)</f>
        <v>Mehrheitlich (in 3 und mehr Fächern) individuelle Lernziele / Sonderschulprogramm</v>
      </c>
    </row>
    <row r="16" spans="1:2" x14ac:dyDescent="0.2">
      <c r="A16" s="161" t="str">
        <f>IF(ISBLANK('Nomenklatur komplett'!AF16),"-",'Nomenklatur komplett'!AF16)</f>
        <v>-</v>
      </c>
      <c r="B16" s="190" t="str">
        <f>IF(ISBLANK('Nomenklatur komplett'!AG16),"-",'Nomenklatur komplett'!AG16)</f>
        <v>-</v>
      </c>
    </row>
    <row r="17" spans="1:2" x14ac:dyDescent="0.2">
      <c r="A17" s="161" t="str">
        <f>IF(ISBLANK('Nomenklatur komplett'!AF17),"-",'Nomenklatur komplett'!AF17)</f>
        <v>-</v>
      </c>
      <c r="B17" s="190" t="str">
        <f>IF(ISBLANK('Nomenklatur komplett'!AG17),"-",'Nomenklatur komplett'!AG17)</f>
        <v>-</v>
      </c>
    </row>
    <row r="18" spans="1:2" x14ac:dyDescent="0.2">
      <c r="A18" s="161" t="str">
        <f>IF(ISBLANK('Nomenklatur komplett'!AF18),"-",'Nomenklatur komplett'!AF18)</f>
        <v>-</v>
      </c>
      <c r="B18" s="190" t="str">
        <f>IF(ISBLANK('Nomenklatur komplett'!AG18),"-",'Nomenklatur komplett'!AG18)</f>
        <v>-</v>
      </c>
    </row>
    <row r="19" spans="1:2" x14ac:dyDescent="0.2">
      <c r="A19" s="161" t="str">
        <f>IF(ISBLANK('Nomenklatur komplett'!AF19),"-",'Nomenklatur komplett'!AF19)</f>
        <v>-</v>
      </c>
      <c r="B19" s="190" t="str">
        <f>IF(ISBLANK('Nomenklatur komplett'!AG19),"-",'Nomenklatur komplett'!AG19)</f>
        <v>-</v>
      </c>
    </row>
    <row r="20" spans="1:2" x14ac:dyDescent="0.2">
      <c r="A20" s="161" t="str">
        <f>IF(ISBLANK('Nomenklatur komplett'!AF20),"-",'Nomenklatur komplett'!AF20)</f>
        <v>-</v>
      </c>
      <c r="B20" s="190" t="str">
        <f>IF(ISBLANK('Nomenklatur komplett'!AG20),"-",'Nomenklatur komplett'!AG20)</f>
        <v>-</v>
      </c>
    </row>
    <row r="21" spans="1:2" x14ac:dyDescent="0.2">
      <c r="A21" s="161" t="str">
        <f>IF(ISBLANK('Nomenklatur komplett'!AF21),"-",'Nomenklatur komplett'!AF21)</f>
        <v>-</v>
      </c>
      <c r="B21" s="190" t="str">
        <f>IF(ISBLANK('Nomenklatur komplett'!AG21),"-",'Nomenklatur komplett'!AG21)</f>
        <v>-</v>
      </c>
    </row>
    <row r="22" spans="1:2" x14ac:dyDescent="0.2">
      <c r="A22" s="161" t="str">
        <f>IF(ISBLANK('Nomenklatur komplett'!AF22),"-",'Nomenklatur komplett'!AF22)</f>
        <v>-</v>
      </c>
      <c r="B22" s="190" t="str">
        <f>IF(ISBLANK('Nomenklatur komplett'!AG22),"-",'Nomenklatur komplett'!AG22)</f>
        <v>-</v>
      </c>
    </row>
    <row r="23" spans="1:2" x14ac:dyDescent="0.2">
      <c r="A23" s="161" t="str">
        <f>IF(ISBLANK('Nomenklatur komplett'!AF23),"-",'Nomenklatur komplett'!AF23)</f>
        <v>-</v>
      </c>
      <c r="B23" s="190" t="str">
        <f>IF(ISBLANK('Nomenklatur komplett'!AG23),"-",'Nomenklatur komplett'!AG23)</f>
        <v>-</v>
      </c>
    </row>
    <row r="488" spans="2:2" x14ac:dyDescent="0.2">
      <c r="B488" s="81" t="str">
        <f>IF(ISBLANK(SchArtZus!B4),"zz",SchArtZus!B4)</f>
        <v>zz</v>
      </c>
    </row>
    <row r="489" spans="2:2" x14ac:dyDescent="0.2">
      <c r="B489" s="81" t="str">
        <f>IF(ISBLANK(SchArtZus!B5),"zz",SchArtZus!B5)</f>
        <v>zz</v>
      </c>
    </row>
    <row r="490" spans="2:2" x14ac:dyDescent="0.2">
      <c r="B490" s="81" t="str">
        <f>IF(ISBLANK(SchArtZus!B6),"zz",SchArtZus!B6)</f>
        <v>zz</v>
      </c>
    </row>
    <row r="491" spans="2:2" x14ac:dyDescent="0.2">
      <c r="B491" s="81" t="str">
        <f>IF(ISBLANK(SchArtZus!B7),"zz",SchArtZus!B7)</f>
        <v>zz</v>
      </c>
    </row>
    <row r="492" spans="2:2" x14ac:dyDescent="0.2">
      <c r="B492" s="81" t="str">
        <f>IF(ISBLANK(SchArtZus!B8),"zz",SchArtZus!B8)</f>
        <v>zz</v>
      </c>
    </row>
    <row r="493" spans="2:2" x14ac:dyDescent="0.2">
      <c r="B493" s="81" t="str">
        <f>IF(ISBLANK(SchArtZus!B9),"zz",SchArtZus!B9)</f>
        <v>zz</v>
      </c>
    </row>
    <row r="494" spans="2:2" x14ac:dyDescent="0.2">
      <c r="B494" s="81" t="str">
        <f>IF(ISBLANK(SchArtZus!B10),"zz",SchArtZus!B10)</f>
        <v>zz</v>
      </c>
    </row>
    <row r="495" spans="2:2" x14ac:dyDescent="0.2">
      <c r="B495" s="81" t="str">
        <f>IF(ISBLANK(SchArtZus!B11),"zz",SchArtZus!B11)</f>
        <v>zz</v>
      </c>
    </row>
    <row r="496" spans="2:2" x14ac:dyDescent="0.2">
      <c r="B496" s="81" t="str">
        <f>IF(ISBLANK(SchArtZus!B12),"zz",SchArtZus!B12)</f>
        <v>zz</v>
      </c>
    </row>
    <row r="497" spans="2:2" x14ac:dyDescent="0.2">
      <c r="B497" s="81" t="str">
        <f>IF(ISBLANK(SchArtZus!B13),"zz",SchArtZus!B13)</f>
        <v>zz</v>
      </c>
    </row>
    <row r="498" spans="2:2" x14ac:dyDescent="0.2">
      <c r="B498" s="81" t="str">
        <f>IF(ISBLANK(SchArtZus!B14),"zz",SchArtZus!B14)</f>
        <v>zz</v>
      </c>
    </row>
    <row r="499" spans="2:2" x14ac:dyDescent="0.2">
      <c r="B499" s="81" t="str">
        <f>IF(ISBLANK(SchArtZus!B15),"zz",SchArtZus!B15)</f>
        <v>zz</v>
      </c>
    </row>
    <row r="500" spans="2:2" x14ac:dyDescent="0.2">
      <c r="B500" s="81" t="str">
        <f>IF(ISBLANK(SchArtZus!B16),"zz",SchArtZus!B16)</f>
        <v>zz</v>
      </c>
    </row>
    <row r="501" spans="2:2" x14ac:dyDescent="0.2">
      <c r="B501" s="81" t="str">
        <f>IF(ISBLANK(SchArtZus!B17),"zz",SchArtZus!B17)</f>
        <v>zz</v>
      </c>
    </row>
    <row r="502" spans="2:2" x14ac:dyDescent="0.2">
      <c r="B502" s="81" t="str">
        <f>IF(ISBLANK(SchArtZus!B18),"zz",SchArtZus!B18)</f>
        <v>zz</v>
      </c>
    </row>
    <row r="503" spans="2:2" x14ac:dyDescent="0.2">
      <c r="B503" s="81" t="str">
        <f>IF(ISBLANK(SchArtZus!B19),"zz",SchArtZus!B19)</f>
        <v>zz</v>
      </c>
    </row>
    <row r="504" spans="2:2" x14ac:dyDescent="0.2">
      <c r="B504" s="81" t="str">
        <f>IF(ISBLANK(SchArtZus!B20),"zz",SchArtZus!B20)</f>
        <v>zz</v>
      </c>
    </row>
    <row r="505" spans="2:2" x14ac:dyDescent="0.2">
      <c r="B505" s="81" t="str">
        <f>IF(ISBLANK(SchArtZus!B21),"zz",SchArtZus!B21)</f>
        <v>zz</v>
      </c>
    </row>
    <row r="506" spans="2:2" x14ac:dyDescent="0.2">
      <c r="B506" s="81" t="str">
        <f>IF(ISBLANK(SchArtZus!B22),"zz",SchArtZus!B22)</f>
        <v>zz</v>
      </c>
    </row>
    <row r="507" spans="2:2" x14ac:dyDescent="0.2">
      <c r="B507" s="8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76" customWidth="1"/>
    <col min="2" max="2" width="43" style="81" customWidth="1"/>
    <col min="3" max="16384" width="11.42578125" style="75"/>
  </cols>
  <sheetData>
    <row r="1" spans="1:2" s="74" customFormat="1" x14ac:dyDescent="0.2">
      <c r="A1" s="59" t="s">
        <v>2330</v>
      </c>
      <c r="B1" s="57"/>
    </row>
    <row r="2" spans="1:2" s="74" customFormat="1" x14ac:dyDescent="0.2">
      <c r="A2" s="72"/>
      <c r="B2" s="57"/>
    </row>
    <row r="3" spans="1:2" s="74" customFormat="1" ht="13.5" thickBot="1" x14ac:dyDescent="0.25">
      <c r="A3" s="179" t="s">
        <v>116</v>
      </c>
      <c r="B3" s="165" t="s">
        <v>1229</v>
      </c>
    </row>
    <row r="4" spans="1:2" x14ac:dyDescent="0.2">
      <c r="A4" s="161">
        <f>IF(ISBLANK('Nomenklatur komplett'!AH4),"-",'Nomenklatur komplett'!AH4)</f>
        <v>0</v>
      </c>
      <c r="B4" s="190" t="str">
        <f>IF(ISBLANK('Nomenklatur komplett'!AI4),"-",'Nomenklatur komplett'!AI4)</f>
        <v>Kein BM1-Unterricht</v>
      </c>
    </row>
    <row r="5" spans="1:2" x14ac:dyDescent="0.2">
      <c r="A5" s="161">
        <f>IF(ISBLANK('Nomenklatur komplett'!AH5),"-",'Nomenklatur komplett'!AH5)</f>
        <v>30</v>
      </c>
      <c r="B5" s="190" t="str">
        <f>IF(ISBLANK('Nomenklatur komplett'!AI5),"-",'Nomenklatur komplett'!AI5)</f>
        <v>BM1 Technik, Architektur, Life Sciences - ohne Variante</v>
      </c>
    </row>
    <row r="6" spans="1:2" x14ac:dyDescent="0.2">
      <c r="A6" s="161">
        <f>IF(ISBLANK('Nomenklatur komplett'!AH6),"-",'Nomenklatur komplett'!AH6)</f>
        <v>31</v>
      </c>
      <c r="B6" s="190" t="str">
        <f>IF(ISBLANK('Nomenklatur komplett'!AI6),"-",'Nomenklatur komplett'!AI6)</f>
        <v>BM1 Technik, Architektur, Life Sciences - Variante Chemie oder Biologie</v>
      </c>
    </row>
    <row r="7" spans="1:2" x14ac:dyDescent="0.2">
      <c r="A7" s="161">
        <f>IF(ISBLANK('Nomenklatur komplett'!AH7),"-",'Nomenklatur komplett'!AH7)</f>
        <v>41</v>
      </c>
      <c r="B7" s="190" t="str">
        <f>IF(ISBLANK('Nomenklatur komplett'!AI7),"-",'Nomenklatur komplett'!AI7)</f>
        <v>BM1 Wirtschaft und Dienstleistungen – Typ Wirtschaft</v>
      </c>
    </row>
    <row r="8" spans="1:2" x14ac:dyDescent="0.2">
      <c r="A8" s="161">
        <f>IF(ISBLANK('Nomenklatur komplett'!AH8),"-",'Nomenklatur komplett'!AH8)</f>
        <v>42</v>
      </c>
      <c r="B8" s="190" t="str">
        <f>IF(ISBLANK('Nomenklatur komplett'!AI8),"-",'Nomenklatur komplett'!AI8)</f>
        <v>BM1 Wirtschaft und Dienstleistungen – Typ Dienstleistungen</v>
      </c>
    </row>
    <row r="9" spans="1:2" x14ac:dyDescent="0.2">
      <c r="A9" s="161">
        <f>IF(ISBLANK('Nomenklatur komplett'!AH9),"-",'Nomenklatur komplett'!AH9)</f>
        <v>50</v>
      </c>
      <c r="B9" s="190" t="str">
        <f>IF(ISBLANK('Nomenklatur komplett'!AI9),"-",'Nomenklatur komplett'!AI9)</f>
        <v>BM1 Gestaltung und Kunst</v>
      </c>
    </row>
    <row r="10" spans="1:2" x14ac:dyDescent="0.2">
      <c r="A10" s="161">
        <f>IF(ISBLANK('Nomenklatur komplett'!AH10),"-",'Nomenklatur komplett'!AH10)</f>
        <v>70</v>
      </c>
      <c r="B10" s="190" t="str">
        <f>IF(ISBLANK('Nomenklatur komplett'!AI10),"-",'Nomenklatur komplett'!AI10)</f>
        <v>BM1 Natur, Landschaft und Lebensmittel</v>
      </c>
    </row>
    <row r="11" spans="1:2" x14ac:dyDescent="0.2">
      <c r="A11" s="161">
        <f>IF(ISBLANK('Nomenklatur komplett'!AH11),"-",'Nomenklatur komplett'!AH11)</f>
        <v>81</v>
      </c>
      <c r="B11" s="190" t="str">
        <f>IF(ISBLANK('Nomenklatur komplett'!AI11),"-",'Nomenklatur komplett'!AI11)</f>
        <v>BM1 Gesundheit und Soziales - Variante Naturwissenschaften</v>
      </c>
    </row>
    <row r="12" spans="1:2" x14ac:dyDescent="0.2">
      <c r="A12" s="161">
        <f>IF(ISBLANK('Nomenklatur komplett'!AH12),"-",'Nomenklatur komplett'!AH12)</f>
        <v>82</v>
      </c>
      <c r="B12" s="190" t="str">
        <f>IF(ISBLANK('Nomenklatur komplett'!AI12),"-",'Nomenklatur komplett'!AI12)</f>
        <v>BM1 Gesundheit und Soziales - Variante Wirtschaft und Recht</v>
      </c>
    </row>
    <row r="13" spans="1:2" x14ac:dyDescent="0.2">
      <c r="A13" s="161" t="str">
        <f>IF(ISBLANK('Nomenklatur komplett'!AH13),"-",'Nomenklatur komplett'!AH13)</f>
        <v>-</v>
      </c>
      <c r="B13" s="190" t="str">
        <f>IF(ISBLANK('Nomenklatur komplett'!AI13),"-",'Nomenklatur komplett'!AI13)</f>
        <v>-</v>
      </c>
    </row>
    <row r="14" spans="1:2" x14ac:dyDescent="0.2">
      <c r="A14" s="161" t="str">
        <f>IF(ISBLANK('Nomenklatur komplett'!AH14),"-",'Nomenklatur komplett'!AH14)</f>
        <v>-</v>
      </c>
      <c r="B14" s="190" t="str">
        <f>IF(ISBLANK('Nomenklatur komplett'!AI14),"-",'Nomenklatur komplett'!AI14)</f>
        <v>-</v>
      </c>
    </row>
    <row r="15" spans="1:2" x14ac:dyDescent="0.2">
      <c r="A15" s="161" t="str">
        <f>IF(ISBLANK('Nomenklatur komplett'!AH15),"-",'Nomenklatur komplett'!AH15)</f>
        <v>-</v>
      </c>
      <c r="B15" s="190" t="str">
        <f>IF(ISBLANK('Nomenklatur komplett'!AI15),"-",'Nomenklatur komplett'!AI15)</f>
        <v>-</v>
      </c>
    </row>
    <row r="16" spans="1:2" x14ac:dyDescent="0.2">
      <c r="A16" s="161" t="str">
        <f>IF(ISBLANK('Nomenklatur komplett'!AH16),"-",'Nomenklatur komplett'!AH16)</f>
        <v>-</v>
      </c>
      <c r="B16" s="190" t="str">
        <f>IF(ISBLANK('Nomenklatur komplett'!AI16),"-",'Nomenklatur komplett'!AI16)</f>
        <v>-</v>
      </c>
    </row>
    <row r="17" spans="1:2" x14ac:dyDescent="0.2">
      <c r="A17" s="161" t="str">
        <f>IF(ISBLANK('Nomenklatur komplett'!AH17),"-",'Nomenklatur komplett'!AH17)</f>
        <v>-</v>
      </c>
      <c r="B17" s="190" t="str">
        <f>IF(ISBLANK('Nomenklatur komplett'!AI17),"-",'Nomenklatur komplett'!AI17)</f>
        <v>-</v>
      </c>
    </row>
    <row r="18" spans="1:2" x14ac:dyDescent="0.2">
      <c r="A18" s="161" t="str">
        <f>IF(ISBLANK('Nomenklatur komplett'!AH18),"-",'Nomenklatur komplett'!AH18)</f>
        <v>-</v>
      </c>
      <c r="B18" s="190" t="str">
        <f>IF(ISBLANK('Nomenklatur komplett'!AI18),"-",'Nomenklatur komplett'!AI18)</f>
        <v>-</v>
      </c>
    </row>
    <row r="19" spans="1:2" x14ac:dyDescent="0.2">
      <c r="A19" s="161" t="str">
        <f>IF(ISBLANK('Nomenklatur komplett'!AH19),"-",'Nomenklatur komplett'!AH19)</f>
        <v>-</v>
      </c>
      <c r="B19" s="190" t="str">
        <f>IF(ISBLANK('Nomenklatur komplett'!AI19),"-",'Nomenklatur komplett'!AI19)</f>
        <v>-</v>
      </c>
    </row>
    <row r="488" spans="2:2" x14ac:dyDescent="0.2">
      <c r="B488" s="81" t="str">
        <f>IF(ISBLANK(SchArtZus!B4),"zz",SchArtZus!B4)</f>
        <v>zz</v>
      </c>
    </row>
    <row r="489" spans="2:2" x14ac:dyDescent="0.2">
      <c r="B489" s="81" t="str">
        <f>IF(ISBLANK(SchArtZus!B5),"zz",SchArtZus!B5)</f>
        <v>zz</v>
      </c>
    </row>
    <row r="490" spans="2:2" x14ac:dyDescent="0.2">
      <c r="B490" s="81" t="str">
        <f>IF(ISBLANK(SchArtZus!B6),"zz",SchArtZus!B6)</f>
        <v>zz</v>
      </c>
    </row>
    <row r="491" spans="2:2" x14ac:dyDescent="0.2">
      <c r="B491" s="81" t="str">
        <f>IF(ISBLANK(SchArtZus!B7),"zz",SchArtZus!B7)</f>
        <v>zz</v>
      </c>
    </row>
    <row r="492" spans="2:2" x14ac:dyDescent="0.2">
      <c r="B492" s="81" t="str">
        <f>IF(ISBLANK(SchArtZus!B8),"zz",SchArtZus!B8)</f>
        <v>zz</v>
      </c>
    </row>
    <row r="493" spans="2:2" x14ac:dyDescent="0.2">
      <c r="B493" s="81" t="str">
        <f>IF(ISBLANK(SchArtZus!B9),"zz",SchArtZus!B9)</f>
        <v>zz</v>
      </c>
    </row>
    <row r="494" spans="2:2" x14ac:dyDescent="0.2">
      <c r="B494" s="81" t="str">
        <f>IF(ISBLANK(SchArtZus!B10),"zz",SchArtZus!B10)</f>
        <v>zz</v>
      </c>
    </row>
    <row r="495" spans="2:2" x14ac:dyDescent="0.2">
      <c r="B495" s="81" t="str">
        <f>IF(ISBLANK(SchArtZus!B11),"zz",SchArtZus!B11)</f>
        <v>zz</v>
      </c>
    </row>
    <row r="496" spans="2:2" x14ac:dyDescent="0.2">
      <c r="B496" s="81" t="str">
        <f>IF(ISBLANK(SchArtZus!B12),"zz",SchArtZus!B12)</f>
        <v>zz</v>
      </c>
    </row>
    <row r="497" spans="2:2" x14ac:dyDescent="0.2">
      <c r="B497" s="81" t="str">
        <f>IF(ISBLANK(SchArtZus!B13),"zz",SchArtZus!B13)</f>
        <v>zz</v>
      </c>
    </row>
    <row r="498" spans="2:2" x14ac:dyDescent="0.2">
      <c r="B498" s="81" t="str">
        <f>IF(ISBLANK(SchArtZus!B14),"zz",SchArtZus!B14)</f>
        <v>zz</v>
      </c>
    </row>
    <row r="499" spans="2:2" x14ac:dyDescent="0.2">
      <c r="B499" s="81" t="str">
        <f>IF(ISBLANK(SchArtZus!B15),"zz",SchArtZus!B15)</f>
        <v>zz</v>
      </c>
    </row>
    <row r="500" spans="2:2" x14ac:dyDescent="0.2">
      <c r="B500" s="81" t="str">
        <f>IF(ISBLANK(SchArtZus!B16),"zz",SchArtZus!B16)</f>
        <v>zz</v>
      </c>
    </row>
    <row r="501" spans="2:2" x14ac:dyDescent="0.2">
      <c r="B501" s="81" t="str">
        <f>IF(ISBLANK(SchArtZus!B17),"zz",SchArtZus!B17)</f>
        <v>zz</v>
      </c>
    </row>
    <row r="502" spans="2:2" x14ac:dyDescent="0.2">
      <c r="B502" s="81" t="str">
        <f>IF(ISBLANK(SchArtZus!B18),"zz",SchArtZus!B18)</f>
        <v>zz</v>
      </c>
    </row>
    <row r="503" spans="2:2" x14ac:dyDescent="0.2">
      <c r="B503" s="81" t="str">
        <f>IF(ISBLANK(SchArtZus!B19),"zz",SchArtZus!B19)</f>
        <v>zz</v>
      </c>
    </row>
    <row r="504" spans="2:2" x14ac:dyDescent="0.2">
      <c r="B504" s="81" t="str">
        <f>IF(ISBLANK(SchArtZus!B20),"zz",SchArtZus!B20)</f>
        <v>zz</v>
      </c>
    </row>
    <row r="505" spans="2:2" x14ac:dyDescent="0.2">
      <c r="B505" s="81" t="str">
        <f>IF(ISBLANK(SchArtZus!B21),"zz",SchArtZus!B21)</f>
        <v>zz</v>
      </c>
    </row>
    <row r="506" spans="2:2" x14ac:dyDescent="0.2">
      <c r="B506" s="81" t="str">
        <f>IF(ISBLANK(SchArtZus!B22),"zz",SchArtZus!B22)</f>
        <v>zz</v>
      </c>
    </row>
    <row r="507" spans="2:2" x14ac:dyDescent="0.2">
      <c r="B507" s="8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5:F509"/>
  <sheetViews>
    <sheetView showGridLines="0" showRowColHeaders="0" workbookViewId="0">
      <selection activeCell="B10" sqref="B10:D10"/>
    </sheetView>
  </sheetViews>
  <sheetFormatPr baseColWidth="10" defaultRowHeight="21.75" customHeight="1" x14ac:dyDescent="0.2"/>
  <cols>
    <col min="1" max="1" width="70.42578125" style="27" customWidth="1"/>
    <col min="2" max="2" width="8.140625" style="27" customWidth="1"/>
    <col min="3" max="3" width="9.140625" style="27" customWidth="1"/>
    <col min="4" max="4" width="17.28515625" style="27" customWidth="1"/>
    <col min="5" max="5" width="7.140625" style="27" customWidth="1"/>
    <col min="6" max="6" width="14.42578125" style="27" customWidth="1"/>
    <col min="7" max="7" width="32.140625" style="27" customWidth="1"/>
    <col min="8" max="16384" width="11.42578125" style="27"/>
  </cols>
  <sheetData>
    <row r="5" spans="1:6" ht="21.75" customHeight="1" x14ac:dyDescent="0.2">
      <c r="A5" s="151" t="s">
        <v>5402</v>
      </c>
    </row>
    <row r="7" spans="1:6" ht="21.75" customHeight="1" x14ac:dyDescent="0.2">
      <c r="E7" s="56"/>
    </row>
    <row r="8" spans="1:6" ht="21.75" customHeight="1" x14ac:dyDescent="0.2">
      <c r="A8" s="27" t="s">
        <v>2340</v>
      </c>
      <c r="B8" s="234" t="s">
        <v>47</v>
      </c>
      <c r="C8" s="235"/>
      <c r="D8" s="236"/>
      <c r="E8" s="108"/>
      <c r="F8" s="216">
        <f>IF(B8&lt;&gt;"-",IF(INDEX(codekt,MATCH(B8,libkt,0))&lt;&gt;"",INDEX(codekt,MATCH(B8,libkt,0)),""),"")</f>
        <v>9</v>
      </c>
    </row>
    <row r="10" spans="1:6" ht="21.75" customHeight="1" x14ac:dyDescent="0.2">
      <c r="A10" s="27" t="s">
        <v>2620</v>
      </c>
      <c r="B10" s="234" t="s">
        <v>4523</v>
      </c>
      <c r="C10" s="235"/>
      <c r="D10" s="236"/>
    </row>
    <row r="11" spans="1:6" s="28" customFormat="1" ht="21.75" customHeight="1" x14ac:dyDescent="0.2">
      <c r="B11" s="29"/>
      <c r="C11" s="29"/>
      <c r="D11" s="29"/>
    </row>
    <row r="12" spans="1:6" ht="21.75" customHeight="1" x14ac:dyDescent="0.2">
      <c r="A12" s="27" t="s">
        <v>2619</v>
      </c>
      <c r="B12" s="234">
        <v>2021</v>
      </c>
      <c r="C12" s="236"/>
    </row>
    <row r="14" spans="1:6" ht="21.75" customHeight="1" x14ac:dyDescent="0.2">
      <c r="B14" s="237"/>
      <c r="C14" s="237"/>
    </row>
    <row r="15" spans="1:6" ht="21.75" customHeight="1" x14ac:dyDescent="0.2">
      <c r="A15" s="27" t="s">
        <v>632</v>
      </c>
      <c r="B15" s="30">
        <f>COUNTIF('Institution - Klasse'!A11:A310,"Fehler")+COUNTIF('Institution - Klasse'!A11:A310,"Unvollständig")+COUNTIF(Schülerdaten!C5:C1004,"Fehler")+COUNTIF(Schülerdaten!C5:C1004,"Unvollständig")+('Institution - Klasse'!F4="")+AND('Institution - Klasse'!C8&gt;0,Schülerdaten!H2&lt;&gt;'Institution - Klasse'!C8)</f>
        <v>0</v>
      </c>
      <c r="C15" s="233" t="str">
        <f>IF(B15=0,"Datei bereit für den Export","Achtung Fehler !")</f>
        <v>Datei bereit für den Export</v>
      </c>
      <c r="D15" s="233"/>
      <c r="E15" s="233"/>
      <c r="F15" s="233"/>
    </row>
    <row r="18" spans="1:2" ht="21.75" customHeight="1" x14ac:dyDescent="0.25">
      <c r="A18" s="60" t="s">
        <v>4410</v>
      </c>
      <c r="B18" s="75"/>
    </row>
    <row r="19" spans="1:2" ht="18" customHeight="1" x14ac:dyDescent="0.2">
      <c r="A19" s="191" t="s">
        <v>4411</v>
      </c>
      <c r="B19" s="191">
        <f>SUM('Institution - Klasse'!H11:H310)</f>
        <v>0</v>
      </c>
    </row>
    <row r="20" spans="1:2" ht="18" customHeight="1" x14ac:dyDescent="0.2">
      <c r="A20" s="191" t="s">
        <v>4412</v>
      </c>
      <c r="B20" s="191">
        <f>SUM(Schülerdaten!AS5:AS1004)</f>
        <v>0</v>
      </c>
    </row>
    <row r="21" spans="1:2" ht="21.75" customHeight="1" x14ac:dyDescent="0.2">
      <c r="A21" s="191"/>
      <c r="B21" s="192"/>
    </row>
    <row r="490" spans="2:2" ht="21.75" customHeight="1" x14ac:dyDescent="0.2">
      <c r="B490" s="27" t="str">
        <f>IF(ISBLANK(SchArtZus!B4),"zz",SchArtZus!B4)</f>
        <v>zz</v>
      </c>
    </row>
    <row r="491" spans="2:2" ht="21.75" customHeight="1" x14ac:dyDescent="0.2">
      <c r="B491" s="27" t="str">
        <f>IF(ISBLANK(SchArtZus!B5),"zz",SchArtZus!B5)</f>
        <v>zz</v>
      </c>
    </row>
    <row r="492" spans="2:2" ht="21.75" customHeight="1" x14ac:dyDescent="0.2">
      <c r="B492" s="27" t="str">
        <f>IF(ISBLANK(SchArtZus!B6),"zz",SchArtZus!B6)</f>
        <v>zz</v>
      </c>
    </row>
    <row r="493" spans="2:2" ht="21.75" customHeight="1" x14ac:dyDescent="0.2">
      <c r="B493" s="27" t="str">
        <f>IF(ISBLANK(SchArtZus!B7),"zz",SchArtZus!B7)</f>
        <v>zz</v>
      </c>
    </row>
    <row r="494" spans="2:2" ht="21.75" customHeight="1" x14ac:dyDescent="0.2">
      <c r="B494" s="27" t="str">
        <f>IF(ISBLANK(SchArtZus!B8),"zz",SchArtZus!B8)</f>
        <v>zz</v>
      </c>
    </row>
    <row r="495" spans="2:2" ht="21.75" customHeight="1" x14ac:dyDescent="0.2">
      <c r="B495" s="27" t="str">
        <f>IF(ISBLANK(SchArtZus!B9),"zz",SchArtZus!B9)</f>
        <v>zz</v>
      </c>
    </row>
    <row r="496" spans="2:2" ht="21.75" customHeight="1" x14ac:dyDescent="0.2">
      <c r="B496" s="27" t="str">
        <f>IF(ISBLANK(SchArtZus!B10),"zz",SchArtZus!B10)</f>
        <v>zz</v>
      </c>
    </row>
    <row r="497" spans="2:2" ht="21.75" customHeight="1" x14ac:dyDescent="0.2">
      <c r="B497" s="27" t="str">
        <f>IF(ISBLANK(SchArtZus!B11),"zz",SchArtZus!B11)</f>
        <v>zz</v>
      </c>
    </row>
    <row r="498" spans="2:2" ht="21.75" customHeight="1" x14ac:dyDescent="0.2">
      <c r="B498" s="27" t="str">
        <f>IF(ISBLANK(SchArtZus!B12),"zz",SchArtZus!B12)</f>
        <v>zz</v>
      </c>
    </row>
    <row r="499" spans="2:2" ht="21.75" customHeight="1" x14ac:dyDescent="0.2">
      <c r="B499" s="27" t="str">
        <f>IF(ISBLANK(SchArtZus!B13),"zz",SchArtZus!B13)</f>
        <v>zz</v>
      </c>
    </row>
    <row r="500" spans="2:2" ht="21.75" customHeight="1" x14ac:dyDescent="0.2">
      <c r="B500" s="27" t="str">
        <f>IF(ISBLANK(SchArtZus!B14),"zz",SchArtZus!B14)</f>
        <v>zz</v>
      </c>
    </row>
    <row r="501" spans="2:2" ht="21.75" customHeight="1" x14ac:dyDescent="0.2">
      <c r="B501" s="27" t="str">
        <f>IF(ISBLANK(SchArtZus!B15),"zz",SchArtZus!B15)</f>
        <v>zz</v>
      </c>
    </row>
    <row r="502" spans="2:2" ht="21.75" customHeight="1" x14ac:dyDescent="0.2">
      <c r="B502" s="27" t="str">
        <f>IF(ISBLANK(SchArtZus!B16),"zz",SchArtZus!B16)</f>
        <v>zz</v>
      </c>
    </row>
    <row r="503" spans="2:2" ht="21.75" customHeight="1" x14ac:dyDescent="0.2">
      <c r="B503" s="27" t="str">
        <f>IF(ISBLANK(SchArtZus!B17),"zz",SchArtZus!B17)</f>
        <v>zz</v>
      </c>
    </row>
    <row r="504" spans="2:2" ht="21.75" customHeight="1" x14ac:dyDescent="0.2">
      <c r="B504" s="27" t="str">
        <f>IF(ISBLANK(SchArtZus!B18),"zz",SchArtZus!B18)</f>
        <v>zz</v>
      </c>
    </row>
    <row r="505" spans="2:2" ht="21.75" customHeight="1" x14ac:dyDescent="0.2">
      <c r="B505" s="27" t="str">
        <f>IF(ISBLANK(SchArtZus!B19),"zz",SchArtZus!B19)</f>
        <v>zz</v>
      </c>
    </row>
    <row r="506" spans="2:2" ht="21.75" customHeight="1" x14ac:dyDescent="0.2">
      <c r="B506" s="27" t="str">
        <f>IF(ISBLANK(SchArtZus!B20),"zz",SchArtZus!B20)</f>
        <v>zz</v>
      </c>
    </row>
    <row r="507" spans="2:2" ht="21.75" customHeight="1" x14ac:dyDescent="0.2">
      <c r="B507" s="27" t="str">
        <f>IF(ISBLANK(SchArtZus!B21),"zz",SchArtZus!B21)</f>
        <v>zz</v>
      </c>
    </row>
    <row r="508" spans="2:2" ht="21.75" customHeight="1" x14ac:dyDescent="0.2">
      <c r="B508" s="27" t="str">
        <f>IF(ISBLANK(SchArtZus!B22),"zz",SchArtZus!B22)</f>
        <v>zz</v>
      </c>
    </row>
    <row r="509" spans="2:2" ht="21.75" customHeight="1" x14ac:dyDescent="0.2">
      <c r="B509" s="27" t="str">
        <f>IF(ISBLANK(SchArtZus!B23),"zz",SchArtZus!B23)</f>
        <v>zz</v>
      </c>
    </row>
  </sheetData>
  <sheetProtection sheet="1" objects="1" scenarios="1"/>
  <mergeCells count="5">
    <mergeCell ref="C15:F15"/>
    <mergeCell ref="B8:D8"/>
    <mergeCell ref="B10:D10"/>
    <mergeCell ref="B12:C12"/>
    <mergeCell ref="B14:C14"/>
  </mergeCells>
  <phoneticPr fontId="16"/>
  <conditionalFormatting sqref="C15:F15">
    <cfRule type="expression" dxfId="40" priority="1" stopIfTrue="1">
      <formula>(B15=0)</formula>
    </cfRule>
    <cfRule type="expression" dxfId="39" priority="2" stopIfTrue="1">
      <formula>(B15&gt;0)</formula>
    </cfRule>
  </conditionalFormatting>
  <conditionalFormatting sqref="B15">
    <cfRule type="expression" dxfId="38" priority="3" stopIfTrue="1">
      <formula>(B15=0)</formula>
    </cfRule>
    <cfRule type="expression" dxfId="37" priority="4" stopIfTrue="1">
      <formula>(B15&gt;0)</formula>
    </cfRule>
  </conditionalFormatting>
  <dataValidations count="3">
    <dataValidation type="textLength" allowBlank="1" showInputMessage="1" showErrorMessage="1" error="Das Format des Wertes ist nicht korrekt." sqref="B10:D10">
      <formula1>0</formula1>
      <formula2>20</formula2>
    </dataValidation>
    <dataValidation type="whole" allowBlank="1" showInputMessage="1" showErrorMessage="1" error="Ungültiger Wert" sqref="B12:C12">
      <formula1>1900</formula1>
      <formula2>2100</formula2>
    </dataValidation>
    <dataValidation type="list" allowBlank="1" showInputMessage="1" showErrorMessage="1" sqref="B8:D8">
      <formula1>libkt</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A1:AJ3661"/>
  <sheetViews>
    <sheetView workbookViewId="0">
      <selection activeCell="A2" sqref="A2"/>
    </sheetView>
  </sheetViews>
  <sheetFormatPr baseColWidth="10" defaultRowHeight="12.75" x14ac:dyDescent="0.2"/>
  <cols>
    <col min="1" max="1" width="6.28515625" style="6" customWidth="1"/>
    <col min="2" max="2" width="16.7109375" style="6" customWidth="1"/>
    <col min="3" max="3" width="5.140625" style="6" customWidth="1"/>
    <col min="4" max="4" width="10.140625" style="7" customWidth="1"/>
    <col min="5" max="5" width="9" style="7" bestFit="1" customWidth="1"/>
    <col min="6" max="6" width="69.28515625" style="7" customWidth="1"/>
    <col min="7" max="7" width="9.42578125" style="6" customWidth="1"/>
    <col min="8" max="8" width="37.85546875" style="6" customWidth="1"/>
    <col min="9" max="9" width="8.42578125" style="7" customWidth="1"/>
    <col min="10" max="10" width="18.140625" style="7" bestFit="1" customWidth="1"/>
    <col min="11" max="11" width="6.42578125" style="6" customWidth="1"/>
    <col min="12" max="12" width="15.85546875" style="6" customWidth="1"/>
    <col min="13" max="13" width="7" style="7" customWidth="1"/>
    <col min="14" max="14" width="37.28515625" style="7" bestFit="1" customWidth="1"/>
    <col min="15" max="15" width="6.42578125" style="6" customWidth="1"/>
    <col min="16" max="16" width="33.28515625" style="6" bestFit="1" customWidth="1"/>
    <col min="17" max="17" width="6.42578125" style="7" customWidth="1"/>
    <col min="18" max="18" width="9.85546875" style="7" customWidth="1"/>
    <col min="19" max="19" width="26.42578125" style="7" bestFit="1" customWidth="1"/>
    <col min="20" max="20" width="11.7109375" style="6" customWidth="1"/>
    <col min="21" max="21" width="69.42578125" style="6" customWidth="1"/>
    <col min="22" max="22" width="11.140625" style="7" customWidth="1"/>
    <col min="23" max="23" width="80.5703125" style="7" bestFit="1" customWidth="1"/>
    <col min="24" max="24" width="7.85546875" style="201" bestFit="1" customWidth="1"/>
    <col min="25" max="25" width="8.42578125" style="201" bestFit="1" customWidth="1"/>
    <col min="26" max="26" width="9" style="201" bestFit="1" customWidth="1"/>
    <col min="27" max="27" width="9.42578125" style="201" bestFit="1" customWidth="1"/>
    <col min="28" max="28" width="9.42578125" style="201" customWidth="1"/>
    <col min="29" max="29" width="8" style="201" bestFit="1" customWidth="1"/>
    <col min="30" max="30" width="7.7109375" style="6" customWidth="1"/>
    <col min="31" max="31" width="28.85546875" style="6" customWidth="1"/>
    <col min="32" max="32" width="7.28515625" style="7" customWidth="1"/>
    <col min="33" max="33" width="95.85546875" style="7" bestFit="1" customWidth="1"/>
    <col min="34" max="34" width="8.42578125" style="6" customWidth="1"/>
    <col min="35" max="35" width="62.42578125" style="6" bestFit="1" customWidth="1"/>
    <col min="36" max="36" width="10" style="7" bestFit="1" customWidth="1"/>
    <col min="37" max="16384" width="11.42578125" style="5"/>
  </cols>
  <sheetData>
    <row r="1" spans="1:36" x14ac:dyDescent="0.2">
      <c r="A1" s="3" t="s">
        <v>4379</v>
      </c>
      <c r="B1" s="3"/>
      <c r="C1" s="3"/>
      <c r="D1" s="4" t="s">
        <v>2331</v>
      </c>
      <c r="E1" s="4"/>
      <c r="F1" s="4"/>
      <c r="G1" s="3" t="s">
        <v>2332</v>
      </c>
      <c r="H1" s="3"/>
      <c r="I1" s="4" t="s">
        <v>2315</v>
      </c>
      <c r="J1" s="4"/>
      <c r="K1" s="3" t="s">
        <v>2316</v>
      </c>
      <c r="L1" s="3"/>
      <c r="M1" s="4" t="s">
        <v>3456</v>
      </c>
      <c r="N1" s="4"/>
      <c r="O1" s="3" t="s">
        <v>2317</v>
      </c>
      <c r="P1" s="3"/>
      <c r="Q1" s="4" t="s">
        <v>2319</v>
      </c>
      <c r="R1" s="4"/>
      <c r="S1" s="4"/>
      <c r="T1" s="3" t="s">
        <v>932</v>
      </c>
      <c r="U1" s="3"/>
      <c r="V1" s="4" t="s">
        <v>400</v>
      </c>
      <c r="W1" s="4"/>
      <c r="X1" s="200"/>
      <c r="Y1" s="200"/>
      <c r="Z1" s="200"/>
      <c r="AA1" s="200"/>
      <c r="AB1" s="200"/>
      <c r="AC1" s="200"/>
      <c r="AD1" s="3" t="s">
        <v>2326</v>
      </c>
      <c r="AE1" s="3"/>
      <c r="AF1" s="4" t="s">
        <v>2328</v>
      </c>
      <c r="AG1" s="4"/>
      <c r="AH1" s="3" t="s">
        <v>2330</v>
      </c>
      <c r="AI1" s="3"/>
      <c r="AJ1" s="4" t="s">
        <v>403</v>
      </c>
    </row>
    <row r="3" spans="1:36" x14ac:dyDescent="0.2">
      <c r="A3" s="8" t="s">
        <v>116</v>
      </c>
      <c r="B3" s="8" t="s">
        <v>4074</v>
      </c>
      <c r="C3" s="8"/>
      <c r="D3" s="8" t="s">
        <v>3455</v>
      </c>
      <c r="E3" s="9" t="s">
        <v>116</v>
      </c>
      <c r="F3" s="8" t="s">
        <v>927</v>
      </c>
      <c r="G3" s="10" t="s">
        <v>116</v>
      </c>
      <c r="H3" s="11" t="s">
        <v>2339</v>
      </c>
      <c r="I3" s="8" t="s">
        <v>116</v>
      </c>
      <c r="J3" s="8" t="s">
        <v>928</v>
      </c>
      <c r="K3" s="8" t="s">
        <v>116</v>
      </c>
      <c r="L3" s="8" t="s">
        <v>929</v>
      </c>
      <c r="M3" s="8" t="s">
        <v>116</v>
      </c>
      <c r="N3" s="8" t="s">
        <v>930</v>
      </c>
      <c r="O3" s="8" t="s">
        <v>116</v>
      </c>
      <c r="P3" s="8" t="s">
        <v>931</v>
      </c>
      <c r="Q3" s="8" t="s">
        <v>116</v>
      </c>
      <c r="R3" s="8" t="s">
        <v>304</v>
      </c>
      <c r="S3" s="8" t="s">
        <v>2320</v>
      </c>
      <c r="T3" s="12" t="s">
        <v>116</v>
      </c>
      <c r="U3" s="11" t="s">
        <v>2800</v>
      </c>
      <c r="V3" s="12" t="s">
        <v>116</v>
      </c>
      <c r="W3" s="11" t="s">
        <v>2800</v>
      </c>
      <c r="X3" s="107" t="s">
        <v>2323</v>
      </c>
      <c r="Y3" s="107" t="s">
        <v>2324</v>
      </c>
      <c r="Z3" s="107" t="s">
        <v>1226</v>
      </c>
      <c r="AA3" s="107" t="s">
        <v>1227</v>
      </c>
      <c r="AB3" s="107" t="s">
        <v>4656</v>
      </c>
      <c r="AC3" s="107" t="s">
        <v>1228</v>
      </c>
      <c r="AD3" s="8" t="s">
        <v>116</v>
      </c>
      <c r="AE3" s="8" t="s">
        <v>2327</v>
      </c>
      <c r="AF3" s="8" t="s">
        <v>116</v>
      </c>
      <c r="AG3" s="8" t="s">
        <v>401</v>
      </c>
      <c r="AH3" s="8" t="s">
        <v>116</v>
      </c>
      <c r="AI3" s="8" t="s">
        <v>402</v>
      </c>
      <c r="AJ3" s="13" t="s">
        <v>403</v>
      </c>
    </row>
    <row r="4" spans="1:36" x14ac:dyDescent="0.2">
      <c r="A4" s="14">
        <v>1</v>
      </c>
      <c r="B4" s="14" t="s">
        <v>1029</v>
      </c>
      <c r="C4" s="214" t="s">
        <v>4496</v>
      </c>
      <c r="D4" s="7" t="s">
        <v>4381</v>
      </c>
      <c r="E4" s="15">
        <v>89071290</v>
      </c>
      <c r="F4" s="15" t="s">
        <v>5938</v>
      </c>
      <c r="G4" s="6">
        <v>99990000</v>
      </c>
      <c r="H4" s="16" t="s">
        <v>4543</v>
      </c>
      <c r="I4" s="15" t="s">
        <v>1030</v>
      </c>
      <c r="J4" s="15" t="s">
        <v>2220</v>
      </c>
      <c r="K4" s="14">
        <v>1</v>
      </c>
      <c r="L4" s="14" t="s">
        <v>4075</v>
      </c>
      <c r="M4" s="17">
        <v>8100</v>
      </c>
      <c r="N4" s="17" t="s">
        <v>2222</v>
      </c>
      <c r="O4" s="6">
        <v>110</v>
      </c>
      <c r="P4" s="6" t="s">
        <v>3629</v>
      </c>
      <c r="Q4" s="7">
        <v>8207</v>
      </c>
      <c r="S4" s="7" t="s">
        <v>2228</v>
      </c>
      <c r="T4" s="18">
        <v>0</v>
      </c>
      <c r="U4" s="6" t="s">
        <v>926</v>
      </c>
      <c r="V4" s="202">
        <v>0</v>
      </c>
      <c r="W4" s="7" t="s">
        <v>926</v>
      </c>
      <c r="X4" s="201">
        <v>0</v>
      </c>
      <c r="Y4" s="201">
        <v>0</v>
      </c>
      <c r="Z4" s="201">
        <v>0</v>
      </c>
      <c r="AA4" s="201">
        <v>0</v>
      </c>
      <c r="AB4" s="201">
        <v>0</v>
      </c>
      <c r="AC4" s="201">
        <v>0</v>
      </c>
      <c r="AD4" s="14" t="s">
        <v>3652</v>
      </c>
      <c r="AE4" s="14" t="s">
        <v>3653</v>
      </c>
      <c r="AF4" s="15">
        <v>11</v>
      </c>
      <c r="AG4" s="15" t="s">
        <v>4927</v>
      </c>
      <c r="AH4" s="14">
        <v>0</v>
      </c>
      <c r="AI4" s="14" t="s">
        <v>3658</v>
      </c>
      <c r="AJ4" s="7">
        <v>1</v>
      </c>
    </row>
    <row r="5" spans="1:36" x14ac:dyDescent="0.2">
      <c r="A5" s="14">
        <v>2</v>
      </c>
      <c r="B5" s="14" t="s">
        <v>4303</v>
      </c>
      <c r="C5" s="214" t="s">
        <v>4497</v>
      </c>
      <c r="D5" s="7" t="s">
        <v>4381</v>
      </c>
      <c r="E5" s="15">
        <v>83646127</v>
      </c>
      <c r="F5" s="15" t="s">
        <v>5939</v>
      </c>
      <c r="H5" s="16"/>
      <c r="I5" s="217" t="s">
        <v>4524</v>
      </c>
      <c r="J5" s="15" t="s">
        <v>2221</v>
      </c>
      <c r="K5" s="14">
        <v>2</v>
      </c>
      <c r="L5" s="14" t="s">
        <v>4076</v>
      </c>
      <c r="M5" s="17">
        <v>8501</v>
      </c>
      <c r="N5" s="17" t="s">
        <v>494</v>
      </c>
      <c r="O5" s="6">
        <v>120</v>
      </c>
      <c r="P5" s="6" t="s">
        <v>3776</v>
      </c>
      <c r="Q5" s="7">
        <v>8212</v>
      </c>
      <c r="S5" s="7" t="s">
        <v>2230</v>
      </c>
      <c r="T5" s="18">
        <v>15</v>
      </c>
      <c r="U5" s="6" t="s">
        <v>6067</v>
      </c>
      <c r="V5" s="202">
        <v>15</v>
      </c>
      <c r="W5" s="7" t="s">
        <v>6067</v>
      </c>
      <c r="X5" s="201">
        <v>10</v>
      </c>
      <c r="Y5" s="201">
        <v>21</v>
      </c>
      <c r="Z5" s="201">
        <v>1</v>
      </c>
      <c r="AA5" s="201">
        <v>7</v>
      </c>
      <c r="AB5" s="201">
        <v>0</v>
      </c>
      <c r="AC5" s="201">
        <v>0</v>
      </c>
      <c r="AD5" s="14" t="s">
        <v>3654</v>
      </c>
      <c r="AE5" s="14" t="s">
        <v>3655</v>
      </c>
      <c r="AF5" s="15">
        <v>12</v>
      </c>
      <c r="AG5" s="15" t="s">
        <v>4928</v>
      </c>
      <c r="AH5" s="14">
        <v>30</v>
      </c>
      <c r="AI5" s="14" t="s">
        <v>5035</v>
      </c>
      <c r="AJ5" s="7">
        <v>2</v>
      </c>
    </row>
    <row r="6" spans="1:36" x14ac:dyDescent="0.2">
      <c r="A6" s="14">
        <v>3</v>
      </c>
      <c r="B6" s="14" t="s">
        <v>2305</v>
      </c>
      <c r="C6" s="214" t="s">
        <v>4498</v>
      </c>
      <c r="D6" s="7" t="s">
        <v>4381</v>
      </c>
      <c r="E6" s="15">
        <v>52463277</v>
      </c>
      <c r="F6" s="15" t="s">
        <v>5940</v>
      </c>
      <c r="H6" s="16"/>
      <c r="I6" s="15" t="s">
        <v>3586</v>
      </c>
      <c r="J6" s="15" t="s">
        <v>1320</v>
      </c>
      <c r="M6" s="17">
        <v>8359</v>
      </c>
      <c r="N6" s="17" t="s">
        <v>997</v>
      </c>
      <c r="O6" s="6">
        <v>130</v>
      </c>
      <c r="P6" s="6" t="s">
        <v>3630</v>
      </c>
      <c r="Q6" s="7">
        <v>8218</v>
      </c>
      <c r="S6" s="7" t="s">
        <v>491</v>
      </c>
      <c r="T6" s="18">
        <v>7</v>
      </c>
      <c r="U6" s="6" t="s">
        <v>6068</v>
      </c>
      <c r="V6" s="202">
        <v>7</v>
      </c>
      <c r="W6" s="7" t="s">
        <v>6068</v>
      </c>
      <c r="X6" s="201">
        <v>3</v>
      </c>
      <c r="Y6" s="201">
        <v>10</v>
      </c>
      <c r="Z6" s="201">
        <v>1</v>
      </c>
      <c r="AA6" s="201">
        <v>4</v>
      </c>
      <c r="AB6" s="201">
        <v>0</v>
      </c>
      <c r="AC6" s="201">
        <v>0</v>
      </c>
      <c r="AD6" s="14" t="s">
        <v>3656</v>
      </c>
      <c r="AE6" s="14" t="s">
        <v>3657</v>
      </c>
      <c r="AF6" s="15">
        <v>13</v>
      </c>
      <c r="AG6" s="15" t="s">
        <v>4929</v>
      </c>
      <c r="AH6" s="14">
        <v>31</v>
      </c>
      <c r="AI6" s="14" t="s">
        <v>5036</v>
      </c>
      <c r="AJ6" s="7">
        <v>3</v>
      </c>
    </row>
    <row r="7" spans="1:36" x14ac:dyDescent="0.2">
      <c r="A7" s="14">
        <v>4</v>
      </c>
      <c r="B7" s="14" t="s">
        <v>493</v>
      </c>
      <c r="C7" s="214" t="s">
        <v>4499</v>
      </c>
      <c r="D7" s="7" t="s">
        <v>4381</v>
      </c>
      <c r="E7" s="15">
        <v>84311574</v>
      </c>
      <c r="F7" s="15" t="s">
        <v>5941</v>
      </c>
      <c r="H7" s="16"/>
      <c r="I7" s="15"/>
      <c r="J7" s="15"/>
      <c r="M7" s="17">
        <v>8201</v>
      </c>
      <c r="N7" s="17" t="s">
        <v>2223</v>
      </c>
      <c r="O7" s="6">
        <v>140</v>
      </c>
      <c r="P7" s="6" t="s">
        <v>3631</v>
      </c>
      <c r="Q7" s="7">
        <v>8222</v>
      </c>
      <c r="S7" s="7" t="s">
        <v>3940</v>
      </c>
      <c r="T7" s="18">
        <v>1013</v>
      </c>
      <c r="U7" s="6" t="s">
        <v>6069</v>
      </c>
      <c r="V7" s="202">
        <v>1013</v>
      </c>
      <c r="W7" s="7" t="s">
        <v>6069</v>
      </c>
      <c r="X7" s="201">
        <v>3</v>
      </c>
      <c r="Y7" s="201">
        <v>8</v>
      </c>
      <c r="Z7" s="201">
        <v>1</v>
      </c>
      <c r="AA7" s="201">
        <v>2</v>
      </c>
      <c r="AB7" s="201">
        <v>0</v>
      </c>
      <c r="AC7" s="201">
        <v>0</v>
      </c>
      <c r="AF7" s="15">
        <v>21</v>
      </c>
      <c r="AG7" s="15" t="s">
        <v>4930</v>
      </c>
      <c r="AH7" s="6">
        <v>41</v>
      </c>
      <c r="AI7" s="6" t="s">
        <v>5037</v>
      </c>
      <c r="AJ7" s="7">
        <v>4</v>
      </c>
    </row>
    <row r="8" spans="1:36" x14ac:dyDescent="0.2">
      <c r="A8" s="14">
        <v>5</v>
      </c>
      <c r="B8" s="14" t="s">
        <v>4416</v>
      </c>
      <c r="C8" s="214" t="s">
        <v>4500</v>
      </c>
      <c r="D8" s="7" t="s">
        <v>4381</v>
      </c>
      <c r="E8" s="15">
        <v>68483539</v>
      </c>
      <c r="F8" s="15" t="s">
        <v>5942</v>
      </c>
      <c r="H8" s="16"/>
      <c r="M8" s="17">
        <v>8304</v>
      </c>
      <c r="N8" s="17" t="s">
        <v>963</v>
      </c>
      <c r="O8" s="6">
        <v>330</v>
      </c>
      <c r="P8" s="6" t="s">
        <v>3646</v>
      </c>
      <c r="Q8" s="7">
        <v>8229</v>
      </c>
      <c r="S8" s="7" t="s">
        <v>2239</v>
      </c>
      <c r="T8" s="6">
        <v>6</v>
      </c>
      <c r="U8" s="6" t="s">
        <v>6070</v>
      </c>
      <c r="V8" s="7">
        <v>6</v>
      </c>
      <c r="W8" s="7" t="s">
        <v>6070</v>
      </c>
      <c r="X8" s="201">
        <v>3</v>
      </c>
      <c r="Y8" s="201">
        <v>9</v>
      </c>
      <c r="Z8" s="201">
        <v>1</v>
      </c>
      <c r="AA8" s="201">
        <v>3</v>
      </c>
      <c r="AB8" s="201">
        <v>0</v>
      </c>
      <c r="AC8" s="201">
        <v>0</v>
      </c>
      <c r="AF8" s="7">
        <v>22</v>
      </c>
      <c r="AG8" s="7" t="s">
        <v>4931</v>
      </c>
      <c r="AH8" s="6">
        <v>42</v>
      </c>
      <c r="AI8" s="6" t="s">
        <v>5038</v>
      </c>
      <c r="AJ8" s="7">
        <v>5</v>
      </c>
    </row>
    <row r="9" spans="1:36" x14ac:dyDescent="0.2">
      <c r="A9" s="14">
        <v>6</v>
      </c>
      <c r="B9" s="14" t="s">
        <v>2281</v>
      </c>
      <c r="C9" s="214" t="s">
        <v>4501</v>
      </c>
      <c r="D9" s="7" t="s">
        <v>4381</v>
      </c>
      <c r="E9" s="15">
        <v>14992123</v>
      </c>
      <c r="F9" s="15" t="s">
        <v>5943</v>
      </c>
      <c r="H9" s="16"/>
      <c r="M9" s="17">
        <v>8202</v>
      </c>
      <c r="N9" s="17" t="s">
        <v>2224</v>
      </c>
      <c r="O9" s="6">
        <v>410</v>
      </c>
      <c r="P9" s="6" t="s">
        <v>3777</v>
      </c>
      <c r="Q9" s="7">
        <v>4551</v>
      </c>
      <c r="R9" s="7">
        <v>15442</v>
      </c>
      <c r="S9" s="7" t="s">
        <v>1031</v>
      </c>
      <c r="T9" s="18">
        <v>4102</v>
      </c>
      <c r="U9" s="6" t="s">
        <v>6071</v>
      </c>
      <c r="V9" s="202">
        <v>4102</v>
      </c>
      <c r="W9" s="7" t="s">
        <v>6071</v>
      </c>
      <c r="X9" s="201">
        <v>13</v>
      </c>
      <c r="Y9" s="201">
        <v>17</v>
      </c>
      <c r="Z9" s="201">
        <v>3</v>
      </c>
      <c r="AA9" s="201">
        <v>3</v>
      </c>
      <c r="AB9" s="201">
        <v>0</v>
      </c>
      <c r="AC9" s="201">
        <v>0</v>
      </c>
      <c r="AF9" s="7">
        <v>23</v>
      </c>
      <c r="AG9" s="7" t="s">
        <v>4932</v>
      </c>
      <c r="AH9" s="6">
        <v>50</v>
      </c>
      <c r="AI9" s="6" t="s">
        <v>5039</v>
      </c>
      <c r="AJ9" s="7">
        <v>6</v>
      </c>
    </row>
    <row r="10" spans="1:36" x14ac:dyDescent="0.2">
      <c r="A10" s="14">
        <v>7</v>
      </c>
      <c r="B10" s="14" t="s">
        <v>2282</v>
      </c>
      <c r="C10" s="214" t="s">
        <v>4502</v>
      </c>
      <c r="D10" s="7" t="s">
        <v>4381</v>
      </c>
      <c r="E10" s="15">
        <v>52390378</v>
      </c>
      <c r="F10" s="15" t="s">
        <v>5944</v>
      </c>
      <c r="H10" s="16"/>
      <c r="M10" s="17">
        <v>8305</v>
      </c>
      <c r="N10" s="17" t="s">
        <v>29</v>
      </c>
      <c r="O10" s="6">
        <v>420</v>
      </c>
      <c r="P10" s="6" t="s">
        <v>3651</v>
      </c>
      <c r="Q10" s="7">
        <v>4001</v>
      </c>
      <c r="R10" s="7">
        <v>15385</v>
      </c>
      <c r="S10" s="7" t="s">
        <v>490</v>
      </c>
      <c r="T10" s="6">
        <v>4199</v>
      </c>
      <c r="U10" s="6" t="s">
        <v>6072</v>
      </c>
      <c r="V10" s="7">
        <v>4199</v>
      </c>
      <c r="W10" s="7" t="s">
        <v>6072</v>
      </c>
      <c r="X10" s="201">
        <v>13</v>
      </c>
      <c r="Y10" s="201">
        <v>17</v>
      </c>
      <c r="Z10" s="201">
        <v>3</v>
      </c>
      <c r="AA10" s="201">
        <v>3</v>
      </c>
      <c r="AB10" s="201">
        <v>0</v>
      </c>
      <c r="AC10" s="201">
        <v>0</v>
      </c>
      <c r="AF10" s="7">
        <v>31</v>
      </c>
      <c r="AG10" s="7" t="s">
        <v>4933</v>
      </c>
      <c r="AH10" s="6">
        <v>70</v>
      </c>
      <c r="AI10" s="6" t="s">
        <v>5040</v>
      </c>
      <c r="AJ10" s="7">
        <v>7</v>
      </c>
    </row>
    <row r="11" spans="1:36" x14ac:dyDescent="0.2">
      <c r="A11" s="14">
        <v>8</v>
      </c>
      <c r="B11" s="14" t="s">
        <v>2644</v>
      </c>
      <c r="C11" s="214" t="s">
        <v>4503</v>
      </c>
      <c r="D11" s="7" t="s">
        <v>4381</v>
      </c>
      <c r="E11" s="15">
        <v>52390383</v>
      </c>
      <c r="F11" s="15" t="s">
        <v>5945</v>
      </c>
      <c r="H11" s="16"/>
      <c r="M11" s="17">
        <v>8442</v>
      </c>
      <c r="N11" s="17" t="s">
        <v>3236</v>
      </c>
      <c r="O11" s="6">
        <v>431</v>
      </c>
      <c r="P11" s="6" t="s">
        <v>3778</v>
      </c>
      <c r="Q11" s="7">
        <v>301</v>
      </c>
      <c r="R11" s="7">
        <v>14995</v>
      </c>
      <c r="S11" s="7" t="s">
        <v>492</v>
      </c>
      <c r="T11" s="18">
        <v>4151</v>
      </c>
      <c r="U11" s="6" t="s">
        <v>6073</v>
      </c>
      <c r="V11" s="202">
        <v>4151</v>
      </c>
      <c r="W11" s="7" t="s">
        <v>6073</v>
      </c>
      <c r="X11" s="201">
        <v>13</v>
      </c>
      <c r="Y11" s="201">
        <v>17</v>
      </c>
      <c r="Z11" s="201">
        <v>3</v>
      </c>
      <c r="AA11" s="201">
        <v>3</v>
      </c>
      <c r="AB11" s="201">
        <v>0</v>
      </c>
      <c r="AC11" s="201">
        <v>0</v>
      </c>
      <c r="AF11" s="7">
        <v>32</v>
      </c>
      <c r="AG11" s="7" t="s">
        <v>4934</v>
      </c>
      <c r="AH11" s="6">
        <v>81</v>
      </c>
      <c r="AI11" s="6" t="s">
        <v>5041</v>
      </c>
      <c r="AJ11" s="7">
        <v>8</v>
      </c>
    </row>
    <row r="12" spans="1:36" x14ac:dyDescent="0.2">
      <c r="A12" s="14">
        <v>9</v>
      </c>
      <c r="B12" s="14" t="s">
        <v>47</v>
      </c>
      <c r="C12" s="214" t="s">
        <v>4504</v>
      </c>
      <c r="D12" s="7" t="s">
        <v>4381</v>
      </c>
      <c r="E12" s="15">
        <v>52390399</v>
      </c>
      <c r="F12" s="15" t="s">
        <v>5946</v>
      </c>
      <c r="H12" s="16"/>
      <c r="M12" s="17">
        <v>8301</v>
      </c>
      <c r="N12" s="17" t="s">
        <v>960</v>
      </c>
      <c r="O12" s="6">
        <v>431</v>
      </c>
      <c r="P12" s="6" t="s">
        <v>3779</v>
      </c>
      <c r="Q12" s="7">
        <v>4271</v>
      </c>
      <c r="R12" s="7">
        <v>11738</v>
      </c>
      <c r="S12" s="7" t="s">
        <v>495</v>
      </c>
      <c r="T12" s="18">
        <v>4132</v>
      </c>
      <c r="U12" s="6" t="s">
        <v>6074</v>
      </c>
      <c r="V12" s="202">
        <v>4132</v>
      </c>
      <c r="W12" s="7" t="s">
        <v>6074</v>
      </c>
      <c r="X12" s="201">
        <v>13</v>
      </c>
      <c r="Y12" s="201">
        <v>17</v>
      </c>
      <c r="Z12" s="201">
        <v>3</v>
      </c>
      <c r="AA12" s="201">
        <v>3</v>
      </c>
      <c r="AB12" s="201">
        <v>0</v>
      </c>
      <c r="AC12" s="201">
        <v>0</v>
      </c>
      <c r="AF12" s="7">
        <v>33</v>
      </c>
      <c r="AG12" s="7" t="s">
        <v>4935</v>
      </c>
      <c r="AH12" s="6">
        <v>82</v>
      </c>
      <c r="AI12" s="6" t="s">
        <v>5042</v>
      </c>
      <c r="AJ12" s="7">
        <v>9</v>
      </c>
    </row>
    <row r="13" spans="1:36" x14ac:dyDescent="0.2">
      <c r="A13" s="14">
        <v>10</v>
      </c>
      <c r="B13" s="14" t="s">
        <v>2283</v>
      </c>
      <c r="C13" s="214" t="s">
        <v>4505</v>
      </c>
      <c r="D13" s="7" t="s">
        <v>4381</v>
      </c>
      <c r="E13" s="15">
        <v>52390404</v>
      </c>
      <c r="F13" s="15" t="s">
        <v>5947</v>
      </c>
      <c r="H13" s="16"/>
      <c r="M13" s="17">
        <v>8401</v>
      </c>
      <c r="N13" s="17" t="s">
        <v>3218</v>
      </c>
      <c r="O13" s="6">
        <v>250</v>
      </c>
      <c r="P13" s="6" t="s">
        <v>3780</v>
      </c>
      <c r="R13" s="7">
        <v>16284</v>
      </c>
      <c r="S13" s="7" t="s">
        <v>5092</v>
      </c>
      <c r="T13" s="18">
        <v>4137</v>
      </c>
      <c r="U13" s="6" t="s">
        <v>6075</v>
      </c>
      <c r="V13" s="202">
        <v>4137</v>
      </c>
      <c r="W13" s="7" t="s">
        <v>6075</v>
      </c>
      <c r="X13" s="201">
        <v>13</v>
      </c>
      <c r="Y13" s="201">
        <v>17</v>
      </c>
      <c r="Z13" s="201">
        <v>3</v>
      </c>
      <c r="AA13" s="201">
        <v>3</v>
      </c>
      <c r="AB13" s="201">
        <v>0</v>
      </c>
      <c r="AC13" s="201">
        <v>0</v>
      </c>
      <c r="AF13" s="7">
        <v>51</v>
      </c>
      <c r="AG13" s="7" t="s">
        <v>5048</v>
      </c>
      <c r="AJ13" s="7">
        <v>10</v>
      </c>
    </row>
    <row r="14" spans="1:36" x14ac:dyDescent="0.2">
      <c r="A14" s="14">
        <v>11</v>
      </c>
      <c r="B14" s="14" t="s">
        <v>71</v>
      </c>
      <c r="C14" s="214" t="s">
        <v>4506</v>
      </c>
      <c r="D14" s="7" t="s">
        <v>4381</v>
      </c>
      <c r="E14" s="15">
        <v>52390451</v>
      </c>
      <c r="F14" s="15" t="s">
        <v>5948</v>
      </c>
      <c r="H14" s="16"/>
      <c r="M14" s="17">
        <v>8560</v>
      </c>
      <c r="N14" s="17" t="s">
        <v>2023</v>
      </c>
      <c r="O14" s="6">
        <v>432</v>
      </c>
      <c r="P14" s="6" t="s">
        <v>3781</v>
      </c>
      <c r="Q14" s="7">
        <v>321</v>
      </c>
      <c r="R14" s="7">
        <v>15007</v>
      </c>
      <c r="S14" s="7" t="s">
        <v>1046</v>
      </c>
      <c r="T14" s="18">
        <v>4118</v>
      </c>
      <c r="U14" s="6" t="s">
        <v>6076</v>
      </c>
      <c r="V14" s="202">
        <v>4118</v>
      </c>
      <c r="W14" s="7" t="s">
        <v>6076</v>
      </c>
      <c r="X14" s="201">
        <v>13</v>
      </c>
      <c r="Y14" s="201">
        <v>17</v>
      </c>
      <c r="Z14" s="201">
        <v>3</v>
      </c>
      <c r="AA14" s="201">
        <v>3</v>
      </c>
      <c r="AB14" s="201">
        <v>0</v>
      </c>
      <c r="AC14" s="201">
        <v>0</v>
      </c>
      <c r="AF14" s="7">
        <v>52</v>
      </c>
      <c r="AG14" s="7" t="s">
        <v>5049</v>
      </c>
      <c r="AJ14" s="7">
        <v>11</v>
      </c>
    </row>
    <row r="15" spans="1:36" x14ac:dyDescent="0.2">
      <c r="A15" s="14">
        <v>12</v>
      </c>
      <c r="B15" s="14" t="s">
        <v>2284</v>
      </c>
      <c r="C15" s="214" t="s">
        <v>4507</v>
      </c>
      <c r="D15" s="7" t="s">
        <v>4381</v>
      </c>
      <c r="E15" s="15">
        <v>66561194</v>
      </c>
      <c r="F15" s="15" t="s">
        <v>5949</v>
      </c>
      <c r="H15" s="16"/>
      <c r="M15" s="17">
        <v>8561</v>
      </c>
      <c r="N15" s="17" t="s">
        <v>2024</v>
      </c>
      <c r="O15" s="6">
        <v>310</v>
      </c>
      <c r="P15" s="6" t="s">
        <v>3782</v>
      </c>
      <c r="R15" s="7">
        <v>11740</v>
      </c>
      <c r="S15" s="7" t="s">
        <v>2729</v>
      </c>
      <c r="T15" s="18">
        <v>4112</v>
      </c>
      <c r="U15" s="6" t="s">
        <v>6077</v>
      </c>
      <c r="V15" s="202">
        <v>4112</v>
      </c>
      <c r="W15" s="7" t="s">
        <v>6077</v>
      </c>
      <c r="X15" s="201">
        <v>13</v>
      </c>
      <c r="Y15" s="201">
        <v>17</v>
      </c>
      <c r="Z15" s="201">
        <v>3</v>
      </c>
      <c r="AA15" s="201">
        <v>3</v>
      </c>
      <c r="AB15" s="201">
        <v>0</v>
      </c>
      <c r="AC15" s="201">
        <v>0</v>
      </c>
      <c r="AF15" s="7">
        <v>53</v>
      </c>
      <c r="AG15" s="7" t="s">
        <v>5050</v>
      </c>
      <c r="AJ15" s="7">
        <v>90</v>
      </c>
    </row>
    <row r="16" spans="1:36" x14ac:dyDescent="0.2">
      <c r="A16" s="14">
        <v>13</v>
      </c>
      <c r="B16" s="14" t="s">
        <v>2285</v>
      </c>
      <c r="C16" s="214" t="s">
        <v>4508</v>
      </c>
      <c r="D16" s="7" t="s">
        <v>4381</v>
      </c>
      <c r="E16" s="15">
        <v>65102434</v>
      </c>
      <c r="F16" s="15" t="s">
        <v>5950</v>
      </c>
      <c r="H16" s="16"/>
      <c r="M16" s="17">
        <v>8302</v>
      </c>
      <c r="N16" s="17" t="s">
        <v>961</v>
      </c>
      <c r="O16" s="6">
        <v>250</v>
      </c>
      <c r="P16" s="6" t="s">
        <v>3783</v>
      </c>
      <c r="Q16" s="7">
        <v>4221</v>
      </c>
      <c r="R16" s="7">
        <v>11741</v>
      </c>
      <c r="S16" s="7" t="s">
        <v>325</v>
      </c>
      <c r="T16" s="18">
        <v>4122</v>
      </c>
      <c r="U16" s="6" t="s">
        <v>6078</v>
      </c>
      <c r="V16" s="202">
        <v>4122</v>
      </c>
      <c r="W16" s="7" t="s">
        <v>6078</v>
      </c>
      <c r="X16" s="201">
        <v>13</v>
      </c>
      <c r="Y16" s="201">
        <v>17</v>
      </c>
      <c r="Z16" s="201">
        <v>3</v>
      </c>
      <c r="AA16" s="201">
        <v>3</v>
      </c>
      <c r="AB16" s="201">
        <v>0</v>
      </c>
      <c r="AC16" s="201">
        <v>0</v>
      </c>
      <c r="AJ16" s="7">
        <v>99</v>
      </c>
    </row>
    <row r="17" spans="1:29" x14ac:dyDescent="0.2">
      <c r="A17" s="14">
        <v>14</v>
      </c>
      <c r="B17" s="14" t="s">
        <v>1926</v>
      </c>
      <c r="C17" s="214" t="s">
        <v>4509</v>
      </c>
      <c r="D17" s="7" t="s">
        <v>4381</v>
      </c>
      <c r="E17" s="15">
        <v>52390446</v>
      </c>
      <c r="F17" s="15" t="s">
        <v>5951</v>
      </c>
      <c r="H17" s="16"/>
      <c r="M17" s="17">
        <v>8601</v>
      </c>
      <c r="N17" s="17" t="s">
        <v>2031</v>
      </c>
      <c r="O17" s="6">
        <v>327</v>
      </c>
      <c r="P17" s="6" t="s">
        <v>3645</v>
      </c>
      <c r="Q17" s="7">
        <v>5621</v>
      </c>
      <c r="R17" s="7">
        <v>14781</v>
      </c>
      <c r="S17" s="7" t="s">
        <v>23</v>
      </c>
      <c r="T17" s="18">
        <v>4111</v>
      </c>
      <c r="U17" s="6" t="s">
        <v>6079</v>
      </c>
      <c r="V17" s="202">
        <v>4111</v>
      </c>
      <c r="W17" s="7" t="s">
        <v>6079</v>
      </c>
      <c r="X17" s="201">
        <v>13</v>
      </c>
      <c r="Y17" s="201">
        <v>17</v>
      </c>
      <c r="Z17" s="201">
        <v>3</v>
      </c>
      <c r="AA17" s="201">
        <v>3</v>
      </c>
      <c r="AB17" s="201">
        <v>0</v>
      </c>
      <c r="AC17" s="201">
        <v>0</v>
      </c>
    </row>
    <row r="18" spans="1:29" x14ac:dyDescent="0.2">
      <c r="A18" s="14">
        <v>15</v>
      </c>
      <c r="B18" s="14" t="s">
        <v>2286</v>
      </c>
      <c r="C18" s="214" t="s">
        <v>4510</v>
      </c>
      <c r="D18" s="7" t="s">
        <v>4381</v>
      </c>
      <c r="E18" s="15">
        <v>52390425</v>
      </c>
      <c r="F18" s="15" t="s">
        <v>5952</v>
      </c>
      <c r="H18" s="16"/>
      <c r="M18" s="17">
        <v>8402</v>
      </c>
      <c r="N18" s="17" t="s">
        <v>103</v>
      </c>
      <c r="O18" s="6">
        <v>433</v>
      </c>
      <c r="P18" s="6" t="s">
        <v>3784</v>
      </c>
      <c r="Q18" s="7">
        <v>5048</v>
      </c>
      <c r="R18" s="7">
        <v>14492</v>
      </c>
      <c r="S18" s="7" t="s">
        <v>24</v>
      </c>
      <c r="T18" s="18">
        <v>4121</v>
      </c>
      <c r="U18" s="6" t="s">
        <v>6080</v>
      </c>
      <c r="V18" s="202">
        <v>4121</v>
      </c>
      <c r="W18" s="7" t="s">
        <v>6080</v>
      </c>
      <c r="X18" s="201">
        <v>13</v>
      </c>
      <c r="Y18" s="201">
        <v>17</v>
      </c>
      <c r="Z18" s="201">
        <v>3</v>
      </c>
      <c r="AA18" s="201">
        <v>3</v>
      </c>
      <c r="AB18" s="201">
        <v>0</v>
      </c>
      <c r="AC18" s="201">
        <v>0</v>
      </c>
    </row>
    <row r="19" spans="1:29" x14ac:dyDescent="0.2">
      <c r="A19" s="14">
        <v>16</v>
      </c>
      <c r="B19" s="14" t="s">
        <v>2287</v>
      </c>
      <c r="C19" s="214" t="s">
        <v>4511</v>
      </c>
      <c r="D19" s="7" t="s">
        <v>4381</v>
      </c>
      <c r="E19" s="15">
        <v>74628621</v>
      </c>
      <c r="F19" s="15" t="s">
        <v>5953</v>
      </c>
      <c r="H19" s="16"/>
      <c r="M19" s="17">
        <v>8502</v>
      </c>
      <c r="N19" s="17" t="s">
        <v>3240</v>
      </c>
      <c r="O19" s="6">
        <v>261</v>
      </c>
      <c r="P19" s="6" t="s">
        <v>3636</v>
      </c>
      <c r="Q19" s="7">
        <v>561</v>
      </c>
      <c r="R19" s="7">
        <v>15137</v>
      </c>
      <c r="S19" s="7" t="s">
        <v>25</v>
      </c>
      <c r="T19" s="18">
        <v>4152</v>
      </c>
      <c r="U19" s="6" t="s">
        <v>6081</v>
      </c>
      <c r="V19" s="202">
        <v>4152</v>
      </c>
      <c r="W19" s="7" t="s">
        <v>6081</v>
      </c>
      <c r="X19" s="201">
        <v>13</v>
      </c>
      <c r="Y19" s="201">
        <v>17</v>
      </c>
      <c r="Z19" s="201">
        <v>3</v>
      </c>
      <c r="AA19" s="201">
        <v>3</v>
      </c>
      <c r="AB19" s="201">
        <v>0</v>
      </c>
      <c r="AC19" s="201">
        <v>0</v>
      </c>
    </row>
    <row r="20" spans="1:29" x14ac:dyDescent="0.2">
      <c r="A20" s="14">
        <v>17</v>
      </c>
      <c r="B20" s="14" t="s">
        <v>2280</v>
      </c>
      <c r="C20" s="214" t="s">
        <v>4512</v>
      </c>
      <c r="D20" s="7" t="s">
        <v>4381</v>
      </c>
      <c r="E20" s="15">
        <v>74922506</v>
      </c>
      <c r="F20" s="15" t="s">
        <v>5954</v>
      </c>
      <c r="H20" s="16"/>
      <c r="M20" s="17">
        <v>8546</v>
      </c>
      <c r="N20" s="17" t="s">
        <v>2021</v>
      </c>
      <c r="O20" s="6">
        <v>210</v>
      </c>
      <c r="P20" s="6" t="s">
        <v>3632</v>
      </c>
      <c r="Q20" s="7">
        <v>1051</v>
      </c>
      <c r="R20" s="7">
        <v>15538</v>
      </c>
      <c r="S20" s="7" t="s">
        <v>27</v>
      </c>
      <c r="T20" s="18">
        <v>4133</v>
      </c>
      <c r="U20" s="6" t="s">
        <v>6082</v>
      </c>
      <c r="V20" s="202">
        <v>4133</v>
      </c>
      <c r="W20" s="7" t="s">
        <v>6082</v>
      </c>
      <c r="X20" s="201">
        <v>13</v>
      </c>
      <c r="Y20" s="201">
        <v>17</v>
      </c>
      <c r="Z20" s="201">
        <v>3</v>
      </c>
      <c r="AA20" s="201">
        <v>3</v>
      </c>
      <c r="AB20" s="201">
        <v>0</v>
      </c>
      <c r="AC20" s="201">
        <v>0</v>
      </c>
    </row>
    <row r="21" spans="1:29" x14ac:dyDescent="0.2">
      <c r="A21" s="14">
        <v>18</v>
      </c>
      <c r="B21" s="14" t="s">
        <v>2288</v>
      </c>
      <c r="C21" s="214" t="s">
        <v>4513</v>
      </c>
      <c r="D21" s="7" t="s">
        <v>4381</v>
      </c>
      <c r="E21" s="15">
        <v>74922511</v>
      </c>
      <c r="F21" s="15" t="s">
        <v>5955</v>
      </c>
      <c r="H21" s="16"/>
      <c r="M21" s="17">
        <v>8403</v>
      </c>
      <c r="N21" s="17" t="s">
        <v>3219</v>
      </c>
      <c r="O21" s="6">
        <v>350</v>
      </c>
      <c r="P21" s="6" t="s">
        <v>3785</v>
      </c>
      <c r="Q21" s="7">
        <v>21</v>
      </c>
      <c r="R21" s="7">
        <v>11735</v>
      </c>
      <c r="S21" s="7" t="s">
        <v>28</v>
      </c>
      <c r="T21" s="18">
        <v>4138</v>
      </c>
      <c r="U21" s="6" t="s">
        <v>6083</v>
      </c>
      <c r="V21" s="202">
        <v>4138</v>
      </c>
      <c r="W21" s="7" t="s">
        <v>6083</v>
      </c>
      <c r="X21" s="201">
        <v>13</v>
      </c>
      <c r="Y21" s="201">
        <v>17</v>
      </c>
      <c r="Z21" s="201">
        <v>3</v>
      </c>
      <c r="AA21" s="201">
        <v>3</v>
      </c>
      <c r="AB21" s="201">
        <v>0</v>
      </c>
      <c r="AC21" s="201">
        <v>0</v>
      </c>
    </row>
    <row r="22" spans="1:29" x14ac:dyDescent="0.2">
      <c r="A22" s="14">
        <v>19</v>
      </c>
      <c r="B22" s="14" t="s">
        <v>2289</v>
      </c>
      <c r="C22" s="214" t="s">
        <v>4514</v>
      </c>
      <c r="D22" s="7" t="s">
        <v>4381</v>
      </c>
      <c r="E22" s="15">
        <v>52390865</v>
      </c>
      <c r="F22" s="15" t="s">
        <v>5956</v>
      </c>
      <c r="H22" s="16"/>
      <c r="M22" s="17">
        <v>8266</v>
      </c>
      <c r="N22" s="17" t="s">
        <v>1129</v>
      </c>
      <c r="O22" s="6">
        <v>431</v>
      </c>
      <c r="P22" s="6" t="s">
        <v>3786</v>
      </c>
      <c r="Q22" s="7">
        <v>131</v>
      </c>
      <c r="R22" s="7">
        <v>11745</v>
      </c>
      <c r="S22" s="7" t="s">
        <v>30</v>
      </c>
      <c r="T22" s="18">
        <v>4142</v>
      </c>
      <c r="U22" s="6" t="s">
        <v>6084</v>
      </c>
      <c r="V22" s="202">
        <v>4142</v>
      </c>
      <c r="W22" s="7" t="s">
        <v>6084</v>
      </c>
      <c r="X22" s="201">
        <v>13</v>
      </c>
      <c r="Y22" s="201">
        <v>17</v>
      </c>
      <c r="Z22" s="201">
        <v>3</v>
      </c>
      <c r="AA22" s="201">
        <v>3</v>
      </c>
      <c r="AB22" s="201">
        <v>0</v>
      </c>
      <c r="AC22" s="201">
        <v>0</v>
      </c>
    </row>
    <row r="23" spans="1:29" x14ac:dyDescent="0.2">
      <c r="A23" s="14">
        <v>20</v>
      </c>
      <c r="B23" s="14" t="s">
        <v>2290</v>
      </c>
      <c r="C23" s="214" t="s">
        <v>4515</v>
      </c>
      <c r="D23" s="7" t="s">
        <v>4381</v>
      </c>
      <c r="E23" s="15">
        <v>69950227</v>
      </c>
      <c r="F23" s="15" t="s">
        <v>5957</v>
      </c>
      <c r="H23" s="16"/>
      <c r="M23" s="17">
        <v>8204</v>
      </c>
      <c r="N23" s="17" t="s">
        <v>2225</v>
      </c>
      <c r="O23" s="6">
        <v>264</v>
      </c>
      <c r="P23" s="6" t="s">
        <v>3639</v>
      </c>
      <c r="Q23" s="7">
        <v>2421</v>
      </c>
      <c r="R23" s="7">
        <v>13711</v>
      </c>
      <c r="S23" s="7" t="s">
        <v>31</v>
      </c>
      <c r="T23" s="18">
        <v>4147</v>
      </c>
      <c r="U23" s="6" t="s">
        <v>6085</v>
      </c>
      <c r="V23" s="202">
        <v>4147</v>
      </c>
      <c r="W23" s="7" t="s">
        <v>6085</v>
      </c>
      <c r="X23" s="201">
        <v>13</v>
      </c>
      <c r="Y23" s="201">
        <v>17</v>
      </c>
      <c r="Z23" s="201">
        <v>3</v>
      </c>
      <c r="AA23" s="201">
        <v>3</v>
      </c>
      <c r="AB23" s="201">
        <v>0</v>
      </c>
      <c r="AC23" s="201">
        <v>0</v>
      </c>
    </row>
    <row r="24" spans="1:29" x14ac:dyDescent="0.2">
      <c r="A24" s="14">
        <v>21</v>
      </c>
      <c r="B24" s="14" t="s">
        <v>512</v>
      </c>
      <c r="C24" s="214" t="s">
        <v>4516</v>
      </c>
      <c r="D24" s="7" t="s">
        <v>4381</v>
      </c>
      <c r="E24" s="15">
        <v>52390870</v>
      </c>
      <c r="F24" s="15" t="s">
        <v>5958</v>
      </c>
      <c r="H24" s="16"/>
      <c r="M24" s="17">
        <v>8419</v>
      </c>
      <c r="N24" s="17" t="s">
        <v>114</v>
      </c>
      <c r="O24" s="6">
        <v>250</v>
      </c>
      <c r="P24" s="6" t="s">
        <v>3787</v>
      </c>
      <c r="Q24" s="7">
        <v>401</v>
      </c>
      <c r="R24" s="7">
        <v>15058</v>
      </c>
      <c r="S24" s="7" t="s">
        <v>32</v>
      </c>
      <c r="T24" s="18">
        <v>4101</v>
      </c>
      <c r="U24" s="6" t="s">
        <v>6086</v>
      </c>
      <c r="V24" s="202">
        <v>4101</v>
      </c>
      <c r="W24" s="7" t="s">
        <v>6086</v>
      </c>
      <c r="X24" s="201">
        <v>13</v>
      </c>
      <c r="Y24" s="201">
        <v>17</v>
      </c>
      <c r="Z24" s="201">
        <v>3</v>
      </c>
      <c r="AA24" s="201">
        <v>3</v>
      </c>
      <c r="AB24" s="201">
        <v>0</v>
      </c>
      <c r="AC24" s="201">
        <v>0</v>
      </c>
    </row>
    <row r="25" spans="1:29" x14ac:dyDescent="0.2">
      <c r="A25" s="14">
        <v>22</v>
      </c>
      <c r="B25" s="14" t="s">
        <v>2291</v>
      </c>
      <c r="C25" s="214" t="s">
        <v>4517</v>
      </c>
      <c r="D25" s="7" t="s">
        <v>4381</v>
      </c>
      <c r="E25" s="15">
        <v>69567923</v>
      </c>
      <c r="F25" s="15" t="s">
        <v>5959</v>
      </c>
      <c r="H25" s="16"/>
      <c r="M25" s="17">
        <v>8309</v>
      </c>
      <c r="N25" s="17" t="s">
        <v>965</v>
      </c>
      <c r="O25" s="6">
        <v>230</v>
      </c>
      <c r="P25" s="6" t="s">
        <v>3788</v>
      </c>
      <c r="Q25" s="7">
        <v>731</v>
      </c>
      <c r="R25" s="7">
        <v>15237</v>
      </c>
      <c r="S25" s="7" t="s">
        <v>510</v>
      </c>
      <c r="T25" s="18">
        <v>4192</v>
      </c>
      <c r="U25" s="6" t="s">
        <v>6087</v>
      </c>
      <c r="V25" s="202">
        <v>4192</v>
      </c>
      <c r="W25" s="7" t="s">
        <v>6087</v>
      </c>
      <c r="X25" s="201">
        <v>11</v>
      </c>
      <c r="Y25" s="201">
        <v>16</v>
      </c>
      <c r="Z25" s="201">
        <v>1</v>
      </c>
      <c r="AA25" s="201">
        <v>2</v>
      </c>
      <c r="AB25" s="201">
        <v>0</v>
      </c>
      <c r="AC25" s="201">
        <v>0</v>
      </c>
    </row>
    <row r="26" spans="1:29" x14ac:dyDescent="0.2">
      <c r="A26" s="14">
        <v>23</v>
      </c>
      <c r="B26" s="14" t="s">
        <v>2292</v>
      </c>
      <c r="C26" s="214" t="s">
        <v>4518</v>
      </c>
      <c r="D26" s="7" t="s">
        <v>4381</v>
      </c>
      <c r="E26" s="15">
        <v>74291074</v>
      </c>
      <c r="F26" s="15" t="s">
        <v>5960</v>
      </c>
      <c r="H26" s="16"/>
      <c r="M26" s="17">
        <v>8503</v>
      </c>
      <c r="N26" s="17" t="s">
        <v>3241</v>
      </c>
      <c r="O26" s="6">
        <v>353</v>
      </c>
      <c r="P26" s="6" t="s">
        <v>3650</v>
      </c>
      <c r="Q26" s="7">
        <v>2761</v>
      </c>
      <c r="R26" s="7">
        <v>13824</v>
      </c>
      <c r="S26" s="7" t="s">
        <v>1186</v>
      </c>
      <c r="T26" s="18">
        <v>4191</v>
      </c>
      <c r="U26" s="6" t="s">
        <v>6088</v>
      </c>
      <c r="V26" s="202">
        <v>4191</v>
      </c>
      <c r="W26" s="7" t="s">
        <v>6088</v>
      </c>
      <c r="X26" s="201">
        <v>11</v>
      </c>
      <c r="Y26" s="201">
        <v>16</v>
      </c>
      <c r="Z26" s="201">
        <v>1</v>
      </c>
      <c r="AA26" s="201">
        <v>2</v>
      </c>
      <c r="AB26" s="201">
        <v>0</v>
      </c>
      <c r="AC26" s="201">
        <v>0</v>
      </c>
    </row>
    <row r="27" spans="1:29" x14ac:dyDescent="0.2">
      <c r="A27" s="14">
        <v>24</v>
      </c>
      <c r="B27" s="14" t="s">
        <v>19</v>
      </c>
      <c r="C27" s="214" t="s">
        <v>4519</v>
      </c>
      <c r="D27" s="7" t="s">
        <v>4381</v>
      </c>
      <c r="E27" s="15">
        <v>69950269</v>
      </c>
      <c r="F27" s="15" t="s">
        <v>5961</v>
      </c>
      <c r="H27" s="16"/>
      <c r="M27" s="17">
        <v>8405</v>
      </c>
      <c r="N27" s="17" t="s">
        <v>3220</v>
      </c>
      <c r="O27" s="6">
        <v>431</v>
      </c>
      <c r="P27" s="6" t="s">
        <v>3789</v>
      </c>
      <c r="Q27" s="7">
        <v>1021</v>
      </c>
      <c r="R27" s="7">
        <v>15539</v>
      </c>
      <c r="S27" s="7" t="s">
        <v>1187</v>
      </c>
      <c r="T27" s="18">
        <v>4117</v>
      </c>
      <c r="U27" s="6" t="s">
        <v>6089</v>
      </c>
      <c r="V27" s="202">
        <v>4117</v>
      </c>
      <c r="W27" s="7" t="s">
        <v>6089</v>
      </c>
      <c r="X27" s="201">
        <v>11</v>
      </c>
      <c r="Y27" s="201">
        <v>16</v>
      </c>
      <c r="Z27" s="201">
        <v>1</v>
      </c>
      <c r="AA27" s="201">
        <v>2</v>
      </c>
      <c r="AB27" s="201">
        <v>0</v>
      </c>
      <c r="AC27" s="201">
        <v>0</v>
      </c>
    </row>
    <row r="28" spans="1:29" x14ac:dyDescent="0.2">
      <c r="A28" s="14">
        <v>25</v>
      </c>
      <c r="B28" s="14" t="s">
        <v>20</v>
      </c>
      <c r="C28" s="214" t="s">
        <v>4520</v>
      </c>
      <c r="D28" s="7" t="s">
        <v>4381</v>
      </c>
      <c r="E28" s="15">
        <v>15003145</v>
      </c>
      <c r="F28" s="15" t="s">
        <v>5962</v>
      </c>
      <c r="H28" s="16"/>
      <c r="M28" s="17">
        <v>8252</v>
      </c>
      <c r="N28" s="17" t="s">
        <v>1123</v>
      </c>
      <c r="O28" s="6">
        <v>432</v>
      </c>
      <c r="P28" s="6" t="s">
        <v>3790</v>
      </c>
      <c r="Q28" s="7">
        <v>241</v>
      </c>
      <c r="R28" s="7">
        <v>14365</v>
      </c>
      <c r="S28" s="7" t="s">
        <v>1189</v>
      </c>
      <c r="T28" s="18">
        <v>4134</v>
      </c>
      <c r="U28" s="6" t="s">
        <v>6090</v>
      </c>
      <c r="V28" s="202">
        <v>4134</v>
      </c>
      <c r="W28" s="7" t="s">
        <v>6090</v>
      </c>
      <c r="X28" s="201">
        <v>11</v>
      </c>
      <c r="Y28" s="201">
        <v>16</v>
      </c>
      <c r="Z28" s="201">
        <v>1</v>
      </c>
      <c r="AA28" s="201">
        <v>2</v>
      </c>
      <c r="AB28" s="201">
        <v>0</v>
      </c>
      <c r="AC28" s="201">
        <v>0</v>
      </c>
    </row>
    <row r="29" spans="1:29" x14ac:dyDescent="0.2">
      <c r="A29" s="14">
        <v>26</v>
      </c>
      <c r="B29" s="14" t="s">
        <v>105</v>
      </c>
      <c r="C29" s="214" t="s">
        <v>4521</v>
      </c>
      <c r="D29" s="7" t="s">
        <v>4381</v>
      </c>
      <c r="E29" s="15">
        <v>74291053</v>
      </c>
      <c r="F29" s="15" t="s">
        <v>5963</v>
      </c>
      <c r="H29" s="16"/>
      <c r="M29" s="17">
        <v>8307</v>
      </c>
      <c r="N29" s="17" t="s">
        <v>964</v>
      </c>
      <c r="O29" s="6">
        <v>433</v>
      </c>
      <c r="P29" s="6" t="s">
        <v>3791</v>
      </c>
      <c r="R29" s="7">
        <v>11327</v>
      </c>
      <c r="S29" s="7" t="s">
        <v>2730</v>
      </c>
      <c r="T29" s="18">
        <v>4115</v>
      </c>
      <c r="U29" s="6" t="s">
        <v>6091</v>
      </c>
      <c r="V29" s="202">
        <v>4115</v>
      </c>
      <c r="W29" s="7" t="s">
        <v>6091</v>
      </c>
      <c r="X29" s="201">
        <v>11</v>
      </c>
      <c r="Y29" s="201">
        <v>16</v>
      </c>
      <c r="Z29" s="201">
        <v>1</v>
      </c>
      <c r="AA29" s="201">
        <v>2</v>
      </c>
      <c r="AB29" s="201">
        <v>0</v>
      </c>
      <c r="AC29" s="201">
        <v>0</v>
      </c>
    </row>
    <row r="30" spans="1:29" x14ac:dyDescent="0.2">
      <c r="A30" s="19">
        <v>27</v>
      </c>
      <c r="B30" s="19" t="s">
        <v>107</v>
      </c>
      <c r="C30" s="215" t="s">
        <v>4522</v>
      </c>
      <c r="D30" s="7" t="s">
        <v>4381</v>
      </c>
      <c r="E30" s="15">
        <v>52391209</v>
      </c>
      <c r="F30" s="15" t="s">
        <v>5964</v>
      </c>
      <c r="H30" s="16"/>
      <c r="M30" s="17">
        <v>8406</v>
      </c>
      <c r="N30" s="17" t="s">
        <v>3221</v>
      </c>
      <c r="O30" s="6">
        <v>265</v>
      </c>
      <c r="P30" s="6" t="s">
        <v>3792</v>
      </c>
      <c r="Q30" s="7">
        <v>2511</v>
      </c>
      <c r="R30" s="7">
        <v>15508</v>
      </c>
      <c r="S30" s="7" t="s">
        <v>1191</v>
      </c>
      <c r="T30" s="18">
        <v>4110</v>
      </c>
      <c r="U30" s="6" t="s">
        <v>6092</v>
      </c>
      <c r="V30" s="202">
        <v>4110</v>
      </c>
      <c r="W30" s="7" t="s">
        <v>6092</v>
      </c>
      <c r="X30" s="201">
        <v>11</v>
      </c>
      <c r="Y30" s="201">
        <v>16</v>
      </c>
      <c r="Z30" s="201">
        <v>1</v>
      </c>
      <c r="AA30" s="201">
        <v>2</v>
      </c>
      <c r="AB30" s="201">
        <v>0</v>
      </c>
      <c r="AC30" s="201">
        <v>0</v>
      </c>
    </row>
    <row r="31" spans="1:29" x14ac:dyDescent="0.2">
      <c r="D31" s="7" t="s">
        <v>4381</v>
      </c>
      <c r="E31" s="15">
        <v>74282897</v>
      </c>
      <c r="F31" s="15" t="s">
        <v>5965</v>
      </c>
      <c r="H31" s="16"/>
      <c r="M31" s="17">
        <v>8504</v>
      </c>
      <c r="N31" s="17" t="s">
        <v>3242</v>
      </c>
      <c r="O31" s="6">
        <v>433</v>
      </c>
      <c r="P31" s="6" t="s">
        <v>3793</v>
      </c>
      <c r="Q31" s="7">
        <v>562</v>
      </c>
      <c r="R31" s="7">
        <v>15138</v>
      </c>
      <c r="S31" s="7" t="s">
        <v>511</v>
      </c>
      <c r="T31" s="18">
        <v>4116</v>
      </c>
      <c r="U31" s="6" t="s">
        <v>6093</v>
      </c>
      <c r="V31" s="202">
        <v>4116</v>
      </c>
      <c r="W31" s="7" t="s">
        <v>6093</v>
      </c>
      <c r="X31" s="201">
        <v>11</v>
      </c>
      <c r="Y31" s="201">
        <v>16</v>
      </c>
      <c r="Z31" s="201">
        <v>1</v>
      </c>
      <c r="AA31" s="201">
        <v>2</v>
      </c>
      <c r="AB31" s="201">
        <v>0</v>
      </c>
      <c r="AC31" s="201">
        <v>0</v>
      </c>
    </row>
    <row r="32" spans="1:29" x14ac:dyDescent="0.2">
      <c r="D32" s="7" t="s">
        <v>4381</v>
      </c>
      <c r="E32" s="15">
        <v>73590610</v>
      </c>
      <c r="F32" s="15" t="s">
        <v>5966</v>
      </c>
      <c r="H32" s="16"/>
      <c r="M32" s="17">
        <v>8205</v>
      </c>
      <c r="N32" s="17" t="s">
        <v>2226</v>
      </c>
      <c r="O32" s="6">
        <v>350</v>
      </c>
      <c r="P32" s="6" t="s">
        <v>3794</v>
      </c>
      <c r="R32" s="7">
        <v>10686</v>
      </c>
      <c r="S32" s="7" t="s">
        <v>1021</v>
      </c>
      <c r="T32" s="18">
        <v>1017</v>
      </c>
      <c r="U32" s="6" t="s">
        <v>6094</v>
      </c>
      <c r="V32" s="202">
        <v>1017</v>
      </c>
      <c r="W32" s="7" t="s">
        <v>6094</v>
      </c>
      <c r="X32" s="201">
        <v>14</v>
      </c>
      <c r="Y32" s="201">
        <v>25</v>
      </c>
      <c r="Z32" s="201">
        <v>1</v>
      </c>
      <c r="AA32" s="201">
        <v>6</v>
      </c>
      <c r="AB32" s="201">
        <v>0</v>
      </c>
      <c r="AC32" s="201">
        <v>0</v>
      </c>
    </row>
    <row r="33" spans="4:29" x14ac:dyDescent="0.2">
      <c r="D33" s="7" t="s">
        <v>4381</v>
      </c>
      <c r="E33" s="15">
        <v>66567421</v>
      </c>
      <c r="F33" s="15" t="s">
        <v>5967</v>
      </c>
      <c r="H33" s="16"/>
      <c r="M33" s="17">
        <v>8337</v>
      </c>
      <c r="N33" s="17" t="s">
        <v>501</v>
      </c>
      <c r="O33" s="6">
        <v>230</v>
      </c>
      <c r="P33" s="6" t="s">
        <v>3795</v>
      </c>
      <c r="R33" s="7">
        <v>11749</v>
      </c>
      <c r="S33" s="7" t="s">
        <v>514</v>
      </c>
      <c r="T33" s="18">
        <v>40</v>
      </c>
      <c r="U33" s="6" t="s">
        <v>6095</v>
      </c>
      <c r="V33" s="202">
        <v>40</v>
      </c>
      <c r="W33" s="7" t="s">
        <v>6095</v>
      </c>
      <c r="X33" s="201">
        <v>14</v>
      </c>
      <c r="Y33" s="201">
        <v>20</v>
      </c>
      <c r="Z33" s="201">
        <v>1</v>
      </c>
      <c r="AA33" s="201">
        <v>2</v>
      </c>
      <c r="AB33" s="201">
        <v>0</v>
      </c>
      <c r="AC33" s="201">
        <v>0</v>
      </c>
    </row>
    <row r="34" spans="4:29" x14ac:dyDescent="0.2">
      <c r="D34" s="7" t="s">
        <v>4381</v>
      </c>
      <c r="E34" s="15">
        <v>52391240</v>
      </c>
      <c r="F34" s="15" t="s">
        <v>5968</v>
      </c>
      <c r="H34" s="16"/>
      <c r="M34" s="17">
        <v>8308</v>
      </c>
      <c r="N34" s="17" t="s">
        <v>3154</v>
      </c>
      <c r="O34" s="6">
        <v>433</v>
      </c>
      <c r="P34" s="6" t="s">
        <v>3796</v>
      </c>
      <c r="R34" s="7">
        <v>11727</v>
      </c>
      <c r="S34" s="7" t="s">
        <v>1201</v>
      </c>
      <c r="T34" s="18">
        <v>1</v>
      </c>
      <c r="U34" s="6" t="s">
        <v>6096</v>
      </c>
      <c r="V34" s="202">
        <v>1</v>
      </c>
      <c r="W34" s="7" t="s">
        <v>6096</v>
      </c>
      <c r="X34" s="201">
        <v>3</v>
      </c>
      <c r="Y34" s="201">
        <v>8</v>
      </c>
      <c r="Z34" s="201">
        <v>1</v>
      </c>
      <c r="AA34" s="201">
        <v>2</v>
      </c>
      <c r="AB34" s="201">
        <v>0</v>
      </c>
      <c r="AC34" s="201">
        <v>99</v>
      </c>
    </row>
    <row r="35" spans="4:29" x14ac:dyDescent="0.2">
      <c r="D35" s="7" t="s">
        <v>4381</v>
      </c>
      <c r="E35" s="15">
        <v>52391497</v>
      </c>
      <c r="F35" s="15" t="s">
        <v>5969</v>
      </c>
      <c r="H35" s="16"/>
      <c r="M35" s="17">
        <v>8319</v>
      </c>
      <c r="N35" s="17" t="s">
        <v>5088</v>
      </c>
      <c r="O35" s="6">
        <v>433</v>
      </c>
      <c r="P35" s="6" t="s">
        <v>3797</v>
      </c>
      <c r="R35" s="7">
        <v>11348</v>
      </c>
      <c r="S35" s="7" t="s">
        <v>2731</v>
      </c>
      <c r="T35" s="18">
        <v>39</v>
      </c>
      <c r="U35" s="6" t="s">
        <v>6097</v>
      </c>
      <c r="V35" s="202">
        <v>39</v>
      </c>
      <c r="W35" s="7" t="s">
        <v>6097</v>
      </c>
      <c r="X35" s="201">
        <v>14</v>
      </c>
      <c r="Y35" s="201">
        <v>20</v>
      </c>
      <c r="Z35" s="201">
        <v>1</v>
      </c>
      <c r="AA35" s="201">
        <v>1</v>
      </c>
      <c r="AB35" s="201">
        <v>0</v>
      </c>
      <c r="AC35" s="201">
        <v>0</v>
      </c>
    </row>
    <row r="36" spans="4:29" x14ac:dyDescent="0.2">
      <c r="D36" s="7" t="s">
        <v>4381</v>
      </c>
      <c r="E36" s="15">
        <v>74922789</v>
      </c>
      <c r="F36" s="15" t="s">
        <v>5970</v>
      </c>
      <c r="H36" s="16"/>
      <c r="M36" s="17">
        <v>8407</v>
      </c>
      <c r="N36" s="17" t="s">
        <v>3222</v>
      </c>
      <c r="O36" s="6">
        <v>250</v>
      </c>
      <c r="P36" s="6" t="s">
        <v>3798</v>
      </c>
      <c r="Q36" s="7">
        <v>1</v>
      </c>
      <c r="R36" s="7">
        <v>13256</v>
      </c>
      <c r="S36" s="7" t="s">
        <v>101</v>
      </c>
      <c r="T36" s="18">
        <v>1016</v>
      </c>
      <c r="U36" s="6" t="s">
        <v>6098</v>
      </c>
      <c r="V36" s="202">
        <v>1016</v>
      </c>
      <c r="W36" s="7" t="s">
        <v>6098</v>
      </c>
      <c r="X36" s="201">
        <v>10</v>
      </c>
      <c r="Y36" s="201">
        <v>18</v>
      </c>
      <c r="Z36" s="201">
        <v>6</v>
      </c>
      <c r="AA36" s="201">
        <v>10</v>
      </c>
      <c r="AB36" s="201">
        <v>0</v>
      </c>
      <c r="AC36" s="201">
        <v>0</v>
      </c>
    </row>
    <row r="37" spans="4:29" x14ac:dyDescent="0.2">
      <c r="D37" s="7" t="s">
        <v>4381</v>
      </c>
      <c r="E37" s="15">
        <v>52391413</v>
      </c>
      <c r="F37" s="15" t="s">
        <v>5971</v>
      </c>
      <c r="H37" s="16"/>
      <c r="M37" s="17">
        <v>8508</v>
      </c>
      <c r="N37" s="17" t="s">
        <v>3244</v>
      </c>
      <c r="O37" s="6">
        <v>310</v>
      </c>
      <c r="P37" s="6" t="s">
        <v>3799</v>
      </c>
      <c r="Q37" s="7">
        <v>4711</v>
      </c>
      <c r="R37" s="7">
        <v>15433</v>
      </c>
      <c r="S37" s="7" t="s">
        <v>104</v>
      </c>
      <c r="T37" s="18">
        <v>11</v>
      </c>
      <c r="U37" s="6" t="s">
        <v>6099</v>
      </c>
      <c r="V37" s="202">
        <v>11</v>
      </c>
      <c r="W37" s="7" t="s">
        <v>6099</v>
      </c>
      <c r="X37" s="201">
        <v>5</v>
      </c>
      <c r="Y37" s="201">
        <v>14</v>
      </c>
      <c r="Z37" s="201">
        <v>1</v>
      </c>
      <c r="AA37" s="201">
        <v>6</v>
      </c>
      <c r="AB37" s="201">
        <v>0</v>
      </c>
      <c r="AC37" s="201">
        <v>0</v>
      </c>
    </row>
    <row r="38" spans="4:29" x14ac:dyDescent="0.2">
      <c r="D38" s="7" t="s">
        <v>4381</v>
      </c>
      <c r="E38" s="15">
        <v>74922768</v>
      </c>
      <c r="F38" s="15" t="s">
        <v>5972</v>
      </c>
      <c r="H38" s="16"/>
      <c r="M38" s="17">
        <v>8682</v>
      </c>
      <c r="N38" s="17" t="s">
        <v>5089</v>
      </c>
      <c r="O38" s="6">
        <v>431</v>
      </c>
      <c r="P38" s="6" t="s">
        <v>3800</v>
      </c>
      <c r="R38" s="7">
        <v>16169</v>
      </c>
      <c r="S38" s="7" t="s">
        <v>5093</v>
      </c>
      <c r="T38" s="18">
        <v>1015</v>
      </c>
      <c r="U38" s="6" t="s">
        <v>6100</v>
      </c>
      <c r="V38" s="202">
        <v>1015</v>
      </c>
      <c r="W38" s="7" t="s">
        <v>6100</v>
      </c>
      <c r="X38" s="201">
        <v>5</v>
      </c>
      <c r="Y38" s="201">
        <v>13</v>
      </c>
      <c r="Z38" s="201">
        <v>1</v>
      </c>
      <c r="AA38" s="201">
        <v>5</v>
      </c>
      <c r="AB38" s="201">
        <v>0</v>
      </c>
      <c r="AC38" s="201">
        <v>0</v>
      </c>
    </row>
    <row r="39" spans="4:29" x14ac:dyDescent="0.2">
      <c r="D39" s="7" t="s">
        <v>4381</v>
      </c>
      <c r="E39" s="15">
        <v>52391502</v>
      </c>
      <c r="F39" s="15" t="s">
        <v>5973</v>
      </c>
      <c r="H39" s="16"/>
      <c r="M39" s="17">
        <v>8408</v>
      </c>
      <c r="N39" s="17" t="s">
        <v>1195</v>
      </c>
      <c r="O39" s="6">
        <v>433</v>
      </c>
      <c r="P39" s="6" t="s">
        <v>3801</v>
      </c>
      <c r="Q39" s="7">
        <v>2</v>
      </c>
      <c r="R39" s="7">
        <v>11742</v>
      </c>
      <c r="S39" s="7" t="s">
        <v>106</v>
      </c>
      <c r="T39" s="18">
        <v>1014</v>
      </c>
      <c r="U39" s="6" t="s">
        <v>6101</v>
      </c>
      <c r="V39" s="202">
        <v>1014</v>
      </c>
      <c r="W39" s="7" t="s">
        <v>6101</v>
      </c>
      <c r="X39" s="201">
        <v>5</v>
      </c>
      <c r="Y39" s="201">
        <v>18</v>
      </c>
      <c r="Z39" s="201">
        <v>1</v>
      </c>
      <c r="AA39" s="201">
        <v>10</v>
      </c>
      <c r="AB39" s="201">
        <v>0</v>
      </c>
      <c r="AC39" s="201">
        <v>0</v>
      </c>
    </row>
    <row r="40" spans="4:29" x14ac:dyDescent="0.2">
      <c r="D40" s="7" t="s">
        <v>4381</v>
      </c>
      <c r="E40" s="15">
        <v>52391455</v>
      </c>
      <c r="F40" s="15" t="s">
        <v>5974</v>
      </c>
      <c r="H40" s="16"/>
      <c r="M40" s="17">
        <v>8310</v>
      </c>
      <c r="N40" s="17" t="s">
        <v>1196</v>
      </c>
      <c r="O40" s="6">
        <v>265</v>
      </c>
      <c r="P40" s="6" t="s">
        <v>3802</v>
      </c>
      <c r="R40" s="7">
        <v>16454</v>
      </c>
      <c r="S40" s="7" t="s">
        <v>5094</v>
      </c>
      <c r="T40" s="18">
        <v>31</v>
      </c>
      <c r="U40" s="6" t="s">
        <v>6102</v>
      </c>
      <c r="V40" s="202">
        <v>31</v>
      </c>
      <c r="W40" s="7" t="s">
        <v>6102</v>
      </c>
      <c r="X40" s="201">
        <v>11</v>
      </c>
      <c r="Y40" s="201">
        <v>17</v>
      </c>
      <c r="Z40" s="201">
        <v>1</v>
      </c>
      <c r="AA40" s="201">
        <v>3</v>
      </c>
      <c r="AB40" s="201">
        <v>0</v>
      </c>
      <c r="AC40" s="201">
        <v>0</v>
      </c>
    </row>
    <row r="41" spans="4:29" x14ac:dyDescent="0.2">
      <c r="D41" s="7" t="s">
        <v>4381</v>
      </c>
      <c r="E41" s="15">
        <v>52391460</v>
      </c>
      <c r="F41" s="15" t="s">
        <v>5975</v>
      </c>
      <c r="H41" s="16"/>
      <c r="M41" s="17">
        <v>8206</v>
      </c>
      <c r="N41" s="17" t="s">
        <v>2227</v>
      </c>
      <c r="O41" s="6">
        <v>350</v>
      </c>
      <c r="P41" s="6" t="s">
        <v>3803</v>
      </c>
      <c r="Q41" s="7">
        <v>951</v>
      </c>
      <c r="R41" s="7">
        <v>15346</v>
      </c>
      <c r="S41" s="7" t="s">
        <v>108</v>
      </c>
      <c r="T41" s="18">
        <v>98990000</v>
      </c>
      <c r="U41" s="6" t="s">
        <v>4554</v>
      </c>
      <c r="V41" s="202">
        <v>98990000</v>
      </c>
      <c r="W41" s="7" t="s">
        <v>4554</v>
      </c>
      <c r="X41" s="201">
        <v>3</v>
      </c>
      <c r="Y41" s="201">
        <v>65</v>
      </c>
      <c r="Z41" s="201">
        <v>99</v>
      </c>
      <c r="AA41" s="201">
        <v>99</v>
      </c>
      <c r="AB41" s="201">
        <v>0</v>
      </c>
      <c r="AC41" s="201">
        <v>99</v>
      </c>
    </row>
    <row r="42" spans="4:29" x14ac:dyDescent="0.2">
      <c r="D42" s="7" t="s">
        <v>4381</v>
      </c>
      <c r="E42" s="15">
        <v>52391476</v>
      </c>
      <c r="F42" s="15" t="s">
        <v>5976</v>
      </c>
      <c r="H42" s="16"/>
      <c r="M42" s="17">
        <v>8207</v>
      </c>
      <c r="N42" s="17" t="s">
        <v>2228</v>
      </c>
      <c r="O42" s="6">
        <v>410</v>
      </c>
      <c r="P42" s="6" t="s">
        <v>3804</v>
      </c>
      <c r="Q42" s="7">
        <v>6101</v>
      </c>
      <c r="R42" s="7">
        <v>11720</v>
      </c>
      <c r="S42" s="7" t="s">
        <v>109</v>
      </c>
      <c r="T42" s="18">
        <v>38</v>
      </c>
      <c r="U42" s="6" t="s">
        <v>6103</v>
      </c>
      <c r="V42" s="202">
        <v>38</v>
      </c>
      <c r="W42" s="7" t="s">
        <v>6103</v>
      </c>
      <c r="X42" s="201">
        <v>14</v>
      </c>
      <c r="Y42" s="201">
        <v>20</v>
      </c>
      <c r="Z42" s="201">
        <v>1</v>
      </c>
      <c r="AA42" s="201">
        <v>1</v>
      </c>
      <c r="AB42" s="201">
        <v>0</v>
      </c>
      <c r="AC42" s="201">
        <v>0</v>
      </c>
    </row>
    <row r="43" spans="4:29" x14ac:dyDescent="0.2">
      <c r="D43" s="7" t="s">
        <v>4381</v>
      </c>
      <c r="E43" s="15">
        <v>53145398</v>
      </c>
      <c r="F43" s="15" t="s">
        <v>5977</v>
      </c>
      <c r="H43" s="16"/>
      <c r="M43" s="17">
        <v>8440</v>
      </c>
      <c r="N43" s="17" t="s">
        <v>3234</v>
      </c>
      <c r="O43" s="6">
        <v>350</v>
      </c>
      <c r="P43" s="6" t="s">
        <v>3805</v>
      </c>
      <c r="R43" s="7">
        <v>11274</v>
      </c>
      <c r="S43" s="7" t="s">
        <v>2732</v>
      </c>
      <c r="T43" s="18">
        <v>34</v>
      </c>
      <c r="U43" s="6" t="s">
        <v>6104</v>
      </c>
      <c r="V43" s="202">
        <v>34</v>
      </c>
      <c r="W43" s="7" t="s">
        <v>6104</v>
      </c>
      <c r="X43" s="201">
        <v>11</v>
      </c>
      <c r="Y43" s="201">
        <v>17</v>
      </c>
      <c r="Z43" s="201">
        <v>1</v>
      </c>
      <c r="AA43" s="201">
        <v>3</v>
      </c>
      <c r="AB43" s="201">
        <v>0</v>
      </c>
      <c r="AC43" s="201">
        <v>0</v>
      </c>
    </row>
    <row r="44" spans="4:29" x14ac:dyDescent="0.2">
      <c r="D44" s="7" t="s">
        <v>4381</v>
      </c>
      <c r="E44" s="15">
        <v>53427453</v>
      </c>
      <c r="F44" s="15" t="s">
        <v>5978</v>
      </c>
      <c r="H44" s="16"/>
      <c r="M44" s="17">
        <v>8409</v>
      </c>
      <c r="N44" s="17" t="s">
        <v>3223</v>
      </c>
      <c r="O44" s="6">
        <v>432</v>
      </c>
      <c r="P44" s="6" t="s">
        <v>3806</v>
      </c>
      <c r="Q44" s="7">
        <v>5742</v>
      </c>
      <c r="R44" s="7">
        <v>14783</v>
      </c>
      <c r="S44" s="7" t="s">
        <v>111</v>
      </c>
      <c r="T44" s="18">
        <v>0</v>
      </c>
      <c r="U44" s="6" t="s">
        <v>4942</v>
      </c>
      <c r="V44" s="202">
        <v>0</v>
      </c>
      <c r="W44" s="7" t="s">
        <v>4942</v>
      </c>
      <c r="X44" s="201">
        <v>0</v>
      </c>
      <c r="Y44" s="201">
        <v>0</v>
      </c>
      <c r="Z44" s="201">
        <v>0</v>
      </c>
      <c r="AA44" s="201">
        <v>0</v>
      </c>
      <c r="AB44" s="201">
        <v>0</v>
      </c>
      <c r="AC44" s="201">
        <v>0</v>
      </c>
    </row>
    <row r="45" spans="4:29" x14ac:dyDescent="0.2">
      <c r="D45" s="7" t="s">
        <v>4381</v>
      </c>
      <c r="E45" s="15">
        <v>11212222</v>
      </c>
      <c r="F45" s="15" t="s">
        <v>5979</v>
      </c>
      <c r="H45" s="16"/>
      <c r="M45" s="17">
        <v>8303</v>
      </c>
      <c r="N45" s="17" t="s">
        <v>962</v>
      </c>
      <c r="O45" s="6">
        <v>325</v>
      </c>
      <c r="P45" s="6" t="s">
        <v>3807</v>
      </c>
      <c r="Q45" s="7">
        <v>5141</v>
      </c>
      <c r="R45" s="7">
        <v>11722</v>
      </c>
      <c r="S45" s="7" t="s">
        <v>112</v>
      </c>
      <c r="T45" s="18">
        <v>0</v>
      </c>
      <c r="U45" s="6" t="s">
        <v>4943</v>
      </c>
      <c r="V45" s="202">
        <v>0</v>
      </c>
      <c r="W45" s="7" t="s">
        <v>4943</v>
      </c>
      <c r="X45" s="201">
        <v>0</v>
      </c>
      <c r="Y45" s="201">
        <v>0</v>
      </c>
      <c r="Z45" s="201">
        <v>0</v>
      </c>
      <c r="AA45" s="201">
        <v>0</v>
      </c>
      <c r="AB45" s="201">
        <v>0</v>
      </c>
      <c r="AC45" s="201">
        <v>0</v>
      </c>
    </row>
    <row r="46" spans="4:29" x14ac:dyDescent="0.2">
      <c r="D46" s="7" t="s">
        <v>4381</v>
      </c>
      <c r="E46" s="15">
        <v>52391649</v>
      </c>
      <c r="F46" s="15" t="s">
        <v>5980</v>
      </c>
      <c r="H46" s="16"/>
      <c r="M46" s="17">
        <v>8410</v>
      </c>
      <c r="N46" s="17" t="s">
        <v>3224</v>
      </c>
      <c r="O46" s="6">
        <v>310</v>
      </c>
      <c r="P46" s="6" t="s">
        <v>3808</v>
      </c>
      <c r="R46" s="7">
        <v>11723</v>
      </c>
      <c r="S46" s="7" t="s">
        <v>2733</v>
      </c>
      <c r="T46" s="18">
        <v>10091100</v>
      </c>
      <c r="U46" s="6" t="s">
        <v>5403</v>
      </c>
      <c r="V46" s="202">
        <v>10091100</v>
      </c>
      <c r="W46" s="7" t="s">
        <v>5403</v>
      </c>
      <c r="X46" s="201">
        <v>4</v>
      </c>
      <c r="Y46" s="201">
        <v>9</v>
      </c>
      <c r="Z46" s="201">
        <v>1</v>
      </c>
      <c r="AA46" s="201">
        <v>3</v>
      </c>
      <c r="AB46" s="201">
        <v>0</v>
      </c>
      <c r="AC46" s="201">
        <v>99</v>
      </c>
    </row>
    <row r="47" spans="4:29" x14ac:dyDescent="0.2">
      <c r="D47" s="7" t="s">
        <v>4381</v>
      </c>
      <c r="E47" s="15">
        <v>52391654</v>
      </c>
      <c r="F47" s="15" t="s">
        <v>5981</v>
      </c>
      <c r="H47" s="16"/>
      <c r="M47" s="17">
        <v>8411</v>
      </c>
      <c r="N47" s="17" t="s">
        <v>479</v>
      </c>
      <c r="O47" s="6">
        <v>432</v>
      </c>
      <c r="P47" s="6" t="s">
        <v>3809</v>
      </c>
      <c r="R47" s="7">
        <v>11724</v>
      </c>
      <c r="S47" s="7" t="s">
        <v>2734</v>
      </c>
      <c r="T47" s="18">
        <v>10091200</v>
      </c>
      <c r="U47" s="6" t="s">
        <v>5404</v>
      </c>
      <c r="V47" s="202">
        <v>10091200</v>
      </c>
      <c r="W47" s="7" t="s">
        <v>5404</v>
      </c>
      <c r="X47" s="201">
        <v>4</v>
      </c>
      <c r="Y47" s="201">
        <v>9</v>
      </c>
      <c r="Z47" s="201">
        <v>1</v>
      </c>
      <c r="AA47" s="201">
        <v>3</v>
      </c>
      <c r="AB47" s="201">
        <v>0</v>
      </c>
      <c r="AC47" s="201">
        <v>99</v>
      </c>
    </row>
    <row r="48" spans="4:29" x14ac:dyDescent="0.2">
      <c r="D48" s="7" t="s">
        <v>4381</v>
      </c>
      <c r="E48" s="15">
        <v>52391680</v>
      </c>
      <c r="F48" s="15" t="s">
        <v>5982</v>
      </c>
      <c r="H48" s="16"/>
      <c r="M48" s="17">
        <v>8362</v>
      </c>
      <c r="N48" s="17" t="s">
        <v>3216</v>
      </c>
      <c r="O48" s="6">
        <v>220</v>
      </c>
      <c r="P48" s="6" t="s">
        <v>3633</v>
      </c>
      <c r="Q48" s="7">
        <v>5401</v>
      </c>
      <c r="R48" s="7">
        <v>14540</v>
      </c>
      <c r="S48" s="7" t="s">
        <v>115</v>
      </c>
      <c r="T48" s="18">
        <v>10191100</v>
      </c>
      <c r="U48" s="6" t="s">
        <v>5405</v>
      </c>
      <c r="V48" s="202">
        <v>10191100</v>
      </c>
      <c r="W48" s="7" t="s">
        <v>5405</v>
      </c>
      <c r="X48" s="201">
        <v>5</v>
      </c>
      <c r="Y48" s="201">
        <v>15</v>
      </c>
      <c r="Z48" s="201">
        <v>1</v>
      </c>
      <c r="AA48" s="201">
        <v>8</v>
      </c>
      <c r="AB48" s="201">
        <v>0</v>
      </c>
      <c r="AC48" s="201">
        <v>99</v>
      </c>
    </row>
    <row r="49" spans="4:29" x14ac:dyDescent="0.2">
      <c r="D49" s="7" t="s">
        <v>4381</v>
      </c>
      <c r="E49" s="15">
        <v>52391675</v>
      </c>
      <c r="F49" s="15" t="s">
        <v>5983</v>
      </c>
      <c r="H49" s="16"/>
      <c r="M49" s="17">
        <v>8260</v>
      </c>
      <c r="N49" s="17" t="s">
        <v>1125</v>
      </c>
      <c r="O49" s="6">
        <v>262</v>
      </c>
      <c r="P49" s="6" t="s">
        <v>3637</v>
      </c>
      <c r="Q49" s="7">
        <v>6601</v>
      </c>
      <c r="R49" s="7">
        <v>11726</v>
      </c>
      <c r="S49" s="7" t="s">
        <v>489</v>
      </c>
      <c r="T49" s="18">
        <v>10191200</v>
      </c>
      <c r="U49" s="6" t="s">
        <v>5406</v>
      </c>
      <c r="V49" s="202">
        <v>10191200</v>
      </c>
      <c r="W49" s="7" t="s">
        <v>5406</v>
      </c>
      <c r="X49" s="201">
        <v>5</v>
      </c>
      <c r="Y49" s="201">
        <v>15</v>
      </c>
      <c r="Z49" s="201">
        <v>1</v>
      </c>
      <c r="AA49" s="201">
        <v>8</v>
      </c>
      <c r="AB49" s="201">
        <v>0</v>
      </c>
      <c r="AC49" s="201">
        <v>99</v>
      </c>
    </row>
    <row r="50" spans="4:29" x14ac:dyDescent="0.2">
      <c r="D50" s="7" t="s">
        <v>4381</v>
      </c>
      <c r="E50" s="15">
        <v>52391696</v>
      </c>
      <c r="F50" s="15" t="s">
        <v>5984</v>
      </c>
      <c r="H50" s="16"/>
      <c r="M50" s="17">
        <v>8352</v>
      </c>
      <c r="N50" s="17" t="s">
        <v>5090</v>
      </c>
      <c r="O50" s="6">
        <v>432</v>
      </c>
      <c r="P50" s="6" t="s">
        <v>3810</v>
      </c>
      <c r="Q50" s="7">
        <v>5061</v>
      </c>
      <c r="R50" s="7">
        <v>11719</v>
      </c>
      <c r="S50" s="7" t="s">
        <v>3140</v>
      </c>
      <c r="T50" s="18">
        <v>10191300</v>
      </c>
      <c r="U50" s="6" t="s">
        <v>5407</v>
      </c>
      <c r="V50" s="202">
        <v>10191300</v>
      </c>
      <c r="W50" s="7" t="s">
        <v>5407</v>
      </c>
      <c r="X50" s="201">
        <v>5</v>
      </c>
      <c r="Y50" s="201">
        <v>15</v>
      </c>
      <c r="Z50" s="201">
        <v>1</v>
      </c>
      <c r="AA50" s="201">
        <v>8</v>
      </c>
      <c r="AB50" s="201">
        <v>0</v>
      </c>
      <c r="AC50" s="201">
        <v>99</v>
      </c>
    </row>
    <row r="51" spans="4:29" x14ac:dyDescent="0.2">
      <c r="D51" s="7" t="s">
        <v>4381</v>
      </c>
      <c r="E51" s="15">
        <v>52391701</v>
      </c>
      <c r="F51" s="15" t="s">
        <v>5985</v>
      </c>
      <c r="H51" s="16"/>
      <c r="M51" s="17">
        <v>8602</v>
      </c>
      <c r="N51" s="17" t="s">
        <v>911</v>
      </c>
      <c r="O51" s="6">
        <v>431</v>
      </c>
      <c r="P51" s="6" t="s">
        <v>3811</v>
      </c>
      <c r="Q51" s="7">
        <v>1121</v>
      </c>
      <c r="R51" s="7">
        <v>15537</v>
      </c>
      <c r="S51" s="7" t="s">
        <v>3141</v>
      </c>
      <c r="T51" s="18">
        <v>10291100</v>
      </c>
      <c r="U51" s="6" t="s">
        <v>5408</v>
      </c>
      <c r="V51" s="202">
        <v>10291100</v>
      </c>
      <c r="W51" s="7" t="s">
        <v>5408</v>
      </c>
      <c r="X51" s="201">
        <v>10</v>
      </c>
      <c r="Y51" s="201">
        <v>20</v>
      </c>
      <c r="Z51" s="201">
        <v>1</v>
      </c>
      <c r="AA51" s="201">
        <v>11</v>
      </c>
      <c r="AB51" s="201">
        <v>0</v>
      </c>
      <c r="AC51" s="201">
        <v>99</v>
      </c>
    </row>
    <row r="52" spans="4:29" x14ac:dyDescent="0.2">
      <c r="D52" s="7" t="s">
        <v>4381</v>
      </c>
      <c r="E52" s="15">
        <v>52391979</v>
      </c>
      <c r="F52" s="15" t="s">
        <v>5986</v>
      </c>
      <c r="H52" s="16"/>
      <c r="M52" s="17">
        <v>8211</v>
      </c>
      <c r="N52" s="17" t="s">
        <v>2229</v>
      </c>
      <c r="O52" s="6">
        <v>322</v>
      </c>
      <c r="P52" s="6" t="s">
        <v>3641</v>
      </c>
      <c r="R52" s="7">
        <v>11729</v>
      </c>
      <c r="S52" s="7" t="s">
        <v>2735</v>
      </c>
      <c r="T52" s="18">
        <v>10291200</v>
      </c>
      <c r="U52" s="6" t="s">
        <v>5409</v>
      </c>
      <c r="V52" s="202">
        <v>10291200</v>
      </c>
      <c r="W52" s="7" t="s">
        <v>5409</v>
      </c>
      <c r="X52" s="201">
        <v>10</v>
      </c>
      <c r="Y52" s="201">
        <v>20</v>
      </c>
      <c r="Z52" s="201">
        <v>1</v>
      </c>
      <c r="AA52" s="201">
        <v>11</v>
      </c>
      <c r="AB52" s="201">
        <v>0</v>
      </c>
      <c r="AC52" s="201">
        <v>99</v>
      </c>
    </row>
    <row r="53" spans="4:29" x14ac:dyDescent="0.2">
      <c r="D53" s="7" t="s">
        <v>4381</v>
      </c>
      <c r="E53" s="15">
        <v>74267637</v>
      </c>
      <c r="F53" s="15" t="s">
        <v>5987</v>
      </c>
      <c r="H53" s="16"/>
      <c r="M53" s="17">
        <v>8212</v>
      </c>
      <c r="N53" s="17" t="s">
        <v>2230</v>
      </c>
      <c r="O53" s="6">
        <v>240</v>
      </c>
      <c r="P53" s="6" t="s">
        <v>3635</v>
      </c>
      <c r="Q53" s="7">
        <v>6102</v>
      </c>
      <c r="R53" s="7">
        <v>11730</v>
      </c>
      <c r="S53" s="7" t="s">
        <v>3143</v>
      </c>
      <c r="T53" s="18">
        <v>0</v>
      </c>
      <c r="U53" s="6" t="s">
        <v>4944</v>
      </c>
      <c r="V53" s="202">
        <v>0</v>
      </c>
      <c r="W53" s="7" t="s">
        <v>4944</v>
      </c>
      <c r="X53" s="201">
        <v>0</v>
      </c>
      <c r="Y53" s="201">
        <v>0</v>
      </c>
      <c r="Z53" s="201">
        <v>0</v>
      </c>
      <c r="AA53" s="201">
        <v>0</v>
      </c>
      <c r="AB53" s="201">
        <v>0</v>
      </c>
      <c r="AC53" s="201">
        <v>0</v>
      </c>
    </row>
    <row r="54" spans="4:29" x14ac:dyDescent="0.2">
      <c r="D54" s="7" t="s">
        <v>4381</v>
      </c>
      <c r="E54" s="15">
        <v>62028525</v>
      </c>
      <c r="F54" s="15" t="s">
        <v>5988</v>
      </c>
      <c r="H54" s="16"/>
      <c r="M54" s="17">
        <v>8311</v>
      </c>
      <c r="N54" s="17" t="s">
        <v>966</v>
      </c>
      <c r="O54" s="6">
        <v>432</v>
      </c>
      <c r="P54" s="6" t="s">
        <v>3812</v>
      </c>
      <c r="R54" s="7">
        <v>16455</v>
      </c>
      <c r="S54" s="7" t="s">
        <v>5095</v>
      </c>
      <c r="T54" s="18">
        <v>10092100</v>
      </c>
      <c r="U54" s="6" t="s">
        <v>5410</v>
      </c>
      <c r="V54" s="202">
        <v>10092100</v>
      </c>
      <c r="W54" s="7" t="s">
        <v>5410</v>
      </c>
      <c r="X54" s="201">
        <v>4</v>
      </c>
      <c r="Y54" s="201">
        <v>9</v>
      </c>
      <c r="Z54" s="201">
        <v>1</v>
      </c>
      <c r="AA54" s="201">
        <v>3</v>
      </c>
      <c r="AB54" s="201">
        <v>0</v>
      </c>
      <c r="AC54" s="201">
        <v>99</v>
      </c>
    </row>
    <row r="55" spans="4:29" x14ac:dyDescent="0.2">
      <c r="D55" s="7" t="s">
        <v>4381</v>
      </c>
      <c r="E55" s="15">
        <v>61602660</v>
      </c>
      <c r="F55" s="15" t="s">
        <v>5989</v>
      </c>
      <c r="H55" s="16"/>
      <c r="M55" s="17">
        <v>8312</v>
      </c>
      <c r="N55" s="17" t="s">
        <v>967</v>
      </c>
      <c r="O55" s="6">
        <v>352</v>
      </c>
      <c r="P55" s="6" t="s">
        <v>3649</v>
      </c>
      <c r="R55" s="7">
        <v>11103</v>
      </c>
      <c r="S55" s="7" t="s">
        <v>3144</v>
      </c>
      <c r="T55" s="18">
        <v>10092200</v>
      </c>
      <c r="U55" s="6" t="s">
        <v>5411</v>
      </c>
      <c r="V55" s="202">
        <v>10092200</v>
      </c>
      <c r="W55" s="7" t="s">
        <v>5411</v>
      </c>
      <c r="X55" s="201">
        <v>4</v>
      </c>
      <c r="Y55" s="201">
        <v>9</v>
      </c>
      <c r="Z55" s="201">
        <v>1</v>
      </c>
      <c r="AA55" s="201">
        <v>3</v>
      </c>
      <c r="AB55" s="201">
        <v>0</v>
      </c>
      <c r="AC55" s="201">
        <v>99</v>
      </c>
    </row>
    <row r="56" spans="4:29" x14ac:dyDescent="0.2">
      <c r="D56" s="7" t="s">
        <v>4381</v>
      </c>
      <c r="E56" s="15">
        <v>52392050</v>
      </c>
      <c r="F56" s="15" t="s">
        <v>5990</v>
      </c>
      <c r="H56" s="16"/>
      <c r="M56" s="17">
        <v>8562</v>
      </c>
      <c r="N56" s="17" t="s">
        <v>2025</v>
      </c>
      <c r="O56" s="6">
        <v>321</v>
      </c>
      <c r="P56" s="6" t="s">
        <v>3640</v>
      </c>
      <c r="Q56" s="7">
        <v>3542</v>
      </c>
      <c r="R56" s="7">
        <v>16062</v>
      </c>
      <c r="S56" s="7" t="s">
        <v>4936</v>
      </c>
      <c r="T56" s="18">
        <v>10092300</v>
      </c>
      <c r="U56" s="6" t="s">
        <v>5412</v>
      </c>
      <c r="V56" s="202">
        <v>10092300</v>
      </c>
      <c r="W56" s="7" t="s">
        <v>5412</v>
      </c>
      <c r="X56" s="201">
        <v>4</v>
      </c>
      <c r="Y56" s="201">
        <v>9</v>
      </c>
      <c r="Z56" s="201">
        <v>1</v>
      </c>
      <c r="AA56" s="201">
        <v>3</v>
      </c>
      <c r="AB56" s="201">
        <v>0</v>
      </c>
      <c r="AC56" s="201">
        <v>99</v>
      </c>
    </row>
    <row r="57" spans="4:29" x14ac:dyDescent="0.2">
      <c r="D57" s="7" t="s">
        <v>4381</v>
      </c>
      <c r="E57" s="15">
        <v>52392024</v>
      </c>
      <c r="F57" s="15" t="s">
        <v>5991</v>
      </c>
      <c r="H57" s="16"/>
      <c r="M57" s="17">
        <v>8313</v>
      </c>
      <c r="N57" s="17" t="s">
        <v>3148</v>
      </c>
      <c r="O57" s="6">
        <v>250</v>
      </c>
      <c r="P57" s="6" t="s">
        <v>3813</v>
      </c>
      <c r="Q57" s="7">
        <v>402</v>
      </c>
      <c r="R57" s="7">
        <v>15059</v>
      </c>
      <c r="S57" s="7" t="s">
        <v>3146</v>
      </c>
      <c r="T57" s="18">
        <v>10092400</v>
      </c>
      <c r="U57" s="6" t="s">
        <v>5413</v>
      </c>
      <c r="V57" s="202">
        <v>10092400</v>
      </c>
      <c r="W57" s="7" t="s">
        <v>5413</v>
      </c>
      <c r="X57" s="201">
        <v>4</v>
      </c>
      <c r="Y57" s="201">
        <v>9</v>
      </c>
      <c r="Z57" s="201">
        <v>1</v>
      </c>
      <c r="AA57" s="201">
        <v>3</v>
      </c>
      <c r="AB57" s="201">
        <v>0</v>
      </c>
      <c r="AC57" s="201">
        <v>99</v>
      </c>
    </row>
    <row r="58" spans="4:29" x14ac:dyDescent="0.2">
      <c r="D58" s="7" t="s">
        <v>4381</v>
      </c>
      <c r="E58" s="15">
        <v>52392045</v>
      </c>
      <c r="F58" s="15" t="s">
        <v>5992</v>
      </c>
      <c r="H58" s="16"/>
      <c r="M58" s="17">
        <v>8441</v>
      </c>
      <c r="N58" s="17" t="s">
        <v>3235</v>
      </c>
      <c r="O58" s="6">
        <v>263</v>
      </c>
      <c r="P58" s="6" t="s">
        <v>3638</v>
      </c>
      <c r="Q58" s="7">
        <v>5851</v>
      </c>
      <c r="R58" s="7">
        <v>14782</v>
      </c>
      <c r="S58" s="7" t="s">
        <v>497</v>
      </c>
      <c r="T58" s="18">
        <v>10092500</v>
      </c>
      <c r="U58" s="6" t="s">
        <v>5414</v>
      </c>
      <c r="V58" s="202">
        <v>10092500</v>
      </c>
      <c r="W58" s="7" t="s">
        <v>5414</v>
      </c>
      <c r="X58" s="201">
        <v>4</v>
      </c>
      <c r="Y58" s="201">
        <v>9</v>
      </c>
      <c r="Z58" s="201">
        <v>1</v>
      </c>
      <c r="AA58" s="201">
        <v>3</v>
      </c>
      <c r="AB58" s="201">
        <v>0</v>
      </c>
      <c r="AC58" s="201">
        <v>99</v>
      </c>
    </row>
    <row r="59" spans="4:29" x14ac:dyDescent="0.2">
      <c r="D59" s="7" t="s">
        <v>4381</v>
      </c>
      <c r="E59" s="15">
        <v>52392663</v>
      </c>
      <c r="F59" s="15" t="s">
        <v>5993</v>
      </c>
      <c r="H59" s="16"/>
      <c r="M59" s="17">
        <v>8214</v>
      </c>
      <c r="N59" s="17" t="s">
        <v>2231</v>
      </c>
      <c r="O59" s="6">
        <v>310</v>
      </c>
      <c r="P59" s="6" t="s">
        <v>3814</v>
      </c>
      <c r="Q59" s="7">
        <v>6771</v>
      </c>
      <c r="R59" s="7">
        <v>13318</v>
      </c>
      <c r="S59" s="7" t="s">
        <v>496</v>
      </c>
      <c r="T59" s="18">
        <v>10092501</v>
      </c>
      <c r="U59" s="6" t="s">
        <v>5415</v>
      </c>
      <c r="V59" s="202">
        <v>10092501</v>
      </c>
      <c r="W59" s="7" t="s">
        <v>5415</v>
      </c>
      <c r="X59" s="201">
        <v>4</v>
      </c>
      <c r="Y59" s="201">
        <v>9</v>
      </c>
      <c r="Z59" s="201">
        <v>1</v>
      </c>
      <c r="AA59" s="201">
        <v>3</v>
      </c>
      <c r="AB59" s="201">
        <v>0</v>
      </c>
      <c r="AC59" s="201">
        <v>99</v>
      </c>
    </row>
    <row r="60" spans="4:29" x14ac:dyDescent="0.2">
      <c r="D60" s="7" t="s">
        <v>4381</v>
      </c>
      <c r="E60" s="15">
        <v>65098977</v>
      </c>
      <c r="F60" s="15" t="s">
        <v>5994</v>
      </c>
      <c r="H60" s="16"/>
      <c r="M60" s="17">
        <v>8415</v>
      </c>
      <c r="N60" s="17" t="s">
        <v>3157</v>
      </c>
      <c r="O60" s="6">
        <v>432</v>
      </c>
      <c r="P60" s="6" t="s">
        <v>3815</v>
      </c>
      <c r="R60" s="7">
        <v>16312</v>
      </c>
      <c r="S60" s="7" t="s">
        <v>5096</v>
      </c>
      <c r="T60" s="6">
        <v>10092502</v>
      </c>
      <c r="U60" s="6" t="s">
        <v>5416</v>
      </c>
      <c r="V60" s="7">
        <v>10092502</v>
      </c>
      <c r="W60" s="7" t="s">
        <v>5416</v>
      </c>
      <c r="X60" s="201">
        <v>4</v>
      </c>
      <c r="Y60" s="201">
        <v>9</v>
      </c>
      <c r="Z60" s="201">
        <v>1</v>
      </c>
      <c r="AA60" s="201">
        <v>3</v>
      </c>
      <c r="AB60" s="201">
        <v>0</v>
      </c>
      <c r="AC60" s="201">
        <v>99</v>
      </c>
    </row>
    <row r="61" spans="4:29" x14ac:dyDescent="0.2">
      <c r="D61" s="7" t="s">
        <v>4381</v>
      </c>
      <c r="E61" s="15">
        <v>52392710</v>
      </c>
      <c r="F61" s="15" t="s">
        <v>5995</v>
      </c>
      <c r="H61" s="16"/>
      <c r="M61" s="17">
        <v>8315</v>
      </c>
      <c r="N61" s="17" t="s">
        <v>969</v>
      </c>
      <c r="O61" s="6">
        <v>324</v>
      </c>
      <c r="P61" s="6" t="s">
        <v>3643</v>
      </c>
      <c r="Q61" s="7">
        <v>630</v>
      </c>
      <c r="R61" s="7">
        <v>15192</v>
      </c>
      <c r="S61" s="7" t="s">
        <v>117</v>
      </c>
      <c r="T61" s="18">
        <v>10092600</v>
      </c>
      <c r="U61" s="6" t="s">
        <v>5417</v>
      </c>
      <c r="V61" s="202">
        <v>10092600</v>
      </c>
      <c r="W61" s="7" t="s">
        <v>5417</v>
      </c>
      <c r="X61" s="201">
        <v>4</v>
      </c>
      <c r="Y61" s="201">
        <v>9</v>
      </c>
      <c r="Z61" s="201">
        <v>1</v>
      </c>
      <c r="AA61" s="201">
        <v>3</v>
      </c>
      <c r="AB61" s="201">
        <v>0</v>
      </c>
      <c r="AC61" s="201">
        <v>99</v>
      </c>
    </row>
    <row r="62" spans="4:29" x14ac:dyDescent="0.2">
      <c r="D62" s="7" t="s">
        <v>4381</v>
      </c>
      <c r="E62" s="15">
        <v>52392726</v>
      </c>
      <c r="F62" s="15" t="s">
        <v>5996</v>
      </c>
      <c r="H62" s="16"/>
      <c r="M62" s="17">
        <v>8314</v>
      </c>
      <c r="N62" s="17" t="s">
        <v>968</v>
      </c>
      <c r="O62" s="6">
        <v>326</v>
      </c>
      <c r="P62" s="6" t="s">
        <v>3644</v>
      </c>
      <c r="Q62" s="7">
        <v>2762</v>
      </c>
      <c r="R62" s="7">
        <v>13825</v>
      </c>
      <c r="S62" s="7" t="s">
        <v>118</v>
      </c>
      <c r="T62" s="6">
        <v>10092700</v>
      </c>
      <c r="U62" s="6" t="s">
        <v>5418</v>
      </c>
      <c r="V62" s="7">
        <v>10092700</v>
      </c>
      <c r="W62" s="7" t="s">
        <v>5418</v>
      </c>
      <c r="X62" s="201">
        <v>4</v>
      </c>
      <c r="Y62" s="201">
        <v>9</v>
      </c>
      <c r="Z62" s="201">
        <v>1</v>
      </c>
      <c r="AA62" s="201">
        <v>3</v>
      </c>
      <c r="AB62" s="201">
        <v>0</v>
      </c>
      <c r="AC62" s="201">
        <v>99</v>
      </c>
    </row>
    <row r="63" spans="4:29" x14ac:dyDescent="0.2">
      <c r="D63" s="7" t="s">
        <v>4381</v>
      </c>
      <c r="E63" s="15">
        <v>52392747</v>
      </c>
      <c r="F63" s="15" t="s">
        <v>5997</v>
      </c>
      <c r="H63" s="16"/>
      <c r="M63" s="17">
        <v>8417</v>
      </c>
      <c r="N63" s="17" t="s">
        <v>3163</v>
      </c>
      <c r="O63" s="6">
        <v>410</v>
      </c>
      <c r="P63" s="6" t="s">
        <v>3816</v>
      </c>
      <c r="R63" s="7">
        <v>10198</v>
      </c>
      <c r="S63" s="7" t="s">
        <v>500</v>
      </c>
      <c r="T63" s="18">
        <v>10092800</v>
      </c>
      <c r="U63" s="6" t="s">
        <v>5419</v>
      </c>
      <c r="V63" s="202">
        <v>10092800</v>
      </c>
      <c r="W63" s="7" t="s">
        <v>5419</v>
      </c>
      <c r="X63" s="201">
        <v>4</v>
      </c>
      <c r="Y63" s="201">
        <v>9</v>
      </c>
      <c r="Z63" s="201">
        <v>1</v>
      </c>
      <c r="AA63" s="201">
        <v>3</v>
      </c>
      <c r="AB63" s="201">
        <v>0</v>
      </c>
      <c r="AC63" s="201">
        <v>99</v>
      </c>
    </row>
    <row r="64" spans="4:29" x14ac:dyDescent="0.2">
      <c r="D64" s="7" t="s">
        <v>4381</v>
      </c>
      <c r="E64" s="15">
        <v>52392642</v>
      </c>
      <c r="F64" s="15" t="s">
        <v>5998</v>
      </c>
      <c r="H64" s="16"/>
      <c r="M64" s="17">
        <v>8418</v>
      </c>
      <c r="N64" s="17" t="s">
        <v>3225</v>
      </c>
      <c r="O64" s="6">
        <v>328</v>
      </c>
      <c r="P64" s="6" t="s">
        <v>3817</v>
      </c>
      <c r="Q64" s="7">
        <v>1401</v>
      </c>
      <c r="R64" s="7">
        <v>11753</v>
      </c>
      <c r="S64" s="7" t="s">
        <v>502</v>
      </c>
      <c r="T64" s="18">
        <v>10092900</v>
      </c>
      <c r="U64" s="6" t="s">
        <v>5420</v>
      </c>
      <c r="V64" s="202">
        <v>10092900</v>
      </c>
      <c r="W64" s="7" t="s">
        <v>5420</v>
      </c>
      <c r="X64" s="201">
        <v>4</v>
      </c>
      <c r="Y64" s="201">
        <v>9</v>
      </c>
      <c r="Z64" s="201">
        <v>1</v>
      </c>
      <c r="AA64" s="201">
        <v>3</v>
      </c>
      <c r="AB64" s="201">
        <v>0</v>
      </c>
      <c r="AC64" s="201">
        <v>99</v>
      </c>
    </row>
    <row r="65" spans="4:29" x14ac:dyDescent="0.2">
      <c r="D65" s="7" t="s">
        <v>4381</v>
      </c>
      <c r="E65" s="15">
        <v>52392637</v>
      </c>
      <c r="F65" s="15" t="s">
        <v>5999</v>
      </c>
      <c r="H65" s="16"/>
      <c r="M65" s="17">
        <v>8420</v>
      </c>
      <c r="N65" s="17" t="s">
        <v>3930</v>
      </c>
      <c r="O65" s="6">
        <v>230</v>
      </c>
      <c r="P65" s="6" t="s">
        <v>3634</v>
      </c>
      <c r="Q65" s="7">
        <v>1361</v>
      </c>
      <c r="R65" s="7">
        <v>11778</v>
      </c>
      <c r="S65" s="7" t="s">
        <v>3155</v>
      </c>
      <c r="T65" s="18">
        <v>10192100</v>
      </c>
      <c r="U65" s="6" t="s">
        <v>5421</v>
      </c>
      <c r="V65" s="202">
        <v>10192100</v>
      </c>
      <c r="W65" s="7" t="s">
        <v>5421</v>
      </c>
      <c r="X65" s="201">
        <v>5</v>
      </c>
      <c r="Y65" s="201">
        <v>15</v>
      </c>
      <c r="Z65" s="201">
        <v>1</v>
      </c>
      <c r="AA65" s="201">
        <v>8</v>
      </c>
      <c r="AB65" s="201">
        <v>0</v>
      </c>
      <c r="AC65" s="201">
        <v>99</v>
      </c>
    </row>
    <row r="66" spans="4:29" x14ac:dyDescent="0.2">
      <c r="D66" s="7" t="s">
        <v>4381</v>
      </c>
      <c r="E66" s="15">
        <v>52392883</v>
      </c>
      <c r="F66" s="15" t="s">
        <v>6000</v>
      </c>
      <c r="H66" s="16"/>
      <c r="M66" s="17">
        <v>8510</v>
      </c>
      <c r="N66" s="17" t="s">
        <v>3245</v>
      </c>
      <c r="O66" s="6">
        <v>410</v>
      </c>
      <c r="P66" s="6" t="s">
        <v>3818</v>
      </c>
      <c r="R66" s="7">
        <v>10108</v>
      </c>
      <c r="S66" s="7" t="s">
        <v>5064</v>
      </c>
      <c r="T66" s="18">
        <v>10192200</v>
      </c>
      <c r="U66" s="6" t="s">
        <v>5422</v>
      </c>
      <c r="V66" s="202">
        <v>10192200</v>
      </c>
      <c r="W66" s="7" t="s">
        <v>5422</v>
      </c>
      <c r="X66" s="201">
        <v>5</v>
      </c>
      <c r="Y66" s="201">
        <v>15</v>
      </c>
      <c r="Z66" s="201">
        <v>1</v>
      </c>
      <c r="AA66" s="201">
        <v>8</v>
      </c>
      <c r="AB66" s="201">
        <v>0</v>
      </c>
      <c r="AC66" s="201">
        <v>99</v>
      </c>
    </row>
    <row r="67" spans="4:29" x14ac:dyDescent="0.2">
      <c r="D67" s="7" t="s">
        <v>4381</v>
      </c>
      <c r="E67" s="15">
        <v>52392899</v>
      </c>
      <c r="F67" s="15" t="s">
        <v>6001</v>
      </c>
      <c r="H67" s="16"/>
      <c r="M67" s="17">
        <v>8511</v>
      </c>
      <c r="N67" s="17" t="s">
        <v>3246</v>
      </c>
      <c r="O67" s="6">
        <v>433</v>
      </c>
      <c r="P67" s="6" t="s">
        <v>3819</v>
      </c>
      <c r="R67" s="7">
        <v>11750</v>
      </c>
      <c r="S67" s="7" t="s">
        <v>2736</v>
      </c>
      <c r="T67" s="18">
        <v>10192300</v>
      </c>
      <c r="U67" s="6" t="s">
        <v>5423</v>
      </c>
      <c r="V67" s="202">
        <v>10192300</v>
      </c>
      <c r="W67" s="7" t="s">
        <v>5423</v>
      </c>
      <c r="X67" s="201">
        <v>5</v>
      </c>
      <c r="Y67" s="201">
        <v>15</v>
      </c>
      <c r="Z67" s="201">
        <v>1</v>
      </c>
      <c r="AA67" s="201">
        <v>8</v>
      </c>
      <c r="AB67" s="201">
        <v>0</v>
      </c>
      <c r="AC67" s="201">
        <v>99</v>
      </c>
    </row>
    <row r="68" spans="4:29" x14ac:dyDescent="0.2">
      <c r="D68" s="7" t="s">
        <v>4381</v>
      </c>
      <c r="E68" s="15">
        <v>52392946</v>
      </c>
      <c r="F68" s="15" t="s">
        <v>6002</v>
      </c>
      <c r="H68" s="16"/>
      <c r="M68" s="17">
        <v>8512</v>
      </c>
      <c r="N68" s="17" t="s">
        <v>3915</v>
      </c>
      <c r="O68" s="6">
        <v>432</v>
      </c>
      <c r="P68" s="6" t="s">
        <v>3820</v>
      </c>
      <c r="Q68" s="7">
        <v>1122</v>
      </c>
      <c r="R68" s="7">
        <v>15540</v>
      </c>
      <c r="S68" s="7" t="s">
        <v>504</v>
      </c>
      <c r="T68" s="18">
        <v>10192400</v>
      </c>
      <c r="U68" s="6" t="s">
        <v>5424</v>
      </c>
      <c r="V68" s="202">
        <v>10192400</v>
      </c>
      <c r="W68" s="7" t="s">
        <v>5424</v>
      </c>
      <c r="X68" s="201">
        <v>5</v>
      </c>
      <c r="Y68" s="201">
        <v>15</v>
      </c>
      <c r="Z68" s="201">
        <v>1</v>
      </c>
      <c r="AA68" s="201">
        <v>8</v>
      </c>
      <c r="AB68" s="201">
        <v>0</v>
      </c>
      <c r="AC68" s="201">
        <v>99</v>
      </c>
    </row>
    <row r="69" spans="4:29" x14ac:dyDescent="0.2">
      <c r="D69" s="7" t="s">
        <v>4381</v>
      </c>
      <c r="E69" s="15">
        <v>52392925</v>
      </c>
      <c r="F69" s="15" t="s">
        <v>6003</v>
      </c>
      <c r="M69" s="17">
        <v>8513</v>
      </c>
      <c r="N69" s="17" t="s">
        <v>3917</v>
      </c>
      <c r="O69" s="6">
        <v>433</v>
      </c>
      <c r="P69" s="6" t="s">
        <v>3821</v>
      </c>
      <c r="R69" s="7">
        <v>11772</v>
      </c>
      <c r="S69" s="7" t="s">
        <v>2737</v>
      </c>
      <c r="T69" s="18">
        <v>10192500</v>
      </c>
      <c r="U69" s="6" t="s">
        <v>5425</v>
      </c>
      <c r="V69" s="202">
        <v>10192500</v>
      </c>
      <c r="W69" s="7" t="s">
        <v>5425</v>
      </c>
      <c r="X69" s="201">
        <v>5</v>
      </c>
      <c r="Y69" s="201">
        <v>15</v>
      </c>
      <c r="Z69" s="201">
        <v>1</v>
      </c>
      <c r="AA69" s="201">
        <v>8</v>
      </c>
      <c r="AB69" s="201">
        <v>0</v>
      </c>
      <c r="AC69" s="201">
        <v>99</v>
      </c>
    </row>
    <row r="70" spans="4:29" x14ac:dyDescent="0.2">
      <c r="D70" s="7" t="s">
        <v>4381</v>
      </c>
      <c r="E70" s="15">
        <v>96490220</v>
      </c>
      <c r="F70" s="15" t="s">
        <v>6004</v>
      </c>
      <c r="M70" s="17">
        <v>8216</v>
      </c>
      <c r="N70" s="17" t="s">
        <v>2233</v>
      </c>
      <c r="O70" s="6">
        <v>433</v>
      </c>
      <c r="P70" s="6" t="s">
        <v>3822</v>
      </c>
      <c r="Q70" s="7">
        <v>1201</v>
      </c>
      <c r="R70" s="7">
        <v>11773</v>
      </c>
      <c r="S70" s="7" t="s">
        <v>505</v>
      </c>
      <c r="T70" s="18">
        <v>10192501</v>
      </c>
      <c r="U70" s="6" t="s">
        <v>5426</v>
      </c>
      <c r="V70" s="202">
        <v>10192501</v>
      </c>
      <c r="W70" s="7" t="s">
        <v>5426</v>
      </c>
      <c r="X70" s="201">
        <v>5</v>
      </c>
      <c r="Y70" s="201">
        <v>15</v>
      </c>
      <c r="Z70" s="201">
        <v>1</v>
      </c>
      <c r="AA70" s="201">
        <v>8</v>
      </c>
      <c r="AB70" s="201">
        <v>0</v>
      </c>
      <c r="AC70" s="201">
        <v>99</v>
      </c>
    </row>
    <row r="71" spans="4:29" x14ac:dyDescent="0.2">
      <c r="D71" s="7" t="s">
        <v>4381</v>
      </c>
      <c r="E71" s="15">
        <v>69509146</v>
      </c>
      <c r="F71" s="15" t="s">
        <v>6005</v>
      </c>
      <c r="M71" s="17">
        <v>8217</v>
      </c>
      <c r="N71" s="17" t="s">
        <v>2234</v>
      </c>
      <c r="O71" s="6">
        <v>410</v>
      </c>
      <c r="P71" s="6" t="s">
        <v>3823</v>
      </c>
      <c r="R71" s="7">
        <v>16329</v>
      </c>
      <c r="S71" s="7" t="s">
        <v>5097</v>
      </c>
      <c r="T71" s="18">
        <v>10192502</v>
      </c>
      <c r="U71" s="6" t="s">
        <v>5427</v>
      </c>
      <c r="V71" s="202">
        <v>10192502</v>
      </c>
      <c r="W71" s="7" t="s">
        <v>5427</v>
      </c>
      <c r="X71" s="201">
        <v>5</v>
      </c>
      <c r="Y71" s="201">
        <v>15</v>
      </c>
      <c r="Z71" s="201">
        <v>1</v>
      </c>
      <c r="AA71" s="201">
        <v>8</v>
      </c>
      <c r="AB71" s="201">
        <v>0</v>
      </c>
      <c r="AC71" s="201">
        <v>99</v>
      </c>
    </row>
    <row r="72" spans="4:29" x14ac:dyDescent="0.2">
      <c r="D72" s="7" t="s">
        <v>4381</v>
      </c>
      <c r="E72" s="15">
        <v>52392972</v>
      </c>
      <c r="F72" s="15" t="s">
        <v>6006</v>
      </c>
      <c r="M72" s="17">
        <v>8514</v>
      </c>
      <c r="N72" s="17" t="s">
        <v>3247</v>
      </c>
      <c r="O72" s="6">
        <v>323</v>
      </c>
      <c r="P72" s="6" t="s">
        <v>3642</v>
      </c>
      <c r="Q72" s="7">
        <v>1341</v>
      </c>
      <c r="R72" s="7">
        <v>11774</v>
      </c>
      <c r="S72" s="7" t="s">
        <v>506</v>
      </c>
      <c r="T72" s="18">
        <v>10192600</v>
      </c>
      <c r="U72" s="6" t="s">
        <v>5428</v>
      </c>
      <c r="V72" s="202">
        <v>10192600</v>
      </c>
      <c r="W72" s="7" t="s">
        <v>5428</v>
      </c>
      <c r="X72" s="201">
        <v>5</v>
      </c>
      <c r="Y72" s="201">
        <v>15</v>
      </c>
      <c r="Z72" s="201">
        <v>1</v>
      </c>
      <c r="AA72" s="201">
        <v>8</v>
      </c>
      <c r="AB72" s="201">
        <v>0</v>
      </c>
      <c r="AC72" s="201">
        <v>99</v>
      </c>
    </row>
    <row r="73" spans="4:29" x14ac:dyDescent="0.2">
      <c r="D73" s="7" t="s">
        <v>4381</v>
      </c>
      <c r="E73" s="15">
        <v>52392967</v>
      </c>
      <c r="F73" s="15" t="s">
        <v>6007</v>
      </c>
      <c r="M73" s="17">
        <v>8218</v>
      </c>
      <c r="N73" s="17" t="s">
        <v>491</v>
      </c>
      <c r="O73" s="6">
        <v>340</v>
      </c>
      <c r="P73" s="6" t="s">
        <v>3647</v>
      </c>
      <c r="R73" s="7">
        <v>11775</v>
      </c>
      <c r="S73" s="7" t="s">
        <v>507</v>
      </c>
      <c r="T73" s="18">
        <v>10192700</v>
      </c>
      <c r="U73" s="6" t="s">
        <v>5429</v>
      </c>
      <c r="V73" s="202">
        <v>10192700</v>
      </c>
      <c r="W73" s="7" t="s">
        <v>5429</v>
      </c>
      <c r="X73" s="201">
        <v>5</v>
      </c>
      <c r="Y73" s="201">
        <v>15</v>
      </c>
      <c r="Z73" s="201">
        <v>1</v>
      </c>
      <c r="AA73" s="201">
        <v>8</v>
      </c>
      <c r="AB73" s="201">
        <v>0</v>
      </c>
      <c r="AC73" s="201">
        <v>99</v>
      </c>
    </row>
    <row r="74" spans="4:29" x14ac:dyDescent="0.2">
      <c r="D74" s="7" t="s">
        <v>4381</v>
      </c>
      <c r="E74" s="15">
        <v>69424351</v>
      </c>
      <c r="F74" s="15" t="s">
        <v>6008</v>
      </c>
      <c r="M74" s="17">
        <v>8421</v>
      </c>
      <c r="N74" s="17" t="s">
        <v>3226</v>
      </c>
      <c r="O74" s="6">
        <v>351</v>
      </c>
      <c r="P74" s="6" t="s">
        <v>3648</v>
      </c>
      <c r="R74" s="7">
        <v>11785</v>
      </c>
      <c r="S74" s="7" t="s">
        <v>2738</v>
      </c>
      <c r="T74" s="18">
        <v>10192800</v>
      </c>
      <c r="U74" s="6" t="s">
        <v>5430</v>
      </c>
      <c r="V74" s="202">
        <v>10192800</v>
      </c>
      <c r="W74" s="7" t="s">
        <v>5430</v>
      </c>
      <c r="X74" s="201">
        <v>5</v>
      </c>
      <c r="Y74" s="201">
        <v>15</v>
      </c>
      <c r="Z74" s="201">
        <v>1</v>
      </c>
      <c r="AA74" s="201">
        <v>8</v>
      </c>
      <c r="AB74" s="201">
        <v>0</v>
      </c>
      <c r="AC74" s="201">
        <v>99</v>
      </c>
    </row>
    <row r="75" spans="4:29" x14ac:dyDescent="0.2">
      <c r="D75" s="7" t="s">
        <v>4381</v>
      </c>
      <c r="E75" s="15">
        <v>52393164</v>
      </c>
      <c r="F75" s="15" t="s">
        <v>6009</v>
      </c>
      <c r="M75" s="17">
        <v>8515</v>
      </c>
      <c r="N75" s="17" t="s">
        <v>3248</v>
      </c>
      <c r="O75" s="6">
        <v>432</v>
      </c>
      <c r="P75" s="6" t="s">
        <v>3824</v>
      </c>
      <c r="Q75" s="7">
        <v>211</v>
      </c>
      <c r="R75" s="7">
        <v>11777</v>
      </c>
      <c r="S75" s="7" t="s">
        <v>508</v>
      </c>
      <c r="T75" s="18">
        <v>10192900</v>
      </c>
      <c r="U75" s="6" t="s">
        <v>5431</v>
      </c>
      <c r="V75" s="202">
        <v>10192900</v>
      </c>
      <c r="W75" s="7" t="s">
        <v>5431</v>
      </c>
      <c r="X75" s="201">
        <v>5</v>
      </c>
      <c r="Y75" s="201">
        <v>15</v>
      </c>
      <c r="Z75" s="201">
        <v>1</v>
      </c>
      <c r="AA75" s="201">
        <v>8</v>
      </c>
      <c r="AB75" s="201">
        <v>0</v>
      </c>
      <c r="AC75" s="201">
        <v>99</v>
      </c>
    </row>
    <row r="76" spans="4:29" x14ac:dyDescent="0.2">
      <c r="D76" s="7" t="s">
        <v>4381</v>
      </c>
      <c r="E76" s="15">
        <v>61602812</v>
      </c>
      <c r="F76" s="15" t="s">
        <v>6010</v>
      </c>
      <c r="M76" s="17">
        <v>8516</v>
      </c>
      <c r="N76" s="17" t="s">
        <v>3249</v>
      </c>
      <c r="O76" s="6">
        <v>433</v>
      </c>
      <c r="P76" s="6" t="s">
        <v>3825</v>
      </c>
      <c r="R76" s="7">
        <v>11769</v>
      </c>
      <c r="S76" s="7" t="s">
        <v>2739</v>
      </c>
      <c r="T76" s="6">
        <v>10292100</v>
      </c>
      <c r="U76" s="6" t="s">
        <v>4596</v>
      </c>
      <c r="V76" s="7">
        <v>10292100</v>
      </c>
      <c r="W76" s="7" t="s">
        <v>4596</v>
      </c>
      <c r="X76" s="201">
        <v>10</v>
      </c>
      <c r="Y76" s="201">
        <v>20</v>
      </c>
      <c r="Z76" s="201">
        <v>1</v>
      </c>
      <c r="AA76" s="201">
        <v>11</v>
      </c>
      <c r="AB76" s="201">
        <v>0</v>
      </c>
      <c r="AC76" s="201">
        <v>99</v>
      </c>
    </row>
    <row r="77" spans="4:29" x14ac:dyDescent="0.2">
      <c r="D77" s="7" t="s">
        <v>4381</v>
      </c>
      <c r="E77" s="15">
        <v>52393227</v>
      </c>
      <c r="F77" s="15" t="s">
        <v>6011</v>
      </c>
      <c r="M77" s="17">
        <v>8517</v>
      </c>
      <c r="N77" s="17" t="s">
        <v>3250</v>
      </c>
      <c r="O77" s="6">
        <v>250</v>
      </c>
      <c r="P77" s="6" t="s">
        <v>3826</v>
      </c>
      <c r="Q77" s="7">
        <v>1123</v>
      </c>
      <c r="R77" s="7">
        <v>16131</v>
      </c>
      <c r="S77" s="7" t="s">
        <v>509</v>
      </c>
      <c r="T77" s="18">
        <v>10292200</v>
      </c>
      <c r="U77" s="6" t="s">
        <v>4601</v>
      </c>
      <c r="V77" s="202">
        <v>10292200</v>
      </c>
      <c r="W77" s="7" t="s">
        <v>4601</v>
      </c>
      <c r="X77" s="201">
        <v>10</v>
      </c>
      <c r="Y77" s="201">
        <v>20</v>
      </c>
      <c r="Z77" s="201">
        <v>1</v>
      </c>
      <c r="AA77" s="201">
        <v>11</v>
      </c>
      <c r="AB77" s="201">
        <v>0</v>
      </c>
      <c r="AC77" s="201">
        <v>99</v>
      </c>
    </row>
    <row r="78" spans="4:29" x14ac:dyDescent="0.2">
      <c r="D78" s="7" t="s">
        <v>4381</v>
      </c>
      <c r="E78" s="15">
        <v>52393206</v>
      </c>
      <c r="F78" s="15" t="s">
        <v>6012</v>
      </c>
      <c r="M78" s="17">
        <v>8518</v>
      </c>
      <c r="N78" s="17" t="s">
        <v>3251</v>
      </c>
      <c r="O78" s="6">
        <v>360</v>
      </c>
      <c r="P78" s="6" t="s">
        <v>3827</v>
      </c>
      <c r="Q78" s="7">
        <v>4641</v>
      </c>
      <c r="R78" s="7">
        <v>15398</v>
      </c>
      <c r="S78" s="7" t="s">
        <v>1185</v>
      </c>
      <c r="T78" s="18">
        <v>10292300</v>
      </c>
      <c r="U78" s="6" t="s">
        <v>4600</v>
      </c>
      <c r="V78" s="202">
        <v>10292300</v>
      </c>
      <c r="W78" s="7" t="s">
        <v>4600</v>
      </c>
      <c r="X78" s="201">
        <v>10</v>
      </c>
      <c r="Y78" s="201">
        <v>20</v>
      </c>
      <c r="Z78" s="201">
        <v>1</v>
      </c>
      <c r="AA78" s="201">
        <v>11</v>
      </c>
      <c r="AB78" s="201">
        <v>0</v>
      </c>
      <c r="AC78" s="201">
        <v>99</v>
      </c>
    </row>
    <row r="79" spans="4:29" x14ac:dyDescent="0.2">
      <c r="D79" s="7" t="s">
        <v>4381</v>
      </c>
      <c r="E79" s="15">
        <v>62513640</v>
      </c>
      <c r="F79" s="15" t="s">
        <v>6013</v>
      </c>
      <c r="M79" s="17">
        <v>8317</v>
      </c>
      <c r="N79" s="17" t="s">
        <v>970</v>
      </c>
      <c r="O79" s="6">
        <v>410</v>
      </c>
      <c r="P79" s="6" t="s">
        <v>3828</v>
      </c>
      <c r="Q79" s="7">
        <v>5237</v>
      </c>
      <c r="R79" s="7">
        <v>14519</v>
      </c>
      <c r="S79" s="7" t="s">
        <v>3933</v>
      </c>
      <c r="T79" s="18">
        <v>10292400</v>
      </c>
      <c r="U79" s="6" t="s">
        <v>4945</v>
      </c>
      <c r="V79" s="202">
        <v>10292400</v>
      </c>
      <c r="W79" s="7" t="s">
        <v>4945</v>
      </c>
      <c r="X79" s="201">
        <v>10</v>
      </c>
      <c r="Y79" s="201">
        <v>20</v>
      </c>
      <c r="Z79" s="201">
        <v>1</v>
      </c>
      <c r="AA79" s="201">
        <v>11</v>
      </c>
      <c r="AB79" s="201">
        <v>0</v>
      </c>
      <c r="AC79" s="201">
        <v>99</v>
      </c>
    </row>
    <row r="80" spans="4:29" x14ac:dyDescent="0.2">
      <c r="D80" s="7" t="s">
        <v>4381</v>
      </c>
      <c r="E80" s="15">
        <v>52463696</v>
      </c>
      <c r="F80" s="15" t="s">
        <v>6014</v>
      </c>
      <c r="M80" s="17">
        <v>8423</v>
      </c>
      <c r="N80" s="17" t="s">
        <v>3227</v>
      </c>
      <c r="O80" s="6">
        <v>433</v>
      </c>
      <c r="P80" s="6" t="s">
        <v>3829</v>
      </c>
      <c r="R80" s="7">
        <v>16456</v>
      </c>
      <c r="S80" s="7" t="s">
        <v>5098</v>
      </c>
      <c r="T80" s="6">
        <v>10292500</v>
      </c>
      <c r="U80" s="6" t="s">
        <v>4599</v>
      </c>
      <c r="V80" s="7">
        <v>10292500</v>
      </c>
      <c r="W80" s="7" t="s">
        <v>4599</v>
      </c>
      <c r="X80" s="201">
        <v>10</v>
      </c>
      <c r="Y80" s="201">
        <v>20</v>
      </c>
      <c r="Z80" s="201">
        <v>1</v>
      </c>
      <c r="AA80" s="201">
        <v>11</v>
      </c>
      <c r="AB80" s="201">
        <v>0</v>
      </c>
      <c r="AC80" s="201">
        <v>99</v>
      </c>
    </row>
    <row r="81" spans="4:29" x14ac:dyDescent="0.2">
      <c r="D81" s="7" t="s">
        <v>4381</v>
      </c>
      <c r="E81" s="15">
        <v>74471072</v>
      </c>
      <c r="F81" s="15" t="s">
        <v>6015</v>
      </c>
      <c r="M81" s="17">
        <v>8563</v>
      </c>
      <c r="N81" s="17" t="s">
        <v>2026</v>
      </c>
      <c r="O81" s="6">
        <v>431</v>
      </c>
      <c r="P81" s="6" t="s">
        <v>3830</v>
      </c>
      <c r="Q81" s="7">
        <v>3251</v>
      </c>
      <c r="R81" s="7">
        <v>14399</v>
      </c>
      <c r="S81" s="7" t="s">
        <v>3934</v>
      </c>
      <c r="T81" s="18">
        <v>10292501</v>
      </c>
      <c r="U81" s="6" t="s">
        <v>4598</v>
      </c>
      <c r="V81" s="202">
        <v>10292501</v>
      </c>
      <c r="W81" s="7" t="s">
        <v>4598</v>
      </c>
      <c r="X81" s="201">
        <v>10</v>
      </c>
      <c r="Y81" s="201">
        <v>20</v>
      </c>
      <c r="Z81" s="201">
        <v>1</v>
      </c>
      <c r="AA81" s="201">
        <v>11</v>
      </c>
      <c r="AB81" s="201">
        <v>0</v>
      </c>
      <c r="AC81" s="201">
        <v>99</v>
      </c>
    </row>
    <row r="82" spans="4:29" x14ac:dyDescent="0.2">
      <c r="D82" s="7" t="s">
        <v>4381</v>
      </c>
      <c r="E82" s="15">
        <v>84311747</v>
      </c>
      <c r="F82" s="15" t="s">
        <v>6016</v>
      </c>
      <c r="M82" s="17">
        <v>8519</v>
      </c>
      <c r="N82" s="17" t="s">
        <v>3252</v>
      </c>
      <c r="O82" s="6">
        <v>432</v>
      </c>
      <c r="P82" s="6" t="s">
        <v>3831</v>
      </c>
      <c r="R82" s="7">
        <v>11781</v>
      </c>
      <c r="S82" s="7" t="s">
        <v>3935</v>
      </c>
      <c r="T82" s="6">
        <v>10292502</v>
      </c>
      <c r="U82" s="6" t="s">
        <v>4594</v>
      </c>
      <c r="V82" s="7">
        <v>10292502</v>
      </c>
      <c r="W82" s="7" t="s">
        <v>4594</v>
      </c>
      <c r="X82" s="201">
        <v>10</v>
      </c>
      <c r="Y82" s="201">
        <v>20</v>
      </c>
      <c r="Z82" s="201">
        <v>1</v>
      </c>
      <c r="AA82" s="201">
        <v>11</v>
      </c>
      <c r="AB82" s="201">
        <v>0</v>
      </c>
      <c r="AC82" s="201">
        <v>99</v>
      </c>
    </row>
    <row r="83" spans="4:29" x14ac:dyDescent="0.2">
      <c r="D83" s="7" t="s">
        <v>4381</v>
      </c>
      <c r="E83" s="15">
        <v>40279761</v>
      </c>
      <c r="F83" s="15" t="s">
        <v>6017</v>
      </c>
      <c r="M83" s="17">
        <v>8320</v>
      </c>
      <c r="N83" s="17" t="s">
        <v>971</v>
      </c>
      <c r="O83" s="6">
        <v>440</v>
      </c>
      <c r="P83" s="6" t="s">
        <v>3832</v>
      </c>
      <c r="R83" s="7">
        <v>10010</v>
      </c>
      <c r="S83" s="7" t="s">
        <v>1192</v>
      </c>
      <c r="T83" s="18">
        <v>10292600</v>
      </c>
      <c r="U83" s="6" t="s">
        <v>4595</v>
      </c>
      <c r="V83" s="202">
        <v>10292600</v>
      </c>
      <c r="W83" s="7" t="s">
        <v>4595</v>
      </c>
      <c r="X83" s="201">
        <v>10</v>
      </c>
      <c r="Y83" s="201">
        <v>20</v>
      </c>
      <c r="Z83" s="201">
        <v>1</v>
      </c>
      <c r="AA83" s="201">
        <v>11</v>
      </c>
      <c r="AB83" s="201">
        <v>0</v>
      </c>
      <c r="AC83" s="201">
        <v>99</v>
      </c>
    </row>
    <row r="84" spans="4:29" x14ac:dyDescent="0.2">
      <c r="D84" s="7" t="s">
        <v>4381</v>
      </c>
      <c r="E84" s="15">
        <v>74944520</v>
      </c>
      <c r="F84" s="15" t="s">
        <v>6018</v>
      </c>
      <c r="M84" s="17">
        <v>8564</v>
      </c>
      <c r="N84" s="17" t="s">
        <v>2027</v>
      </c>
      <c r="O84" s="6">
        <v>999</v>
      </c>
      <c r="P84" s="6" t="s">
        <v>3164</v>
      </c>
      <c r="R84" s="7">
        <v>10001</v>
      </c>
      <c r="S84" s="7" t="s">
        <v>513</v>
      </c>
      <c r="T84" s="18">
        <v>10292700</v>
      </c>
      <c r="U84" s="6" t="s">
        <v>4597</v>
      </c>
      <c r="V84" s="202">
        <v>10292700</v>
      </c>
      <c r="W84" s="7" t="s">
        <v>4597</v>
      </c>
      <c r="X84" s="201">
        <v>10</v>
      </c>
      <c r="Y84" s="201">
        <v>20</v>
      </c>
      <c r="Z84" s="201">
        <v>1</v>
      </c>
      <c r="AA84" s="201">
        <v>11</v>
      </c>
      <c r="AB84" s="201">
        <v>0</v>
      </c>
      <c r="AC84" s="201">
        <v>99</v>
      </c>
    </row>
    <row r="85" spans="4:29" x14ac:dyDescent="0.2">
      <c r="D85" s="7" t="s">
        <v>4381</v>
      </c>
      <c r="E85" s="15">
        <v>89425665</v>
      </c>
      <c r="F85" s="15" t="s">
        <v>6019</v>
      </c>
      <c r="M85" s="17">
        <v>8616</v>
      </c>
      <c r="N85" s="17" t="s">
        <v>2211</v>
      </c>
      <c r="Q85" s="7">
        <v>3311</v>
      </c>
      <c r="R85" s="7">
        <v>14419</v>
      </c>
      <c r="S85" s="7" t="s">
        <v>1194</v>
      </c>
      <c r="T85" s="18">
        <v>10292800</v>
      </c>
      <c r="U85" s="6" t="s">
        <v>4604</v>
      </c>
      <c r="V85" s="202">
        <v>10292800</v>
      </c>
      <c r="W85" s="7" t="s">
        <v>4604</v>
      </c>
      <c r="X85" s="201">
        <v>10</v>
      </c>
      <c r="Y85" s="201">
        <v>20</v>
      </c>
      <c r="Z85" s="201">
        <v>1</v>
      </c>
      <c r="AA85" s="201">
        <v>11</v>
      </c>
      <c r="AB85" s="201">
        <v>0</v>
      </c>
      <c r="AC85" s="201">
        <v>99</v>
      </c>
    </row>
    <row r="86" spans="4:29" x14ac:dyDescent="0.2">
      <c r="D86" s="7" t="s">
        <v>4381</v>
      </c>
      <c r="E86" s="15">
        <v>72461815</v>
      </c>
      <c r="F86" s="15" t="s">
        <v>6020</v>
      </c>
      <c r="M86" s="17">
        <v>8424</v>
      </c>
      <c r="N86" s="17" t="s">
        <v>3228</v>
      </c>
      <c r="R86" s="7">
        <v>11782</v>
      </c>
      <c r="S86" s="7" t="s">
        <v>2740</v>
      </c>
      <c r="T86" s="18">
        <v>10292900</v>
      </c>
      <c r="U86" s="6" t="s">
        <v>4603</v>
      </c>
      <c r="V86" s="202">
        <v>10292900</v>
      </c>
      <c r="W86" s="7" t="s">
        <v>4603</v>
      </c>
      <c r="X86" s="201">
        <v>10</v>
      </c>
      <c r="Y86" s="201">
        <v>20</v>
      </c>
      <c r="Z86" s="201">
        <v>1</v>
      </c>
      <c r="AA86" s="201">
        <v>11</v>
      </c>
      <c r="AB86" s="201">
        <v>0</v>
      </c>
      <c r="AC86" s="201">
        <v>99</v>
      </c>
    </row>
    <row r="87" spans="4:29" x14ac:dyDescent="0.2">
      <c r="D87" s="7" t="s">
        <v>4381</v>
      </c>
      <c r="E87" s="15">
        <v>74599028</v>
      </c>
      <c r="F87" s="15" t="s">
        <v>6021</v>
      </c>
      <c r="M87" s="17">
        <v>8321</v>
      </c>
      <c r="N87" s="17" t="s">
        <v>972</v>
      </c>
      <c r="Q87" s="7">
        <v>4881</v>
      </c>
      <c r="R87" s="7">
        <v>15436</v>
      </c>
      <c r="S87" s="7" t="s">
        <v>1199</v>
      </c>
      <c r="T87" s="18">
        <v>0</v>
      </c>
      <c r="U87" s="6" t="s">
        <v>787</v>
      </c>
      <c r="V87" s="202">
        <v>0</v>
      </c>
      <c r="W87" s="7" t="s">
        <v>4952</v>
      </c>
      <c r="X87" s="201">
        <v>0</v>
      </c>
      <c r="Y87" s="201">
        <v>0</v>
      </c>
      <c r="Z87" s="201">
        <v>0</v>
      </c>
      <c r="AA87" s="201">
        <v>0</v>
      </c>
      <c r="AB87" s="201">
        <v>0</v>
      </c>
      <c r="AC87" s="201">
        <v>0</v>
      </c>
    </row>
    <row r="88" spans="4:29" x14ac:dyDescent="0.2">
      <c r="D88" s="7" t="s">
        <v>4381</v>
      </c>
      <c r="E88" s="15">
        <v>64269728</v>
      </c>
      <c r="F88" s="15" t="s">
        <v>6022</v>
      </c>
      <c r="M88" s="17">
        <v>8322</v>
      </c>
      <c r="N88" s="17" t="s">
        <v>973</v>
      </c>
      <c r="R88" s="7">
        <v>11026</v>
      </c>
      <c r="S88" s="7" t="s">
        <v>273</v>
      </c>
      <c r="T88" s="18">
        <v>10363000</v>
      </c>
      <c r="U88" s="6" t="s">
        <v>4555</v>
      </c>
      <c r="V88" s="202">
        <v>10092000</v>
      </c>
      <c r="W88" s="7" t="s">
        <v>5508</v>
      </c>
      <c r="X88" s="201">
        <v>4</v>
      </c>
      <c r="Y88" s="201">
        <v>9</v>
      </c>
      <c r="Z88" s="201">
        <v>1</v>
      </c>
      <c r="AA88" s="201">
        <v>3</v>
      </c>
      <c r="AB88" s="201">
        <v>0</v>
      </c>
      <c r="AC88" s="201">
        <v>99</v>
      </c>
    </row>
    <row r="89" spans="4:29" x14ac:dyDescent="0.2">
      <c r="D89" s="7" t="s">
        <v>4381</v>
      </c>
      <c r="E89" s="15">
        <v>72812010</v>
      </c>
      <c r="F89" s="15" t="s">
        <v>6023</v>
      </c>
      <c r="M89" s="17">
        <v>8323</v>
      </c>
      <c r="N89" s="17" t="s">
        <v>974</v>
      </c>
      <c r="Q89" s="7">
        <v>4191</v>
      </c>
      <c r="R89" s="7">
        <v>11783</v>
      </c>
      <c r="S89" s="7" t="s">
        <v>1197</v>
      </c>
      <c r="T89" s="18">
        <v>10365000</v>
      </c>
      <c r="U89" s="6" t="s">
        <v>4542</v>
      </c>
      <c r="V89" s="202">
        <v>10192000</v>
      </c>
      <c r="W89" s="7" t="s">
        <v>5509</v>
      </c>
      <c r="X89" s="201">
        <v>5</v>
      </c>
      <c r="Y89" s="201">
        <v>15</v>
      </c>
      <c r="Z89" s="201">
        <v>1</v>
      </c>
      <c r="AA89" s="201">
        <v>8</v>
      </c>
      <c r="AB89" s="201">
        <v>0</v>
      </c>
      <c r="AC89" s="201">
        <v>99</v>
      </c>
    </row>
    <row r="90" spans="4:29" x14ac:dyDescent="0.2">
      <c r="D90" s="7" t="s">
        <v>4381</v>
      </c>
      <c r="E90" s="15">
        <v>51621909</v>
      </c>
      <c r="F90" s="15" t="s">
        <v>6024</v>
      </c>
      <c r="M90" s="17">
        <v>8530</v>
      </c>
      <c r="N90" s="17" t="s">
        <v>3259</v>
      </c>
      <c r="Q90" s="7">
        <v>4461</v>
      </c>
      <c r="R90" s="7">
        <v>15451</v>
      </c>
      <c r="S90" s="7" t="s">
        <v>3942</v>
      </c>
      <c r="T90" s="18">
        <v>10353100</v>
      </c>
      <c r="U90" s="6" t="s">
        <v>5027</v>
      </c>
      <c r="V90" s="202">
        <v>10292000</v>
      </c>
      <c r="W90" s="7" t="s">
        <v>4953</v>
      </c>
      <c r="X90" s="201">
        <v>10</v>
      </c>
      <c r="Y90" s="201">
        <v>20</v>
      </c>
      <c r="Z90" s="201">
        <v>1</v>
      </c>
      <c r="AA90" s="201">
        <v>11</v>
      </c>
      <c r="AB90" s="201">
        <v>0</v>
      </c>
      <c r="AC90" s="201">
        <v>99</v>
      </c>
    </row>
    <row r="91" spans="4:29" x14ac:dyDescent="0.2">
      <c r="D91" s="7" t="s">
        <v>4381</v>
      </c>
      <c r="E91" s="15">
        <v>77455808</v>
      </c>
      <c r="F91" s="15" t="s">
        <v>6025</v>
      </c>
      <c r="M91" s="17">
        <v>8539</v>
      </c>
      <c r="N91" s="17" t="s">
        <v>2018</v>
      </c>
      <c r="Q91" s="7">
        <v>921</v>
      </c>
      <c r="R91" s="7">
        <v>15320</v>
      </c>
      <c r="S91" s="7" t="s">
        <v>3660</v>
      </c>
      <c r="T91" s="6">
        <v>10356101</v>
      </c>
      <c r="U91" s="6" t="s">
        <v>5028</v>
      </c>
      <c r="V91" s="7">
        <v>0</v>
      </c>
      <c r="W91" s="7" t="s">
        <v>787</v>
      </c>
      <c r="X91" s="201">
        <v>0</v>
      </c>
      <c r="Y91" s="201">
        <v>0</v>
      </c>
      <c r="Z91" s="201">
        <v>0</v>
      </c>
      <c r="AA91" s="201">
        <v>0</v>
      </c>
      <c r="AB91" s="201">
        <v>0</v>
      </c>
      <c r="AC91" s="201">
        <v>0</v>
      </c>
    </row>
    <row r="92" spans="4:29" x14ac:dyDescent="0.2">
      <c r="D92" s="7" t="s">
        <v>4381</v>
      </c>
      <c r="E92" s="15">
        <v>14910398</v>
      </c>
      <c r="F92" s="15" t="s">
        <v>6026</v>
      </c>
      <c r="M92" s="17">
        <v>8256</v>
      </c>
      <c r="N92" s="17" t="s">
        <v>2770</v>
      </c>
      <c r="Q92" s="7">
        <v>3701</v>
      </c>
      <c r="R92" s="7">
        <v>16048</v>
      </c>
      <c r="S92" s="7" t="s">
        <v>3662</v>
      </c>
      <c r="T92" s="18">
        <v>10356102</v>
      </c>
      <c r="U92" s="6" t="s">
        <v>5029</v>
      </c>
      <c r="V92" s="202">
        <v>10363000</v>
      </c>
      <c r="W92" s="7" t="s">
        <v>4555</v>
      </c>
      <c r="X92" s="201">
        <v>15</v>
      </c>
      <c r="Y92" s="201">
        <v>65</v>
      </c>
      <c r="Z92" s="201">
        <v>1</v>
      </c>
      <c r="AA92" s="201">
        <v>4</v>
      </c>
      <c r="AB92" s="201">
        <v>0</v>
      </c>
      <c r="AC92" s="201">
        <v>99</v>
      </c>
    </row>
    <row r="93" spans="4:29" x14ac:dyDescent="0.2">
      <c r="D93" s="7" t="s">
        <v>4381</v>
      </c>
      <c r="E93" s="15">
        <v>72461794</v>
      </c>
      <c r="F93" s="15" t="s">
        <v>6027</v>
      </c>
      <c r="M93" s="17">
        <v>8250</v>
      </c>
      <c r="N93" s="17" t="s">
        <v>2251</v>
      </c>
      <c r="Q93" s="7">
        <v>30</v>
      </c>
      <c r="R93" s="7">
        <v>13214</v>
      </c>
      <c r="S93" s="7" t="s">
        <v>475</v>
      </c>
      <c r="T93" s="18">
        <v>10356100</v>
      </c>
      <c r="U93" s="6" t="s">
        <v>5432</v>
      </c>
      <c r="V93" s="202">
        <v>10365000</v>
      </c>
      <c r="W93" s="7" t="s">
        <v>4542</v>
      </c>
      <c r="X93" s="201">
        <v>15</v>
      </c>
      <c r="Y93" s="201">
        <v>65</v>
      </c>
      <c r="Z93" s="201">
        <v>1</v>
      </c>
      <c r="AA93" s="201">
        <v>2</v>
      </c>
      <c r="AB93" s="201">
        <v>0</v>
      </c>
      <c r="AC93" s="201">
        <v>0</v>
      </c>
    </row>
    <row r="94" spans="4:29" x14ac:dyDescent="0.2">
      <c r="D94" s="7" t="s">
        <v>4381</v>
      </c>
      <c r="E94" s="15">
        <v>52463256</v>
      </c>
      <c r="F94" s="15" t="s">
        <v>6028</v>
      </c>
      <c r="M94" s="17">
        <v>8425</v>
      </c>
      <c r="N94" s="17" t="s">
        <v>3229</v>
      </c>
      <c r="Q94" s="7">
        <v>1202</v>
      </c>
      <c r="R94" s="7">
        <v>11784</v>
      </c>
      <c r="S94" s="7" t="s">
        <v>476</v>
      </c>
      <c r="T94" s="18">
        <v>10355100</v>
      </c>
      <c r="U94" s="6" t="s">
        <v>5030</v>
      </c>
      <c r="V94" s="202">
        <v>10353100</v>
      </c>
      <c r="W94" s="7" t="s">
        <v>5027</v>
      </c>
      <c r="X94" s="201">
        <v>17</v>
      </c>
      <c r="Y94" s="201">
        <v>65</v>
      </c>
      <c r="Z94" s="201">
        <v>1</v>
      </c>
      <c r="AA94" s="201">
        <v>2</v>
      </c>
      <c r="AB94" s="201">
        <v>0</v>
      </c>
      <c r="AC94" s="201">
        <v>0</v>
      </c>
    </row>
    <row r="95" spans="4:29" x14ac:dyDescent="0.2">
      <c r="D95" s="7" t="s">
        <v>4381</v>
      </c>
      <c r="E95" s="15">
        <v>51684977</v>
      </c>
      <c r="F95" s="15" t="s">
        <v>6029</v>
      </c>
      <c r="M95" s="17">
        <v>8521</v>
      </c>
      <c r="N95" s="17" t="s">
        <v>3253</v>
      </c>
      <c r="R95" s="7">
        <v>16523</v>
      </c>
      <c r="S95" s="7" t="s">
        <v>5099</v>
      </c>
      <c r="T95" s="6">
        <v>10351101</v>
      </c>
      <c r="U95" s="6" t="s">
        <v>5031</v>
      </c>
      <c r="V95" s="202">
        <v>10356101</v>
      </c>
      <c r="W95" s="7" t="s">
        <v>5028</v>
      </c>
      <c r="X95" s="201">
        <v>17</v>
      </c>
      <c r="Y95" s="201">
        <v>65</v>
      </c>
      <c r="Z95" s="201">
        <v>1</v>
      </c>
      <c r="AA95" s="201">
        <v>2</v>
      </c>
      <c r="AB95" s="201">
        <v>0</v>
      </c>
      <c r="AC95" s="201">
        <v>0</v>
      </c>
    </row>
    <row r="96" spans="4:29" x14ac:dyDescent="0.2">
      <c r="D96" s="7" t="s">
        <v>4381</v>
      </c>
      <c r="E96" s="15">
        <v>74615638</v>
      </c>
      <c r="F96" s="15" t="s">
        <v>6030</v>
      </c>
      <c r="M96" s="17">
        <v>8522</v>
      </c>
      <c r="N96" s="17" t="s">
        <v>2773</v>
      </c>
      <c r="R96" s="7">
        <v>11761</v>
      </c>
      <c r="S96" s="7" t="s">
        <v>274</v>
      </c>
      <c r="T96" s="18">
        <v>10351100</v>
      </c>
      <c r="U96" s="6" t="s">
        <v>5032</v>
      </c>
      <c r="V96" s="202">
        <v>10356102</v>
      </c>
      <c r="W96" s="7" t="s">
        <v>5029</v>
      </c>
      <c r="X96" s="201">
        <v>17</v>
      </c>
      <c r="Y96" s="201">
        <v>65</v>
      </c>
      <c r="Z96" s="201">
        <v>1</v>
      </c>
      <c r="AA96" s="201">
        <v>2</v>
      </c>
      <c r="AB96" s="201">
        <v>0</v>
      </c>
      <c r="AC96" s="201">
        <v>0</v>
      </c>
    </row>
    <row r="97" spans="4:29" x14ac:dyDescent="0.2">
      <c r="D97" s="7" t="s">
        <v>4381</v>
      </c>
      <c r="E97" s="15">
        <v>68591605</v>
      </c>
      <c r="F97" s="15" t="s">
        <v>6031</v>
      </c>
      <c r="M97" s="17">
        <v>8324</v>
      </c>
      <c r="N97" s="17" t="s">
        <v>2775</v>
      </c>
      <c r="R97" s="7">
        <v>10204</v>
      </c>
      <c r="S97" s="7" t="s">
        <v>477</v>
      </c>
      <c r="T97" s="18">
        <v>10352102</v>
      </c>
      <c r="U97" s="6" t="s">
        <v>5033</v>
      </c>
      <c r="V97" s="202">
        <v>10356100</v>
      </c>
      <c r="W97" s="7" t="s">
        <v>5432</v>
      </c>
      <c r="X97" s="201">
        <v>17</v>
      </c>
      <c r="Y97" s="201">
        <v>65</v>
      </c>
      <c r="Z97" s="201">
        <v>1</v>
      </c>
      <c r="AA97" s="201">
        <v>2</v>
      </c>
      <c r="AB97" s="201">
        <v>0</v>
      </c>
      <c r="AC97" s="201">
        <v>0</v>
      </c>
    </row>
    <row r="98" spans="4:29" x14ac:dyDescent="0.2">
      <c r="D98" s="7" t="s">
        <v>4381</v>
      </c>
      <c r="E98" s="15">
        <v>40273597</v>
      </c>
      <c r="F98" s="15" t="s">
        <v>6032</v>
      </c>
      <c r="M98" s="17">
        <v>8261</v>
      </c>
      <c r="N98" s="17" t="s">
        <v>1126</v>
      </c>
      <c r="Q98" s="7">
        <v>3441</v>
      </c>
      <c r="R98" s="7">
        <v>14464</v>
      </c>
      <c r="S98" s="7" t="s">
        <v>478</v>
      </c>
      <c r="T98" s="18">
        <v>10352101</v>
      </c>
      <c r="U98" s="6" t="s">
        <v>5034</v>
      </c>
      <c r="V98" s="202">
        <v>10355100</v>
      </c>
      <c r="W98" s="7" t="s">
        <v>5030</v>
      </c>
      <c r="X98" s="201">
        <v>17</v>
      </c>
      <c r="Y98" s="201">
        <v>65</v>
      </c>
      <c r="Z98" s="201">
        <v>1</v>
      </c>
      <c r="AA98" s="201">
        <v>2</v>
      </c>
      <c r="AB98" s="201">
        <v>0</v>
      </c>
      <c r="AC98" s="201">
        <v>0</v>
      </c>
    </row>
    <row r="99" spans="4:29" x14ac:dyDescent="0.2">
      <c r="D99" s="7" t="s">
        <v>4381</v>
      </c>
      <c r="E99" s="15">
        <v>52463633</v>
      </c>
      <c r="F99" s="15" t="s">
        <v>6033</v>
      </c>
      <c r="M99" s="17">
        <v>8523</v>
      </c>
      <c r="N99" s="17" t="s">
        <v>3254</v>
      </c>
      <c r="R99" s="7">
        <v>11759</v>
      </c>
      <c r="S99" s="7" t="s">
        <v>275</v>
      </c>
      <c r="T99" s="6">
        <v>10373000</v>
      </c>
      <c r="U99" s="6" t="s">
        <v>4556</v>
      </c>
      <c r="V99" s="202">
        <v>10351101</v>
      </c>
      <c r="W99" s="7" t="s">
        <v>5031</v>
      </c>
      <c r="X99" s="201">
        <v>17</v>
      </c>
      <c r="Y99" s="201">
        <v>65</v>
      </c>
      <c r="Z99" s="201">
        <v>1</v>
      </c>
      <c r="AA99" s="201">
        <v>2</v>
      </c>
      <c r="AB99" s="201">
        <v>0</v>
      </c>
      <c r="AC99" s="201">
        <v>0</v>
      </c>
    </row>
    <row r="100" spans="4:29" x14ac:dyDescent="0.2">
      <c r="D100" s="7" t="s">
        <v>4381</v>
      </c>
      <c r="E100" s="15">
        <v>70343842</v>
      </c>
      <c r="F100" s="15" t="s">
        <v>6034</v>
      </c>
      <c r="M100" s="17">
        <v>8325</v>
      </c>
      <c r="N100" s="17" t="s">
        <v>975</v>
      </c>
      <c r="R100" s="7">
        <v>11261</v>
      </c>
      <c r="S100" s="7" t="s">
        <v>276</v>
      </c>
      <c r="T100" s="18">
        <v>10337000</v>
      </c>
      <c r="U100" s="6" t="s">
        <v>4557</v>
      </c>
      <c r="V100" s="202">
        <v>10351100</v>
      </c>
      <c r="W100" s="7" t="s">
        <v>5032</v>
      </c>
      <c r="X100" s="201">
        <v>17</v>
      </c>
      <c r="Y100" s="201">
        <v>65</v>
      </c>
      <c r="Z100" s="201">
        <v>1</v>
      </c>
      <c r="AA100" s="201">
        <v>2</v>
      </c>
      <c r="AB100" s="201">
        <v>0</v>
      </c>
      <c r="AC100" s="201">
        <v>0</v>
      </c>
    </row>
    <row r="101" spans="4:29" x14ac:dyDescent="0.2">
      <c r="D101" s="7" t="s">
        <v>4381</v>
      </c>
      <c r="E101" s="15">
        <v>74259725</v>
      </c>
      <c r="F101" s="15" t="s">
        <v>6035</v>
      </c>
      <c r="M101" s="17">
        <v>8326</v>
      </c>
      <c r="N101" s="17" t="s">
        <v>976</v>
      </c>
      <c r="R101" s="7">
        <v>16383</v>
      </c>
      <c r="S101" s="7" t="s">
        <v>5100</v>
      </c>
      <c r="T101" s="6">
        <v>10335000</v>
      </c>
      <c r="U101" s="6" t="s">
        <v>4558</v>
      </c>
      <c r="V101" s="202">
        <v>10352102</v>
      </c>
      <c r="W101" s="7" t="s">
        <v>5033</v>
      </c>
      <c r="X101" s="201">
        <v>17</v>
      </c>
      <c r="Y101" s="201">
        <v>65</v>
      </c>
      <c r="Z101" s="201">
        <v>1</v>
      </c>
      <c r="AA101" s="201">
        <v>2</v>
      </c>
      <c r="AB101" s="201">
        <v>0</v>
      </c>
      <c r="AC101" s="201">
        <v>0</v>
      </c>
    </row>
    <row r="102" spans="4:29" x14ac:dyDescent="0.2">
      <c r="D102" s="7" t="s">
        <v>4381</v>
      </c>
      <c r="E102" s="15">
        <v>72038466</v>
      </c>
      <c r="F102" s="15" t="s">
        <v>6036</v>
      </c>
      <c r="M102" s="17">
        <v>8222</v>
      </c>
      <c r="N102" s="17" t="s">
        <v>3940</v>
      </c>
      <c r="Q102" s="7">
        <v>6602</v>
      </c>
      <c r="R102" s="7">
        <v>11776</v>
      </c>
      <c r="S102" s="7" t="s">
        <v>480</v>
      </c>
      <c r="T102" s="18">
        <v>10331000</v>
      </c>
      <c r="U102" s="6" t="s">
        <v>4559</v>
      </c>
      <c r="V102" s="202">
        <v>10352101</v>
      </c>
      <c r="W102" s="7" t="s">
        <v>5034</v>
      </c>
      <c r="X102" s="201">
        <v>17</v>
      </c>
      <c r="Y102" s="201">
        <v>65</v>
      </c>
      <c r="Z102" s="201">
        <v>1</v>
      </c>
      <c r="AA102" s="201">
        <v>2</v>
      </c>
      <c r="AB102" s="201">
        <v>0</v>
      </c>
      <c r="AC102" s="201">
        <v>0</v>
      </c>
    </row>
    <row r="103" spans="4:29" x14ac:dyDescent="0.2">
      <c r="D103" s="7" t="s">
        <v>4381</v>
      </c>
      <c r="E103" s="15">
        <v>12825258</v>
      </c>
      <c r="F103" s="15" t="s">
        <v>6037</v>
      </c>
      <c r="M103" s="17">
        <v>8262</v>
      </c>
      <c r="N103" s="17" t="s">
        <v>1127</v>
      </c>
      <c r="Q103" s="7">
        <v>6252</v>
      </c>
      <c r="R103" s="7">
        <v>14962</v>
      </c>
      <c r="S103" s="7" t="s">
        <v>482</v>
      </c>
      <c r="T103" s="18">
        <v>10331100</v>
      </c>
      <c r="U103" s="6" t="s">
        <v>4560</v>
      </c>
      <c r="V103" s="202">
        <v>10373000</v>
      </c>
      <c r="W103" s="7" t="s">
        <v>4556</v>
      </c>
      <c r="X103" s="201">
        <v>15</v>
      </c>
      <c r="Y103" s="201">
        <v>65</v>
      </c>
      <c r="Z103" s="201">
        <v>1</v>
      </c>
      <c r="AA103" s="201">
        <v>4</v>
      </c>
      <c r="AB103" s="201">
        <v>0</v>
      </c>
      <c r="AC103" s="201">
        <v>0</v>
      </c>
    </row>
    <row r="104" spans="4:29" x14ac:dyDescent="0.2">
      <c r="D104" s="7" t="s">
        <v>4381</v>
      </c>
      <c r="E104" s="15">
        <v>64889513</v>
      </c>
      <c r="F104" s="15" t="s">
        <v>6038</v>
      </c>
      <c r="M104" s="17">
        <v>8223</v>
      </c>
      <c r="N104" s="17" t="s">
        <v>2235</v>
      </c>
      <c r="Q104" s="7">
        <v>2841</v>
      </c>
      <c r="R104" s="7">
        <v>13780</v>
      </c>
      <c r="S104" s="7" t="s">
        <v>484</v>
      </c>
      <c r="T104" s="18">
        <v>10334000</v>
      </c>
      <c r="U104" s="6" t="s">
        <v>4561</v>
      </c>
      <c r="V104" s="202">
        <v>10337000</v>
      </c>
      <c r="W104" s="7" t="s">
        <v>4557</v>
      </c>
      <c r="X104" s="201">
        <v>18</v>
      </c>
      <c r="Y104" s="201">
        <v>65</v>
      </c>
      <c r="Z104" s="201">
        <v>4</v>
      </c>
      <c r="AA104" s="201">
        <v>4</v>
      </c>
      <c r="AB104" s="201">
        <v>0</v>
      </c>
      <c r="AC104" s="201">
        <v>0</v>
      </c>
    </row>
    <row r="105" spans="4:29" x14ac:dyDescent="0.2">
      <c r="D105" s="7" t="s">
        <v>4381</v>
      </c>
      <c r="E105" s="15">
        <v>53407923</v>
      </c>
      <c r="F105" s="15" t="s">
        <v>6039</v>
      </c>
      <c r="M105" s="17">
        <v>8327</v>
      </c>
      <c r="N105" s="17" t="s">
        <v>977</v>
      </c>
      <c r="R105" s="7">
        <v>11754</v>
      </c>
      <c r="S105" s="7" t="s">
        <v>485</v>
      </c>
      <c r="T105" s="18">
        <v>10336000</v>
      </c>
      <c r="U105" s="6" t="s">
        <v>4562</v>
      </c>
      <c r="V105" s="202">
        <v>10335000</v>
      </c>
      <c r="W105" s="7" t="s">
        <v>4558</v>
      </c>
      <c r="X105" s="201">
        <v>18</v>
      </c>
      <c r="Y105" s="201">
        <v>65</v>
      </c>
      <c r="Z105" s="201">
        <v>4</v>
      </c>
      <c r="AA105" s="201">
        <v>4</v>
      </c>
      <c r="AB105" s="201">
        <v>0</v>
      </c>
      <c r="AC105" s="201">
        <v>0</v>
      </c>
    </row>
    <row r="106" spans="4:29" x14ac:dyDescent="0.2">
      <c r="D106" s="7" t="s">
        <v>4381</v>
      </c>
      <c r="E106" s="15">
        <v>66621906</v>
      </c>
      <c r="F106" s="15" t="s">
        <v>6040</v>
      </c>
      <c r="M106" s="17">
        <v>8329</v>
      </c>
      <c r="N106" s="17" t="s">
        <v>1691</v>
      </c>
      <c r="Q106" s="7">
        <v>3101</v>
      </c>
      <c r="R106" s="7">
        <v>14097</v>
      </c>
      <c r="S106" s="7" t="s">
        <v>486</v>
      </c>
      <c r="T106" s="18">
        <v>10338000</v>
      </c>
      <c r="U106" s="6" t="s">
        <v>4563</v>
      </c>
      <c r="V106" s="7">
        <v>10331000</v>
      </c>
      <c r="W106" s="7" t="s">
        <v>4559</v>
      </c>
      <c r="X106" s="201">
        <v>18</v>
      </c>
      <c r="Y106" s="201">
        <v>65</v>
      </c>
      <c r="Z106" s="201">
        <v>4</v>
      </c>
      <c r="AA106" s="201">
        <v>4</v>
      </c>
      <c r="AB106" s="201">
        <v>0</v>
      </c>
      <c r="AC106" s="201">
        <v>0</v>
      </c>
    </row>
    <row r="107" spans="4:29" x14ac:dyDescent="0.2">
      <c r="D107" s="7" t="s">
        <v>4381</v>
      </c>
      <c r="E107" s="15">
        <v>12871935</v>
      </c>
      <c r="F107" s="15" t="s">
        <v>6041</v>
      </c>
      <c r="M107" s="17">
        <v>8525</v>
      </c>
      <c r="N107" s="17" t="s">
        <v>3255</v>
      </c>
      <c r="Q107" s="7">
        <v>5421</v>
      </c>
      <c r="R107" s="7">
        <v>14780</v>
      </c>
      <c r="S107" s="7" t="s">
        <v>487</v>
      </c>
      <c r="T107" s="18">
        <v>10333000</v>
      </c>
      <c r="U107" s="6" t="s">
        <v>4564</v>
      </c>
      <c r="V107" s="202">
        <v>10331100</v>
      </c>
      <c r="W107" s="7" t="s">
        <v>4560</v>
      </c>
      <c r="X107" s="201">
        <v>18</v>
      </c>
      <c r="Y107" s="201">
        <v>65</v>
      </c>
      <c r="Z107" s="201">
        <v>4</v>
      </c>
      <c r="AA107" s="201">
        <v>4</v>
      </c>
      <c r="AB107" s="201">
        <v>0</v>
      </c>
      <c r="AC107" s="201">
        <v>0</v>
      </c>
    </row>
    <row r="108" spans="4:29" x14ac:dyDescent="0.2">
      <c r="D108" s="7" t="s">
        <v>4381</v>
      </c>
      <c r="E108" s="15">
        <v>74399222</v>
      </c>
      <c r="F108" s="15" t="s">
        <v>6042</v>
      </c>
      <c r="M108" s="17">
        <v>8526</v>
      </c>
      <c r="N108" s="17" t="s">
        <v>3256</v>
      </c>
      <c r="R108" s="7">
        <v>11756</v>
      </c>
      <c r="S108" s="7" t="s">
        <v>277</v>
      </c>
      <c r="T108" s="18">
        <v>10333100</v>
      </c>
      <c r="U108" s="6" t="s">
        <v>4565</v>
      </c>
      <c r="V108" s="202">
        <v>10334000</v>
      </c>
      <c r="W108" s="7" t="s">
        <v>4561</v>
      </c>
      <c r="X108" s="201">
        <v>18</v>
      </c>
      <c r="Y108" s="201">
        <v>65</v>
      </c>
      <c r="Z108" s="201">
        <v>4</v>
      </c>
      <c r="AA108" s="201">
        <v>4</v>
      </c>
      <c r="AB108" s="201">
        <v>0</v>
      </c>
      <c r="AC108" s="201">
        <v>0</v>
      </c>
    </row>
    <row r="109" spans="4:29" x14ac:dyDescent="0.2">
      <c r="D109" s="7" t="s">
        <v>4381</v>
      </c>
      <c r="E109" s="15">
        <v>40253716</v>
      </c>
      <c r="F109" s="15" t="s">
        <v>6043</v>
      </c>
      <c r="M109" s="17">
        <v>8330</v>
      </c>
      <c r="N109" s="17" t="s">
        <v>1694</v>
      </c>
      <c r="Q109" s="7">
        <v>5143</v>
      </c>
      <c r="R109" s="7">
        <v>11757</v>
      </c>
      <c r="S109" s="7" t="s">
        <v>488</v>
      </c>
      <c r="T109" s="18">
        <v>10332000</v>
      </c>
      <c r="U109" s="6" t="s">
        <v>4566</v>
      </c>
      <c r="V109" s="7">
        <v>10336000</v>
      </c>
      <c r="W109" s="7" t="s">
        <v>4562</v>
      </c>
      <c r="X109" s="201">
        <v>18</v>
      </c>
      <c r="Y109" s="201">
        <v>65</v>
      </c>
      <c r="Z109" s="201">
        <v>4</v>
      </c>
      <c r="AA109" s="201">
        <v>4</v>
      </c>
      <c r="AB109" s="201">
        <v>0</v>
      </c>
      <c r="AC109" s="201">
        <v>0</v>
      </c>
    </row>
    <row r="110" spans="4:29" x14ac:dyDescent="0.2">
      <c r="D110" s="7" t="s">
        <v>4381</v>
      </c>
      <c r="E110" s="15">
        <v>65909202</v>
      </c>
      <c r="F110" s="15" t="s">
        <v>6044</v>
      </c>
      <c r="M110" s="17">
        <v>8224</v>
      </c>
      <c r="N110" s="17" t="s">
        <v>2236</v>
      </c>
      <c r="Q110" s="7">
        <v>6261</v>
      </c>
      <c r="R110" s="7">
        <v>11758</v>
      </c>
      <c r="S110" s="7" t="s">
        <v>3136</v>
      </c>
      <c r="T110" s="6">
        <v>10332100</v>
      </c>
      <c r="U110" s="6" t="s">
        <v>4567</v>
      </c>
      <c r="V110" s="202">
        <v>10338000</v>
      </c>
      <c r="W110" s="7" t="s">
        <v>4563</v>
      </c>
      <c r="X110" s="201">
        <v>18</v>
      </c>
      <c r="Y110" s="201">
        <v>65</v>
      </c>
      <c r="Z110" s="201">
        <v>4</v>
      </c>
      <c r="AA110" s="201">
        <v>4</v>
      </c>
      <c r="AB110" s="201">
        <v>0</v>
      </c>
      <c r="AC110" s="201">
        <v>0</v>
      </c>
    </row>
    <row r="111" spans="4:29" x14ac:dyDescent="0.2">
      <c r="D111" s="7" t="s">
        <v>4381</v>
      </c>
      <c r="E111" s="15">
        <v>84311904</v>
      </c>
      <c r="F111" s="15" t="s">
        <v>6045</v>
      </c>
      <c r="M111" s="17">
        <v>8331</v>
      </c>
      <c r="N111" s="17" t="s">
        <v>978</v>
      </c>
      <c r="Q111" s="7">
        <v>5001</v>
      </c>
      <c r="R111" s="7">
        <v>11768</v>
      </c>
      <c r="S111" s="7" t="s">
        <v>3137</v>
      </c>
      <c r="T111" s="18">
        <v>10332200</v>
      </c>
      <c r="U111" s="6" t="s">
        <v>4568</v>
      </c>
      <c r="V111" s="7">
        <v>10333000</v>
      </c>
      <c r="W111" s="7" t="s">
        <v>4564</v>
      </c>
      <c r="X111" s="201">
        <v>18</v>
      </c>
      <c r="Y111" s="201">
        <v>65</v>
      </c>
      <c r="Z111" s="201">
        <v>4</v>
      </c>
      <c r="AA111" s="201">
        <v>4</v>
      </c>
      <c r="AB111" s="201">
        <v>0</v>
      </c>
      <c r="AC111" s="201">
        <v>0</v>
      </c>
    </row>
    <row r="112" spans="4:29" x14ac:dyDescent="0.2">
      <c r="D112" s="7" t="s">
        <v>4381</v>
      </c>
      <c r="E112" s="15">
        <v>40286329</v>
      </c>
      <c r="F112" s="15" t="s">
        <v>6046</v>
      </c>
      <c r="M112" s="17">
        <v>8617</v>
      </c>
      <c r="N112" s="17" t="s">
        <v>2035</v>
      </c>
      <c r="Q112" s="7">
        <v>2881</v>
      </c>
      <c r="R112" s="7">
        <v>13809</v>
      </c>
      <c r="S112" s="7" t="s">
        <v>3138</v>
      </c>
      <c r="T112" s="18">
        <v>10336500</v>
      </c>
      <c r="U112" s="6" t="s">
        <v>4569</v>
      </c>
      <c r="V112" s="7">
        <v>10333100</v>
      </c>
      <c r="W112" s="7" t="s">
        <v>4565</v>
      </c>
      <c r="X112" s="201">
        <v>18</v>
      </c>
      <c r="Y112" s="201">
        <v>65</v>
      </c>
      <c r="Z112" s="201">
        <v>4</v>
      </c>
      <c r="AA112" s="201">
        <v>4</v>
      </c>
      <c r="AB112" s="201">
        <v>0</v>
      </c>
      <c r="AC112" s="201">
        <v>0</v>
      </c>
    </row>
    <row r="113" spans="4:29" x14ac:dyDescent="0.2">
      <c r="D113" s="7" t="s">
        <v>4381</v>
      </c>
      <c r="E113" s="15">
        <v>52446994</v>
      </c>
      <c r="F113" s="15" t="s">
        <v>6047</v>
      </c>
      <c r="M113" s="17">
        <v>8332</v>
      </c>
      <c r="N113" s="17" t="s">
        <v>979</v>
      </c>
      <c r="Q113" s="7">
        <v>4401</v>
      </c>
      <c r="R113" s="7">
        <v>15456</v>
      </c>
      <c r="S113" s="7" t="s">
        <v>3910</v>
      </c>
      <c r="T113" s="18">
        <v>10328000</v>
      </c>
      <c r="U113" s="6" t="s">
        <v>4570</v>
      </c>
      <c r="V113" s="202">
        <v>10332000</v>
      </c>
      <c r="W113" s="7" t="s">
        <v>4566</v>
      </c>
      <c r="X113" s="201">
        <v>18</v>
      </c>
      <c r="Y113" s="201">
        <v>65</v>
      </c>
      <c r="Z113" s="201">
        <v>4</v>
      </c>
      <c r="AA113" s="201">
        <v>4</v>
      </c>
      <c r="AB113" s="201">
        <v>0</v>
      </c>
      <c r="AC113" s="201">
        <v>0</v>
      </c>
    </row>
    <row r="114" spans="4:29" x14ac:dyDescent="0.2">
      <c r="D114" s="7" t="s">
        <v>4381</v>
      </c>
      <c r="E114" s="15">
        <v>52446879</v>
      </c>
      <c r="F114" s="15" t="s">
        <v>6048</v>
      </c>
      <c r="M114" s="17">
        <v>8333</v>
      </c>
      <c r="N114" s="17" t="s">
        <v>980</v>
      </c>
      <c r="Q114" s="7">
        <v>381</v>
      </c>
      <c r="R114" s="7">
        <v>15044</v>
      </c>
      <c r="S114" s="7" t="s">
        <v>3911</v>
      </c>
      <c r="T114" s="18">
        <v>10321000</v>
      </c>
      <c r="U114" s="6" t="s">
        <v>4571</v>
      </c>
      <c r="V114" s="202">
        <v>10332100</v>
      </c>
      <c r="W114" s="7" t="s">
        <v>4567</v>
      </c>
      <c r="X114" s="201">
        <v>18</v>
      </c>
      <c r="Y114" s="201">
        <v>65</v>
      </c>
      <c r="Z114" s="201">
        <v>4</v>
      </c>
      <c r="AA114" s="201">
        <v>4</v>
      </c>
      <c r="AB114" s="201">
        <v>0</v>
      </c>
      <c r="AC114" s="201">
        <v>0</v>
      </c>
    </row>
    <row r="115" spans="4:29" x14ac:dyDescent="0.2">
      <c r="D115" s="7" t="s">
        <v>4381</v>
      </c>
      <c r="E115" s="15">
        <v>65656462</v>
      </c>
      <c r="F115" s="15" t="s">
        <v>6049</v>
      </c>
      <c r="M115" s="17">
        <v>8427</v>
      </c>
      <c r="N115" s="17" t="s">
        <v>3230</v>
      </c>
      <c r="R115" s="7">
        <v>11762</v>
      </c>
      <c r="S115" s="7" t="s">
        <v>3912</v>
      </c>
      <c r="T115" s="18">
        <v>10326000</v>
      </c>
      <c r="U115" s="6" t="s">
        <v>4572</v>
      </c>
      <c r="V115" s="202">
        <v>10332200</v>
      </c>
      <c r="W115" s="7" t="s">
        <v>4568</v>
      </c>
      <c r="X115" s="201">
        <v>18</v>
      </c>
      <c r="Y115" s="201">
        <v>65</v>
      </c>
      <c r="Z115" s="201">
        <v>4</v>
      </c>
      <c r="AA115" s="201">
        <v>4</v>
      </c>
      <c r="AB115" s="201">
        <v>0</v>
      </c>
      <c r="AC115" s="201">
        <v>0</v>
      </c>
    </row>
    <row r="116" spans="4:29" x14ac:dyDescent="0.2">
      <c r="D116" s="7" t="s">
        <v>4381</v>
      </c>
      <c r="E116" s="15">
        <v>74398365</v>
      </c>
      <c r="F116" s="15" t="s">
        <v>6050</v>
      </c>
      <c r="M116" s="17">
        <v>8618</v>
      </c>
      <c r="N116" s="222" t="s">
        <v>2036</v>
      </c>
      <c r="R116" s="7">
        <v>10182</v>
      </c>
      <c r="S116" s="7" t="s">
        <v>3147</v>
      </c>
      <c r="T116" s="18">
        <v>10322000</v>
      </c>
      <c r="U116" s="6" t="s">
        <v>4573</v>
      </c>
      <c r="V116" s="202">
        <v>10336500</v>
      </c>
      <c r="W116" s="7" t="s">
        <v>4569</v>
      </c>
      <c r="X116" s="201">
        <v>18</v>
      </c>
      <c r="Y116" s="201">
        <v>65</v>
      </c>
      <c r="Z116" s="201">
        <v>4</v>
      </c>
      <c r="AA116" s="201">
        <v>4</v>
      </c>
      <c r="AB116" s="201">
        <v>0</v>
      </c>
      <c r="AC116" s="201">
        <v>0</v>
      </c>
    </row>
    <row r="117" spans="4:29" x14ac:dyDescent="0.2">
      <c r="D117" s="7" t="s">
        <v>4381</v>
      </c>
      <c r="E117" s="15">
        <v>52446947</v>
      </c>
      <c r="F117" s="15" t="s">
        <v>6051</v>
      </c>
      <c r="M117" s="17">
        <v>8263</v>
      </c>
      <c r="N117" s="17" t="s">
        <v>1705</v>
      </c>
      <c r="Q117" s="7">
        <v>6021</v>
      </c>
      <c r="R117" s="7">
        <v>11763</v>
      </c>
      <c r="S117" s="7" t="s">
        <v>3149</v>
      </c>
      <c r="T117" s="18">
        <v>10322100</v>
      </c>
      <c r="U117" s="6" t="s">
        <v>4574</v>
      </c>
      <c r="V117" s="202">
        <v>10328000</v>
      </c>
      <c r="W117" s="7" t="s">
        <v>4570</v>
      </c>
      <c r="X117" s="201">
        <v>15</v>
      </c>
      <c r="Y117" s="201">
        <v>65</v>
      </c>
      <c r="Z117" s="201">
        <v>1</v>
      </c>
      <c r="AA117" s="201">
        <v>3</v>
      </c>
      <c r="AB117" s="201">
        <v>0</v>
      </c>
      <c r="AC117" s="201">
        <v>0</v>
      </c>
    </row>
    <row r="118" spans="4:29" x14ac:dyDescent="0.2">
      <c r="D118" s="7" t="s">
        <v>4381</v>
      </c>
      <c r="E118" s="15">
        <v>52446439</v>
      </c>
      <c r="F118" s="15" t="s">
        <v>6052</v>
      </c>
      <c r="M118" s="17">
        <v>8226</v>
      </c>
      <c r="N118" s="17" t="s">
        <v>1707</v>
      </c>
      <c r="R118" s="7">
        <v>16198</v>
      </c>
      <c r="S118" s="7" t="s">
        <v>5101</v>
      </c>
      <c r="T118" s="18">
        <v>10322200</v>
      </c>
      <c r="U118" s="6" t="s">
        <v>4575</v>
      </c>
      <c r="V118" s="202">
        <v>10321000</v>
      </c>
      <c r="W118" s="7" t="s">
        <v>4571</v>
      </c>
      <c r="X118" s="201">
        <v>15</v>
      </c>
      <c r="Y118" s="201">
        <v>65</v>
      </c>
      <c r="Z118" s="201">
        <v>1</v>
      </c>
      <c r="AA118" s="201">
        <v>2</v>
      </c>
      <c r="AB118" s="201">
        <v>0</v>
      </c>
      <c r="AC118" s="201">
        <v>0</v>
      </c>
    </row>
    <row r="119" spans="4:29" x14ac:dyDescent="0.2">
      <c r="D119" s="7" t="s">
        <v>4381</v>
      </c>
      <c r="E119" s="15">
        <v>52446287</v>
      </c>
      <c r="F119" s="15" t="s">
        <v>6053</v>
      </c>
      <c r="M119" s="17">
        <v>8528</v>
      </c>
      <c r="N119" s="17" t="s">
        <v>3257</v>
      </c>
      <c r="Q119" s="7">
        <v>2821</v>
      </c>
      <c r="R119" s="7">
        <v>13766</v>
      </c>
      <c r="S119" s="7" t="s">
        <v>498</v>
      </c>
      <c r="T119" s="18">
        <v>10325000</v>
      </c>
      <c r="U119" s="6" t="s">
        <v>4576</v>
      </c>
      <c r="V119" s="202">
        <v>10326000</v>
      </c>
      <c r="W119" s="7" t="s">
        <v>4572</v>
      </c>
      <c r="X119" s="201">
        <v>15</v>
      </c>
      <c r="Y119" s="201">
        <v>65</v>
      </c>
      <c r="Z119" s="201">
        <v>1</v>
      </c>
      <c r="AA119" s="201">
        <v>3</v>
      </c>
      <c r="AB119" s="201">
        <v>0</v>
      </c>
      <c r="AC119" s="201">
        <v>0</v>
      </c>
    </row>
    <row r="120" spans="4:29" x14ac:dyDescent="0.2">
      <c r="D120" s="7" t="s">
        <v>4381</v>
      </c>
      <c r="E120" s="15">
        <v>52446528</v>
      </c>
      <c r="F120" s="15" t="s">
        <v>6054</v>
      </c>
      <c r="M120" s="17">
        <v>8254</v>
      </c>
      <c r="N120" s="17" t="s">
        <v>1124</v>
      </c>
      <c r="Q120" s="7">
        <v>4222</v>
      </c>
      <c r="R120" s="7">
        <v>11764</v>
      </c>
      <c r="S120" s="7" t="s">
        <v>499</v>
      </c>
      <c r="T120" s="18">
        <v>10327000</v>
      </c>
      <c r="U120" s="6" t="s">
        <v>4577</v>
      </c>
      <c r="V120" s="202">
        <v>10322000</v>
      </c>
      <c r="W120" s="7" t="s">
        <v>4573</v>
      </c>
      <c r="X120" s="201">
        <v>15</v>
      </c>
      <c r="Y120" s="201">
        <v>65</v>
      </c>
      <c r="Z120" s="201">
        <v>1</v>
      </c>
      <c r="AA120" s="201">
        <v>3</v>
      </c>
      <c r="AB120" s="201">
        <v>0</v>
      </c>
      <c r="AC120" s="201">
        <v>0</v>
      </c>
    </row>
    <row r="121" spans="4:29" x14ac:dyDescent="0.2">
      <c r="D121" s="7" t="s">
        <v>4381</v>
      </c>
      <c r="E121" s="15">
        <v>52446329</v>
      </c>
      <c r="F121" s="15" t="s">
        <v>6055</v>
      </c>
      <c r="M121" s="17">
        <v>8334</v>
      </c>
      <c r="N121" s="17" t="s">
        <v>981</v>
      </c>
      <c r="Q121" s="7">
        <v>2763</v>
      </c>
      <c r="R121" s="7">
        <v>13826</v>
      </c>
      <c r="S121" s="7" t="s">
        <v>3150</v>
      </c>
      <c r="T121" s="18">
        <v>10323500</v>
      </c>
      <c r="U121" s="6" t="s">
        <v>4578</v>
      </c>
      <c r="V121" s="202">
        <v>10322100</v>
      </c>
      <c r="W121" s="7" t="s">
        <v>4574</v>
      </c>
      <c r="X121" s="201">
        <v>15</v>
      </c>
      <c r="Y121" s="201">
        <v>65</v>
      </c>
      <c r="Z121" s="201">
        <v>1</v>
      </c>
      <c r="AA121" s="201">
        <v>3</v>
      </c>
      <c r="AB121" s="201">
        <v>0</v>
      </c>
      <c r="AC121" s="201">
        <v>0</v>
      </c>
    </row>
    <row r="122" spans="4:29" x14ac:dyDescent="0.2">
      <c r="D122" s="7" t="s">
        <v>4381</v>
      </c>
      <c r="E122" s="15">
        <v>52446491</v>
      </c>
      <c r="F122" s="15" t="s">
        <v>6056</v>
      </c>
      <c r="M122" s="17">
        <v>8505</v>
      </c>
      <c r="N122" s="17" t="s">
        <v>2202</v>
      </c>
      <c r="Q122" s="7">
        <v>5701</v>
      </c>
      <c r="R122" s="7">
        <v>14779</v>
      </c>
      <c r="S122" s="7" t="s">
        <v>3153</v>
      </c>
      <c r="T122" s="18">
        <v>10329000</v>
      </c>
      <c r="U122" s="6" t="s">
        <v>4579</v>
      </c>
      <c r="V122" s="202">
        <v>10322200</v>
      </c>
      <c r="W122" s="7" t="s">
        <v>4575</v>
      </c>
      <c r="X122" s="201">
        <v>15</v>
      </c>
      <c r="Y122" s="201">
        <v>65</v>
      </c>
      <c r="Z122" s="201">
        <v>1</v>
      </c>
      <c r="AA122" s="201">
        <v>3</v>
      </c>
      <c r="AB122" s="201">
        <v>0</v>
      </c>
      <c r="AC122" s="201">
        <v>0</v>
      </c>
    </row>
    <row r="123" spans="4:29" x14ac:dyDescent="0.2">
      <c r="D123" s="7" t="s">
        <v>4381</v>
      </c>
      <c r="E123" s="15">
        <v>52446250</v>
      </c>
      <c r="F123" s="15" t="s">
        <v>6057</v>
      </c>
      <c r="M123" s="17">
        <v>8351</v>
      </c>
      <c r="N123" s="17" t="s">
        <v>992</v>
      </c>
      <c r="Q123" s="7">
        <v>5743</v>
      </c>
      <c r="R123" s="7">
        <v>14778</v>
      </c>
      <c r="S123" s="7" t="s">
        <v>503</v>
      </c>
      <c r="T123" s="18">
        <v>10324000</v>
      </c>
      <c r="U123" s="6" t="s">
        <v>4580</v>
      </c>
      <c r="V123" s="7">
        <v>10325000</v>
      </c>
      <c r="W123" s="7" t="s">
        <v>4576</v>
      </c>
      <c r="X123" s="201">
        <v>15</v>
      </c>
      <c r="Y123" s="201">
        <v>65</v>
      </c>
      <c r="Z123" s="201">
        <v>1</v>
      </c>
      <c r="AA123" s="201">
        <v>3</v>
      </c>
      <c r="AB123" s="201">
        <v>0</v>
      </c>
      <c r="AC123" s="201">
        <v>0</v>
      </c>
    </row>
    <row r="124" spans="4:29" x14ac:dyDescent="0.2">
      <c r="D124" s="7" t="s">
        <v>4381</v>
      </c>
      <c r="E124" s="15">
        <v>52446470</v>
      </c>
      <c r="F124" s="15" t="s">
        <v>6058</v>
      </c>
      <c r="M124" s="17">
        <v>8604</v>
      </c>
      <c r="N124" s="17" t="s">
        <v>2205</v>
      </c>
      <c r="R124" s="7">
        <v>10685</v>
      </c>
      <c r="S124" s="7" t="s">
        <v>278</v>
      </c>
      <c r="T124" s="18">
        <v>10323000</v>
      </c>
      <c r="U124" s="6" t="s">
        <v>4581</v>
      </c>
      <c r="V124" s="202">
        <v>10327000</v>
      </c>
      <c r="W124" s="7" t="s">
        <v>4577</v>
      </c>
      <c r="X124" s="201">
        <v>15</v>
      </c>
      <c r="Y124" s="201">
        <v>65</v>
      </c>
      <c r="Z124" s="201">
        <v>1</v>
      </c>
      <c r="AA124" s="201">
        <v>3</v>
      </c>
      <c r="AB124" s="201">
        <v>0</v>
      </c>
      <c r="AC124" s="201">
        <v>0</v>
      </c>
    </row>
    <row r="125" spans="4:29" x14ac:dyDescent="0.2">
      <c r="D125" s="7" t="s">
        <v>4381</v>
      </c>
      <c r="E125" s="15">
        <v>52446837</v>
      </c>
      <c r="F125" s="15" t="s">
        <v>6059</v>
      </c>
      <c r="M125" s="17">
        <v>8529</v>
      </c>
      <c r="N125" s="17" t="s">
        <v>3258</v>
      </c>
      <c r="Q125" s="7">
        <v>4061</v>
      </c>
      <c r="R125" s="7">
        <v>13668</v>
      </c>
      <c r="S125" s="7" t="s">
        <v>3156</v>
      </c>
      <c r="T125" s="6">
        <v>10323100</v>
      </c>
      <c r="U125" s="6" t="s">
        <v>4582</v>
      </c>
      <c r="V125" s="202">
        <v>10323500</v>
      </c>
      <c r="W125" s="7" t="s">
        <v>4578</v>
      </c>
      <c r="X125" s="201">
        <v>15</v>
      </c>
      <c r="Y125" s="201">
        <v>65</v>
      </c>
      <c r="Z125" s="201">
        <v>1</v>
      </c>
      <c r="AA125" s="201">
        <v>3</v>
      </c>
      <c r="AB125" s="201">
        <v>0</v>
      </c>
      <c r="AC125" s="201">
        <v>0</v>
      </c>
    </row>
    <row r="126" spans="4:29" x14ac:dyDescent="0.2">
      <c r="D126" s="7" t="s">
        <v>4381</v>
      </c>
      <c r="E126" s="15">
        <v>52446659</v>
      </c>
      <c r="F126" s="15" t="s">
        <v>6060</v>
      </c>
      <c r="M126" s="17">
        <v>8607</v>
      </c>
      <c r="N126" s="17" t="s">
        <v>2032</v>
      </c>
      <c r="Q126" s="7">
        <v>602</v>
      </c>
      <c r="R126" s="7">
        <v>15167</v>
      </c>
      <c r="S126" s="7" t="s">
        <v>3158</v>
      </c>
      <c r="T126" s="18">
        <v>10323300</v>
      </c>
      <c r="U126" s="6" t="s">
        <v>4583</v>
      </c>
      <c r="V126" s="202">
        <v>10329000</v>
      </c>
      <c r="W126" s="7" t="s">
        <v>4579</v>
      </c>
      <c r="X126" s="201">
        <v>15</v>
      </c>
      <c r="Y126" s="201">
        <v>65</v>
      </c>
      <c r="Z126" s="201">
        <v>1</v>
      </c>
      <c r="AA126" s="201">
        <v>2</v>
      </c>
      <c r="AB126" s="201">
        <v>0</v>
      </c>
      <c r="AC126" s="201">
        <v>99</v>
      </c>
    </row>
    <row r="127" spans="4:29" x14ac:dyDescent="0.2">
      <c r="D127" s="7" t="s">
        <v>4381</v>
      </c>
      <c r="E127" s="15">
        <v>52446381</v>
      </c>
      <c r="F127" s="15" t="s">
        <v>6061</v>
      </c>
      <c r="M127" s="17">
        <v>8429</v>
      </c>
      <c r="N127" s="17" t="s">
        <v>2207</v>
      </c>
      <c r="R127" s="7">
        <v>11320</v>
      </c>
      <c r="S127" s="7" t="s">
        <v>913</v>
      </c>
      <c r="T127" s="18">
        <v>10323200</v>
      </c>
      <c r="U127" s="6" t="s">
        <v>4584</v>
      </c>
      <c r="V127" s="7">
        <v>10324000</v>
      </c>
      <c r="W127" s="7" t="s">
        <v>4580</v>
      </c>
      <c r="X127" s="201">
        <v>15</v>
      </c>
      <c r="Y127" s="201">
        <v>65</v>
      </c>
      <c r="Z127" s="201">
        <v>1</v>
      </c>
      <c r="AA127" s="201">
        <v>3</v>
      </c>
      <c r="AB127" s="201">
        <v>0</v>
      </c>
      <c r="AC127" s="201">
        <v>0</v>
      </c>
    </row>
    <row r="128" spans="4:29" x14ac:dyDescent="0.2">
      <c r="D128" s="7" t="s">
        <v>4381</v>
      </c>
      <c r="E128" s="15">
        <v>52446732</v>
      </c>
      <c r="F128" s="15" t="s">
        <v>6062</v>
      </c>
      <c r="M128" s="17">
        <v>8227</v>
      </c>
      <c r="N128" s="17" t="s">
        <v>2237</v>
      </c>
      <c r="Q128" s="7">
        <v>5144</v>
      </c>
      <c r="R128" s="7">
        <v>11703</v>
      </c>
      <c r="S128" s="7" t="s">
        <v>3159</v>
      </c>
      <c r="T128" s="6">
        <v>10327500</v>
      </c>
      <c r="U128" s="6" t="s">
        <v>4585</v>
      </c>
      <c r="V128" s="202">
        <v>10323000</v>
      </c>
      <c r="W128" s="7" t="s">
        <v>4581</v>
      </c>
      <c r="X128" s="201">
        <v>15</v>
      </c>
      <c r="Y128" s="201">
        <v>65</v>
      </c>
      <c r="Z128" s="201">
        <v>1</v>
      </c>
      <c r="AA128" s="201">
        <v>3</v>
      </c>
      <c r="AB128" s="201">
        <v>0</v>
      </c>
      <c r="AC128" s="201">
        <v>0</v>
      </c>
    </row>
    <row r="129" spans="4:29" x14ac:dyDescent="0.2">
      <c r="D129" s="7" t="s">
        <v>4381</v>
      </c>
      <c r="E129" s="15">
        <v>52446182</v>
      </c>
      <c r="F129" s="15" t="s">
        <v>6063</v>
      </c>
      <c r="M129" s="17">
        <v>8335</v>
      </c>
      <c r="N129" s="17" t="s">
        <v>2765</v>
      </c>
      <c r="Q129" s="7">
        <v>3921</v>
      </c>
      <c r="R129" s="7">
        <v>16060</v>
      </c>
      <c r="S129" s="7" t="s">
        <v>3160</v>
      </c>
      <c r="T129" s="18">
        <v>10321500</v>
      </c>
      <c r="U129" s="6" t="s">
        <v>4586</v>
      </c>
      <c r="V129" s="7">
        <v>10323100</v>
      </c>
      <c r="W129" s="7" t="s">
        <v>4582</v>
      </c>
      <c r="X129" s="201">
        <v>15</v>
      </c>
      <c r="Y129" s="201">
        <v>65</v>
      </c>
      <c r="Z129" s="201">
        <v>1</v>
      </c>
      <c r="AA129" s="201">
        <v>3</v>
      </c>
      <c r="AB129" s="201">
        <v>0</v>
      </c>
      <c r="AC129" s="201">
        <v>0</v>
      </c>
    </row>
    <row r="130" spans="4:29" x14ac:dyDescent="0.2">
      <c r="D130" s="7" t="s">
        <v>4381</v>
      </c>
      <c r="E130" s="15">
        <v>67841662</v>
      </c>
      <c r="F130" s="15" t="s">
        <v>6064</v>
      </c>
      <c r="M130" s="17">
        <v>8336</v>
      </c>
      <c r="N130" s="17" t="s">
        <v>982</v>
      </c>
      <c r="R130" s="7">
        <v>11658</v>
      </c>
      <c r="S130" s="7" t="s">
        <v>914</v>
      </c>
      <c r="T130" s="6">
        <v>10319900</v>
      </c>
      <c r="U130" s="6" t="s">
        <v>4587</v>
      </c>
      <c r="V130" s="202">
        <v>10323300</v>
      </c>
      <c r="W130" s="7" t="s">
        <v>4583</v>
      </c>
      <c r="X130" s="201">
        <v>15</v>
      </c>
      <c r="Y130" s="201">
        <v>65</v>
      </c>
      <c r="Z130" s="201">
        <v>1</v>
      </c>
      <c r="AA130" s="201">
        <v>3</v>
      </c>
      <c r="AB130" s="201">
        <v>0</v>
      </c>
      <c r="AC130" s="201">
        <v>0</v>
      </c>
    </row>
    <row r="131" spans="4:29" x14ac:dyDescent="0.2">
      <c r="D131" s="7" t="s">
        <v>4381</v>
      </c>
      <c r="E131" s="15">
        <v>40263384</v>
      </c>
      <c r="F131" s="15" t="s">
        <v>6065</v>
      </c>
      <c r="M131" s="17">
        <v>8255</v>
      </c>
      <c r="N131" s="17" t="s">
        <v>5062</v>
      </c>
      <c r="R131" s="7">
        <v>11725</v>
      </c>
      <c r="S131" s="7" t="s">
        <v>915</v>
      </c>
      <c r="T131" s="6">
        <v>10371000</v>
      </c>
      <c r="U131" s="6" t="s">
        <v>4588</v>
      </c>
      <c r="V131" s="202">
        <v>10323200</v>
      </c>
      <c r="W131" s="7" t="s">
        <v>4584</v>
      </c>
      <c r="X131" s="201">
        <v>15</v>
      </c>
      <c r="Y131" s="201">
        <v>65</v>
      </c>
      <c r="Z131" s="201">
        <v>1</v>
      </c>
      <c r="AA131" s="201">
        <v>3</v>
      </c>
      <c r="AB131" s="201">
        <v>0</v>
      </c>
      <c r="AC131" s="201">
        <v>0</v>
      </c>
    </row>
    <row r="132" spans="4:29" x14ac:dyDescent="0.2">
      <c r="D132" s="7" t="s">
        <v>4381</v>
      </c>
      <c r="E132" s="15">
        <v>74399128</v>
      </c>
      <c r="F132" s="15" t="s">
        <v>6066</v>
      </c>
      <c r="M132" s="17">
        <v>8228</v>
      </c>
      <c r="N132" s="17" t="s">
        <v>2238</v>
      </c>
      <c r="R132" s="7">
        <v>16185</v>
      </c>
      <c r="S132" s="7" t="s">
        <v>5102</v>
      </c>
      <c r="T132" s="18">
        <v>10311000</v>
      </c>
      <c r="U132" s="6" t="s">
        <v>4589</v>
      </c>
      <c r="V132" s="202">
        <v>10327500</v>
      </c>
      <c r="W132" s="7" t="s">
        <v>4585</v>
      </c>
      <c r="X132" s="201">
        <v>15</v>
      </c>
      <c r="Y132" s="201">
        <v>65</v>
      </c>
      <c r="Z132" s="201">
        <v>1</v>
      </c>
      <c r="AA132" s="201">
        <v>3</v>
      </c>
      <c r="AB132" s="201">
        <v>0</v>
      </c>
      <c r="AC132" s="201">
        <v>0</v>
      </c>
    </row>
    <row r="133" spans="4:29" x14ac:dyDescent="0.2">
      <c r="E133" s="15"/>
      <c r="F133" s="15"/>
      <c r="M133" s="17">
        <v>8527</v>
      </c>
      <c r="N133" s="17" t="s">
        <v>1241</v>
      </c>
      <c r="Q133" s="7">
        <v>1362</v>
      </c>
      <c r="R133" s="7">
        <v>11670</v>
      </c>
      <c r="S133" s="7" t="s">
        <v>3161</v>
      </c>
      <c r="T133" s="18">
        <v>10317000</v>
      </c>
      <c r="U133" s="6" t="s">
        <v>4590</v>
      </c>
      <c r="V133" s="202">
        <v>10321500</v>
      </c>
      <c r="W133" s="7" t="s">
        <v>4586</v>
      </c>
      <c r="X133" s="201">
        <v>15</v>
      </c>
      <c r="Y133" s="201">
        <v>65</v>
      </c>
      <c r="Z133" s="201">
        <v>1</v>
      </c>
      <c r="AA133" s="201">
        <v>3</v>
      </c>
      <c r="AB133" s="201">
        <v>0</v>
      </c>
      <c r="AC133" s="201">
        <v>0</v>
      </c>
    </row>
    <row r="134" spans="4:29" x14ac:dyDescent="0.2">
      <c r="E134" s="15"/>
      <c r="F134" s="15"/>
      <c r="M134" s="17">
        <v>8229</v>
      </c>
      <c r="N134" s="17" t="s">
        <v>2239</v>
      </c>
      <c r="R134" s="7">
        <v>11368</v>
      </c>
      <c r="S134" s="7" t="s">
        <v>3162</v>
      </c>
      <c r="T134" s="18">
        <v>10314000</v>
      </c>
      <c r="U134" s="6" t="s">
        <v>788</v>
      </c>
      <c r="V134" s="202">
        <v>10319900</v>
      </c>
      <c r="W134" s="7" t="s">
        <v>4587</v>
      </c>
      <c r="X134" s="201">
        <v>14</v>
      </c>
      <c r="Y134" s="201">
        <v>65</v>
      </c>
      <c r="Z134" s="201">
        <v>1</v>
      </c>
      <c r="AA134" s="201">
        <v>4</v>
      </c>
      <c r="AB134" s="201">
        <v>0</v>
      </c>
      <c r="AC134" s="201">
        <v>0</v>
      </c>
    </row>
    <row r="135" spans="4:29" x14ac:dyDescent="0.2">
      <c r="E135" s="15"/>
      <c r="F135" s="15"/>
      <c r="M135" s="17">
        <v>8533</v>
      </c>
      <c r="N135" s="17" t="s">
        <v>3896</v>
      </c>
      <c r="R135" s="7">
        <v>11671</v>
      </c>
      <c r="S135" s="7" t="s">
        <v>1184</v>
      </c>
      <c r="T135" s="18">
        <v>10312000</v>
      </c>
      <c r="U135" s="6" t="s">
        <v>4591</v>
      </c>
      <c r="V135" s="202">
        <v>10371000</v>
      </c>
      <c r="W135" s="7" t="s">
        <v>4588</v>
      </c>
      <c r="X135" s="201">
        <v>14</v>
      </c>
      <c r="Y135" s="201">
        <v>65</v>
      </c>
      <c r="Z135" s="201">
        <v>1</v>
      </c>
      <c r="AA135" s="201">
        <v>4</v>
      </c>
      <c r="AB135" s="201">
        <v>0</v>
      </c>
      <c r="AC135" s="201">
        <v>0</v>
      </c>
    </row>
    <row r="136" spans="4:29" x14ac:dyDescent="0.2">
      <c r="E136" s="15"/>
      <c r="F136" s="15"/>
      <c r="M136" s="17">
        <v>8550</v>
      </c>
      <c r="N136" s="17" t="s">
        <v>2022</v>
      </c>
      <c r="Q136" s="7">
        <v>5702</v>
      </c>
      <c r="R136" s="7">
        <v>15652</v>
      </c>
      <c r="S136" s="7" t="s">
        <v>4544</v>
      </c>
      <c r="T136" s="18">
        <v>10313100</v>
      </c>
      <c r="U136" s="6" t="s">
        <v>5433</v>
      </c>
      <c r="V136" s="202">
        <v>10311000</v>
      </c>
      <c r="W136" s="7" t="s">
        <v>4589</v>
      </c>
      <c r="X136" s="201">
        <v>14</v>
      </c>
      <c r="Y136" s="201">
        <v>65</v>
      </c>
      <c r="Z136" s="201">
        <v>1</v>
      </c>
      <c r="AA136" s="201">
        <v>4</v>
      </c>
      <c r="AB136" s="201">
        <v>0</v>
      </c>
      <c r="AC136" s="201">
        <v>0</v>
      </c>
    </row>
    <row r="137" spans="4:29" x14ac:dyDescent="0.2">
      <c r="E137" s="15"/>
      <c r="F137" s="15"/>
      <c r="M137" s="17">
        <v>8619</v>
      </c>
      <c r="N137" s="17" t="s">
        <v>2037</v>
      </c>
      <c r="R137" s="7">
        <v>11672</v>
      </c>
      <c r="S137" s="7" t="s">
        <v>3927</v>
      </c>
      <c r="T137" s="18">
        <v>10318000</v>
      </c>
      <c r="U137" s="6" t="s">
        <v>49</v>
      </c>
      <c r="V137" s="202">
        <v>10317000</v>
      </c>
      <c r="W137" s="7" t="s">
        <v>4590</v>
      </c>
      <c r="X137" s="201">
        <v>14</v>
      </c>
      <c r="Y137" s="201">
        <v>65</v>
      </c>
      <c r="Z137" s="201">
        <v>1</v>
      </c>
      <c r="AA137" s="201">
        <v>4</v>
      </c>
      <c r="AB137" s="201">
        <v>0</v>
      </c>
      <c r="AC137" s="201">
        <v>0</v>
      </c>
    </row>
    <row r="138" spans="4:29" x14ac:dyDescent="0.2">
      <c r="E138" s="15"/>
      <c r="F138" s="15"/>
      <c r="M138" s="17">
        <v>8430</v>
      </c>
      <c r="N138" s="17" t="s">
        <v>4299</v>
      </c>
      <c r="R138" s="7">
        <v>16570</v>
      </c>
      <c r="S138" s="7" t="s">
        <v>5103</v>
      </c>
      <c r="T138" s="18">
        <v>10319000</v>
      </c>
      <c r="U138" s="6" t="s">
        <v>4592</v>
      </c>
      <c r="V138" s="7">
        <v>10314000</v>
      </c>
      <c r="W138" s="7" t="s">
        <v>788</v>
      </c>
      <c r="X138" s="201">
        <v>14</v>
      </c>
      <c r="Y138" s="201">
        <v>65</v>
      </c>
      <c r="Z138" s="201">
        <v>1</v>
      </c>
      <c r="AA138" s="201">
        <v>4</v>
      </c>
      <c r="AB138" s="201">
        <v>0</v>
      </c>
      <c r="AC138" s="201">
        <v>0</v>
      </c>
    </row>
    <row r="139" spans="4:29" x14ac:dyDescent="0.2">
      <c r="E139" s="15"/>
      <c r="F139" s="15"/>
      <c r="M139" s="17">
        <v>8608</v>
      </c>
      <c r="N139" s="17" t="s">
        <v>2033</v>
      </c>
      <c r="Q139" s="7">
        <v>5091</v>
      </c>
      <c r="R139" s="7">
        <v>11673</v>
      </c>
      <c r="S139" s="7" t="s">
        <v>3928</v>
      </c>
      <c r="T139" s="18">
        <v>10316000</v>
      </c>
      <c r="U139" s="6" t="s">
        <v>4593</v>
      </c>
      <c r="V139" s="202">
        <v>10312000</v>
      </c>
      <c r="W139" s="7" t="s">
        <v>4591</v>
      </c>
      <c r="X139" s="201">
        <v>14</v>
      </c>
      <c r="Y139" s="201">
        <v>65</v>
      </c>
      <c r="Z139" s="201">
        <v>1</v>
      </c>
      <c r="AA139" s="201">
        <v>4</v>
      </c>
      <c r="AB139" s="201">
        <v>0</v>
      </c>
      <c r="AC139" s="201">
        <v>0</v>
      </c>
    </row>
    <row r="140" spans="4:29" x14ac:dyDescent="0.2">
      <c r="E140" s="15"/>
      <c r="F140" s="15"/>
      <c r="M140" s="17">
        <v>8431</v>
      </c>
      <c r="N140" s="17" t="s">
        <v>4302</v>
      </c>
      <c r="Q140" s="7">
        <v>5511</v>
      </c>
      <c r="R140" s="7">
        <v>14957</v>
      </c>
      <c r="S140" s="7" t="s">
        <v>3929</v>
      </c>
      <c r="T140" s="18">
        <v>10313000</v>
      </c>
      <c r="U140" s="6" t="s">
        <v>50</v>
      </c>
      <c r="V140" s="202">
        <v>10313100</v>
      </c>
      <c r="W140" s="7" t="s">
        <v>5433</v>
      </c>
      <c r="X140" s="201">
        <v>14</v>
      </c>
      <c r="Y140" s="201">
        <v>65</v>
      </c>
      <c r="Z140" s="201">
        <v>1</v>
      </c>
      <c r="AA140" s="201">
        <v>1</v>
      </c>
      <c r="AB140" s="201">
        <v>0</v>
      </c>
      <c r="AC140" s="201">
        <v>0</v>
      </c>
    </row>
    <row r="141" spans="4:29" x14ac:dyDescent="0.2">
      <c r="E141" s="15"/>
      <c r="F141" s="15"/>
      <c r="M141" s="17">
        <v>8432</v>
      </c>
      <c r="N141" s="17" t="s">
        <v>3231</v>
      </c>
      <c r="Q141" s="7">
        <v>5146</v>
      </c>
      <c r="R141" s="7">
        <v>11684</v>
      </c>
      <c r="S141" s="7" t="s">
        <v>3931</v>
      </c>
      <c r="T141" s="18">
        <v>10315000</v>
      </c>
      <c r="U141" s="6" t="s">
        <v>789</v>
      </c>
      <c r="V141" s="202">
        <v>10318000</v>
      </c>
      <c r="W141" s="7" t="s">
        <v>49</v>
      </c>
      <c r="X141" s="201">
        <v>14</v>
      </c>
      <c r="Y141" s="201">
        <v>65</v>
      </c>
      <c r="Z141" s="201">
        <v>1</v>
      </c>
      <c r="AA141" s="201">
        <v>4</v>
      </c>
      <c r="AB141" s="201">
        <v>0</v>
      </c>
      <c r="AC141" s="201">
        <v>0</v>
      </c>
    </row>
    <row r="142" spans="4:29" x14ac:dyDescent="0.2">
      <c r="E142" s="15"/>
      <c r="F142" s="15"/>
      <c r="M142" s="17">
        <v>8534</v>
      </c>
      <c r="N142" s="17" t="s">
        <v>2015</v>
      </c>
      <c r="R142" s="7">
        <v>10973</v>
      </c>
      <c r="S142" s="7" t="s">
        <v>916</v>
      </c>
      <c r="T142" s="6">
        <v>10364000</v>
      </c>
      <c r="U142" s="6" t="s">
        <v>5434</v>
      </c>
      <c r="V142" s="202">
        <v>10319000</v>
      </c>
      <c r="W142" s="7" t="s">
        <v>4592</v>
      </c>
      <c r="X142" s="201">
        <v>14</v>
      </c>
      <c r="Y142" s="201">
        <v>65</v>
      </c>
      <c r="Z142" s="201">
        <v>1</v>
      </c>
      <c r="AA142" s="201">
        <v>4</v>
      </c>
      <c r="AB142" s="201">
        <v>0</v>
      </c>
      <c r="AC142" s="201">
        <v>0</v>
      </c>
    </row>
    <row r="143" spans="4:29" x14ac:dyDescent="0.2">
      <c r="E143" s="15"/>
      <c r="F143" s="15"/>
      <c r="M143" s="17">
        <v>8230</v>
      </c>
      <c r="N143" s="17" t="s">
        <v>2240</v>
      </c>
      <c r="Q143" s="7">
        <v>2321</v>
      </c>
      <c r="R143" s="7">
        <v>11676</v>
      </c>
      <c r="S143" s="7" t="s">
        <v>3932</v>
      </c>
      <c r="T143" s="18">
        <v>10364100</v>
      </c>
      <c r="U143" s="6" t="s">
        <v>5435</v>
      </c>
      <c r="V143" s="7">
        <v>10316000</v>
      </c>
      <c r="W143" s="7" t="s">
        <v>4593</v>
      </c>
      <c r="X143" s="201">
        <v>14</v>
      </c>
      <c r="Y143" s="201">
        <v>65</v>
      </c>
      <c r="Z143" s="201">
        <v>1</v>
      </c>
      <c r="AA143" s="201">
        <v>4</v>
      </c>
      <c r="AB143" s="201">
        <v>0</v>
      </c>
      <c r="AC143" s="201">
        <v>0</v>
      </c>
    </row>
    <row r="144" spans="4:29" x14ac:dyDescent="0.2">
      <c r="E144" s="15"/>
      <c r="F144" s="15"/>
      <c r="M144" s="17">
        <v>8231</v>
      </c>
      <c r="N144" s="17" t="s">
        <v>4310</v>
      </c>
      <c r="R144" s="7">
        <v>11668</v>
      </c>
      <c r="S144" s="7" t="s">
        <v>2213</v>
      </c>
      <c r="T144" s="18">
        <v>10372000</v>
      </c>
      <c r="U144" s="6" t="s">
        <v>4602</v>
      </c>
      <c r="V144" s="7">
        <v>10313000</v>
      </c>
      <c r="W144" s="7" t="s">
        <v>50</v>
      </c>
      <c r="X144" s="201">
        <v>14</v>
      </c>
      <c r="Y144" s="201">
        <v>65</v>
      </c>
      <c r="Z144" s="201">
        <v>1</v>
      </c>
      <c r="AA144" s="201">
        <v>4</v>
      </c>
      <c r="AB144" s="201">
        <v>0</v>
      </c>
      <c r="AC144" s="201">
        <v>0</v>
      </c>
    </row>
    <row r="145" spans="5:29" x14ac:dyDescent="0.2">
      <c r="E145" s="15"/>
      <c r="F145" s="15"/>
      <c r="M145" s="17">
        <v>8341</v>
      </c>
      <c r="N145" s="17" t="s">
        <v>984</v>
      </c>
      <c r="Q145" s="7">
        <v>1203</v>
      </c>
      <c r="R145" s="7">
        <v>11678</v>
      </c>
      <c r="S145" s="7" t="s">
        <v>2214</v>
      </c>
      <c r="T145" s="18">
        <v>10362000</v>
      </c>
      <c r="U145" s="6" t="s">
        <v>4541</v>
      </c>
      <c r="V145" s="7">
        <v>10315000</v>
      </c>
      <c r="W145" s="7" t="s">
        <v>789</v>
      </c>
      <c r="X145" s="201">
        <v>14</v>
      </c>
      <c r="Y145" s="201">
        <v>65</v>
      </c>
      <c r="Z145" s="201">
        <v>1</v>
      </c>
      <c r="AA145" s="201">
        <v>4</v>
      </c>
      <c r="AB145" s="201">
        <v>0</v>
      </c>
      <c r="AC145" s="201">
        <v>0</v>
      </c>
    </row>
    <row r="146" spans="5:29" x14ac:dyDescent="0.2">
      <c r="E146" s="15"/>
      <c r="F146" s="15"/>
      <c r="M146" s="17">
        <v>8232</v>
      </c>
      <c r="N146" s="17" t="s">
        <v>2241</v>
      </c>
      <c r="Q146" s="7">
        <v>971</v>
      </c>
      <c r="R146" s="7">
        <v>15356</v>
      </c>
      <c r="S146" s="7" t="s">
        <v>2215</v>
      </c>
      <c r="T146" s="6">
        <v>0</v>
      </c>
      <c r="U146" s="6" t="s">
        <v>51</v>
      </c>
      <c r="V146" s="7">
        <v>10364000</v>
      </c>
      <c r="W146" s="7" t="s">
        <v>5434</v>
      </c>
      <c r="X146" s="201">
        <v>15</v>
      </c>
      <c r="Y146" s="201">
        <v>65</v>
      </c>
      <c r="Z146" s="201">
        <v>1</v>
      </c>
      <c r="AA146" s="201">
        <v>1</v>
      </c>
      <c r="AB146" s="201">
        <v>0</v>
      </c>
      <c r="AC146" s="201">
        <v>0</v>
      </c>
    </row>
    <row r="147" spans="5:29" x14ac:dyDescent="0.2">
      <c r="E147" s="15"/>
      <c r="F147" s="15"/>
      <c r="M147" s="17">
        <v>8264</v>
      </c>
      <c r="N147" s="17" t="s">
        <v>1128</v>
      </c>
      <c r="Q147" s="7">
        <v>3231</v>
      </c>
      <c r="R147" s="7">
        <v>14391</v>
      </c>
      <c r="S147" s="7" t="s">
        <v>2216</v>
      </c>
      <c r="T147" s="18">
        <v>46070000</v>
      </c>
      <c r="U147" s="6" t="s">
        <v>791</v>
      </c>
      <c r="V147" s="7">
        <v>10364100</v>
      </c>
      <c r="W147" s="7" t="s">
        <v>5435</v>
      </c>
      <c r="X147" s="201">
        <v>15</v>
      </c>
      <c r="Y147" s="201">
        <v>65</v>
      </c>
      <c r="Z147" s="201">
        <v>1</v>
      </c>
      <c r="AA147" s="201">
        <v>1</v>
      </c>
      <c r="AB147" s="201">
        <v>0</v>
      </c>
      <c r="AC147" s="201">
        <v>0</v>
      </c>
    </row>
    <row r="148" spans="5:29" x14ac:dyDescent="0.2">
      <c r="E148" s="15"/>
      <c r="F148" s="15"/>
      <c r="M148" s="17">
        <v>8614</v>
      </c>
      <c r="N148" s="17" t="s">
        <v>2034</v>
      </c>
      <c r="R148" s="7">
        <v>11179</v>
      </c>
      <c r="S148" s="7" t="s">
        <v>917</v>
      </c>
      <c r="T148" s="6">
        <v>27140000</v>
      </c>
      <c r="U148" s="6" t="s">
        <v>1677</v>
      </c>
      <c r="V148" s="7">
        <v>10372000</v>
      </c>
      <c r="W148" s="7" t="s">
        <v>4602</v>
      </c>
      <c r="X148" s="201">
        <v>14</v>
      </c>
      <c r="Y148" s="201">
        <v>65</v>
      </c>
      <c r="Z148" s="201">
        <v>1</v>
      </c>
      <c r="AA148" s="201">
        <v>4</v>
      </c>
      <c r="AB148" s="201">
        <v>0</v>
      </c>
      <c r="AC148" s="201">
        <v>0</v>
      </c>
    </row>
    <row r="149" spans="5:29" x14ac:dyDescent="0.2">
      <c r="E149" s="15"/>
      <c r="F149" s="15"/>
      <c r="M149" s="17">
        <v>8343</v>
      </c>
      <c r="N149" s="17" t="s">
        <v>985</v>
      </c>
      <c r="Q149" s="7">
        <v>5422</v>
      </c>
      <c r="R149" s="7">
        <v>16600</v>
      </c>
      <c r="S149" s="7" t="s">
        <v>3936</v>
      </c>
      <c r="T149" s="18">
        <v>27260000</v>
      </c>
      <c r="U149" s="6" t="s">
        <v>2519</v>
      </c>
      <c r="V149" s="7">
        <v>10362000</v>
      </c>
      <c r="W149" s="7" t="s">
        <v>4541</v>
      </c>
      <c r="X149" s="201">
        <v>15</v>
      </c>
      <c r="Y149" s="201">
        <v>65</v>
      </c>
      <c r="Z149" s="201">
        <v>1</v>
      </c>
      <c r="AA149" s="201">
        <v>2</v>
      </c>
      <c r="AB149" s="201">
        <v>0</v>
      </c>
      <c r="AC149" s="201">
        <v>0</v>
      </c>
    </row>
    <row r="150" spans="5:29" x14ac:dyDescent="0.2">
      <c r="E150" s="15"/>
      <c r="F150" s="15"/>
      <c r="M150" s="17">
        <v>8612</v>
      </c>
      <c r="N150" s="17" t="s">
        <v>2762</v>
      </c>
      <c r="Q150" s="7">
        <v>2061</v>
      </c>
      <c r="R150" s="7">
        <v>11680</v>
      </c>
      <c r="S150" s="7" t="s">
        <v>1193</v>
      </c>
      <c r="T150" s="18">
        <v>27270099</v>
      </c>
      <c r="U150" s="6" t="s">
        <v>52</v>
      </c>
      <c r="V150" s="7">
        <v>0</v>
      </c>
      <c r="W150" s="7" t="s">
        <v>51</v>
      </c>
      <c r="X150" s="201">
        <v>0</v>
      </c>
      <c r="Y150" s="201">
        <v>0</v>
      </c>
      <c r="Z150" s="201">
        <v>0</v>
      </c>
      <c r="AA150" s="201">
        <v>0</v>
      </c>
      <c r="AB150" s="201">
        <v>0</v>
      </c>
      <c r="AC150" s="201">
        <v>0</v>
      </c>
    </row>
    <row r="151" spans="5:29" x14ac:dyDescent="0.2">
      <c r="E151" s="15"/>
      <c r="F151" s="15"/>
      <c r="M151" s="17">
        <v>8233</v>
      </c>
      <c r="N151" s="17" t="s">
        <v>2242</v>
      </c>
      <c r="Q151" s="7">
        <v>4091</v>
      </c>
      <c r="R151" s="7">
        <v>11681</v>
      </c>
      <c r="S151" s="7" t="s">
        <v>3937</v>
      </c>
      <c r="T151" s="18">
        <v>27220099</v>
      </c>
      <c r="U151" s="6" t="s">
        <v>53</v>
      </c>
      <c r="V151" s="7">
        <v>33260000</v>
      </c>
      <c r="W151" s="7" t="s">
        <v>5510</v>
      </c>
      <c r="X151" s="201">
        <v>14</v>
      </c>
      <c r="Y151" s="201">
        <v>65</v>
      </c>
      <c r="Z151" s="201">
        <v>1</v>
      </c>
      <c r="AA151" s="201">
        <v>3</v>
      </c>
      <c r="AB151" s="201">
        <v>0</v>
      </c>
      <c r="AC151" s="201">
        <v>0</v>
      </c>
    </row>
    <row r="152" spans="5:29" x14ac:dyDescent="0.2">
      <c r="E152" s="15"/>
      <c r="F152" s="15"/>
      <c r="M152" s="17">
        <v>8344</v>
      </c>
      <c r="N152" s="17" t="s">
        <v>986</v>
      </c>
      <c r="R152" s="7">
        <v>11305</v>
      </c>
      <c r="S152" s="7" t="s">
        <v>918</v>
      </c>
      <c r="T152" s="18">
        <v>38110000</v>
      </c>
      <c r="U152" s="6" t="s">
        <v>3404</v>
      </c>
      <c r="V152" s="7">
        <v>33261000</v>
      </c>
      <c r="W152" s="7" t="s">
        <v>5511</v>
      </c>
      <c r="X152" s="201">
        <v>14</v>
      </c>
      <c r="Y152" s="201">
        <v>65</v>
      </c>
      <c r="Z152" s="201">
        <v>1</v>
      </c>
      <c r="AA152" s="201">
        <v>2</v>
      </c>
      <c r="AB152" s="201">
        <v>0</v>
      </c>
      <c r="AC152" s="201">
        <v>0</v>
      </c>
    </row>
    <row r="153" spans="5:29" x14ac:dyDescent="0.2">
      <c r="E153" s="15"/>
      <c r="F153" s="15"/>
      <c r="M153" s="17">
        <v>8535</v>
      </c>
      <c r="N153" s="17" t="s">
        <v>2016</v>
      </c>
      <c r="Q153" s="7">
        <v>2822</v>
      </c>
      <c r="R153" s="7">
        <v>13767</v>
      </c>
      <c r="S153" s="7" t="s">
        <v>3938</v>
      </c>
      <c r="T153" s="18">
        <v>44010000</v>
      </c>
      <c r="U153" s="6" t="s">
        <v>1676</v>
      </c>
      <c r="V153" s="7">
        <v>11160001</v>
      </c>
      <c r="W153" s="7" t="s">
        <v>3496</v>
      </c>
      <c r="X153" s="201">
        <v>14</v>
      </c>
      <c r="Y153" s="201">
        <v>65</v>
      </c>
      <c r="Z153" s="201">
        <v>1</v>
      </c>
      <c r="AA153" s="201">
        <v>2</v>
      </c>
      <c r="AB153" s="201">
        <v>0</v>
      </c>
      <c r="AC153" s="201">
        <v>0</v>
      </c>
    </row>
    <row r="154" spans="5:29" x14ac:dyDescent="0.2">
      <c r="E154" s="15"/>
      <c r="F154" s="15"/>
      <c r="M154" s="17">
        <v>8234</v>
      </c>
      <c r="N154" s="17" t="s">
        <v>2243</v>
      </c>
      <c r="R154" s="7">
        <v>11682</v>
      </c>
      <c r="S154" s="7" t="s">
        <v>919</v>
      </c>
      <c r="T154" s="18">
        <v>39060099</v>
      </c>
      <c r="U154" s="6" t="s">
        <v>54</v>
      </c>
      <c r="V154" s="7">
        <v>11160000</v>
      </c>
      <c r="W154" s="7" t="s">
        <v>786</v>
      </c>
      <c r="X154" s="201">
        <v>14</v>
      </c>
      <c r="Y154" s="201">
        <v>65</v>
      </c>
      <c r="Z154" s="201">
        <v>1</v>
      </c>
      <c r="AA154" s="201">
        <v>2</v>
      </c>
      <c r="AB154" s="201">
        <v>0</v>
      </c>
      <c r="AC154" s="201">
        <v>0</v>
      </c>
    </row>
    <row r="155" spans="5:29" x14ac:dyDescent="0.2">
      <c r="E155" s="15"/>
      <c r="F155" s="15"/>
      <c r="M155" s="17">
        <v>8345</v>
      </c>
      <c r="N155" s="17" t="s">
        <v>987</v>
      </c>
      <c r="R155" s="7">
        <v>11660</v>
      </c>
      <c r="S155" s="7" t="s">
        <v>920</v>
      </c>
      <c r="T155" s="18">
        <v>39070099</v>
      </c>
      <c r="U155" s="6" t="s">
        <v>55</v>
      </c>
      <c r="V155" s="7">
        <v>11160002</v>
      </c>
      <c r="W155" s="7" t="s">
        <v>3497</v>
      </c>
      <c r="X155" s="201">
        <v>14</v>
      </c>
      <c r="Y155" s="201">
        <v>65</v>
      </c>
      <c r="Z155" s="201">
        <v>1</v>
      </c>
      <c r="AA155" s="201">
        <v>2</v>
      </c>
      <c r="AB155" s="201">
        <v>0</v>
      </c>
      <c r="AC155" s="201">
        <v>0</v>
      </c>
    </row>
    <row r="156" spans="5:29" x14ac:dyDescent="0.2">
      <c r="E156" s="15"/>
      <c r="F156" s="15"/>
      <c r="M156" s="17">
        <v>8248</v>
      </c>
      <c r="N156" s="17" t="s">
        <v>2250</v>
      </c>
      <c r="R156" s="7">
        <v>11677</v>
      </c>
      <c r="S156" s="7" t="s">
        <v>921</v>
      </c>
      <c r="T156" s="18">
        <v>27660000</v>
      </c>
      <c r="U156" s="6" t="s">
        <v>56</v>
      </c>
      <c r="V156" s="7">
        <v>11160003</v>
      </c>
      <c r="W156" s="7" t="s">
        <v>3498</v>
      </c>
      <c r="X156" s="201">
        <v>14</v>
      </c>
      <c r="Y156" s="201">
        <v>65</v>
      </c>
      <c r="Z156" s="201">
        <v>1</v>
      </c>
      <c r="AA156" s="201">
        <v>2</v>
      </c>
      <c r="AB156" s="201">
        <v>0</v>
      </c>
      <c r="AC156" s="201">
        <v>0</v>
      </c>
    </row>
    <row r="157" spans="5:29" x14ac:dyDescent="0.2">
      <c r="E157" s="15"/>
      <c r="F157" s="15"/>
      <c r="M157" s="17">
        <v>8346</v>
      </c>
      <c r="N157" s="17" t="s">
        <v>988</v>
      </c>
      <c r="Q157" s="7">
        <v>6191</v>
      </c>
      <c r="R157" s="7">
        <v>11675</v>
      </c>
      <c r="S157" s="7" t="s">
        <v>1198</v>
      </c>
      <c r="T157" s="6">
        <v>27730000</v>
      </c>
      <c r="U157" s="6" t="s">
        <v>860</v>
      </c>
      <c r="V157" s="7">
        <v>27055000</v>
      </c>
      <c r="W157" s="7" t="s">
        <v>4605</v>
      </c>
      <c r="X157" s="201">
        <v>14</v>
      </c>
      <c r="Y157" s="201">
        <v>65</v>
      </c>
      <c r="Z157" s="201">
        <v>1</v>
      </c>
      <c r="AA157" s="201">
        <v>4</v>
      </c>
      <c r="AB157" s="201">
        <v>0</v>
      </c>
      <c r="AC157" s="201">
        <v>0</v>
      </c>
    </row>
    <row r="158" spans="5:29" x14ac:dyDescent="0.2">
      <c r="E158" s="15"/>
      <c r="F158" s="15"/>
      <c r="M158" s="17">
        <v>8347</v>
      </c>
      <c r="N158" s="17" t="s">
        <v>4294</v>
      </c>
      <c r="R158" s="7">
        <v>11653</v>
      </c>
      <c r="S158" s="7" t="s">
        <v>922</v>
      </c>
      <c r="T158" s="18">
        <v>30210000</v>
      </c>
      <c r="U158" s="6" t="s">
        <v>4661</v>
      </c>
      <c r="V158" s="7">
        <v>27060000</v>
      </c>
      <c r="W158" s="7" t="s">
        <v>3499</v>
      </c>
      <c r="X158" s="201">
        <v>14</v>
      </c>
      <c r="Y158" s="201">
        <v>65</v>
      </c>
      <c r="Z158" s="201">
        <v>1</v>
      </c>
      <c r="AA158" s="201">
        <v>4</v>
      </c>
      <c r="AB158" s="201">
        <v>0</v>
      </c>
      <c r="AC158" s="201">
        <v>0</v>
      </c>
    </row>
    <row r="159" spans="5:29" x14ac:dyDescent="0.2">
      <c r="E159" s="15"/>
      <c r="F159" s="15"/>
      <c r="M159" s="17">
        <v>8340</v>
      </c>
      <c r="N159" s="17" t="s">
        <v>983</v>
      </c>
      <c r="R159" s="7">
        <v>16269</v>
      </c>
      <c r="S159" s="7" t="s">
        <v>5104</v>
      </c>
      <c r="T159" s="18">
        <v>30200000</v>
      </c>
      <c r="U159" s="6" t="s">
        <v>5528</v>
      </c>
      <c r="V159" s="7">
        <v>26141000</v>
      </c>
      <c r="W159" s="7" t="s">
        <v>5512</v>
      </c>
      <c r="X159" s="201">
        <v>16</v>
      </c>
      <c r="Y159" s="201">
        <v>65</v>
      </c>
      <c r="Z159" s="201">
        <v>1</v>
      </c>
      <c r="AA159" s="201">
        <v>3</v>
      </c>
      <c r="AB159" s="201">
        <v>0</v>
      </c>
      <c r="AC159" s="201">
        <v>0</v>
      </c>
    </row>
    <row r="160" spans="5:29" x14ac:dyDescent="0.2">
      <c r="E160" s="15"/>
      <c r="F160" s="15"/>
      <c r="M160" s="17">
        <v>8537</v>
      </c>
      <c r="N160" s="17" t="s">
        <v>2017</v>
      </c>
      <c r="R160" s="7">
        <v>10227</v>
      </c>
      <c r="S160" s="7" t="s">
        <v>923</v>
      </c>
      <c r="T160" s="18">
        <v>46280000</v>
      </c>
      <c r="U160" s="6" t="s">
        <v>57</v>
      </c>
      <c r="V160" s="7">
        <v>35050000</v>
      </c>
      <c r="W160" s="7" t="s">
        <v>3500</v>
      </c>
      <c r="X160" s="201">
        <v>14</v>
      </c>
      <c r="Y160" s="201">
        <v>65</v>
      </c>
      <c r="Z160" s="201">
        <v>1</v>
      </c>
      <c r="AA160" s="201">
        <v>4</v>
      </c>
      <c r="AB160" s="201">
        <v>0</v>
      </c>
      <c r="AC160" s="201">
        <v>0</v>
      </c>
    </row>
    <row r="161" spans="5:29" x14ac:dyDescent="0.2">
      <c r="E161" s="15"/>
      <c r="F161" s="15"/>
      <c r="M161" s="17">
        <v>8243</v>
      </c>
      <c r="N161" s="17" t="s">
        <v>2249</v>
      </c>
      <c r="R161" s="7">
        <v>16298</v>
      </c>
      <c r="S161" s="7" t="s">
        <v>5105</v>
      </c>
      <c r="T161" s="18">
        <v>42140000</v>
      </c>
      <c r="U161" s="6" t="s">
        <v>3760</v>
      </c>
      <c r="V161" s="7">
        <v>35051000</v>
      </c>
      <c r="W161" s="7" t="s">
        <v>5513</v>
      </c>
      <c r="X161" s="201">
        <v>14</v>
      </c>
      <c r="Y161" s="201">
        <v>65</v>
      </c>
      <c r="Z161" s="201">
        <v>1</v>
      </c>
      <c r="AA161" s="201">
        <v>4</v>
      </c>
      <c r="AB161" s="201">
        <v>0</v>
      </c>
      <c r="AC161" s="201">
        <v>0</v>
      </c>
    </row>
    <row r="162" spans="5:29" x14ac:dyDescent="0.2">
      <c r="E162" s="15"/>
      <c r="F162" s="15"/>
      <c r="M162" s="17">
        <v>8251</v>
      </c>
      <c r="N162" s="17" t="s">
        <v>2252</v>
      </c>
      <c r="Q162" s="7">
        <v>322</v>
      </c>
      <c r="R162" s="7">
        <v>15008</v>
      </c>
      <c r="S162" s="7" t="s">
        <v>1200</v>
      </c>
      <c r="T162" s="6">
        <v>42220000</v>
      </c>
      <c r="U162" s="6" t="s">
        <v>1806</v>
      </c>
      <c r="V162" s="7">
        <v>46070000</v>
      </c>
      <c r="W162" s="7" t="s">
        <v>791</v>
      </c>
      <c r="X162" s="201">
        <v>14</v>
      </c>
      <c r="Y162" s="201">
        <v>65</v>
      </c>
      <c r="Z162" s="201">
        <v>1</v>
      </c>
      <c r="AA162" s="201">
        <v>2</v>
      </c>
      <c r="AB162" s="201">
        <v>0</v>
      </c>
      <c r="AC162" s="201">
        <v>0</v>
      </c>
    </row>
    <row r="163" spans="5:29" x14ac:dyDescent="0.2">
      <c r="E163" s="15"/>
      <c r="F163" s="15"/>
      <c r="M163" s="17">
        <v>8348</v>
      </c>
      <c r="N163" s="17" t="s">
        <v>989</v>
      </c>
      <c r="R163" s="7">
        <v>11655</v>
      </c>
      <c r="S163" s="7" t="s">
        <v>3900</v>
      </c>
      <c r="T163" s="6">
        <v>28721000</v>
      </c>
      <c r="U163" s="6" t="s">
        <v>5450</v>
      </c>
      <c r="V163" s="7">
        <v>46110000</v>
      </c>
      <c r="W163" s="7" t="s">
        <v>792</v>
      </c>
      <c r="X163" s="201">
        <v>14</v>
      </c>
      <c r="Y163" s="201">
        <v>65</v>
      </c>
      <c r="Z163" s="201">
        <v>1</v>
      </c>
      <c r="AA163" s="201">
        <v>4</v>
      </c>
      <c r="AB163" s="201">
        <v>0</v>
      </c>
      <c r="AC163" s="201">
        <v>0</v>
      </c>
    </row>
    <row r="164" spans="5:29" x14ac:dyDescent="0.2">
      <c r="E164" s="15"/>
      <c r="F164" s="15"/>
      <c r="M164" s="17">
        <v>8236</v>
      </c>
      <c r="N164" s="17" t="s">
        <v>2244</v>
      </c>
      <c r="R164" s="7">
        <v>11656</v>
      </c>
      <c r="S164" s="7" t="s">
        <v>924</v>
      </c>
      <c r="T164" s="6">
        <v>28720015</v>
      </c>
      <c r="U164" s="6" t="s">
        <v>1822</v>
      </c>
      <c r="V164" s="7">
        <v>46111000</v>
      </c>
      <c r="W164" s="7" t="s">
        <v>6105</v>
      </c>
      <c r="X164" s="201">
        <v>14</v>
      </c>
      <c r="Y164" s="201">
        <v>65</v>
      </c>
      <c r="Z164" s="201">
        <v>1</v>
      </c>
      <c r="AA164" s="201">
        <v>3</v>
      </c>
      <c r="AB164" s="201">
        <v>0</v>
      </c>
      <c r="AC164" s="201">
        <v>0</v>
      </c>
    </row>
    <row r="165" spans="5:29" x14ac:dyDescent="0.2">
      <c r="E165" s="15"/>
      <c r="F165" s="15"/>
      <c r="M165" s="17">
        <v>8506</v>
      </c>
      <c r="N165" s="17" t="s">
        <v>1258</v>
      </c>
      <c r="Q165" s="7">
        <v>2173</v>
      </c>
      <c r="R165" s="7">
        <v>11657</v>
      </c>
      <c r="S165" s="7" t="s">
        <v>3944</v>
      </c>
      <c r="T165" s="6">
        <v>38445000</v>
      </c>
      <c r="U165" s="6" t="s">
        <v>4692</v>
      </c>
      <c r="V165" s="7">
        <v>27140000</v>
      </c>
      <c r="W165" s="7" t="s">
        <v>1677</v>
      </c>
      <c r="X165" s="201">
        <v>14</v>
      </c>
      <c r="Y165" s="201">
        <v>65</v>
      </c>
      <c r="Z165" s="201">
        <v>1</v>
      </c>
      <c r="AA165" s="201">
        <v>4</v>
      </c>
      <c r="AB165" s="201">
        <v>0</v>
      </c>
      <c r="AC165" s="201">
        <v>0</v>
      </c>
    </row>
    <row r="166" spans="5:29" x14ac:dyDescent="0.2">
      <c r="E166" s="15"/>
      <c r="F166" s="15"/>
      <c r="M166" s="17">
        <v>8445</v>
      </c>
      <c r="N166" s="17" t="s">
        <v>3239</v>
      </c>
      <c r="R166" s="7">
        <v>11667</v>
      </c>
      <c r="S166" s="7" t="s">
        <v>3945</v>
      </c>
      <c r="T166" s="6">
        <v>38435001</v>
      </c>
      <c r="U166" s="6" t="s">
        <v>4614</v>
      </c>
      <c r="V166" s="7">
        <v>27760000</v>
      </c>
      <c r="W166" s="7" t="s">
        <v>2518</v>
      </c>
      <c r="X166" s="201">
        <v>14</v>
      </c>
      <c r="Y166" s="201">
        <v>65</v>
      </c>
      <c r="Z166" s="201">
        <v>1</v>
      </c>
      <c r="AA166" s="201">
        <v>4</v>
      </c>
      <c r="AB166" s="201">
        <v>0</v>
      </c>
      <c r="AC166" s="201">
        <v>0</v>
      </c>
    </row>
    <row r="167" spans="5:29" x14ac:dyDescent="0.2">
      <c r="E167" s="15"/>
      <c r="F167" s="15"/>
      <c r="M167" s="17">
        <v>8443</v>
      </c>
      <c r="N167" s="17" t="s">
        <v>3237</v>
      </c>
      <c r="Q167" s="7">
        <v>4223</v>
      </c>
      <c r="R167" s="7">
        <v>11659</v>
      </c>
      <c r="S167" s="7" t="s">
        <v>3946</v>
      </c>
      <c r="T167" s="6">
        <v>38435000</v>
      </c>
      <c r="U167" s="6" t="s">
        <v>4619</v>
      </c>
      <c r="V167" s="7">
        <v>27260000</v>
      </c>
      <c r="W167" s="7" t="s">
        <v>2519</v>
      </c>
      <c r="X167" s="201">
        <v>14</v>
      </c>
      <c r="Y167" s="201">
        <v>65</v>
      </c>
      <c r="Z167" s="201">
        <v>1</v>
      </c>
      <c r="AA167" s="201">
        <v>2</v>
      </c>
      <c r="AB167" s="201">
        <v>0</v>
      </c>
      <c r="AC167" s="201">
        <v>0</v>
      </c>
    </row>
    <row r="168" spans="5:29" x14ac:dyDescent="0.2">
      <c r="E168" s="15"/>
      <c r="F168" s="15"/>
      <c r="M168" s="17">
        <v>8444</v>
      </c>
      <c r="N168" s="17" t="s">
        <v>3238</v>
      </c>
      <c r="R168" s="7">
        <v>11652</v>
      </c>
      <c r="S168" s="7" t="s">
        <v>925</v>
      </c>
      <c r="T168" s="6">
        <v>42340000</v>
      </c>
      <c r="U168" s="6" t="s">
        <v>2293</v>
      </c>
      <c r="V168" s="7">
        <v>27270002</v>
      </c>
      <c r="W168" s="7" t="s">
        <v>2520</v>
      </c>
      <c r="X168" s="201">
        <v>14</v>
      </c>
      <c r="Y168" s="201">
        <v>65</v>
      </c>
      <c r="Z168" s="201">
        <v>1</v>
      </c>
      <c r="AA168" s="201">
        <v>3</v>
      </c>
      <c r="AB168" s="201">
        <v>0</v>
      </c>
      <c r="AC168" s="201">
        <v>0</v>
      </c>
    </row>
    <row r="169" spans="5:29" x14ac:dyDescent="0.2">
      <c r="E169" s="15"/>
      <c r="F169" s="15"/>
      <c r="M169" s="17">
        <v>8349</v>
      </c>
      <c r="N169" s="17" t="s">
        <v>990</v>
      </c>
      <c r="Q169" s="7">
        <v>5324</v>
      </c>
      <c r="R169" s="7">
        <v>14940</v>
      </c>
      <c r="S169" s="7" t="s">
        <v>3947</v>
      </c>
      <c r="T169" s="6">
        <v>36535000</v>
      </c>
      <c r="U169" s="6" t="s">
        <v>58</v>
      </c>
      <c r="V169" s="7">
        <v>27270099</v>
      </c>
      <c r="W169" s="7" t="s">
        <v>52</v>
      </c>
      <c r="X169" s="201">
        <v>14</v>
      </c>
      <c r="Y169" s="201">
        <v>65</v>
      </c>
      <c r="Z169" s="201">
        <v>1</v>
      </c>
      <c r="AA169" s="201">
        <v>3</v>
      </c>
      <c r="AB169" s="201">
        <v>0</v>
      </c>
      <c r="AC169" s="201">
        <v>0</v>
      </c>
    </row>
    <row r="170" spans="5:29" x14ac:dyDescent="0.2">
      <c r="E170" s="15"/>
      <c r="F170" s="15"/>
      <c r="M170" s="17">
        <v>8350</v>
      </c>
      <c r="N170" s="17" t="s">
        <v>991</v>
      </c>
      <c r="Q170" s="7">
        <v>5451</v>
      </c>
      <c r="R170" s="7">
        <v>15487</v>
      </c>
      <c r="S170" s="7" t="s">
        <v>1188</v>
      </c>
      <c r="T170" s="6">
        <v>42360000</v>
      </c>
      <c r="U170" s="6" t="s">
        <v>2147</v>
      </c>
      <c r="V170" s="7">
        <v>27270001</v>
      </c>
      <c r="W170" s="7" t="s">
        <v>2521</v>
      </c>
      <c r="X170" s="201">
        <v>14</v>
      </c>
      <c r="Y170" s="201">
        <v>65</v>
      </c>
      <c r="Z170" s="201">
        <v>1</v>
      </c>
      <c r="AA170" s="201">
        <v>3</v>
      </c>
      <c r="AB170" s="201">
        <v>0</v>
      </c>
      <c r="AC170" s="201">
        <v>0</v>
      </c>
    </row>
    <row r="171" spans="5:29" x14ac:dyDescent="0.2">
      <c r="E171" s="15"/>
      <c r="F171" s="15"/>
      <c r="M171" s="17">
        <v>8363</v>
      </c>
      <c r="N171" s="17" t="s">
        <v>912</v>
      </c>
      <c r="Q171" s="7">
        <v>3681</v>
      </c>
      <c r="R171" s="7">
        <v>15984</v>
      </c>
      <c r="S171" s="7" t="s">
        <v>3135</v>
      </c>
      <c r="T171" s="6">
        <v>11170000</v>
      </c>
      <c r="U171" s="6" t="s">
        <v>865</v>
      </c>
      <c r="V171" s="7">
        <v>27220002</v>
      </c>
      <c r="W171" s="7" t="s">
        <v>2522</v>
      </c>
      <c r="X171" s="201">
        <v>14</v>
      </c>
      <c r="Y171" s="201">
        <v>65</v>
      </c>
      <c r="Z171" s="201">
        <v>1</v>
      </c>
      <c r="AA171" s="201">
        <v>4</v>
      </c>
      <c r="AB171" s="201">
        <v>0</v>
      </c>
      <c r="AC171" s="201">
        <v>0</v>
      </c>
    </row>
    <row r="172" spans="5:29" x14ac:dyDescent="0.2">
      <c r="E172" s="15"/>
      <c r="F172" s="15"/>
      <c r="M172" s="17">
        <v>8435</v>
      </c>
      <c r="N172" s="17" t="s">
        <v>1261</v>
      </c>
      <c r="Q172" s="7">
        <v>2174</v>
      </c>
      <c r="R172" s="7">
        <v>14143</v>
      </c>
      <c r="S172" s="7" t="s">
        <v>3905</v>
      </c>
      <c r="T172" s="6">
        <v>33510000</v>
      </c>
      <c r="U172" s="6" t="s">
        <v>830</v>
      </c>
      <c r="V172" s="7">
        <v>27220099</v>
      </c>
      <c r="W172" s="7" t="s">
        <v>53</v>
      </c>
      <c r="X172" s="201">
        <v>14</v>
      </c>
      <c r="Y172" s="201">
        <v>65</v>
      </c>
      <c r="Z172" s="201">
        <v>1</v>
      </c>
      <c r="AA172" s="201">
        <v>4</v>
      </c>
      <c r="AB172" s="201">
        <v>0</v>
      </c>
      <c r="AC172" s="201">
        <v>0</v>
      </c>
    </row>
    <row r="173" spans="5:29" x14ac:dyDescent="0.2">
      <c r="E173" s="15"/>
      <c r="F173" s="15"/>
      <c r="M173" s="17">
        <v>8541</v>
      </c>
      <c r="N173" s="17" t="s">
        <v>2019</v>
      </c>
      <c r="R173" s="7">
        <v>11662</v>
      </c>
      <c r="S173" s="7" t="s">
        <v>3719</v>
      </c>
      <c r="T173" s="6">
        <v>29310000</v>
      </c>
      <c r="U173" s="6" t="s">
        <v>4154</v>
      </c>
      <c r="V173" s="7">
        <v>27220001</v>
      </c>
      <c r="W173" s="7" t="s">
        <v>2523</v>
      </c>
      <c r="X173" s="201">
        <v>14</v>
      </c>
      <c r="Y173" s="201">
        <v>65</v>
      </c>
      <c r="Z173" s="201">
        <v>1</v>
      </c>
      <c r="AA173" s="201">
        <v>4</v>
      </c>
      <c r="AB173" s="201">
        <v>0</v>
      </c>
      <c r="AC173" s="201">
        <v>0</v>
      </c>
    </row>
    <row r="174" spans="5:29" x14ac:dyDescent="0.2">
      <c r="E174" s="15"/>
      <c r="F174" s="15"/>
      <c r="M174" s="17">
        <v>8565</v>
      </c>
      <c r="N174" s="17" t="s">
        <v>2028</v>
      </c>
      <c r="R174" s="7">
        <v>11663</v>
      </c>
      <c r="S174" s="7" t="s">
        <v>3720</v>
      </c>
      <c r="T174" s="6">
        <v>29508000</v>
      </c>
      <c r="U174" s="6" t="s">
        <v>3494</v>
      </c>
      <c r="V174" s="7">
        <v>27320000</v>
      </c>
      <c r="W174" s="7" t="s">
        <v>2524</v>
      </c>
      <c r="X174" s="201">
        <v>14</v>
      </c>
      <c r="Y174" s="201">
        <v>65</v>
      </c>
      <c r="Z174" s="201">
        <v>1</v>
      </c>
      <c r="AA174" s="201">
        <v>4</v>
      </c>
      <c r="AB174" s="201">
        <v>0</v>
      </c>
      <c r="AC174" s="201">
        <v>0</v>
      </c>
    </row>
    <row r="175" spans="5:29" x14ac:dyDescent="0.2">
      <c r="E175" s="15"/>
      <c r="F175" s="15"/>
      <c r="M175" s="17">
        <v>8507</v>
      </c>
      <c r="N175" s="17" t="s">
        <v>3243</v>
      </c>
      <c r="Q175" s="7">
        <v>6603</v>
      </c>
      <c r="R175" s="7">
        <v>11664</v>
      </c>
      <c r="S175" s="7" t="s">
        <v>3906</v>
      </c>
      <c r="T175" s="6">
        <v>29520000</v>
      </c>
      <c r="U175" s="6" t="s">
        <v>736</v>
      </c>
      <c r="V175" s="7">
        <v>33060000</v>
      </c>
      <c r="W175" s="7" t="s">
        <v>793</v>
      </c>
      <c r="X175" s="201">
        <v>14</v>
      </c>
      <c r="Y175" s="201">
        <v>65</v>
      </c>
      <c r="Z175" s="201">
        <v>1</v>
      </c>
      <c r="AA175" s="201">
        <v>2</v>
      </c>
      <c r="AB175" s="201">
        <v>0</v>
      </c>
      <c r="AC175" s="201">
        <v>0</v>
      </c>
    </row>
    <row r="176" spans="5:29" x14ac:dyDescent="0.2">
      <c r="E176" s="15"/>
      <c r="F176" s="15"/>
      <c r="M176" s="17">
        <v>8353</v>
      </c>
      <c r="N176" s="17" t="s">
        <v>993</v>
      </c>
      <c r="Q176" s="7">
        <v>6604</v>
      </c>
      <c r="R176" s="7">
        <v>11665</v>
      </c>
      <c r="S176" s="7" t="s">
        <v>3907</v>
      </c>
      <c r="T176" s="6">
        <v>28560000</v>
      </c>
      <c r="U176" s="6" t="s">
        <v>739</v>
      </c>
      <c r="V176" s="7">
        <v>33080000</v>
      </c>
      <c r="W176" s="7" t="s">
        <v>2525</v>
      </c>
      <c r="X176" s="201">
        <v>14</v>
      </c>
      <c r="Y176" s="201">
        <v>65</v>
      </c>
      <c r="Z176" s="201">
        <v>1</v>
      </c>
      <c r="AA176" s="201">
        <v>3</v>
      </c>
      <c r="AB176" s="201">
        <v>0</v>
      </c>
      <c r="AC176" s="201">
        <v>0</v>
      </c>
    </row>
    <row r="177" spans="5:29" x14ac:dyDescent="0.2">
      <c r="E177" s="15"/>
      <c r="F177" s="15"/>
      <c r="M177" s="17">
        <v>8542</v>
      </c>
      <c r="N177" s="17" t="s">
        <v>2020</v>
      </c>
      <c r="Q177" s="7">
        <v>6082</v>
      </c>
      <c r="R177" s="7">
        <v>11666</v>
      </c>
      <c r="S177" s="7" t="s">
        <v>3908</v>
      </c>
      <c r="T177" s="6">
        <v>19250099</v>
      </c>
      <c r="U177" s="6" t="s">
        <v>3495</v>
      </c>
      <c r="V177" s="7">
        <v>18021000</v>
      </c>
      <c r="W177" s="7" t="s">
        <v>4657</v>
      </c>
      <c r="X177" s="201">
        <v>14</v>
      </c>
      <c r="Y177" s="201">
        <v>65</v>
      </c>
      <c r="Z177" s="201">
        <v>1</v>
      </c>
      <c r="AA177" s="201">
        <v>3</v>
      </c>
      <c r="AB177" s="201">
        <v>0</v>
      </c>
      <c r="AC177" s="201">
        <v>0</v>
      </c>
    </row>
    <row r="178" spans="5:29" x14ac:dyDescent="0.2">
      <c r="E178" s="15"/>
      <c r="F178" s="15"/>
      <c r="M178" s="17">
        <v>8547</v>
      </c>
      <c r="N178" s="17" t="s">
        <v>4197</v>
      </c>
      <c r="R178" s="7">
        <v>11686</v>
      </c>
      <c r="S178" s="7" t="s">
        <v>3721</v>
      </c>
      <c r="T178" s="6">
        <v>19251002</v>
      </c>
      <c r="U178" s="6" t="s">
        <v>4720</v>
      </c>
      <c r="V178" s="7">
        <v>18030000</v>
      </c>
      <c r="W178" s="7" t="s">
        <v>4946</v>
      </c>
      <c r="X178" s="201">
        <v>14</v>
      </c>
      <c r="Y178" s="201">
        <v>65</v>
      </c>
      <c r="Z178" s="201">
        <v>1</v>
      </c>
      <c r="AA178" s="201">
        <v>4</v>
      </c>
      <c r="AB178" s="201">
        <v>0</v>
      </c>
      <c r="AC178" s="201">
        <v>0</v>
      </c>
    </row>
    <row r="179" spans="5:29" x14ac:dyDescent="0.2">
      <c r="E179" s="15"/>
      <c r="F179" s="15"/>
      <c r="M179" s="17">
        <v>8354</v>
      </c>
      <c r="N179" s="17" t="s">
        <v>4199</v>
      </c>
      <c r="Q179" s="7">
        <v>1701</v>
      </c>
      <c r="R179" s="7">
        <v>11711</v>
      </c>
      <c r="S179" s="7" t="s">
        <v>3909</v>
      </c>
      <c r="T179" s="6">
        <v>19251001</v>
      </c>
      <c r="U179" s="6" t="s">
        <v>4721</v>
      </c>
      <c r="V179" s="7">
        <v>18040000</v>
      </c>
      <c r="W179" s="7" t="s">
        <v>4954</v>
      </c>
      <c r="X179" s="201">
        <v>14</v>
      </c>
      <c r="Y179" s="201">
        <v>65</v>
      </c>
      <c r="Z179" s="201">
        <v>1</v>
      </c>
      <c r="AA179" s="201">
        <v>2</v>
      </c>
      <c r="AB179" s="201">
        <v>0</v>
      </c>
      <c r="AC179" s="201">
        <v>0</v>
      </c>
    </row>
    <row r="180" spans="5:29" x14ac:dyDescent="0.2">
      <c r="E180" s="15"/>
      <c r="F180" s="15"/>
      <c r="M180" s="17">
        <v>8610</v>
      </c>
      <c r="N180" s="17" t="s">
        <v>1233</v>
      </c>
      <c r="Q180" s="7">
        <v>51</v>
      </c>
      <c r="R180" s="7">
        <v>11683</v>
      </c>
      <c r="S180" s="7" t="s">
        <v>1698</v>
      </c>
      <c r="T180" s="6">
        <v>35510000</v>
      </c>
      <c r="U180" s="6" t="s">
        <v>706</v>
      </c>
      <c r="V180" s="7">
        <v>50050000</v>
      </c>
      <c r="W180" s="7" t="s">
        <v>3395</v>
      </c>
      <c r="X180" s="201">
        <v>14</v>
      </c>
      <c r="Y180" s="201">
        <v>65</v>
      </c>
      <c r="Z180" s="201">
        <v>1</v>
      </c>
      <c r="AA180" s="201">
        <v>4</v>
      </c>
      <c r="AB180" s="201">
        <v>0</v>
      </c>
      <c r="AC180" s="201">
        <v>0</v>
      </c>
    </row>
    <row r="181" spans="5:29" x14ac:dyDescent="0.2">
      <c r="E181" s="15"/>
      <c r="F181" s="15"/>
      <c r="M181" s="17">
        <v>8436</v>
      </c>
      <c r="N181" s="17" t="s">
        <v>3232</v>
      </c>
      <c r="Q181" s="7">
        <v>81</v>
      </c>
      <c r="R181" s="7">
        <v>11704</v>
      </c>
      <c r="S181" s="7" t="s">
        <v>1699</v>
      </c>
      <c r="T181" s="6">
        <v>37400000</v>
      </c>
      <c r="U181" s="6" t="s">
        <v>1069</v>
      </c>
      <c r="V181" s="7">
        <v>26870000</v>
      </c>
      <c r="W181" s="7" t="s">
        <v>3396</v>
      </c>
      <c r="X181" s="201">
        <v>14</v>
      </c>
      <c r="Y181" s="201">
        <v>65</v>
      </c>
      <c r="Z181" s="201">
        <v>1</v>
      </c>
      <c r="AA181" s="201">
        <v>3</v>
      </c>
      <c r="AB181" s="201">
        <v>0</v>
      </c>
      <c r="AC181" s="201">
        <v>0</v>
      </c>
    </row>
    <row r="182" spans="5:29" x14ac:dyDescent="0.2">
      <c r="E182" s="15"/>
      <c r="F182" s="15"/>
      <c r="M182" s="17">
        <v>8356</v>
      </c>
      <c r="N182" s="17" t="s">
        <v>994</v>
      </c>
      <c r="Q182" s="7">
        <v>3291</v>
      </c>
      <c r="R182" s="7">
        <v>14411</v>
      </c>
      <c r="S182" s="7" t="s">
        <v>1700</v>
      </c>
      <c r="T182" s="6">
        <v>0</v>
      </c>
      <c r="U182" s="6" t="s">
        <v>4630</v>
      </c>
      <c r="V182" s="7">
        <v>28722000</v>
      </c>
      <c r="W182" s="7" t="s">
        <v>6106</v>
      </c>
      <c r="X182" s="201">
        <v>14</v>
      </c>
      <c r="Y182" s="201">
        <v>65</v>
      </c>
      <c r="Z182" s="201">
        <v>1</v>
      </c>
      <c r="AA182" s="201">
        <v>4</v>
      </c>
      <c r="AB182" s="201">
        <v>0</v>
      </c>
      <c r="AC182" s="201">
        <v>0</v>
      </c>
    </row>
    <row r="183" spans="5:29" x14ac:dyDescent="0.2">
      <c r="E183" s="15"/>
      <c r="F183" s="15"/>
      <c r="M183" s="17">
        <v>8244</v>
      </c>
      <c r="N183" s="17" t="s">
        <v>5063</v>
      </c>
      <c r="Q183" s="7">
        <v>4323</v>
      </c>
      <c r="R183" s="7">
        <v>14920</v>
      </c>
      <c r="S183" s="7" t="s">
        <v>1701</v>
      </c>
      <c r="T183" s="6">
        <v>10366000</v>
      </c>
      <c r="U183" s="6" t="s">
        <v>4728</v>
      </c>
      <c r="V183" s="7">
        <v>50900300</v>
      </c>
      <c r="W183" s="7" t="s">
        <v>3397</v>
      </c>
      <c r="X183" s="201">
        <v>14</v>
      </c>
      <c r="Y183" s="201">
        <v>65</v>
      </c>
      <c r="Z183" s="201">
        <v>1</v>
      </c>
      <c r="AA183" s="201">
        <v>4</v>
      </c>
      <c r="AB183" s="201">
        <v>0</v>
      </c>
      <c r="AC183" s="201">
        <v>99</v>
      </c>
    </row>
    <row r="184" spans="5:29" x14ac:dyDescent="0.2">
      <c r="E184" s="15"/>
      <c r="F184" s="15"/>
      <c r="M184" s="17">
        <v>8357</v>
      </c>
      <c r="N184" s="17" t="s">
        <v>995</v>
      </c>
      <c r="Q184" s="7">
        <v>4021</v>
      </c>
      <c r="R184" s="7">
        <v>13189</v>
      </c>
      <c r="S184" s="7" t="s">
        <v>3913</v>
      </c>
      <c r="T184" s="6">
        <v>38290000</v>
      </c>
      <c r="U184" s="6" t="s">
        <v>4631</v>
      </c>
      <c r="V184" s="7">
        <v>21070000</v>
      </c>
      <c r="W184" s="7" t="s">
        <v>6107</v>
      </c>
      <c r="X184" s="201">
        <v>14</v>
      </c>
      <c r="Y184" s="201">
        <v>65</v>
      </c>
      <c r="Z184" s="201">
        <v>1</v>
      </c>
      <c r="AA184" s="201">
        <v>4</v>
      </c>
      <c r="AB184" s="201">
        <v>0</v>
      </c>
      <c r="AC184" s="201">
        <v>0</v>
      </c>
    </row>
    <row r="185" spans="5:29" x14ac:dyDescent="0.2">
      <c r="E185" s="15"/>
      <c r="F185" s="15"/>
      <c r="M185" s="17">
        <v>8239</v>
      </c>
      <c r="N185" s="17" t="s">
        <v>2245</v>
      </c>
      <c r="R185" s="7">
        <v>11705</v>
      </c>
      <c r="S185" s="7" t="s">
        <v>3914</v>
      </c>
      <c r="T185" s="6">
        <v>38910000</v>
      </c>
      <c r="U185" s="6" t="s">
        <v>5454</v>
      </c>
      <c r="V185" s="7">
        <v>35170000</v>
      </c>
      <c r="W185" s="7" t="s">
        <v>5514</v>
      </c>
      <c r="X185" s="201">
        <v>14</v>
      </c>
      <c r="Y185" s="201">
        <v>65</v>
      </c>
      <c r="Z185" s="201">
        <v>1</v>
      </c>
      <c r="AA185" s="201">
        <v>4</v>
      </c>
      <c r="AB185" s="201">
        <v>0</v>
      </c>
      <c r="AC185" s="201">
        <v>0</v>
      </c>
    </row>
    <row r="186" spans="5:29" x14ac:dyDescent="0.2">
      <c r="E186" s="15"/>
      <c r="F186" s="15"/>
      <c r="M186" s="17">
        <v>8566</v>
      </c>
      <c r="N186" s="17" t="s">
        <v>2029</v>
      </c>
      <c r="Q186" s="7">
        <v>4301</v>
      </c>
      <c r="R186" s="7">
        <v>11706</v>
      </c>
      <c r="S186" s="7" t="s">
        <v>3916</v>
      </c>
      <c r="T186" s="6">
        <v>10366100</v>
      </c>
      <c r="U186" s="6" t="s">
        <v>4950</v>
      </c>
      <c r="V186" s="7">
        <v>33120000</v>
      </c>
      <c r="W186" s="7" t="s">
        <v>5436</v>
      </c>
      <c r="X186" s="201">
        <v>14</v>
      </c>
      <c r="Y186" s="201">
        <v>65</v>
      </c>
      <c r="Z186" s="201">
        <v>1</v>
      </c>
      <c r="AA186" s="201">
        <v>3</v>
      </c>
      <c r="AB186" s="201">
        <v>0</v>
      </c>
      <c r="AC186" s="201">
        <v>0</v>
      </c>
    </row>
    <row r="187" spans="5:29" x14ac:dyDescent="0.2">
      <c r="E187" s="15"/>
      <c r="F187" s="15"/>
      <c r="M187" s="17">
        <v>8615</v>
      </c>
      <c r="N187" s="222" t="s">
        <v>1249</v>
      </c>
      <c r="Q187" s="7">
        <v>5242</v>
      </c>
      <c r="R187" s="7">
        <v>11707</v>
      </c>
      <c r="S187" s="7" t="s">
        <v>3918</v>
      </c>
      <c r="T187" s="6">
        <v>0</v>
      </c>
      <c r="U187" s="6" t="s">
        <v>4314</v>
      </c>
      <c r="V187" s="7">
        <v>33120001</v>
      </c>
      <c r="W187" s="7" t="s">
        <v>5437</v>
      </c>
      <c r="X187" s="201">
        <v>14</v>
      </c>
      <c r="Y187" s="201">
        <v>65</v>
      </c>
      <c r="Z187" s="201">
        <v>1</v>
      </c>
      <c r="AA187" s="201">
        <v>3</v>
      </c>
      <c r="AB187" s="201">
        <v>0</v>
      </c>
      <c r="AC187" s="201">
        <v>0</v>
      </c>
    </row>
    <row r="188" spans="5:29" x14ac:dyDescent="0.2">
      <c r="E188" s="15"/>
      <c r="F188" s="15"/>
      <c r="M188" s="17">
        <v>8358</v>
      </c>
      <c r="N188" s="17" t="s">
        <v>996</v>
      </c>
      <c r="Q188" s="7">
        <v>3232</v>
      </c>
      <c r="R188" s="7">
        <v>14392</v>
      </c>
      <c r="S188" s="7" t="s">
        <v>3151</v>
      </c>
      <c r="T188" s="6">
        <v>55040000</v>
      </c>
      <c r="U188" s="6" t="s">
        <v>5584</v>
      </c>
      <c r="V188" s="7">
        <v>33120002</v>
      </c>
      <c r="W188" s="7" t="s">
        <v>5438</v>
      </c>
      <c r="X188" s="201">
        <v>14</v>
      </c>
      <c r="Y188" s="201">
        <v>65</v>
      </c>
      <c r="Z188" s="201">
        <v>1</v>
      </c>
      <c r="AA188" s="201">
        <v>3</v>
      </c>
      <c r="AB188" s="201">
        <v>0</v>
      </c>
      <c r="AC188" s="201">
        <v>0</v>
      </c>
    </row>
    <row r="189" spans="5:29" x14ac:dyDescent="0.2">
      <c r="E189" s="15"/>
      <c r="F189" s="15"/>
      <c r="M189" s="17">
        <v>8265</v>
      </c>
      <c r="N189" s="17" t="s">
        <v>1251</v>
      </c>
      <c r="Q189" s="7">
        <v>5744</v>
      </c>
      <c r="R189" s="7">
        <v>14785</v>
      </c>
      <c r="S189" s="7" t="s">
        <v>3152</v>
      </c>
      <c r="T189" s="6">
        <v>71100001</v>
      </c>
      <c r="U189" s="6" t="s">
        <v>4745</v>
      </c>
      <c r="V189" s="7">
        <v>19050000</v>
      </c>
      <c r="W189" s="7" t="s">
        <v>3398</v>
      </c>
      <c r="X189" s="201">
        <v>14</v>
      </c>
      <c r="Y189" s="201">
        <v>65</v>
      </c>
      <c r="Z189" s="201">
        <v>1</v>
      </c>
      <c r="AA189" s="201">
        <v>4</v>
      </c>
      <c r="AB189" s="201">
        <v>0</v>
      </c>
      <c r="AC189" s="201">
        <v>0</v>
      </c>
    </row>
    <row r="190" spans="5:29" x14ac:dyDescent="0.2">
      <c r="E190" s="15"/>
      <c r="F190" s="15"/>
      <c r="M190" s="17">
        <v>8240</v>
      </c>
      <c r="N190" s="17" t="s">
        <v>2246</v>
      </c>
      <c r="Q190" s="7">
        <v>5423</v>
      </c>
      <c r="R190" s="7">
        <v>14784</v>
      </c>
      <c r="S190" s="7" t="s">
        <v>3920</v>
      </c>
      <c r="T190" s="6">
        <v>93051002</v>
      </c>
      <c r="U190" s="6" t="s">
        <v>5455</v>
      </c>
      <c r="V190" s="7">
        <v>19055000</v>
      </c>
      <c r="W190" s="7" t="s">
        <v>5515</v>
      </c>
      <c r="X190" s="201">
        <v>14</v>
      </c>
      <c r="Y190" s="201">
        <v>65</v>
      </c>
      <c r="Z190" s="201">
        <v>1</v>
      </c>
      <c r="AA190" s="201">
        <v>4</v>
      </c>
      <c r="AB190" s="201">
        <v>0</v>
      </c>
      <c r="AC190" s="201">
        <v>0</v>
      </c>
    </row>
    <row r="191" spans="5:29" x14ac:dyDescent="0.2">
      <c r="E191" s="15"/>
      <c r="F191" s="15"/>
      <c r="M191" s="17">
        <v>8437</v>
      </c>
      <c r="N191" s="17" t="s">
        <v>2597</v>
      </c>
      <c r="R191" s="7">
        <v>10500</v>
      </c>
      <c r="S191" s="7" t="s">
        <v>3921</v>
      </c>
      <c r="T191" s="6">
        <v>93051004</v>
      </c>
      <c r="U191" s="6" t="s">
        <v>5602</v>
      </c>
      <c r="V191" s="7">
        <v>19065000</v>
      </c>
      <c r="W191" s="7" t="s">
        <v>5516</v>
      </c>
      <c r="X191" s="201">
        <v>14</v>
      </c>
      <c r="Y191" s="201">
        <v>65</v>
      </c>
      <c r="Z191" s="201">
        <v>1</v>
      </c>
      <c r="AA191" s="201">
        <v>4</v>
      </c>
      <c r="AB191" s="201">
        <v>0</v>
      </c>
      <c r="AC191" s="201">
        <v>0</v>
      </c>
    </row>
    <row r="192" spans="5:29" x14ac:dyDescent="0.2">
      <c r="E192" s="15"/>
      <c r="F192" s="15"/>
      <c r="M192" s="17">
        <v>8567</v>
      </c>
      <c r="N192" s="17" t="s">
        <v>2030</v>
      </c>
      <c r="Q192" s="7">
        <v>1023</v>
      </c>
      <c r="R192" s="7">
        <v>15536</v>
      </c>
      <c r="S192" s="7" t="s">
        <v>1711</v>
      </c>
      <c r="T192" s="6">
        <v>94700001</v>
      </c>
      <c r="U192" s="6" t="s">
        <v>5457</v>
      </c>
      <c r="V192" s="7">
        <v>39220000</v>
      </c>
      <c r="W192" s="7" t="s">
        <v>3399</v>
      </c>
      <c r="X192" s="201">
        <v>14</v>
      </c>
      <c r="Y192" s="201">
        <v>65</v>
      </c>
      <c r="Z192" s="201">
        <v>1</v>
      </c>
      <c r="AA192" s="201">
        <v>3</v>
      </c>
      <c r="AB192" s="201">
        <v>0</v>
      </c>
      <c r="AC192" s="201">
        <v>0</v>
      </c>
    </row>
    <row r="193" spans="5:29" x14ac:dyDescent="0.2">
      <c r="E193" s="15"/>
      <c r="F193" s="15"/>
      <c r="M193" s="17">
        <v>8605</v>
      </c>
      <c r="N193" s="17" t="s">
        <v>2599</v>
      </c>
      <c r="Q193" s="7">
        <v>2541</v>
      </c>
      <c r="R193" s="7">
        <v>11702</v>
      </c>
      <c r="S193" s="7" t="s">
        <v>3922</v>
      </c>
      <c r="T193" s="6">
        <v>94700003</v>
      </c>
      <c r="U193" s="6" t="s">
        <v>5606</v>
      </c>
      <c r="V193" s="7">
        <v>16120000</v>
      </c>
      <c r="W193" s="7" t="s">
        <v>794</v>
      </c>
      <c r="X193" s="201">
        <v>14</v>
      </c>
      <c r="Y193" s="201">
        <v>65</v>
      </c>
      <c r="Z193" s="201">
        <v>1</v>
      </c>
      <c r="AA193" s="201">
        <v>2</v>
      </c>
      <c r="AB193" s="201">
        <v>0</v>
      </c>
      <c r="AC193" s="201">
        <v>0</v>
      </c>
    </row>
    <row r="194" spans="5:29" x14ac:dyDescent="0.2">
      <c r="E194" s="15"/>
      <c r="F194" s="15"/>
      <c r="M194" s="17">
        <v>8241</v>
      </c>
      <c r="N194" s="17" t="s">
        <v>2247</v>
      </c>
      <c r="R194" s="7">
        <v>11712</v>
      </c>
      <c r="S194" s="7" t="s">
        <v>3923</v>
      </c>
      <c r="T194" s="6">
        <v>73651000</v>
      </c>
      <c r="U194" s="6" t="s">
        <v>5460</v>
      </c>
      <c r="V194" s="7">
        <v>16110001</v>
      </c>
      <c r="W194" s="7" t="s">
        <v>795</v>
      </c>
      <c r="X194" s="201">
        <v>14</v>
      </c>
      <c r="Y194" s="201">
        <v>65</v>
      </c>
      <c r="Z194" s="201">
        <v>1</v>
      </c>
      <c r="AA194" s="201">
        <v>3</v>
      </c>
      <c r="AB194" s="201">
        <v>0</v>
      </c>
      <c r="AC194" s="201">
        <v>0</v>
      </c>
    </row>
    <row r="195" spans="5:29" x14ac:dyDescent="0.2">
      <c r="E195" s="15"/>
      <c r="F195" s="15"/>
      <c r="M195" s="17">
        <v>8438</v>
      </c>
      <c r="N195" s="17" t="s">
        <v>2601</v>
      </c>
      <c r="Q195" s="7">
        <v>2422</v>
      </c>
      <c r="R195" s="7">
        <v>13712</v>
      </c>
      <c r="S195" s="7" t="s">
        <v>3924</v>
      </c>
      <c r="T195" s="6">
        <v>82060000</v>
      </c>
      <c r="U195" s="6" t="s">
        <v>4765</v>
      </c>
      <c r="V195" s="7">
        <v>16110002</v>
      </c>
      <c r="W195" s="7" t="s">
        <v>796</v>
      </c>
      <c r="X195" s="201">
        <v>14</v>
      </c>
      <c r="Y195" s="201">
        <v>65</v>
      </c>
      <c r="Z195" s="201">
        <v>1</v>
      </c>
      <c r="AA195" s="201">
        <v>3</v>
      </c>
      <c r="AB195" s="201">
        <v>0</v>
      </c>
      <c r="AC195" s="201">
        <v>0</v>
      </c>
    </row>
    <row r="196" spans="5:29" x14ac:dyDescent="0.2">
      <c r="E196" s="15"/>
      <c r="F196" s="15"/>
      <c r="M196" s="17">
        <v>8532</v>
      </c>
      <c r="N196" s="17" t="s">
        <v>2014</v>
      </c>
      <c r="R196" s="7">
        <v>11713</v>
      </c>
      <c r="S196" s="7" t="s">
        <v>3722</v>
      </c>
      <c r="T196" s="6">
        <v>82050000</v>
      </c>
      <c r="U196" s="6" t="s">
        <v>4768</v>
      </c>
      <c r="V196" s="7">
        <v>16110000</v>
      </c>
      <c r="W196" s="7" t="s">
        <v>797</v>
      </c>
      <c r="X196" s="201">
        <v>14</v>
      </c>
      <c r="Y196" s="201">
        <v>65</v>
      </c>
      <c r="Z196" s="201">
        <v>1</v>
      </c>
      <c r="AA196" s="201">
        <v>3</v>
      </c>
      <c r="AB196" s="201">
        <v>0</v>
      </c>
      <c r="AC196" s="201">
        <v>0</v>
      </c>
    </row>
    <row r="197" spans="5:29" x14ac:dyDescent="0.2">
      <c r="E197" s="15"/>
      <c r="F197" s="15"/>
      <c r="M197" s="17">
        <v>8439</v>
      </c>
      <c r="N197" s="17" t="s">
        <v>3233</v>
      </c>
      <c r="Q197" s="7">
        <v>6281</v>
      </c>
      <c r="R197" s="7">
        <v>11714</v>
      </c>
      <c r="S197" s="7" t="s">
        <v>3925</v>
      </c>
      <c r="T197" s="6">
        <v>73300000</v>
      </c>
      <c r="U197" s="6" t="s">
        <v>413</v>
      </c>
      <c r="V197" s="7">
        <v>27350000</v>
      </c>
      <c r="W197" s="7" t="s">
        <v>3400</v>
      </c>
      <c r="X197" s="201">
        <v>17</v>
      </c>
      <c r="Y197" s="201">
        <v>65</v>
      </c>
      <c r="Z197" s="201">
        <v>4</v>
      </c>
      <c r="AA197" s="201">
        <v>4</v>
      </c>
      <c r="AB197" s="201">
        <v>0</v>
      </c>
      <c r="AC197" s="201">
        <v>0</v>
      </c>
    </row>
    <row r="198" spans="5:29" x14ac:dyDescent="0.2">
      <c r="E198" s="15"/>
      <c r="F198" s="15"/>
      <c r="M198" s="17">
        <v>8215</v>
      </c>
      <c r="N198" s="17" t="s">
        <v>2232</v>
      </c>
      <c r="R198" s="7">
        <v>16330</v>
      </c>
      <c r="S198" s="7" t="s">
        <v>5106</v>
      </c>
      <c r="T198" s="6">
        <v>93271000</v>
      </c>
      <c r="U198" s="6" t="s">
        <v>5466</v>
      </c>
      <c r="V198" s="7">
        <v>27370000</v>
      </c>
      <c r="W198" s="7" t="s">
        <v>4658</v>
      </c>
      <c r="X198" s="201">
        <v>14</v>
      </c>
      <c r="Y198" s="201">
        <v>65</v>
      </c>
      <c r="Z198" s="201">
        <v>1</v>
      </c>
      <c r="AA198" s="201">
        <v>4</v>
      </c>
      <c r="AB198" s="201">
        <v>0</v>
      </c>
      <c r="AC198" s="201">
        <v>0</v>
      </c>
    </row>
    <row r="199" spans="5:29" x14ac:dyDescent="0.2">
      <c r="E199" s="15"/>
      <c r="F199" s="15"/>
      <c r="M199" s="17">
        <v>8545</v>
      </c>
      <c r="N199" s="17" t="s">
        <v>2603</v>
      </c>
      <c r="R199" s="7">
        <v>10499</v>
      </c>
      <c r="S199" s="7" t="s">
        <v>3926</v>
      </c>
      <c r="T199" s="6">
        <v>93271001</v>
      </c>
      <c r="U199" s="6" t="s">
        <v>5660</v>
      </c>
      <c r="V199" s="7">
        <v>27370002</v>
      </c>
      <c r="W199" s="7" t="s">
        <v>4659</v>
      </c>
      <c r="X199" s="201">
        <v>14</v>
      </c>
      <c r="Y199" s="201">
        <v>65</v>
      </c>
      <c r="Z199" s="201">
        <v>1</v>
      </c>
      <c r="AA199" s="201">
        <v>4</v>
      </c>
      <c r="AB199" s="201">
        <v>0</v>
      </c>
      <c r="AC199" s="201">
        <v>0</v>
      </c>
    </row>
    <row r="200" spans="5:29" x14ac:dyDescent="0.2">
      <c r="E200" s="15"/>
      <c r="F200" s="15"/>
      <c r="M200" s="17">
        <v>8372</v>
      </c>
      <c r="N200" s="17" t="s">
        <v>3217</v>
      </c>
      <c r="Q200" s="7">
        <v>323</v>
      </c>
      <c r="R200" s="7">
        <v>15009</v>
      </c>
      <c r="S200" s="7" t="s">
        <v>2209</v>
      </c>
      <c r="T200" s="6">
        <v>93271002</v>
      </c>
      <c r="U200" s="6" t="s">
        <v>5661</v>
      </c>
      <c r="V200" s="7">
        <v>27370001</v>
      </c>
      <c r="W200" s="7" t="s">
        <v>4660</v>
      </c>
      <c r="X200" s="201">
        <v>14</v>
      </c>
      <c r="Y200" s="201">
        <v>65</v>
      </c>
      <c r="Z200" s="201">
        <v>1</v>
      </c>
      <c r="AA200" s="201">
        <v>4</v>
      </c>
      <c r="AB200" s="201">
        <v>0</v>
      </c>
      <c r="AC200" s="201">
        <v>0</v>
      </c>
    </row>
    <row r="201" spans="5:29" x14ac:dyDescent="0.2">
      <c r="E201" s="15"/>
      <c r="F201" s="15"/>
      <c r="M201" s="17">
        <v>8360</v>
      </c>
      <c r="N201" s="17" t="s">
        <v>3215</v>
      </c>
      <c r="R201" s="7">
        <v>11717</v>
      </c>
      <c r="S201" s="7" t="s">
        <v>3723</v>
      </c>
      <c r="T201" s="6">
        <v>73200000</v>
      </c>
      <c r="U201" s="6" t="s">
        <v>1137</v>
      </c>
      <c r="V201" s="7">
        <v>48640000</v>
      </c>
      <c r="W201" s="7" t="s">
        <v>3401</v>
      </c>
      <c r="X201" s="201">
        <v>14</v>
      </c>
      <c r="Y201" s="201">
        <v>65</v>
      </c>
      <c r="Z201" s="201">
        <v>1</v>
      </c>
      <c r="AA201" s="201">
        <v>4</v>
      </c>
      <c r="AB201" s="201">
        <v>0</v>
      </c>
      <c r="AC201" s="201">
        <v>0</v>
      </c>
    </row>
    <row r="202" spans="5:29" x14ac:dyDescent="0.2">
      <c r="E202" s="15"/>
      <c r="F202" s="15"/>
      <c r="M202" s="17">
        <v>8242</v>
      </c>
      <c r="N202" s="17" t="s">
        <v>2248</v>
      </c>
      <c r="R202" s="7">
        <v>11694</v>
      </c>
      <c r="S202" s="7" t="s">
        <v>1321</v>
      </c>
      <c r="T202" s="6">
        <v>73670000</v>
      </c>
      <c r="U202" s="6" t="s">
        <v>1169</v>
      </c>
      <c r="V202" s="7">
        <v>48641000</v>
      </c>
      <c r="W202" s="7" t="s">
        <v>5517</v>
      </c>
      <c r="X202" s="201">
        <v>14</v>
      </c>
      <c r="Y202" s="201">
        <v>65</v>
      </c>
      <c r="Z202" s="201">
        <v>1</v>
      </c>
      <c r="AA202" s="201">
        <v>4</v>
      </c>
      <c r="AB202" s="201">
        <v>0</v>
      </c>
      <c r="AC202" s="201">
        <v>0</v>
      </c>
    </row>
    <row r="203" spans="5:29" x14ac:dyDescent="0.2">
      <c r="E203" s="15"/>
      <c r="F203" s="15"/>
      <c r="M203" s="17">
        <v>8998</v>
      </c>
      <c r="N203" s="17" t="s">
        <v>2388</v>
      </c>
      <c r="Q203" s="7">
        <v>6605</v>
      </c>
      <c r="R203" s="7">
        <v>11692</v>
      </c>
      <c r="S203" s="7" t="s">
        <v>2210</v>
      </c>
      <c r="T203" s="6">
        <v>93535000</v>
      </c>
      <c r="U203" s="6" t="s">
        <v>5692</v>
      </c>
      <c r="V203" s="7">
        <v>48641001</v>
      </c>
      <c r="W203" s="7" t="s">
        <v>5518</v>
      </c>
      <c r="X203" s="201">
        <v>14</v>
      </c>
      <c r="Y203" s="201">
        <v>65</v>
      </c>
      <c r="Z203" s="201">
        <v>1</v>
      </c>
      <c r="AA203" s="201">
        <v>4</v>
      </c>
      <c r="AB203" s="201">
        <v>0</v>
      </c>
      <c r="AC203" s="201">
        <v>0</v>
      </c>
    </row>
    <row r="204" spans="5:29" x14ac:dyDescent="0.2">
      <c r="E204" s="15"/>
      <c r="F204" s="15"/>
      <c r="M204" s="17">
        <v>8999</v>
      </c>
      <c r="N204" s="17" t="s">
        <v>5091</v>
      </c>
      <c r="Q204" s="7">
        <v>302</v>
      </c>
      <c r="R204" s="7">
        <v>14996</v>
      </c>
      <c r="S204" s="7" t="s">
        <v>2771</v>
      </c>
      <c r="T204" s="6">
        <v>73570000</v>
      </c>
      <c r="U204" s="6" t="s">
        <v>4643</v>
      </c>
      <c r="V204" s="7">
        <v>48641002</v>
      </c>
      <c r="W204" s="7" t="s">
        <v>5519</v>
      </c>
      <c r="X204" s="201">
        <v>14</v>
      </c>
      <c r="Y204" s="201">
        <v>65</v>
      </c>
      <c r="Z204" s="201">
        <v>1</v>
      </c>
      <c r="AA204" s="201">
        <v>4</v>
      </c>
      <c r="AB204" s="201">
        <v>0</v>
      </c>
      <c r="AC204" s="201">
        <v>0</v>
      </c>
    </row>
    <row r="205" spans="5:29" x14ac:dyDescent="0.2">
      <c r="E205" s="15"/>
      <c r="F205" s="15"/>
      <c r="M205" s="17"/>
      <c r="N205" s="222"/>
      <c r="Q205" s="7">
        <v>2931</v>
      </c>
      <c r="R205" s="7">
        <v>11688</v>
      </c>
      <c r="S205" s="7" t="s">
        <v>2772</v>
      </c>
      <c r="T205" s="6">
        <v>93620003</v>
      </c>
      <c r="U205" s="6" t="s">
        <v>5713</v>
      </c>
      <c r="V205" s="7">
        <v>48640002</v>
      </c>
      <c r="W205" s="7" t="s">
        <v>3402</v>
      </c>
      <c r="X205" s="201">
        <v>14</v>
      </c>
      <c r="Y205" s="201">
        <v>65</v>
      </c>
      <c r="Z205" s="201">
        <v>1</v>
      </c>
      <c r="AA205" s="201">
        <v>4</v>
      </c>
      <c r="AB205" s="201">
        <v>0</v>
      </c>
      <c r="AC205" s="201">
        <v>0</v>
      </c>
    </row>
    <row r="206" spans="5:29" x14ac:dyDescent="0.2">
      <c r="E206" s="15"/>
      <c r="F206" s="15"/>
      <c r="M206" s="17"/>
      <c r="N206" s="17"/>
      <c r="R206" s="7">
        <v>16271</v>
      </c>
      <c r="S206" s="7" t="s">
        <v>5107</v>
      </c>
      <c r="T206" s="6">
        <v>84370000</v>
      </c>
      <c r="U206" s="6" t="s">
        <v>4814</v>
      </c>
      <c r="V206" s="7">
        <v>48641003</v>
      </c>
      <c r="W206" s="7" t="s">
        <v>5520</v>
      </c>
      <c r="X206" s="201">
        <v>14</v>
      </c>
      <c r="Y206" s="201">
        <v>65</v>
      </c>
      <c r="Z206" s="201">
        <v>1</v>
      </c>
      <c r="AA206" s="201">
        <v>4</v>
      </c>
      <c r="AB206" s="201">
        <v>0</v>
      </c>
      <c r="AC206" s="201">
        <v>0</v>
      </c>
    </row>
    <row r="207" spans="5:29" x14ac:dyDescent="0.2">
      <c r="E207" s="15"/>
      <c r="F207" s="15"/>
      <c r="M207" s="17"/>
      <c r="N207" s="17"/>
      <c r="R207" s="7">
        <v>11691</v>
      </c>
      <c r="S207" s="7" t="s">
        <v>3724</v>
      </c>
      <c r="T207" s="6">
        <v>93701000</v>
      </c>
      <c r="U207" s="6" t="s">
        <v>5474</v>
      </c>
      <c r="V207" s="7">
        <v>48640001</v>
      </c>
      <c r="W207" s="7" t="s">
        <v>3403</v>
      </c>
      <c r="X207" s="201">
        <v>14</v>
      </c>
      <c r="Y207" s="201">
        <v>65</v>
      </c>
      <c r="Z207" s="201">
        <v>1</v>
      </c>
      <c r="AA207" s="201">
        <v>3</v>
      </c>
      <c r="AB207" s="201">
        <v>0</v>
      </c>
      <c r="AC207" s="201">
        <v>0</v>
      </c>
    </row>
    <row r="208" spans="5:29" x14ac:dyDescent="0.2">
      <c r="E208" s="15"/>
      <c r="F208" s="15"/>
      <c r="M208" s="17"/>
      <c r="N208" s="17"/>
      <c r="Q208" s="7">
        <v>2162</v>
      </c>
      <c r="R208" s="7">
        <v>14479</v>
      </c>
      <c r="S208" s="7" t="s">
        <v>3898</v>
      </c>
      <c r="T208" s="6">
        <v>93701001</v>
      </c>
      <c r="U208" s="6" t="s">
        <v>5475</v>
      </c>
      <c r="V208" s="7">
        <v>38110000</v>
      </c>
      <c r="W208" s="7" t="s">
        <v>3404</v>
      </c>
      <c r="X208" s="201">
        <v>14</v>
      </c>
      <c r="Y208" s="201">
        <v>65</v>
      </c>
      <c r="Z208" s="201">
        <v>1</v>
      </c>
      <c r="AA208" s="201">
        <v>2</v>
      </c>
      <c r="AB208" s="201">
        <v>0</v>
      </c>
      <c r="AC208" s="201">
        <v>0</v>
      </c>
    </row>
    <row r="209" spans="5:29" x14ac:dyDescent="0.2">
      <c r="E209" s="15"/>
      <c r="F209" s="15"/>
      <c r="M209" s="17"/>
      <c r="N209" s="17"/>
      <c r="R209" s="7">
        <v>13261</v>
      </c>
      <c r="S209" s="7" t="s">
        <v>3901</v>
      </c>
      <c r="T209" s="6">
        <v>93701002</v>
      </c>
      <c r="U209" s="6" t="s">
        <v>5720</v>
      </c>
      <c r="V209" s="7">
        <v>31050000</v>
      </c>
      <c r="W209" s="7" t="s">
        <v>798</v>
      </c>
      <c r="X209" s="201">
        <v>14</v>
      </c>
      <c r="Y209" s="201">
        <v>65</v>
      </c>
      <c r="Z209" s="201">
        <v>1</v>
      </c>
      <c r="AA209" s="201">
        <v>2</v>
      </c>
      <c r="AB209" s="201">
        <v>0</v>
      </c>
      <c r="AC209" s="201">
        <v>0</v>
      </c>
    </row>
    <row r="210" spans="5:29" x14ac:dyDescent="0.2">
      <c r="E210" s="15"/>
      <c r="F210" s="15"/>
      <c r="M210" s="17"/>
      <c r="N210" s="222"/>
      <c r="R210" s="7">
        <v>11701</v>
      </c>
      <c r="S210" s="7" t="s">
        <v>3725</v>
      </c>
      <c r="T210" s="6">
        <v>86541000</v>
      </c>
      <c r="U210" s="6" t="s">
        <v>5727</v>
      </c>
      <c r="V210" s="7">
        <v>34071000</v>
      </c>
      <c r="W210" s="7" t="s">
        <v>5439</v>
      </c>
      <c r="X210" s="201">
        <v>14</v>
      </c>
      <c r="Y210" s="201">
        <v>65</v>
      </c>
      <c r="Z210" s="201">
        <v>1</v>
      </c>
      <c r="AA210" s="201">
        <v>4</v>
      </c>
      <c r="AB210" s="201">
        <v>0</v>
      </c>
      <c r="AC210" s="201">
        <v>0</v>
      </c>
    </row>
    <row r="211" spans="5:29" x14ac:dyDescent="0.2">
      <c r="E211" s="15"/>
      <c r="F211" s="15"/>
      <c r="M211" s="17"/>
      <c r="N211" s="17"/>
      <c r="Q211" s="7">
        <v>4536</v>
      </c>
      <c r="R211" s="7">
        <v>15468</v>
      </c>
      <c r="S211" s="7" t="s">
        <v>2217</v>
      </c>
      <c r="T211" s="6">
        <v>55030000</v>
      </c>
      <c r="U211" s="6" t="s">
        <v>1080</v>
      </c>
      <c r="V211" s="7">
        <v>27380000</v>
      </c>
      <c r="W211" s="7" t="s">
        <v>5521</v>
      </c>
      <c r="X211" s="201">
        <v>14</v>
      </c>
      <c r="Y211" s="201">
        <v>65</v>
      </c>
      <c r="Z211" s="201">
        <v>1</v>
      </c>
      <c r="AA211" s="201">
        <v>3</v>
      </c>
      <c r="AB211" s="201">
        <v>0</v>
      </c>
      <c r="AC211" s="201">
        <v>0</v>
      </c>
    </row>
    <row r="212" spans="5:29" x14ac:dyDescent="0.2">
      <c r="E212" s="15"/>
      <c r="F212" s="15"/>
      <c r="M212" s="17"/>
      <c r="N212" s="17"/>
      <c r="Q212" s="7">
        <v>2701</v>
      </c>
      <c r="R212" s="7">
        <v>11693</v>
      </c>
      <c r="S212" s="7" t="s">
        <v>3897</v>
      </c>
      <c r="T212" s="6">
        <v>55050000</v>
      </c>
      <c r="U212" s="6" t="s">
        <v>1081</v>
      </c>
      <c r="V212" s="7">
        <v>27391000</v>
      </c>
      <c r="W212" s="7" t="s">
        <v>5440</v>
      </c>
      <c r="X212" s="201">
        <v>14</v>
      </c>
      <c r="Y212" s="201">
        <v>65</v>
      </c>
      <c r="Z212" s="201">
        <v>1</v>
      </c>
      <c r="AA212" s="201">
        <v>4</v>
      </c>
      <c r="AB212" s="201">
        <v>0</v>
      </c>
      <c r="AC212" s="201">
        <v>0</v>
      </c>
    </row>
    <row r="213" spans="5:29" x14ac:dyDescent="0.2">
      <c r="M213" s="17"/>
      <c r="N213" s="17"/>
      <c r="Q213" s="7">
        <v>6807</v>
      </c>
      <c r="R213" s="7">
        <v>14970</v>
      </c>
      <c r="S213" s="7" t="s">
        <v>3939</v>
      </c>
      <c r="T213" s="6">
        <v>77330000</v>
      </c>
      <c r="U213" s="6" t="s">
        <v>1092</v>
      </c>
      <c r="V213" s="7">
        <v>34070000</v>
      </c>
      <c r="W213" s="7" t="s">
        <v>3405</v>
      </c>
      <c r="X213" s="201">
        <v>14</v>
      </c>
      <c r="Y213" s="201">
        <v>65</v>
      </c>
      <c r="Z213" s="201">
        <v>1</v>
      </c>
      <c r="AA213" s="201">
        <v>4</v>
      </c>
      <c r="AB213" s="201">
        <v>0</v>
      </c>
      <c r="AC213" s="201">
        <v>0</v>
      </c>
    </row>
    <row r="214" spans="5:29" x14ac:dyDescent="0.2">
      <c r="M214" s="17"/>
      <c r="N214" s="17"/>
      <c r="R214" s="7">
        <v>10982</v>
      </c>
      <c r="S214" s="7" t="s">
        <v>3899</v>
      </c>
      <c r="T214" s="6">
        <v>93901000</v>
      </c>
      <c r="U214" s="6" t="s">
        <v>5484</v>
      </c>
      <c r="V214" s="7">
        <v>27390000</v>
      </c>
      <c r="W214" s="7" t="s">
        <v>3406</v>
      </c>
      <c r="X214" s="201">
        <v>14</v>
      </c>
      <c r="Y214" s="201">
        <v>65</v>
      </c>
      <c r="Z214" s="201">
        <v>1</v>
      </c>
      <c r="AA214" s="201">
        <v>4</v>
      </c>
      <c r="AB214" s="201">
        <v>0</v>
      </c>
      <c r="AC214" s="201">
        <v>0</v>
      </c>
    </row>
    <row r="215" spans="5:29" x14ac:dyDescent="0.2">
      <c r="M215" s="17"/>
      <c r="N215" s="17"/>
      <c r="Q215" s="7">
        <v>52</v>
      </c>
      <c r="R215" s="7">
        <v>11685</v>
      </c>
      <c r="S215" s="7" t="s">
        <v>4306</v>
      </c>
      <c r="T215" s="6">
        <v>95041000</v>
      </c>
      <c r="U215" s="6" t="s">
        <v>5489</v>
      </c>
      <c r="V215" s="7">
        <v>24070000</v>
      </c>
      <c r="W215" s="7" t="s">
        <v>5522</v>
      </c>
      <c r="X215" s="201">
        <v>14</v>
      </c>
      <c r="Y215" s="201">
        <v>65</v>
      </c>
      <c r="Z215" s="201">
        <v>1</v>
      </c>
      <c r="AA215" s="201">
        <v>2</v>
      </c>
      <c r="AB215" s="201">
        <v>0</v>
      </c>
      <c r="AC215" s="201">
        <v>0</v>
      </c>
    </row>
    <row r="216" spans="5:29" x14ac:dyDescent="0.2">
      <c r="M216" s="17"/>
      <c r="N216" s="17"/>
      <c r="Q216" s="7">
        <v>5703</v>
      </c>
      <c r="R216" s="7">
        <v>14788</v>
      </c>
      <c r="S216" s="7" t="s">
        <v>1190</v>
      </c>
      <c r="T216" s="6">
        <v>84456000</v>
      </c>
      <c r="U216" s="6" t="s">
        <v>4855</v>
      </c>
      <c r="V216" s="7">
        <v>24060000</v>
      </c>
      <c r="W216" s="7" t="s">
        <v>3358</v>
      </c>
      <c r="X216" s="201">
        <v>14</v>
      </c>
      <c r="Y216" s="201">
        <v>65</v>
      </c>
      <c r="Z216" s="201">
        <v>1</v>
      </c>
      <c r="AA216" s="201">
        <v>3</v>
      </c>
      <c r="AB216" s="201">
        <v>0</v>
      </c>
      <c r="AC216" s="201">
        <v>0</v>
      </c>
    </row>
    <row r="217" spans="5:29" x14ac:dyDescent="0.2">
      <c r="M217" s="17"/>
      <c r="N217" s="17"/>
      <c r="R217" s="7">
        <v>11697</v>
      </c>
      <c r="S217" s="7" t="s">
        <v>3904</v>
      </c>
      <c r="T217" s="6">
        <v>84456503</v>
      </c>
      <c r="U217" s="6" t="s">
        <v>5012</v>
      </c>
      <c r="V217" s="7">
        <v>44050000</v>
      </c>
      <c r="W217" s="7" t="s">
        <v>3407</v>
      </c>
      <c r="X217" s="201">
        <v>14</v>
      </c>
      <c r="Y217" s="201">
        <v>65</v>
      </c>
      <c r="Z217" s="201">
        <v>1</v>
      </c>
      <c r="AA217" s="201">
        <v>4</v>
      </c>
      <c r="AB217" s="201">
        <v>90</v>
      </c>
      <c r="AC217" s="201">
        <v>0</v>
      </c>
    </row>
    <row r="218" spans="5:29" x14ac:dyDescent="0.2">
      <c r="M218" s="17"/>
      <c r="N218" s="17"/>
      <c r="Q218" s="7">
        <v>5745</v>
      </c>
      <c r="R218" s="7">
        <v>14787</v>
      </c>
      <c r="S218" s="7" t="s">
        <v>110</v>
      </c>
      <c r="T218" s="6">
        <v>84456504</v>
      </c>
      <c r="U218" s="6" t="s">
        <v>5013</v>
      </c>
      <c r="V218" s="7">
        <v>44030000</v>
      </c>
      <c r="W218" s="7" t="s">
        <v>799</v>
      </c>
      <c r="X218" s="201">
        <v>14</v>
      </c>
      <c r="Y218" s="201">
        <v>65</v>
      </c>
      <c r="Z218" s="201">
        <v>1</v>
      </c>
      <c r="AA218" s="201">
        <v>2</v>
      </c>
      <c r="AB218" s="201">
        <v>0</v>
      </c>
      <c r="AC218" s="201">
        <v>0</v>
      </c>
    </row>
    <row r="219" spans="5:29" x14ac:dyDescent="0.2">
      <c r="M219" s="17"/>
      <c r="N219" s="17"/>
      <c r="Q219" s="7">
        <v>297</v>
      </c>
      <c r="R219" s="7">
        <v>15653</v>
      </c>
      <c r="S219" s="7" t="s">
        <v>1692</v>
      </c>
      <c r="T219" s="6">
        <v>96530000</v>
      </c>
      <c r="U219" s="6" t="s">
        <v>5864</v>
      </c>
      <c r="V219" s="7">
        <v>44010000</v>
      </c>
      <c r="W219" s="7" t="s">
        <v>1676</v>
      </c>
      <c r="X219" s="201">
        <v>14</v>
      </c>
      <c r="Y219" s="201">
        <v>65</v>
      </c>
      <c r="Z219" s="201">
        <v>1</v>
      </c>
      <c r="AA219" s="201">
        <v>3</v>
      </c>
      <c r="AB219" s="201">
        <v>0</v>
      </c>
      <c r="AC219" s="201">
        <v>0</v>
      </c>
    </row>
    <row r="220" spans="5:29" x14ac:dyDescent="0.2">
      <c r="M220" s="17"/>
      <c r="N220" s="17"/>
      <c r="Q220" s="7">
        <v>5746</v>
      </c>
      <c r="R220" s="7">
        <v>14786</v>
      </c>
      <c r="S220" s="7" t="s">
        <v>1693</v>
      </c>
      <c r="T220" s="6">
        <v>71670000</v>
      </c>
      <c r="U220" s="6" t="s">
        <v>2412</v>
      </c>
      <c r="V220" s="7">
        <v>33155000</v>
      </c>
      <c r="W220" s="7" t="s">
        <v>5523</v>
      </c>
      <c r="X220" s="201">
        <v>14</v>
      </c>
      <c r="Y220" s="201">
        <v>65</v>
      </c>
      <c r="Z220" s="201">
        <v>1</v>
      </c>
      <c r="AA220" s="201">
        <v>3</v>
      </c>
      <c r="AB220" s="201">
        <v>0</v>
      </c>
      <c r="AC220" s="201">
        <v>0</v>
      </c>
    </row>
    <row r="221" spans="5:29" x14ac:dyDescent="0.2">
      <c r="M221" s="17"/>
      <c r="N221" s="17"/>
      <c r="Q221" s="7">
        <v>571</v>
      </c>
      <c r="R221" s="7">
        <v>15144</v>
      </c>
      <c r="S221" s="7" t="s">
        <v>1695</v>
      </c>
      <c r="T221" s="6">
        <v>74000000</v>
      </c>
      <c r="U221" s="6" t="s">
        <v>1444</v>
      </c>
      <c r="V221" s="7">
        <v>33156000</v>
      </c>
      <c r="W221" s="7" t="s">
        <v>5524</v>
      </c>
      <c r="X221" s="201">
        <v>14</v>
      </c>
      <c r="Y221" s="201">
        <v>65</v>
      </c>
      <c r="Z221" s="201">
        <v>1</v>
      </c>
      <c r="AA221" s="201">
        <v>2</v>
      </c>
      <c r="AB221" s="201">
        <v>0</v>
      </c>
      <c r="AC221" s="201">
        <v>0</v>
      </c>
    </row>
    <row r="222" spans="5:29" x14ac:dyDescent="0.2">
      <c r="M222" s="17"/>
      <c r="N222" s="17"/>
      <c r="Q222" s="7">
        <v>1501</v>
      </c>
      <c r="R222" s="7">
        <v>11792</v>
      </c>
      <c r="S222" s="7" t="s">
        <v>1696</v>
      </c>
      <c r="T222" s="6">
        <v>77750000</v>
      </c>
      <c r="U222" s="6" t="s">
        <v>1462</v>
      </c>
      <c r="V222" s="7">
        <v>18120000</v>
      </c>
      <c r="W222" s="7" t="s">
        <v>800</v>
      </c>
      <c r="X222" s="201">
        <v>14</v>
      </c>
      <c r="Y222" s="201">
        <v>65</v>
      </c>
      <c r="Z222" s="201">
        <v>1</v>
      </c>
      <c r="AA222" s="201">
        <v>2</v>
      </c>
      <c r="AB222" s="201">
        <v>0</v>
      </c>
      <c r="AC222" s="201">
        <v>0</v>
      </c>
    </row>
    <row r="223" spans="5:29" x14ac:dyDescent="0.2">
      <c r="M223" s="17"/>
      <c r="N223" s="17"/>
      <c r="Q223" s="7">
        <v>5148</v>
      </c>
      <c r="R223" s="7">
        <v>11902</v>
      </c>
      <c r="S223" s="7" t="s">
        <v>1697</v>
      </c>
      <c r="T223" s="6">
        <v>94561000</v>
      </c>
      <c r="U223" s="6" t="s">
        <v>5504</v>
      </c>
      <c r="V223" s="7">
        <v>46210000</v>
      </c>
      <c r="W223" s="7" t="s">
        <v>3408</v>
      </c>
      <c r="X223" s="201">
        <v>14</v>
      </c>
      <c r="Y223" s="201">
        <v>65</v>
      </c>
      <c r="Z223" s="201">
        <v>1</v>
      </c>
      <c r="AA223" s="201">
        <v>3</v>
      </c>
      <c r="AB223" s="201">
        <v>0</v>
      </c>
      <c r="AC223" s="201">
        <v>0</v>
      </c>
    </row>
    <row r="224" spans="5:29" x14ac:dyDescent="0.2">
      <c r="M224" s="17"/>
      <c r="N224" s="17"/>
      <c r="Q224" s="7">
        <v>5149</v>
      </c>
      <c r="R224" s="7">
        <v>11770</v>
      </c>
      <c r="S224" s="7" t="s">
        <v>1267</v>
      </c>
      <c r="T224" s="6">
        <v>94561002</v>
      </c>
      <c r="U224" s="6" t="s">
        <v>5925</v>
      </c>
      <c r="V224" s="7">
        <v>39060026</v>
      </c>
      <c r="W224" s="7" t="s">
        <v>3409</v>
      </c>
      <c r="X224" s="201">
        <v>14</v>
      </c>
      <c r="Y224" s="201">
        <v>65</v>
      </c>
      <c r="Z224" s="201">
        <v>1</v>
      </c>
      <c r="AA224" s="201">
        <v>2</v>
      </c>
      <c r="AB224" s="201">
        <v>0</v>
      </c>
      <c r="AC224" s="201">
        <v>0</v>
      </c>
    </row>
    <row r="225" spans="13:29" x14ac:dyDescent="0.2">
      <c r="M225" s="17"/>
      <c r="N225" s="17"/>
      <c r="Q225" s="7">
        <v>5063</v>
      </c>
      <c r="R225" s="7">
        <v>11872</v>
      </c>
      <c r="S225" s="7" t="s">
        <v>1268</v>
      </c>
      <c r="T225" s="6">
        <v>75710000</v>
      </c>
      <c r="U225" s="6" t="s">
        <v>4649</v>
      </c>
      <c r="V225" s="7">
        <v>39060007</v>
      </c>
      <c r="W225" s="7" t="s">
        <v>3410</v>
      </c>
      <c r="X225" s="201">
        <v>14</v>
      </c>
      <c r="Y225" s="201">
        <v>65</v>
      </c>
      <c r="Z225" s="201">
        <v>1</v>
      </c>
      <c r="AA225" s="201">
        <v>2</v>
      </c>
      <c r="AB225" s="201">
        <v>0</v>
      </c>
      <c r="AC225" s="201">
        <v>0</v>
      </c>
    </row>
    <row r="226" spans="13:29" x14ac:dyDescent="0.2">
      <c r="M226" s="17"/>
      <c r="N226" s="17"/>
      <c r="Q226" s="7">
        <v>2951</v>
      </c>
      <c r="R226" s="7">
        <v>11873</v>
      </c>
      <c r="S226" s="7" t="s">
        <v>1269</v>
      </c>
      <c r="T226" s="6">
        <v>75750000</v>
      </c>
      <c r="U226" s="6" t="s">
        <v>872</v>
      </c>
      <c r="V226" s="7">
        <v>39060002</v>
      </c>
      <c r="W226" s="7" t="s">
        <v>3411</v>
      </c>
      <c r="X226" s="201">
        <v>14</v>
      </c>
      <c r="Y226" s="201">
        <v>65</v>
      </c>
      <c r="Z226" s="201">
        <v>1</v>
      </c>
      <c r="AA226" s="201">
        <v>2</v>
      </c>
      <c r="AB226" s="201">
        <v>0</v>
      </c>
      <c r="AC226" s="201">
        <v>0</v>
      </c>
    </row>
    <row r="227" spans="13:29" x14ac:dyDescent="0.2">
      <c r="M227" s="17"/>
      <c r="N227" s="17"/>
      <c r="Q227" s="7">
        <v>5704</v>
      </c>
      <c r="R227" s="7">
        <v>14761</v>
      </c>
      <c r="S227" s="7" t="s">
        <v>113</v>
      </c>
      <c r="T227" s="6">
        <v>84980000</v>
      </c>
      <c r="U227" s="6" t="s">
        <v>891</v>
      </c>
      <c r="V227" s="7">
        <v>39060022</v>
      </c>
      <c r="W227" s="7" t="s">
        <v>3412</v>
      </c>
      <c r="X227" s="201">
        <v>14</v>
      </c>
      <c r="Y227" s="201">
        <v>65</v>
      </c>
      <c r="Z227" s="201">
        <v>1</v>
      </c>
      <c r="AA227" s="201">
        <v>2</v>
      </c>
      <c r="AB227" s="201">
        <v>0</v>
      </c>
      <c r="AC227" s="201">
        <v>0</v>
      </c>
    </row>
    <row r="228" spans="13:29" x14ac:dyDescent="0.2">
      <c r="M228" s="17"/>
      <c r="N228" s="17"/>
      <c r="Q228" s="7">
        <v>4224</v>
      </c>
      <c r="R228" s="7">
        <v>11875</v>
      </c>
      <c r="S228" s="7" t="s">
        <v>1270</v>
      </c>
      <c r="V228" s="7">
        <v>39060019</v>
      </c>
      <c r="W228" s="7" t="s">
        <v>3413</v>
      </c>
      <c r="X228" s="201">
        <v>14</v>
      </c>
      <c r="Y228" s="201">
        <v>65</v>
      </c>
      <c r="Z228" s="201">
        <v>1</v>
      </c>
      <c r="AA228" s="201">
        <v>2</v>
      </c>
      <c r="AB228" s="201">
        <v>0</v>
      </c>
      <c r="AC228" s="201">
        <v>0</v>
      </c>
    </row>
    <row r="229" spans="13:29" x14ac:dyDescent="0.2">
      <c r="M229" s="17"/>
      <c r="N229" s="17"/>
      <c r="Q229" s="7">
        <v>2612</v>
      </c>
      <c r="R229" s="7">
        <v>11876</v>
      </c>
      <c r="S229" s="7" t="s">
        <v>1703</v>
      </c>
      <c r="V229" s="7">
        <v>39060018</v>
      </c>
      <c r="W229" s="7" t="s">
        <v>3414</v>
      </c>
      <c r="X229" s="201">
        <v>14</v>
      </c>
      <c r="Y229" s="201">
        <v>65</v>
      </c>
      <c r="Z229" s="201">
        <v>1</v>
      </c>
      <c r="AA229" s="201">
        <v>2</v>
      </c>
      <c r="AB229" s="201">
        <v>0</v>
      </c>
      <c r="AC229" s="201">
        <v>0</v>
      </c>
    </row>
    <row r="230" spans="13:29" x14ac:dyDescent="0.2">
      <c r="M230" s="17"/>
      <c r="N230" s="17"/>
      <c r="Q230" s="7">
        <v>4131</v>
      </c>
      <c r="R230" s="7">
        <v>11886</v>
      </c>
      <c r="S230" s="7" t="s">
        <v>1704</v>
      </c>
      <c r="V230" s="7">
        <v>39060016</v>
      </c>
      <c r="W230" s="7" t="s">
        <v>3415</v>
      </c>
      <c r="X230" s="201">
        <v>14</v>
      </c>
      <c r="Y230" s="201">
        <v>65</v>
      </c>
      <c r="Z230" s="201">
        <v>1</v>
      </c>
      <c r="AA230" s="201">
        <v>2</v>
      </c>
      <c r="AB230" s="201">
        <v>0</v>
      </c>
      <c r="AC230" s="201">
        <v>0</v>
      </c>
    </row>
    <row r="231" spans="13:29" x14ac:dyDescent="0.2">
      <c r="M231" s="17"/>
      <c r="N231" s="17"/>
      <c r="R231" s="7">
        <v>16541</v>
      </c>
      <c r="S231" s="7" t="s">
        <v>5108</v>
      </c>
      <c r="V231" s="7">
        <v>39060008</v>
      </c>
      <c r="W231" s="7" t="s">
        <v>3416</v>
      </c>
      <c r="X231" s="201">
        <v>14</v>
      </c>
      <c r="Y231" s="201">
        <v>65</v>
      </c>
      <c r="Z231" s="201">
        <v>1</v>
      </c>
      <c r="AA231" s="201">
        <v>2</v>
      </c>
      <c r="AB231" s="201">
        <v>0</v>
      </c>
      <c r="AC231" s="201">
        <v>0</v>
      </c>
    </row>
    <row r="232" spans="13:29" x14ac:dyDescent="0.2">
      <c r="M232" s="17"/>
      <c r="N232" s="17"/>
      <c r="Q232" s="7">
        <v>2175</v>
      </c>
      <c r="R232" s="7">
        <v>15676</v>
      </c>
      <c r="S232" s="7" t="s">
        <v>3919</v>
      </c>
      <c r="V232" s="7">
        <v>39060024</v>
      </c>
      <c r="W232" s="7" t="s">
        <v>3417</v>
      </c>
      <c r="X232" s="201">
        <v>14</v>
      </c>
      <c r="Y232" s="201">
        <v>65</v>
      </c>
      <c r="Z232" s="201">
        <v>1</v>
      </c>
      <c r="AA232" s="201">
        <v>2</v>
      </c>
      <c r="AB232" s="201">
        <v>0</v>
      </c>
      <c r="AC232" s="201">
        <v>0</v>
      </c>
    </row>
    <row r="233" spans="13:29" x14ac:dyDescent="0.2">
      <c r="M233" s="17"/>
      <c r="N233" s="17"/>
      <c r="Q233" s="7">
        <v>2542</v>
      </c>
      <c r="R233" s="7">
        <v>11878</v>
      </c>
      <c r="S233" s="7" t="s">
        <v>1708</v>
      </c>
      <c r="V233" s="7">
        <v>39060013</v>
      </c>
      <c r="W233" s="7" t="s">
        <v>4485</v>
      </c>
      <c r="X233" s="201">
        <v>14</v>
      </c>
      <c r="Y233" s="201">
        <v>65</v>
      </c>
      <c r="Z233" s="201">
        <v>1</v>
      </c>
      <c r="AA233" s="201">
        <v>2</v>
      </c>
      <c r="AB233" s="201">
        <v>0</v>
      </c>
      <c r="AC233" s="201">
        <v>0</v>
      </c>
    </row>
    <row r="234" spans="13:29" x14ac:dyDescent="0.2">
      <c r="M234" s="17"/>
      <c r="N234" s="17"/>
      <c r="R234" s="7">
        <v>11870</v>
      </c>
      <c r="S234" s="7" t="s">
        <v>1710</v>
      </c>
      <c r="V234" s="7">
        <v>39060020</v>
      </c>
      <c r="W234" s="7" t="s">
        <v>4486</v>
      </c>
      <c r="X234" s="201">
        <v>14</v>
      </c>
      <c r="Y234" s="201">
        <v>65</v>
      </c>
      <c r="Z234" s="201">
        <v>1</v>
      </c>
      <c r="AA234" s="201">
        <v>2</v>
      </c>
      <c r="AB234" s="201">
        <v>0</v>
      </c>
      <c r="AC234" s="201">
        <v>0</v>
      </c>
    </row>
    <row r="235" spans="13:29" x14ac:dyDescent="0.2">
      <c r="M235" s="17"/>
      <c r="N235" s="17"/>
      <c r="Q235" s="7">
        <v>6606</v>
      </c>
      <c r="R235" s="7">
        <v>11880</v>
      </c>
      <c r="S235" s="7" t="s">
        <v>1274</v>
      </c>
      <c r="V235" s="7">
        <v>39060027</v>
      </c>
      <c r="W235" s="7" t="s">
        <v>4487</v>
      </c>
      <c r="X235" s="201">
        <v>14</v>
      </c>
      <c r="Y235" s="201">
        <v>65</v>
      </c>
      <c r="Z235" s="201">
        <v>1</v>
      </c>
      <c r="AA235" s="201">
        <v>2</v>
      </c>
      <c r="AB235" s="201">
        <v>0</v>
      </c>
      <c r="AC235" s="201">
        <v>0</v>
      </c>
    </row>
    <row r="236" spans="13:29" x14ac:dyDescent="0.2">
      <c r="M236" s="17"/>
      <c r="N236" s="17"/>
      <c r="Q236" s="7">
        <v>4022</v>
      </c>
      <c r="R236" s="7">
        <v>11881</v>
      </c>
      <c r="S236" s="7" t="s">
        <v>1712</v>
      </c>
      <c r="V236" s="7">
        <v>39060025</v>
      </c>
      <c r="W236" s="7" t="s">
        <v>4488</v>
      </c>
      <c r="X236" s="201">
        <v>14</v>
      </c>
      <c r="Y236" s="201">
        <v>65</v>
      </c>
      <c r="Z236" s="201">
        <v>1</v>
      </c>
      <c r="AA236" s="201">
        <v>2</v>
      </c>
      <c r="AB236" s="201">
        <v>0</v>
      </c>
      <c r="AC236" s="201">
        <v>0</v>
      </c>
    </row>
    <row r="237" spans="13:29" x14ac:dyDescent="0.2">
      <c r="M237" s="17"/>
      <c r="N237" s="17"/>
      <c r="Q237" s="7">
        <v>5002</v>
      </c>
      <c r="R237" s="7">
        <v>16078</v>
      </c>
      <c r="S237" s="7" t="s">
        <v>1713</v>
      </c>
      <c r="V237" s="7">
        <v>39060011</v>
      </c>
      <c r="W237" s="7" t="s">
        <v>4489</v>
      </c>
      <c r="X237" s="201">
        <v>14</v>
      </c>
      <c r="Y237" s="201">
        <v>65</v>
      </c>
      <c r="Z237" s="201">
        <v>1</v>
      </c>
      <c r="AA237" s="201">
        <v>2</v>
      </c>
      <c r="AB237" s="201">
        <v>0</v>
      </c>
      <c r="AC237" s="201">
        <v>0</v>
      </c>
    </row>
    <row r="238" spans="13:29" x14ac:dyDescent="0.2">
      <c r="M238" s="17"/>
      <c r="N238" s="17"/>
      <c r="Q238" s="7">
        <v>732</v>
      </c>
      <c r="R238" s="7">
        <v>15238</v>
      </c>
      <c r="S238" s="7" t="s">
        <v>2203</v>
      </c>
      <c r="V238" s="7">
        <v>39060023</v>
      </c>
      <c r="W238" s="7" t="s">
        <v>4490</v>
      </c>
      <c r="X238" s="201">
        <v>14</v>
      </c>
      <c r="Y238" s="201">
        <v>65</v>
      </c>
      <c r="Z238" s="201">
        <v>1</v>
      </c>
      <c r="AA238" s="201">
        <v>2</v>
      </c>
      <c r="AB238" s="201">
        <v>0</v>
      </c>
      <c r="AC238" s="201">
        <v>0</v>
      </c>
    </row>
    <row r="239" spans="13:29" x14ac:dyDescent="0.2">
      <c r="M239" s="17"/>
      <c r="N239" s="17"/>
      <c r="Q239" s="7">
        <v>6052</v>
      </c>
      <c r="R239" s="7">
        <v>11883</v>
      </c>
      <c r="S239" s="7" t="s">
        <v>2204</v>
      </c>
      <c r="V239" s="7">
        <v>39060017</v>
      </c>
      <c r="W239" s="7" t="s">
        <v>4491</v>
      </c>
      <c r="X239" s="201">
        <v>14</v>
      </c>
      <c r="Y239" s="201">
        <v>65</v>
      </c>
      <c r="Z239" s="201">
        <v>1</v>
      </c>
      <c r="AA239" s="201">
        <v>2</v>
      </c>
      <c r="AB239" s="201">
        <v>0</v>
      </c>
      <c r="AC239" s="201">
        <v>0</v>
      </c>
    </row>
    <row r="240" spans="13:29" x14ac:dyDescent="0.2">
      <c r="M240" s="17"/>
      <c r="N240" s="17"/>
      <c r="Q240" s="7">
        <v>2053</v>
      </c>
      <c r="R240" s="7">
        <v>15675</v>
      </c>
      <c r="S240" s="7" t="s">
        <v>5043</v>
      </c>
      <c r="V240" s="7">
        <v>39060006</v>
      </c>
      <c r="W240" s="7" t="s">
        <v>4492</v>
      </c>
      <c r="X240" s="201">
        <v>14</v>
      </c>
      <c r="Y240" s="201">
        <v>65</v>
      </c>
      <c r="Z240" s="201">
        <v>1</v>
      </c>
      <c r="AA240" s="201">
        <v>2</v>
      </c>
      <c r="AB240" s="201">
        <v>0</v>
      </c>
      <c r="AC240" s="201">
        <v>0</v>
      </c>
    </row>
    <row r="241" spans="13:29" x14ac:dyDescent="0.2">
      <c r="M241" s="17"/>
      <c r="N241" s="17"/>
      <c r="Q241" s="7">
        <v>5581</v>
      </c>
      <c r="R241" s="7">
        <v>14760</v>
      </c>
      <c r="S241" s="7" t="s">
        <v>3139</v>
      </c>
      <c r="V241" s="7">
        <v>39060099</v>
      </c>
      <c r="W241" s="7" t="s">
        <v>54</v>
      </c>
      <c r="X241" s="201">
        <v>14</v>
      </c>
      <c r="Y241" s="201">
        <v>65</v>
      </c>
      <c r="Z241" s="201">
        <v>1</v>
      </c>
      <c r="AA241" s="201">
        <v>2</v>
      </c>
      <c r="AB241" s="201">
        <v>0</v>
      </c>
      <c r="AC241" s="201">
        <v>0</v>
      </c>
    </row>
    <row r="242" spans="13:29" x14ac:dyDescent="0.2">
      <c r="M242" s="17"/>
      <c r="N242" s="17"/>
      <c r="Q242" s="7">
        <v>5902</v>
      </c>
      <c r="R242" s="7">
        <v>14759</v>
      </c>
      <c r="S242" s="7" t="s">
        <v>2206</v>
      </c>
      <c r="V242" s="7">
        <v>39060015</v>
      </c>
      <c r="W242" s="7" t="s">
        <v>1831</v>
      </c>
      <c r="X242" s="201">
        <v>14</v>
      </c>
      <c r="Y242" s="201">
        <v>65</v>
      </c>
      <c r="Z242" s="201">
        <v>1</v>
      </c>
      <c r="AA242" s="201">
        <v>2</v>
      </c>
      <c r="AB242" s="201">
        <v>0</v>
      </c>
      <c r="AC242" s="201">
        <v>0</v>
      </c>
    </row>
    <row r="243" spans="13:29" x14ac:dyDescent="0.2">
      <c r="M243" s="17"/>
      <c r="N243" s="17"/>
      <c r="Q243" s="7">
        <v>861</v>
      </c>
      <c r="R243" s="7">
        <v>15498</v>
      </c>
      <c r="S243" s="7" t="s">
        <v>2208</v>
      </c>
      <c r="V243" s="7">
        <v>39060012</v>
      </c>
      <c r="W243" s="7" t="s">
        <v>1832</v>
      </c>
      <c r="X243" s="201">
        <v>14</v>
      </c>
      <c r="Y243" s="201">
        <v>65</v>
      </c>
      <c r="Z243" s="201">
        <v>1</v>
      </c>
      <c r="AA243" s="201">
        <v>2</v>
      </c>
      <c r="AB243" s="201">
        <v>0</v>
      </c>
      <c r="AC243" s="201">
        <v>0</v>
      </c>
    </row>
    <row r="244" spans="13:29" x14ac:dyDescent="0.2">
      <c r="M244" s="17"/>
      <c r="N244" s="17"/>
      <c r="R244" s="7">
        <v>11108</v>
      </c>
      <c r="S244" s="7" t="s">
        <v>2766</v>
      </c>
      <c r="V244" s="7">
        <v>39060028</v>
      </c>
      <c r="W244" s="7" t="s">
        <v>1833</v>
      </c>
      <c r="X244" s="201">
        <v>14</v>
      </c>
      <c r="Y244" s="201">
        <v>65</v>
      </c>
      <c r="Z244" s="201">
        <v>1</v>
      </c>
      <c r="AA244" s="201">
        <v>2</v>
      </c>
      <c r="AB244" s="201">
        <v>0</v>
      </c>
      <c r="AC244" s="201">
        <v>0</v>
      </c>
    </row>
    <row r="245" spans="13:29" x14ac:dyDescent="0.2">
      <c r="M245" s="17"/>
      <c r="N245" s="17"/>
      <c r="Q245" s="7">
        <v>681</v>
      </c>
      <c r="R245" s="7">
        <v>15206</v>
      </c>
      <c r="S245" s="7" t="s">
        <v>2767</v>
      </c>
      <c r="V245" s="7">
        <v>39060010</v>
      </c>
      <c r="W245" s="7" t="s">
        <v>1834</v>
      </c>
      <c r="X245" s="201">
        <v>14</v>
      </c>
      <c r="Y245" s="201">
        <v>65</v>
      </c>
      <c r="Z245" s="201">
        <v>1</v>
      </c>
      <c r="AA245" s="201">
        <v>2</v>
      </c>
      <c r="AB245" s="201">
        <v>0</v>
      </c>
      <c r="AC245" s="201">
        <v>0</v>
      </c>
    </row>
    <row r="246" spans="13:29" x14ac:dyDescent="0.2">
      <c r="M246" s="17"/>
      <c r="N246" s="17"/>
      <c r="R246" s="7">
        <v>11184</v>
      </c>
      <c r="S246" s="7" t="s">
        <v>3726</v>
      </c>
      <c r="V246" s="7">
        <v>39060004</v>
      </c>
      <c r="W246" s="7" t="s">
        <v>1835</v>
      </c>
      <c r="X246" s="201">
        <v>14</v>
      </c>
      <c r="Y246" s="201">
        <v>65</v>
      </c>
      <c r="Z246" s="201">
        <v>1</v>
      </c>
      <c r="AA246" s="201">
        <v>2</v>
      </c>
      <c r="AB246" s="201">
        <v>0</v>
      </c>
      <c r="AC246" s="201">
        <v>0</v>
      </c>
    </row>
    <row r="247" spans="13:29" x14ac:dyDescent="0.2">
      <c r="M247" s="17"/>
      <c r="N247" s="17"/>
      <c r="Q247" s="7">
        <v>3312</v>
      </c>
      <c r="R247" s="7">
        <v>14420</v>
      </c>
      <c r="S247" s="7" t="s">
        <v>2768</v>
      </c>
      <c r="V247" s="7">
        <v>39060005</v>
      </c>
      <c r="W247" s="7" t="s">
        <v>1836</v>
      </c>
      <c r="X247" s="201">
        <v>14</v>
      </c>
      <c r="Y247" s="201">
        <v>65</v>
      </c>
      <c r="Z247" s="201">
        <v>1</v>
      </c>
      <c r="AA247" s="201">
        <v>2</v>
      </c>
      <c r="AB247" s="201">
        <v>0</v>
      </c>
      <c r="AC247" s="201">
        <v>0</v>
      </c>
    </row>
    <row r="248" spans="13:29" x14ac:dyDescent="0.2">
      <c r="M248" s="17"/>
      <c r="N248" s="17"/>
      <c r="Q248" s="7">
        <v>22</v>
      </c>
      <c r="R248" s="7">
        <v>11862</v>
      </c>
      <c r="S248" s="7" t="s">
        <v>2769</v>
      </c>
      <c r="V248" s="7">
        <v>39060021</v>
      </c>
      <c r="W248" s="7" t="s">
        <v>1837</v>
      </c>
      <c r="X248" s="201">
        <v>14</v>
      </c>
      <c r="Y248" s="201">
        <v>65</v>
      </c>
      <c r="Z248" s="201">
        <v>1</v>
      </c>
      <c r="AA248" s="201">
        <v>2</v>
      </c>
      <c r="AB248" s="201">
        <v>0</v>
      </c>
      <c r="AC248" s="201">
        <v>0</v>
      </c>
    </row>
    <row r="249" spans="13:29" x14ac:dyDescent="0.2">
      <c r="M249" s="17"/>
      <c r="N249" s="17"/>
      <c r="Q249" s="7">
        <v>2882</v>
      </c>
      <c r="R249" s="7">
        <v>13810</v>
      </c>
      <c r="S249" s="7" t="s">
        <v>1239</v>
      </c>
      <c r="V249" s="7">
        <v>39060009</v>
      </c>
      <c r="W249" s="7" t="s">
        <v>1838</v>
      </c>
      <c r="X249" s="201">
        <v>14</v>
      </c>
      <c r="Y249" s="201">
        <v>65</v>
      </c>
      <c r="Z249" s="201">
        <v>1</v>
      </c>
      <c r="AA249" s="201">
        <v>2</v>
      </c>
      <c r="AB249" s="201">
        <v>0</v>
      </c>
      <c r="AC249" s="201">
        <v>0</v>
      </c>
    </row>
    <row r="250" spans="13:29" x14ac:dyDescent="0.2">
      <c r="M250" s="17"/>
      <c r="N250" s="17"/>
      <c r="R250" s="7">
        <v>11860</v>
      </c>
      <c r="S250" s="7" t="s">
        <v>1240</v>
      </c>
      <c r="V250" s="7">
        <v>39060003</v>
      </c>
      <c r="W250" s="7" t="s">
        <v>1839</v>
      </c>
      <c r="X250" s="201">
        <v>14</v>
      </c>
      <c r="Y250" s="201">
        <v>65</v>
      </c>
      <c r="Z250" s="201">
        <v>1</v>
      </c>
      <c r="AA250" s="201">
        <v>2</v>
      </c>
      <c r="AB250" s="201">
        <v>0</v>
      </c>
      <c r="AC250" s="201">
        <v>0</v>
      </c>
    </row>
    <row r="251" spans="13:29" x14ac:dyDescent="0.2">
      <c r="M251" s="17"/>
      <c r="N251" s="17"/>
      <c r="Q251" s="7">
        <v>5512</v>
      </c>
      <c r="R251" s="7">
        <v>14552</v>
      </c>
      <c r="S251" s="7" t="s">
        <v>1242</v>
      </c>
      <c r="V251" s="7">
        <v>39060014</v>
      </c>
      <c r="W251" s="7" t="s">
        <v>3834</v>
      </c>
      <c r="X251" s="201">
        <v>14</v>
      </c>
      <c r="Y251" s="201">
        <v>65</v>
      </c>
      <c r="Z251" s="201">
        <v>1</v>
      </c>
      <c r="AA251" s="201">
        <v>2</v>
      </c>
      <c r="AB251" s="201">
        <v>0</v>
      </c>
      <c r="AC251" s="201">
        <v>0</v>
      </c>
    </row>
    <row r="252" spans="13:29" x14ac:dyDescent="0.2">
      <c r="M252" s="17"/>
      <c r="N252" s="17"/>
      <c r="Q252" s="7">
        <v>3211</v>
      </c>
      <c r="R252" s="7">
        <v>14382</v>
      </c>
      <c r="S252" s="7" t="s">
        <v>1243</v>
      </c>
      <c r="V252" s="7">
        <v>39060029</v>
      </c>
      <c r="W252" s="7" t="s">
        <v>5525</v>
      </c>
      <c r="X252" s="201">
        <v>14</v>
      </c>
      <c r="Y252" s="201">
        <v>65</v>
      </c>
      <c r="Z252" s="201">
        <v>1</v>
      </c>
      <c r="AA252" s="201">
        <v>2</v>
      </c>
      <c r="AB252" s="201">
        <v>0</v>
      </c>
      <c r="AC252" s="201">
        <v>0</v>
      </c>
    </row>
    <row r="253" spans="13:29" x14ac:dyDescent="0.2">
      <c r="M253" s="17"/>
      <c r="N253" s="17"/>
      <c r="Q253" s="7">
        <v>4891</v>
      </c>
      <c r="R253" s="7">
        <v>15461</v>
      </c>
      <c r="S253" s="7" t="s">
        <v>1244</v>
      </c>
      <c r="V253" s="7">
        <v>39091000</v>
      </c>
      <c r="W253" s="7" t="s">
        <v>6108</v>
      </c>
      <c r="X253" s="201">
        <v>14</v>
      </c>
      <c r="Y253" s="201">
        <v>65</v>
      </c>
      <c r="Z253" s="201">
        <v>1</v>
      </c>
      <c r="AA253" s="201">
        <v>3</v>
      </c>
      <c r="AB253" s="201">
        <v>0</v>
      </c>
      <c r="AC253" s="201">
        <v>0</v>
      </c>
    </row>
    <row r="254" spans="13:29" x14ac:dyDescent="0.2">
      <c r="M254" s="17"/>
      <c r="N254" s="17"/>
      <c r="Q254" s="7">
        <v>23</v>
      </c>
      <c r="R254" s="7">
        <v>11855</v>
      </c>
      <c r="S254" s="7" t="s">
        <v>1245</v>
      </c>
      <c r="V254" s="7">
        <v>39070026</v>
      </c>
      <c r="W254" s="7" t="s">
        <v>3835</v>
      </c>
      <c r="X254" s="201">
        <v>14</v>
      </c>
      <c r="Y254" s="201">
        <v>65</v>
      </c>
      <c r="Z254" s="201">
        <v>1</v>
      </c>
      <c r="AA254" s="201">
        <v>3</v>
      </c>
      <c r="AB254" s="201">
        <v>0</v>
      </c>
      <c r="AC254" s="201">
        <v>0</v>
      </c>
    </row>
    <row r="255" spans="13:29" x14ac:dyDescent="0.2">
      <c r="M255" s="17"/>
      <c r="N255" s="17"/>
      <c r="Q255" s="7">
        <v>4023</v>
      </c>
      <c r="R255" s="7">
        <v>11856</v>
      </c>
      <c r="S255" s="7" t="s">
        <v>2218</v>
      </c>
      <c r="V255" s="7">
        <v>39070097</v>
      </c>
      <c r="W255" s="7" t="s">
        <v>2875</v>
      </c>
      <c r="X255" s="201">
        <v>14</v>
      </c>
      <c r="Y255" s="201">
        <v>65</v>
      </c>
      <c r="Z255" s="201">
        <v>1</v>
      </c>
      <c r="AA255" s="201">
        <v>3</v>
      </c>
      <c r="AB255" s="201">
        <v>0</v>
      </c>
      <c r="AC255" s="201">
        <v>0</v>
      </c>
    </row>
    <row r="256" spans="13:29" x14ac:dyDescent="0.2">
      <c r="M256" s="17"/>
      <c r="N256" s="17"/>
      <c r="R256" s="7">
        <v>16375</v>
      </c>
      <c r="S256" s="7" t="s">
        <v>5109</v>
      </c>
      <c r="V256" s="7">
        <v>39070007</v>
      </c>
      <c r="W256" s="7" t="s">
        <v>2876</v>
      </c>
      <c r="X256" s="201">
        <v>14</v>
      </c>
      <c r="Y256" s="201">
        <v>65</v>
      </c>
      <c r="Z256" s="201">
        <v>1</v>
      </c>
      <c r="AA256" s="201">
        <v>3</v>
      </c>
      <c r="AB256" s="201">
        <v>0</v>
      </c>
      <c r="AC256" s="201">
        <v>0</v>
      </c>
    </row>
    <row r="257" spans="13:29" x14ac:dyDescent="0.2">
      <c r="M257" s="17"/>
      <c r="N257" s="17"/>
      <c r="Q257" s="7">
        <v>3544</v>
      </c>
      <c r="R257" s="7">
        <v>16085</v>
      </c>
      <c r="S257" s="7" t="s">
        <v>5057</v>
      </c>
      <c r="V257" s="7">
        <v>39070002</v>
      </c>
      <c r="W257" s="7" t="s">
        <v>2877</v>
      </c>
      <c r="X257" s="201">
        <v>14</v>
      </c>
      <c r="Y257" s="201">
        <v>65</v>
      </c>
      <c r="Z257" s="201">
        <v>1</v>
      </c>
      <c r="AA257" s="201">
        <v>3</v>
      </c>
      <c r="AB257" s="201">
        <v>0</v>
      </c>
      <c r="AC257" s="201">
        <v>0</v>
      </c>
    </row>
    <row r="258" spans="13:29" x14ac:dyDescent="0.2">
      <c r="M258" s="17"/>
      <c r="N258" s="17"/>
      <c r="R258" s="7">
        <v>10005</v>
      </c>
      <c r="S258" s="7" t="s">
        <v>4296</v>
      </c>
      <c r="V258" s="7">
        <v>39070022</v>
      </c>
      <c r="W258" s="7" t="s">
        <v>2878</v>
      </c>
      <c r="X258" s="201">
        <v>14</v>
      </c>
      <c r="Y258" s="201">
        <v>65</v>
      </c>
      <c r="Z258" s="201">
        <v>1</v>
      </c>
      <c r="AA258" s="201">
        <v>3</v>
      </c>
      <c r="AB258" s="201">
        <v>0</v>
      </c>
      <c r="AC258" s="201">
        <v>0</v>
      </c>
    </row>
    <row r="259" spans="13:29" x14ac:dyDescent="0.2">
      <c r="M259" s="17"/>
      <c r="N259" s="17"/>
      <c r="Q259" s="7">
        <v>4062</v>
      </c>
      <c r="R259" s="7">
        <v>11857</v>
      </c>
      <c r="S259" s="7" t="s">
        <v>4297</v>
      </c>
      <c r="V259" s="7">
        <v>39070019</v>
      </c>
      <c r="W259" s="7" t="s">
        <v>2879</v>
      </c>
      <c r="X259" s="201">
        <v>14</v>
      </c>
      <c r="Y259" s="201">
        <v>65</v>
      </c>
      <c r="Z259" s="201">
        <v>1</v>
      </c>
      <c r="AA259" s="201">
        <v>3</v>
      </c>
      <c r="AB259" s="201">
        <v>0</v>
      </c>
      <c r="AC259" s="201">
        <v>0</v>
      </c>
    </row>
    <row r="260" spans="13:29" x14ac:dyDescent="0.2">
      <c r="M260" s="17"/>
      <c r="N260" s="17"/>
      <c r="Q260" s="7">
        <v>2932</v>
      </c>
      <c r="R260" s="7">
        <v>15604</v>
      </c>
      <c r="S260" s="7" t="s">
        <v>4298</v>
      </c>
      <c r="V260" s="7">
        <v>39070018</v>
      </c>
      <c r="W260" s="7" t="s">
        <v>2880</v>
      </c>
      <c r="X260" s="201">
        <v>14</v>
      </c>
      <c r="Y260" s="201">
        <v>65</v>
      </c>
      <c r="Z260" s="201">
        <v>1</v>
      </c>
      <c r="AA260" s="201">
        <v>3</v>
      </c>
      <c r="AB260" s="201">
        <v>0</v>
      </c>
      <c r="AC260" s="201">
        <v>0</v>
      </c>
    </row>
    <row r="261" spans="13:29" x14ac:dyDescent="0.2">
      <c r="M261" s="17"/>
      <c r="N261" s="17"/>
      <c r="Q261" s="7">
        <v>972</v>
      </c>
      <c r="R261" s="7">
        <v>15357</v>
      </c>
      <c r="S261" s="7" t="s">
        <v>4300</v>
      </c>
      <c r="V261" s="7">
        <v>39070016</v>
      </c>
      <c r="W261" s="7" t="s">
        <v>2881</v>
      </c>
      <c r="X261" s="201">
        <v>14</v>
      </c>
      <c r="Y261" s="201">
        <v>65</v>
      </c>
      <c r="Z261" s="201">
        <v>1</v>
      </c>
      <c r="AA261" s="201">
        <v>3</v>
      </c>
      <c r="AB261" s="201">
        <v>0</v>
      </c>
      <c r="AC261" s="201">
        <v>0</v>
      </c>
    </row>
    <row r="262" spans="13:29" x14ac:dyDescent="0.2">
      <c r="M262" s="17"/>
      <c r="N262" s="17"/>
      <c r="R262" s="7">
        <v>11859</v>
      </c>
      <c r="S262" s="7" t="s">
        <v>3727</v>
      </c>
      <c r="V262" s="7">
        <v>39070008</v>
      </c>
      <c r="W262" s="7" t="s">
        <v>2882</v>
      </c>
      <c r="X262" s="201">
        <v>14</v>
      </c>
      <c r="Y262" s="201">
        <v>65</v>
      </c>
      <c r="Z262" s="201">
        <v>1</v>
      </c>
      <c r="AA262" s="201">
        <v>3</v>
      </c>
      <c r="AB262" s="201">
        <v>0</v>
      </c>
      <c r="AC262" s="201">
        <v>0</v>
      </c>
    </row>
    <row r="263" spans="13:29" x14ac:dyDescent="0.2">
      <c r="M263" s="17"/>
      <c r="N263" s="17"/>
      <c r="Q263" s="7">
        <v>4801</v>
      </c>
      <c r="R263" s="7">
        <v>15399</v>
      </c>
      <c r="S263" s="7" t="s">
        <v>4301</v>
      </c>
      <c r="V263" s="7">
        <v>39070024</v>
      </c>
      <c r="W263" s="7" t="s">
        <v>2883</v>
      </c>
      <c r="X263" s="201">
        <v>14</v>
      </c>
      <c r="Y263" s="201">
        <v>65</v>
      </c>
      <c r="Z263" s="201">
        <v>1</v>
      </c>
      <c r="AA263" s="201">
        <v>3</v>
      </c>
      <c r="AB263" s="201">
        <v>0</v>
      </c>
      <c r="AC263" s="201">
        <v>0</v>
      </c>
    </row>
    <row r="264" spans="13:29" x14ac:dyDescent="0.2">
      <c r="M264" s="17"/>
      <c r="N264" s="17"/>
      <c r="Q264" s="7">
        <v>351</v>
      </c>
      <c r="R264" s="7">
        <v>15029</v>
      </c>
      <c r="S264" s="7" t="s">
        <v>4303</v>
      </c>
      <c r="V264" s="7">
        <v>39070013</v>
      </c>
      <c r="W264" s="7" t="s">
        <v>2884</v>
      </c>
      <c r="X264" s="201">
        <v>14</v>
      </c>
      <c r="Y264" s="201">
        <v>65</v>
      </c>
      <c r="Z264" s="201">
        <v>1</v>
      </c>
      <c r="AA264" s="201">
        <v>3</v>
      </c>
      <c r="AB264" s="201">
        <v>0</v>
      </c>
      <c r="AC264" s="201">
        <v>0</v>
      </c>
    </row>
    <row r="265" spans="13:29" x14ac:dyDescent="0.2">
      <c r="M265" s="17"/>
      <c r="N265" s="17"/>
      <c r="Q265" s="7">
        <v>3233</v>
      </c>
      <c r="R265" s="7">
        <v>14393</v>
      </c>
      <c r="S265" s="7" t="s">
        <v>4304</v>
      </c>
      <c r="V265" s="7">
        <v>39070020</v>
      </c>
      <c r="W265" s="7" t="s">
        <v>3700</v>
      </c>
      <c r="X265" s="201">
        <v>14</v>
      </c>
      <c r="Y265" s="201">
        <v>65</v>
      </c>
      <c r="Z265" s="201">
        <v>1</v>
      </c>
      <c r="AA265" s="201">
        <v>3</v>
      </c>
      <c r="AB265" s="201">
        <v>0</v>
      </c>
      <c r="AC265" s="201">
        <v>0</v>
      </c>
    </row>
    <row r="266" spans="13:29" x14ac:dyDescent="0.2">
      <c r="M266" s="17"/>
      <c r="N266" s="17"/>
      <c r="Q266" s="7">
        <v>6607</v>
      </c>
      <c r="R266" s="7">
        <v>11853</v>
      </c>
      <c r="S266" s="7" t="s">
        <v>4305</v>
      </c>
      <c r="V266" s="7">
        <v>39070027</v>
      </c>
      <c r="W266" s="7" t="s">
        <v>3701</v>
      </c>
      <c r="X266" s="201">
        <v>14</v>
      </c>
      <c r="Y266" s="201">
        <v>65</v>
      </c>
      <c r="Z266" s="201">
        <v>1</v>
      </c>
      <c r="AA266" s="201">
        <v>3</v>
      </c>
      <c r="AB266" s="201">
        <v>0</v>
      </c>
      <c r="AC266" s="201">
        <v>0</v>
      </c>
    </row>
    <row r="267" spans="13:29" x14ac:dyDescent="0.2">
      <c r="M267" s="17"/>
      <c r="N267" s="17"/>
      <c r="R267" s="7">
        <v>16137</v>
      </c>
      <c r="S267" s="7" t="s">
        <v>5110</v>
      </c>
      <c r="V267" s="7">
        <v>39070025</v>
      </c>
      <c r="W267" s="7" t="s">
        <v>3702</v>
      </c>
      <c r="X267" s="201">
        <v>14</v>
      </c>
      <c r="Y267" s="201">
        <v>65</v>
      </c>
      <c r="Z267" s="201">
        <v>1</v>
      </c>
      <c r="AA267" s="201">
        <v>3</v>
      </c>
      <c r="AB267" s="201">
        <v>0</v>
      </c>
      <c r="AC267" s="201">
        <v>0</v>
      </c>
    </row>
    <row r="268" spans="13:29" x14ac:dyDescent="0.2">
      <c r="M268" s="17"/>
      <c r="N268" s="17"/>
      <c r="Q268" s="7">
        <v>5424</v>
      </c>
      <c r="R268" s="7">
        <v>14763</v>
      </c>
      <c r="S268" s="7" t="s">
        <v>1253</v>
      </c>
      <c r="V268" s="7">
        <v>39070011</v>
      </c>
      <c r="W268" s="7" t="s">
        <v>3703</v>
      </c>
      <c r="X268" s="201">
        <v>14</v>
      </c>
      <c r="Y268" s="201">
        <v>65</v>
      </c>
      <c r="Z268" s="201">
        <v>1</v>
      </c>
      <c r="AA268" s="201">
        <v>3</v>
      </c>
      <c r="AB268" s="201">
        <v>0</v>
      </c>
      <c r="AC268" s="201">
        <v>0</v>
      </c>
    </row>
    <row r="269" spans="13:29" x14ac:dyDescent="0.2">
      <c r="M269" s="17"/>
      <c r="N269" s="17"/>
      <c r="Q269" s="7">
        <v>1081</v>
      </c>
      <c r="R269" s="7">
        <v>15663</v>
      </c>
      <c r="S269" s="7" t="s">
        <v>4307</v>
      </c>
      <c r="V269" s="7">
        <v>39070023</v>
      </c>
      <c r="W269" s="7" t="s">
        <v>3704</v>
      </c>
      <c r="X269" s="201">
        <v>14</v>
      </c>
      <c r="Y269" s="201">
        <v>65</v>
      </c>
      <c r="Z269" s="201">
        <v>1</v>
      </c>
      <c r="AA269" s="201">
        <v>3</v>
      </c>
      <c r="AB269" s="201">
        <v>0</v>
      </c>
      <c r="AC269" s="201">
        <v>0</v>
      </c>
    </row>
    <row r="270" spans="13:29" x14ac:dyDescent="0.2">
      <c r="M270" s="17"/>
      <c r="N270" s="17"/>
      <c r="R270" s="7">
        <v>11865</v>
      </c>
      <c r="S270" s="7" t="s">
        <v>4308</v>
      </c>
      <c r="V270" s="7">
        <v>39070017</v>
      </c>
      <c r="W270" s="7" t="s">
        <v>3705</v>
      </c>
      <c r="X270" s="201">
        <v>14</v>
      </c>
      <c r="Y270" s="201">
        <v>65</v>
      </c>
      <c r="Z270" s="201">
        <v>1</v>
      </c>
      <c r="AA270" s="201">
        <v>3</v>
      </c>
      <c r="AB270" s="201">
        <v>0</v>
      </c>
      <c r="AC270" s="201">
        <v>0</v>
      </c>
    </row>
    <row r="271" spans="13:29" x14ac:dyDescent="0.2">
      <c r="M271" s="17"/>
      <c r="N271" s="17"/>
      <c r="R271" s="7">
        <v>11866</v>
      </c>
      <c r="S271" s="7" t="s">
        <v>3728</v>
      </c>
      <c r="V271" s="7">
        <v>39070006</v>
      </c>
      <c r="W271" s="7" t="s">
        <v>3706</v>
      </c>
      <c r="X271" s="201">
        <v>14</v>
      </c>
      <c r="Y271" s="201">
        <v>65</v>
      </c>
      <c r="Z271" s="201">
        <v>1</v>
      </c>
      <c r="AA271" s="201">
        <v>3</v>
      </c>
      <c r="AB271" s="201">
        <v>0</v>
      </c>
      <c r="AC271" s="201">
        <v>0</v>
      </c>
    </row>
    <row r="272" spans="13:29" x14ac:dyDescent="0.2">
      <c r="M272" s="17"/>
      <c r="N272" s="17"/>
      <c r="R272" s="7">
        <v>11867</v>
      </c>
      <c r="S272" s="7" t="s">
        <v>4309</v>
      </c>
      <c r="V272" s="7">
        <v>39070099</v>
      </c>
      <c r="W272" s="7" t="s">
        <v>55</v>
      </c>
      <c r="X272" s="201">
        <v>14</v>
      </c>
      <c r="Y272" s="201">
        <v>65</v>
      </c>
      <c r="Z272" s="201">
        <v>1</v>
      </c>
      <c r="AA272" s="201">
        <v>3</v>
      </c>
      <c r="AB272" s="201">
        <v>0</v>
      </c>
      <c r="AC272" s="201">
        <v>0</v>
      </c>
    </row>
    <row r="273" spans="13:29" x14ac:dyDescent="0.2">
      <c r="M273" s="17"/>
      <c r="N273" s="17"/>
      <c r="Q273" s="7">
        <v>4226</v>
      </c>
      <c r="R273" s="7">
        <v>11888</v>
      </c>
      <c r="S273" s="7" t="s">
        <v>4311</v>
      </c>
      <c r="V273" s="7">
        <v>39070015</v>
      </c>
      <c r="W273" s="7" t="s">
        <v>3707</v>
      </c>
      <c r="X273" s="201">
        <v>14</v>
      </c>
      <c r="Y273" s="201">
        <v>65</v>
      </c>
      <c r="Z273" s="201">
        <v>1</v>
      </c>
      <c r="AA273" s="201">
        <v>3</v>
      </c>
      <c r="AB273" s="201">
        <v>0</v>
      </c>
      <c r="AC273" s="201">
        <v>0</v>
      </c>
    </row>
    <row r="274" spans="13:29" x14ac:dyDescent="0.2">
      <c r="M274" s="17"/>
      <c r="N274" s="17"/>
      <c r="R274" s="7">
        <v>11854</v>
      </c>
      <c r="S274" s="7" t="s">
        <v>3729</v>
      </c>
      <c r="V274" s="7">
        <v>39070012</v>
      </c>
      <c r="W274" s="7" t="s">
        <v>3708</v>
      </c>
      <c r="X274" s="201">
        <v>14</v>
      </c>
      <c r="Y274" s="201">
        <v>65</v>
      </c>
      <c r="Z274" s="201">
        <v>1</v>
      </c>
      <c r="AA274" s="201">
        <v>3</v>
      </c>
      <c r="AB274" s="201">
        <v>0</v>
      </c>
      <c r="AC274" s="201">
        <v>0</v>
      </c>
    </row>
    <row r="275" spans="13:29" x14ac:dyDescent="0.2">
      <c r="M275" s="17"/>
      <c r="N275" s="17"/>
      <c r="R275" s="7">
        <v>11879</v>
      </c>
      <c r="S275" s="7" t="s">
        <v>4312</v>
      </c>
      <c r="V275" s="7">
        <v>39070028</v>
      </c>
      <c r="W275" s="7" t="s">
        <v>3709</v>
      </c>
      <c r="X275" s="201">
        <v>14</v>
      </c>
      <c r="Y275" s="201">
        <v>65</v>
      </c>
      <c r="Z275" s="201">
        <v>1</v>
      </c>
      <c r="AA275" s="201">
        <v>3</v>
      </c>
      <c r="AB275" s="201">
        <v>0</v>
      </c>
      <c r="AC275" s="201">
        <v>0</v>
      </c>
    </row>
    <row r="276" spans="13:29" x14ac:dyDescent="0.2">
      <c r="M276" s="17"/>
      <c r="N276" s="17"/>
      <c r="R276" s="7">
        <v>11905</v>
      </c>
      <c r="S276" s="7" t="s">
        <v>4313</v>
      </c>
      <c r="V276" s="7">
        <v>39070010</v>
      </c>
      <c r="W276" s="7" t="s">
        <v>3710</v>
      </c>
      <c r="X276" s="201">
        <v>14</v>
      </c>
      <c r="Y276" s="201">
        <v>65</v>
      </c>
      <c r="Z276" s="201">
        <v>1</v>
      </c>
      <c r="AA276" s="201">
        <v>3</v>
      </c>
      <c r="AB276" s="201">
        <v>0</v>
      </c>
      <c r="AC276" s="201">
        <v>0</v>
      </c>
    </row>
    <row r="277" spans="13:29" x14ac:dyDescent="0.2">
      <c r="M277" s="17"/>
      <c r="N277" s="17"/>
      <c r="Q277" s="7">
        <v>973</v>
      </c>
      <c r="R277" s="7">
        <v>15477</v>
      </c>
      <c r="S277" s="7" t="s">
        <v>1690</v>
      </c>
      <c r="V277" s="7">
        <v>39070004</v>
      </c>
      <c r="W277" s="7" t="s">
        <v>3711</v>
      </c>
      <c r="X277" s="201">
        <v>14</v>
      </c>
      <c r="Y277" s="201">
        <v>65</v>
      </c>
      <c r="Z277" s="201">
        <v>1</v>
      </c>
      <c r="AA277" s="201">
        <v>3</v>
      </c>
      <c r="AB277" s="201">
        <v>0</v>
      </c>
      <c r="AC277" s="201">
        <v>0</v>
      </c>
    </row>
    <row r="278" spans="13:29" x14ac:dyDescent="0.2">
      <c r="M278" s="17"/>
      <c r="N278" s="17"/>
      <c r="Q278" s="7">
        <v>5471</v>
      </c>
      <c r="R278" s="7">
        <v>14755</v>
      </c>
      <c r="S278" s="7" t="s">
        <v>1264</v>
      </c>
      <c r="V278" s="7">
        <v>39070005</v>
      </c>
      <c r="W278" s="7" t="s">
        <v>3712</v>
      </c>
      <c r="X278" s="201">
        <v>14</v>
      </c>
      <c r="Y278" s="201">
        <v>65</v>
      </c>
      <c r="Z278" s="201">
        <v>1</v>
      </c>
      <c r="AA278" s="201">
        <v>3</v>
      </c>
      <c r="AB278" s="201">
        <v>0</v>
      </c>
      <c r="AC278" s="201">
        <v>0</v>
      </c>
    </row>
    <row r="279" spans="13:29" x14ac:dyDescent="0.2">
      <c r="M279" s="17"/>
      <c r="N279" s="17"/>
      <c r="Q279" s="7">
        <v>2702</v>
      </c>
      <c r="R279" s="7">
        <v>11907</v>
      </c>
      <c r="S279" s="7" t="s">
        <v>1265</v>
      </c>
      <c r="V279" s="7">
        <v>39070021</v>
      </c>
      <c r="W279" s="7" t="s">
        <v>3713</v>
      </c>
      <c r="X279" s="201">
        <v>14</v>
      </c>
      <c r="Y279" s="201">
        <v>65</v>
      </c>
      <c r="Z279" s="201">
        <v>1</v>
      </c>
      <c r="AA279" s="201">
        <v>3</v>
      </c>
      <c r="AB279" s="201">
        <v>0</v>
      </c>
      <c r="AC279" s="201">
        <v>0</v>
      </c>
    </row>
    <row r="280" spans="13:29" x14ac:dyDescent="0.2">
      <c r="M280" s="17"/>
      <c r="N280" s="17"/>
      <c r="Q280" s="7">
        <v>2543</v>
      </c>
      <c r="R280" s="7">
        <v>11908</v>
      </c>
      <c r="S280" s="7" t="s">
        <v>1266</v>
      </c>
      <c r="V280" s="7">
        <v>39070009</v>
      </c>
      <c r="W280" s="7" t="s">
        <v>3714</v>
      </c>
      <c r="X280" s="201">
        <v>14</v>
      </c>
      <c r="Y280" s="201">
        <v>65</v>
      </c>
      <c r="Z280" s="201">
        <v>1</v>
      </c>
      <c r="AA280" s="201">
        <v>3</v>
      </c>
      <c r="AB280" s="201">
        <v>0</v>
      </c>
      <c r="AC280" s="201">
        <v>0</v>
      </c>
    </row>
    <row r="281" spans="13:29" x14ac:dyDescent="0.2">
      <c r="M281" s="17"/>
      <c r="N281" s="17"/>
      <c r="Q281" s="7">
        <v>6205</v>
      </c>
      <c r="R281" s="7">
        <v>15649</v>
      </c>
      <c r="S281" s="7" t="s">
        <v>4545</v>
      </c>
      <c r="V281" s="7">
        <v>39070001</v>
      </c>
      <c r="W281" s="7" t="s">
        <v>3715</v>
      </c>
      <c r="X281" s="201">
        <v>14</v>
      </c>
      <c r="Y281" s="201">
        <v>65</v>
      </c>
      <c r="Z281" s="201">
        <v>1</v>
      </c>
      <c r="AA281" s="201">
        <v>3</v>
      </c>
      <c r="AB281" s="201">
        <v>0</v>
      </c>
      <c r="AC281" s="201">
        <v>0</v>
      </c>
    </row>
    <row r="282" spans="13:29" x14ac:dyDescent="0.2">
      <c r="M282" s="17"/>
      <c r="N282" s="17"/>
      <c r="Q282" s="7">
        <v>4716</v>
      </c>
      <c r="R282" s="7">
        <v>15434</v>
      </c>
      <c r="S282" s="7" t="s">
        <v>4189</v>
      </c>
      <c r="V282" s="7">
        <v>39070003</v>
      </c>
      <c r="W282" s="7" t="s">
        <v>3716</v>
      </c>
      <c r="X282" s="201">
        <v>14</v>
      </c>
      <c r="Y282" s="201">
        <v>65</v>
      </c>
      <c r="Z282" s="201">
        <v>1</v>
      </c>
      <c r="AA282" s="201">
        <v>3</v>
      </c>
      <c r="AB282" s="201">
        <v>0</v>
      </c>
      <c r="AC282" s="201">
        <v>0</v>
      </c>
    </row>
    <row r="283" spans="13:29" x14ac:dyDescent="0.2">
      <c r="M283" s="17"/>
      <c r="N283" s="17"/>
      <c r="Q283" s="7">
        <v>4227</v>
      </c>
      <c r="R283" s="7">
        <v>11910</v>
      </c>
      <c r="S283" s="7" t="s">
        <v>4190</v>
      </c>
      <c r="V283" s="7">
        <v>39070014</v>
      </c>
      <c r="W283" s="7" t="s">
        <v>3717</v>
      </c>
      <c r="X283" s="201">
        <v>14</v>
      </c>
      <c r="Y283" s="201">
        <v>65</v>
      </c>
      <c r="Z283" s="201">
        <v>1</v>
      </c>
      <c r="AA283" s="201">
        <v>3</v>
      </c>
      <c r="AB283" s="201">
        <v>0</v>
      </c>
      <c r="AC283" s="201">
        <v>0</v>
      </c>
    </row>
    <row r="284" spans="13:29" x14ac:dyDescent="0.2">
      <c r="M284" s="17"/>
      <c r="N284" s="17"/>
      <c r="Q284" s="7">
        <v>6773</v>
      </c>
      <c r="R284" s="7">
        <v>13320</v>
      </c>
      <c r="S284" s="7" t="s">
        <v>4191</v>
      </c>
      <c r="V284" s="7">
        <v>39070029</v>
      </c>
      <c r="W284" s="7" t="s">
        <v>5526</v>
      </c>
      <c r="X284" s="201">
        <v>14</v>
      </c>
      <c r="Y284" s="201">
        <v>65</v>
      </c>
      <c r="Z284" s="201">
        <v>1</v>
      </c>
      <c r="AA284" s="201">
        <v>3</v>
      </c>
      <c r="AB284" s="201">
        <v>0</v>
      </c>
      <c r="AC284" s="201">
        <v>0</v>
      </c>
    </row>
    <row r="285" spans="13:29" x14ac:dyDescent="0.2">
      <c r="M285" s="17"/>
      <c r="N285" s="17"/>
      <c r="R285" s="7">
        <v>11920</v>
      </c>
      <c r="S285" s="7" t="s">
        <v>4192</v>
      </c>
      <c r="V285" s="7">
        <v>39080026</v>
      </c>
      <c r="W285" s="7" t="s">
        <v>3718</v>
      </c>
      <c r="X285" s="201">
        <v>14</v>
      </c>
      <c r="Y285" s="201">
        <v>65</v>
      </c>
      <c r="Z285" s="201">
        <v>1</v>
      </c>
      <c r="AA285" s="201">
        <v>3</v>
      </c>
      <c r="AB285" s="201">
        <v>0</v>
      </c>
      <c r="AC285" s="201">
        <v>0</v>
      </c>
    </row>
    <row r="286" spans="13:29" x14ac:dyDescent="0.2">
      <c r="M286" s="17"/>
      <c r="N286" s="17"/>
      <c r="Q286" s="7">
        <v>3781</v>
      </c>
      <c r="R286" s="7">
        <v>16001</v>
      </c>
      <c r="S286" s="7" t="s">
        <v>1702</v>
      </c>
      <c r="V286" s="7">
        <v>39080007</v>
      </c>
      <c r="W286" s="7" t="s">
        <v>897</v>
      </c>
      <c r="X286" s="201">
        <v>14</v>
      </c>
      <c r="Y286" s="201">
        <v>65</v>
      </c>
      <c r="Z286" s="201">
        <v>1</v>
      </c>
      <c r="AA286" s="201">
        <v>3</v>
      </c>
      <c r="AB286" s="201">
        <v>0</v>
      </c>
      <c r="AC286" s="201">
        <v>0</v>
      </c>
    </row>
    <row r="287" spans="13:29" x14ac:dyDescent="0.2">
      <c r="M287" s="17"/>
      <c r="N287" s="17"/>
      <c r="R287" s="7">
        <v>16521</v>
      </c>
      <c r="S287" s="7" t="s">
        <v>5111</v>
      </c>
      <c r="V287" s="7">
        <v>39080002</v>
      </c>
      <c r="W287" s="7" t="s">
        <v>898</v>
      </c>
      <c r="X287" s="201">
        <v>14</v>
      </c>
      <c r="Y287" s="201">
        <v>65</v>
      </c>
      <c r="Z287" s="201">
        <v>1</v>
      </c>
      <c r="AA287" s="201">
        <v>3</v>
      </c>
      <c r="AB287" s="201">
        <v>0</v>
      </c>
      <c r="AC287" s="201">
        <v>0</v>
      </c>
    </row>
    <row r="288" spans="13:29" x14ac:dyDescent="0.2">
      <c r="M288" s="17"/>
      <c r="N288" s="17"/>
      <c r="Q288" s="7">
        <v>5402</v>
      </c>
      <c r="R288" s="7">
        <v>14541</v>
      </c>
      <c r="S288" s="7" t="s">
        <v>1273</v>
      </c>
      <c r="V288" s="7">
        <v>39080022</v>
      </c>
      <c r="W288" s="7" t="s">
        <v>899</v>
      </c>
      <c r="X288" s="201">
        <v>14</v>
      </c>
      <c r="Y288" s="201">
        <v>65</v>
      </c>
      <c r="Z288" s="201">
        <v>1</v>
      </c>
      <c r="AA288" s="201">
        <v>3</v>
      </c>
      <c r="AB288" s="201">
        <v>0</v>
      </c>
      <c r="AC288" s="201">
        <v>0</v>
      </c>
    </row>
    <row r="289" spans="13:29" x14ac:dyDescent="0.2">
      <c r="M289" s="17"/>
      <c r="N289" s="17"/>
      <c r="Q289" s="7">
        <v>5281</v>
      </c>
      <c r="R289" s="7">
        <v>11904</v>
      </c>
      <c r="S289" s="7" t="s">
        <v>1706</v>
      </c>
      <c r="V289" s="7">
        <v>39080019</v>
      </c>
      <c r="W289" s="7" t="s">
        <v>900</v>
      </c>
      <c r="X289" s="201">
        <v>14</v>
      </c>
      <c r="Y289" s="201">
        <v>65</v>
      </c>
      <c r="Z289" s="201">
        <v>1</v>
      </c>
      <c r="AA289" s="201">
        <v>3</v>
      </c>
      <c r="AB289" s="201">
        <v>0</v>
      </c>
      <c r="AC289" s="201">
        <v>0</v>
      </c>
    </row>
    <row r="290" spans="13:29" x14ac:dyDescent="0.2">
      <c r="M290" s="17"/>
      <c r="N290" s="17"/>
      <c r="Q290" s="7">
        <v>2513</v>
      </c>
      <c r="R290" s="7">
        <v>13722</v>
      </c>
      <c r="S290" s="7" t="s">
        <v>1709</v>
      </c>
      <c r="V290" s="7">
        <v>39080018</v>
      </c>
      <c r="W290" s="7" t="s">
        <v>901</v>
      </c>
      <c r="X290" s="201">
        <v>14</v>
      </c>
      <c r="Y290" s="201">
        <v>65</v>
      </c>
      <c r="Z290" s="201">
        <v>1</v>
      </c>
      <c r="AA290" s="201">
        <v>3</v>
      </c>
      <c r="AB290" s="201">
        <v>0</v>
      </c>
      <c r="AC290" s="201">
        <v>0</v>
      </c>
    </row>
    <row r="291" spans="13:29" x14ac:dyDescent="0.2">
      <c r="M291" s="17"/>
      <c r="N291" s="17"/>
      <c r="R291" s="7">
        <v>11914</v>
      </c>
      <c r="S291" s="7" t="s">
        <v>3730</v>
      </c>
      <c r="V291" s="7">
        <v>39080016</v>
      </c>
      <c r="W291" s="7" t="s">
        <v>902</v>
      </c>
      <c r="X291" s="201">
        <v>14</v>
      </c>
      <c r="Y291" s="201">
        <v>65</v>
      </c>
      <c r="Z291" s="201">
        <v>1</v>
      </c>
      <c r="AA291" s="201">
        <v>3</v>
      </c>
      <c r="AB291" s="201">
        <v>0</v>
      </c>
      <c r="AC291" s="201">
        <v>0</v>
      </c>
    </row>
    <row r="292" spans="13:29" x14ac:dyDescent="0.2">
      <c r="M292" s="17"/>
      <c r="N292" s="17"/>
      <c r="R292" s="7">
        <v>11915</v>
      </c>
      <c r="S292" s="7" t="s">
        <v>1275</v>
      </c>
      <c r="V292" s="7">
        <v>39080008</v>
      </c>
      <c r="W292" s="7" t="s">
        <v>903</v>
      </c>
      <c r="X292" s="201">
        <v>14</v>
      </c>
      <c r="Y292" s="201">
        <v>65</v>
      </c>
      <c r="Z292" s="201">
        <v>1</v>
      </c>
      <c r="AA292" s="201">
        <v>3</v>
      </c>
      <c r="AB292" s="201">
        <v>0</v>
      </c>
      <c r="AC292" s="201">
        <v>0</v>
      </c>
    </row>
    <row r="293" spans="13:29" x14ac:dyDescent="0.2">
      <c r="M293" s="17"/>
      <c r="N293" s="17"/>
      <c r="Q293" s="7">
        <v>4002</v>
      </c>
      <c r="R293" s="7">
        <v>11916</v>
      </c>
      <c r="S293" s="7" t="s">
        <v>1276</v>
      </c>
      <c r="V293" s="7">
        <v>39080024</v>
      </c>
      <c r="W293" s="7" t="s">
        <v>904</v>
      </c>
      <c r="X293" s="201">
        <v>14</v>
      </c>
      <c r="Y293" s="201">
        <v>65</v>
      </c>
      <c r="Z293" s="201">
        <v>1</v>
      </c>
      <c r="AA293" s="201">
        <v>3</v>
      </c>
      <c r="AB293" s="201">
        <v>0</v>
      </c>
      <c r="AC293" s="201">
        <v>0</v>
      </c>
    </row>
    <row r="294" spans="13:29" x14ac:dyDescent="0.2">
      <c r="M294" s="17"/>
      <c r="N294" s="17"/>
      <c r="R294" s="7">
        <v>11917</v>
      </c>
      <c r="S294" s="7" t="s">
        <v>3731</v>
      </c>
      <c r="V294" s="7">
        <v>39080013</v>
      </c>
      <c r="W294" s="7" t="s">
        <v>905</v>
      </c>
      <c r="X294" s="201">
        <v>14</v>
      </c>
      <c r="Y294" s="201">
        <v>65</v>
      </c>
      <c r="Z294" s="201">
        <v>1</v>
      </c>
      <c r="AA294" s="201">
        <v>3</v>
      </c>
      <c r="AB294" s="201">
        <v>0</v>
      </c>
      <c r="AC294" s="201">
        <v>0</v>
      </c>
    </row>
    <row r="295" spans="13:29" x14ac:dyDescent="0.2">
      <c r="M295" s="17"/>
      <c r="N295" s="17"/>
      <c r="Q295" s="7">
        <v>4721</v>
      </c>
      <c r="R295" s="7">
        <v>15443</v>
      </c>
      <c r="S295" s="7" t="s">
        <v>2758</v>
      </c>
      <c r="V295" s="7">
        <v>39080020</v>
      </c>
      <c r="W295" s="7" t="s">
        <v>906</v>
      </c>
      <c r="X295" s="201">
        <v>14</v>
      </c>
      <c r="Y295" s="201">
        <v>65</v>
      </c>
      <c r="Z295" s="201">
        <v>1</v>
      </c>
      <c r="AA295" s="201">
        <v>3</v>
      </c>
      <c r="AB295" s="201">
        <v>0</v>
      </c>
      <c r="AC295" s="201">
        <v>0</v>
      </c>
    </row>
    <row r="296" spans="13:29" x14ac:dyDescent="0.2">
      <c r="M296" s="17"/>
      <c r="N296" s="17"/>
      <c r="R296" s="7">
        <v>16364</v>
      </c>
      <c r="S296" s="7" t="s">
        <v>5112</v>
      </c>
      <c r="V296" s="7">
        <v>39080027</v>
      </c>
      <c r="W296" s="7" t="s">
        <v>907</v>
      </c>
      <c r="X296" s="201">
        <v>14</v>
      </c>
      <c r="Y296" s="201">
        <v>65</v>
      </c>
      <c r="Z296" s="201">
        <v>1</v>
      </c>
      <c r="AA296" s="201">
        <v>3</v>
      </c>
      <c r="AB296" s="201">
        <v>0</v>
      </c>
      <c r="AC296" s="201">
        <v>0</v>
      </c>
    </row>
    <row r="297" spans="13:29" x14ac:dyDescent="0.2">
      <c r="R297" s="7">
        <v>11918</v>
      </c>
      <c r="S297" s="7" t="s">
        <v>2741</v>
      </c>
      <c r="V297" s="7">
        <v>39080025</v>
      </c>
      <c r="W297" s="7" t="s">
        <v>908</v>
      </c>
      <c r="X297" s="201">
        <v>14</v>
      </c>
      <c r="Y297" s="201">
        <v>65</v>
      </c>
      <c r="Z297" s="201">
        <v>1</v>
      </c>
      <c r="AA297" s="201">
        <v>3</v>
      </c>
      <c r="AB297" s="201">
        <v>0</v>
      </c>
      <c r="AC297" s="201">
        <v>0</v>
      </c>
    </row>
    <row r="298" spans="13:29" x14ac:dyDescent="0.2">
      <c r="R298" s="7">
        <v>11919</v>
      </c>
      <c r="S298" s="7" t="s">
        <v>2742</v>
      </c>
      <c r="V298" s="7">
        <v>39080011</v>
      </c>
      <c r="W298" s="7" t="s">
        <v>4174</v>
      </c>
      <c r="X298" s="201">
        <v>14</v>
      </c>
      <c r="Y298" s="201">
        <v>65</v>
      </c>
      <c r="Z298" s="201">
        <v>1</v>
      </c>
      <c r="AA298" s="201">
        <v>3</v>
      </c>
      <c r="AB298" s="201">
        <v>0</v>
      </c>
      <c r="AC298" s="201">
        <v>0</v>
      </c>
    </row>
    <row r="299" spans="13:29" x14ac:dyDescent="0.2">
      <c r="R299" s="7">
        <v>11183</v>
      </c>
      <c r="S299" s="7" t="s">
        <v>2743</v>
      </c>
      <c r="V299" s="7">
        <v>39080017</v>
      </c>
      <c r="W299" s="7" t="s">
        <v>4175</v>
      </c>
      <c r="X299" s="201">
        <v>14</v>
      </c>
      <c r="Y299" s="201">
        <v>65</v>
      </c>
      <c r="Z299" s="201">
        <v>1</v>
      </c>
      <c r="AA299" s="201">
        <v>3</v>
      </c>
      <c r="AB299" s="201">
        <v>0</v>
      </c>
      <c r="AC299" s="201">
        <v>0</v>
      </c>
    </row>
    <row r="300" spans="13:29" x14ac:dyDescent="0.2">
      <c r="R300" s="7">
        <v>11896</v>
      </c>
      <c r="S300" s="7" t="s">
        <v>2744</v>
      </c>
      <c r="V300" s="7">
        <v>39080006</v>
      </c>
      <c r="W300" s="7" t="s">
        <v>4176</v>
      </c>
      <c r="X300" s="201">
        <v>14</v>
      </c>
      <c r="Y300" s="201">
        <v>65</v>
      </c>
      <c r="Z300" s="201">
        <v>1</v>
      </c>
      <c r="AA300" s="201">
        <v>3</v>
      </c>
      <c r="AB300" s="201">
        <v>0</v>
      </c>
      <c r="AC300" s="201">
        <v>0</v>
      </c>
    </row>
    <row r="301" spans="13:29" x14ac:dyDescent="0.2">
      <c r="Q301" s="7">
        <v>2764</v>
      </c>
      <c r="R301" s="7">
        <v>13827</v>
      </c>
      <c r="S301" s="7" t="s">
        <v>2760</v>
      </c>
      <c r="V301" s="7">
        <v>39080099</v>
      </c>
      <c r="W301" s="7" t="s">
        <v>4177</v>
      </c>
      <c r="X301" s="201">
        <v>14</v>
      </c>
      <c r="Y301" s="201">
        <v>65</v>
      </c>
      <c r="Z301" s="201">
        <v>1</v>
      </c>
      <c r="AA301" s="201">
        <v>3</v>
      </c>
      <c r="AB301" s="201">
        <v>0</v>
      </c>
      <c r="AC301" s="201">
        <v>0</v>
      </c>
    </row>
    <row r="302" spans="13:29" x14ac:dyDescent="0.2">
      <c r="Q302" s="7">
        <v>371</v>
      </c>
      <c r="R302" s="7">
        <v>15042</v>
      </c>
      <c r="S302" s="7" t="s">
        <v>2759</v>
      </c>
      <c r="V302" s="7">
        <v>39080015</v>
      </c>
      <c r="W302" s="7" t="s">
        <v>4178</v>
      </c>
      <c r="X302" s="201">
        <v>14</v>
      </c>
      <c r="Y302" s="201">
        <v>65</v>
      </c>
      <c r="Z302" s="201">
        <v>1</v>
      </c>
      <c r="AA302" s="201">
        <v>3</v>
      </c>
      <c r="AB302" s="201">
        <v>0</v>
      </c>
      <c r="AC302" s="201">
        <v>0</v>
      </c>
    </row>
    <row r="303" spans="13:29" x14ac:dyDescent="0.2">
      <c r="R303" s="7">
        <v>11382</v>
      </c>
      <c r="S303" s="7" t="s">
        <v>2745</v>
      </c>
      <c r="V303" s="7">
        <v>39080012</v>
      </c>
      <c r="W303" s="7" t="s">
        <v>4179</v>
      </c>
      <c r="X303" s="201">
        <v>14</v>
      </c>
      <c r="Y303" s="201">
        <v>65</v>
      </c>
      <c r="Z303" s="201">
        <v>1</v>
      </c>
      <c r="AA303" s="201">
        <v>3</v>
      </c>
      <c r="AB303" s="201">
        <v>0</v>
      </c>
      <c r="AC303" s="201">
        <v>0</v>
      </c>
    </row>
    <row r="304" spans="13:29" x14ac:dyDescent="0.2">
      <c r="Q304" s="7">
        <v>2445</v>
      </c>
      <c r="R304" s="7">
        <v>11911</v>
      </c>
      <c r="S304" s="7" t="s">
        <v>2763</v>
      </c>
      <c r="V304" s="7">
        <v>39080028</v>
      </c>
      <c r="W304" s="7" t="s">
        <v>4180</v>
      </c>
      <c r="X304" s="201">
        <v>14</v>
      </c>
      <c r="Y304" s="201">
        <v>65</v>
      </c>
      <c r="Z304" s="201">
        <v>1</v>
      </c>
      <c r="AA304" s="201">
        <v>3</v>
      </c>
      <c r="AB304" s="201">
        <v>0</v>
      </c>
      <c r="AC304" s="201">
        <v>0</v>
      </c>
    </row>
    <row r="305" spans="17:29" x14ac:dyDescent="0.2">
      <c r="Q305" s="7">
        <v>603</v>
      </c>
      <c r="R305" s="7">
        <v>15168</v>
      </c>
      <c r="S305" s="7" t="s">
        <v>2764</v>
      </c>
      <c r="V305" s="7">
        <v>39080010</v>
      </c>
      <c r="W305" s="7" t="s">
        <v>1685</v>
      </c>
      <c r="X305" s="201">
        <v>14</v>
      </c>
      <c r="Y305" s="201">
        <v>65</v>
      </c>
      <c r="Z305" s="201">
        <v>1</v>
      </c>
      <c r="AA305" s="201">
        <v>3</v>
      </c>
      <c r="AB305" s="201">
        <v>0</v>
      </c>
      <c r="AC305" s="201">
        <v>0</v>
      </c>
    </row>
    <row r="306" spans="17:29" x14ac:dyDescent="0.2">
      <c r="R306" s="7">
        <v>11889</v>
      </c>
      <c r="S306" s="7" t="s">
        <v>2746</v>
      </c>
      <c r="V306" s="7">
        <v>39080004</v>
      </c>
      <c r="W306" s="7" t="s">
        <v>1686</v>
      </c>
      <c r="X306" s="201">
        <v>14</v>
      </c>
      <c r="Y306" s="201">
        <v>65</v>
      </c>
      <c r="Z306" s="201">
        <v>1</v>
      </c>
      <c r="AA306" s="201">
        <v>3</v>
      </c>
      <c r="AB306" s="201">
        <v>0</v>
      </c>
      <c r="AC306" s="201">
        <v>0</v>
      </c>
    </row>
    <row r="307" spans="17:29" x14ac:dyDescent="0.2">
      <c r="R307" s="7">
        <v>11890</v>
      </c>
      <c r="S307" s="7" t="s">
        <v>2747</v>
      </c>
      <c r="V307" s="7">
        <v>39080005</v>
      </c>
      <c r="W307" s="7" t="s">
        <v>1687</v>
      </c>
      <c r="X307" s="201">
        <v>14</v>
      </c>
      <c r="Y307" s="201">
        <v>65</v>
      </c>
      <c r="Z307" s="201">
        <v>1</v>
      </c>
      <c r="AA307" s="201">
        <v>3</v>
      </c>
      <c r="AB307" s="201">
        <v>0</v>
      </c>
      <c r="AC307" s="201">
        <v>0</v>
      </c>
    </row>
    <row r="308" spans="17:29" x14ac:dyDescent="0.2">
      <c r="Q308" s="7">
        <v>2063</v>
      </c>
      <c r="R308" s="7">
        <v>14103</v>
      </c>
      <c r="S308" s="7" t="s">
        <v>1236</v>
      </c>
      <c r="V308" s="7">
        <v>39080009</v>
      </c>
      <c r="W308" s="7" t="s">
        <v>1688</v>
      </c>
      <c r="X308" s="201">
        <v>14</v>
      </c>
      <c r="Y308" s="201">
        <v>65</v>
      </c>
      <c r="Z308" s="201">
        <v>1</v>
      </c>
      <c r="AA308" s="201">
        <v>3</v>
      </c>
      <c r="AB308" s="201">
        <v>0</v>
      </c>
      <c r="AC308" s="201">
        <v>0</v>
      </c>
    </row>
    <row r="309" spans="17:29" x14ac:dyDescent="0.2">
      <c r="R309" s="7">
        <v>11891</v>
      </c>
      <c r="S309" s="7" t="s">
        <v>1237</v>
      </c>
      <c r="V309" s="7">
        <v>39080001</v>
      </c>
      <c r="W309" s="7" t="s">
        <v>1689</v>
      </c>
      <c r="X309" s="201">
        <v>14</v>
      </c>
      <c r="Y309" s="201">
        <v>65</v>
      </c>
      <c r="Z309" s="201">
        <v>1</v>
      </c>
      <c r="AA309" s="201">
        <v>3</v>
      </c>
      <c r="AB309" s="201">
        <v>0</v>
      </c>
      <c r="AC309" s="201">
        <v>0</v>
      </c>
    </row>
    <row r="310" spans="17:29" x14ac:dyDescent="0.2">
      <c r="Q310" s="7">
        <v>6054</v>
      </c>
      <c r="R310" s="7">
        <v>11892</v>
      </c>
      <c r="S310" s="7" t="s">
        <v>1238</v>
      </c>
      <c r="V310" s="7">
        <v>39080003</v>
      </c>
      <c r="W310" s="7" t="s">
        <v>852</v>
      </c>
      <c r="X310" s="201">
        <v>14</v>
      </c>
      <c r="Y310" s="201">
        <v>65</v>
      </c>
      <c r="Z310" s="201">
        <v>1</v>
      </c>
      <c r="AA310" s="201">
        <v>3</v>
      </c>
      <c r="AB310" s="201">
        <v>0</v>
      </c>
      <c r="AC310" s="201">
        <v>0</v>
      </c>
    </row>
    <row r="311" spans="17:29" x14ac:dyDescent="0.2">
      <c r="Q311" s="7">
        <v>2765</v>
      </c>
      <c r="R311" s="7">
        <v>13828</v>
      </c>
      <c r="S311" s="7" t="s">
        <v>2589</v>
      </c>
      <c r="V311" s="7">
        <v>39080014</v>
      </c>
      <c r="W311" s="7" t="s">
        <v>853</v>
      </c>
      <c r="X311" s="201">
        <v>14</v>
      </c>
      <c r="Y311" s="201">
        <v>65</v>
      </c>
      <c r="Z311" s="201">
        <v>1</v>
      </c>
      <c r="AA311" s="201">
        <v>3</v>
      </c>
      <c r="AB311" s="201">
        <v>0</v>
      </c>
      <c r="AC311" s="201">
        <v>0</v>
      </c>
    </row>
    <row r="312" spans="17:29" x14ac:dyDescent="0.2">
      <c r="Q312" s="7">
        <v>5151</v>
      </c>
      <c r="R312" s="7">
        <v>14939</v>
      </c>
      <c r="S312" s="7" t="s">
        <v>2590</v>
      </c>
      <c r="V312" s="7">
        <v>39090000</v>
      </c>
      <c r="W312" s="7" t="s">
        <v>801</v>
      </c>
      <c r="X312" s="201">
        <v>14</v>
      </c>
      <c r="Y312" s="201">
        <v>65</v>
      </c>
      <c r="Z312" s="201">
        <v>1</v>
      </c>
      <c r="AA312" s="201">
        <v>3</v>
      </c>
      <c r="AB312" s="201">
        <v>0</v>
      </c>
      <c r="AC312" s="201">
        <v>0</v>
      </c>
    </row>
    <row r="313" spans="17:29" x14ac:dyDescent="0.2">
      <c r="R313" s="7">
        <v>16425</v>
      </c>
      <c r="S313" s="7" t="s">
        <v>5113</v>
      </c>
      <c r="V313" s="7">
        <v>42160000</v>
      </c>
      <c r="W313" s="7" t="s">
        <v>854</v>
      </c>
      <c r="X313" s="201">
        <v>17</v>
      </c>
      <c r="Y313" s="201">
        <v>65</v>
      </c>
      <c r="Z313" s="201">
        <v>4</v>
      </c>
      <c r="AA313" s="201">
        <v>4</v>
      </c>
      <c r="AB313" s="201">
        <v>0</v>
      </c>
      <c r="AC313" s="201">
        <v>0</v>
      </c>
    </row>
    <row r="314" spans="17:29" x14ac:dyDescent="0.2">
      <c r="R314" s="7">
        <v>11353</v>
      </c>
      <c r="S314" s="7" t="s">
        <v>2748</v>
      </c>
      <c r="V314" s="7">
        <v>39110000</v>
      </c>
      <c r="W314" s="7" t="s">
        <v>802</v>
      </c>
      <c r="X314" s="201">
        <v>14</v>
      </c>
      <c r="Y314" s="201">
        <v>65</v>
      </c>
      <c r="Z314" s="201">
        <v>1</v>
      </c>
      <c r="AA314" s="201">
        <v>4</v>
      </c>
      <c r="AB314" s="201">
        <v>0</v>
      </c>
      <c r="AC314" s="201">
        <v>0</v>
      </c>
    </row>
    <row r="315" spans="17:29" x14ac:dyDescent="0.2">
      <c r="Q315" s="7">
        <v>5903</v>
      </c>
      <c r="R315" s="7">
        <v>14756</v>
      </c>
      <c r="S315" s="7" t="s">
        <v>2591</v>
      </c>
      <c r="V315" s="7">
        <v>21080000</v>
      </c>
      <c r="W315" s="7" t="s">
        <v>6109</v>
      </c>
      <c r="X315" s="201">
        <v>14</v>
      </c>
      <c r="Y315" s="201">
        <v>65</v>
      </c>
      <c r="Z315" s="201">
        <v>1</v>
      </c>
      <c r="AA315" s="201">
        <v>3</v>
      </c>
      <c r="AB315" s="201">
        <v>0</v>
      </c>
      <c r="AC315" s="201">
        <v>0</v>
      </c>
    </row>
    <row r="316" spans="17:29" x14ac:dyDescent="0.2">
      <c r="Q316" s="7">
        <v>5513</v>
      </c>
      <c r="R316" s="7">
        <v>14758</v>
      </c>
      <c r="S316" s="7" t="s">
        <v>2592</v>
      </c>
      <c r="V316" s="7">
        <v>21260003</v>
      </c>
      <c r="W316" s="7" t="s">
        <v>855</v>
      </c>
      <c r="X316" s="201">
        <v>14</v>
      </c>
      <c r="Y316" s="201">
        <v>65</v>
      </c>
      <c r="Z316" s="201">
        <v>1</v>
      </c>
      <c r="AA316" s="201">
        <v>4</v>
      </c>
      <c r="AB316" s="201">
        <v>0</v>
      </c>
      <c r="AC316" s="201">
        <v>0</v>
      </c>
    </row>
    <row r="317" spans="17:29" x14ac:dyDescent="0.2">
      <c r="R317" s="7">
        <v>11897</v>
      </c>
      <c r="S317" s="7" t="s">
        <v>2749</v>
      </c>
      <c r="V317" s="7">
        <v>21260000</v>
      </c>
      <c r="W317" s="7" t="s">
        <v>856</v>
      </c>
      <c r="X317" s="201">
        <v>14</v>
      </c>
      <c r="Y317" s="201">
        <v>65</v>
      </c>
      <c r="Z317" s="201">
        <v>1</v>
      </c>
      <c r="AA317" s="201">
        <v>4</v>
      </c>
      <c r="AB317" s="201">
        <v>0</v>
      </c>
      <c r="AC317" s="201">
        <v>0</v>
      </c>
    </row>
    <row r="318" spans="17:29" x14ac:dyDescent="0.2">
      <c r="R318" s="7">
        <v>11898</v>
      </c>
      <c r="S318" s="7" t="s">
        <v>4295</v>
      </c>
      <c r="V318" s="7">
        <v>21260002</v>
      </c>
      <c r="W318" s="7" t="s">
        <v>857</v>
      </c>
      <c r="X318" s="201">
        <v>14</v>
      </c>
      <c r="Y318" s="201">
        <v>65</v>
      </c>
      <c r="Z318" s="201">
        <v>1</v>
      </c>
      <c r="AA318" s="201">
        <v>4</v>
      </c>
      <c r="AB318" s="201">
        <v>0</v>
      </c>
      <c r="AC318" s="201">
        <v>0</v>
      </c>
    </row>
    <row r="319" spans="17:29" x14ac:dyDescent="0.2">
      <c r="Q319" s="7">
        <v>242</v>
      </c>
      <c r="R319" s="7">
        <v>13690</v>
      </c>
      <c r="S319" s="7" t="s">
        <v>1248</v>
      </c>
      <c r="V319" s="7">
        <v>21260004</v>
      </c>
      <c r="W319" s="7" t="s">
        <v>858</v>
      </c>
      <c r="X319" s="201">
        <v>14</v>
      </c>
      <c r="Y319" s="201">
        <v>65</v>
      </c>
      <c r="Z319" s="201">
        <v>1</v>
      </c>
      <c r="AA319" s="201">
        <v>4</v>
      </c>
      <c r="AB319" s="201">
        <v>0</v>
      </c>
      <c r="AC319" s="201">
        <v>0</v>
      </c>
    </row>
    <row r="320" spans="17:29" x14ac:dyDescent="0.2">
      <c r="Q320" s="7">
        <v>4024</v>
      </c>
      <c r="R320" s="7">
        <v>11899</v>
      </c>
      <c r="S320" s="7" t="s">
        <v>1252</v>
      </c>
      <c r="V320" s="7">
        <v>21260001</v>
      </c>
      <c r="W320" s="7" t="s">
        <v>859</v>
      </c>
      <c r="X320" s="201">
        <v>14</v>
      </c>
      <c r="Y320" s="201">
        <v>65</v>
      </c>
      <c r="Z320" s="201">
        <v>1</v>
      </c>
      <c r="AA320" s="201">
        <v>4</v>
      </c>
      <c r="AB320" s="201">
        <v>0</v>
      </c>
      <c r="AC320" s="201">
        <v>0</v>
      </c>
    </row>
    <row r="321" spans="17:29" x14ac:dyDescent="0.2">
      <c r="R321" s="7">
        <v>11900</v>
      </c>
      <c r="S321" s="7" t="s">
        <v>1254</v>
      </c>
      <c r="V321" s="7">
        <v>27660000</v>
      </c>
      <c r="W321" s="7" t="s">
        <v>56</v>
      </c>
      <c r="X321" s="201">
        <v>14</v>
      </c>
      <c r="Y321" s="201">
        <v>65</v>
      </c>
      <c r="Z321" s="201">
        <v>1</v>
      </c>
      <c r="AA321" s="201">
        <v>4</v>
      </c>
      <c r="AB321" s="201">
        <v>0</v>
      </c>
      <c r="AC321" s="201">
        <v>0</v>
      </c>
    </row>
    <row r="322" spans="17:29" x14ac:dyDescent="0.2">
      <c r="Q322" s="7">
        <v>4092</v>
      </c>
      <c r="R322" s="7">
        <v>11901</v>
      </c>
      <c r="S322" s="7" t="s">
        <v>1255</v>
      </c>
      <c r="V322" s="7">
        <v>27735000</v>
      </c>
      <c r="W322" s="7" t="s">
        <v>5527</v>
      </c>
      <c r="X322" s="201">
        <v>14</v>
      </c>
      <c r="Y322" s="201">
        <v>65</v>
      </c>
      <c r="Z322" s="201">
        <v>1</v>
      </c>
      <c r="AA322" s="201">
        <v>4</v>
      </c>
      <c r="AB322" s="201">
        <v>0</v>
      </c>
      <c r="AC322" s="201">
        <v>0</v>
      </c>
    </row>
    <row r="323" spans="17:29" x14ac:dyDescent="0.2">
      <c r="R323" s="7">
        <v>16468</v>
      </c>
      <c r="S323" s="7" t="s">
        <v>5114</v>
      </c>
      <c r="V323" s="7">
        <v>27730000</v>
      </c>
      <c r="W323" s="7" t="s">
        <v>860</v>
      </c>
      <c r="X323" s="201">
        <v>14</v>
      </c>
      <c r="Y323" s="201">
        <v>65</v>
      </c>
      <c r="Z323" s="201">
        <v>1</v>
      </c>
      <c r="AA323" s="201">
        <v>4</v>
      </c>
      <c r="AB323" s="201">
        <v>0</v>
      </c>
      <c r="AC323" s="201">
        <v>0</v>
      </c>
    </row>
    <row r="324" spans="17:29" x14ac:dyDescent="0.2">
      <c r="Q324" s="7">
        <v>4093</v>
      </c>
      <c r="R324" s="7">
        <v>11837</v>
      </c>
      <c r="S324" s="7" t="s">
        <v>1256</v>
      </c>
      <c r="V324" s="7">
        <v>36310000</v>
      </c>
      <c r="W324" s="7" t="s">
        <v>861</v>
      </c>
      <c r="X324" s="201">
        <v>14</v>
      </c>
      <c r="Y324" s="201">
        <v>65</v>
      </c>
      <c r="Z324" s="201">
        <v>1</v>
      </c>
      <c r="AA324" s="201">
        <v>4</v>
      </c>
      <c r="AB324" s="201">
        <v>0</v>
      </c>
      <c r="AC324" s="201">
        <v>0</v>
      </c>
    </row>
    <row r="325" spans="17:29" x14ac:dyDescent="0.2">
      <c r="Q325" s="7">
        <v>4132</v>
      </c>
      <c r="R325" s="7">
        <v>11913</v>
      </c>
      <c r="S325" s="7" t="s">
        <v>1257</v>
      </c>
      <c r="V325" s="7">
        <v>30210000</v>
      </c>
      <c r="W325" s="7" t="s">
        <v>4661</v>
      </c>
      <c r="X325" s="201">
        <v>14</v>
      </c>
      <c r="Y325" s="201">
        <v>65</v>
      </c>
      <c r="Z325" s="201">
        <v>1</v>
      </c>
      <c r="AA325" s="201">
        <v>2</v>
      </c>
      <c r="AB325" s="201">
        <v>0</v>
      </c>
      <c r="AC325" s="201">
        <v>0</v>
      </c>
    </row>
    <row r="326" spans="17:29" x14ac:dyDescent="0.2">
      <c r="Q326" s="7">
        <v>2766</v>
      </c>
      <c r="R326" s="7">
        <v>13829</v>
      </c>
      <c r="S326" s="7" t="s">
        <v>1259</v>
      </c>
      <c r="V326" s="7">
        <v>30200000</v>
      </c>
      <c r="W326" s="7" t="s">
        <v>5528</v>
      </c>
      <c r="X326" s="201">
        <v>14</v>
      </c>
      <c r="Y326" s="201">
        <v>65</v>
      </c>
      <c r="Z326" s="201">
        <v>1</v>
      </c>
      <c r="AA326" s="201">
        <v>3</v>
      </c>
      <c r="AB326" s="201">
        <v>0</v>
      </c>
      <c r="AC326" s="201">
        <v>0</v>
      </c>
    </row>
    <row r="327" spans="17:29" x14ac:dyDescent="0.2">
      <c r="Q327" s="7">
        <v>4901</v>
      </c>
      <c r="R327" s="7">
        <v>15438</v>
      </c>
      <c r="S327" s="7" t="s">
        <v>1260</v>
      </c>
      <c r="V327" s="7">
        <v>20150000</v>
      </c>
      <c r="W327" s="7" t="s">
        <v>862</v>
      </c>
      <c r="X327" s="201">
        <v>14</v>
      </c>
      <c r="Y327" s="201">
        <v>65</v>
      </c>
      <c r="Z327" s="201">
        <v>1</v>
      </c>
      <c r="AA327" s="201">
        <v>3</v>
      </c>
      <c r="AB327" s="201">
        <v>0</v>
      </c>
      <c r="AC327" s="201">
        <v>0</v>
      </c>
    </row>
    <row r="328" spans="17:29" x14ac:dyDescent="0.2">
      <c r="Q328" s="7">
        <v>4471</v>
      </c>
      <c r="R328" s="7">
        <v>15449</v>
      </c>
      <c r="S328" s="7" t="s">
        <v>1262</v>
      </c>
      <c r="V328" s="7">
        <v>46321000</v>
      </c>
      <c r="W328" s="7" t="s">
        <v>6110</v>
      </c>
      <c r="X328" s="201">
        <v>14</v>
      </c>
      <c r="Y328" s="201">
        <v>65</v>
      </c>
      <c r="Z328" s="201">
        <v>1</v>
      </c>
      <c r="AA328" s="201">
        <v>3</v>
      </c>
      <c r="AB328" s="201">
        <v>0</v>
      </c>
      <c r="AC328" s="201">
        <v>0</v>
      </c>
    </row>
    <row r="329" spans="17:29" x14ac:dyDescent="0.2">
      <c r="R329" s="7">
        <v>11805</v>
      </c>
      <c r="S329" s="7" t="s">
        <v>2750</v>
      </c>
      <c r="V329" s="7">
        <v>46320007</v>
      </c>
      <c r="W329" s="7" t="s">
        <v>1429</v>
      </c>
      <c r="X329" s="201">
        <v>14</v>
      </c>
      <c r="Y329" s="201">
        <v>65</v>
      </c>
      <c r="Z329" s="201">
        <v>1</v>
      </c>
      <c r="AA329" s="201">
        <v>3</v>
      </c>
      <c r="AB329" s="201">
        <v>0</v>
      </c>
      <c r="AC329" s="201">
        <v>0</v>
      </c>
    </row>
    <row r="330" spans="17:29" x14ac:dyDescent="0.2">
      <c r="Q330" s="7">
        <v>5154</v>
      </c>
      <c r="R330" s="7">
        <v>11806</v>
      </c>
      <c r="S330" s="7" t="s">
        <v>1263</v>
      </c>
      <c r="V330" s="7">
        <v>46320006</v>
      </c>
      <c r="W330" s="7" t="s">
        <v>5441</v>
      </c>
      <c r="X330" s="201">
        <v>14</v>
      </c>
      <c r="Y330" s="201">
        <v>65</v>
      </c>
      <c r="Z330" s="201">
        <v>1</v>
      </c>
      <c r="AA330" s="201">
        <v>4</v>
      </c>
      <c r="AB330" s="201">
        <v>0</v>
      </c>
      <c r="AC330" s="201">
        <v>0</v>
      </c>
    </row>
    <row r="331" spans="17:29" x14ac:dyDescent="0.2">
      <c r="Q331" s="7">
        <v>6172</v>
      </c>
      <c r="R331" s="7">
        <v>11807</v>
      </c>
      <c r="S331" s="7" t="s">
        <v>4185</v>
      </c>
      <c r="V331" s="7">
        <v>46320005</v>
      </c>
      <c r="W331" s="7" t="s">
        <v>5442</v>
      </c>
      <c r="X331" s="201">
        <v>14</v>
      </c>
      <c r="Y331" s="201">
        <v>65</v>
      </c>
      <c r="Z331" s="201">
        <v>1</v>
      </c>
      <c r="AA331" s="201">
        <v>3</v>
      </c>
      <c r="AB331" s="201">
        <v>0</v>
      </c>
      <c r="AC331" s="201">
        <v>0</v>
      </c>
    </row>
    <row r="332" spans="17:29" x14ac:dyDescent="0.2">
      <c r="Q332" s="7">
        <v>6173</v>
      </c>
      <c r="R332" s="7">
        <v>11808</v>
      </c>
      <c r="S332" s="7" t="s">
        <v>4186</v>
      </c>
      <c r="V332" s="7">
        <v>46320004</v>
      </c>
      <c r="W332" s="7" t="s">
        <v>5443</v>
      </c>
      <c r="X332" s="201">
        <v>14</v>
      </c>
      <c r="Y332" s="201">
        <v>65</v>
      </c>
      <c r="Z332" s="201">
        <v>1</v>
      </c>
      <c r="AA332" s="201">
        <v>4</v>
      </c>
      <c r="AB332" s="201">
        <v>0</v>
      </c>
      <c r="AC332" s="201">
        <v>0</v>
      </c>
    </row>
    <row r="333" spans="17:29" x14ac:dyDescent="0.2">
      <c r="R333" s="7">
        <v>10044</v>
      </c>
      <c r="S333" s="7" t="s">
        <v>4187</v>
      </c>
      <c r="V333" s="7">
        <v>46320099</v>
      </c>
      <c r="W333" s="7" t="s">
        <v>1406</v>
      </c>
      <c r="X333" s="201">
        <v>14</v>
      </c>
      <c r="Y333" s="201">
        <v>65</v>
      </c>
      <c r="Z333" s="201">
        <v>1</v>
      </c>
      <c r="AA333" s="201">
        <v>4</v>
      </c>
      <c r="AB333" s="201">
        <v>0</v>
      </c>
      <c r="AC333" s="201">
        <v>0</v>
      </c>
    </row>
    <row r="334" spans="17:29" x14ac:dyDescent="0.2">
      <c r="Q334" s="7">
        <v>5425</v>
      </c>
      <c r="R334" s="7">
        <v>14757</v>
      </c>
      <c r="S334" s="7" t="s">
        <v>2761</v>
      </c>
      <c r="V334" s="7">
        <v>50040000</v>
      </c>
      <c r="W334" s="7" t="s">
        <v>803</v>
      </c>
      <c r="X334" s="201">
        <v>14</v>
      </c>
      <c r="Y334" s="201">
        <v>65</v>
      </c>
      <c r="Z334" s="201">
        <v>1</v>
      </c>
      <c r="AA334" s="201">
        <v>3</v>
      </c>
      <c r="AB334" s="201">
        <v>0</v>
      </c>
      <c r="AC334" s="201">
        <v>0</v>
      </c>
    </row>
    <row r="335" spans="17:29" x14ac:dyDescent="0.2">
      <c r="Q335" s="7">
        <v>6192</v>
      </c>
      <c r="R335" s="7">
        <v>11818</v>
      </c>
      <c r="S335" s="7" t="s">
        <v>4188</v>
      </c>
      <c r="V335" s="7">
        <v>46170000</v>
      </c>
      <c r="W335" s="7" t="s">
        <v>4662</v>
      </c>
      <c r="X335" s="201">
        <v>14</v>
      </c>
      <c r="Y335" s="201">
        <v>65</v>
      </c>
      <c r="Z335" s="201">
        <v>1</v>
      </c>
      <c r="AA335" s="201">
        <v>3</v>
      </c>
      <c r="AB335" s="201">
        <v>0</v>
      </c>
      <c r="AC335" s="201">
        <v>0</v>
      </c>
    </row>
    <row r="336" spans="17:29" x14ac:dyDescent="0.2">
      <c r="Q336" s="7">
        <v>2781</v>
      </c>
      <c r="R336" s="7">
        <v>13839</v>
      </c>
      <c r="S336" s="7" t="s">
        <v>2585</v>
      </c>
      <c r="V336" s="7">
        <v>46280000</v>
      </c>
      <c r="W336" s="7" t="s">
        <v>57</v>
      </c>
      <c r="X336" s="201">
        <v>14</v>
      </c>
      <c r="Y336" s="201">
        <v>65</v>
      </c>
      <c r="Z336" s="201">
        <v>1</v>
      </c>
      <c r="AA336" s="201">
        <v>4</v>
      </c>
      <c r="AB336" s="201">
        <v>0</v>
      </c>
      <c r="AC336" s="201">
        <v>0</v>
      </c>
    </row>
    <row r="337" spans="17:29" x14ac:dyDescent="0.2">
      <c r="Q337" s="7">
        <v>324</v>
      </c>
      <c r="R337" s="7">
        <v>15010</v>
      </c>
      <c r="S337" s="7" t="s">
        <v>2586</v>
      </c>
      <c r="V337" s="7">
        <v>42140000</v>
      </c>
      <c r="W337" s="7" t="s">
        <v>3760</v>
      </c>
      <c r="X337" s="201">
        <v>14</v>
      </c>
      <c r="Y337" s="201">
        <v>65</v>
      </c>
      <c r="Z337" s="201">
        <v>1</v>
      </c>
      <c r="AA337" s="201">
        <v>3</v>
      </c>
      <c r="AB337" s="201">
        <v>0</v>
      </c>
      <c r="AC337" s="201">
        <v>0</v>
      </c>
    </row>
    <row r="338" spans="17:29" x14ac:dyDescent="0.2">
      <c r="R338" s="7">
        <v>11241</v>
      </c>
      <c r="S338" s="7" t="s">
        <v>3016</v>
      </c>
      <c r="V338" s="7">
        <v>38370000</v>
      </c>
      <c r="W338" s="7" t="s">
        <v>3761</v>
      </c>
      <c r="X338" s="201">
        <v>14</v>
      </c>
      <c r="Y338" s="201">
        <v>65</v>
      </c>
      <c r="Z338" s="201">
        <v>1</v>
      </c>
      <c r="AA338" s="201">
        <v>3</v>
      </c>
      <c r="AB338" s="201">
        <v>0</v>
      </c>
      <c r="AC338" s="201">
        <v>0</v>
      </c>
    </row>
    <row r="339" spans="17:29" x14ac:dyDescent="0.2">
      <c r="R339" s="7">
        <v>10683</v>
      </c>
      <c r="S339" s="7" t="s">
        <v>1322</v>
      </c>
      <c r="V339" s="7">
        <v>41080000</v>
      </c>
      <c r="W339" s="7" t="s">
        <v>804</v>
      </c>
      <c r="X339" s="201">
        <v>14</v>
      </c>
      <c r="Y339" s="201">
        <v>65</v>
      </c>
      <c r="Z339" s="201">
        <v>1</v>
      </c>
      <c r="AA339" s="201">
        <v>3</v>
      </c>
      <c r="AB339" s="201">
        <v>0</v>
      </c>
      <c r="AC339" s="201">
        <v>0</v>
      </c>
    </row>
    <row r="340" spans="17:29" x14ac:dyDescent="0.2">
      <c r="Q340" s="7">
        <v>5049</v>
      </c>
      <c r="R340" s="7">
        <v>14918</v>
      </c>
      <c r="S340" s="7" t="s">
        <v>4193</v>
      </c>
      <c r="V340" s="7">
        <v>23070001</v>
      </c>
      <c r="W340" s="7" t="s">
        <v>805</v>
      </c>
      <c r="X340" s="201">
        <v>14</v>
      </c>
      <c r="Y340" s="201">
        <v>65</v>
      </c>
      <c r="Z340" s="201">
        <v>1</v>
      </c>
      <c r="AA340" s="201">
        <v>3</v>
      </c>
      <c r="AB340" s="201">
        <v>0</v>
      </c>
      <c r="AC340" s="201">
        <v>0</v>
      </c>
    </row>
    <row r="341" spans="17:29" x14ac:dyDescent="0.2">
      <c r="R341" s="7">
        <v>11802</v>
      </c>
      <c r="S341" s="7" t="s">
        <v>3017</v>
      </c>
      <c r="V341" s="7">
        <v>23070002</v>
      </c>
      <c r="W341" s="7" t="s">
        <v>806</v>
      </c>
      <c r="X341" s="201">
        <v>14</v>
      </c>
      <c r="Y341" s="201">
        <v>65</v>
      </c>
      <c r="Z341" s="201">
        <v>1</v>
      </c>
      <c r="AA341" s="201">
        <v>3</v>
      </c>
      <c r="AB341" s="201">
        <v>0</v>
      </c>
      <c r="AC341" s="201">
        <v>0</v>
      </c>
    </row>
    <row r="342" spans="17:29" x14ac:dyDescent="0.2">
      <c r="R342" s="7">
        <v>11812</v>
      </c>
      <c r="S342" s="7" t="s">
        <v>1271</v>
      </c>
      <c r="V342" s="7">
        <v>23070003</v>
      </c>
      <c r="W342" s="7" t="s">
        <v>807</v>
      </c>
      <c r="X342" s="201">
        <v>14</v>
      </c>
      <c r="Y342" s="201">
        <v>65</v>
      </c>
      <c r="Z342" s="201">
        <v>1</v>
      </c>
      <c r="AA342" s="201">
        <v>3</v>
      </c>
      <c r="AB342" s="201">
        <v>0</v>
      </c>
      <c r="AC342" s="201">
        <v>0</v>
      </c>
    </row>
    <row r="343" spans="17:29" x14ac:dyDescent="0.2">
      <c r="Q343" s="7">
        <v>5881</v>
      </c>
      <c r="R343" s="7">
        <v>14774</v>
      </c>
      <c r="S343" s="7" t="s">
        <v>3142</v>
      </c>
      <c r="V343" s="7">
        <v>43120000</v>
      </c>
      <c r="W343" s="7" t="s">
        <v>5529</v>
      </c>
      <c r="X343" s="201">
        <v>14</v>
      </c>
      <c r="Y343" s="201">
        <v>65</v>
      </c>
      <c r="Z343" s="201">
        <v>1</v>
      </c>
      <c r="AA343" s="201">
        <v>3</v>
      </c>
      <c r="AB343" s="201">
        <v>0</v>
      </c>
      <c r="AC343" s="201">
        <v>0</v>
      </c>
    </row>
    <row r="344" spans="17:29" x14ac:dyDescent="0.2">
      <c r="Q344" s="7">
        <v>922</v>
      </c>
      <c r="R344" s="7">
        <v>15321</v>
      </c>
      <c r="S344" s="7" t="s">
        <v>2594</v>
      </c>
      <c r="V344" s="7">
        <v>38510000</v>
      </c>
      <c r="W344" s="7" t="s">
        <v>4955</v>
      </c>
      <c r="X344" s="201">
        <v>14</v>
      </c>
      <c r="Y344" s="201">
        <v>65</v>
      </c>
      <c r="Z344" s="201">
        <v>1</v>
      </c>
      <c r="AA344" s="201">
        <v>3</v>
      </c>
      <c r="AB344" s="201">
        <v>0</v>
      </c>
      <c r="AC344" s="201">
        <v>0</v>
      </c>
    </row>
    <row r="345" spans="17:29" x14ac:dyDescent="0.2">
      <c r="Q345" s="7">
        <v>5064</v>
      </c>
      <c r="R345" s="7">
        <v>11815</v>
      </c>
      <c r="S345" s="7" t="s">
        <v>4196</v>
      </c>
      <c r="V345" s="7">
        <v>50900600</v>
      </c>
      <c r="W345" s="7" t="s">
        <v>3762</v>
      </c>
      <c r="X345" s="201">
        <v>14</v>
      </c>
      <c r="Y345" s="201">
        <v>65</v>
      </c>
      <c r="Z345" s="201">
        <v>1</v>
      </c>
      <c r="AA345" s="201">
        <v>4</v>
      </c>
      <c r="AB345" s="201">
        <v>0</v>
      </c>
      <c r="AC345" s="201">
        <v>99</v>
      </c>
    </row>
    <row r="346" spans="17:29" x14ac:dyDescent="0.2">
      <c r="Q346" s="7">
        <v>5747</v>
      </c>
      <c r="R346" s="7">
        <v>14773</v>
      </c>
      <c r="S346" s="7" t="s">
        <v>4200</v>
      </c>
      <c r="V346" s="7">
        <v>27870000</v>
      </c>
      <c r="W346" s="7" t="s">
        <v>4663</v>
      </c>
      <c r="X346" s="201">
        <v>14</v>
      </c>
      <c r="Y346" s="201">
        <v>65</v>
      </c>
      <c r="Z346" s="201">
        <v>1</v>
      </c>
      <c r="AA346" s="201">
        <v>3</v>
      </c>
      <c r="AB346" s="201">
        <v>0</v>
      </c>
      <c r="AC346" s="201">
        <v>0</v>
      </c>
    </row>
    <row r="347" spans="17:29" x14ac:dyDescent="0.2">
      <c r="Q347" s="7">
        <v>5705</v>
      </c>
      <c r="R347" s="7">
        <v>14776</v>
      </c>
      <c r="S347" s="7" t="s">
        <v>4201</v>
      </c>
      <c r="V347" s="7">
        <v>27960000</v>
      </c>
      <c r="W347" s="7" t="s">
        <v>3763</v>
      </c>
      <c r="X347" s="201">
        <v>14</v>
      </c>
      <c r="Y347" s="201">
        <v>65</v>
      </c>
      <c r="Z347" s="201">
        <v>1</v>
      </c>
      <c r="AA347" s="201">
        <v>4</v>
      </c>
      <c r="AB347" s="201">
        <v>0</v>
      </c>
      <c r="AC347" s="201">
        <v>0</v>
      </c>
    </row>
    <row r="348" spans="17:29" x14ac:dyDescent="0.2">
      <c r="R348" s="7">
        <v>11811</v>
      </c>
      <c r="S348" s="7" t="s">
        <v>1234</v>
      </c>
      <c r="V348" s="7">
        <v>33165000</v>
      </c>
      <c r="W348" s="7" t="s">
        <v>5530</v>
      </c>
      <c r="X348" s="201">
        <v>14</v>
      </c>
      <c r="Y348" s="201">
        <v>65</v>
      </c>
      <c r="Z348" s="201">
        <v>1</v>
      </c>
      <c r="AA348" s="201">
        <v>3</v>
      </c>
      <c r="AB348" s="201">
        <v>0</v>
      </c>
      <c r="AC348" s="201">
        <v>0</v>
      </c>
    </row>
    <row r="349" spans="17:29" x14ac:dyDescent="0.2">
      <c r="Q349" s="7">
        <v>2238</v>
      </c>
      <c r="R349" s="7">
        <v>16594</v>
      </c>
      <c r="S349" s="7" t="s">
        <v>5115</v>
      </c>
      <c r="V349" s="7">
        <v>33166000</v>
      </c>
      <c r="W349" s="7" t="s">
        <v>5531</v>
      </c>
      <c r="X349" s="201">
        <v>14</v>
      </c>
      <c r="Y349" s="201">
        <v>65</v>
      </c>
      <c r="Z349" s="201">
        <v>1</v>
      </c>
      <c r="AA349" s="201">
        <v>2</v>
      </c>
      <c r="AB349" s="201">
        <v>0</v>
      </c>
      <c r="AC349" s="201">
        <v>0</v>
      </c>
    </row>
    <row r="350" spans="17:29" x14ac:dyDescent="0.2">
      <c r="Q350" s="7">
        <v>2514</v>
      </c>
      <c r="R350" s="7">
        <v>13723</v>
      </c>
      <c r="S350" s="7" t="s">
        <v>2587</v>
      </c>
      <c r="V350" s="7">
        <v>26110000</v>
      </c>
      <c r="W350" s="7" t="s">
        <v>808</v>
      </c>
      <c r="X350" s="201">
        <v>14</v>
      </c>
      <c r="Y350" s="201">
        <v>65</v>
      </c>
      <c r="Z350" s="201">
        <v>1</v>
      </c>
      <c r="AA350" s="201">
        <v>4</v>
      </c>
      <c r="AB350" s="201">
        <v>0</v>
      </c>
      <c r="AC350" s="201">
        <v>0</v>
      </c>
    </row>
    <row r="351" spans="17:29" x14ac:dyDescent="0.2">
      <c r="Q351" s="7">
        <v>352</v>
      </c>
      <c r="R351" s="7">
        <v>15030</v>
      </c>
      <c r="S351" s="7" t="s">
        <v>2588</v>
      </c>
      <c r="V351" s="7">
        <v>16541000</v>
      </c>
      <c r="W351" s="7" t="s">
        <v>5444</v>
      </c>
      <c r="X351" s="201">
        <v>14</v>
      </c>
      <c r="Y351" s="201">
        <v>65</v>
      </c>
      <c r="Z351" s="201">
        <v>1</v>
      </c>
      <c r="AA351" s="201">
        <v>2</v>
      </c>
      <c r="AB351" s="201">
        <v>0</v>
      </c>
      <c r="AC351" s="201">
        <v>0</v>
      </c>
    </row>
    <row r="352" spans="17:29" x14ac:dyDescent="0.2">
      <c r="R352" s="7">
        <v>11787</v>
      </c>
      <c r="S352" s="7" t="s">
        <v>3018</v>
      </c>
      <c r="V352" s="7">
        <v>16560000</v>
      </c>
      <c r="W352" s="7" t="s">
        <v>3764</v>
      </c>
      <c r="X352" s="201">
        <v>14</v>
      </c>
      <c r="Y352" s="201">
        <v>65</v>
      </c>
      <c r="Z352" s="201">
        <v>1</v>
      </c>
      <c r="AA352" s="201">
        <v>3</v>
      </c>
      <c r="AB352" s="201">
        <v>0</v>
      </c>
      <c r="AC352" s="201">
        <v>0</v>
      </c>
    </row>
    <row r="353" spans="17:29" x14ac:dyDescent="0.2">
      <c r="R353" s="7">
        <v>11127</v>
      </c>
      <c r="S353" s="7" t="s">
        <v>1246</v>
      </c>
      <c r="V353" s="7">
        <v>16560003</v>
      </c>
      <c r="W353" s="7" t="s">
        <v>5445</v>
      </c>
      <c r="X353" s="201">
        <v>14</v>
      </c>
      <c r="Y353" s="201">
        <v>65</v>
      </c>
      <c r="Z353" s="201">
        <v>1</v>
      </c>
      <c r="AA353" s="201">
        <v>3</v>
      </c>
      <c r="AB353" s="201">
        <v>0</v>
      </c>
      <c r="AC353" s="201">
        <v>0</v>
      </c>
    </row>
    <row r="354" spans="17:29" x14ac:dyDescent="0.2">
      <c r="Q354" s="7">
        <v>791</v>
      </c>
      <c r="R354" s="7">
        <v>15275</v>
      </c>
      <c r="S354" s="7" t="s">
        <v>1247</v>
      </c>
      <c r="V354" s="7">
        <v>16560001</v>
      </c>
      <c r="W354" s="7" t="s">
        <v>5446</v>
      </c>
      <c r="X354" s="201">
        <v>14</v>
      </c>
      <c r="Y354" s="201">
        <v>65</v>
      </c>
      <c r="Z354" s="201">
        <v>1</v>
      </c>
      <c r="AA354" s="201">
        <v>3</v>
      </c>
      <c r="AB354" s="201">
        <v>0</v>
      </c>
      <c r="AC354" s="201">
        <v>0</v>
      </c>
    </row>
    <row r="355" spans="17:29" x14ac:dyDescent="0.2">
      <c r="Q355" s="7">
        <v>3721</v>
      </c>
      <c r="R355" s="7">
        <v>15993</v>
      </c>
      <c r="S355" s="7" t="s">
        <v>2593</v>
      </c>
      <c r="V355" s="7">
        <v>16560002</v>
      </c>
      <c r="W355" s="7" t="s">
        <v>5447</v>
      </c>
      <c r="X355" s="201">
        <v>14</v>
      </c>
      <c r="Y355" s="201">
        <v>65</v>
      </c>
      <c r="Z355" s="201">
        <v>1</v>
      </c>
      <c r="AA355" s="201">
        <v>3</v>
      </c>
      <c r="AB355" s="201">
        <v>0</v>
      </c>
      <c r="AC355" s="201">
        <v>0</v>
      </c>
    </row>
    <row r="356" spans="17:29" x14ac:dyDescent="0.2">
      <c r="R356" s="7">
        <v>11788</v>
      </c>
      <c r="S356" s="7" t="s">
        <v>3019</v>
      </c>
      <c r="V356" s="7">
        <v>20210000</v>
      </c>
      <c r="W356" s="7" t="s">
        <v>3765</v>
      </c>
      <c r="X356" s="201">
        <v>14</v>
      </c>
      <c r="Y356" s="201">
        <v>65</v>
      </c>
      <c r="Z356" s="201">
        <v>1</v>
      </c>
      <c r="AA356" s="201">
        <v>3</v>
      </c>
      <c r="AB356" s="201">
        <v>0</v>
      </c>
      <c r="AC356" s="201">
        <v>0</v>
      </c>
    </row>
    <row r="357" spans="17:29" x14ac:dyDescent="0.2">
      <c r="Q357" s="7">
        <v>6774</v>
      </c>
      <c r="R357" s="7">
        <v>13321</v>
      </c>
      <c r="S357" s="7" t="s">
        <v>1250</v>
      </c>
      <c r="V357" s="7">
        <v>13136000</v>
      </c>
      <c r="W357" s="7" t="s">
        <v>4664</v>
      </c>
      <c r="X357" s="201">
        <v>14</v>
      </c>
      <c r="Y357" s="201">
        <v>65</v>
      </c>
      <c r="Z357" s="201">
        <v>1</v>
      </c>
      <c r="AA357" s="201">
        <v>4</v>
      </c>
      <c r="AB357" s="201">
        <v>0</v>
      </c>
      <c r="AC357" s="201">
        <v>0</v>
      </c>
    </row>
    <row r="358" spans="17:29" x14ac:dyDescent="0.2">
      <c r="R358" s="7">
        <v>10138</v>
      </c>
      <c r="S358" s="7" t="s">
        <v>2595</v>
      </c>
      <c r="V358" s="7">
        <v>13135000</v>
      </c>
      <c r="W358" s="7" t="s">
        <v>3766</v>
      </c>
      <c r="X358" s="201">
        <v>14</v>
      </c>
      <c r="Y358" s="201">
        <v>65</v>
      </c>
      <c r="Z358" s="201">
        <v>1</v>
      </c>
      <c r="AA358" s="201">
        <v>2</v>
      </c>
      <c r="AB358" s="201">
        <v>0</v>
      </c>
      <c r="AC358" s="201">
        <v>0</v>
      </c>
    </row>
    <row r="359" spans="17:29" x14ac:dyDescent="0.2">
      <c r="Q359" s="7">
        <v>6775</v>
      </c>
      <c r="R359" s="7">
        <v>13322</v>
      </c>
      <c r="S359" s="7" t="s">
        <v>2596</v>
      </c>
      <c r="V359" s="7">
        <v>13130000</v>
      </c>
      <c r="W359" s="7" t="s">
        <v>3767</v>
      </c>
      <c r="X359" s="201">
        <v>14</v>
      </c>
      <c r="Y359" s="201">
        <v>65</v>
      </c>
      <c r="Z359" s="201">
        <v>1</v>
      </c>
      <c r="AA359" s="201">
        <v>3</v>
      </c>
      <c r="AB359" s="201">
        <v>0</v>
      </c>
      <c r="AC359" s="201">
        <v>0</v>
      </c>
    </row>
    <row r="360" spans="17:29" x14ac:dyDescent="0.2">
      <c r="Q360" s="7">
        <v>2571</v>
      </c>
      <c r="R360" s="7">
        <v>11789</v>
      </c>
      <c r="S360" s="7" t="s">
        <v>2600</v>
      </c>
      <c r="V360" s="7">
        <v>19110000</v>
      </c>
      <c r="W360" s="7" t="s">
        <v>3768</v>
      </c>
      <c r="X360" s="201">
        <v>14</v>
      </c>
      <c r="Y360" s="201">
        <v>65</v>
      </c>
      <c r="Z360" s="201">
        <v>1</v>
      </c>
      <c r="AA360" s="201">
        <v>4</v>
      </c>
      <c r="AB360" s="201">
        <v>0</v>
      </c>
      <c r="AC360" s="201">
        <v>0</v>
      </c>
    </row>
    <row r="361" spans="17:29" x14ac:dyDescent="0.2">
      <c r="Q361" s="7">
        <v>4192</v>
      </c>
      <c r="R361" s="7">
        <v>11790</v>
      </c>
      <c r="S361" s="7" t="s">
        <v>2602</v>
      </c>
      <c r="V361" s="7">
        <v>19120000</v>
      </c>
      <c r="W361" s="7" t="s">
        <v>3769</v>
      </c>
      <c r="X361" s="201">
        <v>14</v>
      </c>
      <c r="Y361" s="201">
        <v>65</v>
      </c>
      <c r="Z361" s="201">
        <v>1</v>
      </c>
      <c r="AA361" s="201">
        <v>2</v>
      </c>
      <c r="AB361" s="201">
        <v>0</v>
      </c>
      <c r="AC361" s="201">
        <v>0</v>
      </c>
    </row>
    <row r="362" spans="17:29" x14ac:dyDescent="0.2">
      <c r="R362" s="7">
        <v>11791</v>
      </c>
      <c r="S362" s="7" t="s">
        <v>3020</v>
      </c>
      <c r="V362" s="7">
        <v>15040000</v>
      </c>
      <c r="W362" s="7" t="s">
        <v>3770</v>
      </c>
      <c r="X362" s="201">
        <v>14</v>
      </c>
      <c r="Y362" s="201">
        <v>65</v>
      </c>
      <c r="Z362" s="201">
        <v>1</v>
      </c>
      <c r="AA362" s="201">
        <v>2</v>
      </c>
      <c r="AB362" s="201">
        <v>0</v>
      </c>
      <c r="AC362" s="201">
        <v>0</v>
      </c>
    </row>
    <row r="363" spans="17:29" x14ac:dyDescent="0.2">
      <c r="Q363" s="7">
        <v>3</v>
      </c>
      <c r="R363" s="7">
        <v>11801</v>
      </c>
      <c r="S363" s="7" t="s">
        <v>2604</v>
      </c>
      <c r="V363" s="7">
        <v>15045000</v>
      </c>
      <c r="W363" s="7" t="s">
        <v>4665</v>
      </c>
      <c r="X363" s="201">
        <v>14</v>
      </c>
      <c r="Y363" s="201">
        <v>65</v>
      </c>
      <c r="Z363" s="201">
        <v>1</v>
      </c>
      <c r="AA363" s="201">
        <v>2</v>
      </c>
      <c r="AB363" s="201">
        <v>0</v>
      </c>
      <c r="AC363" s="201">
        <v>0</v>
      </c>
    </row>
    <row r="364" spans="17:29" x14ac:dyDescent="0.2">
      <c r="Q364" s="7">
        <v>5551</v>
      </c>
      <c r="R364" s="7">
        <v>14777</v>
      </c>
      <c r="S364" s="7" t="s">
        <v>2605</v>
      </c>
      <c r="V364" s="7">
        <v>15051000</v>
      </c>
      <c r="W364" s="7" t="s">
        <v>3771</v>
      </c>
      <c r="X364" s="201">
        <v>14</v>
      </c>
      <c r="Y364" s="201">
        <v>65</v>
      </c>
      <c r="Z364" s="201">
        <v>1</v>
      </c>
      <c r="AA364" s="201">
        <v>3</v>
      </c>
      <c r="AB364" s="201">
        <v>0</v>
      </c>
      <c r="AC364" s="201">
        <v>0</v>
      </c>
    </row>
    <row r="365" spans="17:29" x14ac:dyDescent="0.2">
      <c r="Q365" s="7">
        <v>82</v>
      </c>
      <c r="R365" s="7">
        <v>11786</v>
      </c>
      <c r="S365" s="7" t="s">
        <v>2606</v>
      </c>
      <c r="V365" s="7">
        <v>21320013</v>
      </c>
      <c r="W365" s="7" t="s">
        <v>3772</v>
      </c>
      <c r="X365" s="201">
        <v>14</v>
      </c>
      <c r="Y365" s="201">
        <v>65</v>
      </c>
      <c r="Z365" s="201">
        <v>1</v>
      </c>
      <c r="AA365" s="201">
        <v>3</v>
      </c>
      <c r="AB365" s="201">
        <v>0</v>
      </c>
      <c r="AC365" s="201">
        <v>0</v>
      </c>
    </row>
    <row r="366" spans="17:29" x14ac:dyDescent="0.2">
      <c r="Q366" s="7">
        <v>5706</v>
      </c>
      <c r="R366" s="7">
        <v>14775</v>
      </c>
      <c r="S366" s="7" t="s">
        <v>2607</v>
      </c>
      <c r="V366" s="7">
        <v>21320012</v>
      </c>
      <c r="W366" s="7" t="s">
        <v>3773</v>
      </c>
      <c r="X366" s="201">
        <v>14</v>
      </c>
      <c r="Y366" s="201">
        <v>65</v>
      </c>
      <c r="Z366" s="201">
        <v>1</v>
      </c>
      <c r="AA366" s="201">
        <v>3</v>
      </c>
      <c r="AB366" s="201">
        <v>0</v>
      </c>
      <c r="AC366" s="201">
        <v>0</v>
      </c>
    </row>
    <row r="367" spans="17:29" x14ac:dyDescent="0.2">
      <c r="R367" s="7">
        <v>11796</v>
      </c>
      <c r="S367" s="7" t="s">
        <v>4181</v>
      </c>
      <c r="V367" s="7">
        <v>21320011</v>
      </c>
      <c r="W367" s="7" t="s">
        <v>3774</v>
      </c>
      <c r="X367" s="201">
        <v>14</v>
      </c>
      <c r="Y367" s="201">
        <v>65</v>
      </c>
      <c r="Z367" s="201">
        <v>1</v>
      </c>
      <c r="AA367" s="201">
        <v>3</v>
      </c>
      <c r="AB367" s="201">
        <v>0</v>
      </c>
      <c r="AC367" s="201">
        <v>0</v>
      </c>
    </row>
    <row r="368" spans="17:29" x14ac:dyDescent="0.2">
      <c r="R368" s="7">
        <v>16372</v>
      </c>
      <c r="S368" s="7" t="s">
        <v>5116</v>
      </c>
      <c r="V368" s="7">
        <v>21320099</v>
      </c>
      <c r="W368" s="7" t="s">
        <v>3775</v>
      </c>
      <c r="X368" s="201">
        <v>14</v>
      </c>
      <c r="Y368" s="201">
        <v>65</v>
      </c>
      <c r="Z368" s="201">
        <v>1</v>
      </c>
      <c r="AA368" s="201">
        <v>3</v>
      </c>
      <c r="AB368" s="201">
        <v>0</v>
      </c>
      <c r="AC368" s="201">
        <v>0</v>
      </c>
    </row>
    <row r="369" spans="17:29" x14ac:dyDescent="0.2">
      <c r="R369" s="7">
        <v>16464</v>
      </c>
      <c r="S369" s="7" t="s">
        <v>5117</v>
      </c>
      <c r="V369" s="7">
        <v>48151000</v>
      </c>
      <c r="W369" s="7" t="s">
        <v>4666</v>
      </c>
      <c r="X369" s="201">
        <v>14</v>
      </c>
      <c r="Y369" s="201">
        <v>65</v>
      </c>
      <c r="Z369" s="201">
        <v>1</v>
      </c>
      <c r="AA369" s="201">
        <v>4</v>
      </c>
      <c r="AB369" s="201">
        <v>0</v>
      </c>
      <c r="AC369" s="201">
        <v>0</v>
      </c>
    </row>
    <row r="370" spans="17:29" x14ac:dyDescent="0.2">
      <c r="R370" s="7">
        <v>11797</v>
      </c>
      <c r="S370" s="7" t="s">
        <v>3021</v>
      </c>
      <c r="V370" s="7">
        <v>48160000</v>
      </c>
      <c r="W370" s="7" t="s">
        <v>2675</v>
      </c>
      <c r="X370" s="201">
        <v>14</v>
      </c>
      <c r="Y370" s="201">
        <v>65</v>
      </c>
      <c r="Z370" s="201">
        <v>1</v>
      </c>
      <c r="AA370" s="201">
        <v>4</v>
      </c>
      <c r="AB370" s="201">
        <v>0</v>
      </c>
      <c r="AC370" s="201">
        <v>0</v>
      </c>
    </row>
    <row r="371" spans="17:29" x14ac:dyDescent="0.2">
      <c r="Q371" s="7">
        <v>5304</v>
      </c>
      <c r="R371" s="7">
        <v>11798</v>
      </c>
      <c r="S371" s="7" t="s">
        <v>4182</v>
      </c>
      <c r="V371" s="7">
        <v>21330000</v>
      </c>
      <c r="W371" s="7" t="s">
        <v>6111</v>
      </c>
      <c r="X371" s="201">
        <v>14</v>
      </c>
      <c r="Y371" s="201">
        <v>65</v>
      </c>
      <c r="Z371" s="201">
        <v>1</v>
      </c>
      <c r="AA371" s="201">
        <v>3</v>
      </c>
      <c r="AB371" s="201">
        <v>0</v>
      </c>
      <c r="AC371" s="201">
        <v>0</v>
      </c>
    </row>
    <row r="372" spans="17:29" x14ac:dyDescent="0.2">
      <c r="Q372" s="7">
        <v>2323</v>
      </c>
      <c r="R372" s="7">
        <v>11799</v>
      </c>
      <c r="S372" s="7" t="s">
        <v>4184</v>
      </c>
      <c r="V372" s="7">
        <v>28190002</v>
      </c>
      <c r="W372" s="7" t="s">
        <v>5532</v>
      </c>
      <c r="X372" s="201">
        <v>14</v>
      </c>
      <c r="Y372" s="201">
        <v>65</v>
      </c>
      <c r="Z372" s="201">
        <v>1</v>
      </c>
      <c r="AA372" s="201">
        <v>4</v>
      </c>
      <c r="AB372" s="201">
        <v>0</v>
      </c>
      <c r="AC372" s="201">
        <v>0</v>
      </c>
    </row>
    <row r="373" spans="17:29" x14ac:dyDescent="0.2">
      <c r="Q373" s="7">
        <v>4228</v>
      </c>
      <c r="R373" s="7">
        <v>11800</v>
      </c>
      <c r="S373" s="7" t="s">
        <v>2584</v>
      </c>
      <c r="V373" s="7">
        <v>28190003</v>
      </c>
      <c r="W373" s="7" t="s">
        <v>5533</v>
      </c>
      <c r="X373" s="201">
        <v>14</v>
      </c>
      <c r="Y373" s="201">
        <v>65</v>
      </c>
      <c r="Z373" s="201">
        <v>1</v>
      </c>
      <c r="AA373" s="201">
        <v>4</v>
      </c>
      <c r="AB373" s="201">
        <v>0</v>
      </c>
      <c r="AC373" s="201">
        <v>0</v>
      </c>
    </row>
    <row r="374" spans="17:29" x14ac:dyDescent="0.2">
      <c r="Q374" s="7">
        <v>5514</v>
      </c>
      <c r="R374" s="7">
        <v>14771</v>
      </c>
      <c r="S374" s="7" t="s">
        <v>4391</v>
      </c>
      <c r="V374" s="7">
        <v>28190000</v>
      </c>
      <c r="W374" s="7" t="s">
        <v>5534</v>
      </c>
      <c r="X374" s="201">
        <v>14</v>
      </c>
      <c r="Y374" s="201">
        <v>65</v>
      </c>
      <c r="Z374" s="201">
        <v>1</v>
      </c>
      <c r="AA374" s="201">
        <v>4</v>
      </c>
      <c r="AB374" s="201">
        <v>0</v>
      </c>
      <c r="AC374" s="201">
        <v>0</v>
      </c>
    </row>
    <row r="375" spans="17:29" x14ac:dyDescent="0.2">
      <c r="Q375" s="7">
        <v>4273</v>
      </c>
      <c r="R375" s="7">
        <v>11845</v>
      </c>
      <c r="S375" s="7" t="s">
        <v>4392</v>
      </c>
      <c r="V375" s="7">
        <v>28190001</v>
      </c>
      <c r="W375" s="7" t="s">
        <v>5535</v>
      </c>
      <c r="X375" s="201">
        <v>14</v>
      </c>
      <c r="Y375" s="201">
        <v>65</v>
      </c>
      <c r="Z375" s="201">
        <v>1</v>
      </c>
      <c r="AA375" s="201">
        <v>4</v>
      </c>
      <c r="AB375" s="201">
        <v>0</v>
      </c>
      <c r="AC375" s="201">
        <v>0</v>
      </c>
    </row>
    <row r="376" spans="17:29" x14ac:dyDescent="0.2">
      <c r="Q376" s="7">
        <v>2123</v>
      </c>
      <c r="R376" s="7">
        <v>14530</v>
      </c>
      <c r="S376" s="7" t="s">
        <v>4393</v>
      </c>
      <c r="V376" s="7">
        <v>43030000</v>
      </c>
      <c r="W376" s="7" t="s">
        <v>809</v>
      </c>
      <c r="X376" s="201">
        <v>14</v>
      </c>
      <c r="Y376" s="201">
        <v>65</v>
      </c>
      <c r="Z376" s="201">
        <v>1</v>
      </c>
      <c r="AA376" s="201">
        <v>2</v>
      </c>
      <c r="AB376" s="201">
        <v>0</v>
      </c>
      <c r="AC376" s="201">
        <v>0</v>
      </c>
    </row>
    <row r="377" spans="17:29" x14ac:dyDescent="0.2">
      <c r="Q377" s="7">
        <v>4643</v>
      </c>
      <c r="R377" s="7">
        <v>15425</v>
      </c>
      <c r="S377" s="7" t="s">
        <v>601</v>
      </c>
      <c r="V377" s="7">
        <v>43040000</v>
      </c>
      <c r="W377" s="7" t="s">
        <v>810</v>
      </c>
      <c r="X377" s="201">
        <v>14</v>
      </c>
      <c r="Y377" s="201">
        <v>65</v>
      </c>
      <c r="Z377" s="201">
        <v>1</v>
      </c>
      <c r="AA377" s="201">
        <v>3</v>
      </c>
      <c r="AB377" s="201">
        <v>0</v>
      </c>
      <c r="AC377" s="201">
        <v>0</v>
      </c>
    </row>
    <row r="378" spans="17:29" x14ac:dyDescent="0.2">
      <c r="Q378" s="7">
        <v>2767</v>
      </c>
      <c r="R378" s="7">
        <v>13830</v>
      </c>
      <c r="S378" s="7" t="s">
        <v>602</v>
      </c>
      <c r="V378" s="7">
        <v>36331000</v>
      </c>
      <c r="W378" s="7" t="s">
        <v>2153</v>
      </c>
      <c r="X378" s="201">
        <v>14</v>
      </c>
      <c r="Y378" s="201">
        <v>65</v>
      </c>
      <c r="Z378" s="201">
        <v>1</v>
      </c>
      <c r="AA378" s="201">
        <v>4</v>
      </c>
      <c r="AB378" s="201">
        <v>0</v>
      </c>
      <c r="AC378" s="201">
        <v>0</v>
      </c>
    </row>
    <row r="379" spans="17:29" x14ac:dyDescent="0.2">
      <c r="R379" s="7">
        <v>11841</v>
      </c>
      <c r="S379" s="7" t="s">
        <v>3201</v>
      </c>
      <c r="V379" s="7">
        <v>36332000</v>
      </c>
      <c r="W379" s="7" t="s">
        <v>2154</v>
      </c>
      <c r="X379" s="201">
        <v>14</v>
      </c>
      <c r="Y379" s="201">
        <v>65</v>
      </c>
      <c r="Z379" s="201">
        <v>1</v>
      </c>
      <c r="AA379" s="201">
        <v>4</v>
      </c>
      <c r="AB379" s="201">
        <v>0</v>
      </c>
      <c r="AC379" s="201">
        <v>0</v>
      </c>
    </row>
    <row r="380" spans="17:29" x14ac:dyDescent="0.2">
      <c r="Q380" s="7">
        <v>6404</v>
      </c>
      <c r="R380" s="7">
        <v>16089</v>
      </c>
      <c r="S380" s="7" t="s">
        <v>1217</v>
      </c>
      <c r="V380" s="7">
        <v>36333000</v>
      </c>
      <c r="W380" s="7" t="s">
        <v>2155</v>
      </c>
      <c r="X380" s="201">
        <v>14</v>
      </c>
      <c r="Y380" s="201">
        <v>65</v>
      </c>
      <c r="Z380" s="201">
        <v>1</v>
      </c>
      <c r="AA380" s="201">
        <v>4</v>
      </c>
      <c r="AB380" s="201">
        <v>0</v>
      </c>
      <c r="AC380" s="201">
        <v>0</v>
      </c>
    </row>
    <row r="381" spans="17:29" x14ac:dyDescent="0.2">
      <c r="R381" s="7">
        <v>16568</v>
      </c>
      <c r="S381" s="7" t="s">
        <v>5118</v>
      </c>
      <c r="V381" s="7">
        <v>12051000</v>
      </c>
      <c r="W381" s="7" t="s">
        <v>2676</v>
      </c>
      <c r="X381" s="201">
        <v>14</v>
      </c>
      <c r="Y381" s="201">
        <v>65</v>
      </c>
      <c r="Z381" s="201">
        <v>1</v>
      </c>
      <c r="AA381" s="201">
        <v>3</v>
      </c>
      <c r="AB381" s="201">
        <v>0</v>
      </c>
      <c r="AC381" s="201">
        <v>0</v>
      </c>
    </row>
    <row r="382" spans="17:29" x14ac:dyDescent="0.2">
      <c r="Q382" s="7">
        <v>5426</v>
      </c>
      <c r="R382" s="7">
        <v>14764</v>
      </c>
      <c r="S382" s="7" t="s">
        <v>1218</v>
      </c>
      <c r="V382" s="7">
        <v>35250000</v>
      </c>
      <c r="W382" s="7" t="s">
        <v>2677</v>
      </c>
      <c r="X382" s="201">
        <v>14</v>
      </c>
      <c r="Y382" s="201">
        <v>65</v>
      </c>
      <c r="Z382" s="201">
        <v>1</v>
      </c>
      <c r="AA382" s="201">
        <v>4</v>
      </c>
      <c r="AB382" s="201">
        <v>0</v>
      </c>
      <c r="AC382" s="201">
        <v>0</v>
      </c>
    </row>
    <row r="383" spans="17:29" x14ac:dyDescent="0.2">
      <c r="Q383" s="7">
        <v>5661</v>
      </c>
      <c r="R383" s="7">
        <v>14767</v>
      </c>
      <c r="S383" s="7" t="s">
        <v>1219</v>
      </c>
      <c r="V383" s="7">
        <v>35260000</v>
      </c>
      <c r="W383" s="7" t="s">
        <v>5536</v>
      </c>
      <c r="X383" s="201">
        <v>14</v>
      </c>
      <c r="Y383" s="201">
        <v>65</v>
      </c>
      <c r="Z383" s="201">
        <v>1</v>
      </c>
      <c r="AA383" s="201">
        <v>4</v>
      </c>
      <c r="AB383" s="201">
        <v>0</v>
      </c>
      <c r="AC383" s="201">
        <v>0</v>
      </c>
    </row>
    <row r="384" spans="17:29" x14ac:dyDescent="0.2">
      <c r="R384" s="7">
        <v>11836</v>
      </c>
      <c r="S384" s="7" t="s">
        <v>3022</v>
      </c>
      <c r="V384" s="7">
        <v>50900800</v>
      </c>
      <c r="W384" s="7" t="s">
        <v>3079</v>
      </c>
      <c r="X384" s="201">
        <v>14</v>
      </c>
      <c r="Y384" s="201">
        <v>65</v>
      </c>
      <c r="Z384" s="201">
        <v>1</v>
      </c>
      <c r="AA384" s="201">
        <v>4</v>
      </c>
      <c r="AB384" s="201">
        <v>0</v>
      </c>
      <c r="AC384" s="201">
        <v>99</v>
      </c>
    </row>
    <row r="385" spans="17:29" x14ac:dyDescent="0.2">
      <c r="Q385" s="7">
        <v>6032</v>
      </c>
      <c r="R385" s="7">
        <v>11846</v>
      </c>
      <c r="S385" s="7" t="s">
        <v>625</v>
      </c>
      <c r="V385" s="7">
        <v>13160000</v>
      </c>
      <c r="W385" s="7" t="s">
        <v>909</v>
      </c>
      <c r="X385" s="201">
        <v>14</v>
      </c>
      <c r="Y385" s="201">
        <v>65</v>
      </c>
      <c r="Z385" s="201">
        <v>1</v>
      </c>
      <c r="AA385" s="201">
        <v>3</v>
      </c>
      <c r="AB385" s="201">
        <v>0</v>
      </c>
      <c r="AC385" s="201">
        <v>0</v>
      </c>
    </row>
    <row r="386" spans="17:29" x14ac:dyDescent="0.2">
      <c r="Q386" s="7">
        <v>5613</v>
      </c>
      <c r="R386" s="7">
        <v>15493</v>
      </c>
      <c r="S386" s="7" t="s">
        <v>3067</v>
      </c>
      <c r="V386" s="7">
        <v>37360000</v>
      </c>
      <c r="W386" s="7" t="s">
        <v>3080</v>
      </c>
      <c r="X386" s="201">
        <v>14</v>
      </c>
      <c r="Y386" s="201">
        <v>65</v>
      </c>
      <c r="Z386" s="201">
        <v>1</v>
      </c>
      <c r="AA386" s="201">
        <v>4</v>
      </c>
      <c r="AB386" s="201">
        <v>0</v>
      </c>
      <c r="AC386" s="201">
        <v>0</v>
      </c>
    </row>
    <row r="387" spans="17:29" x14ac:dyDescent="0.2">
      <c r="Q387" s="7">
        <v>5472</v>
      </c>
      <c r="R387" s="7">
        <v>14766</v>
      </c>
      <c r="S387" s="7" t="s">
        <v>626</v>
      </c>
      <c r="V387" s="7">
        <v>33195000</v>
      </c>
      <c r="W387" s="7" t="s">
        <v>5537</v>
      </c>
      <c r="X387" s="201">
        <v>14</v>
      </c>
      <c r="Y387" s="201">
        <v>65</v>
      </c>
      <c r="Z387" s="201">
        <v>1</v>
      </c>
      <c r="AA387" s="201">
        <v>3</v>
      </c>
      <c r="AB387" s="201">
        <v>0</v>
      </c>
      <c r="AC387" s="201">
        <v>0</v>
      </c>
    </row>
    <row r="388" spans="17:29" x14ac:dyDescent="0.2">
      <c r="Q388" s="7">
        <v>6703</v>
      </c>
      <c r="R388" s="7">
        <v>13274</v>
      </c>
      <c r="S388" s="7" t="s">
        <v>627</v>
      </c>
      <c r="V388" s="7">
        <v>33196000</v>
      </c>
      <c r="W388" s="7" t="s">
        <v>5538</v>
      </c>
      <c r="X388" s="201">
        <v>14</v>
      </c>
      <c r="Y388" s="201">
        <v>65</v>
      </c>
      <c r="Z388" s="201">
        <v>1</v>
      </c>
      <c r="AA388" s="201">
        <v>2</v>
      </c>
      <c r="AB388" s="201">
        <v>0</v>
      </c>
      <c r="AC388" s="201">
        <v>0</v>
      </c>
    </row>
    <row r="389" spans="17:29" x14ac:dyDescent="0.2">
      <c r="Q389" s="7">
        <v>5473</v>
      </c>
      <c r="R389" s="7">
        <v>14765</v>
      </c>
      <c r="S389" s="7" t="s">
        <v>628</v>
      </c>
      <c r="V389" s="7">
        <v>48210000</v>
      </c>
      <c r="W389" s="7" t="s">
        <v>910</v>
      </c>
      <c r="X389" s="201">
        <v>14</v>
      </c>
      <c r="Y389" s="201">
        <v>65</v>
      </c>
      <c r="Z389" s="201">
        <v>1</v>
      </c>
      <c r="AA389" s="201">
        <v>4</v>
      </c>
      <c r="AB389" s="201">
        <v>0</v>
      </c>
      <c r="AC389" s="201">
        <v>0</v>
      </c>
    </row>
    <row r="390" spans="17:29" x14ac:dyDescent="0.2">
      <c r="R390" s="7">
        <v>11849</v>
      </c>
      <c r="S390" s="7" t="s">
        <v>3023</v>
      </c>
      <c r="V390" s="7">
        <v>48201000</v>
      </c>
      <c r="W390" s="7" t="s">
        <v>4667</v>
      </c>
      <c r="X390" s="201">
        <v>14</v>
      </c>
      <c r="Y390" s="201">
        <v>65</v>
      </c>
      <c r="Z390" s="201">
        <v>1</v>
      </c>
      <c r="AA390" s="201">
        <v>4</v>
      </c>
      <c r="AB390" s="201">
        <v>0</v>
      </c>
      <c r="AC390" s="201">
        <v>0</v>
      </c>
    </row>
    <row r="391" spans="17:29" x14ac:dyDescent="0.2">
      <c r="Q391" s="7">
        <v>6131</v>
      </c>
      <c r="R391" s="7">
        <v>11850</v>
      </c>
      <c r="S391" s="7" t="s">
        <v>1223</v>
      </c>
      <c r="V391" s="7">
        <v>17040000</v>
      </c>
      <c r="W391" s="7" t="s">
        <v>811</v>
      </c>
      <c r="X391" s="201">
        <v>14</v>
      </c>
      <c r="Y391" s="201">
        <v>65</v>
      </c>
      <c r="Z391" s="201">
        <v>1</v>
      </c>
      <c r="AA391" s="201">
        <v>4</v>
      </c>
      <c r="AB391" s="201">
        <v>0</v>
      </c>
      <c r="AC391" s="201">
        <v>0</v>
      </c>
    </row>
    <row r="392" spans="17:29" x14ac:dyDescent="0.2">
      <c r="Q392" s="7">
        <v>605</v>
      </c>
      <c r="R392" s="7">
        <v>15170</v>
      </c>
      <c r="S392" s="7" t="s">
        <v>631</v>
      </c>
      <c r="V392" s="7">
        <v>33210000</v>
      </c>
      <c r="W392" s="7" t="s">
        <v>4956</v>
      </c>
      <c r="X392" s="201">
        <v>14</v>
      </c>
      <c r="Y392" s="201">
        <v>65</v>
      </c>
      <c r="Z392" s="201">
        <v>1</v>
      </c>
      <c r="AA392" s="201">
        <v>3</v>
      </c>
      <c r="AB392" s="201">
        <v>0</v>
      </c>
      <c r="AC392" s="201">
        <v>0</v>
      </c>
    </row>
    <row r="393" spans="17:29" x14ac:dyDescent="0.2">
      <c r="Q393" s="7">
        <v>6702</v>
      </c>
      <c r="R393" s="7">
        <v>13273</v>
      </c>
      <c r="S393" s="7" t="s">
        <v>4198</v>
      </c>
      <c r="V393" s="7">
        <v>33220000</v>
      </c>
      <c r="W393" s="7" t="s">
        <v>4957</v>
      </c>
      <c r="X393" s="201">
        <v>14</v>
      </c>
      <c r="Y393" s="201">
        <v>65</v>
      </c>
      <c r="Z393" s="201">
        <v>1</v>
      </c>
      <c r="AA393" s="201">
        <v>3</v>
      </c>
      <c r="AB393" s="201">
        <v>0</v>
      </c>
      <c r="AC393" s="201">
        <v>0</v>
      </c>
    </row>
    <row r="394" spans="17:29" x14ac:dyDescent="0.2">
      <c r="R394" s="7">
        <v>10123</v>
      </c>
      <c r="S394" s="7" t="s">
        <v>3461</v>
      </c>
      <c r="V394" s="7">
        <v>26140000</v>
      </c>
      <c r="W394" s="7" t="s">
        <v>3081</v>
      </c>
      <c r="X394" s="201">
        <v>14</v>
      </c>
      <c r="Y394" s="201">
        <v>65</v>
      </c>
      <c r="Z394" s="201">
        <v>1</v>
      </c>
      <c r="AA394" s="201">
        <v>3</v>
      </c>
      <c r="AB394" s="201">
        <v>0</v>
      </c>
      <c r="AC394" s="201">
        <v>0</v>
      </c>
    </row>
    <row r="395" spans="17:29" x14ac:dyDescent="0.2">
      <c r="R395" s="7">
        <v>11265</v>
      </c>
      <c r="S395" s="7" t="s">
        <v>3024</v>
      </c>
      <c r="V395" s="7">
        <v>26160000</v>
      </c>
      <c r="W395" s="7" t="s">
        <v>812</v>
      </c>
      <c r="X395" s="201">
        <v>14</v>
      </c>
      <c r="Y395" s="201">
        <v>65</v>
      </c>
      <c r="Z395" s="201">
        <v>1</v>
      </c>
      <c r="AA395" s="201">
        <v>4</v>
      </c>
      <c r="AB395" s="201">
        <v>0</v>
      </c>
      <c r="AC395" s="201">
        <v>0</v>
      </c>
    </row>
    <row r="396" spans="17:29" x14ac:dyDescent="0.2">
      <c r="R396" s="7">
        <v>11828</v>
      </c>
      <c r="S396" s="7" t="s">
        <v>3025</v>
      </c>
      <c r="V396" s="7">
        <v>26210000</v>
      </c>
      <c r="W396" s="7" t="s">
        <v>5539</v>
      </c>
      <c r="X396" s="201">
        <v>14</v>
      </c>
      <c r="Y396" s="201">
        <v>65</v>
      </c>
      <c r="Z396" s="201">
        <v>1</v>
      </c>
      <c r="AA396" s="201">
        <v>3</v>
      </c>
      <c r="AB396" s="201">
        <v>0</v>
      </c>
      <c r="AC396" s="201">
        <v>0</v>
      </c>
    </row>
    <row r="397" spans="17:29" x14ac:dyDescent="0.2">
      <c r="Q397" s="7">
        <v>4723</v>
      </c>
      <c r="R397" s="7">
        <v>15470</v>
      </c>
      <c r="S397" s="7" t="s">
        <v>2570</v>
      </c>
      <c r="V397" s="7">
        <v>26240000</v>
      </c>
      <c r="W397" s="7" t="s">
        <v>3082</v>
      </c>
      <c r="X397" s="201">
        <v>14</v>
      </c>
      <c r="Y397" s="201">
        <v>65</v>
      </c>
      <c r="Z397" s="201">
        <v>1</v>
      </c>
      <c r="AA397" s="201">
        <v>4</v>
      </c>
      <c r="AB397" s="201">
        <v>0</v>
      </c>
      <c r="AC397" s="201">
        <v>0</v>
      </c>
    </row>
    <row r="398" spans="17:29" x14ac:dyDescent="0.2">
      <c r="R398" s="7">
        <v>11843</v>
      </c>
      <c r="S398" s="7" t="s">
        <v>2571</v>
      </c>
      <c r="V398" s="7">
        <v>33820000</v>
      </c>
      <c r="W398" s="7" t="s">
        <v>3083</v>
      </c>
      <c r="X398" s="201">
        <v>14</v>
      </c>
      <c r="Y398" s="201">
        <v>65</v>
      </c>
      <c r="Z398" s="201">
        <v>1</v>
      </c>
      <c r="AA398" s="201">
        <v>3</v>
      </c>
      <c r="AB398" s="201">
        <v>0</v>
      </c>
      <c r="AC398" s="201">
        <v>0</v>
      </c>
    </row>
    <row r="399" spans="17:29" x14ac:dyDescent="0.2">
      <c r="R399" s="7">
        <v>16265</v>
      </c>
      <c r="S399" s="7" t="s">
        <v>5119</v>
      </c>
      <c r="V399" s="7">
        <v>33900000</v>
      </c>
      <c r="W399" s="7" t="s">
        <v>4947</v>
      </c>
      <c r="X399" s="201">
        <v>14</v>
      </c>
      <c r="Y399" s="201">
        <v>65</v>
      </c>
      <c r="Z399" s="201">
        <v>1</v>
      </c>
      <c r="AA399" s="201">
        <v>2</v>
      </c>
      <c r="AB399" s="201">
        <v>0</v>
      </c>
      <c r="AC399" s="201">
        <v>0</v>
      </c>
    </row>
    <row r="400" spans="17:29" x14ac:dyDescent="0.2">
      <c r="Q400" s="7">
        <v>3792</v>
      </c>
      <c r="R400" s="7">
        <v>16052</v>
      </c>
      <c r="S400" s="7" t="s">
        <v>1202</v>
      </c>
      <c r="V400" s="7">
        <v>32160003</v>
      </c>
      <c r="W400" s="7" t="s">
        <v>2513</v>
      </c>
      <c r="X400" s="201">
        <v>14</v>
      </c>
      <c r="Y400" s="201">
        <v>65</v>
      </c>
      <c r="Z400" s="201">
        <v>1</v>
      </c>
      <c r="AA400" s="201">
        <v>4</v>
      </c>
      <c r="AB400" s="201">
        <v>0</v>
      </c>
      <c r="AC400" s="201">
        <v>0</v>
      </c>
    </row>
    <row r="401" spans="17:29" x14ac:dyDescent="0.2">
      <c r="R401" s="7">
        <v>11821</v>
      </c>
      <c r="S401" s="7" t="s">
        <v>3027</v>
      </c>
      <c r="V401" s="7">
        <v>32160001</v>
      </c>
      <c r="W401" s="7" t="s">
        <v>2514</v>
      </c>
      <c r="X401" s="201">
        <v>14</v>
      </c>
      <c r="Y401" s="201">
        <v>65</v>
      </c>
      <c r="Z401" s="201">
        <v>1</v>
      </c>
      <c r="AA401" s="201">
        <v>4</v>
      </c>
      <c r="AB401" s="201">
        <v>0</v>
      </c>
      <c r="AC401" s="201">
        <v>0</v>
      </c>
    </row>
    <row r="402" spans="17:29" x14ac:dyDescent="0.2">
      <c r="Q402" s="7">
        <v>5269</v>
      </c>
      <c r="R402" s="7">
        <v>14974</v>
      </c>
      <c r="S402" s="7" t="s">
        <v>3028</v>
      </c>
      <c r="V402" s="7">
        <v>32160000</v>
      </c>
      <c r="W402" s="7" t="s">
        <v>2515</v>
      </c>
      <c r="X402" s="201">
        <v>14</v>
      </c>
      <c r="Y402" s="201">
        <v>65</v>
      </c>
      <c r="Z402" s="201">
        <v>1</v>
      </c>
      <c r="AA402" s="201">
        <v>4</v>
      </c>
      <c r="AB402" s="201">
        <v>0</v>
      </c>
      <c r="AC402" s="201">
        <v>0</v>
      </c>
    </row>
    <row r="403" spans="17:29" x14ac:dyDescent="0.2">
      <c r="Q403" s="7">
        <v>3981</v>
      </c>
      <c r="R403" s="7">
        <v>16086</v>
      </c>
      <c r="S403" s="7" t="s">
        <v>3464</v>
      </c>
      <c r="V403" s="7">
        <v>32160002</v>
      </c>
      <c r="W403" s="7" t="s">
        <v>2516</v>
      </c>
      <c r="X403" s="201">
        <v>14</v>
      </c>
      <c r="Y403" s="201">
        <v>65</v>
      </c>
      <c r="Z403" s="201">
        <v>1</v>
      </c>
      <c r="AA403" s="201">
        <v>4</v>
      </c>
      <c r="AB403" s="201">
        <v>0</v>
      </c>
      <c r="AC403" s="201">
        <v>0</v>
      </c>
    </row>
    <row r="404" spans="17:29" x14ac:dyDescent="0.2">
      <c r="Q404" s="7">
        <v>2613</v>
      </c>
      <c r="R404" s="7">
        <v>11822</v>
      </c>
      <c r="S404" s="7" t="s">
        <v>3465</v>
      </c>
      <c r="V404" s="7">
        <v>48252000</v>
      </c>
      <c r="W404" s="7" t="s">
        <v>6112</v>
      </c>
      <c r="X404" s="201">
        <v>14</v>
      </c>
      <c r="Y404" s="201">
        <v>65</v>
      </c>
      <c r="Z404" s="201">
        <v>1</v>
      </c>
      <c r="AA404" s="201">
        <v>4</v>
      </c>
      <c r="AB404" s="201">
        <v>0</v>
      </c>
      <c r="AC404" s="201">
        <v>0</v>
      </c>
    </row>
    <row r="405" spans="17:29" x14ac:dyDescent="0.2">
      <c r="Q405" s="7">
        <v>5622</v>
      </c>
      <c r="R405" s="7">
        <v>14770</v>
      </c>
      <c r="S405" s="7" t="s">
        <v>2777</v>
      </c>
      <c r="V405" s="7">
        <v>48260000</v>
      </c>
      <c r="W405" s="7" t="s">
        <v>2517</v>
      </c>
      <c r="X405" s="201">
        <v>14</v>
      </c>
      <c r="Y405" s="201">
        <v>65</v>
      </c>
      <c r="Z405" s="201">
        <v>1</v>
      </c>
      <c r="AA405" s="201">
        <v>4</v>
      </c>
      <c r="AB405" s="201">
        <v>0</v>
      </c>
      <c r="AC405" s="201">
        <v>0</v>
      </c>
    </row>
    <row r="406" spans="17:29" x14ac:dyDescent="0.2">
      <c r="Q406" s="7">
        <v>4063</v>
      </c>
      <c r="R406" s="7">
        <v>15644</v>
      </c>
      <c r="S406" s="7" t="s">
        <v>2778</v>
      </c>
      <c r="V406" s="7">
        <v>28330000</v>
      </c>
      <c r="W406" s="7" t="s">
        <v>813</v>
      </c>
      <c r="X406" s="201">
        <v>14</v>
      </c>
      <c r="Y406" s="201">
        <v>65</v>
      </c>
      <c r="Z406" s="201">
        <v>1</v>
      </c>
      <c r="AA406" s="201">
        <v>4</v>
      </c>
      <c r="AB406" s="201">
        <v>0</v>
      </c>
      <c r="AC406" s="201">
        <v>0</v>
      </c>
    </row>
    <row r="407" spans="17:29" x14ac:dyDescent="0.2">
      <c r="R407" s="7">
        <v>16249</v>
      </c>
      <c r="S407" s="7" t="s">
        <v>5120</v>
      </c>
      <c r="V407" s="7">
        <v>37100100</v>
      </c>
      <c r="W407" s="7" t="s">
        <v>740</v>
      </c>
      <c r="X407" s="201">
        <v>14</v>
      </c>
      <c r="Y407" s="201">
        <v>65</v>
      </c>
      <c r="Z407" s="201">
        <v>1</v>
      </c>
      <c r="AA407" s="201">
        <v>4</v>
      </c>
      <c r="AB407" s="201">
        <v>0</v>
      </c>
      <c r="AC407" s="201">
        <v>0</v>
      </c>
    </row>
    <row r="408" spans="17:29" x14ac:dyDescent="0.2">
      <c r="R408" s="7">
        <v>16251</v>
      </c>
      <c r="S408" s="7" t="s">
        <v>5121</v>
      </c>
      <c r="V408" s="7">
        <v>37110000</v>
      </c>
      <c r="W408" s="7" t="s">
        <v>741</v>
      </c>
      <c r="X408" s="201">
        <v>14</v>
      </c>
      <c r="Y408" s="201">
        <v>65</v>
      </c>
      <c r="Z408" s="201">
        <v>1</v>
      </c>
      <c r="AA408" s="201">
        <v>4</v>
      </c>
      <c r="AB408" s="201">
        <v>0</v>
      </c>
      <c r="AC408" s="201">
        <v>0</v>
      </c>
    </row>
    <row r="409" spans="17:29" x14ac:dyDescent="0.2">
      <c r="Q409" s="7">
        <v>353</v>
      </c>
      <c r="R409" s="7">
        <v>15031</v>
      </c>
      <c r="S409" s="7" t="s">
        <v>2779</v>
      </c>
      <c r="V409" s="7">
        <v>28340000</v>
      </c>
      <c r="W409" s="7" t="s">
        <v>814</v>
      </c>
      <c r="X409" s="201">
        <v>14</v>
      </c>
      <c r="Y409" s="201">
        <v>65</v>
      </c>
      <c r="Z409" s="201">
        <v>1</v>
      </c>
      <c r="AA409" s="201">
        <v>4</v>
      </c>
      <c r="AB409" s="201">
        <v>0</v>
      </c>
      <c r="AC409" s="201">
        <v>0</v>
      </c>
    </row>
    <row r="410" spans="17:29" x14ac:dyDescent="0.2">
      <c r="R410" s="7">
        <v>11835</v>
      </c>
      <c r="S410" s="7" t="s">
        <v>2780</v>
      </c>
      <c r="V410" s="7">
        <v>36110000</v>
      </c>
      <c r="W410" s="7" t="s">
        <v>742</v>
      </c>
      <c r="X410" s="201">
        <v>14</v>
      </c>
      <c r="Y410" s="201">
        <v>65</v>
      </c>
      <c r="Z410" s="201">
        <v>1</v>
      </c>
      <c r="AA410" s="201">
        <v>3</v>
      </c>
      <c r="AB410" s="201">
        <v>0</v>
      </c>
      <c r="AC410" s="201">
        <v>0</v>
      </c>
    </row>
    <row r="411" spans="17:29" x14ac:dyDescent="0.2">
      <c r="R411" s="7">
        <v>11827</v>
      </c>
      <c r="S411" s="7" t="s">
        <v>3029</v>
      </c>
      <c r="V411" s="7">
        <v>46330000</v>
      </c>
      <c r="W411" s="7" t="s">
        <v>815</v>
      </c>
      <c r="X411" s="201">
        <v>14</v>
      </c>
      <c r="Y411" s="201">
        <v>65</v>
      </c>
      <c r="Z411" s="201">
        <v>1</v>
      </c>
      <c r="AA411" s="201">
        <v>1</v>
      </c>
      <c r="AB411" s="201">
        <v>0</v>
      </c>
      <c r="AC411" s="201">
        <v>0</v>
      </c>
    </row>
    <row r="412" spans="17:29" x14ac:dyDescent="0.2">
      <c r="Q412" s="7">
        <v>606</v>
      </c>
      <c r="R412" s="7">
        <v>15171</v>
      </c>
      <c r="S412" s="7" t="s">
        <v>2781</v>
      </c>
      <c r="V412" s="7">
        <v>33840000</v>
      </c>
      <c r="W412" s="7" t="s">
        <v>743</v>
      </c>
      <c r="X412" s="201">
        <v>14</v>
      </c>
      <c r="Y412" s="201">
        <v>65</v>
      </c>
      <c r="Z412" s="201">
        <v>1</v>
      </c>
      <c r="AA412" s="201">
        <v>3</v>
      </c>
      <c r="AB412" s="201">
        <v>0</v>
      </c>
      <c r="AC412" s="201">
        <v>0</v>
      </c>
    </row>
    <row r="413" spans="17:29" x14ac:dyDescent="0.2">
      <c r="R413" s="7">
        <v>10951</v>
      </c>
      <c r="S413" s="7" t="s">
        <v>3475</v>
      </c>
      <c r="V413" s="7">
        <v>33860000</v>
      </c>
      <c r="W413" s="7" t="s">
        <v>744</v>
      </c>
      <c r="X413" s="201">
        <v>14</v>
      </c>
      <c r="Y413" s="201">
        <v>65</v>
      </c>
      <c r="Z413" s="201">
        <v>1</v>
      </c>
      <c r="AA413" s="201">
        <v>2</v>
      </c>
      <c r="AB413" s="201">
        <v>0</v>
      </c>
      <c r="AC413" s="201">
        <v>0</v>
      </c>
    </row>
    <row r="414" spans="17:29" x14ac:dyDescent="0.2">
      <c r="Q414" s="7">
        <v>5515</v>
      </c>
      <c r="R414" s="7">
        <v>14772</v>
      </c>
      <c r="S414" s="7" t="s">
        <v>1787</v>
      </c>
      <c r="V414" s="7">
        <v>28401001</v>
      </c>
      <c r="W414" s="7" t="s">
        <v>4669</v>
      </c>
      <c r="X414" s="201">
        <v>14</v>
      </c>
      <c r="Y414" s="201">
        <v>65</v>
      </c>
      <c r="Z414" s="201">
        <v>1</v>
      </c>
      <c r="AA414" s="201">
        <v>3</v>
      </c>
      <c r="AB414" s="201">
        <v>0</v>
      </c>
      <c r="AC414" s="201">
        <v>0</v>
      </c>
    </row>
    <row r="415" spans="17:29" x14ac:dyDescent="0.2">
      <c r="Q415" s="7">
        <v>5748</v>
      </c>
      <c r="R415" s="7">
        <v>14769</v>
      </c>
      <c r="S415" s="7" t="s">
        <v>1788</v>
      </c>
      <c r="V415" s="7">
        <v>28401000</v>
      </c>
      <c r="W415" s="7" t="s">
        <v>4670</v>
      </c>
      <c r="X415" s="201">
        <v>14</v>
      </c>
      <c r="Y415" s="201">
        <v>65</v>
      </c>
      <c r="Z415" s="201">
        <v>1</v>
      </c>
      <c r="AA415" s="201">
        <v>3</v>
      </c>
      <c r="AB415" s="201">
        <v>0</v>
      </c>
      <c r="AC415" s="201">
        <v>0</v>
      </c>
    </row>
    <row r="416" spans="17:29" x14ac:dyDescent="0.2">
      <c r="Q416" s="7">
        <v>2883</v>
      </c>
      <c r="R416" s="7">
        <v>13811</v>
      </c>
      <c r="S416" s="7" t="s">
        <v>1789</v>
      </c>
      <c r="V416" s="7">
        <v>28401002</v>
      </c>
      <c r="W416" s="7" t="s">
        <v>4671</v>
      </c>
      <c r="X416" s="201">
        <v>14</v>
      </c>
      <c r="Y416" s="201">
        <v>65</v>
      </c>
      <c r="Z416" s="201">
        <v>1</v>
      </c>
      <c r="AA416" s="201">
        <v>3</v>
      </c>
      <c r="AB416" s="201">
        <v>0</v>
      </c>
      <c r="AC416" s="201">
        <v>0</v>
      </c>
    </row>
    <row r="417" spans="17:29" x14ac:dyDescent="0.2">
      <c r="Q417" s="7">
        <v>573</v>
      </c>
      <c r="R417" s="7">
        <v>15146</v>
      </c>
      <c r="S417" s="7" t="s">
        <v>1790</v>
      </c>
      <c r="V417" s="7">
        <v>28270004</v>
      </c>
      <c r="W417" s="7" t="s">
        <v>4672</v>
      </c>
      <c r="X417" s="201">
        <v>14</v>
      </c>
      <c r="Y417" s="201">
        <v>65</v>
      </c>
      <c r="Z417" s="201">
        <v>1</v>
      </c>
      <c r="AA417" s="201">
        <v>4</v>
      </c>
      <c r="AB417" s="201">
        <v>0</v>
      </c>
      <c r="AC417" s="201">
        <v>0</v>
      </c>
    </row>
    <row r="418" spans="17:29" x14ac:dyDescent="0.2">
      <c r="R418" s="7">
        <v>11830</v>
      </c>
      <c r="S418" s="7" t="s">
        <v>3030</v>
      </c>
      <c r="V418" s="7">
        <v>28270003</v>
      </c>
      <c r="W418" s="7" t="s">
        <v>4673</v>
      </c>
      <c r="X418" s="201">
        <v>14</v>
      </c>
      <c r="Y418" s="201">
        <v>65</v>
      </c>
      <c r="Z418" s="201">
        <v>1</v>
      </c>
      <c r="AA418" s="201">
        <v>4</v>
      </c>
      <c r="AB418" s="201">
        <v>0</v>
      </c>
      <c r="AC418" s="201">
        <v>0</v>
      </c>
    </row>
    <row r="419" spans="17:29" x14ac:dyDescent="0.2">
      <c r="R419" s="7">
        <v>16262</v>
      </c>
      <c r="S419" s="7" t="s">
        <v>5122</v>
      </c>
      <c r="V419" s="7">
        <v>28270002</v>
      </c>
      <c r="W419" s="7" t="s">
        <v>4674</v>
      </c>
      <c r="X419" s="201">
        <v>14</v>
      </c>
      <c r="Y419" s="201">
        <v>65</v>
      </c>
      <c r="Z419" s="201">
        <v>1</v>
      </c>
      <c r="AA419" s="201">
        <v>4</v>
      </c>
      <c r="AB419" s="201">
        <v>0</v>
      </c>
      <c r="AC419" s="201">
        <v>0</v>
      </c>
    </row>
    <row r="420" spans="17:29" x14ac:dyDescent="0.2">
      <c r="R420" s="7">
        <v>14088</v>
      </c>
      <c r="S420" s="7" t="s">
        <v>722</v>
      </c>
      <c r="V420" s="7">
        <v>28270001</v>
      </c>
      <c r="W420" s="7" t="s">
        <v>4675</v>
      </c>
      <c r="X420" s="201">
        <v>14</v>
      </c>
      <c r="Y420" s="201">
        <v>65</v>
      </c>
      <c r="Z420" s="201">
        <v>1</v>
      </c>
      <c r="AA420" s="201">
        <v>4</v>
      </c>
      <c r="AB420" s="201">
        <v>0</v>
      </c>
      <c r="AC420" s="201">
        <v>0</v>
      </c>
    </row>
    <row r="421" spans="17:29" x14ac:dyDescent="0.2">
      <c r="Q421" s="7">
        <v>574</v>
      </c>
      <c r="R421" s="7">
        <v>15147</v>
      </c>
      <c r="S421" s="7" t="s">
        <v>723</v>
      </c>
      <c r="V421" s="7">
        <v>28270006</v>
      </c>
      <c r="W421" s="7" t="s">
        <v>4676</v>
      </c>
      <c r="X421" s="201">
        <v>14</v>
      </c>
      <c r="Y421" s="201">
        <v>65</v>
      </c>
      <c r="Z421" s="201">
        <v>1</v>
      </c>
      <c r="AA421" s="201">
        <v>4</v>
      </c>
      <c r="AB421" s="201">
        <v>0</v>
      </c>
      <c r="AC421" s="201">
        <v>0</v>
      </c>
    </row>
    <row r="422" spans="17:29" x14ac:dyDescent="0.2">
      <c r="R422" s="7">
        <v>11217</v>
      </c>
      <c r="S422" s="7" t="s">
        <v>3031</v>
      </c>
      <c r="V422" s="7">
        <v>28270005</v>
      </c>
      <c r="W422" s="7" t="s">
        <v>4677</v>
      </c>
      <c r="X422" s="201">
        <v>14</v>
      </c>
      <c r="Y422" s="201">
        <v>65</v>
      </c>
      <c r="Z422" s="201">
        <v>1</v>
      </c>
      <c r="AA422" s="201">
        <v>4</v>
      </c>
      <c r="AB422" s="201">
        <v>0</v>
      </c>
      <c r="AC422" s="201">
        <v>0</v>
      </c>
    </row>
    <row r="423" spans="17:29" x14ac:dyDescent="0.2">
      <c r="Q423" s="7">
        <v>6002</v>
      </c>
      <c r="R423" s="7">
        <v>13228</v>
      </c>
      <c r="S423" s="7" t="s">
        <v>724</v>
      </c>
      <c r="V423" s="7">
        <v>13110008</v>
      </c>
      <c r="W423" s="7" t="s">
        <v>745</v>
      </c>
      <c r="X423" s="201">
        <v>14</v>
      </c>
      <c r="Y423" s="201">
        <v>65</v>
      </c>
      <c r="Z423" s="201">
        <v>1</v>
      </c>
      <c r="AA423" s="201">
        <v>3</v>
      </c>
      <c r="AB423" s="201">
        <v>0</v>
      </c>
      <c r="AC423" s="201">
        <v>0</v>
      </c>
    </row>
    <row r="424" spans="17:29" x14ac:dyDescent="0.2">
      <c r="R424" s="7">
        <v>16520</v>
      </c>
      <c r="S424" s="7" t="s">
        <v>5123</v>
      </c>
      <c r="V424" s="7">
        <v>13110010</v>
      </c>
      <c r="W424" s="7" t="s">
        <v>746</v>
      </c>
      <c r="X424" s="201">
        <v>14</v>
      </c>
      <c r="Y424" s="201">
        <v>65</v>
      </c>
      <c r="Z424" s="201">
        <v>1</v>
      </c>
      <c r="AA424" s="201">
        <v>3</v>
      </c>
      <c r="AB424" s="201">
        <v>0</v>
      </c>
      <c r="AC424" s="201">
        <v>0</v>
      </c>
    </row>
    <row r="425" spans="17:29" x14ac:dyDescent="0.2">
      <c r="R425" s="7">
        <v>11218</v>
      </c>
      <c r="S425" s="7" t="s">
        <v>3032</v>
      </c>
      <c r="V425" s="7">
        <v>13110099</v>
      </c>
      <c r="W425" s="7" t="s">
        <v>747</v>
      </c>
      <c r="X425" s="201">
        <v>14</v>
      </c>
      <c r="Y425" s="201">
        <v>65</v>
      </c>
      <c r="Z425" s="201">
        <v>1</v>
      </c>
      <c r="AA425" s="201">
        <v>4</v>
      </c>
      <c r="AB425" s="201">
        <v>0</v>
      </c>
      <c r="AC425" s="201">
        <v>0</v>
      </c>
    </row>
    <row r="426" spans="17:29" x14ac:dyDescent="0.2">
      <c r="R426" s="7">
        <v>16145</v>
      </c>
      <c r="S426" s="7" t="s">
        <v>725</v>
      </c>
      <c r="V426" s="7">
        <v>13110007</v>
      </c>
      <c r="W426" s="7" t="s">
        <v>748</v>
      </c>
      <c r="X426" s="201">
        <v>14</v>
      </c>
      <c r="Y426" s="201">
        <v>65</v>
      </c>
      <c r="Z426" s="201">
        <v>1</v>
      </c>
      <c r="AA426" s="201">
        <v>3</v>
      </c>
      <c r="AB426" s="201">
        <v>0</v>
      </c>
      <c r="AC426" s="201">
        <v>0</v>
      </c>
    </row>
    <row r="427" spans="17:29" x14ac:dyDescent="0.2">
      <c r="Q427" s="7">
        <v>5096</v>
      </c>
      <c r="R427" s="7">
        <v>11832</v>
      </c>
      <c r="S427" s="7" t="s">
        <v>3278</v>
      </c>
      <c r="V427" s="7">
        <v>13070001</v>
      </c>
      <c r="W427" s="7" t="s">
        <v>4606</v>
      </c>
      <c r="X427" s="201">
        <v>14</v>
      </c>
      <c r="Y427" s="201">
        <v>65</v>
      </c>
      <c r="Z427" s="201">
        <v>1</v>
      </c>
      <c r="AA427" s="201">
        <v>2</v>
      </c>
      <c r="AB427" s="201">
        <v>0</v>
      </c>
      <c r="AC427" s="201">
        <v>0</v>
      </c>
    </row>
    <row r="428" spans="17:29" x14ac:dyDescent="0.2">
      <c r="Q428" s="7">
        <v>2782</v>
      </c>
      <c r="R428" s="7">
        <v>13840</v>
      </c>
      <c r="S428" s="7" t="s">
        <v>3279</v>
      </c>
      <c r="V428" s="7">
        <v>13070000</v>
      </c>
      <c r="W428" s="7" t="s">
        <v>4678</v>
      </c>
      <c r="X428" s="201">
        <v>14</v>
      </c>
      <c r="Y428" s="201">
        <v>65</v>
      </c>
      <c r="Z428" s="201">
        <v>1</v>
      </c>
      <c r="AA428" s="201">
        <v>2</v>
      </c>
      <c r="AB428" s="201">
        <v>0</v>
      </c>
      <c r="AC428" s="201">
        <v>0</v>
      </c>
    </row>
    <row r="429" spans="17:29" x14ac:dyDescent="0.2">
      <c r="Q429" s="7">
        <v>5097</v>
      </c>
      <c r="R429" s="7">
        <v>11833</v>
      </c>
      <c r="S429" s="7" t="s">
        <v>519</v>
      </c>
      <c r="V429" s="7">
        <v>13070002</v>
      </c>
      <c r="W429" s="7" t="s">
        <v>816</v>
      </c>
      <c r="X429" s="201">
        <v>14</v>
      </c>
      <c r="Y429" s="201">
        <v>65</v>
      </c>
      <c r="Z429" s="201">
        <v>1</v>
      </c>
      <c r="AA429" s="201">
        <v>2</v>
      </c>
      <c r="AB429" s="201">
        <v>0</v>
      </c>
      <c r="AC429" s="201">
        <v>0</v>
      </c>
    </row>
    <row r="430" spans="17:29" x14ac:dyDescent="0.2">
      <c r="Q430" s="7">
        <v>4274</v>
      </c>
      <c r="R430" s="7">
        <v>11636</v>
      </c>
      <c r="S430" s="7" t="s">
        <v>520</v>
      </c>
      <c r="V430" s="7">
        <v>13080001</v>
      </c>
      <c r="W430" s="7" t="s">
        <v>817</v>
      </c>
      <c r="X430" s="201">
        <v>14</v>
      </c>
      <c r="Y430" s="201">
        <v>65</v>
      </c>
      <c r="Z430" s="201">
        <v>1</v>
      </c>
      <c r="AA430" s="201">
        <v>3</v>
      </c>
      <c r="AB430" s="201">
        <v>0</v>
      </c>
      <c r="AC430" s="201">
        <v>0</v>
      </c>
    </row>
    <row r="431" spans="17:29" x14ac:dyDescent="0.2">
      <c r="Q431" s="7">
        <v>2124</v>
      </c>
      <c r="R431" s="7">
        <v>11871</v>
      </c>
      <c r="S431" s="7" t="s">
        <v>521</v>
      </c>
      <c r="V431" s="7">
        <v>13080002</v>
      </c>
      <c r="W431" s="7" t="s">
        <v>5448</v>
      </c>
      <c r="X431" s="201">
        <v>14</v>
      </c>
      <c r="Y431" s="201">
        <v>65</v>
      </c>
      <c r="Z431" s="201">
        <v>1</v>
      </c>
      <c r="AA431" s="201">
        <v>4</v>
      </c>
      <c r="AB431" s="201">
        <v>0</v>
      </c>
      <c r="AC431" s="201">
        <v>0</v>
      </c>
    </row>
    <row r="432" spans="17:29" x14ac:dyDescent="0.2">
      <c r="R432" s="7">
        <v>11669</v>
      </c>
      <c r="S432" s="7" t="s">
        <v>3033</v>
      </c>
      <c r="V432" s="7">
        <v>13080000</v>
      </c>
      <c r="W432" s="7" t="s">
        <v>818</v>
      </c>
      <c r="X432" s="201">
        <v>14</v>
      </c>
      <c r="Y432" s="201">
        <v>65</v>
      </c>
      <c r="Z432" s="201">
        <v>1</v>
      </c>
      <c r="AA432" s="201">
        <v>3</v>
      </c>
      <c r="AB432" s="201">
        <v>0</v>
      </c>
      <c r="AC432" s="201">
        <v>0</v>
      </c>
    </row>
    <row r="433" spans="17:29" x14ac:dyDescent="0.2">
      <c r="R433" s="7">
        <v>10026</v>
      </c>
      <c r="S433" s="7" t="s">
        <v>522</v>
      </c>
      <c r="V433" s="7">
        <v>13080003</v>
      </c>
      <c r="W433" s="7" t="s">
        <v>819</v>
      </c>
      <c r="X433" s="201">
        <v>14</v>
      </c>
      <c r="Y433" s="201">
        <v>65</v>
      </c>
      <c r="Z433" s="201">
        <v>1</v>
      </c>
      <c r="AA433" s="201">
        <v>3</v>
      </c>
      <c r="AB433" s="201">
        <v>0</v>
      </c>
      <c r="AC433" s="201">
        <v>0</v>
      </c>
    </row>
    <row r="434" spans="17:29" x14ac:dyDescent="0.2">
      <c r="R434" s="7">
        <v>11468</v>
      </c>
      <c r="S434" s="7" t="s">
        <v>3034</v>
      </c>
      <c r="V434" s="7">
        <v>13080004</v>
      </c>
      <c r="W434" s="7" t="s">
        <v>820</v>
      </c>
      <c r="X434" s="201">
        <v>14</v>
      </c>
      <c r="Y434" s="201">
        <v>65</v>
      </c>
      <c r="Z434" s="201">
        <v>1</v>
      </c>
      <c r="AA434" s="201">
        <v>3</v>
      </c>
      <c r="AB434" s="201">
        <v>0</v>
      </c>
      <c r="AC434" s="201">
        <v>0</v>
      </c>
    </row>
    <row r="435" spans="17:29" x14ac:dyDescent="0.2">
      <c r="R435" s="7">
        <v>11469</v>
      </c>
      <c r="S435" s="7" t="s">
        <v>3293</v>
      </c>
      <c r="V435" s="7">
        <v>42110000</v>
      </c>
      <c r="W435" s="7" t="s">
        <v>749</v>
      </c>
      <c r="X435" s="201">
        <v>14</v>
      </c>
      <c r="Y435" s="201">
        <v>65</v>
      </c>
      <c r="Z435" s="201">
        <v>1</v>
      </c>
      <c r="AA435" s="201">
        <v>3</v>
      </c>
      <c r="AB435" s="201">
        <v>0</v>
      </c>
      <c r="AC435" s="201">
        <v>0</v>
      </c>
    </row>
    <row r="436" spans="17:29" x14ac:dyDescent="0.2">
      <c r="R436" s="7">
        <v>16239</v>
      </c>
      <c r="S436" s="7" t="s">
        <v>5124</v>
      </c>
      <c r="V436" s="7">
        <v>28520000</v>
      </c>
      <c r="W436" s="7" t="s">
        <v>4607</v>
      </c>
      <c r="X436" s="201">
        <v>14</v>
      </c>
      <c r="Y436" s="201">
        <v>65</v>
      </c>
      <c r="Z436" s="201">
        <v>1</v>
      </c>
      <c r="AA436" s="201">
        <v>2</v>
      </c>
      <c r="AB436" s="201">
        <v>0</v>
      </c>
      <c r="AC436" s="201">
        <v>0</v>
      </c>
    </row>
    <row r="437" spans="17:29" x14ac:dyDescent="0.2">
      <c r="Q437" s="7">
        <v>6433</v>
      </c>
      <c r="R437" s="7">
        <v>16100</v>
      </c>
      <c r="S437" s="7" t="s">
        <v>3294</v>
      </c>
      <c r="V437" s="7">
        <v>42220000</v>
      </c>
      <c r="W437" s="7" t="s">
        <v>1806</v>
      </c>
      <c r="X437" s="201">
        <v>14</v>
      </c>
      <c r="Y437" s="201">
        <v>65</v>
      </c>
      <c r="Z437" s="201">
        <v>1</v>
      </c>
      <c r="AA437" s="201">
        <v>2</v>
      </c>
      <c r="AB437" s="201">
        <v>0</v>
      </c>
      <c r="AC437" s="201">
        <v>0</v>
      </c>
    </row>
    <row r="438" spans="17:29" x14ac:dyDescent="0.2">
      <c r="Q438" s="7">
        <v>4095</v>
      </c>
      <c r="R438" s="7">
        <v>16135</v>
      </c>
      <c r="S438" s="7" t="s">
        <v>526</v>
      </c>
      <c r="V438" s="7">
        <v>28510000</v>
      </c>
      <c r="W438" s="7" t="s">
        <v>1807</v>
      </c>
      <c r="X438" s="201">
        <v>14</v>
      </c>
      <c r="Y438" s="201">
        <v>65</v>
      </c>
      <c r="Z438" s="201">
        <v>1</v>
      </c>
      <c r="AA438" s="201">
        <v>3</v>
      </c>
      <c r="AB438" s="201">
        <v>0</v>
      </c>
      <c r="AC438" s="201">
        <v>0</v>
      </c>
    </row>
    <row r="439" spans="17:29" x14ac:dyDescent="0.2">
      <c r="Q439" s="7">
        <v>4193</v>
      </c>
      <c r="R439" s="7">
        <v>11472</v>
      </c>
      <c r="S439" s="7" t="s">
        <v>594</v>
      </c>
      <c r="V439" s="7">
        <v>28511000</v>
      </c>
      <c r="W439" s="7" t="s">
        <v>5540</v>
      </c>
      <c r="X439" s="201">
        <v>14</v>
      </c>
      <c r="Y439" s="201">
        <v>65</v>
      </c>
      <c r="Z439" s="201">
        <v>1</v>
      </c>
      <c r="AA439" s="201">
        <v>4</v>
      </c>
      <c r="AB439" s="201">
        <v>0</v>
      </c>
      <c r="AC439" s="201">
        <v>0</v>
      </c>
    </row>
    <row r="440" spans="17:29" x14ac:dyDescent="0.2">
      <c r="R440" s="7">
        <v>10103</v>
      </c>
      <c r="S440" s="7" t="s">
        <v>3035</v>
      </c>
      <c r="V440" s="7">
        <v>19125000</v>
      </c>
      <c r="W440" s="7" t="s">
        <v>821</v>
      </c>
      <c r="X440" s="201">
        <v>14</v>
      </c>
      <c r="Y440" s="201">
        <v>65</v>
      </c>
      <c r="Z440" s="201">
        <v>1</v>
      </c>
      <c r="AA440" s="201">
        <v>2</v>
      </c>
      <c r="AB440" s="201">
        <v>0</v>
      </c>
      <c r="AC440" s="201">
        <v>0</v>
      </c>
    </row>
    <row r="441" spans="17:29" x14ac:dyDescent="0.2">
      <c r="R441" s="7">
        <v>11483</v>
      </c>
      <c r="S441" s="7" t="s">
        <v>596</v>
      </c>
      <c r="V441" s="7">
        <v>48310000</v>
      </c>
      <c r="W441" s="7" t="s">
        <v>1808</v>
      </c>
      <c r="X441" s="201">
        <v>14</v>
      </c>
      <c r="Y441" s="201">
        <v>65</v>
      </c>
      <c r="Z441" s="201">
        <v>1</v>
      </c>
      <c r="AA441" s="201">
        <v>4</v>
      </c>
      <c r="AB441" s="201">
        <v>0</v>
      </c>
      <c r="AC441" s="201">
        <v>0</v>
      </c>
    </row>
    <row r="442" spans="17:29" x14ac:dyDescent="0.2">
      <c r="Q442" s="7">
        <v>5160</v>
      </c>
      <c r="R442" s="7">
        <v>11475</v>
      </c>
      <c r="S442" s="7" t="s">
        <v>597</v>
      </c>
      <c r="V442" s="7">
        <v>19130001</v>
      </c>
      <c r="W442" s="7" t="s">
        <v>1809</v>
      </c>
      <c r="X442" s="201">
        <v>14</v>
      </c>
      <c r="Y442" s="201">
        <v>65</v>
      </c>
      <c r="Z442" s="201">
        <v>1</v>
      </c>
      <c r="AA442" s="201">
        <v>4</v>
      </c>
      <c r="AB442" s="201">
        <v>0</v>
      </c>
      <c r="AC442" s="201">
        <v>0</v>
      </c>
    </row>
    <row r="443" spans="17:29" x14ac:dyDescent="0.2">
      <c r="Q443" s="7">
        <v>3551</v>
      </c>
      <c r="R443" s="7">
        <v>15967</v>
      </c>
      <c r="S443" s="7" t="s">
        <v>598</v>
      </c>
      <c r="V443" s="7">
        <v>19130000</v>
      </c>
      <c r="W443" s="7" t="s">
        <v>1810</v>
      </c>
      <c r="X443" s="201">
        <v>14</v>
      </c>
      <c r="Y443" s="201">
        <v>65</v>
      </c>
      <c r="Z443" s="201">
        <v>1</v>
      </c>
      <c r="AA443" s="201">
        <v>4</v>
      </c>
      <c r="AB443" s="201">
        <v>0</v>
      </c>
      <c r="AC443" s="201">
        <v>0</v>
      </c>
    </row>
    <row r="444" spans="17:29" x14ac:dyDescent="0.2">
      <c r="R444" s="7">
        <v>11477</v>
      </c>
      <c r="S444" s="7" t="s">
        <v>2684</v>
      </c>
      <c r="V444" s="7">
        <v>19130002</v>
      </c>
      <c r="W444" s="7" t="s">
        <v>1811</v>
      </c>
      <c r="X444" s="201">
        <v>14</v>
      </c>
      <c r="Y444" s="201">
        <v>65</v>
      </c>
      <c r="Z444" s="201">
        <v>1</v>
      </c>
      <c r="AA444" s="201">
        <v>4</v>
      </c>
      <c r="AB444" s="201">
        <v>0</v>
      </c>
      <c r="AC444" s="201">
        <v>0</v>
      </c>
    </row>
    <row r="445" spans="17:29" x14ac:dyDescent="0.2">
      <c r="R445" s="7">
        <v>16567</v>
      </c>
      <c r="S445" s="7" t="s">
        <v>5125</v>
      </c>
      <c r="V445" s="7">
        <v>19220000</v>
      </c>
      <c r="W445" s="7" t="s">
        <v>6113</v>
      </c>
      <c r="X445" s="201">
        <v>14</v>
      </c>
      <c r="Y445" s="201">
        <v>65</v>
      </c>
      <c r="Z445" s="201">
        <v>1</v>
      </c>
      <c r="AA445" s="201">
        <v>3</v>
      </c>
      <c r="AB445" s="201">
        <v>0</v>
      </c>
      <c r="AC445" s="201">
        <v>0</v>
      </c>
    </row>
    <row r="446" spans="17:29" x14ac:dyDescent="0.2">
      <c r="R446" s="7">
        <v>11176</v>
      </c>
      <c r="S446" s="7" t="s">
        <v>3026</v>
      </c>
      <c r="V446" s="7">
        <v>42280000</v>
      </c>
      <c r="W446" s="7" t="s">
        <v>5449</v>
      </c>
      <c r="X446" s="201">
        <v>14</v>
      </c>
      <c r="Y446" s="201">
        <v>65</v>
      </c>
      <c r="Z446" s="201">
        <v>1</v>
      </c>
      <c r="AA446" s="201">
        <v>3</v>
      </c>
      <c r="AB446" s="201">
        <v>0</v>
      </c>
      <c r="AC446" s="201">
        <v>0</v>
      </c>
    </row>
    <row r="447" spans="17:29" x14ac:dyDescent="0.2">
      <c r="R447" s="7">
        <v>16192</v>
      </c>
      <c r="S447" s="7" t="s">
        <v>5126</v>
      </c>
      <c r="V447" s="7">
        <v>42270000</v>
      </c>
      <c r="W447" s="7" t="s">
        <v>1812</v>
      </c>
      <c r="X447" s="201">
        <v>14</v>
      </c>
      <c r="Y447" s="201">
        <v>65</v>
      </c>
      <c r="Z447" s="201">
        <v>1</v>
      </c>
      <c r="AA447" s="201">
        <v>3</v>
      </c>
      <c r="AB447" s="201">
        <v>0</v>
      </c>
      <c r="AC447" s="201">
        <v>0</v>
      </c>
    </row>
    <row r="448" spans="17:29" x14ac:dyDescent="0.2">
      <c r="Q448" s="7">
        <v>733</v>
      </c>
      <c r="R448" s="7">
        <v>15239</v>
      </c>
      <c r="S448" s="7" t="s">
        <v>527</v>
      </c>
      <c r="V448" s="7">
        <v>42240000</v>
      </c>
      <c r="W448" s="7" t="s">
        <v>1813</v>
      </c>
      <c r="X448" s="201">
        <v>14</v>
      </c>
      <c r="Y448" s="201">
        <v>65</v>
      </c>
      <c r="Z448" s="201">
        <v>1</v>
      </c>
      <c r="AA448" s="201">
        <v>2</v>
      </c>
      <c r="AB448" s="201">
        <v>0</v>
      </c>
      <c r="AC448" s="201">
        <v>0</v>
      </c>
    </row>
    <row r="449" spans="17:29" x14ac:dyDescent="0.2">
      <c r="R449" s="7">
        <v>11471</v>
      </c>
      <c r="S449" s="7" t="s">
        <v>593</v>
      </c>
      <c r="V449" s="7">
        <v>29690000</v>
      </c>
      <c r="W449" s="7" t="s">
        <v>1814</v>
      </c>
      <c r="X449" s="201">
        <v>14</v>
      </c>
      <c r="Y449" s="201">
        <v>65</v>
      </c>
      <c r="Z449" s="201">
        <v>1</v>
      </c>
      <c r="AA449" s="201">
        <v>4</v>
      </c>
      <c r="AB449" s="201">
        <v>0</v>
      </c>
      <c r="AC449" s="201">
        <v>0</v>
      </c>
    </row>
    <row r="450" spans="17:29" x14ac:dyDescent="0.2">
      <c r="Q450" s="7">
        <v>2292</v>
      </c>
      <c r="R450" s="7">
        <v>11473</v>
      </c>
      <c r="S450" s="7" t="s">
        <v>595</v>
      </c>
      <c r="V450" s="7">
        <v>14070000</v>
      </c>
      <c r="W450" s="7" t="s">
        <v>1815</v>
      </c>
      <c r="X450" s="201">
        <v>14</v>
      </c>
      <c r="Y450" s="201">
        <v>65</v>
      </c>
      <c r="Z450" s="201">
        <v>1</v>
      </c>
      <c r="AA450" s="201">
        <v>3</v>
      </c>
      <c r="AB450" s="201">
        <v>0</v>
      </c>
      <c r="AC450" s="201">
        <v>0</v>
      </c>
    </row>
    <row r="451" spans="17:29" x14ac:dyDescent="0.2">
      <c r="Q451" s="7">
        <v>491</v>
      </c>
      <c r="R451" s="7">
        <v>15100</v>
      </c>
      <c r="S451" s="7" t="s">
        <v>599</v>
      </c>
      <c r="V451" s="7">
        <v>47300000</v>
      </c>
      <c r="W451" s="7" t="s">
        <v>5541</v>
      </c>
      <c r="X451" s="201">
        <v>14</v>
      </c>
      <c r="Y451" s="201">
        <v>65</v>
      </c>
      <c r="Z451" s="201">
        <v>1</v>
      </c>
      <c r="AA451" s="201">
        <v>4</v>
      </c>
      <c r="AB451" s="201">
        <v>0</v>
      </c>
      <c r="AC451" s="201">
        <v>0</v>
      </c>
    </row>
    <row r="452" spans="17:29" x14ac:dyDescent="0.2">
      <c r="Q452" s="7">
        <v>213</v>
      </c>
      <c r="R452" s="7">
        <v>11467</v>
      </c>
      <c r="S452" s="7" t="s">
        <v>600</v>
      </c>
      <c r="V452" s="7">
        <v>28721000</v>
      </c>
      <c r="W452" s="7" t="s">
        <v>5450</v>
      </c>
      <c r="X452" s="201">
        <v>14</v>
      </c>
      <c r="Y452" s="201">
        <v>65</v>
      </c>
      <c r="Z452" s="201">
        <v>1</v>
      </c>
      <c r="AA452" s="201">
        <v>3</v>
      </c>
      <c r="AB452" s="201">
        <v>0</v>
      </c>
      <c r="AC452" s="201">
        <v>0</v>
      </c>
    </row>
    <row r="453" spans="17:29" x14ac:dyDescent="0.2">
      <c r="Q453" s="7">
        <v>2823</v>
      </c>
      <c r="R453" s="7">
        <v>13768</v>
      </c>
      <c r="S453" s="7" t="s">
        <v>958</v>
      </c>
      <c r="V453" s="7">
        <v>33850000</v>
      </c>
      <c r="W453" s="7" t="s">
        <v>1816</v>
      </c>
      <c r="X453" s="201">
        <v>14</v>
      </c>
      <c r="Y453" s="201">
        <v>65</v>
      </c>
      <c r="Z453" s="201">
        <v>1</v>
      </c>
      <c r="AA453" s="201">
        <v>3</v>
      </c>
      <c r="AB453" s="201">
        <v>0</v>
      </c>
      <c r="AC453" s="201">
        <v>0</v>
      </c>
    </row>
    <row r="454" spans="17:29" x14ac:dyDescent="0.2">
      <c r="Q454" s="7">
        <v>112</v>
      </c>
      <c r="R454" s="7">
        <v>11478</v>
      </c>
      <c r="S454" s="7" t="s">
        <v>257</v>
      </c>
      <c r="V454" s="7">
        <v>33870000</v>
      </c>
      <c r="W454" s="7" t="s">
        <v>1817</v>
      </c>
      <c r="X454" s="201">
        <v>14</v>
      </c>
      <c r="Y454" s="201">
        <v>65</v>
      </c>
      <c r="Z454" s="201">
        <v>1</v>
      </c>
      <c r="AA454" s="201">
        <v>2</v>
      </c>
      <c r="AB454" s="201">
        <v>0</v>
      </c>
      <c r="AC454" s="201">
        <v>0</v>
      </c>
    </row>
    <row r="455" spans="17:29" x14ac:dyDescent="0.2">
      <c r="Q455" s="7">
        <v>2961</v>
      </c>
      <c r="R455" s="7">
        <v>11479</v>
      </c>
      <c r="S455" s="7" t="s">
        <v>258</v>
      </c>
      <c r="V455" s="7">
        <v>50900900</v>
      </c>
      <c r="W455" s="7" t="s">
        <v>1818</v>
      </c>
      <c r="X455" s="201">
        <v>14</v>
      </c>
      <c r="Y455" s="201">
        <v>65</v>
      </c>
      <c r="Z455" s="201">
        <v>1</v>
      </c>
      <c r="AA455" s="201">
        <v>4</v>
      </c>
      <c r="AB455" s="201">
        <v>0</v>
      </c>
      <c r="AC455" s="201">
        <v>99</v>
      </c>
    </row>
    <row r="456" spans="17:29" x14ac:dyDescent="0.2">
      <c r="Q456" s="7">
        <v>24</v>
      </c>
      <c r="R456" s="7">
        <v>15513</v>
      </c>
      <c r="S456" s="7" t="s">
        <v>259</v>
      </c>
      <c r="V456" s="7">
        <v>26290000</v>
      </c>
      <c r="W456" s="7" t="s">
        <v>822</v>
      </c>
      <c r="X456" s="201">
        <v>14</v>
      </c>
      <c r="Y456" s="201">
        <v>65</v>
      </c>
      <c r="Z456" s="201">
        <v>1</v>
      </c>
      <c r="AA456" s="201">
        <v>3</v>
      </c>
      <c r="AB456" s="201">
        <v>0</v>
      </c>
      <c r="AC456" s="201">
        <v>0</v>
      </c>
    </row>
    <row r="457" spans="17:29" x14ac:dyDescent="0.2">
      <c r="R457" s="7">
        <v>16566</v>
      </c>
      <c r="S457" s="7" t="s">
        <v>5127</v>
      </c>
      <c r="V457" s="7">
        <v>34110000</v>
      </c>
      <c r="W457" s="7" t="s">
        <v>1819</v>
      </c>
      <c r="X457" s="201">
        <v>14</v>
      </c>
      <c r="Y457" s="201">
        <v>65</v>
      </c>
      <c r="Z457" s="201">
        <v>1</v>
      </c>
      <c r="AA457" s="201">
        <v>3</v>
      </c>
      <c r="AB457" s="201">
        <v>0</v>
      </c>
      <c r="AC457" s="201">
        <v>0</v>
      </c>
    </row>
    <row r="458" spans="17:29" x14ac:dyDescent="0.2">
      <c r="R458" s="7">
        <v>11481</v>
      </c>
      <c r="S458" s="7" t="s">
        <v>3036</v>
      </c>
      <c r="V458" s="7">
        <v>18460000</v>
      </c>
      <c r="W458" s="7" t="s">
        <v>823</v>
      </c>
      <c r="X458" s="201">
        <v>14</v>
      </c>
      <c r="Y458" s="201">
        <v>65</v>
      </c>
      <c r="Z458" s="201">
        <v>1</v>
      </c>
      <c r="AA458" s="201">
        <v>3</v>
      </c>
      <c r="AB458" s="201">
        <v>0</v>
      </c>
      <c r="AC458" s="201">
        <v>0</v>
      </c>
    </row>
    <row r="459" spans="17:29" x14ac:dyDescent="0.2">
      <c r="R459" s="7">
        <v>11459</v>
      </c>
      <c r="S459" s="7" t="s">
        <v>3037</v>
      </c>
      <c r="V459" s="7">
        <v>28720011</v>
      </c>
      <c r="W459" s="7" t="s">
        <v>1820</v>
      </c>
      <c r="X459" s="201">
        <v>14</v>
      </c>
      <c r="Y459" s="201">
        <v>65</v>
      </c>
      <c r="Z459" s="201">
        <v>1</v>
      </c>
      <c r="AA459" s="201">
        <v>4</v>
      </c>
      <c r="AB459" s="201">
        <v>0</v>
      </c>
      <c r="AC459" s="201">
        <v>0</v>
      </c>
    </row>
    <row r="460" spans="17:29" x14ac:dyDescent="0.2">
      <c r="R460" s="7">
        <v>16565</v>
      </c>
      <c r="S460" s="7" t="s">
        <v>5128</v>
      </c>
      <c r="V460" s="7">
        <v>28720022</v>
      </c>
      <c r="W460" s="7" t="s">
        <v>4958</v>
      </c>
      <c r="X460" s="201">
        <v>14</v>
      </c>
      <c r="Y460" s="201">
        <v>65</v>
      </c>
      <c r="Z460" s="201">
        <v>1</v>
      </c>
      <c r="AA460" s="201">
        <v>4</v>
      </c>
      <c r="AB460" s="201">
        <v>0</v>
      </c>
      <c r="AC460" s="201">
        <v>0</v>
      </c>
    </row>
    <row r="461" spans="17:29" x14ac:dyDescent="0.2">
      <c r="R461" s="7">
        <v>11476</v>
      </c>
      <c r="S461" s="7" t="s">
        <v>3038</v>
      </c>
      <c r="V461" s="7">
        <v>28720012</v>
      </c>
      <c r="W461" s="7" t="s">
        <v>1821</v>
      </c>
      <c r="X461" s="201">
        <v>14</v>
      </c>
      <c r="Y461" s="201">
        <v>65</v>
      </c>
      <c r="Z461" s="201">
        <v>1</v>
      </c>
      <c r="AA461" s="201">
        <v>4</v>
      </c>
      <c r="AB461" s="201">
        <v>0</v>
      </c>
      <c r="AC461" s="201">
        <v>0</v>
      </c>
    </row>
    <row r="462" spans="17:29" x14ac:dyDescent="0.2">
      <c r="Q462" s="7">
        <v>2933</v>
      </c>
      <c r="R462" s="7">
        <v>11474</v>
      </c>
      <c r="S462" s="7" t="s">
        <v>260</v>
      </c>
      <c r="V462" s="7">
        <v>28720015</v>
      </c>
      <c r="W462" s="7" t="s">
        <v>1822</v>
      </c>
      <c r="X462" s="201">
        <v>14</v>
      </c>
      <c r="Y462" s="201">
        <v>65</v>
      </c>
      <c r="Z462" s="201">
        <v>1</v>
      </c>
      <c r="AA462" s="201">
        <v>4</v>
      </c>
      <c r="AB462" s="201">
        <v>0</v>
      </c>
      <c r="AC462" s="201">
        <v>0</v>
      </c>
    </row>
    <row r="463" spans="17:29" x14ac:dyDescent="0.2">
      <c r="Q463" s="7">
        <v>2465</v>
      </c>
      <c r="R463" s="7">
        <v>15642</v>
      </c>
      <c r="S463" s="7" t="s">
        <v>4546</v>
      </c>
      <c r="V463" s="7">
        <v>28720016</v>
      </c>
      <c r="W463" s="7" t="s">
        <v>5542</v>
      </c>
      <c r="X463" s="201">
        <v>14</v>
      </c>
      <c r="Y463" s="201">
        <v>65</v>
      </c>
      <c r="Z463" s="201">
        <v>1</v>
      </c>
      <c r="AA463" s="201">
        <v>4</v>
      </c>
      <c r="AB463" s="201">
        <v>0</v>
      </c>
      <c r="AC463" s="201">
        <v>0</v>
      </c>
    </row>
    <row r="464" spans="17:29" x14ac:dyDescent="0.2">
      <c r="R464" s="7">
        <v>16207</v>
      </c>
      <c r="S464" s="7" t="s">
        <v>5129</v>
      </c>
      <c r="V464" s="7">
        <v>28720013</v>
      </c>
      <c r="W464" s="7" t="s">
        <v>1823</v>
      </c>
      <c r="X464" s="201">
        <v>14</v>
      </c>
      <c r="Y464" s="201">
        <v>65</v>
      </c>
      <c r="Z464" s="201">
        <v>1</v>
      </c>
      <c r="AA464" s="201">
        <v>4</v>
      </c>
      <c r="AB464" s="201">
        <v>0</v>
      </c>
      <c r="AC464" s="201">
        <v>0</v>
      </c>
    </row>
    <row r="465" spans="17:29" x14ac:dyDescent="0.2">
      <c r="Q465" s="7">
        <v>923</v>
      </c>
      <c r="R465" s="7">
        <v>15322</v>
      </c>
      <c r="S465" s="7" t="s">
        <v>261</v>
      </c>
      <c r="V465" s="7">
        <v>28720014</v>
      </c>
      <c r="W465" s="7" t="s">
        <v>1824</v>
      </c>
      <c r="X465" s="201">
        <v>14</v>
      </c>
      <c r="Y465" s="201">
        <v>65</v>
      </c>
      <c r="Z465" s="201">
        <v>1</v>
      </c>
      <c r="AA465" s="201">
        <v>4</v>
      </c>
      <c r="AB465" s="201">
        <v>0</v>
      </c>
      <c r="AC465" s="201">
        <v>0</v>
      </c>
    </row>
    <row r="466" spans="17:29" x14ac:dyDescent="0.2">
      <c r="Q466" s="7">
        <v>5623</v>
      </c>
      <c r="R466" s="7">
        <v>14844</v>
      </c>
      <c r="S466" s="7" t="s">
        <v>2418</v>
      </c>
      <c r="V466" s="7">
        <v>28720050</v>
      </c>
      <c r="W466" s="7" t="s">
        <v>1825</v>
      </c>
      <c r="X466" s="201">
        <v>14</v>
      </c>
      <c r="Y466" s="201">
        <v>65</v>
      </c>
      <c r="Z466" s="201">
        <v>1</v>
      </c>
      <c r="AA466" s="201">
        <v>4</v>
      </c>
      <c r="AB466" s="201">
        <v>0</v>
      </c>
      <c r="AC466" s="201">
        <v>0</v>
      </c>
    </row>
    <row r="467" spans="17:29" x14ac:dyDescent="0.2">
      <c r="Q467" s="7">
        <v>1052</v>
      </c>
      <c r="R467" s="7">
        <v>15532</v>
      </c>
      <c r="S467" s="7" t="s">
        <v>1220</v>
      </c>
      <c r="V467" s="7">
        <v>38351000</v>
      </c>
      <c r="W467" s="7" t="s">
        <v>4679</v>
      </c>
      <c r="X467" s="201">
        <v>14</v>
      </c>
      <c r="Y467" s="201">
        <v>65</v>
      </c>
      <c r="Z467" s="201">
        <v>1</v>
      </c>
      <c r="AA467" s="201">
        <v>4</v>
      </c>
      <c r="AB467" s="201">
        <v>0</v>
      </c>
      <c r="AC467" s="201">
        <v>0</v>
      </c>
    </row>
    <row r="468" spans="17:29" x14ac:dyDescent="0.2">
      <c r="Q468" s="7">
        <v>4003</v>
      </c>
      <c r="R468" s="7">
        <v>11454</v>
      </c>
      <c r="S468" s="7" t="s">
        <v>1221</v>
      </c>
      <c r="V468" s="7">
        <v>28730000</v>
      </c>
      <c r="W468" s="7" t="s">
        <v>824</v>
      </c>
      <c r="X468" s="201">
        <v>14</v>
      </c>
      <c r="Y468" s="201">
        <v>65</v>
      </c>
      <c r="Z468" s="201">
        <v>1</v>
      </c>
      <c r="AA468" s="201">
        <v>2</v>
      </c>
      <c r="AB468" s="201">
        <v>0</v>
      </c>
      <c r="AC468" s="201">
        <v>0</v>
      </c>
    </row>
    <row r="469" spans="17:29" x14ac:dyDescent="0.2">
      <c r="R469" s="7">
        <v>11455</v>
      </c>
      <c r="S469" s="7" t="s">
        <v>3039</v>
      </c>
      <c r="V469" s="7">
        <v>18150015</v>
      </c>
      <c r="W469" s="7" t="s">
        <v>1826</v>
      </c>
      <c r="X469" s="201">
        <v>14</v>
      </c>
      <c r="Y469" s="201">
        <v>65</v>
      </c>
      <c r="Z469" s="201">
        <v>1</v>
      </c>
      <c r="AA469" s="201">
        <v>4</v>
      </c>
      <c r="AB469" s="201">
        <v>0</v>
      </c>
      <c r="AC469" s="201">
        <v>0</v>
      </c>
    </row>
    <row r="470" spans="17:29" x14ac:dyDescent="0.2">
      <c r="Q470" s="7">
        <v>3271</v>
      </c>
      <c r="R470" s="7">
        <v>14405</v>
      </c>
      <c r="S470" s="7" t="s">
        <v>1222</v>
      </c>
      <c r="V470" s="7">
        <v>18150016</v>
      </c>
      <c r="W470" s="7" t="s">
        <v>1827</v>
      </c>
      <c r="X470" s="201">
        <v>14</v>
      </c>
      <c r="Y470" s="201">
        <v>65</v>
      </c>
      <c r="Z470" s="201">
        <v>1</v>
      </c>
      <c r="AA470" s="201">
        <v>4</v>
      </c>
      <c r="AB470" s="201">
        <v>0</v>
      </c>
      <c r="AC470" s="201">
        <v>0</v>
      </c>
    </row>
    <row r="471" spans="17:29" x14ac:dyDescent="0.2">
      <c r="Q471" s="7">
        <v>83</v>
      </c>
      <c r="R471" s="7">
        <v>11456</v>
      </c>
      <c r="S471" s="7" t="s">
        <v>1224</v>
      </c>
      <c r="V471" s="7">
        <v>18150099</v>
      </c>
      <c r="W471" s="7" t="s">
        <v>1828</v>
      </c>
      <c r="X471" s="201">
        <v>14</v>
      </c>
      <c r="Y471" s="201">
        <v>65</v>
      </c>
      <c r="Z471" s="201">
        <v>1</v>
      </c>
      <c r="AA471" s="201">
        <v>4</v>
      </c>
      <c r="AB471" s="201">
        <v>0</v>
      </c>
      <c r="AC471" s="201">
        <v>0</v>
      </c>
    </row>
    <row r="472" spans="17:29" x14ac:dyDescent="0.2">
      <c r="R472" s="7">
        <v>16531</v>
      </c>
      <c r="S472" s="7" t="s">
        <v>5130</v>
      </c>
      <c r="V472" s="7">
        <v>18150014</v>
      </c>
      <c r="W472" s="7" t="s">
        <v>1829</v>
      </c>
      <c r="X472" s="201">
        <v>14</v>
      </c>
      <c r="Y472" s="201">
        <v>65</v>
      </c>
      <c r="Z472" s="201">
        <v>1</v>
      </c>
      <c r="AA472" s="201">
        <v>4</v>
      </c>
      <c r="AB472" s="201">
        <v>0</v>
      </c>
      <c r="AC472" s="201">
        <v>0</v>
      </c>
    </row>
    <row r="473" spans="17:29" x14ac:dyDescent="0.2">
      <c r="Q473" s="7">
        <v>2843</v>
      </c>
      <c r="R473" s="7">
        <v>13782</v>
      </c>
      <c r="S473" s="7" t="s">
        <v>3458</v>
      </c>
      <c r="V473" s="7">
        <v>18150017</v>
      </c>
      <c r="W473" s="7" t="s">
        <v>1830</v>
      </c>
      <c r="X473" s="201">
        <v>14</v>
      </c>
      <c r="Y473" s="201">
        <v>65</v>
      </c>
      <c r="Z473" s="201">
        <v>1</v>
      </c>
      <c r="AA473" s="201">
        <v>4</v>
      </c>
      <c r="AB473" s="201">
        <v>0</v>
      </c>
      <c r="AC473" s="201">
        <v>0</v>
      </c>
    </row>
    <row r="474" spans="17:29" x14ac:dyDescent="0.2">
      <c r="R474" s="7">
        <v>11460</v>
      </c>
      <c r="S474" s="7" t="s">
        <v>3040</v>
      </c>
      <c r="V474" s="7">
        <v>27420000</v>
      </c>
      <c r="W474" s="7" t="s">
        <v>4959</v>
      </c>
      <c r="X474" s="201">
        <v>14</v>
      </c>
      <c r="Y474" s="201">
        <v>65</v>
      </c>
      <c r="Z474" s="201">
        <v>1</v>
      </c>
      <c r="AA474" s="201">
        <v>4</v>
      </c>
      <c r="AB474" s="201">
        <v>0</v>
      </c>
      <c r="AC474" s="201">
        <v>0</v>
      </c>
    </row>
    <row r="475" spans="17:29" x14ac:dyDescent="0.2">
      <c r="R475" s="7">
        <v>10992</v>
      </c>
      <c r="S475" s="7" t="s">
        <v>3041</v>
      </c>
      <c r="V475" s="7">
        <v>33460000</v>
      </c>
      <c r="W475" s="7" t="s">
        <v>4680</v>
      </c>
      <c r="X475" s="201">
        <v>14</v>
      </c>
      <c r="Y475" s="201">
        <v>65</v>
      </c>
      <c r="Z475" s="201">
        <v>1</v>
      </c>
      <c r="AA475" s="201">
        <v>3</v>
      </c>
      <c r="AB475" s="201">
        <v>0</v>
      </c>
      <c r="AC475" s="201">
        <v>0</v>
      </c>
    </row>
    <row r="476" spans="17:29" x14ac:dyDescent="0.2">
      <c r="Q476" s="7">
        <v>2125</v>
      </c>
      <c r="R476" s="7">
        <v>14528</v>
      </c>
      <c r="S476" s="7" t="s">
        <v>3462</v>
      </c>
      <c r="V476" s="7">
        <v>43055000</v>
      </c>
      <c r="W476" s="7" t="s">
        <v>825</v>
      </c>
      <c r="X476" s="201">
        <v>14</v>
      </c>
      <c r="Y476" s="201">
        <v>65</v>
      </c>
      <c r="Z476" s="201">
        <v>1</v>
      </c>
      <c r="AA476" s="201">
        <v>3</v>
      </c>
      <c r="AB476" s="201">
        <v>0</v>
      </c>
      <c r="AC476" s="201">
        <v>0</v>
      </c>
    </row>
    <row r="477" spans="17:29" x14ac:dyDescent="0.2">
      <c r="Q477" s="7">
        <v>5552</v>
      </c>
      <c r="R477" s="7">
        <v>14843</v>
      </c>
      <c r="S477" s="7" t="s">
        <v>3463</v>
      </c>
      <c r="V477" s="7">
        <v>38437001</v>
      </c>
      <c r="W477" s="7" t="s">
        <v>5543</v>
      </c>
      <c r="X477" s="201">
        <v>14</v>
      </c>
      <c r="Y477" s="201">
        <v>65</v>
      </c>
      <c r="Z477" s="201">
        <v>1</v>
      </c>
      <c r="AA477" s="201">
        <v>4</v>
      </c>
      <c r="AB477" s="201">
        <v>0</v>
      </c>
      <c r="AC477" s="201">
        <v>0</v>
      </c>
    </row>
    <row r="478" spans="17:29" x14ac:dyDescent="0.2">
      <c r="Q478" s="7">
        <v>1502</v>
      </c>
      <c r="R478" s="7">
        <v>11465</v>
      </c>
      <c r="S478" s="7" t="s">
        <v>1774</v>
      </c>
      <c r="V478" s="7">
        <v>38445002</v>
      </c>
      <c r="W478" s="7" t="s">
        <v>4681</v>
      </c>
      <c r="X478" s="201">
        <v>14</v>
      </c>
      <c r="Y478" s="201">
        <v>65</v>
      </c>
      <c r="Z478" s="201">
        <v>1</v>
      </c>
      <c r="AA478" s="201">
        <v>3</v>
      </c>
      <c r="AB478" s="201">
        <v>0</v>
      </c>
      <c r="AC478" s="201">
        <v>0</v>
      </c>
    </row>
    <row r="479" spans="17:29" x14ac:dyDescent="0.2">
      <c r="Q479" s="7">
        <v>6778</v>
      </c>
      <c r="R479" s="7">
        <v>13325</v>
      </c>
      <c r="S479" s="7" t="s">
        <v>3466</v>
      </c>
      <c r="V479" s="7">
        <v>38445003</v>
      </c>
      <c r="W479" s="7" t="s">
        <v>4682</v>
      </c>
      <c r="X479" s="201">
        <v>14</v>
      </c>
      <c r="Y479" s="201">
        <v>65</v>
      </c>
      <c r="Z479" s="201">
        <v>1</v>
      </c>
      <c r="AA479" s="201">
        <v>3</v>
      </c>
      <c r="AB479" s="201">
        <v>0</v>
      </c>
      <c r="AC479" s="201">
        <v>0</v>
      </c>
    </row>
    <row r="480" spans="17:29" x14ac:dyDescent="0.2">
      <c r="Q480" s="7">
        <v>4133</v>
      </c>
      <c r="R480" s="7">
        <v>11503</v>
      </c>
      <c r="S480" s="7" t="s">
        <v>3470</v>
      </c>
      <c r="V480" s="7">
        <v>38445026</v>
      </c>
      <c r="W480" s="7" t="s">
        <v>4609</v>
      </c>
      <c r="X480" s="201">
        <v>14</v>
      </c>
      <c r="Y480" s="201">
        <v>65</v>
      </c>
      <c r="Z480" s="201">
        <v>1</v>
      </c>
      <c r="AA480" s="201">
        <v>4</v>
      </c>
      <c r="AB480" s="201">
        <v>0</v>
      </c>
      <c r="AC480" s="201">
        <v>0</v>
      </c>
    </row>
    <row r="481" spans="17:29" x14ac:dyDescent="0.2">
      <c r="R481" s="7">
        <v>11205</v>
      </c>
      <c r="S481" s="7" t="s">
        <v>3042</v>
      </c>
      <c r="V481" s="7">
        <v>38445010</v>
      </c>
      <c r="W481" s="7" t="s">
        <v>4683</v>
      </c>
      <c r="X481" s="201">
        <v>14</v>
      </c>
      <c r="Y481" s="201">
        <v>65</v>
      </c>
      <c r="Z481" s="201">
        <v>1</v>
      </c>
      <c r="AA481" s="201">
        <v>3</v>
      </c>
      <c r="AB481" s="201">
        <v>0</v>
      </c>
      <c r="AC481" s="201">
        <v>0</v>
      </c>
    </row>
    <row r="482" spans="17:29" x14ac:dyDescent="0.2">
      <c r="Q482" s="7">
        <v>2783</v>
      </c>
      <c r="R482" s="7">
        <v>13841</v>
      </c>
      <c r="S482" s="7" t="s">
        <v>3471</v>
      </c>
      <c r="V482" s="7">
        <v>38445016</v>
      </c>
      <c r="W482" s="7" t="s">
        <v>4684</v>
      </c>
      <c r="X482" s="201">
        <v>14</v>
      </c>
      <c r="Y482" s="201">
        <v>65</v>
      </c>
      <c r="Z482" s="201">
        <v>1</v>
      </c>
      <c r="AA482" s="201">
        <v>3</v>
      </c>
      <c r="AB482" s="201">
        <v>0</v>
      </c>
      <c r="AC482" s="201">
        <v>0</v>
      </c>
    </row>
    <row r="483" spans="17:29" x14ac:dyDescent="0.2">
      <c r="Q483" s="7">
        <v>404</v>
      </c>
      <c r="R483" s="7">
        <v>15061</v>
      </c>
      <c r="S483" s="7" t="s">
        <v>3472</v>
      </c>
      <c r="V483" s="7">
        <v>38445001</v>
      </c>
      <c r="W483" s="7" t="s">
        <v>4610</v>
      </c>
      <c r="X483" s="201">
        <v>14</v>
      </c>
      <c r="Y483" s="201">
        <v>65</v>
      </c>
      <c r="Z483" s="201">
        <v>1</v>
      </c>
      <c r="AA483" s="201">
        <v>4</v>
      </c>
      <c r="AB483" s="201">
        <v>0</v>
      </c>
      <c r="AC483" s="201">
        <v>0</v>
      </c>
    </row>
    <row r="484" spans="17:29" x14ac:dyDescent="0.2">
      <c r="Q484" s="7">
        <v>863</v>
      </c>
      <c r="R484" s="7">
        <v>15288</v>
      </c>
      <c r="S484" s="7" t="s">
        <v>3473</v>
      </c>
      <c r="V484" s="7">
        <v>38445017</v>
      </c>
      <c r="W484" s="7" t="s">
        <v>4685</v>
      </c>
      <c r="X484" s="201">
        <v>14</v>
      </c>
      <c r="Y484" s="201">
        <v>65</v>
      </c>
      <c r="Z484" s="201">
        <v>1</v>
      </c>
      <c r="AA484" s="201">
        <v>4</v>
      </c>
      <c r="AB484" s="201">
        <v>0</v>
      </c>
      <c r="AC484" s="201">
        <v>0</v>
      </c>
    </row>
    <row r="485" spans="17:29" x14ac:dyDescent="0.2">
      <c r="R485" s="7">
        <v>11029</v>
      </c>
      <c r="S485" s="7" t="s">
        <v>3043</v>
      </c>
      <c r="V485" s="7">
        <v>38445004</v>
      </c>
      <c r="W485" s="7" t="s">
        <v>4686</v>
      </c>
      <c r="X485" s="201">
        <v>14</v>
      </c>
      <c r="Y485" s="201">
        <v>65</v>
      </c>
      <c r="Z485" s="201">
        <v>1</v>
      </c>
      <c r="AA485" s="201">
        <v>3</v>
      </c>
      <c r="AB485" s="201">
        <v>0</v>
      </c>
      <c r="AC485" s="201">
        <v>0</v>
      </c>
    </row>
    <row r="486" spans="17:29" x14ac:dyDescent="0.2">
      <c r="Q486" s="7">
        <v>5852</v>
      </c>
      <c r="R486" s="7">
        <v>14837</v>
      </c>
      <c r="S486" s="7" t="s">
        <v>1786</v>
      </c>
      <c r="V486" s="7">
        <v>38445014</v>
      </c>
      <c r="W486" s="7" t="s">
        <v>4687</v>
      </c>
      <c r="X486" s="201">
        <v>14</v>
      </c>
      <c r="Y486" s="201">
        <v>65</v>
      </c>
      <c r="Z486" s="201">
        <v>1</v>
      </c>
      <c r="AA486" s="201">
        <v>3</v>
      </c>
      <c r="AB486" s="201">
        <v>0</v>
      </c>
      <c r="AC486" s="201">
        <v>0</v>
      </c>
    </row>
    <row r="487" spans="17:29" x14ac:dyDescent="0.2">
      <c r="Q487" s="7">
        <v>5853</v>
      </c>
      <c r="R487" s="7">
        <v>14840</v>
      </c>
      <c r="S487" s="7" t="s">
        <v>226</v>
      </c>
      <c r="V487" s="7">
        <v>38445027</v>
      </c>
      <c r="W487" s="7" t="s">
        <v>4688</v>
      </c>
      <c r="X487" s="201">
        <v>14</v>
      </c>
      <c r="Y487" s="201">
        <v>65</v>
      </c>
      <c r="Z487" s="201">
        <v>1</v>
      </c>
      <c r="AA487" s="201">
        <v>3</v>
      </c>
      <c r="AB487" s="201">
        <v>0</v>
      </c>
      <c r="AC487" s="201">
        <v>0</v>
      </c>
    </row>
    <row r="488" spans="17:29" x14ac:dyDescent="0.2">
      <c r="Q488" s="7">
        <v>5854</v>
      </c>
      <c r="R488" s="7">
        <v>14842</v>
      </c>
      <c r="S488" s="7" t="s">
        <v>227</v>
      </c>
      <c r="V488" s="7">
        <v>38445008</v>
      </c>
      <c r="W488" s="7" t="s">
        <v>4689</v>
      </c>
      <c r="X488" s="201">
        <v>14</v>
      </c>
      <c r="Y488" s="201">
        <v>65</v>
      </c>
      <c r="Z488" s="201">
        <v>1</v>
      </c>
      <c r="AA488" s="201">
        <v>4</v>
      </c>
      <c r="AB488" s="201">
        <v>0</v>
      </c>
      <c r="AC488" s="201">
        <v>0</v>
      </c>
    </row>
    <row r="489" spans="17:29" x14ac:dyDescent="0.2">
      <c r="R489" s="7">
        <v>16519</v>
      </c>
      <c r="S489" s="7" t="s">
        <v>5131</v>
      </c>
      <c r="V489" s="7">
        <v>38445009</v>
      </c>
      <c r="W489" s="7" t="s">
        <v>4690</v>
      </c>
      <c r="X489" s="201">
        <v>14</v>
      </c>
      <c r="Y489" s="201">
        <v>65</v>
      </c>
      <c r="Z489" s="201">
        <v>1</v>
      </c>
      <c r="AA489" s="201">
        <v>3</v>
      </c>
      <c r="AB489" s="201">
        <v>0</v>
      </c>
      <c r="AC489" s="201">
        <v>0</v>
      </c>
    </row>
    <row r="490" spans="17:29" x14ac:dyDescent="0.2">
      <c r="Q490" s="7">
        <v>3804</v>
      </c>
      <c r="R490" s="7">
        <v>16012</v>
      </c>
      <c r="S490" s="7" t="s">
        <v>228</v>
      </c>
      <c r="V490" s="7">
        <v>38445024</v>
      </c>
      <c r="W490" s="7" t="s">
        <v>4691</v>
      </c>
      <c r="X490" s="201">
        <v>14</v>
      </c>
      <c r="Y490" s="201">
        <v>65</v>
      </c>
      <c r="Z490" s="201">
        <v>1</v>
      </c>
      <c r="AA490" s="201">
        <v>3</v>
      </c>
      <c r="AB490" s="201">
        <v>0</v>
      </c>
      <c r="AC490" s="201">
        <v>0</v>
      </c>
    </row>
    <row r="491" spans="17:29" x14ac:dyDescent="0.2">
      <c r="Q491" s="7">
        <v>5624</v>
      </c>
      <c r="R491" s="7">
        <v>15651</v>
      </c>
      <c r="S491" s="7" t="s">
        <v>4547</v>
      </c>
      <c r="V491" s="7">
        <v>38445000</v>
      </c>
      <c r="W491" s="7" t="s">
        <v>4692</v>
      </c>
      <c r="X491" s="201">
        <v>14</v>
      </c>
      <c r="Y491" s="201">
        <v>65</v>
      </c>
      <c r="Z491" s="201">
        <v>1</v>
      </c>
      <c r="AA491" s="201">
        <v>4</v>
      </c>
      <c r="AB491" s="201">
        <v>0</v>
      </c>
      <c r="AC491" s="201">
        <v>0</v>
      </c>
    </row>
    <row r="492" spans="17:29" x14ac:dyDescent="0.2">
      <c r="R492" s="7">
        <v>11512</v>
      </c>
      <c r="S492" s="7" t="s">
        <v>3145</v>
      </c>
      <c r="V492" s="7">
        <v>38445022</v>
      </c>
      <c r="W492" s="7" t="s">
        <v>4693</v>
      </c>
      <c r="X492" s="201">
        <v>14</v>
      </c>
      <c r="Y492" s="201">
        <v>65</v>
      </c>
      <c r="Z492" s="201">
        <v>1</v>
      </c>
      <c r="AA492" s="201">
        <v>3</v>
      </c>
      <c r="AB492" s="201">
        <v>0</v>
      </c>
      <c r="AC492" s="201">
        <v>0</v>
      </c>
    </row>
    <row r="493" spans="17:29" x14ac:dyDescent="0.2">
      <c r="R493" s="7">
        <v>16582</v>
      </c>
      <c r="S493" s="7" t="s">
        <v>5132</v>
      </c>
      <c r="V493" s="7">
        <v>38445012</v>
      </c>
      <c r="W493" s="7" t="s">
        <v>4694</v>
      </c>
      <c r="X493" s="201">
        <v>14</v>
      </c>
      <c r="Y493" s="201">
        <v>65</v>
      </c>
      <c r="Z493" s="201">
        <v>1</v>
      </c>
      <c r="AA493" s="201">
        <v>3</v>
      </c>
      <c r="AB493" s="201">
        <v>0</v>
      </c>
      <c r="AC493" s="201">
        <v>0</v>
      </c>
    </row>
    <row r="494" spans="17:29" x14ac:dyDescent="0.2">
      <c r="R494" s="7">
        <v>11513</v>
      </c>
      <c r="S494" s="7" t="s">
        <v>230</v>
      </c>
      <c r="V494" s="7">
        <v>38445028</v>
      </c>
      <c r="W494" s="7" t="s">
        <v>4695</v>
      </c>
      <c r="X494" s="201">
        <v>14</v>
      </c>
      <c r="Y494" s="201">
        <v>65</v>
      </c>
      <c r="Z494" s="201">
        <v>1</v>
      </c>
      <c r="AA494" s="201">
        <v>3</v>
      </c>
      <c r="AB494" s="201">
        <v>0</v>
      </c>
      <c r="AC494" s="201">
        <v>0</v>
      </c>
    </row>
    <row r="495" spans="17:29" x14ac:dyDescent="0.2">
      <c r="Q495" s="7">
        <v>4921</v>
      </c>
      <c r="R495" s="7">
        <v>15444</v>
      </c>
      <c r="S495" s="7" t="s">
        <v>231</v>
      </c>
      <c r="V495" s="7">
        <v>38445007</v>
      </c>
      <c r="W495" s="7" t="s">
        <v>4696</v>
      </c>
      <c r="X495" s="201">
        <v>14</v>
      </c>
      <c r="Y495" s="201">
        <v>65</v>
      </c>
      <c r="Z495" s="201">
        <v>1</v>
      </c>
      <c r="AA495" s="201">
        <v>3</v>
      </c>
      <c r="AB495" s="201">
        <v>0</v>
      </c>
      <c r="AC495" s="201">
        <v>0</v>
      </c>
    </row>
    <row r="496" spans="17:29" x14ac:dyDescent="0.2">
      <c r="R496" s="7">
        <v>11515</v>
      </c>
      <c r="S496" s="7" t="s">
        <v>3044</v>
      </c>
      <c r="V496" s="7">
        <v>38445019</v>
      </c>
      <c r="W496" s="7" t="s">
        <v>4697</v>
      </c>
      <c r="X496" s="201">
        <v>14</v>
      </c>
      <c r="Y496" s="201">
        <v>65</v>
      </c>
      <c r="Z496" s="201">
        <v>1</v>
      </c>
      <c r="AA496" s="201">
        <v>3</v>
      </c>
      <c r="AB496" s="201">
        <v>0</v>
      </c>
      <c r="AC496" s="201">
        <v>0</v>
      </c>
    </row>
    <row r="497" spans="17:29" x14ac:dyDescent="0.2">
      <c r="R497" s="7">
        <v>11516</v>
      </c>
      <c r="S497" s="7" t="s">
        <v>1791</v>
      </c>
      <c r="V497" s="7">
        <v>38445021</v>
      </c>
      <c r="W497" s="7" t="s">
        <v>4698</v>
      </c>
      <c r="X497" s="201">
        <v>14</v>
      </c>
      <c r="Y497" s="201">
        <v>65</v>
      </c>
      <c r="Z497" s="201">
        <v>1</v>
      </c>
      <c r="AA497" s="201">
        <v>3</v>
      </c>
      <c r="AB497" s="201">
        <v>0</v>
      </c>
      <c r="AC497" s="201">
        <v>0</v>
      </c>
    </row>
    <row r="498" spans="17:29" x14ac:dyDescent="0.2">
      <c r="Q498" s="7">
        <v>325</v>
      </c>
      <c r="R498" s="7">
        <v>15011</v>
      </c>
      <c r="S498" s="7" t="s">
        <v>1792</v>
      </c>
      <c r="V498" s="7">
        <v>38445006</v>
      </c>
      <c r="W498" s="7" t="s">
        <v>4699</v>
      </c>
      <c r="X498" s="201">
        <v>14</v>
      </c>
      <c r="Y498" s="201">
        <v>65</v>
      </c>
      <c r="Z498" s="201">
        <v>1</v>
      </c>
      <c r="AA498" s="201">
        <v>3</v>
      </c>
      <c r="AB498" s="201">
        <v>0</v>
      </c>
      <c r="AC498" s="201">
        <v>0</v>
      </c>
    </row>
    <row r="499" spans="17:29" x14ac:dyDescent="0.2">
      <c r="R499" s="7">
        <v>11491</v>
      </c>
      <c r="S499" s="7" t="s">
        <v>515</v>
      </c>
      <c r="V499" s="7">
        <v>38445020</v>
      </c>
      <c r="W499" s="7" t="s">
        <v>4700</v>
      </c>
      <c r="X499" s="201">
        <v>14</v>
      </c>
      <c r="Y499" s="201">
        <v>65</v>
      </c>
      <c r="Z499" s="201">
        <v>1</v>
      </c>
      <c r="AA499" s="201">
        <v>3</v>
      </c>
      <c r="AB499" s="201">
        <v>0</v>
      </c>
      <c r="AC499" s="201">
        <v>0</v>
      </c>
    </row>
    <row r="500" spans="17:29" x14ac:dyDescent="0.2">
      <c r="Q500" s="7">
        <v>5625</v>
      </c>
      <c r="R500" s="7">
        <v>14551</v>
      </c>
      <c r="S500" s="7" t="s">
        <v>516</v>
      </c>
      <c r="V500" s="7">
        <v>38435003</v>
      </c>
      <c r="W500" s="7" t="s">
        <v>4701</v>
      </c>
      <c r="X500" s="201">
        <v>14</v>
      </c>
      <c r="Y500" s="201">
        <v>65</v>
      </c>
      <c r="Z500" s="201">
        <v>1</v>
      </c>
      <c r="AA500" s="201">
        <v>4</v>
      </c>
      <c r="AB500" s="201">
        <v>0</v>
      </c>
      <c r="AC500" s="201">
        <v>0</v>
      </c>
    </row>
    <row r="501" spans="17:29" x14ac:dyDescent="0.2">
      <c r="R501" s="7">
        <v>11242</v>
      </c>
      <c r="S501" s="7" t="s">
        <v>3045</v>
      </c>
      <c r="V501" s="7">
        <v>38435004</v>
      </c>
      <c r="W501" s="7" t="s">
        <v>4611</v>
      </c>
      <c r="X501" s="201">
        <v>14</v>
      </c>
      <c r="Y501" s="201">
        <v>65</v>
      </c>
      <c r="Z501" s="201">
        <v>1</v>
      </c>
      <c r="AA501" s="201">
        <v>4</v>
      </c>
      <c r="AB501" s="201">
        <v>0</v>
      </c>
      <c r="AC501" s="201">
        <v>0</v>
      </c>
    </row>
    <row r="502" spans="17:29" x14ac:dyDescent="0.2">
      <c r="Q502" s="7">
        <v>5663</v>
      </c>
      <c r="R502" s="7">
        <v>14841</v>
      </c>
      <c r="S502" s="7" t="s">
        <v>517</v>
      </c>
      <c r="V502" s="7">
        <v>38435005</v>
      </c>
      <c r="W502" s="7" t="s">
        <v>4612</v>
      </c>
      <c r="X502" s="201">
        <v>14</v>
      </c>
      <c r="Y502" s="201">
        <v>65</v>
      </c>
      <c r="Z502" s="201">
        <v>1</v>
      </c>
      <c r="AA502" s="201">
        <v>4</v>
      </c>
      <c r="AB502" s="201">
        <v>0</v>
      </c>
      <c r="AC502" s="201">
        <v>0</v>
      </c>
    </row>
    <row r="503" spans="17:29" x14ac:dyDescent="0.2">
      <c r="R503" s="7">
        <v>11487</v>
      </c>
      <c r="S503" s="7" t="s">
        <v>3046</v>
      </c>
      <c r="V503" s="7">
        <v>38435012</v>
      </c>
      <c r="W503" s="7" t="s">
        <v>4702</v>
      </c>
      <c r="X503" s="201">
        <v>14</v>
      </c>
      <c r="Y503" s="201">
        <v>65</v>
      </c>
      <c r="Z503" s="201">
        <v>1</v>
      </c>
      <c r="AA503" s="201">
        <v>3</v>
      </c>
      <c r="AB503" s="201">
        <v>0</v>
      </c>
      <c r="AC503" s="201">
        <v>0</v>
      </c>
    </row>
    <row r="504" spans="17:29" x14ac:dyDescent="0.2">
      <c r="Q504" s="7">
        <v>1083</v>
      </c>
      <c r="R504" s="7">
        <v>15533</v>
      </c>
      <c r="S504" s="7" t="s">
        <v>240</v>
      </c>
      <c r="V504" s="7">
        <v>38435021</v>
      </c>
      <c r="W504" s="7" t="s">
        <v>4613</v>
      </c>
      <c r="X504" s="201">
        <v>14</v>
      </c>
      <c r="Y504" s="201">
        <v>65</v>
      </c>
      <c r="Z504" s="201">
        <v>1</v>
      </c>
      <c r="AA504" s="201">
        <v>3</v>
      </c>
      <c r="AB504" s="201">
        <v>0</v>
      </c>
      <c r="AC504" s="201">
        <v>0</v>
      </c>
    </row>
    <row r="505" spans="17:29" x14ac:dyDescent="0.2">
      <c r="Q505" s="7">
        <v>4230</v>
      </c>
      <c r="R505" s="7">
        <v>11490</v>
      </c>
      <c r="S505" s="7" t="s">
        <v>241</v>
      </c>
      <c r="V505" s="7">
        <v>38435001</v>
      </c>
      <c r="W505" s="7" t="s">
        <v>4614</v>
      </c>
      <c r="X505" s="201">
        <v>14</v>
      </c>
      <c r="Y505" s="201">
        <v>65</v>
      </c>
      <c r="Z505" s="201">
        <v>1</v>
      </c>
      <c r="AA505" s="201">
        <v>5</v>
      </c>
      <c r="AB505" s="201">
        <v>0</v>
      </c>
      <c r="AC505" s="201">
        <v>0</v>
      </c>
    </row>
    <row r="506" spans="17:29" x14ac:dyDescent="0.2">
      <c r="Q506" s="7">
        <v>2844</v>
      </c>
      <c r="R506" s="7">
        <v>13783</v>
      </c>
      <c r="S506" s="7" t="s">
        <v>242</v>
      </c>
      <c r="V506" s="7">
        <v>38435022</v>
      </c>
      <c r="W506" s="7" t="s">
        <v>4615</v>
      </c>
      <c r="X506" s="201">
        <v>14</v>
      </c>
      <c r="Y506" s="201">
        <v>65</v>
      </c>
      <c r="Z506" s="201">
        <v>1</v>
      </c>
      <c r="AA506" s="201">
        <v>4</v>
      </c>
      <c r="AB506" s="201">
        <v>0</v>
      </c>
      <c r="AC506" s="201">
        <v>0</v>
      </c>
    </row>
    <row r="507" spans="17:29" x14ac:dyDescent="0.2">
      <c r="Q507" s="7">
        <v>111</v>
      </c>
      <c r="R507" s="7">
        <v>11709</v>
      </c>
      <c r="S507" s="7" t="s">
        <v>2212</v>
      </c>
      <c r="V507" s="7">
        <v>38435006</v>
      </c>
      <c r="W507" s="7" t="s">
        <v>4616</v>
      </c>
      <c r="X507" s="201">
        <v>14</v>
      </c>
      <c r="Y507" s="201">
        <v>65</v>
      </c>
      <c r="Z507" s="201">
        <v>1</v>
      </c>
      <c r="AA507" s="201">
        <v>3</v>
      </c>
      <c r="AB507" s="201">
        <v>0</v>
      </c>
      <c r="AC507" s="201">
        <v>0</v>
      </c>
    </row>
    <row r="508" spans="17:29" x14ac:dyDescent="0.2">
      <c r="Q508" s="7">
        <v>403</v>
      </c>
      <c r="R508" s="7">
        <v>15060</v>
      </c>
      <c r="S508" s="7" t="s">
        <v>2774</v>
      </c>
      <c r="V508" s="7">
        <v>38435016</v>
      </c>
      <c r="W508" s="7" t="s">
        <v>4617</v>
      </c>
      <c r="X508" s="201">
        <v>14</v>
      </c>
      <c r="Y508" s="201">
        <v>65</v>
      </c>
      <c r="Z508" s="201">
        <v>1</v>
      </c>
      <c r="AA508" s="201">
        <v>3</v>
      </c>
      <c r="AB508" s="201">
        <v>0</v>
      </c>
      <c r="AC508" s="201">
        <v>0</v>
      </c>
    </row>
    <row r="509" spans="17:29" x14ac:dyDescent="0.2">
      <c r="Q509" s="7">
        <v>2611</v>
      </c>
      <c r="R509" s="7">
        <v>11690</v>
      </c>
      <c r="S509" s="7" t="s">
        <v>2776</v>
      </c>
      <c r="V509" s="7">
        <v>38435013</v>
      </c>
      <c r="W509" s="7" t="s">
        <v>4703</v>
      </c>
      <c r="X509" s="201">
        <v>14</v>
      </c>
      <c r="Y509" s="201">
        <v>65</v>
      </c>
      <c r="Z509" s="201">
        <v>1</v>
      </c>
      <c r="AA509" s="201">
        <v>3</v>
      </c>
      <c r="AB509" s="201">
        <v>0</v>
      </c>
      <c r="AC509" s="201">
        <v>0</v>
      </c>
    </row>
    <row r="510" spans="17:29" x14ac:dyDescent="0.2">
      <c r="Q510" s="7">
        <v>533</v>
      </c>
      <c r="R510" s="7">
        <v>15113</v>
      </c>
      <c r="S510" s="7" t="s">
        <v>3902</v>
      </c>
      <c r="V510" s="7">
        <v>38435010</v>
      </c>
      <c r="W510" s="7" t="s">
        <v>4618</v>
      </c>
      <c r="X510" s="201">
        <v>14</v>
      </c>
      <c r="Y510" s="201">
        <v>65</v>
      </c>
      <c r="Z510" s="201">
        <v>1</v>
      </c>
      <c r="AA510" s="201">
        <v>4</v>
      </c>
      <c r="AB510" s="201">
        <v>0</v>
      </c>
      <c r="AC510" s="201">
        <v>0</v>
      </c>
    </row>
    <row r="511" spans="17:29" x14ac:dyDescent="0.2">
      <c r="Q511" s="7">
        <v>2471</v>
      </c>
      <c r="R511" s="7">
        <v>11696</v>
      </c>
      <c r="S511" s="7" t="s">
        <v>3903</v>
      </c>
      <c r="V511" s="7">
        <v>38435011</v>
      </c>
      <c r="W511" s="7" t="s">
        <v>4704</v>
      </c>
      <c r="X511" s="201">
        <v>14</v>
      </c>
      <c r="Y511" s="201">
        <v>65</v>
      </c>
      <c r="Z511" s="201">
        <v>1</v>
      </c>
      <c r="AA511" s="201">
        <v>4</v>
      </c>
      <c r="AB511" s="201">
        <v>0</v>
      </c>
      <c r="AC511" s="201">
        <v>0</v>
      </c>
    </row>
    <row r="512" spans="17:29" x14ac:dyDescent="0.2">
      <c r="R512" s="7">
        <v>10695</v>
      </c>
      <c r="S512" s="7" t="s">
        <v>1272</v>
      </c>
      <c r="V512" s="7">
        <v>38435039</v>
      </c>
      <c r="W512" s="7" t="s">
        <v>4705</v>
      </c>
      <c r="X512" s="201">
        <v>14</v>
      </c>
      <c r="Y512" s="201">
        <v>65</v>
      </c>
      <c r="Z512" s="201">
        <v>1</v>
      </c>
      <c r="AA512" s="201">
        <v>3</v>
      </c>
      <c r="AB512" s="201">
        <v>0</v>
      </c>
      <c r="AC512" s="201">
        <v>0</v>
      </c>
    </row>
    <row r="513" spans="17:29" x14ac:dyDescent="0.2">
      <c r="R513" s="7">
        <v>11809</v>
      </c>
      <c r="S513" s="7" t="s">
        <v>1235</v>
      </c>
      <c r="V513" s="7">
        <v>38435000</v>
      </c>
      <c r="W513" s="7" t="s">
        <v>4619</v>
      </c>
      <c r="X513" s="201">
        <v>14</v>
      </c>
      <c r="Y513" s="201">
        <v>65</v>
      </c>
      <c r="Z513" s="201">
        <v>1</v>
      </c>
      <c r="AA513" s="201">
        <v>5</v>
      </c>
      <c r="AB513" s="201">
        <v>0</v>
      </c>
      <c r="AC513" s="201">
        <v>0</v>
      </c>
    </row>
    <row r="514" spans="17:29" x14ac:dyDescent="0.2">
      <c r="Q514" s="7">
        <v>4302</v>
      </c>
      <c r="R514" s="7">
        <v>11814</v>
      </c>
      <c r="S514" s="7" t="s">
        <v>4194</v>
      </c>
      <c r="V514" s="7">
        <v>38435036</v>
      </c>
      <c r="W514" s="7" t="s">
        <v>4620</v>
      </c>
      <c r="X514" s="201">
        <v>14</v>
      </c>
      <c r="Y514" s="201">
        <v>65</v>
      </c>
      <c r="Z514" s="201">
        <v>1</v>
      </c>
      <c r="AA514" s="201">
        <v>4</v>
      </c>
      <c r="AB514" s="201">
        <v>0</v>
      </c>
      <c r="AC514" s="201">
        <v>0</v>
      </c>
    </row>
    <row r="515" spans="17:29" x14ac:dyDescent="0.2">
      <c r="Q515" s="7">
        <v>2842</v>
      </c>
      <c r="R515" s="7">
        <v>13781</v>
      </c>
      <c r="S515" s="7" t="s">
        <v>4195</v>
      </c>
      <c r="V515" s="7">
        <v>38435014</v>
      </c>
      <c r="W515" s="7" t="s">
        <v>4621</v>
      </c>
      <c r="X515" s="201">
        <v>14</v>
      </c>
      <c r="Y515" s="201">
        <v>65</v>
      </c>
      <c r="Z515" s="201">
        <v>1</v>
      </c>
      <c r="AA515" s="201">
        <v>3</v>
      </c>
      <c r="AB515" s="201">
        <v>0</v>
      </c>
      <c r="AC515" s="201">
        <v>0</v>
      </c>
    </row>
    <row r="516" spans="17:29" x14ac:dyDescent="0.2">
      <c r="Q516" s="7">
        <v>572</v>
      </c>
      <c r="R516" s="7">
        <v>15145</v>
      </c>
      <c r="S516" s="7" t="s">
        <v>2598</v>
      </c>
      <c r="V516" s="7">
        <v>38435015</v>
      </c>
      <c r="W516" s="7" t="s">
        <v>4622</v>
      </c>
      <c r="X516" s="201">
        <v>14</v>
      </c>
      <c r="Y516" s="201">
        <v>65</v>
      </c>
      <c r="Z516" s="201">
        <v>1</v>
      </c>
      <c r="AA516" s="201">
        <v>3</v>
      </c>
      <c r="AB516" s="201">
        <v>0</v>
      </c>
      <c r="AC516" s="201">
        <v>0</v>
      </c>
    </row>
    <row r="517" spans="17:29" x14ac:dyDescent="0.2">
      <c r="Q517" s="7">
        <v>2295</v>
      </c>
      <c r="R517" s="7">
        <v>13193</v>
      </c>
      <c r="S517" s="7" t="s">
        <v>4183</v>
      </c>
      <c r="V517" s="7">
        <v>38435009</v>
      </c>
      <c r="W517" s="7" t="s">
        <v>4623</v>
      </c>
      <c r="X517" s="201">
        <v>14</v>
      </c>
      <c r="Y517" s="201">
        <v>65</v>
      </c>
      <c r="Z517" s="201">
        <v>1</v>
      </c>
      <c r="AA517" s="201">
        <v>3</v>
      </c>
      <c r="AB517" s="201">
        <v>0</v>
      </c>
      <c r="AC517" s="201">
        <v>0</v>
      </c>
    </row>
    <row r="518" spans="17:29" x14ac:dyDescent="0.2">
      <c r="Q518" s="7">
        <v>4303</v>
      </c>
      <c r="R518" s="7">
        <v>11840</v>
      </c>
      <c r="S518" s="7" t="s">
        <v>959</v>
      </c>
      <c r="V518" s="7">
        <v>38435031</v>
      </c>
      <c r="W518" s="7" t="s">
        <v>4624</v>
      </c>
      <c r="X518" s="201">
        <v>14</v>
      </c>
      <c r="Y518" s="201">
        <v>65</v>
      </c>
      <c r="Z518" s="201">
        <v>1</v>
      </c>
      <c r="AA518" s="201">
        <v>4</v>
      </c>
      <c r="AB518" s="201">
        <v>0</v>
      </c>
      <c r="AC518" s="201">
        <v>0</v>
      </c>
    </row>
    <row r="519" spans="17:29" x14ac:dyDescent="0.2">
      <c r="Q519" s="7">
        <v>4124</v>
      </c>
      <c r="R519" s="7">
        <v>15615</v>
      </c>
      <c r="S519" s="7" t="s">
        <v>4525</v>
      </c>
      <c r="V519" s="7">
        <v>38435035</v>
      </c>
      <c r="W519" s="7" t="s">
        <v>4625</v>
      </c>
      <c r="X519" s="201">
        <v>14</v>
      </c>
      <c r="Y519" s="201">
        <v>65</v>
      </c>
      <c r="Z519" s="201">
        <v>1</v>
      </c>
      <c r="AA519" s="201">
        <v>4</v>
      </c>
      <c r="AB519" s="201">
        <v>0</v>
      </c>
      <c r="AC519" s="201">
        <v>0</v>
      </c>
    </row>
    <row r="520" spans="17:29" x14ac:dyDescent="0.2">
      <c r="Q520" s="7">
        <v>4094</v>
      </c>
      <c r="R520" s="7">
        <v>11851</v>
      </c>
      <c r="S520" s="7" t="s">
        <v>3460</v>
      </c>
      <c r="V520" s="7">
        <v>38435008</v>
      </c>
      <c r="W520" s="7" t="s">
        <v>4626</v>
      </c>
      <c r="X520" s="201">
        <v>14</v>
      </c>
      <c r="Y520" s="201">
        <v>65</v>
      </c>
      <c r="Z520" s="201">
        <v>1</v>
      </c>
      <c r="AA520" s="201">
        <v>4</v>
      </c>
      <c r="AB520" s="201">
        <v>0</v>
      </c>
      <c r="AC520" s="201">
        <v>0</v>
      </c>
    </row>
    <row r="521" spans="17:29" x14ac:dyDescent="0.2">
      <c r="R521" s="7">
        <v>16391</v>
      </c>
      <c r="S521" s="7" t="s">
        <v>5133</v>
      </c>
      <c r="V521" s="7">
        <v>38435034</v>
      </c>
      <c r="W521" s="7" t="s">
        <v>4706</v>
      </c>
      <c r="X521" s="201">
        <v>14</v>
      </c>
      <c r="Y521" s="201">
        <v>65</v>
      </c>
      <c r="Z521" s="201">
        <v>1</v>
      </c>
      <c r="AA521" s="201">
        <v>3</v>
      </c>
      <c r="AB521" s="201">
        <v>0</v>
      </c>
      <c r="AC521" s="201">
        <v>0</v>
      </c>
    </row>
    <row r="522" spans="17:29" x14ac:dyDescent="0.2">
      <c r="R522" s="7">
        <v>16349</v>
      </c>
      <c r="S522" s="7" t="s">
        <v>5134</v>
      </c>
      <c r="V522" s="7">
        <v>26410000</v>
      </c>
      <c r="W522" s="7" t="s">
        <v>3668</v>
      </c>
      <c r="X522" s="201">
        <v>14</v>
      </c>
      <c r="Y522" s="201">
        <v>65</v>
      </c>
      <c r="Z522" s="201">
        <v>1</v>
      </c>
      <c r="AA522" s="201">
        <v>4</v>
      </c>
      <c r="AB522" s="201">
        <v>0</v>
      </c>
      <c r="AC522" s="201">
        <v>0</v>
      </c>
    </row>
    <row r="523" spans="17:29" x14ac:dyDescent="0.2">
      <c r="R523" s="7">
        <v>11466</v>
      </c>
      <c r="S523" s="7" t="s">
        <v>1225</v>
      </c>
      <c r="V523" s="7">
        <v>35310000</v>
      </c>
      <c r="W523" s="7" t="s">
        <v>5544</v>
      </c>
      <c r="X523" s="201">
        <v>14</v>
      </c>
      <c r="Y523" s="201">
        <v>65</v>
      </c>
      <c r="Z523" s="201">
        <v>1</v>
      </c>
      <c r="AA523" s="201">
        <v>4</v>
      </c>
      <c r="AB523" s="201">
        <v>0</v>
      </c>
      <c r="AC523" s="201">
        <v>0</v>
      </c>
    </row>
    <row r="524" spans="17:29" x14ac:dyDescent="0.2">
      <c r="Q524" s="7">
        <v>382</v>
      </c>
      <c r="R524" s="7">
        <v>15045</v>
      </c>
      <c r="S524" s="7" t="s">
        <v>3459</v>
      </c>
      <c r="V524" s="7">
        <v>27880000</v>
      </c>
      <c r="W524" s="7" t="s">
        <v>4707</v>
      </c>
      <c r="X524" s="201">
        <v>14</v>
      </c>
      <c r="Y524" s="201">
        <v>65</v>
      </c>
      <c r="Z524" s="201">
        <v>1</v>
      </c>
      <c r="AA524" s="201">
        <v>3</v>
      </c>
      <c r="AB524" s="201">
        <v>0</v>
      </c>
      <c r="AC524" s="201">
        <v>0</v>
      </c>
    </row>
    <row r="525" spans="17:29" x14ac:dyDescent="0.2">
      <c r="Q525" s="7">
        <v>734</v>
      </c>
      <c r="R525" s="7">
        <v>15240</v>
      </c>
      <c r="S525" s="7" t="s">
        <v>1768</v>
      </c>
      <c r="V525" s="7">
        <v>42340000</v>
      </c>
      <c r="W525" s="7" t="s">
        <v>2293</v>
      </c>
      <c r="X525" s="201">
        <v>14</v>
      </c>
      <c r="Y525" s="201">
        <v>65</v>
      </c>
      <c r="Z525" s="201">
        <v>1</v>
      </c>
      <c r="AA525" s="201">
        <v>3</v>
      </c>
      <c r="AB525" s="201">
        <v>0</v>
      </c>
      <c r="AC525" s="201">
        <v>0</v>
      </c>
    </row>
    <row r="526" spans="17:29" x14ac:dyDescent="0.2">
      <c r="Q526" s="7">
        <v>3021</v>
      </c>
      <c r="R526" s="7">
        <v>11451</v>
      </c>
      <c r="S526" s="7" t="s">
        <v>1769</v>
      </c>
      <c r="V526" s="7">
        <v>48510000</v>
      </c>
      <c r="W526" s="7" t="s">
        <v>264</v>
      </c>
      <c r="X526" s="201">
        <v>14</v>
      </c>
      <c r="Y526" s="201">
        <v>65</v>
      </c>
      <c r="Z526" s="201">
        <v>1</v>
      </c>
      <c r="AA526" s="201">
        <v>1</v>
      </c>
      <c r="AB526" s="201">
        <v>0</v>
      </c>
      <c r="AC526" s="201">
        <v>0</v>
      </c>
    </row>
    <row r="527" spans="17:29" x14ac:dyDescent="0.2">
      <c r="Q527" s="7">
        <v>53</v>
      </c>
      <c r="R527" s="7">
        <v>11461</v>
      </c>
      <c r="S527" s="7" t="s">
        <v>1770</v>
      </c>
      <c r="V527" s="7">
        <v>36535000</v>
      </c>
      <c r="W527" s="7" t="s">
        <v>58</v>
      </c>
      <c r="X527" s="201">
        <v>14</v>
      </c>
      <c r="Y527" s="201">
        <v>65</v>
      </c>
      <c r="Z527" s="201">
        <v>1</v>
      </c>
      <c r="AA527" s="201">
        <v>4</v>
      </c>
      <c r="AB527" s="201">
        <v>0</v>
      </c>
      <c r="AC527" s="201">
        <v>0</v>
      </c>
    </row>
    <row r="528" spans="17:29" x14ac:dyDescent="0.2">
      <c r="R528" s="7">
        <v>16402</v>
      </c>
      <c r="S528" s="7" t="s">
        <v>5135</v>
      </c>
      <c r="V528" s="7">
        <v>35360000</v>
      </c>
      <c r="W528" s="7" t="s">
        <v>2294</v>
      </c>
      <c r="X528" s="201">
        <v>14</v>
      </c>
      <c r="Y528" s="201">
        <v>65</v>
      </c>
      <c r="Z528" s="201">
        <v>1</v>
      </c>
      <c r="AA528" s="201">
        <v>3</v>
      </c>
      <c r="AB528" s="201">
        <v>0</v>
      </c>
      <c r="AC528" s="201">
        <v>0</v>
      </c>
    </row>
    <row r="529" spans="17:29" x14ac:dyDescent="0.2">
      <c r="Q529" s="7">
        <v>4229</v>
      </c>
      <c r="R529" s="7">
        <v>11464</v>
      </c>
      <c r="S529" s="7" t="s">
        <v>1773</v>
      </c>
      <c r="V529" s="7">
        <v>44260000</v>
      </c>
      <c r="W529" s="7" t="s">
        <v>2295</v>
      </c>
      <c r="X529" s="201">
        <v>14</v>
      </c>
      <c r="Y529" s="201">
        <v>65</v>
      </c>
      <c r="Z529" s="201">
        <v>1</v>
      </c>
      <c r="AA529" s="201">
        <v>3</v>
      </c>
      <c r="AB529" s="201">
        <v>0</v>
      </c>
      <c r="AC529" s="201">
        <v>0</v>
      </c>
    </row>
    <row r="530" spans="17:29" x14ac:dyDescent="0.2">
      <c r="Q530" s="7">
        <v>6193</v>
      </c>
      <c r="R530" s="7">
        <v>11485</v>
      </c>
      <c r="S530" s="7" t="s">
        <v>1775</v>
      </c>
      <c r="V530" s="7">
        <v>25110005</v>
      </c>
      <c r="W530" s="7" t="s">
        <v>2296</v>
      </c>
      <c r="X530" s="201">
        <v>14</v>
      </c>
      <c r="Y530" s="201">
        <v>65</v>
      </c>
      <c r="Z530" s="201">
        <v>1</v>
      </c>
      <c r="AA530" s="201">
        <v>4</v>
      </c>
      <c r="AB530" s="201">
        <v>0</v>
      </c>
      <c r="AC530" s="201">
        <v>0</v>
      </c>
    </row>
    <row r="531" spans="17:29" x14ac:dyDescent="0.2">
      <c r="Q531" s="7">
        <v>2472</v>
      </c>
      <c r="R531" s="7">
        <v>11510</v>
      </c>
      <c r="S531" s="7" t="s">
        <v>3467</v>
      </c>
      <c r="V531" s="7">
        <v>25110002</v>
      </c>
      <c r="W531" s="7" t="s">
        <v>2297</v>
      </c>
      <c r="X531" s="201">
        <v>14</v>
      </c>
      <c r="Y531" s="201">
        <v>65</v>
      </c>
      <c r="Z531" s="201">
        <v>1</v>
      </c>
      <c r="AA531" s="201">
        <v>4</v>
      </c>
      <c r="AB531" s="201">
        <v>0</v>
      </c>
      <c r="AC531" s="201">
        <v>0</v>
      </c>
    </row>
    <row r="532" spans="17:29" x14ac:dyDescent="0.2">
      <c r="Q532" s="7">
        <v>383</v>
      </c>
      <c r="R532" s="7">
        <v>15046</v>
      </c>
      <c r="S532" s="7" t="s">
        <v>3468</v>
      </c>
      <c r="V532" s="7">
        <v>25110003</v>
      </c>
      <c r="W532" s="7" t="s">
        <v>2298</v>
      </c>
      <c r="X532" s="201">
        <v>14</v>
      </c>
      <c r="Y532" s="201">
        <v>65</v>
      </c>
      <c r="Z532" s="201">
        <v>1</v>
      </c>
      <c r="AA532" s="201">
        <v>4</v>
      </c>
      <c r="AB532" s="201">
        <v>0</v>
      </c>
      <c r="AC532" s="201">
        <v>0</v>
      </c>
    </row>
    <row r="533" spans="17:29" x14ac:dyDescent="0.2">
      <c r="R533" s="7">
        <v>10497</v>
      </c>
      <c r="S533" s="7" t="s">
        <v>3469</v>
      </c>
      <c r="V533" s="7">
        <v>25110004</v>
      </c>
      <c r="W533" s="7" t="s">
        <v>2143</v>
      </c>
      <c r="X533" s="201">
        <v>14</v>
      </c>
      <c r="Y533" s="201">
        <v>65</v>
      </c>
      <c r="Z533" s="201">
        <v>1</v>
      </c>
      <c r="AA533" s="201">
        <v>4</v>
      </c>
      <c r="AB533" s="201">
        <v>0</v>
      </c>
      <c r="AC533" s="201">
        <v>0</v>
      </c>
    </row>
    <row r="534" spans="17:29" x14ac:dyDescent="0.2">
      <c r="Q534" s="7">
        <v>4911</v>
      </c>
      <c r="R534" s="7">
        <v>15428</v>
      </c>
      <c r="S534" s="7" t="s">
        <v>3474</v>
      </c>
      <c r="V534" s="7">
        <v>25110000</v>
      </c>
      <c r="W534" s="7" t="s">
        <v>2144</v>
      </c>
      <c r="X534" s="201">
        <v>14</v>
      </c>
      <c r="Y534" s="201">
        <v>65</v>
      </c>
      <c r="Z534" s="201">
        <v>1</v>
      </c>
      <c r="AA534" s="201">
        <v>4</v>
      </c>
      <c r="AB534" s="201">
        <v>0</v>
      </c>
      <c r="AC534" s="201">
        <v>0</v>
      </c>
    </row>
    <row r="535" spans="17:29" x14ac:dyDescent="0.2">
      <c r="Q535" s="7">
        <v>1205</v>
      </c>
      <c r="R535" s="7">
        <v>11506</v>
      </c>
      <c r="S535" s="7" t="s">
        <v>1784</v>
      </c>
      <c r="V535" s="7">
        <v>25110001</v>
      </c>
      <c r="W535" s="7" t="s">
        <v>2145</v>
      </c>
      <c r="X535" s="201">
        <v>14</v>
      </c>
      <c r="Y535" s="201">
        <v>65</v>
      </c>
      <c r="Z535" s="201">
        <v>1</v>
      </c>
      <c r="AA535" s="201">
        <v>4</v>
      </c>
      <c r="AB535" s="201">
        <v>0</v>
      </c>
      <c r="AC535" s="201">
        <v>0</v>
      </c>
    </row>
    <row r="536" spans="17:29" x14ac:dyDescent="0.2">
      <c r="Q536" s="7">
        <v>1082</v>
      </c>
      <c r="R536" s="7">
        <v>15534</v>
      </c>
      <c r="S536" s="7" t="s">
        <v>1785</v>
      </c>
      <c r="V536" s="7">
        <v>25120000</v>
      </c>
      <c r="W536" s="7" t="s">
        <v>2146</v>
      </c>
      <c r="X536" s="201">
        <v>14</v>
      </c>
      <c r="Y536" s="201">
        <v>65</v>
      </c>
      <c r="Z536" s="201">
        <v>1</v>
      </c>
      <c r="AA536" s="201">
        <v>2</v>
      </c>
      <c r="AB536" s="201">
        <v>0</v>
      </c>
      <c r="AC536" s="201">
        <v>0</v>
      </c>
    </row>
    <row r="537" spans="17:29" x14ac:dyDescent="0.2">
      <c r="Q537" s="7">
        <v>2614</v>
      </c>
      <c r="R537" s="7">
        <v>11511</v>
      </c>
      <c r="S537" s="7" t="s">
        <v>229</v>
      </c>
      <c r="V537" s="7">
        <v>28790000</v>
      </c>
      <c r="W537" s="7" t="s">
        <v>826</v>
      </c>
      <c r="X537" s="201">
        <v>14</v>
      </c>
      <c r="Y537" s="201">
        <v>65</v>
      </c>
      <c r="Z537" s="201">
        <v>1</v>
      </c>
      <c r="AA537" s="201">
        <v>2</v>
      </c>
      <c r="AB537" s="201">
        <v>0</v>
      </c>
      <c r="AC537" s="201">
        <v>0</v>
      </c>
    </row>
    <row r="538" spans="17:29" x14ac:dyDescent="0.2">
      <c r="R538" s="7">
        <v>10096</v>
      </c>
      <c r="S538" s="7" t="s">
        <v>518</v>
      </c>
      <c r="V538" s="7">
        <v>28820000</v>
      </c>
      <c r="W538" s="7" t="s">
        <v>827</v>
      </c>
      <c r="X538" s="201">
        <v>14</v>
      </c>
      <c r="Y538" s="201">
        <v>65</v>
      </c>
      <c r="Z538" s="201">
        <v>1</v>
      </c>
      <c r="AA538" s="201">
        <v>4</v>
      </c>
      <c r="AB538" s="201">
        <v>0</v>
      </c>
      <c r="AC538" s="201">
        <v>0</v>
      </c>
    </row>
    <row r="539" spans="17:29" x14ac:dyDescent="0.2">
      <c r="Q539" s="7">
        <v>3395</v>
      </c>
      <c r="R539" s="7">
        <v>15609</v>
      </c>
      <c r="S539" s="7" t="s">
        <v>4526</v>
      </c>
      <c r="V539" s="7">
        <v>28830000</v>
      </c>
      <c r="W539" s="7" t="s">
        <v>828</v>
      </c>
      <c r="X539" s="201">
        <v>14</v>
      </c>
      <c r="Y539" s="201">
        <v>65</v>
      </c>
      <c r="Z539" s="201">
        <v>1</v>
      </c>
      <c r="AA539" s="201">
        <v>4</v>
      </c>
      <c r="AB539" s="201">
        <v>0</v>
      </c>
      <c r="AC539" s="201">
        <v>0</v>
      </c>
    </row>
    <row r="540" spans="17:29" x14ac:dyDescent="0.2">
      <c r="Q540" s="7">
        <v>2914</v>
      </c>
      <c r="R540" s="7">
        <v>11486</v>
      </c>
      <c r="S540" s="7" t="s">
        <v>238</v>
      </c>
      <c r="V540" s="7">
        <v>42360000</v>
      </c>
      <c r="W540" s="7" t="s">
        <v>2147</v>
      </c>
      <c r="X540" s="201">
        <v>14</v>
      </c>
      <c r="Y540" s="201">
        <v>65</v>
      </c>
      <c r="Z540" s="201">
        <v>1</v>
      </c>
      <c r="AA540" s="201">
        <v>2</v>
      </c>
      <c r="AB540" s="201">
        <v>0</v>
      </c>
      <c r="AC540" s="201">
        <v>0</v>
      </c>
    </row>
    <row r="541" spans="17:29" x14ac:dyDescent="0.2">
      <c r="Q541" s="7">
        <v>4064</v>
      </c>
      <c r="R541" s="7">
        <v>11488</v>
      </c>
      <c r="S541" s="7" t="s">
        <v>239</v>
      </c>
      <c r="V541" s="7">
        <v>19160000</v>
      </c>
      <c r="W541" s="7" t="s">
        <v>2148</v>
      </c>
      <c r="X541" s="201">
        <v>14</v>
      </c>
      <c r="Y541" s="201">
        <v>65</v>
      </c>
      <c r="Z541" s="201">
        <v>1</v>
      </c>
      <c r="AA541" s="201">
        <v>3</v>
      </c>
      <c r="AB541" s="201">
        <v>0</v>
      </c>
      <c r="AC541" s="201">
        <v>0</v>
      </c>
    </row>
    <row r="542" spans="17:29" x14ac:dyDescent="0.2">
      <c r="R542" s="7">
        <v>11500</v>
      </c>
      <c r="S542" s="7" t="s">
        <v>243</v>
      </c>
      <c r="V542" s="7">
        <v>48350000</v>
      </c>
      <c r="W542" s="7" t="s">
        <v>2608</v>
      </c>
      <c r="X542" s="201">
        <v>14</v>
      </c>
      <c r="Y542" s="201">
        <v>65</v>
      </c>
      <c r="Z542" s="201">
        <v>1</v>
      </c>
      <c r="AA542" s="201">
        <v>4</v>
      </c>
      <c r="AB542" s="201">
        <v>0</v>
      </c>
      <c r="AC542" s="201">
        <v>0</v>
      </c>
    </row>
    <row r="543" spans="17:29" x14ac:dyDescent="0.2">
      <c r="Q543" s="7">
        <v>5161</v>
      </c>
      <c r="R543" s="7">
        <v>11492</v>
      </c>
      <c r="S543" s="7" t="s">
        <v>523</v>
      </c>
      <c r="V543" s="7">
        <v>36210001</v>
      </c>
      <c r="W543" s="7" t="s">
        <v>2149</v>
      </c>
      <c r="X543" s="201">
        <v>14</v>
      </c>
      <c r="Y543" s="201">
        <v>65</v>
      </c>
      <c r="Z543" s="201">
        <v>1</v>
      </c>
      <c r="AA543" s="201">
        <v>3</v>
      </c>
      <c r="AB543" s="201">
        <v>0</v>
      </c>
      <c r="AC543" s="201">
        <v>0</v>
      </c>
    </row>
    <row r="544" spans="17:29" x14ac:dyDescent="0.2">
      <c r="Q544" s="7">
        <v>5162</v>
      </c>
      <c r="R544" s="7">
        <v>11484</v>
      </c>
      <c r="S544" s="7" t="s">
        <v>524</v>
      </c>
      <c r="V544" s="7">
        <v>36210002</v>
      </c>
      <c r="W544" s="7" t="s">
        <v>2150</v>
      </c>
      <c r="X544" s="201">
        <v>14</v>
      </c>
      <c r="Y544" s="201">
        <v>65</v>
      </c>
      <c r="Z544" s="201">
        <v>1</v>
      </c>
      <c r="AA544" s="201">
        <v>3</v>
      </c>
      <c r="AB544" s="201">
        <v>0</v>
      </c>
      <c r="AC544" s="201">
        <v>0</v>
      </c>
    </row>
    <row r="545" spans="17:29" x14ac:dyDescent="0.2">
      <c r="Q545" s="7">
        <v>5003</v>
      </c>
      <c r="R545" s="7">
        <v>14518</v>
      </c>
      <c r="S545" s="7" t="s">
        <v>525</v>
      </c>
      <c r="V545" s="7">
        <v>36210004</v>
      </c>
      <c r="W545" s="7" t="s">
        <v>2151</v>
      </c>
      <c r="X545" s="201">
        <v>14</v>
      </c>
      <c r="Y545" s="201">
        <v>65</v>
      </c>
      <c r="Z545" s="201">
        <v>1</v>
      </c>
      <c r="AA545" s="201">
        <v>3</v>
      </c>
      <c r="AB545" s="201">
        <v>0</v>
      </c>
      <c r="AC545" s="201">
        <v>0</v>
      </c>
    </row>
    <row r="546" spans="17:29" x14ac:dyDescent="0.2">
      <c r="R546" s="7">
        <v>11495</v>
      </c>
      <c r="S546" s="7" t="s">
        <v>4366</v>
      </c>
      <c r="V546" s="7">
        <v>36210099</v>
      </c>
      <c r="W546" s="7" t="s">
        <v>2152</v>
      </c>
      <c r="X546" s="201">
        <v>14</v>
      </c>
      <c r="Y546" s="201">
        <v>65</v>
      </c>
      <c r="Z546" s="201">
        <v>1</v>
      </c>
      <c r="AA546" s="201">
        <v>3</v>
      </c>
      <c r="AB546" s="201">
        <v>0</v>
      </c>
      <c r="AC546" s="201">
        <v>0</v>
      </c>
    </row>
    <row r="547" spans="17:29" x14ac:dyDescent="0.2">
      <c r="R547" s="7">
        <v>11496</v>
      </c>
      <c r="S547" s="7" t="s">
        <v>3047</v>
      </c>
      <c r="V547" s="7">
        <v>36210003</v>
      </c>
      <c r="W547" s="7" t="s">
        <v>2751</v>
      </c>
      <c r="X547" s="201">
        <v>14</v>
      </c>
      <c r="Y547" s="201">
        <v>65</v>
      </c>
      <c r="Z547" s="201">
        <v>1</v>
      </c>
      <c r="AA547" s="201">
        <v>3</v>
      </c>
      <c r="AB547" s="201">
        <v>0</v>
      </c>
      <c r="AC547" s="201">
        <v>0</v>
      </c>
    </row>
    <row r="548" spans="17:29" x14ac:dyDescent="0.2">
      <c r="Q548" s="7">
        <v>3837</v>
      </c>
      <c r="R548" s="7">
        <v>16067</v>
      </c>
      <c r="S548" s="7" t="s">
        <v>4937</v>
      </c>
      <c r="V548" s="7">
        <v>34120000</v>
      </c>
      <c r="W548" s="7" t="s">
        <v>4627</v>
      </c>
      <c r="X548" s="201">
        <v>14</v>
      </c>
      <c r="Y548" s="201">
        <v>65</v>
      </c>
      <c r="Z548" s="201">
        <v>1</v>
      </c>
      <c r="AA548" s="201">
        <v>2</v>
      </c>
      <c r="AB548" s="201">
        <v>0</v>
      </c>
      <c r="AC548" s="201">
        <v>0</v>
      </c>
    </row>
    <row r="549" spans="17:29" x14ac:dyDescent="0.2">
      <c r="R549" s="7">
        <v>10808</v>
      </c>
      <c r="S549" s="7" t="s">
        <v>528</v>
      </c>
      <c r="V549" s="7">
        <v>28860000</v>
      </c>
      <c r="W549" s="7" t="s">
        <v>864</v>
      </c>
      <c r="X549" s="201">
        <v>14</v>
      </c>
      <c r="Y549" s="201">
        <v>65</v>
      </c>
      <c r="Z549" s="201">
        <v>1</v>
      </c>
      <c r="AA549" s="201">
        <v>4</v>
      </c>
      <c r="AB549" s="201">
        <v>0</v>
      </c>
      <c r="AC549" s="201">
        <v>0</v>
      </c>
    </row>
    <row r="550" spans="17:29" x14ac:dyDescent="0.2">
      <c r="R550" s="7">
        <v>11497</v>
      </c>
      <c r="S550" s="7" t="s">
        <v>3048</v>
      </c>
      <c r="V550" s="7">
        <v>11170000</v>
      </c>
      <c r="W550" s="7" t="s">
        <v>865</v>
      </c>
      <c r="X550" s="201">
        <v>14</v>
      </c>
      <c r="Y550" s="201">
        <v>65</v>
      </c>
      <c r="Z550" s="201">
        <v>1</v>
      </c>
      <c r="AA550" s="201">
        <v>3</v>
      </c>
      <c r="AB550" s="201">
        <v>0</v>
      </c>
      <c r="AC550" s="201">
        <v>0</v>
      </c>
    </row>
    <row r="551" spans="17:29" x14ac:dyDescent="0.2">
      <c r="R551" s="7">
        <v>11498</v>
      </c>
      <c r="S551" s="7" t="s">
        <v>529</v>
      </c>
      <c r="V551" s="7">
        <v>16510000</v>
      </c>
      <c r="W551" s="7" t="s">
        <v>866</v>
      </c>
      <c r="X551" s="201">
        <v>14</v>
      </c>
      <c r="Y551" s="201">
        <v>65</v>
      </c>
      <c r="Z551" s="201">
        <v>1</v>
      </c>
      <c r="AA551" s="201">
        <v>2</v>
      </c>
      <c r="AB551" s="201">
        <v>0</v>
      </c>
      <c r="AC551" s="201">
        <v>0</v>
      </c>
    </row>
    <row r="552" spans="17:29" x14ac:dyDescent="0.2">
      <c r="R552" s="7">
        <v>16437</v>
      </c>
      <c r="S552" s="7" t="s">
        <v>5136</v>
      </c>
      <c r="V552" s="7">
        <v>16520000</v>
      </c>
      <c r="W552" s="7" t="s">
        <v>4709</v>
      </c>
      <c r="X552" s="201">
        <v>14</v>
      </c>
      <c r="Y552" s="201">
        <v>65</v>
      </c>
      <c r="Z552" s="201">
        <v>1</v>
      </c>
      <c r="AA552" s="201">
        <v>3</v>
      </c>
      <c r="AB552" s="201">
        <v>0</v>
      </c>
      <c r="AC552" s="201">
        <v>0</v>
      </c>
    </row>
    <row r="553" spans="17:29" x14ac:dyDescent="0.2">
      <c r="Q553" s="7">
        <v>3831</v>
      </c>
      <c r="R553" s="7">
        <v>16019</v>
      </c>
      <c r="S553" s="7" t="s">
        <v>530</v>
      </c>
      <c r="V553" s="7">
        <v>50180000</v>
      </c>
      <c r="W553" s="7" t="s">
        <v>4139</v>
      </c>
      <c r="X553" s="201">
        <v>14</v>
      </c>
      <c r="Y553" s="201">
        <v>65</v>
      </c>
      <c r="Z553" s="201">
        <v>1</v>
      </c>
      <c r="AA553" s="201">
        <v>2</v>
      </c>
      <c r="AB553" s="201">
        <v>0</v>
      </c>
      <c r="AC553" s="201">
        <v>0</v>
      </c>
    </row>
    <row r="554" spans="17:29" x14ac:dyDescent="0.2">
      <c r="R554" s="7">
        <v>11499</v>
      </c>
      <c r="S554" s="7" t="s">
        <v>2678</v>
      </c>
      <c r="V554" s="7">
        <v>50170000</v>
      </c>
      <c r="W554" s="7" t="s">
        <v>4140</v>
      </c>
      <c r="X554" s="201">
        <v>14</v>
      </c>
      <c r="Y554" s="201">
        <v>65</v>
      </c>
      <c r="Z554" s="201">
        <v>1</v>
      </c>
      <c r="AA554" s="201">
        <v>3</v>
      </c>
      <c r="AB554" s="201">
        <v>0</v>
      </c>
      <c r="AC554" s="201">
        <v>0</v>
      </c>
    </row>
    <row r="555" spans="17:29" x14ac:dyDescent="0.2">
      <c r="R555" s="7">
        <v>11435</v>
      </c>
      <c r="S555" s="7" t="s">
        <v>2679</v>
      </c>
      <c r="V555" s="7">
        <v>50170001</v>
      </c>
      <c r="W555" s="7" t="s">
        <v>5545</v>
      </c>
      <c r="X555" s="201">
        <v>14</v>
      </c>
      <c r="Y555" s="201">
        <v>65</v>
      </c>
      <c r="Z555" s="201">
        <v>1</v>
      </c>
      <c r="AA555" s="201">
        <v>3</v>
      </c>
      <c r="AB555" s="201">
        <v>0</v>
      </c>
      <c r="AC555" s="201">
        <v>0</v>
      </c>
    </row>
    <row r="556" spans="17:29" x14ac:dyDescent="0.2">
      <c r="R556" s="7">
        <v>11390</v>
      </c>
      <c r="S556" s="7" t="s">
        <v>2680</v>
      </c>
      <c r="V556" s="7">
        <v>50170002</v>
      </c>
      <c r="W556" s="7" t="s">
        <v>5546</v>
      </c>
      <c r="X556" s="201">
        <v>14</v>
      </c>
      <c r="Y556" s="201">
        <v>65</v>
      </c>
      <c r="Z556" s="201">
        <v>1</v>
      </c>
      <c r="AA556" s="201">
        <v>3</v>
      </c>
      <c r="AB556" s="201">
        <v>0</v>
      </c>
      <c r="AC556" s="201">
        <v>0</v>
      </c>
    </row>
    <row r="557" spans="17:29" x14ac:dyDescent="0.2">
      <c r="R557" s="7">
        <v>11356</v>
      </c>
      <c r="S557" s="7" t="s">
        <v>3049</v>
      </c>
      <c r="V557" s="7">
        <v>50170003</v>
      </c>
      <c r="W557" s="7" t="s">
        <v>5547</v>
      </c>
      <c r="X557" s="201">
        <v>14</v>
      </c>
      <c r="Y557" s="201">
        <v>65</v>
      </c>
      <c r="Z557" s="201">
        <v>1</v>
      </c>
      <c r="AA557" s="201">
        <v>3</v>
      </c>
      <c r="AB557" s="201">
        <v>0</v>
      </c>
      <c r="AC557" s="201">
        <v>0</v>
      </c>
    </row>
    <row r="558" spans="17:29" x14ac:dyDescent="0.2">
      <c r="R558" s="7">
        <v>11457</v>
      </c>
      <c r="S558" s="7" t="s">
        <v>3050</v>
      </c>
      <c r="V558" s="7">
        <v>50185000</v>
      </c>
      <c r="W558" s="7" t="s">
        <v>4960</v>
      </c>
      <c r="X558" s="201">
        <v>14</v>
      </c>
      <c r="Y558" s="201">
        <v>65</v>
      </c>
      <c r="Z558" s="201">
        <v>1</v>
      </c>
      <c r="AA558" s="201">
        <v>2</v>
      </c>
      <c r="AB558" s="201">
        <v>0</v>
      </c>
      <c r="AC558" s="201">
        <v>0</v>
      </c>
    </row>
    <row r="559" spans="17:29" x14ac:dyDescent="0.2">
      <c r="Q559" s="7">
        <v>5307</v>
      </c>
      <c r="R559" s="7">
        <v>11402</v>
      </c>
      <c r="S559" s="7" t="s">
        <v>2681</v>
      </c>
      <c r="V559" s="7">
        <v>28910000</v>
      </c>
      <c r="W559" s="7" t="s">
        <v>4141</v>
      </c>
      <c r="X559" s="201">
        <v>14</v>
      </c>
      <c r="Y559" s="201">
        <v>65</v>
      </c>
      <c r="Z559" s="201">
        <v>1</v>
      </c>
      <c r="AA559" s="201">
        <v>3</v>
      </c>
      <c r="AB559" s="201">
        <v>0</v>
      </c>
      <c r="AC559" s="201">
        <v>0</v>
      </c>
    </row>
    <row r="560" spans="17:29" x14ac:dyDescent="0.2">
      <c r="R560" s="7">
        <v>10038</v>
      </c>
      <c r="S560" s="7" t="s">
        <v>3051</v>
      </c>
      <c r="V560" s="7">
        <v>28910002</v>
      </c>
      <c r="W560" s="7" t="s">
        <v>5548</v>
      </c>
      <c r="X560" s="201">
        <v>14</v>
      </c>
      <c r="Y560" s="201">
        <v>65</v>
      </c>
      <c r="Z560" s="201">
        <v>1</v>
      </c>
      <c r="AA560" s="201">
        <v>3</v>
      </c>
      <c r="AB560" s="201">
        <v>0</v>
      </c>
      <c r="AC560" s="201">
        <v>0</v>
      </c>
    </row>
    <row r="561" spans="17:29" x14ac:dyDescent="0.2">
      <c r="R561" s="7">
        <v>11403</v>
      </c>
      <c r="S561" s="7" t="s">
        <v>2682</v>
      </c>
      <c r="V561" s="7">
        <v>28910001</v>
      </c>
      <c r="W561" s="7" t="s">
        <v>5549</v>
      </c>
      <c r="X561" s="201">
        <v>14</v>
      </c>
      <c r="Y561" s="201">
        <v>65</v>
      </c>
      <c r="Z561" s="201">
        <v>1</v>
      </c>
      <c r="AA561" s="201">
        <v>3</v>
      </c>
      <c r="AB561" s="201">
        <v>0</v>
      </c>
      <c r="AC561" s="201">
        <v>0</v>
      </c>
    </row>
    <row r="562" spans="17:29" x14ac:dyDescent="0.2">
      <c r="Q562" s="7">
        <v>5167</v>
      </c>
      <c r="R562" s="7">
        <v>11404</v>
      </c>
      <c r="S562" s="7" t="s">
        <v>2683</v>
      </c>
      <c r="V562" s="7">
        <v>34160000</v>
      </c>
      <c r="W562" s="7" t="s">
        <v>4961</v>
      </c>
      <c r="X562" s="201">
        <v>14</v>
      </c>
      <c r="Y562" s="201">
        <v>65</v>
      </c>
      <c r="Z562" s="201">
        <v>1</v>
      </c>
      <c r="AA562" s="201">
        <v>3</v>
      </c>
      <c r="AB562" s="201">
        <v>0</v>
      </c>
      <c r="AC562" s="201">
        <v>0</v>
      </c>
    </row>
    <row r="563" spans="17:29" x14ac:dyDescent="0.2">
      <c r="R563" s="7">
        <v>11405</v>
      </c>
      <c r="S563" s="7" t="s">
        <v>2532</v>
      </c>
      <c r="V563" s="7">
        <v>34170000</v>
      </c>
      <c r="W563" s="7" t="s">
        <v>4962</v>
      </c>
      <c r="X563" s="201">
        <v>14</v>
      </c>
      <c r="Y563" s="201">
        <v>65</v>
      </c>
      <c r="Z563" s="201">
        <v>1</v>
      </c>
      <c r="AA563" s="201">
        <v>2</v>
      </c>
      <c r="AB563" s="201">
        <v>0</v>
      </c>
      <c r="AC563" s="201">
        <v>0</v>
      </c>
    </row>
    <row r="564" spans="17:29" x14ac:dyDescent="0.2">
      <c r="Q564" s="7">
        <v>5226</v>
      </c>
      <c r="R564" s="7">
        <v>14938</v>
      </c>
      <c r="S564" s="7" t="s">
        <v>2533</v>
      </c>
      <c r="V564" s="7">
        <v>26540000</v>
      </c>
      <c r="W564" s="7" t="s">
        <v>4142</v>
      </c>
      <c r="X564" s="201">
        <v>14</v>
      </c>
      <c r="Y564" s="201">
        <v>65</v>
      </c>
      <c r="Z564" s="201">
        <v>1</v>
      </c>
      <c r="AA564" s="201">
        <v>3</v>
      </c>
      <c r="AB564" s="201">
        <v>0</v>
      </c>
      <c r="AC564" s="201">
        <v>0</v>
      </c>
    </row>
    <row r="565" spans="17:29" x14ac:dyDescent="0.2">
      <c r="R565" s="7">
        <v>11406</v>
      </c>
      <c r="S565" s="7" t="s">
        <v>3052</v>
      </c>
      <c r="V565" s="7">
        <v>50901200</v>
      </c>
      <c r="W565" s="7" t="s">
        <v>4143</v>
      </c>
      <c r="X565" s="201">
        <v>14</v>
      </c>
      <c r="Y565" s="201">
        <v>65</v>
      </c>
      <c r="Z565" s="201">
        <v>1</v>
      </c>
      <c r="AA565" s="201">
        <v>4</v>
      </c>
      <c r="AB565" s="201">
        <v>0</v>
      </c>
      <c r="AC565" s="201">
        <v>99</v>
      </c>
    </row>
    <row r="566" spans="17:29" x14ac:dyDescent="0.2">
      <c r="R566" s="7">
        <v>16581</v>
      </c>
      <c r="S566" s="7" t="s">
        <v>5137</v>
      </c>
      <c r="V566" s="7">
        <v>29070000</v>
      </c>
      <c r="W566" s="7" t="s">
        <v>4144</v>
      </c>
      <c r="X566" s="201">
        <v>14</v>
      </c>
      <c r="Y566" s="201">
        <v>65</v>
      </c>
      <c r="Z566" s="201">
        <v>1</v>
      </c>
      <c r="AA566" s="201">
        <v>3</v>
      </c>
      <c r="AB566" s="201">
        <v>0</v>
      </c>
      <c r="AC566" s="201">
        <v>0</v>
      </c>
    </row>
    <row r="567" spans="17:29" x14ac:dyDescent="0.2">
      <c r="R567" s="7">
        <v>11416</v>
      </c>
      <c r="S567" s="7" t="s">
        <v>2534</v>
      </c>
      <c r="V567" s="7">
        <v>40410000</v>
      </c>
      <c r="W567" s="7" t="s">
        <v>829</v>
      </c>
      <c r="X567" s="201">
        <v>14</v>
      </c>
      <c r="Y567" s="201">
        <v>65</v>
      </c>
      <c r="Z567" s="201">
        <v>1</v>
      </c>
      <c r="AA567" s="201">
        <v>3</v>
      </c>
      <c r="AB567" s="201">
        <v>0</v>
      </c>
      <c r="AC567" s="201">
        <v>0</v>
      </c>
    </row>
    <row r="568" spans="17:29" x14ac:dyDescent="0.2">
      <c r="R568" s="7">
        <v>16355</v>
      </c>
      <c r="S568" s="7" t="s">
        <v>5138</v>
      </c>
      <c r="V568" s="7">
        <v>33510000</v>
      </c>
      <c r="W568" s="7" t="s">
        <v>830</v>
      </c>
      <c r="X568" s="201">
        <v>14</v>
      </c>
      <c r="Y568" s="201">
        <v>65</v>
      </c>
      <c r="Z568" s="201">
        <v>1</v>
      </c>
      <c r="AA568" s="201">
        <v>3</v>
      </c>
      <c r="AB568" s="201">
        <v>0</v>
      </c>
      <c r="AC568" s="201">
        <v>0</v>
      </c>
    </row>
    <row r="569" spans="17:29" x14ac:dyDescent="0.2">
      <c r="R569" s="7">
        <v>11408</v>
      </c>
      <c r="S569" s="7" t="s">
        <v>2535</v>
      </c>
      <c r="V569" s="7">
        <v>29010000</v>
      </c>
      <c r="W569" s="7" t="s">
        <v>4145</v>
      </c>
      <c r="X569" s="201">
        <v>14</v>
      </c>
      <c r="Y569" s="201">
        <v>65</v>
      </c>
      <c r="Z569" s="201">
        <v>1</v>
      </c>
      <c r="AA569" s="201">
        <v>2</v>
      </c>
      <c r="AB569" s="201">
        <v>0</v>
      </c>
      <c r="AC569" s="201">
        <v>0</v>
      </c>
    </row>
    <row r="570" spans="17:29" x14ac:dyDescent="0.2">
      <c r="Q570" s="7">
        <v>6608</v>
      </c>
      <c r="R570" s="7">
        <v>11400</v>
      </c>
      <c r="S570" s="7" t="s">
        <v>2536</v>
      </c>
      <c r="V570" s="7">
        <v>29020000</v>
      </c>
      <c r="W570" s="7" t="s">
        <v>5550</v>
      </c>
      <c r="X570" s="201">
        <v>14</v>
      </c>
      <c r="Y570" s="201">
        <v>65</v>
      </c>
      <c r="Z570" s="201">
        <v>1</v>
      </c>
      <c r="AA570" s="201">
        <v>4</v>
      </c>
      <c r="AB570" s="201">
        <v>0</v>
      </c>
      <c r="AC570" s="201">
        <v>0</v>
      </c>
    </row>
    <row r="571" spans="17:29" x14ac:dyDescent="0.2">
      <c r="R571" s="7">
        <v>11410</v>
      </c>
      <c r="S571" s="7" t="s">
        <v>2537</v>
      </c>
      <c r="V571" s="7">
        <v>29141000</v>
      </c>
      <c r="W571" s="7" t="s">
        <v>6114</v>
      </c>
      <c r="X571" s="201">
        <v>14</v>
      </c>
      <c r="Y571" s="201">
        <v>65</v>
      </c>
      <c r="Z571" s="201">
        <v>1</v>
      </c>
      <c r="AA571" s="201">
        <v>4</v>
      </c>
      <c r="AB571" s="201">
        <v>0</v>
      </c>
      <c r="AC571" s="201">
        <v>0</v>
      </c>
    </row>
    <row r="572" spans="17:29" x14ac:dyDescent="0.2">
      <c r="Q572" s="7">
        <v>6609</v>
      </c>
      <c r="R572" s="7">
        <v>11411</v>
      </c>
      <c r="S572" s="7" t="s">
        <v>2538</v>
      </c>
      <c r="V572" s="7">
        <v>29145000</v>
      </c>
      <c r="W572" s="7" t="s">
        <v>831</v>
      </c>
      <c r="X572" s="201">
        <v>14</v>
      </c>
      <c r="Y572" s="201">
        <v>65</v>
      </c>
      <c r="Z572" s="201">
        <v>1</v>
      </c>
      <c r="AA572" s="201">
        <v>4</v>
      </c>
      <c r="AB572" s="201">
        <v>0</v>
      </c>
      <c r="AC572" s="201">
        <v>0</v>
      </c>
    </row>
    <row r="573" spans="17:29" x14ac:dyDescent="0.2">
      <c r="R573" s="7">
        <v>11188</v>
      </c>
      <c r="S573" s="7" t="s">
        <v>3053</v>
      </c>
      <c r="V573" s="7">
        <v>21270000</v>
      </c>
      <c r="W573" s="7" t="s">
        <v>5551</v>
      </c>
      <c r="X573" s="201">
        <v>14</v>
      </c>
      <c r="Y573" s="201">
        <v>65</v>
      </c>
      <c r="Z573" s="201">
        <v>1</v>
      </c>
      <c r="AA573" s="201">
        <v>4</v>
      </c>
      <c r="AB573" s="201">
        <v>0</v>
      </c>
      <c r="AC573" s="201">
        <v>0</v>
      </c>
    </row>
    <row r="574" spans="17:29" x14ac:dyDescent="0.2">
      <c r="R574" s="7">
        <v>16438</v>
      </c>
      <c r="S574" s="7" t="s">
        <v>5139</v>
      </c>
      <c r="V574" s="7">
        <v>21270001</v>
      </c>
      <c r="W574" s="7" t="s">
        <v>5451</v>
      </c>
      <c r="X574" s="201">
        <v>14</v>
      </c>
      <c r="Y574" s="201">
        <v>65</v>
      </c>
      <c r="Z574" s="201">
        <v>1</v>
      </c>
      <c r="AA574" s="201">
        <v>4</v>
      </c>
      <c r="AB574" s="201">
        <v>0</v>
      </c>
      <c r="AC574" s="201">
        <v>0</v>
      </c>
    </row>
    <row r="575" spans="17:29" x14ac:dyDescent="0.2">
      <c r="R575" s="7">
        <v>11412</v>
      </c>
      <c r="S575" s="7" t="s">
        <v>3054</v>
      </c>
      <c r="V575" s="7">
        <v>21270002</v>
      </c>
      <c r="W575" s="7" t="s">
        <v>5552</v>
      </c>
      <c r="X575" s="201">
        <v>14</v>
      </c>
      <c r="Y575" s="201">
        <v>65</v>
      </c>
      <c r="Z575" s="201">
        <v>1</v>
      </c>
      <c r="AA575" s="201">
        <v>4</v>
      </c>
      <c r="AB575" s="201">
        <v>0</v>
      </c>
      <c r="AC575" s="201">
        <v>0</v>
      </c>
    </row>
    <row r="576" spans="17:29" x14ac:dyDescent="0.2">
      <c r="Q576" s="7">
        <v>5171</v>
      </c>
      <c r="R576" s="7">
        <v>11413</v>
      </c>
      <c r="S576" s="7" t="s">
        <v>2419</v>
      </c>
      <c r="V576" s="7">
        <v>21270003</v>
      </c>
      <c r="W576" s="7" t="s">
        <v>5553</v>
      </c>
      <c r="X576" s="201">
        <v>14</v>
      </c>
      <c r="Y576" s="201">
        <v>65</v>
      </c>
      <c r="Z576" s="201">
        <v>1</v>
      </c>
      <c r="AA576" s="201">
        <v>4</v>
      </c>
      <c r="AB576" s="201">
        <v>0</v>
      </c>
      <c r="AC576" s="201">
        <v>0</v>
      </c>
    </row>
    <row r="577" spans="17:29" x14ac:dyDescent="0.2">
      <c r="R577" s="7">
        <v>11177</v>
      </c>
      <c r="S577" s="7" t="s">
        <v>3055</v>
      </c>
      <c r="V577" s="7">
        <v>46720000</v>
      </c>
      <c r="W577" s="7" t="s">
        <v>4146</v>
      </c>
      <c r="X577" s="201">
        <v>14</v>
      </c>
      <c r="Y577" s="201">
        <v>65</v>
      </c>
      <c r="Z577" s="201">
        <v>1</v>
      </c>
      <c r="AA577" s="201">
        <v>3</v>
      </c>
      <c r="AB577" s="201">
        <v>0</v>
      </c>
      <c r="AC577" s="201">
        <v>0</v>
      </c>
    </row>
    <row r="578" spans="17:29" x14ac:dyDescent="0.2">
      <c r="Q578" s="7">
        <v>3805</v>
      </c>
      <c r="R578" s="7">
        <v>16013</v>
      </c>
      <c r="S578" s="7" t="s">
        <v>42</v>
      </c>
      <c r="V578" s="7">
        <v>46751000</v>
      </c>
      <c r="W578" s="7" t="s">
        <v>6115</v>
      </c>
      <c r="X578" s="201">
        <v>14</v>
      </c>
      <c r="Y578" s="201">
        <v>65</v>
      </c>
      <c r="Z578" s="201">
        <v>1</v>
      </c>
      <c r="AA578" s="201">
        <v>3</v>
      </c>
      <c r="AB578" s="201">
        <v>0</v>
      </c>
      <c r="AC578" s="201">
        <v>0</v>
      </c>
    </row>
    <row r="579" spans="17:29" x14ac:dyDescent="0.2">
      <c r="R579" s="7">
        <v>10137</v>
      </c>
      <c r="S579" s="7" t="s">
        <v>1764</v>
      </c>
      <c r="V579" s="7">
        <v>46760000</v>
      </c>
      <c r="W579" s="7" t="s">
        <v>832</v>
      </c>
      <c r="X579" s="201">
        <v>14</v>
      </c>
      <c r="Y579" s="201">
        <v>65</v>
      </c>
      <c r="Z579" s="201">
        <v>1</v>
      </c>
      <c r="AA579" s="201">
        <v>3</v>
      </c>
      <c r="AB579" s="201">
        <v>0</v>
      </c>
      <c r="AC579" s="201">
        <v>0</v>
      </c>
    </row>
    <row r="580" spans="17:29" x14ac:dyDescent="0.2">
      <c r="Q580" s="7">
        <v>5249</v>
      </c>
      <c r="R580" s="7">
        <v>14499</v>
      </c>
      <c r="S580" s="7" t="s">
        <v>1765</v>
      </c>
      <c r="V580" s="7">
        <v>46770000</v>
      </c>
      <c r="W580" s="7" t="s">
        <v>5554</v>
      </c>
      <c r="X580" s="201">
        <v>14</v>
      </c>
      <c r="Y580" s="201">
        <v>65</v>
      </c>
      <c r="Z580" s="201">
        <v>1</v>
      </c>
      <c r="AA580" s="201">
        <v>4</v>
      </c>
      <c r="AB580" s="201">
        <v>0</v>
      </c>
      <c r="AC580" s="201">
        <v>0</v>
      </c>
    </row>
    <row r="581" spans="17:29" x14ac:dyDescent="0.2">
      <c r="R581" s="7">
        <v>16564</v>
      </c>
      <c r="S581" s="7" t="s">
        <v>5140</v>
      </c>
      <c r="V581" s="7">
        <v>29160000</v>
      </c>
      <c r="W581" s="7" t="s">
        <v>4710</v>
      </c>
      <c r="X581" s="201">
        <v>14</v>
      </c>
      <c r="Y581" s="201">
        <v>65</v>
      </c>
      <c r="Z581" s="201">
        <v>1</v>
      </c>
      <c r="AA581" s="201">
        <v>4</v>
      </c>
      <c r="AB581" s="201">
        <v>0</v>
      </c>
      <c r="AC581" s="201">
        <v>0</v>
      </c>
    </row>
    <row r="582" spans="17:29" x14ac:dyDescent="0.2">
      <c r="R582" s="7">
        <v>16419</v>
      </c>
      <c r="S582" s="7" t="s">
        <v>5141</v>
      </c>
      <c r="V582" s="7">
        <v>29160002</v>
      </c>
      <c r="W582" s="7" t="s">
        <v>4711</v>
      </c>
      <c r="X582" s="201">
        <v>14</v>
      </c>
      <c r="Y582" s="201">
        <v>65</v>
      </c>
      <c r="Z582" s="201">
        <v>1</v>
      </c>
      <c r="AA582" s="201">
        <v>4</v>
      </c>
      <c r="AB582" s="201">
        <v>0</v>
      </c>
      <c r="AC582" s="201">
        <v>0</v>
      </c>
    </row>
    <row r="583" spans="17:29" x14ac:dyDescent="0.2">
      <c r="R583" s="7">
        <v>10211</v>
      </c>
      <c r="S583" s="7" t="s">
        <v>1767</v>
      </c>
      <c r="V583" s="7">
        <v>29160001</v>
      </c>
      <c r="W583" s="7" t="s">
        <v>4712</v>
      </c>
      <c r="X583" s="201">
        <v>14</v>
      </c>
      <c r="Y583" s="201">
        <v>65</v>
      </c>
      <c r="Z583" s="201">
        <v>1</v>
      </c>
      <c r="AA583" s="201">
        <v>4</v>
      </c>
      <c r="AB583" s="201">
        <v>0</v>
      </c>
      <c r="AC583" s="201">
        <v>0</v>
      </c>
    </row>
    <row r="584" spans="17:29" x14ac:dyDescent="0.2">
      <c r="R584" s="7">
        <v>10807</v>
      </c>
      <c r="S584" s="7" t="s">
        <v>1766</v>
      </c>
      <c r="V584" s="7">
        <v>29220001</v>
      </c>
      <c r="W584" s="7" t="s">
        <v>4148</v>
      </c>
      <c r="X584" s="201">
        <v>14</v>
      </c>
      <c r="Y584" s="201">
        <v>65</v>
      </c>
      <c r="Z584" s="201">
        <v>1</v>
      </c>
      <c r="AA584" s="201">
        <v>4</v>
      </c>
      <c r="AB584" s="201">
        <v>0</v>
      </c>
      <c r="AC584" s="201">
        <v>0</v>
      </c>
    </row>
    <row r="585" spans="17:29" x14ac:dyDescent="0.2">
      <c r="R585" s="7">
        <v>10052</v>
      </c>
      <c r="S585" s="7" t="s">
        <v>2550</v>
      </c>
      <c r="V585" s="7">
        <v>29220099</v>
      </c>
      <c r="W585" s="7" t="s">
        <v>59</v>
      </c>
      <c r="X585" s="201">
        <v>14</v>
      </c>
      <c r="Y585" s="201">
        <v>65</v>
      </c>
      <c r="Z585" s="201">
        <v>1</v>
      </c>
      <c r="AA585" s="201">
        <v>4</v>
      </c>
      <c r="AB585" s="201">
        <v>0</v>
      </c>
      <c r="AC585" s="201">
        <v>0</v>
      </c>
    </row>
    <row r="586" spans="17:29" x14ac:dyDescent="0.2">
      <c r="R586" s="7">
        <v>11392</v>
      </c>
      <c r="S586" s="7" t="s">
        <v>3056</v>
      </c>
      <c r="V586" s="7">
        <v>29220002</v>
      </c>
      <c r="W586" s="7" t="s">
        <v>4149</v>
      </c>
      <c r="X586" s="201">
        <v>14</v>
      </c>
      <c r="Y586" s="201">
        <v>65</v>
      </c>
      <c r="Z586" s="201">
        <v>1</v>
      </c>
      <c r="AA586" s="201">
        <v>4</v>
      </c>
      <c r="AB586" s="201">
        <v>0</v>
      </c>
      <c r="AC586" s="201">
        <v>0</v>
      </c>
    </row>
    <row r="587" spans="17:29" x14ac:dyDescent="0.2">
      <c r="R587" s="7">
        <v>10136</v>
      </c>
      <c r="S587" s="7" t="s">
        <v>2551</v>
      </c>
      <c r="V587" s="7">
        <v>29220003</v>
      </c>
      <c r="W587" s="7" t="s">
        <v>4150</v>
      </c>
      <c r="X587" s="201">
        <v>14</v>
      </c>
      <c r="Y587" s="201">
        <v>65</v>
      </c>
      <c r="Z587" s="201">
        <v>1</v>
      </c>
      <c r="AA587" s="201">
        <v>4</v>
      </c>
      <c r="AB587" s="201">
        <v>0</v>
      </c>
      <c r="AC587" s="201">
        <v>0</v>
      </c>
    </row>
    <row r="588" spans="17:29" x14ac:dyDescent="0.2">
      <c r="R588" s="7">
        <v>16228</v>
      </c>
      <c r="S588" s="7" t="s">
        <v>5142</v>
      </c>
      <c r="V588" s="7">
        <v>36760000</v>
      </c>
      <c r="W588" s="7" t="s">
        <v>4151</v>
      </c>
      <c r="X588" s="201">
        <v>14</v>
      </c>
      <c r="Y588" s="201">
        <v>65</v>
      </c>
      <c r="Z588" s="201">
        <v>1</v>
      </c>
      <c r="AA588" s="201">
        <v>4</v>
      </c>
      <c r="AB588" s="201">
        <v>0</v>
      </c>
      <c r="AC588" s="201">
        <v>0</v>
      </c>
    </row>
    <row r="589" spans="17:29" x14ac:dyDescent="0.2">
      <c r="R589" s="7">
        <v>11409</v>
      </c>
      <c r="S589" s="7" t="s">
        <v>2552</v>
      </c>
      <c r="V589" s="7">
        <v>29210000</v>
      </c>
      <c r="W589" s="7" t="s">
        <v>60</v>
      </c>
      <c r="X589" s="201">
        <v>14</v>
      </c>
      <c r="Y589" s="201">
        <v>65</v>
      </c>
      <c r="Z589" s="201">
        <v>1</v>
      </c>
      <c r="AA589" s="201">
        <v>2</v>
      </c>
      <c r="AB589" s="201">
        <v>0</v>
      </c>
      <c r="AC589" s="201">
        <v>0</v>
      </c>
    </row>
    <row r="590" spans="17:29" x14ac:dyDescent="0.2">
      <c r="R590" s="7">
        <v>11407</v>
      </c>
      <c r="S590" s="7" t="s">
        <v>3057</v>
      </c>
      <c r="V590" s="7">
        <v>29250000</v>
      </c>
      <c r="W590" s="7" t="s">
        <v>4152</v>
      </c>
      <c r="X590" s="201">
        <v>14</v>
      </c>
      <c r="Y590" s="201">
        <v>65</v>
      </c>
      <c r="Z590" s="201">
        <v>1</v>
      </c>
      <c r="AA590" s="201">
        <v>4</v>
      </c>
      <c r="AB590" s="201">
        <v>0</v>
      </c>
      <c r="AC590" s="201">
        <v>0</v>
      </c>
    </row>
    <row r="591" spans="17:29" x14ac:dyDescent="0.2">
      <c r="R591" s="7">
        <v>11385</v>
      </c>
      <c r="S591" s="7" t="s">
        <v>1771</v>
      </c>
      <c r="V591" s="7">
        <v>31152000</v>
      </c>
      <c r="W591" s="7" t="s">
        <v>5555</v>
      </c>
      <c r="X591" s="201">
        <v>14</v>
      </c>
      <c r="Y591" s="201">
        <v>65</v>
      </c>
      <c r="Z591" s="201">
        <v>1</v>
      </c>
      <c r="AA591" s="201">
        <v>4</v>
      </c>
      <c r="AB591" s="201">
        <v>0</v>
      </c>
      <c r="AC591" s="201">
        <v>0</v>
      </c>
    </row>
    <row r="592" spans="17:29" x14ac:dyDescent="0.2">
      <c r="R592" s="7">
        <v>11386</v>
      </c>
      <c r="S592" s="7" t="s">
        <v>1772</v>
      </c>
      <c r="V592" s="7">
        <v>31151002</v>
      </c>
      <c r="W592" s="7" t="s">
        <v>4713</v>
      </c>
      <c r="X592" s="201">
        <v>14</v>
      </c>
      <c r="Y592" s="201">
        <v>65</v>
      </c>
      <c r="Z592" s="201">
        <v>1</v>
      </c>
      <c r="AA592" s="201">
        <v>4</v>
      </c>
      <c r="AB592" s="201">
        <v>0</v>
      </c>
      <c r="AC592" s="201">
        <v>0</v>
      </c>
    </row>
    <row r="593" spans="17:29" x14ac:dyDescent="0.2">
      <c r="Q593" s="7">
        <v>3661</v>
      </c>
      <c r="R593" s="7">
        <v>16051</v>
      </c>
      <c r="S593" s="7" t="s">
        <v>2557</v>
      </c>
      <c r="V593" s="7">
        <v>31151001</v>
      </c>
      <c r="W593" s="7" t="s">
        <v>4714</v>
      </c>
      <c r="X593" s="201">
        <v>14</v>
      </c>
      <c r="Y593" s="201">
        <v>65</v>
      </c>
      <c r="Z593" s="201">
        <v>1</v>
      </c>
      <c r="AA593" s="201">
        <v>4</v>
      </c>
      <c r="AB593" s="201">
        <v>0</v>
      </c>
      <c r="AC593" s="201">
        <v>0</v>
      </c>
    </row>
    <row r="594" spans="17:29" x14ac:dyDescent="0.2">
      <c r="R594" s="7">
        <v>16518</v>
      </c>
      <c r="S594" s="7" t="s">
        <v>5143</v>
      </c>
      <c r="V594" s="7">
        <v>31151000</v>
      </c>
      <c r="W594" s="7" t="s">
        <v>4715</v>
      </c>
      <c r="X594" s="201">
        <v>14</v>
      </c>
      <c r="Y594" s="201">
        <v>65</v>
      </c>
      <c r="Z594" s="201">
        <v>1</v>
      </c>
      <c r="AA594" s="201">
        <v>4</v>
      </c>
      <c r="AB594" s="201">
        <v>0</v>
      </c>
      <c r="AC594" s="201">
        <v>0</v>
      </c>
    </row>
    <row r="595" spans="17:29" x14ac:dyDescent="0.2">
      <c r="Q595" s="7">
        <v>3782</v>
      </c>
      <c r="R595" s="7">
        <v>16002</v>
      </c>
      <c r="S595" s="7" t="s">
        <v>2558</v>
      </c>
      <c r="V595" s="7">
        <v>31151004</v>
      </c>
      <c r="W595" s="7" t="s">
        <v>4716</v>
      </c>
      <c r="X595" s="201">
        <v>14</v>
      </c>
      <c r="Y595" s="201">
        <v>65</v>
      </c>
      <c r="Z595" s="201">
        <v>1</v>
      </c>
      <c r="AA595" s="201">
        <v>4</v>
      </c>
      <c r="AB595" s="201">
        <v>0</v>
      </c>
      <c r="AC595" s="201">
        <v>0</v>
      </c>
    </row>
    <row r="596" spans="17:29" x14ac:dyDescent="0.2">
      <c r="Q596" s="7">
        <v>5397</v>
      </c>
      <c r="R596" s="7">
        <v>14973</v>
      </c>
      <c r="S596" s="7" t="s">
        <v>3058</v>
      </c>
      <c r="V596" s="7">
        <v>31151003</v>
      </c>
      <c r="W596" s="7" t="s">
        <v>4717</v>
      </c>
      <c r="X596" s="201">
        <v>14</v>
      </c>
      <c r="Y596" s="201">
        <v>65</v>
      </c>
      <c r="Z596" s="201">
        <v>1</v>
      </c>
      <c r="AA596" s="201">
        <v>4</v>
      </c>
      <c r="AB596" s="201">
        <v>0</v>
      </c>
      <c r="AC596" s="201">
        <v>0</v>
      </c>
    </row>
    <row r="597" spans="17:29" x14ac:dyDescent="0.2">
      <c r="Q597" s="7">
        <v>5309</v>
      </c>
      <c r="R597" s="7">
        <v>11388</v>
      </c>
      <c r="S597" s="7" t="s">
        <v>1777</v>
      </c>
      <c r="V597" s="7">
        <v>36860000</v>
      </c>
      <c r="W597" s="7" t="s">
        <v>4963</v>
      </c>
      <c r="X597" s="201">
        <v>14</v>
      </c>
      <c r="Y597" s="201">
        <v>65</v>
      </c>
      <c r="Z597" s="201">
        <v>1</v>
      </c>
      <c r="AA597" s="201">
        <v>4</v>
      </c>
      <c r="AB597" s="201">
        <v>0</v>
      </c>
      <c r="AC597" s="201">
        <v>0</v>
      </c>
    </row>
    <row r="598" spans="17:29" x14ac:dyDescent="0.2">
      <c r="R598" s="7">
        <v>11389</v>
      </c>
      <c r="S598" s="7" t="s">
        <v>1778</v>
      </c>
      <c r="V598" s="7">
        <v>36861000</v>
      </c>
      <c r="W598" s="7" t="s">
        <v>5556</v>
      </c>
      <c r="X598" s="201">
        <v>14</v>
      </c>
      <c r="Y598" s="201">
        <v>65</v>
      </c>
      <c r="Z598" s="201">
        <v>1</v>
      </c>
      <c r="AA598" s="201">
        <v>4</v>
      </c>
      <c r="AB598" s="201">
        <v>0</v>
      </c>
      <c r="AC598" s="201">
        <v>0</v>
      </c>
    </row>
    <row r="599" spans="17:29" x14ac:dyDescent="0.2">
      <c r="R599" s="7">
        <v>11399</v>
      </c>
      <c r="S599" s="7" t="s">
        <v>1779</v>
      </c>
      <c r="V599" s="7">
        <v>36860002</v>
      </c>
      <c r="W599" s="7" t="s">
        <v>5557</v>
      </c>
      <c r="X599" s="201">
        <v>14</v>
      </c>
      <c r="Y599" s="201">
        <v>65</v>
      </c>
      <c r="Z599" s="201">
        <v>1</v>
      </c>
      <c r="AA599" s="201">
        <v>4</v>
      </c>
      <c r="AB599" s="201">
        <v>0</v>
      </c>
      <c r="AC599" s="201">
        <v>0</v>
      </c>
    </row>
    <row r="600" spans="17:29" x14ac:dyDescent="0.2">
      <c r="R600" s="7">
        <v>11391</v>
      </c>
      <c r="S600" s="7" t="s">
        <v>1780</v>
      </c>
      <c r="V600" s="7">
        <v>36860001</v>
      </c>
      <c r="W600" s="7" t="s">
        <v>5558</v>
      </c>
      <c r="X600" s="201">
        <v>14</v>
      </c>
      <c r="Y600" s="201">
        <v>65</v>
      </c>
      <c r="Z600" s="201">
        <v>1</v>
      </c>
      <c r="AA600" s="201">
        <v>4</v>
      </c>
      <c r="AB600" s="201">
        <v>0</v>
      </c>
      <c r="AC600" s="201">
        <v>0</v>
      </c>
    </row>
    <row r="601" spans="17:29" x14ac:dyDescent="0.2">
      <c r="R601" s="7">
        <v>11384</v>
      </c>
      <c r="S601" s="7" t="s">
        <v>1781</v>
      </c>
      <c r="V601" s="7">
        <v>16580000</v>
      </c>
      <c r="W601" s="7" t="s">
        <v>4153</v>
      </c>
      <c r="X601" s="201">
        <v>14</v>
      </c>
      <c r="Y601" s="201">
        <v>65</v>
      </c>
      <c r="Z601" s="201">
        <v>1</v>
      </c>
      <c r="AA601" s="201">
        <v>2</v>
      </c>
      <c r="AB601" s="201">
        <v>0</v>
      </c>
      <c r="AC601" s="201">
        <v>0</v>
      </c>
    </row>
    <row r="602" spans="17:29" x14ac:dyDescent="0.2">
      <c r="Q602" s="7">
        <v>5310</v>
      </c>
      <c r="R602" s="7">
        <v>14919</v>
      </c>
      <c r="S602" s="7" t="s">
        <v>1782</v>
      </c>
      <c r="V602" s="7">
        <v>16595000</v>
      </c>
      <c r="W602" s="7" t="s">
        <v>834</v>
      </c>
      <c r="X602" s="201">
        <v>14</v>
      </c>
      <c r="Y602" s="201">
        <v>65</v>
      </c>
      <c r="Z602" s="201">
        <v>1</v>
      </c>
      <c r="AA602" s="201">
        <v>3</v>
      </c>
      <c r="AB602" s="201">
        <v>0</v>
      </c>
      <c r="AC602" s="201">
        <v>0</v>
      </c>
    </row>
    <row r="603" spans="17:29" x14ac:dyDescent="0.2">
      <c r="R603" s="7">
        <v>11395</v>
      </c>
      <c r="S603" s="7" t="s">
        <v>4345</v>
      </c>
      <c r="V603" s="7">
        <v>29310000</v>
      </c>
      <c r="W603" s="7" t="s">
        <v>4154</v>
      </c>
      <c r="X603" s="201">
        <v>14</v>
      </c>
      <c r="Y603" s="201">
        <v>65</v>
      </c>
      <c r="Z603" s="201">
        <v>1</v>
      </c>
      <c r="AA603" s="201">
        <v>3</v>
      </c>
      <c r="AB603" s="201">
        <v>0</v>
      </c>
      <c r="AC603" s="201">
        <v>0</v>
      </c>
    </row>
    <row r="604" spans="17:29" x14ac:dyDescent="0.2">
      <c r="Q604" s="7">
        <v>6232</v>
      </c>
      <c r="R604" s="7">
        <v>11396</v>
      </c>
      <c r="S604" s="7" t="s">
        <v>4346</v>
      </c>
      <c r="V604" s="7">
        <v>29360000</v>
      </c>
      <c r="W604" s="7" t="s">
        <v>4155</v>
      </c>
      <c r="X604" s="201">
        <v>14</v>
      </c>
      <c r="Y604" s="201">
        <v>65</v>
      </c>
      <c r="Z604" s="201">
        <v>1</v>
      </c>
      <c r="AA604" s="201">
        <v>4</v>
      </c>
      <c r="AB604" s="201">
        <v>0</v>
      </c>
      <c r="AC604" s="201">
        <v>0</v>
      </c>
    </row>
    <row r="605" spans="17:29" x14ac:dyDescent="0.2">
      <c r="Q605" s="7">
        <v>1702</v>
      </c>
      <c r="R605" s="7">
        <v>11397</v>
      </c>
      <c r="S605" s="7" t="s">
        <v>4347</v>
      </c>
      <c r="V605" s="7">
        <v>29410000</v>
      </c>
      <c r="W605" s="7" t="s">
        <v>4718</v>
      </c>
      <c r="X605" s="201">
        <v>14</v>
      </c>
      <c r="Y605" s="201">
        <v>65</v>
      </c>
      <c r="Z605" s="201">
        <v>1</v>
      </c>
      <c r="AA605" s="201">
        <v>4</v>
      </c>
      <c r="AB605" s="201">
        <v>0</v>
      </c>
      <c r="AC605" s="201">
        <v>0</v>
      </c>
    </row>
    <row r="606" spans="17:29" x14ac:dyDescent="0.2">
      <c r="Q606" s="7">
        <v>5904</v>
      </c>
      <c r="R606" s="7">
        <v>14864</v>
      </c>
      <c r="S606" s="7" t="s">
        <v>4348</v>
      </c>
      <c r="V606" s="7">
        <v>29456000</v>
      </c>
      <c r="W606" s="7" t="s">
        <v>4948</v>
      </c>
      <c r="X606" s="201">
        <v>14</v>
      </c>
      <c r="Y606" s="201">
        <v>65</v>
      </c>
      <c r="Z606" s="201">
        <v>1</v>
      </c>
      <c r="AA606" s="201">
        <v>4</v>
      </c>
      <c r="AB606" s="201">
        <v>0</v>
      </c>
      <c r="AC606" s="201">
        <v>0</v>
      </c>
    </row>
    <row r="607" spans="17:29" x14ac:dyDescent="0.2">
      <c r="Q607" s="7">
        <v>6022</v>
      </c>
      <c r="R607" s="7">
        <v>11418</v>
      </c>
      <c r="S607" s="7" t="s">
        <v>4349</v>
      </c>
      <c r="V607" s="7">
        <v>27410000</v>
      </c>
      <c r="W607" s="7" t="s">
        <v>4156</v>
      </c>
      <c r="X607" s="201">
        <v>14</v>
      </c>
      <c r="Y607" s="201">
        <v>65</v>
      </c>
      <c r="Z607" s="201">
        <v>1</v>
      </c>
      <c r="AA607" s="201">
        <v>4</v>
      </c>
      <c r="AB607" s="201">
        <v>0</v>
      </c>
      <c r="AC607" s="201">
        <v>0</v>
      </c>
    </row>
    <row r="608" spans="17:29" x14ac:dyDescent="0.2">
      <c r="Q608" s="7">
        <v>5553</v>
      </c>
      <c r="R608" s="7">
        <v>14848</v>
      </c>
      <c r="S608" s="7" t="s">
        <v>4350</v>
      </c>
      <c r="V608" s="7">
        <v>48450000</v>
      </c>
      <c r="W608" s="7" t="s">
        <v>4157</v>
      </c>
      <c r="X608" s="201">
        <v>14</v>
      </c>
      <c r="Y608" s="201">
        <v>65</v>
      </c>
      <c r="Z608" s="201">
        <v>1</v>
      </c>
      <c r="AA608" s="201">
        <v>4</v>
      </c>
      <c r="AB608" s="201">
        <v>0</v>
      </c>
      <c r="AC608" s="201">
        <v>99</v>
      </c>
    </row>
    <row r="609" spans="17:29" x14ac:dyDescent="0.2">
      <c r="R609" s="7">
        <v>11436</v>
      </c>
      <c r="S609" s="7" t="s">
        <v>3059</v>
      </c>
      <c r="V609" s="7">
        <v>35160001</v>
      </c>
      <c r="W609" s="7" t="s">
        <v>4158</v>
      </c>
      <c r="X609" s="201">
        <v>14</v>
      </c>
      <c r="Y609" s="201">
        <v>65</v>
      </c>
      <c r="Z609" s="201">
        <v>1</v>
      </c>
      <c r="AA609" s="201">
        <v>4</v>
      </c>
      <c r="AB609" s="201">
        <v>0</v>
      </c>
      <c r="AC609" s="201">
        <v>0</v>
      </c>
    </row>
    <row r="610" spans="17:29" x14ac:dyDescent="0.2">
      <c r="Q610" s="7">
        <v>683</v>
      </c>
      <c r="R610" s="7">
        <v>15208</v>
      </c>
      <c r="S610" s="7" t="s">
        <v>232</v>
      </c>
      <c r="V610" s="7">
        <v>35160002</v>
      </c>
      <c r="W610" s="7" t="s">
        <v>4159</v>
      </c>
      <c r="X610" s="201">
        <v>14</v>
      </c>
      <c r="Y610" s="201">
        <v>65</v>
      </c>
      <c r="Z610" s="201">
        <v>1</v>
      </c>
      <c r="AA610" s="201">
        <v>4</v>
      </c>
      <c r="AB610" s="201">
        <v>0</v>
      </c>
      <c r="AC610" s="201">
        <v>0</v>
      </c>
    </row>
    <row r="611" spans="17:29" x14ac:dyDescent="0.2">
      <c r="Q611" s="7">
        <v>5812</v>
      </c>
      <c r="R611" s="7">
        <v>14852</v>
      </c>
      <c r="S611" s="7" t="s">
        <v>233</v>
      </c>
      <c r="V611" s="7">
        <v>35160003</v>
      </c>
      <c r="W611" s="7" t="s">
        <v>4160</v>
      </c>
      <c r="X611" s="201">
        <v>14</v>
      </c>
      <c r="Y611" s="201">
        <v>65</v>
      </c>
      <c r="Z611" s="201">
        <v>1</v>
      </c>
      <c r="AA611" s="201">
        <v>4</v>
      </c>
      <c r="AB611" s="201">
        <v>0</v>
      </c>
      <c r="AC611" s="201">
        <v>0</v>
      </c>
    </row>
    <row r="612" spans="17:29" x14ac:dyDescent="0.2">
      <c r="Q612" s="7">
        <v>5905</v>
      </c>
      <c r="R612" s="7">
        <v>15506</v>
      </c>
      <c r="S612" s="7" t="s">
        <v>234</v>
      </c>
      <c r="V612" s="7">
        <v>35160099</v>
      </c>
      <c r="W612" s="7" t="s">
        <v>4161</v>
      </c>
      <c r="X612" s="201">
        <v>14</v>
      </c>
      <c r="Y612" s="201">
        <v>65</v>
      </c>
      <c r="Z612" s="201">
        <v>1</v>
      </c>
      <c r="AA612" s="201">
        <v>4</v>
      </c>
      <c r="AB612" s="201">
        <v>0</v>
      </c>
      <c r="AC612" s="201">
        <v>0</v>
      </c>
    </row>
    <row r="613" spans="17:29" x14ac:dyDescent="0.2">
      <c r="Q613" s="7">
        <v>6151</v>
      </c>
      <c r="R613" s="7">
        <v>11415</v>
      </c>
      <c r="S613" s="7" t="s">
        <v>4351</v>
      </c>
      <c r="V613" s="7">
        <v>35160004</v>
      </c>
      <c r="W613" s="7" t="s">
        <v>4162</v>
      </c>
      <c r="X613" s="201">
        <v>14</v>
      </c>
      <c r="Y613" s="201">
        <v>65</v>
      </c>
      <c r="Z613" s="201">
        <v>1</v>
      </c>
      <c r="AA613" s="201">
        <v>4</v>
      </c>
      <c r="AB613" s="201">
        <v>0</v>
      </c>
      <c r="AC613" s="201">
        <v>0</v>
      </c>
    </row>
    <row r="614" spans="17:29" x14ac:dyDescent="0.2">
      <c r="Q614" s="7">
        <v>6611</v>
      </c>
      <c r="R614" s="7">
        <v>11439</v>
      </c>
      <c r="S614" s="7" t="s">
        <v>235</v>
      </c>
      <c r="V614" s="7">
        <v>35160005</v>
      </c>
      <c r="W614" s="7" t="s">
        <v>4163</v>
      </c>
      <c r="X614" s="201">
        <v>14</v>
      </c>
      <c r="Y614" s="201">
        <v>65</v>
      </c>
      <c r="Z614" s="201">
        <v>1</v>
      </c>
      <c r="AA614" s="201">
        <v>4</v>
      </c>
      <c r="AB614" s="201">
        <v>0</v>
      </c>
      <c r="AC614" s="201">
        <v>0</v>
      </c>
    </row>
    <row r="615" spans="17:29" x14ac:dyDescent="0.2">
      <c r="R615" s="7">
        <v>11440</v>
      </c>
      <c r="S615" s="7" t="s">
        <v>3060</v>
      </c>
      <c r="V615" s="7">
        <v>16660001</v>
      </c>
      <c r="W615" s="7" t="s">
        <v>835</v>
      </c>
      <c r="X615" s="201">
        <v>14</v>
      </c>
      <c r="Y615" s="201">
        <v>65</v>
      </c>
      <c r="Z615" s="201">
        <v>1</v>
      </c>
      <c r="AA615" s="201">
        <v>3</v>
      </c>
      <c r="AB615" s="201">
        <v>0</v>
      </c>
      <c r="AC615" s="201">
        <v>0</v>
      </c>
    </row>
    <row r="616" spans="17:29" x14ac:dyDescent="0.2">
      <c r="R616" s="7">
        <v>11450</v>
      </c>
      <c r="S616" s="7" t="s">
        <v>3061</v>
      </c>
      <c r="V616" s="7">
        <v>16660000</v>
      </c>
      <c r="W616" s="7" t="s">
        <v>836</v>
      </c>
      <c r="X616" s="201">
        <v>14</v>
      </c>
      <c r="Y616" s="201">
        <v>65</v>
      </c>
      <c r="Z616" s="201">
        <v>1</v>
      </c>
      <c r="AA616" s="201">
        <v>3</v>
      </c>
      <c r="AB616" s="201">
        <v>0</v>
      </c>
      <c r="AC616" s="201">
        <v>0</v>
      </c>
    </row>
    <row r="617" spans="17:29" x14ac:dyDescent="0.2">
      <c r="R617" s="7">
        <v>11297</v>
      </c>
      <c r="S617" s="7" t="s">
        <v>3062</v>
      </c>
      <c r="V617" s="7">
        <v>16660002</v>
      </c>
      <c r="W617" s="7" t="s">
        <v>837</v>
      </c>
      <c r="X617" s="201">
        <v>14</v>
      </c>
      <c r="Y617" s="201">
        <v>65</v>
      </c>
      <c r="Z617" s="201">
        <v>1</v>
      </c>
      <c r="AA617" s="201">
        <v>3</v>
      </c>
      <c r="AB617" s="201">
        <v>0</v>
      </c>
      <c r="AC617" s="201">
        <v>0</v>
      </c>
    </row>
    <row r="618" spans="17:29" x14ac:dyDescent="0.2">
      <c r="R618" s="7">
        <v>11442</v>
      </c>
      <c r="S618" s="7" t="s">
        <v>4357</v>
      </c>
      <c r="V618" s="7">
        <v>29501000</v>
      </c>
      <c r="W618" s="7" t="s">
        <v>4719</v>
      </c>
      <c r="X618" s="201">
        <v>14</v>
      </c>
      <c r="Y618" s="201">
        <v>65</v>
      </c>
      <c r="Z618" s="201">
        <v>1</v>
      </c>
      <c r="AA618" s="201">
        <v>3</v>
      </c>
      <c r="AB618" s="201">
        <v>0</v>
      </c>
      <c r="AC618" s="201">
        <v>0</v>
      </c>
    </row>
    <row r="619" spans="17:29" x14ac:dyDescent="0.2">
      <c r="R619" s="7">
        <v>11434</v>
      </c>
      <c r="S619" s="7" t="s">
        <v>3063</v>
      </c>
      <c r="V619" s="7">
        <v>28160000</v>
      </c>
      <c r="W619" s="7" t="s">
        <v>4164</v>
      </c>
      <c r="X619" s="201">
        <v>14</v>
      </c>
      <c r="Y619" s="201">
        <v>65</v>
      </c>
      <c r="Z619" s="201">
        <v>1</v>
      </c>
      <c r="AA619" s="201">
        <v>4</v>
      </c>
      <c r="AB619" s="201">
        <v>0</v>
      </c>
      <c r="AC619" s="201">
        <v>0</v>
      </c>
    </row>
    <row r="620" spans="17:29" x14ac:dyDescent="0.2">
      <c r="Q620" s="7">
        <v>2066</v>
      </c>
      <c r="R620" s="7">
        <v>11444</v>
      </c>
      <c r="S620" s="7" t="s">
        <v>236</v>
      </c>
      <c r="V620" s="7">
        <v>28120000</v>
      </c>
      <c r="W620" s="7" t="s">
        <v>4165</v>
      </c>
      <c r="X620" s="201">
        <v>14</v>
      </c>
      <c r="Y620" s="201">
        <v>65</v>
      </c>
      <c r="Z620" s="201">
        <v>1</v>
      </c>
      <c r="AA620" s="201">
        <v>2</v>
      </c>
      <c r="AB620" s="201">
        <v>0</v>
      </c>
      <c r="AC620" s="201">
        <v>0</v>
      </c>
    </row>
    <row r="621" spans="17:29" x14ac:dyDescent="0.2">
      <c r="R621" s="7">
        <v>16563</v>
      </c>
      <c r="S621" s="7" t="s">
        <v>5144</v>
      </c>
      <c r="V621" s="7">
        <v>31170000</v>
      </c>
      <c r="W621" s="7" t="s">
        <v>5559</v>
      </c>
      <c r="X621" s="201">
        <v>14</v>
      </c>
      <c r="Y621" s="201">
        <v>65</v>
      </c>
      <c r="Z621" s="201">
        <v>1</v>
      </c>
      <c r="AA621" s="201">
        <v>3</v>
      </c>
      <c r="AB621" s="201">
        <v>0</v>
      </c>
      <c r="AC621" s="201">
        <v>0</v>
      </c>
    </row>
    <row r="622" spans="17:29" x14ac:dyDescent="0.2">
      <c r="R622" s="7">
        <v>16562</v>
      </c>
      <c r="S622" s="7" t="s">
        <v>5145</v>
      </c>
      <c r="V622" s="7">
        <v>12110000</v>
      </c>
      <c r="W622" s="7" t="s">
        <v>4166</v>
      </c>
      <c r="X622" s="201">
        <v>14</v>
      </c>
      <c r="Y622" s="201">
        <v>65</v>
      </c>
      <c r="Z622" s="201">
        <v>1</v>
      </c>
      <c r="AA622" s="201">
        <v>3</v>
      </c>
      <c r="AB622" s="201">
        <v>0</v>
      </c>
      <c r="AC622" s="201">
        <v>0</v>
      </c>
    </row>
    <row r="623" spans="17:29" x14ac:dyDescent="0.2">
      <c r="R623" s="7">
        <v>16561</v>
      </c>
      <c r="S623" s="7" t="s">
        <v>5146</v>
      </c>
      <c r="V623" s="7">
        <v>33530000</v>
      </c>
      <c r="W623" s="7" t="s">
        <v>838</v>
      </c>
      <c r="X623" s="201">
        <v>14</v>
      </c>
      <c r="Y623" s="201">
        <v>65</v>
      </c>
      <c r="Z623" s="201">
        <v>1</v>
      </c>
      <c r="AA623" s="201">
        <v>3</v>
      </c>
      <c r="AB623" s="201">
        <v>0</v>
      </c>
      <c r="AC623" s="201">
        <v>0</v>
      </c>
    </row>
    <row r="624" spans="17:29" x14ac:dyDescent="0.2">
      <c r="R624" s="7">
        <v>11445</v>
      </c>
      <c r="S624" s="7" t="s">
        <v>3941</v>
      </c>
      <c r="V624" s="7">
        <v>35410000</v>
      </c>
      <c r="W624" s="7" t="s">
        <v>5560</v>
      </c>
      <c r="X624" s="201">
        <v>14</v>
      </c>
      <c r="Y624" s="201">
        <v>65</v>
      </c>
      <c r="Z624" s="201">
        <v>1</v>
      </c>
      <c r="AA624" s="201">
        <v>4</v>
      </c>
      <c r="AB624" s="201">
        <v>0</v>
      </c>
      <c r="AC624" s="201">
        <v>0</v>
      </c>
    </row>
    <row r="625" spans="17:29" x14ac:dyDescent="0.2">
      <c r="Q625" s="7">
        <v>5882</v>
      </c>
      <c r="R625" s="7">
        <v>14846</v>
      </c>
      <c r="S625" s="7" t="s">
        <v>3943</v>
      </c>
      <c r="V625" s="7">
        <v>46800000</v>
      </c>
      <c r="W625" s="7" t="s">
        <v>4167</v>
      </c>
      <c r="X625" s="201">
        <v>14</v>
      </c>
      <c r="Y625" s="201">
        <v>65</v>
      </c>
      <c r="Z625" s="201">
        <v>1</v>
      </c>
      <c r="AA625" s="201">
        <v>3</v>
      </c>
      <c r="AB625" s="201">
        <v>0</v>
      </c>
      <c r="AC625" s="201">
        <v>0</v>
      </c>
    </row>
    <row r="626" spans="17:29" x14ac:dyDescent="0.2">
      <c r="R626" s="7">
        <v>11243</v>
      </c>
      <c r="S626" s="7" t="s">
        <v>3064</v>
      </c>
      <c r="V626" s="7">
        <v>23180000</v>
      </c>
      <c r="W626" s="7" t="s">
        <v>839</v>
      </c>
      <c r="X626" s="201">
        <v>14</v>
      </c>
      <c r="Y626" s="201">
        <v>65</v>
      </c>
      <c r="Z626" s="201">
        <v>1</v>
      </c>
      <c r="AA626" s="201">
        <v>4</v>
      </c>
      <c r="AB626" s="201">
        <v>0</v>
      </c>
      <c r="AC626" s="201">
        <v>0</v>
      </c>
    </row>
    <row r="627" spans="17:29" x14ac:dyDescent="0.2">
      <c r="R627" s="7">
        <v>11447</v>
      </c>
      <c r="S627" s="7" t="s">
        <v>237</v>
      </c>
      <c r="V627" s="7">
        <v>35460000</v>
      </c>
      <c r="W627" s="7" t="s">
        <v>4168</v>
      </c>
      <c r="X627" s="201">
        <v>14</v>
      </c>
      <c r="Y627" s="201">
        <v>65</v>
      </c>
      <c r="Z627" s="201">
        <v>1</v>
      </c>
      <c r="AA627" s="201">
        <v>4</v>
      </c>
      <c r="AB627" s="201">
        <v>0</v>
      </c>
      <c r="AC627" s="201">
        <v>0</v>
      </c>
    </row>
    <row r="628" spans="17:29" x14ac:dyDescent="0.2">
      <c r="R628" s="7">
        <v>11036</v>
      </c>
      <c r="S628" s="7" t="s">
        <v>3065</v>
      </c>
      <c r="V628" s="7">
        <v>20360000</v>
      </c>
      <c r="W628" s="7" t="s">
        <v>840</v>
      </c>
      <c r="X628" s="201">
        <v>14</v>
      </c>
      <c r="Y628" s="201">
        <v>65</v>
      </c>
      <c r="Z628" s="201">
        <v>1</v>
      </c>
      <c r="AA628" s="201">
        <v>3</v>
      </c>
      <c r="AB628" s="201">
        <v>0</v>
      </c>
      <c r="AC628" s="201">
        <v>0</v>
      </c>
    </row>
    <row r="629" spans="17:29" x14ac:dyDescent="0.2">
      <c r="R629" s="7">
        <v>11448</v>
      </c>
      <c r="S629" s="7" t="s">
        <v>245</v>
      </c>
      <c r="V629" s="7">
        <v>14110003</v>
      </c>
      <c r="W629" s="7" t="s">
        <v>4169</v>
      </c>
      <c r="X629" s="201">
        <v>14</v>
      </c>
      <c r="Y629" s="201">
        <v>65</v>
      </c>
      <c r="Z629" s="201">
        <v>1</v>
      </c>
      <c r="AA629" s="201">
        <v>3</v>
      </c>
      <c r="AB629" s="201">
        <v>0</v>
      </c>
      <c r="AC629" s="201">
        <v>0</v>
      </c>
    </row>
    <row r="630" spans="17:29" x14ac:dyDescent="0.2">
      <c r="Q630" s="7">
        <v>5707</v>
      </c>
      <c r="R630" s="7">
        <v>14859</v>
      </c>
      <c r="S630" s="7" t="s">
        <v>251</v>
      </c>
      <c r="V630" s="7">
        <v>14110006</v>
      </c>
      <c r="W630" s="7" t="s">
        <v>4964</v>
      </c>
      <c r="X630" s="201">
        <v>14</v>
      </c>
      <c r="Y630" s="201">
        <v>65</v>
      </c>
      <c r="Z630" s="201">
        <v>1</v>
      </c>
      <c r="AA630" s="201">
        <v>3</v>
      </c>
      <c r="AB630" s="201">
        <v>0</v>
      </c>
      <c r="AC630" s="201">
        <v>0</v>
      </c>
    </row>
    <row r="631" spans="17:29" x14ac:dyDescent="0.2">
      <c r="Q631" s="7">
        <v>5708</v>
      </c>
      <c r="R631" s="7">
        <v>14858</v>
      </c>
      <c r="S631" s="7" t="s">
        <v>252</v>
      </c>
      <c r="V631" s="7">
        <v>14110002</v>
      </c>
      <c r="W631" s="7" t="s">
        <v>4170</v>
      </c>
      <c r="X631" s="201">
        <v>14</v>
      </c>
      <c r="Y631" s="201">
        <v>65</v>
      </c>
      <c r="Z631" s="201">
        <v>1</v>
      </c>
      <c r="AA631" s="201">
        <v>3</v>
      </c>
      <c r="AB631" s="201">
        <v>0</v>
      </c>
      <c r="AC631" s="201">
        <v>0</v>
      </c>
    </row>
    <row r="632" spans="17:29" x14ac:dyDescent="0.2">
      <c r="Q632" s="7">
        <v>5907</v>
      </c>
      <c r="R632" s="7">
        <v>14857</v>
      </c>
      <c r="S632" s="7" t="s">
        <v>1323</v>
      </c>
      <c r="V632" s="7">
        <v>14110099</v>
      </c>
      <c r="W632" s="7" t="s">
        <v>4171</v>
      </c>
      <c r="X632" s="201">
        <v>14</v>
      </c>
      <c r="Y632" s="201">
        <v>65</v>
      </c>
      <c r="Z632" s="201">
        <v>1</v>
      </c>
      <c r="AA632" s="201">
        <v>3</v>
      </c>
      <c r="AB632" s="201">
        <v>0</v>
      </c>
      <c r="AC632" s="201">
        <v>0</v>
      </c>
    </row>
    <row r="633" spans="17:29" x14ac:dyDescent="0.2">
      <c r="Q633" s="7">
        <v>5475</v>
      </c>
      <c r="R633" s="7">
        <v>14853</v>
      </c>
      <c r="S633" s="7" t="s">
        <v>253</v>
      </c>
      <c r="V633" s="7">
        <v>14110001</v>
      </c>
      <c r="W633" s="7" t="s">
        <v>4172</v>
      </c>
      <c r="X633" s="201">
        <v>14</v>
      </c>
      <c r="Y633" s="201">
        <v>65</v>
      </c>
      <c r="Z633" s="201">
        <v>1</v>
      </c>
      <c r="AA633" s="201">
        <v>3</v>
      </c>
      <c r="AB633" s="201">
        <v>0</v>
      </c>
      <c r="AC633" s="201">
        <v>0</v>
      </c>
    </row>
    <row r="634" spans="17:29" x14ac:dyDescent="0.2">
      <c r="R634" s="7">
        <v>11425</v>
      </c>
      <c r="S634" s="7" t="s">
        <v>531</v>
      </c>
      <c r="V634" s="7">
        <v>14110004</v>
      </c>
      <c r="W634" s="7" t="s">
        <v>4173</v>
      </c>
      <c r="X634" s="201">
        <v>14</v>
      </c>
      <c r="Y634" s="201">
        <v>65</v>
      </c>
      <c r="Z634" s="201">
        <v>1</v>
      </c>
      <c r="AA634" s="201">
        <v>3</v>
      </c>
      <c r="AB634" s="201">
        <v>0</v>
      </c>
      <c r="AC634" s="201">
        <v>0</v>
      </c>
    </row>
    <row r="635" spans="17:29" x14ac:dyDescent="0.2">
      <c r="Q635" s="7">
        <v>5627</v>
      </c>
      <c r="R635" s="7">
        <v>14860</v>
      </c>
      <c r="S635" s="7" t="s">
        <v>474</v>
      </c>
      <c r="V635" s="7">
        <v>14110005</v>
      </c>
      <c r="W635" s="7" t="s">
        <v>4027</v>
      </c>
      <c r="X635" s="201">
        <v>14</v>
      </c>
      <c r="Y635" s="201">
        <v>65</v>
      </c>
      <c r="Z635" s="201">
        <v>1</v>
      </c>
      <c r="AA635" s="201">
        <v>3</v>
      </c>
      <c r="AB635" s="201">
        <v>0</v>
      </c>
      <c r="AC635" s="201">
        <v>0</v>
      </c>
    </row>
    <row r="636" spans="17:29" x14ac:dyDescent="0.2">
      <c r="R636" s="7">
        <v>11427</v>
      </c>
      <c r="S636" s="7" t="s">
        <v>532</v>
      </c>
      <c r="V636" s="7">
        <v>14120000</v>
      </c>
      <c r="W636" s="7" t="s">
        <v>4028</v>
      </c>
      <c r="X636" s="201">
        <v>14</v>
      </c>
      <c r="Y636" s="201">
        <v>65</v>
      </c>
      <c r="Z636" s="201">
        <v>1</v>
      </c>
      <c r="AA636" s="201">
        <v>2</v>
      </c>
      <c r="AB636" s="201">
        <v>0</v>
      </c>
      <c r="AC636" s="201">
        <v>0</v>
      </c>
    </row>
    <row r="637" spans="17:29" x14ac:dyDescent="0.2">
      <c r="Q637" s="7">
        <v>5665</v>
      </c>
      <c r="R637" s="7">
        <v>14856</v>
      </c>
      <c r="S637" s="7" t="s">
        <v>254</v>
      </c>
      <c r="V637" s="7">
        <v>33830000</v>
      </c>
      <c r="W637" s="7" t="s">
        <v>1516</v>
      </c>
      <c r="X637" s="201">
        <v>14</v>
      </c>
      <c r="Y637" s="201">
        <v>65</v>
      </c>
      <c r="Z637" s="201">
        <v>1</v>
      </c>
      <c r="AA637" s="201">
        <v>3</v>
      </c>
      <c r="AB637" s="201">
        <v>0</v>
      </c>
      <c r="AC637" s="201">
        <v>0</v>
      </c>
    </row>
    <row r="638" spans="17:29" x14ac:dyDescent="0.2">
      <c r="Q638" s="7">
        <v>5749</v>
      </c>
      <c r="R638" s="7">
        <v>16074</v>
      </c>
      <c r="S638" s="7" t="s">
        <v>255</v>
      </c>
      <c r="V638" s="7">
        <v>39160000</v>
      </c>
      <c r="W638" s="7" t="s">
        <v>4029</v>
      </c>
      <c r="X638" s="201">
        <v>14</v>
      </c>
      <c r="Y638" s="201">
        <v>65</v>
      </c>
      <c r="Z638" s="201">
        <v>1</v>
      </c>
      <c r="AA638" s="201">
        <v>3</v>
      </c>
      <c r="AB638" s="201">
        <v>0</v>
      </c>
      <c r="AC638" s="201">
        <v>0</v>
      </c>
    </row>
    <row r="639" spans="17:29" x14ac:dyDescent="0.2">
      <c r="R639" s="7">
        <v>11430</v>
      </c>
      <c r="S639" s="7" t="s">
        <v>256</v>
      </c>
      <c r="V639" s="7">
        <v>36960000</v>
      </c>
      <c r="W639" s="7" t="s">
        <v>4965</v>
      </c>
      <c r="X639" s="201">
        <v>14</v>
      </c>
      <c r="Y639" s="201">
        <v>65</v>
      </c>
      <c r="Z639" s="201">
        <v>1</v>
      </c>
      <c r="AA639" s="201">
        <v>4</v>
      </c>
      <c r="AB639" s="201">
        <v>0</v>
      </c>
      <c r="AC639" s="201">
        <v>0</v>
      </c>
    </row>
    <row r="640" spans="17:29" x14ac:dyDescent="0.2">
      <c r="R640" s="7">
        <v>11602</v>
      </c>
      <c r="S640" s="7" t="s">
        <v>2999</v>
      </c>
      <c r="V640" s="7">
        <v>33660000</v>
      </c>
      <c r="W640" s="7" t="s">
        <v>841</v>
      </c>
      <c r="X640" s="201">
        <v>14</v>
      </c>
      <c r="Y640" s="201">
        <v>65</v>
      </c>
      <c r="Z640" s="201">
        <v>1</v>
      </c>
      <c r="AA640" s="201">
        <v>3</v>
      </c>
      <c r="AB640" s="201">
        <v>0</v>
      </c>
      <c r="AC640" s="201">
        <v>0</v>
      </c>
    </row>
    <row r="641" spans="17:29" x14ac:dyDescent="0.2">
      <c r="R641" s="7">
        <v>11603</v>
      </c>
      <c r="S641" s="7" t="s">
        <v>3000</v>
      </c>
      <c r="V641" s="7">
        <v>33670000</v>
      </c>
      <c r="W641" s="7" t="s">
        <v>842</v>
      </c>
      <c r="X641" s="201">
        <v>14</v>
      </c>
      <c r="Y641" s="201">
        <v>65</v>
      </c>
      <c r="Z641" s="201">
        <v>1</v>
      </c>
      <c r="AA641" s="201">
        <v>2</v>
      </c>
      <c r="AB641" s="201">
        <v>0</v>
      </c>
      <c r="AC641" s="201">
        <v>0</v>
      </c>
    </row>
    <row r="642" spans="17:29" x14ac:dyDescent="0.2">
      <c r="R642" s="7">
        <v>11604</v>
      </c>
      <c r="S642" s="7" t="s">
        <v>3001</v>
      </c>
      <c r="V642" s="7">
        <v>44300000</v>
      </c>
      <c r="W642" s="7" t="s">
        <v>4030</v>
      </c>
      <c r="X642" s="201">
        <v>14</v>
      </c>
      <c r="Y642" s="201">
        <v>65</v>
      </c>
      <c r="Z642" s="201">
        <v>1</v>
      </c>
      <c r="AA642" s="201">
        <v>3</v>
      </c>
      <c r="AB642" s="201">
        <v>0</v>
      </c>
      <c r="AC642" s="201">
        <v>0</v>
      </c>
    </row>
    <row r="643" spans="17:29" x14ac:dyDescent="0.2">
      <c r="Q643" s="7">
        <v>5909</v>
      </c>
      <c r="R643" s="7">
        <v>14811</v>
      </c>
      <c r="S643" s="7" t="s">
        <v>3002</v>
      </c>
      <c r="V643" s="7">
        <v>32060000</v>
      </c>
      <c r="W643" s="7" t="s">
        <v>843</v>
      </c>
      <c r="X643" s="201">
        <v>14</v>
      </c>
      <c r="Y643" s="201">
        <v>65</v>
      </c>
      <c r="Z643" s="201">
        <v>1</v>
      </c>
      <c r="AA643" s="201">
        <v>2</v>
      </c>
      <c r="AB643" s="201">
        <v>0</v>
      </c>
      <c r="AC643" s="201">
        <v>0</v>
      </c>
    </row>
    <row r="644" spans="17:29" x14ac:dyDescent="0.2">
      <c r="Q644" s="7">
        <v>5582</v>
      </c>
      <c r="R644" s="7">
        <v>14810</v>
      </c>
      <c r="S644" s="7" t="s">
        <v>481</v>
      </c>
      <c r="V644" s="7">
        <v>33140001</v>
      </c>
      <c r="W644" s="7" t="s">
        <v>4031</v>
      </c>
      <c r="X644" s="201">
        <v>14</v>
      </c>
      <c r="Y644" s="201">
        <v>65</v>
      </c>
      <c r="Z644" s="201">
        <v>1</v>
      </c>
      <c r="AA644" s="201">
        <v>3</v>
      </c>
      <c r="AB644" s="201">
        <v>0</v>
      </c>
      <c r="AC644" s="201">
        <v>0</v>
      </c>
    </row>
    <row r="645" spans="17:29" x14ac:dyDescent="0.2">
      <c r="Q645" s="7">
        <v>5403</v>
      </c>
      <c r="R645" s="7">
        <v>14808</v>
      </c>
      <c r="S645" s="7" t="s">
        <v>3005</v>
      </c>
      <c r="V645" s="7">
        <v>33140002</v>
      </c>
      <c r="W645" s="7" t="s">
        <v>4032</v>
      </c>
      <c r="X645" s="201">
        <v>14</v>
      </c>
      <c r="Y645" s="201">
        <v>65</v>
      </c>
      <c r="Z645" s="201">
        <v>1</v>
      </c>
      <c r="AA645" s="201">
        <v>3</v>
      </c>
      <c r="AB645" s="201">
        <v>0</v>
      </c>
      <c r="AC645" s="201">
        <v>0</v>
      </c>
    </row>
    <row r="646" spans="17:29" x14ac:dyDescent="0.2">
      <c r="R646" s="7">
        <v>11037</v>
      </c>
      <c r="S646" s="7" t="s">
        <v>534</v>
      </c>
      <c r="V646" s="7">
        <v>33140003</v>
      </c>
      <c r="W646" s="7" t="s">
        <v>4033</v>
      </c>
      <c r="X646" s="201">
        <v>14</v>
      </c>
      <c r="Y646" s="201">
        <v>65</v>
      </c>
      <c r="Z646" s="201">
        <v>1</v>
      </c>
      <c r="AA646" s="201">
        <v>3</v>
      </c>
      <c r="AB646" s="201">
        <v>0</v>
      </c>
      <c r="AC646" s="201">
        <v>0</v>
      </c>
    </row>
    <row r="647" spans="17:29" x14ac:dyDescent="0.2">
      <c r="Q647" s="7">
        <v>5476</v>
      </c>
      <c r="R647" s="7">
        <v>14814</v>
      </c>
      <c r="S647" s="7" t="s">
        <v>3006</v>
      </c>
      <c r="V647" s="7">
        <v>33140004</v>
      </c>
      <c r="W647" s="7" t="s">
        <v>4034</v>
      </c>
      <c r="X647" s="201">
        <v>14</v>
      </c>
      <c r="Y647" s="201">
        <v>65</v>
      </c>
      <c r="Z647" s="201">
        <v>1</v>
      </c>
      <c r="AA647" s="201">
        <v>3</v>
      </c>
      <c r="AB647" s="201">
        <v>0</v>
      </c>
      <c r="AC647" s="201">
        <v>0</v>
      </c>
    </row>
    <row r="648" spans="17:29" x14ac:dyDescent="0.2">
      <c r="Q648" s="7">
        <v>5813</v>
      </c>
      <c r="R648" s="7">
        <v>14807</v>
      </c>
      <c r="S648" s="7" t="s">
        <v>3007</v>
      </c>
      <c r="V648" s="7">
        <v>33140099</v>
      </c>
      <c r="W648" s="7" t="s">
        <v>4035</v>
      </c>
      <c r="X648" s="201">
        <v>14</v>
      </c>
      <c r="Y648" s="201">
        <v>65</v>
      </c>
      <c r="Z648" s="201">
        <v>1</v>
      </c>
      <c r="AA648" s="201">
        <v>3</v>
      </c>
      <c r="AB648" s="201">
        <v>0</v>
      </c>
      <c r="AC648" s="201">
        <v>0</v>
      </c>
    </row>
    <row r="649" spans="17:29" x14ac:dyDescent="0.2">
      <c r="Q649" s="7">
        <v>5601</v>
      </c>
      <c r="R649" s="7">
        <v>14806</v>
      </c>
      <c r="S649" s="7" t="s">
        <v>483</v>
      </c>
      <c r="V649" s="7">
        <v>33140005</v>
      </c>
      <c r="W649" s="7" t="s">
        <v>4036</v>
      </c>
      <c r="X649" s="201">
        <v>14</v>
      </c>
      <c r="Y649" s="201">
        <v>65</v>
      </c>
      <c r="Z649" s="201">
        <v>1</v>
      </c>
      <c r="AA649" s="201">
        <v>3</v>
      </c>
      <c r="AB649" s="201">
        <v>0</v>
      </c>
      <c r="AC649" s="201">
        <v>0</v>
      </c>
    </row>
    <row r="650" spans="17:29" x14ac:dyDescent="0.2">
      <c r="R650" s="7">
        <v>11613</v>
      </c>
      <c r="S650" s="7" t="s">
        <v>3008</v>
      </c>
      <c r="V650" s="7">
        <v>33130000</v>
      </c>
      <c r="W650" s="7" t="s">
        <v>4037</v>
      </c>
      <c r="X650" s="201">
        <v>14</v>
      </c>
      <c r="Y650" s="201">
        <v>65</v>
      </c>
      <c r="Z650" s="201">
        <v>1</v>
      </c>
      <c r="AA650" s="201">
        <v>2</v>
      </c>
      <c r="AB650" s="201">
        <v>0</v>
      </c>
      <c r="AC650" s="201">
        <v>0</v>
      </c>
    </row>
    <row r="651" spans="17:29" x14ac:dyDescent="0.2">
      <c r="Q651" s="7">
        <v>2055</v>
      </c>
      <c r="R651" s="7">
        <v>15690</v>
      </c>
      <c r="S651" s="7" t="s">
        <v>5051</v>
      </c>
      <c r="V651" s="7">
        <v>48480000</v>
      </c>
      <c r="W651" s="7" t="s">
        <v>727</v>
      </c>
      <c r="X651" s="201">
        <v>14</v>
      </c>
      <c r="Y651" s="201">
        <v>65</v>
      </c>
      <c r="Z651" s="201">
        <v>1</v>
      </c>
      <c r="AA651" s="201">
        <v>4</v>
      </c>
      <c r="AB651" s="201">
        <v>0</v>
      </c>
      <c r="AC651" s="201">
        <v>0</v>
      </c>
    </row>
    <row r="652" spans="17:29" x14ac:dyDescent="0.2">
      <c r="Q652" s="7">
        <v>5250</v>
      </c>
      <c r="R652" s="7">
        <v>13251</v>
      </c>
      <c r="S652" s="7" t="s">
        <v>2540</v>
      </c>
      <c r="V652" s="7">
        <v>21610099</v>
      </c>
      <c r="W652" s="7" t="s">
        <v>4949</v>
      </c>
      <c r="X652" s="201">
        <v>14</v>
      </c>
      <c r="Y652" s="201">
        <v>65</v>
      </c>
      <c r="Z652" s="201">
        <v>1</v>
      </c>
      <c r="AA652" s="201">
        <v>4</v>
      </c>
      <c r="AB652" s="201">
        <v>0</v>
      </c>
      <c r="AC652" s="201">
        <v>0</v>
      </c>
    </row>
    <row r="653" spans="17:29" x14ac:dyDescent="0.2">
      <c r="R653" s="7">
        <v>11615</v>
      </c>
      <c r="S653" s="7" t="s">
        <v>535</v>
      </c>
      <c r="V653" s="7">
        <v>21610001</v>
      </c>
      <c r="W653" s="7" t="s">
        <v>5561</v>
      </c>
      <c r="X653" s="201">
        <v>14</v>
      </c>
      <c r="Y653" s="201">
        <v>65</v>
      </c>
      <c r="Z653" s="201">
        <v>1</v>
      </c>
      <c r="AA653" s="201">
        <v>4</v>
      </c>
      <c r="AB653" s="201">
        <v>0</v>
      </c>
      <c r="AC653" s="201">
        <v>0</v>
      </c>
    </row>
    <row r="654" spans="17:29" x14ac:dyDescent="0.2">
      <c r="Q654" s="7">
        <v>5628</v>
      </c>
      <c r="R654" s="7">
        <v>14815</v>
      </c>
      <c r="S654" s="7" t="s">
        <v>2541</v>
      </c>
      <c r="V654" s="7">
        <v>21610002</v>
      </c>
      <c r="W654" s="7" t="s">
        <v>5562</v>
      </c>
      <c r="X654" s="201">
        <v>14</v>
      </c>
      <c r="Y654" s="201">
        <v>65</v>
      </c>
      <c r="Z654" s="201">
        <v>1</v>
      </c>
      <c r="AA654" s="201">
        <v>4</v>
      </c>
      <c r="AB654" s="201">
        <v>0</v>
      </c>
      <c r="AC654" s="201">
        <v>0</v>
      </c>
    </row>
    <row r="655" spans="17:29" x14ac:dyDescent="0.2">
      <c r="Q655" s="7">
        <v>6235</v>
      </c>
      <c r="R655" s="7">
        <v>11610</v>
      </c>
      <c r="S655" s="7" t="s">
        <v>2542</v>
      </c>
      <c r="V655" s="7">
        <v>29508002</v>
      </c>
      <c r="W655" s="7" t="s">
        <v>728</v>
      </c>
      <c r="X655" s="201">
        <v>14</v>
      </c>
      <c r="Y655" s="201">
        <v>65</v>
      </c>
      <c r="Z655" s="201">
        <v>1</v>
      </c>
      <c r="AA655" s="201">
        <v>4</v>
      </c>
      <c r="AB655" s="201">
        <v>0</v>
      </c>
      <c r="AC655" s="201">
        <v>0</v>
      </c>
    </row>
    <row r="656" spans="17:29" x14ac:dyDescent="0.2">
      <c r="R656" s="7">
        <v>11608</v>
      </c>
      <c r="S656" s="7" t="s">
        <v>2543</v>
      </c>
      <c r="V656" s="7">
        <v>29508001</v>
      </c>
      <c r="W656" s="7" t="s">
        <v>729</v>
      </c>
      <c r="X656" s="201">
        <v>14</v>
      </c>
      <c r="Y656" s="201">
        <v>65</v>
      </c>
      <c r="Z656" s="201">
        <v>1</v>
      </c>
      <c r="AA656" s="201">
        <v>4</v>
      </c>
      <c r="AB656" s="201">
        <v>0</v>
      </c>
      <c r="AC656" s="201">
        <v>0</v>
      </c>
    </row>
    <row r="657" spans="17:29" x14ac:dyDescent="0.2">
      <c r="Q657" s="7">
        <v>6614</v>
      </c>
      <c r="R657" s="7">
        <v>11586</v>
      </c>
      <c r="S657" s="7" t="s">
        <v>2544</v>
      </c>
      <c r="V657" s="7">
        <v>29508000</v>
      </c>
      <c r="W657" s="7" t="s">
        <v>3494</v>
      </c>
      <c r="X657" s="201">
        <v>14</v>
      </c>
      <c r="Y657" s="201">
        <v>65</v>
      </c>
      <c r="Z657" s="201">
        <v>1</v>
      </c>
      <c r="AA657" s="201">
        <v>4</v>
      </c>
      <c r="AB657" s="201">
        <v>0</v>
      </c>
      <c r="AC657" s="201">
        <v>0</v>
      </c>
    </row>
    <row r="658" spans="17:29" x14ac:dyDescent="0.2">
      <c r="Q658" s="7">
        <v>3901</v>
      </c>
      <c r="R658" s="7">
        <v>16599</v>
      </c>
      <c r="S658" s="7" t="s">
        <v>2545</v>
      </c>
      <c r="V658" s="7">
        <v>21030000</v>
      </c>
      <c r="W658" s="7" t="s">
        <v>844</v>
      </c>
      <c r="X658" s="201">
        <v>14</v>
      </c>
      <c r="Y658" s="201">
        <v>65</v>
      </c>
      <c r="Z658" s="201">
        <v>1</v>
      </c>
      <c r="AA658" s="201">
        <v>2</v>
      </c>
      <c r="AB658" s="201">
        <v>0</v>
      </c>
      <c r="AC658" s="201">
        <v>0</v>
      </c>
    </row>
    <row r="659" spans="17:29" x14ac:dyDescent="0.2">
      <c r="Q659" s="7">
        <v>3911</v>
      </c>
      <c r="R659" s="7">
        <v>16053</v>
      </c>
      <c r="S659" s="7" t="s">
        <v>2553</v>
      </c>
      <c r="V659" s="7">
        <v>21040002</v>
      </c>
      <c r="W659" s="7" t="s">
        <v>730</v>
      </c>
      <c r="X659" s="201">
        <v>14</v>
      </c>
      <c r="Y659" s="201">
        <v>65</v>
      </c>
      <c r="Z659" s="201">
        <v>1</v>
      </c>
      <c r="AA659" s="201">
        <v>4</v>
      </c>
      <c r="AB659" s="201">
        <v>0</v>
      </c>
      <c r="AC659" s="201">
        <v>0</v>
      </c>
    </row>
    <row r="660" spans="17:29" x14ac:dyDescent="0.2">
      <c r="R660" s="7">
        <v>11394</v>
      </c>
      <c r="S660" s="7" t="s">
        <v>1783</v>
      </c>
      <c r="V660" s="7">
        <v>21040003</v>
      </c>
      <c r="W660" s="7" t="s">
        <v>731</v>
      </c>
      <c r="X660" s="201">
        <v>14</v>
      </c>
      <c r="Y660" s="201">
        <v>65</v>
      </c>
      <c r="Z660" s="201">
        <v>1</v>
      </c>
      <c r="AA660" s="201">
        <v>4</v>
      </c>
      <c r="AB660" s="201">
        <v>0</v>
      </c>
      <c r="AC660" s="201">
        <v>0</v>
      </c>
    </row>
    <row r="661" spans="17:29" x14ac:dyDescent="0.2">
      <c r="Q661" s="7">
        <v>5841</v>
      </c>
      <c r="R661" s="7">
        <v>14845</v>
      </c>
      <c r="S661" s="7" t="s">
        <v>3661</v>
      </c>
      <c r="V661" s="7">
        <v>21040005</v>
      </c>
      <c r="W661" s="7" t="s">
        <v>732</v>
      </c>
      <c r="X661" s="201">
        <v>14</v>
      </c>
      <c r="Y661" s="201">
        <v>65</v>
      </c>
      <c r="Z661" s="201">
        <v>1</v>
      </c>
      <c r="AA661" s="201">
        <v>4</v>
      </c>
      <c r="AB661" s="201">
        <v>0</v>
      </c>
      <c r="AC661" s="201">
        <v>0</v>
      </c>
    </row>
    <row r="662" spans="17:29" x14ac:dyDescent="0.2">
      <c r="Q662" s="7">
        <v>2325</v>
      </c>
      <c r="R662" s="7">
        <v>11426</v>
      </c>
      <c r="S662" s="7" t="s">
        <v>4367</v>
      </c>
      <c r="V662" s="7">
        <v>21040099</v>
      </c>
      <c r="W662" s="7" t="s">
        <v>733</v>
      </c>
      <c r="X662" s="201">
        <v>14</v>
      </c>
      <c r="Y662" s="201">
        <v>65</v>
      </c>
      <c r="Z662" s="201">
        <v>1</v>
      </c>
      <c r="AA662" s="201">
        <v>4</v>
      </c>
      <c r="AB662" s="201">
        <v>0</v>
      </c>
      <c r="AC662" s="201">
        <v>0</v>
      </c>
    </row>
    <row r="663" spans="17:29" x14ac:dyDescent="0.2">
      <c r="Q663" s="7">
        <v>2128</v>
      </c>
      <c r="R663" s="7">
        <v>11424</v>
      </c>
      <c r="S663" s="7" t="s">
        <v>246</v>
      </c>
      <c r="V663" s="7">
        <v>21040004</v>
      </c>
      <c r="W663" s="7" t="s">
        <v>734</v>
      </c>
      <c r="X663" s="201">
        <v>14</v>
      </c>
      <c r="Y663" s="201">
        <v>65</v>
      </c>
      <c r="Z663" s="201">
        <v>1</v>
      </c>
      <c r="AA663" s="201">
        <v>4</v>
      </c>
      <c r="AB663" s="201">
        <v>0</v>
      </c>
      <c r="AC663" s="201">
        <v>0</v>
      </c>
    </row>
    <row r="664" spans="17:29" x14ac:dyDescent="0.2">
      <c r="R664" s="7">
        <v>10648</v>
      </c>
      <c r="S664" s="7" t="s">
        <v>4365</v>
      </c>
      <c r="V664" s="7">
        <v>29120000</v>
      </c>
      <c r="W664" s="7" t="s">
        <v>735</v>
      </c>
      <c r="X664" s="201">
        <v>14</v>
      </c>
      <c r="Y664" s="201">
        <v>65</v>
      </c>
      <c r="Z664" s="201">
        <v>1</v>
      </c>
      <c r="AA664" s="201">
        <v>3</v>
      </c>
      <c r="AB664" s="201">
        <v>0</v>
      </c>
      <c r="AC664" s="201">
        <v>0</v>
      </c>
    </row>
    <row r="665" spans="17:29" x14ac:dyDescent="0.2">
      <c r="R665" s="7">
        <v>11441</v>
      </c>
      <c r="S665" s="7" t="s">
        <v>247</v>
      </c>
      <c r="V665" s="7">
        <v>31700000</v>
      </c>
      <c r="W665" s="7" t="s">
        <v>5563</v>
      </c>
      <c r="X665" s="201">
        <v>14</v>
      </c>
      <c r="Y665" s="201">
        <v>65</v>
      </c>
      <c r="Z665" s="201">
        <v>1</v>
      </c>
      <c r="AA665" s="201">
        <v>4</v>
      </c>
      <c r="AB665" s="201">
        <v>0</v>
      </c>
      <c r="AC665" s="201">
        <v>0</v>
      </c>
    </row>
    <row r="666" spans="17:29" x14ac:dyDescent="0.2">
      <c r="R666" s="7">
        <v>10985</v>
      </c>
      <c r="S666" s="7" t="s">
        <v>3066</v>
      </c>
      <c r="V666" s="7">
        <v>18160000</v>
      </c>
      <c r="W666" s="7" t="s">
        <v>5564</v>
      </c>
      <c r="X666" s="201">
        <v>14</v>
      </c>
      <c r="Y666" s="201">
        <v>65</v>
      </c>
      <c r="Z666" s="201">
        <v>1</v>
      </c>
      <c r="AA666" s="201">
        <v>4</v>
      </c>
      <c r="AB666" s="201">
        <v>0</v>
      </c>
      <c r="AC666" s="201">
        <v>0</v>
      </c>
    </row>
    <row r="667" spans="17:29" x14ac:dyDescent="0.2">
      <c r="Q667" s="7">
        <v>2008</v>
      </c>
      <c r="R667" s="7">
        <v>11419</v>
      </c>
      <c r="S667" s="7" t="s">
        <v>248</v>
      </c>
      <c r="V667" s="7">
        <v>50260000</v>
      </c>
      <c r="W667" s="7" t="s">
        <v>845</v>
      </c>
      <c r="X667" s="201">
        <v>14</v>
      </c>
      <c r="Y667" s="201">
        <v>65</v>
      </c>
      <c r="Z667" s="201">
        <v>1</v>
      </c>
      <c r="AA667" s="201">
        <v>3</v>
      </c>
      <c r="AB667" s="201">
        <v>0</v>
      </c>
      <c r="AC667" s="201">
        <v>0</v>
      </c>
    </row>
    <row r="668" spans="17:29" x14ac:dyDescent="0.2">
      <c r="Q668" s="7">
        <v>6704</v>
      </c>
      <c r="R668" s="7">
        <v>13275</v>
      </c>
      <c r="S668" s="7" t="s">
        <v>249</v>
      </c>
      <c r="V668" s="7">
        <v>29520000</v>
      </c>
      <c r="W668" s="7" t="s">
        <v>736</v>
      </c>
      <c r="X668" s="201">
        <v>14</v>
      </c>
      <c r="Y668" s="201">
        <v>65</v>
      </c>
      <c r="Z668" s="201">
        <v>1</v>
      </c>
      <c r="AA668" s="201">
        <v>2</v>
      </c>
      <c r="AB668" s="201">
        <v>0</v>
      </c>
      <c r="AC668" s="201">
        <v>0</v>
      </c>
    </row>
    <row r="669" spans="17:29" x14ac:dyDescent="0.2">
      <c r="Q669" s="7">
        <v>2068</v>
      </c>
      <c r="R669" s="7">
        <v>11420</v>
      </c>
      <c r="S669" s="7" t="s">
        <v>250</v>
      </c>
      <c r="V669" s="7">
        <v>42331000</v>
      </c>
      <c r="W669" s="7" t="s">
        <v>5452</v>
      </c>
      <c r="X669" s="201">
        <v>14</v>
      </c>
      <c r="Y669" s="201">
        <v>65</v>
      </c>
      <c r="Z669" s="201">
        <v>1</v>
      </c>
      <c r="AA669" s="201">
        <v>2</v>
      </c>
      <c r="AB669" s="201">
        <v>0</v>
      </c>
      <c r="AC669" s="201">
        <v>0</v>
      </c>
    </row>
    <row r="670" spans="17:29" x14ac:dyDescent="0.2">
      <c r="Q670" s="7">
        <v>2177</v>
      </c>
      <c r="R670" s="7">
        <v>11502</v>
      </c>
      <c r="S670" s="7" t="s">
        <v>2531</v>
      </c>
      <c r="V670" s="7">
        <v>42311000</v>
      </c>
      <c r="W670" s="7" t="s">
        <v>5453</v>
      </c>
      <c r="X670" s="201">
        <v>14</v>
      </c>
      <c r="Y670" s="201">
        <v>65</v>
      </c>
      <c r="Z670" s="201">
        <v>1</v>
      </c>
      <c r="AA670" s="201">
        <v>3</v>
      </c>
      <c r="AB670" s="201">
        <v>0</v>
      </c>
      <c r="AC670" s="201">
        <v>0</v>
      </c>
    </row>
    <row r="671" spans="17:29" x14ac:dyDescent="0.2">
      <c r="R671" s="7">
        <v>11354</v>
      </c>
      <c r="S671" s="7" t="s">
        <v>533</v>
      </c>
      <c r="V671" s="7">
        <v>42330000</v>
      </c>
      <c r="W671" s="7" t="s">
        <v>737</v>
      </c>
      <c r="X671" s="201">
        <v>14</v>
      </c>
      <c r="Y671" s="201">
        <v>65</v>
      </c>
      <c r="Z671" s="201">
        <v>1</v>
      </c>
      <c r="AA671" s="201">
        <v>2</v>
      </c>
      <c r="AB671" s="201">
        <v>0</v>
      </c>
      <c r="AC671" s="201">
        <v>0</v>
      </c>
    </row>
    <row r="672" spans="17:29" x14ac:dyDescent="0.2">
      <c r="Q672" s="7">
        <v>5709</v>
      </c>
      <c r="R672" s="7">
        <v>14809</v>
      </c>
      <c r="S672" s="7" t="s">
        <v>3003</v>
      </c>
      <c r="V672" s="7">
        <v>42310000</v>
      </c>
      <c r="W672" s="7" t="s">
        <v>738</v>
      </c>
      <c r="X672" s="201">
        <v>14</v>
      </c>
      <c r="Y672" s="201">
        <v>65</v>
      </c>
      <c r="Z672" s="201">
        <v>1</v>
      </c>
      <c r="AA672" s="201">
        <v>3</v>
      </c>
      <c r="AB672" s="201">
        <v>0</v>
      </c>
      <c r="AC672" s="201">
        <v>0</v>
      </c>
    </row>
    <row r="673" spans="17:29" x14ac:dyDescent="0.2">
      <c r="R673" s="7">
        <v>11617</v>
      </c>
      <c r="S673" s="7" t="s">
        <v>3004</v>
      </c>
      <c r="V673" s="7">
        <v>28560000</v>
      </c>
      <c r="W673" s="7" t="s">
        <v>739</v>
      </c>
      <c r="X673" s="201">
        <v>14</v>
      </c>
      <c r="Y673" s="201">
        <v>65</v>
      </c>
      <c r="Z673" s="201">
        <v>1</v>
      </c>
      <c r="AA673" s="201">
        <v>4</v>
      </c>
      <c r="AB673" s="201">
        <v>0</v>
      </c>
      <c r="AC673" s="201">
        <v>0</v>
      </c>
    </row>
    <row r="674" spans="17:29" x14ac:dyDescent="0.2">
      <c r="R674" s="7">
        <v>11614</v>
      </c>
      <c r="S674" s="7" t="s">
        <v>2539</v>
      </c>
      <c r="V674" s="7">
        <v>28561000</v>
      </c>
      <c r="W674" s="7" t="s">
        <v>5565</v>
      </c>
      <c r="X674" s="201">
        <v>14</v>
      </c>
      <c r="Y674" s="201">
        <v>65</v>
      </c>
      <c r="Z674" s="201">
        <v>1</v>
      </c>
      <c r="AA674" s="201">
        <v>4</v>
      </c>
      <c r="AB674" s="201">
        <v>0</v>
      </c>
      <c r="AC674" s="201">
        <v>0</v>
      </c>
    </row>
    <row r="675" spans="17:29" x14ac:dyDescent="0.2">
      <c r="Q675" s="7">
        <v>6612</v>
      </c>
      <c r="R675" s="7">
        <v>11431</v>
      </c>
      <c r="S675" s="7" t="s">
        <v>1324</v>
      </c>
      <c r="V675" s="7">
        <v>48600000</v>
      </c>
      <c r="W675" s="7" t="s">
        <v>1505</v>
      </c>
      <c r="X675" s="201">
        <v>14</v>
      </c>
      <c r="Y675" s="201">
        <v>65</v>
      </c>
      <c r="Z675" s="201">
        <v>1</v>
      </c>
      <c r="AA675" s="201">
        <v>4</v>
      </c>
      <c r="AB675" s="201">
        <v>0</v>
      </c>
      <c r="AC675" s="201">
        <v>99</v>
      </c>
    </row>
    <row r="676" spans="17:29" x14ac:dyDescent="0.2">
      <c r="Q676" s="7">
        <v>6613</v>
      </c>
      <c r="R676" s="7">
        <v>11535</v>
      </c>
      <c r="S676" s="7" t="s">
        <v>1325</v>
      </c>
      <c r="V676" s="7">
        <v>50901700</v>
      </c>
      <c r="W676" s="7" t="s">
        <v>1506</v>
      </c>
      <c r="X676" s="201">
        <v>14</v>
      </c>
      <c r="Y676" s="201">
        <v>65</v>
      </c>
      <c r="Z676" s="201">
        <v>1</v>
      </c>
      <c r="AA676" s="201">
        <v>4</v>
      </c>
      <c r="AB676" s="201">
        <v>0</v>
      </c>
      <c r="AC676" s="201">
        <v>99</v>
      </c>
    </row>
    <row r="677" spans="17:29" x14ac:dyDescent="0.2">
      <c r="R677" s="7">
        <v>16560</v>
      </c>
      <c r="S677" s="7" t="s">
        <v>5147</v>
      </c>
      <c r="V677" s="7">
        <v>19250099</v>
      </c>
      <c r="W677" s="7" t="s">
        <v>3495</v>
      </c>
      <c r="X677" s="201">
        <v>14</v>
      </c>
      <c r="Y677" s="201">
        <v>65</v>
      </c>
      <c r="Z677" s="201">
        <v>1</v>
      </c>
      <c r="AA677" s="201">
        <v>4</v>
      </c>
      <c r="AB677" s="201">
        <v>0</v>
      </c>
      <c r="AC677" s="201">
        <v>0</v>
      </c>
    </row>
    <row r="678" spans="17:29" x14ac:dyDescent="0.2">
      <c r="Q678" s="7">
        <v>5908</v>
      </c>
      <c r="R678" s="7">
        <v>14862</v>
      </c>
      <c r="S678" s="7" t="s">
        <v>1326</v>
      </c>
      <c r="V678" s="7">
        <v>19250001</v>
      </c>
      <c r="W678" s="7" t="s">
        <v>1507</v>
      </c>
      <c r="X678" s="201">
        <v>14</v>
      </c>
      <c r="Y678" s="201">
        <v>65</v>
      </c>
      <c r="Z678" s="201">
        <v>1</v>
      </c>
      <c r="AA678" s="201">
        <v>4</v>
      </c>
      <c r="AB678" s="201">
        <v>0</v>
      </c>
      <c r="AC678" s="201">
        <v>0</v>
      </c>
    </row>
    <row r="679" spans="17:29" x14ac:dyDescent="0.2">
      <c r="R679" s="7">
        <v>16190</v>
      </c>
      <c r="S679" s="7" t="s">
        <v>5148</v>
      </c>
      <c r="V679" s="7">
        <v>19250002</v>
      </c>
      <c r="W679" s="7" t="s">
        <v>1508</v>
      </c>
      <c r="X679" s="201">
        <v>14</v>
      </c>
      <c r="Y679" s="201">
        <v>65</v>
      </c>
      <c r="Z679" s="201">
        <v>1</v>
      </c>
      <c r="AA679" s="201">
        <v>4</v>
      </c>
      <c r="AB679" s="201">
        <v>0</v>
      </c>
      <c r="AC679" s="201">
        <v>0</v>
      </c>
    </row>
    <row r="680" spans="17:29" x14ac:dyDescent="0.2">
      <c r="R680" s="7">
        <v>16517</v>
      </c>
      <c r="S680" s="7" t="s">
        <v>5149</v>
      </c>
      <c r="V680" s="7">
        <v>19251002</v>
      </c>
      <c r="W680" s="7" t="s">
        <v>4720</v>
      </c>
      <c r="X680" s="201">
        <v>14</v>
      </c>
      <c r="Y680" s="201">
        <v>65</v>
      </c>
      <c r="Z680" s="201">
        <v>1</v>
      </c>
      <c r="AA680" s="201">
        <v>4</v>
      </c>
      <c r="AB680" s="201">
        <v>0</v>
      </c>
      <c r="AC680" s="201">
        <v>0</v>
      </c>
    </row>
    <row r="681" spans="17:29" x14ac:dyDescent="0.2">
      <c r="R681" s="7">
        <v>11587</v>
      </c>
      <c r="S681" s="7" t="s">
        <v>2546</v>
      </c>
      <c r="V681" s="7">
        <v>19251001</v>
      </c>
      <c r="W681" s="7" t="s">
        <v>4721</v>
      </c>
      <c r="X681" s="201">
        <v>14</v>
      </c>
      <c r="Y681" s="201">
        <v>65</v>
      </c>
      <c r="Z681" s="201">
        <v>1</v>
      </c>
      <c r="AA681" s="201">
        <v>4</v>
      </c>
      <c r="AB681" s="201">
        <v>0</v>
      </c>
      <c r="AC681" s="201">
        <v>0</v>
      </c>
    </row>
    <row r="682" spans="17:29" x14ac:dyDescent="0.2">
      <c r="R682" s="7">
        <v>11588</v>
      </c>
      <c r="S682" s="7" t="s">
        <v>536</v>
      </c>
      <c r="V682" s="7">
        <v>19251000</v>
      </c>
      <c r="W682" s="7" t="s">
        <v>4722</v>
      </c>
      <c r="X682" s="201">
        <v>14</v>
      </c>
      <c r="Y682" s="201">
        <v>65</v>
      </c>
      <c r="Z682" s="201">
        <v>1</v>
      </c>
      <c r="AA682" s="201">
        <v>4</v>
      </c>
      <c r="AB682" s="201">
        <v>0</v>
      </c>
      <c r="AC682" s="201">
        <v>0</v>
      </c>
    </row>
    <row r="683" spans="17:29" x14ac:dyDescent="0.2">
      <c r="Q683" s="7">
        <v>5629</v>
      </c>
      <c r="R683" s="7">
        <v>14816</v>
      </c>
      <c r="S683" s="7" t="s">
        <v>2547</v>
      </c>
      <c r="V683" s="7">
        <v>19251004</v>
      </c>
      <c r="W683" s="7" t="s">
        <v>4723</v>
      </c>
      <c r="X683" s="201">
        <v>14</v>
      </c>
      <c r="Y683" s="201">
        <v>65</v>
      </c>
      <c r="Z683" s="201">
        <v>1</v>
      </c>
      <c r="AA683" s="201">
        <v>4</v>
      </c>
      <c r="AB683" s="201">
        <v>0</v>
      </c>
      <c r="AC683" s="201">
        <v>0</v>
      </c>
    </row>
    <row r="684" spans="17:29" x14ac:dyDescent="0.2">
      <c r="R684" s="7">
        <v>11590</v>
      </c>
      <c r="S684" s="7" t="s">
        <v>2548</v>
      </c>
      <c r="V684" s="7">
        <v>19251003</v>
      </c>
      <c r="W684" s="7" t="s">
        <v>4724</v>
      </c>
      <c r="X684" s="201">
        <v>14</v>
      </c>
      <c r="Y684" s="201">
        <v>65</v>
      </c>
      <c r="Z684" s="201">
        <v>1</v>
      </c>
      <c r="AA684" s="201">
        <v>4</v>
      </c>
      <c r="AB684" s="201">
        <v>0</v>
      </c>
      <c r="AC684" s="201">
        <v>0</v>
      </c>
    </row>
    <row r="685" spans="17:29" x14ac:dyDescent="0.2">
      <c r="Q685" s="7">
        <v>661</v>
      </c>
      <c r="R685" s="7">
        <v>15195</v>
      </c>
      <c r="S685" s="7" t="s">
        <v>2549</v>
      </c>
      <c r="V685" s="7">
        <v>19270000</v>
      </c>
      <c r="W685" s="7" t="s">
        <v>1114</v>
      </c>
      <c r="X685" s="201">
        <v>14</v>
      </c>
      <c r="Y685" s="201">
        <v>65</v>
      </c>
      <c r="Z685" s="201">
        <v>1</v>
      </c>
      <c r="AA685" s="201">
        <v>2</v>
      </c>
      <c r="AB685" s="201">
        <v>0</v>
      </c>
      <c r="AC685" s="201">
        <v>0</v>
      </c>
    </row>
    <row r="686" spans="17:29" x14ac:dyDescent="0.2">
      <c r="Q686" s="7">
        <v>6808</v>
      </c>
      <c r="R686" s="7">
        <v>14965</v>
      </c>
      <c r="S686" s="7" t="s">
        <v>3209</v>
      </c>
      <c r="V686" s="7">
        <v>23410000</v>
      </c>
      <c r="W686" s="7" t="s">
        <v>846</v>
      </c>
      <c r="X686" s="201">
        <v>14</v>
      </c>
      <c r="Y686" s="201">
        <v>65</v>
      </c>
      <c r="Z686" s="201">
        <v>1</v>
      </c>
      <c r="AA686" s="201">
        <v>3</v>
      </c>
      <c r="AB686" s="201">
        <v>0</v>
      </c>
      <c r="AC686" s="201">
        <v>0</v>
      </c>
    </row>
    <row r="687" spans="17:29" x14ac:dyDescent="0.2">
      <c r="R687" s="7">
        <v>10225</v>
      </c>
      <c r="S687" s="7" t="s">
        <v>537</v>
      </c>
      <c r="V687" s="7">
        <v>23510000</v>
      </c>
      <c r="W687" s="7" t="s">
        <v>847</v>
      </c>
      <c r="X687" s="201">
        <v>14</v>
      </c>
      <c r="Y687" s="201">
        <v>65</v>
      </c>
      <c r="Z687" s="201">
        <v>1</v>
      </c>
      <c r="AA687" s="201">
        <v>2</v>
      </c>
      <c r="AB687" s="201">
        <v>0</v>
      </c>
      <c r="AC687" s="201">
        <v>0</v>
      </c>
    </row>
    <row r="688" spans="17:29" x14ac:dyDescent="0.2">
      <c r="Q688" s="7">
        <v>6781</v>
      </c>
      <c r="R688" s="7">
        <v>13328</v>
      </c>
      <c r="S688" s="7" t="s">
        <v>3210</v>
      </c>
      <c r="V688" s="7">
        <v>29740000</v>
      </c>
      <c r="W688" s="7" t="s">
        <v>1115</v>
      </c>
      <c r="X688" s="201">
        <v>14</v>
      </c>
      <c r="Y688" s="201">
        <v>65</v>
      </c>
      <c r="Z688" s="201">
        <v>1</v>
      </c>
      <c r="AA688" s="201">
        <v>4</v>
      </c>
      <c r="AB688" s="201">
        <v>0</v>
      </c>
      <c r="AC688" s="201">
        <v>0</v>
      </c>
    </row>
    <row r="689" spans="17:29" x14ac:dyDescent="0.2">
      <c r="R689" s="7">
        <v>11600</v>
      </c>
      <c r="S689" s="7" t="s">
        <v>3211</v>
      </c>
      <c r="V689" s="7">
        <v>29720000</v>
      </c>
      <c r="W689" s="7" t="s">
        <v>1116</v>
      </c>
      <c r="X689" s="201">
        <v>14</v>
      </c>
      <c r="Y689" s="201">
        <v>65</v>
      </c>
      <c r="Z689" s="201">
        <v>1</v>
      </c>
      <c r="AA689" s="201">
        <v>2</v>
      </c>
      <c r="AB689" s="201">
        <v>0</v>
      </c>
      <c r="AC689" s="201">
        <v>0</v>
      </c>
    </row>
    <row r="690" spans="17:29" x14ac:dyDescent="0.2">
      <c r="R690" s="7">
        <v>11592</v>
      </c>
      <c r="S690" s="7" t="s">
        <v>538</v>
      </c>
      <c r="V690" s="7">
        <v>19260000</v>
      </c>
      <c r="W690" s="7" t="s">
        <v>1117</v>
      </c>
      <c r="X690" s="201">
        <v>14</v>
      </c>
      <c r="Y690" s="201">
        <v>65</v>
      </c>
      <c r="Z690" s="201">
        <v>1</v>
      </c>
      <c r="AA690" s="201">
        <v>4</v>
      </c>
      <c r="AB690" s="201">
        <v>0</v>
      </c>
      <c r="AC690" s="201">
        <v>0</v>
      </c>
    </row>
    <row r="691" spans="17:29" x14ac:dyDescent="0.2">
      <c r="Q691" s="7">
        <v>5710</v>
      </c>
      <c r="R691" s="7">
        <v>14817</v>
      </c>
      <c r="S691" s="7" t="s">
        <v>3212</v>
      </c>
      <c r="V691" s="7">
        <v>50901800</v>
      </c>
      <c r="W691" s="7" t="s">
        <v>1118</v>
      </c>
      <c r="X691" s="201">
        <v>14</v>
      </c>
      <c r="Y691" s="201">
        <v>65</v>
      </c>
      <c r="Z691" s="201">
        <v>1</v>
      </c>
      <c r="AA691" s="201">
        <v>4</v>
      </c>
      <c r="AB691" s="201">
        <v>0</v>
      </c>
      <c r="AC691" s="201">
        <v>99</v>
      </c>
    </row>
    <row r="692" spans="17:29" x14ac:dyDescent="0.2">
      <c r="Q692" s="7">
        <v>5251</v>
      </c>
      <c r="R692" s="7">
        <v>11594</v>
      </c>
      <c r="S692" s="7" t="s">
        <v>681</v>
      </c>
      <c r="V692" s="7">
        <v>29760000</v>
      </c>
      <c r="W692" s="7" t="s">
        <v>1119</v>
      </c>
      <c r="X692" s="201">
        <v>14</v>
      </c>
      <c r="Y692" s="201">
        <v>65</v>
      </c>
      <c r="Z692" s="201">
        <v>1</v>
      </c>
      <c r="AA692" s="201">
        <v>3</v>
      </c>
      <c r="AB692" s="201">
        <v>0</v>
      </c>
      <c r="AC692" s="201">
        <v>0</v>
      </c>
    </row>
    <row r="693" spans="17:29" x14ac:dyDescent="0.2">
      <c r="R693" s="7">
        <v>16571</v>
      </c>
      <c r="S693" s="7" t="s">
        <v>5150</v>
      </c>
      <c r="V693" s="7">
        <v>29761000</v>
      </c>
      <c r="W693" s="7" t="s">
        <v>5566</v>
      </c>
      <c r="X693" s="201">
        <v>14</v>
      </c>
      <c r="Y693" s="201">
        <v>65</v>
      </c>
      <c r="Z693" s="201">
        <v>1</v>
      </c>
      <c r="AA693" s="201">
        <v>4</v>
      </c>
      <c r="AB693" s="201">
        <v>0</v>
      </c>
      <c r="AC693" s="201">
        <v>0</v>
      </c>
    </row>
    <row r="694" spans="17:29" x14ac:dyDescent="0.2">
      <c r="Q694" s="7">
        <v>6615</v>
      </c>
      <c r="R694" s="7">
        <v>11595</v>
      </c>
      <c r="S694" s="7" t="s">
        <v>3213</v>
      </c>
      <c r="V694" s="7">
        <v>50901900</v>
      </c>
      <c r="W694" s="7" t="s">
        <v>1120</v>
      </c>
      <c r="X694" s="201">
        <v>14</v>
      </c>
      <c r="Y694" s="201">
        <v>65</v>
      </c>
      <c r="Z694" s="201">
        <v>1</v>
      </c>
      <c r="AA694" s="201">
        <v>4</v>
      </c>
      <c r="AB694" s="201">
        <v>0</v>
      </c>
      <c r="AC694" s="201">
        <v>99</v>
      </c>
    </row>
    <row r="695" spans="17:29" x14ac:dyDescent="0.2">
      <c r="Q695" s="7">
        <v>5236</v>
      </c>
      <c r="R695" s="7">
        <v>15512</v>
      </c>
      <c r="S695" s="7" t="s">
        <v>3214</v>
      </c>
      <c r="V695" s="7">
        <v>26610000</v>
      </c>
      <c r="W695" s="7" t="s">
        <v>1121</v>
      </c>
      <c r="X695" s="201">
        <v>14</v>
      </c>
      <c r="Y695" s="201">
        <v>65</v>
      </c>
      <c r="Z695" s="201">
        <v>1</v>
      </c>
      <c r="AA695" s="201">
        <v>4</v>
      </c>
      <c r="AB695" s="201">
        <v>0</v>
      </c>
      <c r="AC695" s="201">
        <v>0</v>
      </c>
    </row>
    <row r="696" spans="17:29" x14ac:dyDescent="0.2">
      <c r="Q696" s="7">
        <v>6152</v>
      </c>
      <c r="R696" s="7">
        <v>11596</v>
      </c>
      <c r="S696" s="7" t="s">
        <v>3451</v>
      </c>
      <c r="V696" s="7">
        <v>26710000</v>
      </c>
      <c r="W696" s="7" t="s">
        <v>1122</v>
      </c>
      <c r="X696" s="201">
        <v>14</v>
      </c>
      <c r="Y696" s="201">
        <v>65</v>
      </c>
      <c r="Z696" s="201">
        <v>1</v>
      </c>
      <c r="AA696" s="201">
        <v>4</v>
      </c>
      <c r="AB696" s="201">
        <v>0</v>
      </c>
      <c r="AC696" s="201">
        <v>0</v>
      </c>
    </row>
    <row r="697" spans="17:29" x14ac:dyDescent="0.2">
      <c r="Q697" s="7">
        <v>6616</v>
      </c>
      <c r="R697" s="7">
        <v>11597</v>
      </c>
      <c r="S697" s="7" t="s">
        <v>2559</v>
      </c>
      <c r="V697" s="7">
        <v>26710004</v>
      </c>
      <c r="W697" s="7" t="s">
        <v>5567</v>
      </c>
      <c r="X697" s="201">
        <v>14</v>
      </c>
      <c r="Y697" s="201">
        <v>65</v>
      </c>
      <c r="Z697" s="201">
        <v>1</v>
      </c>
      <c r="AA697" s="201">
        <v>4</v>
      </c>
      <c r="AB697" s="201">
        <v>0</v>
      </c>
      <c r="AC697" s="201">
        <v>0</v>
      </c>
    </row>
    <row r="698" spans="17:29" x14ac:dyDescent="0.2">
      <c r="Q698" s="7">
        <v>6211</v>
      </c>
      <c r="R698" s="7">
        <v>11598</v>
      </c>
      <c r="S698" s="7" t="s">
        <v>2560</v>
      </c>
      <c r="V698" s="7">
        <v>26710003</v>
      </c>
      <c r="W698" s="7" t="s">
        <v>5568</v>
      </c>
      <c r="X698" s="201">
        <v>14</v>
      </c>
      <c r="Y698" s="201">
        <v>65</v>
      </c>
      <c r="Z698" s="201">
        <v>1</v>
      </c>
      <c r="AA698" s="201">
        <v>4</v>
      </c>
      <c r="AB698" s="201">
        <v>0</v>
      </c>
      <c r="AC698" s="201">
        <v>0</v>
      </c>
    </row>
    <row r="699" spans="17:29" x14ac:dyDescent="0.2">
      <c r="Q699" s="7">
        <v>6617</v>
      </c>
      <c r="R699" s="7">
        <v>11599</v>
      </c>
      <c r="S699" s="7" t="s">
        <v>2561</v>
      </c>
      <c r="V699" s="7">
        <v>26710001</v>
      </c>
      <c r="W699" s="7" t="s">
        <v>5569</v>
      </c>
      <c r="X699" s="201">
        <v>14</v>
      </c>
      <c r="Y699" s="201">
        <v>65</v>
      </c>
      <c r="Z699" s="201">
        <v>1</v>
      </c>
      <c r="AA699" s="201">
        <v>4</v>
      </c>
      <c r="AB699" s="201">
        <v>0</v>
      </c>
      <c r="AC699" s="201">
        <v>0</v>
      </c>
    </row>
    <row r="700" spans="17:29" x14ac:dyDescent="0.2">
      <c r="R700" s="7">
        <v>11619</v>
      </c>
      <c r="S700" s="7" t="s">
        <v>2562</v>
      </c>
      <c r="V700" s="7">
        <v>26710002</v>
      </c>
      <c r="W700" s="7" t="s">
        <v>5570</v>
      </c>
      <c r="X700" s="201">
        <v>14</v>
      </c>
      <c r="Y700" s="201">
        <v>65</v>
      </c>
      <c r="Z700" s="201">
        <v>1</v>
      </c>
      <c r="AA700" s="201">
        <v>4</v>
      </c>
      <c r="AB700" s="201">
        <v>0</v>
      </c>
      <c r="AC700" s="201">
        <v>0</v>
      </c>
    </row>
    <row r="701" spans="17:29" x14ac:dyDescent="0.2">
      <c r="R701" s="7">
        <v>11644</v>
      </c>
      <c r="S701" s="7" t="s">
        <v>2563</v>
      </c>
      <c r="V701" s="7">
        <v>33890000</v>
      </c>
      <c r="W701" s="7" t="s">
        <v>0</v>
      </c>
      <c r="X701" s="201">
        <v>14</v>
      </c>
      <c r="Y701" s="201">
        <v>65</v>
      </c>
      <c r="Z701" s="201">
        <v>1</v>
      </c>
      <c r="AA701" s="201">
        <v>2</v>
      </c>
      <c r="AB701" s="201">
        <v>0</v>
      </c>
      <c r="AC701" s="201">
        <v>0</v>
      </c>
    </row>
    <row r="702" spans="17:29" x14ac:dyDescent="0.2">
      <c r="Q702" s="7">
        <v>5176</v>
      </c>
      <c r="R702" s="7">
        <v>11616</v>
      </c>
      <c r="S702" s="7" t="s">
        <v>2564</v>
      </c>
      <c r="V702" s="7">
        <v>26760000</v>
      </c>
      <c r="W702" s="7" t="s">
        <v>1</v>
      </c>
      <c r="X702" s="201">
        <v>14</v>
      </c>
      <c r="Y702" s="201">
        <v>65</v>
      </c>
      <c r="Z702" s="201">
        <v>1</v>
      </c>
      <c r="AA702" s="201">
        <v>3</v>
      </c>
      <c r="AB702" s="201">
        <v>0</v>
      </c>
      <c r="AC702" s="201">
        <v>0</v>
      </c>
    </row>
    <row r="703" spans="17:29" x14ac:dyDescent="0.2">
      <c r="R703" s="7">
        <v>16237</v>
      </c>
      <c r="S703" s="7" t="s">
        <v>5151</v>
      </c>
      <c r="V703" s="7">
        <v>29911000</v>
      </c>
      <c r="W703" s="7" t="s">
        <v>5571</v>
      </c>
      <c r="X703" s="201">
        <v>14</v>
      </c>
      <c r="Y703" s="201">
        <v>65</v>
      </c>
      <c r="Z703" s="201">
        <v>1</v>
      </c>
      <c r="AA703" s="201">
        <v>2</v>
      </c>
      <c r="AB703" s="201">
        <v>0</v>
      </c>
      <c r="AC703" s="201">
        <v>0</v>
      </c>
    </row>
    <row r="704" spans="17:29" x14ac:dyDescent="0.2">
      <c r="R704" s="7">
        <v>11637</v>
      </c>
      <c r="S704" s="7" t="s">
        <v>2565</v>
      </c>
      <c r="V704" s="7">
        <v>29910000</v>
      </c>
      <c r="W704" s="7" t="s">
        <v>5572</v>
      </c>
      <c r="X704" s="201">
        <v>14</v>
      </c>
      <c r="Y704" s="201">
        <v>65</v>
      </c>
      <c r="Z704" s="201">
        <v>1</v>
      </c>
      <c r="AA704" s="201">
        <v>3</v>
      </c>
      <c r="AB704" s="201">
        <v>0</v>
      </c>
      <c r="AC704" s="201">
        <v>0</v>
      </c>
    </row>
    <row r="705" spans="17:29" x14ac:dyDescent="0.2">
      <c r="R705" s="7">
        <v>11638</v>
      </c>
      <c r="S705" s="7" t="s">
        <v>863</v>
      </c>
      <c r="V705" s="7">
        <v>33810000</v>
      </c>
      <c r="W705" s="7" t="s">
        <v>2</v>
      </c>
      <c r="X705" s="201">
        <v>14</v>
      </c>
      <c r="Y705" s="201">
        <v>65</v>
      </c>
      <c r="Z705" s="201">
        <v>1</v>
      </c>
      <c r="AA705" s="201">
        <v>3</v>
      </c>
      <c r="AB705" s="201">
        <v>0</v>
      </c>
      <c r="AC705" s="201">
        <v>0</v>
      </c>
    </row>
    <row r="706" spans="17:29" x14ac:dyDescent="0.2">
      <c r="Q706" s="7">
        <v>5711</v>
      </c>
      <c r="R706" s="7">
        <v>14799</v>
      </c>
      <c r="S706" s="7" t="s">
        <v>218</v>
      </c>
      <c r="V706" s="7">
        <v>33880000</v>
      </c>
      <c r="W706" s="7" t="s">
        <v>3</v>
      </c>
      <c r="X706" s="201">
        <v>14</v>
      </c>
      <c r="Y706" s="201">
        <v>65</v>
      </c>
      <c r="Z706" s="201">
        <v>1</v>
      </c>
      <c r="AA706" s="201">
        <v>2</v>
      </c>
      <c r="AB706" s="201">
        <v>0</v>
      </c>
      <c r="AC706" s="201">
        <v>0</v>
      </c>
    </row>
    <row r="707" spans="17:29" x14ac:dyDescent="0.2">
      <c r="R707" s="7">
        <v>11640</v>
      </c>
      <c r="S707" s="7" t="s">
        <v>539</v>
      </c>
      <c r="V707" s="7">
        <v>40500000</v>
      </c>
      <c r="W707" s="7" t="s">
        <v>4628</v>
      </c>
      <c r="X707" s="201">
        <v>14</v>
      </c>
      <c r="Y707" s="201">
        <v>65</v>
      </c>
      <c r="Z707" s="201">
        <v>1</v>
      </c>
      <c r="AA707" s="201">
        <v>3</v>
      </c>
      <c r="AB707" s="201">
        <v>0</v>
      </c>
      <c r="AC707" s="201">
        <v>0</v>
      </c>
    </row>
    <row r="708" spans="17:29" x14ac:dyDescent="0.2">
      <c r="R708" s="7">
        <v>16144</v>
      </c>
      <c r="S708" s="7" t="s">
        <v>5152</v>
      </c>
      <c r="V708" s="7">
        <v>40550000</v>
      </c>
      <c r="W708" s="7" t="s">
        <v>4966</v>
      </c>
      <c r="X708" s="201">
        <v>14</v>
      </c>
      <c r="Y708" s="201">
        <v>65</v>
      </c>
      <c r="Z708" s="201">
        <v>1</v>
      </c>
      <c r="AA708" s="201">
        <v>2</v>
      </c>
      <c r="AB708" s="201">
        <v>0</v>
      </c>
      <c r="AC708" s="201">
        <v>0</v>
      </c>
    </row>
    <row r="709" spans="17:29" x14ac:dyDescent="0.2">
      <c r="Q709" s="7">
        <v>5554</v>
      </c>
      <c r="R709" s="7">
        <v>14798</v>
      </c>
      <c r="S709" s="7" t="s">
        <v>219</v>
      </c>
      <c r="V709" s="7">
        <v>42370000</v>
      </c>
      <c r="W709" s="7" t="s">
        <v>4629</v>
      </c>
      <c r="X709" s="201">
        <v>14</v>
      </c>
      <c r="Y709" s="201">
        <v>65</v>
      </c>
      <c r="Z709" s="201">
        <v>1</v>
      </c>
      <c r="AA709" s="201">
        <v>3</v>
      </c>
      <c r="AB709" s="201">
        <v>0</v>
      </c>
      <c r="AC709" s="201">
        <v>0</v>
      </c>
    </row>
    <row r="710" spans="17:29" x14ac:dyDescent="0.2">
      <c r="Q710" s="7">
        <v>6618</v>
      </c>
      <c r="R710" s="7">
        <v>11651</v>
      </c>
      <c r="S710" s="7" t="s">
        <v>220</v>
      </c>
      <c r="V710" s="7">
        <v>19210000</v>
      </c>
      <c r="W710" s="7" t="s">
        <v>4</v>
      </c>
      <c r="X710" s="201">
        <v>14</v>
      </c>
      <c r="Y710" s="201">
        <v>65</v>
      </c>
      <c r="Z710" s="201">
        <v>1</v>
      </c>
      <c r="AA710" s="201">
        <v>3</v>
      </c>
      <c r="AB710" s="201">
        <v>0</v>
      </c>
      <c r="AC710" s="201">
        <v>0</v>
      </c>
    </row>
    <row r="711" spans="17:29" x14ac:dyDescent="0.2">
      <c r="R711" s="7">
        <v>11643</v>
      </c>
      <c r="S711" s="7" t="s">
        <v>221</v>
      </c>
      <c r="V711" s="7">
        <v>50901600</v>
      </c>
      <c r="W711" s="7" t="s">
        <v>5</v>
      </c>
      <c r="X711" s="201">
        <v>14</v>
      </c>
      <c r="Y711" s="201">
        <v>65</v>
      </c>
      <c r="Z711" s="201">
        <v>1</v>
      </c>
      <c r="AA711" s="201">
        <v>4</v>
      </c>
      <c r="AB711" s="201">
        <v>0</v>
      </c>
      <c r="AC711" s="201">
        <v>99</v>
      </c>
    </row>
    <row r="712" spans="17:29" x14ac:dyDescent="0.2">
      <c r="R712" s="7">
        <v>16516</v>
      </c>
      <c r="S712" s="7" t="s">
        <v>5153</v>
      </c>
      <c r="V712" s="7">
        <v>29930000</v>
      </c>
      <c r="W712" s="7" t="s">
        <v>6</v>
      </c>
      <c r="X712" s="201">
        <v>14</v>
      </c>
      <c r="Y712" s="201">
        <v>65</v>
      </c>
      <c r="Z712" s="201">
        <v>1</v>
      </c>
      <c r="AA712" s="201">
        <v>4</v>
      </c>
      <c r="AB712" s="201">
        <v>0</v>
      </c>
      <c r="AC712" s="201">
        <v>0</v>
      </c>
    </row>
    <row r="713" spans="17:29" x14ac:dyDescent="0.2">
      <c r="R713" s="7">
        <v>11236</v>
      </c>
      <c r="S713" s="7" t="s">
        <v>540</v>
      </c>
      <c r="V713" s="7">
        <v>43110000</v>
      </c>
      <c r="W713" s="7" t="s">
        <v>7</v>
      </c>
      <c r="X713" s="201">
        <v>14</v>
      </c>
      <c r="Y713" s="201">
        <v>65</v>
      </c>
      <c r="Z713" s="201">
        <v>1</v>
      </c>
      <c r="AA713" s="201">
        <v>3</v>
      </c>
      <c r="AB713" s="201">
        <v>0</v>
      </c>
      <c r="AC713" s="201">
        <v>0</v>
      </c>
    </row>
    <row r="714" spans="17:29" x14ac:dyDescent="0.2">
      <c r="Q714" s="7">
        <v>3881</v>
      </c>
      <c r="R714" s="7">
        <v>16025</v>
      </c>
      <c r="S714" s="7" t="s">
        <v>222</v>
      </c>
      <c r="V714" s="7">
        <v>43200000</v>
      </c>
      <c r="W714" s="7" t="s">
        <v>4967</v>
      </c>
      <c r="X714" s="201">
        <v>14</v>
      </c>
      <c r="Y714" s="201">
        <v>65</v>
      </c>
      <c r="Z714" s="201">
        <v>1</v>
      </c>
      <c r="AA714" s="201">
        <v>2</v>
      </c>
      <c r="AB714" s="201">
        <v>0</v>
      </c>
      <c r="AC714" s="201">
        <v>0</v>
      </c>
    </row>
    <row r="715" spans="17:29" x14ac:dyDescent="0.2">
      <c r="Q715" s="7">
        <v>6023</v>
      </c>
      <c r="R715" s="7">
        <v>11635</v>
      </c>
      <c r="S715" s="7" t="s">
        <v>223</v>
      </c>
      <c r="V715" s="7">
        <v>17310005</v>
      </c>
      <c r="W715" s="7" t="s">
        <v>8</v>
      </c>
      <c r="X715" s="201">
        <v>14</v>
      </c>
      <c r="Y715" s="201">
        <v>65</v>
      </c>
      <c r="Z715" s="201">
        <v>1</v>
      </c>
      <c r="AA715" s="201">
        <v>4</v>
      </c>
      <c r="AB715" s="201">
        <v>0</v>
      </c>
      <c r="AC715" s="201">
        <v>0</v>
      </c>
    </row>
    <row r="716" spans="17:29" x14ac:dyDescent="0.2">
      <c r="R716" s="7">
        <v>11645</v>
      </c>
      <c r="S716" s="7" t="s">
        <v>224</v>
      </c>
      <c r="V716" s="7">
        <v>17310001</v>
      </c>
      <c r="W716" s="7" t="s">
        <v>5573</v>
      </c>
      <c r="X716" s="201">
        <v>14</v>
      </c>
      <c r="Y716" s="201">
        <v>65</v>
      </c>
      <c r="Z716" s="201">
        <v>1</v>
      </c>
      <c r="AA716" s="201">
        <v>3</v>
      </c>
      <c r="AB716" s="201">
        <v>0</v>
      </c>
      <c r="AC716" s="201">
        <v>0</v>
      </c>
    </row>
    <row r="717" spans="17:29" x14ac:dyDescent="0.2">
      <c r="R717" s="7">
        <v>16381</v>
      </c>
      <c r="S717" s="7" t="s">
        <v>5154</v>
      </c>
      <c r="V717" s="7">
        <v>17310004</v>
      </c>
      <c r="W717" s="7" t="s">
        <v>9</v>
      </c>
      <c r="X717" s="201">
        <v>14</v>
      </c>
      <c r="Y717" s="201">
        <v>65</v>
      </c>
      <c r="Z717" s="201">
        <v>1</v>
      </c>
      <c r="AA717" s="201">
        <v>3</v>
      </c>
      <c r="AB717" s="201">
        <v>0</v>
      </c>
      <c r="AC717" s="201">
        <v>0</v>
      </c>
    </row>
    <row r="718" spans="17:29" x14ac:dyDescent="0.2">
      <c r="Q718" s="7">
        <v>5712</v>
      </c>
      <c r="R718" s="7">
        <v>14794</v>
      </c>
      <c r="S718" s="7" t="s">
        <v>225</v>
      </c>
      <c r="V718" s="7">
        <v>17310099</v>
      </c>
      <c r="W718" s="7" t="s">
        <v>10</v>
      </c>
      <c r="X718" s="201">
        <v>14</v>
      </c>
      <c r="Y718" s="201">
        <v>65</v>
      </c>
      <c r="Z718" s="201">
        <v>1</v>
      </c>
      <c r="AA718" s="201">
        <v>3</v>
      </c>
      <c r="AB718" s="201">
        <v>0</v>
      </c>
      <c r="AC718" s="201">
        <v>0</v>
      </c>
    </row>
    <row r="719" spans="17:29" x14ac:dyDescent="0.2">
      <c r="R719" s="7">
        <v>10986</v>
      </c>
      <c r="S719" s="7" t="s">
        <v>4342</v>
      </c>
      <c r="V719" s="7">
        <v>17310003</v>
      </c>
      <c r="W719" s="7" t="s">
        <v>11</v>
      </c>
      <c r="X719" s="201">
        <v>14</v>
      </c>
      <c r="Y719" s="201">
        <v>65</v>
      </c>
      <c r="Z719" s="201">
        <v>1</v>
      </c>
      <c r="AA719" s="201">
        <v>3</v>
      </c>
      <c r="AB719" s="201">
        <v>0</v>
      </c>
      <c r="AC719" s="201">
        <v>0</v>
      </c>
    </row>
    <row r="720" spans="17:29" x14ac:dyDescent="0.2">
      <c r="Q720" s="7">
        <v>5404</v>
      </c>
      <c r="R720" s="7">
        <v>14793</v>
      </c>
      <c r="S720" s="7" t="s">
        <v>4343</v>
      </c>
      <c r="V720" s="7">
        <v>17310002</v>
      </c>
      <c r="W720" s="7" t="s">
        <v>12</v>
      </c>
      <c r="X720" s="201">
        <v>14</v>
      </c>
      <c r="Y720" s="201">
        <v>65</v>
      </c>
      <c r="Z720" s="201">
        <v>1</v>
      </c>
      <c r="AA720" s="201">
        <v>3</v>
      </c>
      <c r="AB720" s="201">
        <v>0</v>
      </c>
      <c r="AC720" s="201">
        <v>0</v>
      </c>
    </row>
    <row r="721" spans="17:29" x14ac:dyDescent="0.2">
      <c r="Q721" s="7">
        <v>2129</v>
      </c>
      <c r="R721" s="7">
        <v>15481</v>
      </c>
      <c r="S721" s="7" t="s">
        <v>4344</v>
      </c>
      <c r="V721" s="7">
        <v>34250000</v>
      </c>
      <c r="W721" s="7" t="s">
        <v>13</v>
      </c>
      <c r="X721" s="201">
        <v>14</v>
      </c>
      <c r="Y721" s="201">
        <v>65</v>
      </c>
      <c r="Z721" s="201">
        <v>1</v>
      </c>
      <c r="AA721" s="201">
        <v>4</v>
      </c>
      <c r="AB721" s="201">
        <v>0</v>
      </c>
      <c r="AC721" s="201">
        <v>0</v>
      </c>
    </row>
    <row r="722" spans="17:29" x14ac:dyDescent="0.2">
      <c r="Q722" s="7">
        <v>687</v>
      </c>
      <c r="R722" s="7">
        <v>15210</v>
      </c>
      <c r="S722" s="7" t="s">
        <v>701</v>
      </c>
      <c r="V722" s="7">
        <v>34260000</v>
      </c>
      <c r="W722" s="7" t="s">
        <v>848</v>
      </c>
      <c r="X722" s="201">
        <v>14</v>
      </c>
      <c r="Y722" s="201">
        <v>65</v>
      </c>
      <c r="Z722" s="201">
        <v>1</v>
      </c>
      <c r="AA722" s="201">
        <v>4</v>
      </c>
      <c r="AB722" s="201">
        <v>0</v>
      </c>
      <c r="AC722" s="201">
        <v>0</v>
      </c>
    </row>
    <row r="723" spans="17:29" x14ac:dyDescent="0.2">
      <c r="R723" s="7">
        <v>11649</v>
      </c>
      <c r="S723" s="7" t="s">
        <v>702</v>
      </c>
      <c r="V723" s="7">
        <v>47160000</v>
      </c>
      <c r="W723" s="7" t="s">
        <v>14</v>
      </c>
      <c r="X723" s="201">
        <v>14</v>
      </c>
      <c r="Y723" s="201">
        <v>65</v>
      </c>
      <c r="Z723" s="201">
        <v>1</v>
      </c>
      <c r="AA723" s="201">
        <v>3</v>
      </c>
      <c r="AB723" s="201">
        <v>0</v>
      </c>
      <c r="AC723" s="201">
        <v>0</v>
      </c>
    </row>
    <row r="724" spans="17:29" x14ac:dyDescent="0.2">
      <c r="Q724" s="7">
        <v>5785</v>
      </c>
      <c r="R724" s="7">
        <v>14792</v>
      </c>
      <c r="S724" s="7" t="s">
        <v>2156</v>
      </c>
      <c r="V724" s="7">
        <v>14160001</v>
      </c>
      <c r="W724" s="7" t="s">
        <v>15</v>
      </c>
      <c r="X724" s="201">
        <v>14</v>
      </c>
      <c r="Y724" s="201">
        <v>65</v>
      </c>
      <c r="Z724" s="201">
        <v>1</v>
      </c>
      <c r="AA724" s="201">
        <v>3</v>
      </c>
      <c r="AB724" s="201">
        <v>0</v>
      </c>
      <c r="AC724" s="201">
        <v>0</v>
      </c>
    </row>
    <row r="725" spans="17:29" x14ac:dyDescent="0.2">
      <c r="Q725" s="7">
        <v>5555</v>
      </c>
      <c r="R725" s="7">
        <v>14804</v>
      </c>
      <c r="S725" s="7" t="s">
        <v>2157</v>
      </c>
      <c r="V725" s="7">
        <v>14160000</v>
      </c>
      <c r="W725" s="7" t="s">
        <v>16</v>
      </c>
      <c r="X725" s="201">
        <v>14</v>
      </c>
      <c r="Y725" s="201">
        <v>65</v>
      </c>
      <c r="Z725" s="201">
        <v>1</v>
      </c>
      <c r="AA725" s="201">
        <v>3</v>
      </c>
      <c r="AB725" s="201">
        <v>0</v>
      </c>
      <c r="AC725" s="201">
        <v>0</v>
      </c>
    </row>
    <row r="726" spans="17:29" x14ac:dyDescent="0.2">
      <c r="Q726" s="7">
        <v>5816</v>
      </c>
      <c r="R726" s="7">
        <v>14805</v>
      </c>
      <c r="S726" s="7" t="s">
        <v>2158</v>
      </c>
      <c r="V726" s="7">
        <v>14160002</v>
      </c>
      <c r="W726" s="7" t="s">
        <v>850</v>
      </c>
      <c r="X726" s="201">
        <v>14</v>
      </c>
      <c r="Y726" s="201">
        <v>65</v>
      </c>
      <c r="Z726" s="201">
        <v>1</v>
      </c>
      <c r="AA726" s="201">
        <v>3</v>
      </c>
      <c r="AB726" s="201">
        <v>0</v>
      </c>
      <c r="AC726" s="201">
        <v>0</v>
      </c>
    </row>
    <row r="727" spans="17:29" x14ac:dyDescent="0.2">
      <c r="R727" s="7">
        <v>11642</v>
      </c>
      <c r="S727" s="7" t="s">
        <v>2159</v>
      </c>
      <c r="V727" s="7">
        <v>14160003</v>
      </c>
      <c r="W727" s="7" t="s">
        <v>17</v>
      </c>
      <c r="X727" s="201">
        <v>14</v>
      </c>
      <c r="Y727" s="201">
        <v>65</v>
      </c>
      <c r="Z727" s="201">
        <v>1</v>
      </c>
      <c r="AA727" s="201">
        <v>3</v>
      </c>
      <c r="AB727" s="201">
        <v>0</v>
      </c>
      <c r="AC727" s="201">
        <v>0</v>
      </c>
    </row>
    <row r="728" spans="17:29" x14ac:dyDescent="0.2">
      <c r="R728" s="7">
        <v>11620</v>
      </c>
      <c r="S728" s="7" t="s">
        <v>541</v>
      </c>
      <c r="V728" s="7">
        <v>48650000</v>
      </c>
      <c r="W728" s="7" t="s">
        <v>18</v>
      </c>
      <c r="X728" s="201">
        <v>14</v>
      </c>
      <c r="Y728" s="201">
        <v>65</v>
      </c>
      <c r="Z728" s="201">
        <v>1</v>
      </c>
      <c r="AA728" s="201">
        <v>4</v>
      </c>
      <c r="AB728" s="201">
        <v>0</v>
      </c>
      <c r="AC728" s="201">
        <v>99</v>
      </c>
    </row>
    <row r="729" spans="17:29" x14ac:dyDescent="0.2">
      <c r="Q729" s="7">
        <v>431</v>
      </c>
      <c r="R729" s="7">
        <v>15082</v>
      </c>
      <c r="S729" s="7" t="s">
        <v>2160</v>
      </c>
      <c r="V729" s="7">
        <v>31260000</v>
      </c>
      <c r="W729" s="7" t="s">
        <v>1430</v>
      </c>
      <c r="X729" s="201">
        <v>14</v>
      </c>
      <c r="Y729" s="201">
        <v>65</v>
      </c>
      <c r="Z729" s="201">
        <v>1</v>
      </c>
      <c r="AA729" s="201">
        <v>2</v>
      </c>
      <c r="AB729" s="201">
        <v>0</v>
      </c>
      <c r="AC729" s="201">
        <v>0</v>
      </c>
    </row>
    <row r="730" spans="17:29" x14ac:dyDescent="0.2">
      <c r="R730" s="7">
        <v>11622</v>
      </c>
      <c r="S730" s="7" t="s">
        <v>2161</v>
      </c>
      <c r="V730" s="7">
        <v>31300001</v>
      </c>
      <c r="W730" s="7" t="s">
        <v>1431</v>
      </c>
      <c r="X730" s="201">
        <v>14</v>
      </c>
      <c r="Y730" s="201">
        <v>65</v>
      </c>
      <c r="Z730" s="201">
        <v>1</v>
      </c>
      <c r="AA730" s="201">
        <v>4</v>
      </c>
      <c r="AB730" s="201">
        <v>0</v>
      </c>
      <c r="AC730" s="201">
        <v>0</v>
      </c>
    </row>
    <row r="731" spans="17:29" x14ac:dyDescent="0.2">
      <c r="R731" s="7">
        <v>11623</v>
      </c>
      <c r="S731" s="7" t="s">
        <v>542</v>
      </c>
      <c r="V731" s="7">
        <v>31300099</v>
      </c>
      <c r="W731" s="7" t="s">
        <v>1432</v>
      </c>
      <c r="X731" s="201">
        <v>14</v>
      </c>
      <c r="Y731" s="201">
        <v>65</v>
      </c>
      <c r="Z731" s="201">
        <v>1</v>
      </c>
      <c r="AA731" s="201">
        <v>4</v>
      </c>
      <c r="AB731" s="201">
        <v>90</v>
      </c>
      <c r="AC731" s="201">
        <v>0</v>
      </c>
    </row>
    <row r="732" spans="17:29" x14ac:dyDescent="0.2">
      <c r="R732" s="7">
        <v>11624</v>
      </c>
      <c r="S732" s="7" t="s">
        <v>543</v>
      </c>
      <c r="V732" s="7">
        <v>31400000</v>
      </c>
      <c r="W732" s="7" t="s">
        <v>4968</v>
      </c>
      <c r="X732" s="201">
        <v>14</v>
      </c>
      <c r="Y732" s="201">
        <v>65</v>
      </c>
      <c r="Z732" s="201">
        <v>1</v>
      </c>
      <c r="AA732" s="201">
        <v>4</v>
      </c>
      <c r="AB732" s="201">
        <v>0</v>
      </c>
      <c r="AC732" s="201">
        <v>0</v>
      </c>
    </row>
    <row r="733" spans="17:29" x14ac:dyDescent="0.2">
      <c r="Q733" s="7">
        <v>2183</v>
      </c>
      <c r="R733" s="7">
        <v>15692</v>
      </c>
      <c r="S733" s="7" t="s">
        <v>2162</v>
      </c>
      <c r="V733" s="7">
        <v>31300004</v>
      </c>
      <c r="W733" s="7" t="s">
        <v>1433</v>
      </c>
      <c r="X733" s="201">
        <v>14</v>
      </c>
      <c r="Y733" s="201">
        <v>65</v>
      </c>
      <c r="Z733" s="201">
        <v>1</v>
      </c>
      <c r="AA733" s="201">
        <v>4</v>
      </c>
      <c r="AB733" s="201">
        <v>0</v>
      </c>
      <c r="AC733" s="201">
        <v>0</v>
      </c>
    </row>
    <row r="734" spans="17:29" x14ac:dyDescent="0.2">
      <c r="Q734" s="7">
        <v>432</v>
      </c>
      <c r="R734" s="7">
        <v>15083</v>
      </c>
      <c r="S734" s="7" t="s">
        <v>2163</v>
      </c>
      <c r="V734" s="7">
        <v>31300003</v>
      </c>
      <c r="W734" s="7" t="s">
        <v>1434</v>
      </c>
      <c r="X734" s="201">
        <v>14</v>
      </c>
      <c r="Y734" s="201">
        <v>65</v>
      </c>
      <c r="Z734" s="201">
        <v>1</v>
      </c>
      <c r="AA734" s="201">
        <v>4</v>
      </c>
      <c r="AB734" s="201">
        <v>0</v>
      </c>
      <c r="AC734" s="201">
        <v>0</v>
      </c>
    </row>
    <row r="735" spans="17:29" x14ac:dyDescent="0.2">
      <c r="R735" s="7">
        <v>11634</v>
      </c>
      <c r="S735" s="7" t="s">
        <v>544</v>
      </c>
      <c r="V735" s="7">
        <v>31330005</v>
      </c>
      <c r="W735" s="7" t="s">
        <v>1435</v>
      </c>
      <c r="X735" s="201">
        <v>14</v>
      </c>
      <c r="Y735" s="201">
        <v>65</v>
      </c>
      <c r="Z735" s="201">
        <v>1</v>
      </c>
      <c r="AA735" s="201">
        <v>3</v>
      </c>
      <c r="AB735" s="201">
        <v>0</v>
      </c>
      <c r="AC735" s="201">
        <v>0</v>
      </c>
    </row>
    <row r="736" spans="17:29" x14ac:dyDescent="0.2">
      <c r="Q736" s="7">
        <v>6451</v>
      </c>
      <c r="R736" s="7">
        <v>16105</v>
      </c>
      <c r="S736" s="7" t="s">
        <v>2164</v>
      </c>
      <c r="V736" s="7">
        <v>31330004</v>
      </c>
      <c r="W736" s="7" t="s">
        <v>1436</v>
      </c>
      <c r="X736" s="201">
        <v>14</v>
      </c>
      <c r="Y736" s="201">
        <v>65</v>
      </c>
      <c r="Z736" s="201">
        <v>1</v>
      </c>
      <c r="AA736" s="201">
        <v>3</v>
      </c>
      <c r="AB736" s="201">
        <v>0</v>
      </c>
      <c r="AC736" s="201">
        <v>0</v>
      </c>
    </row>
    <row r="737" spans="17:29" x14ac:dyDescent="0.2">
      <c r="Q737" s="7">
        <v>6782</v>
      </c>
      <c r="R737" s="7">
        <v>13329</v>
      </c>
      <c r="S737" s="7" t="s">
        <v>4352</v>
      </c>
      <c r="V737" s="7">
        <v>31330099</v>
      </c>
      <c r="W737" s="7" t="s">
        <v>1437</v>
      </c>
      <c r="X737" s="201">
        <v>14</v>
      </c>
      <c r="Y737" s="201">
        <v>65</v>
      </c>
      <c r="Z737" s="201">
        <v>1</v>
      </c>
      <c r="AA737" s="201">
        <v>3</v>
      </c>
      <c r="AB737" s="201">
        <v>0</v>
      </c>
      <c r="AC737" s="201">
        <v>0</v>
      </c>
    </row>
    <row r="738" spans="17:29" x14ac:dyDescent="0.2">
      <c r="R738" s="7">
        <v>11629</v>
      </c>
      <c r="S738" s="7" t="s">
        <v>545</v>
      </c>
      <c r="V738" s="7">
        <v>31600000</v>
      </c>
      <c r="W738" s="7" t="s">
        <v>4969</v>
      </c>
      <c r="X738" s="201">
        <v>14</v>
      </c>
      <c r="Y738" s="201">
        <v>65</v>
      </c>
      <c r="Z738" s="201">
        <v>1</v>
      </c>
      <c r="AA738" s="201">
        <v>3</v>
      </c>
      <c r="AB738" s="201">
        <v>0</v>
      </c>
      <c r="AC738" s="201">
        <v>0</v>
      </c>
    </row>
    <row r="739" spans="17:29" x14ac:dyDescent="0.2">
      <c r="R739" s="7">
        <v>14127</v>
      </c>
      <c r="S739" s="7" t="s">
        <v>4353</v>
      </c>
      <c r="V739" s="7">
        <v>42400000</v>
      </c>
      <c r="W739" s="7" t="s">
        <v>4970</v>
      </c>
      <c r="X739" s="201">
        <v>14</v>
      </c>
      <c r="Y739" s="201">
        <v>65</v>
      </c>
      <c r="Z739" s="201">
        <v>1</v>
      </c>
      <c r="AA739" s="201">
        <v>2</v>
      </c>
      <c r="AB739" s="201">
        <v>0</v>
      </c>
      <c r="AC739" s="201">
        <v>0</v>
      </c>
    </row>
    <row r="740" spans="17:29" x14ac:dyDescent="0.2">
      <c r="R740" s="7">
        <v>11630</v>
      </c>
      <c r="S740" s="7" t="s">
        <v>4354</v>
      </c>
      <c r="V740" s="7">
        <v>37380000</v>
      </c>
      <c r="W740" s="7" t="s">
        <v>5574</v>
      </c>
      <c r="X740" s="201">
        <v>14</v>
      </c>
      <c r="Y740" s="201">
        <v>65</v>
      </c>
      <c r="Z740" s="201">
        <v>1</v>
      </c>
      <c r="AA740" s="201">
        <v>4</v>
      </c>
      <c r="AB740" s="201">
        <v>0</v>
      </c>
      <c r="AC740" s="201">
        <v>0</v>
      </c>
    </row>
    <row r="741" spans="17:29" x14ac:dyDescent="0.2">
      <c r="R741" s="7">
        <v>11631</v>
      </c>
      <c r="S741" s="7" t="s">
        <v>546</v>
      </c>
      <c r="V741" s="7">
        <v>19360000</v>
      </c>
      <c r="W741" s="7" t="s">
        <v>1438</v>
      </c>
      <c r="X741" s="201">
        <v>14</v>
      </c>
      <c r="Y741" s="201">
        <v>65</v>
      </c>
      <c r="Z741" s="201">
        <v>1</v>
      </c>
      <c r="AA741" s="201">
        <v>4</v>
      </c>
      <c r="AB741" s="201">
        <v>0</v>
      </c>
      <c r="AC741" s="201">
        <v>0</v>
      </c>
    </row>
    <row r="742" spans="17:29" x14ac:dyDescent="0.2">
      <c r="Q742" s="7">
        <v>5883</v>
      </c>
      <c r="R742" s="7">
        <v>14802</v>
      </c>
      <c r="S742" s="7" t="s">
        <v>4355</v>
      </c>
      <c r="V742" s="7">
        <v>20220000</v>
      </c>
      <c r="W742" s="7" t="s">
        <v>6116</v>
      </c>
      <c r="X742" s="201">
        <v>14</v>
      </c>
      <c r="Y742" s="201">
        <v>65</v>
      </c>
      <c r="Z742" s="201">
        <v>1</v>
      </c>
      <c r="AA742" s="201">
        <v>3</v>
      </c>
      <c r="AB742" s="201">
        <v>0</v>
      </c>
      <c r="AC742" s="201">
        <v>0</v>
      </c>
    </row>
    <row r="743" spans="17:29" x14ac:dyDescent="0.2">
      <c r="R743" s="7">
        <v>11633</v>
      </c>
      <c r="S743" s="7" t="s">
        <v>4356</v>
      </c>
      <c r="V743" s="7">
        <v>20410000</v>
      </c>
      <c r="W743" s="7" t="s">
        <v>1439</v>
      </c>
      <c r="X743" s="201">
        <v>14</v>
      </c>
      <c r="Y743" s="201">
        <v>65</v>
      </c>
      <c r="Z743" s="201">
        <v>1</v>
      </c>
      <c r="AA743" s="201">
        <v>4</v>
      </c>
      <c r="AB743" s="201">
        <v>0</v>
      </c>
      <c r="AC743" s="201">
        <v>0</v>
      </c>
    </row>
    <row r="744" spans="17:29" x14ac:dyDescent="0.2">
      <c r="Q744" s="7">
        <v>6619</v>
      </c>
      <c r="R744" s="7">
        <v>11569</v>
      </c>
      <c r="S744" s="7" t="s">
        <v>4362</v>
      </c>
      <c r="V744" s="7">
        <v>19400000</v>
      </c>
      <c r="W744" s="7" t="s">
        <v>1440</v>
      </c>
      <c r="X744" s="201">
        <v>14</v>
      </c>
      <c r="Y744" s="201">
        <v>65</v>
      </c>
      <c r="Z744" s="201">
        <v>1</v>
      </c>
      <c r="AA744" s="201">
        <v>4</v>
      </c>
      <c r="AB744" s="201">
        <v>0</v>
      </c>
      <c r="AC744" s="201">
        <v>0</v>
      </c>
    </row>
    <row r="745" spans="17:29" x14ac:dyDescent="0.2">
      <c r="R745" s="7">
        <v>16559</v>
      </c>
      <c r="S745" s="7" t="s">
        <v>5155</v>
      </c>
      <c r="V745" s="7">
        <v>50902100</v>
      </c>
      <c r="W745" s="7" t="s">
        <v>703</v>
      </c>
      <c r="X745" s="201">
        <v>14</v>
      </c>
      <c r="Y745" s="201">
        <v>65</v>
      </c>
      <c r="Z745" s="201">
        <v>1</v>
      </c>
      <c r="AA745" s="201">
        <v>4</v>
      </c>
      <c r="AB745" s="201">
        <v>0</v>
      </c>
      <c r="AC745" s="201">
        <v>99</v>
      </c>
    </row>
    <row r="746" spans="17:29" x14ac:dyDescent="0.2">
      <c r="Q746" s="7">
        <v>5884</v>
      </c>
      <c r="R746" s="7">
        <v>14833</v>
      </c>
      <c r="S746" s="7" t="s">
        <v>4363</v>
      </c>
      <c r="V746" s="7">
        <v>16710000</v>
      </c>
      <c r="W746" s="7" t="s">
        <v>704</v>
      </c>
      <c r="X746" s="201">
        <v>14</v>
      </c>
      <c r="Y746" s="201">
        <v>65</v>
      </c>
      <c r="Z746" s="201">
        <v>1</v>
      </c>
      <c r="AA746" s="201">
        <v>3</v>
      </c>
      <c r="AB746" s="201">
        <v>0</v>
      </c>
      <c r="AC746" s="201">
        <v>0</v>
      </c>
    </row>
    <row r="747" spans="17:29" x14ac:dyDescent="0.2">
      <c r="Q747" s="7">
        <v>6408</v>
      </c>
      <c r="R747" s="7">
        <v>16091</v>
      </c>
      <c r="S747" s="7" t="s">
        <v>4358</v>
      </c>
      <c r="V747" s="7">
        <v>12160000</v>
      </c>
      <c r="W747" s="7" t="s">
        <v>705</v>
      </c>
      <c r="X747" s="201">
        <v>14</v>
      </c>
      <c r="Y747" s="201">
        <v>65</v>
      </c>
      <c r="Z747" s="201">
        <v>1</v>
      </c>
      <c r="AA747" s="201">
        <v>3</v>
      </c>
      <c r="AB747" s="201">
        <v>0</v>
      </c>
      <c r="AC747" s="201">
        <v>0</v>
      </c>
    </row>
    <row r="748" spans="17:29" x14ac:dyDescent="0.2">
      <c r="R748" s="7">
        <v>11537</v>
      </c>
      <c r="S748" s="7" t="s">
        <v>547</v>
      </c>
      <c r="V748" s="7">
        <v>18650000</v>
      </c>
      <c r="W748" s="7" t="s">
        <v>851</v>
      </c>
      <c r="X748" s="201">
        <v>14</v>
      </c>
      <c r="Y748" s="201">
        <v>65</v>
      </c>
      <c r="Z748" s="201">
        <v>1</v>
      </c>
      <c r="AA748" s="201">
        <v>3</v>
      </c>
      <c r="AB748" s="201">
        <v>0</v>
      </c>
      <c r="AC748" s="201">
        <v>0</v>
      </c>
    </row>
    <row r="749" spans="17:29" x14ac:dyDescent="0.2">
      <c r="Q749" s="7">
        <v>433</v>
      </c>
      <c r="R749" s="7">
        <v>15084</v>
      </c>
      <c r="S749" s="7" t="s">
        <v>4359</v>
      </c>
      <c r="V749" s="7">
        <v>35510000</v>
      </c>
      <c r="W749" s="7" t="s">
        <v>706</v>
      </c>
      <c r="X749" s="201">
        <v>14</v>
      </c>
      <c r="Y749" s="201">
        <v>65</v>
      </c>
      <c r="Z749" s="201">
        <v>1</v>
      </c>
      <c r="AA749" s="201">
        <v>4</v>
      </c>
      <c r="AB749" s="201">
        <v>0</v>
      </c>
      <c r="AC749" s="201">
        <v>0</v>
      </c>
    </row>
    <row r="750" spans="17:29" x14ac:dyDescent="0.2">
      <c r="R750" s="7">
        <v>11538</v>
      </c>
      <c r="S750" s="7" t="s">
        <v>548</v>
      </c>
      <c r="V750" s="7">
        <v>37400001</v>
      </c>
      <c r="W750" s="7" t="s">
        <v>707</v>
      </c>
      <c r="X750" s="201">
        <v>14</v>
      </c>
      <c r="Y750" s="201">
        <v>65</v>
      </c>
      <c r="Z750" s="201">
        <v>1</v>
      </c>
      <c r="AA750" s="201">
        <v>4</v>
      </c>
      <c r="AB750" s="201">
        <v>0</v>
      </c>
      <c r="AC750" s="201">
        <v>0</v>
      </c>
    </row>
    <row r="751" spans="17:29" x14ac:dyDescent="0.2">
      <c r="Q751" s="7">
        <v>5477</v>
      </c>
      <c r="R751" s="7">
        <v>14828</v>
      </c>
      <c r="S751" s="7" t="s">
        <v>4360</v>
      </c>
      <c r="V751" s="7">
        <v>37400002</v>
      </c>
      <c r="W751" s="7" t="s">
        <v>1066</v>
      </c>
      <c r="X751" s="201">
        <v>14</v>
      </c>
      <c r="Y751" s="201">
        <v>65</v>
      </c>
      <c r="Z751" s="201">
        <v>1</v>
      </c>
      <c r="AA751" s="201">
        <v>4</v>
      </c>
      <c r="AB751" s="201">
        <v>0</v>
      </c>
      <c r="AC751" s="201">
        <v>0</v>
      </c>
    </row>
    <row r="752" spans="17:29" x14ac:dyDescent="0.2">
      <c r="Q752" s="7">
        <v>2186</v>
      </c>
      <c r="R752" s="7">
        <v>11540</v>
      </c>
      <c r="S752" s="7" t="s">
        <v>4361</v>
      </c>
      <c r="V752" s="7">
        <v>37400003</v>
      </c>
      <c r="W752" s="7" t="s">
        <v>1067</v>
      </c>
      <c r="X752" s="201">
        <v>14</v>
      </c>
      <c r="Y752" s="201">
        <v>65</v>
      </c>
      <c r="Z752" s="201">
        <v>1</v>
      </c>
      <c r="AA752" s="201">
        <v>4</v>
      </c>
      <c r="AB752" s="201">
        <v>0</v>
      </c>
      <c r="AC752" s="201">
        <v>0</v>
      </c>
    </row>
    <row r="753" spans="17:29" x14ac:dyDescent="0.2">
      <c r="Q753" s="7">
        <v>5478</v>
      </c>
      <c r="R753" s="7">
        <v>14826</v>
      </c>
      <c r="S753" s="7" t="s">
        <v>244</v>
      </c>
      <c r="V753" s="7">
        <v>37400004</v>
      </c>
      <c r="W753" s="7" t="s">
        <v>1068</v>
      </c>
      <c r="X753" s="201">
        <v>14</v>
      </c>
      <c r="Y753" s="201">
        <v>65</v>
      </c>
      <c r="Z753" s="201">
        <v>1</v>
      </c>
      <c r="AA753" s="201">
        <v>4</v>
      </c>
      <c r="AB753" s="201">
        <v>0</v>
      </c>
      <c r="AC753" s="201">
        <v>0</v>
      </c>
    </row>
    <row r="754" spans="17:29" x14ac:dyDescent="0.2">
      <c r="Q754" s="7">
        <v>6706</v>
      </c>
      <c r="R754" s="7">
        <v>13277</v>
      </c>
      <c r="S754" s="7" t="s">
        <v>2198</v>
      </c>
      <c r="V754" s="7">
        <v>37400000</v>
      </c>
      <c r="W754" s="7" t="s">
        <v>1069</v>
      </c>
      <c r="X754" s="201">
        <v>14</v>
      </c>
      <c r="Y754" s="201">
        <v>65</v>
      </c>
      <c r="Z754" s="201">
        <v>1</v>
      </c>
      <c r="AA754" s="201">
        <v>4</v>
      </c>
      <c r="AB754" s="201">
        <v>0</v>
      </c>
      <c r="AC754" s="201">
        <v>0</v>
      </c>
    </row>
    <row r="755" spans="17:29" x14ac:dyDescent="0.2">
      <c r="Q755" s="7">
        <v>6783</v>
      </c>
      <c r="R755" s="7">
        <v>13330</v>
      </c>
      <c r="S755" s="7" t="s">
        <v>2176</v>
      </c>
      <c r="V755" s="7">
        <v>37400005</v>
      </c>
      <c r="W755" s="7" t="s">
        <v>1070</v>
      </c>
      <c r="X755" s="201">
        <v>14</v>
      </c>
      <c r="Y755" s="201">
        <v>65</v>
      </c>
      <c r="Z755" s="201">
        <v>1</v>
      </c>
      <c r="AA755" s="201">
        <v>4</v>
      </c>
      <c r="AB755" s="201">
        <v>0</v>
      </c>
      <c r="AC755" s="201">
        <v>0</v>
      </c>
    </row>
    <row r="756" spans="17:29" x14ac:dyDescent="0.2">
      <c r="R756" s="7">
        <v>10988</v>
      </c>
      <c r="S756" s="7" t="s">
        <v>4368</v>
      </c>
      <c r="V756" s="7">
        <v>19600000</v>
      </c>
      <c r="W756" s="7" t="s">
        <v>4727</v>
      </c>
      <c r="X756" s="201">
        <v>14</v>
      </c>
      <c r="Y756" s="201">
        <v>65</v>
      </c>
      <c r="Z756" s="201">
        <v>1</v>
      </c>
      <c r="AA756" s="201">
        <v>4</v>
      </c>
      <c r="AB756" s="201">
        <v>0</v>
      </c>
      <c r="AC756" s="201">
        <v>0</v>
      </c>
    </row>
    <row r="757" spans="17:29" x14ac:dyDescent="0.2">
      <c r="Q757" s="7">
        <v>6784</v>
      </c>
      <c r="R757" s="7">
        <v>13331</v>
      </c>
      <c r="S757" s="7" t="s">
        <v>4369</v>
      </c>
      <c r="V757" s="7">
        <v>35560000</v>
      </c>
      <c r="W757" s="7" t="s">
        <v>5575</v>
      </c>
      <c r="X757" s="201">
        <v>14</v>
      </c>
      <c r="Y757" s="201">
        <v>65</v>
      </c>
      <c r="Z757" s="201">
        <v>1</v>
      </c>
      <c r="AA757" s="201">
        <v>4</v>
      </c>
      <c r="AB757" s="201">
        <v>0</v>
      </c>
      <c r="AC757" s="201">
        <v>0</v>
      </c>
    </row>
    <row r="758" spans="17:29" x14ac:dyDescent="0.2">
      <c r="Q758" s="7">
        <v>2250</v>
      </c>
      <c r="R758" s="7">
        <v>11534</v>
      </c>
      <c r="S758" s="7" t="s">
        <v>4370</v>
      </c>
      <c r="V758" s="7">
        <v>0</v>
      </c>
      <c r="W758" s="7" t="s">
        <v>4630</v>
      </c>
      <c r="X758" s="201">
        <v>0</v>
      </c>
      <c r="Y758" s="201">
        <v>0</v>
      </c>
      <c r="Z758" s="201">
        <v>0</v>
      </c>
      <c r="AA758" s="201">
        <v>0</v>
      </c>
      <c r="AB758" s="201">
        <v>0</v>
      </c>
      <c r="AC758" s="201">
        <v>0</v>
      </c>
    </row>
    <row r="759" spans="17:29" x14ac:dyDescent="0.2">
      <c r="R759" s="7">
        <v>11210</v>
      </c>
      <c r="S759" s="7" t="s">
        <v>4371</v>
      </c>
      <c r="V759" s="7">
        <v>10366000</v>
      </c>
      <c r="W759" s="7" t="s">
        <v>4728</v>
      </c>
      <c r="X759" s="201">
        <v>15</v>
      </c>
      <c r="Y759" s="201">
        <v>65</v>
      </c>
      <c r="Z759" s="201">
        <v>1</v>
      </c>
      <c r="AA759" s="201">
        <v>2</v>
      </c>
      <c r="AB759" s="201">
        <v>0</v>
      </c>
      <c r="AC759" s="201">
        <v>0</v>
      </c>
    </row>
    <row r="760" spans="17:29" x14ac:dyDescent="0.2">
      <c r="R760" s="7">
        <v>11834</v>
      </c>
      <c r="S760" s="7" t="s">
        <v>549</v>
      </c>
      <c r="V760" s="7">
        <v>38130000</v>
      </c>
      <c r="W760" s="7" t="s">
        <v>262</v>
      </c>
      <c r="X760" s="201">
        <v>14</v>
      </c>
      <c r="Y760" s="201">
        <v>65</v>
      </c>
      <c r="Z760" s="201">
        <v>1</v>
      </c>
      <c r="AA760" s="201">
        <v>1</v>
      </c>
      <c r="AB760" s="201">
        <v>0</v>
      </c>
      <c r="AC760" s="201">
        <v>0</v>
      </c>
    </row>
    <row r="761" spans="17:29" x14ac:dyDescent="0.2">
      <c r="Q761" s="7">
        <v>6708</v>
      </c>
      <c r="R761" s="7">
        <v>16127</v>
      </c>
      <c r="S761" s="7" t="s">
        <v>4372</v>
      </c>
      <c r="V761" s="7">
        <v>50210000</v>
      </c>
      <c r="W761" s="7" t="s">
        <v>5576</v>
      </c>
      <c r="X761" s="201">
        <v>16</v>
      </c>
      <c r="Y761" s="201">
        <v>65</v>
      </c>
      <c r="Z761" s="201">
        <v>1</v>
      </c>
      <c r="AA761" s="201">
        <v>1</v>
      </c>
      <c r="AB761" s="201">
        <v>0</v>
      </c>
      <c r="AC761" s="201">
        <v>0</v>
      </c>
    </row>
    <row r="762" spans="17:29" x14ac:dyDescent="0.2">
      <c r="Q762" s="7">
        <v>6709</v>
      </c>
      <c r="R762" s="7">
        <v>13280</v>
      </c>
      <c r="S762" s="7" t="s">
        <v>4373</v>
      </c>
      <c r="V762" s="7">
        <v>40220000</v>
      </c>
      <c r="W762" s="7" t="s">
        <v>263</v>
      </c>
      <c r="X762" s="201">
        <v>14</v>
      </c>
      <c r="Y762" s="201">
        <v>65</v>
      </c>
      <c r="Z762" s="201">
        <v>1</v>
      </c>
      <c r="AA762" s="201">
        <v>1</v>
      </c>
      <c r="AB762" s="201">
        <v>0</v>
      </c>
      <c r="AC762" s="201">
        <v>0</v>
      </c>
    </row>
    <row r="763" spans="17:29" x14ac:dyDescent="0.2">
      <c r="Q763" s="7">
        <v>690</v>
      </c>
      <c r="R763" s="7">
        <v>15211</v>
      </c>
      <c r="S763" s="7" t="s">
        <v>4374</v>
      </c>
      <c r="V763" s="7">
        <v>38120000</v>
      </c>
      <c r="W763" s="7" t="s">
        <v>4729</v>
      </c>
      <c r="X763" s="201">
        <v>14</v>
      </c>
      <c r="Y763" s="201">
        <v>65</v>
      </c>
      <c r="Z763" s="201">
        <v>1</v>
      </c>
      <c r="AA763" s="201">
        <v>1</v>
      </c>
      <c r="AB763" s="201">
        <v>0</v>
      </c>
      <c r="AC763" s="201">
        <v>0</v>
      </c>
    </row>
    <row r="764" spans="17:29" x14ac:dyDescent="0.2">
      <c r="R764" s="7">
        <v>11545</v>
      </c>
      <c r="S764" s="7" t="s">
        <v>550</v>
      </c>
      <c r="V764" s="7">
        <v>48251000</v>
      </c>
      <c r="W764" s="7" t="s">
        <v>4668</v>
      </c>
      <c r="X764" s="201">
        <v>14</v>
      </c>
      <c r="Y764" s="201">
        <v>65</v>
      </c>
      <c r="Z764" s="201">
        <v>1</v>
      </c>
      <c r="AA764" s="201">
        <v>4</v>
      </c>
      <c r="AB764" s="201">
        <v>0</v>
      </c>
      <c r="AC764" s="201">
        <v>0</v>
      </c>
    </row>
    <row r="765" spans="17:29" x14ac:dyDescent="0.2">
      <c r="Q765" s="7">
        <v>6785</v>
      </c>
      <c r="R765" s="7">
        <v>13332</v>
      </c>
      <c r="S765" s="7" t="s">
        <v>4375</v>
      </c>
      <c r="V765" s="7">
        <v>38290000</v>
      </c>
      <c r="W765" s="7" t="s">
        <v>4631</v>
      </c>
      <c r="X765" s="201">
        <v>14</v>
      </c>
      <c r="Y765" s="201">
        <v>65</v>
      </c>
      <c r="Z765" s="201">
        <v>1</v>
      </c>
      <c r="AA765" s="201">
        <v>4</v>
      </c>
      <c r="AB765" s="201">
        <v>0</v>
      </c>
      <c r="AC765" s="201">
        <v>0</v>
      </c>
    </row>
    <row r="766" spans="17:29" x14ac:dyDescent="0.2">
      <c r="Q766" s="7">
        <v>434</v>
      </c>
      <c r="R766" s="7">
        <v>15085</v>
      </c>
      <c r="S766" s="7" t="s">
        <v>4376</v>
      </c>
      <c r="V766" s="7">
        <v>40200000</v>
      </c>
      <c r="W766" s="7" t="s">
        <v>4730</v>
      </c>
      <c r="X766" s="201">
        <v>14</v>
      </c>
      <c r="Y766" s="201">
        <v>65</v>
      </c>
      <c r="Z766" s="201">
        <v>1</v>
      </c>
      <c r="AA766" s="201">
        <v>2</v>
      </c>
      <c r="AB766" s="201">
        <v>0</v>
      </c>
      <c r="AC766" s="201">
        <v>0</v>
      </c>
    </row>
    <row r="767" spans="17:29" x14ac:dyDescent="0.2">
      <c r="R767" s="7">
        <v>11043</v>
      </c>
      <c r="S767" s="7" t="s">
        <v>551</v>
      </c>
      <c r="V767" s="7">
        <v>38910000</v>
      </c>
      <c r="W767" s="7" t="s">
        <v>5454</v>
      </c>
      <c r="X767" s="201">
        <v>14</v>
      </c>
      <c r="Y767" s="201">
        <v>65</v>
      </c>
      <c r="Z767" s="201">
        <v>1</v>
      </c>
      <c r="AA767" s="201">
        <v>1</v>
      </c>
      <c r="AB767" s="201">
        <v>0</v>
      </c>
      <c r="AC767" s="201">
        <v>0</v>
      </c>
    </row>
    <row r="768" spans="17:29" x14ac:dyDescent="0.2">
      <c r="Q768" s="7">
        <v>2254</v>
      </c>
      <c r="R768" s="7">
        <v>15693</v>
      </c>
      <c r="S768" s="7" t="s">
        <v>4377</v>
      </c>
      <c r="V768" s="7">
        <v>28710000</v>
      </c>
      <c r="W768" s="7" t="s">
        <v>4608</v>
      </c>
      <c r="X768" s="201">
        <v>14</v>
      </c>
      <c r="Y768" s="201">
        <v>65</v>
      </c>
      <c r="Z768" s="201">
        <v>1</v>
      </c>
      <c r="AA768" s="201">
        <v>4</v>
      </c>
      <c r="AB768" s="201">
        <v>0</v>
      </c>
      <c r="AC768" s="201">
        <v>0</v>
      </c>
    </row>
    <row r="769" spans="17:29" x14ac:dyDescent="0.2">
      <c r="R769" s="7">
        <v>11548</v>
      </c>
      <c r="S769" s="7" t="s">
        <v>552</v>
      </c>
      <c r="V769" s="7">
        <v>38480000</v>
      </c>
      <c r="W769" s="7" t="s">
        <v>4731</v>
      </c>
      <c r="X769" s="201">
        <v>14</v>
      </c>
      <c r="Y769" s="201">
        <v>65</v>
      </c>
      <c r="Z769" s="201">
        <v>1</v>
      </c>
      <c r="AA769" s="201">
        <v>5</v>
      </c>
      <c r="AB769" s="201">
        <v>90</v>
      </c>
      <c r="AC769" s="201">
        <v>0</v>
      </c>
    </row>
    <row r="770" spans="17:29" x14ac:dyDescent="0.2">
      <c r="Q770" s="7">
        <v>6710</v>
      </c>
      <c r="R770" s="7">
        <v>13281</v>
      </c>
      <c r="S770" s="7" t="s">
        <v>1762</v>
      </c>
      <c r="V770" s="7">
        <v>44270000</v>
      </c>
      <c r="W770" s="7" t="s">
        <v>4708</v>
      </c>
      <c r="X770" s="201">
        <v>14</v>
      </c>
      <c r="Y770" s="201">
        <v>65</v>
      </c>
      <c r="Z770" s="201">
        <v>1</v>
      </c>
      <c r="AA770" s="201">
        <v>3</v>
      </c>
      <c r="AB770" s="201">
        <v>0</v>
      </c>
      <c r="AC770" s="201">
        <v>0</v>
      </c>
    </row>
    <row r="771" spans="17:29" x14ac:dyDescent="0.2">
      <c r="R771" s="7">
        <v>11209</v>
      </c>
      <c r="S771" s="7" t="s">
        <v>553</v>
      </c>
      <c r="V771" s="7">
        <v>38040000</v>
      </c>
      <c r="W771" s="7" t="s">
        <v>4732</v>
      </c>
      <c r="X771" s="201">
        <v>14</v>
      </c>
      <c r="Y771" s="201">
        <v>65</v>
      </c>
      <c r="Z771" s="201">
        <v>1</v>
      </c>
      <c r="AA771" s="201">
        <v>1</v>
      </c>
      <c r="AB771" s="201">
        <v>90</v>
      </c>
      <c r="AC771" s="201">
        <v>0</v>
      </c>
    </row>
    <row r="772" spans="17:29" x14ac:dyDescent="0.2">
      <c r="R772" s="7">
        <v>11526</v>
      </c>
      <c r="S772" s="7" t="s">
        <v>554</v>
      </c>
      <c r="V772" s="7">
        <v>38060000</v>
      </c>
      <c r="W772" s="7" t="s">
        <v>833</v>
      </c>
      <c r="X772" s="201">
        <v>14</v>
      </c>
      <c r="Y772" s="201">
        <v>65</v>
      </c>
      <c r="Z772" s="201">
        <v>1</v>
      </c>
      <c r="AA772" s="201">
        <v>1</v>
      </c>
      <c r="AB772" s="201">
        <v>0</v>
      </c>
      <c r="AC772" s="201">
        <v>0</v>
      </c>
    </row>
    <row r="773" spans="17:29" x14ac:dyDescent="0.2">
      <c r="R773" s="7">
        <v>11543</v>
      </c>
      <c r="S773" s="7" t="s">
        <v>555</v>
      </c>
      <c r="V773" s="7">
        <v>38050000</v>
      </c>
      <c r="W773" s="7" t="s">
        <v>4147</v>
      </c>
      <c r="X773" s="201">
        <v>14</v>
      </c>
      <c r="Y773" s="201">
        <v>65</v>
      </c>
      <c r="Z773" s="201">
        <v>1</v>
      </c>
      <c r="AA773" s="201">
        <v>3</v>
      </c>
      <c r="AB773" s="201">
        <v>0</v>
      </c>
      <c r="AC773" s="201">
        <v>0</v>
      </c>
    </row>
    <row r="774" spans="17:29" x14ac:dyDescent="0.2">
      <c r="Q774" s="7">
        <v>5713</v>
      </c>
      <c r="R774" s="7">
        <v>16609</v>
      </c>
      <c r="S774" s="7" t="s">
        <v>5156</v>
      </c>
      <c r="V774" s="7">
        <v>38070000</v>
      </c>
      <c r="W774" s="7" t="s">
        <v>5577</v>
      </c>
      <c r="X774" s="201">
        <v>14</v>
      </c>
      <c r="Y774" s="201">
        <v>65</v>
      </c>
      <c r="Z774" s="201">
        <v>1</v>
      </c>
      <c r="AA774" s="201">
        <v>2</v>
      </c>
      <c r="AB774" s="201">
        <v>90</v>
      </c>
      <c r="AC774" s="201">
        <v>0</v>
      </c>
    </row>
    <row r="775" spans="17:29" x14ac:dyDescent="0.2">
      <c r="Q775" s="7">
        <v>6253</v>
      </c>
      <c r="R775" s="7">
        <v>16077</v>
      </c>
      <c r="S775" s="7" t="s">
        <v>5052</v>
      </c>
      <c r="V775" s="7">
        <v>38660000</v>
      </c>
      <c r="W775" s="7" t="s">
        <v>2885</v>
      </c>
      <c r="X775" s="201">
        <v>17</v>
      </c>
      <c r="Y775" s="201">
        <v>65</v>
      </c>
      <c r="Z775" s="201">
        <v>1</v>
      </c>
      <c r="AA775" s="201">
        <v>5</v>
      </c>
      <c r="AB775" s="201">
        <v>90</v>
      </c>
      <c r="AC775" s="201">
        <v>0</v>
      </c>
    </row>
    <row r="776" spans="17:29" x14ac:dyDescent="0.2">
      <c r="R776" s="7">
        <v>11541</v>
      </c>
      <c r="S776" s="7" t="s">
        <v>2526</v>
      </c>
      <c r="V776" s="7">
        <v>38600000</v>
      </c>
      <c r="W776" s="7" t="s">
        <v>4733</v>
      </c>
      <c r="X776" s="201">
        <v>14</v>
      </c>
      <c r="Y776" s="201">
        <v>65</v>
      </c>
      <c r="Z776" s="201">
        <v>1</v>
      </c>
      <c r="AA776" s="201">
        <v>5</v>
      </c>
      <c r="AB776" s="201">
        <v>0</v>
      </c>
      <c r="AC776" s="201">
        <v>0</v>
      </c>
    </row>
    <row r="777" spans="17:29" x14ac:dyDescent="0.2">
      <c r="Q777" s="7">
        <v>5714</v>
      </c>
      <c r="R777" s="7">
        <v>14835</v>
      </c>
      <c r="S777" s="7" t="s">
        <v>2527</v>
      </c>
      <c r="V777" s="7">
        <v>38610000</v>
      </c>
      <c r="W777" s="7" t="s">
        <v>4734</v>
      </c>
      <c r="X777" s="201">
        <v>14</v>
      </c>
      <c r="Y777" s="201">
        <v>65</v>
      </c>
      <c r="Z777" s="201">
        <v>1</v>
      </c>
      <c r="AA777" s="201">
        <v>5</v>
      </c>
      <c r="AB777" s="201">
        <v>0</v>
      </c>
      <c r="AC777" s="201">
        <v>0</v>
      </c>
    </row>
    <row r="778" spans="17:29" x14ac:dyDescent="0.2">
      <c r="R778" s="7">
        <v>11520</v>
      </c>
      <c r="S778" s="7" t="s">
        <v>2528</v>
      </c>
      <c r="V778" s="7">
        <v>50910000</v>
      </c>
      <c r="W778" s="7" t="s">
        <v>4735</v>
      </c>
      <c r="X778" s="201">
        <v>14</v>
      </c>
      <c r="Y778" s="201">
        <v>65</v>
      </c>
      <c r="Z778" s="201">
        <v>1</v>
      </c>
      <c r="AA778" s="201">
        <v>2</v>
      </c>
      <c r="AB778" s="201">
        <v>0</v>
      </c>
      <c r="AC778" s="201">
        <v>0</v>
      </c>
    </row>
    <row r="779" spans="17:29" x14ac:dyDescent="0.2">
      <c r="R779" s="7">
        <v>11521</v>
      </c>
      <c r="S779" s="7" t="s">
        <v>2530</v>
      </c>
      <c r="V779" s="7">
        <v>40210000</v>
      </c>
      <c r="W779" s="7" t="s">
        <v>265</v>
      </c>
      <c r="X779" s="201">
        <v>14</v>
      </c>
      <c r="Y779" s="201">
        <v>65</v>
      </c>
      <c r="Z779" s="201">
        <v>1</v>
      </c>
      <c r="AA779" s="201">
        <v>2</v>
      </c>
      <c r="AB779" s="201">
        <v>0</v>
      </c>
      <c r="AC779" s="201">
        <v>0</v>
      </c>
    </row>
    <row r="780" spans="17:29" x14ac:dyDescent="0.2">
      <c r="Q780" s="7">
        <v>2257</v>
      </c>
      <c r="R780" s="7">
        <v>11522</v>
      </c>
      <c r="S780" s="7" t="s">
        <v>2989</v>
      </c>
      <c r="V780" s="7">
        <v>38700000</v>
      </c>
      <c r="W780" s="7" t="s">
        <v>4632</v>
      </c>
      <c r="X780" s="201">
        <v>14</v>
      </c>
      <c r="Y780" s="201">
        <v>65</v>
      </c>
      <c r="Z780" s="201">
        <v>1</v>
      </c>
      <c r="AA780" s="201">
        <v>5</v>
      </c>
      <c r="AB780" s="201">
        <v>0</v>
      </c>
      <c r="AC780" s="201">
        <v>0</v>
      </c>
    </row>
    <row r="781" spans="17:29" x14ac:dyDescent="0.2">
      <c r="Q781" s="7">
        <v>6452</v>
      </c>
      <c r="R781" s="7">
        <v>16106</v>
      </c>
      <c r="S781" s="7" t="s">
        <v>2990</v>
      </c>
      <c r="V781" s="7">
        <v>38770000</v>
      </c>
      <c r="W781" s="7" t="s">
        <v>5578</v>
      </c>
      <c r="X781" s="201">
        <v>14</v>
      </c>
      <c r="Y781" s="201">
        <v>65</v>
      </c>
      <c r="Z781" s="201">
        <v>1</v>
      </c>
      <c r="AA781" s="201">
        <v>5</v>
      </c>
      <c r="AB781" s="201">
        <v>90</v>
      </c>
      <c r="AC781" s="201">
        <v>0</v>
      </c>
    </row>
    <row r="782" spans="17:29" x14ac:dyDescent="0.2">
      <c r="Q782" s="7">
        <v>5583</v>
      </c>
      <c r="R782" s="7">
        <v>14832</v>
      </c>
      <c r="S782" s="7" t="s">
        <v>2992</v>
      </c>
      <c r="V782" s="7">
        <v>38780000</v>
      </c>
      <c r="W782" s="7" t="s">
        <v>5579</v>
      </c>
      <c r="X782" s="201">
        <v>14</v>
      </c>
      <c r="Y782" s="201">
        <v>65</v>
      </c>
      <c r="Z782" s="201">
        <v>1</v>
      </c>
      <c r="AA782" s="201">
        <v>5</v>
      </c>
      <c r="AB782" s="201">
        <v>90</v>
      </c>
      <c r="AC782" s="201">
        <v>0</v>
      </c>
    </row>
    <row r="783" spans="17:29" x14ac:dyDescent="0.2">
      <c r="Q783" s="7">
        <v>5178</v>
      </c>
      <c r="R783" s="7">
        <v>13252</v>
      </c>
      <c r="S783" s="7" t="s">
        <v>2993</v>
      </c>
      <c r="V783" s="7">
        <v>38730000</v>
      </c>
      <c r="W783" s="7" t="s">
        <v>4633</v>
      </c>
      <c r="X783" s="201">
        <v>14</v>
      </c>
      <c r="Y783" s="201">
        <v>65</v>
      </c>
      <c r="Z783" s="201">
        <v>1</v>
      </c>
      <c r="AA783" s="201">
        <v>5</v>
      </c>
      <c r="AB783" s="201">
        <v>90</v>
      </c>
      <c r="AC783" s="201">
        <v>0</v>
      </c>
    </row>
    <row r="784" spans="17:29" x14ac:dyDescent="0.2">
      <c r="R784" s="7">
        <v>11352</v>
      </c>
      <c r="S784" s="7" t="s">
        <v>556</v>
      </c>
      <c r="V784" s="7">
        <v>38740000</v>
      </c>
      <c r="W784" s="7" t="s">
        <v>4634</v>
      </c>
      <c r="X784" s="201">
        <v>14</v>
      </c>
      <c r="Y784" s="201">
        <v>65</v>
      </c>
      <c r="Z784" s="201">
        <v>1</v>
      </c>
      <c r="AA784" s="201">
        <v>5</v>
      </c>
      <c r="AB784" s="201">
        <v>90</v>
      </c>
      <c r="AC784" s="201">
        <v>0</v>
      </c>
    </row>
    <row r="785" spans="17:29" x14ac:dyDescent="0.2">
      <c r="Q785" s="7">
        <v>5910</v>
      </c>
      <c r="R785" s="7">
        <v>14836</v>
      </c>
      <c r="S785" s="7" t="s">
        <v>2994</v>
      </c>
      <c r="V785" s="7">
        <v>38750000</v>
      </c>
      <c r="W785" s="7" t="s">
        <v>4635</v>
      </c>
      <c r="X785" s="201">
        <v>14</v>
      </c>
      <c r="Y785" s="201">
        <v>65</v>
      </c>
      <c r="Z785" s="201">
        <v>1</v>
      </c>
      <c r="AA785" s="201">
        <v>5</v>
      </c>
      <c r="AB785" s="201">
        <v>0</v>
      </c>
      <c r="AC785" s="201">
        <v>0</v>
      </c>
    </row>
    <row r="786" spans="17:29" x14ac:dyDescent="0.2">
      <c r="Q786" s="7">
        <v>5752</v>
      </c>
      <c r="R786" s="7">
        <v>14831</v>
      </c>
      <c r="S786" s="7" t="s">
        <v>2995</v>
      </c>
      <c r="V786" s="7">
        <v>38760000</v>
      </c>
      <c r="W786" s="7" t="s">
        <v>4736</v>
      </c>
      <c r="X786" s="201">
        <v>14</v>
      </c>
      <c r="Y786" s="201">
        <v>65</v>
      </c>
      <c r="Z786" s="201">
        <v>1</v>
      </c>
      <c r="AA786" s="201">
        <v>5</v>
      </c>
      <c r="AB786" s="201">
        <v>0</v>
      </c>
      <c r="AC786" s="201">
        <v>0</v>
      </c>
    </row>
    <row r="787" spans="17:29" x14ac:dyDescent="0.2">
      <c r="Q787" s="7">
        <v>691</v>
      </c>
      <c r="R787" s="7">
        <v>15212</v>
      </c>
      <c r="S787" s="7" t="s">
        <v>2529</v>
      </c>
      <c r="V787" s="7">
        <v>38710000</v>
      </c>
      <c r="W787" s="7" t="s">
        <v>4636</v>
      </c>
      <c r="X787" s="201">
        <v>14</v>
      </c>
      <c r="Y787" s="201">
        <v>65</v>
      </c>
      <c r="Z787" s="201">
        <v>1</v>
      </c>
      <c r="AA787" s="201">
        <v>5</v>
      </c>
      <c r="AB787" s="201">
        <v>90</v>
      </c>
      <c r="AC787" s="201">
        <v>0</v>
      </c>
    </row>
    <row r="788" spans="17:29" x14ac:dyDescent="0.2">
      <c r="Q788" s="7">
        <v>2130</v>
      </c>
      <c r="R788" s="7">
        <v>11533</v>
      </c>
      <c r="S788" s="7" t="s">
        <v>2991</v>
      </c>
      <c r="V788" s="7">
        <v>38720000</v>
      </c>
      <c r="W788" s="7" t="s">
        <v>4637</v>
      </c>
      <c r="X788" s="201">
        <v>14</v>
      </c>
      <c r="Y788" s="201">
        <v>65</v>
      </c>
      <c r="Z788" s="201">
        <v>1</v>
      </c>
      <c r="AA788" s="201">
        <v>5</v>
      </c>
      <c r="AB788" s="201">
        <v>90</v>
      </c>
      <c r="AC788" s="201">
        <v>0</v>
      </c>
    </row>
    <row r="789" spans="17:29" x14ac:dyDescent="0.2">
      <c r="Q789" s="7">
        <v>5479</v>
      </c>
      <c r="R789" s="7">
        <v>14830</v>
      </c>
      <c r="S789" s="7" t="s">
        <v>2996</v>
      </c>
      <c r="V789" s="7">
        <v>50052800</v>
      </c>
      <c r="W789" s="7" t="s">
        <v>4725</v>
      </c>
      <c r="X789" s="201">
        <v>14</v>
      </c>
      <c r="Y789" s="201">
        <v>65</v>
      </c>
      <c r="Z789" s="201">
        <v>1</v>
      </c>
      <c r="AA789" s="201">
        <v>1</v>
      </c>
      <c r="AB789" s="201">
        <v>0</v>
      </c>
      <c r="AC789" s="201">
        <v>0</v>
      </c>
    </row>
    <row r="790" spans="17:29" x14ac:dyDescent="0.2">
      <c r="Q790" s="7">
        <v>5911</v>
      </c>
      <c r="R790" s="7">
        <v>14829</v>
      </c>
      <c r="S790" s="7" t="s">
        <v>2998</v>
      </c>
      <c r="V790" s="7">
        <v>38450053</v>
      </c>
      <c r="W790" s="7" t="s">
        <v>4726</v>
      </c>
      <c r="X790" s="201">
        <v>14</v>
      </c>
      <c r="Y790" s="201">
        <v>65</v>
      </c>
      <c r="Z790" s="201">
        <v>1</v>
      </c>
      <c r="AA790" s="201">
        <v>2</v>
      </c>
      <c r="AB790" s="201">
        <v>0</v>
      </c>
      <c r="AC790" s="201">
        <v>0</v>
      </c>
    </row>
    <row r="791" spans="17:29" x14ac:dyDescent="0.2">
      <c r="Q791" s="7">
        <v>5456</v>
      </c>
      <c r="R791" s="7">
        <v>14546</v>
      </c>
      <c r="S791" s="7" t="s">
        <v>641</v>
      </c>
      <c r="V791" s="7">
        <v>38450000</v>
      </c>
      <c r="W791" s="7" t="s">
        <v>5580</v>
      </c>
      <c r="X791" s="201">
        <v>14</v>
      </c>
      <c r="Y791" s="201">
        <v>65</v>
      </c>
      <c r="Z791" s="201">
        <v>1</v>
      </c>
      <c r="AA791" s="201">
        <v>1</v>
      </c>
      <c r="AB791" s="201">
        <v>0</v>
      </c>
      <c r="AC791" s="201">
        <v>0</v>
      </c>
    </row>
    <row r="792" spans="17:29" x14ac:dyDescent="0.2">
      <c r="R792" s="7">
        <v>11531</v>
      </c>
      <c r="S792" s="7" t="s">
        <v>557</v>
      </c>
      <c r="V792" s="7">
        <v>38650000</v>
      </c>
      <c r="W792" s="7" t="s">
        <v>4737</v>
      </c>
      <c r="X792" s="201">
        <v>14</v>
      </c>
      <c r="Y792" s="201">
        <v>65</v>
      </c>
      <c r="Z792" s="201">
        <v>1</v>
      </c>
      <c r="AA792" s="201">
        <v>5</v>
      </c>
      <c r="AB792" s="201">
        <v>90</v>
      </c>
      <c r="AC792" s="201">
        <v>0</v>
      </c>
    </row>
    <row r="793" spans="17:29" x14ac:dyDescent="0.2">
      <c r="Q793" s="7">
        <v>5138</v>
      </c>
      <c r="R793" s="7">
        <v>16587</v>
      </c>
      <c r="S793" s="7" t="s">
        <v>643</v>
      </c>
      <c r="V793" s="7">
        <v>38900000</v>
      </c>
      <c r="W793" s="7" t="s">
        <v>4971</v>
      </c>
      <c r="X793" s="201">
        <v>14</v>
      </c>
      <c r="Y793" s="201">
        <v>65</v>
      </c>
      <c r="Z793" s="201">
        <v>1</v>
      </c>
      <c r="AA793" s="201">
        <v>2</v>
      </c>
      <c r="AB793" s="201">
        <v>90</v>
      </c>
      <c r="AC793" s="201">
        <v>0</v>
      </c>
    </row>
    <row r="794" spans="17:29" x14ac:dyDescent="0.2">
      <c r="Q794" s="7">
        <v>2011</v>
      </c>
      <c r="R794" s="7">
        <v>14510</v>
      </c>
      <c r="S794" s="7" t="s">
        <v>644</v>
      </c>
      <c r="V794" s="7">
        <v>47130000</v>
      </c>
      <c r="W794" s="7" t="s">
        <v>849</v>
      </c>
      <c r="X794" s="201">
        <v>14</v>
      </c>
      <c r="Y794" s="201">
        <v>65</v>
      </c>
      <c r="Z794" s="201">
        <v>1</v>
      </c>
      <c r="AA794" s="201">
        <v>3</v>
      </c>
      <c r="AB794" s="201">
        <v>0</v>
      </c>
      <c r="AC794" s="201">
        <v>0</v>
      </c>
    </row>
    <row r="795" spans="17:29" x14ac:dyDescent="0.2">
      <c r="Q795" s="7">
        <v>5516</v>
      </c>
      <c r="R795" s="7">
        <v>14825</v>
      </c>
      <c r="S795" s="7" t="s">
        <v>646</v>
      </c>
      <c r="V795" s="7">
        <v>38640000</v>
      </c>
      <c r="W795" s="7" t="s">
        <v>4738</v>
      </c>
      <c r="X795" s="201">
        <v>14</v>
      </c>
      <c r="Y795" s="201">
        <v>65</v>
      </c>
      <c r="Z795" s="201">
        <v>1</v>
      </c>
      <c r="AA795" s="201">
        <v>5</v>
      </c>
      <c r="AB795" s="201">
        <v>0</v>
      </c>
      <c r="AC795" s="201">
        <v>0</v>
      </c>
    </row>
    <row r="796" spans="17:29" x14ac:dyDescent="0.2">
      <c r="R796" s="7">
        <v>11577</v>
      </c>
      <c r="S796" s="7" t="s">
        <v>648</v>
      </c>
      <c r="V796" s="7">
        <v>10366100</v>
      </c>
      <c r="W796" s="7" t="s">
        <v>4950</v>
      </c>
      <c r="X796" s="201">
        <v>18</v>
      </c>
      <c r="Y796" s="201">
        <v>65</v>
      </c>
      <c r="Z796" s="201">
        <v>1</v>
      </c>
      <c r="AA796" s="201">
        <v>4</v>
      </c>
      <c r="AB796" s="201">
        <v>0</v>
      </c>
      <c r="AC796" s="201">
        <v>0</v>
      </c>
    </row>
    <row r="797" spans="17:29" x14ac:dyDescent="0.2">
      <c r="R797" s="7">
        <v>13677</v>
      </c>
      <c r="S797" s="7" t="s">
        <v>650</v>
      </c>
      <c r="V797" s="7">
        <v>27280000</v>
      </c>
      <c r="W797" s="7" t="s">
        <v>5581</v>
      </c>
      <c r="X797" s="201">
        <v>14</v>
      </c>
      <c r="Y797" s="201">
        <v>65</v>
      </c>
      <c r="Z797" s="201">
        <v>1</v>
      </c>
      <c r="AA797" s="201">
        <v>3</v>
      </c>
      <c r="AB797" s="201">
        <v>0</v>
      </c>
      <c r="AC797" s="201">
        <v>0</v>
      </c>
    </row>
    <row r="798" spans="17:29" x14ac:dyDescent="0.2">
      <c r="R798" s="7">
        <v>11290</v>
      </c>
      <c r="S798" s="7" t="s">
        <v>558</v>
      </c>
      <c r="V798" s="7">
        <v>38630000</v>
      </c>
      <c r="W798" s="7" t="s">
        <v>4638</v>
      </c>
      <c r="X798" s="201">
        <v>14</v>
      </c>
      <c r="Y798" s="201">
        <v>65</v>
      </c>
      <c r="Z798" s="201">
        <v>1</v>
      </c>
      <c r="AA798" s="201">
        <v>5</v>
      </c>
      <c r="AB798" s="201">
        <v>0</v>
      </c>
      <c r="AC798" s="201">
        <v>0</v>
      </c>
    </row>
    <row r="799" spans="17:29" x14ac:dyDescent="0.2">
      <c r="R799" s="7">
        <v>10014</v>
      </c>
      <c r="S799" s="7" t="s">
        <v>652</v>
      </c>
      <c r="V799" s="7">
        <v>0</v>
      </c>
      <c r="W799" s="7" t="s">
        <v>4476</v>
      </c>
      <c r="X799" s="201">
        <v>0</v>
      </c>
      <c r="Y799" s="201">
        <v>0</v>
      </c>
      <c r="Z799" s="201">
        <v>0</v>
      </c>
      <c r="AA799" s="201">
        <v>0</v>
      </c>
      <c r="AB799" s="201">
        <v>0</v>
      </c>
      <c r="AC799" s="201">
        <v>0</v>
      </c>
    </row>
    <row r="800" spans="17:29" x14ac:dyDescent="0.2">
      <c r="R800" s="7">
        <v>11549</v>
      </c>
      <c r="S800" s="7" t="s">
        <v>559</v>
      </c>
      <c r="V800" s="7">
        <v>52550000</v>
      </c>
      <c r="W800" s="7" t="s">
        <v>4477</v>
      </c>
      <c r="X800" s="201">
        <v>14</v>
      </c>
      <c r="Y800" s="201">
        <v>65</v>
      </c>
      <c r="Z800" s="201">
        <v>1</v>
      </c>
      <c r="AA800" s="201">
        <v>2</v>
      </c>
      <c r="AB800" s="201">
        <v>0</v>
      </c>
      <c r="AC800" s="201">
        <v>0</v>
      </c>
    </row>
    <row r="801" spans="17:29" x14ac:dyDescent="0.2">
      <c r="Q801" s="7">
        <v>5180</v>
      </c>
      <c r="R801" s="7">
        <v>11570</v>
      </c>
      <c r="S801" s="7" t="s">
        <v>653</v>
      </c>
      <c r="V801" s="7">
        <v>52450000</v>
      </c>
      <c r="W801" s="7" t="s">
        <v>4478</v>
      </c>
      <c r="X801" s="201">
        <v>14</v>
      </c>
      <c r="Y801" s="201">
        <v>65</v>
      </c>
      <c r="Z801" s="201">
        <v>1</v>
      </c>
      <c r="AA801" s="201">
        <v>2</v>
      </c>
      <c r="AB801" s="201">
        <v>0</v>
      </c>
      <c r="AC801" s="201">
        <v>0</v>
      </c>
    </row>
    <row r="802" spans="17:29" x14ac:dyDescent="0.2">
      <c r="Q802" s="7">
        <v>5181</v>
      </c>
      <c r="R802" s="7">
        <v>11571</v>
      </c>
      <c r="S802" s="7" t="s">
        <v>654</v>
      </c>
      <c r="V802" s="7">
        <v>52750000</v>
      </c>
      <c r="W802" s="7" t="s">
        <v>4479</v>
      </c>
      <c r="X802" s="201">
        <v>14</v>
      </c>
      <c r="Y802" s="201">
        <v>65</v>
      </c>
      <c r="Z802" s="201">
        <v>1</v>
      </c>
      <c r="AA802" s="201">
        <v>2</v>
      </c>
      <c r="AB802" s="201">
        <v>0</v>
      </c>
      <c r="AC802" s="201">
        <v>0</v>
      </c>
    </row>
    <row r="803" spans="17:29" x14ac:dyDescent="0.2">
      <c r="Q803" s="7">
        <v>5669</v>
      </c>
      <c r="R803" s="7">
        <v>14821</v>
      </c>
      <c r="S803" s="7" t="s">
        <v>655</v>
      </c>
      <c r="V803" s="7">
        <v>52850000</v>
      </c>
      <c r="W803" s="7" t="s">
        <v>4480</v>
      </c>
      <c r="X803" s="201">
        <v>14</v>
      </c>
      <c r="Y803" s="201">
        <v>65</v>
      </c>
      <c r="Z803" s="201">
        <v>1</v>
      </c>
      <c r="AA803" s="201">
        <v>2</v>
      </c>
      <c r="AB803" s="201">
        <v>0</v>
      </c>
      <c r="AC803" s="201">
        <v>0</v>
      </c>
    </row>
    <row r="804" spans="17:29" x14ac:dyDescent="0.2">
      <c r="R804" s="7">
        <v>11358</v>
      </c>
      <c r="S804" s="7" t="s">
        <v>560</v>
      </c>
      <c r="V804" s="7">
        <v>52050000</v>
      </c>
      <c r="W804" s="7" t="s">
        <v>4481</v>
      </c>
      <c r="X804" s="201">
        <v>14</v>
      </c>
      <c r="Y804" s="201">
        <v>65</v>
      </c>
      <c r="Z804" s="201">
        <v>1</v>
      </c>
      <c r="AA804" s="201">
        <v>2</v>
      </c>
      <c r="AB804" s="201">
        <v>0</v>
      </c>
      <c r="AC804" s="201">
        <v>0</v>
      </c>
    </row>
    <row r="805" spans="17:29" x14ac:dyDescent="0.2">
      <c r="Q805" s="7">
        <v>6610</v>
      </c>
      <c r="R805" s="7">
        <v>11387</v>
      </c>
      <c r="S805" s="7" t="s">
        <v>1776</v>
      </c>
      <c r="V805" s="7">
        <v>52350000</v>
      </c>
      <c r="W805" s="7" t="s">
        <v>4482</v>
      </c>
      <c r="X805" s="201">
        <v>14</v>
      </c>
      <c r="Y805" s="201">
        <v>65</v>
      </c>
      <c r="Z805" s="201">
        <v>1</v>
      </c>
      <c r="AA805" s="201">
        <v>2</v>
      </c>
      <c r="AB805" s="201">
        <v>0</v>
      </c>
      <c r="AC805" s="201">
        <v>0</v>
      </c>
    </row>
    <row r="806" spans="17:29" x14ac:dyDescent="0.2">
      <c r="Q806" s="7">
        <v>25</v>
      </c>
      <c r="R806" s="7">
        <v>11573</v>
      </c>
      <c r="S806" s="7" t="s">
        <v>656</v>
      </c>
      <c r="V806" s="7">
        <v>52500000</v>
      </c>
      <c r="W806" s="7" t="s">
        <v>4483</v>
      </c>
      <c r="X806" s="201">
        <v>14</v>
      </c>
      <c r="Y806" s="201">
        <v>65</v>
      </c>
      <c r="Z806" s="201">
        <v>1</v>
      </c>
      <c r="AA806" s="201">
        <v>2</v>
      </c>
      <c r="AB806" s="201">
        <v>0</v>
      </c>
      <c r="AC806" s="201">
        <v>0</v>
      </c>
    </row>
    <row r="807" spans="17:29" x14ac:dyDescent="0.2">
      <c r="Q807" s="7">
        <v>1125</v>
      </c>
      <c r="R807" s="7">
        <v>15593</v>
      </c>
      <c r="S807" s="7" t="s">
        <v>658</v>
      </c>
      <c r="V807" s="7">
        <v>52250000</v>
      </c>
      <c r="W807" s="7" t="s">
        <v>4484</v>
      </c>
      <c r="X807" s="201">
        <v>14</v>
      </c>
      <c r="Y807" s="201">
        <v>65</v>
      </c>
      <c r="Z807" s="201">
        <v>1</v>
      </c>
      <c r="AA807" s="201">
        <v>2</v>
      </c>
      <c r="AB807" s="201">
        <v>0</v>
      </c>
      <c r="AC807" s="201">
        <v>0</v>
      </c>
    </row>
    <row r="808" spans="17:29" x14ac:dyDescent="0.2">
      <c r="Q808" s="7">
        <v>5480</v>
      </c>
      <c r="R808" s="7">
        <v>14819</v>
      </c>
      <c r="S808" s="7" t="s">
        <v>2997</v>
      </c>
      <c r="V808" s="7">
        <v>52600000</v>
      </c>
      <c r="W808" s="7" t="s">
        <v>1180</v>
      </c>
      <c r="X808" s="201">
        <v>14</v>
      </c>
      <c r="Y808" s="201">
        <v>65</v>
      </c>
      <c r="Z808" s="201">
        <v>1</v>
      </c>
      <c r="AA808" s="201">
        <v>2</v>
      </c>
      <c r="AB808" s="201">
        <v>0</v>
      </c>
      <c r="AC808" s="201">
        <v>0</v>
      </c>
    </row>
    <row r="809" spans="17:29" x14ac:dyDescent="0.2">
      <c r="Q809" s="7">
        <v>1503</v>
      </c>
      <c r="R809" s="7">
        <v>11568</v>
      </c>
      <c r="S809" s="7" t="s">
        <v>3009</v>
      </c>
      <c r="V809" s="7">
        <v>52150000</v>
      </c>
      <c r="W809" s="7" t="s">
        <v>1181</v>
      </c>
      <c r="X809" s="201">
        <v>14</v>
      </c>
      <c r="Y809" s="201">
        <v>65</v>
      </c>
      <c r="Z809" s="201">
        <v>1</v>
      </c>
      <c r="AA809" s="201">
        <v>2</v>
      </c>
      <c r="AB809" s="201">
        <v>0</v>
      </c>
      <c r="AC809" s="201">
        <v>0</v>
      </c>
    </row>
    <row r="810" spans="17:29" x14ac:dyDescent="0.2">
      <c r="Q810" s="7">
        <v>5071</v>
      </c>
      <c r="R810" s="7">
        <v>11579</v>
      </c>
      <c r="S810" s="7" t="s">
        <v>3011</v>
      </c>
      <c r="V810" s="7">
        <v>52700000</v>
      </c>
      <c r="W810" s="7" t="s">
        <v>1182</v>
      </c>
      <c r="X810" s="201">
        <v>14</v>
      </c>
      <c r="Y810" s="201">
        <v>65</v>
      </c>
      <c r="Z810" s="201">
        <v>1</v>
      </c>
      <c r="AA810" s="201">
        <v>2</v>
      </c>
      <c r="AB810" s="201">
        <v>0</v>
      </c>
      <c r="AC810" s="201">
        <v>0</v>
      </c>
    </row>
    <row r="811" spans="17:29" x14ac:dyDescent="0.2">
      <c r="Q811" s="7">
        <v>6787</v>
      </c>
      <c r="R811" s="7">
        <v>13334</v>
      </c>
      <c r="S811" s="7" t="s">
        <v>3202</v>
      </c>
      <c r="V811" s="7">
        <v>52900000</v>
      </c>
      <c r="W811" s="7" t="s">
        <v>1183</v>
      </c>
      <c r="X811" s="201">
        <v>14</v>
      </c>
      <c r="Y811" s="201">
        <v>65</v>
      </c>
      <c r="Z811" s="201">
        <v>1</v>
      </c>
      <c r="AA811" s="201">
        <v>3</v>
      </c>
      <c r="AB811" s="201">
        <v>0</v>
      </c>
      <c r="AC811" s="201">
        <v>0</v>
      </c>
    </row>
    <row r="812" spans="17:29" x14ac:dyDescent="0.2">
      <c r="R812" s="7">
        <v>11045</v>
      </c>
      <c r="S812" s="7" t="s">
        <v>561</v>
      </c>
      <c r="V812" s="7">
        <v>0</v>
      </c>
      <c r="W812" s="7" t="s">
        <v>4314</v>
      </c>
      <c r="X812" s="201">
        <v>0</v>
      </c>
      <c r="Y812" s="201">
        <v>0</v>
      </c>
      <c r="Z812" s="201">
        <v>0</v>
      </c>
      <c r="AA812" s="201">
        <v>0</v>
      </c>
      <c r="AB812" s="201">
        <v>0</v>
      </c>
      <c r="AC812" s="201">
        <v>0</v>
      </c>
    </row>
    <row r="813" spans="17:29" x14ac:dyDescent="0.2">
      <c r="Q813" s="7">
        <v>6620</v>
      </c>
      <c r="R813" s="7">
        <v>11582</v>
      </c>
      <c r="S813" s="7" t="s">
        <v>2556</v>
      </c>
      <c r="V813" s="7">
        <v>77890000</v>
      </c>
      <c r="W813" s="7" t="s">
        <v>5582</v>
      </c>
      <c r="X813" s="201">
        <v>18</v>
      </c>
      <c r="Y813" s="201">
        <v>65</v>
      </c>
      <c r="Z813" s="201">
        <v>1</v>
      </c>
      <c r="AA813" s="201">
        <v>5</v>
      </c>
      <c r="AB813" s="201">
        <v>90</v>
      </c>
      <c r="AC813" s="201">
        <v>0</v>
      </c>
    </row>
    <row r="814" spans="17:29" x14ac:dyDescent="0.2">
      <c r="R814" s="7">
        <v>16356</v>
      </c>
      <c r="S814" s="7" t="s">
        <v>5157</v>
      </c>
      <c r="V814" s="7">
        <v>66710000</v>
      </c>
      <c r="W814" s="7" t="s">
        <v>5583</v>
      </c>
      <c r="X814" s="201">
        <v>18</v>
      </c>
      <c r="Y814" s="201">
        <v>65</v>
      </c>
      <c r="Z814" s="201">
        <v>1</v>
      </c>
      <c r="AA814" s="201">
        <v>5</v>
      </c>
      <c r="AB814" s="201">
        <v>90</v>
      </c>
      <c r="AC814" s="201">
        <v>0</v>
      </c>
    </row>
    <row r="815" spans="17:29" x14ac:dyDescent="0.2">
      <c r="R815" s="7">
        <v>11560</v>
      </c>
      <c r="S815" s="7" t="s">
        <v>563</v>
      </c>
      <c r="V815" s="7">
        <v>55040000</v>
      </c>
      <c r="W815" s="7" t="s">
        <v>5584</v>
      </c>
      <c r="X815" s="201">
        <v>18</v>
      </c>
      <c r="Y815" s="201">
        <v>65</v>
      </c>
      <c r="Z815" s="201">
        <v>1</v>
      </c>
      <c r="AA815" s="201">
        <v>5</v>
      </c>
      <c r="AB815" s="201">
        <v>0</v>
      </c>
      <c r="AC815" s="201">
        <v>0</v>
      </c>
    </row>
    <row r="816" spans="17:29" x14ac:dyDescent="0.2">
      <c r="Q816" s="7">
        <v>3851</v>
      </c>
      <c r="R816" s="7">
        <v>16047</v>
      </c>
      <c r="S816" s="7" t="s">
        <v>684</v>
      </c>
      <c r="V816" s="7">
        <v>73010000</v>
      </c>
      <c r="W816" s="7" t="s">
        <v>5585</v>
      </c>
      <c r="X816" s="201">
        <v>19</v>
      </c>
      <c r="Y816" s="201">
        <v>65</v>
      </c>
      <c r="Z816" s="201">
        <v>1</v>
      </c>
      <c r="AA816" s="201">
        <v>5</v>
      </c>
      <c r="AB816" s="201">
        <v>0</v>
      </c>
      <c r="AC816" s="201">
        <v>0</v>
      </c>
    </row>
    <row r="817" spans="17:29" x14ac:dyDescent="0.2">
      <c r="R817" s="7">
        <v>13676</v>
      </c>
      <c r="S817" s="7" t="s">
        <v>3452</v>
      </c>
      <c r="V817" s="7">
        <v>84060000</v>
      </c>
      <c r="W817" s="7" t="s">
        <v>5586</v>
      </c>
      <c r="X817" s="201">
        <v>19</v>
      </c>
      <c r="Y817" s="201">
        <v>65</v>
      </c>
      <c r="Z817" s="201">
        <v>1</v>
      </c>
      <c r="AA817" s="201">
        <v>5</v>
      </c>
      <c r="AB817" s="201">
        <v>0</v>
      </c>
      <c r="AC817" s="201">
        <v>0</v>
      </c>
    </row>
    <row r="818" spans="17:29" x14ac:dyDescent="0.2">
      <c r="Q818" s="7">
        <v>3401</v>
      </c>
      <c r="R818" s="7">
        <v>14451</v>
      </c>
      <c r="S818" s="7" t="s">
        <v>3453</v>
      </c>
      <c r="V818" s="7">
        <v>84458000</v>
      </c>
      <c r="W818" s="7" t="s">
        <v>4739</v>
      </c>
      <c r="X818" s="201">
        <v>18</v>
      </c>
      <c r="Y818" s="201">
        <v>65</v>
      </c>
      <c r="Z818" s="201">
        <v>1</v>
      </c>
      <c r="AA818" s="201">
        <v>5</v>
      </c>
      <c r="AB818" s="201">
        <v>90</v>
      </c>
      <c r="AC818" s="201">
        <v>0</v>
      </c>
    </row>
    <row r="819" spans="17:29" x14ac:dyDescent="0.2">
      <c r="Q819" s="7">
        <v>535</v>
      </c>
      <c r="R819" s="7">
        <v>15115</v>
      </c>
      <c r="S819" s="7" t="s">
        <v>1327</v>
      </c>
      <c r="V819" s="7">
        <v>84459000</v>
      </c>
      <c r="W819" s="7" t="s">
        <v>4740</v>
      </c>
      <c r="X819" s="201">
        <v>18</v>
      </c>
      <c r="Y819" s="201">
        <v>65</v>
      </c>
      <c r="Z819" s="201">
        <v>1</v>
      </c>
      <c r="AA819" s="201">
        <v>5</v>
      </c>
      <c r="AB819" s="201">
        <v>90</v>
      </c>
      <c r="AC819" s="201">
        <v>0</v>
      </c>
    </row>
    <row r="820" spans="17:29" x14ac:dyDescent="0.2">
      <c r="Q820" s="7">
        <v>2516</v>
      </c>
      <c r="R820" s="7">
        <v>13725</v>
      </c>
      <c r="S820" s="7" t="s">
        <v>2054</v>
      </c>
      <c r="V820" s="7">
        <v>84131000</v>
      </c>
      <c r="W820" s="7" t="s">
        <v>6117</v>
      </c>
      <c r="X820" s="201">
        <v>18</v>
      </c>
      <c r="Y820" s="201">
        <v>65</v>
      </c>
      <c r="Z820" s="201">
        <v>1</v>
      </c>
      <c r="AA820" s="201">
        <v>5</v>
      </c>
      <c r="AB820" s="201">
        <v>90</v>
      </c>
      <c r="AC820" s="201">
        <v>0</v>
      </c>
    </row>
    <row r="821" spans="17:29" x14ac:dyDescent="0.2">
      <c r="R821" s="7">
        <v>11558</v>
      </c>
      <c r="S821" s="7" t="s">
        <v>564</v>
      </c>
      <c r="V821" s="7">
        <v>84130000</v>
      </c>
      <c r="W821" s="7" t="s">
        <v>4315</v>
      </c>
      <c r="X821" s="201">
        <v>18</v>
      </c>
      <c r="Y821" s="201">
        <v>65</v>
      </c>
      <c r="Z821" s="201">
        <v>1</v>
      </c>
      <c r="AA821" s="201">
        <v>5</v>
      </c>
      <c r="AB821" s="201">
        <v>90</v>
      </c>
      <c r="AC821" s="201">
        <v>0</v>
      </c>
    </row>
    <row r="822" spans="17:29" x14ac:dyDescent="0.2">
      <c r="Q822" s="7">
        <v>2051</v>
      </c>
      <c r="R822" s="7">
        <v>14511</v>
      </c>
      <c r="S822" s="7" t="s">
        <v>2056</v>
      </c>
      <c r="V822" s="7">
        <v>85020000</v>
      </c>
      <c r="W822" s="7" t="s">
        <v>4316</v>
      </c>
      <c r="X822" s="201">
        <v>18</v>
      </c>
      <c r="Y822" s="201">
        <v>65</v>
      </c>
      <c r="Z822" s="201">
        <v>1</v>
      </c>
      <c r="AA822" s="201">
        <v>5</v>
      </c>
      <c r="AB822" s="201">
        <v>90</v>
      </c>
      <c r="AC822" s="201">
        <v>0</v>
      </c>
    </row>
    <row r="823" spans="17:29" x14ac:dyDescent="0.2">
      <c r="Q823" s="7">
        <v>6711</v>
      </c>
      <c r="R823" s="7">
        <v>13282</v>
      </c>
      <c r="S823" s="7" t="s">
        <v>2055</v>
      </c>
      <c r="V823" s="7">
        <v>84070000</v>
      </c>
      <c r="W823" s="7" t="s">
        <v>4741</v>
      </c>
      <c r="X823" s="201">
        <v>18</v>
      </c>
      <c r="Y823" s="201">
        <v>65</v>
      </c>
      <c r="Z823" s="201">
        <v>1</v>
      </c>
      <c r="AA823" s="201">
        <v>5</v>
      </c>
      <c r="AB823" s="201">
        <v>90</v>
      </c>
      <c r="AC823" s="201">
        <v>0</v>
      </c>
    </row>
    <row r="824" spans="17:29" x14ac:dyDescent="0.2">
      <c r="Q824" s="7">
        <v>5631</v>
      </c>
      <c r="R824" s="7">
        <v>14824</v>
      </c>
      <c r="S824" s="7" t="s">
        <v>2058</v>
      </c>
      <c r="V824" s="7">
        <v>71070000</v>
      </c>
      <c r="W824" s="7" t="s">
        <v>4742</v>
      </c>
      <c r="X824" s="201">
        <v>18</v>
      </c>
      <c r="Y824" s="201">
        <v>65</v>
      </c>
      <c r="Z824" s="201">
        <v>1</v>
      </c>
      <c r="AA824" s="201">
        <v>5</v>
      </c>
      <c r="AB824" s="201">
        <v>90</v>
      </c>
      <c r="AC824" s="201">
        <v>0</v>
      </c>
    </row>
    <row r="825" spans="17:29" x14ac:dyDescent="0.2">
      <c r="R825" s="7">
        <v>11554</v>
      </c>
      <c r="S825" s="7" t="s">
        <v>2059</v>
      </c>
      <c r="V825" s="7">
        <v>84380000</v>
      </c>
      <c r="W825" s="7" t="s">
        <v>5587</v>
      </c>
      <c r="X825" s="201">
        <v>18</v>
      </c>
      <c r="Y825" s="201">
        <v>65</v>
      </c>
      <c r="Z825" s="201">
        <v>1</v>
      </c>
      <c r="AA825" s="201">
        <v>5</v>
      </c>
      <c r="AB825" s="201">
        <v>90</v>
      </c>
      <c r="AC825" s="201">
        <v>0</v>
      </c>
    </row>
    <row r="826" spans="17:29" x14ac:dyDescent="0.2">
      <c r="Q826" s="7">
        <v>5632</v>
      </c>
      <c r="R826" s="7">
        <v>14822</v>
      </c>
      <c r="S826" s="7" t="s">
        <v>642</v>
      </c>
      <c r="V826" s="7">
        <v>66060000</v>
      </c>
      <c r="W826" s="7" t="s">
        <v>4317</v>
      </c>
      <c r="X826" s="201">
        <v>18</v>
      </c>
      <c r="Y826" s="201">
        <v>65</v>
      </c>
      <c r="Z826" s="201">
        <v>1</v>
      </c>
      <c r="AA826" s="201">
        <v>5</v>
      </c>
      <c r="AB826" s="201">
        <v>90</v>
      </c>
      <c r="AC826" s="201">
        <v>0</v>
      </c>
    </row>
    <row r="827" spans="17:29" x14ac:dyDescent="0.2">
      <c r="Q827" s="7">
        <v>4004</v>
      </c>
      <c r="R827" s="7">
        <v>11556</v>
      </c>
      <c r="S827" s="7" t="s">
        <v>2060</v>
      </c>
      <c r="V827" s="7">
        <v>84150000</v>
      </c>
      <c r="W827" s="7" t="s">
        <v>4318</v>
      </c>
      <c r="X827" s="201">
        <v>18</v>
      </c>
      <c r="Y827" s="201">
        <v>65</v>
      </c>
      <c r="Z827" s="201">
        <v>1</v>
      </c>
      <c r="AA827" s="201">
        <v>5</v>
      </c>
      <c r="AB827" s="201">
        <v>90</v>
      </c>
      <c r="AC827" s="201">
        <v>0</v>
      </c>
    </row>
    <row r="828" spans="17:29" x14ac:dyDescent="0.2">
      <c r="Q828" s="7">
        <v>2517</v>
      </c>
      <c r="R828" s="7">
        <v>13726</v>
      </c>
      <c r="S828" s="7" t="s">
        <v>2061</v>
      </c>
      <c r="V828" s="7">
        <v>86080000</v>
      </c>
      <c r="W828" s="7" t="s">
        <v>4319</v>
      </c>
      <c r="X828" s="201">
        <v>18</v>
      </c>
      <c r="Y828" s="201">
        <v>65</v>
      </c>
      <c r="Z828" s="201">
        <v>1</v>
      </c>
      <c r="AA828" s="201">
        <v>5</v>
      </c>
      <c r="AB828" s="201">
        <v>90</v>
      </c>
      <c r="AC828" s="201">
        <v>0</v>
      </c>
    </row>
    <row r="829" spans="17:29" x14ac:dyDescent="0.2">
      <c r="R829" s="7">
        <v>11557</v>
      </c>
      <c r="S829" s="7" t="s">
        <v>565</v>
      </c>
      <c r="V829" s="7">
        <v>86170000</v>
      </c>
      <c r="W829" s="7" t="s">
        <v>4743</v>
      </c>
      <c r="X829" s="201">
        <v>18</v>
      </c>
      <c r="Y829" s="201">
        <v>65</v>
      </c>
      <c r="Z829" s="201">
        <v>1</v>
      </c>
      <c r="AA829" s="201">
        <v>5</v>
      </c>
      <c r="AB829" s="201">
        <v>90</v>
      </c>
      <c r="AC829" s="201">
        <v>0</v>
      </c>
    </row>
    <row r="830" spans="17:29" x14ac:dyDescent="0.2">
      <c r="Q830" s="7">
        <v>6712</v>
      </c>
      <c r="R830" s="7">
        <v>13283</v>
      </c>
      <c r="S830" s="7" t="s">
        <v>2062</v>
      </c>
      <c r="V830" s="7">
        <v>86130000</v>
      </c>
      <c r="W830" s="7" t="s">
        <v>4320</v>
      </c>
      <c r="X830" s="201">
        <v>18</v>
      </c>
      <c r="Y830" s="201">
        <v>65</v>
      </c>
      <c r="Z830" s="201">
        <v>1</v>
      </c>
      <c r="AA830" s="201">
        <v>5</v>
      </c>
      <c r="AB830" s="201">
        <v>90</v>
      </c>
      <c r="AC830" s="201">
        <v>0</v>
      </c>
    </row>
    <row r="831" spans="17:29" x14ac:dyDescent="0.2">
      <c r="R831" s="7">
        <v>16580</v>
      </c>
      <c r="S831" s="7" t="s">
        <v>5158</v>
      </c>
      <c r="V831" s="7">
        <v>75950000</v>
      </c>
      <c r="W831" s="7" t="s">
        <v>4972</v>
      </c>
      <c r="X831" s="201">
        <v>18</v>
      </c>
      <c r="Y831" s="201">
        <v>65</v>
      </c>
      <c r="Z831" s="201">
        <v>1</v>
      </c>
      <c r="AA831" s="201">
        <v>5</v>
      </c>
      <c r="AB831" s="201">
        <v>90</v>
      </c>
      <c r="AC831" s="201">
        <v>0</v>
      </c>
    </row>
    <row r="832" spans="17:29" x14ac:dyDescent="0.2">
      <c r="Q832" s="7">
        <v>2884</v>
      </c>
      <c r="R832" s="7">
        <v>13812</v>
      </c>
      <c r="S832" s="7" t="s">
        <v>2063</v>
      </c>
      <c r="V832" s="7">
        <v>75900000</v>
      </c>
      <c r="W832" s="7" t="s">
        <v>5588</v>
      </c>
      <c r="X832" s="201">
        <v>18</v>
      </c>
      <c r="Y832" s="201">
        <v>65</v>
      </c>
      <c r="Z832" s="201">
        <v>1</v>
      </c>
      <c r="AA832" s="201">
        <v>5</v>
      </c>
      <c r="AB832" s="201">
        <v>90</v>
      </c>
      <c r="AC832" s="201">
        <v>0</v>
      </c>
    </row>
    <row r="833" spans="17:29" x14ac:dyDescent="0.2">
      <c r="Q833" s="7">
        <v>86</v>
      </c>
      <c r="R833" s="7">
        <v>11567</v>
      </c>
      <c r="S833" s="7" t="s">
        <v>695</v>
      </c>
      <c r="V833" s="7">
        <v>73020000</v>
      </c>
      <c r="W833" s="7" t="s">
        <v>4321</v>
      </c>
      <c r="X833" s="201">
        <v>18</v>
      </c>
      <c r="Y833" s="201">
        <v>65</v>
      </c>
      <c r="Z833" s="201">
        <v>1</v>
      </c>
      <c r="AA833" s="201">
        <v>5</v>
      </c>
      <c r="AB833" s="201">
        <v>90</v>
      </c>
      <c r="AC833" s="201">
        <v>0</v>
      </c>
    </row>
    <row r="834" spans="17:29" x14ac:dyDescent="0.2">
      <c r="Q834" s="7">
        <v>536</v>
      </c>
      <c r="R834" s="7">
        <v>15116</v>
      </c>
      <c r="S834" s="7" t="s">
        <v>696</v>
      </c>
      <c r="V834" s="7">
        <v>66080000</v>
      </c>
      <c r="W834" s="7" t="s">
        <v>4322</v>
      </c>
      <c r="X834" s="201">
        <v>18</v>
      </c>
      <c r="Y834" s="201">
        <v>65</v>
      </c>
      <c r="Z834" s="201">
        <v>1</v>
      </c>
      <c r="AA834" s="201">
        <v>5</v>
      </c>
      <c r="AB834" s="201">
        <v>90</v>
      </c>
      <c r="AC834" s="201">
        <v>0</v>
      </c>
    </row>
    <row r="835" spans="17:29" x14ac:dyDescent="0.2">
      <c r="Q835" s="7">
        <v>762</v>
      </c>
      <c r="R835" s="7">
        <v>15261</v>
      </c>
      <c r="S835" s="7" t="s">
        <v>697</v>
      </c>
      <c r="V835" s="7">
        <v>70060000</v>
      </c>
      <c r="W835" s="7" t="s">
        <v>4323</v>
      </c>
      <c r="X835" s="201">
        <v>18</v>
      </c>
      <c r="Y835" s="201">
        <v>65</v>
      </c>
      <c r="Z835" s="201">
        <v>1</v>
      </c>
      <c r="AA835" s="201">
        <v>5</v>
      </c>
      <c r="AB835" s="201">
        <v>90</v>
      </c>
      <c r="AC835" s="201">
        <v>0</v>
      </c>
    </row>
    <row r="836" spans="17:29" x14ac:dyDescent="0.2">
      <c r="Q836" s="7">
        <v>2845</v>
      </c>
      <c r="R836" s="7">
        <v>13784</v>
      </c>
      <c r="S836" s="7" t="s">
        <v>698</v>
      </c>
      <c r="V836" s="7">
        <v>66070000</v>
      </c>
      <c r="W836" s="7" t="s">
        <v>4324</v>
      </c>
      <c r="X836" s="201">
        <v>18</v>
      </c>
      <c r="Y836" s="201">
        <v>65</v>
      </c>
      <c r="Z836" s="201">
        <v>1</v>
      </c>
      <c r="AA836" s="201">
        <v>5</v>
      </c>
      <c r="AB836" s="201">
        <v>90</v>
      </c>
      <c r="AC836" s="201">
        <v>0</v>
      </c>
    </row>
    <row r="837" spans="17:29" x14ac:dyDescent="0.2">
      <c r="Q837" s="7">
        <v>3234</v>
      </c>
      <c r="R837" s="7">
        <v>14394</v>
      </c>
      <c r="S837" s="7" t="s">
        <v>699</v>
      </c>
      <c r="V837" s="7">
        <v>66100000</v>
      </c>
      <c r="W837" s="7" t="s">
        <v>4325</v>
      </c>
      <c r="X837" s="201">
        <v>18</v>
      </c>
      <c r="Y837" s="201">
        <v>65</v>
      </c>
      <c r="Z837" s="201">
        <v>1</v>
      </c>
      <c r="AA837" s="201">
        <v>5</v>
      </c>
      <c r="AB837" s="201">
        <v>90</v>
      </c>
      <c r="AC837" s="201">
        <v>0</v>
      </c>
    </row>
    <row r="838" spans="17:29" x14ac:dyDescent="0.2">
      <c r="Q838" s="7">
        <v>1053</v>
      </c>
      <c r="R838" s="7">
        <v>15535</v>
      </c>
      <c r="S838" s="7" t="s">
        <v>700</v>
      </c>
      <c r="V838" s="7">
        <v>75100000</v>
      </c>
      <c r="W838" s="7" t="s">
        <v>4326</v>
      </c>
      <c r="X838" s="201">
        <v>18</v>
      </c>
      <c r="Y838" s="201">
        <v>65</v>
      </c>
      <c r="Z838" s="201">
        <v>1</v>
      </c>
      <c r="AA838" s="201">
        <v>5</v>
      </c>
      <c r="AB838" s="201">
        <v>90</v>
      </c>
      <c r="AC838" s="201">
        <v>0</v>
      </c>
    </row>
    <row r="839" spans="17:29" x14ac:dyDescent="0.2">
      <c r="R839" s="7">
        <v>11551</v>
      </c>
      <c r="S839" s="7" t="s">
        <v>566</v>
      </c>
      <c r="V839" s="7">
        <v>66170000</v>
      </c>
      <c r="W839" s="7" t="s">
        <v>4744</v>
      </c>
      <c r="X839" s="201">
        <v>18</v>
      </c>
      <c r="Y839" s="201">
        <v>65</v>
      </c>
      <c r="Z839" s="201">
        <v>1</v>
      </c>
      <c r="AA839" s="201">
        <v>5</v>
      </c>
      <c r="AB839" s="201">
        <v>90</v>
      </c>
      <c r="AC839" s="201">
        <v>0</v>
      </c>
    </row>
    <row r="840" spans="17:29" x14ac:dyDescent="0.2">
      <c r="R840" s="7">
        <v>16191</v>
      </c>
      <c r="S840" s="7" t="s">
        <v>5159</v>
      </c>
      <c r="V840" s="7">
        <v>71100001</v>
      </c>
      <c r="W840" s="7" t="s">
        <v>4745</v>
      </c>
      <c r="X840" s="201">
        <v>18</v>
      </c>
      <c r="Y840" s="201">
        <v>65</v>
      </c>
      <c r="Z840" s="201">
        <v>1</v>
      </c>
      <c r="AA840" s="201">
        <v>5</v>
      </c>
      <c r="AB840" s="201">
        <v>90</v>
      </c>
      <c r="AC840" s="201">
        <v>0</v>
      </c>
    </row>
    <row r="841" spans="17:29" x14ac:dyDescent="0.2">
      <c r="Q841" s="7">
        <v>385</v>
      </c>
      <c r="R841" s="7">
        <v>15048</v>
      </c>
      <c r="S841" s="7" t="s">
        <v>1751</v>
      </c>
      <c r="V841" s="7">
        <v>71100002</v>
      </c>
      <c r="W841" s="7" t="s">
        <v>4746</v>
      </c>
      <c r="X841" s="201">
        <v>18</v>
      </c>
      <c r="Y841" s="201">
        <v>65</v>
      </c>
      <c r="Z841" s="201">
        <v>1</v>
      </c>
      <c r="AA841" s="201">
        <v>5</v>
      </c>
      <c r="AB841" s="201">
        <v>90</v>
      </c>
      <c r="AC841" s="201">
        <v>0</v>
      </c>
    </row>
    <row r="842" spans="17:29" x14ac:dyDescent="0.2">
      <c r="R842" s="7">
        <v>10609</v>
      </c>
      <c r="S842" s="7" t="s">
        <v>1752</v>
      </c>
      <c r="V842" s="7">
        <v>71100000</v>
      </c>
      <c r="W842" s="7" t="s">
        <v>4639</v>
      </c>
      <c r="X842" s="201">
        <v>18</v>
      </c>
      <c r="Y842" s="201">
        <v>65</v>
      </c>
      <c r="Z842" s="201">
        <v>1</v>
      </c>
      <c r="AA842" s="201">
        <v>5</v>
      </c>
      <c r="AB842" s="201">
        <v>90</v>
      </c>
      <c r="AC842" s="201">
        <v>0</v>
      </c>
    </row>
    <row r="843" spans="17:29" x14ac:dyDescent="0.2">
      <c r="Q843" s="7">
        <v>4545</v>
      </c>
      <c r="R843" s="7">
        <v>15473</v>
      </c>
      <c r="S843" s="7" t="s">
        <v>1753</v>
      </c>
      <c r="V843" s="7">
        <v>66090000</v>
      </c>
      <c r="W843" s="7" t="s">
        <v>4327</v>
      </c>
      <c r="X843" s="201">
        <v>18</v>
      </c>
      <c r="Y843" s="201">
        <v>65</v>
      </c>
      <c r="Z843" s="201">
        <v>1</v>
      </c>
      <c r="AA843" s="201">
        <v>5</v>
      </c>
      <c r="AB843" s="201">
        <v>90</v>
      </c>
      <c r="AC843" s="201">
        <v>0</v>
      </c>
    </row>
    <row r="844" spans="17:29" x14ac:dyDescent="0.2">
      <c r="Q844" s="7">
        <v>243</v>
      </c>
      <c r="R844" s="7">
        <v>13691</v>
      </c>
      <c r="S844" s="7" t="s">
        <v>1754</v>
      </c>
      <c r="V844" s="7">
        <v>82020000</v>
      </c>
      <c r="W844" s="7" t="s">
        <v>4328</v>
      </c>
      <c r="X844" s="201">
        <v>18</v>
      </c>
      <c r="Y844" s="201">
        <v>65</v>
      </c>
      <c r="Z844" s="201">
        <v>1</v>
      </c>
      <c r="AA844" s="201">
        <v>5</v>
      </c>
      <c r="AB844" s="201">
        <v>90</v>
      </c>
      <c r="AC844" s="201">
        <v>0</v>
      </c>
    </row>
    <row r="845" spans="17:29" x14ac:dyDescent="0.2">
      <c r="Q845" s="7">
        <v>54</v>
      </c>
      <c r="R845" s="7">
        <v>11563</v>
      </c>
      <c r="S845" s="7" t="s">
        <v>1755</v>
      </c>
      <c r="V845" s="7">
        <v>73050000</v>
      </c>
      <c r="W845" s="7" t="s">
        <v>4329</v>
      </c>
      <c r="X845" s="201">
        <v>18</v>
      </c>
      <c r="Y845" s="201">
        <v>65</v>
      </c>
      <c r="Z845" s="201">
        <v>1</v>
      </c>
      <c r="AA845" s="201">
        <v>5</v>
      </c>
      <c r="AB845" s="201">
        <v>90</v>
      </c>
      <c r="AC845" s="201">
        <v>0</v>
      </c>
    </row>
    <row r="846" spans="17:29" x14ac:dyDescent="0.2">
      <c r="Q846" s="7">
        <v>4231</v>
      </c>
      <c r="R846" s="7">
        <v>11564</v>
      </c>
      <c r="S846" s="7" t="s">
        <v>1756</v>
      </c>
      <c r="V846" s="7">
        <v>73060000</v>
      </c>
      <c r="W846" s="7" t="s">
        <v>4330</v>
      </c>
      <c r="X846" s="201">
        <v>18</v>
      </c>
      <c r="Y846" s="201">
        <v>65</v>
      </c>
      <c r="Z846" s="201">
        <v>1</v>
      </c>
      <c r="AA846" s="201">
        <v>5</v>
      </c>
      <c r="AB846" s="201">
        <v>90</v>
      </c>
      <c r="AC846" s="201">
        <v>0</v>
      </c>
    </row>
    <row r="847" spans="17:29" x14ac:dyDescent="0.2">
      <c r="Q847" s="7">
        <v>216</v>
      </c>
      <c r="R847" s="7">
        <v>11565</v>
      </c>
      <c r="S847" s="7" t="s">
        <v>1757</v>
      </c>
      <c r="V847" s="7">
        <v>73070000</v>
      </c>
      <c r="W847" s="7" t="s">
        <v>5589</v>
      </c>
      <c r="X847" s="201">
        <v>19</v>
      </c>
      <c r="Y847" s="201">
        <v>65</v>
      </c>
      <c r="Z847" s="201">
        <v>1</v>
      </c>
      <c r="AA847" s="201">
        <v>5</v>
      </c>
      <c r="AB847" s="201">
        <v>0</v>
      </c>
      <c r="AC847" s="201">
        <v>0</v>
      </c>
    </row>
    <row r="848" spans="17:29" x14ac:dyDescent="0.2">
      <c r="Q848" s="7">
        <v>4194</v>
      </c>
      <c r="R848" s="7">
        <v>11566</v>
      </c>
      <c r="S848" s="7" t="s">
        <v>1758</v>
      </c>
      <c r="V848" s="7">
        <v>69090000</v>
      </c>
      <c r="W848" s="7" t="s">
        <v>4747</v>
      </c>
      <c r="X848" s="201">
        <v>18</v>
      </c>
      <c r="Y848" s="201">
        <v>65</v>
      </c>
      <c r="Z848" s="201">
        <v>1</v>
      </c>
      <c r="AA848" s="201">
        <v>5</v>
      </c>
      <c r="AB848" s="201">
        <v>90</v>
      </c>
      <c r="AC848" s="201">
        <v>0</v>
      </c>
    </row>
    <row r="849" spans="17:29" x14ac:dyDescent="0.2">
      <c r="R849" s="7">
        <v>16557</v>
      </c>
      <c r="S849" s="7" t="s">
        <v>5160</v>
      </c>
      <c r="V849" s="7">
        <v>71130000</v>
      </c>
      <c r="W849" s="7" t="s">
        <v>5590</v>
      </c>
      <c r="X849" s="201">
        <v>18</v>
      </c>
      <c r="Y849" s="201">
        <v>65</v>
      </c>
      <c r="Z849" s="201">
        <v>1</v>
      </c>
      <c r="AA849" s="201">
        <v>5</v>
      </c>
      <c r="AB849" s="201">
        <v>90</v>
      </c>
      <c r="AC849" s="201">
        <v>0</v>
      </c>
    </row>
    <row r="850" spans="17:29" x14ac:dyDescent="0.2">
      <c r="R850" s="7">
        <v>11289</v>
      </c>
      <c r="S850" s="7" t="s">
        <v>1328</v>
      </c>
      <c r="V850" s="7">
        <v>71121000</v>
      </c>
      <c r="W850" s="7" t="s">
        <v>5591</v>
      </c>
      <c r="X850" s="201">
        <v>18</v>
      </c>
      <c r="Y850" s="201">
        <v>65</v>
      </c>
      <c r="Z850" s="201">
        <v>1</v>
      </c>
      <c r="AA850" s="201">
        <v>5</v>
      </c>
      <c r="AB850" s="201">
        <v>90</v>
      </c>
      <c r="AC850" s="201">
        <v>0</v>
      </c>
    </row>
    <row r="851" spans="17:29" x14ac:dyDescent="0.2">
      <c r="R851" s="7">
        <v>16515</v>
      </c>
      <c r="S851" s="7" t="s">
        <v>5161</v>
      </c>
      <c r="V851" s="7">
        <v>71160001</v>
      </c>
      <c r="W851" s="7" t="s">
        <v>5592</v>
      </c>
      <c r="X851" s="201">
        <v>18</v>
      </c>
      <c r="Y851" s="201">
        <v>65</v>
      </c>
      <c r="Z851" s="201">
        <v>1</v>
      </c>
      <c r="AA851" s="201">
        <v>5</v>
      </c>
      <c r="AB851" s="201">
        <v>90</v>
      </c>
      <c r="AC851" s="201">
        <v>0</v>
      </c>
    </row>
    <row r="852" spans="17:29" x14ac:dyDescent="0.2">
      <c r="R852" s="7">
        <v>11234</v>
      </c>
      <c r="S852" s="7" t="s">
        <v>567</v>
      </c>
      <c r="V852" s="7">
        <v>71160005</v>
      </c>
      <c r="W852" s="7" t="s">
        <v>5593</v>
      </c>
      <c r="X852" s="201">
        <v>18</v>
      </c>
      <c r="Y852" s="201">
        <v>65</v>
      </c>
      <c r="Z852" s="201">
        <v>1</v>
      </c>
      <c r="AA852" s="201">
        <v>5</v>
      </c>
      <c r="AB852" s="201">
        <v>90</v>
      </c>
      <c r="AC852" s="201">
        <v>0</v>
      </c>
    </row>
    <row r="853" spans="17:29" x14ac:dyDescent="0.2">
      <c r="Q853" s="7">
        <v>3982</v>
      </c>
      <c r="R853" s="7">
        <v>16039</v>
      </c>
      <c r="S853" s="7" t="s">
        <v>1759</v>
      </c>
      <c r="V853" s="7">
        <v>71160002</v>
      </c>
      <c r="W853" s="7" t="s">
        <v>5594</v>
      </c>
      <c r="X853" s="201">
        <v>18</v>
      </c>
      <c r="Y853" s="201">
        <v>65</v>
      </c>
      <c r="Z853" s="201">
        <v>1</v>
      </c>
      <c r="AA853" s="201">
        <v>5</v>
      </c>
      <c r="AB853" s="201">
        <v>90</v>
      </c>
      <c r="AC853" s="201">
        <v>0</v>
      </c>
    </row>
    <row r="854" spans="17:29" x14ac:dyDescent="0.2">
      <c r="Q854" s="7">
        <v>2784</v>
      </c>
      <c r="R854" s="7">
        <v>13842</v>
      </c>
      <c r="S854" s="7" t="s">
        <v>1760</v>
      </c>
      <c r="V854" s="7">
        <v>71160003</v>
      </c>
      <c r="W854" s="7" t="s">
        <v>5595</v>
      </c>
      <c r="X854" s="201">
        <v>18</v>
      </c>
      <c r="Y854" s="201">
        <v>65</v>
      </c>
      <c r="Z854" s="201">
        <v>1</v>
      </c>
      <c r="AA854" s="201">
        <v>5</v>
      </c>
      <c r="AB854" s="201">
        <v>90</v>
      </c>
      <c r="AC854" s="201">
        <v>0</v>
      </c>
    </row>
    <row r="855" spans="17:29" x14ac:dyDescent="0.2">
      <c r="Q855" s="7">
        <v>5481</v>
      </c>
      <c r="R855" s="7">
        <v>14854</v>
      </c>
      <c r="S855" s="7" t="s">
        <v>2165</v>
      </c>
      <c r="V855" s="7">
        <v>71160004</v>
      </c>
      <c r="W855" s="7" t="s">
        <v>5596</v>
      </c>
      <c r="X855" s="201">
        <v>18</v>
      </c>
      <c r="Y855" s="201">
        <v>65</v>
      </c>
      <c r="Z855" s="201">
        <v>1</v>
      </c>
      <c r="AA855" s="201">
        <v>5</v>
      </c>
      <c r="AB855" s="201">
        <v>90</v>
      </c>
      <c r="AC855" s="201">
        <v>0</v>
      </c>
    </row>
    <row r="856" spans="17:29" x14ac:dyDescent="0.2">
      <c r="Q856" s="7">
        <v>3722</v>
      </c>
      <c r="R856" s="7">
        <v>15994</v>
      </c>
      <c r="S856" s="7" t="s">
        <v>2166</v>
      </c>
      <c r="V856" s="7">
        <v>71160000</v>
      </c>
      <c r="W856" s="7" t="s">
        <v>5597</v>
      </c>
      <c r="X856" s="201">
        <v>18</v>
      </c>
      <c r="Y856" s="201">
        <v>65</v>
      </c>
      <c r="Z856" s="201">
        <v>1</v>
      </c>
      <c r="AA856" s="201">
        <v>5</v>
      </c>
      <c r="AB856" s="201">
        <v>90</v>
      </c>
      <c r="AC856" s="201">
        <v>0</v>
      </c>
    </row>
    <row r="857" spans="17:29" x14ac:dyDescent="0.2">
      <c r="R857" s="7">
        <v>12194</v>
      </c>
      <c r="S857" s="7" t="s">
        <v>2167</v>
      </c>
      <c r="V857" s="7">
        <v>93051000</v>
      </c>
      <c r="W857" s="7" t="s">
        <v>5598</v>
      </c>
      <c r="X857" s="201">
        <v>18</v>
      </c>
      <c r="Y857" s="201">
        <v>65</v>
      </c>
      <c r="Z857" s="201">
        <v>1</v>
      </c>
      <c r="AA857" s="201">
        <v>5</v>
      </c>
      <c r="AB857" s="201">
        <v>90</v>
      </c>
      <c r="AC857" s="201">
        <v>0</v>
      </c>
    </row>
    <row r="858" spans="17:29" x14ac:dyDescent="0.2">
      <c r="R858" s="7">
        <v>12191</v>
      </c>
      <c r="S858" s="7" t="s">
        <v>2168</v>
      </c>
      <c r="V858" s="7">
        <v>93051001</v>
      </c>
      <c r="W858" s="7" t="s">
        <v>5599</v>
      </c>
      <c r="X858" s="201">
        <v>18</v>
      </c>
      <c r="Y858" s="201">
        <v>65</v>
      </c>
      <c r="Z858" s="201">
        <v>1</v>
      </c>
      <c r="AA858" s="201">
        <v>5</v>
      </c>
      <c r="AB858" s="201">
        <v>0</v>
      </c>
      <c r="AC858" s="201">
        <v>0</v>
      </c>
    </row>
    <row r="859" spans="17:29" x14ac:dyDescent="0.2">
      <c r="Q859" s="7">
        <v>3673</v>
      </c>
      <c r="R859" s="7">
        <v>16064</v>
      </c>
      <c r="S859" s="7" t="s">
        <v>4938</v>
      </c>
      <c r="V859" s="7">
        <v>93051002</v>
      </c>
      <c r="W859" s="7" t="s">
        <v>5455</v>
      </c>
      <c r="X859" s="201">
        <v>18</v>
      </c>
      <c r="Y859" s="201">
        <v>65</v>
      </c>
      <c r="Z859" s="201">
        <v>1</v>
      </c>
      <c r="AA859" s="201">
        <v>5</v>
      </c>
      <c r="AB859" s="201">
        <v>90</v>
      </c>
      <c r="AC859" s="201">
        <v>0</v>
      </c>
    </row>
    <row r="860" spans="17:29" x14ac:dyDescent="0.2">
      <c r="R860" s="7">
        <v>12190</v>
      </c>
      <c r="S860" s="7" t="s">
        <v>2170</v>
      </c>
      <c r="V860" s="7">
        <v>93051005</v>
      </c>
      <c r="W860" s="7" t="s">
        <v>5600</v>
      </c>
      <c r="X860" s="201">
        <v>18</v>
      </c>
      <c r="Y860" s="201">
        <v>65</v>
      </c>
      <c r="Z860" s="201">
        <v>1</v>
      </c>
      <c r="AA860" s="201">
        <v>5</v>
      </c>
      <c r="AB860" s="201">
        <v>0</v>
      </c>
      <c r="AC860" s="201">
        <v>0</v>
      </c>
    </row>
    <row r="861" spans="17:29" x14ac:dyDescent="0.2">
      <c r="R861" s="7">
        <v>12189</v>
      </c>
      <c r="S861" s="7" t="s">
        <v>2171</v>
      </c>
      <c r="V861" s="7">
        <v>93051003</v>
      </c>
      <c r="W861" s="7" t="s">
        <v>5601</v>
      </c>
      <c r="X861" s="201">
        <v>18</v>
      </c>
      <c r="Y861" s="201">
        <v>65</v>
      </c>
      <c r="Z861" s="201">
        <v>1</v>
      </c>
      <c r="AA861" s="201">
        <v>5</v>
      </c>
      <c r="AB861" s="201">
        <v>0</v>
      </c>
      <c r="AC861" s="201">
        <v>0</v>
      </c>
    </row>
    <row r="862" spans="17:29" x14ac:dyDescent="0.2">
      <c r="Q862" s="7">
        <v>5671</v>
      </c>
      <c r="R862" s="7">
        <v>14715</v>
      </c>
      <c r="S862" s="7" t="s">
        <v>4364</v>
      </c>
      <c r="V862" s="7">
        <v>93051004</v>
      </c>
      <c r="W862" s="7" t="s">
        <v>5602</v>
      </c>
      <c r="X862" s="201">
        <v>18</v>
      </c>
      <c r="Y862" s="201">
        <v>65</v>
      </c>
      <c r="Z862" s="201">
        <v>1</v>
      </c>
      <c r="AA862" s="201">
        <v>5</v>
      </c>
      <c r="AB862" s="201">
        <v>0</v>
      </c>
      <c r="AC862" s="201">
        <v>0</v>
      </c>
    </row>
    <row r="863" spans="17:29" x14ac:dyDescent="0.2">
      <c r="R863" s="7">
        <v>14374</v>
      </c>
      <c r="S863" s="7" t="s">
        <v>2174</v>
      </c>
      <c r="V863" s="7">
        <v>93051006</v>
      </c>
      <c r="W863" s="7" t="s">
        <v>5456</v>
      </c>
      <c r="X863" s="201">
        <v>18</v>
      </c>
      <c r="Y863" s="201">
        <v>65</v>
      </c>
      <c r="Z863" s="201">
        <v>1</v>
      </c>
      <c r="AA863" s="201">
        <v>5</v>
      </c>
      <c r="AB863" s="201">
        <v>90</v>
      </c>
      <c r="AC863" s="201">
        <v>0</v>
      </c>
    </row>
    <row r="864" spans="17:29" x14ac:dyDescent="0.2">
      <c r="R864" s="7">
        <v>10240</v>
      </c>
      <c r="S864" s="7" t="s">
        <v>568</v>
      </c>
      <c r="V864" s="7">
        <v>69060000</v>
      </c>
      <c r="W864" s="7" t="s">
        <v>4331</v>
      </c>
      <c r="X864" s="201">
        <v>18</v>
      </c>
      <c r="Y864" s="201">
        <v>65</v>
      </c>
      <c r="Z864" s="201">
        <v>1</v>
      </c>
      <c r="AA864" s="201">
        <v>5</v>
      </c>
      <c r="AB864" s="201">
        <v>90</v>
      </c>
      <c r="AC864" s="201">
        <v>0</v>
      </c>
    </row>
    <row r="865" spans="17:29" x14ac:dyDescent="0.2">
      <c r="R865" s="7">
        <v>12171</v>
      </c>
      <c r="S865" s="7" t="s">
        <v>569</v>
      </c>
      <c r="V865" s="7">
        <v>69070000</v>
      </c>
      <c r="W865" s="7" t="s">
        <v>4332</v>
      </c>
      <c r="X865" s="201">
        <v>18</v>
      </c>
      <c r="Y865" s="201">
        <v>65</v>
      </c>
      <c r="Z865" s="201">
        <v>1</v>
      </c>
      <c r="AA865" s="201">
        <v>5</v>
      </c>
      <c r="AB865" s="201">
        <v>90</v>
      </c>
      <c r="AC865" s="201">
        <v>0</v>
      </c>
    </row>
    <row r="866" spans="17:29" x14ac:dyDescent="0.2">
      <c r="R866" s="7">
        <v>12183</v>
      </c>
      <c r="S866" s="7" t="s">
        <v>570</v>
      </c>
      <c r="V866" s="7">
        <v>66110000</v>
      </c>
      <c r="W866" s="7" t="s">
        <v>4333</v>
      </c>
      <c r="X866" s="201">
        <v>18</v>
      </c>
      <c r="Y866" s="201">
        <v>65</v>
      </c>
      <c r="Z866" s="201">
        <v>1</v>
      </c>
      <c r="AA866" s="201">
        <v>5</v>
      </c>
      <c r="AB866" s="201">
        <v>90</v>
      </c>
      <c r="AC866" s="201">
        <v>0</v>
      </c>
    </row>
    <row r="867" spans="17:29" x14ac:dyDescent="0.2">
      <c r="Q867" s="7">
        <v>5913</v>
      </c>
      <c r="R867" s="7">
        <v>15507</v>
      </c>
      <c r="S867" s="7" t="s">
        <v>2175</v>
      </c>
      <c r="V867" s="7">
        <v>66130000</v>
      </c>
      <c r="W867" s="7" t="s">
        <v>4334</v>
      </c>
      <c r="X867" s="201">
        <v>18</v>
      </c>
      <c r="Y867" s="201">
        <v>65</v>
      </c>
      <c r="Z867" s="201">
        <v>1</v>
      </c>
      <c r="AA867" s="201">
        <v>5</v>
      </c>
      <c r="AB867" s="201">
        <v>90</v>
      </c>
      <c r="AC867" s="201">
        <v>0</v>
      </c>
    </row>
    <row r="868" spans="17:29" x14ac:dyDescent="0.2">
      <c r="R868" s="7">
        <v>12177</v>
      </c>
      <c r="S868" s="7" t="s">
        <v>571</v>
      </c>
      <c r="V868" s="7">
        <v>75120000</v>
      </c>
      <c r="W868" s="7" t="s">
        <v>4335</v>
      </c>
      <c r="X868" s="201">
        <v>18</v>
      </c>
      <c r="Y868" s="201">
        <v>65</v>
      </c>
      <c r="Z868" s="201">
        <v>1</v>
      </c>
      <c r="AA868" s="201">
        <v>5</v>
      </c>
      <c r="AB868" s="201">
        <v>90</v>
      </c>
      <c r="AC868" s="201">
        <v>0</v>
      </c>
    </row>
    <row r="869" spans="17:29" x14ac:dyDescent="0.2">
      <c r="Q869" s="7">
        <v>1001</v>
      </c>
      <c r="R869" s="7">
        <v>15557</v>
      </c>
      <c r="S869" s="7" t="s">
        <v>2197</v>
      </c>
      <c r="V869" s="7">
        <v>73100000</v>
      </c>
      <c r="W869" s="7" t="s">
        <v>4336</v>
      </c>
      <c r="X869" s="201">
        <v>18</v>
      </c>
      <c r="Y869" s="201">
        <v>65</v>
      </c>
      <c r="Z869" s="201">
        <v>1</v>
      </c>
      <c r="AA869" s="201">
        <v>5</v>
      </c>
      <c r="AB869" s="201">
        <v>90</v>
      </c>
      <c r="AC869" s="201">
        <v>0</v>
      </c>
    </row>
    <row r="870" spans="17:29" x14ac:dyDescent="0.2">
      <c r="Q870" s="7">
        <v>26</v>
      </c>
      <c r="R870" s="7">
        <v>12182</v>
      </c>
      <c r="S870" s="7" t="s">
        <v>2177</v>
      </c>
      <c r="V870" s="7">
        <v>57010000</v>
      </c>
      <c r="W870" s="7" t="s">
        <v>4337</v>
      </c>
      <c r="X870" s="201">
        <v>18</v>
      </c>
      <c r="Y870" s="201">
        <v>65</v>
      </c>
      <c r="Z870" s="201">
        <v>1</v>
      </c>
      <c r="AA870" s="201">
        <v>5</v>
      </c>
      <c r="AB870" s="201">
        <v>90</v>
      </c>
      <c r="AC870" s="201">
        <v>0</v>
      </c>
    </row>
    <row r="871" spans="17:29" x14ac:dyDescent="0.2">
      <c r="R871" s="7">
        <v>16241</v>
      </c>
      <c r="S871" s="7" t="s">
        <v>5162</v>
      </c>
      <c r="V871" s="7">
        <v>94700000</v>
      </c>
      <c r="W871" s="7" t="s">
        <v>5603</v>
      </c>
      <c r="X871" s="201">
        <v>18</v>
      </c>
      <c r="Y871" s="201">
        <v>65</v>
      </c>
      <c r="Z871" s="201">
        <v>1</v>
      </c>
      <c r="AA871" s="201">
        <v>5</v>
      </c>
      <c r="AB871" s="201">
        <v>90</v>
      </c>
      <c r="AC871" s="201">
        <v>0</v>
      </c>
    </row>
    <row r="872" spans="17:29" x14ac:dyDescent="0.2">
      <c r="Q872" s="7">
        <v>2473</v>
      </c>
      <c r="R872" s="7">
        <v>12219</v>
      </c>
      <c r="S872" s="7" t="s">
        <v>2179</v>
      </c>
      <c r="V872" s="7">
        <v>94700001</v>
      </c>
      <c r="W872" s="7" t="s">
        <v>5457</v>
      </c>
      <c r="X872" s="201">
        <v>18</v>
      </c>
      <c r="Y872" s="201">
        <v>65</v>
      </c>
      <c r="Z872" s="201">
        <v>1</v>
      </c>
      <c r="AA872" s="201">
        <v>5</v>
      </c>
      <c r="AB872" s="201">
        <v>0</v>
      </c>
      <c r="AC872" s="201">
        <v>0</v>
      </c>
    </row>
    <row r="873" spans="17:29" x14ac:dyDescent="0.2">
      <c r="Q873" s="7">
        <v>6212</v>
      </c>
      <c r="R873" s="7">
        <v>12207</v>
      </c>
      <c r="S873" s="7" t="s">
        <v>2201</v>
      </c>
      <c r="V873" s="7">
        <v>94700006</v>
      </c>
      <c r="W873" s="7" t="s">
        <v>5604</v>
      </c>
      <c r="X873" s="201">
        <v>18</v>
      </c>
      <c r="Y873" s="201">
        <v>65</v>
      </c>
      <c r="Z873" s="201">
        <v>1</v>
      </c>
      <c r="AA873" s="201">
        <v>5</v>
      </c>
      <c r="AB873" s="201">
        <v>90</v>
      </c>
      <c r="AC873" s="201">
        <v>0</v>
      </c>
    </row>
    <row r="874" spans="17:29" x14ac:dyDescent="0.2">
      <c r="R874" s="7">
        <v>12218</v>
      </c>
      <c r="S874" s="7" t="s">
        <v>572</v>
      </c>
      <c r="V874" s="7">
        <v>94700007</v>
      </c>
      <c r="W874" s="7" t="s">
        <v>5605</v>
      </c>
      <c r="X874" s="201">
        <v>18</v>
      </c>
      <c r="Y874" s="201">
        <v>65</v>
      </c>
      <c r="Z874" s="201">
        <v>1</v>
      </c>
      <c r="AA874" s="201">
        <v>5</v>
      </c>
      <c r="AB874" s="201">
        <v>90</v>
      </c>
      <c r="AC874" s="201">
        <v>0</v>
      </c>
    </row>
    <row r="875" spans="17:29" x14ac:dyDescent="0.2">
      <c r="Q875" s="7">
        <v>4065</v>
      </c>
      <c r="R875" s="7">
        <v>12217</v>
      </c>
      <c r="S875" s="7" t="s">
        <v>2180</v>
      </c>
      <c r="V875" s="7">
        <v>94700003</v>
      </c>
      <c r="W875" s="7" t="s">
        <v>5606</v>
      </c>
      <c r="X875" s="201">
        <v>18</v>
      </c>
      <c r="Y875" s="201">
        <v>65</v>
      </c>
      <c r="Z875" s="201">
        <v>1</v>
      </c>
      <c r="AA875" s="201">
        <v>5</v>
      </c>
      <c r="AB875" s="201">
        <v>0</v>
      </c>
      <c r="AC875" s="201">
        <v>0</v>
      </c>
    </row>
    <row r="876" spans="17:29" x14ac:dyDescent="0.2">
      <c r="Q876" s="7">
        <v>386</v>
      </c>
      <c r="R876" s="7">
        <v>15049</v>
      </c>
      <c r="S876" s="7" t="s">
        <v>2182</v>
      </c>
      <c r="V876" s="7">
        <v>94700005</v>
      </c>
      <c r="W876" s="7" t="s">
        <v>5607</v>
      </c>
      <c r="X876" s="201">
        <v>18</v>
      </c>
      <c r="Y876" s="201">
        <v>65</v>
      </c>
      <c r="Z876" s="201">
        <v>1</v>
      </c>
      <c r="AA876" s="201">
        <v>5</v>
      </c>
      <c r="AB876" s="201">
        <v>0</v>
      </c>
      <c r="AC876" s="201">
        <v>0</v>
      </c>
    </row>
    <row r="877" spans="17:29" x14ac:dyDescent="0.2">
      <c r="Q877" s="7">
        <v>4406</v>
      </c>
      <c r="R877" s="7">
        <v>15403</v>
      </c>
      <c r="S877" s="7" t="s">
        <v>2183</v>
      </c>
      <c r="V877" s="7">
        <v>69110000</v>
      </c>
      <c r="W877" s="7" t="s">
        <v>4338</v>
      </c>
      <c r="X877" s="201">
        <v>18</v>
      </c>
      <c r="Y877" s="201">
        <v>65</v>
      </c>
      <c r="Z877" s="201">
        <v>1</v>
      </c>
      <c r="AA877" s="201">
        <v>5</v>
      </c>
      <c r="AB877" s="201">
        <v>90</v>
      </c>
      <c r="AC877" s="201">
        <v>0</v>
      </c>
    </row>
    <row r="878" spans="17:29" x14ac:dyDescent="0.2">
      <c r="Q878" s="7">
        <v>2535</v>
      </c>
      <c r="R878" s="7">
        <v>15603</v>
      </c>
      <c r="S878" s="7" t="s">
        <v>4527</v>
      </c>
      <c r="V878" s="7">
        <v>69120000</v>
      </c>
      <c r="W878" s="7" t="s">
        <v>4339</v>
      </c>
      <c r="X878" s="201">
        <v>18</v>
      </c>
      <c r="Y878" s="201">
        <v>65</v>
      </c>
      <c r="Z878" s="201">
        <v>1</v>
      </c>
      <c r="AA878" s="201">
        <v>5</v>
      </c>
      <c r="AB878" s="201">
        <v>90</v>
      </c>
      <c r="AC878" s="201">
        <v>0</v>
      </c>
    </row>
    <row r="879" spans="17:29" x14ac:dyDescent="0.2">
      <c r="Q879" s="7">
        <v>2785</v>
      </c>
      <c r="R879" s="7">
        <v>13843</v>
      </c>
      <c r="S879" s="7" t="s">
        <v>2988</v>
      </c>
      <c r="V879" s="7">
        <v>69130000</v>
      </c>
      <c r="W879" s="7" t="s">
        <v>4340</v>
      </c>
      <c r="X879" s="201">
        <v>18</v>
      </c>
      <c r="Y879" s="201">
        <v>65</v>
      </c>
      <c r="Z879" s="201">
        <v>1</v>
      </c>
      <c r="AA879" s="201">
        <v>5</v>
      </c>
      <c r="AB879" s="201">
        <v>90</v>
      </c>
      <c r="AC879" s="201">
        <v>0</v>
      </c>
    </row>
    <row r="880" spans="17:29" x14ac:dyDescent="0.2">
      <c r="Q880" s="7">
        <v>5715</v>
      </c>
      <c r="R880" s="7">
        <v>14711</v>
      </c>
      <c r="S880" s="7" t="s">
        <v>645</v>
      </c>
      <c r="V880" s="7">
        <v>69140000</v>
      </c>
      <c r="W880" s="7" t="s">
        <v>4341</v>
      </c>
      <c r="X880" s="201">
        <v>18</v>
      </c>
      <c r="Y880" s="201">
        <v>65</v>
      </c>
      <c r="Z880" s="201">
        <v>1</v>
      </c>
      <c r="AA880" s="201">
        <v>5</v>
      </c>
      <c r="AB880" s="201">
        <v>90</v>
      </c>
      <c r="AC880" s="201">
        <v>0</v>
      </c>
    </row>
    <row r="881" spans="17:29" x14ac:dyDescent="0.2">
      <c r="Q881" s="7">
        <v>2573</v>
      </c>
      <c r="R881" s="7">
        <v>12199</v>
      </c>
      <c r="S881" s="7" t="s">
        <v>635</v>
      </c>
      <c r="V881" s="7">
        <v>73080000</v>
      </c>
      <c r="W881" s="7" t="s">
        <v>4748</v>
      </c>
      <c r="X881" s="201">
        <v>18</v>
      </c>
      <c r="Y881" s="201">
        <v>65</v>
      </c>
      <c r="Z881" s="201">
        <v>1</v>
      </c>
      <c r="AA881" s="201">
        <v>5</v>
      </c>
      <c r="AB881" s="201">
        <v>90</v>
      </c>
      <c r="AC881" s="201">
        <v>0</v>
      </c>
    </row>
    <row r="882" spans="17:29" x14ac:dyDescent="0.2">
      <c r="Q882" s="7">
        <v>5855</v>
      </c>
      <c r="R882" s="7">
        <v>14712</v>
      </c>
      <c r="S882" s="7" t="s">
        <v>636</v>
      </c>
      <c r="V882" s="7">
        <v>71190000</v>
      </c>
      <c r="W882" s="7" t="s">
        <v>5608</v>
      </c>
      <c r="X882" s="201">
        <v>18</v>
      </c>
      <c r="Y882" s="201">
        <v>65</v>
      </c>
      <c r="Z882" s="201">
        <v>1</v>
      </c>
      <c r="AA882" s="201">
        <v>5</v>
      </c>
      <c r="AB882" s="201">
        <v>90</v>
      </c>
      <c r="AC882" s="201">
        <v>0</v>
      </c>
    </row>
    <row r="883" spans="17:29" x14ac:dyDescent="0.2">
      <c r="R883" s="7">
        <v>11180</v>
      </c>
      <c r="S883" s="7" t="s">
        <v>574</v>
      </c>
      <c r="V883" s="7">
        <v>86120000</v>
      </c>
      <c r="W883" s="7" t="s">
        <v>4749</v>
      </c>
      <c r="X883" s="201">
        <v>18</v>
      </c>
      <c r="Y883" s="201">
        <v>65</v>
      </c>
      <c r="Z883" s="201">
        <v>1</v>
      </c>
      <c r="AA883" s="201">
        <v>5</v>
      </c>
      <c r="AB883" s="201">
        <v>90</v>
      </c>
      <c r="AC883" s="201">
        <v>0</v>
      </c>
    </row>
    <row r="884" spans="17:29" x14ac:dyDescent="0.2">
      <c r="R884" s="7">
        <v>10036</v>
      </c>
      <c r="S884" s="7" t="s">
        <v>640</v>
      </c>
      <c r="V884" s="7">
        <v>93101000</v>
      </c>
      <c r="W884" s="7" t="s">
        <v>5609</v>
      </c>
      <c r="X884" s="201">
        <v>18</v>
      </c>
      <c r="Y884" s="201">
        <v>65</v>
      </c>
      <c r="Z884" s="201">
        <v>1</v>
      </c>
      <c r="AA884" s="201">
        <v>5</v>
      </c>
      <c r="AB884" s="201">
        <v>90</v>
      </c>
      <c r="AC884" s="201">
        <v>0</v>
      </c>
    </row>
    <row r="885" spans="17:29" x14ac:dyDescent="0.2">
      <c r="Q885" s="7">
        <v>214</v>
      </c>
      <c r="R885" s="7">
        <v>11574</v>
      </c>
      <c r="S885" s="7" t="s">
        <v>657</v>
      </c>
      <c r="V885" s="7">
        <v>93102000</v>
      </c>
      <c r="W885" s="7" t="s">
        <v>5610</v>
      </c>
      <c r="X885" s="201">
        <v>18</v>
      </c>
      <c r="Y885" s="201">
        <v>65</v>
      </c>
      <c r="Z885" s="201">
        <v>1</v>
      </c>
      <c r="AA885" s="201">
        <v>5</v>
      </c>
      <c r="AB885" s="201">
        <v>90</v>
      </c>
      <c r="AC885" s="201">
        <v>0</v>
      </c>
    </row>
    <row r="886" spans="17:29" x14ac:dyDescent="0.2">
      <c r="Q886" s="7">
        <v>84</v>
      </c>
      <c r="R886" s="7">
        <v>11578</v>
      </c>
      <c r="S886" s="7" t="s">
        <v>3010</v>
      </c>
      <c r="V886" s="7">
        <v>85449000</v>
      </c>
      <c r="W886" s="7" t="s">
        <v>4973</v>
      </c>
      <c r="X886" s="201">
        <v>18</v>
      </c>
      <c r="Y886" s="201">
        <v>65</v>
      </c>
      <c r="Z886" s="201">
        <v>1</v>
      </c>
      <c r="AA886" s="201">
        <v>5</v>
      </c>
      <c r="AB886" s="201">
        <v>90</v>
      </c>
      <c r="AC886" s="201">
        <v>0</v>
      </c>
    </row>
    <row r="887" spans="17:29" x14ac:dyDescent="0.2">
      <c r="Q887" s="7">
        <v>2572</v>
      </c>
      <c r="R887" s="7">
        <v>11580</v>
      </c>
      <c r="S887" s="7" t="s">
        <v>2554</v>
      </c>
      <c r="V887" s="7">
        <v>84160000</v>
      </c>
      <c r="W887" s="7" t="s">
        <v>3997</v>
      </c>
      <c r="X887" s="201">
        <v>18</v>
      </c>
      <c r="Y887" s="201">
        <v>65</v>
      </c>
      <c r="Z887" s="201">
        <v>1</v>
      </c>
      <c r="AA887" s="201">
        <v>5</v>
      </c>
      <c r="AB887" s="201">
        <v>90</v>
      </c>
      <c r="AC887" s="201">
        <v>0</v>
      </c>
    </row>
    <row r="888" spans="17:29" x14ac:dyDescent="0.2">
      <c r="Q888" s="7">
        <v>85</v>
      </c>
      <c r="R888" s="7">
        <v>11581</v>
      </c>
      <c r="S888" s="7" t="s">
        <v>2555</v>
      </c>
      <c r="V888" s="7">
        <v>84161000</v>
      </c>
      <c r="W888" s="7" t="s">
        <v>5611</v>
      </c>
      <c r="X888" s="201">
        <v>18</v>
      </c>
      <c r="Y888" s="201">
        <v>65</v>
      </c>
      <c r="Z888" s="201">
        <v>1</v>
      </c>
      <c r="AA888" s="201">
        <v>5</v>
      </c>
      <c r="AB888" s="201">
        <v>90</v>
      </c>
      <c r="AC888" s="201">
        <v>0</v>
      </c>
    </row>
    <row r="889" spans="17:29" x14ac:dyDescent="0.2">
      <c r="Q889" s="7">
        <v>575</v>
      </c>
      <c r="R889" s="7">
        <v>15148</v>
      </c>
      <c r="S889" s="7" t="s">
        <v>3207</v>
      </c>
      <c r="V889" s="7">
        <v>71170000</v>
      </c>
      <c r="W889" s="7" t="s">
        <v>3998</v>
      </c>
      <c r="X889" s="201">
        <v>18</v>
      </c>
      <c r="Y889" s="201">
        <v>65</v>
      </c>
      <c r="Z889" s="201">
        <v>1</v>
      </c>
      <c r="AA889" s="201">
        <v>5</v>
      </c>
      <c r="AB889" s="201">
        <v>90</v>
      </c>
      <c r="AC889" s="201">
        <v>0</v>
      </c>
    </row>
    <row r="890" spans="17:29" x14ac:dyDescent="0.2">
      <c r="Q890" s="7">
        <v>761</v>
      </c>
      <c r="R890" s="7">
        <v>15260</v>
      </c>
      <c r="S890" s="7" t="s">
        <v>3208</v>
      </c>
      <c r="V890" s="7">
        <v>80380000</v>
      </c>
      <c r="W890" s="7" t="s">
        <v>5458</v>
      </c>
      <c r="X890" s="201">
        <v>18</v>
      </c>
      <c r="Y890" s="201">
        <v>65</v>
      </c>
      <c r="Z890" s="201">
        <v>1</v>
      </c>
      <c r="AA890" s="201">
        <v>5</v>
      </c>
      <c r="AB890" s="201">
        <v>90</v>
      </c>
      <c r="AC890" s="201">
        <v>0</v>
      </c>
    </row>
    <row r="891" spans="17:29" x14ac:dyDescent="0.2">
      <c r="Q891" s="7">
        <v>215</v>
      </c>
      <c r="R891" s="7">
        <v>11583</v>
      </c>
      <c r="S891" s="7" t="s">
        <v>680</v>
      </c>
      <c r="V891" s="7">
        <v>80470000</v>
      </c>
      <c r="W891" s="7" t="s">
        <v>4750</v>
      </c>
      <c r="X891" s="201">
        <v>18</v>
      </c>
      <c r="Y891" s="201">
        <v>65</v>
      </c>
      <c r="Z891" s="201">
        <v>1</v>
      </c>
      <c r="AA891" s="201">
        <v>5</v>
      </c>
      <c r="AB891" s="201">
        <v>90</v>
      </c>
      <c r="AC891" s="201">
        <v>0</v>
      </c>
    </row>
    <row r="892" spans="17:29" x14ac:dyDescent="0.2">
      <c r="R892" s="7">
        <v>11227</v>
      </c>
      <c r="S892" s="7" t="s">
        <v>562</v>
      </c>
      <c r="V892" s="7">
        <v>57550000</v>
      </c>
      <c r="W892" s="7" t="s">
        <v>3999</v>
      </c>
      <c r="X892" s="201">
        <v>18</v>
      </c>
      <c r="Y892" s="201">
        <v>65</v>
      </c>
      <c r="Z892" s="201">
        <v>1</v>
      </c>
      <c r="AA892" s="201">
        <v>5</v>
      </c>
      <c r="AB892" s="201">
        <v>90</v>
      </c>
      <c r="AC892" s="201">
        <v>0</v>
      </c>
    </row>
    <row r="893" spans="17:29" x14ac:dyDescent="0.2">
      <c r="Q893" s="7">
        <v>5912</v>
      </c>
      <c r="R893" s="7">
        <v>14820</v>
      </c>
      <c r="S893" s="7" t="s">
        <v>2057</v>
      </c>
      <c r="V893" s="7">
        <v>97850000</v>
      </c>
      <c r="W893" s="7" t="s">
        <v>4000</v>
      </c>
      <c r="X893" s="201">
        <v>18</v>
      </c>
      <c r="Y893" s="201">
        <v>65</v>
      </c>
      <c r="Z893" s="201">
        <v>1</v>
      </c>
      <c r="AA893" s="201">
        <v>5</v>
      </c>
      <c r="AB893" s="201">
        <v>90</v>
      </c>
      <c r="AC893" s="201">
        <v>0</v>
      </c>
    </row>
    <row r="894" spans="17:29" x14ac:dyDescent="0.2">
      <c r="Q894" s="7">
        <v>2915</v>
      </c>
      <c r="R894" s="7">
        <v>12184</v>
      </c>
      <c r="S894" s="7" t="s">
        <v>2178</v>
      </c>
      <c r="V894" s="7">
        <v>85060000</v>
      </c>
      <c r="W894" s="7" t="s">
        <v>2609</v>
      </c>
      <c r="X894" s="201">
        <v>18</v>
      </c>
      <c r="Y894" s="201">
        <v>65</v>
      </c>
      <c r="Z894" s="201">
        <v>1</v>
      </c>
      <c r="AA894" s="201">
        <v>5</v>
      </c>
      <c r="AB894" s="201">
        <v>90</v>
      </c>
      <c r="AC894" s="201">
        <v>0</v>
      </c>
    </row>
    <row r="895" spans="17:29" x14ac:dyDescent="0.2">
      <c r="Q895" s="7">
        <v>4304</v>
      </c>
      <c r="R895" s="7">
        <v>12210</v>
      </c>
      <c r="S895" s="7" t="s">
        <v>2181</v>
      </c>
      <c r="V895" s="7">
        <v>83080000</v>
      </c>
      <c r="W895" s="7" t="s">
        <v>4001</v>
      </c>
      <c r="X895" s="201">
        <v>18</v>
      </c>
      <c r="Y895" s="201">
        <v>65</v>
      </c>
      <c r="Z895" s="201">
        <v>1</v>
      </c>
      <c r="AA895" s="201">
        <v>5</v>
      </c>
      <c r="AB895" s="201">
        <v>90</v>
      </c>
      <c r="AC895" s="201">
        <v>0</v>
      </c>
    </row>
    <row r="896" spans="17:29" x14ac:dyDescent="0.2">
      <c r="Q896" s="7">
        <v>191</v>
      </c>
      <c r="R896" s="7">
        <v>12205</v>
      </c>
      <c r="S896" s="7" t="s">
        <v>2184</v>
      </c>
      <c r="V896" s="7">
        <v>58000000</v>
      </c>
      <c r="W896" s="7" t="s">
        <v>4002</v>
      </c>
      <c r="X896" s="201">
        <v>18</v>
      </c>
      <c r="Y896" s="201">
        <v>65</v>
      </c>
      <c r="Z896" s="201">
        <v>1</v>
      </c>
      <c r="AA896" s="201">
        <v>5</v>
      </c>
      <c r="AB896" s="201">
        <v>90</v>
      </c>
      <c r="AC896" s="201">
        <v>0</v>
      </c>
    </row>
    <row r="897" spans="17:29" x14ac:dyDescent="0.2">
      <c r="Q897" s="7">
        <v>2293</v>
      </c>
      <c r="R897" s="7">
        <v>12204</v>
      </c>
      <c r="S897" s="7" t="s">
        <v>2185</v>
      </c>
      <c r="V897" s="7">
        <v>86510000</v>
      </c>
      <c r="W897" s="7" t="s">
        <v>4751</v>
      </c>
      <c r="X897" s="201">
        <v>18</v>
      </c>
      <c r="Y897" s="201">
        <v>65</v>
      </c>
      <c r="Z897" s="201">
        <v>1</v>
      </c>
      <c r="AA897" s="201">
        <v>5</v>
      </c>
      <c r="AB897" s="201">
        <v>90</v>
      </c>
      <c r="AC897" s="201">
        <v>0</v>
      </c>
    </row>
    <row r="898" spans="17:29" x14ac:dyDescent="0.2">
      <c r="R898" s="7">
        <v>12197</v>
      </c>
      <c r="S898" s="7" t="s">
        <v>573</v>
      </c>
      <c r="V898" s="7">
        <v>73120000</v>
      </c>
      <c r="W898" s="7" t="s">
        <v>4003</v>
      </c>
      <c r="X898" s="201">
        <v>18</v>
      </c>
      <c r="Y898" s="201">
        <v>65</v>
      </c>
      <c r="Z898" s="201">
        <v>1</v>
      </c>
      <c r="AA898" s="201">
        <v>5</v>
      </c>
      <c r="AB898" s="201">
        <v>90</v>
      </c>
      <c r="AC898" s="201">
        <v>0</v>
      </c>
    </row>
    <row r="899" spans="17:29" x14ac:dyDescent="0.2">
      <c r="Q899" s="7">
        <v>113</v>
      </c>
      <c r="R899" s="7">
        <v>12159</v>
      </c>
      <c r="S899" s="7" t="s">
        <v>637</v>
      </c>
      <c r="V899" s="7">
        <v>73121000</v>
      </c>
      <c r="W899" s="7" t="s">
        <v>5612</v>
      </c>
      <c r="X899" s="201">
        <v>18</v>
      </c>
      <c r="Y899" s="201">
        <v>65</v>
      </c>
      <c r="Z899" s="201">
        <v>1</v>
      </c>
      <c r="AA899" s="201">
        <v>5</v>
      </c>
      <c r="AB899" s="201">
        <v>90</v>
      </c>
      <c r="AC899" s="201">
        <v>0</v>
      </c>
    </row>
    <row r="900" spans="17:29" x14ac:dyDescent="0.2">
      <c r="Q900" s="7">
        <v>952</v>
      </c>
      <c r="R900" s="7">
        <v>15347</v>
      </c>
      <c r="S900" s="7" t="s">
        <v>639</v>
      </c>
      <c r="V900" s="7">
        <v>69150000</v>
      </c>
      <c r="W900" s="7" t="s">
        <v>4004</v>
      </c>
      <c r="X900" s="201">
        <v>18</v>
      </c>
      <c r="Y900" s="201">
        <v>65</v>
      </c>
      <c r="Z900" s="201">
        <v>1</v>
      </c>
      <c r="AA900" s="201">
        <v>5</v>
      </c>
      <c r="AB900" s="201">
        <v>90</v>
      </c>
      <c r="AC900" s="201">
        <v>0</v>
      </c>
    </row>
    <row r="901" spans="17:29" x14ac:dyDescent="0.2">
      <c r="Q901" s="7">
        <v>4134</v>
      </c>
      <c r="R901" s="7">
        <v>12122</v>
      </c>
      <c r="S901" s="7" t="s">
        <v>638</v>
      </c>
      <c r="V901" s="7">
        <v>86330000</v>
      </c>
      <c r="W901" s="7" t="s">
        <v>5459</v>
      </c>
      <c r="X901" s="201">
        <v>18</v>
      </c>
      <c r="Y901" s="201">
        <v>65</v>
      </c>
      <c r="Z901" s="201">
        <v>1</v>
      </c>
      <c r="AA901" s="201">
        <v>5</v>
      </c>
      <c r="AB901" s="201">
        <v>90</v>
      </c>
      <c r="AC901" s="201">
        <v>0</v>
      </c>
    </row>
    <row r="902" spans="17:29" x14ac:dyDescent="0.2">
      <c r="R902" s="7">
        <v>16446</v>
      </c>
      <c r="S902" s="7" t="s">
        <v>5163</v>
      </c>
      <c r="V902" s="7">
        <v>63050000</v>
      </c>
      <c r="W902" s="7" t="s">
        <v>5613</v>
      </c>
      <c r="X902" s="201">
        <v>18</v>
      </c>
      <c r="Y902" s="201">
        <v>65</v>
      </c>
      <c r="Z902" s="201">
        <v>1</v>
      </c>
      <c r="AA902" s="201">
        <v>5</v>
      </c>
      <c r="AB902" s="201">
        <v>90</v>
      </c>
      <c r="AC902" s="201">
        <v>0</v>
      </c>
    </row>
    <row r="903" spans="17:29" x14ac:dyDescent="0.2">
      <c r="R903" s="7">
        <v>12142</v>
      </c>
      <c r="S903" s="7" t="s">
        <v>158</v>
      </c>
      <c r="V903" s="7">
        <v>63150000</v>
      </c>
      <c r="W903" s="7" t="s">
        <v>4005</v>
      </c>
      <c r="X903" s="201">
        <v>18</v>
      </c>
      <c r="Y903" s="201">
        <v>65</v>
      </c>
      <c r="Z903" s="201">
        <v>1</v>
      </c>
      <c r="AA903" s="201">
        <v>5</v>
      </c>
      <c r="AB903" s="201">
        <v>90</v>
      </c>
      <c r="AC903" s="201">
        <v>0</v>
      </c>
    </row>
    <row r="904" spans="17:29" x14ac:dyDescent="0.2">
      <c r="Q904" s="7">
        <v>1054</v>
      </c>
      <c r="R904" s="7">
        <v>15552</v>
      </c>
      <c r="S904" s="7" t="s">
        <v>159</v>
      </c>
      <c r="V904" s="7">
        <v>58900000</v>
      </c>
      <c r="W904" s="7" t="s">
        <v>4974</v>
      </c>
      <c r="X904" s="201">
        <v>18</v>
      </c>
      <c r="Y904" s="201">
        <v>65</v>
      </c>
      <c r="Z904" s="201">
        <v>1</v>
      </c>
      <c r="AA904" s="201">
        <v>5</v>
      </c>
      <c r="AB904" s="201">
        <v>90</v>
      </c>
      <c r="AC904" s="201">
        <v>0</v>
      </c>
    </row>
    <row r="905" spans="17:29" x14ac:dyDescent="0.2">
      <c r="R905" s="7">
        <v>16385</v>
      </c>
      <c r="S905" s="7" t="s">
        <v>5164</v>
      </c>
      <c r="V905" s="7">
        <v>56060000</v>
      </c>
      <c r="W905" s="7" t="s">
        <v>5614</v>
      </c>
      <c r="X905" s="201">
        <v>18</v>
      </c>
      <c r="Y905" s="201">
        <v>65</v>
      </c>
      <c r="Z905" s="201">
        <v>1</v>
      </c>
      <c r="AA905" s="201">
        <v>5</v>
      </c>
      <c r="AB905" s="201">
        <v>90</v>
      </c>
      <c r="AC905" s="201">
        <v>0</v>
      </c>
    </row>
    <row r="906" spans="17:29" x14ac:dyDescent="0.2">
      <c r="R906" s="7">
        <v>11275</v>
      </c>
      <c r="S906" s="7" t="s">
        <v>575</v>
      </c>
      <c r="V906" s="7">
        <v>57210000</v>
      </c>
      <c r="W906" s="7" t="s">
        <v>5615</v>
      </c>
      <c r="X906" s="201">
        <v>18</v>
      </c>
      <c r="Y906" s="201">
        <v>65</v>
      </c>
      <c r="Z906" s="201">
        <v>1</v>
      </c>
      <c r="AA906" s="201">
        <v>5</v>
      </c>
      <c r="AB906" s="201">
        <v>90</v>
      </c>
      <c r="AC906" s="201">
        <v>0</v>
      </c>
    </row>
    <row r="907" spans="17:29" x14ac:dyDescent="0.2">
      <c r="Q907" s="7">
        <v>3352</v>
      </c>
      <c r="R907" s="7">
        <v>14435</v>
      </c>
      <c r="S907" s="7" t="s">
        <v>160</v>
      </c>
      <c r="V907" s="7">
        <v>55060000</v>
      </c>
      <c r="W907" s="7" t="s">
        <v>5616</v>
      </c>
      <c r="X907" s="201">
        <v>18</v>
      </c>
      <c r="Y907" s="201">
        <v>65</v>
      </c>
      <c r="Z907" s="201">
        <v>1</v>
      </c>
      <c r="AA907" s="201">
        <v>5</v>
      </c>
      <c r="AB907" s="201">
        <v>90</v>
      </c>
      <c r="AC907" s="201">
        <v>0</v>
      </c>
    </row>
    <row r="908" spans="17:29" x14ac:dyDescent="0.2">
      <c r="Q908" s="7">
        <v>5518</v>
      </c>
      <c r="R908" s="7">
        <v>14717</v>
      </c>
      <c r="S908" s="7" t="s">
        <v>647</v>
      </c>
      <c r="V908" s="7">
        <v>56120000</v>
      </c>
      <c r="W908" s="7" t="s">
        <v>5617</v>
      </c>
      <c r="X908" s="201">
        <v>18</v>
      </c>
      <c r="Y908" s="201">
        <v>65</v>
      </c>
      <c r="Z908" s="201">
        <v>1</v>
      </c>
      <c r="AA908" s="201">
        <v>5</v>
      </c>
      <c r="AB908" s="201">
        <v>90</v>
      </c>
      <c r="AC908" s="201">
        <v>0</v>
      </c>
    </row>
    <row r="909" spans="17:29" x14ac:dyDescent="0.2">
      <c r="Q909" s="7">
        <v>5633</v>
      </c>
      <c r="R909" s="7">
        <v>14718</v>
      </c>
      <c r="S909" s="7" t="s">
        <v>649</v>
      </c>
      <c r="V909" s="7">
        <v>78800000</v>
      </c>
      <c r="W909" s="7" t="s">
        <v>4975</v>
      </c>
      <c r="X909" s="201">
        <v>18</v>
      </c>
      <c r="Y909" s="201">
        <v>65</v>
      </c>
      <c r="Z909" s="201">
        <v>1</v>
      </c>
      <c r="AA909" s="201">
        <v>5</v>
      </c>
      <c r="AB909" s="201">
        <v>90</v>
      </c>
      <c r="AC909" s="201">
        <v>0</v>
      </c>
    </row>
    <row r="910" spans="17:29" x14ac:dyDescent="0.2">
      <c r="Q910" s="7">
        <v>2131</v>
      </c>
      <c r="R910" s="7">
        <v>12135</v>
      </c>
      <c r="S910" s="7" t="s">
        <v>162</v>
      </c>
      <c r="V910" s="7">
        <v>59420000</v>
      </c>
      <c r="W910" s="7" t="s">
        <v>5618</v>
      </c>
      <c r="X910" s="201">
        <v>18</v>
      </c>
      <c r="Y910" s="201">
        <v>65</v>
      </c>
      <c r="Z910" s="201">
        <v>1</v>
      </c>
      <c r="AA910" s="201">
        <v>5</v>
      </c>
      <c r="AB910" s="201">
        <v>90</v>
      </c>
      <c r="AC910" s="201">
        <v>0</v>
      </c>
    </row>
    <row r="911" spans="17:29" x14ac:dyDescent="0.2">
      <c r="Q911" s="7">
        <v>5634</v>
      </c>
      <c r="R911" s="7">
        <v>15494</v>
      </c>
      <c r="S911" s="7" t="s">
        <v>651</v>
      </c>
      <c r="V911" s="7">
        <v>59440000</v>
      </c>
      <c r="W911" s="7" t="s">
        <v>5619</v>
      </c>
      <c r="X911" s="201">
        <v>18</v>
      </c>
      <c r="Y911" s="201">
        <v>65</v>
      </c>
      <c r="Z911" s="201">
        <v>1</v>
      </c>
      <c r="AA911" s="201">
        <v>5</v>
      </c>
      <c r="AB911" s="201">
        <v>90</v>
      </c>
      <c r="AC911" s="201">
        <v>0</v>
      </c>
    </row>
    <row r="912" spans="17:29" x14ac:dyDescent="0.2">
      <c r="R912" s="7">
        <v>12133</v>
      </c>
      <c r="S912" s="7" t="s">
        <v>163</v>
      </c>
      <c r="V912" s="7">
        <v>66360001</v>
      </c>
      <c r="W912" s="7" t="s">
        <v>5620</v>
      </c>
      <c r="X912" s="201">
        <v>18</v>
      </c>
      <c r="Y912" s="201">
        <v>65</v>
      </c>
      <c r="Z912" s="201">
        <v>1</v>
      </c>
      <c r="AA912" s="201">
        <v>5</v>
      </c>
      <c r="AB912" s="201">
        <v>90</v>
      </c>
      <c r="AC912" s="201">
        <v>0</v>
      </c>
    </row>
    <row r="913" spans="17:29" x14ac:dyDescent="0.2">
      <c r="Q913" s="7">
        <v>5482</v>
      </c>
      <c r="R913" s="7">
        <v>14716</v>
      </c>
      <c r="S913" s="7" t="s">
        <v>165</v>
      </c>
      <c r="V913" s="7">
        <v>66360002</v>
      </c>
      <c r="W913" s="7" t="s">
        <v>5621</v>
      </c>
      <c r="X913" s="201">
        <v>18</v>
      </c>
      <c r="Y913" s="201">
        <v>65</v>
      </c>
      <c r="Z913" s="201">
        <v>1</v>
      </c>
      <c r="AA913" s="201">
        <v>5</v>
      </c>
      <c r="AB913" s="201">
        <v>90</v>
      </c>
      <c r="AC913" s="201">
        <v>0</v>
      </c>
    </row>
    <row r="914" spans="17:29" x14ac:dyDescent="0.2">
      <c r="R914" s="7">
        <v>12131</v>
      </c>
      <c r="S914" s="7" t="s">
        <v>167</v>
      </c>
      <c r="V914" s="7">
        <v>80100000</v>
      </c>
      <c r="W914" s="7" t="s">
        <v>4006</v>
      </c>
      <c r="X914" s="201">
        <v>18</v>
      </c>
      <c r="Y914" s="201">
        <v>65</v>
      </c>
      <c r="Z914" s="201">
        <v>1</v>
      </c>
      <c r="AA914" s="201">
        <v>5</v>
      </c>
      <c r="AB914" s="201">
        <v>90</v>
      </c>
      <c r="AC914" s="201">
        <v>0</v>
      </c>
    </row>
    <row r="915" spans="17:29" x14ac:dyDescent="0.2">
      <c r="Q915" s="7">
        <v>2072</v>
      </c>
      <c r="R915" s="7">
        <v>13211</v>
      </c>
      <c r="S915" s="7" t="s">
        <v>168</v>
      </c>
      <c r="V915" s="7">
        <v>78900000</v>
      </c>
      <c r="W915" s="7" t="s">
        <v>4007</v>
      </c>
      <c r="X915" s="201">
        <v>18</v>
      </c>
      <c r="Y915" s="201">
        <v>65</v>
      </c>
      <c r="Z915" s="201">
        <v>1</v>
      </c>
      <c r="AA915" s="201">
        <v>5</v>
      </c>
      <c r="AB915" s="201">
        <v>90</v>
      </c>
      <c r="AC915" s="201">
        <v>0</v>
      </c>
    </row>
    <row r="916" spans="17:29" x14ac:dyDescent="0.2">
      <c r="Q916" s="7">
        <v>5635</v>
      </c>
      <c r="R916" s="7">
        <v>14721</v>
      </c>
      <c r="S916" s="7" t="s">
        <v>161</v>
      </c>
      <c r="V916" s="7">
        <v>80211000</v>
      </c>
      <c r="W916" s="7" t="s">
        <v>5622</v>
      </c>
      <c r="X916" s="201">
        <v>18</v>
      </c>
      <c r="Y916" s="201">
        <v>65</v>
      </c>
      <c r="Z916" s="201">
        <v>1</v>
      </c>
      <c r="AA916" s="201">
        <v>5</v>
      </c>
      <c r="AB916" s="201">
        <v>0</v>
      </c>
      <c r="AC916" s="201">
        <v>0</v>
      </c>
    </row>
    <row r="917" spans="17:29" x14ac:dyDescent="0.2">
      <c r="R917" s="7">
        <v>12128</v>
      </c>
      <c r="S917" s="7" t="s">
        <v>576</v>
      </c>
      <c r="V917" s="7">
        <v>66160000</v>
      </c>
      <c r="W917" s="7" t="s">
        <v>4752</v>
      </c>
      <c r="X917" s="201">
        <v>18</v>
      </c>
      <c r="Y917" s="201">
        <v>65</v>
      </c>
      <c r="Z917" s="201">
        <v>1</v>
      </c>
      <c r="AA917" s="201">
        <v>5</v>
      </c>
      <c r="AB917" s="201">
        <v>90</v>
      </c>
      <c r="AC917" s="201">
        <v>0</v>
      </c>
    </row>
    <row r="918" spans="17:29" x14ac:dyDescent="0.2">
      <c r="Q918" s="7">
        <v>6713</v>
      </c>
      <c r="R918" s="7">
        <v>13284</v>
      </c>
      <c r="S918" s="7" t="s">
        <v>169</v>
      </c>
      <c r="V918" s="7">
        <v>73651000</v>
      </c>
      <c r="W918" s="7" t="s">
        <v>5460</v>
      </c>
      <c r="X918" s="201">
        <v>18</v>
      </c>
      <c r="Y918" s="201">
        <v>65</v>
      </c>
      <c r="Z918" s="201">
        <v>1</v>
      </c>
      <c r="AA918" s="201">
        <v>5</v>
      </c>
      <c r="AB918" s="201">
        <v>0</v>
      </c>
      <c r="AC918" s="201">
        <v>0</v>
      </c>
    </row>
    <row r="919" spans="17:29" x14ac:dyDescent="0.2">
      <c r="Q919" s="7">
        <v>4096</v>
      </c>
      <c r="R919" s="7">
        <v>12126</v>
      </c>
      <c r="S919" s="7" t="s">
        <v>170</v>
      </c>
      <c r="V919" s="7">
        <v>73651001</v>
      </c>
      <c r="W919" s="7" t="s">
        <v>5461</v>
      </c>
      <c r="X919" s="201">
        <v>18</v>
      </c>
      <c r="Y919" s="201">
        <v>65</v>
      </c>
      <c r="Z919" s="201">
        <v>1</v>
      </c>
      <c r="AA919" s="201">
        <v>5</v>
      </c>
      <c r="AB919" s="201">
        <v>0</v>
      </c>
      <c r="AC919" s="201">
        <v>0</v>
      </c>
    </row>
    <row r="920" spans="17:29" x14ac:dyDescent="0.2">
      <c r="R920" s="7">
        <v>16223</v>
      </c>
      <c r="S920" s="7" t="s">
        <v>5165</v>
      </c>
      <c r="V920" s="7">
        <v>73651002</v>
      </c>
      <c r="W920" s="7" t="s">
        <v>5623</v>
      </c>
      <c r="X920" s="201">
        <v>18</v>
      </c>
      <c r="Y920" s="201">
        <v>65</v>
      </c>
      <c r="Z920" s="201">
        <v>1</v>
      </c>
      <c r="AA920" s="201">
        <v>5</v>
      </c>
      <c r="AB920" s="201">
        <v>0</v>
      </c>
      <c r="AC920" s="201">
        <v>0</v>
      </c>
    </row>
    <row r="921" spans="17:29" x14ac:dyDescent="0.2">
      <c r="Q921" s="7">
        <v>2401</v>
      </c>
      <c r="R921" s="7">
        <v>13703</v>
      </c>
      <c r="S921" s="7" t="s">
        <v>659</v>
      </c>
      <c r="V921" s="7">
        <v>73651003</v>
      </c>
      <c r="W921" s="7" t="s">
        <v>5462</v>
      </c>
      <c r="X921" s="201">
        <v>18</v>
      </c>
      <c r="Y921" s="201">
        <v>65</v>
      </c>
      <c r="Z921" s="201">
        <v>1</v>
      </c>
      <c r="AA921" s="201">
        <v>5</v>
      </c>
      <c r="AB921" s="201">
        <v>0</v>
      </c>
      <c r="AC921" s="201">
        <v>0</v>
      </c>
    </row>
    <row r="922" spans="17:29" x14ac:dyDescent="0.2">
      <c r="Q922" s="7">
        <v>192</v>
      </c>
      <c r="R922" s="7">
        <v>12123</v>
      </c>
      <c r="S922" s="7" t="s">
        <v>661</v>
      </c>
      <c r="V922" s="7">
        <v>73651004</v>
      </c>
      <c r="W922" s="7" t="s">
        <v>5624</v>
      </c>
      <c r="X922" s="201">
        <v>18</v>
      </c>
      <c r="Y922" s="201">
        <v>65</v>
      </c>
      <c r="Z922" s="201">
        <v>1</v>
      </c>
      <c r="AA922" s="201">
        <v>5</v>
      </c>
      <c r="AB922" s="201">
        <v>0</v>
      </c>
      <c r="AC922" s="201">
        <v>0</v>
      </c>
    </row>
    <row r="923" spans="17:29" x14ac:dyDescent="0.2">
      <c r="Q923" s="7">
        <v>4066</v>
      </c>
      <c r="R923" s="7">
        <v>12157</v>
      </c>
      <c r="S923" s="7" t="s">
        <v>663</v>
      </c>
      <c r="V923" s="7">
        <v>85071000</v>
      </c>
      <c r="W923" s="7" t="s">
        <v>5625</v>
      </c>
      <c r="X923" s="201">
        <v>18</v>
      </c>
      <c r="Y923" s="201">
        <v>65</v>
      </c>
      <c r="Z923" s="201">
        <v>1</v>
      </c>
      <c r="AA923" s="201">
        <v>5</v>
      </c>
      <c r="AB923" s="201">
        <v>90</v>
      </c>
      <c r="AC923" s="201">
        <v>0</v>
      </c>
    </row>
    <row r="924" spans="17:29" x14ac:dyDescent="0.2">
      <c r="Q924" s="7">
        <v>6004</v>
      </c>
      <c r="R924" s="7">
        <v>12132</v>
      </c>
      <c r="S924" s="7" t="s">
        <v>664</v>
      </c>
      <c r="V924" s="7">
        <v>85070000</v>
      </c>
      <c r="W924" s="7" t="s">
        <v>2969</v>
      </c>
      <c r="X924" s="201">
        <v>18</v>
      </c>
      <c r="Y924" s="201">
        <v>65</v>
      </c>
      <c r="Z924" s="201">
        <v>1</v>
      </c>
      <c r="AA924" s="201">
        <v>5</v>
      </c>
      <c r="AB924" s="201">
        <v>90</v>
      </c>
      <c r="AC924" s="201">
        <v>0</v>
      </c>
    </row>
    <row r="925" spans="17:29" x14ac:dyDescent="0.2">
      <c r="Q925" s="7">
        <v>3212</v>
      </c>
      <c r="R925" s="7">
        <v>14383</v>
      </c>
      <c r="S925" s="7" t="s">
        <v>665</v>
      </c>
      <c r="V925" s="7">
        <v>73140000</v>
      </c>
      <c r="W925" s="7" t="s">
        <v>4640</v>
      </c>
      <c r="X925" s="201">
        <v>18</v>
      </c>
      <c r="Y925" s="201">
        <v>65</v>
      </c>
      <c r="Z925" s="201">
        <v>1</v>
      </c>
      <c r="AA925" s="201">
        <v>5</v>
      </c>
      <c r="AB925" s="201">
        <v>90</v>
      </c>
      <c r="AC925" s="201">
        <v>0</v>
      </c>
    </row>
    <row r="926" spans="17:29" x14ac:dyDescent="0.2">
      <c r="Q926" s="7">
        <v>901</v>
      </c>
      <c r="R926" s="7">
        <v>15311</v>
      </c>
      <c r="S926" s="7" t="s">
        <v>667</v>
      </c>
      <c r="V926" s="7">
        <v>73170000</v>
      </c>
      <c r="W926" s="7" t="s">
        <v>4753</v>
      </c>
      <c r="X926" s="201">
        <v>18</v>
      </c>
      <c r="Y926" s="201">
        <v>65</v>
      </c>
      <c r="Z926" s="201">
        <v>1</v>
      </c>
      <c r="AA926" s="201">
        <v>5</v>
      </c>
      <c r="AB926" s="201">
        <v>90</v>
      </c>
      <c r="AC926" s="201">
        <v>0</v>
      </c>
    </row>
    <row r="927" spans="17:29" x14ac:dyDescent="0.2">
      <c r="Q927" s="7">
        <v>55</v>
      </c>
      <c r="R927" s="7">
        <v>12168</v>
      </c>
      <c r="S927" s="7" t="s">
        <v>669</v>
      </c>
      <c r="V927" s="7">
        <v>86160000</v>
      </c>
      <c r="W927" s="7" t="s">
        <v>4754</v>
      </c>
      <c r="X927" s="201">
        <v>18</v>
      </c>
      <c r="Y927" s="201">
        <v>65</v>
      </c>
      <c r="Z927" s="201">
        <v>1</v>
      </c>
      <c r="AA927" s="201">
        <v>5</v>
      </c>
      <c r="AB927" s="201">
        <v>90</v>
      </c>
      <c r="AC927" s="201">
        <v>0</v>
      </c>
    </row>
    <row r="928" spans="17:29" x14ac:dyDescent="0.2">
      <c r="Q928" s="7">
        <v>4195</v>
      </c>
      <c r="R928" s="7">
        <v>12167</v>
      </c>
      <c r="S928" s="7" t="s">
        <v>3013</v>
      </c>
      <c r="V928" s="7">
        <v>86140000</v>
      </c>
      <c r="W928" s="7" t="s">
        <v>5626</v>
      </c>
      <c r="X928" s="201">
        <v>18</v>
      </c>
      <c r="Y928" s="201">
        <v>65</v>
      </c>
      <c r="Z928" s="201">
        <v>1</v>
      </c>
      <c r="AA928" s="201">
        <v>5</v>
      </c>
      <c r="AB928" s="201">
        <v>90</v>
      </c>
      <c r="AC928" s="201">
        <v>0</v>
      </c>
    </row>
    <row r="929" spans="17:29" x14ac:dyDescent="0.2">
      <c r="Q929" s="7">
        <v>4411</v>
      </c>
      <c r="R929" s="7">
        <v>15402</v>
      </c>
      <c r="S929" s="7" t="s">
        <v>3015</v>
      </c>
      <c r="V929" s="7">
        <v>86150000</v>
      </c>
      <c r="W929" s="7" t="s">
        <v>4755</v>
      </c>
      <c r="X929" s="201">
        <v>18</v>
      </c>
      <c r="Y929" s="201">
        <v>65</v>
      </c>
      <c r="Z929" s="201">
        <v>1</v>
      </c>
      <c r="AA929" s="201">
        <v>5</v>
      </c>
      <c r="AB929" s="201">
        <v>90</v>
      </c>
      <c r="AC929" s="201">
        <v>0</v>
      </c>
    </row>
    <row r="930" spans="17:29" x14ac:dyDescent="0.2">
      <c r="Q930" s="7">
        <v>1127</v>
      </c>
      <c r="R930" s="7">
        <v>15555</v>
      </c>
      <c r="S930" s="7" t="s">
        <v>3203</v>
      </c>
      <c r="V930" s="7">
        <v>85090000</v>
      </c>
      <c r="W930" s="7" t="s">
        <v>5627</v>
      </c>
      <c r="X930" s="201">
        <v>19</v>
      </c>
      <c r="Y930" s="201">
        <v>65</v>
      </c>
      <c r="Z930" s="201">
        <v>1</v>
      </c>
      <c r="AA930" s="201">
        <v>5</v>
      </c>
      <c r="AB930" s="201">
        <v>0</v>
      </c>
      <c r="AC930" s="201">
        <v>0</v>
      </c>
    </row>
    <row r="931" spans="17:29" x14ac:dyDescent="0.2">
      <c r="Q931" s="7">
        <v>4049</v>
      </c>
      <c r="R931" s="7">
        <v>14534</v>
      </c>
      <c r="S931" s="7" t="s">
        <v>3205</v>
      </c>
      <c r="V931" s="7">
        <v>85320000</v>
      </c>
      <c r="W931" s="7" t="s">
        <v>5628</v>
      </c>
      <c r="X931" s="201">
        <v>18</v>
      </c>
      <c r="Y931" s="201">
        <v>65</v>
      </c>
      <c r="Z931" s="201">
        <v>1</v>
      </c>
      <c r="AA931" s="201">
        <v>5</v>
      </c>
      <c r="AB931" s="201">
        <v>90</v>
      </c>
      <c r="AC931" s="201">
        <v>0</v>
      </c>
    </row>
    <row r="932" spans="17:29" x14ac:dyDescent="0.2">
      <c r="Q932" s="7">
        <v>1084</v>
      </c>
      <c r="R932" s="7">
        <v>15554</v>
      </c>
      <c r="S932" s="7" t="s">
        <v>3206</v>
      </c>
      <c r="V932" s="7">
        <v>84170000</v>
      </c>
      <c r="W932" s="7" t="s">
        <v>5463</v>
      </c>
      <c r="X932" s="201">
        <v>18</v>
      </c>
      <c r="Y932" s="201">
        <v>65</v>
      </c>
      <c r="Z932" s="201">
        <v>1</v>
      </c>
      <c r="AA932" s="201">
        <v>5</v>
      </c>
      <c r="AB932" s="201">
        <v>0</v>
      </c>
      <c r="AC932" s="201">
        <v>0</v>
      </c>
    </row>
    <row r="933" spans="17:29" x14ac:dyDescent="0.2">
      <c r="Q933" s="7">
        <v>3252</v>
      </c>
      <c r="R933" s="7">
        <v>14400</v>
      </c>
      <c r="S933" s="7" t="s">
        <v>677</v>
      </c>
      <c r="V933" s="7">
        <v>86180000</v>
      </c>
      <c r="W933" s="7" t="s">
        <v>5629</v>
      </c>
      <c r="X933" s="201">
        <v>18</v>
      </c>
      <c r="Y933" s="201">
        <v>65</v>
      </c>
      <c r="Z933" s="201">
        <v>1</v>
      </c>
      <c r="AA933" s="201">
        <v>5</v>
      </c>
      <c r="AB933" s="201">
        <v>90</v>
      </c>
      <c r="AC933" s="201">
        <v>0</v>
      </c>
    </row>
    <row r="934" spans="17:29" x14ac:dyDescent="0.2">
      <c r="Q934" s="7">
        <v>4161</v>
      </c>
      <c r="R934" s="7">
        <v>12170</v>
      </c>
      <c r="S934" s="7" t="s">
        <v>679</v>
      </c>
      <c r="V934" s="7">
        <v>69240000</v>
      </c>
      <c r="W934" s="7" t="s">
        <v>4976</v>
      </c>
      <c r="X934" s="201">
        <v>18</v>
      </c>
      <c r="Y934" s="201">
        <v>65</v>
      </c>
      <c r="Z934" s="201">
        <v>1</v>
      </c>
      <c r="AA934" s="201">
        <v>5</v>
      </c>
      <c r="AB934" s="201">
        <v>90</v>
      </c>
      <c r="AC934" s="201">
        <v>0</v>
      </c>
    </row>
    <row r="935" spans="17:29" x14ac:dyDescent="0.2">
      <c r="Q935" s="7">
        <v>1301</v>
      </c>
      <c r="R935" s="7">
        <v>12152</v>
      </c>
      <c r="S935" s="7" t="s">
        <v>1728</v>
      </c>
      <c r="V935" s="7">
        <v>69160000</v>
      </c>
      <c r="W935" s="7" t="s">
        <v>2970</v>
      </c>
      <c r="X935" s="201">
        <v>18</v>
      </c>
      <c r="Y935" s="201">
        <v>65</v>
      </c>
      <c r="Z935" s="201">
        <v>1</v>
      </c>
      <c r="AA935" s="201">
        <v>5</v>
      </c>
      <c r="AB935" s="201">
        <v>90</v>
      </c>
      <c r="AC935" s="201">
        <v>0</v>
      </c>
    </row>
    <row r="936" spans="17:29" x14ac:dyDescent="0.2">
      <c r="Q936" s="7">
        <v>6194</v>
      </c>
      <c r="R936" s="7">
        <v>12151</v>
      </c>
      <c r="S936" s="7" t="s">
        <v>1729</v>
      </c>
      <c r="V936" s="7">
        <v>69160002</v>
      </c>
      <c r="W936" s="7" t="s">
        <v>5630</v>
      </c>
      <c r="X936" s="201">
        <v>18</v>
      </c>
      <c r="Y936" s="201">
        <v>65</v>
      </c>
      <c r="Z936" s="201">
        <v>1</v>
      </c>
      <c r="AA936" s="201">
        <v>5</v>
      </c>
      <c r="AB936" s="201">
        <v>90</v>
      </c>
      <c r="AC936" s="201">
        <v>0</v>
      </c>
    </row>
    <row r="937" spans="17:29" x14ac:dyDescent="0.2">
      <c r="Q937" s="7">
        <v>6282</v>
      </c>
      <c r="R937" s="7">
        <v>12150</v>
      </c>
      <c r="S937" s="7" t="s">
        <v>683</v>
      </c>
      <c r="V937" s="7">
        <v>69160001</v>
      </c>
      <c r="W937" s="7" t="s">
        <v>5631</v>
      </c>
      <c r="X937" s="201">
        <v>18</v>
      </c>
      <c r="Y937" s="201">
        <v>65</v>
      </c>
      <c r="Z937" s="201">
        <v>1</v>
      </c>
      <c r="AA937" s="201">
        <v>5</v>
      </c>
      <c r="AB937" s="201">
        <v>90</v>
      </c>
      <c r="AC937" s="201">
        <v>0</v>
      </c>
    </row>
    <row r="938" spans="17:29" x14ac:dyDescent="0.2">
      <c r="Q938" s="7">
        <v>4097</v>
      </c>
      <c r="R938" s="7">
        <v>12243</v>
      </c>
      <c r="S938" s="7" t="s">
        <v>1733</v>
      </c>
      <c r="V938" s="7">
        <v>62020000</v>
      </c>
      <c r="W938" s="7" t="s">
        <v>2971</v>
      </c>
      <c r="X938" s="201">
        <v>18</v>
      </c>
      <c r="Y938" s="201">
        <v>65</v>
      </c>
      <c r="Z938" s="201">
        <v>1</v>
      </c>
      <c r="AA938" s="201">
        <v>5</v>
      </c>
      <c r="AB938" s="201">
        <v>90</v>
      </c>
      <c r="AC938" s="201">
        <v>0</v>
      </c>
    </row>
    <row r="939" spans="17:29" x14ac:dyDescent="0.2">
      <c r="Q939" s="7">
        <v>294</v>
      </c>
      <c r="R939" s="7">
        <v>16081</v>
      </c>
      <c r="S939" s="7" t="s">
        <v>685</v>
      </c>
      <c r="V939" s="7">
        <v>86190000</v>
      </c>
      <c r="W939" s="7" t="s">
        <v>4977</v>
      </c>
      <c r="X939" s="201">
        <v>18</v>
      </c>
      <c r="Y939" s="201">
        <v>65</v>
      </c>
      <c r="Z939" s="201">
        <v>1</v>
      </c>
      <c r="AA939" s="201">
        <v>5</v>
      </c>
      <c r="AB939" s="201">
        <v>90</v>
      </c>
      <c r="AC939" s="201">
        <v>0</v>
      </c>
    </row>
    <row r="940" spans="17:29" x14ac:dyDescent="0.2">
      <c r="R940" s="7">
        <v>12209</v>
      </c>
      <c r="S940" s="7" t="s">
        <v>577</v>
      </c>
      <c r="V940" s="7">
        <v>75155000</v>
      </c>
      <c r="W940" s="7" t="s">
        <v>2972</v>
      </c>
      <c r="X940" s="201">
        <v>18</v>
      </c>
      <c r="Y940" s="201">
        <v>65</v>
      </c>
      <c r="Z940" s="201">
        <v>1</v>
      </c>
      <c r="AA940" s="201">
        <v>5</v>
      </c>
      <c r="AB940" s="201">
        <v>90</v>
      </c>
      <c r="AC940" s="201">
        <v>0</v>
      </c>
    </row>
    <row r="941" spans="17:29" x14ac:dyDescent="0.2">
      <c r="Q941" s="7">
        <v>218</v>
      </c>
      <c r="R941" s="7">
        <v>12144</v>
      </c>
      <c r="S941" s="7" t="s">
        <v>686</v>
      </c>
      <c r="V941" s="7">
        <v>75160000</v>
      </c>
      <c r="W941" s="7" t="s">
        <v>2973</v>
      </c>
      <c r="X941" s="201">
        <v>18</v>
      </c>
      <c r="Y941" s="201">
        <v>65</v>
      </c>
      <c r="Z941" s="201">
        <v>1</v>
      </c>
      <c r="AA941" s="201">
        <v>5</v>
      </c>
      <c r="AB941" s="201">
        <v>90</v>
      </c>
      <c r="AC941" s="201">
        <v>0</v>
      </c>
    </row>
    <row r="942" spans="17:29" x14ac:dyDescent="0.2">
      <c r="R942" s="7">
        <v>12232</v>
      </c>
      <c r="S942" s="7" t="s">
        <v>687</v>
      </c>
      <c r="V942" s="7">
        <v>75165000</v>
      </c>
      <c r="W942" s="7" t="s">
        <v>2974</v>
      </c>
      <c r="X942" s="201">
        <v>18</v>
      </c>
      <c r="Y942" s="201">
        <v>65</v>
      </c>
      <c r="Z942" s="201">
        <v>1</v>
      </c>
      <c r="AA942" s="201">
        <v>5</v>
      </c>
      <c r="AB942" s="201">
        <v>90</v>
      </c>
      <c r="AC942" s="201">
        <v>0</v>
      </c>
    </row>
    <row r="943" spans="17:29" x14ac:dyDescent="0.2">
      <c r="Q943" s="7">
        <v>219</v>
      </c>
      <c r="R943" s="7">
        <v>12294</v>
      </c>
      <c r="S943" s="7" t="s">
        <v>688</v>
      </c>
      <c r="V943" s="7">
        <v>75170000</v>
      </c>
      <c r="W943" s="7" t="s">
        <v>2975</v>
      </c>
      <c r="X943" s="201">
        <v>18</v>
      </c>
      <c r="Y943" s="201">
        <v>65</v>
      </c>
      <c r="Z943" s="201">
        <v>1</v>
      </c>
      <c r="AA943" s="201">
        <v>5</v>
      </c>
      <c r="AB943" s="201">
        <v>90</v>
      </c>
      <c r="AC943" s="201">
        <v>0</v>
      </c>
    </row>
    <row r="944" spans="17:29" x14ac:dyDescent="0.2">
      <c r="Q944" s="7">
        <v>6283</v>
      </c>
      <c r="R944" s="7">
        <v>12293</v>
      </c>
      <c r="S944" s="7" t="s">
        <v>689</v>
      </c>
      <c r="V944" s="7">
        <v>75300000</v>
      </c>
      <c r="W944" s="7" t="s">
        <v>2976</v>
      </c>
      <c r="X944" s="201">
        <v>18</v>
      </c>
      <c r="Y944" s="201">
        <v>65</v>
      </c>
      <c r="Z944" s="201">
        <v>1</v>
      </c>
      <c r="AA944" s="201">
        <v>5</v>
      </c>
      <c r="AB944" s="201">
        <v>90</v>
      </c>
      <c r="AC944" s="201">
        <v>0</v>
      </c>
    </row>
    <row r="945" spans="17:29" x14ac:dyDescent="0.2">
      <c r="Q945" s="7">
        <v>56</v>
      </c>
      <c r="R945" s="7">
        <v>12292</v>
      </c>
      <c r="S945" s="7" t="s">
        <v>690</v>
      </c>
      <c r="V945" s="7">
        <v>83130000</v>
      </c>
      <c r="W945" s="7" t="s">
        <v>5632</v>
      </c>
      <c r="X945" s="201">
        <v>18</v>
      </c>
      <c r="Y945" s="201">
        <v>65</v>
      </c>
      <c r="Z945" s="201">
        <v>1</v>
      </c>
      <c r="AA945" s="201">
        <v>5</v>
      </c>
      <c r="AB945" s="201">
        <v>90</v>
      </c>
      <c r="AC945" s="201">
        <v>0</v>
      </c>
    </row>
    <row r="946" spans="17:29" x14ac:dyDescent="0.2">
      <c r="Q946" s="7">
        <v>1024</v>
      </c>
      <c r="R946" s="7">
        <v>15563</v>
      </c>
      <c r="S946" s="7" t="s">
        <v>691</v>
      </c>
      <c r="V946" s="7">
        <v>83120000</v>
      </c>
      <c r="W946" s="7" t="s">
        <v>4978</v>
      </c>
      <c r="X946" s="201">
        <v>18</v>
      </c>
      <c r="Y946" s="201">
        <v>65</v>
      </c>
      <c r="Z946" s="201">
        <v>1</v>
      </c>
      <c r="AA946" s="201">
        <v>5</v>
      </c>
      <c r="AB946" s="201">
        <v>90</v>
      </c>
      <c r="AC946" s="201">
        <v>0</v>
      </c>
    </row>
    <row r="947" spans="17:29" x14ac:dyDescent="0.2">
      <c r="Q947" s="7">
        <v>1504</v>
      </c>
      <c r="R947" s="7">
        <v>12290</v>
      </c>
      <c r="S947" s="7" t="s">
        <v>692</v>
      </c>
      <c r="V947" s="7">
        <v>69170000</v>
      </c>
      <c r="W947" s="7" t="s">
        <v>2977</v>
      </c>
      <c r="X947" s="201">
        <v>18</v>
      </c>
      <c r="Y947" s="201">
        <v>65</v>
      </c>
      <c r="Z947" s="201">
        <v>1</v>
      </c>
      <c r="AA947" s="201">
        <v>5</v>
      </c>
      <c r="AB947" s="201">
        <v>90</v>
      </c>
      <c r="AC947" s="201">
        <v>0</v>
      </c>
    </row>
    <row r="948" spans="17:29" x14ac:dyDescent="0.2">
      <c r="R948" s="7">
        <v>16432</v>
      </c>
      <c r="S948" s="7" t="s">
        <v>5166</v>
      </c>
      <c r="V948" s="7">
        <v>63200000</v>
      </c>
      <c r="W948" s="7" t="s">
        <v>2978</v>
      </c>
      <c r="X948" s="201">
        <v>18</v>
      </c>
      <c r="Y948" s="201">
        <v>65</v>
      </c>
      <c r="Z948" s="201">
        <v>1</v>
      </c>
      <c r="AA948" s="201">
        <v>5</v>
      </c>
      <c r="AB948" s="201">
        <v>90</v>
      </c>
      <c r="AC948" s="201">
        <v>0</v>
      </c>
    </row>
    <row r="949" spans="17:29" x14ac:dyDescent="0.2">
      <c r="R949" s="7">
        <v>16514</v>
      </c>
      <c r="S949" s="7" t="s">
        <v>5167</v>
      </c>
      <c r="V949" s="7">
        <v>63170000</v>
      </c>
      <c r="W949" s="7" t="s">
        <v>4756</v>
      </c>
      <c r="X949" s="201">
        <v>18</v>
      </c>
      <c r="Y949" s="201">
        <v>65</v>
      </c>
      <c r="Z949" s="201">
        <v>1</v>
      </c>
      <c r="AA949" s="201">
        <v>5</v>
      </c>
      <c r="AB949" s="201">
        <v>90</v>
      </c>
      <c r="AC949" s="201">
        <v>0</v>
      </c>
    </row>
    <row r="950" spans="17:29" x14ac:dyDescent="0.2">
      <c r="Q950" s="7">
        <v>4305</v>
      </c>
      <c r="R950" s="7">
        <v>15646</v>
      </c>
      <c r="S950" s="7" t="s">
        <v>693</v>
      </c>
      <c r="V950" s="7">
        <v>63190000</v>
      </c>
      <c r="W950" s="7" t="s">
        <v>5633</v>
      </c>
      <c r="X950" s="201">
        <v>18</v>
      </c>
      <c r="Y950" s="201">
        <v>65</v>
      </c>
      <c r="Z950" s="201">
        <v>1</v>
      </c>
      <c r="AA950" s="201">
        <v>5</v>
      </c>
      <c r="AB950" s="201">
        <v>90</v>
      </c>
      <c r="AC950" s="201">
        <v>0</v>
      </c>
    </row>
    <row r="951" spans="17:29" x14ac:dyDescent="0.2">
      <c r="R951" s="7">
        <v>16297</v>
      </c>
      <c r="S951" s="7" t="s">
        <v>5168</v>
      </c>
      <c r="V951" s="7">
        <v>76030000</v>
      </c>
      <c r="W951" s="7" t="s">
        <v>6118</v>
      </c>
      <c r="X951" s="201">
        <v>19</v>
      </c>
      <c r="Y951" s="201">
        <v>65</v>
      </c>
      <c r="Z951" s="201">
        <v>1</v>
      </c>
      <c r="AA951" s="201">
        <v>5</v>
      </c>
      <c r="AB951" s="201">
        <v>0</v>
      </c>
      <c r="AC951" s="201">
        <v>0</v>
      </c>
    </row>
    <row r="952" spans="17:29" x14ac:dyDescent="0.2">
      <c r="Q952" s="7">
        <v>1402</v>
      </c>
      <c r="R952" s="7">
        <v>12287</v>
      </c>
      <c r="S952" s="7" t="s">
        <v>694</v>
      </c>
      <c r="V952" s="7">
        <v>73259000</v>
      </c>
      <c r="W952" s="7" t="s">
        <v>4757</v>
      </c>
      <c r="X952" s="201">
        <v>18</v>
      </c>
      <c r="Y952" s="201">
        <v>65</v>
      </c>
      <c r="Z952" s="201">
        <v>1</v>
      </c>
      <c r="AA952" s="201">
        <v>5</v>
      </c>
      <c r="AB952" s="201">
        <v>90</v>
      </c>
      <c r="AC952" s="201">
        <v>0</v>
      </c>
    </row>
    <row r="953" spans="17:29" x14ac:dyDescent="0.2">
      <c r="Q953" s="7">
        <v>6453</v>
      </c>
      <c r="R953" s="7">
        <v>16107</v>
      </c>
      <c r="S953" s="7" t="s">
        <v>1743</v>
      </c>
      <c r="V953" s="7">
        <v>73255000</v>
      </c>
      <c r="W953" s="7" t="s">
        <v>4758</v>
      </c>
      <c r="X953" s="201">
        <v>18</v>
      </c>
      <c r="Y953" s="201">
        <v>65</v>
      </c>
      <c r="Z953" s="201">
        <v>1</v>
      </c>
      <c r="AA953" s="201">
        <v>5</v>
      </c>
      <c r="AB953" s="201">
        <v>90</v>
      </c>
      <c r="AC953" s="201">
        <v>0</v>
      </c>
    </row>
    <row r="954" spans="17:29" x14ac:dyDescent="0.2">
      <c r="R954" s="7">
        <v>12285</v>
      </c>
      <c r="S954" s="7" t="s">
        <v>1744</v>
      </c>
      <c r="V954" s="7">
        <v>73130000</v>
      </c>
      <c r="W954" s="7" t="s">
        <v>4759</v>
      </c>
      <c r="X954" s="201">
        <v>18</v>
      </c>
      <c r="Y954" s="201">
        <v>65</v>
      </c>
      <c r="Z954" s="201">
        <v>1</v>
      </c>
      <c r="AA954" s="201">
        <v>5</v>
      </c>
      <c r="AB954" s="201">
        <v>90</v>
      </c>
      <c r="AC954" s="201">
        <v>0</v>
      </c>
    </row>
    <row r="955" spans="17:29" x14ac:dyDescent="0.2">
      <c r="R955" s="7">
        <v>12272</v>
      </c>
      <c r="S955" s="7" t="s">
        <v>578</v>
      </c>
      <c r="V955" s="7">
        <v>59050000</v>
      </c>
      <c r="W955" s="7" t="s">
        <v>5634</v>
      </c>
      <c r="X955" s="201">
        <v>18</v>
      </c>
      <c r="Y955" s="201">
        <v>65</v>
      </c>
      <c r="Z955" s="201">
        <v>1</v>
      </c>
      <c r="AA955" s="201">
        <v>5</v>
      </c>
      <c r="AB955" s="201">
        <v>90</v>
      </c>
      <c r="AC955" s="201">
        <v>0</v>
      </c>
    </row>
    <row r="956" spans="17:29" x14ac:dyDescent="0.2">
      <c r="R956" s="7">
        <v>11110</v>
      </c>
      <c r="S956" s="7" t="s">
        <v>579</v>
      </c>
      <c r="V956" s="7">
        <v>80050000</v>
      </c>
      <c r="W956" s="7" t="s">
        <v>2979</v>
      </c>
      <c r="X956" s="201">
        <v>18</v>
      </c>
      <c r="Y956" s="201">
        <v>65</v>
      </c>
      <c r="Z956" s="201">
        <v>1</v>
      </c>
      <c r="AA956" s="201">
        <v>5</v>
      </c>
      <c r="AB956" s="201">
        <v>90</v>
      </c>
      <c r="AC956" s="201">
        <v>0</v>
      </c>
    </row>
    <row r="957" spans="17:29" x14ac:dyDescent="0.2">
      <c r="R957" s="7">
        <v>12295</v>
      </c>
      <c r="S957" s="7" t="s">
        <v>1745</v>
      </c>
      <c r="V957" s="7">
        <v>80000000</v>
      </c>
      <c r="W957" s="7" t="s">
        <v>2980</v>
      </c>
      <c r="X957" s="201">
        <v>18</v>
      </c>
      <c r="Y957" s="201">
        <v>65</v>
      </c>
      <c r="Z957" s="201">
        <v>1</v>
      </c>
      <c r="AA957" s="201">
        <v>5</v>
      </c>
      <c r="AB957" s="201">
        <v>90</v>
      </c>
      <c r="AC957" s="201">
        <v>0</v>
      </c>
    </row>
    <row r="958" spans="17:29" x14ac:dyDescent="0.2">
      <c r="R958" s="7">
        <v>12281</v>
      </c>
      <c r="S958" s="7" t="s">
        <v>580</v>
      </c>
      <c r="V958" s="7">
        <v>80160000</v>
      </c>
      <c r="W958" s="7" t="s">
        <v>4760</v>
      </c>
      <c r="X958" s="201">
        <v>18</v>
      </c>
      <c r="Y958" s="201">
        <v>65</v>
      </c>
      <c r="Z958" s="201">
        <v>1</v>
      </c>
      <c r="AA958" s="201">
        <v>5</v>
      </c>
      <c r="AB958" s="201">
        <v>90</v>
      </c>
      <c r="AC958" s="201">
        <v>0</v>
      </c>
    </row>
    <row r="959" spans="17:29" x14ac:dyDescent="0.2">
      <c r="R959" s="7">
        <v>12280</v>
      </c>
      <c r="S959" s="7" t="s">
        <v>581</v>
      </c>
      <c r="V959" s="7">
        <v>80180000</v>
      </c>
      <c r="W959" s="7" t="s">
        <v>5635</v>
      </c>
      <c r="X959" s="201">
        <v>18</v>
      </c>
      <c r="Y959" s="201">
        <v>65</v>
      </c>
      <c r="Z959" s="201">
        <v>1</v>
      </c>
      <c r="AA959" s="201">
        <v>5</v>
      </c>
      <c r="AB959" s="201">
        <v>0</v>
      </c>
      <c r="AC959" s="201">
        <v>0</v>
      </c>
    </row>
    <row r="960" spans="17:29" x14ac:dyDescent="0.2">
      <c r="R960" s="7">
        <v>12279</v>
      </c>
      <c r="S960" s="7" t="s">
        <v>1746</v>
      </c>
      <c r="V960" s="7">
        <v>85140000</v>
      </c>
      <c r="W960" s="7" t="s">
        <v>5636</v>
      </c>
      <c r="X960" s="201">
        <v>18</v>
      </c>
      <c r="Y960" s="201">
        <v>65</v>
      </c>
      <c r="Z960" s="201">
        <v>1</v>
      </c>
      <c r="AA960" s="201">
        <v>5</v>
      </c>
      <c r="AB960" s="201">
        <v>0</v>
      </c>
      <c r="AC960" s="201">
        <v>0</v>
      </c>
    </row>
    <row r="961" spans="17:29" x14ac:dyDescent="0.2">
      <c r="R961" s="7">
        <v>12278</v>
      </c>
      <c r="S961" s="7" t="s">
        <v>582</v>
      </c>
      <c r="V961" s="7">
        <v>80070000</v>
      </c>
      <c r="W961" s="7" t="s">
        <v>2981</v>
      </c>
      <c r="X961" s="201">
        <v>18</v>
      </c>
      <c r="Y961" s="201">
        <v>65</v>
      </c>
      <c r="Z961" s="201">
        <v>1</v>
      </c>
      <c r="AA961" s="201">
        <v>5</v>
      </c>
      <c r="AB961" s="201">
        <v>90</v>
      </c>
      <c r="AC961" s="201">
        <v>0</v>
      </c>
    </row>
    <row r="962" spans="17:29" x14ac:dyDescent="0.2">
      <c r="Q962" s="7">
        <v>4026</v>
      </c>
      <c r="R962" s="7">
        <v>12277</v>
      </c>
      <c r="S962" s="7" t="s">
        <v>1747</v>
      </c>
      <c r="V962" s="7">
        <v>97920000</v>
      </c>
      <c r="W962" s="7" t="s">
        <v>2982</v>
      </c>
      <c r="X962" s="201">
        <v>18</v>
      </c>
      <c r="Y962" s="201">
        <v>65</v>
      </c>
      <c r="Z962" s="201">
        <v>1</v>
      </c>
      <c r="AA962" s="201">
        <v>5</v>
      </c>
      <c r="AB962" s="201">
        <v>90</v>
      </c>
      <c r="AC962" s="201">
        <v>0</v>
      </c>
    </row>
    <row r="963" spans="17:29" x14ac:dyDescent="0.2">
      <c r="Q963" s="7">
        <v>1505</v>
      </c>
      <c r="R963" s="7">
        <v>12276</v>
      </c>
      <c r="S963" s="7" t="s">
        <v>1748</v>
      </c>
      <c r="V963" s="7">
        <v>66120000</v>
      </c>
      <c r="W963" s="7" t="s">
        <v>2983</v>
      </c>
      <c r="X963" s="201">
        <v>18</v>
      </c>
      <c r="Y963" s="201">
        <v>65</v>
      </c>
      <c r="Z963" s="201">
        <v>1</v>
      </c>
      <c r="AA963" s="201">
        <v>5</v>
      </c>
      <c r="AB963" s="201">
        <v>90</v>
      </c>
      <c r="AC963" s="201">
        <v>0</v>
      </c>
    </row>
    <row r="964" spans="17:29" x14ac:dyDescent="0.2">
      <c r="Q964" s="7">
        <v>1506</v>
      </c>
      <c r="R964" s="7">
        <v>12275</v>
      </c>
      <c r="S964" s="7" t="s">
        <v>1749</v>
      </c>
      <c r="V964" s="7">
        <v>64010000</v>
      </c>
      <c r="W964" s="7" t="s">
        <v>2984</v>
      </c>
      <c r="X964" s="201">
        <v>18</v>
      </c>
      <c r="Y964" s="201">
        <v>65</v>
      </c>
      <c r="Z964" s="201">
        <v>1</v>
      </c>
      <c r="AA964" s="201">
        <v>5</v>
      </c>
      <c r="AB964" s="201">
        <v>90</v>
      </c>
      <c r="AC964" s="201">
        <v>0</v>
      </c>
    </row>
    <row r="965" spans="17:29" x14ac:dyDescent="0.2">
      <c r="R965" s="7">
        <v>12306</v>
      </c>
      <c r="S965" s="7" t="s">
        <v>583</v>
      </c>
      <c r="V965" s="7">
        <v>66150000</v>
      </c>
      <c r="W965" s="7" t="s">
        <v>2985</v>
      </c>
      <c r="X965" s="201">
        <v>18</v>
      </c>
      <c r="Y965" s="201">
        <v>65</v>
      </c>
      <c r="Z965" s="201">
        <v>1</v>
      </c>
      <c r="AA965" s="201">
        <v>5</v>
      </c>
      <c r="AB965" s="201">
        <v>90</v>
      </c>
      <c r="AC965" s="201">
        <v>0</v>
      </c>
    </row>
    <row r="966" spans="17:29" x14ac:dyDescent="0.2">
      <c r="Q966" s="7">
        <v>1002</v>
      </c>
      <c r="R966" s="7">
        <v>15561</v>
      </c>
      <c r="S966" s="7" t="s">
        <v>1750</v>
      </c>
      <c r="V966" s="7">
        <v>66152003</v>
      </c>
      <c r="W966" s="7" t="s">
        <v>5637</v>
      </c>
      <c r="X966" s="201">
        <v>18</v>
      </c>
      <c r="Y966" s="201">
        <v>65</v>
      </c>
      <c r="Z966" s="201">
        <v>1</v>
      </c>
      <c r="AA966" s="201">
        <v>5</v>
      </c>
      <c r="AB966" s="201">
        <v>90</v>
      </c>
      <c r="AC966" s="201">
        <v>0</v>
      </c>
    </row>
    <row r="967" spans="17:29" x14ac:dyDescent="0.2">
      <c r="R967" s="7">
        <v>11225</v>
      </c>
      <c r="S967" s="7" t="s">
        <v>584</v>
      </c>
      <c r="V967" s="7">
        <v>66151001</v>
      </c>
      <c r="W967" s="7" t="s">
        <v>5638</v>
      </c>
      <c r="X967" s="201">
        <v>18</v>
      </c>
      <c r="Y967" s="201">
        <v>65</v>
      </c>
      <c r="Z967" s="201">
        <v>1</v>
      </c>
      <c r="AA967" s="201">
        <v>5</v>
      </c>
      <c r="AB967" s="201">
        <v>90</v>
      </c>
      <c r="AC967" s="201">
        <v>0</v>
      </c>
    </row>
    <row r="968" spans="17:29" x14ac:dyDescent="0.2">
      <c r="R968" s="7">
        <v>16278</v>
      </c>
      <c r="S968" s="7" t="s">
        <v>5169</v>
      </c>
      <c r="V968" s="7">
        <v>66152002</v>
      </c>
      <c r="W968" s="7" t="s">
        <v>5639</v>
      </c>
      <c r="X968" s="201">
        <v>18</v>
      </c>
      <c r="Y968" s="201">
        <v>65</v>
      </c>
      <c r="Z968" s="201">
        <v>1</v>
      </c>
      <c r="AA968" s="201">
        <v>5</v>
      </c>
      <c r="AB968" s="201">
        <v>90</v>
      </c>
      <c r="AC968" s="201">
        <v>0</v>
      </c>
    </row>
    <row r="969" spans="17:29" x14ac:dyDescent="0.2">
      <c r="Q969" s="7">
        <v>5584</v>
      </c>
      <c r="R969" s="7">
        <v>14701</v>
      </c>
      <c r="S969" s="7" t="s">
        <v>1345</v>
      </c>
      <c r="V969" s="7">
        <v>66151002</v>
      </c>
      <c r="W969" s="7" t="s">
        <v>5640</v>
      </c>
      <c r="X969" s="201">
        <v>18</v>
      </c>
      <c r="Y969" s="201">
        <v>65</v>
      </c>
      <c r="Z969" s="201">
        <v>1</v>
      </c>
      <c r="AA969" s="201">
        <v>5</v>
      </c>
      <c r="AB969" s="201">
        <v>90</v>
      </c>
      <c r="AC969" s="201">
        <v>0</v>
      </c>
    </row>
    <row r="970" spans="17:29" x14ac:dyDescent="0.2">
      <c r="R970" s="7">
        <v>10958</v>
      </c>
      <c r="S970" s="7" t="s">
        <v>585</v>
      </c>
      <c r="V970" s="7">
        <v>66152000</v>
      </c>
      <c r="W970" s="7" t="s">
        <v>5641</v>
      </c>
      <c r="X970" s="201">
        <v>18</v>
      </c>
      <c r="Y970" s="201">
        <v>65</v>
      </c>
      <c r="Z970" s="201">
        <v>1</v>
      </c>
      <c r="AA970" s="201">
        <v>5</v>
      </c>
      <c r="AB970" s="201">
        <v>90</v>
      </c>
      <c r="AC970" s="201">
        <v>0</v>
      </c>
    </row>
    <row r="971" spans="17:29" x14ac:dyDescent="0.2">
      <c r="R971" s="7">
        <v>11345</v>
      </c>
      <c r="S971" s="7" t="s">
        <v>1346</v>
      </c>
      <c r="V971" s="7">
        <v>66152001</v>
      </c>
      <c r="W971" s="7" t="s">
        <v>5642</v>
      </c>
      <c r="X971" s="201">
        <v>18</v>
      </c>
      <c r="Y971" s="201">
        <v>65</v>
      </c>
      <c r="Z971" s="201">
        <v>1</v>
      </c>
      <c r="AA971" s="201">
        <v>5</v>
      </c>
      <c r="AB971" s="201">
        <v>90</v>
      </c>
      <c r="AC971" s="201">
        <v>0</v>
      </c>
    </row>
    <row r="972" spans="17:29" x14ac:dyDescent="0.2">
      <c r="Q972" s="7">
        <v>5914</v>
      </c>
      <c r="R972" s="7">
        <v>14699</v>
      </c>
      <c r="S972" s="7" t="s">
        <v>1347</v>
      </c>
      <c r="V972" s="7">
        <v>75535000</v>
      </c>
      <c r="W972" s="7" t="s">
        <v>5643</v>
      </c>
      <c r="X972" s="201">
        <v>18</v>
      </c>
      <c r="Y972" s="201">
        <v>65</v>
      </c>
      <c r="Z972" s="201">
        <v>1</v>
      </c>
      <c r="AA972" s="201">
        <v>5</v>
      </c>
      <c r="AB972" s="201">
        <v>90</v>
      </c>
      <c r="AC972" s="201">
        <v>0</v>
      </c>
    </row>
    <row r="973" spans="17:29" x14ac:dyDescent="0.2">
      <c r="R973" s="7">
        <v>12311</v>
      </c>
      <c r="S973" s="7" t="s">
        <v>1348</v>
      </c>
      <c r="V973" s="7">
        <v>80260000</v>
      </c>
      <c r="W973" s="7" t="s">
        <v>4761</v>
      </c>
      <c r="X973" s="201">
        <v>18</v>
      </c>
      <c r="Y973" s="201">
        <v>65</v>
      </c>
      <c r="Z973" s="201">
        <v>1</v>
      </c>
      <c r="AA973" s="201">
        <v>5</v>
      </c>
      <c r="AB973" s="201">
        <v>90</v>
      </c>
      <c r="AC973" s="201">
        <v>0</v>
      </c>
    </row>
    <row r="974" spans="17:29" x14ac:dyDescent="0.2">
      <c r="R974" s="7">
        <v>10959</v>
      </c>
      <c r="S974" s="7" t="s">
        <v>586</v>
      </c>
      <c r="V974" s="7">
        <v>70161000</v>
      </c>
      <c r="W974" s="7" t="s">
        <v>5644</v>
      </c>
      <c r="X974" s="201">
        <v>18</v>
      </c>
      <c r="Y974" s="201">
        <v>65</v>
      </c>
      <c r="Z974" s="201">
        <v>1</v>
      </c>
      <c r="AA974" s="201">
        <v>5</v>
      </c>
      <c r="AB974" s="201">
        <v>0</v>
      </c>
      <c r="AC974" s="201">
        <v>0</v>
      </c>
    </row>
    <row r="975" spans="17:29" x14ac:dyDescent="0.2">
      <c r="Q975" s="7">
        <v>2574</v>
      </c>
      <c r="R975" s="7">
        <v>12309</v>
      </c>
      <c r="S975" s="7" t="s">
        <v>1349</v>
      </c>
      <c r="V975" s="7">
        <v>66776000</v>
      </c>
      <c r="W975" s="7" t="s">
        <v>5645</v>
      </c>
      <c r="X975" s="201">
        <v>17</v>
      </c>
      <c r="Y975" s="201">
        <v>65</v>
      </c>
      <c r="Z975" s="201">
        <v>1</v>
      </c>
      <c r="AA975" s="201">
        <v>2</v>
      </c>
      <c r="AB975" s="201">
        <v>0</v>
      </c>
      <c r="AC975" s="201">
        <v>0</v>
      </c>
    </row>
    <row r="976" spans="17:29" x14ac:dyDescent="0.2">
      <c r="Q976" s="7">
        <v>735</v>
      </c>
      <c r="R976" s="7">
        <v>15241</v>
      </c>
      <c r="S976" s="7" t="s">
        <v>1350</v>
      </c>
      <c r="V976" s="7">
        <v>75156003</v>
      </c>
      <c r="W976" s="7" t="s">
        <v>5646</v>
      </c>
      <c r="X976" s="201">
        <v>18</v>
      </c>
      <c r="Y976" s="201">
        <v>65</v>
      </c>
      <c r="Z976" s="201">
        <v>1</v>
      </c>
      <c r="AA976" s="201">
        <v>5</v>
      </c>
      <c r="AB976" s="201">
        <v>90</v>
      </c>
      <c r="AC976" s="201">
        <v>0</v>
      </c>
    </row>
    <row r="977" spans="17:29" x14ac:dyDescent="0.2">
      <c r="Q977" s="7">
        <v>2885</v>
      </c>
      <c r="R977" s="7">
        <v>13813</v>
      </c>
      <c r="S977" s="7" t="s">
        <v>1352</v>
      </c>
      <c r="V977" s="7">
        <v>75156001</v>
      </c>
      <c r="W977" s="7" t="s">
        <v>5647</v>
      </c>
      <c r="X977" s="201">
        <v>18</v>
      </c>
      <c r="Y977" s="201">
        <v>65</v>
      </c>
      <c r="Z977" s="201">
        <v>1</v>
      </c>
      <c r="AA977" s="201">
        <v>5</v>
      </c>
      <c r="AB977" s="201">
        <v>90</v>
      </c>
      <c r="AC977" s="201">
        <v>0</v>
      </c>
    </row>
    <row r="978" spans="17:29" x14ac:dyDescent="0.2">
      <c r="Q978" s="7">
        <v>6104</v>
      </c>
      <c r="R978" s="7">
        <v>12307</v>
      </c>
      <c r="S978" s="7" t="s">
        <v>1354</v>
      </c>
      <c r="V978" s="7">
        <v>75156002</v>
      </c>
      <c r="W978" s="7" t="s">
        <v>5648</v>
      </c>
      <c r="X978" s="201">
        <v>18</v>
      </c>
      <c r="Y978" s="201">
        <v>65</v>
      </c>
      <c r="Z978" s="201">
        <v>1</v>
      </c>
      <c r="AA978" s="201">
        <v>5</v>
      </c>
      <c r="AB978" s="201">
        <v>90</v>
      </c>
      <c r="AC978" s="201">
        <v>0</v>
      </c>
    </row>
    <row r="979" spans="17:29" x14ac:dyDescent="0.2">
      <c r="Q979" s="7">
        <v>953</v>
      </c>
      <c r="R979" s="7">
        <v>15348</v>
      </c>
      <c r="S979" s="7" t="s">
        <v>1355</v>
      </c>
      <c r="V979" s="7">
        <v>59060000</v>
      </c>
      <c r="W979" s="7" t="s">
        <v>2986</v>
      </c>
      <c r="X979" s="201">
        <v>18</v>
      </c>
      <c r="Y979" s="201">
        <v>65</v>
      </c>
      <c r="Z979" s="201">
        <v>1</v>
      </c>
      <c r="AA979" s="201">
        <v>5</v>
      </c>
      <c r="AB979" s="201">
        <v>90</v>
      </c>
      <c r="AC979" s="201">
        <v>0</v>
      </c>
    </row>
    <row r="980" spans="17:29" x14ac:dyDescent="0.2">
      <c r="Q980" s="7">
        <v>924</v>
      </c>
      <c r="R980" s="7">
        <v>15323</v>
      </c>
      <c r="S980" s="7" t="s">
        <v>1065</v>
      </c>
      <c r="V980" s="7">
        <v>59070000</v>
      </c>
      <c r="W980" s="7" t="s">
        <v>2987</v>
      </c>
      <c r="X980" s="201">
        <v>18</v>
      </c>
      <c r="Y980" s="201">
        <v>65</v>
      </c>
      <c r="Z980" s="201">
        <v>1</v>
      </c>
      <c r="AA980" s="201">
        <v>5</v>
      </c>
      <c r="AB980" s="201">
        <v>90</v>
      </c>
      <c r="AC980" s="201">
        <v>0</v>
      </c>
    </row>
    <row r="981" spans="17:29" x14ac:dyDescent="0.2">
      <c r="Q981" s="7">
        <v>492</v>
      </c>
      <c r="R981" s="7">
        <v>15101</v>
      </c>
      <c r="S981" s="7" t="s">
        <v>3836</v>
      </c>
      <c r="V981" s="7">
        <v>69180000</v>
      </c>
      <c r="W981" s="7" t="s">
        <v>2405</v>
      </c>
      <c r="X981" s="201">
        <v>18</v>
      </c>
      <c r="Y981" s="201">
        <v>65</v>
      </c>
      <c r="Z981" s="201">
        <v>1</v>
      </c>
      <c r="AA981" s="201">
        <v>5</v>
      </c>
      <c r="AB981" s="201">
        <v>90</v>
      </c>
      <c r="AC981" s="201">
        <v>0</v>
      </c>
    </row>
    <row r="982" spans="17:29" x14ac:dyDescent="0.2">
      <c r="Q982" s="7">
        <v>4476</v>
      </c>
      <c r="R982" s="7">
        <v>15427</v>
      </c>
      <c r="S982" s="7" t="s">
        <v>3837</v>
      </c>
      <c r="V982" s="7">
        <v>80560000</v>
      </c>
      <c r="W982" s="7" t="s">
        <v>4762</v>
      </c>
      <c r="X982" s="201">
        <v>18</v>
      </c>
      <c r="Y982" s="201">
        <v>65</v>
      </c>
      <c r="Z982" s="201">
        <v>1</v>
      </c>
      <c r="AA982" s="201">
        <v>5</v>
      </c>
      <c r="AB982" s="201">
        <v>90</v>
      </c>
      <c r="AC982" s="201">
        <v>0</v>
      </c>
    </row>
    <row r="983" spans="17:29" x14ac:dyDescent="0.2">
      <c r="Q983" s="7">
        <v>151</v>
      </c>
      <c r="R983" s="7">
        <v>12301</v>
      </c>
      <c r="S983" s="7" t="s">
        <v>2186</v>
      </c>
      <c r="V983" s="7">
        <v>66480000</v>
      </c>
      <c r="W983" s="7" t="s">
        <v>2406</v>
      </c>
      <c r="X983" s="201">
        <v>18</v>
      </c>
      <c r="Y983" s="201">
        <v>65</v>
      </c>
      <c r="Z983" s="201">
        <v>1</v>
      </c>
      <c r="AA983" s="201">
        <v>5</v>
      </c>
      <c r="AB983" s="201">
        <v>90</v>
      </c>
      <c r="AC983" s="201">
        <v>0</v>
      </c>
    </row>
    <row r="984" spans="17:29" x14ac:dyDescent="0.2">
      <c r="Q984" s="7">
        <v>763</v>
      </c>
      <c r="R984" s="7">
        <v>15262</v>
      </c>
      <c r="S984" s="7" t="s">
        <v>2169</v>
      </c>
      <c r="V984" s="7">
        <v>66490000</v>
      </c>
      <c r="W984" s="7" t="s">
        <v>2407</v>
      </c>
      <c r="X984" s="201">
        <v>18</v>
      </c>
      <c r="Y984" s="201">
        <v>65</v>
      </c>
      <c r="Z984" s="201">
        <v>1</v>
      </c>
      <c r="AA984" s="201">
        <v>5</v>
      </c>
      <c r="AB984" s="201">
        <v>90</v>
      </c>
      <c r="AC984" s="201">
        <v>0</v>
      </c>
    </row>
    <row r="985" spans="17:29" x14ac:dyDescent="0.2">
      <c r="R985" s="7">
        <v>12299</v>
      </c>
      <c r="S985" s="7" t="s">
        <v>587</v>
      </c>
      <c r="V985" s="7">
        <v>66815000</v>
      </c>
      <c r="W985" s="7" t="s">
        <v>4979</v>
      </c>
      <c r="X985" s="201">
        <v>18</v>
      </c>
      <c r="Y985" s="201">
        <v>65</v>
      </c>
      <c r="Z985" s="201">
        <v>1</v>
      </c>
      <c r="AA985" s="201">
        <v>5</v>
      </c>
      <c r="AB985" s="201">
        <v>90</v>
      </c>
      <c r="AC985" s="201">
        <v>0</v>
      </c>
    </row>
    <row r="986" spans="17:29" x14ac:dyDescent="0.2">
      <c r="Q986" s="7">
        <v>4005</v>
      </c>
      <c r="R986" s="7">
        <v>14533</v>
      </c>
      <c r="S986" s="7" t="s">
        <v>2188</v>
      </c>
      <c r="V986" s="7">
        <v>66755000</v>
      </c>
      <c r="W986" s="7" t="s">
        <v>2408</v>
      </c>
      <c r="X986" s="201">
        <v>18</v>
      </c>
      <c r="Y986" s="201">
        <v>65</v>
      </c>
      <c r="Z986" s="201">
        <v>1</v>
      </c>
      <c r="AA986" s="201">
        <v>5</v>
      </c>
      <c r="AB986" s="201">
        <v>90</v>
      </c>
      <c r="AC986" s="201">
        <v>0</v>
      </c>
    </row>
    <row r="987" spans="17:29" x14ac:dyDescent="0.2">
      <c r="Q987" s="7">
        <v>2503</v>
      </c>
      <c r="R987" s="7">
        <v>14531</v>
      </c>
      <c r="S987" s="7" t="s">
        <v>2172</v>
      </c>
      <c r="V987" s="7">
        <v>69190000</v>
      </c>
      <c r="W987" s="7" t="s">
        <v>2409</v>
      </c>
      <c r="X987" s="201">
        <v>18</v>
      </c>
      <c r="Y987" s="201">
        <v>65</v>
      </c>
      <c r="Z987" s="201">
        <v>1</v>
      </c>
      <c r="AA987" s="201">
        <v>5</v>
      </c>
      <c r="AB987" s="201">
        <v>90</v>
      </c>
      <c r="AC987" s="201">
        <v>0</v>
      </c>
    </row>
    <row r="988" spans="17:29" x14ac:dyDescent="0.2">
      <c r="Q988" s="7">
        <v>4646</v>
      </c>
      <c r="R988" s="7">
        <v>15421</v>
      </c>
      <c r="S988" s="7" t="s">
        <v>2173</v>
      </c>
      <c r="V988" s="7">
        <v>71320000</v>
      </c>
      <c r="W988" s="7" t="s">
        <v>404</v>
      </c>
      <c r="X988" s="201">
        <v>18</v>
      </c>
      <c r="Y988" s="201">
        <v>65</v>
      </c>
      <c r="Z988" s="201">
        <v>1</v>
      </c>
      <c r="AA988" s="201">
        <v>5</v>
      </c>
      <c r="AB988" s="201">
        <v>90</v>
      </c>
      <c r="AC988" s="201">
        <v>0</v>
      </c>
    </row>
    <row r="989" spans="17:29" x14ac:dyDescent="0.2">
      <c r="Q989" s="7">
        <v>1025</v>
      </c>
      <c r="R989" s="7">
        <v>15564</v>
      </c>
      <c r="S989" s="7" t="s">
        <v>2195</v>
      </c>
      <c r="V989" s="7">
        <v>81050000</v>
      </c>
      <c r="W989" s="7" t="s">
        <v>405</v>
      </c>
      <c r="X989" s="201">
        <v>18</v>
      </c>
      <c r="Y989" s="201">
        <v>65</v>
      </c>
      <c r="Z989" s="201">
        <v>1</v>
      </c>
      <c r="AA989" s="201">
        <v>5</v>
      </c>
      <c r="AB989" s="201">
        <v>90</v>
      </c>
      <c r="AC989" s="201">
        <v>0</v>
      </c>
    </row>
    <row r="990" spans="17:29" x14ac:dyDescent="0.2">
      <c r="Q990" s="7">
        <v>6056</v>
      </c>
      <c r="R990" s="7">
        <v>14504</v>
      </c>
      <c r="S990" s="7" t="s">
        <v>2196</v>
      </c>
      <c r="V990" s="7">
        <v>82060001</v>
      </c>
      <c r="W990" s="7" t="s">
        <v>4763</v>
      </c>
      <c r="X990" s="201">
        <v>18</v>
      </c>
      <c r="Y990" s="201">
        <v>65</v>
      </c>
      <c r="Z990" s="201">
        <v>1</v>
      </c>
      <c r="AA990" s="201">
        <v>5</v>
      </c>
      <c r="AB990" s="201">
        <v>90</v>
      </c>
      <c r="AC990" s="201">
        <v>0</v>
      </c>
    </row>
    <row r="991" spans="17:29" x14ac:dyDescent="0.2">
      <c r="R991" s="7">
        <v>10117</v>
      </c>
      <c r="S991" s="7" t="s">
        <v>355</v>
      </c>
      <c r="V991" s="7">
        <v>82060002</v>
      </c>
      <c r="W991" s="7" t="s">
        <v>4764</v>
      </c>
      <c r="X991" s="201">
        <v>18</v>
      </c>
      <c r="Y991" s="201">
        <v>65</v>
      </c>
      <c r="Z991" s="201">
        <v>1</v>
      </c>
      <c r="AA991" s="201">
        <v>5</v>
      </c>
      <c r="AB991" s="201">
        <v>90</v>
      </c>
      <c r="AC991" s="201">
        <v>0</v>
      </c>
    </row>
    <row r="992" spans="17:29" x14ac:dyDescent="0.2">
      <c r="R992" s="7">
        <v>12244</v>
      </c>
      <c r="S992" s="7" t="s">
        <v>2199</v>
      </c>
      <c r="V992" s="7">
        <v>82060000</v>
      </c>
      <c r="W992" s="7" t="s">
        <v>4765</v>
      </c>
      <c r="X992" s="201">
        <v>18</v>
      </c>
      <c r="Y992" s="201">
        <v>65</v>
      </c>
      <c r="Z992" s="201">
        <v>1</v>
      </c>
      <c r="AA992" s="201">
        <v>5</v>
      </c>
      <c r="AB992" s="201">
        <v>90</v>
      </c>
      <c r="AC992" s="201">
        <v>0</v>
      </c>
    </row>
    <row r="993" spans="17:29" x14ac:dyDescent="0.2">
      <c r="Q993" s="7">
        <v>2615</v>
      </c>
      <c r="R993" s="7">
        <v>12274</v>
      </c>
      <c r="S993" s="7" t="s">
        <v>357</v>
      </c>
      <c r="V993" s="7">
        <v>82050001</v>
      </c>
      <c r="W993" s="7" t="s">
        <v>4766</v>
      </c>
      <c r="X993" s="201">
        <v>18</v>
      </c>
      <c r="Y993" s="201">
        <v>65</v>
      </c>
      <c r="Z993" s="201">
        <v>1</v>
      </c>
      <c r="AA993" s="201">
        <v>5</v>
      </c>
      <c r="AB993" s="201">
        <v>90</v>
      </c>
      <c r="AC993" s="201">
        <v>0</v>
      </c>
    </row>
    <row r="994" spans="17:29" x14ac:dyDescent="0.2">
      <c r="Q994" s="7">
        <v>405</v>
      </c>
      <c r="R994" s="7">
        <v>15673</v>
      </c>
      <c r="S994" s="7" t="s">
        <v>358</v>
      </c>
      <c r="V994" s="7">
        <v>82050002</v>
      </c>
      <c r="W994" s="7" t="s">
        <v>4767</v>
      </c>
      <c r="X994" s="201">
        <v>18</v>
      </c>
      <c r="Y994" s="201">
        <v>65</v>
      </c>
      <c r="Z994" s="201">
        <v>1</v>
      </c>
      <c r="AA994" s="201">
        <v>5</v>
      </c>
      <c r="AB994" s="201">
        <v>90</v>
      </c>
      <c r="AC994" s="201">
        <v>0</v>
      </c>
    </row>
    <row r="995" spans="17:29" x14ac:dyDescent="0.2">
      <c r="Q995" s="7">
        <v>1206</v>
      </c>
      <c r="R995" s="7">
        <v>12238</v>
      </c>
      <c r="S995" s="7" t="s">
        <v>359</v>
      </c>
      <c r="V995" s="7">
        <v>82050000</v>
      </c>
      <c r="W995" s="7" t="s">
        <v>4768</v>
      </c>
      <c r="X995" s="201">
        <v>18</v>
      </c>
      <c r="Y995" s="201">
        <v>65</v>
      </c>
      <c r="Z995" s="201">
        <v>1</v>
      </c>
      <c r="AA995" s="201">
        <v>5</v>
      </c>
      <c r="AB995" s="201">
        <v>90</v>
      </c>
      <c r="AC995" s="201">
        <v>0</v>
      </c>
    </row>
    <row r="996" spans="17:29" x14ac:dyDescent="0.2">
      <c r="Q996" s="7">
        <v>1026</v>
      </c>
      <c r="R996" s="7">
        <v>15560</v>
      </c>
      <c r="S996" s="7" t="s">
        <v>2038</v>
      </c>
      <c r="V996" s="7">
        <v>75210000</v>
      </c>
      <c r="W996" s="7" t="s">
        <v>406</v>
      </c>
      <c r="X996" s="201">
        <v>18</v>
      </c>
      <c r="Y996" s="201">
        <v>65</v>
      </c>
      <c r="Z996" s="201">
        <v>1</v>
      </c>
      <c r="AA996" s="201">
        <v>5</v>
      </c>
      <c r="AB996" s="201">
        <v>90</v>
      </c>
      <c r="AC996" s="201">
        <v>0</v>
      </c>
    </row>
    <row r="997" spans="17:29" x14ac:dyDescent="0.2">
      <c r="Q997" s="7">
        <v>3342</v>
      </c>
      <c r="R997" s="7">
        <v>15606</v>
      </c>
      <c r="S997" s="7" t="s">
        <v>2039</v>
      </c>
      <c r="V997" s="7">
        <v>97900000</v>
      </c>
      <c r="W997" s="7" t="s">
        <v>407</v>
      </c>
      <c r="X997" s="201">
        <v>18</v>
      </c>
      <c r="Y997" s="201">
        <v>65</v>
      </c>
      <c r="Z997" s="201">
        <v>1</v>
      </c>
      <c r="AA997" s="201">
        <v>5</v>
      </c>
      <c r="AB997" s="201">
        <v>90</v>
      </c>
      <c r="AC997" s="201">
        <v>0</v>
      </c>
    </row>
    <row r="998" spans="17:29" x14ac:dyDescent="0.2">
      <c r="Q998" s="7">
        <v>4806</v>
      </c>
      <c r="R998" s="7">
        <v>15405</v>
      </c>
      <c r="S998" s="7" t="s">
        <v>2040</v>
      </c>
      <c r="V998" s="7">
        <v>74320000</v>
      </c>
      <c r="W998" s="7" t="s">
        <v>5649</v>
      </c>
      <c r="X998" s="201">
        <v>18</v>
      </c>
      <c r="Y998" s="201">
        <v>65</v>
      </c>
      <c r="Z998" s="201">
        <v>1</v>
      </c>
      <c r="AA998" s="201">
        <v>5</v>
      </c>
      <c r="AB998" s="201">
        <v>90</v>
      </c>
      <c r="AC998" s="201">
        <v>0</v>
      </c>
    </row>
    <row r="999" spans="17:29" x14ac:dyDescent="0.2">
      <c r="Q999" s="7">
        <v>692</v>
      </c>
      <c r="R999" s="7">
        <v>15213</v>
      </c>
      <c r="S999" s="7" t="s">
        <v>2041</v>
      </c>
      <c r="V999" s="7">
        <v>69250000</v>
      </c>
      <c r="W999" s="7" t="s">
        <v>4769</v>
      </c>
      <c r="X999" s="201">
        <v>18</v>
      </c>
      <c r="Y999" s="201">
        <v>65</v>
      </c>
      <c r="Z999" s="201">
        <v>1</v>
      </c>
      <c r="AA999" s="201">
        <v>5</v>
      </c>
      <c r="AB999" s="201">
        <v>90</v>
      </c>
      <c r="AC999" s="201">
        <v>0</v>
      </c>
    </row>
    <row r="1000" spans="17:29" x14ac:dyDescent="0.2">
      <c r="R1000" s="7">
        <v>11258</v>
      </c>
      <c r="S1000" s="7" t="s">
        <v>588</v>
      </c>
      <c r="V1000" s="7">
        <v>61060000</v>
      </c>
      <c r="W1000" s="7" t="s">
        <v>408</v>
      </c>
      <c r="X1000" s="201">
        <v>18</v>
      </c>
      <c r="Y1000" s="201">
        <v>65</v>
      </c>
      <c r="Z1000" s="201">
        <v>1</v>
      </c>
      <c r="AA1000" s="201">
        <v>5</v>
      </c>
      <c r="AB1000" s="201">
        <v>90</v>
      </c>
      <c r="AC1000" s="201">
        <v>0</v>
      </c>
    </row>
    <row r="1001" spans="17:29" x14ac:dyDescent="0.2">
      <c r="R1001" s="7">
        <v>12230</v>
      </c>
      <c r="S1001" s="7" t="s">
        <v>589</v>
      </c>
      <c r="V1001" s="7">
        <v>61050000</v>
      </c>
      <c r="W1001" s="7" t="s">
        <v>409</v>
      </c>
      <c r="X1001" s="201">
        <v>18</v>
      </c>
      <c r="Y1001" s="201">
        <v>65</v>
      </c>
      <c r="Z1001" s="201">
        <v>1</v>
      </c>
      <c r="AA1001" s="201">
        <v>5</v>
      </c>
      <c r="AB1001" s="201">
        <v>90</v>
      </c>
      <c r="AC1001" s="201">
        <v>0</v>
      </c>
    </row>
    <row r="1002" spans="17:29" x14ac:dyDescent="0.2">
      <c r="Q1002" s="7">
        <v>4724</v>
      </c>
      <c r="R1002" s="7">
        <v>15454</v>
      </c>
      <c r="S1002" s="7" t="s">
        <v>2043</v>
      </c>
      <c r="V1002" s="7">
        <v>69320000</v>
      </c>
      <c r="W1002" s="7" t="s">
        <v>410</v>
      </c>
      <c r="X1002" s="201">
        <v>18</v>
      </c>
      <c r="Y1002" s="201">
        <v>65</v>
      </c>
      <c r="Z1002" s="201">
        <v>1</v>
      </c>
      <c r="AA1002" s="201">
        <v>5</v>
      </c>
      <c r="AB1002" s="201">
        <v>90</v>
      </c>
      <c r="AC1002" s="201">
        <v>0</v>
      </c>
    </row>
    <row r="1003" spans="17:29" x14ac:dyDescent="0.2">
      <c r="R1003" s="7">
        <v>12227</v>
      </c>
      <c r="S1003" s="7" t="s">
        <v>2044</v>
      </c>
      <c r="V1003" s="7">
        <v>84210000</v>
      </c>
      <c r="W1003" s="7" t="s">
        <v>5650</v>
      </c>
      <c r="X1003" s="201">
        <v>18</v>
      </c>
      <c r="Y1003" s="201">
        <v>65</v>
      </c>
      <c r="Z1003" s="201">
        <v>1</v>
      </c>
      <c r="AA1003" s="201">
        <v>5</v>
      </c>
      <c r="AB1003" s="201">
        <v>0</v>
      </c>
      <c r="AC1003" s="201">
        <v>0</v>
      </c>
    </row>
    <row r="1004" spans="17:29" x14ac:dyDescent="0.2">
      <c r="Q1004" s="7">
        <v>1010</v>
      </c>
      <c r="R1004" s="7">
        <v>15518</v>
      </c>
      <c r="S1004" s="7" t="s">
        <v>4528</v>
      </c>
      <c r="V1004" s="7">
        <v>84330000</v>
      </c>
      <c r="W1004" s="7" t="s">
        <v>5651</v>
      </c>
      <c r="X1004" s="201">
        <v>18</v>
      </c>
      <c r="Y1004" s="201">
        <v>65</v>
      </c>
      <c r="Z1004" s="201">
        <v>1</v>
      </c>
      <c r="AA1004" s="201">
        <v>5</v>
      </c>
      <c r="AB1004" s="201">
        <v>90</v>
      </c>
      <c r="AC1004" s="201">
        <v>0</v>
      </c>
    </row>
    <row r="1005" spans="17:29" x14ac:dyDescent="0.2">
      <c r="R1005" s="7">
        <v>12226</v>
      </c>
      <c r="S1005" s="7" t="s">
        <v>590</v>
      </c>
      <c r="V1005" s="7">
        <v>75220000</v>
      </c>
      <c r="W1005" s="7" t="s">
        <v>4770</v>
      </c>
      <c r="X1005" s="201">
        <v>18</v>
      </c>
      <c r="Y1005" s="201">
        <v>65</v>
      </c>
      <c r="Z1005" s="201">
        <v>1</v>
      </c>
      <c r="AA1005" s="201">
        <v>5</v>
      </c>
      <c r="AB1005" s="201">
        <v>90</v>
      </c>
      <c r="AC1005" s="201">
        <v>0</v>
      </c>
    </row>
    <row r="1006" spans="17:29" x14ac:dyDescent="0.2">
      <c r="R1006" s="7">
        <v>12225</v>
      </c>
      <c r="S1006" s="7" t="s">
        <v>591</v>
      </c>
      <c r="V1006" s="7">
        <v>75190000</v>
      </c>
      <c r="W1006" s="7" t="s">
        <v>411</v>
      </c>
      <c r="X1006" s="201">
        <v>18</v>
      </c>
      <c r="Y1006" s="201">
        <v>65</v>
      </c>
      <c r="Z1006" s="201">
        <v>1</v>
      </c>
      <c r="AA1006" s="201">
        <v>5</v>
      </c>
      <c r="AB1006" s="201">
        <v>90</v>
      </c>
      <c r="AC1006" s="201">
        <v>0</v>
      </c>
    </row>
    <row r="1007" spans="17:29" x14ac:dyDescent="0.2">
      <c r="R1007" s="7">
        <v>12224</v>
      </c>
      <c r="S1007" s="7" t="s">
        <v>2050</v>
      </c>
      <c r="V1007" s="7">
        <v>75500000</v>
      </c>
      <c r="W1007" s="7" t="s">
        <v>412</v>
      </c>
      <c r="X1007" s="201">
        <v>18</v>
      </c>
      <c r="Y1007" s="201">
        <v>65</v>
      </c>
      <c r="Z1007" s="201">
        <v>1</v>
      </c>
      <c r="AA1007" s="201">
        <v>5</v>
      </c>
      <c r="AB1007" s="201">
        <v>90</v>
      </c>
      <c r="AC1007" s="201">
        <v>0</v>
      </c>
    </row>
    <row r="1008" spans="17:29" x14ac:dyDescent="0.2">
      <c r="R1008" s="7">
        <v>12223</v>
      </c>
      <c r="S1008" s="7" t="s">
        <v>2051</v>
      </c>
      <c r="V1008" s="7">
        <v>66612000</v>
      </c>
      <c r="W1008" s="7" t="s">
        <v>5652</v>
      </c>
      <c r="X1008" s="201">
        <v>18</v>
      </c>
      <c r="Y1008" s="201">
        <v>65</v>
      </c>
      <c r="Z1008" s="201">
        <v>1</v>
      </c>
      <c r="AA1008" s="201">
        <v>5</v>
      </c>
      <c r="AB1008" s="201">
        <v>90</v>
      </c>
      <c r="AC1008" s="201">
        <v>0</v>
      </c>
    </row>
    <row r="1009" spans="17:29" x14ac:dyDescent="0.2">
      <c r="Q1009" s="7">
        <v>5788</v>
      </c>
      <c r="R1009" s="7">
        <v>14705</v>
      </c>
      <c r="S1009" s="7" t="s">
        <v>2046</v>
      </c>
      <c r="V1009" s="7">
        <v>66611000</v>
      </c>
      <c r="W1009" s="7" t="s">
        <v>5653</v>
      </c>
      <c r="X1009" s="201">
        <v>18</v>
      </c>
      <c r="Y1009" s="201">
        <v>65</v>
      </c>
      <c r="Z1009" s="201">
        <v>1</v>
      </c>
      <c r="AA1009" s="201">
        <v>5</v>
      </c>
      <c r="AB1009" s="201">
        <v>90</v>
      </c>
      <c r="AC1009" s="201">
        <v>0</v>
      </c>
    </row>
    <row r="1010" spans="17:29" x14ac:dyDescent="0.2">
      <c r="Q1010" s="7">
        <v>5856</v>
      </c>
      <c r="R1010" s="7">
        <v>14704</v>
      </c>
      <c r="S1010" s="7" t="s">
        <v>2048</v>
      </c>
      <c r="V1010" s="7">
        <v>66613000</v>
      </c>
      <c r="W1010" s="7" t="s">
        <v>5654</v>
      </c>
      <c r="X1010" s="201">
        <v>18</v>
      </c>
      <c r="Y1010" s="201">
        <v>65</v>
      </c>
      <c r="Z1010" s="201">
        <v>1</v>
      </c>
      <c r="AA1010" s="201">
        <v>5</v>
      </c>
      <c r="AB1010" s="201">
        <v>90</v>
      </c>
      <c r="AC1010" s="201">
        <v>0</v>
      </c>
    </row>
    <row r="1011" spans="17:29" x14ac:dyDescent="0.2">
      <c r="Q1011" s="7">
        <v>5520</v>
      </c>
      <c r="R1011" s="7">
        <v>14708</v>
      </c>
      <c r="S1011" s="7" t="s">
        <v>2049</v>
      </c>
      <c r="V1011" s="7">
        <v>86200000</v>
      </c>
      <c r="W1011" s="7" t="s">
        <v>4771</v>
      </c>
      <c r="X1011" s="201">
        <v>18</v>
      </c>
      <c r="Y1011" s="201">
        <v>65</v>
      </c>
      <c r="Z1011" s="201">
        <v>1</v>
      </c>
      <c r="AA1011" s="201">
        <v>5</v>
      </c>
      <c r="AB1011" s="201">
        <v>90</v>
      </c>
      <c r="AC1011" s="201">
        <v>0</v>
      </c>
    </row>
    <row r="1012" spans="17:29" x14ac:dyDescent="0.2">
      <c r="R1012" s="7">
        <v>12269</v>
      </c>
      <c r="S1012" s="7" t="s">
        <v>592</v>
      </c>
      <c r="V1012" s="7">
        <v>76020000</v>
      </c>
      <c r="W1012" s="7" t="s">
        <v>6119</v>
      </c>
      <c r="X1012" s="201">
        <v>19</v>
      </c>
      <c r="Y1012" s="201">
        <v>65</v>
      </c>
      <c r="Z1012" s="201">
        <v>1</v>
      </c>
      <c r="AA1012" s="201">
        <v>5</v>
      </c>
      <c r="AB1012" s="201">
        <v>0</v>
      </c>
      <c r="AC1012" s="201">
        <v>0</v>
      </c>
    </row>
    <row r="1013" spans="17:29" x14ac:dyDescent="0.2">
      <c r="Q1013" s="7">
        <v>2054</v>
      </c>
      <c r="R1013" s="7">
        <v>15689</v>
      </c>
      <c r="S1013" s="7" t="s">
        <v>5053</v>
      </c>
      <c r="V1013" s="7">
        <v>76010000</v>
      </c>
      <c r="W1013" s="7" t="s">
        <v>6120</v>
      </c>
      <c r="X1013" s="201">
        <v>18</v>
      </c>
      <c r="Y1013" s="201">
        <v>65</v>
      </c>
      <c r="Z1013" s="201">
        <v>1</v>
      </c>
      <c r="AA1013" s="201">
        <v>5</v>
      </c>
      <c r="AB1013" s="201">
        <v>90</v>
      </c>
      <c r="AC1013" s="201">
        <v>0</v>
      </c>
    </row>
    <row r="1014" spans="17:29" x14ac:dyDescent="0.2">
      <c r="R1014" s="7">
        <v>12268</v>
      </c>
      <c r="S1014" s="7" t="s">
        <v>3949</v>
      </c>
      <c r="V1014" s="7">
        <v>76040000</v>
      </c>
      <c r="W1014" s="7" t="s">
        <v>6121</v>
      </c>
      <c r="X1014" s="201">
        <v>19</v>
      </c>
      <c r="Y1014" s="201">
        <v>65</v>
      </c>
      <c r="Z1014" s="201">
        <v>1</v>
      </c>
      <c r="AA1014" s="201">
        <v>5</v>
      </c>
      <c r="AB1014" s="201">
        <v>0</v>
      </c>
      <c r="AC1014" s="201">
        <v>0</v>
      </c>
    </row>
    <row r="1015" spans="17:29" x14ac:dyDescent="0.2">
      <c r="R1015" s="7">
        <v>12267</v>
      </c>
      <c r="S1015" s="7" t="s">
        <v>2052</v>
      </c>
      <c r="V1015" s="7">
        <v>85155000</v>
      </c>
      <c r="W1015" s="7" t="s">
        <v>4980</v>
      </c>
      <c r="X1015" s="201">
        <v>18</v>
      </c>
      <c r="Y1015" s="201">
        <v>65</v>
      </c>
      <c r="Z1015" s="201">
        <v>1</v>
      </c>
      <c r="AA1015" s="201">
        <v>5</v>
      </c>
      <c r="AB1015" s="201">
        <v>90</v>
      </c>
      <c r="AC1015" s="201">
        <v>0</v>
      </c>
    </row>
    <row r="1016" spans="17:29" x14ac:dyDescent="0.2">
      <c r="R1016" s="7">
        <v>12266</v>
      </c>
      <c r="S1016" s="7" t="s">
        <v>3950</v>
      </c>
      <c r="V1016" s="7">
        <v>73300000</v>
      </c>
      <c r="W1016" s="7" t="s">
        <v>413</v>
      </c>
      <c r="X1016" s="201">
        <v>18</v>
      </c>
      <c r="Y1016" s="201">
        <v>65</v>
      </c>
      <c r="Z1016" s="201">
        <v>1</v>
      </c>
      <c r="AA1016" s="201">
        <v>5</v>
      </c>
      <c r="AB1016" s="201">
        <v>90</v>
      </c>
      <c r="AC1016" s="201">
        <v>0</v>
      </c>
    </row>
    <row r="1017" spans="17:29" x14ac:dyDescent="0.2">
      <c r="Q1017" s="7">
        <v>5521</v>
      </c>
      <c r="R1017" s="7">
        <v>14702</v>
      </c>
      <c r="S1017" s="7" t="s">
        <v>164</v>
      </c>
      <c r="V1017" s="7">
        <v>84940000</v>
      </c>
      <c r="W1017" s="7" t="s">
        <v>6122</v>
      </c>
      <c r="X1017" s="201">
        <v>18</v>
      </c>
      <c r="Y1017" s="201">
        <v>65</v>
      </c>
      <c r="Z1017" s="201">
        <v>1</v>
      </c>
      <c r="AA1017" s="201">
        <v>5</v>
      </c>
      <c r="AB1017" s="201">
        <v>90</v>
      </c>
      <c r="AC1017" s="201">
        <v>0</v>
      </c>
    </row>
    <row r="1018" spans="17:29" x14ac:dyDescent="0.2">
      <c r="Q1018" s="7">
        <v>5636</v>
      </c>
      <c r="R1018" s="7">
        <v>14703</v>
      </c>
      <c r="S1018" s="7" t="s">
        <v>166</v>
      </c>
      <c r="V1018" s="7">
        <v>79110000</v>
      </c>
      <c r="W1018" s="7" t="s">
        <v>5655</v>
      </c>
      <c r="X1018" s="201">
        <v>18</v>
      </c>
      <c r="Y1018" s="201">
        <v>65</v>
      </c>
      <c r="Z1018" s="201">
        <v>1</v>
      </c>
      <c r="AA1018" s="201">
        <v>5</v>
      </c>
      <c r="AB1018" s="201">
        <v>90</v>
      </c>
      <c r="AC1018" s="201">
        <v>0</v>
      </c>
    </row>
    <row r="1019" spans="17:29" x14ac:dyDescent="0.2">
      <c r="R1019" s="7">
        <v>12263</v>
      </c>
      <c r="S1019" s="7" t="s">
        <v>3951</v>
      </c>
      <c r="V1019" s="7">
        <v>97930000</v>
      </c>
      <c r="W1019" s="7" t="s">
        <v>414</v>
      </c>
      <c r="X1019" s="201">
        <v>18</v>
      </c>
      <c r="Y1019" s="201">
        <v>65</v>
      </c>
      <c r="Z1019" s="201">
        <v>1</v>
      </c>
      <c r="AA1019" s="201">
        <v>5</v>
      </c>
      <c r="AB1019" s="201">
        <v>90</v>
      </c>
      <c r="AC1019" s="201">
        <v>0</v>
      </c>
    </row>
    <row r="1020" spans="17:29" x14ac:dyDescent="0.2">
      <c r="Q1020" s="7">
        <v>2768</v>
      </c>
      <c r="R1020" s="7">
        <v>13831</v>
      </c>
      <c r="S1020" s="7" t="s">
        <v>633</v>
      </c>
      <c r="V1020" s="7">
        <v>62050000</v>
      </c>
      <c r="W1020" s="7" t="s">
        <v>415</v>
      </c>
      <c r="X1020" s="201">
        <v>18</v>
      </c>
      <c r="Y1020" s="201">
        <v>65</v>
      </c>
      <c r="Z1020" s="201">
        <v>1</v>
      </c>
      <c r="AA1020" s="201">
        <v>5</v>
      </c>
      <c r="AB1020" s="201">
        <v>90</v>
      </c>
      <c r="AC1020" s="201">
        <v>0</v>
      </c>
    </row>
    <row r="1021" spans="17:29" x14ac:dyDescent="0.2">
      <c r="Q1021" s="7">
        <v>1128</v>
      </c>
      <c r="R1021" s="7">
        <v>15594</v>
      </c>
      <c r="S1021" s="7" t="s">
        <v>634</v>
      </c>
      <c r="V1021" s="7">
        <v>63180000</v>
      </c>
      <c r="W1021" s="7" t="s">
        <v>4772</v>
      </c>
      <c r="X1021" s="201">
        <v>18</v>
      </c>
      <c r="Y1021" s="201">
        <v>65</v>
      </c>
      <c r="Z1021" s="201">
        <v>1</v>
      </c>
      <c r="AA1021" s="201">
        <v>5</v>
      </c>
      <c r="AB1021" s="201">
        <v>90</v>
      </c>
      <c r="AC1021" s="201">
        <v>0</v>
      </c>
    </row>
    <row r="1022" spans="17:29" x14ac:dyDescent="0.2">
      <c r="R1022" s="7">
        <v>10510</v>
      </c>
      <c r="S1022" s="7" t="s">
        <v>388</v>
      </c>
      <c r="V1022" s="7">
        <v>75206000</v>
      </c>
      <c r="W1022" s="7" t="s">
        <v>5656</v>
      </c>
      <c r="X1022" s="201">
        <v>18</v>
      </c>
      <c r="Y1022" s="201">
        <v>65</v>
      </c>
      <c r="Z1022" s="201">
        <v>1</v>
      </c>
      <c r="AA1022" s="201">
        <v>5</v>
      </c>
      <c r="AB1022" s="201">
        <v>0</v>
      </c>
      <c r="AC1022" s="201">
        <v>0</v>
      </c>
    </row>
    <row r="1023" spans="17:29" x14ac:dyDescent="0.2">
      <c r="R1023" s="7">
        <v>12246</v>
      </c>
      <c r="S1023" s="7" t="s">
        <v>389</v>
      </c>
      <c r="V1023" s="7">
        <v>77107000</v>
      </c>
      <c r="W1023" s="7" t="s">
        <v>416</v>
      </c>
      <c r="X1023" s="201">
        <v>18</v>
      </c>
      <c r="Y1023" s="201">
        <v>65</v>
      </c>
      <c r="Z1023" s="201">
        <v>1</v>
      </c>
      <c r="AA1023" s="201">
        <v>5</v>
      </c>
      <c r="AB1023" s="201">
        <v>90</v>
      </c>
      <c r="AC1023" s="201">
        <v>0</v>
      </c>
    </row>
    <row r="1024" spans="17:29" x14ac:dyDescent="0.2">
      <c r="Q1024" s="7">
        <v>2518</v>
      </c>
      <c r="R1024" s="7">
        <v>13727</v>
      </c>
      <c r="S1024" s="7" t="s">
        <v>390</v>
      </c>
      <c r="V1024" s="7">
        <v>71331000</v>
      </c>
      <c r="W1024" s="7" t="s">
        <v>417</v>
      </c>
      <c r="X1024" s="201">
        <v>18</v>
      </c>
      <c r="Y1024" s="201">
        <v>65</v>
      </c>
      <c r="Z1024" s="201">
        <v>1</v>
      </c>
      <c r="AA1024" s="201">
        <v>5</v>
      </c>
      <c r="AB1024" s="201">
        <v>90</v>
      </c>
      <c r="AC1024" s="201">
        <v>0</v>
      </c>
    </row>
    <row r="1025" spans="17:29" x14ac:dyDescent="0.2">
      <c r="Q1025" s="7">
        <v>372</v>
      </c>
      <c r="R1025" s="7">
        <v>15043</v>
      </c>
      <c r="S1025" s="7" t="s">
        <v>391</v>
      </c>
      <c r="V1025" s="7">
        <v>71330000</v>
      </c>
      <c r="W1025" s="7" t="s">
        <v>4981</v>
      </c>
      <c r="X1025" s="201">
        <v>18</v>
      </c>
      <c r="Y1025" s="201">
        <v>65</v>
      </c>
      <c r="Z1025" s="201">
        <v>1</v>
      </c>
      <c r="AA1025" s="201">
        <v>5</v>
      </c>
      <c r="AB1025" s="201">
        <v>90</v>
      </c>
      <c r="AC1025" s="201">
        <v>0</v>
      </c>
    </row>
    <row r="1026" spans="17:29" x14ac:dyDescent="0.2">
      <c r="Q1026" s="7">
        <v>6213</v>
      </c>
      <c r="R1026" s="7">
        <v>12256</v>
      </c>
      <c r="S1026" s="7" t="s">
        <v>393</v>
      </c>
      <c r="V1026" s="7">
        <v>75260000</v>
      </c>
      <c r="W1026" s="7" t="s">
        <v>418</v>
      </c>
      <c r="X1026" s="201">
        <v>18</v>
      </c>
      <c r="Y1026" s="201">
        <v>65</v>
      </c>
      <c r="Z1026" s="201">
        <v>1</v>
      </c>
      <c r="AA1026" s="201">
        <v>5</v>
      </c>
      <c r="AB1026" s="201">
        <v>90</v>
      </c>
      <c r="AC1026" s="201">
        <v>0</v>
      </c>
    </row>
    <row r="1027" spans="17:29" x14ac:dyDescent="0.2">
      <c r="Q1027" s="7">
        <v>6083</v>
      </c>
      <c r="R1027" s="7">
        <v>12255</v>
      </c>
      <c r="S1027" s="7" t="s">
        <v>394</v>
      </c>
      <c r="V1027" s="7">
        <v>75270000</v>
      </c>
      <c r="W1027" s="7" t="s">
        <v>4773</v>
      </c>
      <c r="X1027" s="201">
        <v>18</v>
      </c>
      <c r="Y1027" s="201">
        <v>65</v>
      </c>
      <c r="Z1027" s="201">
        <v>1</v>
      </c>
      <c r="AA1027" s="201">
        <v>5</v>
      </c>
      <c r="AB1027" s="201">
        <v>90</v>
      </c>
      <c r="AC1027" s="201">
        <v>0</v>
      </c>
    </row>
    <row r="1028" spans="17:29" x14ac:dyDescent="0.2">
      <c r="R1028" s="7">
        <v>11223</v>
      </c>
      <c r="S1028" s="7" t="s">
        <v>3952</v>
      </c>
      <c r="V1028" s="7">
        <v>75250000</v>
      </c>
      <c r="W1028" s="7" t="s">
        <v>419</v>
      </c>
      <c r="X1028" s="201">
        <v>18</v>
      </c>
      <c r="Y1028" s="201">
        <v>65</v>
      </c>
      <c r="Z1028" s="201">
        <v>1</v>
      </c>
      <c r="AA1028" s="201">
        <v>5</v>
      </c>
      <c r="AB1028" s="201">
        <v>90</v>
      </c>
      <c r="AC1028" s="201">
        <v>0</v>
      </c>
    </row>
    <row r="1029" spans="17:29" x14ac:dyDescent="0.2">
      <c r="Q1029" s="7">
        <v>5716</v>
      </c>
      <c r="R1029" s="7">
        <v>14706</v>
      </c>
      <c r="S1029" s="7" t="s">
        <v>395</v>
      </c>
      <c r="V1029" s="7">
        <v>61070000</v>
      </c>
      <c r="W1029" s="7" t="s">
        <v>420</v>
      </c>
      <c r="X1029" s="201">
        <v>18</v>
      </c>
      <c r="Y1029" s="201">
        <v>65</v>
      </c>
      <c r="Z1029" s="201">
        <v>1</v>
      </c>
      <c r="AA1029" s="201">
        <v>5</v>
      </c>
      <c r="AB1029" s="201">
        <v>90</v>
      </c>
      <c r="AC1029" s="201">
        <v>0</v>
      </c>
    </row>
    <row r="1030" spans="17:29" x14ac:dyDescent="0.2">
      <c r="R1030" s="7">
        <v>16196</v>
      </c>
      <c r="S1030" s="7" t="s">
        <v>5170</v>
      </c>
      <c r="V1030" s="7">
        <v>61110000</v>
      </c>
      <c r="W1030" s="7" t="s">
        <v>4774</v>
      </c>
      <c r="X1030" s="201">
        <v>18</v>
      </c>
      <c r="Y1030" s="201">
        <v>65</v>
      </c>
      <c r="Z1030" s="201">
        <v>1</v>
      </c>
      <c r="AA1030" s="201">
        <v>5</v>
      </c>
      <c r="AB1030" s="201">
        <v>90</v>
      </c>
      <c r="AC1030" s="201">
        <v>0</v>
      </c>
    </row>
    <row r="1031" spans="17:29" x14ac:dyDescent="0.2">
      <c r="Q1031" s="7">
        <v>925</v>
      </c>
      <c r="R1031" s="7">
        <v>15324</v>
      </c>
      <c r="S1031" s="7" t="s">
        <v>396</v>
      </c>
      <c r="V1031" s="7">
        <v>61071000</v>
      </c>
      <c r="W1031" s="7" t="s">
        <v>5657</v>
      </c>
      <c r="X1031" s="201">
        <v>18</v>
      </c>
      <c r="Y1031" s="201">
        <v>65</v>
      </c>
      <c r="Z1031" s="201">
        <v>1</v>
      </c>
      <c r="AA1031" s="201">
        <v>5</v>
      </c>
      <c r="AB1031" s="201">
        <v>90</v>
      </c>
      <c r="AC1031" s="201">
        <v>0</v>
      </c>
    </row>
    <row r="1032" spans="17:29" x14ac:dyDescent="0.2">
      <c r="Q1032" s="7">
        <v>4196</v>
      </c>
      <c r="R1032" s="7">
        <v>12252</v>
      </c>
      <c r="S1032" s="7" t="s">
        <v>397</v>
      </c>
      <c r="V1032" s="7">
        <v>84680000</v>
      </c>
      <c r="W1032" s="7" t="s">
        <v>5658</v>
      </c>
      <c r="X1032" s="201">
        <v>18</v>
      </c>
      <c r="Y1032" s="201">
        <v>65</v>
      </c>
      <c r="Z1032" s="201">
        <v>1</v>
      </c>
      <c r="AA1032" s="201">
        <v>5</v>
      </c>
      <c r="AB1032" s="201">
        <v>90</v>
      </c>
      <c r="AC1032" s="201">
        <v>0</v>
      </c>
    </row>
    <row r="1033" spans="17:29" x14ac:dyDescent="0.2">
      <c r="Q1033" s="7">
        <v>6789</v>
      </c>
      <c r="R1033" s="7">
        <v>13336</v>
      </c>
      <c r="S1033" s="7" t="s">
        <v>398</v>
      </c>
      <c r="V1033" s="7">
        <v>66305000</v>
      </c>
      <c r="W1033" s="7" t="s">
        <v>421</v>
      </c>
      <c r="X1033" s="201">
        <v>18</v>
      </c>
      <c r="Y1033" s="201">
        <v>65</v>
      </c>
      <c r="Z1033" s="201">
        <v>1</v>
      </c>
      <c r="AA1033" s="201">
        <v>5</v>
      </c>
      <c r="AB1033" s="201">
        <v>90</v>
      </c>
      <c r="AC1033" s="201">
        <v>0</v>
      </c>
    </row>
    <row r="1034" spans="17:29" x14ac:dyDescent="0.2">
      <c r="Q1034" s="7">
        <v>5072</v>
      </c>
      <c r="R1034" s="7">
        <v>15685</v>
      </c>
      <c r="S1034" s="7" t="s">
        <v>399</v>
      </c>
      <c r="V1034" s="7">
        <v>66200000</v>
      </c>
      <c r="W1034" s="7" t="s">
        <v>422</v>
      </c>
      <c r="X1034" s="201">
        <v>18</v>
      </c>
      <c r="Y1034" s="201">
        <v>65</v>
      </c>
      <c r="Z1034" s="201">
        <v>1</v>
      </c>
      <c r="AA1034" s="201">
        <v>5</v>
      </c>
      <c r="AB1034" s="201">
        <v>90</v>
      </c>
      <c r="AC1034" s="201">
        <v>0</v>
      </c>
    </row>
    <row r="1035" spans="17:29" x14ac:dyDescent="0.2">
      <c r="Q1035" s="7">
        <v>3572</v>
      </c>
      <c r="R1035" s="7">
        <v>15969</v>
      </c>
      <c r="S1035" s="7" t="s">
        <v>1878</v>
      </c>
      <c r="V1035" s="7">
        <v>66250000</v>
      </c>
      <c r="W1035" s="7" t="s">
        <v>423</v>
      </c>
      <c r="X1035" s="201">
        <v>18</v>
      </c>
      <c r="Y1035" s="201">
        <v>65</v>
      </c>
      <c r="Z1035" s="201">
        <v>1</v>
      </c>
      <c r="AA1035" s="201">
        <v>5</v>
      </c>
      <c r="AB1035" s="201">
        <v>90</v>
      </c>
      <c r="AC1035" s="201">
        <v>0</v>
      </c>
    </row>
    <row r="1036" spans="17:29" x14ac:dyDescent="0.2">
      <c r="R1036" s="7">
        <v>10786</v>
      </c>
      <c r="S1036" s="7" t="s">
        <v>2627</v>
      </c>
      <c r="V1036" s="7">
        <v>66260000</v>
      </c>
      <c r="W1036" s="7" t="s">
        <v>5464</v>
      </c>
      <c r="X1036" s="201">
        <v>18</v>
      </c>
      <c r="Y1036" s="201">
        <v>65</v>
      </c>
      <c r="Z1036" s="201">
        <v>1</v>
      </c>
      <c r="AA1036" s="201">
        <v>5</v>
      </c>
      <c r="AB1036" s="201">
        <v>90</v>
      </c>
      <c r="AC1036" s="201">
        <v>0</v>
      </c>
    </row>
    <row r="1037" spans="17:29" x14ac:dyDescent="0.2">
      <c r="Q1037" s="7">
        <v>5458</v>
      </c>
      <c r="R1037" s="7">
        <v>14749</v>
      </c>
      <c r="S1037" s="7" t="s">
        <v>2628</v>
      </c>
      <c r="V1037" s="7">
        <v>66300000</v>
      </c>
      <c r="W1037" s="7" t="s">
        <v>424</v>
      </c>
      <c r="X1037" s="201">
        <v>18</v>
      </c>
      <c r="Y1037" s="201">
        <v>65</v>
      </c>
      <c r="Z1037" s="201">
        <v>1</v>
      </c>
      <c r="AA1037" s="201">
        <v>5</v>
      </c>
      <c r="AB1037" s="201">
        <v>90</v>
      </c>
      <c r="AC1037" s="201">
        <v>0</v>
      </c>
    </row>
    <row r="1038" spans="17:29" x14ac:dyDescent="0.2">
      <c r="Q1038" s="7">
        <v>975</v>
      </c>
      <c r="R1038" s="7">
        <v>15360</v>
      </c>
      <c r="S1038" s="7" t="s">
        <v>2630</v>
      </c>
      <c r="V1038" s="7">
        <v>66320000</v>
      </c>
      <c r="W1038" s="7" t="s">
        <v>4775</v>
      </c>
      <c r="X1038" s="201">
        <v>18</v>
      </c>
      <c r="Y1038" s="201">
        <v>65</v>
      </c>
      <c r="Z1038" s="201">
        <v>1</v>
      </c>
      <c r="AA1038" s="201">
        <v>5</v>
      </c>
      <c r="AB1038" s="201">
        <v>90</v>
      </c>
      <c r="AC1038" s="201">
        <v>0</v>
      </c>
    </row>
    <row r="1039" spans="17:29" x14ac:dyDescent="0.2">
      <c r="R1039" s="7">
        <v>14085</v>
      </c>
      <c r="S1039" s="7" t="s">
        <v>2631</v>
      </c>
      <c r="V1039" s="7">
        <v>71350000</v>
      </c>
      <c r="W1039" s="7" t="s">
        <v>4776</v>
      </c>
      <c r="X1039" s="201">
        <v>18</v>
      </c>
      <c r="Y1039" s="201">
        <v>65</v>
      </c>
      <c r="Z1039" s="201">
        <v>1</v>
      </c>
      <c r="AA1039" s="201">
        <v>5</v>
      </c>
      <c r="AB1039" s="201">
        <v>90</v>
      </c>
      <c r="AC1039" s="201">
        <v>0</v>
      </c>
    </row>
    <row r="1040" spans="17:29" x14ac:dyDescent="0.2">
      <c r="R1040" s="7">
        <v>12109</v>
      </c>
      <c r="S1040" s="7" t="s">
        <v>3953</v>
      </c>
      <c r="V1040" s="7">
        <v>66304000</v>
      </c>
      <c r="W1040" s="7" t="s">
        <v>119</v>
      </c>
      <c r="X1040" s="201">
        <v>18</v>
      </c>
      <c r="Y1040" s="201">
        <v>65</v>
      </c>
      <c r="Z1040" s="201">
        <v>1</v>
      </c>
      <c r="AA1040" s="201">
        <v>5</v>
      </c>
      <c r="AB1040" s="201">
        <v>90</v>
      </c>
      <c r="AC1040" s="201">
        <v>0</v>
      </c>
    </row>
    <row r="1041" spans="17:29" x14ac:dyDescent="0.2">
      <c r="R1041" s="7">
        <v>12149</v>
      </c>
      <c r="S1041" s="7" t="s">
        <v>3954</v>
      </c>
      <c r="V1041" s="7">
        <v>66307000</v>
      </c>
      <c r="W1041" s="7" t="s">
        <v>5465</v>
      </c>
      <c r="X1041" s="201">
        <v>18</v>
      </c>
      <c r="Y1041" s="201">
        <v>65</v>
      </c>
      <c r="Z1041" s="201">
        <v>1</v>
      </c>
      <c r="AA1041" s="201">
        <v>5</v>
      </c>
      <c r="AB1041" s="201">
        <v>90</v>
      </c>
      <c r="AC1041" s="201">
        <v>0</v>
      </c>
    </row>
    <row r="1042" spans="17:29" x14ac:dyDescent="0.2">
      <c r="Q1042" s="7">
        <v>172</v>
      </c>
      <c r="R1042" s="7">
        <v>11989</v>
      </c>
      <c r="S1042" s="7" t="s">
        <v>2634</v>
      </c>
      <c r="V1042" s="7">
        <v>66309000</v>
      </c>
      <c r="W1042" s="7" t="s">
        <v>5659</v>
      </c>
      <c r="X1042" s="201">
        <v>18</v>
      </c>
      <c r="Y1042" s="201">
        <v>65</v>
      </c>
      <c r="Z1042" s="201">
        <v>1</v>
      </c>
      <c r="AA1042" s="201">
        <v>5</v>
      </c>
      <c r="AB1042" s="201">
        <v>90</v>
      </c>
      <c r="AC1042" s="201">
        <v>0</v>
      </c>
    </row>
    <row r="1043" spans="17:29" x14ac:dyDescent="0.2">
      <c r="Q1043" s="7">
        <v>2616</v>
      </c>
      <c r="R1043" s="7">
        <v>11988</v>
      </c>
      <c r="S1043" s="7" t="s">
        <v>2636</v>
      </c>
      <c r="V1043" s="7">
        <v>93271000</v>
      </c>
      <c r="W1043" s="7" t="s">
        <v>5466</v>
      </c>
      <c r="X1043" s="201">
        <v>18</v>
      </c>
      <c r="Y1043" s="201">
        <v>65</v>
      </c>
      <c r="Z1043" s="201">
        <v>1</v>
      </c>
      <c r="AA1043" s="201">
        <v>5</v>
      </c>
      <c r="AB1043" s="201">
        <v>0</v>
      </c>
      <c r="AC1043" s="201">
        <v>0</v>
      </c>
    </row>
    <row r="1044" spans="17:29" x14ac:dyDescent="0.2">
      <c r="R1044" s="7">
        <v>11281</v>
      </c>
      <c r="S1044" s="7" t="s">
        <v>3955</v>
      </c>
      <c r="V1044" s="7">
        <v>93271001</v>
      </c>
      <c r="W1044" s="7" t="s">
        <v>5660</v>
      </c>
      <c r="X1044" s="201">
        <v>18</v>
      </c>
      <c r="Y1044" s="201">
        <v>65</v>
      </c>
      <c r="Z1044" s="201">
        <v>1</v>
      </c>
      <c r="AA1044" s="201">
        <v>5</v>
      </c>
      <c r="AB1044" s="201">
        <v>0</v>
      </c>
      <c r="AC1044" s="201">
        <v>0</v>
      </c>
    </row>
    <row r="1045" spans="17:29" x14ac:dyDescent="0.2">
      <c r="Q1045" s="7">
        <v>4561</v>
      </c>
      <c r="R1045" s="7">
        <v>15423</v>
      </c>
      <c r="S1045" s="7" t="s">
        <v>2637</v>
      </c>
      <c r="V1045" s="7">
        <v>93271002</v>
      </c>
      <c r="W1045" s="7" t="s">
        <v>5661</v>
      </c>
      <c r="X1045" s="201">
        <v>18</v>
      </c>
      <c r="Y1045" s="201">
        <v>65</v>
      </c>
      <c r="Z1045" s="201">
        <v>1</v>
      </c>
      <c r="AA1045" s="201">
        <v>5</v>
      </c>
      <c r="AB1045" s="201">
        <v>0</v>
      </c>
      <c r="AC1045" s="201">
        <v>0</v>
      </c>
    </row>
    <row r="1046" spans="17:29" x14ac:dyDescent="0.2">
      <c r="Q1046" s="7">
        <v>2544</v>
      </c>
      <c r="R1046" s="7">
        <v>11986</v>
      </c>
      <c r="S1046" s="7" t="s">
        <v>5065</v>
      </c>
      <c r="V1046" s="7">
        <v>93271003</v>
      </c>
      <c r="W1046" s="7" t="s">
        <v>5662</v>
      </c>
      <c r="X1046" s="201">
        <v>18</v>
      </c>
      <c r="Y1046" s="201">
        <v>65</v>
      </c>
      <c r="Z1046" s="201">
        <v>1</v>
      </c>
      <c r="AA1046" s="201">
        <v>5</v>
      </c>
      <c r="AB1046" s="201">
        <v>0</v>
      </c>
      <c r="AC1046" s="201">
        <v>0</v>
      </c>
    </row>
    <row r="1047" spans="17:29" x14ac:dyDescent="0.2">
      <c r="R1047" s="7">
        <v>16513</v>
      </c>
      <c r="S1047" s="7" t="s">
        <v>5171</v>
      </c>
      <c r="V1047" s="7">
        <v>93360000</v>
      </c>
      <c r="W1047" s="7" t="s">
        <v>5467</v>
      </c>
      <c r="X1047" s="201">
        <v>19</v>
      </c>
      <c r="Y1047" s="201">
        <v>65</v>
      </c>
      <c r="Z1047" s="201">
        <v>1</v>
      </c>
      <c r="AA1047" s="201">
        <v>5</v>
      </c>
      <c r="AB1047" s="201">
        <v>0</v>
      </c>
      <c r="AC1047" s="201">
        <v>0</v>
      </c>
    </row>
    <row r="1048" spans="17:29" x14ac:dyDescent="0.2">
      <c r="R1048" s="7">
        <v>10197</v>
      </c>
      <c r="S1048" s="7" t="s">
        <v>3956</v>
      </c>
      <c r="V1048" s="7">
        <v>71881000</v>
      </c>
      <c r="W1048" s="7" t="s">
        <v>5663</v>
      </c>
      <c r="X1048" s="201">
        <v>18</v>
      </c>
      <c r="Y1048" s="201">
        <v>65</v>
      </c>
      <c r="Z1048" s="201">
        <v>1</v>
      </c>
      <c r="AA1048" s="201">
        <v>5</v>
      </c>
      <c r="AB1048" s="201">
        <v>90</v>
      </c>
      <c r="AC1048" s="201">
        <v>0</v>
      </c>
    </row>
    <row r="1049" spans="17:29" x14ac:dyDescent="0.2">
      <c r="R1049" s="7">
        <v>11256</v>
      </c>
      <c r="S1049" s="7" t="s">
        <v>3957</v>
      </c>
      <c r="V1049" s="7">
        <v>71860000</v>
      </c>
      <c r="W1049" s="7" t="s">
        <v>5664</v>
      </c>
      <c r="X1049" s="201">
        <v>18</v>
      </c>
      <c r="Y1049" s="201">
        <v>65</v>
      </c>
      <c r="Z1049" s="201">
        <v>1</v>
      </c>
      <c r="AA1049" s="201">
        <v>5</v>
      </c>
      <c r="AB1049" s="201">
        <v>90</v>
      </c>
      <c r="AC1049" s="201">
        <v>0</v>
      </c>
    </row>
    <row r="1050" spans="17:29" x14ac:dyDescent="0.2">
      <c r="Q1050" s="7">
        <v>3731</v>
      </c>
      <c r="R1050" s="7">
        <v>15996</v>
      </c>
      <c r="S1050" s="7" t="s">
        <v>2638</v>
      </c>
      <c r="V1050" s="7">
        <v>71870000</v>
      </c>
      <c r="W1050" s="7" t="s">
        <v>5665</v>
      </c>
      <c r="X1050" s="201">
        <v>18</v>
      </c>
      <c r="Y1050" s="201">
        <v>65</v>
      </c>
      <c r="Z1050" s="201">
        <v>1</v>
      </c>
      <c r="AA1050" s="201">
        <v>5</v>
      </c>
      <c r="AB1050" s="201">
        <v>90</v>
      </c>
      <c r="AC1050" s="201">
        <v>0</v>
      </c>
    </row>
    <row r="1051" spans="17:29" x14ac:dyDescent="0.2">
      <c r="R1051" s="7">
        <v>16234</v>
      </c>
      <c r="S1051" s="7" t="s">
        <v>5172</v>
      </c>
      <c r="V1051" s="7">
        <v>84280000</v>
      </c>
      <c r="W1051" s="7" t="s">
        <v>4641</v>
      </c>
      <c r="X1051" s="201">
        <v>18</v>
      </c>
      <c r="Y1051" s="201">
        <v>65</v>
      </c>
      <c r="Z1051" s="201">
        <v>1</v>
      </c>
      <c r="AA1051" s="201">
        <v>5</v>
      </c>
      <c r="AB1051" s="201">
        <v>90</v>
      </c>
      <c r="AC1051" s="201">
        <v>0</v>
      </c>
    </row>
    <row r="1052" spans="17:29" x14ac:dyDescent="0.2">
      <c r="R1052" s="7">
        <v>11983</v>
      </c>
      <c r="S1052" s="7" t="s">
        <v>2639</v>
      </c>
      <c r="V1052" s="7">
        <v>86361000</v>
      </c>
      <c r="W1052" s="7" t="s">
        <v>5666</v>
      </c>
      <c r="X1052" s="201">
        <v>18</v>
      </c>
      <c r="Y1052" s="201">
        <v>65</v>
      </c>
      <c r="Z1052" s="201">
        <v>1</v>
      </c>
      <c r="AA1052" s="201">
        <v>5</v>
      </c>
      <c r="AB1052" s="201">
        <v>90</v>
      </c>
      <c r="AC1052" s="201">
        <v>0</v>
      </c>
    </row>
    <row r="1053" spans="17:29" x14ac:dyDescent="0.2">
      <c r="Q1053" s="7">
        <v>6195</v>
      </c>
      <c r="R1053" s="7">
        <v>11995</v>
      </c>
      <c r="S1053" s="7" t="s">
        <v>2640</v>
      </c>
      <c r="V1053" s="7">
        <v>77680000</v>
      </c>
      <c r="W1053" s="7" t="s">
        <v>4777</v>
      </c>
      <c r="X1053" s="201">
        <v>18</v>
      </c>
      <c r="Y1053" s="201">
        <v>65</v>
      </c>
      <c r="Z1053" s="201">
        <v>1</v>
      </c>
      <c r="AA1053" s="201">
        <v>5</v>
      </c>
      <c r="AB1053" s="201">
        <v>90</v>
      </c>
      <c r="AC1053" s="201">
        <v>0</v>
      </c>
    </row>
    <row r="1054" spans="17:29" x14ac:dyDescent="0.2">
      <c r="Q1054" s="7">
        <v>662</v>
      </c>
      <c r="R1054" s="7">
        <v>15196</v>
      </c>
      <c r="S1054" s="7" t="s">
        <v>2641</v>
      </c>
      <c r="V1054" s="7">
        <v>84220000</v>
      </c>
      <c r="W1054" s="7" t="s">
        <v>5667</v>
      </c>
      <c r="X1054" s="201">
        <v>18</v>
      </c>
      <c r="Y1054" s="201">
        <v>65</v>
      </c>
      <c r="Z1054" s="201">
        <v>1</v>
      </c>
      <c r="AA1054" s="201">
        <v>5</v>
      </c>
      <c r="AB1054" s="201">
        <v>90</v>
      </c>
      <c r="AC1054" s="201">
        <v>0</v>
      </c>
    </row>
    <row r="1055" spans="17:29" x14ac:dyDescent="0.2">
      <c r="R1055" s="7">
        <v>11979</v>
      </c>
      <c r="S1055" s="7" t="s">
        <v>171</v>
      </c>
      <c r="V1055" s="7">
        <v>73951000</v>
      </c>
      <c r="W1055" s="7" t="s">
        <v>6123</v>
      </c>
      <c r="X1055" s="201">
        <v>18</v>
      </c>
      <c r="Y1055" s="201">
        <v>65</v>
      </c>
      <c r="Z1055" s="201">
        <v>1</v>
      </c>
      <c r="AA1055" s="201">
        <v>5</v>
      </c>
      <c r="AB1055" s="201">
        <v>90</v>
      </c>
      <c r="AC1055" s="201">
        <v>0</v>
      </c>
    </row>
    <row r="1056" spans="17:29" x14ac:dyDescent="0.2">
      <c r="Q1056" s="7">
        <v>2194</v>
      </c>
      <c r="R1056" s="7">
        <v>11978</v>
      </c>
      <c r="S1056" s="7" t="s">
        <v>1714</v>
      </c>
      <c r="V1056" s="7">
        <v>84175000</v>
      </c>
      <c r="W1056" s="7" t="s">
        <v>5668</v>
      </c>
      <c r="X1056" s="201">
        <v>18</v>
      </c>
      <c r="Y1056" s="201">
        <v>65</v>
      </c>
      <c r="Z1056" s="201">
        <v>1</v>
      </c>
      <c r="AA1056" s="201">
        <v>5</v>
      </c>
      <c r="AB1056" s="201">
        <v>90</v>
      </c>
      <c r="AC1056" s="201">
        <v>0</v>
      </c>
    </row>
    <row r="1057" spans="17:29" x14ac:dyDescent="0.2">
      <c r="Q1057" s="7">
        <v>3713</v>
      </c>
      <c r="R1057" s="7">
        <v>16045</v>
      </c>
      <c r="S1057" s="7" t="s">
        <v>1715</v>
      </c>
      <c r="V1057" s="7">
        <v>86710000</v>
      </c>
      <c r="W1057" s="7" t="s">
        <v>5669</v>
      </c>
      <c r="X1057" s="201">
        <v>18</v>
      </c>
      <c r="Y1057" s="201">
        <v>65</v>
      </c>
      <c r="Z1057" s="201">
        <v>1</v>
      </c>
      <c r="AA1057" s="201">
        <v>5</v>
      </c>
      <c r="AB1057" s="201">
        <v>90</v>
      </c>
      <c r="AC1057" s="201">
        <v>0</v>
      </c>
    </row>
    <row r="1058" spans="17:29" x14ac:dyDescent="0.2">
      <c r="Q1058" s="7">
        <v>5483</v>
      </c>
      <c r="R1058" s="7">
        <v>14746</v>
      </c>
      <c r="S1058" s="7" t="s">
        <v>671</v>
      </c>
      <c r="V1058" s="7">
        <v>71131000</v>
      </c>
      <c r="W1058" s="7" t="s">
        <v>5670</v>
      </c>
      <c r="X1058" s="201">
        <v>18</v>
      </c>
      <c r="Y1058" s="201">
        <v>65</v>
      </c>
      <c r="Z1058" s="201">
        <v>1</v>
      </c>
      <c r="AA1058" s="201">
        <v>5</v>
      </c>
      <c r="AB1058" s="201">
        <v>90</v>
      </c>
      <c r="AC1058" s="201">
        <v>0</v>
      </c>
    </row>
    <row r="1059" spans="17:29" x14ac:dyDescent="0.2">
      <c r="R1059" s="7">
        <v>11976</v>
      </c>
      <c r="S1059" s="7" t="s">
        <v>3958</v>
      </c>
      <c r="V1059" s="7">
        <v>77115000</v>
      </c>
      <c r="W1059" s="7" t="s">
        <v>4778</v>
      </c>
      <c r="X1059" s="201">
        <v>18</v>
      </c>
      <c r="Y1059" s="201">
        <v>65</v>
      </c>
      <c r="Z1059" s="201">
        <v>1</v>
      </c>
      <c r="AA1059" s="201">
        <v>5</v>
      </c>
      <c r="AB1059" s="201">
        <v>90</v>
      </c>
      <c r="AC1059" s="201">
        <v>0</v>
      </c>
    </row>
    <row r="1060" spans="17:29" x14ac:dyDescent="0.2">
      <c r="R1060" s="7">
        <v>11975</v>
      </c>
      <c r="S1060" s="7" t="s">
        <v>3959</v>
      </c>
      <c r="V1060" s="7">
        <v>86365000</v>
      </c>
      <c r="W1060" s="7" t="s">
        <v>5671</v>
      </c>
      <c r="X1060" s="201">
        <v>18</v>
      </c>
      <c r="Y1060" s="201">
        <v>65</v>
      </c>
      <c r="Z1060" s="201">
        <v>1</v>
      </c>
      <c r="AA1060" s="201">
        <v>5</v>
      </c>
      <c r="AB1060" s="201">
        <v>90</v>
      </c>
      <c r="AC1060" s="201">
        <v>0</v>
      </c>
    </row>
    <row r="1061" spans="17:29" x14ac:dyDescent="0.2">
      <c r="R1061" s="7">
        <v>16512</v>
      </c>
      <c r="S1061" s="7" t="s">
        <v>5173</v>
      </c>
      <c r="V1061" s="7">
        <v>77625000</v>
      </c>
      <c r="W1061" s="7" t="s">
        <v>5672</v>
      </c>
      <c r="X1061" s="201">
        <v>18</v>
      </c>
      <c r="Y1061" s="201">
        <v>65</v>
      </c>
      <c r="Z1061" s="201">
        <v>1</v>
      </c>
      <c r="AA1061" s="201">
        <v>5</v>
      </c>
      <c r="AB1061" s="201">
        <v>90</v>
      </c>
      <c r="AC1061" s="201">
        <v>0</v>
      </c>
    </row>
    <row r="1062" spans="17:29" x14ac:dyDescent="0.2">
      <c r="Q1062" s="7">
        <v>27</v>
      </c>
      <c r="R1062" s="7">
        <v>11973</v>
      </c>
      <c r="S1062" s="7" t="s">
        <v>673</v>
      </c>
      <c r="V1062" s="7">
        <v>73250000</v>
      </c>
      <c r="W1062" s="7" t="s">
        <v>120</v>
      </c>
      <c r="X1062" s="201">
        <v>18</v>
      </c>
      <c r="Y1062" s="201">
        <v>65</v>
      </c>
      <c r="Z1062" s="201">
        <v>1</v>
      </c>
      <c r="AA1062" s="201">
        <v>5</v>
      </c>
      <c r="AB1062" s="201">
        <v>90</v>
      </c>
      <c r="AC1062" s="201">
        <v>0</v>
      </c>
    </row>
    <row r="1063" spans="17:29" x14ac:dyDescent="0.2">
      <c r="Q1063" s="7">
        <v>1321</v>
      </c>
      <c r="R1063" s="7">
        <v>12007</v>
      </c>
      <c r="S1063" s="7" t="s">
        <v>1716</v>
      </c>
      <c r="V1063" s="7">
        <v>73400000</v>
      </c>
      <c r="W1063" s="7" t="s">
        <v>121</v>
      </c>
      <c r="X1063" s="201">
        <v>18</v>
      </c>
      <c r="Y1063" s="201">
        <v>65</v>
      </c>
      <c r="Z1063" s="201">
        <v>1</v>
      </c>
      <c r="AA1063" s="201">
        <v>5</v>
      </c>
      <c r="AB1063" s="201">
        <v>90</v>
      </c>
      <c r="AC1063" s="201">
        <v>0</v>
      </c>
    </row>
    <row r="1064" spans="17:29" x14ac:dyDescent="0.2">
      <c r="Q1064" s="7">
        <v>5522</v>
      </c>
      <c r="R1064" s="7">
        <v>14744</v>
      </c>
      <c r="S1064" s="7" t="s">
        <v>1717</v>
      </c>
      <c r="V1064" s="7">
        <v>73450000</v>
      </c>
      <c r="W1064" s="7" t="s">
        <v>122</v>
      </c>
      <c r="X1064" s="201">
        <v>18</v>
      </c>
      <c r="Y1064" s="201">
        <v>65</v>
      </c>
      <c r="Z1064" s="201">
        <v>1</v>
      </c>
      <c r="AA1064" s="201">
        <v>5</v>
      </c>
      <c r="AB1064" s="201">
        <v>90</v>
      </c>
      <c r="AC1064" s="201">
        <v>0</v>
      </c>
    </row>
    <row r="1065" spans="17:29" x14ac:dyDescent="0.2">
      <c r="R1065" s="7">
        <v>11984</v>
      </c>
      <c r="S1065" s="7" t="s">
        <v>3960</v>
      </c>
      <c r="V1065" s="7">
        <v>84760000</v>
      </c>
      <c r="W1065" s="7" t="s">
        <v>5673</v>
      </c>
      <c r="X1065" s="201">
        <v>18</v>
      </c>
      <c r="Y1065" s="201">
        <v>65</v>
      </c>
      <c r="Z1065" s="201">
        <v>1</v>
      </c>
      <c r="AA1065" s="201">
        <v>5</v>
      </c>
      <c r="AB1065" s="201">
        <v>90</v>
      </c>
      <c r="AC1065" s="201">
        <v>0</v>
      </c>
    </row>
    <row r="1066" spans="17:29" x14ac:dyDescent="0.2">
      <c r="Q1066" s="7">
        <v>3861</v>
      </c>
      <c r="R1066" s="7">
        <v>16022</v>
      </c>
      <c r="S1066" s="7" t="s">
        <v>1718</v>
      </c>
      <c r="V1066" s="7">
        <v>84690000</v>
      </c>
      <c r="W1066" s="7" t="s">
        <v>5674</v>
      </c>
      <c r="X1066" s="201">
        <v>18</v>
      </c>
      <c r="Y1066" s="201">
        <v>65</v>
      </c>
      <c r="Z1066" s="201">
        <v>1</v>
      </c>
      <c r="AA1066" s="201">
        <v>5</v>
      </c>
      <c r="AB1066" s="201">
        <v>90</v>
      </c>
      <c r="AC1066" s="201">
        <v>0</v>
      </c>
    </row>
    <row r="1067" spans="17:29" x14ac:dyDescent="0.2">
      <c r="Q1067" s="7">
        <v>6057</v>
      </c>
      <c r="R1067" s="7">
        <v>12018</v>
      </c>
      <c r="S1067" s="7" t="s">
        <v>675</v>
      </c>
      <c r="V1067" s="7">
        <v>84770000</v>
      </c>
      <c r="W1067" s="7" t="s">
        <v>5675</v>
      </c>
      <c r="X1067" s="201">
        <v>18</v>
      </c>
      <c r="Y1067" s="201">
        <v>65</v>
      </c>
      <c r="Z1067" s="201">
        <v>1</v>
      </c>
      <c r="AA1067" s="201">
        <v>5</v>
      </c>
      <c r="AB1067" s="201">
        <v>90</v>
      </c>
      <c r="AC1067" s="201">
        <v>0</v>
      </c>
    </row>
    <row r="1068" spans="17:29" x14ac:dyDescent="0.2">
      <c r="Q1068" s="7">
        <v>6058</v>
      </c>
      <c r="R1068" s="7">
        <v>12017</v>
      </c>
      <c r="S1068" s="7" t="s">
        <v>676</v>
      </c>
      <c r="V1068" s="7">
        <v>82030000</v>
      </c>
      <c r="W1068" s="7" t="s">
        <v>4779</v>
      </c>
      <c r="X1068" s="201">
        <v>18</v>
      </c>
      <c r="Y1068" s="201">
        <v>65</v>
      </c>
      <c r="Z1068" s="201">
        <v>1</v>
      </c>
      <c r="AA1068" s="201">
        <v>5</v>
      </c>
      <c r="AB1068" s="201">
        <v>90</v>
      </c>
      <c r="AC1068" s="201">
        <v>0</v>
      </c>
    </row>
    <row r="1069" spans="17:29" x14ac:dyDescent="0.2">
      <c r="Q1069" s="7">
        <v>5556</v>
      </c>
      <c r="R1069" s="7">
        <v>14742</v>
      </c>
      <c r="S1069" s="7" t="s">
        <v>1722</v>
      </c>
      <c r="V1069" s="7">
        <v>73471001</v>
      </c>
      <c r="W1069" s="7" t="s">
        <v>4982</v>
      </c>
      <c r="X1069" s="201">
        <v>18</v>
      </c>
      <c r="Y1069" s="201">
        <v>65</v>
      </c>
      <c r="Z1069" s="201">
        <v>1</v>
      </c>
      <c r="AA1069" s="201">
        <v>5</v>
      </c>
      <c r="AB1069" s="201">
        <v>90</v>
      </c>
      <c r="AC1069" s="201">
        <v>0</v>
      </c>
    </row>
    <row r="1070" spans="17:29" x14ac:dyDescent="0.2">
      <c r="R1070" s="7">
        <v>12015</v>
      </c>
      <c r="S1070" s="7" t="s">
        <v>3961</v>
      </c>
      <c r="V1070" s="7">
        <v>73471002</v>
      </c>
      <c r="W1070" s="7" t="s">
        <v>4983</v>
      </c>
      <c r="X1070" s="201">
        <v>18</v>
      </c>
      <c r="Y1070" s="201">
        <v>65</v>
      </c>
      <c r="Z1070" s="201">
        <v>1</v>
      </c>
      <c r="AA1070" s="201">
        <v>5</v>
      </c>
      <c r="AB1070" s="201">
        <v>90</v>
      </c>
      <c r="AC1070" s="201">
        <v>0</v>
      </c>
    </row>
    <row r="1071" spans="17:29" x14ac:dyDescent="0.2">
      <c r="R1071" s="7">
        <v>10004</v>
      </c>
      <c r="S1071" s="7" t="s">
        <v>1723</v>
      </c>
      <c r="V1071" s="7">
        <v>73470000</v>
      </c>
      <c r="W1071" s="7" t="s">
        <v>4984</v>
      </c>
      <c r="X1071" s="201">
        <v>18</v>
      </c>
      <c r="Y1071" s="201">
        <v>65</v>
      </c>
      <c r="Z1071" s="201">
        <v>1</v>
      </c>
      <c r="AA1071" s="201">
        <v>5</v>
      </c>
      <c r="AB1071" s="201">
        <v>90</v>
      </c>
      <c r="AC1071" s="201">
        <v>0</v>
      </c>
    </row>
    <row r="1072" spans="17:29" x14ac:dyDescent="0.2">
      <c r="R1072" s="7">
        <v>12011</v>
      </c>
      <c r="S1072" s="7" t="s">
        <v>1724</v>
      </c>
      <c r="V1072" s="7">
        <v>73470002</v>
      </c>
      <c r="W1072" s="7" t="s">
        <v>4985</v>
      </c>
      <c r="X1072" s="201">
        <v>18</v>
      </c>
      <c r="Y1072" s="201">
        <v>65</v>
      </c>
      <c r="Z1072" s="201">
        <v>1</v>
      </c>
      <c r="AA1072" s="201">
        <v>5</v>
      </c>
      <c r="AB1072" s="201">
        <v>90</v>
      </c>
      <c r="AC1072" s="201">
        <v>0</v>
      </c>
    </row>
    <row r="1073" spans="17:29" x14ac:dyDescent="0.2">
      <c r="Q1073" s="7">
        <v>6214</v>
      </c>
      <c r="R1073" s="7">
        <v>12010</v>
      </c>
      <c r="S1073" s="7" t="s">
        <v>1726</v>
      </c>
      <c r="V1073" s="7">
        <v>73470001</v>
      </c>
      <c r="W1073" s="7" t="s">
        <v>4986</v>
      </c>
      <c r="X1073" s="201">
        <v>18</v>
      </c>
      <c r="Y1073" s="201">
        <v>65</v>
      </c>
      <c r="Z1073" s="201">
        <v>1</v>
      </c>
      <c r="AA1073" s="201">
        <v>5</v>
      </c>
      <c r="AB1073" s="201">
        <v>90</v>
      </c>
      <c r="AC1073" s="201">
        <v>0</v>
      </c>
    </row>
    <row r="1074" spans="17:29" x14ac:dyDescent="0.2">
      <c r="Q1074" s="7">
        <v>493</v>
      </c>
      <c r="R1074" s="7">
        <v>15102</v>
      </c>
      <c r="S1074" s="7" t="s">
        <v>2658</v>
      </c>
      <c r="V1074" s="7">
        <v>63230000</v>
      </c>
      <c r="W1074" s="7" t="s">
        <v>3200</v>
      </c>
      <c r="X1074" s="201">
        <v>18</v>
      </c>
      <c r="Y1074" s="201">
        <v>65</v>
      </c>
      <c r="Z1074" s="201">
        <v>1</v>
      </c>
      <c r="AA1074" s="201">
        <v>5</v>
      </c>
      <c r="AB1074" s="201">
        <v>90</v>
      </c>
      <c r="AC1074" s="201">
        <v>0</v>
      </c>
    </row>
    <row r="1075" spans="17:29" x14ac:dyDescent="0.2">
      <c r="Q1075" s="7">
        <v>1129</v>
      </c>
      <c r="R1075" s="7">
        <v>15546</v>
      </c>
      <c r="S1075" s="7" t="s">
        <v>2659</v>
      </c>
      <c r="V1075" s="7">
        <v>73921000</v>
      </c>
      <c r="W1075" s="7" t="s">
        <v>5676</v>
      </c>
      <c r="X1075" s="201">
        <v>18</v>
      </c>
      <c r="Y1075" s="201">
        <v>65</v>
      </c>
      <c r="Z1075" s="201">
        <v>1</v>
      </c>
      <c r="AA1075" s="201">
        <v>5</v>
      </c>
      <c r="AB1075" s="201">
        <v>90</v>
      </c>
      <c r="AC1075" s="201">
        <v>0</v>
      </c>
    </row>
    <row r="1076" spans="17:29" x14ac:dyDescent="0.2">
      <c r="Q1076" s="7">
        <v>4067</v>
      </c>
      <c r="R1076" s="7">
        <v>12006</v>
      </c>
      <c r="S1076" s="7" t="s">
        <v>1730</v>
      </c>
      <c r="V1076" s="7">
        <v>66817000</v>
      </c>
      <c r="W1076" s="7" t="s">
        <v>5677</v>
      </c>
      <c r="X1076" s="201">
        <v>18</v>
      </c>
      <c r="Y1076" s="201">
        <v>65</v>
      </c>
      <c r="Z1076" s="201">
        <v>1</v>
      </c>
      <c r="AA1076" s="201">
        <v>5</v>
      </c>
      <c r="AB1076" s="201">
        <v>90</v>
      </c>
      <c r="AC1076" s="201">
        <v>0</v>
      </c>
    </row>
    <row r="1077" spans="17:29" x14ac:dyDescent="0.2">
      <c r="Q1077" s="7">
        <v>114</v>
      </c>
      <c r="R1077" s="7">
        <v>12002</v>
      </c>
      <c r="S1077" s="7" t="s">
        <v>1732</v>
      </c>
      <c r="V1077" s="7">
        <v>84275000</v>
      </c>
      <c r="W1077" s="7" t="s">
        <v>4987</v>
      </c>
      <c r="X1077" s="201">
        <v>18</v>
      </c>
      <c r="Y1077" s="201">
        <v>65</v>
      </c>
      <c r="Z1077" s="201">
        <v>1</v>
      </c>
      <c r="AA1077" s="201">
        <v>5</v>
      </c>
      <c r="AB1077" s="201">
        <v>90</v>
      </c>
      <c r="AC1077" s="201">
        <v>0</v>
      </c>
    </row>
    <row r="1078" spans="17:29" x14ac:dyDescent="0.2">
      <c r="Q1078" s="7">
        <v>4726</v>
      </c>
      <c r="R1078" s="7">
        <v>15419</v>
      </c>
      <c r="S1078" s="7" t="s">
        <v>2662</v>
      </c>
      <c r="V1078" s="7">
        <v>69330000</v>
      </c>
      <c r="W1078" s="7" t="s">
        <v>5468</v>
      </c>
      <c r="X1078" s="201">
        <v>18</v>
      </c>
      <c r="Y1078" s="201">
        <v>65</v>
      </c>
      <c r="Z1078" s="201">
        <v>1</v>
      </c>
      <c r="AA1078" s="201">
        <v>5</v>
      </c>
      <c r="AB1078" s="201">
        <v>90</v>
      </c>
      <c r="AC1078" s="201">
        <v>0</v>
      </c>
    </row>
    <row r="1079" spans="17:29" x14ac:dyDescent="0.2">
      <c r="Q1079" s="7">
        <v>4306</v>
      </c>
      <c r="R1079" s="7">
        <v>11999</v>
      </c>
      <c r="S1079" s="7" t="s">
        <v>1734</v>
      </c>
      <c r="V1079" s="7">
        <v>73720000</v>
      </c>
      <c r="W1079" s="7" t="s">
        <v>5678</v>
      </c>
      <c r="X1079" s="201">
        <v>18</v>
      </c>
      <c r="Y1079" s="201">
        <v>65</v>
      </c>
      <c r="Z1079" s="201">
        <v>1</v>
      </c>
      <c r="AA1079" s="201">
        <v>5</v>
      </c>
      <c r="AB1079" s="201">
        <v>90</v>
      </c>
      <c r="AC1079" s="201">
        <v>0</v>
      </c>
    </row>
    <row r="1080" spans="17:29" x14ac:dyDescent="0.2">
      <c r="Q1080" s="7">
        <v>4027</v>
      </c>
      <c r="R1080" s="7">
        <v>11998</v>
      </c>
      <c r="S1080" s="7" t="s">
        <v>1735</v>
      </c>
      <c r="V1080" s="7">
        <v>77215000</v>
      </c>
      <c r="W1080" s="7" t="s">
        <v>4780</v>
      </c>
      <c r="X1080" s="201">
        <v>18</v>
      </c>
      <c r="Y1080" s="201">
        <v>65</v>
      </c>
      <c r="Z1080" s="201">
        <v>1</v>
      </c>
      <c r="AA1080" s="201">
        <v>5</v>
      </c>
      <c r="AB1080" s="201">
        <v>90</v>
      </c>
      <c r="AC1080" s="201">
        <v>0</v>
      </c>
    </row>
    <row r="1081" spans="17:29" x14ac:dyDescent="0.2">
      <c r="Q1081" s="7">
        <v>28</v>
      </c>
      <c r="R1081" s="7">
        <v>11997</v>
      </c>
      <c r="S1081" s="7" t="s">
        <v>1736</v>
      </c>
      <c r="V1081" s="7">
        <v>55020000</v>
      </c>
      <c r="W1081" s="7" t="s">
        <v>1130</v>
      </c>
      <c r="X1081" s="201">
        <v>18</v>
      </c>
      <c r="Y1081" s="201">
        <v>65</v>
      </c>
      <c r="Z1081" s="201">
        <v>1</v>
      </c>
      <c r="AA1081" s="201">
        <v>5</v>
      </c>
      <c r="AB1081" s="201">
        <v>90</v>
      </c>
      <c r="AC1081" s="201">
        <v>0</v>
      </c>
    </row>
    <row r="1082" spans="17:29" x14ac:dyDescent="0.2">
      <c r="Q1082" s="7">
        <v>3402</v>
      </c>
      <c r="R1082" s="7">
        <v>14452</v>
      </c>
      <c r="S1082" s="7" t="s">
        <v>1738</v>
      </c>
      <c r="V1082" s="7">
        <v>73190000</v>
      </c>
      <c r="W1082" s="7" t="s">
        <v>1131</v>
      </c>
      <c r="X1082" s="201">
        <v>18</v>
      </c>
      <c r="Y1082" s="201">
        <v>65</v>
      </c>
      <c r="Z1082" s="201">
        <v>1</v>
      </c>
      <c r="AA1082" s="201">
        <v>5</v>
      </c>
      <c r="AB1082" s="201">
        <v>90</v>
      </c>
      <c r="AC1082" s="201">
        <v>0</v>
      </c>
    </row>
    <row r="1083" spans="17:29" x14ac:dyDescent="0.2">
      <c r="Q1083" s="7">
        <v>3662</v>
      </c>
      <c r="R1083" s="7">
        <v>15979</v>
      </c>
      <c r="S1083" s="7" t="s">
        <v>1739</v>
      </c>
      <c r="V1083" s="7">
        <v>71210000</v>
      </c>
      <c r="W1083" s="7" t="s">
        <v>5679</v>
      </c>
      <c r="X1083" s="201">
        <v>18</v>
      </c>
      <c r="Y1083" s="201">
        <v>65</v>
      </c>
      <c r="Z1083" s="201">
        <v>1</v>
      </c>
      <c r="AA1083" s="201">
        <v>5</v>
      </c>
      <c r="AB1083" s="201">
        <v>90</v>
      </c>
      <c r="AC1083" s="201">
        <v>0</v>
      </c>
    </row>
    <row r="1084" spans="17:29" x14ac:dyDescent="0.2">
      <c r="R1084" s="7">
        <v>11943</v>
      </c>
      <c r="S1084" s="7" t="s">
        <v>3962</v>
      </c>
      <c r="V1084" s="7">
        <v>82950000</v>
      </c>
      <c r="W1084" s="7" t="s">
        <v>1132</v>
      </c>
      <c r="X1084" s="201">
        <v>18</v>
      </c>
      <c r="Y1084" s="201">
        <v>65</v>
      </c>
      <c r="Z1084" s="201">
        <v>1</v>
      </c>
      <c r="AA1084" s="201">
        <v>5</v>
      </c>
      <c r="AB1084" s="201">
        <v>90</v>
      </c>
      <c r="AC1084" s="201">
        <v>0</v>
      </c>
    </row>
    <row r="1085" spans="17:29" x14ac:dyDescent="0.2">
      <c r="Q1085" s="7">
        <v>3732</v>
      </c>
      <c r="R1085" s="7">
        <v>15997</v>
      </c>
      <c r="S1085" s="7" t="s">
        <v>1740</v>
      </c>
      <c r="V1085" s="7">
        <v>85175000</v>
      </c>
      <c r="W1085" s="7" t="s">
        <v>1133</v>
      </c>
      <c r="X1085" s="201">
        <v>18</v>
      </c>
      <c r="Y1085" s="201">
        <v>65</v>
      </c>
      <c r="Z1085" s="201">
        <v>1</v>
      </c>
      <c r="AA1085" s="201">
        <v>5</v>
      </c>
      <c r="AB1085" s="201">
        <v>90</v>
      </c>
      <c r="AC1085" s="201">
        <v>0</v>
      </c>
    </row>
    <row r="1086" spans="17:29" x14ac:dyDescent="0.2">
      <c r="R1086" s="7">
        <v>10051</v>
      </c>
      <c r="S1086" s="7" t="s">
        <v>3963</v>
      </c>
      <c r="V1086" s="7">
        <v>77855000</v>
      </c>
      <c r="W1086" s="7" t="s">
        <v>4781</v>
      </c>
      <c r="X1086" s="201">
        <v>18</v>
      </c>
      <c r="Y1086" s="201">
        <v>65</v>
      </c>
      <c r="Z1086" s="201">
        <v>1</v>
      </c>
      <c r="AA1086" s="201">
        <v>5</v>
      </c>
      <c r="AB1086" s="201">
        <v>90</v>
      </c>
      <c r="AC1086" s="201">
        <v>0</v>
      </c>
    </row>
    <row r="1087" spans="17:29" x14ac:dyDescent="0.2">
      <c r="Q1087" s="7">
        <v>2545</v>
      </c>
      <c r="R1087" s="7">
        <v>11937</v>
      </c>
      <c r="S1087" s="7" t="s">
        <v>22</v>
      </c>
      <c r="V1087" s="7">
        <v>83100000</v>
      </c>
      <c r="W1087" s="7" t="s">
        <v>1134</v>
      </c>
      <c r="X1087" s="201">
        <v>18</v>
      </c>
      <c r="Y1087" s="201">
        <v>65</v>
      </c>
      <c r="Z1087" s="201">
        <v>1</v>
      </c>
      <c r="AA1087" s="201">
        <v>5</v>
      </c>
      <c r="AB1087" s="201">
        <v>90</v>
      </c>
      <c r="AC1087" s="201">
        <v>0</v>
      </c>
    </row>
    <row r="1088" spans="17:29" x14ac:dyDescent="0.2">
      <c r="Q1088" s="7">
        <v>3292</v>
      </c>
      <c r="R1088" s="7">
        <v>14412</v>
      </c>
      <c r="S1088" s="7" t="s">
        <v>3354</v>
      </c>
      <c r="V1088" s="7">
        <v>84560000</v>
      </c>
      <c r="W1088" s="7" t="s">
        <v>4782</v>
      </c>
      <c r="X1088" s="201">
        <v>18</v>
      </c>
      <c r="Y1088" s="201">
        <v>65</v>
      </c>
      <c r="Z1088" s="201">
        <v>1</v>
      </c>
      <c r="AA1088" s="201">
        <v>5</v>
      </c>
      <c r="AB1088" s="201">
        <v>90</v>
      </c>
      <c r="AC1088" s="201">
        <v>0</v>
      </c>
    </row>
    <row r="1089" spans="17:29" x14ac:dyDescent="0.2">
      <c r="R1089" s="7">
        <v>16296</v>
      </c>
      <c r="S1089" s="7" t="s">
        <v>5174</v>
      </c>
      <c r="V1089" s="7">
        <v>83110000</v>
      </c>
      <c r="W1089" s="7" t="s">
        <v>1135</v>
      </c>
      <c r="X1089" s="201">
        <v>18</v>
      </c>
      <c r="Y1089" s="201">
        <v>65</v>
      </c>
      <c r="Z1089" s="201">
        <v>1</v>
      </c>
      <c r="AA1089" s="201">
        <v>5</v>
      </c>
      <c r="AB1089" s="201">
        <v>90</v>
      </c>
      <c r="AC1089" s="201">
        <v>0</v>
      </c>
    </row>
    <row r="1090" spans="17:29" x14ac:dyDescent="0.2">
      <c r="Q1090" s="7">
        <v>29</v>
      </c>
      <c r="R1090" s="7">
        <v>11935</v>
      </c>
      <c r="S1090" s="7" t="s">
        <v>3355</v>
      </c>
      <c r="V1090" s="7">
        <v>71390000</v>
      </c>
      <c r="W1090" s="7" t="s">
        <v>1136</v>
      </c>
      <c r="X1090" s="201">
        <v>18</v>
      </c>
      <c r="Y1090" s="201">
        <v>65</v>
      </c>
      <c r="Z1090" s="201">
        <v>1</v>
      </c>
      <c r="AA1090" s="201">
        <v>5</v>
      </c>
      <c r="AB1090" s="201">
        <v>90</v>
      </c>
      <c r="AC1090" s="201">
        <v>0</v>
      </c>
    </row>
    <row r="1091" spans="17:29" x14ac:dyDescent="0.2">
      <c r="Q1091" s="7">
        <v>3951</v>
      </c>
      <c r="R1091" s="7">
        <v>16032</v>
      </c>
      <c r="S1091" s="7" t="s">
        <v>1737</v>
      </c>
      <c r="V1091" s="7">
        <v>71420004</v>
      </c>
      <c r="W1091" s="7" t="s">
        <v>5680</v>
      </c>
      <c r="X1091" s="201">
        <v>18</v>
      </c>
      <c r="Y1091" s="201">
        <v>65</v>
      </c>
      <c r="Z1091" s="201">
        <v>1</v>
      </c>
      <c r="AA1091" s="201">
        <v>5</v>
      </c>
      <c r="AB1091" s="201">
        <v>90</v>
      </c>
      <c r="AC1091" s="201">
        <v>0</v>
      </c>
    </row>
    <row r="1092" spans="17:29" x14ac:dyDescent="0.2">
      <c r="Q1092" s="7">
        <v>1207</v>
      </c>
      <c r="R1092" s="7">
        <v>11940</v>
      </c>
      <c r="S1092" s="7" t="s">
        <v>1741</v>
      </c>
      <c r="V1092" s="7">
        <v>71420002</v>
      </c>
      <c r="W1092" s="7" t="s">
        <v>4783</v>
      </c>
      <c r="X1092" s="201">
        <v>18</v>
      </c>
      <c r="Y1092" s="201">
        <v>65</v>
      </c>
      <c r="Z1092" s="201">
        <v>1</v>
      </c>
      <c r="AA1092" s="201">
        <v>5</v>
      </c>
      <c r="AB1092" s="201">
        <v>90</v>
      </c>
      <c r="AC1092" s="201">
        <v>0</v>
      </c>
    </row>
    <row r="1093" spans="17:29" x14ac:dyDescent="0.2">
      <c r="Q1093" s="7">
        <v>1004</v>
      </c>
      <c r="R1093" s="7">
        <v>15543</v>
      </c>
      <c r="S1093" s="7" t="s">
        <v>1742</v>
      </c>
      <c r="V1093" s="7">
        <v>71420005</v>
      </c>
      <c r="W1093" s="7" t="s">
        <v>5681</v>
      </c>
      <c r="X1093" s="201">
        <v>18</v>
      </c>
      <c r="Y1093" s="201">
        <v>65</v>
      </c>
      <c r="Z1093" s="201">
        <v>1</v>
      </c>
      <c r="AA1093" s="201">
        <v>5</v>
      </c>
      <c r="AB1093" s="201">
        <v>90</v>
      </c>
      <c r="AC1093" s="201">
        <v>0</v>
      </c>
    </row>
    <row r="1094" spans="17:29" x14ac:dyDescent="0.2">
      <c r="R1094" s="7">
        <v>11921</v>
      </c>
      <c r="S1094" s="7" t="s">
        <v>3356</v>
      </c>
      <c r="V1094" s="7">
        <v>71420001</v>
      </c>
      <c r="W1094" s="7" t="s">
        <v>4784</v>
      </c>
      <c r="X1094" s="201">
        <v>18</v>
      </c>
      <c r="Y1094" s="201">
        <v>65</v>
      </c>
      <c r="Z1094" s="201">
        <v>1</v>
      </c>
      <c r="AA1094" s="201">
        <v>5</v>
      </c>
      <c r="AB1094" s="201">
        <v>90</v>
      </c>
      <c r="AC1094" s="201">
        <v>0</v>
      </c>
    </row>
    <row r="1095" spans="17:29" x14ac:dyDescent="0.2">
      <c r="R1095" s="7">
        <v>11945</v>
      </c>
      <c r="S1095" s="7" t="s">
        <v>3357</v>
      </c>
      <c r="V1095" s="7">
        <v>71420000</v>
      </c>
      <c r="W1095" s="7" t="s">
        <v>4785</v>
      </c>
      <c r="X1095" s="201">
        <v>18</v>
      </c>
      <c r="Y1095" s="201">
        <v>65</v>
      </c>
      <c r="Z1095" s="201">
        <v>1</v>
      </c>
      <c r="AA1095" s="201">
        <v>5</v>
      </c>
      <c r="AB1095" s="201">
        <v>90</v>
      </c>
      <c r="AC1095" s="201">
        <v>0</v>
      </c>
    </row>
    <row r="1096" spans="17:29" x14ac:dyDescent="0.2">
      <c r="R1096" s="7">
        <v>11931</v>
      </c>
      <c r="S1096" s="7" t="s">
        <v>1341</v>
      </c>
      <c r="V1096" s="7">
        <v>71420003</v>
      </c>
      <c r="W1096" s="7" t="s">
        <v>4786</v>
      </c>
      <c r="X1096" s="201">
        <v>18</v>
      </c>
      <c r="Y1096" s="201">
        <v>65</v>
      </c>
      <c r="Z1096" s="201">
        <v>1</v>
      </c>
      <c r="AA1096" s="201">
        <v>5</v>
      </c>
      <c r="AB1096" s="201">
        <v>90</v>
      </c>
      <c r="AC1096" s="201">
        <v>0</v>
      </c>
    </row>
    <row r="1097" spans="17:29" x14ac:dyDescent="0.2">
      <c r="Q1097" s="7">
        <v>5557</v>
      </c>
      <c r="R1097" s="7">
        <v>14751</v>
      </c>
      <c r="S1097" s="7" t="s">
        <v>1342</v>
      </c>
      <c r="V1097" s="7">
        <v>85540000</v>
      </c>
      <c r="W1097" s="7" t="s">
        <v>4988</v>
      </c>
      <c r="X1097" s="201">
        <v>18</v>
      </c>
      <c r="Y1097" s="201">
        <v>65</v>
      </c>
      <c r="Z1097" s="201">
        <v>1</v>
      </c>
      <c r="AA1097" s="201">
        <v>5</v>
      </c>
      <c r="AB1097" s="201">
        <v>90</v>
      </c>
      <c r="AC1097" s="201">
        <v>0</v>
      </c>
    </row>
    <row r="1098" spans="17:29" x14ac:dyDescent="0.2">
      <c r="R1098" s="7">
        <v>11928</v>
      </c>
      <c r="S1098" s="7" t="s">
        <v>1343</v>
      </c>
      <c r="V1098" s="7">
        <v>84230000</v>
      </c>
      <c r="W1098" s="7" t="s">
        <v>4787</v>
      </c>
      <c r="X1098" s="201">
        <v>18</v>
      </c>
      <c r="Y1098" s="201">
        <v>65</v>
      </c>
      <c r="Z1098" s="201">
        <v>1</v>
      </c>
      <c r="AA1098" s="201">
        <v>5</v>
      </c>
      <c r="AB1098" s="201">
        <v>90</v>
      </c>
      <c r="AC1098" s="201">
        <v>0</v>
      </c>
    </row>
    <row r="1099" spans="17:29" x14ac:dyDescent="0.2">
      <c r="Q1099" s="7">
        <v>6790</v>
      </c>
      <c r="R1099" s="7">
        <v>15626</v>
      </c>
      <c r="S1099" s="7" t="s">
        <v>1344</v>
      </c>
      <c r="V1099" s="7">
        <v>73200000</v>
      </c>
      <c r="W1099" s="7" t="s">
        <v>1137</v>
      </c>
      <c r="X1099" s="201">
        <v>18</v>
      </c>
      <c r="Y1099" s="201">
        <v>65</v>
      </c>
      <c r="Z1099" s="201">
        <v>1</v>
      </c>
      <c r="AA1099" s="201">
        <v>5</v>
      </c>
      <c r="AB1099" s="201">
        <v>90</v>
      </c>
      <c r="AC1099" s="201">
        <v>0</v>
      </c>
    </row>
    <row r="1100" spans="17:29" x14ac:dyDescent="0.2">
      <c r="R1100" s="7">
        <v>11926</v>
      </c>
      <c r="S1100" s="7" t="s">
        <v>3964</v>
      </c>
      <c r="V1100" s="7">
        <v>97940000</v>
      </c>
      <c r="W1100" s="7" t="s">
        <v>1138</v>
      </c>
      <c r="X1100" s="201">
        <v>18</v>
      </c>
      <c r="Y1100" s="201">
        <v>65</v>
      </c>
      <c r="Z1100" s="201">
        <v>1</v>
      </c>
      <c r="AA1100" s="201">
        <v>5</v>
      </c>
      <c r="AB1100" s="201">
        <v>90</v>
      </c>
      <c r="AC1100" s="201">
        <v>0</v>
      </c>
    </row>
    <row r="1101" spans="17:29" x14ac:dyDescent="0.2">
      <c r="Q1101" s="7">
        <v>5604</v>
      </c>
      <c r="R1101" s="7">
        <v>14753</v>
      </c>
      <c r="S1101" s="7" t="s">
        <v>765</v>
      </c>
      <c r="V1101" s="7">
        <v>73480000</v>
      </c>
      <c r="W1101" s="7" t="s">
        <v>1139</v>
      </c>
      <c r="X1101" s="201">
        <v>18</v>
      </c>
      <c r="Y1101" s="201">
        <v>65</v>
      </c>
      <c r="Z1101" s="201">
        <v>1</v>
      </c>
      <c r="AA1101" s="201">
        <v>5</v>
      </c>
      <c r="AB1101" s="201">
        <v>90</v>
      </c>
      <c r="AC1101" s="201">
        <v>0</v>
      </c>
    </row>
    <row r="1102" spans="17:29" x14ac:dyDescent="0.2">
      <c r="R1102" s="7">
        <v>11924</v>
      </c>
      <c r="S1102" s="7" t="s">
        <v>766</v>
      </c>
      <c r="V1102" s="7">
        <v>73961000</v>
      </c>
      <c r="W1102" s="7" t="s">
        <v>6124</v>
      </c>
      <c r="X1102" s="201">
        <v>18</v>
      </c>
      <c r="Y1102" s="201">
        <v>65</v>
      </c>
      <c r="Z1102" s="201">
        <v>1</v>
      </c>
      <c r="AA1102" s="201">
        <v>5</v>
      </c>
      <c r="AB1102" s="201">
        <v>90</v>
      </c>
      <c r="AC1102" s="201">
        <v>0</v>
      </c>
    </row>
    <row r="1103" spans="17:29" x14ac:dyDescent="0.2">
      <c r="R1103" s="7">
        <v>11303</v>
      </c>
      <c r="S1103" s="7" t="s">
        <v>3965</v>
      </c>
      <c r="V1103" s="7">
        <v>77910000</v>
      </c>
      <c r="W1103" s="7" t="s">
        <v>5682</v>
      </c>
      <c r="X1103" s="201">
        <v>18</v>
      </c>
      <c r="Y1103" s="201">
        <v>65</v>
      </c>
      <c r="Z1103" s="201">
        <v>1</v>
      </c>
      <c r="AA1103" s="201">
        <v>5</v>
      </c>
      <c r="AB1103" s="201">
        <v>90</v>
      </c>
      <c r="AC1103" s="201">
        <v>0</v>
      </c>
    </row>
    <row r="1104" spans="17:29" x14ac:dyDescent="0.2">
      <c r="R1104" s="7">
        <v>11148</v>
      </c>
      <c r="S1104" s="7" t="s">
        <v>3966</v>
      </c>
      <c r="V1104" s="7">
        <v>61090000</v>
      </c>
      <c r="W1104" s="7" t="s">
        <v>1140</v>
      </c>
      <c r="X1104" s="201">
        <v>18</v>
      </c>
      <c r="Y1104" s="201">
        <v>65</v>
      </c>
      <c r="Z1104" s="201">
        <v>1</v>
      </c>
      <c r="AA1104" s="201">
        <v>5</v>
      </c>
      <c r="AB1104" s="201">
        <v>90</v>
      </c>
      <c r="AC1104" s="201">
        <v>0</v>
      </c>
    </row>
    <row r="1105" spans="17:29" x14ac:dyDescent="0.2">
      <c r="Q1105" s="7">
        <v>948</v>
      </c>
      <c r="R1105" s="7">
        <v>15345</v>
      </c>
      <c r="S1105" s="7" t="s">
        <v>767</v>
      </c>
      <c r="V1105" s="7">
        <v>77971000</v>
      </c>
      <c r="W1105" s="7" t="s">
        <v>5683</v>
      </c>
      <c r="X1105" s="201">
        <v>18</v>
      </c>
      <c r="Y1105" s="201">
        <v>65</v>
      </c>
      <c r="Z1105" s="201">
        <v>1</v>
      </c>
      <c r="AA1105" s="201">
        <v>5</v>
      </c>
      <c r="AB1105" s="201">
        <v>90</v>
      </c>
      <c r="AC1105" s="201">
        <v>0</v>
      </c>
    </row>
    <row r="1106" spans="17:29" x14ac:dyDescent="0.2">
      <c r="Q1106" s="7">
        <v>5717</v>
      </c>
      <c r="R1106" s="7">
        <v>14750</v>
      </c>
      <c r="S1106" s="7" t="s">
        <v>660</v>
      </c>
      <c r="V1106" s="7">
        <v>84971000</v>
      </c>
      <c r="W1106" s="7" t="s">
        <v>5684</v>
      </c>
      <c r="X1106" s="201">
        <v>18</v>
      </c>
      <c r="Y1106" s="201">
        <v>65</v>
      </c>
      <c r="Z1106" s="201">
        <v>1</v>
      </c>
      <c r="AA1106" s="201">
        <v>5</v>
      </c>
      <c r="AB1106" s="201">
        <v>90</v>
      </c>
      <c r="AC1106" s="201">
        <v>0</v>
      </c>
    </row>
    <row r="1107" spans="17:29" x14ac:dyDescent="0.2">
      <c r="R1107" s="7">
        <v>11934</v>
      </c>
      <c r="S1107" s="7" t="s">
        <v>3967</v>
      </c>
      <c r="V1107" s="7">
        <v>86110000</v>
      </c>
      <c r="W1107" s="7" t="s">
        <v>1141</v>
      </c>
      <c r="X1107" s="201">
        <v>18</v>
      </c>
      <c r="Y1107" s="201">
        <v>65</v>
      </c>
      <c r="Z1107" s="201">
        <v>1</v>
      </c>
      <c r="AA1107" s="201">
        <v>5</v>
      </c>
      <c r="AB1107" s="201">
        <v>90</v>
      </c>
      <c r="AC1107" s="201">
        <v>0</v>
      </c>
    </row>
    <row r="1108" spans="17:29" x14ac:dyDescent="0.2">
      <c r="R1108" s="7">
        <v>11968</v>
      </c>
      <c r="S1108" s="7" t="s">
        <v>769</v>
      </c>
      <c r="V1108" s="7">
        <v>66350000</v>
      </c>
      <c r="W1108" s="7" t="s">
        <v>1142</v>
      </c>
      <c r="X1108" s="201">
        <v>18</v>
      </c>
      <c r="Y1108" s="201">
        <v>65</v>
      </c>
      <c r="Z1108" s="201">
        <v>1</v>
      </c>
      <c r="AA1108" s="201">
        <v>5</v>
      </c>
      <c r="AB1108" s="201">
        <v>90</v>
      </c>
      <c r="AC1108" s="201">
        <v>0</v>
      </c>
    </row>
    <row r="1109" spans="17:29" x14ac:dyDescent="0.2">
      <c r="R1109" s="7">
        <v>11966</v>
      </c>
      <c r="S1109" s="7" t="s">
        <v>3968</v>
      </c>
      <c r="V1109" s="7">
        <v>66340000</v>
      </c>
      <c r="W1109" s="7" t="s">
        <v>1143</v>
      </c>
      <c r="X1109" s="201">
        <v>18</v>
      </c>
      <c r="Y1109" s="201">
        <v>65</v>
      </c>
      <c r="Z1109" s="201">
        <v>1</v>
      </c>
      <c r="AA1109" s="201">
        <v>5</v>
      </c>
      <c r="AB1109" s="201">
        <v>90</v>
      </c>
      <c r="AC1109" s="201">
        <v>0</v>
      </c>
    </row>
    <row r="1110" spans="17:29" x14ac:dyDescent="0.2">
      <c r="R1110" s="7">
        <v>11965</v>
      </c>
      <c r="S1110" s="7" t="s">
        <v>3969</v>
      </c>
      <c r="V1110" s="7">
        <v>71140001</v>
      </c>
      <c r="W1110" s="7" t="s">
        <v>5685</v>
      </c>
      <c r="X1110" s="201">
        <v>18</v>
      </c>
      <c r="Y1110" s="201">
        <v>65</v>
      </c>
      <c r="Z1110" s="201">
        <v>1</v>
      </c>
      <c r="AA1110" s="201">
        <v>5</v>
      </c>
      <c r="AB1110" s="201">
        <v>90</v>
      </c>
      <c r="AC1110" s="201">
        <v>0</v>
      </c>
    </row>
    <row r="1111" spans="17:29" x14ac:dyDescent="0.2">
      <c r="Q1111" s="7">
        <v>538</v>
      </c>
      <c r="R1111" s="7">
        <v>15633</v>
      </c>
      <c r="S1111" s="7" t="s">
        <v>770</v>
      </c>
      <c r="V1111" s="7">
        <v>71140002</v>
      </c>
      <c r="W1111" s="7" t="s">
        <v>5686</v>
      </c>
      <c r="X1111" s="201">
        <v>18</v>
      </c>
      <c r="Y1111" s="201">
        <v>65</v>
      </c>
      <c r="Z1111" s="201">
        <v>1</v>
      </c>
      <c r="AA1111" s="201">
        <v>5</v>
      </c>
      <c r="AB1111" s="201">
        <v>90</v>
      </c>
      <c r="AC1111" s="201">
        <v>0</v>
      </c>
    </row>
    <row r="1112" spans="17:29" x14ac:dyDescent="0.2">
      <c r="Q1112" s="7">
        <v>4566</v>
      </c>
      <c r="R1112" s="7">
        <v>15458</v>
      </c>
      <c r="S1112" s="7" t="s">
        <v>771</v>
      </c>
      <c r="V1112" s="7">
        <v>71140003</v>
      </c>
      <c r="W1112" s="7" t="s">
        <v>5687</v>
      </c>
      <c r="X1112" s="201">
        <v>18</v>
      </c>
      <c r="Y1112" s="201">
        <v>65</v>
      </c>
      <c r="Z1112" s="201">
        <v>1</v>
      </c>
      <c r="AA1112" s="201">
        <v>5</v>
      </c>
      <c r="AB1112" s="201">
        <v>90</v>
      </c>
      <c r="AC1112" s="201">
        <v>0</v>
      </c>
    </row>
    <row r="1113" spans="17:29" x14ac:dyDescent="0.2">
      <c r="Q1113" s="7">
        <v>663</v>
      </c>
      <c r="R1113" s="7">
        <v>15197</v>
      </c>
      <c r="S1113" s="7" t="s">
        <v>772</v>
      </c>
      <c r="V1113" s="7">
        <v>66410000</v>
      </c>
      <c r="W1113" s="7" t="s">
        <v>1144</v>
      </c>
      <c r="X1113" s="201">
        <v>18</v>
      </c>
      <c r="Y1113" s="201">
        <v>65</v>
      </c>
      <c r="Z1113" s="201">
        <v>1</v>
      </c>
      <c r="AA1113" s="201">
        <v>5</v>
      </c>
      <c r="AB1113" s="201">
        <v>90</v>
      </c>
      <c r="AC1113" s="201">
        <v>0</v>
      </c>
    </row>
    <row r="1114" spans="17:29" x14ac:dyDescent="0.2">
      <c r="R1114" s="7">
        <v>11034</v>
      </c>
      <c r="S1114" s="7" t="s">
        <v>3970</v>
      </c>
      <c r="V1114" s="7">
        <v>85190000</v>
      </c>
      <c r="W1114" s="7" t="s">
        <v>1145</v>
      </c>
      <c r="X1114" s="201">
        <v>18</v>
      </c>
      <c r="Y1114" s="201">
        <v>65</v>
      </c>
      <c r="Z1114" s="201">
        <v>1</v>
      </c>
      <c r="AA1114" s="201">
        <v>5</v>
      </c>
      <c r="AB1114" s="201">
        <v>90</v>
      </c>
      <c r="AC1114" s="201">
        <v>0</v>
      </c>
    </row>
    <row r="1115" spans="17:29" x14ac:dyDescent="0.2">
      <c r="Q1115" s="7">
        <v>1322</v>
      </c>
      <c r="R1115" s="7">
        <v>11961</v>
      </c>
      <c r="S1115" s="7" t="s">
        <v>1356</v>
      </c>
      <c r="V1115" s="7">
        <v>61080000</v>
      </c>
      <c r="W1115" s="7" t="s">
        <v>1146</v>
      </c>
      <c r="X1115" s="201">
        <v>18</v>
      </c>
      <c r="Y1115" s="201">
        <v>65</v>
      </c>
      <c r="Z1115" s="201">
        <v>1</v>
      </c>
      <c r="AA1115" s="201">
        <v>5</v>
      </c>
      <c r="AB1115" s="201">
        <v>90</v>
      </c>
      <c r="AC1115" s="201">
        <v>0</v>
      </c>
    </row>
    <row r="1116" spans="17:29" x14ac:dyDescent="0.2">
      <c r="R1116" s="7">
        <v>16579</v>
      </c>
      <c r="S1116" s="7" t="s">
        <v>5175</v>
      </c>
      <c r="V1116" s="7">
        <v>85215000</v>
      </c>
      <c r="W1116" s="7" t="s">
        <v>1147</v>
      </c>
      <c r="X1116" s="201">
        <v>18</v>
      </c>
      <c r="Y1116" s="201">
        <v>65</v>
      </c>
      <c r="Z1116" s="201">
        <v>1</v>
      </c>
      <c r="AA1116" s="201">
        <v>5</v>
      </c>
      <c r="AB1116" s="201">
        <v>90</v>
      </c>
      <c r="AC1116" s="201">
        <v>0</v>
      </c>
    </row>
    <row r="1117" spans="17:29" x14ac:dyDescent="0.2">
      <c r="Q1117" s="7">
        <v>57</v>
      </c>
      <c r="R1117" s="7">
        <v>11960</v>
      </c>
      <c r="S1117" s="7" t="s">
        <v>1357</v>
      </c>
      <c r="V1117" s="7">
        <v>85210000</v>
      </c>
      <c r="W1117" s="7" t="s">
        <v>4788</v>
      </c>
      <c r="X1117" s="201">
        <v>18</v>
      </c>
      <c r="Y1117" s="201">
        <v>65</v>
      </c>
      <c r="Z1117" s="201">
        <v>1</v>
      </c>
      <c r="AA1117" s="201">
        <v>5</v>
      </c>
      <c r="AB1117" s="201">
        <v>90</v>
      </c>
      <c r="AC1117" s="201">
        <v>0</v>
      </c>
    </row>
    <row r="1118" spans="17:29" x14ac:dyDescent="0.2">
      <c r="Q1118" s="7">
        <v>4028</v>
      </c>
      <c r="R1118" s="7">
        <v>11946</v>
      </c>
      <c r="S1118" s="7" t="s">
        <v>1358</v>
      </c>
      <c r="V1118" s="7">
        <v>85170000</v>
      </c>
      <c r="W1118" s="7" t="s">
        <v>1148</v>
      </c>
      <c r="X1118" s="201">
        <v>18</v>
      </c>
      <c r="Y1118" s="201">
        <v>65</v>
      </c>
      <c r="Z1118" s="201">
        <v>1</v>
      </c>
      <c r="AA1118" s="201">
        <v>5</v>
      </c>
      <c r="AB1118" s="201">
        <v>90</v>
      </c>
      <c r="AC1118" s="201">
        <v>0</v>
      </c>
    </row>
    <row r="1119" spans="17:29" x14ac:dyDescent="0.2">
      <c r="Q1119" s="7">
        <v>607</v>
      </c>
      <c r="R1119" s="7">
        <v>15172</v>
      </c>
      <c r="S1119" s="7" t="s">
        <v>2187</v>
      </c>
      <c r="V1119" s="7">
        <v>66420000</v>
      </c>
      <c r="W1119" s="7" t="s">
        <v>1149</v>
      </c>
      <c r="X1119" s="201">
        <v>18</v>
      </c>
      <c r="Y1119" s="201">
        <v>65</v>
      </c>
      <c r="Z1119" s="201">
        <v>1</v>
      </c>
      <c r="AA1119" s="201">
        <v>5</v>
      </c>
      <c r="AB1119" s="201">
        <v>90</v>
      </c>
      <c r="AC1119" s="201">
        <v>0</v>
      </c>
    </row>
    <row r="1120" spans="17:29" x14ac:dyDescent="0.2">
      <c r="Q1120" s="7">
        <v>2824</v>
      </c>
      <c r="R1120" s="7">
        <v>13769</v>
      </c>
      <c r="S1120" s="7" t="s">
        <v>2754</v>
      </c>
      <c r="V1120" s="7">
        <v>71400002</v>
      </c>
      <c r="W1120" s="7" t="s">
        <v>4789</v>
      </c>
      <c r="X1120" s="201">
        <v>18</v>
      </c>
      <c r="Y1120" s="201">
        <v>65</v>
      </c>
      <c r="Z1120" s="201">
        <v>1</v>
      </c>
      <c r="AA1120" s="201">
        <v>5</v>
      </c>
      <c r="AB1120" s="201">
        <v>90</v>
      </c>
      <c r="AC1120" s="201">
        <v>0</v>
      </c>
    </row>
    <row r="1121" spans="17:29" x14ac:dyDescent="0.2">
      <c r="R1121" s="7">
        <v>11955</v>
      </c>
      <c r="S1121" s="7" t="s">
        <v>1359</v>
      </c>
      <c r="V1121" s="7">
        <v>71400003</v>
      </c>
      <c r="W1121" s="7" t="s">
        <v>4790</v>
      </c>
      <c r="X1121" s="201">
        <v>18</v>
      </c>
      <c r="Y1121" s="201">
        <v>65</v>
      </c>
      <c r="Z1121" s="201">
        <v>1</v>
      </c>
      <c r="AA1121" s="201">
        <v>5</v>
      </c>
      <c r="AB1121" s="201">
        <v>90</v>
      </c>
      <c r="AC1121" s="201">
        <v>0</v>
      </c>
    </row>
    <row r="1122" spans="17:29" x14ac:dyDescent="0.2">
      <c r="Q1122" s="7">
        <v>2196</v>
      </c>
      <c r="R1122" s="7">
        <v>11954</v>
      </c>
      <c r="S1122" s="7" t="s">
        <v>26</v>
      </c>
      <c r="V1122" s="7">
        <v>71400001</v>
      </c>
      <c r="W1122" s="7" t="s">
        <v>4791</v>
      </c>
      <c r="X1122" s="201">
        <v>18</v>
      </c>
      <c r="Y1122" s="201">
        <v>65</v>
      </c>
      <c r="Z1122" s="201">
        <v>1</v>
      </c>
      <c r="AA1122" s="201">
        <v>5</v>
      </c>
      <c r="AB1122" s="201">
        <v>90</v>
      </c>
      <c r="AC1122" s="201">
        <v>0</v>
      </c>
    </row>
    <row r="1123" spans="17:29" x14ac:dyDescent="0.2">
      <c r="Q1123" s="7">
        <v>4163</v>
      </c>
      <c r="R1123" s="7">
        <v>11953</v>
      </c>
      <c r="S1123" s="7" t="s">
        <v>2190</v>
      </c>
      <c r="V1123" s="7">
        <v>71400000</v>
      </c>
      <c r="W1123" s="7" t="s">
        <v>4792</v>
      </c>
      <c r="X1123" s="201">
        <v>18</v>
      </c>
      <c r="Y1123" s="201">
        <v>65</v>
      </c>
      <c r="Z1123" s="201">
        <v>1</v>
      </c>
      <c r="AA1123" s="201">
        <v>5</v>
      </c>
      <c r="AB1123" s="201">
        <v>90</v>
      </c>
      <c r="AC1123" s="201">
        <v>0</v>
      </c>
    </row>
    <row r="1124" spans="17:29" x14ac:dyDescent="0.2">
      <c r="R1124" s="7">
        <v>11952</v>
      </c>
      <c r="S1124" s="7" t="s">
        <v>3971</v>
      </c>
      <c r="V1124" s="7">
        <v>71410000</v>
      </c>
      <c r="W1124" s="7" t="s">
        <v>1150</v>
      </c>
      <c r="X1124" s="201">
        <v>18</v>
      </c>
      <c r="Y1124" s="201">
        <v>65</v>
      </c>
      <c r="Z1124" s="201">
        <v>1</v>
      </c>
      <c r="AA1124" s="201">
        <v>5</v>
      </c>
      <c r="AB1124" s="201">
        <v>90</v>
      </c>
      <c r="AC1124" s="201">
        <v>0</v>
      </c>
    </row>
    <row r="1125" spans="17:29" x14ac:dyDescent="0.2">
      <c r="Q1125" s="7">
        <v>5523</v>
      </c>
      <c r="R1125" s="7">
        <v>14748</v>
      </c>
      <c r="S1125" s="7" t="s">
        <v>662</v>
      </c>
      <c r="V1125" s="7">
        <v>66430000</v>
      </c>
      <c r="W1125" s="7" t="s">
        <v>1151</v>
      </c>
      <c r="X1125" s="201">
        <v>18</v>
      </c>
      <c r="Y1125" s="201">
        <v>65</v>
      </c>
      <c r="Z1125" s="201">
        <v>1</v>
      </c>
      <c r="AA1125" s="201">
        <v>5</v>
      </c>
      <c r="AB1125" s="201">
        <v>90</v>
      </c>
      <c r="AC1125" s="201">
        <v>0</v>
      </c>
    </row>
    <row r="1126" spans="17:29" x14ac:dyDescent="0.2">
      <c r="R1126" s="7">
        <v>11372</v>
      </c>
      <c r="S1126" s="7" t="s">
        <v>3972</v>
      </c>
      <c r="V1126" s="7">
        <v>66440000</v>
      </c>
      <c r="W1126" s="7" t="s">
        <v>1152</v>
      </c>
      <c r="X1126" s="201">
        <v>18</v>
      </c>
      <c r="Y1126" s="201">
        <v>65</v>
      </c>
      <c r="Z1126" s="201">
        <v>1</v>
      </c>
      <c r="AA1126" s="201">
        <v>5</v>
      </c>
      <c r="AB1126" s="201">
        <v>90</v>
      </c>
      <c r="AC1126" s="201">
        <v>0</v>
      </c>
    </row>
    <row r="1127" spans="17:29" x14ac:dyDescent="0.2">
      <c r="Q1127" s="7">
        <v>563</v>
      </c>
      <c r="R1127" s="7">
        <v>15139</v>
      </c>
      <c r="S1127" s="7" t="s">
        <v>2192</v>
      </c>
      <c r="V1127" s="7">
        <v>85220000</v>
      </c>
      <c r="W1127" s="7" t="s">
        <v>1153</v>
      </c>
      <c r="X1127" s="201">
        <v>18</v>
      </c>
      <c r="Y1127" s="201">
        <v>65</v>
      </c>
      <c r="Z1127" s="201">
        <v>1</v>
      </c>
      <c r="AA1127" s="201">
        <v>5</v>
      </c>
      <c r="AB1127" s="201">
        <v>90</v>
      </c>
      <c r="AC1127" s="201">
        <v>0</v>
      </c>
    </row>
    <row r="1128" spans="17:29" x14ac:dyDescent="0.2">
      <c r="Q1128" s="7">
        <v>2258</v>
      </c>
      <c r="R1128" s="7">
        <v>11969</v>
      </c>
      <c r="S1128" s="7" t="s">
        <v>768</v>
      </c>
      <c r="V1128" s="7">
        <v>77130000</v>
      </c>
      <c r="W1128" s="7" t="s">
        <v>1154</v>
      </c>
      <c r="X1128" s="201">
        <v>18</v>
      </c>
      <c r="Y1128" s="201">
        <v>65</v>
      </c>
      <c r="Z1128" s="201">
        <v>1</v>
      </c>
      <c r="AA1128" s="201">
        <v>5</v>
      </c>
      <c r="AB1128" s="201">
        <v>90</v>
      </c>
      <c r="AC1128" s="201">
        <v>0</v>
      </c>
    </row>
    <row r="1129" spans="17:29" x14ac:dyDescent="0.2">
      <c r="R1129" s="7">
        <v>10140</v>
      </c>
      <c r="S1129" s="7" t="s">
        <v>2194</v>
      </c>
      <c r="V1129" s="7">
        <v>77120000</v>
      </c>
      <c r="W1129" s="7" t="s">
        <v>1155</v>
      </c>
      <c r="X1129" s="201">
        <v>18</v>
      </c>
      <c r="Y1129" s="201">
        <v>65</v>
      </c>
      <c r="Z1129" s="201">
        <v>1</v>
      </c>
      <c r="AA1129" s="201">
        <v>5</v>
      </c>
      <c r="AB1129" s="201">
        <v>90</v>
      </c>
      <c r="AC1129" s="201">
        <v>0</v>
      </c>
    </row>
    <row r="1130" spans="17:29" x14ac:dyDescent="0.2">
      <c r="R1130" s="7">
        <v>11322</v>
      </c>
      <c r="S1130" s="7" t="s">
        <v>3973</v>
      </c>
      <c r="V1130" s="7">
        <v>77135000</v>
      </c>
      <c r="W1130" s="7" t="s">
        <v>4793</v>
      </c>
      <c r="X1130" s="201">
        <v>18</v>
      </c>
      <c r="Y1130" s="201">
        <v>65</v>
      </c>
      <c r="Z1130" s="201">
        <v>1</v>
      </c>
      <c r="AA1130" s="201">
        <v>5</v>
      </c>
      <c r="AB1130" s="201">
        <v>90</v>
      </c>
      <c r="AC1130" s="201">
        <v>0</v>
      </c>
    </row>
    <row r="1131" spans="17:29" x14ac:dyDescent="0.2">
      <c r="Q1131" s="7">
        <v>2575</v>
      </c>
      <c r="R1131" s="7">
        <v>12092</v>
      </c>
      <c r="S1131" s="7" t="s">
        <v>1369</v>
      </c>
      <c r="V1131" s="7">
        <v>77110000</v>
      </c>
      <c r="W1131" s="7" t="s">
        <v>1156</v>
      </c>
      <c r="X1131" s="201">
        <v>18</v>
      </c>
      <c r="Y1131" s="201">
        <v>65</v>
      </c>
      <c r="Z1131" s="201">
        <v>1</v>
      </c>
      <c r="AA1131" s="201">
        <v>5</v>
      </c>
      <c r="AB1131" s="201">
        <v>90</v>
      </c>
      <c r="AC1131" s="201">
        <v>0</v>
      </c>
    </row>
    <row r="1132" spans="17:29" x14ac:dyDescent="0.2">
      <c r="Q1132" s="7">
        <v>4307</v>
      </c>
      <c r="R1132" s="7">
        <v>12091</v>
      </c>
      <c r="S1132" s="7" t="s">
        <v>354</v>
      </c>
      <c r="V1132" s="7">
        <v>77140000</v>
      </c>
      <c r="W1132" s="7" t="s">
        <v>1157</v>
      </c>
      <c r="X1132" s="201">
        <v>18</v>
      </c>
      <c r="Y1132" s="201">
        <v>65</v>
      </c>
      <c r="Z1132" s="201">
        <v>1</v>
      </c>
      <c r="AA1132" s="201">
        <v>5</v>
      </c>
      <c r="AB1132" s="201">
        <v>90</v>
      </c>
      <c r="AC1132" s="201">
        <v>0</v>
      </c>
    </row>
    <row r="1133" spans="17:29" x14ac:dyDescent="0.2">
      <c r="Q1133" s="7">
        <v>6133</v>
      </c>
      <c r="R1133" s="7">
        <v>12089</v>
      </c>
      <c r="S1133" s="7" t="s">
        <v>936</v>
      </c>
      <c r="V1133" s="7">
        <v>77125000</v>
      </c>
      <c r="W1133" s="7" t="s">
        <v>4794</v>
      </c>
      <c r="X1133" s="201">
        <v>18</v>
      </c>
      <c r="Y1133" s="201">
        <v>65</v>
      </c>
      <c r="Z1133" s="201">
        <v>1</v>
      </c>
      <c r="AA1133" s="201">
        <v>5</v>
      </c>
      <c r="AB1133" s="201">
        <v>90</v>
      </c>
      <c r="AC1133" s="201">
        <v>0</v>
      </c>
    </row>
    <row r="1134" spans="17:29" x14ac:dyDescent="0.2">
      <c r="Q1134" s="7">
        <v>3862</v>
      </c>
      <c r="R1134" s="7">
        <v>16023</v>
      </c>
      <c r="S1134" s="7" t="s">
        <v>939</v>
      </c>
      <c r="V1134" s="7">
        <v>58030000</v>
      </c>
      <c r="W1134" s="7" t="s">
        <v>1158</v>
      </c>
      <c r="X1134" s="201">
        <v>18</v>
      </c>
      <c r="Y1134" s="201">
        <v>65</v>
      </c>
      <c r="Z1134" s="201">
        <v>1</v>
      </c>
      <c r="AA1134" s="201">
        <v>5</v>
      </c>
      <c r="AB1134" s="201">
        <v>90</v>
      </c>
      <c r="AC1134" s="201">
        <v>0</v>
      </c>
    </row>
    <row r="1135" spans="17:29" x14ac:dyDescent="0.2">
      <c r="R1135" s="7">
        <v>16511</v>
      </c>
      <c r="S1135" s="7" t="s">
        <v>5176</v>
      </c>
      <c r="V1135" s="7">
        <v>84073000</v>
      </c>
      <c r="W1135" s="7" t="s">
        <v>5688</v>
      </c>
      <c r="X1135" s="201">
        <v>18</v>
      </c>
      <c r="Y1135" s="201">
        <v>65</v>
      </c>
      <c r="Z1135" s="201">
        <v>1</v>
      </c>
      <c r="AA1135" s="201">
        <v>1</v>
      </c>
      <c r="AB1135" s="201">
        <v>0</v>
      </c>
      <c r="AC1135" s="201">
        <v>0</v>
      </c>
    </row>
    <row r="1136" spans="17:29" x14ac:dyDescent="0.2">
      <c r="R1136" s="7">
        <v>12085</v>
      </c>
      <c r="S1136" s="7" t="s">
        <v>3974</v>
      </c>
      <c r="V1136" s="7">
        <v>86405000</v>
      </c>
      <c r="W1136" s="7" t="s">
        <v>1159</v>
      </c>
      <c r="X1136" s="201">
        <v>18</v>
      </c>
      <c r="Y1136" s="201">
        <v>65</v>
      </c>
      <c r="Z1136" s="201">
        <v>1</v>
      </c>
      <c r="AA1136" s="201">
        <v>5</v>
      </c>
      <c r="AB1136" s="201">
        <v>90</v>
      </c>
      <c r="AC1136" s="201">
        <v>0</v>
      </c>
    </row>
    <row r="1137" spans="17:29" x14ac:dyDescent="0.2">
      <c r="R1137" s="7">
        <v>11377</v>
      </c>
      <c r="S1137" s="7" t="s">
        <v>3975</v>
      </c>
      <c r="V1137" s="7">
        <v>80090000</v>
      </c>
      <c r="W1137" s="7" t="s">
        <v>1160</v>
      </c>
      <c r="X1137" s="201">
        <v>18</v>
      </c>
      <c r="Y1137" s="201">
        <v>65</v>
      </c>
      <c r="Z1137" s="201">
        <v>1</v>
      </c>
      <c r="AA1137" s="201">
        <v>5</v>
      </c>
      <c r="AB1137" s="201">
        <v>90</v>
      </c>
      <c r="AC1137" s="201">
        <v>0</v>
      </c>
    </row>
    <row r="1138" spans="17:29" x14ac:dyDescent="0.2">
      <c r="Q1138" s="7">
        <v>193</v>
      </c>
      <c r="R1138" s="7">
        <v>12248</v>
      </c>
      <c r="S1138" s="7" t="s">
        <v>2626</v>
      </c>
      <c r="V1138" s="7">
        <v>57050000</v>
      </c>
      <c r="W1138" s="7" t="s">
        <v>1161</v>
      </c>
      <c r="X1138" s="201">
        <v>18</v>
      </c>
      <c r="Y1138" s="201">
        <v>65</v>
      </c>
      <c r="Z1138" s="201">
        <v>1</v>
      </c>
      <c r="AA1138" s="201">
        <v>5</v>
      </c>
      <c r="AB1138" s="201">
        <v>90</v>
      </c>
      <c r="AC1138" s="201">
        <v>0</v>
      </c>
    </row>
    <row r="1139" spans="17:29" x14ac:dyDescent="0.2">
      <c r="Q1139" s="7">
        <v>5427</v>
      </c>
      <c r="R1139" s="7">
        <v>14743</v>
      </c>
      <c r="S1139" s="7" t="s">
        <v>2633</v>
      </c>
      <c r="V1139" s="7">
        <v>57100000</v>
      </c>
      <c r="W1139" s="7" t="s">
        <v>1162</v>
      </c>
      <c r="X1139" s="201">
        <v>18</v>
      </c>
      <c r="Y1139" s="201">
        <v>65</v>
      </c>
      <c r="Z1139" s="201">
        <v>1</v>
      </c>
      <c r="AA1139" s="201">
        <v>5</v>
      </c>
      <c r="AB1139" s="201">
        <v>90</v>
      </c>
      <c r="AC1139" s="201">
        <v>0</v>
      </c>
    </row>
    <row r="1140" spans="17:29" x14ac:dyDescent="0.2">
      <c r="Q1140" s="7">
        <v>2016</v>
      </c>
      <c r="R1140" s="7">
        <v>11974</v>
      </c>
      <c r="S1140" s="7" t="s">
        <v>672</v>
      </c>
      <c r="V1140" s="7">
        <v>78950000</v>
      </c>
      <c r="W1140" s="7" t="s">
        <v>1163</v>
      </c>
      <c r="X1140" s="201">
        <v>18</v>
      </c>
      <c r="Y1140" s="201">
        <v>65</v>
      </c>
      <c r="Z1140" s="201">
        <v>1</v>
      </c>
      <c r="AA1140" s="201">
        <v>5</v>
      </c>
      <c r="AB1140" s="201">
        <v>90</v>
      </c>
      <c r="AC1140" s="201">
        <v>0</v>
      </c>
    </row>
    <row r="1141" spans="17:29" x14ac:dyDescent="0.2">
      <c r="Q1141" s="7">
        <v>2825</v>
      </c>
      <c r="R1141" s="7">
        <v>13770</v>
      </c>
      <c r="S1141" s="7" t="s">
        <v>352</v>
      </c>
      <c r="V1141" s="7">
        <v>78960000</v>
      </c>
      <c r="W1141" s="7" t="s">
        <v>5689</v>
      </c>
      <c r="X1141" s="201">
        <v>19</v>
      </c>
      <c r="Y1141" s="201">
        <v>65</v>
      </c>
      <c r="Z1141" s="201">
        <v>1</v>
      </c>
      <c r="AA1141" s="201">
        <v>5</v>
      </c>
      <c r="AB1141" s="201">
        <v>0</v>
      </c>
      <c r="AC1141" s="201">
        <v>0</v>
      </c>
    </row>
    <row r="1142" spans="17:29" x14ac:dyDescent="0.2">
      <c r="Q1142" s="7">
        <v>3633</v>
      </c>
      <c r="R1142" s="7">
        <v>15975</v>
      </c>
      <c r="S1142" s="7" t="s">
        <v>356</v>
      </c>
      <c r="V1142" s="7">
        <v>78971000</v>
      </c>
      <c r="W1142" s="7" t="s">
        <v>5690</v>
      </c>
      <c r="X1142" s="201">
        <v>18</v>
      </c>
      <c r="Y1142" s="201">
        <v>65</v>
      </c>
      <c r="Z1142" s="201">
        <v>1</v>
      </c>
      <c r="AA1142" s="201">
        <v>5</v>
      </c>
      <c r="AB1142" s="201">
        <v>0</v>
      </c>
      <c r="AC1142" s="201">
        <v>0</v>
      </c>
    </row>
    <row r="1143" spans="17:29" x14ac:dyDescent="0.2">
      <c r="Q1143" s="7">
        <v>4571</v>
      </c>
      <c r="R1143" s="7">
        <v>15457</v>
      </c>
      <c r="S1143" s="7" t="s">
        <v>361</v>
      </c>
      <c r="V1143" s="7">
        <v>58100000</v>
      </c>
      <c r="W1143" s="7" t="s">
        <v>1164</v>
      </c>
      <c r="X1143" s="201">
        <v>18</v>
      </c>
      <c r="Y1143" s="201">
        <v>65</v>
      </c>
      <c r="Z1143" s="201">
        <v>1</v>
      </c>
      <c r="AA1143" s="201">
        <v>5</v>
      </c>
      <c r="AB1143" s="201">
        <v>90</v>
      </c>
      <c r="AC1143" s="201">
        <v>0</v>
      </c>
    </row>
    <row r="1144" spans="17:29" x14ac:dyDescent="0.2">
      <c r="R1144" s="7">
        <v>10979</v>
      </c>
      <c r="S1144" s="7" t="s">
        <v>362</v>
      </c>
      <c r="V1144" s="7">
        <v>58150000</v>
      </c>
      <c r="W1144" s="7" t="s">
        <v>1165</v>
      </c>
      <c r="X1144" s="201">
        <v>18</v>
      </c>
      <c r="Y1144" s="201">
        <v>65</v>
      </c>
      <c r="Z1144" s="201">
        <v>1</v>
      </c>
      <c r="AA1144" s="201">
        <v>5</v>
      </c>
      <c r="AB1144" s="201">
        <v>90</v>
      </c>
      <c r="AC1144" s="201">
        <v>0</v>
      </c>
    </row>
    <row r="1145" spans="17:29" x14ac:dyDescent="0.2">
      <c r="Q1145" s="7">
        <v>3022</v>
      </c>
      <c r="R1145" s="7">
        <v>12077</v>
      </c>
      <c r="S1145" s="7" t="s">
        <v>364</v>
      </c>
      <c r="V1145" s="7">
        <v>85225000</v>
      </c>
      <c r="W1145" s="7" t="s">
        <v>2610</v>
      </c>
      <c r="X1145" s="201">
        <v>18</v>
      </c>
      <c r="Y1145" s="201">
        <v>65</v>
      </c>
      <c r="Z1145" s="201">
        <v>1</v>
      </c>
      <c r="AA1145" s="201">
        <v>5</v>
      </c>
      <c r="AB1145" s="201">
        <v>90</v>
      </c>
      <c r="AC1145" s="201">
        <v>0</v>
      </c>
    </row>
    <row r="1146" spans="17:29" x14ac:dyDescent="0.2">
      <c r="Q1146" s="7">
        <v>3442</v>
      </c>
      <c r="R1146" s="7">
        <v>14465</v>
      </c>
      <c r="S1146" s="7" t="s">
        <v>365</v>
      </c>
      <c r="V1146" s="7">
        <v>85230000</v>
      </c>
      <c r="W1146" s="7" t="s">
        <v>1166</v>
      </c>
      <c r="X1146" s="201">
        <v>18</v>
      </c>
      <c r="Y1146" s="201">
        <v>65</v>
      </c>
      <c r="Z1146" s="201">
        <v>1</v>
      </c>
      <c r="AA1146" s="201">
        <v>5</v>
      </c>
      <c r="AB1146" s="201">
        <v>90</v>
      </c>
      <c r="AC1146" s="201">
        <v>0</v>
      </c>
    </row>
    <row r="1147" spans="17:29" x14ac:dyDescent="0.2">
      <c r="Q1147" s="7">
        <v>1342</v>
      </c>
      <c r="R1147" s="7">
        <v>12075</v>
      </c>
      <c r="S1147" s="7" t="s">
        <v>366</v>
      </c>
      <c r="V1147" s="7">
        <v>85240000</v>
      </c>
      <c r="W1147" s="7" t="s">
        <v>1167</v>
      </c>
      <c r="X1147" s="201">
        <v>18</v>
      </c>
      <c r="Y1147" s="201">
        <v>65</v>
      </c>
      <c r="Z1147" s="201">
        <v>1</v>
      </c>
      <c r="AA1147" s="201">
        <v>5</v>
      </c>
      <c r="AB1147" s="201">
        <v>90</v>
      </c>
      <c r="AC1147" s="201">
        <v>0</v>
      </c>
    </row>
    <row r="1148" spans="17:29" x14ac:dyDescent="0.2">
      <c r="R1148" s="7">
        <v>12074</v>
      </c>
      <c r="S1148" s="7" t="s">
        <v>367</v>
      </c>
      <c r="V1148" s="7">
        <v>85200000</v>
      </c>
      <c r="W1148" s="7" t="s">
        <v>1168</v>
      </c>
      <c r="X1148" s="201">
        <v>18</v>
      </c>
      <c r="Y1148" s="201">
        <v>65</v>
      </c>
      <c r="Z1148" s="201">
        <v>1</v>
      </c>
      <c r="AA1148" s="201">
        <v>5</v>
      </c>
      <c r="AB1148" s="201">
        <v>90</v>
      </c>
      <c r="AC1148" s="201">
        <v>0</v>
      </c>
    </row>
    <row r="1149" spans="17:29" x14ac:dyDescent="0.2">
      <c r="Q1149" s="7">
        <v>2259</v>
      </c>
      <c r="R1149" s="7">
        <v>12107</v>
      </c>
      <c r="S1149" s="7" t="s">
        <v>368</v>
      </c>
      <c r="V1149" s="7">
        <v>71450000</v>
      </c>
      <c r="W1149" s="7" t="s">
        <v>4795</v>
      </c>
      <c r="X1149" s="201">
        <v>18</v>
      </c>
      <c r="Y1149" s="201">
        <v>65</v>
      </c>
      <c r="Z1149" s="201">
        <v>1</v>
      </c>
      <c r="AA1149" s="201">
        <v>5</v>
      </c>
      <c r="AB1149" s="201">
        <v>90</v>
      </c>
      <c r="AC1149" s="201">
        <v>0</v>
      </c>
    </row>
    <row r="1150" spans="17:29" x14ac:dyDescent="0.2">
      <c r="Q1150" s="7">
        <v>494</v>
      </c>
      <c r="R1150" s="7">
        <v>15103</v>
      </c>
      <c r="S1150" s="7" t="s">
        <v>370</v>
      </c>
      <c r="V1150" s="7">
        <v>73680000</v>
      </c>
      <c r="W1150" s="7" t="s">
        <v>4796</v>
      </c>
      <c r="X1150" s="201">
        <v>18</v>
      </c>
      <c r="Y1150" s="201">
        <v>65</v>
      </c>
      <c r="Z1150" s="201">
        <v>1</v>
      </c>
      <c r="AA1150" s="201">
        <v>5</v>
      </c>
      <c r="AB1150" s="201">
        <v>0</v>
      </c>
      <c r="AC1150" s="201">
        <v>0</v>
      </c>
    </row>
    <row r="1151" spans="17:29" x14ac:dyDescent="0.2">
      <c r="Q1151" s="7">
        <v>5398</v>
      </c>
      <c r="R1151" s="7">
        <v>15391</v>
      </c>
      <c r="S1151" s="7" t="s">
        <v>1203</v>
      </c>
      <c r="V1151" s="7">
        <v>73670000</v>
      </c>
      <c r="W1151" s="7" t="s">
        <v>1169</v>
      </c>
      <c r="X1151" s="201">
        <v>18</v>
      </c>
      <c r="Y1151" s="201">
        <v>65</v>
      </c>
      <c r="Z1151" s="201">
        <v>1</v>
      </c>
      <c r="AA1151" s="201">
        <v>5</v>
      </c>
      <c r="AB1151" s="201">
        <v>90</v>
      </c>
      <c r="AC1151" s="201">
        <v>0</v>
      </c>
    </row>
    <row r="1152" spans="17:29" x14ac:dyDescent="0.2">
      <c r="R1152" s="7">
        <v>12082</v>
      </c>
      <c r="S1152" s="7" t="s">
        <v>3977</v>
      </c>
      <c r="V1152" s="7">
        <v>97945000</v>
      </c>
      <c r="W1152" s="7" t="s">
        <v>5691</v>
      </c>
      <c r="X1152" s="201">
        <v>18</v>
      </c>
      <c r="Y1152" s="201">
        <v>65</v>
      </c>
      <c r="Z1152" s="201">
        <v>1</v>
      </c>
      <c r="AA1152" s="201">
        <v>5</v>
      </c>
      <c r="AB1152" s="201">
        <v>90</v>
      </c>
      <c r="AC1152" s="201">
        <v>0</v>
      </c>
    </row>
    <row r="1153" spans="17:29" x14ac:dyDescent="0.2">
      <c r="Q1153" s="7">
        <v>6118</v>
      </c>
      <c r="R1153" s="7">
        <v>14959</v>
      </c>
      <c r="S1153" s="7" t="s">
        <v>371</v>
      </c>
      <c r="V1153" s="7">
        <v>66460000</v>
      </c>
      <c r="W1153" s="7" t="s">
        <v>1170</v>
      </c>
      <c r="X1153" s="201">
        <v>18</v>
      </c>
      <c r="Y1153" s="201">
        <v>65</v>
      </c>
      <c r="Z1153" s="201">
        <v>1</v>
      </c>
      <c r="AA1153" s="201">
        <v>5</v>
      </c>
      <c r="AB1153" s="201">
        <v>90</v>
      </c>
      <c r="AC1153" s="201">
        <v>0</v>
      </c>
    </row>
    <row r="1154" spans="17:29" x14ac:dyDescent="0.2">
      <c r="Q1154" s="7">
        <v>495</v>
      </c>
      <c r="R1154" s="7">
        <v>15104</v>
      </c>
      <c r="S1154" s="7" t="s">
        <v>373</v>
      </c>
      <c r="V1154" s="7">
        <v>66450000</v>
      </c>
      <c r="W1154" s="7" t="s">
        <v>1171</v>
      </c>
      <c r="X1154" s="201">
        <v>18</v>
      </c>
      <c r="Y1154" s="201">
        <v>65</v>
      </c>
      <c r="Z1154" s="201">
        <v>1</v>
      </c>
      <c r="AA1154" s="201">
        <v>5</v>
      </c>
      <c r="AB1154" s="201">
        <v>90</v>
      </c>
      <c r="AC1154" s="201">
        <v>0</v>
      </c>
    </row>
    <row r="1155" spans="17:29" x14ac:dyDescent="0.2">
      <c r="Q1155" s="7">
        <v>3272</v>
      </c>
      <c r="R1155" s="7">
        <v>14406</v>
      </c>
      <c r="S1155" s="7" t="s">
        <v>374</v>
      </c>
      <c r="V1155" s="7">
        <v>80440000</v>
      </c>
      <c r="W1155" s="7" t="s">
        <v>4642</v>
      </c>
      <c r="X1155" s="201">
        <v>18</v>
      </c>
      <c r="Y1155" s="201">
        <v>65</v>
      </c>
      <c r="Z1155" s="201">
        <v>1</v>
      </c>
      <c r="AA1155" s="201">
        <v>5</v>
      </c>
      <c r="AB1155" s="201">
        <v>90</v>
      </c>
      <c r="AC1155" s="201">
        <v>0</v>
      </c>
    </row>
    <row r="1156" spans="17:29" x14ac:dyDescent="0.2">
      <c r="R1156" s="7">
        <v>12117</v>
      </c>
      <c r="S1156" s="7" t="s">
        <v>3978</v>
      </c>
      <c r="V1156" s="7">
        <v>80480000</v>
      </c>
      <c r="W1156" s="7" t="s">
        <v>4797</v>
      </c>
      <c r="X1156" s="201">
        <v>18</v>
      </c>
      <c r="Y1156" s="201">
        <v>65</v>
      </c>
      <c r="Z1156" s="201">
        <v>1</v>
      </c>
      <c r="AA1156" s="201">
        <v>5</v>
      </c>
      <c r="AB1156" s="201">
        <v>90</v>
      </c>
      <c r="AC1156" s="201">
        <v>0</v>
      </c>
    </row>
    <row r="1157" spans="17:29" x14ac:dyDescent="0.2">
      <c r="Q1157" s="7">
        <v>4164</v>
      </c>
      <c r="R1157" s="7">
        <v>12114</v>
      </c>
      <c r="S1157" s="7" t="s">
        <v>376</v>
      </c>
      <c r="V1157" s="7">
        <v>80105000</v>
      </c>
      <c r="W1157" s="7" t="s">
        <v>1172</v>
      </c>
      <c r="X1157" s="201">
        <v>18</v>
      </c>
      <c r="Y1157" s="201">
        <v>65</v>
      </c>
      <c r="Z1157" s="201">
        <v>1</v>
      </c>
      <c r="AA1157" s="201">
        <v>5</v>
      </c>
      <c r="AB1157" s="201">
        <v>90</v>
      </c>
      <c r="AC1157" s="201">
        <v>0</v>
      </c>
    </row>
    <row r="1158" spans="17:29" x14ac:dyDescent="0.2">
      <c r="R1158" s="7">
        <v>10002</v>
      </c>
      <c r="S1158" s="7" t="s">
        <v>377</v>
      </c>
      <c r="V1158" s="7">
        <v>86471000</v>
      </c>
      <c r="W1158" s="7" t="s">
        <v>6125</v>
      </c>
      <c r="X1158" s="201">
        <v>18</v>
      </c>
      <c r="Y1158" s="201">
        <v>65</v>
      </c>
      <c r="Z1158" s="201">
        <v>1</v>
      </c>
      <c r="AA1158" s="201">
        <v>5</v>
      </c>
      <c r="AB1158" s="201">
        <v>90</v>
      </c>
      <c r="AC1158" s="201">
        <v>0</v>
      </c>
    </row>
    <row r="1159" spans="17:29" x14ac:dyDescent="0.2">
      <c r="R1159" s="7">
        <v>16194</v>
      </c>
      <c r="S1159" s="7" t="s">
        <v>5177</v>
      </c>
      <c r="V1159" s="7">
        <v>66826000</v>
      </c>
      <c r="W1159" s="7" t="s">
        <v>6126</v>
      </c>
      <c r="X1159" s="201">
        <v>18</v>
      </c>
      <c r="Y1159" s="201">
        <v>65</v>
      </c>
      <c r="Z1159" s="201">
        <v>1</v>
      </c>
      <c r="AA1159" s="201">
        <v>5</v>
      </c>
      <c r="AB1159" s="201">
        <v>90</v>
      </c>
      <c r="AC1159" s="201">
        <v>0</v>
      </c>
    </row>
    <row r="1160" spans="17:29" x14ac:dyDescent="0.2">
      <c r="Q1160" s="7">
        <v>4029</v>
      </c>
      <c r="R1160" s="7">
        <v>12110</v>
      </c>
      <c r="S1160" s="7" t="s">
        <v>379</v>
      </c>
      <c r="V1160" s="7">
        <v>81080000</v>
      </c>
      <c r="W1160" s="7" t="s">
        <v>1173</v>
      </c>
      <c r="X1160" s="201">
        <v>18</v>
      </c>
      <c r="Y1160" s="201">
        <v>65</v>
      </c>
      <c r="Z1160" s="201">
        <v>1</v>
      </c>
      <c r="AA1160" s="201">
        <v>5</v>
      </c>
      <c r="AB1160" s="201">
        <v>90</v>
      </c>
      <c r="AC1160" s="201">
        <v>0</v>
      </c>
    </row>
    <row r="1161" spans="17:29" x14ac:dyDescent="0.2">
      <c r="R1161" s="7">
        <v>12108</v>
      </c>
      <c r="S1161" s="7" t="s">
        <v>3979</v>
      </c>
      <c r="V1161" s="7">
        <v>81070000</v>
      </c>
      <c r="W1161" s="7" t="s">
        <v>1174</v>
      </c>
      <c r="X1161" s="201">
        <v>18</v>
      </c>
      <c r="Y1161" s="201">
        <v>65</v>
      </c>
      <c r="Z1161" s="201">
        <v>1</v>
      </c>
      <c r="AA1161" s="201">
        <v>5</v>
      </c>
      <c r="AB1161" s="201">
        <v>90</v>
      </c>
      <c r="AC1161" s="201">
        <v>0</v>
      </c>
    </row>
    <row r="1162" spans="17:29" x14ac:dyDescent="0.2">
      <c r="R1162" s="7">
        <v>11111</v>
      </c>
      <c r="S1162" s="7" t="s">
        <v>381</v>
      </c>
      <c r="V1162" s="7">
        <v>93535000</v>
      </c>
      <c r="W1162" s="7" t="s">
        <v>5692</v>
      </c>
      <c r="X1162" s="201">
        <v>19</v>
      </c>
      <c r="Y1162" s="201">
        <v>65</v>
      </c>
      <c r="Z1162" s="201">
        <v>1</v>
      </c>
      <c r="AA1162" s="201">
        <v>5</v>
      </c>
      <c r="AB1162" s="201">
        <v>0</v>
      </c>
      <c r="AC1162" s="201">
        <v>0</v>
      </c>
    </row>
    <row r="1163" spans="17:29" x14ac:dyDescent="0.2">
      <c r="Q1163" s="7">
        <v>2846</v>
      </c>
      <c r="R1163" s="7">
        <v>13785</v>
      </c>
      <c r="S1163" s="7" t="s">
        <v>382</v>
      </c>
      <c r="V1163" s="7">
        <v>93530000</v>
      </c>
      <c r="W1163" s="7" t="s">
        <v>5693</v>
      </c>
      <c r="X1163" s="201">
        <v>19</v>
      </c>
      <c r="Y1163" s="201">
        <v>65</v>
      </c>
      <c r="Z1163" s="201">
        <v>1</v>
      </c>
      <c r="AA1163" s="201">
        <v>5</v>
      </c>
      <c r="AB1163" s="201">
        <v>0</v>
      </c>
      <c r="AC1163" s="201">
        <v>0</v>
      </c>
    </row>
    <row r="1164" spans="17:29" x14ac:dyDescent="0.2">
      <c r="Q1164" s="7">
        <v>4232</v>
      </c>
      <c r="R1164" s="7">
        <v>12104</v>
      </c>
      <c r="S1164" s="7" t="s">
        <v>384</v>
      </c>
      <c r="V1164" s="7">
        <v>93536001</v>
      </c>
      <c r="W1164" s="7" t="s">
        <v>5694</v>
      </c>
      <c r="X1164" s="201">
        <v>18</v>
      </c>
      <c r="Y1164" s="201">
        <v>65</v>
      </c>
      <c r="Z1164" s="201">
        <v>1</v>
      </c>
      <c r="AA1164" s="201">
        <v>5</v>
      </c>
      <c r="AB1164" s="201">
        <v>0</v>
      </c>
      <c r="AC1164" s="201">
        <v>0</v>
      </c>
    </row>
    <row r="1165" spans="17:29" x14ac:dyDescent="0.2">
      <c r="Q1165" s="7">
        <v>2474</v>
      </c>
      <c r="R1165" s="7">
        <v>12103</v>
      </c>
      <c r="S1165" s="7" t="s">
        <v>385</v>
      </c>
      <c r="V1165" s="7">
        <v>93536002</v>
      </c>
      <c r="W1165" s="7" t="s">
        <v>5695</v>
      </c>
      <c r="X1165" s="201">
        <v>18</v>
      </c>
      <c r="Y1165" s="201">
        <v>65</v>
      </c>
      <c r="Z1165" s="201">
        <v>1</v>
      </c>
      <c r="AA1165" s="201">
        <v>5</v>
      </c>
      <c r="AB1165" s="201">
        <v>0</v>
      </c>
      <c r="AC1165" s="201">
        <v>0</v>
      </c>
    </row>
    <row r="1166" spans="17:29" x14ac:dyDescent="0.2">
      <c r="Q1166" s="7">
        <v>2260</v>
      </c>
      <c r="R1166" s="7">
        <v>12102</v>
      </c>
      <c r="S1166" s="7" t="s">
        <v>387</v>
      </c>
      <c r="V1166" s="7">
        <v>93536003</v>
      </c>
      <c r="W1166" s="7" t="s">
        <v>5696</v>
      </c>
      <c r="X1166" s="201">
        <v>18</v>
      </c>
      <c r="Y1166" s="201">
        <v>65</v>
      </c>
      <c r="Z1166" s="201">
        <v>1</v>
      </c>
      <c r="AA1166" s="201">
        <v>5</v>
      </c>
      <c r="AB1166" s="201">
        <v>0</v>
      </c>
      <c r="AC1166" s="201">
        <v>0</v>
      </c>
    </row>
    <row r="1167" spans="17:29" x14ac:dyDescent="0.2">
      <c r="R1167" s="7">
        <v>12100</v>
      </c>
      <c r="S1167" s="7" t="s">
        <v>2613</v>
      </c>
      <c r="V1167" s="7">
        <v>56070000</v>
      </c>
      <c r="W1167" s="7" t="s">
        <v>5697</v>
      </c>
      <c r="X1167" s="201">
        <v>18</v>
      </c>
      <c r="Y1167" s="201">
        <v>65</v>
      </c>
      <c r="Z1167" s="201">
        <v>1</v>
      </c>
      <c r="AA1167" s="201">
        <v>5</v>
      </c>
      <c r="AB1167" s="201">
        <v>90</v>
      </c>
      <c r="AC1167" s="201">
        <v>0</v>
      </c>
    </row>
    <row r="1168" spans="17:29" x14ac:dyDescent="0.2">
      <c r="Q1168" s="7">
        <v>5718</v>
      </c>
      <c r="R1168" s="7">
        <v>14726</v>
      </c>
      <c r="S1168" s="7" t="s">
        <v>666</v>
      </c>
      <c r="V1168" s="7">
        <v>56050000</v>
      </c>
      <c r="W1168" s="7" t="s">
        <v>1175</v>
      </c>
      <c r="X1168" s="201">
        <v>18</v>
      </c>
      <c r="Y1168" s="201">
        <v>65</v>
      </c>
      <c r="Z1168" s="201">
        <v>1</v>
      </c>
      <c r="AA1168" s="201">
        <v>5</v>
      </c>
      <c r="AB1168" s="201">
        <v>90</v>
      </c>
      <c r="AC1168" s="201">
        <v>0</v>
      </c>
    </row>
    <row r="1169" spans="17:29" x14ac:dyDescent="0.2">
      <c r="Q1169" s="7">
        <v>6622</v>
      </c>
      <c r="R1169" s="7">
        <v>12097</v>
      </c>
      <c r="S1169" s="7" t="s">
        <v>2614</v>
      </c>
      <c r="V1169" s="7">
        <v>70550000</v>
      </c>
      <c r="W1169" s="7" t="s">
        <v>1176</v>
      </c>
      <c r="X1169" s="201">
        <v>18</v>
      </c>
      <c r="Y1169" s="201">
        <v>65</v>
      </c>
      <c r="Z1169" s="201">
        <v>1</v>
      </c>
      <c r="AA1169" s="201">
        <v>5</v>
      </c>
      <c r="AB1169" s="201">
        <v>90</v>
      </c>
      <c r="AC1169" s="201">
        <v>0</v>
      </c>
    </row>
    <row r="1170" spans="17:29" x14ac:dyDescent="0.2">
      <c r="R1170" s="7">
        <v>12022</v>
      </c>
      <c r="S1170" s="7" t="s">
        <v>3980</v>
      </c>
      <c r="V1170" s="7">
        <v>86825000</v>
      </c>
      <c r="W1170" s="7" t="s">
        <v>5469</v>
      </c>
      <c r="X1170" s="201">
        <v>18</v>
      </c>
      <c r="Y1170" s="201">
        <v>65</v>
      </c>
      <c r="Z1170" s="201">
        <v>1</v>
      </c>
      <c r="AA1170" s="201">
        <v>5</v>
      </c>
      <c r="AB1170" s="201">
        <v>90</v>
      </c>
      <c r="AC1170" s="201">
        <v>0</v>
      </c>
    </row>
    <row r="1171" spans="17:29" x14ac:dyDescent="0.2">
      <c r="Q1171" s="7">
        <v>6621</v>
      </c>
      <c r="R1171" s="7">
        <v>12099</v>
      </c>
      <c r="S1171" s="7" t="s">
        <v>102</v>
      </c>
      <c r="V1171" s="7">
        <v>73500000</v>
      </c>
      <c r="W1171" s="7" t="s">
        <v>4798</v>
      </c>
      <c r="X1171" s="201">
        <v>18</v>
      </c>
      <c r="Y1171" s="201">
        <v>65</v>
      </c>
      <c r="Z1171" s="201">
        <v>1</v>
      </c>
      <c r="AA1171" s="201">
        <v>5</v>
      </c>
      <c r="AB1171" s="201">
        <v>90</v>
      </c>
      <c r="AC1171" s="201">
        <v>0</v>
      </c>
    </row>
    <row r="1172" spans="17:29" x14ac:dyDescent="0.2">
      <c r="Q1172" s="7">
        <v>2519</v>
      </c>
      <c r="R1172" s="7">
        <v>13728</v>
      </c>
      <c r="S1172" s="7" t="s">
        <v>2615</v>
      </c>
      <c r="V1172" s="7">
        <v>57200000</v>
      </c>
      <c r="W1172" s="7" t="s">
        <v>1177</v>
      </c>
      <c r="X1172" s="201">
        <v>18</v>
      </c>
      <c r="Y1172" s="201">
        <v>65</v>
      </c>
      <c r="Z1172" s="201">
        <v>1</v>
      </c>
      <c r="AA1172" s="201">
        <v>5</v>
      </c>
      <c r="AB1172" s="201">
        <v>90</v>
      </c>
      <c r="AC1172" s="201">
        <v>0</v>
      </c>
    </row>
    <row r="1173" spans="17:29" x14ac:dyDescent="0.2">
      <c r="R1173" s="7">
        <v>11993</v>
      </c>
      <c r="S1173" s="7" t="s">
        <v>3981</v>
      </c>
      <c r="V1173" s="7">
        <v>71950000</v>
      </c>
      <c r="W1173" s="7" t="s">
        <v>1178</v>
      </c>
      <c r="X1173" s="201">
        <v>18</v>
      </c>
      <c r="Y1173" s="201">
        <v>65</v>
      </c>
      <c r="Z1173" s="201">
        <v>1</v>
      </c>
      <c r="AA1173" s="201">
        <v>5</v>
      </c>
      <c r="AB1173" s="201">
        <v>90</v>
      </c>
      <c r="AC1173" s="201">
        <v>0</v>
      </c>
    </row>
    <row r="1174" spans="17:29" x14ac:dyDescent="0.2">
      <c r="Q1174" s="7">
        <v>244</v>
      </c>
      <c r="R1174" s="7">
        <v>13692</v>
      </c>
      <c r="S1174" s="7" t="s">
        <v>2617</v>
      </c>
      <c r="V1174" s="7">
        <v>86485000</v>
      </c>
      <c r="W1174" s="7" t="s">
        <v>5698</v>
      </c>
      <c r="X1174" s="201">
        <v>18</v>
      </c>
      <c r="Y1174" s="201">
        <v>65</v>
      </c>
      <c r="Z1174" s="201">
        <v>1</v>
      </c>
      <c r="AA1174" s="201">
        <v>5</v>
      </c>
      <c r="AB1174" s="201">
        <v>90</v>
      </c>
      <c r="AC1174" s="201">
        <v>0</v>
      </c>
    </row>
    <row r="1175" spans="17:29" x14ac:dyDescent="0.2">
      <c r="R1175" s="7">
        <v>12037</v>
      </c>
      <c r="S1175" s="7" t="s">
        <v>2618</v>
      </c>
      <c r="V1175" s="7">
        <v>85120000</v>
      </c>
      <c r="W1175" s="7" t="s">
        <v>1179</v>
      </c>
      <c r="X1175" s="201">
        <v>18</v>
      </c>
      <c r="Y1175" s="201">
        <v>65</v>
      </c>
      <c r="Z1175" s="201">
        <v>1</v>
      </c>
      <c r="AA1175" s="201">
        <v>5</v>
      </c>
      <c r="AB1175" s="201">
        <v>90</v>
      </c>
      <c r="AC1175" s="201">
        <v>0</v>
      </c>
    </row>
    <row r="1176" spans="17:29" x14ac:dyDescent="0.2">
      <c r="R1176" s="7">
        <v>12021</v>
      </c>
      <c r="S1176" s="7" t="s">
        <v>3982</v>
      </c>
      <c r="V1176" s="7">
        <v>96550000</v>
      </c>
      <c r="W1176" s="7" t="s">
        <v>4799</v>
      </c>
      <c r="X1176" s="201">
        <v>18</v>
      </c>
      <c r="Y1176" s="201">
        <v>65</v>
      </c>
      <c r="Z1176" s="201">
        <v>1</v>
      </c>
      <c r="AA1176" s="201">
        <v>5</v>
      </c>
      <c r="AB1176" s="201">
        <v>90</v>
      </c>
      <c r="AC1176" s="201">
        <v>0</v>
      </c>
    </row>
    <row r="1177" spans="17:29" x14ac:dyDescent="0.2">
      <c r="Q1177" s="7">
        <v>1311</v>
      </c>
      <c r="R1177" s="7">
        <v>12033</v>
      </c>
      <c r="S1177" s="7" t="s">
        <v>2622</v>
      </c>
      <c r="V1177" s="7">
        <v>96560000</v>
      </c>
      <c r="W1177" s="7" t="s">
        <v>5699</v>
      </c>
      <c r="X1177" s="201">
        <v>18</v>
      </c>
      <c r="Y1177" s="201">
        <v>65</v>
      </c>
      <c r="Z1177" s="201">
        <v>1</v>
      </c>
      <c r="AA1177" s="201">
        <v>5</v>
      </c>
      <c r="AB1177" s="201">
        <v>90</v>
      </c>
      <c r="AC1177" s="201">
        <v>0</v>
      </c>
    </row>
    <row r="1178" spans="17:29" x14ac:dyDescent="0.2">
      <c r="Q1178" s="7">
        <v>866</v>
      </c>
      <c r="R1178" s="7">
        <v>15290</v>
      </c>
      <c r="S1178" s="7" t="s">
        <v>2624</v>
      </c>
      <c r="V1178" s="7">
        <v>86880000</v>
      </c>
      <c r="W1178" s="7" t="s">
        <v>5700</v>
      </c>
      <c r="X1178" s="201">
        <v>18</v>
      </c>
      <c r="Y1178" s="201">
        <v>65</v>
      </c>
      <c r="Z1178" s="201">
        <v>1</v>
      </c>
      <c r="AA1178" s="201">
        <v>5</v>
      </c>
      <c r="AB1178" s="201">
        <v>90</v>
      </c>
      <c r="AC1178" s="201">
        <v>0</v>
      </c>
    </row>
    <row r="1179" spans="17:29" x14ac:dyDescent="0.2">
      <c r="R1179" s="7">
        <v>12031</v>
      </c>
      <c r="S1179" s="7" t="s">
        <v>3983</v>
      </c>
      <c r="V1179" s="7">
        <v>85610000</v>
      </c>
      <c r="W1179" s="7" t="s">
        <v>1509</v>
      </c>
      <c r="X1179" s="201">
        <v>18</v>
      </c>
      <c r="Y1179" s="201">
        <v>65</v>
      </c>
      <c r="Z1179" s="201">
        <v>1</v>
      </c>
      <c r="AA1179" s="201">
        <v>5</v>
      </c>
      <c r="AB1179" s="201">
        <v>90</v>
      </c>
      <c r="AC1179" s="201">
        <v>0</v>
      </c>
    </row>
    <row r="1180" spans="17:29" x14ac:dyDescent="0.2">
      <c r="R1180" s="7">
        <v>12030</v>
      </c>
      <c r="S1180" s="7" t="s">
        <v>1032</v>
      </c>
      <c r="V1180" s="7">
        <v>84310000</v>
      </c>
      <c r="W1180" s="7" t="s">
        <v>4800</v>
      </c>
      <c r="X1180" s="201">
        <v>18</v>
      </c>
      <c r="Y1180" s="201">
        <v>65</v>
      </c>
      <c r="Z1180" s="201">
        <v>1</v>
      </c>
      <c r="AA1180" s="201">
        <v>5</v>
      </c>
      <c r="AB1180" s="201">
        <v>90</v>
      </c>
      <c r="AC1180" s="201">
        <v>0</v>
      </c>
    </row>
    <row r="1181" spans="17:29" x14ac:dyDescent="0.2">
      <c r="Q1181" s="7">
        <v>1085</v>
      </c>
      <c r="R1181" s="7">
        <v>15548</v>
      </c>
      <c r="S1181" s="7" t="s">
        <v>1033</v>
      </c>
      <c r="V1181" s="7">
        <v>84320000</v>
      </c>
      <c r="W1181" s="7" t="s">
        <v>5701</v>
      </c>
      <c r="X1181" s="201">
        <v>18</v>
      </c>
      <c r="Y1181" s="201">
        <v>65</v>
      </c>
      <c r="Z1181" s="201">
        <v>1</v>
      </c>
      <c r="AA1181" s="201">
        <v>5</v>
      </c>
      <c r="AB1181" s="201">
        <v>90</v>
      </c>
      <c r="AC1181" s="201">
        <v>0</v>
      </c>
    </row>
    <row r="1182" spans="17:29" x14ac:dyDescent="0.2">
      <c r="R1182" s="7">
        <v>12027</v>
      </c>
      <c r="S1182" s="7" t="s">
        <v>3984</v>
      </c>
      <c r="V1182" s="7">
        <v>59100000</v>
      </c>
      <c r="W1182" s="7" t="s">
        <v>1510</v>
      </c>
      <c r="X1182" s="201">
        <v>18</v>
      </c>
      <c r="Y1182" s="201">
        <v>65</v>
      </c>
      <c r="Z1182" s="201">
        <v>1</v>
      </c>
      <c r="AA1182" s="201">
        <v>5</v>
      </c>
      <c r="AB1182" s="201">
        <v>90</v>
      </c>
      <c r="AC1182" s="201">
        <v>0</v>
      </c>
    </row>
    <row r="1183" spans="17:29" x14ac:dyDescent="0.2">
      <c r="Q1183" s="7">
        <v>2236</v>
      </c>
      <c r="R1183" s="7">
        <v>15677</v>
      </c>
      <c r="S1183" s="7" t="s">
        <v>5044</v>
      </c>
      <c r="V1183" s="7">
        <v>76000000</v>
      </c>
      <c r="W1183" s="7" t="s">
        <v>5702</v>
      </c>
      <c r="X1183" s="201">
        <v>18</v>
      </c>
      <c r="Y1183" s="201">
        <v>65</v>
      </c>
      <c r="Z1183" s="201">
        <v>1</v>
      </c>
      <c r="AA1183" s="201">
        <v>5</v>
      </c>
      <c r="AB1183" s="201">
        <v>90</v>
      </c>
      <c r="AC1183" s="201">
        <v>0</v>
      </c>
    </row>
    <row r="1184" spans="17:29" x14ac:dyDescent="0.2">
      <c r="Q1184" s="7">
        <v>2826</v>
      </c>
      <c r="R1184" s="7">
        <v>13771</v>
      </c>
      <c r="S1184" s="7" t="s">
        <v>1034</v>
      </c>
      <c r="V1184" s="7">
        <v>70100000</v>
      </c>
      <c r="W1184" s="7" t="s">
        <v>4801</v>
      </c>
      <c r="X1184" s="201">
        <v>18</v>
      </c>
      <c r="Y1184" s="201">
        <v>65</v>
      </c>
      <c r="Z1184" s="201">
        <v>1</v>
      </c>
      <c r="AA1184" s="201">
        <v>5</v>
      </c>
      <c r="AB1184" s="201">
        <v>90</v>
      </c>
      <c r="AC1184" s="201">
        <v>0</v>
      </c>
    </row>
    <row r="1185" spans="17:29" x14ac:dyDescent="0.2">
      <c r="Q1185" s="7">
        <v>5559</v>
      </c>
      <c r="R1185" s="7">
        <v>14741</v>
      </c>
      <c r="S1185" s="7" t="s">
        <v>1035</v>
      </c>
      <c r="V1185" s="7">
        <v>65300000</v>
      </c>
      <c r="W1185" s="7" t="s">
        <v>1511</v>
      </c>
      <c r="X1185" s="201">
        <v>18</v>
      </c>
      <c r="Y1185" s="201">
        <v>65</v>
      </c>
      <c r="Z1185" s="201">
        <v>1</v>
      </c>
      <c r="AA1185" s="201">
        <v>5</v>
      </c>
      <c r="AB1185" s="201">
        <v>90</v>
      </c>
      <c r="AC1185" s="201">
        <v>0</v>
      </c>
    </row>
    <row r="1186" spans="17:29" x14ac:dyDescent="0.2">
      <c r="Q1186" s="7">
        <v>2294</v>
      </c>
      <c r="R1186" s="7">
        <v>12024</v>
      </c>
      <c r="S1186" s="7" t="s">
        <v>1036</v>
      </c>
      <c r="V1186" s="7">
        <v>65250000</v>
      </c>
      <c r="W1186" s="7" t="s">
        <v>1512</v>
      </c>
      <c r="X1186" s="201">
        <v>18</v>
      </c>
      <c r="Y1186" s="201">
        <v>65</v>
      </c>
      <c r="Z1186" s="201">
        <v>1</v>
      </c>
      <c r="AA1186" s="201">
        <v>5</v>
      </c>
      <c r="AB1186" s="201">
        <v>90</v>
      </c>
      <c r="AC1186" s="201">
        <v>0</v>
      </c>
    </row>
    <row r="1187" spans="17:29" x14ac:dyDescent="0.2">
      <c r="R1187" s="7">
        <v>12057</v>
      </c>
      <c r="S1187" s="7" t="s">
        <v>3985</v>
      </c>
      <c r="V1187" s="7">
        <v>69600000</v>
      </c>
      <c r="W1187" s="7" t="s">
        <v>4802</v>
      </c>
      <c r="X1187" s="201">
        <v>18</v>
      </c>
      <c r="Y1187" s="201">
        <v>65</v>
      </c>
      <c r="Z1187" s="201">
        <v>1</v>
      </c>
      <c r="AA1187" s="201">
        <v>5</v>
      </c>
      <c r="AB1187" s="201">
        <v>90</v>
      </c>
      <c r="AC1187" s="201">
        <v>0</v>
      </c>
    </row>
    <row r="1188" spans="17:29" x14ac:dyDescent="0.2">
      <c r="Q1188" s="7">
        <v>5857</v>
      </c>
      <c r="R1188" s="7">
        <v>14739</v>
      </c>
      <c r="S1188" s="7" t="s">
        <v>1037</v>
      </c>
      <c r="V1188" s="7">
        <v>68600000</v>
      </c>
      <c r="W1188" s="7" t="s">
        <v>1513</v>
      </c>
      <c r="X1188" s="201">
        <v>18</v>
      </c>
      <c r="Y1188" s="201">
        <v>65</v>
      </c>
      <c r="Z1188" s="201">
        <v>1</v>
      </c>
      <c r="AA1188" s="201">
        <v>5</v>
      </c>
      <c r="AB1188" s="201">
        <v>90</v>
      </c>
      <c r="AC1188" s="201">
        <v>0</v>
      </c>
    </row>
    <row r="1189" spans="17:29" x14ac:dyDescent="0.2">
      <c r="Q1189" s="7">
        <v>5428</v>
      </c>
      <c r="R1189" s="7">
        <v>14730</v>
      </c>
      <c r="S1189" s="7" t="s">
        <v>668</v>
      </c>
      <c r="V1189" s="7">
        <v>84630000</v>
      </c>
      <c r="W1189" s="7" t="s">
        <v>4989</v>
      </c>
      <c r="X1189" s="201">
        <v>18</v>
      </c>
      <c r="Y1189" s="201">
        <v>65</v>
      </c>
      <c r="Z1189" s="201">
        <v>1</v>
      </c>
      <c r="AA1189" s="201">
        <v>5</v>
      </c>
      <c r="AB1189" s="201">
        <v>90</v>
      </c>
      <c r="AC1189" s="201">
        <v>0</v>
      </c>
    </row>
    <row r="1190" spans="17:29" x14ac:dyDescent="0.2">
      <c r="Q1190" s="7">
        <v>5719</v>
      </c>
      <c r="R1190" s="7">
        <v>14731</v>
      </c>
      <c r="S1190" s="7" t="s">
        <v>1039</v>
      </c>
      <c r="V1190" s="7">
        <v>63210000</v>
      </c>
      <c r="W1190" s="7" t="s">
        <v>4990</v>
      </c>
      <c r="X1190" s="201">
        <v>18</v>
      </c>
      <c r="Y1190" s="201">
        <v>65</v>
      </c>
      <c r="Z1190" s="201">
        <v>1</v>
      </c>
      <c r="AA1190" s="201">
        <v>5</v>
      </c>
      <c r="AB1190" s="201">
        <v>90</v>
      </c>
      <c r="AC1190" s="201">
        <v>0</v>
      </c>
    </row>
    <row r="1191" spans="17:29" x14ac:dyDescent="0.2">
      <c r="Q1191" s="7">
        <v>5073</v>
      </c>
      <c r="R1191" s="7">
        <v>12066</v>
      </c>
      <c r="S1191" s="7" t="s">
        <v>1040</v>
      </c>
      <c r="V1191" s="7">
        <v>85510000</v>
      </c>
      <c r="W1191" s="7" t="s">
        <v>4803</v>
      </c>
      <c r="X1191" s="201">
        <v>18</v>
      </c>
      <c r="Y1191" s="201">
        <v>65</v>
      </c>
      <c r="Z1191" s="201">
        <v>1</v>
      </c>
      <c r="AA1191" s="201">
        <v>5</v>
      </c>
      <c r="AB1191" s="201">
        <v>90</v>
      </c>
      <c r="AC1191" s="201">
        <v>0</v>
      </c>
    </row>
    <row r="1192" spans="17:29" x14ac:dyDescent="0.2">
      <c r="Q1192" s="7">
        <v>4165</v>
      </c>
      <c r="R1192" s="7">
        <v>12065</v>
      </c>
      <c r="S1192" s="7" t="s">
        <v>1041</v>
      </c>
      <c r="V1192" s="7">
        <v>82960000</v>
      </c>
      <c r="W1192" s="7" t="s">
        <v>1514</v>
      </c>
      <c r="X1192" s="201">
        <v>18</v>
      </c>
      <c r="Y1192" s="201">
        <v>65</v>
      </c>
      <c r="Z1192" s="201">
        <v>1</v>
      </c>
      <c r="AA1192" s="201">
        <v>5</v>
      </c>
      <c r="AB1192" s="201">
        <v>90</v>
      </c>
      <c r="AC1192" s="201">
        <v>0</v>
      </c>
    </row>
    <row r="1193" spans="17:29" x14ac:dyDescent="0.2">
      <c r="Q1193" s="7">
        <v>1055</v>
      </c>
      <c r="R1193" s="7">
        <v>15550</v>
      </c>
      <c r="S1193" s="7" t="s">
        <v>1042</v>
      </c>
      <c r="V1193" s="7">
        <v>82970000</v>
      </c>
      <c r="W1193" s="7" t="s">
        <v>1515</v>
      </c>
      <c r="X1193" s="201">
        <v>18</v>
      </c>
      <c r="Y1193" s="201">
        <v>65</v>
      </c>
      <c r="Z1193" s="201">
        <v>1</v>
      </c>
      <c r="AA1193" s="201">
        <v>5</v>
      </c>
      <c r="AB1193" s="201">
        <v>90</v>
      </c>
      <c r="AC1193" s="201">
        <v>0</v>
      </c>
    </row>
    <row r="1194" spans="17:29" x14ac:dyDescent="0.2">
      <c r="Q1194" s="7">
        <v>1403</v>
      </c>
      <c r="R1194" s="7">
        <v>12063</v>
      </c>
      <c r="S1194" s="7" t="s">
        <v>1044</v>
      </c>
      <c r="V1194" s="7">
        <v>86410000</v>
      </c>
      <c r="W1194" s="7" t="s">
        <v>4804</v>
      </c>
      <c r="X1194" s="201">
        <v>18</v>
      </c>
      <c r="Y1194" s="201">
        <v>65</v>
      </c>
      <c r="Z1194" s="201">
        <v>1</v>
      </c>
      <c r="AA1194" s="201">
        <v>5</v>
      </c>
      <c r="AB1194" s="201">
        <v>90</v>
      </c>
      <c r="AC1194" s="201">
        <v>0</v>
      </c>
    </row>
    <row r="1195" spans="17:29" x14ac:dyDescent="0.2">
      <c r="R1195" s="7">
        <v>12062</v>
      </c>
      <c r="S1195" s="7" t="s">
        <v>1045</v>
      </c>
      <c r="V1195" s="7">
        <v>69200000</v>
      </c>
      <c r="W1195" s="7" t="s">
        <v>1407</v>
      </c>
      <c r="X1195" s="201">
        <v>18</v>
      </c>
      <c r="Y1195" s="201">
        <v>65</v>
      </c>
      <c r="Z1195" s="201">
        <v>1</v>
      </c>
      <c r="AA1195" s="201">
        <v>5</v>
      </c>
      <c r="AB1195" s="201">
        <v>90</v>
      </c>
      <c r="AC1195" s="201">
        <v>0</v>
      </c>
    </row>
    <row r="1196" spans="17:29" x14ac:dyDescent="0.2">
      <c r="R1196" s="7">
        <v>12061</v>
      </c>
      <c r="S1196" s="7" t="s">
        <v>3986</v>
      </c>
      <c r="V1196" s="7">
        <v>86440000</v>
      </c>
      <c r="W1196" s="7" t="s">
        <v>1408</v>
      </c>
      <c r="X1196" s="201">
        <v>18</v>
      </c>
      <c r="Y1196" s="201">
        <v>65</v>
      </c>
      <c r="Z1196" s="201">
        <v>1</v>
      </c>
      <c r="AA1196" s="201">
        <v>5</v>
      </c>
      <c r="AB1196" s="201">
        <v>90</v>
      </c>
      <c r="AC1196" s="201">
        <v>0</v>
      </c>
    </row>
    <row r="1197" spans="17:29" x14ac:dyDescent="0.2">
      <c r="Q1197" s="7">
        <v>2197</v>
      </c>
      <c r="R1197" s="7">
        <v>12060</v>
      </c>
      <c r="S1197" s="7" t="s">
        <v>2642</v>
      </c>
      <c r="V1197" s="7">
        <v>57260002</v>
      </c>
      <c r="W1197" s="7" t="s">
        <v>5703</v>
      </c>
      <c r="X1197" s="201">
        <v>18</v>
      </c>
      <c r="Y1197" s="201">
        <v>65</v>
      </c>
      <c r="Z1197" s="201">
        <v>1</v>
      </c>
      <c r="AA1197" s="201">
        <v>5</v>
      </c>
      <c r="AB1197" s="201">
        <v>90</v>
      </c>
      <c r="AC1197" s="201">
        <v>0</v>
      </c>
    </row>
    <row r="1198" spans="17:29" x14ac:dyDescent="0.2">
      <c r="Q1198" s="7">
        <v>5720</v>
      </c>
      <c r="R1198" s="7">
        <v>14735</v>
      </c>
      <c r="S1198" s="7" t="s">
        <v>3012</v>
      </c>
      <c r="V1198" s="7">
        <v>57260000</v>
      </c>
      <c r="W1198" s="7" t="s">
        <v>5470</v>
      </c>
      <c r="X1198" s="201">
        <v>18</v>
      </c>
      <c r="Y1198" s="201">
        <v>65</v>
      </c>
      <c r="Z1198" s="201">
        <v>1</v>
      </c>
      <c r="AA1198" s="201">
        <v>5</v>
      </c>
      <c r="AB1198" s="201">
        <v>90</v>
      </c>
      <c r="AC1198" s="201">
        <v>0</v>
      </c>
    </row>
    <row r="1199" spans="17:29" x14ac:dyDescent="0.2">
      <c r="Q1199" s="7">
        <v>5721</v>
      </c>
      <c r="R1199" s="7">
        <v>14733</v>
      </c>
      <c r="S1199" s="7" t="s">
        <v>3014</v>
      </c>
      <c r="V1199" s="7">
        <v>57260001</v>
      </c>
      <c r="W1199" s="7" t="s">
        <v>5704</v>
      </c>
      <c r="X1199" s="201">
        <v>18</v>
      </c>
      <c r="Y1199" s="201">
        <v>65</v>
      </c>
      <c r="Z1199" s="201">
        <v>1</v>
      </c>
      <c r="AA1199" s="201">
        <v>5</v>
      </c>
      <c r="AB1199" s="201">
        <v>90</v>
      </c>
      <c r="AC1199" s="201">
        <v>0</v>
      </c>
    </row>
    <row r="1200" spans="17:29" x14ac:dyDescent="0.2">
      <c r="Q1200" s="7">
        <v>1632</v>
      </c>
      <c r="R1200" s="7">
        <v>15480</v>
      </c>
      <c r="S1200" s="7" t="s">
        <v>2644</v>
      </c>
      <c r="V1200" s="7">
        <v>57150001</v>
      </c>
      <c r="W1200" s="7" t="s">
        <v>266</v>
      </c>
      <c r="X1200" s="201">
        <v>18</v>
      </c>
      <c r="Y1200" s="201">
        <v>65</v>
      </c>
      <c r="Z1200" s="201">
        <v>1</v>
      </c>
      <c r="AA1200" s="201">
        <v>5</v>
      </c>
      <c r="AB1200" s="201">
        <v>90</v>
      </c>
      <c r="AC1200" s="201">
        <v>0</v>
      </c>
    </row>
    <row r="1201" spans="17:29" x14ac:dyDescent="0.2">
      <c r="Q1201" s="7">
        <v>1630</v>
      </c>
      <c r="R1201" s="7">
        <v>15479</v>
      </c>
      <c r="S1201" s="7" t="s">
        <v>3068</v>
      </c>
      <c r="V1201" s="7">
        <v>57150002</v>
      </c>
      <c r="W1201" s="7" t="s">
        <v>267</v>
      </c>
      <c r="X1201" s="201">
        <v>18</v>
      </c>
      <c r="Y1201" s="201">
        <v>65</v>
      </c>
      <c r="Z1201" s="201">
        <v>1</v>
      </c>
      <c r="AA1201" s="201">
        <v>5</v>
      </c>
      <c r="AB1201" s="201">
        <v>90</v>
      </c>
      <c r="AC1201" s="201">
        <v>0</v>
      </c>
    </row>
    <row r="1202" spans="17:29" x14ac:dyDescent="0.2">
      <c r="Q1202" s="7">
        <v>1631</v>
      </c>
      <c r="R1202" s="7">
        <v>15478</v>
      </c>
      <c r="S1202" s="7" t="s">
        <v>3069</v>
      </c>
      <c r="V1202" s="7">
        <v>57150000</v>
      </c>
      <c r="W1202" s="7" t="s">
        <v>268</v>
      </c>
      <c r="X1202" s="201">
        <v>18</v>
      </c>
      <c r="Y1202" s="201">
        <v>65</v>
      </c>
      <c r="Z1202" s="201">
        <v>1</v>
      </c>
      <c r="AA1202" s="201">
        <v>5</v>
      </c>
      <c r="AB1202" s="201">
        <v>90</v>
      </c>
      <c r="AC1202" s="201">
        <v>0</v>
      </c>
    </row>
    <row r="1203" spans="17:29" x14ac:dyDescent="0.2">
      <c r="Q1203" s="7">
        <v>58</v>
      </c>
      <c r="R1203" s="7">
        <v>12056</v>
      </c>
      <c r="S1203" s="7" t="s">
        <v>2645</v>
      </c>
      <c r="V1203" s="7">
        <v>74080000</v>
      </c>
      <c r="W1203" s="7" t="s">
        <v>5705</v>
      </c>
      <c r="X1203" s="201">
        <v>18</v>
      </c>
      <c r="Y1203" s="201">
        <v>65</v>
      </c>
      <c r="Z1203" s="201">
        <v>1</v>
      </c>
      <c r="AA1203" s="201">
        <v>5</v>
      </c>
      <c r="AB1203" s="201">
        <v>90</v>
      </c>
      <c r="AC1203" s="201">
        <v>0</v>
      </c>
    </row>
    <row r="1204" spans="17:29" x14ac:dyDescent="0.2">
      <c r="Q1204" s="7">
        <v>2022</v>
      </c>
      <c r="R1204" s="7">
        <v>12055</v>
      </c>
      <c r="S1204" s="7" t="s">
        <v>2646</v>
      </c>
      <c r="V1204" s="7">
        <v>73580001</v>
      </c>
      <c r="W1204" s="7" t="s">
        <v>5706</v>
      </c>
      <c r="X1204" s="201">
        <v>18</v>
      </c>
      <c r="Y1204" s="201">
        <v>65</v>
      </c>
      <c r="Z1204" s="201">
        <v>1</v>
      </c>
      <c r="AA1204" s="201">
        <v>5</v>
      </c>
      <c r="AB1204" s="201">
        <v>90</v>
      </c>
      <c r="AC1204" s="201">
        <v>0</v>
      </c>
    </row>
    <row r="1205" spans="17:29" x14ac:dyDescent="0.2">
      <c r="R1205" s="7">
        <v>11219</v>
      </c>
      <c r="S1205" s="7" t="s">
        <v>3987</v>
      </c>
      <c r="V1205" s="7">
        <v>73570002</v>
      </c>
      <c r="W1205" s="7" t="s">
        <v>4805</v>
      </c>
      <c r="X1205" s="201">
        <v>18</v>
      </c>
      <c r="Y1205" s="201">
        <v>65</v>
      </c>
      <c r="Z1205" s="201">
        <v>1</v>
      </c>
      <c r="AA1205" s="201">
        <v>5</v>
      </c>
      <c r="AB1205" s="201">
        <v>90</v>
      </c>
      <c r="AC1205" s="201">
        <v>0</v>
      </c>
    </row>
    <row r="1206" spans="17:29" x14ac:dyDescent="0.2">
      <c r="R1206" s="7">
        <v>10995</v>
      </c>
      <c r="S1206" s="7" t="s">
        <v>2647</v>
      </c>
      <c r="V1206" s="7">
        <v>73570001</v>
      </c>
      <c r="W1206" s="7" t="s">
        <v>4806</v>
      </c>
      <c r="X1206" s="201">
        <v>18</v>
      </c>
      <c r="Y1206" s="201">
        <v>65</v>
      </c>
      <c r="Z1206" s="201">
        <v>1</v>
      </c>
      <c r="AA1206" s="201">
        <v>5</v>
      </c>
      <c r="AB1206" s="201">
        <v>90</v>
      </c>
      <c r="AC1206" s="201">
        <v>0</v>
      </c>
    </row>
    <row r="1207" spans="17:29" x14ac:dyDescent="0.2">
      <c r="R1207" s="7">
        <v>12053</v>
      </c>
      <c r="S1207" s="7" t="s">
        <v>3988</v>
      </c>
      <c r="V1207" s="7">
        <v>73570000</v>
      </c>
      <c r="W1207" s="7" t="s">
        <v>4643</v>
      </c>
      <c r="X1207" s="201">
        <v>18</v>
      </c>
      <c r="Y1207" s="201">
        <v>65</v>
      </c>
      <c r="Z1207" s="201">
        <v>1</v>
      </c>
      <c r="AA1207" s="201">
        <v>5</v>
      </c>
      <c r="AB1207" s="201">
        <v>90</v>
      </c>
      <c r="AC1207" s="201">
        <v>0</v>
      </c>
    </row>
    <row r="1208" spans="17:29" x14ac:dyDescent="0.2">
      <c r="R1208" s="7">
        <v>12052</v>
      </c>
      <c r="S1208" s="7" t="s">
        <v>2648</v>
      </c>
      <c r="V1208" s="7">
        <v>73580003</v>
      </c>
      <c r="W1208" s="7" t="s">
        <v>5707</v>
      </c>
      <c r="X1208" s="201">
        <v>18</v>
      </c>
      <c r="Y1208" s="201">
        <v>65</v>
      </c>
      <c r="Z1208" s="201">
        <v>1</v>
      </c>
      <c r="AA1208" s="201">
        <v>5</v>
      </c>
      <c r="AB1208" s="201">
        <v>90</v>
      </c>
      <c r="AC1208" s="201">
        <v>0</v>
      </c>
    </row>
    <row r="1209" spans="17:29" x14ac:dyDescent="0.2">
      <c r="R1209" s="7">
        <v>10704</v>
      </c>
      <c r="S1209" s="7" t="s">
        <v>2649</v>
      </c>
      <c r="V1209" s="7">
        <v>73580002</v>
      </c>
      <c r="W1209" s="7" t="s">
        <v>5708</v>
      </c>
      <c r="X1209" s="201">
        <v>18</v>
      </c>
      <c r="Y1209" s="201">
        <v>65</v>
      </c>
      <c r="Z1209" s="201">
        <v>1</v>
      </c>
      <c r="AA1209" s="201">
        <v>5</v>
      </c>
      <c r="AB1209" s="201">
        <v>90</v>
      </c>
      <c r="AC1209" s="201">
        <v>0</v>
      </c>
    </row>
    <row r="1210" spans="17:29" x14ac:dyDescent="0.2">
      <c r="Q1210" s="7">
        <v>3213</v>
      </c>
      <c r="R1210" s="7">
        <v>14384</v>
      </c>
      <c r="S1210" s="7" t="s">
        <v>1719</v>
      </c>
      <c r="V1210" s="7">
        <v>69350000</v>
      </c>
      <c r="W1210" s="7" t="s">
        <v>5709</v>
      </c>
      <c r="X1210" s="201">
        <v>18</v>
      </c>
      <c r="Y1210" s="201">
        <v>65</v>
      </c>
      <c r="Z1210" s="201">
        <v>1</v>
      </c>
      <c r="AA1210" s="201">
        <v>5</v>
      </c>
      <c r="AB1210" s="201">
        <v>90</v>
      </c>
      <c r="AC1210" s="201">
        <v>0</v>
      </c>
    </row>
    <row r="1211" spans="17:29" x14ac:dyDescent="0.2">
      <c r="R1211" s="7">
        <v>10115</v>
      </c>
      <c r="S1211" s="7" t="s">
        <v>1721</v>
      </c>
      <c r="V1211" s="7">
        <v>75340000</v>
      </c>
      <c r="W1211" s="7" t="s">
        <v>4807</v>
      </c>
      <c r="X1211" s="201">
        <v>18</v>
      </c>
      <c r="Y1211" s="201">
        <v>65</v>
      </c>
      <c r="Z1211" s="201">
        <v>1</v>
      </c>
      <c r="AA1211" s="201">
        <v>5</v>
      </c>
      <c r="AB1211" s="201">
        <v>90</v>
      </c>
      <c r="AC1211" s="201">
        <v>0</v>
      </c>
    </row>
    <row r="1212" spans="17:29" x14ac:dyDescent="0.2">
      <c r="R1212" s="7">
        <v>16379</v>
      </c>
      <c r="S1212" s="7" t="s">
        <v>5178</v>
      </c>
      <c r="V1212" s="7">
        <v>71490000</v>
      </c>
      <c r="W1212" s="7" t="s">
        <v>1409</v>
      </c>
      <c r="X1212" s="201">
        <v>18</v>
      </c>
      <c r="Y1212" s="201">
        <v>65</v>
      </c>
      <c r="Z1212" s="201">
        <v>1</v>
      </c>
      <c r="AA1212" s="201">
        <v>5</v>
      </c>
      <c r="AB1212" s="201">
        <v>90</v>
      </c>
      <c r="AC1212" s="201">
        <v>0</v>
      </c>
    </row>
    <row r="1213" spans="17:29" x14ac:dyDescent="0.2">
      <c r="R1213" s="7">
        <v>16156</v>
      </c>
      <c r="S1213" s="7" t="s">
        <v>5179</v>
      </c>
      <c r="V1213" s="7">
        <v>71490001</v>
      </c>
      <c r="W1213" s="7" t="s">
        <v>4991</v>
      </c>
      <c r="X1213" s="201">
        <v>18</v>
      </c>
      <c r="Y1213" s="201">
        <v>65</v>
      </c>
      <c r="Z1213" s="201">
        <v>1</v>
      </c>
      <c r="AA1213" s="201">
        <v>5</v>
      </c>
      <c r="AB1213" s="201">
        <v>90</v>
      </c>
      <c r="AC1213" s="201">
        <v>0</v>
      </c>
    </row>
    <row r="1214" spans="17:29" x14ac:dyDescent="0.2">
      <c r="Q1214" s="7">
        <v>5484</v>
      </c>
      <c r="R1214" s="7">
        <v>14734</v>
      </c>
      <c r="S1214" s="7" t="s">
        <v>3204</v>
      </c>
      <c r="V1214" s="7">
        <v>71490002</v>
      </c>
      <c r="W1214" s="7" t="s">
        <v>4992</v>
      </c>
      <c r="X1214" s="201">
        <v>18</v>
      </c>
      <c r="Y1214" s="201">
        <v>65</v>
      </c>
      <c r="Z1214" s="201">
        <v>1</v>
      </c>
      <c r="AA1214" s="201">
        <v>5</v>
      </c>
      <c r="AB1214" s="201">
        <v>90</v>
      </c>
      <c r="AC1214" s="201">
        <v>0</v>
      </c>
    </row>
    <row r="1215" spans="17:29" x14ac:dyDescent="0.2">
      <c r="Q1215" s="7">
        <v>3341</v>
      </c>
      <c r="R1215" s="7">
        <v>15605</v>
      </c>
      <c r="S1215" s="7" t="s">
        <v>2652</v>
      </c>
      <c r="V1215" s="7">
        <v>71490003</v>
      </c>
      <c r="W1215" s="7" t="s">
        <v>4993</v>
      </c>
      <c r="X1215" s="201">
        <v>18</v>
      </c>
      <c r="Y1215" s="201">
        <v>65</v>
      </c>
      <c r="Z1215" s="201">
        <v>1</v>
      </c>
      <c r="AA1215" s="201">
        <v>5</v>
      </c>
      <c r="AB1215" s="201">
        <v>90</v>
      </c>
      <c r="AC1215" s="201">
        <v>0</v>
      </c>
    </row>
    <row r="1216" spans="17:29" x14ac:dyDescent="0.2">
      <c r="Q1216" s="7">
        <v>6077</v>
      </c>
      <c r="R1216" s="7">
        <v>16075</v>
      </c>
      <c r="S1216" s="7" t="s">
        <v>5054</v>
      </c>
      <c r="V1216" s="7">
        <v>71490004</v>
      </c>
      <c r="W1216" s="7" t="s">
        <v>4994</v>
      </c>
      <c r="X1216" s="201">
        <v>18</v>
      </c>
      <c r="Y1216" s="201">
        <v>65</v>
      </c>
      <c r="Z1216" s="201">
        <v>1</v>
      </c>
      <c r="AA1216" s="201">
        <v>5</v>
      </c>
      <c r="AB1216" s="201">
        <v>90</v>
      </c>
      <c r="AC1216" s="201">
        <v>0</v>
      </c>
    </row>
    <row r="1217" spans="17:29" x14ac:dyDescent="0.2">
      <c r="Q1217" s="7">
        <v>326</v>
      </c>
      <c r="R1217" s="7">
        <v>15012</v>
      </c>
      <c r="S1217" s="7" t="s">
        <v>2653</v>
      </c>
      <c r="V1217" s="7">
        <v>71490005</v>
      </c>
      <c r="W1217" s="7" t="s">
        <v>4995</v>
      </c>
      <c r="X1217" s="201">
        <v>18</v>
      </c>
      <c r="Y1217" s="201">
        <v>65</v>
      </c>
      <c r="Z1217" s="201">
        <v>1</v>
      </c>
      <c r="AA1217" s="201">
        <v>5</v>
      </c>
      <c r="AB1217" s="201">
        <v>90</v>
      </c>
      <c r="AC1217" s="201">
        <v>0</v>
      </c>
    </row>
    <row r="1218" spans="17:29" x14ac:dyDescent="0.2">
      <c r="Q1218" s="7">
        <v>3102</v>
      </c>
      <c r="R1218" s="7">
        <v>14098</v>
      </c>
      <c r="S1218" s="7" t="s">
        <v>2654</v>
      </c>
      <c r="V1218" s="7">
        <v>71490006</v>
      </c>
      <c r="W1218" s="7" t="s">
        <v>4996</v>
      </c>
      <c r="X1218" s="201">
        <v>18</v>
      </c>
      <c r="Y1218" s="201">
        <v>65</v>
      </c>
      <c r="Z1218" s="201">
        <v>1</v>
      </c>
      <c r="AA1218" s="201">
        <v>5</v>
      </c>
      <c r="AB1218" s="201">
        <v>90</v>
      </c>
      <c r="AC1218" s="201">
        <v>0</v>
      </c>
    </row>
    <row r="1219" spans="17:29" x14ac:dyDescent="0.2">
      <c r="Q1219" s="7">
        <v>4135</v>
      </c>
      <c r="R1219" s="7">
        <v>12047</v>
      </c>
      <c r="S1219" s="7" t="s">
        <v>2655</v>
      </c>
      <c r="V1219" s="7">
        <v>71490007</v>
      </c>
      <c r="W1219" s="7" t="s">
        <v>4997</v>
      </c>
      <c r="X1219" s="201">
        <v>18</v>
      </c>
      <c r="Y1219" s="201">
        <v>65</v>
      </c>
      <c r="Z1219" s="201">
        <v>1</v>
      </c>
      <c r="AA1219" s="201">
        <v>5</v>
      </c>
      <c r="AB1219" s="201">
        <v>90</v>
      </c>
      <c r="AC1219" s="201">
        <v>0</v>
      </c>
    </row>
    <row r="1220" spans="17:29" x14ac:dyDescent="0.2">
      <c r="R1220" s="7">
        <v>12049</v>
      </c>
      <c r="S1220" s="7" t="s">
        <v>3989</v>
      </c>
      <c r="V1220" s="7">
        <v>71490008</v>
      </c>
      <c r="W1220" s="7" t="s">
        <v>4998</v>
      </c>
      <c r="X1220" s="201">
        <v>18</v>
      </c>
      <c r="Y1220" s="201">
        <v>65</v>
      </c>
      <c r="Z1220" s="201">
        <v>1</v>
      </c>
      <c r="AA1220" s="201">
        <v>5</v>
      </c>
      <c r="AB1220" s="201">
        <v>90</v>
      </c>
      <c r="AC1220" s="201">
        <v>0</v>
      </c>
    </row>
    <row r="1221" spans="17:29" x14ac:dyDescent="0.2">
      <c r="R1221" s="7">
        <v>12050</v>
      </c>
      <c r="S1221" s="7" t="s">
        <v>3990</v>
      </c>
      <c r="V1221" s="7">
        <v>75450000</v>
      </c>
      <c r="W1221" s="7" t="s">
        <v>1410</v>
      </c>
      <c r="X1221" s="201">
        <v>18</v>
      </c>
      <c r="Y1221" s="201">
        <v>65</v>
      </c>
      <c r="Z1221" s="201">
        <v>1</v>
      </c>
      <c r="AA1221" s="201">
        <v>5</v>
      </c>
      <c r="AB1221" s="201">
        <v>90</v>
      </c>
      <c r="AC1221" s="201">
        <v>0</v>
      </c>
    </row>
    <row r="1222" spans="17:29" x14ac:dyDescent="0.2">
      <c r="Q1222" s="7">
        <v>5108</v>
      </c>
      <c r="R1222" s="7">
        <v>12051</v>
      </c>
      <c r="S1222" s="7" t="s">
        <v>2656</v>
      </c>
      <c r="V1222" s="7">
        <v>80150000</v>
      </c>
      <c r="W1222" s="7" t="s">
        <v>1411</v>
      </c>
      <c r="X1222" s="201">
        <v>18</v>
      </c>
      <c r="Y1222" s="201">
        <v>65</v>
      </c>
      <c r="Z1222" s="201">
        <v>1</v>
      </c>
      <c r="AA1222" s="201">
        <v>5</v>
      </c>
      <c r="AB1222" s="201">
        <v>90</v>
      </c>
      <c r="AC1222" s="201">
        <v>0</v>
      </c>
    </row>
    <row r="1223" spans="17:29" x14ac:dyDescent="0.2">
      <c r="R1223" s="7">
        <v>12054</v>
      </c>
      <c r="S1223" s="7" t="s">
        <v>2657</v>
      </c>
      <c r="V1223" s="7">
        <v>81055000</v>
      </c>
      <c r="W1223" s="7" t="s">
        <v>1412</v>
      </c>
      <c r="X1223" s="201">
        <v>18</v>
      </c>
      <c r="Y1223" s="201">
        <v>65</v>
      </c>
      <c r="Z1223" s="201">
        <v>1</v>
      </c>
      <c r="AA1223" s="201">
        <v>5</v>
      </c>
      <c r="AB1223" s="201">
        <v>90</v>
      </c>
      <c r="AC1223" s="201">
        <v>0</v>
      </c>
    </row>
    <row r="1224" spans="17:29" x14ac:dyDescent="0.2">
      <c r="R1224" s="7">
        <v>12067</v>
      </c>
      <c r="S1224" s="7" t="s">
        <v>1047</v>
      </c>
      <c r="V1224" s="7">
        <v>66760000</v>
      </c>
      <c r="W1224" s="7" t="s">
        <v>1413</v>
      </c>
      <c r="X1224" s="201">
        <v>18</v>
      </c>
      <c r="Y1224" s="201">
        <v>65</v>
      </c>
      <c r="Z1224" s="201">
        <v>1</v>
      </c>
      <c r="AA1224" s="201">
        <v>5</v>
      </c>
      <c r="AB1224" s="201">
        <v>90</v>
      </c>
      <c r="AC1224" s="201">
        <v>0</v>
      </c>
    </row>
    <row r="1225" spans="17:29" x14ac:dyDescent="0.2">
      <c r="Q1225" s="7">
        <v>3443</v>
      </c>
      <c r="R1225" s="7">
        <v>14466</v>
      </c>
      <c r="S1225" s="7" t="s">
        <v>1049</v>
      </c>
      <c r="V1225" s="7">
        <v>66770000</v>
      </c>
      <c r="W1225" s="7" t="s">
        <v>1414</v>
      </c>
      <c r="X1225" s="201">
        <v>18</v>
      </c>
      <c r="Y1225" s="201">
        <v>65</v>
      </c>
      <c r="Z1225" s="201">
        <v>1</v>
      </c>
      <c r="AA1225" s="201">
        <v>5</v>
      </c>
      <c r="AB1225" s="201">
        <v>90</v>
      </c>
      <c r="AC1225" s="201">
        <v>0</v>
      </c>
    </row>
    <row r="1226" spans="17:29" x14ac:dyDescent="0.2">
      <c r="Q1226" s="7">
        <v>115</v>
      </c>
      <c r="R1226" s="7">
        <v>12023</v>
      </c>
      <c r="S1226" s="7" t="s">
        <v>1050</v>
      </c>
      <c r="V1226" s="7">
        <v>71750000</v>
      </c>
      <c r="W1226" s="7" t="s">
        <v>1415</v>
      </c>
      <c r="X1226" s="201">
        <v>18</v>
      </c>
      <c r="Y1226" s="201">
        <v>65</v>
      </c>
      <c r="Z1226" s="201">
        <v>1</v>
      </c>
      <c r="AA1226" s="201">
        <v>5</v>
      </c>
      <c r="AB1226" s="201">
        <v>90</v>
      </c>
      <c r="AC1226" s="201">
        <v>0</v>
      </c>
    </row>
    <row r="1227" spans="17:29" x14ac:dyDescent="0.2">
      <c r="R1227" s="7">
        <v>12026</v>
      </c>
      <c r="S1227" s="7" t="s">
        <v>3991</v>
      </c>
      <c r="V1227" s="7">
        <v>81060000</v>
      </c>
      <c r="W1227" s="7" t="s">
        <v>1416</v>
      </c>
      <c r="X1227" s="201">
        <v>18</v>
      </c>
      <c r="Y1227" s="201">
        <v>65</v>
      </c>
      <c r="Z1227" s="201">
        <v>1</v>
      </c>
      <c r="AA1227" s="201">
        <v>5</v>
      </c>
      <c r="AB1227" s="201">
        <v>90</v>
      </c>
      <c r="AC1227" s="201">
        <v>0</v>
      </c>
    </row>
    <row r="1228" spans="17:29" x14ac:dyDescent="0.2">
      <c r="R1228" s="7">
        <v>12028</v>
      </c>
      <c r="S1228" s="7" t="s">
        <v>1051</v>
      </c>
      <c r="V1228" s="7">
        <v>80110000</v>
      </c>
      <c r="W1228" s="7" t="s">
        <v>1417</v>
      </c>
      <c r="X1228" s="201">
        <v>18</v>
      </c>
      <c r="Y1228" s="201">
        <v>65</v>
      </c>
      <c r="Z1228" s="201">
        <v>1</v>
      </c>
      <c r="AA1228" s="201">
        <v>5</v>
      </c>
      <c r="AB1228" s="201">
        <v>90</v>
      </c>
      <c r="AC1228" s="201">
        <v>0</v>
      </c>
    </row>
    <row r="1229" spans="17:29" x14ac:dyDescent="0.2">
      <c r="Q1229" s="7">
        <v>4651</v>
      </c>
      <c r="R1229" s="7">
        <v>15401</v>
      </c>
      <c r="S1229" s="7" t="s">
        <v>2661</v>
      </c>
      <c r="V1229" s="7">
        <v>80220000</v>
      </c>
      <c r="W1229" s="7" t="s">
        <v>1418</v>
      </c>
      <c r="X1229" s="201">
        <v>18</v>
      </c>
      <c r="Y1229" s="201">
        <v>65</v>
      </c>
      <c r="Z1229" s="201">
        <v>1</v>
      </c>
      <c r="AA1229" s="201">
        <v>5</v>
      </c>
      <c r="AB1229" s="201">
        <v>90</v>
      </c>
      <c r="AC1229" s="201">
        <v>0</v>
      </c>
    </row>
    <row r="1230" spans="17:29" x14ac:dyDescent="0.2">
      <c r="R1230" s="7">
        <v>12036</v>
      </c>
      <c r="S1230" s="7" t="s">
        <v>3993</v>
      </c>
      <c r="V1230" s="7">
        <v>80230000</v>
      </c>
      <c r="W1230" s="7" t="s">
        <v>1419</v>
      </c>
      <c r="X1230" s="201">
        <v>18</v>
      </c>
      <c r="Y1230" s="201">
        <v>65</v>
      </c>
      <c r="Z1230" s="201">
        <v>1</v>
      </c>
      <c r="AA1230" s="201">
        <v>5</v>
      </c>
      <c r="AB1230" s="201">
        <v>90</v>
      </c>
      <c r="AC1230" s="201">
        <v>0</v>
      </c>
    </row>
    <row r="1231" spans="17:29" x14ac:dyDescent="0.2">
      <c r="R1231" s="7">
        <v>12038</v>
      </c>
      <c r="S1231" s="7" t="s">
        <v>1052</v>
      </c>
      <c r="V1231" s="7">
        <v>84360000</v>
      </c>
      <c r="W1231" s="7" t="s">
        <v>4808</v>
      </c>
      <c r="X1231" s="201">
        <v>18</v>
      </c>
      <c r="Y1231" s="201">
        <v>65</v>
      </c>
      <c r="Z1231" s="201">
        <v>1</v>
      </c>
      <c r="AA1231" s="201">
        <v>5</v>
      </c>
      <c r="AB1231" s="201">
        <v>90</v>
      </c>
      <c r="AC1231" s="201">
        <v>0</v>
      </c>
    </row>
    <row r="1232" spans="17:29" x14ac:dyDescent="0.2">
      <c r="R1232" s="7">
        <v>12039</v>
      </c>
      <c r="S1232" s="7" t="s">
        <v>1053</v>
      </c>
      <c r="V1232" s="7">
        <v>86505000</v>
      </c>
      <c r="W1232" s="7" t="s">
        <v>4809</v>
      </c>
      <c r="X1232" s="201">
        <v>18</v>
      </c>
      <c r="Y1232" s="201">
        <v>65</v>
      </c>
      <c r="Z1232" s="201">
        <v>1</v>
      </c>
      <c r="AA1232" s="201">
        <v>5</v>
      </c>
      <c r="AB1232" s="201">
        <v>90</v>
      </c>
      <c r="AC1232" s="201">
        <v>0</v>
      </c>
    </row>
    <row r="1233" spans="17:29" x14ac:dyDescent="0.2">
      <c r="R1233" s="7">
        <v>10961</v>
      </c>
      <c r="S1233" s="7" t="s">
        <v>3994</v>
      </c>
      <c r="V1233" s="7">
        <v>86500000</v>
      </c>
      <c r="W1233" s="7" t="s">
        <v>1420</v>
      </c>
      <c r="X1233" s="201">
        <v>18</v>
      </c>
      <c r="Y1233" s="201">
        <v>65</v>
      </c>
      <c r="Z1233" s="201">
        <v>1</v>
      </c>
      <c r="AA1233" s="201">
        <v>5</v>
      </c>
      <c r="AB1233" s="201">
        <v>90</v>
      </c>
      <c r="AC1233" s="201">
        <v>0</v>
      </c>
    </row>
    <row r="1234" spans="17:29" x14ac:dyDescent="0.2">
      <c r="Q1234" s="7">
        <v>5541</v>
      </c>
      <c r="R1234" s="7">
        <v>15490</v>
      </c>
      <c r="S1234" s="7" t="s">
        <v>3070</v>
      </c>
      <c r="V1234" s="7">
        <v>86670000</v>
      </c>
      <c r="W1234" s="7" t="s">
        <v>4810</v>
      </c>
      <c r="X1234" s="201">
        <v>18</v>
      </c>
      <c r="Y1234" s="201">
        <v>65</v>
      </c>
      <c r="Z1234" s="201">
        <v>1</v>
      </c>
      <c r="AA1234" s="201">
        <v>5</v>
      </c>
      <c r="AB1234" s="201">
        <v>90</v>
      </c>
      <c r="AC1234" s="201">
        <v>0</v>
      </c>
    </row>
    <row r="1235" spans="17:29" x14ac:dyDescent="0.2">
      <c r="Q1235" s="7">
        <v>976</v>
      </c>
      <c r="R1235" s="7">
        <v>15361</v>
      </c>
      <c r="S1235" s="7" t="s">
        <v>1054</v>
      </c>
      <c r="V1235" s="7">
        <v>66510000</v>
      </c>
      <c r="W1235" s="7" t="s">
        <v>1421</v>
      </c>
      <c r="X1235" s="201">
        <v>18</v>
      </c>
      <c r="Y1235" s="201">
        <v>65</v>
      </c>
      <c r="Z1235" s="201">
        <v>1</v>
      </c>
      <c r="AA1235" s="201">
        <v>5</v>
      </c>
      <c r="AB1235" s="201">
        <v>90</v>
      </c>
      <c r="AC1235" s="201">
        <v>0</v>
      </c>
    </row>
    <row r="1236" spans="17:29" x14ac:dyDescent="0.2">
      <c r="Q1236" s="7">
        <v>3273</v>
      </c>
      <c r="R1236" s="7">
        <v>14407</v>
      </c>
      <c r="S1236" s="7" t="s">
        <v>1055</v>
      </c>
      <c r="V1236" s="7">
        <v>71550000</v>
      </c>
      <c r="W1236" s="7" t="s">
        <v>1422</v>
      </c>
      <c r="X1236" s="201">
        <v>18</v>
      </c>
      <c r="Y1236" s="201">
        <v>65</v>
      </c>
      <c r="Z1236" s="201">
        <v>1</v>
      </c>
      <c r="AA1236" s="201">
        <v>5</v>
      </c>
      <c r="AB1236" s="201">
        <v>90</v>
      </c>
      <c r="AC1236" s="201">
        <v>0</v>
      </c>
    </row>
    <row r="1237" spans="17:29" x14ac:dyDescent="0.2">
      <c r="R1237" s="7">
        <v>10492</v>
      </c>
      <c r="S1237" s="7" t="s">
        <v>2663</v>
      </c>
      <c r="V1237" s="7">
        <v>71500000</v>
      </c>
      <c r="W1237" s="7" t="s">
        <v>1423</v>
      </c>
      <c r="X1237" s="201">
        <v>18</v>
      </c>
      <c r="Y1237" s="201">
        <v>65</v>
      </c>
      <c r="Z1237" s="201">
        <v>1</v>
      </c>
      <c r="AA1237" s="201">
        <v>5</v>
      </c>
      <c r="AB1237" s="201">
        <v>90</v>
      </c>
      <c r="AC1237" s="201">
        <v>0</v>
      </c>
    </row>
    <row r="1238" spans="17:29" x14ac:dyDescent="0.2">
      <c r="R1238" s="7">
        <v>14132</v>
      </c>
      <c r="S1238" s="7" t="s">
        <v>2664</v>
      </c>
      <c r="V1238" s="7">
        <v>62070000</v>
      </c>
      <c r="W1238" s="7" t="s">
        <v>1424</v>
      </c>
      <c r="X1238" s="201">
        <v>18</v>
      </c>
      <c r="Y1238" s="201">
        <v>65</v>
      </c>
      <c r="Z1238" s="201">
        <v>1</v>
      </c>
      <c r="AA1238" s="201">
        <v>5</v>
      </c>
      <c r="AB1238" s="201">
        <v>90</v>
      </c>
      <c r="AC1238" s="201">
        <v>0</v>
      </c>
    </row>
    <row r="1239" spans="17:29" x14ac:dyDescent="0.2">
      <c r="R1239" s="7">
        <v>12041</v>
      </c>
      <c r="S1239" s="7" t="s">
        <v>3995</v>
      </c>
      <c r="V1239" s="7">
        <v>62075000</v>
      </c>
      <c r="W1239" s="7" t="s">
        <v>5710</v>
      </c>
      <c r="X1239" s="201">
        <v>18</v>
      </c>
      <c r="Y1239" s="201">
        <v>65</v>
      </c>
      <c r="Z1239" s="201">
        <v>1</v>
      </c>
      <c r="AA1239" s="201">
        <v>5</v>
      </c>
      <c r="AB1239" s="201">
        <v>90</v>
      </c>
      <c r="AC1239" s="201">
        <v>0</v>
      </c>
    </row>
    <row r="1240" spans="17:29" x14ac:dyDescent="0.2">
      <c r="Q1240" s="7">
        <v>5186</v>
      </c>
      <c r="R1240" s="7">
        <v>12042</v>
      </c>
      <c r="S1240" s="7" t="s">
        <v>2665</v>
      </c>
      <c r="V1240" s="7">
        <v>62200000</v>
      </c>
      <c r="W1240" s="7" t="s">
        <v>1425</v>
      </c>
      <c r="X1240" s="201">
        <v>18</v>
      </c>
      <c r="Y1240" s="201">
        <v>65</v>
      </c>
      <c r="Z1240" s="201">
        <v>1</v>
      </c>
      <c r="AA1240" s="201">
        <v>5</v>
      </c>
      <c r="AB1240" s="201">
        <v>90</v>
      </c>
      <c r="AC1240" s="201">
        <v>0</v>
      </c>
    </row>
    <row r="1241" spans="17:29" x14ac:dyDescent="0.2">
      <c r="Q1241" s="7">
        <v>5485</v>
      </c>
      <c r="R1241" s="7">
        <v>14736</v>
      </c>
      <c r="S1241" s="7" t="s">
        <v>2666</v>
      </c>
      <c r="V1241" s="7">
        <v>62080000</v>
      </c>
      <c r="W1241" s="7" t="s">
        <v>1426</v>
      </c>
      <c r="X1241" s="201">
        <v>18</v>
      </c>
      <c r="Y1241" s="201">
        <v>65</v>
      </c>
      <c r="Z1241" s="201">
        <v>1</v>
      </c>
      <c r="AA1241" s="201">
        <v>5</v>
      </c>
      <c r="AB1241" s="201">
        <v>90</v>
      </c>
      <c r="AC1241" s="201">
        <v>0</v>
      </c>
    </row>
    <row r="1242" spans="17:29" x14ac:dyDescent="0.2">
      <c r="Q1242" s="7">
        <v>5817</v>
      </c>
      <c r="R1242" s="7">
        <v>14729</v>
      </c>
      <c r="S1242" s="7" t="s">
        <v>678</v>
      </c>
      <c r="V1242" s="7">
        <v>62085000</v>
      </c>
      <c r="W1242" s="7" t="s">
        <v>1427</v>
      </c>
      <c r="X1242" s="201">
        <v>18</v>
      </c>
      <c r="Y1242" s="201">
        <v>65</v>
      </c>
      <c r="Z1242" s="201">
        <v>1</v>
      </c>
      <c r="AA1242" s="201">
        <v>5</v>
      </c>
      <c r="AB1242" s="201">
        <v>90</v>
      </c>
      <c r="AC1242" s="201">
        <v>0</v>
      </c>
    </row>
    <row r="1243" spans="17:29" x14ac:dyDescent="0.2">
      <c r="Q1243" s="7">
        <v>5560</v>
      </c>
      <c r="R1243" s="7">
        <v>14732</v>
      </c>
      <c r="S1243" s="7" t="s">
        <v>2667</v>
      </c>
      <c r="V1243" s="7">
        <v>62090001</v>
      </c>
      <c r="W1243" s="7" t="s">
        <v>4811</v>
      </c>
      <c r="X1243" s="201">
        <v>18</v>
      </c>
      <c r="Y1243" s="201">
        <v>65</v>
      </c>
      <c r="Z1243" s="201">
        <v>1</v>
      </c>
      <c r="AA1243" s="201">
        <v>5</v>
      </c>
      <c r="AB1243" s="201">
        <v>90</v>
      </c>
      <c r="AC1243" s="201">
        <v>0</v>
      </c>
    </row>
    <row r="1244" spans="17:29" x14ac:dyDescent="0.2">
      <c r="Q1244" s="7">
        <v>6792</v>
      </c>
      <c r="R1244" s="7">
        <v>13339</v>
      </c>
      <c r="S1244" s="7" t="s">
        <v>2668</v>
      </c>
      <c r="V1244" s="7">
        <v>62090000</v>
      </c>
      <c r="W1244" s="7" t="s">
        <v>4812</v>
      </c>
      <c r="X1244" s="201">
        <v>18</v>
      </c>
      <c r="Y1244" s="201">
        <v>65</v>
      </c>
      <c r="Z1244" s="201">
        <v>1</v>
      </c>
      <c r="AA1244" s="201">
        <v>5</v>
      </c>
      <c r="AB1244" s="201">
        <v>90</v>
      </c>
      <c r="AC1244" s="201">
        <v>0</v>
      </c>
    </row>
    <row r="1245" spans="17:29" x14ac:dyDescent="0.2">
      <c r="Q1245" s="7">
        <v>5561</v>
      </c>
      <c r="R1245" s="7">
        <v>14725</v>
      </c>
      <c r="S1245" s="7" t="s">
        <v>2669</v>
      </c>
      <c r="V1245" s="7">
        <v>62090002</v>
      </c>
      <c r="W1245" s="7" t="s">
        <v>4813</v>
      </c>
      <c r="X1245" s="201">
        <v>18</v>
      </c>
      <c r="Y1245" s="201">
        <v>65</v>
      </c>
      <c r="Z1245" s="201">
        <v>1</v>
      </c>
      <c r="AA1245" s="201">
        <v>5</v>
      </c>
      <c r="AB1245" s="201">
        <v>90</v>
      </c>
      <c r="AC1245" s="201">
        <v>0</v>
      </c>
    </row>
    <row r="1246" spans="17:29" x14ac:dyDescent="0.2">
      <c r="Q1246" s="7">
        <v>694</v>
      </c>
      <c r="R1246" s="7">
        <v>15214</v>
      </c>
      <c r="S1246" s="7" t="s">
        <v>2670</v>
      </c>
      <c r="V1246" s="7">
        <v>93620001</v>
      </c>
      <c r="W1246" s="7" t="s">
        <v>5711</v>
      </c>
      <c r="X1246" s="201">
        <v>18</v>
      </c>
      <c r="Y1246" s="201">
        <v>65</v>
      </c>
      <c r="Z1246" s="201">
        <v>1</v>
      </c>
      <c r="AA1246" s="201">
        <v>5</v>
      </c>
      <c r="AB1246" s="201">
        <v>0</v>
      </c>
      <c r="AC1246" s="201">
        <v>0</v>
      </c>
    </row>
    <row r="1247" spans="17:29" x14ac:dyDescent="0.2">
      <c r="R1247" s="7">
        <v>12105</v>
      </c>
      <c r="S1247" s="7" t="s">
        <v>682</v>
      </c>
      <c r="V1247" s="7">
        <v>93620002</v>
      </c>
      <c r="W1247" s="7" t="s">
        <v>5712</v>
      </c>
      <c r="X1247" s="201">
        <v>18</v>
      </c>
      <c r="Y1247" s="201">
        <v>65</v>
      </c>
      <c r="Z1247" s="201">
        <v>1</v>
      </c>
      <c r="AA1247" s="201">
        <v>5</v>
      </c>
      <c r="AB1247" s="201">
        <v>0</v>
      </c>
      <c r="AC1247" s="201">
        <v>0</v>
      </c>
    </row>
    <row r="1248" spans="17:29" x14ac:dyDescent="0.2">
      <c r="Q1248" s="7">
        <v>2134</v>
      </c>
      <c r="R1248" s="7">
        <v>12106</v>
      </c>
      <c r="S1248" s="7" t="s">
        <v>2671</v>
      </c>
      <c r="V1248" s="7">
        <v>93620003</v>
      </c>
      <c r="W1248" s="7" t="s">
        <v>5713</v>
      </c>
      <c r="X1248" s="201">
        <v>18</v>
      </c>
      <c r="Y1248" s="201">
        <v>65</v>
      </c>
      <c r="Z1248" s="201">
        <v>1</v>
      </c>
      <c r="AA1248" s="201">
        <v>5</v>
      </c>
      <c r="AB1248" s="201">
        <v>90</v>
      </c>
      <c r="AC1248" s="201">
        <v>0</v>
      </c>
    </row>
    <row r="1249" spans="17:29" x14ac:dyDescent="0.2">
      <c r="R1249" s="7">
        <v>16175</v>
      </c>
      <c r="S1249" s="7" t="s">
        <v>5180</v>
      </c>
      <c r="V1249" s="7">
        <v>84370000</v>
      </c>
      <c r="W1249" s="7" t="s">
        <v>4814</v>
      </c>
      <c r="X1249" s="201">
        <v>18</v>
      </c>
      <c r="Y1249" s="201">
        <v>65</v>
      </c>
      <c r="Z1249" s="201">
        <v>1</v>
      </c>
      <c r="AA1249" s="201">
        <v>7</v>
      </c>
      <c r="AB1249" s="201">
        <v>90</v>
      </c>
      <c r="AC1249" s="201">
        <v>0</v>
      </c>
    </row>
    <row r="1250" spans="17:29" x14ac:dyDescent="0.2">
      <c r="R1250" s="7">
        <v>16556</v>
      </c>
      <c r="S1250" s="7" t="s">
        <v>5181</v>
      </c>
      <c r="V1250" s="7">
        <v>80250000</v>
      </c>
      <c r="W1250" s="7" t="s">
        <v>3508</v>
      </c>
      <c r="X1250" s="201">
        <v>18</v>
      </c>
      <c r="Y1250" s="201">
        <v>65</v>
      </c>
      <c r="Z1250" s="201">
        <v>1</v>
      </c>
      <c r="AA1250" s="201">
        <v>5</v>
      </c>
      <c r="AB1250" s="201">
        <v>90</v>
      </c>
      <c r="AC1250" s="201">
        <v>0</v>
      </c>
    </row>
    <row r="1251" spans="17:29" x14ac:dyDescent="0.2">
      <c r="R1251" s="7">
        <v>11221</v>
      </c>
      <c r="S1251" s="7" t="s">
        <v>3996</v>
      </c>
      <c r="V1251" s="7">
        <v>80390000</v>
      </c>
      <c r="W1251" s="7" t="s">
        <v>4815</v>
      </c>
      <c r="X1251" s="201">
        <v>18</v>
      </c>
      <c r="Y1251" s="201">
        <v>65</v>
      </c>
      <c r="Z1251" s="201">
        <v>99</v>
      </c>
      <c r="AA1251" s="201">
        <v>99</v>
      </c>
      <c r="AB1251" s="201">
        <v>90</v>
      </c>
      <c r="AC1251" s="201">
        <v>0</v>
      </c>
    </row>
    <row r="1252" spans="17:29" x14ac:dyDescent="0.2">
      <c r="Q1252" s="7">
        <v>2328</v>
      </c>
      <c r="R1252" s="7">
        <v>12120</v>
      </c>
      <c r="S1252" s="7" t="s">
        <v>2672</v>
      </c>
      <c r="V1252" s="7">
        <v>80370000</v>
      </c>
      <c r="W1252" s="7" t="s">
        <v>5714</v>
      </c>
      <c r="X1252" s="201">
        <v>18</v>
      </c>
      <c r="Y1252" s="201">
        <v>65</v>
      </c>
      <c r="Z1252" s="201">
        <v>1</v>
      </c>
      <c r="AA1252" s="201">
        <v>5</v>
      </c>
      <c r="AB1252" s="201">
        <v>90</v>
      </c>
      <c r="AC1252" s="201">
        <v>0</v>
      </c>
    </row>
    <row r="1253" spans="17:29" x14ac:dyDescent="0.2">
      <c r="Q1253" s="7">
        <v>2198</v>
      </c>
      <c r="R1253" s="7">
        <v>12111</v>
      </c>
      <c r="S1253" s="7" t="s">
        <v>2673</v>
      </c>
      <c r="V1253" s="7">
        <v>94710000</v>
      </c>
      <c r="W1253" s="7" t="s">
        <v>5471</v>
      </c>
      <c r="X1253" s="201">
        <v>18</v>
      </c>
      <c r="Y1253" s="201">
        <v>65</v>
      </c>
      <c r="Z1253" s="201">
        <v>1</v>
      </c>
      <c r="AA1253" s="201">
        <v>5</v>
      </c>
      <c r="AB1253" s="201">
        <v>90</v>
      </c>
      <c r="AC1253" s="201">
        <v>0</v>
      </c>
    </row>
    <row r="1254" spans="17:29" x14ac:dyDescent="0.2">
      <c r="R1254" s="7">
        <v>12096</v>
      </c>
      <c r="S1254" s="7" t="s">
        <v>2064</v>
      </c>
      <c r="V1254" s="7">
        <v>94710001</v>
      </c>
      <c r="W1254" s="7" t="s">
        <v>5472</v>
      </c>
      <c r="X1254" s="201">
        <v>18</v>
      </c>
      <c r="Y1254" s="201">
        <v>65</v>
      </c>
      <c r="Z1254" s="201">
        <v>1</v>
      </c>
      <c r="AA1254" s="201">
        <v>5</v>
      </c>
      <c r="AB1254" s="201">
        <v>90</v>
      </c>
      <c r="AC1254" s="201">
        <v>0</v>
      </c>
    </row>
    <row r="1255" spans="17:29" x14ac:dyDescent="0.2">
      <c r="R1255" s="7">
        <v>12112</v>
      </c>
      <c r="S1255" s="7" t="s">
        <v>2674</v>
      </c>
      <c r="V1255" s="7">
        <v>94710002</v>
      </c>
      <c r="W1255" s="7" t="s">
        <v>5715</v>
      </c>
      <c r="X1255" s="201">
        <v>18</v>
      </c>
      <c r="Y1255" s="201">
        <v>65</v>
      </c>
      <c r="Z1255" s="201">
        <v>1</v>
      </c>
      <c r="AA1255" s="201">
        <v>5</v>
      </c>
      <c r="AB1255" s="201">
        <v>0</v>
      </c>
      <c r="AC1255" s="201">
        <v>0</v>
      </c>
    </row>
    <row r="1256" spans="17:29" x14ac:dyDescent="0.2">
      <c r="Q1256" s="7">
        <v>2079</v>
      </c>
      <c r="R1256" s="7">
        <v>12113</v>
      </c>
      <c r="S1256" s="7" t="s">
        <v>1840</v>
      </c>
      <c r="V1256" s="7">
        <v>71665000</v>
      </c>
      <c r="W1256" s="7" t="s">
        <v>4816</v>
      </c>
      <c r="X1256" s="201">
        <v>18</v>
      </c>
      <c r="Y1256" s="201">
        <v>65</v>
      </c>
      <c r="Z1256" s="201">
        <v>1</v>
      </c>
      <c r="AA1256" s="201">
        <v>5</v>
      </c>
      <c r="AB1256" s="201">
        <v>90</v>
      </c>
      <c r="AC1256" s="201">
        <v>0</v>
      </c>
    </row>
    <row r="1257" spans="17:29" x14ac:dyDescent="0.2">
      <c r="R1257" s="7">
        <v>12116</v>
      </c>
      <c r="S1257" s="7" t="s">
        <v>2065</v>
      </c>
      <c r="V1257" s="7">
        <v>84090000</v>
      </c>
      <c r="W1257" s="7" t="s">
        <v>4817</v>
      </c>
      <c r="X1257" s="201">
        <v>18</v>
      </c>
      <c r="Y1257" s="201">
        <v>65</v>
      </c>
      <c r="Z1257" s="201">
        <v>1</v>
      </c>
      <c r="AA1257" s="201">
        <v>5</v>
      </c>
      <c r="AB1257" s="201">
        <v>90</v>
      </c>
      <c r="AC1257" s="201">
        <v>0</v>
      </c>
    </row>
    <row r="1258" spans="17:29" x14ac:dyDescent="0.2">
      <c r="Q1258" s="7">
        <v>5187</v>
      </c>
      <c r="R1258" s="7">
        <v>12118</v>
      </c>
      <c r="S1258" s="7" t="s">
        <v>1842</v>
      </c>
      <c r="V1258" s="7">
        <v>77145000</v>
      </c>
      <c r="W1258" s="7" t="s">
        <v>3509</v>
      </c>
      <c r="X1258" s="201">
        <v>18</v>
      </c>
      <c r="Y1258" s="201">
        <v>65</v>
      </c>
      <c r="Z1258" s="201">
        <v>1</v>
      </c>
      <c r="AA1258" s="201">
        <v>5</v>
      </c>
      <c r="AB1258" s="201">
        <v>90</v>
      </c>
      <c r="AC1258" s="201">
        <v>0</v>
      </c>
    </row>
    <row r="1259" spans="17:29" x14ac:dyDescent="0.2">
      <c r="R1259" s="7">
        <v>12084</v>
      </c>
      <c r="S1259" s="7" t="s">
        <v>2066</v>
      </c>
      <c r="V1259" s="7">
        <v>84350000</v>
      </c>
      <c r="W1259" s="7" t="s">
        <v>3510</v>
      </c>
      <c r="X1259" s="201">
        <v>18</v>
      </c>
      <c r="Y1259" s="201">
        <v>65</v>
      </c>
      <c r="Z1259" s="201">
        <v>1</v>
      </c>
      <c r="AA1259" s="201">
        <v>5</v>
      </c>
      <c r="AB1259" s="201">
        <v>90</v>
      </c>
      <c r="AC1259" s="201">
        <v>0</v>
      </c>
    </row>
    <row r="1260" spans="17:29" x14ac:dyDescent="0.2">
      <c r="Q1260" s="7">
        <v>194</v>
      </c>
      <c r="R1260" s="7">
        <v>12073</v>
      </c>
      <c r="S1260" s="7" t="s">
        <v>1843</v>
      </c>
      <c r="V1260" s="7">
        <v>85458000</v>
      </c>
      <c r="W1260" s="7" t="s">
        <v>5716</v>
      </c>
      <c r="X1260" s="201">
        <v>18</v>
      </c>
      <c r="Y1260" s="201">
        <v>65</v>
      </c>
      <c r="Z1260" s="201">
        <v>1</v>
      </c>
      <c r="AA1260" s="201">
        <v>5</v>
      </c>
      <c r="AB1260" s="201">
        <v>90</v>
      </c>
      <c r="AC1260" s="201">
        <v>0</v>
      </c>
    </row>
    <row r="1261" spans="17:29" x14ac:dyDescent="0.2">
      <c r="Q1261" s="7">
        <v>2786</v>
      </c>
      <c r="R1261" s="7">
        <v>13844</v>
      </c>
      <c r="S1261" s="7" t="s">
        <v>1844</v>
      </c>
      <c r="V1261" s="7">
        <v>74310000</v>
      </c>
      <c r="W1261" s="7" t="s">
        <v>5717</v>
      </c>
      <c r="X1261" s="201">
        <v>18</v>
      </c>
      <c r="Y1261" s="201">
        <v>65</v>
      </c>
      <c r="Z1261" s="201">
        <v>1</v>
      </c>
      <c r="AA1261" s="201">
        <v>5</v>
      </c>
      <c r="AB1261" s="201">
        <v>90</v>
      </c>
      <c r="AC1261" s="201">
        <v>0</v>
      </c>
    </row>
    <row r="1262" spans="17:29" x14ac:dyDescent="0.2">
      <c r="Q1262" s="7">
        <v>2546</v>
      </c>
      <c r="R1262" s="7">
        <v>12076</v>
      </c>
      <c r="S1262" s="7" t="s">
        <v>1845</v>
      </c>
      <c r="V1262" s="7">
        <v>74280000</v>
      </c>
      <c r="W1262" s="7" t="s">
        <v>5718</v>
      </c>
      <c r="X1262" s="201">
        <v>18</v>
      </c>
      <c r="Y1262" s="201">
        <v>65</v>
      </c>
      <c r="Z1262" s="201">
        <v>1</v>
      </c>
      <c r="AA1262" s="201">
        <v>5</v>
      </c>
      <c r="AB1262" s="201">
        <v>90</v>
      </c>
      <c r="AC1262" s="201">
        <v>0</v>
      </c>
    </row>
    <row r="1263" spans="17:29" x14ac:dyDescent="0.2">
      <c r="Q1263" s="7">
        <v>2261</v>
      </c>
      <c r="R1263" s="7">
        <v>12078</v>
      </c>
      <c r="S1263" s="7" t="s">
        <v>1846</v>
      </c>
      <c r="V1263" s="7">
        <v>74290000</v>
      </c>
      <c r="W1263" s="7" t="s">
        <v>5473</v>
      </c>
      <c r="X1263" s="201">
        <v>18</v>
      </c>
      <c r="Y1263" s="201">
        <v>65</v>
      </c>
      <c r="Z1263" s="201">
        <v>1</v>
      </c>
      <c r="AA1263" s="201">
        <v>5</v>
      </c>
      <c r="AB1263" s="201">
        <v>90</v>
      </c>
      <c r="AC1263" s="201">
        <v>0</v>
      </c>
    </row>
    <row r="1264" spans="17:29" x14ac:dyDescent="0.2">
      <c r="Q1264" s="7">
        <v>6177</v>
      </c>
      <c r="R1264" s="7">
        <v>12079</v>
      </c>
      <c r="S1264" s="7" t="s">
        <v>1847</v>
      </c>
      <c r="V1264" s="7">
        <v>74270000</v>
      </c>
      <c r="W1264" s="7" t="s">
        <v>4818</v>
      </c>
      <c r="X1264" s="201">
        <v>18</v>
      </c>
      <c r="Y1264" s="201">
        <v>65</v>
      </c>
      <c r="Z1264" s="201">
        <v>1</v>
      </c>
      <c r="AA1264" s="201">
        <v>5</v>
      </c>
      <c r="AB1264" s="201">
        <v>90</v>
      </c>
      <c r="AC1264" s="201">
        <v>0</v>
      </c>
    </row>
    <row r="1265" spans="17:29" x14ac:dyDescent="0.2">
      <c r="R1265" s="7">
        <v>12081</v>
      </c>
      <c r="S1265" s="7" t="s">
        <v>2067</v>
      </c>
      <c r="V1265" s="7">
        <v>57300000</v>
      </c>
      <c r="W1265" s="7" t="s">
        <v>5719</v>
      </c>
      <c r="X1265" s="201">
        <v>18</v>
      </c>
      <c r="Y1265" s="201">
        <v>65</v>
      </c>
      <c r="Z1265" s="201">
        <v>1</v>
      </c>
      <c r="AA1265" s="201">
        <v>5</v>
      </c>
      <c r="AB1265" s="201">
        <v>90</v>
      </c>
      <c r="AC1265" s="201">
        <v>0</v>
      </c>
    </row>
    <row r="1266" spans="17:29" x14ac:dyDescent="0.2">
      <c r="Q1266" s="7">
        <v>5722</v>
      </c>
      <c r="R1266" s="7">
        <v>14728</v>
      </c>
      <c r="S1266" s="7" t="s">
        <v>1848</v>
      </c>
      <c r="V1266" s="7">
        <v>77150000</v>
      </c>
      <c r="W1266" s="7" t="s">
        <v>3511</v>
      </c>
      <c r="X1266" s="201">
        <v>18</v>
      </c>
      <c r="Y1266" s="201">
        <v>65</v>
      </c>
      <c r="Z1266" s="201">
        <v>1</v>
      </c>
      <c r="AA1266" s="201">
        <v>5</v>
      </c>
      <c r="AB1266" s="201">
        <v>90</v>
      </c>
      <c r="AC1266" s="201">
        <v>0</v>
      </c>
    </row>
    <row r="1267" spans="17:29" x14ac:dyDescent="0.2">
      <c r="Q1267" s="7">
        <v>1056</v>
      </c>
      <c r="R1267" s="7">
        <v>15551</v>
      </c>
      <c r="S1267" s="7" t="s">
        <v>1849</v>
      </c>
      <c r="V1267" s="7">
        <v>77190000</v>
      </c>
      <c r="W1267" s="7" t="s">
        <v>3512</v>
      </c>
      <c r="X1267" s="201">
        <v>18</v>
      </c>
      <c r="Y1267" s="201">
        <v>65</v>
      </c>
      <c r="Z1267" s="201">
        <v>1</v>
      </c>
      <c r="AA1267" s="201">
        <v>5</v>
      </c>
      <c r="AB1267" s="201">
        <v>90</v>
      </c>
      <c r="AC1267" s="201">
        <v>0</v>
      </c>
    </row>
    <row r="1268" spans="17:29" x14ac:dyDescent="0.2">
      <c r="R1268" s="7">
        <v>12087</v>
      </c>
      <c r="S1268" s="7" t="s">
        <v>1850</v>
      </c>
      <c r="V1268" s="7">
        <v>77200000</v>
      </c>
      <c r="W1268" s="7" t="s">
        <v>3513</v>
      </c>
      <c r="X1268" s="201">
        <v>18</v>
      </c>
      <c r="Y1268" s="201">
        <v>65</v>
      </c>
      <c r="Z1268" s="201">
        <v>1</v>
      </c>
      <c r="AA1268" s="201">
        <v>5</v>
      </c>
      <c r="AB1268" s="201">
        <v>90</v>
      </c>
      <c r="AC1268" s="201">
        <v>0</v>
      </c>
    </row>
    <row r="1269" spans="17:29" x14ac:dyDescent="0.2">
      <c r="R1269" s="7">
        <v>12088</v>
      </c>
      <c r="S1269" s="7" t="s">
        <v>1851</v>
      </c>
      <c r="V1269" s="7">
        <v>77170000</v>
      </c>
      <c r="W1269" s="7" t="s">
        <v>3514</v>
      </c>
      <c r="X1269" s="201">
        <v>18</v>
      </c>
      <c r="Y1269" s="201">
        <v>65</v>
      </c>
      <c r="Z1269" s="201">
        <v>1</v>
      </c>
      <c r="AA1269" s="201">
        <v>5</v>
      </c>
      <c r="AB1269" s="201">
        <v>90</v>
      </c>
      <c r="AC1269" s="201">
        <v>0</v>
      </c>
    </row>
    <row r="1270" spans="17:29" x14ac:dyDescent="0.2">
      <c r="Q1270" s="7">
        <v>2576</v>
      </c>
      <c r="R1270" s="7">
        <v>13230</v>
      </c>
      <c r="S1270" s="7" t="s">
        <v>1852</v>
      </c>
      <c r="V1270" s="7">
        <v>77160000</v>
      </c>
      <c r="W1270" s="7" t="s">
        <v>3515</v>
      </c>
      <c r="X1270" s="201">
        <v>18</v>
      </c>
      <c r="Y1270" s="201">
        <v>65</v>
      </c>
      <c r="Z1270" s="201">
        <v>1</v>
      </c>
      <c r="AA1270" s="201">
        <v>5</v>
      </c>
      <c r="AB1270" s="201">
        <v>90</v>
      </c>
      <c r="AC1270" s="201">
        <v>0</v>
      </c>
    </row>
    <row r="1271" spans="17:29" x14ac:dyDescent="0.2">
      <c r="R1271" s="7">
        <v>12090</v>
      </c>
      <c r="S1271" s="7" t="s">
        <v>2068</v>
      </c>
      <c r="V1271" s="7">
        <v>73600000</v>
      </c>
      <c r="W1271" s="7" t="s">
        <v>3516</v>
      </c>
      <c r="X1271" s="201">
        <v>18</v>
      </c>
      <c r="Y1271" s="201">
        <v>65</v>
      </c>
      <c r="Z1271" s="201">
        <v>1</v>
      </c>
      <c r="AA1271" s="201">
        <v>5</v>
      </c>
      <c r="AB1271" s="201">
        <v>90</v>
      </c>
      <c r="AC1271" s="201">
        <v>0</v>
      </c>
    </row>
    <row r="1272" spans="17:29" x14ac:dyDescent="0.2">
      <c r="R1272" s="7">
        <v>12093</v>
      </c>
      <c r="S1272" s="7" t="s">
        <v>2069</v>
      </c>
      <c r="V1272" s="7">
        <v>73590000</v>
      </c>
      <c r="W1272" s="7" t="s">
        <v>3517</v>
      </c>
      <c r="X1272" s="201">
        <v>18</v>
      </c>
      <c r="Y1272" s="201">
        <v>65</v>
      </c>
      <c r="Z1272" s="201">
        <v>1</v>
      </c>
      <c r="AA1272" s="201">
        <v>5</v>
      </c>
      <c r="AB1272" s="201">
        <v>90</v>
      </c>
      <c r="AC1272" s="201">
        <v>0</v>
      </c>
    </row>
    <row r="1273" spans="17:29" x14ac:dyDescent="0.2">
      <c r="Q1273" s="7">
        <v>6263</v>
      </c>
      <c r="R1273" s="7">
        <v>12094</v>
      </c>
      <c r="S1273" s="7" t="s">
        <v>1853</v>
      </c>
      <c r="V1273" s="7">
        <v>71900000</v>
      </c>
      <c r="W1273" s="7" t="s">
        <v>3518</v>
      </c>
      <c r="X1273" s="201">
        <v>18</v>
      </c>
      <c r="Y1273" s="201">
        <v>65</v>
      </c>
      <c r="Z1273" s="201">
        <v>1</v>
      </c>
      <c r="AA1273" s="201">
        <v>5</v>
      </c>
      <c r="AB1273" s="201">
        <v>90</v>
      </c>
      <c r="AC1273" s="201">
        <v>0</v>
      </c>
    </row>
    <row r="1274" spans="17:29" x14ac:dyDescent="0.2">
      <c r="Q1274" s="7">
        <v>2617</v>
      </c>
      <c r="R1274" s="7">
        <v>12009</v>
      </c>
      <c r="S1274" s="7" t="s">
        <v>1854</v>
      </c>
      <c r="V1274" s="7">
        <v>71890000</v>
      </c>
      <c r="W1274" s="7" t="s">
        <v>4819</v>
      </c>
      <c r="X1274" s="201">
        <v>18</v>
      </c>
      <c r="Y1274" s="201">
        <v>65</v>
      </c>
      <c r="Z1274" s="201">
        <v>1</v>
      </c>
      <c r="AA1274" s="201">
        <v>5</v>
      </c>
      <c r="AB1274" s="201">
        <v>90</v>
      </c>
      <c r="AC1274" s="201">
        <v>0</v>
      </c>
    </row>
    <row r="1275" spans="17:29" x14ac:dyDescent="0.2">
      <c r="Q1275" s="7">
        <v>576</v>
      </c>
      <c r="R1275" s="7">
        <v>15149</v>
      </c>
      <c r="S1275" s="7" t="s">
        <v>1855</v>
      </c>
      <c r="V1275" s="7">
        <v>61120000</v>
      </c>
      <c r="W1275" s="7" t="s">
        <v>3519</v>
      </c>
      <c r="X1275" s="201">
        <v>18</v>
      </c>
      <c r="Y1275" s="201">
        <v>65</v>
      </c>
      <c r="Z1275" s="201">
        <v>1</v>
      </c>
      <c r="AA1275" s="201">
        <v>5</v>
      </c>
      <c r="AB1275" s="201">
        <v>90</v>
      </c>
      <c r="AC1275" s="201">
        <v>0</v>
      </c>
    </row>
    <row r="1276" spans="17:29" x14ac:dyDescent="0.2">
      <c r="R1276" s="7">
        <v>11200</v>
      </c>
      <c r="S1276" s="7" t="s">
        <v>2070</v>
      </c>
      <c r="V1276" s="7">
        <v>61130000</v>
      </c>
      <c r="W1276" s="7" t="s">
        <v>3520</v>
      </c>
      <c r="X1276" s="201">
        <v>18</v>
      </c>
      <c r="Y1276" s="201">
        <v>65</v>
      </c>
      <c r="Z1276" s="201">
        <v>1</v>
      </c>
      <c r="AA1276" s="201">
        <v>5</v>
      </c>
      <c r="AB1276" s="201">
        <v>90</v>
      </c>
      <c r="AC1276" s="201">
        <v>0</v>
      </c>
    </row>
    <row r="1277" spans="17:29" x14ac:dyDescent="0.2">
      <c r="Q1277" s="7">
        <v>2200</v>
      </c>
      <c r="R1277" s="7">
        <v>14129</v>
      </c>
      <c r="S1277" s="7" t="s">
        <v>1856</v>
      </c>
      <c r="V1277" s="7">
        <v>90260000</v>
      </c>
      <c r="W1277" s="7" t="s">
        <v>6127</v>
      </c>
      <c r="X1277" s="201">
        <v>18</v>
      </c>
      <c r="Y1277" s="201">
        <v>65</v>
      </c>
      <c r="Z1277" s="201">
        <v>1</v>
      </c>
      <c r="AA1277" s="201">
        <v>3</v>
      </c>
      <c r="AB1277" s="201">
        <v>0</v>
      </c>
      <c r="AC1277" s="201">
        <v>0</v>
      </c>
    </row>
    <row r="1278" spans="17:29" x14ac:dyDescent="0.2">
      <c r="Q1278" s="7">
        <v>3832</v>
      </c>
      <c r="R1278" s="7">
        <v>15695</v>
      </c>
      <c r="S1278" s="7" t="s">
        <v>1858</v>
      </c>
      <c r="V1278" s="7">
        <v>93701000</v>
      </c>
      <c r="W1278" s="7" t="s">
        <v>5474</v>
      </c>
      <c r="X1278" s="201">
        <v>18</v>
      </c>
      <c r="Y1278" s="201">
        <v>65</v>
      </c>
      <c r="Z1278" s="201">
        <v>1</v>
      </c>
      <c r="AA1278" s="201">
        <v>5</v>
      </c>
      <c r="AB1278" s="201">
        <v>0</v>
      </c>
      <c r="AC1278" s="201">
        <v>0</v>
      </c>
    </row>
    <row r="1279" spans="17:29" x14ac:dyDescent="0.2">
      <c r="Q1279" s="7">
        <v>303</v>
      </c>
      <c r="R1279" s="7">
        <v>14997</v>
      </c>
      <c r="S1279" s="7" t="s">
        <v>1859</v>
      </c>
      <c r="V1279" s="7">
        <v>93701001</v>
      </c>
      <c r="W1279" s="7" t="s">
        <v>5475</v>
      </c>
      <c r="X1279" s="201">
        <v>18</v>
      </c>
      <c r="Y1279" s="201">
        <v>65</v>
      </c>
      <c r="Z1279" s="201">
        <v>1</v>
      </c>
      <c r="AA1279" s="201">
        <v>5</v>
      </c>
      <c r="AB1279" s="201">
        <v>0</v>
      </c>
      <c r="AC1279" s="201">
        <v>0</v>
      </c>
    </row>
    <row r="1280" spans="17:29" x14ac:dyDescent="0.2">
      <c r="R1280" s="7">
        <v>11197</v>
      </c>
      <c r="S1280" s="7" t="s">
        <v>2071</v>
      </c>
      <c r="V1280" s="7">
        <v>93701002</v>
      </c>
      <c r="W1280" s="7" t="s">
        <v>5720</v>
      </c>
      <c r="X1280" s="201">
        <v>18</v>
      </c>
      <c r="Y1280" s="201">
        <v>65</v>
      </c>
      <c r="Z1280" s="201">
        <v>1</v>
      </c>
      <c r="AA1280" s="201">
        <v>5</v>
      </c>
      <c r="AB1280" s="201">
        <v>0</v>
      </c>
      <c r="AC1280" s="201">
        <v>0</v>
      </c>
    </row>
    <row r="1281" spans="17:29" x14ac:dyDescent="0.2">
      <c r="R1281" s="7">
        <v>11235</v>
      </c>
      <c r="S1281" s="7" t="s">
        <v>2072</v>
      </c>
      <c r="V1281" s="7">
        <v>93701003</v>
      </c>
      <c r="W1281" s="7" t="s">
        <v>6128</v>
      </c>
      <c r="X1281" s="201">
        <v>18</v>
      </c>
      <c r="Y1281" s="201">
        <v>65</v>
      </c>
      <c r="Z1281" s="201">
        <v>1</v>
      </c>
      <c r="AA1281" s="201">
        <v>5</v>
      </c>
      <c r="AB1281" s="201">
        <v>0</v>
      </c>
      <c r="AC1281" s="201">
        <v>0</v>
      </c>
    </row>
    <row r="1282" spans="17:29" x14ac:dyDescent="0.2">
      <c r="Q1282" s="7">
        <v>1131</v>
      </c>
      <c r="R1282" s="7">
        <v>15544</v>
      </c>
      <c r="S1282" s="7" t="s">
        <v>1860</v>
      </c>
      <c r="V1282" s="7">
        <v>73640000</v>
      </c>
      <c r="W1282" s="7" t="s">
        <v>3521</v>
      </c>
      <c r="X1282" s="201">
        <v>18</v>
      </c>
      <c r="Y1282" s="201">
        <v>65</v>
      </c>
      <c r="Z1282" s="201">
        <v>1</v>
      </c>
      <c r="AA1282" s="201">
        <v>5</v>
      </c>
      <c r="AB1282" s="201">
        <v>90</v>
      </c>
      <c r="AC1282" s="201">
        <v>0</v>
      </c>
    </row>
    <row r="1283" spans="17:29" x14ac:dyDescent="0.2">
      <c r="R1283" s="7">
        <v>11337</v>
      </c>
      <c r="S1283" s="7" t="s">
        <v>2073</v>
      </c>
      <c r="V1283" s="7">
        <v>73645000</v>
      </c>
      <c r="W1283" s="7" t="s">
        <v>3522</v>
      </c>
      <c r="X1283" s="201">
        <v>18</v>
      </c>
      <c r="Y1283" s="201">
        <v>65</v>
      </c>
      <c r="Z1283" s="201">
        <v>1</v>
      </c>
      <c r="AA1283" s="201">
        <v>5</v>
      </c>
      <c r="AB1283" s="201">
        <v>90</v>
      </c>
      <c r="AC1283" s="201">
        <v>0</v>
      </c>
    </row>
    <row r="1284" spans="17:29" x14ac:dyDescent="0.2">
      <c r="R1284" s="7">
        <v>11335</v>
      </c>
      <c r="S1284" s="7" t="s">
        <v>2074</v>
      </c>
      <c r="V1284" s="7">
        <v>73646000</v>
      </c>
      <c r="W1284" s="7" t="s">
        <v>4820</v>
      </c>
      <c r="X1284" s="201">
        <v>18</v>
      </c>
      <c r="Y1284" s="201">
        <v>65</v>
      </c>
      <c r="Z1284" s="201">
        <v>1</v>
      </c>
      <c r="AA1284" s="201">
        <v>5</v>
      </c>
      <c r="AB1284" s="201">
        <v>90</v>
      </c>
      <c r="AC1284" s="201">
        <v>0</v>
      </c>
    </row>
    <row r="1285" spans="17:29" x14ac:dyDescent="0.2">
      <c r="Q1285" s="7">
        <v>608</v>
      </c>
      <c r="R1285" s="7">
        <v>16082</v>
      </c>
      <c r="S1285" s="7" t="s">
        <v>1861</v>
      </c>
      <c r="V1285" s="7">
        <v>61160000</v>
      </c>
      <c r="W1285" s="7" t="s">
        <v>3523</v>
      </c>
      <c r="X1285" s="201">
        <v>18</v>
      </c>
      <c r="Y1285" s="201">
        <v>65</v>
      </c>
      <c r="Z1285" s="201">
        <v>1</v>
      </c>
      <c r="AA1285" s="201">
        <v>5</v>
      </c>
      <c r="AB1285" s="201">
        <v>90</v>
      </c>
      <c r="AC1285" s="201">
        <v>0</v>
      </c>
    </row>
    <row r="1286" spans="17:29" x14ac:dyDescent="0.2">
      <c r="Q1286" s="7">
        <v>1086</v>
      </c>
      <c r="R1286" s="7">
        <v>15545</v>
      </c>
      <c r="S1286" s="7" t="s">
        <v>1862</v>
      </c>
      <c r="V1286" s="7">
        <v>61150000</v>
      </c>
      <c r="W1286" s="7" t="s">
        <v>3524</v>
      </c>
      <c r="X1286" s="201">
        <v>18</v>
      </c>
      <c r="Y1286" s="201">
        <v>65</v>
      </c>
      <c r="Z1286" s="201">
        <v>1</v>
      </c>
      <c r="AA1286" s="201">
        <v>5</v>
      </c>
      <c r="AB1286" s="201">
        <v>90</v>
      </c>
      <c r="AC1286" s="201">
        <v>0</v>
      </c>
    </row>
    <row r="1287" spans="17:29" x14ac:dyDescent="0.2">
      <c r="Q1287" s="7">
        <v>3031</v>
      </c>
      <c r="R1287" s="7">
        <v>11956</v>
      </c>
      <c r="S1287" s="7" t="s">
        <v>1863</v>
      </c>
      <c r="V1287" s="7">
        <v>61200000</v>
      </c>
      <c r="W1287" s="7" t="s">
        <v>3525</v>
      </c>
      <c r="X1287" s="201">
        <v>18</v>
      </c>
      <c r="Y1287" s="201">
        <v>65</v>
      </c>
      <c r="Z1287" s="201">
        <v>1</v>
      </c>
      <c r="AA1287" s="201">
        <v>5</v>
      </c>
      <c r="AB1287" s="201">
        <v>90</v>
      </c>
      <c r="AC1287" s="201">
        <v>0</v>
      </c>
    </row>
    <row r="1288" spans="17:29" x14ac:dyDescent="0.2">
      <c r="R1288" s="7">
        <v>16434</v>
      </c>
      <c r="S1288" s="7" t="s">
        <v>5182</v>
      </c>
      <c r="V1288" s="7">
        <v>66550000</v>
      </c>
      <c r="W1288" s="7" t="s">
        <v>3526</v>
      </c>
      <c r="X1288" s="201">
        <v>18</v>
      </c>
      <c r="Y1288" s="201">
        <v>65</v>
      </c>
      <c r="Z1288" s="201">
        <v>1</v>
      </c>
      <c r="AA1288" s="201">
        <v>5</v>
      </c>
      <c r="AB1288" s="201">
        <v>90</v>
      </c>
      <c r="AC1288" s="201">
        <v>0</v>
      </c>
    </row>
    <row r="1289" spans="17:29" x14ac:dyDescent="0.2">
      <c r="Q1289" s="7">
        <v>2135</v>
      </c>
      <c r="R1289" s="7">
        <v>11958</v>
      </c>
      <c r="S1289" s="7" t="s">
        <v>1866</v>
      </c>
      <c r="V1289" s="7">
        <v>66560000</v>
      </c>
      <c r="W1289" s="7" t="s">
        <v>3527</v>
      </c>
      <c r="X1289" s="201">
        <v>18</v>
      </c>
      <c r="Y1289" s="201">
        <v>65</v>
      </c>
      <c r="Z1289" s="201">
        <v>1</v>
      </c>
      <c r="AA1289" s="201">
        <v>5</v>
      </c>
      <c r="AB1289" s="201">
        <v>90</v>
      </c>
      <c r="AC1289" s="201">
        <v>0</v>
      </c>
    </row>
    <row r="1290" spans="17:29" x14ac:dyDescent="0.2">
      <c r="Q1290" s="7">
        <v>5405</v>
      </c>
      <c r="R1290" s="7">
        <v>14747</v>
      </c>
      <c r="S1290" s="7" t="s">
        <v>1867</v>
      </c>
      <c r="V1290" s="7">
        <v>86690000</v>
      </c>
      <c r="W1290" s="7" t="s">
        <v>4821</v>
      </c>
      <c r="X1290" s="201">
        <v>18</v>
      </c>
      <c r="Y1290" s="201">
        <v>65</v>
      </c>
      <c r="Z1290" s="201">
        <v>1</v>
      </c>
      <c r="AA1290" s="201">
        <v>5</v>
      </c>
      <c r="AB1290" s="201">
        <v>90</v>
      </c>
      <c r="AC1290" s="201">
        <v>0</v>
      </c>
    </row>
    <row r="1291" spans="17:29" x14ac:dyDescent="0.2">
      <c r="Q1291" s="7">
        <v>6285</v>
      </c>
      <c r="R1291" s="7">
        <v>12040</v>
      </c>
      <c r="S1291" s="7" t="s">
        <v>1056</v>
      </c>
      <c r="V1291" s="7">
        <v>84540000</v>
      </c>
      <c r="W1291" s="7" t="s">
        <v>4822</v>
      </c>
      <c r="X1291" s="201">
        <v>18</v>
      </c>
      <c r="Y1291" s="201">
        <v>65</v>
      </c>
      <c r="Z1291" s="201">
        <v>1</v>
      </c>
      <c r="AA1291" s="201">
        <v>5</v>
      </c>
      <c r="AB1291" s="201">
        <v>90</v>
      </c>
      <c r="AC1291" s="201">
        <v>0</v>
      </c>
    </row>
    <row r="1292" spans="17:29" x14ac:dyDescent="0.2">
      <c r="Q1292" s="7">
        <v>4006</v>
      </c>
      <c r="R1292" s="7">
        <v>12115</v>
      </c>
      <c r="S1292" s="7" t="s">
        <v>1841</v>
      </c>
      <c r="V1292" s="7">
        <v>86680000</v>
      </c>
      <c r="W1292" s="7" t="s">
        <v>3528</v>
      </c>
      <c r="X1292" s="201">
        <v>18</v>
      </c>
      <c r="Y1292" s="201">
        <v>65</v>
      </c>
      <c r="Z1292" s="201">
        <v>1</v>
      </c>
      <c r="AA1292" s="201">
        <v>5</v>
      </c>
      <c r="AB1292" s="201">
        <v>90</v>
      </c>
      <c r="AC1292" s="201">
        <v>0</v>
      </c>
    </row>
    <row r="1293" spans="17:29" x14ac:dyDescent="0.2">
      <c r="Q1293" s="7">
        <v>6238</v>
      </c>
      <c r="R1293" s="7">
        <v>12044</v>
      </c>
      <c r="S1293" s="7" t="s">
        <v>1857</v>
      </c>
      <c r="V1293" s="7">
        <v>73257000</v>
      </c>
      <c r="W1293" s="7" t="s">
        <v>4823</v>
      </c>
      <c r="X1293" s="201">
        <v>18</v>
      </c>
      <c r="Y1293" s="201">
        <v>65</v>
      </c>
      <c r="Z1293" s="201">
        <v>1</v>
      </c>
      <c r="AA1293" s="201">
        <v>5</v>
      </c>
      <c r="AB1293" s="201">
        <v>90</v>
      </c>
      <c r="AC1293" s="201">
        <v>0</v>
      </c>
    </row>
    <row r="1294" spans="17:29" x14ac:dyDescent="0.2">
      <c r="R1294" s="7">
        <v>16422</v>
      </c>
      <c r="S1294" s="7" t="s">
        <v>5183</v>
      </c>
      <c r="V1294" s="7">
        <v>80330000</v>
      </c>
      <c r="W1294" s="7" t="s">
        <v>4824</v>
      </c>
      <c r="X1294" s="201">
        <v>18</v>
      </c>
      <c r="Y1294" s="201">
        <v>65</v>
      </c>
      <c r="Z1294" s="201">
        <v>1</v>
      </c>
      <c r="AA1294" s="201">
        <v>5</v>
      </c>
      <c r="AB1294" s="201">
        <v>90</v>
      </c>
      <c r="AC1294" s="201">
        <v>0</v>
      </c>
    </row>
    <row r="1295" spans="17:29" x14ac:dyDescent="0.2">
      <c r="Q1295" s="7">
        <v>116</v>
      </c>
      <c r="R1295" s="7">
        <v>11970</v>
      </c>
      <c r="S1295" s="7" t="s">
        <v>1864</v>
      </c>
      <c r="V1295" s="7">
        <v>73258000</v>
      </c>
      <c r="W1295" s="7" t="s">
        <v>4825</v>
      </c>
      <c r="X1295" s="201">
        <v>18</v>
      </c>
      <c r="Y1295" s="201">
        <v>65</v>
      </c>
      <c r="Z1295" s="201">
        <v>1</v>
      </c>
      <c r="AA1295" s="201">
        <v>5</v>
      </c>
      <c r="AB1295" s="201">
        <v>90</v>
      </c>
      <c r="AC1295" s="201">
        <v>0</v>
      </c>
    </row>
    <row r="1296" spans="17:29" x14ac:dyDescent="0.2">
      <c r="Q1296" s="7">
        <v>3961</v>
      </c>
      <c r="R1296" s="7">
        <v>16054</v>
      </c>
      <c r="S1296" s="7" t="s">
        <v>1865</v>
      </c>
      <c r="V1296" s="7">
        <v>84530000</v>
      </c>
      <c r="W1296" s="7" t="s">
        <v>4826</v>
      </c>
      <c r="X1296" s="201">
        <v>18</v>
      </c>
      <c r="Y1296" s="201">
        <v>65</v>
      </c>
      <c r="Z1296" s="201">
        <v>1</v>
      </c>
      <c r="AA1296" s="201">
        <v>5</v>
      </c>
      <c r="AB1296" s="201">
        <v>90</v>
      </c>
      <c r="AC1296" s="201">
        <v>0</v>
      </c>
    </row>
    <row r="1297" spans="17:29" x14ac:dyDescent="0.2">
      <c r="Q1297" s="7">
        <v>841</v>
      </c>
      <c r="R1297" s="7">
        <v>15279</v>
      </c>
      <c r="S1297" s="7" t="s">
        <v>1868</v>
      </c>
      <c r="V1297" s="7">
        <v>69370000</v>
      </c>
      <c r="W1297" s="7" t="s">
        <v>5721</v>
      </c>
      <c r="X1297" s="201">
        <v>18</v>
      </c>
      <c r="Y1297" s="201">
        <v>65</v>
      </c>
      <c r="Z1297" s="201">
        <v>1</v>
      </c>
      <c r="AA1297" s="201">
        <v>5</v>
      </c>
      <c r="AB1297" s="201">
        <v>90</v>
      </c>
      <c r="AC1297" s="201">
        <v>0</v>
      </c>
    </row>
    <row r="1298" spans="17:29" x14ac:dyDescent="0.2">
      <c r="Q1298" s="7">
        <v>577</v>
      </c>
      <c r="R1298" s="7">
        <v>15150</v>
      </c>
      <c r="S1298" s="7" t="s">
        <v>21</v>
      </c>
      <c r="V1298" s="7">
        <v>86530000</v>
      </c>
      <c r="W1298" s="7" t="s">
        <v>4827</v>
      </c>
      <c r="X1298" s="201">
        <v>18</v>
      </c>
      <c r="Y1298" s="201">
        <v>65</v>
      </c>
      <c r="Z1298" s="201">
        <v>1</v>
      </c>
      <c r="AA1298" s="201">
        <v>5</v>
      </c>
      <c r="AB1298" s="201">
        <v>90</v>
      </c>
      <c r="AC1298" s="201">
        <v>0</v>
      </c>
    </row>
    <row r="1299" spans="17:29" x14ac:dyDescent="0.2">
      <c r="R1299" s="7">
        <v>10148</v>
      </c>
      <c r="S1299" s="7" t="s">
        <v>2385</v>
      </c>
      <c r="V1299" s="7">
        <v>86155000</v>
      </c>
      <c r="W1299" s="7" t="s">
        <v>5722</v>
      </c>
      <c r="X1299" s="201">
        <v>18</v>
      </c>
      <c r="Y1299" s="201">
        <v>65</v>
      </c>
      <c r="Z1299" s="201">
        <v>1</v>
      </c>
      <c r="AA1299" s="201">
        <v>5</v>
      </c>
      <c r="AB1299" s="201">
        <v>90</v>
      </c>
      <c r="AC1299" s="201">
        <v>0</v>
      </c>
    </row>
    <row r="1300" spans="17:29" x14ac:dyDescent="0.2">
      <c r="R1300" s="7">
        <v>11963</v>
      </c>
      <c r="S1300" s="7" t="s">
        <v>2386</v>
      </c>
      <c r="V1300" s="7">
        <v>85580000</v>
      </c>
      <c r="W1300" s="7" t="s">
        <v>6129</v>
      </c>
      <c r="X1300" s="201">
        <v>18</v>
      </c>
      <c r="Y1300" s="201">
        <v>65</v>
      </c>
      <c r="Z1300" s="201">
        <v>1</v>
      </c>
      <c r="AA1300" s="201">
        <v>5</v>
      </c>
      <c r="AB1300" s="201">
        <v>90</v>
      </c>
      <c r="AC1300" s="201">
        <v>0</v>
      </c>
    </row>
    <row r="1301" spans="17:29" x14ac:dyDescent="0.2">
      <c r="Q1301" s="7">
        <v>852</v>
      </c>
      <c r="R1301" s="7">
        <v>15283</v>
      </c>
      <c r="S1301" s="7" t="s">
        <v>2387</v>
      </c>
      <c r="V1301" s="7">
        <v>85350000</v>
      </c>
      <c r="W1301" s="7" t="s">
        <v>4644</v>
      </c>
      <c r="X1301" s="201">
        <v>18</v>
      </c>
      <c r="Y1301" s="201">
        <v>65</v>
      </c>
      <c r="Z1301" s="201">
        <v>1</v>
      </c>
      <c r="AA1301" s="201">
        <v>5</v>
      </c>
      <c r="AB1301" s="201">
        <v>90</v>
      </c>
      <c r="AC1301" s="201">
        <v>0</v>
      </c>
    </row>
    <row r="1302" spans="17:29" x14ac:dyDescent="0.2">
      <c r="R1302" s="7">
        <v>11967</v>
      </c>
      <c r="S1302" s="7" t="s">
        <v>2075</v>
      </c>
      <c r="V1302" s="7">
        <v>84580000</v>
      </c>
      <c r="W1302" s="7" t="s">
        <v>4999</v>
      </c>
      <c r="X1302" s="201">
        <v>18</v>
      </c>
      <c r="Y1302" s="201">
        <v>65</v>
      </c>
      <c r="Z1302" s="201">
        <v>1</v>
      </c>
      <c r="AA1302" s="201">
        <v>5</v>
      </c>
      <c r="AB1302" s="201">
        <v>90</v>
      </c>
      <c r="AC1302" s="201">
        <v>0</v>
      </c>
    </row>
    <row r="1303" spans="17:29" x14ac:dyDescent="0.2">
      <c r="R1303" s="7">
        <v>11927</v>
      </c>
      <c r="S1303" s="7" t="s">
        <v>2077</v>
      </c>
      <c r="V1303" s="7">
        <v>84570000</v>
      </c>
      <c r="W1303" s="7" t="s">
        <v>5000</v>
      </c>
      <c r="X1303" s="201">
        <v>18</v>
      </c>
      <c r="Y1303" s="201">
        <v>65</v>
      </c>
      <c r="Z1303" s="201">
        <v>1</v>
      </c>
      <c r="AA1303" s="201">
        <v>5</v>
      </c>
      <c r="AB1303" s="201">
        <v>90</v>
      </c>
      <c r="AC1303" s="201">
        <v>0</v>
      </c>
    </row>
    <row r="1304" spans="17:29" x14ac:dyDescent="0.2">
      <c r="R1304" s="7">
        <v>11930</v>
      </c>
      <c r="S1304" s="7" t="s">
        <v>1329</v>
      </c>
      <c r="V1304" s="7">
        <v>82940000</v>
      </c>
      <c r="W1304" s="7" t="s">
        <v>5001</v>
      </c>
      <c r="X1304" s="201">
        <v>18</v>
      </c>
      <c r="Y1304" s="201">
        <v>65</v>
      </c>
      <c r="Z1304" s="201">
        <v>1</v>
      </c>
      <c r="AA1304" s="201">
        <v>5</v>
      </c>
      <c r="AB1304" s="201">
        <v>90</v>
      </c>
      <c r="AC1304" s="201">
        <v>0</v>
      </c>
    </row>
    <row r="1305" spans="17:29" x14ac:dyDescent="0.2">
      <c r="R1305" s="7">
        <v>11933</v>
      </c>
      <c r="S1305" s="7" t="s">
        <v>4463</v>
      </c>
      <c r="V1305" s="7">
        <v>68650000</v>
      </c>
      <c r="W1305" s="7" t="s">
        <v>3529</v>
      </c>
      <c r="X1305" s="201">
        <v>18</v>
      </c>
      <c r="Y1305" s="201">
        <v>65</v>
      </c>
      <c r="Z1305" s="201">
        <v>1</v>
      </c>
      <c r="AA1305" s="201">
        <v>5</v>
      </c>
      <c r="AB1305" s="201">
        <v>90</v>
      </c>
      <c r="AC1305" s="201">
        <v>0</v>
      </c>
    </row>
    <row r="1306" spans="17:29" x14ac:dyDescent="0.2">
      <c r="Q1306" s="7">
        <v>2578</v>
      </c>
      <c r="R1306" s="7">
        <v>11936</v>
      </c>
      <c r="S1306" s="7" t="s">
        <v>4464</v>
      </c>
      <c r="V1306" s="7">
        <v>71480000</v>
      </c>
      <c r="W1306" s="7" t="s">
        <v>3530</v>
      </c>
      <c r="X1306" s="201">
        <v>18</v>
      </c>
      <c r="Y1306" s="201">
        <v>65</v>
      </c>
      <c r="Z1306" s="201">
        <v>1</v>
      </c>
      <c r="AA1306" s="201">
        <v>5</v>
      </c>
      <c r="AB1306" s="201">
        <v>90</v>
      </c>
      <c r="AC1306" s="201">
        <v>0</v>
      </c>
    </row>
    <row r="1307" spans="17:29" x14ac:dyDescent="0.2">
      <c r="R1307" s="7">
        <v>11939</v>
      </c>
      <c r="S1307" s="7" t="s">
        <v>2078</v>
      </c>
      <c r="V1307" s="7">
        <v>77220000</v>
      </c>
      <c r="W1307" s="7" t="s">
        <v>3531</v>
      </c>
      <c r="X1307" s="201">
        <v>18</v>
      </c>
      <c r="Y1307" s="201">
        <v>65</v>
      </c>
      <c r="Z1307" s="201">
        <v>1</v>
      </c>
      <c r="AA1307" s="201">
        <v>5</v>
      </c>
      <c r="AB1307" s="201">
        <v>90</v>
      </c>
      <c r="AC1307" s="201">
        <v>0</v>
      </c>
    </row>
    <row r="1308" spans="17:29" x14ac:dyDescent="0.2">
      <c r="Q1308" s="7">
        <v>665</v>
      </c>
      <c r="R1308" s="7">
        <v>15199</v>
      </c>
      <c r="S1308" s="7" t="s">
        <v>4465</v>
      </c>
      <c r="V1308" s="7">
        <v>84420003</v>
      </c>
      <c r="W1308" s="7" t="s">
        <v>4828</v>
      </c>
      <c r="X1308" s="201">
        <v>18</v>
      </c>
      <c r="Y1308" s="201">
        <v>65</v>
      </c>
      <c r="Z1308" s="201">
        <v>1</v>
      </c>
      <c r="AA1308" s="201">
        <v>5</v>
      </c>
      <c r="AB1308" s="201">
        <v>90</v>
      </c>
      <c r="AC1308" s="201">
        <v>0</v>
      </c>
    </row>
    <row r="1309" spans="17:29" x14ac:dyDescent="0.2">
      <c r="Q1309" s="7">
        <v>2262</v>
      </c>
      <c r="R1309" s="7">
        <v>14514</v>
      </c>
      <c r="S1309" s="7" t="s">
        <v>4466</v>
      </c>
      <c r="V1309" s="7">
        <v>84420002</v>
      </c>
      <c r="W1309" s="7" t="s">
        <v>4829</v>
      </c>
      <c r="X1309" s="201">
        <v>18</v>
      </c>
      <c r="Y1309" s="201">
        <v>65</v>
      </c>
      <c r="Z1309" s="201">
        <v>1</v>
      </c>
      <c r="AA1309" s="201">
        <v>5</v>
      </c>
      <c r="AB1309" s="201">
        <v>90</v>
      </c>
      <c r="AC1309" s="201">
        <v>0</v>
      </c>
    </row>
    <row r="1310" spans="17:29" x14ac:dyDescent="0.2">
      <c r="Q1310" s="7">
        <v>1209</v>
      </c>
      <c r="R1310" s="7">
        <v>11941</v>
      </c>
      <c r="S1310" s="7" t="s">
        <v>4467</v>
      </c>
      <c r="V1310" s="7">
        <v>84420004</v>
      </c>
      <c r="W1310" s="7" t="s">
        <v>4830</v>
      </c>
      <c r="X1310" s="201">
        <v>18</v>
      </c>
      <c r="Y1310" s="201">
        <v>65</v>
      </c>
      <c r="Z1310" s="201">
        <v>1</v>
      </c>
      <c r="AA1310" s="201">
        <v>5</v>
      </c>
      <c r="AB1310" s="201">
        <v>90</v>
      </c>
      <c r="AC1310" s="201">
        <v>0</v>
      </c>
    </row>
    <row r="1311" spans="17:29" x14ac:dyDescent="0.2">
      <c r="Q1311" s="7">
        <v>867</v>
      </c>
      <c r="R1311" s="7">
        <v>15291</v>
      </c>
      <c r="S1311" s="7" t="s">
        <v>4468</v>
      </c>
      <c r="V1311" s="7">
        <v>84420005</v>
      </c>
      <c r="W1311" s="7" t="s">
        <v>4831</v>
      </c>
      <c r="X1311" s="201">
        <v>18</v>
      </c>
      <c r="Y1311" s="201">
        <v>65</v>
      </c>
      <c r="Z1311" s="201">
        <v>1</v>
      </c>
      <c r="AA1311" s="201">
        <v>5</v>
      </c>
      <c r="AB1311" s="201">
        <v>90</v>
      </c>
      <c r="AC1311" s="201">
        <v>0</v>
      </c>
    </row>
    <row r="1312" spans="17:29" x14ac:dyDescent="0.2">
      <c r="R1312" s="7">
        <v>13266</v>
      </c>
      <c r="S1312" s="7" t="s">
        <v>2079</v>
      </c>
      <c r="V1312" s="7">
        <v>84420000</v>
      </c>
      <c r="W1312" s="7" t="s">
        <v>4832</v>
      </c>
      <c r="X1312" s="201">
        <v>18</v>
      </c>
      <c r="Y1312" s="201">
        <v>65</v>
      </c>
      <c r="Z1312" s="201">
        <v>1</v>
      </c>
      <c r="AA1312" s="201">
        <v>5</v>
      </c>
      <c r="AB1312" s="201">
        <v>90</v>
      </c>
      <c r="AC1312" s="201">
        <v>0</v>
      </c>
    </row>
    <row r="1313" spans="17:29" x14ac:dyDescent="0.2">
      <c r="R1313" s="7">
        <v>11942</v>
      </c>
      <c r="S1313" s="7" t="s">
        <v>2080</v>
      </c>
      <c r="V1313" s="7">
        <v>84420001</v>
      </c>
      <c r="W1313" s="7" t="s">
        <v>5723</v>
      </c>
      <c r="X1313" s="201">
        <v>18</v>
      </c>
      <c r="Y1313" s="201">
        <v>65</v>
      </c>
      <c r="Z1313" s="201">
        <v>1</v>
      </c>
      <c r="AA1313" s="201">
        <v>5</v>
      </c>
      <c r="AB1313" s="201">
        <v>90</v>
      </c>
      <c r="AC1313" s="201">
        <v>0</v>
      </c>
    </row>
    <row r="1314" spans="17:29" x14ac:dyDescent="0.2">
      <c r="Q1314" s="7">
        <v>782</v>
      </c>
      <c r="R1314" s="7">
        <v>15270</v>
      </c>
      <c r="S1314" s="7" t="s">
        <v>4469</v>
      </c>
      <c r="V1314" s="7">
        <v>84400000</v>
      </c>
      <c r="W1314" s="7" t="s">
        <v>3532</v>
      </c>
      <c r="X1314" s="201">
        <v>18</v>
      </c>
      <c r="Y1314" s="201">
        <v>65</v>
      </c>
      <c r="Z1314" s="201">
        <v>1</v>
      </c>
      <c r="AA1314" s="201">
        <v>5</v>
      </c>
      <c r="AB1314" s="201">
        <v>90</v>
      </c>
      <c r="AC1314" s="201">
        <v>0</v>
      </c>
    </row>
    <row r="1315" spans="17:29" x14ac:dyDescent="0.2">
      <c r="R1315" s="7">
        <v>11972</v>
      </c>
      <c r="S1315" s="7" t="s">
        <v>2081</v>
      </c>
      <c r="V1315" s="7">
        <v>81110000</v>
      </c>
      <c r="W1315" s="7" t="s">
        <v>5724</v>
      </c>
      <c r="X1315" s="201">
        <v>18</v>
      </c>
      <c r="Y1315" s="201">
        <v>65</v>
      </c>
      <c r="Z1315" s="201">
        <v>1</v>
      </c>
      <c r="AA1315" s="201">
        <v>5</v>
      </c>
      <c r="AB1315" s="201">
        <v>90</v>
      </c>
      <c r="AC1315" s="201">
        <v>0</v>
      </c>
    </row>
    <row r="1316" spans="17:29" x14ac:dyDescent="0.2">
      <c r="Q1316" s="7">
        <v>6117</v>
      </c>
      <c r="R1316" s="7">
        <v>14133</v>
      </c>
      <c r="S1316" s="7" t="s">
        <v>4470</v>
      </c>
      <c r="V1316" s="7">
        <v>81100000</v>
      </c>
      <c r="W1316" s="7" t="s">
        <v>3533</v>
      </c>
      <c r="X1316" s="201">
        <v>18</v>
      </c>
      <c r="Y1316" s="201">
        <v>65</v>
      </c>
      <c r="Z1316" s="201">
        <v>1</v>
      </c>
      <c r="AA1316" s="201">
        <v>5</v>
      </c>
      <c r="AB1316" s="201">
        <v>90</v>
      </c>
      <c r="AC1316" s="201">
        <v>0</v>
      </c>
    </row>
    <row r="1317" spans="17:29" x14ac:dyDescent="0.2">
      <c r="Q1317" s="7">
        <v>6624</v>
      </c>
      <c r="R1317" s="7">
        <v>11959</v>
      </c>
      <c r="S1317" s="7" t="s">
        <v>4472</v>
      </c>
      <c r="V1317" s="7">
        <v>84660000</v>
      </c>
      <c r="W1317" s="7" t="s">
        <v>5725</v>
      </c>
      <c r="X1317" s="201">
        <v>18</v>
      </c>
      <c r="Y1317" s="201">
        <v>65</v>
      </c>
      <c r="Z1317" s="201">
        <v>1</v>
      </c>
      <c r="AA1317" s="201">
        <v>5</v>
      </c>
      <c r="AB1317" s="201">
        <v>90</v>
      </c>
      <c r="AC1317" s="201">
        <v>0</v>
      </c>
    </row>
    <row r="1318" spans="17:29" x14ac:dyDescent="0.2">
      <c r="R1318" s="7">
        <v>16451</v>
      </c>
      <c r="S1318" s="7" t="s">
        <v>5184</v>
      </c>
      <c r="V1318" s="7">
        <v>84590000</v>
      </c>
      <c r="W1318" s="7" t="s">
        <v>5002</v>
      </c>
      <c r="X1318" s="201">
        <v>18</v>
      </c>
      <c r="Y1318" s="201">
        <v>65</v>
      </c>
      <c r="Z1318" s="201">
        <v>1</v>
      </c>
      <c r="AA1318" s="201">
        <v>5</v>
      </c>
      <c r="AB1318" s="201">
        <v>90</v>
      </c>
      <c r="AC1318" s="201">
        <v>0</v>
      </c>
    </row>
    <row r="1319" spans="17:29" x14ac:dyDescent="0.2">
      <c r="Q1319" s="7">
        <v>2901</v>
      </c>
      <c r="R1319" s="7">
        <v>12071</v>
      </c>
      <c r="S1319" s="7" t="s">
        <v>943</v>
      </c>
      <c r="V1319" s="7">
        <v>86560000</v>
      </c>
      <c r="W1319" s="7" t="s">
        <v>4833</v>
      </c>
      <c r="X1319" s="201">
        <v>18</v>
      </c>
      <c r="Y1319" s="201">
        <v>65</v>
      </c>
      <c r="Z1319" s="201">
        <v>1</v>
      </c>
      <c r="AA1319" s="201">
        <v>5</v>
      </c>
      <c r="AB1319" s="201">
        <v>90</v>
      </c>
      <c r="AC1319" s="201">
        <v>0</v>
      </c>
    </row>
    <row r="1320" spans="17:29" x14ac:dyDescent="0.2">
      <c r="R1320" s="7">
        <v>12095</v>
      </c>
      <c r="S1320" s="7" t="s">
        <v>3976</v>
      </c>
      <c r="V1320" s="7">
        <v>73700000</v>
      </c>
      <c r="W1320" s="7" t="s">
        <v>3534</v>
      </c>
      <c r="X1320" s="201">
        <v>18</v>
      </c>
      <c r="Y1320" s="201">
        <v>65</v>
      </c>
      <c r="Z1320" s="201">
        <v>1</v>
      </c>
      <c r="AA1320" s="201">
        <v>5</v>
      </c>
      <c r="AB1320" s="201">
        <v>90</v>
      </c>
      <c r="AC1320" s="201">
        <v>0</v>
      </c>
    </row>
    <row r="1321" spans="17:29" x14ac:dyDescent="0.2">
      <c r="R1321" s="7">
        <v>11033</v>
      </c>
      <c r="S1321" s="7" t="s">
        <v>375</v>
      </c>
      <c r="V1321" s="7">
        <v>66330000</v>
      </c>
      <c r="W1321" s="7" t="s">
        <v>5726</v>
      </c>
      <c r="X1321" s="201">
        <v>18</v>
      </c>
      <c r="Y1321" s="201">
        <v>65</v>
      </c>
      <c r="Z1321" s="201">
        <v>1</v>
      </c>
      <c r="AA1321" s="201">
        <v>5</v>
      </c>
      <c r="AB1321" s="201">
        <v>90</v>
      </c>
      <c r="AC1321" s="201">
        <v>0</v>
      </c>
    </row>
    <row r="1322" spans="17:29" x14ac:dyDescent="0.2">
      <c r="R1322" s="7">
        <v>16389</v>
      </c>
      <c r="S1322" s="7" t="s">
        <v>5185</v>
      </c>
      <c r="V1322" s="7">
        <v>75505000</v>
      </c>
      <c r="W1322" s="7" t="s">
        <v>3535</v>
      </c>
      <c r="X1322" s="201">
        <v>18</v>
      </c>
      <c r="Y1322" s="201">
        <v>65</v>
      </c>
      <c r="Z1322" s="201">
        <v>1</v>
      </c>
      <c r="AA1322" s="201">
        <v>5</v>
      </c>
      <c r="AB1322" s="201">
        <v>90</v>
      </c>
      <c r="AC1322" s="201">
        <v>0</v>
      </c>
    </row>
    <row r="1323" spans="17:29" x14ac:dyDescent="0.2">
      <c r="Q1323" s="7">
        <v>1208</v>
      </c>
      <c r="R1323" s="7">
        <v>12032</v>
      </c>
      <c r="S1323" s="7" t="s">
        <v>1048</v>
      </c>
      <c r="V1323" s="7">
        <v>86541000</v>
      </c>
      <c r="W1323" s="7" t="s">
        <v>5727</v>
      </c>
      <c r="X1323" s="201">
        <v>18</v>
      </c>
      <c r="Y1323" s="201">
        <v>65</v>
      </c>
      <c r="Z1323" s="201">
        <v>1</v>
      </c>
      <c r="AA1323" s="201">
        <v>5</v>
      </c>
      <c r="AB1323" s="201">
        <v>0</v>
      </c>
      <c r="AC1323" s="201">
        <v>0</v>
      </c>
    </row>
    <row r="1324" spans="17:29" x14ac:dyDescent="0.2">
      <c r="R1324" s="7">
        <v>12045</v>
      </c>
      <c r="S1324" s="7" t="s">
        <v>3992</v>
      </c>
      <c r="V1324" s="7">
        <v>85422000</v>
      </c>
      <c r="W1324" s="7" t="s">
        <v>5728</v>
      </c>
      <c r="X1324" s="201">
        <v>18</v>
      </c>
      <c r="Y1324" s="201">
        <v>65</v>
      </c>
      <c r="Z1324" s="201">
        <v>1</v>
      </c>
      <c r="AA1324" s="201">
        <v>2</v>
      </c>
      <c r="AB1324" s="201">
        <v>0</v>
      </c>
      <c r="AC1324" s="201">
        <v>0</v>
      </c>
    </row>
    <row r="1325" spans="17:29" x14ac:dyDescent="0.2">
      <c r="R1325" s="7">
        <v>16555</v>
      </c>
      <c r="S1325" s="7" t="s">
        <v>5186</v>
      </c>
      <c r="V1325" s="7">
        <v>84600000</v>
      </c>
      <c r="W1325" s="7" t="s">
        <v>5003</v>
      </c>
      <c r="X1325" s="201">
        <v>18</v>
      </c>
      <c r="Y1325" s="201">
        <v>65</v>
      </c>
      <c r="Z1325" s="201">
        <v>1</v>
      </c>
      <c r="AA1325" s="201">
        <v>5</v>
      </c>
      <c r="AB1325" s="201">
        <v>90</v>
      </c>
      <c r="AC1325" s="201">
        <v>0</v>
      </c>
    </row>
    <row r="1326" spans="17:29" x14ac:dyDescent="0.2">
      <c r="R1326" s="7">
        <v>11957</v>
      </c>
      <c r="S1326" s="7" t="s">
        <v>2076</v>
      </c>
      <c r="V1326" s="7">
        <v>85459000</v>
      </c>
      <c r="W1326" s="7" t="s">
        <v>5729</v>
      </c>
      <c r="X1326" s="201">
        <v>18</v>
      </c>
      <c r="Y1326" s="201">
        <v>65</v>
      </c>
      <c r="Z1326" s="201">
        <v>1</v>
      </c>
      <c r="AA1326" s="201">
        <v>5</v>
      </c>
      <c r="AB1326" s="201">
        <v>90</v>
      </c>
      <c r="AC1326" s="201">
        <v>0</v>
      </c>
    </row>
    <row r="1327" spans="17:29" x14ac:dyDescent="0.2">
      <c r="Q1327" s="7">
        <v>578</v>
      </c>
      <c r="R1327" s="7">
        <v>15151</v>
      </c>
      <c r="S1327" s="7" t="s">
        <v>4461</v>
      </c>
      <c r="V1327" s="7">
        <v>66580000</v>
      </c>
      <c r="W1327" s="7" t="s">
        <v>753</v>
      </c>
      <c r="X1327" s="201">
        <v>18</v>
      </c>
      <c r="Y1327" s="201">
        <v>65</v>
      </c>
      <c r="Z1327" s="201">
        <v>1</v>
      </c>
      <c r="AA1327" s="201">
        <v>5</v>
      </c>
      <c r="AB1327" s="201">
        <v>90</v>
      </c>
      <c r="AC1327" s="201">
        <v>0</v>
      </c>
    </row>
    <row r="1328" spans="17:29" x14ac:dyDescent="0.2">
      <c r="Q1328" s="7">
        <v>2547</v>
      </c>
      <c r="R1328" s="7">
        <v>11923</v>
      </c>
      <c r="S1328" s="7" t="s">
        <v>4462</v>
      </c>
      <c r="V1328" s="7">
        <v>74070000</v>
      </c>
      <c r="W1328" s="7" t="s">
        <v>5004</v>
      </c>
      <c r="X1328" s="201">
        <v>18</v>
      </c>
      <c r="Y1328" s="201">
        <v>65</v>
      </c>
      <c r="Z1328" s="201">
        <v>1</v>
      </c>
      <c r="AA1328" s="201">
        <v>5</v>
      </c>
      <c r="AB1328" s="201">
        <v>90</v>
      </c>
      <c r="AC1328" s="201">
        <v>0</v>
      </c>
    </row>
    <row r="1329" spans="17:29" x14ac:dyDescent="0.2">
      <c r="Q1329" s="7">
        <v>4656</v>
      </c>
      <c r="R1329" s="7">
        <v>15400</v>
      </c>
      <c r="S1329" s="7" t="s">
        <v>4471</v>
      </c>
      <c r="V1329" s="7">
        <v>80550000</v>
      </c>
      <c r="W1329" s="7" t="s">
        <v>754</v>
      </c>
      <c r="X1329" s="201">
        <v>18</v>
      </c>
      <c r="Y1329" s="201">
        <v>65</v>
      </c>
      <c r="Z1329" s="201">
        <v>1</v>
      </c>
      <c r="AA1329" s="201">
        <v>5</v>
      </c>
      <c r="AB1329" s="201">
        <v>90</v>
      </c>
      <c r="AC1329" s="201">
        <v>0</v>
      </c>
    </row>
    <row r="1330" spans="17:29" x14ac:dyDescent="0.2">
      <c r="Q1330" s="7">
        <v>579</v>
      </c>
      <c r="R1330" s="7">
        <v>15152</v>
      </c>
      <c r="S1330" s="7" t="s">
        <v>4473</v>
      </c>
      <c r="V1330" s="7">
        <v>96130001</v>
      </c>
      <c r="W1330" s="7" t="s">
        <v>5730</v>
      </c>
      <c r="X1330" s="201">
        <v>18</v>
      </c>
      <c r="Y1330" s="201">
        <v>65</v>
      </c>
      <c r="Z1330" s="201">
        <v>1</v>
      </c>
      <c r="AA1330" s="201">
        <v>5</v>
      </c>
      <c r="AB1330" s="201">
        <v>0</v>
      </c>
      <c r="AC1330" s="201">
        <v>0</v>
      </c>
    </row>
    <row r="1331" spans="17:29" x14ac:dyDescent="0.2">
      <c r="Q1331" s="7">
        <v>4099</v>
      </c>
      <c r="R1331" s="7">
        <v>12000</v>
      </c>
      <c r="S1331" s="7" t="s">
        <v>4474</v>
      </c>
      <c r="V1331" s="7">
        <v>96120000</v>
      </c>
      <c r="W1331" s="7" t="s">
        <v>5731</v>
      </c>
      <c r="X1331" s="201">
        <v>19</v>
      </c>
      <c r="Y1331" s="201">
        <v>65</v>
      </c>
      <c r="Z1331" s="201">
        <v>1</v>
      </c>
      <c r="AA1331" s="201">
        <v>5</v>
      </c>
      <c r="AB1331" s="201">
        <v>0</v>
      </c>
      <c r="AC1331" s="201">
        <v>0</v>
      </c>
    </row>
    <row r="1332" spans="17:29" x14ac:dyDescent="0.2">
      <c r="Q1332" s="7">
        <v>220</v>
      </c>
      <c r="R1332" s="7">
        <v>12001</v>
      </c>
      <c r="S1332" s="7" t="s">
        <v>762</v>
      </c>
      <c r="V1332" s="7">
        <v>85185001</v>
      </c>
      <c r="W1332" s="7" t="s">
        <v>5732</v>
      </c>
      <c r="X1332" s="201">
        <v>19</v>
      </c>
      <c r="Y1332" s="201">
        <v>65</v>
      </c>
      <c r="Z1332" s="201">
        <v>1</v>
      </c>
      <c r="AA1332" s="201">
        <v>5</v>
      </c>
      <c r="AB1332" s="201">
        <v>0</v>
      </c>
      <c r="AC1332" s="201">
        <v>0</v>
      </c>
    </row>
    <row r="1333" spans="17:29" x14ac:dyDescent="0.2">
      <c r="Q1333" s="7">
        <v>736</v>
      </c>
      <c r="R1333" s="7">
        <v>15242</v>
      </c>
      <c r="S1333" s="7" t="s">
        <v>34</v>
      </c>
      <c r="V1333" s="7">
        <v>96130003</v>
      </c>
      <c r="W1333" s="7" t="s">
        <v>5733</v>
      </c>
      <c r="X1333" s="201">
        <v>18</v>
      </c>
      <c r="Y1333" s="201">
        <v>65</v>
      </c>
      <c r="Z1333" s="201">
        <v>1</v>
      </c>
      <c r="AA1333" s="201">
        <v>5</v>
      </c>
      <c r="AB1333" s="201">
        <v>0</v>
      </c>
      <c r="AC1333" s="201">
        <v>0</v>
      </c>
    </row>
    <row r="1334" spans="17:29" x14ac:dyDescent="0.2">
      <c r="R1334" s="7">
        <v>12005</v>
      </c>
      <c r="S1334" s="7" t="s">
        <v>2082</v>
      </c>
      <c r="V1334" s="7">
        <v>85185000</v>
      </c>
      <c r="W1334" s="7" t="s">
        <v>5734</v>
      </c>
      <c r="X1334" s="201">
        <v>19</v>
      </c>
      <c r="Y1334" s="201">
        <v>65</v>
      </c>
      <c r="Z1334" s="201">
        <v>1</v>
      </c>
      <c r="AA1334" s="201">
        <v>5</v>
      </c>
      <c r="AB1334" s="201">
        <v>0</v>
      </c>
      <c r="AC1334" s="201">
        <v>0</v>
      </c>
    </row>
    <row r="1335" spans="17:29" x14ac:dyDescent="0.2">
      <c r="R1335" s="7">
        <v>10784</v>
      </c>
      <c r="S1335" s="7" t="s">
        <v>35</v>
      </c>
      <c r="V1335" s="7">
        <v>85185002</v>
      </c>
      <c r="W1335" s="7" t="s">
        <v>5735</v>
      </c>
      <c r="X1335" s="201">
        <v>19</v>
      </c>
      <c r="Y1335" s="201">
        <v>65</v>
      </c>
      <c r="Z1335" s="201">
        <v>1</v>
      </c>
      <c r="AA1335" s="201">
        <v>5</v>
      </c>
      <c r="AB1335" s="201">
        <v>0</v>
      </c>
      <c r="AC1335" s="201">
        <v>0</v>
      </c>
    </row>
    <row r="1336" spans="17:29" x14ac:dyDescent="0.2">
      <c r="Q1336" s="7">
        <v>2971</v>
      </c>
      <c r="R1336" s="7">
        <v>12020</v>
      </c>
      <c r="S1336" s="7" t="s">
        <v>36</v>
      </c>
      <c r="V1336" s="7">
        <v>96520000</v>
      </c>
      <c r="W1336" s="7" t="s">
        <v>5736</v>
      </c>
      <c r="X1336" s="201">
        <v>19</v>
      </c>
      <c r="Y1336" s="201">
        <v>65</v>
      </c>
      <c r="Z1336" s="201">
        <v>1</v>
      </c>
      <c r="AA1336" s="201">
        <v>5</v>
      </c>
      <c r="AB1336" s="201">
        <v>0</v>
      </c>
      <c r="AC1336" s="201">
        <v>0</v>
      </c>
    </row>
    <row r="1337" spans="17:29" x14ac:dyDescent="0.2">
      <c r="Q1337" s="7">
        <v>4197</v>
      </c>
      <c r="R1337" s="7">
        <v>11996</v>
      </c>
      <c r="S1337" s="7" t="s">
        <v>37</v>
      </c>
      <c r="V1337" s="7">
        <v>85260000</v>
      </c>
      <c r="W1337" s="7" t="s">
        <v>5737</v>
      </c>
      <c r="X1337" s="201">
        <v>19</v>
      </c>
      <c r="Y1337" s="201">
        <v>65</v>
      </c>
      <c r="Z1337" s="201">
        <v>1</v>
      </c>
      <c r="AA1337" s="201">
        <v>5</v>
      </c>
      <c r="AB1337" s="201">
        <v>0</v>
      </c>
      <c r="AC1337" s="201">
        <v>0</v>
      </c>
    </row>
    <row r="1338" spans="17:29" x14ac:dyDescent="0.2">
      <c r="Q1338" s="7">
        <v>2520</v>
      </c>
      <c r="R1338" s="7">
        <v>13729</v>
      </c>
      <c r="S1338" s="7" t="s">
        <v>38</v>
      </c>
      <c r="V1338" s="7">
        <v>96130002</v>
      </c>
      <c r="W1338" s="7" t="s">
        <v>5738</v>
      </c>
      <c r="X1338" s="201">
        <v>18</v>
      </c>
      <c r="Y1338" s="201">
        <v>65</v>
      </c>
      <c r="Z1338" s="201">
        <v>1</v>
      </c>
      <c r="AA1338" s="201">
        <v>5</v>
      </c>
      <c r="AB1338" s="201">
        <v>0</v>
      </c>
      <c r="AC1338" s="201">
        <v>0</v>
      </c>
    </row>
    <row r="1339" spans="17:29" x14ac:dyDescent="0.2">
      <c r="R1339" s="7">
        <v>12013</v>
      </c>
      <c r="S1339" s="7" t="s">
        <v>2084</v>
      </c>
      <c r="V1339" s="7">
        <v>77920000</v>
      </c>
      <c r="W1339" s="7" t="s">
        <v>5739</v>
      </c>
      <c r="X1339" s="201">
        <v>18</v>
      </c>
      <c r="Y1339" s="201">
        <v>65</v>
      </c>
      <c r="Z1339" s="201">
        <v>1</v>
      </c>
      <c r="AA1339" s="201">
        <v>5</v>
      </c>
      <c r="AB1339" s="201">
        <v>90</v>
      </c>
      <c r="AC1339" s="201">
        <v>0</v>
      </c>
    </row>
    <row r="1340" spans="17:29" x14ac:dyDescent="0.2">
      <c r="R1340" s="7">
        <v>12014</v>
      </c>
      <c r="S1340" s="7" t="s">
        <v>2085</v>
      </c>
      <c r="V1340" s="7">
        <v>77210000</v>
      </c>
      <c r="W1340" s="7" t="s">
        <v>755</v>
      </c>
      <c r="X1340" s="201">
        <v>18</v>
      </c>
      <c r="Y1340" s="201">
        <v>65</v>
      </c>
      <c r="Z1340" s="201">
        <v>1</v>
      </c>
      <c r="AA1340" s="201">
        <v>5</v>
      </c>
      <c r="AB1340" s="201">
        <v>90</v>
      </c>
      <c r="AC1340" s="201">
        <v>0</v>
      </c>
    </row>
    <row r="1341" spans="17:29" x14ac:dyDescent="0.2">
      <c r="Q1341" s="7">
        <v>1005</v>
      </c>
      <c r="R1341" s="7">
        <v>15547</v>
      </c>
      <c r="S1341" s="7" t="s">
        <v>40</v>
      </c>
      <c r="V1341" s="7">
        <v>77900000</v>
      </c>
      <c r="W1341" s="7" t="s">
        <v>756</v>
      </c>
      <c r="X1341" s="201">
        <v>18</v>
      </c>
      <c r="Y1341" s="201">
        <v>65</v>
      </c>
      <c r="Z1341" s="201">
        <v>1</v>
      </c>
      <c r="AA1341" s="201">
        <v>5</v>
      </c>
      <c r="AB1341" s="201">
        <v>90</v>
      </c>
      <c r="AC1341" s="201">
        <v>0</v>
      </c>
    </row>
    <row r="1342" spans="17:29" x14ac:dyDescent="0.2">
      <c r="Q1342" s="7">
        <v>406</v>
      </c>
      <c r="R1342" s="7">
        <v>15063</v>
      </c>
      <c r="S1342" s="7" t="s">
        <v>41</v>
      </c>
      <c r="V1342" s="7">
        <v>84465001</v>
      </c>
      <c r="W1342" s="7" t="s">
        <v>5476</v>
      </c>
      <c r="X1342" s="201">
        <v>18</v>
      </c>
      <c r="Y1342" s="201">
        <v>65</v>
      </c>
      <c r="Z1342" s="201">
        <v>1</v>
      </c>
      <c r="AA1342" s="201">
        <v>5</v>
      </c>
      <c r="AB1342" s="201">
        <v>90</v>
      </c>
      <c r="AC1342" s="201">
        <v>0</v>
      </c>
    </row>
    <row r="1343" spans="17:29" x14ac:dyDescent="0.2">
      <c r="R1343" s="7">
        <v>11981</v>
      </c>
      <c r="S1343" s="7" t="s">
        <v>998</v>
      </c>
      <c r="V1343" s="7">
        <v>84465002</v>
      </c>
      <c r="W1343" s="7" t="s">
        <v>5477</v>
      </c>
      <c r="X1343" s="201">
        <v>18</v>
      </c>
      <c r="Y1343" s="201">
        <v>65</v>
      </c>
      <c r="Z1343" s="201">
        <v>1</v>
      </c>
      <c r="AA1343" s="201">
        <v>5</v>
      </c>
      <c r="AB1343" s="201">
        <v>90</v>
      </c>
      <c r="AC1343" s="201">
        <v>0</v>
      </c>
    </row>
    <row r="1344" spans="17:29" x14ac:dyDescent="0.2">
      <c r="Q1344" s="7">
        <v>783</v>
      </c>
      <c r="R1344" s="7">
        <v>15271</v>
      </c>
      <c r="S1344" s="7" t="s">
        <v>999</v>
      </c>
      <c r="V1344" s="7">
        <v>84465003</v>
      </c>
      <c r="W1344" s="7" t="s">
        <v>5478</v>
      </c>
      <c r="X1344" s="201">
        <v>18</v>
      </c>
      <c r="Y1344" s="201">
        <v>65</v>
      </c>
      <c r="Z1344" s="201">
        <v>1</v>
      </c>
      <c r="AA1344" s="201">
        <v>5</v>
      </c>
      <c r="AB1344" s="201">
        <v>90</v>
      </c>
      <c r="AC1344" s="201">
        <v>0</v>
      </c>
    </row>
    <row r="1345" spans="17:29" x14ac:dyDescent="0.2">
      <c r="R1345" s="7">
        <v>16268</v>
      </c>
      <c r="S1345" s="7" t="s">
        <v>5187</v>
      </c>
      <c r="V1345" s="7">
        <v>84465004</v>
      </c>
      <c r="W1345" s="7" t="s">
        <v>5479</v>
      </c>
      <c r="X1345" s="201">
        <v>18</v>
      </c>
      <c r="Y1345" s="201">
        <v>65</v>
      </c>
      <c r="Z1345" s="201">
        <v>1</v>
      </c>
      <c r="AA1345" s="201">
        <v>5</v>
      </c>
      <c r="AB1345" s="201">
        <v>90</v>
      </c>
      <c r="AC1345" s="201">
        <v>0</v>
      </c>
    </row>
    <row r="1346" spans="17:29" x14ac:dyDescent="0.2">
      <c r="Q1346" s="7">
        <v>2491</v>
      </c>
      <c r="R1346" s="7">
        <v>11985</v>
      </c>
      <c r="S1346" s="7" t="s">
        <v>1000</v>
      </c>
      <c r="V1346" s="7">
        <v>84465000</v>
      </c>
      <c r="W1346" s="7" t="s">
        <v>5480</v>
      </c>
      <c r="X1346" s="201">
        <v>18</v>
      </c>
      <c r="Y1346" s="201">
        <v>65</v>
      </c>
      <c r="Z1346" s="201">
        <v>1</v>
      </c>
      <c r="AA1346" s="201">
        <v>5</v>
      </c>
      <c r="AB1346" s="201">
        <v>90</v>
      </c>
      <c r="AC1346" s="201">
        <v>0</v>
      </c>
    </row>
    <row r="1347" spans="17:29" x14ac:dyDescent="0.2">
      <c r="R1347" s="7">
        <v>11987</v>
      </c>
      <c r="S1347" s="7" t="s">
        <v>2087</v>
      </c>
      <c r="V1347" s="7">
        <v>59200000</v>
      </c>
      <c r="W1347" s="7" t="s">
        <v>757</v>
      </c>
      <c r="X1347" s="201">
        <v>18</v>
      </c>
      <c r="Y1347" s="201">
        <v>65</v>
      </c>
      <c r="Z1347" s="201">
        <v>1</v>
      </c>
      <c r="AA1347" s="201">
        <v>5</v>
      </c>
      <c r="AB1347" s="201">
        <v>90</v>
      </c>
      <c r="AC1347" s="201">
        <v>0</v>
      </c>
    </row>
    <row r="1348" spans="17:29" x14ac:dyDescent="0.2">
      <c r="Q1348" s="7">
        <v>4486</v>
      </c>
      <c r="R1348" s="7">
        <v>15446</v>
      </c>
      <c r="S1348" s="7" t="s">
        <v>1001</v>
      </c>
      <c r="V1348" s="7">
        <v>73755000</v>
      </c>
      <c r="W1348" s="7" t="s">
        <v>758</v>
      </c>
      <c r="X1348" s="201">
        <v>18</v>
      </c>
      <c r="Y1348" s="201">
        <v>65</v>
      </c>
      <c r="Z1348" s="201">
        <v>1</v>
      </c>
      <c r="AA1348" s="201">
        <v>5</v>
      </c>
      <c r="AB1348" s="201">
        <v>90</v>
      </c>
      <c r="AC1348" s="201">
        <v>0</v>
      </c>
    </row>
    <row r="1349" spans="17:29" x14ac:dyDescent="0.2">
      <c r="R1349" s="7">
        <v>16371</v>
      </c>
      <c r="S1349" s="7" t="s">
        <v>5188</v>
      </c>
      <c r="V1349" s="7">
        <v>82090000</v>
      </c>
      <c r="W1349" s="7" t="s">
        <v>759</v>
      </c>
      <c r="X1349" s="201">
        <v>18</v>
      </c>
      <c r="Y1349" s="201">
        <v>65</v>
      </c>
      <c r="Z1349" s="201">
        <v>1</v>
      </c>
      <c r="AA1349" s="201">
        <v>5</v>
      </c>
      <c r="AB1349" s="201">
        <v>90</v>
      </c>
      <c r="AC1349" s="201">
        <v>0</v>
      </c>
    </row>
    <row r="1350" spans="17:29" x14ac:dyDescent="0.2">
      <c r="Q1350" s="7">
        <v>4100</v>
      </c>
      <c r="R1350" s="7">
        <v>14375</v>
      </c>
      <c r="S1350" s="7" t="s">
        <v>1002</v>
      </c>
      <c r="V1350" s="7">
        <v>82090001</v>
      </c>
      <c r="W1350" s="7" t="s">
        <v>5740</v>
      </c>
      <c r="X1350" s="201">
        <v>18</v>
      </c>
      <c r="Y1350" s="201">
        <v>65</v>
      </c>
      <c r="Z1350" s="201">
        <v>1</v>
      </c>
      <c r="AA1350" s="201">
        <v>5</v>
      </c>
      <c r="AB1350" s="201">
        <v>90</v>
      </c>
      <c r="AC1350" s="201">
        <v>0</v>
      </c>
    </row>
    <row r="1351" spans="17:29" x14ac:dyDescent="0.2">
      <c r="Q1351" s="7">
        <v>4</v>
      </c>
      <c r="R1351" s="7">
        <v>11992</v>
      </c>
      <c r="S1351" s="7" t="s">
        <v>1003</v>
      </c>
      <c r="V1351" s="7">
        <v>82090002</v>
      </c>
      <c r="W1351" s="7" t="s">
        <v>5741</v>
      </c>
      <c r="X1351" s="201">
        <v>18</v>
      </c>
      <c r="Y1351" s="201">
        <v>65</v>
      </c>
      <c r="Z1351" s="201">
        <v>1</v>
      </c>
      <c r="AA1351" s="201">
        <v>5</v>
      </c>
      <c r="AB1351" s="201">
        <v>90</v>
      </c>
      <c r="AC1351" s="201">
        <v>0</v>
      </c>
    </row>
    <row r="1352" spans="17:29" x14ac:dyDescent="0.2">
      <c r="R1352" s="7">
        <v>11994</v>
      </c>
      <c r="S1352" s="7" t="s">
        <v>2088</v>
      </c>
      <c r="V1352" s="7">
        <v>82100000</v>
      </c>
      <c r="W1352" s="7" t="s">
        <v>760</v>
      </c>
      <c r="X1352" s="201">
        <v>18</v>
      </c>
      <c r="Y1352" s="201">
        <v>65</v>
      </c>
      <c r="Z1352" s="201">
        <v>1</v>
      </c>
      <c r="AA1352" s="201">
        <v>5</v>
      </c>
      <c r="AB1352" s="201">
        <v>90</v>
      </c>
      <c r="AC1352" s="201">
        <v>0</v>
      </c>
    </row>
    <row r="1353" spans="17:29" x14ac:dyDescent="0.2">
      <c r="Q1353" s="7">
        <v>2121</v>
      </c>
      <c r="R1353" s="7">
        <v>14362</v>
      </c>
      <c r="S1353" s="7" t="s">
        <v>1008</v>
      </c>
      <c r="V1353" s="7">
        <v>75520000</v>
      </c>
      <c r="W1353" s="7" t="s">
        <v>761</v>
      </c>
      <c r="X1353" s="201">
        <v>18</v>
      </c>
      <c r="Y1353" s="201">
        <v>65</v>
      </c>
      <c r="Z1353" s="201">
        <v>1</v>
      </c>
      <c r="AA1353" s="201">
        <v>5</v>
      </c>
      <c r="AB1353" s="201">
        <v>90</v>
      </c>
      <c r="AC1353" s="201">
        <v>0</v>
      </c>
    </row>
    <row r="1354" spans="17:29" x14ac:dyDescent="0.2">
      <c r="R1354" s="7">
        <v>13260</v>
      </c>
      <c r="S1354" s="7" t="s">
        <v>1010</v>
      </c>
      <c r="V1354" s="7">
        <v>75515000</v>
      </c>
      <c r="W1354" s="7" t="s">
        <v>1071</v>
      </c>
      <c r="X1354" s="201">
        <v>18</v>
      </c>
      <c r="Y1354" s="201">
        <v>65</v>
      </c>
      <c r="Z1354" s="201">
        <v>1</v>
      </c>
      <c r="AA1354" s="201">
        <v>5</v>
      </c>
      <c r="AB1354" s="201">
        <v>90</v>
      </c>
      <c r="AC1354" s="201">
        <v>0</v>
      </c>
    </row>
    <row r="1355" spans="17:29" x14ac:dyDescent="0.2">
      <c r="Q1355" s="7">
        <v>6809</v>
      </c>
      <c r="R1355" s="7">
        <v>16120</v>
      </c>
      <c r="S1355" s="7" t="s">
        <v>1004</v>
      </c>
      <c r="V1355" s="7">
        <v>86580000</v>
      </c>
      <c r="W1355" s="7" t="s">
        <v>5742</v>
      </c>
      <c r="X1355" s="201">
        <v>18</v>
      </c>
      <c r="Y1355" s="201">
        <v>65</v>
      </c>
      <c r="Z1355" s="201">
        <v>1</v>
      </c>
      <c r="AA1355" s="201">
        <v>5</v>
      </c>
      <c r="AB1355" s="201">
        <v>90</v>
      </c>
      <c r="AC1355" s="201">
        <v>0</v>
      </c>
    </row>
    <row r="1356" spans="17:29" x14ac:dyDescent="0.2">
      <c r="Q1356" s="7">
        <v>6729</v>
      </c>
      <c r="R1356" s="7">
        <v>15624</v>
      </c>
      <c r="S1356" s="7" t="s">
        <v>4529</v>
      </c>
      <c r="V1356" s="7">
        <v>85390000</v>
      </c>
      <c r="W1356" s="7" t="s">
        <v>4834</v>
      </c>
      <c r="X1356" s="201">
        <v>18</v>
      </c>
      <c r="Y1356" s="201">
        <v>65</v>
      </c>
      <c r="Z1356" s="201">
        <v>1</v>
      </c>
      <c r="AA1356" s="201">
        <v>5</v>
      </c>
      <c r="AB1356" s="201">
        <v>90</v>
      </c>
      <c r="AC1356" s="201">
        <v>0</v>
      </c>
    </row>
    <row r="1357" spans="17:29" x14ac:dyDescent="0.2">
      <c r="R1357" s="7">
        <v>12147</v>
      </c>
      <c r="S1357" s="7" t="s">
        <v>2089</v>
      </c>
      <c r="V1357" s="7">
        <v>75480000</v>
      </c>
      <c r="W1357" s="7" t="s">
        <v>1072</v>
      </c>
      <c r="X1357" s="201">
        <v>18</v>
      </c>
      <c r="Y1357" s="201">
        <v>65</v>
      </c>
      <c r="Z1357" s="201">
        <v>1</v>
      </c>
      <c r="AA1357" s="201">
        <v>5</v>
      </c>
      <c r="AB1357" s="201">
        <v>90</v>
      </c>
      <c r="AC1357" s="201">
        <v>0</v>
      </c>
    </row>
    <row r="1358" spans="17:29" x14ac:dyDescent="0.2">
      <c r="Q1358" s="7">
        <v>2233</v>
      </c>
      <c r="R1358" s="7">
        <v>14141</v>
      </c>
      <c r="S1358" s="7" t="s">
        <v>1005</v>
      </c>
      <c r="V1358" s="7">
        <v>75540000</v>
      </c>
      <c r="W1358" s="7" t="s">
        <v>1073</v>
      </c>
      <c r="X1358" s="201">
        <v>18</v>
      </c>
      <c r="Y1358" s="201">
        <v>65</v>
      </c>
      <c r="Z1358" s="201">
        <v>1</v>
      </c>
      <c r="AA1358" s="201">
        <v>5</v>
      </c>
      <c r="AB1358" s="201">
        <v>90</v>
      </c>
      <c r="AC1358" s="201">
        <v>0</v>
      </c>
    </row>
    <row r="1359" spans="17:29" x14ac:dyDescent="0.2">
      <c r="Q1359" s="7">
        <v>6454</v>
      </c>
      <c r="R1359" s="7">
        <v>16108</v>
      </c>
      <c r="S1359" s="7" t="s">
        <v>1006</v>
      </c>
      <c r="V1359" s="7">
        <v>84000001</v>
      </c>
      <c r="W1359" s="7" t="s">
        <v>5743</v>
      </c>
      <c r="X1359" s="201">
        <v>18</v>
      </c>
      <c r="Y1359" s="201">
        <v>65</v>
      </c>
      <c r="Z1359" s="201">
        <v>1</v>
      </c>
      <c r="AA1359" s="201">
        <v>5</v>
      </c>
      <c r="AB1359" s="201">
        <v>90</v>
      </c>
      <c r="AC1359" s="201">
        <v>0</v>
      </c>
    </row>
    <row r="1360" spans="17:29" x14ac:dyDescent="0.2">
      <c r="Q1360" s="7">
        <v>2137</v>
      </c>
      <c r="R1360" s="7">
        <v>12247</v>
      </c>
      <c r="S1360" s="7" t="s">
        <v>1007</v>
      </c>
      <c r="V1360" s="7">
        <v>84000002</v>
      </c>
      <c r="W1360" s="7" t="s">
        <v>5744</v>
      </c>
      <c r="X1360" s="201">
        <v>18</v>
      </c>
      <c r="Y1360" s="201">
        <v>65</v>
      </c>
      <c r="Z1360" s="201">
        <v>1</v>
      </c>
      <c r="AA1360" s="201">
        <v>5</v>
      </c>
      <c r="AB1360" s="201">
        <v>90</v>
      </c>
      <c r="AC1360" s="201">
        <v>0</v>
      </c>
    </row>
    <row r="1361" spans="17:29" x14ac:dyDescent="0.2">
      <c r="Q1361" s="7">
        <v>5</v>
      </c>
      <c r="R1361" s="7">
        <v>12249</v>
      </c>
      <c r="S1361" s="7" t="s">
        <v>1011</v>
      </c>
      <c r="V1361" s="7">
        <v>84000003</v>
      </c>
      <c r="W1361" s="7" t="s">
        <v>5481</v>
      </c>
      <c r="X1361" s="201">
        <v>18</v>
      </c>
      <c r="Y1361" s="201">
        <v>65</v>
      </c>
      <c r="Z1361" s="201">
        <v>1</v>
      </c>
      <c r="AA1361" s="201">
        <v>5</v>
      </c>
      <c r="AB1361" s="201">
        <v>90</v>
      </c>
      <c r="AC1361" s="201">
        <v>0</v>
      </c>
    </row>
    <row r="1362" spans="17:29" x14ac:dyDescent="0.2">
      <c r="Q1362" s="7">
        <v>4416</v>
      </c>
      <c r="R1362" s="7">
        <v>15406</v>
      </c>
      <c r="S1362" s="7" t="s">
        <v>1012</v>
      </c>
      <c r="V1362" s="7">
        <v>84000004</v>
      </c>
      <c r="W1362" s="7" t="s">
        <v>5745</v>
      </c>
      <c r="X1362" s="201">
        <v>18</v>
      </c>
      <c r="Y1362" s="201">
        <v>65</v>
      </c>
      <c r="Z1362" s="201">
        <v>1</v>
      </c>
      <c r="AA1362" s="201">
        <v>5</v>
      </c>
      <c r="AB1362" s="201">
        <v>90</v>
      </c>
      <c r="AC1362" s="201">
        <v>0</v>
      </c>
    </row>
    <row r="1363" spans="17:29" x14ac:dyDescent="0.2">
      <c r="Q1363" s="7">
        <v>3032</v>
      </c>
      <c r="R1363" s="7">
        <v>12253</v>
      </c>
      <c r="S1363" s="7" t="s">
        <v>1013</v>
      </c>
      <c r="V1363" s="7">
        <v>84000005</v>
      </c>
      <c r="W1363" s="7" t="s">
        <v>5746</v>
      </c>
      <c r="X1363" s="201">
        <v>18</v>
      </c>
      <c r="Y1363" s="201">
        <v>65</v>
      </c>
      <c r="Z1363" s="201">
        <v>1</v>
      </c>
      <c r="AA1363" s="201">
        <v>5</v>
      </c>
      <c r="AB1363" s="201">
        <v>90</v>
      </c>
      <c r="AC1363" s="201">
        <v>0</v>
      </c>
    </row>
    <row r="1364" spans="17:29" x14ac:dyDescent="0.2">
      <c r="Q1364" s="7">
        <v>927</v>
      </c>
      <c r="R1364" s="7">
        <v>15325</v>
      </c>
      <c r="S1364" s="7" t="s">
        <v>1014</v>
      </c>
      <c r="V1364" s="7">
        <v>84000000</v>
      </c>
      <c r="W1364" s="7" t="s">
        <v>5747</v>
      </c>
      <c r="X1364" s="201">
        <v>18</v>
      </c>
      <c r="Y1364" s="201">
        <v>65</v>
      </c>
      <c r="Z1364" s="201">
        <v>1</v>
      </c>
      <c r="AA1364" s="201">
        <v>5</v>
      </c>
      <c r="AB1364" s="201">
        <v>90</v>
      </c>
      <c r="AC1364" s="201">
        <v>0</v>
      </c>
    </row>
    <row r="1365" spans="17:29" x14ac:dyDescent="0.2">
      <c r="R1365" s="7">
        <v>11190</v>
      </c>
      <c r="S1365" s="7" t="s">
        <v>2090</v>
      </c>
      <c r="V1365" s="7">
        <v>80400000</v>
      </c>
      <c r="W1365" s="7" t="s">
        <v>1074</v>
      </c>
      <c r="X1365" s="201">
        <v>18</v>
      </c>
      <c r="Y1365" s="201">
        <v>65</v>
      </c>
      <c r="Z1365" s="201">
        <v>1</v>
      </c>
      <c r="AA1365" s="201">
        <v>5</v>
      </c>
      <c r="AB1365" s="201">
        <v>90</v>
      </c>
      <c r="AC1365" s="201">
        <v>0</v>
      </c>
    </row>
    <row r="1366" spans="17:29" x14ac:dyDescent="0.2">
      <c r="Q1366" s="7">
        <v>928</v>
      </c>
      <c r="R1366" s="7">
        <v>15326</v>
      </c>
      <c r="S1366" s="7" t="s">
        <v>1015</v>
      </c>
      <c r="V1366" s="7">
        <v>80405000</v>
      </c>
      <c r="W1366" s="7" t="s">
        <v>4835</v>
      </c>
      <c r="X1366" s="201">
        <v>18</v>
      </c>
      <c r="Y1366" s="201">
        <v>65</v>
      </c>
      <c r="Z1366" s="201">
        <v>1</v>
      </c>
      <c r="AA1366" s="201">
        <v>5</v>
      </c>
      <c r="AB1366" s="201">
        <v>90</v>
      </c>
      <c r="AC1366" s="201">
        <v>0</v>
      </c>
    </row>
    <row r="1367" spans="17:29" x14ac:dyDescent="0.2">
      <c r="Q1367" s="7">
        <v>977</v>
      </c>
      <c r="R1367" s="7">
        <v>15362</v>
      </c>
      <c r="S1367" s="7" t="s">
        <v>1016</v>
      </c>
      <c r="V1367" s="7">
        <v>64000000</v>
      </c>
      <c r="W1367" s="7" t="s">
        <v>1075</v>
      </c>
      <c r="X1367" s="201">
        <v>18</v>
      </c>
      <c r="Y1367" s="201">
        <v>65</v>
      </c>
      <c r="Z1367" s="201">
        <v>1</v>
      </c>
      <c r="AA1367" s="201">
        <v>5</v>
      </c>
      <c r="AB1367" s="201">
        <v>90</v>
      </c>
      <c r="AC1367" s="201">
        <v>0</v>
      </c>
    </row>
    <row r="1368" spans="17:29" x14ac:dyDescent="0.2">
      <c r="Q1368" s="7">
        <v>407</v>
      </c>
      <c r="R1368" s="7">
        <v>15064</v>
      </c>
      <c r="S1368" s="7" t="s">
        <v>1017</v>
      </c>
      <c r="V1368" s="7">
        <v>71620000</v>
      </c>
      <c r="W1368" s="7" t="s">
        <v>1076</v>
      </c>
      <c r="X1368" s="201">
        <v>18</v>
      </c>
      <c r="Y1368" s="201">
        <v>65</v>
      </c>
      <c r="Z1368" s="201">
        <v>1</v>
      </c>
      <c r="AA1368" s="201">
        <v>5</v>
      </c>
      <c r="AB1368" s="201">
        <v>90</v>
      </c>
      <c r="AC1368" s="201">
        <v>0</v>
      </c>
    </row>
    <row r="1369" spans="17:29" x14ac:dyDescent="0.2">
      <c r="R1369" s="7">
        <v>11160</v>
      </c>
      <c r="S1369" s="7" t="s">
        <v>2091</v>
      </c>
      <c r="V1369" s="7">
        <v>70130000</v>
      </c>
      <c r="W1369" s="7" t="s">
        <v>1077</v>
      </c>
      <c r="X1369" s="201">
        <v>18</v>
      </c>
      <c r="Y1369" s="201">
        <v>65</v>
      </c>
      <c r="Z1369" s="201">
        <v>1</v>
      </c>
      <c r="AA1369" s="201">
        <v>5</v>
      </c>
      <c r="AB1369" s="201">
        <v>90</v>
      </c>
      <c r="AC1369" s="201">
        <v>0</v>
      </c>
    </row>
    <row r="1370" spans="17:29" x14ac:dyDescent="0.2">
      <c r="R1370" s="7">
        <v>13751</v>
      </c>
      <c r="S1370" s="7" t="s">
        <v>1018</v>
      </c>
      <c r="V1370" s="7">
        <v>66610000</v>
      </c>
      <c r="W1370" s="7" t="s">
        <v>1078</v>
      </c>
      <c r="X1370" s="201">
        <v>18</v>
      </c>
      <c r="Y1370" s="201">
        <v>65</v>
      </c>
      <c r="Z1370" s="201">
        <v>1</v>
      </c>
      <c r="AA1370" s="201">
        <v>5</v>
      </c>
      <c r="AB1370" s="201">
        <v>90</v>
      </c>
      <c r="AC1370" s="201">
        <v>0</v>
      </c>
    </row>
    <row r="1371" spans="17:29" x14ac:dyDescent="0.2">
      <c r="Q1371" s="7">
        <v>2296</v>
      </c>
      <c r="R1371" s="7">
        <v>12260</v>
      </c>
      <c r="S1371" s="7" t="s">
        <v>1019</v>
      </c>
      <c r="V1371" s="7">
        <v>66600000</v>
      </c>
      <c r="W1371" s="7" t="s">
        <v>1079</v>
      </c>
      <c r="X1371" s="201">
        <v>18</v>
      </c>
      <c r="Y1371" s="201">
        <v>65</v>
      </c>
      <c r="Z1371" s="201">
        <v>1</v>
      </c>
      <c r="AA1371" s="201">
        <v>5</v>
      </c>
      <c r="AB1371" s="201">
        <v>90</v>
      </c>
      <c r="AC1371" s="201">
        <v>0</v>
      </c>
    </row>
    <row r="1372" spans="17:29" x14ac:dyDescent="0.2">
      <c r="R1372" s="7">
        <v>12222</v>
      </c>
      <c r="S1372" s="7" t="s">
        <v>2092</v>
      </c>
      <c r="V1372" s="7">
        <v>55030000</v>
      </c>
      <c r="W1372" s="7" t="s">
        <v>1080</v>
      </c>
      <c r="X1372" s="201">
        <v>18</v>
      </c>
      <c r="Y1372" s="201">
        <v>65</v>
      </c>
      <c r="Z1372" s="201">
        <v>1</v>
      </c>
      <c r="AA1372" s="201">
        <v>5</v>
      </c>
      <c r="AB1372" s="201">
        <v>90</v>
      </c>
      <c r="AC1372" s="201">
        <v>0</v>
      </c>
    </row>
    <row r="1373" spans="17:29" x14ac:dyDescent="0.2">
      <c r="Q1373" s="7">
        <v>4251</v>
      </c>
      <c r="R1373" s="7">
        <v>12228</v>
      </c>
      <c r="S1373" s="7" t="s">
        <v>1020</v>
      </c>
      <c r="V1373" s="7">
        <v>55050000</v>
      </c>
      <c r="W1373" s="7" t="s">
        <v>1081</v>
      </c>
      <c r="X1373" s="201">
        <v>18</v>
      </c>
      <c r="Y1373" s="201">
        <v>65</v>
      </c>
      <c r="Z1373" s="201">
        <v>1</v>
      </c>
      <c r="AA1373" s="201">
        <v>5</v>
      </c>
      <c r="AB1373" s="201">
        <v>90</v>
      </c>
      <c r="AC1373" s="201">
        <v>0</v>
      </c>
    </row>
    <row r="1374" spans="17:29" x14ac:dyDescent="0.2">
      <c r="Q1374" s="7">
        <v>408</v>
      </c>
      <c r="R1374" s="7">
        <v>15065</v>
      </c>
      <c r="S1374" s="7" t="s">
        <v>773</v>
      </c>
      <c r="V1374" s="7">
        <v>55070000</v>
      </c>
      <c r="W1374" s="7" t="s">
        <v>5748</v>
      </c>
      <c r="X1374" s="201">
        <v>18</v>
      </c>
      <c r="Y1374" s="201">
        <v>65</v>
      </c>
      <c r="Z1374" s="201">
        <v>1</v>
      </c>
      <c r="AA1374" s="201">
        <v>1</v>
      </c>
      <c r="AB1374" s="201">
        <v>0</v>
      </c>
      <c r="AC1374" s="201">
        <v>0</v>
      </c>
    </row>
    <row r="1375" spans="17:29" x14ac:dyDescent="0.2">
      <c r="Q1375" s="7">
        <v>3372</v>
      </c>
      <c r="R1375" s="7">
        <v>14441</v>
      </c>
      <c r="S1375" s="7" t="s">
        <v>774</v>
      </c>
      <c r="V1375" s="7">
        <v>71960000</v>
      </c>
      <c r="W1375" s="7" t="s">
        <v>4836</v>
      </c>
      <c r="X1375" s="201">
        <v>18</v>
      </c>
      <c r="Y1375" s="201">
        <v>65</v>
      </c>
      <c r="Z1375" s="201">
        <v>1</v>
      </c>
      <c r="AA1375" s="201">
        <v>5</v>
      </c>
      <c r="AB1375" s="201">
        <v>90</v>
      </c>
      <c r="AC1375" s="201">
        <v>0</v>
      </c>
    </row>
    <row r="1376" spans="17:29" x14ac:dyDescent="0.2">
      <c r="Q1376" s="7">
        <v>2962</v>
      </c>
      <c r="R1376" s="7">
        <v>12233</v>
      </c>
      <c r="S1376" s="7" t="s">
        <v>775</v>
      </c>
      <c r="V1376" s="7">
        <v>59260000</v>
      </c>
      <c r="W1376" s="7" t="s">
        <v>1082</v>
      </c>
      <c r="X1376" s="201">
        <v>18</v>
      </c>
      <c r="Y1376" s="201">
        <v>65</v>
      </c>
      <c r="Z1376" s="201">
        <v>1</v>
      </c>
      <c r="AA1376" s="201">
        <v>5</v>
      </c>
      <c r="AB1376" s="201">
        <v>90</v>
      </c>
      <c r="AC1376" s="201">
        <v>0</v>
      </c>
    </row>
    <row r="1377" spans="17:29" x14ac:dyDescent="0.2">
      <c r="R1377" s="7">
        <v>12221</v>
      </c>
      <c r="S1377" s="7" t="s">
        <v>2093</v>
      </c>
      <c r="V1377" s="7">
        <v>59250000</v>
      </c>
      <c r="W1377" s="7" t="s">
        <v>1083</v>
      </c>
      <c r="X1377" s="201">
        <v>18</v>
      </c>
      <c r="Y1377" s="201">
        <v>65</v>
      </c>
      <c r="Z1377" s="201">
        <v>1</v>
      </c>
      <c r="AA1377" s="201">
        <v>5</v>
      </c>
      <c r="AB1377" s="201">
        <v>90</v>
      </c>
      <c r="AC1377" s="201">
        <v>0</v>
      </c>
    </row>
    <row r="1378" spans="17:29" x14ac:dyDescent="0.2">
      <c r="R1378" s="7">
        <v>16424</v>
      </c>
      <c r="S1378" s="7" t="s">
        <v>5189</v>
      </c>
      <c r="V1378" s="7">
        <v>93851000</v>
      </c>
      <c r="W1378" s="7" t="s">
        <v>5749</v>
      </c>
      <c r="X1378" s="201">
        <v>18</v>
      </c>
      <c r="Y1378" s="201">
        <v>65</v>
      </c>
      <c r="Z1378" s="201">
        <v>1</v>
      </c>
      <c r="AA1378" s="201">
        <v>5</v>
      </c>
      <c r="AB1378" s="201">
        <v>0</v>
      </c>
      <c r="AC1378" s="201">
        <v>0</v>
      </c>
    </row>
    <row r="1379" spans="17:29" x14ac:dyDescent="0.2">
      <c r="Q1379" s="7">
        <v>2848</v>
      </c>
      <c r="R1379" s="7">
        <v>13787</v>
      </c>
      <c r="S1379" s="7" t="s">
        <v>776</v>
      </c>
      <c r="V1379" s="7">
        <v>86490020</v>
      </c>
      <c r="W1379" s="7" t="s">
        <v>5750</v>
      </c>
      <c r="X1379" s="201">
        <v>18</v>
      </c>
      <c r="Y1379" s="201">
        <v>65</v>
      </c>
      <c r="Z1379" s="201">
        <v>1</v>
      </c>
      <c r="AA1379" s="201">
        <v>5</v>
      </c>
      <c r="AB1379" s="201">
        <v>90</v>
      </c>
      <c r="AC1379" s="201">
        <v>0</v>
      </c>
    </row>
    <row r="1380" spans="17:29" x14ac:dyDescent="0.2">
      <c r="R1380" s="7">
        <v>11229</v>
      </c>
      <c r="S1380" s="7" t="s">
        <v>2094</v>
      </c>
      <c r="V1380" s="7">
        <v>86490000</v>
      </c>
      <c r="W1380" s="7" t="s">
        <v>5751</v>
      </c>
      <c r="X1380" s="201">
        <v>18</v>
      </c>
      <c r="Y1380" s="201">
        <v>65</v>
      </c>
      <c r="Z1380" s="201">
        <v>1</v>
      </c>
      <c r="AA1380" s="201">
        <v>5</v>
      </c>
      <c r="AB1380" s="201">
        <v>90</v>
      </c>
      <c r="AC1380" s="201">
        <v>0</v>
      </c>
    </row>
    <row r="1381" spans="17:29" x14ac:dyDescent="0.2">
      <c r="Q1381" s="7">
        <v>4198</v>
      </c>
      <c r="R1381" s="7">
        <v>12235</v>
      </c>
      <c r="S1381" s="7" t="s">
        <v>777</v>
      </c>
      <c r="V1381" s="7">
        <v>86490010</v>
      </c>
      <c r="W1381" s="7" t="s">
        <v>5482</v>
      </c>
      <c r="X1381" s="201">
        <v>18</v>
      </c>
      <c r="Y1381" s="201">
        <v>65</v>
      </c>
      <c r="Z1381" s="201">
        <v>1</v>
      </c>
      <c r="AA1381" s="201">
        <v>6</v>
      </c>
      <c r="AB1381" s="201">
        <v>90</v>
      </c>
      <c r="AC1381" s="201">
        <v>0</v>
      </c>
    </row>
    <row r="1382" spans="17:29" x14ac:dyDescent="0.2">
      <c r="Q1382" s="7">
        <v>31</v>
      </c>
      <c r="R1382" s="7">
        <v>12240</v>
      </c>
      <c r="S1382" s="7" t="s">
        <v>778</v>
      </c>
      <c r="V1382" s="7">
        <v>86520000</v>
      </c>
      <c r="W1382" s="7" t="s">
        <v>4837</v>
      </c>
      <c r="X1382" s="201">
        <v>18</v>
      </c>
      <c r="Y1382" s="201">
        <v>65</v>
      </c>
      <c r="Z1382" s="201">
        <v>1</v>
      </c>
      <c r="AA1382" s="201">
        <v>5</v>
      </c>
      <c r="AB1382" s="201">
        <v>90</v>
      </c>
      <c r="AC1382" s="201">
        <v>0</v>
      </c>
    </row>
    <row r="1383" spans="17:29" x14ac:dyDescent="0.2">
      <c r="R1383" s="7">
        <v>12241</v>
      </c>
      <c r="S1383" s="7" t="s">
        <v>2095</v>
      </c>
      <c r="V1383" s="7">
        <v>86610000</v>
      </c>
      <c r="W1383" s="7" t="s">
        <v>4838</v>
      </c>
      <c r="X1383" s="201">
        <v>18</v>
      </c>
      <c r="Y1383" s="201">
        <v>65</v>
      </c>
      <c r="Z1383" s="201">
        <v>1</v>
      </c>
      <c r="AA1383" s="201">
        <v>5</v>
      </c>
      <c r="AB1383" s="201">
        <v>90</v>
      </c>
      <c r="AC1383" s="201">
        <v>0</v>
      </c>
    </row>
    <row r="1384" spans="17:29" x14ac:dyDescent="0.2">
      <c r="Q1384" s="7">
        <v>5819</v>
      </c>
      <c r="R1384" s="7">
        <v>14707</v>
      </c>
      <c r="S1384" s="7" t="s">
        <v>779</v>
      </c>
      <c r="V1384" s="7">
        <v>80540000</v>
      </c>
      <c r="W1384" s="7" t="s">
        <v>5005</v>
      </c>
      <c r="X1384" s="201">
        <v>18</v>
      </c>
      <c r="Y1384" s="201">
        <v>65</v>
      </c>
      <c r="Z1384" s="201">
        <v>1</v>
      </c>
      <c r="AA1384" s="201">
        <v>5</v>
      </c>
      <c r="AB1384" s="201">
        <v>90</v>
      </c>
      <c r="AC1384" s="201">
        <v>0</v>
      </c>
    </row>
    <row r="1385" spans="17:29" x14ac:dyDescent="0.2">
      <c r="Q1385" s="7">
        <v>2424</v>
      </c>
      <c r="R1385" s="7">
        <v>13714</v>
      </c>
      <c r="S1385" s="7" t="s">
        <v>780</v>
      </c>
      <c r="V1385" s="7">
        <v>80530000</v>
      </c>
      <c r="W1385" s="7" t="s">
        <v>5006</v>
      </c>
      <c r="X1385" s="201">
        <v>18</v>
      </c>
      <c r="Y1385" s="201">
        <v>65</v>
      </c>
      <c r="Z1385" s="201">
        <v>1</v>
      </c>
      <c r="AA1385" s="201">
        <v>5</v>
      </c>
      <c r="AB1385" s="201">
        <v>90</v>
      </c>
      <c r="AC1385" s="201">
        <v>0</v>
      </c>
    </row>
    <row r="1386" spans="17:29" x14ac:dyDescent="0.2">
      <c r="Q1386" s="7">
        <v>610</v>
      </c>
      <c r="R1386" s="7">
        <v>15175</v>
      </c>
      <c r="S1386" s="7" t="s">
        <v>781</v>
      </c>
      <c r="V1386" s="7">
        <v>80410000</v>
      </c>
      <c r="W1386" s="7" t="s">
        <v>5752</v>
      </c>
      <c r="X1386" s="201">
        <v>18</v>
      </c>
      <c r="Y1386" s="201">
        <v>65</v>
      </c>
      <c r="Z1386" s="201">
        <v>1</v>
      </c>
      <c r="AA1386" s="201">
        <v>5</v>
      </c>
      <c r="AB1386" s="201">
        <v>90</v>
      </c>
      <c r="AC1386" s="201">
        <v>0</v>
      </c>
    </row>
    <row r="1387" spans="17:29" x14ac:dyDescent="0.2">
      <c r="R1387" s="7">
        <v>11233</v>
      </c>
      <c r="S1387" s="7" t="s">
        <v>2096</v>
      </c>
      <c r="V1387" s="7">
        <v>73759000</v>
      </c>
      <c r="W1387" s="7" t="s">
        <v>1084</v>
      </c>
      <c r="X1387" s="201">
        <v>18</v>
      </c>
      <c r="Y1387" s="201">
        <v>65</v>
      </c>
      <c r="Z1387" s="201">
        <v>1</v>
      </c>
      <c r="AA1387" s="201">
        <v>5</v>
      </c>
      <c r="AB1387" s="201">
        <v>90</v>
      </c>
      <c r="AC1387" s="201">
        <v>0</v>
      </c>
    </row>
    <row r="1388" spans="17:29" x14ac:dyDescent="0.2">
      <c r="Q1388" s="7">
        <v>4811</v>
      </c>
      <c r="R1388" s="7">
        <v>15464</v>
      </c>
      <c r="S1388" s="7" t="s">
        <v>782</v>
      </c>
      <c r="V1388" s="7">
        <v>73941000</v>
      </c>
      <c r="W1388" s="7" t="s">
        <v>5753</v>
      </c>
      <c r="X1388" s="201">
        <v>18</v>
      </c>
      <c r="Y1388" s="201">
        <v>65</v>
      </c>
      <c r="Z1388" s="201">
        <v>1</v>
      </c>
      <c r="AA1388" s="201">
        <v>5</v>
      </c>
      <c r="AB1388" s="201">
        <v>90</v>
      </c>
      <c r="AC1388" s="201">
        <v>0</v>
      </c>
    </row>
    <row r="1389" spans="17:29" x14ac:dyDescent="0.2">
      <c r="Q1389" s="7">
        <v>1507</v>
      </c>
      <c r="R1389" s="7">
        <v>12300</v>
      </c>
      <c r="S1389" s="7" t="s">
        <v>784</v>
      </c>
      <c r="V1389" s="7">
        <v>94900000</v>
      </c>
      <c r="W1389" s="7" t="s">
        <v>4839</v>
      </c>
      <c r="X1389" s="201">
        <v>18</v>
      </c>
      <c r="Y1389" s="201">
        <v>65</v>
      </c>
      <c r="Z1389" s="201">
        <v>1</v>
      </c>
      <c r="AA1389" s="201">
        <v>5</v>
      </c>
      <c r="AB1389" s="201">
        <v>90</v>
      </c>
      <c r="AC1389" s="201">
        <v>0</v>
      </c>
    </row>
    <row r="1390" spans="17:29" x14ac:dyDescent="0.2">
      <c r="Q1390" s="7">
        <v>1132</v>
      </c>
      <c r="R1390" s="7">
        <v>15565</v>
      </c>
      <c r="S1390" s="7" t="s">
        <v>785</v>
      </c>
      <c r="V1390" s="7">
        <v>73690000</v>
      </c>
      <c r="W1390" s="7" t="s">
        <v>1085</v>
      </c>
      <c r="X1390" s="201">
        <v>18</v>
      </c>
      <c r="Y1390" s="201">
        <v>65</v>
      </c>
      <c r="Z1390" s="201">
        <v>1</v>
      </c>
      <c r="AA1390" s="201">
        <v>5</v>
      </c>
      <c r="AB1390" s="201">
        <v>90</v>
      </c>
      <c r="AC1390" s="201">
        <v>0</v>
      </c>
    </row>
    <row r="1391" spans="17:29" x14ac:dyDescent="0.2">
      <c r="Q1391" s="7">
        <v>3001</v>
      </c>
      <c r="R1391" s="7">
        <v>12304</v>
      </c>
      <c r="S1391" s="7" t="s">
        <v>217</v>
      </c>
      <c r="V1391" s="7">
        <v>66590000</v>
      </c>
      <c r="W1391" s="7" t="s">
        <v>1086</v>
      </c>
      <c r="X1391" s="201">
        <v>18</v>
      </c>
      <c r="Y1391" s="201">
        <v>65</v>
      </c>
      <c r="Z1391" s="201">
        <v>1</v>
      </c>
      <c r="AA1391" s="201">
        <v>5</v>
      </c>
      <c r="AB1391" s="201">
        <v>90</v>
      </c>
      <c r="AC1391" s="201">
        <v>0</v>
      </c>
    </row>
    <row r="1392" spans="17:29" x14ac:dyDescent="0.2">
      <c r="R1392" s="7">
        <v>12305</v>
      </c>
      <c r="S1392" s="7" t="s">
        <v>2097</v>
      </c>
      <c r="V1392" s="7">
        <v>86390000</v>
      </c>
      <c r="W1392" s="7" t="s">
        <v>4840</v>
      </c>
      <c r="X1392" s="201">
        <v>18</v>
      </c>
      <c r="Y1392" s="201">
        <v>65</v>
      </c>
      <c r="Z1392" s="201">
        <v>1</v>
      </c>
      <c r="AA1392" s="201">
        <v>5</v>
      </c>
      <c r="AB1392" s="201">
        <v>90</v>
      </c>
      <c r="AC1392" s="201">
        <v>0</v>
      </c>
    </row>
    <row r="1393" spans="17:29" x14ac:dyDescent="0.2">
      <c r="Q1393" s="7">
        <v>6625</v>
      </c>
      <c r="R1393" s="7">
        <v>12296</v>
      </c>
      <c r="S1393" s="7" t="s">
        <v>2752</v>
      </c>
      <c r="V1393" s="7">
        <v>72200000</v>
      </c>
      <c r="W1393" s="7" t="s">
        <v>5754</v>
      </c>
      <c r="X1393" s="201">
        <v>18</v>
      </c>
      <c r="Y1393" s="201">
        <v>65</v>
      </c>
      <c r="Z1393" s="201">
        <v>1</v>
      </c>
      <c r="AA1393" s="201">
        <v>5</v>
      </c>
      <c r="AB1393" s="201">
        <v>90</v>
      </c>
      <c r="AC1393" s="201">
        <v>0</v>
      </c>
    </row>
    <row r="1394" spans="17:29" x14ac:dyDescent="0.2">
      <c r="Q1394" s="7">
        <v>5673</v>
      </c>
      <c r="R1394" s="7">
        <v>14698</v>
      </c>
      <c r="S1394" s="7" t="s">
        <v>2753</v>
      </c>
      <c r="V1394" s="7">
        <v>85330000</v>
      </c>
      <c r="W1394" s="7" t="s">
        <v>4841</v>
      </c>
      <c r="X1394" s="201">
        <v>18</v>
      </c>
      <c r="Y1394" s="201">
        <v>65</v>
      </c>
      <c r="Z1394" s="201">
        <v>1</v>
      </c>
      <c r="AA1394" s="201">
        <v>5</v>
      </c>
      <c r="AB1394" s="201">
        <v>90</v>
      </c>
      <c r="AC1394" s="201">
        <v>0</v>
      </c>
    </row>
    <row r="1395" spans="17:29" x14ac:dyDescent="0.2">
      <c r="R1395" s="7">
        <v>16554</v>
      </c>
      <c r="S1395" s="7" t="s">
        <v>5190</v>
      </c>
      <c r="V1395" s="7">
        <v>73830000</v>
      </c>
      <c r="W1395" s="7" t="s">
        <v>5755</v>
      </c>
      <c r="X1395" s="201">
        <v>18</v>
      </c>
      <c r="Y1395" s="201">
        <v>65</v>
      </c>
      <c r="Z1395" s="201">
        <v>1</v>
      </c>
      <c r="AA1395" s="201">
        <v>5</v>
      </c>
      <c r="AB1395" s="201">
        <v>90</v>
      </c>
      <c r="AC1395" s="201">
        <v>0</v>
      </c>
    </row>
    <row r="1396" spans="17:29" x14ac:dyDescent="0.2">
      <c r="R1396" s="7">
        <v>12310</v>
      </c>
      <c r="S1396" s="7" t="s">
        <v>2755</v>
      </c>
      <c r="V1396" s="7">
        <v>73820001</v>
      </c>
      <c r="W1396" s="7" t="s">
        <v>5756</v>
      </c>
      <c r="X1396" s="201">
        <v>18</v>
      </c>
      <c r="Y1396" s="201">
        <v>65</v>
      </c>
      <c r="Z1396" s="201">
        <v>1</v>
      </c>
      <c r="AA1396" s="201">
        <v>5</v>
      </c>
      <c r="AB1396" s="201">
        <v>90</v>
      </c>
      <c r="AC1396" s="201">
        <v>0</v>
      </c>
    </row>
    <row r="1397" spans="17:29" x14ac:dyDescent="0.2">
      <c r="R1397" s="7">
        <v>11131</v>
      </c>
      <c r="S1397" s="7" t="s">
        <v>2756</v>
      </c>
      <c r="V1397" s="7">
        <v>73820002</v>
      </c>
      <c r="W1397" s="7" t="s">
        <v>5757</v>
      </c>
      <c r="X1397" s="201">
        <v>18</v>
      </c>
      <c r="Y1397" s="201">
        <v>65</v>
      </c>
      <c r="Z1397" s="201">
        <v>1</v>
      </c>
      <c r="AA1397" s="201">
        <v>5</v>
      </c>
      <c r="AB1397" s="201">
        <v>90</v>
      </c>
      <c r="AC1397" s="201">
        <v>0</v>
      </c>
    </row>
    <row r="1398" spans="17:29" x14ac:dyDescent="0.2">
      <c r="Q1398" s="7">
        <v>737</v>
      </c>
      <c r="R1398" s="7">
        <v>15243</v>
      </c>
      <c r="S1398" s="7" t="s">
        <v>2757</v>
      </c>
      <c r="V1398" s="7">
        <v>73820000</v>
      </c>
      <c r="W1398" s="7" t="s">
        <v>5758</v>
      </c>
      <c r="X1398" s="201">
        <v>18</v>
      </c>
      <c r="Y1398" s="201">
        <v>65</v>
      </c>
      <c r="Z1398" s="201">
        <v>1</v>
      </c>
      <c r="AA1398" s="201">
        <v>5</v>
      </c>
      <c r="AB1398" s="201">
        <v>90</v>
      </c>
      <c r="AC1398" s="201">
        <v>0</v>
      </c>
    </row>
    <row r="1399" spans="17:29" x14ac:dyDescent="0.2">
      <c r="R1399" s="7">
        <v>12312</v>
      </c>
      <c r="S1399" s="7" t="s">
        <v>2098</v>
      </c>
      <c r="V1399" s="7">
        <v>73820003</v>
      </c>
      <c r="W1399" s="7" t="s">
        <v>5759</v>
      </c>
      <c r="X1399" s="201">
        <v>18</v>
      </c>
      <c r="Y1399" s="201">
        <v>65</v>
      </c>
      <c r="Z1399" s="201">
        <v>1</v>
      </c>
      <c r="AA1399" s="201">
        <v>5</v>
      </c>
      <c r="AB1399" s="201">
        <v>90</v>
      </c>
      <c r="AC1399" s="201">
        <v>0</v>
      </c>
    </row>
    <row r="1400" spans="17:29" x14ac:dyDescent="0.2">
      <c r="Q1400" s="7">
        <v>152</v>
      </c>
      <c r="R1400" s="7">
        <v>12316</v>
      </c>
      <c r="S1400" s="7" t="s">
        <v>1360</v>
      </c>
      <c r="V1400" s="7">
        <v>73757000</v>
      </c>
      <c r="W1400" s="7" t="s">
        <v>1087</v>
      </c>
      <c r="X1400" s="201">
        <v>18</v>
      </c>
      <c r="Y1400" s="201">
        <v>65</v>
      </c>
      <c r="Z1400" s="201">
        <v>1</v>
      </c>
      <c r="AA1400" s="201">
        <v>5</v>
      </c>
      <c r="AB1400" s="201">
        <v>90</v>
      </c>
      <c r="AC1400" s="201">
        <v>0</v>
      </c>
    </row>
    <row r="1401" spans="17:29" x14ac:dyDescent="0.2">
      <c r="Q1401" s="7">
        <v>2827</v>
      </c>
      <c r="R1401" s="7">
        <v>13772</v>
      </c>
      <c r="S1401" s="7" t="s">
        <v>1361</v>
      </c>
      <c r="V1401" s="7">
        <v>73758000</v>
      </c>
      <c r="W1401" s="7" t="s">
        <v>1088</v>
      </c>
      <c r="X1401" s="201">
        <v>18</v>
      </c>
      <c r="Y1401" s="201">
        <v>65</v>
      </c>
      <c r="Z1401" s="201">
        <v>1</v>
      </c>
      <c r="AA1401" s="201">
        <v>5</v>
      </c>
      <c r="AB1401" s="201">
        <v>90</v>
      </c>
      <c r="AC1401" s="201">
        <v>0</v>
      </c>
    </row>
    <row r="1402" spans="17:29" x14ac:dyDescent="0.2">
      <c r="R1402" s="7">
        <v>11308</v>
      </c>
      <c r="S1402" s="7" t="s">
        <v>1362</v>
      </c>
      <c r="V1402" s="7">
        <v>86550000</v>
      </c>
      <c r="W1402" s="7" t="s">
        <v>5760</v>
      </c>
      <c r="X1402" s="201">
        <v>18</v>
      </c>
      <c r="Y1402" s="201">
        <v>65</v>
      </c>
      <c r="Z1402" s="201">
        <v>1</v>
      </c>
      <c r="AA1402" s="201">
        <v>5</v>
      </c>
      <c r="AB1402" s="201">
        <v>90</v>
      </c>
      <c r="AC1402" s="201">
        <v>0</v>
      </c>
    </row>
    <row r="1403" spans="17:29" x14ac:dyDescent="0.2">
      <c r="R1403" s="7">
        <v>16396</v>
      </c>
      <c r="S1403" s="7" t="s">
        <v>5191</v>
      </c>
      <c r="V1403" s="7">
        <v>86555000</v>
      </c>
      <c r="W1403" s="7" t="s">
        <v>5761</v>
      </c>
      <c r="X1403" s="201">
        <v>18</v>
      </c>
      <c r="Y1403" s="201">
        <v>65</v>
      </c>
      <c r="Z1403" s="201">
        <v>1</v>
      </c>
      <c r="AA1403" s="201">
        <v>5</v>
      </c>
      <c r="AB1403" s="201">
        <v>90</v>
      </c>
      <c r="AC1403" s="201">
        <v>0</v>
      </c>
    </row>
    <row r="1404" spans="17:29" x14ac:dyDescent="0.2">
      <c r="Q1404" s="7">
        <v>4166</v>
      </c>
      <c r="R1404" s="7">
        <v>12317</v>
      </c>
      <c r="S1404" s="7" t="s">
        <v>1363</v>
      </c>
      <c r="V1404" s="7">
        <v>86556000</v>
      </c>
      <c r="W1404" s="7" t="s">
        <v>5762</v>
      </c>
      <c r="X1404" s="201">
        <v>18</v>
      </c>
      <c r="Y1404" s="201">
        <v>65</v>
      </c>
      <c r="Z1404" s="201">
        <v>1</v>
      </c>
      <c r="AA1404" s="201">
        <v>5</v>
      </c>
      <c r="AB1404" s="201">
        <v>90</v>
      </c>
      <c r="AC1404" s="201">
        <v>0</v>
      </c>
    </row>
    <row r="1405" spans="17:29" x14ac:dyDescent="0.2">
      <c r="Q1405" s="7">
        <v>979</v>
      </c>
      <c r="R1405" s="7">
        <v>15364</v>
      </c>
      <c r="S1405" s="7" t="s">
        <v>1364</v>
      </c>
      <c r="V1405" s="7">
        <v>97910000</v>
      </c>
      <c r="W1405" s="7" t="s">
        <v>4842</v>
      </c>
      <c r="X1405" s="201">
        <v>18</v>
      </c>
      <c r="Y1405" s="201">
        <v>65</v>
      </c>
      <c r="Z1405" s="201">
        <v>1</v>
      </c>
      <c r="AA1405" s="201">
        <v>5</v>
      </c>
      <c r="AB1405" s="201">
        <v>90</v>
      </c>
      <c r="AC1405" s="201">
        <v>0</v>
      </c>
    </row>
    <row r="1406" spans="17:29" x14ac:dyDescent="0.2">
      <c r="R1406" s="7">
        <v>12315</v>
      </c>
      <c r="S1406" s="7" t="s">
        <v>2099</v>
      </c>
      <c r="V1406" s="7">
        <v>97911000</v>
      </c>
      <c r="W1406" s="7" t="s">
        <v>5763</v>
      </c>
      <c r="X1406" s="201">
        <v>18</v>
      </c>
      <c r="Y1406" s="201">
        <v>65</v>
      </c>
      <c r="Z1406" s="201">
        <v>1</v>
      </c>
      <c r="AA1406" s="201">
        <v>5</v>
      </c>
      <c r="AB1406" s="201">
        <v>90</v>
      </c>
      <c r="AC1406" s="201">
        <v>0</v>
      </c>
    </row>
    <row r="1407" spans="17:29" x14ac:dyDescent="0.2">
      <c r="R1407" s="7">
        <v>12273</v>
      </c>
      <c r="S1407" s="7" t="s">
        <v>1365</v>
      </c>
      <c r="V1407" s="7">
        <v>84140000</v>
      </c>
      <c r="W1407" s="7" t="s">
        <v>4843</v>
      </c>
      <c r="X1407" s="201">
        <v>18</v>
      </c>
      <c r="Y1407" s="201">
        <v>65</v>
      </c>
      <c r="Z1407" s="201">
        <v>1</v>
      </c>
      <c r="AA1407" s="201">
        <v>5</v>
      </c>
      <c r="AB1407" s="201">
        <v>90</v>
      </c>
      <c r="AC1407" s="201">
        <v>0</v>
      </c>
    </row>
    <row r="1408" spans="17:29" x14ac:dyDescent="0.2">
      <c r="Q1408" s="7">
        <v>221</v>
      </c>
      <c r="R1408" s="7">
        <v>12283</v>
      </c>
      <c r="S1408" s="7" t="s">
        <v>1366</v>
      </c>
      <c r="V1408" s="7">
        <v>66620000</v>
      </c>
      <c r="W1408" s="7" t="s">
        <v>1089</v>
      </c>
      <c r="X1408" s="201">
        <v>18</v>
      </c>
      <c r="Y1408" s="201">
        <v>65</v>
      </c>
      <c r="Z1408" s="201">
        <v>1</v>
      </c>
      <c r="AA1408" s="201">
        <v>5</v>
      </c>
      <c r="AB1408" s="201">
        <v>90</v>
      </c>
      <c r="AC1408" s="201">
        <v>0</v>
      </c>
    </row>
    <row r="1409" spans="17:29" x14ac:dyDescent="0.2">
      <c r="Q1409" s="7">
        <v>1088</v>
      </c>
      <c r="R1409" s="7">
        <v>15562</v>
      </c>
      <c r="S1409" s="7" t="s">
        <v>1367</v>
      </c>
      <c r="V1409" s="7">
        <v>66630000</v>
      </c>
      <c r="W1409" s="7" t="s">
        <v>5007</v>
      </c>
      <c r="X1409" s="201">
        <v>18</v>
      </c>
      <c r="Y1409" s="201">
        <v>65</v>
      </c>
      <c r="Z1409" s="201">
        <v>1</v>
      </c>
      <c r="AA1409" s="201">
        <v>5</v>
      </c>
      <c r="AB1409" s="201">
        <v>90</v>
      </c>
      <c r="AC1409" s="201">
        <v>0</v>
      </c>
    </row>
    <row r="1410" spans="17:29" x14ac:dyDescent="0.2">
      <c r="R1410" s="7">
        <v>12153</v>
      </c>
      <c r="S1410" s="7" t="s">
        <v>1368</v>
      </c>
      <c r="V1410" s="7">
        <v>66640000</v>
      </c>
      <c r="W1410" s="7" t="s">
        <v>5008</v>
      </c>
      <c r="X1410" s="201">
        <v>18</v>
      </c>
      <c r="Y1410" s="201">
        <v>65</v>
      </c>
      <c r="Z1410" s="201">
        <v>1</v>
      </c>
      <c r="AA1410" s="201">
        <v>5</v>
      </c>
      <c r="AB1410" s="201">
        <v>90</v>
      </c>
      <c r="AC1410" s="201">
        <v>0</v>
      </c>
    </row>
    <row r="1411" spans="17:29" x14ac:dyDescent="0.2">
      <c r="Q1411" s="7">
        <v>929</v>
      </c>
      <c r="R1411" s="7">
        <v>15327</v>
      </c>
      <c r="S1411" s="7" t="s">
        <v>933</v>
      </c>
      <c r="V1411" s="7">
        <v>70150000</v>
      </c>
      <c r="W1411" s="7" t="s">
        <v>1090</v>
      </c>
      <c r="X1411" s="201">
        <v>18</v>
      </c>
      <c r="Y1411" s="201">
        <v>65</v>
      </c>
      <c r="Z1411" s="201">
        <v>1</v>
      </c>
      <c r="AA1411" s="201">
        <v>5</v>
      </c>
      <c r="AB1411" s="201">
        <v>90</v>
      </c>
      <c r="AC1411" s="201">
        <v>0</v>
      </c>
    </row>
    <row r="1412" spans="17:29" x14ac:dyDescent="0.2">
      <c r="Q1412" s="7">
        <v>2618</v>
      </c>
      <c r="R1412" s="7">
        <v>12154</v>
      </c>
      <c r="S1412" s="7" t="s">
        <v>934</v>
      </c>
      <c r="V1412" s="7">
        <v>84110000</v>
      </c>
      <c r="W1412" s="7" t="s">
        <v>4844</v>
      </c>
      <c r="X1412" s="201">
        <v>18</v>
      </c>
      <c r="Y1412" s="201">
        <v>65</v>
      </c>
      <c r="Z1412" s="201">
        <v>1</v>
      </c>
      <c r="AA1412" s="201">
        <v>5</v>
      </c>
      <c r="AB1412" s="201">
        <v>90</v>
      </c>
      <c r="AC1412" s="201">
        <v>0</v>
      </c>
    </row>
    <row r="1413" spans="17:29" x14ac:dyDescent="0.2">
      <c r="Q1413" s="7">
        <v>409</v>
      </c>
      <c r="R1413" s="7">
        <v>16607</v>
      </c>
      <c r="S1413" s="7" t="s">
        <v>935</v>
      </c>
      <c r="V1413" s="7">
        <v>86620000</v>
      </c>
      <c r="W1413" s="7" t="s">
        <v>790</v>
      </c>
      <c r="X1413" s="201">
        <v>18</v>
      </c>
      <c r="Y1413" s="201">
        <v>65</v>
      </c>
      <c r="Z1413" s="201">
        <v>1</v>
      </c>
      <c r="AA1413" s="201">
        <v>5</v>
      </c>
      <c r="AB1413" s="201">
        <v>90</v>
      </c>
      <c r="AC1413" s="201">
        <v>0</v>
      </c>
    </row>
    <row r="1414" spans="17:29" x14ac:dyDescent="0.2">
      <c r="R1414" s="7">
        <v>10233</v>
      </c>
      <c r="S1414" s="7" t="s">
        <v>1022</v>
      </c>
      <c r="V1414" s="7">
        <v>79000000</v>
      </c>
      <c r="W1414" s="7" t="s">
        <v>1091</v>
      </c>
      <c r="X1414" s="201">
        <v>18</v>
      </c>
      <c r="Y1414" s="201">
        <v>65</v>
      </c>
      <c r="Z1414" s="201">
        <v>1</v>
      </c>
      <c r="AA1414" s="201">
        <v>5</v>
      </c>
      <c r="AB1414" s="201">
        <v>90</v>
      </c>
      <c r="AC1414" s="201">
        <v>0</v>
      </c>
    </row>
    <row r="1415" spans="17:29" x14ac:dyDescent="0.2">
      <c r="Q1415" s="7">
        <v>117</v>
      </c>
      <c r="R1415" s="7">
        <v>12156</v>
      </c>
      <c r="S1415" s="7" t="s">
        <v>1023</v>
      </c>
      <c r="V1415" s="7">
        <v>77240000</v>
      </c>
      <c r="W1415" s="7" t="s">
        <v>4845</v>
      </c>
      <c r="X1415" s="201">
        <v>18</v>
      </c>
      <c r="Y1415" s="201">
        <v>65</v>
      </c>
      <c r="Z1415" s="201">
        <v>1</v>
      </c>
      <c r="AA1415" s="201">
        <v>5</v>
      </c>
      <c r="AB1415" s="201">
        <v>90</v>
      </c>
      <c r="AC1415" s="201">
        <v>0</v>
      </c>
    </row>
    <row r="1416" spans="17:29" x14ac:dyDescent="0.2">
      <c r="Q1416" s="7">
        <v>4007</v>
      </c>
      <c r="R1416" s="7">
        <v>12158</v>
      </c>
      <c r="S1416" s="7" t="s">
        <v>1024</v>
      </c>
      <c r="V1416" s="7">
        <v>77230000</v>
      </c>
      <c r="W1416" s="7" t="s">
        <v>5764</v>
      </c>
      <c r="X1416" s="201">
        <v>18</v>
      </c>
      <c r="Y1416" s="201">
        <v>65</v>
      </c>
      <c r="Z1416" s="201">
        <v>1</v>
      </c>
      <c r="AA1416" s="201">
        <v>5</v>
      </c>
      <c r="AB1416" s="201">
        <v>90</v>
      </c>
      <c r="AC1416" s="201">
        <v>0</v>
      </c>
    </row>
    <row r="1417" spans="17:29" x14ac:dyDescent="0.2">
      <c r="R1417" s="7">
        <v>16295</v>
      </c>
      <c r="S1417" s="7" t="s">
        <v>5192</v>
      </c>
      <c r="V1417" s="7">
        <v>77330000</v>
      </c>
      <c r="W1417" s="7" t="s">
        <v>1092</v>
      </c>
      <c r="X1417" s="201">
        <v>18</v>
      </c>
      <c r="Y1417" s="201">
        <v>65</v>
      </c>
      <c r="Z1417" s="201">
        <v>1</v>
      </c>
      <c r="AA1417" s="201">
        <v>5</v>
      </c>
      <c r="AB1417" s="201">
        <v>90</v>
      </c>
      <c r="AC1417" s="201">
        <v>0</v>
      </c>
    </row>
    <row r="1418" spans="17:29" x14ac:dyDescent="0.2">
      <c r="R1418" s="7">
        <v>12160</v>
      </c>
      <c r="S1418" s="7" t="s">
        <v>1025</v>
      </c>
      <c r="V1418" s="7">
        <v>77250000</v>
      </c>
      <c r="W1418" s="7" t="s">
        <v>1093</v>
      </c>
      <c r="X1418" s="201">
        <v>18</v>
      </c>
      <c r="Y1418" s="201">
        <v>65</v>
      </c>
      <c r="Z1418" s="201">
        <v>1</v>
      </c>
      <c r="AA1418" s="201">
        <v>5</v>
      </c>
      <c r="AB1418" s="201">
        <v>90</v>
      </c>
      <c r="AC1418" s="201">
        <v>0</v>
      </c>
    </row>
    <row r="1419" spans="17:29" x14ac:dyDescent="0.2">
      <c r="Q1419" s="7">
        <v>173</v>
      </c>
      <c r="R1419" s="7">
        <v>12161</v>
      </c>
      <c r="S1419" s="7" t="s">
        <v>937</v>
      </c>
      <c r="V1419" s="7">
        <v>77340000</v>
      </c>
      <c r="W1419" s="7" t="s">
        <v>5483</v>
      </c>
      <c r="X1419" s="201">
        <v>19</v>
      </c>
      <c r="Y1419" s="201">
        <v>65</v>
      </c>
      <c r="Z1419" s="201">
        <v>1</v>
      </c>
      <c r="AA1419" s="201">
        <v>5</v>
      </c>
      <c r="AB1419" s="201">
        <v>0</v>
      </c>
      <c r="AC1419" s="201">
        <v>0</v>
      </c>
    </row>
    <row r="1420" spans="17:29" x14ac:dyDescent="0.2">
      <c r="Q1420" s="7">
        <v>1030</v>
      </c>
      <c r="R1420" s="7">
        <v>16590</v>
      </c>
      <c r="S1420" s="7" t="s">
        <v>938</v>
      </c>
      <c r="V1420" s="7">
        <v>77300000</v>
      </c>
      <c r="W1420" s="7" t="s">
        <v>1094</v>
      </c>
      <c r="X1420" s="201">
        <v>18</v>
      </c>
      <c r="Y1420" s="201">
        <v>65</v>
      </c>
      <c r="Z1420" s="201">
        <v>1</v>
      </c>
      <c r="AA1420" s="201">
        <v>5</v>
      </c>
      <c r="AB1420" s="201">
        <v>90</v>
      </c>
      <c r="AC1420" s="201">
        <v>0</v>
      </c>
    </row>
    <row r="1421" spans="17:29" x14ac:dyDescent="0.2">
      <c r="Q1421" s="7">
        <v>1031</v>
      </c>
      <c r="R1421" s="7">
        <v>15556</v>
      </c>
      <c r="S1421" s="7" t="s">
        <v>940</v>
      </c>
      <c r="V1421" s="7">
        <v>93901000</v>
      </c>
      <c r="W1421" s="7" t="s">
        <v>5484</v>
      </c>
      <c r="X1421" s="201">
        <v>18</v>
      </c>
      <c r="Y1421" s="201">
        <v>65</v>
      </c>
      <c r="Z1421" s="201">
        <v>1</v>
      </c>
      <c r="AA1421" s="201">
        <v>5</v>
      </c>
      <c r="AB1421" s="201">
        <v>0</v>
      </c>
      <c r="AC1421" s="201">
        <v>0</v>
      </c>
    </row>
    <row r="1422" spans="17:29" x14ac:dyDescent="0.2">
      <c r="Q1422" s="7">
        <v>59</v>
      </c>
      <c r="R1422" s="7">
        <v>12166</v>
      </c>
      <c r="S1422" s="7" t="s">
        <v>941</v>
      </c>
      <c r="V1422" s="7">
        <v>93901003</v>
      </c>
      <c r="W1422" s="7" t="s">
        <v>5485</v>
      </c>
      <c r="X1422" s="201">
        <v>18</v>
      </c>
      <c r="Y1422" s="201">
        <v>65</v>
      </c>
      <c r="Z1422" s="201">
        <v>1</v>
      </c>
      <c r="AA1422" s="201">
        <v>5</v>
      </c>
      <c r="AB1422" s="201">
        <v>0</v>
      </c>
      <c r="AC1422" s="201">
        <v>0</v>
      </c>
    </row>
    <row r="1423" spans="17:29" x14ac:dyDescent="0.2">
      <c r="Q1423" s="7">
        <v>2475</v>
      </c>
      <c r="R1423" s="7">
        <v>12134</v>
      </c>
      <c r="S1423" s="7" t="s">
        <v>1027</v>
      </c>
      <c r="V1423" s="7">
        <v>93901001</v>
      </c>
      <c r="W1423" s="7" t="s">
        <v>5486</v>
      </c>
      <c r="X1423" s="201">
        <v>18</v>
      </c>
      <c r="Y1423" s="201">
        <v>65</v>
      </c>
      <c r="Z1423" s="201">
        <v>1</v>
      </c>
      <c r="AA1423" s="201">
        <v>5</v>
      </c>
      <c r="AB1423" s="201">
        <v>0</v>
      </c>
      <c r="AC1423" s="201">
        <v>0</v>
      </c>
    </row>
    <row r="1424" spans="17:29" x14ac:dyDescent="0.2">
      <c r="R1424" s="7">
        <v>16149</v>
      </c>
      <c r="S1424" s="7" t="s">
        <v>5193</v>
      </c>
      <c r="V1424" s="7">
        <v>93901002</v>
      </c>
      <c r="W1424" s="7" t="s">
        <v>5765</v>
      </c>
      <c r="X1424" s="201">
        <v>18</v>
      </c>
      <c r="Y1424" s="201">
        <v>65</v>
      </c>
      <c r="Z1424" s="201">
        <v>1</v>
      </c>
      <c r="AA1424" s="201">
        <v>5</v>
      </c>
      <c r="AB1424" s="201">
        <v>0</v>
      </c>
      <c r="AC1424" s="201">
        <v>0</v>
      </c>
    </row>
    <row r="1425" spans="17:29" x14ac:dyDescent="0.2">
      <c r="R1425" s="7">
        <v>12124</v>
      </c>
      <c r="S1425" s="7" t="s">
        <v>2100</v>
      </c>
      <c r="V1425" s="7">
        <v>66650000</v>
      </c>
      <c r="W1425" s="7" t="s">
        <v>1095</v>
      </c>
      <c r="X1425" s="201">
        <v>18</v>
      </c>
      <c r="Y1425" s="201">
        <v>65</v>
      </c>
      <c r="Z1425" s="201">
        <v>1</v>
      </c>
      <c r="AA1425" s="201">
        <v>5</v>
      </c>
      <c r="AB1425" s="201">
        <v>90</v>
      </c>
      <c r="AC1425" s="201">
        <v>0</v>
      </c>
    </row>
    <row r="1426" spans="17:29" x14ac:dyDescent="0.2">
      <c r="R1426" s="7">
        <v>11286</v>
      </c>
      <c r="S1426" s="7" t="s">
        <v>2101</v>
      </c>
      <c r="V1426" s="7">
        <v>85411000</v>
      </c>
      <c r="W1426" s="7" t="s">
        <v>5487</v>
      </c>
      <c r="X1426" s="201">
        <v>18</v>
      </c>
      <c r="Y1426" s="201">
        <v>65</v>
      </c>
      <c r="Z1426" s="201">
        <v>1</v>
      </c>
      <c r="AA1426" s="201">
        <v>5</v>
      </c>
      <c r="AB1426" s="201">
        <v>90</v>
      </c>
      <c r="AC1426" s="201">
        <v>0</v>
      </c>
    </row>
    <row r="1427" spans="17:29" x14ac:dyDescent="0.2">
      <c r="R1427" s="7">
        <v>14364</v>
      </c>
      <c r="S1427" s="7" t="s">
        <v>945</v>
      </c>
      <c r="V1427" s="7">
        <v>93991000</v>
      </c>
      <c r="W1427" s="7" t="s">
        <v>5766</v>
      </c>
      <c r="X1427" s="201">
        <v>18</v>
      </c>
      <c r="Y1427" s="201">
        <v>65</v>
      </c>
      <c r="Z1427" s="201">
        <v>1</v>
      </c>
      <c r="AA1427" s="201">
        <v>5</v>
      </c>
      <c r="AB1427" s="201">
        <v>0</v>
      </c>
      <c r="AC1427" s="201">
        <v>0</v>
      </c>
    </row>
    <row r="1428" spans="17:29" x14ac:dyDescent="0.2">
      <c r="Q1428" s="7">
        <v>580</v>
      </c>
      <c r="R1428" s="7">
        <v>15153</v>
      </c>
      <c r="S1428" s="7" t="s">
        <v>946</v>
      </c>
      <c r="V1428" s="7">
        <v>75560000</v>
      </c>
      <c r="W1428" s="7" t="s">
        <v>1096</v>
      </c>
      <c r="X1428" s="201">
        <v>18</v>
      </c>
      <c r="Y1428" s="201">
        <v>65</v>
      </c>
      <c r="Z1428" s="201">
        <v>1</v>
      </c>
      <c r="AA1428" s="201">
        <v>5</v>
      </c>
      <c r="AB1428" s="201">
        <v>90</v>
      </c>
      <c r="AC1428" s="201">
        <v>0</v>
      </c>
    </row>
    <row r="1429" spans="17:29" x14ac:dyDescent="0.2">
      <c r="R1429" s="7">
        <v>12125</v>
      </c>
      <c r="S1429" s="7" t="s">
        <v>2102</v>
      </c>
      <c r="V1429" s="7">
        <v>75800000</v>
      </c>
      <c r="W1429" s="7" t="s">
        <v>1097</v>
      </c>
      <c r="X1429" s="201">
        <v>18</v>
      </c>
      <c r="Y1429" s="201">
        <v>65</v>
      </c>
      <c r="Z1429" s="201">
        <v>1</v>
      </c>
      <c r="AA1429" s="201">
        <v>5</v>
      </c>
      <c r="AB1429" s="201">
        <v>90</v>
      </c>
      <c r="AC1429" s="201">
        <v>0</v>
      </c>
    </row>
    <row r="1430" spans="17:29" x14ac:dyDescent="0.2">
      <c r="Q1430" s="7">
        <v>2476</v>
      </c>
      <c r="R1430" s="7">
        <v>13684</v>
      </c>
      <c r="S1430" s="7" t="s">
        <v>947</v>
      </c>
      <c r="V1430" s="7">
        <v>84260000</v>
      </c>
      <c r="W1430" s="7" t="s">
        <v>5767</v>
      </c>
      <c r="X1430" s="201">
        <v>18</v>
      </c>
      <c r="Y1430" s="201">
        <v>65</v>
      </c>
      <c r="Z1430" s="201">
        <v>1</v>
      </c>
      <c r="AA1430" s="201">
        <v>5</v>
      </c>
      <c r="AB1430" s="201">
        <v>0</v>
      </c>
      <c r="AC1430" s="201">
        <v>0</v>
      </c>
    </row>
    <row r="1431" spans="17:29" x14ac:dyDescent="0.2">
      <c r="Q1431" s="7">
        <v>1032</v>
      </c>
      <c r="R1431" s="7">
        <v>15597</v>
      </c>
      <c r="S1431" s="7" t="s">
        <v>948</v>
      </c>
      <c r="V1431" s="7">
        <v>84451000</v>
      </c>
      <c r="W1431" s="7" t="s">
        <v>5768</v>
      </c>
      <c r="X1431" s="201">
        <v>18</v>
      </c>
      <c r="Y1431" s="201">
        <v>65</v>
      </c>
      <c r="Z1431" s="201">
        <v>1</v>
      </c>
      <c r="AA1431" s="201">
        <v>5</v>
      </c>
      <c r="AB1431" s="201">
        <v>90</v>
      </c>
      <c r="AC1431" s="201">
        <v>0</v>
      </c>
    </row>
    <row r="1432" spans="17:29" x14ac:dyDescent="0.2">
      <c r="Q1432" s="7">
        <v>4495</v>
      </c>
      <c r="R1432" s="7">
        <v>15466</v>
      </c>
      <c r="S1432" s="7" t="s">
        <v>949</v>
      </c>
      <c r="V1432" s="7">
        <v>84431000</v>
      </c>
      <c r="W1432" s="7" t="s">
        <v>4846</v>
      </c>
      <c r="X1432" s="201">
        <v>18</v>
      </c>
      <c r="Y1432" s="201">
        <v>65</v>
      </c>
      <c r="Z1432" s="201">
        <v>1</v>
      </c>
      <c r="AA1432" s="201">
        <v>5</v>
      </c>
      <c r="AB1432" s="201">
        <v>90</v>
      </c>
      <c r="AC1432" s="201">
        <v>0</v>
      </c>
    </row>
    <row r="1433" spans="17:29" x14ac:dyDescent="0.2">
      <c r="R1433" s="7">
        <v>12138</v>
      </c>
      <c r="S1433" s="7" t="s">
        <v>2103</v>
      </c>
      <c r="V1433" s="7">
        <v>73040000</v>
      </c>
      <c r="W1433" s="7" t="s">
        <v>4847</v>
      </c>
      <c r="X1433" s="201">
        <v>18</v>
      </c>
      <c r="Y1433" s="201">
        <v>65</v>
      </c>
      <c r="Z1433" s="201">
        <v>1</v>
      </c>
      <c r="AA1433" s="201">
        <v>5</v>
      </c>
      <c r="AB1433" s="201">
        <v>90</v>
      </c>
      <c r="AC1433" s="201">
        <v>0</v>
      </c>
    </row>
    <row r="1434" spans="17:29" x14ac:dyDescent="0.2">
      <c r="Q1434" s="7">
        <v>4199</v>
      </c>
      <c r="R1434" s="7">
        <v>12139</v>
      </c>
      <c r="S1434" s="7" t="s">
        <v>950</v>
      </c>
      <c r="V1434" s="7">
        <v>84440000</v>
      </c>
      <c r="W1434" s="7" t="s">
        <v>1098</v>
      </c>
      <c r="X1434" s="201">
        <v>18</v>
      </c>
      <c r="Y1434" s="201">
        <v>65</v>
      </c>
      <c r="Z1434" s="201">
        <v>1</v>
      </c>
      <c r="AA1434" s="201">
        <v>5</v>
      </c>
      <c r="AB1434" s="201">
        <v>90</v>
      </c>
      <c r="AC1434" s="201">
        <v>0</v>
      </c>
    </row>
    <row r="1435" spans="17:29" x14ac:dyDescent="0.2">
      <c r="Q1435" s="7">
        <v>2425</v>
      </c>
      <c r="R1435" s="7">
        <v>13715</v>
      </c>
      <c r="S1435" s="7" t="s">
        <v>951</v>
      </c>
      <c r="V1435" s="7">
        <v>84450000</v>
      </c>
      <c r="W1435" s="7" t="s">
        <v>1099</v>
      </c>
      <c r="X1435" s="201">
        <v>18</v>
      </c>
      <c r="Y1435" s="201">
        <v>65</v>
      </c>
      <c r="Z1435" s="201">
        <v>1</v>
      </c>
      <c r="AA1435" s="201">
        <v>5</v>
      </c>
      <c r="AB1435" s="201">
        <v>90</v>
      </c>
      <c r="AC1435" s="201">
        <v>0</v>
      </c>
    </row>
    <row r="1436" spans="17:29" x14ac:dyDescent="0.2">
      <c r="Q1436" s="7">
        <v>4136</v>
      </c>
      <c r="R1436" s="7">
        <v>12140</v>
      </c>
      <c r="S1436" s="7" t="s">
        <v>3733</v>
      </c>
      <c r="V1436" s="7">
        <v>73991001</v>
      </c>
      <c r="W1436" s="7" t="s">
        <v>5769</v>
      </c>
      <c r="X1436" s="201">
        <v>18</v>
      </c>
      <c r="Y1436" s="201">
        <v>65</v>
      </c>
      <c r="Z1436" s="201">
        <v>1</v>
      </c>
      <c r="AA1436" s="201">
        <v>5</v>
      </c>
      <c r="AB1436" s="201">
        <v>90</v>
      </c>
      <c r="AC1436" s="201">
        <v>0</v>
      </c>
    </row>
    <row r="1437" spans="17:29" x14ac:dyDescent="0.2">
      <c r="R1437" s="7">
        <v>16200</v>
      </c>
      <c r="S1437" s="7" t="s">
        <v>5194</v>
      </c>
      <c r="V1437" s="7">
        <v>73991002</v>
      </c>
      <c r="W1437" s="7" t="s">
        <v>5770</v>
      </c>
      <c r="X1437" s="201">
        <v>18</v>
      </c>
      <c r="Y1437" s="201">
        <v>65</v>
      </c>
      <c r="Z1437" s="201">
        <v>1</v>
      </c>
      <c r="AA1437" s="201">
        <v>5</v>
      </c>
      <c r="AB1437" s="201">
        <v>90</v>
      </c>
      <c r="AC1437" s="201">
        <v>0</v>
      </c>
    </row>
    <row r="1438" spans="17:29" x14ac:dyDescent="0.2">
      <c r="Q1438" s="7">
        <v>931</v>
      </c>
      <c r="R1438" s="7">
        <v>15329</v>
      </c>
      <c r="S1438" s="7" t="s">
        <v>3734</v>
      </c>
      <c r="V1438" s="7">
        <v>73035000</v>
      </c>
      <c r="W1438" s="7" t="s">
        <v>4848</v>
      </c>
      <c r="X1438" s="201">
        <v>18</v>
      </c>
      <c r="Y1438" s="201">
        <v>65</v>
      </c>
      <c r="Z1438" s="201">
        <v>1</v>
      </c>
      <c r="AA1438" s="201">
        <v>5</v>
      </c>
      <c r="AB1438" s="201">
        <v>90</v>
      </c>
      <c r="AC1438" s="201">
        <v>0</v>
      </c>
    </row>
    <row r="1439" spans="17:29" x14ac:dyDescent="0.2">
      <c r="Q1439" s="7">
        <v>153</v>
      </c>
      <c r="R1439" s="7">
        <v>12143</v>
      </c>
      <c r="S1439" s="7" t="s">
        <v>3735</v>
      </c>
      <c r="V1439" s="7">
        <v>60120002</v>
      </c>
      <c r="W1439" s="7" t="s">
        <v>5771</v>
      </c>
      <c r="X1439" s="201">
        <v>18</v>
      </c>
      <c r="Y1439" s="201">
        <v>65</v>
      </c>
      <c r="Z1439" s="201">
        <v>1</v>
      </c>
      <c r="AA1439" s="201">
        <v>5</v>
      </c>
      <c r="AB1439" s="201">
        <v>90</v>
      </c>
      <c r="AC1439" s="201">
        <v>0</v>
      </c>
    </row>
    <row r="1440" spans="17:29" x14ac:dyDescent="0.2">
      <c r="Q1440" s="7">
        <v>4816</v>
      </c>
      <c r="R1440" s="7">
        <v>15472</v>
      </c>
      <c r="S1440" s="7" t="s">
        <v>3736</v>
      </c>
      <c r="V1440" s="7">
        <v>60120003</v>
      </c>
      <c r="W1440" s="7" t="s">
        <v>5772</v>
      </c>
      <c r="X1440" s="201">
        <v>18</v>
      </c>
      <c r="Y1440" s="201">
        <v>65</v>
      </c>
      <c r="Z1440" s="201">
        <v>1</v>
      </c>
      <c r="AA1440" s="201">
        <v>5</v>
      </c>
      <c r="AB1440" s="201">
        <v>90</v>
      </c>
      <c r="AC1440" s="201">
        <v>0</v>
      </c>
    </row>
    <row r="1441" spans="17:29" x14ac:dyDescent="0.2">
      <c r="Q1441" s="7">
        <v>1057</v>
      </c>
      <c r="R1441" s="7">
        <v>15558</v>
      </c>
      <c r="S1441" s="7" t="s">
        <v>3737</v>
      </c>
      <c r="V1441" s="7">
        <v>60120001</v>
      </c>
      <c r="W1441" s="7" t="s">
        <v>5773</v>
      </c>
      <c r="X1441" s="201">
        <v>18</v>
      </c>
      <c r="Y1441" s="201">
        <v>65</v>
      </c>
      <c r="Z1441" s="201">
        <v>1</v>
      </c>
      <c r="AA1441" s="201">
        <v>5</v>
      </c>
      <c r="AB1441" s="201">
        <v>90</v>
      </c>
      <c r="AC1441" s="201">
        <v>0</v>
      </c>
    </row>
    <row r="1442" spans="17:29" x14ac:dyDescent="0.2">
      <c r="R1442" s="7">
        <v>12202</v>
      </c>
      <c r="S1442" s="7" t="s">
        <v>2104</v>
      </c>
      <c r="V1442" s="7">
        <v>66660000</v>
      </c>
      <c r="W1442" s="7" t="s">
        <v>1100</v>
      </c>
      <c r="X1442" s="201">
        <v>18</v>
      </c>
      <c r="Y1442" s="201">
        <v>65</v>
      </c>
      <c r="Z1442" s="201">
        <v>1</v>
      </c>
      <c r="AA1442" s="201">
        <v>5</v>
      </c>
      <c r="AB1442" s="201">
        <v>90</v>
      </c>
      <c r="AC1442" s="201">
        <v>0</v>
      </c>
    </row>
    <row r="1443" spans="17:29" x14ac:dyDescent="0.2">
      <c r="Q1443" s="7">
        <v>295</v>
      </c>
      <c r="R1443" s="7">
        <v>16080</v>
      </c>
      <c r="S1443" s="7" t="s">
        <v>3738</v>
      </c>
      <c r="V1443" s="7">
        <v>94051000</v>
      </c>
      <c r="W1443" s="7" t="s">
        <v>5774</v>
      </c>
      <c r="X1443" s="201">
        <v>18</v>
      </c>
      <c r="Y1443" s="201">
        <v>65</v>
      </c>
      <c r="Z1443" s="201">
        <v>1</v>
      </c>
      <c r="AA1443" s="201">
        <v>5</v>
      </c>
      <c r="AB1443" s="201">
        <v>0</v>
      </c>
      <c r="AC1443" s="201">
        <v>0</v>
      </c>
    </row>
    <row r="1444" spans="17:29" x14ac:dyDescent="0.2">
      <c r="R1444" s="7">
        <v>16397</v>
      </c>
      <c r="S1444" s="7" t="s">
        <v>5195</v>
      </c>
      <c r="V1444" s="7">
        <v>66700000</v>
      </c>
      <c r="W1444" s="7" t="s">
        <v>1101</v>
      </c>
      <c r="X1444" s="201">
        <v>18</v>
      </c>
      <c r="Y1444" s="201">
        <v>65</v>
      </c>
      <c r="Z1444" s="201">
        <v>1</v>
      </c>
      <c r="AA1444" s="201">
        <v>5</v>
      </c>
      <c r="AB1444" s="201">
        <v>90</v>
      </c>
      <c r="AC1444" s="201">
        <v>0</v>
      </c>
    </row>
    <row r="1445" spans="17:29" x14ac:dyDescent="0.2">
      <c r="Q1445" s="7">
        <v>4421</v>
      </c>
      <c r="R1445" s="7">
        <v>15404</v>
      </c>
      <c r="S1445" s="7" t="s">
        <v>3740</v>
      </c>
      <c r="V1445" s="7">
        <v>66730000</v>
      </c>
      <c r="W1445" s="7" t="s">
        <v>1102</v>
      </c>
      <c r="X1445" s="201">
        <v>18</v>
      </c>
      <c r="Y1445" s="201">
        <v>65</v>
      </c>
      <c r="Z1445" s="201">
        <v>1</v>
      </c>
      <c r="AA1445" s="201">
        <v>5</v>
      </c>
      <c r="AB1445" s="201">
        <v>90</v>
      </c>
      <c r="AC1445" s="201">
        <v>0</v>
      </c>
    </row>
    <row r="1446" spans="17:29" x14ac:dyDescent="0.2">
      <c r="Q1446" s="7">
        <v>4167</v>
      </c>
      <c r="R1446" s="7">
        <v>12211</v>
      </c>
      <c r="S1446" s="7" t="s">
        <v>3741</v>
      </c>
      <c r="V1446" s="7">
        <v>66750000</v>
      </c>
      <c r="W1446" s="7" t="s">
        <v>1103</v>
      </c>
      <c r="X1446" s="201">
        <v>18</v>
      </c>
      <c r="Y1446" s="201">
        <v>65</v>
      </c>
      <c r="Z1446" s="201">
        <v>1</v>
      </c>
      <c r="AA1446" s="201">
        <v>5</v>
      </c>
      <c r="AB1446" s="201">
        <v>90</v>
      </c>
      <c r="AC1446" s="201">
        <v>0</v>
      </c>
    </row>
    <row r="1447" spans="17:29" x14ac:dyDescent="0.2">
      <c r="Q1447" s="7">
        <v>932</v>
      </c>
      <c r="R1447" s="7">
        <v>15330</v>
      </c>
      <c r="S1447" s="7" t="s">
        <v>3742</v>
      </c>
      <c r="V1447" s="7">
        <v>71640000</v>
      </c>
      <c r="W1447" s="7" t="s">
        <v>1104</v>
      </c>
      <c r="X1447" s="201">
        <v>18</v>
      </c>
      <c r="Y1447" s="201">
        <v>65</v>
      </c>
      <c r="Z1447" s="201">
        <v>1</v>
      </c>
      <c r="AA1447" s="201">
        <v>5</v>
      </c>
      <c r="AB1447" s="201">
        <v>90</v>
      </c>
      <c r="AC1447" s="201">
        <v>0</v>
      </c>
    </row>
    <row r="1448" spans="17:29" x14ac:dyDescent="0.2">
      <c r="Q1448" s="7">
        <v>2523</v>
      </c>
      <c r="R1448" s="7">
        <v>13732</v>
      </c>
      <c r="S1448" s="7" t="s">
        <v>3743</v>
      </c>
      <c r="V1448" s="7">
        <v>66740000</v>
      </c>
      <c r="W1448" s="7" t="s">
        <v>1105</v>
      </c>
      <c r="X1448" s="201">
        <v>18</v>
      </c>
      <c r="Y1448" s="201">
        <v>65</v>
      </c>
      <c r="Z1448" s="201">
        <v>1</v>
      </c>
      <c r="AA1448" s="201">
        <v>5</v>
      </c>
      <c r="AB1448" s="201">
        <v>90</v>
      </c>
      <c r="AC1448" s="201">
        <v>0</v>
      </c>
    </row>
    <row r="1449" spans="17:29" x14ac:dyDescent="0.2">
      <c r="Q1449" s="7">
        <v>1058</v>
      </c>
      <c r="R1449" s="7">
        <v>15559</v>
      </c>
      <c r="S1449" s="7" t="s">
        <v>3744</v>
      </c>
      <c r="V1449" s="7">
        <v>66720000</v>
      </c>
      <c r="W1449" s="7" t="s">
        <v>2611</v>
      </c>
      <c r="X1449" s="201">
        <v>18</v>
      </c>
      <c r="Y1449" s="201">
        <v>65</v>
      </c>
      <c r="Z1449" s="201">
        <v>1</v>
      </c>
      <c r="AA1449" s="201">
        <v>5</v>
      </c>
      <c r="AB1449" s="201">
        <v>90</v>
      </c>
      <c r="AC1449" s="201">
        <v>0</v>
      </c>
    </row>
    <row r="1450" spans="17:29" x14ac:dyDescent="0.2">
      <c r="R1450" s="7">
        <v>11191</v>
      </c>
      <c r="S1450" s="7" t="s">
        <v>2105</v>
      </c>
      <c r="V1450" s="7">
        <v>71910000</v>
      </c>
      <c r="W1450" s="7" t="s">
        <v>4849</v>
      </c>
      <c r="X1450" s="201">
        <v>18</v>
      </c>
      <c r="Y1450" s="201">
        <v>65</v>
      </c>
      <c r="Z1450" s="201">
        <v>1</v>
      </c>
      <c r="AA1450" s="201">
        <v>5</v>
      </c>
      <c r="AB1450" s="201">
        <v>90</v>
      </c>
      <c r="AC1450" s="201">
        <v>0</v>
      </c>
    </row>
    <row r="1451" spans="17:29" x14ac:dyDescent="0.2">
      <c r="Q1451" s="7">
        <v>1210</v>
      </c>
      <c r="R1451" s="7">
        <v>12213</v>
      </c>
      <c r="S1451" s="7" t="s">
        <v>3745</v>
      </c>
      <c r="V1451" s="7">
        <v>59290000</v>
      </c>
      <c r="W1451" s="7" t="s">
        <v>1106</v>
      </c>
      <c r="X1451" s="201">
        <v>18</v>
      </c>
      <c r="Y1451" s="201">
        <v>65</v>
      </c>
      <c r="Z1451" s="201">
        <v>1</v>
      </c>
      <c r="AA1451" s="201">
        <v>5</v>
      </c>
      <c r="AB1451" s="201">
        <v>90</v>
      </c>
      <c r="AC1451" s="201">
        <v>0</v>
      </c>
    </row>
    <row r="1452" spans="17:29" x14ac:dyDescent="0.2">
      <c r="R1452" s="7">
        <v>16294</v>
      </c>
      <c r="S1452" s="7" t="s">
        <v>5196</v>
      </c>
      <c r="V1452" s="7">
        <v>59300000</v>
      </c>
      <c r="W1452" s="7" t="s">
        <v>1107</v>
      </c>
      <c r="X1452" s="201">
        <v>18</v>
      </c>
      <c r="Y1452" s="201">
        <v>65</v>
      </c>
      <c r="Z1452" s="201">
        <v>1</v>
      </c>
      <c r="AA1452" s="201">
        <v>5</v>
      </c>
      <c r="AB1452" s="201">
        <v>90</v>
      </c>
      <c r="AC1452" s="201">
        <v>0</v>
      </c>
    </row>
    <row r="1453" spans="17:29" x14ac:dyDescent="0.2">
      <c r="R1453" s="7">
        <v>12214</v>
      </c>
      <c r="S1453" s="7" t="s">
        <v>3746</v>
      </c>
      <c r="V1453" s="7">
        <v>86630000</v>
      </c>
      <c r="W1453" s="7" t="s">
        <v>1108</v>
      </c>
      <c r="X1453" s="201">
        <v>18</v>
      </c>
      <c r="Y1453" s="201">
        <v>65</v>
      </c>
      <c r="Z1453" s="201">
        <v>1</v>
      </c>
      <c r="AA1453" s="201">
        <v>5</v>
      </c>
      <c r="AB1453" s="201">
        <v>90</v>
      </c>
      <c r="AC1453" s="201">
        <v>0</v>
      </c>
    </row>
    <row r="1454" spans="17:29" x14ac:dyDescent="0.2">
      <c r="R1454" s="7">
        <v>16398</v>
      </c>
      <c r="S1454" s="7" t="s">
        <v>5197</v>
      </c>
      <c r="V1454" s="7">
        <v>94061000</v>
      </c>
      <c r="W1454" s="7" t="s">
        <v>5775</v>
      </c>
      <c r="X1454" s="201">
        <v>18</v>
      </c>
      <c r="Y1454" s="201">
        <v>65</v>
      </c>
      <c r="Z1454" s="201">
        <v>1</v>
      </c>
      <c r="AA1454" s="201">
        <v>5</v>
      </c>
      <c r="AB1454" s="201">
        <v>90</v>
      </c>
      <c r="AC1454" s="201">
        <v>0</v>
      </c>
    </row>
    <row r="1455" spans="17:29" x14ac:dyDescent="0.2">
      <c r="Q1455" s="7">
        <v>2548</v>
      </c>
      <c r="R1455" s="7">
        <v>12215</v>
      </c>
      <c r="S1455" s="7" t="s">
        <v>3747</v>
      </c>
      <c r="V1455" s="7">
        <v>59330000</v>
      </c>
      <c r="W1455" s="7" t="s">
        <v>1109</v>
      </c>
      <c r="X1455" s="201">
        <v>18</v>
      </c>
      <c r="Y1455" s="201">
        <v>65</v>
      </c>
      <c r="Z1455" s="201">
        <v>1</v>
      </c>
      <c r="AA1455" s="201">
        <v>5</v>
      </c>
      <c r="AB1455" s="201">
        <v>90</v>
      </c>
      <c r="AC1455" s="201">
        <v>0</v>
      </c>
    </row>
    <row r="1456" spans="17:29" x14ac:dyDescent="0.2">
      <c r="R1456" s="7">
        <v>12216</v>
      </c>
      <c r="S1456" s="7" t="s">
        <v>2106</v>
      </c>
      <c r="V1456" s="7">
        <v>59340000</v>
      </c>
      <c r="W1456" s="7" t="s">
        <v>1110</v>
      </c>
      <c r="X1456" s="201">
        <v>18</v>
      </c>
      <c r="Y1456" s="201">
        <v>65</v>
      </c>
      <c r="Z1456" s="201">
        <v>1</v>
      </c>
      <c r="AA1456" s="201">
        <v>5</v>
      </c>
      <c r="AB1456" s="201">
        <v>90</v>
      </c>
      <c r="AC1456" s="201">
        <v>0</v>
      </c>
    </row>
    <row r="1457" spans="17:29" x14ac:dyDescent="0.2">
      <c r="Q1457" s="7">
        <v>32</v>
      </c>
      <c r="R1457" s="7">
        <v>12173</v>
      </c>
      <c r="S1457" s="7" t="s">
        <v>3748</v>
      </c>
      <c r="V1457" s="7">
        <v>85370000</v>
      </c>
      <c r="W1457" s="7" t="s">
        <v>4850</v>
      </c>
      <c r="X1457" s="201">
        <v>18</v>
      </c>
      <c r="Y1457" s="201">
        <v>65</v>
      </c>
      <c r="Z1457" s="201">
        <v>1</v>
      </c>
      <c r="AA1457" s="201">
        <v>5</v>
      </c>
      <c r="AB1457" s="201">
        <v>90</v>
      </c>
      <c r="AC1457" s="201">
        <v>0</v>
      </c>
    </row>
    <row r="1458" spans="17:29" x14ac:dyDescent="0.2">
      <c r="Q1458" s="7">
        <v>3002</v>
      </c>
      <c r="R1458" s="7">
        <v>12175</v>
      </c>
      <c r="S1458" s="7" t="s">
        <v>3749</v>
      </c>
      <c r="V1458" s="7">
        <v>61210000</v>
      </c>
      <c r="W1458" s="7" t="s">
        <v>1111</v>
      </c>
      <c r="X1458" s="201">
        <v>18</v>
      </c>
      <c r="Y1458" s="201">
        <v>65</v>
      </c>
      <c r="Z1458" s="201">
        <v>1</v>
      </c>
      <c r="AA1458" s="201">
        <v>5</v>
      </c>
      <c r="AB1458" s="201">
        <v>90</v>
      </c>
      <c r="AC1458" s="201">
        <v>0</v>
      </c>
    </row>
    <row r="1459" spans="17:29" x14ac:dyDescent="0.2">
      <c r="Q1459" s="7">
        <v>4200</v>
      </c>
      <c r="R1459" s="7">
        <v>12179</v>
      </c>
      <c r="S1459" s="7" t="s">
        <v>3753</v>
      </c>
      <c r="V1459" s="7">
        <v>66670000</v>
      </c>
      <c r="W1459" s="7" t="s">
        <v>1112</v>
      </c>
      <c r="X1459" s="201">
        <v>18</v>
      </c>
      <c r="Y1459" s="201">
        <v>65</v>
      </c>
      <c r="Z1459" s="201">
        <v>1</v>
      </c>
      <c r="AA1459" s="201">
        <v>5</v>
      </c>
      <c r="AB1459" s="201">
        <v>90</v>
      </c>
      <c r="AC1459" s="201">
        <v>0</v>
      </c>
    </row>
    <row r="1460" spans="17:29" x14ac:dyDescent="0.2">
      <c r="Q1460" s="7">
        <v>954</v>
      </c>
      <c r="R1460" s="7">
        <v>15349</v>
      </c>
      <c r="S1460" s="7" t="s">
        <v>3757</v>
      </c>
      <c r="V1460" s="7">
        <v>66680000</v>
      </c>
      <c r="W1460" s="7" t="s">
        <v>1113</v>
      </c>
      <c r="X1460" s="201">
        <v>18</v>
      </c>
      <c r="Y1460" s="201">
        <v>65</v>
      </c>
      <c r="Z1460" s="201">
        <v>1</v>
      </c>
      <c r="AA1460" s="201">
        <v>5</v>
      </c>
      <c r="AB1460" s="201">
        <v>90</v>
      </c>
      <c r="AC1460" s="201">
        <v>0</v>
      </c>
    </row>
    <row r="1461" spans="17:29" x14ac:dyDescent="0.2">
      <c r="Q1461" s="7">
        <v>2847</v>
      </c>
      <c r="R1461" s="7">
        <v>13786</v>
      </c>
      <c r="S1461" s="7" t="s">
        <v>4475</v>
      </c>
      <c r="V1461" s="7">
        <v>86960000</v>
      </c>
      <c r="W1461" s="7" t="s">
        <v>5776</v>
      </c>
      <c r="X1461" s="201">
        <v>18</v>
      </c>
      <c r="Y1461" s="201">
        <v>65</v>
      </c>
      <c r="Z1461" s="201">
        <v>1</v>
      </c>
      <c r="AA1461" s="201">
        <v>5</v>
      </c>
      <c r="AB1461" s="201">
        <v>90</v>
      </c>
      <c r="AC1461" s="201">
        <v>0</v>
      </c>
    </row>
    <row r="1462" spans="17:29" x14ac:dyDescent="0.2">
      <c r="Q1462" s="7">
        <v>2579</v>
      </c>
      <c r="R1462" s="7">
        <v>12003</v>
      </c>
      <c r="S1462" s="7" t="s">
        <v>763</v>
      </c>
      <c r="V1462" s="7">
        <v>85405000</v>
      </c>
      <c r="W1462" s="7" t="s">
        <v>4851</v>
      </c>
      <c r="X1462" s="201">
        <v>18</v>
      </c>
      <c r="Y1462" s="201">
        <v>65</v>
      </c>
      <c r="Z1462" s="201">
        <v>1</v>
      </c>
      <c r="AA1462" s="201">
        <v>5</v>
      </c>
      <c r="AB1462" s="201">
        <v>90</v>
      </c>
      <c r="AC1462" s="201">
        <v>0</v>
      </c>
    </row>
    <row r="1463" spans="17:29" x14ac:dyDescent="0.2">
      <c r="Q1463" s="7">
        <v>3201</v>
      </c>
      <c r="R1463" s="7">
        <v>14378</v>
      </c>
      <c r="S1463" s="7" t="s">
        <v>764</v>
      </c>
      <c r="V1463" s="7">
        <v>85410000</v>
      </c>
      <c r="W1463" s="7" t="s">
        <v>952</v>
      </c>
      <c r="X1463" s="201">
        <v>18</v>
      </c>
      <c r="Y1463" s="201">
        <v>65</v>
      </c>
      <c r="Z1463" s="201">
        <v>1</v>
      </c>
      <c r="AA1463" s="201">
        <v>5</v>
      </c>
      <c r="AB1463" s="201">
        <v>90</v>
      </c>
      <c r="AC1463" s="201">
        <v>0</v>
      </c>
    </row>
    <row r="1464" spans="17:29" x14ac:dyDescent="0.2">
      <c r="Q1464" s="7">
        <v>4068</v>
      </c>
      <c r="R1464" s="7">
        <v>12004</v>
      </c>
      <c r="S1464" s="7" t="s">
        <v>33</v>
      </c>
      <c r="V1464" s="7">
        <v>66690000</v>
      </c>
      <c r="W1464" s="7" t="s">
        <v>953</v>
      </c>
      <c r="X1464" s="201">
        <v>18</v>
      </c>
      <c r="Y1464" s="201">
        <v>65</v>
      </c>
      <c r="Z1464" s="201">
        <v>1</v>
      </c>
      <c r="AA1464" s="201">
        <v>5</v>
      </c>
      <c r="AB1464" s="201">
        <v>90</v>
      </c>
      <c r="AC1464" s="201">
        <v>0</v>
      </c>
    </row>
    <row r="1465" spans="17:29" x14ac:dyDescent="0.2">
      <c r="R1465" s="7">
        <v>12012</v>
      </c>
      <c r="S1465" s="7" t="s">
        <v>2083</v>
      </c>
      <c r="V1465" s="7">
        <v>84454000</v>
      </c>
      <c r="W1465" s="7" t="s">
        <v>4852</v>
      </c>
      <c r="X1465" s="201">
        <v>18</v>
      </c>
      <c r="Y1465" s="201">
        <v>65</v>
      </c>
      <c r="Z1465" s="201">
        <v>1</v>
      </c>
      <c r="AA1465" s="201">
        <v>5</v>
      </c>
      <c r="AB1465" s="201">
        <v>90</v>
      </c>
      <c r="AC1465" s="201">
        <v>0</v>
      </c>
    </row>
    <row r="1466" spans="17:29" x14ac:dyDescent="0.2">
      <c r="Q1466" s="7">
        <v>2402</v>
      </c>
      <c r="R1466" s="7">
        <v>13704</v>
      </c>
      <c r="S1466" s="7" t="s">
        <v>39</v>
      </c>
      <c r="V1466" s="7">
        <v>71650000</v>
      </c>
      <c r="W1466" s="7" t="s">
        <v>4853</v>
      </c>
      <c r="X1466" s="201">
        <v>18</v>
      </c>
      <c r="Y1466" s="201">
        <v>65</v>
      </c>
      <c r="Z1466" s="201">
        <v>1</v>
      </c>
      <c r="AA1466" s="201">
        <v>5</v>
      </c>
      <c r="AB1466" s="201">
        <v>90</v>
      </c>
      <c r="AC1466" s="201">
        <v>0</v>
      </c>
    </row>
    <row r="1467" spans="17:29" x14ac:dyDescent="0.2">
      <c r="R1467" s="7">
        <v>11971</v>
      </c>
      <c r="S1467" s="7" t="s">
        <v>2086</v>
      </c>
      <c r="V1467" s="7">
        <v>85620000</v>
      </c>
      <c r="W1467" s="7" t="s">
        <v>4854</v>
      </c>
      <c r="X1467" s="201">
        <v>18</v>
      </c>
      <c r="Y1467" s="201">
        <v>65</v>
      </c>
      <c r="Z1467" s="201">
        <v>1</v>
      </c>
      <c r="AA1467" s="201">
        <v>5</v>
      </c>
      <c r="AB1467" s="201">
        <v>90</v>
      </c>
      <c r="AC1467" s="201">
        <v>0</v>
      </c>
    </row>
    <row r="1468" spans="17:29" x14ac:dyDescent="0.2">
      <c r="Q1468" s="7">
        <v>609</v>
      </c>
      <c r="R1468" s="7">
        <v>15174</v>
      </c>
      <c r="S1468" s="7" t="s">
        <v>1009</v>
      </c>
      <c r="V1468" s="7">
        <v>95370000</v>
      </c>
      <c r="W1468" s="7" t="s">
        <v>5777</v>
      </c>
      <c r="X1468" s="201">
        <v>19</v>
      </c>
      <c r="Y1468" s="201">
        <v>65</v>
      </c>
      <c r="Z1468" s="201">
        <v>1</v>
      </c>
      <c r="AA1468" s="201">
        <v>5</v>
      </c>
      <c r="AB1468" s="201">
        <v>90</v>
      </c>
      <c r="AC1468" s="201">
        <v>0</v>
      </c>
    </row>
    <row r="1469" spans="17:29" x14ac:dyDescent="0.2">
      <c r="Q1469" s="7">
        <v>6084</v>
      </c>
      <c r="R1469" s="7">
        <v>12298</v>
      </c>
      <c r="S1469" s="7" t="s">
        <v>783</v>
      </c>
      <c r="V1469" s="7">
        <v>95690000</v>
      </c>
      <c r="W1469" s="7" t="s">
        <v>5778</v>
      </c>
      <c r="X1469" s="201">
        <v>19</v>
      </c>
      <c r="Y1469" s="201">
        <v>65</v>
      </c>
      <c r="Z1469" s="201">
        <v>1</v>
      </c>
      <c r="AA1469" s="201">
        <v>5</v>
      </c>
      <c r="AB1469" s="201">
        <v>90</v>
      </c>
      <c r="AC1469" s="201">
        <v>0</v>
      </c>
    </row>
    <row r="1470" spans="17:29" x14ac:dyDescent="0.2">
      <c r="Q1470" s="7">
        <v>410</v>
      </c>
      <c r="R1470" s="7">
        <v>15067</v>
      </c>
      <c r="S1470" s="7" t="s">
        <v>1026</v>
      </c>
      <c r="V1470" s="7">
        <v>95142000</v>
      </c>
      <c r="W1470" s="7" t="s">
        <v>5779</v>
      </c>
      <c r="X1470" s="201">
        <v>19</v>
      </c>
      <c r="Y1470" s="201">
        <v>65</v>
      </c>
      <c r="Z1470" s="201">
        <v>1</v>
      </c>
      <c r="AA1470" s="201">
        <v>5</v>
      </c>
      <c r="AB1470" s="201">
        <v>90</v>
      </c>
      <c r="AC1470" s="201">
        <v>0</v>
      </c>
    </row>
    <row r="1471" spans="17:29" x14ac:dyDescent="0.2">
      <c r="R1471" s="7">
        <v>16338</v>
      </c>
      <c r="S1471" s="7" t="s">
        <v>5198</v>
      </c>
      <c r="V1471" s="7">
        <v>95501000</v>
      </c>
      <c r="W1471" s="7" t="s">
        <v>5488</v>
      </c>
      <c r="X1471" s="201">
        <v>19</v>
      </c>
      <c r="Y1471" s="201">
        <v>65</v>
      </c>
      <c r="Z1471" s="201">
        <v>1</v>
      </c>
      <c r="AA1471" s="201">
        <v>5</v>
      </c>
      <c r="AB1471" s="201">
        <v>90</v>
      </c>
      <c r="AC1471" s="201">
        <v>0</v>
      </c>
    </row>
    <row r="1472" spans="17:29" x14ac:dyDescent="0.2">
      <c r="R1472" s="7">
        <v>11152</v>
      </c>
      <c r="S1472" s="7" t="s">
        <v>1028</v>
      </c>
      <c r="V1472" s="7">
        <v>95500000</v>
      </c>
      <c r="W1472" s="7" t="s">
        <v>5780</v>
      </c>
      <c r="X1472" s="201">
        <v>19</v>
      </c>
      <c r="Y1472" s="201">
        <v>65</v>
      </c>
      <c r="Z1472" s="201">
        <v>1</v>
      </c>
      <c r="AA1472" s="201">
        <v>5</v>
      </c>
      <c r="AB1472" s="201">
        <v>90</v>
      </c>
      <c r="AC1472" s="201">
        <v>0</v>
      </c>
    </row>
    <row r="1473" spans="17:29" x14ac:dyDescent="0.2">
      <c r="Q1473" s="7">
        <v>2886</v>
      </c>
      <c r="R1473" s="7">
        <v>13814</v>
      </c>
      <c r="S1473" s="7" t="s">
        <v>3732</v>
      </c>
      <c r="V1473" s="7">
        <v>95910000</v>
      </c>
      <c r="W1473" s="7" t="s">
        <v>5781</v>
      </c>
      <c r="X1473" s="201">
        <v>19</v>
      </c>
      <c r="Y1473" s="201">
        <v>65</v>
      </c>
      <c r="Z1473" s="201">
        <v>1</v>
      </c>
      <c r="AA1473" s="201">
        <v>5</v>
      </c>
      <c r="AB1473" s="201">
        <v>90</v>
      </c>
      <c r="AC1473" s="201">
        <v>0</v>
      </c>
    </row>
    <row r="1474" spans="17:29" x14ac:dyDescent="0.2">
      <c r="R1474" s="7">
        <v>16457</v>
      </c>
      <c r="S1474" s="7" t="s">
        <v>5199</v>
      </c>
      <c r="V1474" s="7">
        <v>95150000</v>
      </c>
      <c r="W1474" s="7" t="s">
        <v>5782</v>
      </c>
      <c r="X1474" s="201">
        <v>19</v>
      </c>
      <c r="Y1474" s="201">
        <v>65</v>
      </c>
      <c r="Z1474" s="201">
        <v>1</v>
      </c>
      <c r="AA1474" s="201">
        <v>5</v>
      </c>
      <c r="AB1474" s="201">
        <v>90</v>
      </c>
      <c r="AC1474" s="201">
        <v>0</v>
      </c>
    </row>
    <row r="1475" spans="17:29" x14ac:dyDescent="0.2">
      <c r="Q1475" s="7">
        <v>60</v>
      </c>
      <c r="R1475" s="7">
        <v>12220</v>
      </c>
      <c r="S1475" s="7" t="s">
        <v>3739</v>
      </c>
      <c r="V1475" s="7">
        <v>90070000</v>
      </c>
      <c r="W1475" s="7" t="s">
        <v>5783</v>
      </c>
      <c r="X1475" s="201">
        <v>19</v>
      </c>
      <c r="Y1475" s="201">
        <v>65</v>
      </c>
      <c r="Z1475" s="201">
        <v>1</v>
      </c>
      <c r="AA1475" s="201">
        <v>5</v>
      </c>
      <c r="AB1475" s="201">
        <v>90</v>
      </c>
      <c r="AC1475" s="201">
        <v>0</v>
      </c>
    </row>
    <row r="1476" spans="17:29" x14ac:dyDescent="0.2">
      <c r="Q1476" s="7">
        <v>1703</v>
      </c>
      <c r="R1476" s="7">
        <v>12176</v>
      </c>
      <c r="S1476" s="7" t="s">
        <v>3750</v>
      </c>
      <c r="V1476" s="7">
        <v>95570000</v>
      </c>
      <c r="W1476" s="7" t="s">
        <v>5784</v>
      </c>
      <c r="X1476" s="201">
        <v>19</v>
      </c>
      <c r="Y1476" s="201">
        <v>65</v>
      </c>
      <c r="Z1476" s="201">
        <v>1</v>
      </c>
      <c r="AA1476" s="201">
        <v>5</v>
      </c>
      <c r="AB1476" s="201">
        <v>90</v>
      </c>
      <c r="AC1476" s="201">
        <v>0</v>
      </c>
    </row>
    <row r="1477" spans="17:29" x14ac:dyDescent="0.2">
      <c r="Q1477" s="7">
        <v>2524</v>
      </c>
      <c r="R1477" s="7">
        <v>13733</v>
      </c>
      <c r="S1477" s="7" t="s">
        <v>3751</v>
      </c>
      <c r="V1477" s="7">
        <v>95260000</v>
      </c>
      <c r="W1477" s="7" t="s">
        <v>5785</v>
      </c>
      <c r="X1477" s="201">
        <v>19</v>
      </c>
      <c r="Y1477" s="201">
        <v>65</v>
      </c>
      <c r="Z1477" s="201">
        <v>1</v>
      </c>
      <c r="AA1477" s="201">
        <v>5</v>
      </c>
      <c r="AB1477" s="201">
        <v>90</v>
      </c>
      <c r="AC1477" s="201">
        <v>0</v>
      </c>
    </row>
    <row r="1478" spans="17:29" x14ac:dyDescent="0.2">
      <c r="Q1478" s="7">
        <v>61</v>
      </c>
      <c r="R1478" s="7">
        <v>12178</v>
      </c>
      <c r="S1478" s="7" t="s">
        <v>3752</v>
      </c>
      <c r="V1478" s="7">
        <v>95041000</v>
      </c>
      <c r="W1478" s="7" t="s">
        <v>5489</v>
      </c>
      <c r="X1478" s="201">
        <v>19</v>
      </c>
      <c r="Y1478" s="201">
        <v>65</v>
      </c>
      <c r="Z1478" s="201">
        <v>1</v>
      </c>
      <c r="AA1478" s="201">
        <v>5</v>
      </c>
      <c r="AB1478" s="201">
        <v>90</v>
      </c>
      <c r="AC1478" s="201">
        <v>0</v>
      </c>
    </row>
    <row r="1479" spans="17:29" x14ac:dyDescent="0.2">
      <c r="R1479" s="7">
        <v>12180</v>
      </c>
      <c r="S1479" s="7" t="s">
        <v>3754</v>
      </c>
      <c r="V1479" s="7">
        <v>95440000</v>
      </c>
      <c r="W1479" s="7" t="s">
        <v>5786</v>
      </c>
      <c r="X1479" s="201">
        <v>19</v>
      </c>
      <c r="Y1479" s="201">
        <v>65</v>
      </c>
      <c r="Z1479" s="201">
        <v>1</v>
      </c>
      <c r="AA1479" s="201">
        <v>5</v>
      </c>
      <c r="AB1479" s="201">
        <v>90</v>
      </c>
      <c r="AC1479" s="201">
        <v>0</v>
      </c>
    </row>
    <row r="1480" spans="17:29" x14ac:dyDescent="0.2">
      <c r="Q1480" s="7">
        <v>87</v>
      </c>
      <c r="R1480" s="7">
        <v>12181</v>
      </c>
      <c r="S1480" s="7" t="s">
        <v>3755</v>
      </c>
      <c r="V1480" s="7">
        <v>95760000</v>
      </c>
      <c r="W1480" s="7" t="s">
        <v>5787</v>
      </c>
      <c r="X1480" s="201">
        <v>19</v>
      </c>
      <c r="Y1480" s="201">
        <v>65</v>
      </c>
      <c r="Z1480" s="201">
        <v>1</v>
      </c>
      <c r="AA1480" s="201">
        <v>5</v>
      </c>
      <c r="AB1480" s="201">
        <v>90</v>
      </c>
      <c r="AC1480" s="201">
        <v>0</v>
      </c>
    </row>
    <row r="1481" spans="17:29" x14ac:dyDescent="0.2">
      <c r="Q1481" s="7">
        <v>4590</v>
      </c>
      <c r="R1481" s="7">
        <v>15469</v>
      </c>
      <c r="S1481" s="7" t="s">
        <v>3756</v>
      </c>
      <c r="V1481" s="7">
        <v>95280000</v>
      </c>
      <c r="W1481" s="7" t="s">
        <v>5788</v>
      </c>
      <c r="X1481" s="201">
        <v>19</v>
      </c>
      <c r="Y1481" s="201">
        <v>65</v>
      </c>
      <c r="Z1481" s="201">
        <v>1</v>
      </c>
      <c r="AA1481" s="201">
        <v>5</v>
      </c>
      <c r="AB1481" s="201">
        <v>90</v>
      </c>
      <c r="AC1481" s="201">
        <v>0</v>
      </c>
    </row>
    <row r="1482" spans="17:29" x14ac:dyDescent="0.2">
      <c r="Q1482" s="7">
        <v>4821</v>
      </c>
      <c r="R1482" s="7">
        <v>15455</v>
      </c>
      <c r="S1482" s="7" t="s">
        <v>3758</v>
      </c>
      <c r="V1482" s="7">
        <v>95310000</v>
      </c>
      <c r="W1482" s="7" t="s">
        <v>5789</v>
      </c>
      <c r="X1482" s="201">
        <v>19</v>
      </c>
      <c r="Y1482" s="201">
        <v>65</v>
      </c>
      <c r="Z1482" s="201">
        <v>1</v>
      </c>
      <c r="AA1482" s="201">
        <v>5</v>
      </c>
      <c r="AB1482" s="201">
        <v>90</v>
      </c>
      <c r="AC1482" s="201">
        <v>0</v>
      </c>
    </row>
    <row r="1483" spans="17:29" x14ac:dyDescent="0.2">
      <c r="R1483" s="7">
        <v>16263</v>
      </c>
      <c r="S1483" s="7" t="s">
        <v>5200</v>
      </c>
      <c r="V1483" s="7">
        <v>95180000</v>
      </c>
      <c r="W1483" s="7" t="s">
        <v>5790</v>
      </c>
      <c r="X1483" s="201">
        <v>19</v>
      </c>
      <c r="Y1483" s="201">
        <v>65</v>
      </c>
      <c r="Z1483" s="201">
        <v>1</v>
      </c>
      <c r="AA1483" s="201">
        <v>5</v>
      </c>
      <c r="AB1483" s="201">
        <v>90</v>
      </c>
      <c r="AC1483" s="201">
        <v>0</v>
      </c>
    </row>
    <row r="1484" spans="17:29" x14ac:dyDescent="0.2">
      <c r="R1484" s="7">
        <v>11245</v>
      </c>
      <c r="S1484" s="7" t="s">
        <v>2107</v>
      </c>
      <c r="V1484" s="7">
        <v>95832000</v>
      </c>
      <c r="W1484" s="7" t="s">
        <v>5791</v>
      </c>
      <c r="X1484" s="201">
        <v>19</v>
      </c>
      <c r="Y1484" s="201">
        <v>65</v>
      </c>
      <c r="Z1484" s="201">
        <v>1</v>
      </c>
      <c r="AA1484" s="201">
        <v>5</v>
      </c>
      <c r="AB1484" s="201">
        <v>90</v>
      </c>
      <c r="AC1484" s="201">
        <v>0</v>
      </c>
    </row>
    <row r="1485" spans="17:29" x14ac:dyDescent="0.2">
      <c r="Q1485" s="7">
        <v>6239</v>
      </c>
      <c r="R1485" s="7">
        <v>12187</v>
      </c>
      <c r="S1485" s="7" t="s">
        <v>3759</v>
      </c>
      <c r="V1485" s="7">
        <v>95390000</v>
      </c>
      <c r="W1485" s="7" t="s">
        <v>5792</v>
      </c>
      <c r="X1485" s="201">
        <v>19</v>
      </c>
      <c r="Y1485" s="201">
        <v>65</v>
      </c>
      <c r="Z1485" s="201">
        <v>1</v>
      </c>
      <c r="AA1485" s="201">
        <v>5</v>
      </c>
      <c r="AB1485" s="201">
        <v>90</v>
      </c>
      <c r="AC1485" s="201">
        <v>0</v>
      </c>
    </row>
    <row r="1486" spans="17:29" x14ac:dyDescent="0.2">
      <c r="Q1486" s="7">
        <v>541</v>
      </c>
      <c r="R1486" s="7">
        <v>15120</v>
      </c>
      <c r="S1486" s="7" t="s">
        <v>2612</v>
      </c>
      <c r="V1486" s="7">
        <v>95640000</v>
      </c>
      <c r="W1486" s="7" t="s">
        <v>5793</v>
      </c>
      <c r="X1486" s="201">
        <v>19</v>
      </c>
      <c r="Y1486" s="201">
        <v>65</v>
      </c>
      <c r="Z1486" s="201">
        <v>1</v>
      </c>
      <c r="AA1486" s="201">
        <v>5</v>
      </c>
      <c r="AB1486" s="201">
        <v>90</v>
      </c>
      <c r="AC1486" s="201">
        <v>0</v>
      </c>
    </row>
    <row r="1487" spans="17:29" x14ac:dyDescent="0.2">
      <c r="R1487" s="7">
        <v>11291</v>
      </c>
      <c r="S1487" s="7" t="s">
        <v>2108</v>
      </c>
      <c r="V1487" s="7">
        <v>95330000</v>
      </c>
      <c r="W1487" s="7" t="s">
        <v>5794</v>
      </c>
      <c r="X1487" s="201">
        <v>19</v>
      </c>
      <c r="Y1487" s="201">
        <v>65</v>
      </c>
      <c r="Z1487" s="201">
        <v>1</v>
      </c>
      <c r="AA1487" s="201">
        <v>5</v>
      </c>
      <c r="AB1487" s="201">
        <v>90</v>
      </c>
      <c r="AC1487" s="201">
        <v>0</v>
      </c>
    </row>
    <row r="1488" spans="17:29" x14ac:dyDescent="0.2">
      <c r="R1488" s="7">
        <v>10798</v>
      </c>
      <c r="S1488" s="7" t="s">
        <v>130</v>
      </c>
      <c r="V1488" s="7">
        <v>95930000</v>
      </c>
      <c r="W1488" s="7" t="s">
        <v>5795</v>
      </c>
      <c r="X1488" s="201">
        <v>19</v>
      </c>
      <c r="Y1488" s="201">
        <v>65</v>
      </c>
      <c r="Z1488" s="201">
        <v>1</v>
      </c>
      <c r="AA1488" s="201">
        <v>5</v>
      </c>
      <c r="AB1488" s="201">
        <v>90</v>
      </c>
      <c r="AC1488" s="201">
        <v>0</v>
      </c>
    </row>
    <row r="1489" spans="17:29" x14ac:dyDescent="0.2">
      <c r="R1489" s="7">
        <v>11346</v>
      </c>
      <c r="S1489" s="7" t="s">
        <v>131</v>
      </c>
      <c r="V1489" s="7">
        <v>95831000</v>
      </c>
      <c r="W1489" s="7" t="s">
        <v>5796</v>
      </c>
      <c r="X1489" s="201">
        <v>19</v>
      </c>
      <c r="Y1489" s="201">
        <v>65</v>
      </c>
      <c r="Z1489" s="201">
        <v>1</v>
      </c>
      <c r="AA1489" s="201">
        <v>5</v>
      </c>
      <c r="AB1489" s="201">
        <v>90</v>
      </c>
      <c r="AC1489" s="201">
        <v>0</v>
      </c>
    </row>
    <row r="1490" spans="17:29" x14ac:dyDescent="0.2">
      <c r="Q1490" s="7">
        <v>3619</v>
      </c>
      <c r="R1490" s="7">
        <v>16061</v>
      </c>
      <c r="S1490" s="7" t="s">
        <v>4548</v>
      </c>
      <c r="V1490" s="7">
        <v>95603000</v>
      </c>
      <c r="W1490" s="7" t="s">
        <v>5797</v>
      </c>
      <c r="X1490" s="201">
        <v>19</v>
      </c>
      <c r="Y1490" s="201">
        <v>65</v>
      </c>
      <c r="Z1490" s="201">
        <v>1</v>
      </c>
      <c r="AA1490" s="201">
        <v>5</v>
      </c>
      <c r="AB1490" s="201">
        <v>90</v>
      </c>
      <c r="AC1490" s="201">
        <v>0</v>
      </c>
    </row>
    <row r="1491" spans="17:29" x14ac:dyDescent="0.2">
      <c r="R1491" s="7">
        <v>11187</v>
      </c>
      <c r="S1491" s="7" t="s">
        <v>2109</v>
      </c>
      <c r="V1491" s="7">
        <v>95833000</v>
      </c>
      <c r="W1491" s="7" t="s">
        <v>5798</v>
      </c>
      <c r="X1491" s="201">
        <v>19</v>
      </c>
      <c r="Y1491" s="201">
        <v>65</v>
      </c>
      <c r="Z1491" s="201">
        <v>1</v>
      </c>
      <c r="AA1491" s="201">
        <v>5</v>
      </c>
      <c r="AB1491" s="201">
        <v>90</v>
      </c>
      <c r="AC1491" s="201">
        <v>0</v>
      </c>
    </row>
    <row r="1492" spans="17:29" x14ac:dyDescent="0.2">
      <c r="Q1492" s="7">
        <v>1363</v>
      </c>
      <c r="R1492" s="7">
        <v>12192</v>
      </c>
      <c r="S1492" s="7" t="s">
        <v>132</v>
      </c>
      <c r="V1492" s="7">
        <v>95400000</v>
      </c>
      <c r="W1492" s="7" t="s">
        <v>5490</v>
      </c>
      <c r="X1492" s="201">
        <v>19</v>
      </c>
      <c r="Y1492" s="201">
        <v>65</v>
      </c>
      <c r="Z1492" s="201">
        <v>1</v>
      </c>
      <c r="AA1492" s="201">
        <v>5</v>
      </c>
      <c r="AB1492" s="201">
        <v>90</v>
      </c>
      <c r="AC1492" s="201">
        <v>0</v>
      </c>
    </row>
    <row r="1493" spans="17:29" x14ac:dyDescent="0.2">
      <c r="R1493" s="7">
        <v>12193</v>
      </c>
      <c r="S1493" s="7" t="s">
        <v>2110</v>
      </c>
      <c r="V1493" s="7">
        <v>95790000</v>
      </c>
      <c r="W1493" s="7" t="s">
        <v>5799</v>
      </c>
      <c r="X1493" s="201">
        <v>19</v>
      </c>
      <c r="Y1493" s="201">
        <v>65</v>
      </c>
      <c r="Z1493" s="201">
        <v>1</v>
      </c>
      <c r="AA1493" s="201">
        <v>5</v>
      </c>
      <c r="AB1493" s="201">
        <v>90</v>
      </c>
      <c r="AC1493" s="201">
        <v>0</v>
      </c>
    </row>
    <row r="1494" spans="17:29" x14ac:dyDescent="0.2">
      <c r="R1494" s="7">
        <v>11544</v>
      </c>
      <c r="S1494" s="7" t="s">
        <v>2111</v>
      </c>
      <c r="V1494" s="7">
        <v>95820000</v>
      </c>
      <c r="W1494" s="7" t="s">
        <v>5800</v>
      </c>
      <c r="X1494" s="201">
        <v>18</v>
      </c>
      <c r="Y1494" s="201">
        <v>65</v>
      </c>
      <c r="Z1494" s="201">
        <v>1</v>
      </c>
      <c r="AA1494" s="201">
        <v>5</v>
      </c>
      <c r="AB1494" s="201">
        <v>90</v>
      </c>
      <c r="AC1494" s="201">
        <v>0</v>
      </c>
    </row>
    <row r="1495" spans="17:29" x14ac:dyDescent="0.2">
      <c r="R1495" s="7">
        <v>11208</v>
      </c>
      <c r="S1495" s="7" t="s">
        <v>2112</v>
      </c>
      <c r="V1495" s="7">
        <v>95270000</v>
      </c>
      <c r="W1495" s="7" t="s">
        <v>5491</v>
      </c>
      <c r="X1495" s="201">
        <v>19</v>
      </c>
      <c r="Y1495" s="201">
        <v>65</v>
      </c>
      <c r="Z1495" s="201">
        <v>1</v>
      </c>
      <c r="AA1495" s="201">
        <v>5</v>
      </c>
      <c r="AB1495" s="201">
        <v>90</v>
      </c>
      <c r="AC1495" s="201">
        <v>0</v>
      </c>
    </row>
    <row r="1496" spans="17:29" x14ac:dyDescent="0.2">
      <c r="Q1496" s="7">
        <v>296</v>
      </c>
      <c r="R1496" s="7">
        <v>15671</v>
      </c>
      <c r="S1496" s="7" t="s">
        <v>133</v>
      </c>
      <c r="V1496" s="7">
        <v>95320000</v>
      </c>
      <c r="W1496" s="7" t="s">
        <v>5801</v>
      </c>
      <c r="X1496" s="201">
        <v>19</v>
      </c>
      <c r="Y1496" s="201">
        <v>65</v>
      </c>
      <c r="Z1496" s="201">
        <v>1</v>
      </c>
      <c r="AA1496" s="201">
        <v>5</v>
      </c>
      <c r="AB1496" s="201">
        <v>90</v>
      </c>
      <c r="AC1496" s="201">
        <v>0</v>
      </c>
    </row>
    <row r="1497" spans="17:29" x14ac:dyDescent="0.2">
      <c r="R1497" s="7">
        <v>12655</v>
      </c>
      <c r="S1497" s="7" t="s">
        <v>134</v>
      </c>
      <c r="V1497" s="7">
        <v>95621000</v>
      </c>
      <c r="W1497" s="7" t="s">
        <v>5802</v>
      </c>
      <c r="X1497" s="201">
        <v>19</v>
      </c>
      <c r="Y1497" s="201">
        <v>65</v>
      </c>
      <c r="Z1497" s="201">
        <v>1</v>
      </c>
      <c r="AA1497" s="201">
        <v>5</v>
      </c>
      <c r="AB1497" s="201">
        <v>90</v>
      </c>
      <c r="AC1497" s="201">
        <v>0</v>
      </c>
    </row>
    <row r="1498" spans="17:29" x14ac:dyDescent="0.2">
      <c r="Q1498" s="7">
        <v>6109</v>
      </c>
      <c r="R1498" s="7">
        <v>12656</v>
      </c>
      <c r="S1498" s="7" t="s">
        <v>135</v>
      </c>
      <c r="V1498" s="7">
        <v>95730000</v>
      </c>
      <c r="W1498" s="7" t="s">
        <v>5492</v>
      </c>
      <c r="X1498" s="201">
        <v>19</v>
      </c>
      <c r="Y1498" s="201">
        <v>65</v>
      </c>
      <c r="Z1498" s="201">
        <v>1</v>
      </c>
      <c r="AA1498" s="201">
        <v>5</v>
      </c>
      <c r="AB1498" s="201">
        <v>90</v>
      </c>
      <c r="AC1498" s="201">
        <v>0</v>
      </c>
    </row>
    <row r="1499" spans="17:29" x14ac:dyDescent="0.2">
      <c r="Q1499" s="7">
        <v>1364</v>
      </c>
      <c r="R1499" s="7">
        <v>12657</v>
      </c>
      <c r="S1499" s="7" t="s">
        <v>136</v>
      </c>
      <c r="V1499" s="7">
        <v>95735000</v>
      </c>
      <c r="W1499" s="7" t="s">
        <v>5803</v>
      </c>
      <c r="X1499" s="201">
        <v>19</v>
      </c>
      <c r="Y1499" s="201">
        <v>65</v>
      </c>
      <c r="Z1499" s="201">
        <v>1</v>
      </c>
      <c r="AA1499" s="201">
        <v>5</v>
      </c>
      <c r="AB1499" s="201">
        <v>90</v>
      </c>
      <c r="AC1499" s="201">
        <v>0</v>
      </c>
    </row>
    <row r="1500" spans="17:29" x14ac:dyDescent="0.2">
      <c r="Q1500" s="7">
        <v>980</v>
      </c>
      <c r="R1500" s="7">
        <v>15365</v>
      </c>
      <c r="S1500" s="7" t="s">
        <v>137</v>
      </c>
      <c r="V1500" s="7">
        <v>95121000</v>
      </c>
      <c r="W1500" s="7" t="s">
        <v>5804</v>
      </c>
      <c r="X1500" s="201">
        <v>19</v>
      </c>
      <c r="Y1500" s="201">
        <v>65</v>
      </c>
      <c r="Z1500" s="201">
        <v>1</v>
      </c>
      <c r="AA1500" s="201">
        <v>5</v>
      </c>
      <c r="AB1500" s="201">
        <v>90</v>
      </c>
      <c r="AC1500" s="201">
        <v>0</v>
      </c>
    </row>
    <row r="1501" spans="17:29" x14ac:dyDescent="0.2">
      <c r="R1501" s="7">
        <v>16529</v>
      </c>
      <c r="S1501" s="7" t="s">
        <v>5201</v>
      </c>
      <c r="V1501" s="7">
        <v>95553000</v>
      </c>
      <c r="W1501" s="7" t="s">
        <v>5805</v>
      </c>
      <c r="X1501" s="201">
        <v>19</v>
      </c>
      <c r="Y1501" s="201">
        <v>65</v>
      </c>
      <c r="Z1501" s="201">
        <v>1</v>
      </c>
      <c r="AA1501" s="201">
        <v>5</v>
      </c>
      <c r="AB1501" s="201">
        <v>90</v>
      </c>
      <c r="AC1501" s="201">
        <v>0</v>
      </c>
    </row>
    <row r="1502" spans="17:29" x14ac:dyDescent="0.2">
      <c r="R1502" s="7">
        <v>10223</v>
      </c>
      <c r="S1502" s="7" t="s">
        <v>2113</v>
      </c>
      <c r="V1502" s="7">
        <v>95870000</v>
      </c>
      <c r="W1502" s="7" t="s">
        <v>5493</v>
      </c>
      <c r="X1502" s="201">
        <v>19</v>
      </c>
      <c r="Y1502" s="201">
        <v>65</v>
      </c>
      <c r="Z1502" s="201">
        <v>1</v>
      </c>
      <c r="AA1502" s="201">
        <v>5</v>
      </c>
      <c r="AB1502" s="201">
        <v>90</v>
      </c>
      <c r="AC1502" s="201">
        <v>0</v>
      </c>
    </row>
    <row r="1503" spans="17:29" x14ac:dyDescent="0.2">
      <c r="Q1503" s="7">
        <v>1343</v>
      </c>
      <c r="R1503" s="7">
        <v>12658</v>
      </c>
      <c r="S1503" s="7" t="s">
        <v>138</v>
      </c>
      <c r="V1503" s="7">
        <v>95740000</v>
      </c>
      <c r="W1503" s="7" t="s">
        <v>5806</v>
      </c>
      <c r="X1503" s="201">
        <v>19</v>
      </c>
      <c r="Y1503" s="201">
        <v>65</v>
      </c>
      <c r="Z1503" s="201">
        <v>1</v>
      </c>
      <c r="AA1503" s="201">
        <v>5</v>
      </c>
      <c r="AB1503" s="201">
        <v>90</v>
      </c>
      <c r="AC1503" s="201">
        <v>0</v>
      </c>
    </row>
    <row r="1504" spans="17:29" x14ac:dyDescent="0.2">
      <c r="Q1504" s="7">
        <v>784</v>
      </c>
      <c r="R1504" s="7">
        <v>15638</v>
      </c>
      <c r="S1504" s="7" t="s">
        <v>139</v>
      </c>
      <c r="V1504" s="7">
        <v>95810000</v>
      </c>
      <c r="W1504" s="7" t="s">
        <v>5807</v>
      </c>
      <c r="X1504" s="201">
        <v>18</v>
      </c>
      <c r="Y1504" s="201">
        <v>65</v>
      </c>
      <c r="Z1504" s="201">
        <v>1</v>
      </c>
      <c r="AA1504" s="201">
        <v>5</v>
      </c>
      <c r="AB1504" s="201">
        <v>90</v>
      </c>
      <c r="AC1504" s="201">
        <v>0</v>
      </c>
    </row>
    <row r="1505" spans="17:29" x14ac:dyDescent="0.2">
      <c r="Q1505" s="7">
        <v>496</v>
      </c>
      <c r="R1505" s="7">
        <v>15105</v>
      </c>
      <c r="S1505" s="7" t="s">
        <v>140</v>
      </c>
      <c r="V1505" s="7">
        <v>95580000</v>
      </c>
      <c r="W1505" s="7" t="s">
        <v>5808</v>
      </c>
      <c r="X1505" s="201">
        <v>19</v>
      </c>
      <c r="Y1505" s="201">
        <v>65</v>
      </c>
      <c r="Z1505" s="201">
        <v>1</v>
      </c>
      <c r="AA1505" s="201">
        <v>5</v>
      </c>
      <c r="AB1505" s="201">
        <v>90</v>
      </c>
      <c r="AC1505" s="201">
        <v>0</v>
      </c>
    </row>
    <row r="1506" spans="17:29" x14ac:dyDescent="0.2">
      <c r="R1506" s="7">
        <v>16572</v>
      </c>
      <c r="S1506" s="7" t="s">
        <v>5202</v>
      </c>
      <c r="V1506" s="7">
        <v>95450000</v>
      </c>
      <c r="W1506" s="7" t="s">
        <v>5809</v>
      </c>
      <c r="X1506" s="201">
        <v>19</v>
      </c>
      <c r="Y1506" s="201">
        <v>65</v>
      </c>
      <c r="Z1506" s="201">
        <v>1</v>
      </c>
      <c r="AA1506" s="201">
        <v>5</v>
      </c>
      <c r="AB1506" s="201">
        <v>90</v>
      </c>
      <c r="AC1506" s="201">
        <v>0</v>
      </c>
    </row>
    <row r="1507" spans="17:29" x14ac:dyDescent="0.2">
      <c r="Q1507" s="7">
        <v>581</v>
      </c>
      <c r="R1507" s="7">
        <v>15154</v>
      </c>
      <c r="S1507" s="7" t="s">
        <v>141</v>
      </c>
      <c r="V1507" s="7">
        <v>95700000</v>
      </c>
      <c r="W1507" s="7" t="s">
        <v>5810</v>
      </c>
      <c r="X1507" s="201">
        <v>19</v>
      </c>
      <c r="Y1507" s="201">
        <v>65</v>
      </c>
      <c r="Z1507" s="201">
        <v>1</v>
      </c>
      <c r="AA1507" s="201">
        <v>5</v>
      </c>
      <c r="AB1507" s="201">
        <v>90</v>
      </c>
      <c r="AC1507" s="201">
        <v>0</v>
      </c>
    </row>
    <row r="1508" spans="17:29" x14ac:dyDescent="0.2">
      <c r="R1508" s="7">
        <v>11214</v>
      </c>
      <c r="S1508" s="7" t="s">
        <v>142</v>
      </c>
      <c r="V1508" s="7">
        <v>95552000</v>
      </c>
      <c r="W1508" s="7" t="s">
        <v>5811</v>
      </c>
      <c r="X1508" s="201">
        <v>19</v>
      </c>
      <c r="Y1508" s="201">
        <v>65</v>
      </c>
      <c r="Z1508" s="201">
        <v>1</v>
      </c>
      <c r="AA1508" s="201">
        <v>5</v>
      </c>
      <c r="AB1508" s="201">
        <v>90</v>
      </c>
      <c r="AC1508" s="201">
        <v>0</v>
      </c>
    </row>
    <row r="1509" spans="17:29" x14ac:dyDescent="0.2">
      <c r="Q1509" s="7">
        <v>1033</v>
      </c>
      <c r="R1509" s="7">
        <v>15574</v>
      </c>
      <c r="S1509" s="7" t="s">
        <v>143</v>
      </c>
      <c r="V1509" s="7">
        <v>95510000</v>
      </c>
      <c r="W1509" s="7" t="s">
        <v>5812</v>
      </c>
      <c r="X1509" s="201">
        <v>19</v>
      </c>
      <c r="Y1509" s="201">
        <v>65</v>
      </c>
      <c r="Z1509" s="201">
        <v>1</v>
      </c>
      <c r="AA1509" s="201">
        <v>5</v>
      </c>
      <c r="AB1509" s="201">
        <v>90</v>
      </c>
      <c r="AC1509" s="201">
        <v>0</v>
      </c>
    </row>
    <row r="1510" spans="17:29" x14ac:dyDescent="0.2">
      <c r="Q1510" s="7">
        <v>739</v>
      </c>
      <c r="R1510" s="7">
        <v>15245</v>
      </c>
      <c r="S1510" s="7" t="s">
        <v>144</v>
      </c>
      <c r="V1510" s="7">
        <v>80320000</v>
      </c>
      <c r="W1510" s="7" t="s">
        <v>5813</v>
      </c>
      <c r="X1510" s="201">
        <v>19</v>
      </c>
      <c r="Y1510" s="201">
        <v>65</v>
      </c>
      <c r="Z1510" s="201">
        <v>1</v>
      </c>
      <c r="AA1510" s="201">
        <v>5</v>
      </c>
      <c r="AB1510" s="201">
        <v>90</v>
      </c>
      <c r="AC1510" s="201">
        <v>0</v>
      </c>
    </row>
    <row r="1511" spans="17:29" x14ac:dyDescent="0.2">
      <c r="R1511" s="7">
        <v>12669</v>
      </c>
      <c r="S1511" s="7" t="s">
        <v>145</v>
      </c>
      <c r="V1511" s="7">
        <v>95230000</v>
      </c>
      <c r="W1511" s="7" t="s">
        <v>5814</v>
      </c>
      <c r="X1511" s="201">
        <v>19</v>
      </c>
      <c r="Y1511" s="201">
        <v>65</v>
      </c>
      <c r="Z1511" s="201">
        <v>1</v>
      </c>
      <c r="AA1511" s="201">
        <v>5</v>
      </c>
      <c r="AB1511" s="201">
        <v>90</v>
      </c>
      <c r="AC1511" s="201">
        <v>0</v>
      </c>
    </row>
    <row r="1512" spans="17:29" x14ac:dyDescent="0.2">
      <c r="Q1512" s="7">
        <v>582</v>
      </c>
      <c r="R1512" s="7">
        <v>15155</v>
      </c>
      <c r="S1512" s="7" t="s">
        <v>146</v>
      </c>
      <c r="V1512" s="7">
        <v>95240000</v>
      </c>
      <c r="W1512" s="7" t="s">
        <v>5815</v>
      </c>
      <c r="X1512" s="201">
        <v>19</v>
      </c>
      <c r="Y1512" s="201">
        <v>65</v>
      </c>
      <c r="Z1512" s="201">
        <v>1</v>
      </c>
      <c r="AA1512" s="201">
        <v>5</v>
      </c>
      <c r="AB1512" s="201">
        <v>90</v>
      </c>
      <c r="AC1512" s="201">
        <v>0</v>
      </c>
    </row>
    <row r="1513" spans="17:29" x14ac:dyDescent="0.2">
      <c r="R1513" s="7">
        <v>11226</v>
      </c>
      <c r="S1513" s="7" t="s">
        <v>2114</v>
      </c>
      <c r="V1513" s="7">
        <v>95890200</v>
      </c>
      <c r="W1513" s="7" t="s">
        <v>5816</v>
      </c>
      <c r="X1513" s="201">
        <v>19</v>
      </c>
      <c r="Y1513" s="201">
        <v>65</v>
      </c>
      <c r="Z1513" s="201">
        <v>1</v>
      </c>
      <c r="AA1513" s="201">
        <v>5</v>
      </c>
      <c r="AB1513" s="201">
        <v>90</v>
      </c>
      <c r="AC1513" s="201">
        <v>0</v>
      </c>
    </row>
    <row r="1514" spans="17:29" x14ac:dyDescent="0.2">
      <c r="Q1514" s="7">
        <v>1211</v>
      </c>
      <c r="R1514" s="7">
        <v>12661</v>
      </c>
      <c r="S1514" s="7" t="s">
        <v>147</v>
      </c>
      <c r="V1514" s="7">
        <v>95561000</v>
      </c>
      <c r="W1514" s="7" t="s">
        <v>5817</v>
      </c>
      <c r="X1514" s="201">
        <v>19</v>
      </c>
      <c r="Y1514" s="201">
        <v>65</v>
      </c>
      <c r="Z1514" s="201">
        <v>1</v>
      </c>
      <c r="AA1514" s="201">
        <v>5</v>
      </c>
      <c r="AB1514" s="201">
        <v>90</v>
      </c>
      <c r="AC1514" s="201">
        <v>0</v>
      </c>
    </row>
    <row r="1515" spans="17:29" x14ac:dyDescent="0.2">
      <c r="R1515" s="7">
        <v>12654</v>
      </c>
      <c r="S1515" s="7" t="s">
        <v>2115</v>
      </c>
      <c r="V1515" s="7">
        <v>95562000</v>
      </c>
      <c r="W1515" s="7" t="s">
        <v>5494</v>
      </c>
      <c r="X1515" s="201">
        <v>19</v>
      </c>
      <c r="Y1515" s="201">
        <v>65</v>
      </c>
      <c r="Z1515" s="201">
        <v>1</v>
      </c>
      <c r="AA1515" s="201">
        <v>5</v>
      </c>
      <c r="AB1515" s="201">
        <v>90</v>
      </c>
      <c r="AC1515" s="201">
        <v>0</v>
      </c>
    </row>
    <row r="1516" spans="17:29" x14ac:dyDescent="0.2">
      <c r="R1516" s="7">
        <v>12664</v>
      </c>
      <c r="S1516" s="7" t="s">
        <v>2116</v>
      </c>
      <c r="V1516" s="7">
        <v>95811000</v>
      </c>
      <c r="W1516" s="7" t="s">
        <v>5818</v>
      </c>
      <c r="X1516" s="201">
        <v>19</v>
      </c>
      <c r="Y1516" s="201">
        <v>65</v>
      </c>
      <c r="Z1516" s="201">
        <v>1</v>
      </c>
      <c r="AA1516" s="201">
        <v>5</v>
      </c>
      <c r="AB1516" s="201">
        <v>90</v>
      </c>
      <c r="AC1516" s="201">
        <v>0</v>
      </c>
    </row>
    <row r="1517" spans="17:29" x14ac:dyDescent="0.2">
      <c r="Q1517" s="7">
        <v>4084</v>
      </c>
      <c r="R1517" s="7">
        <v>13669</v>
      </c>
      <c r="S1517" s="7" t="s">
        <v>149</v>
      </c>
      <c r="V1517" s="7">
        <v>95620000</v>
      </c>
      <c r="W1517" s="7" t="s">
        <v>5819</v>
      </c>
      <c r="X1517" s="201">
        <v>19</v>
      </c>
      <c r="Y1517" s="201">
        <v>65</v>
      </c>
      <c r="Z1517" s="201">
        <v>1</v>
      </c>
      <c r="AA1517" s="201">
        <v>5</v>
      </c>
      <c r="AB1517" s="201">
        <v>90</v>
      </c>
      <c r="AC1517" s="201">
        <v>0</v>
      </c>
    </row>
    <row r="1518" spans="17:29" x14ac:dyDescent="0.2">
      <c r="Q1518" s="7">
        <v>5009</v>
      </c>
      <c r="R1518" s="7">
        <v>12665</v>
      </c>
      <c r="S1518" s="7" t="s">
        <v>150</v>
      </c>
      <c r="V1518" s="7">
        <v>95201000</v>
      </c>
      <c r="W1518" s="7" t="s">
        <v>5820</v>
      </c>
      <c r="X1518" s="201">
        <v>19</v>
      </c>
      <c r="Y1518" s="201">
        <v>65</v>
      </c>
      <c r="Z1518" s="201">
        <v>1</v>
      </c>
      <c r="AA1518" s="201">
        <v>5</v>
      </c>
      <c r="AB1518" s="201">
        <v>90</v>
      </c>
      <c r="AC1518" s="201">
        <v>0</v>
      </c>
    </row>
    <row r="1519" spans="17:29" x14ac:dyDescent="0.2">
      <c r="R1519" s="7">
        <v>14356</v>
      </c>
      <c r="S1519" s="7" t="s">
        <v>151</v>
      </c>
      <c r="V1519" s="7">
        <v>95290000</v>
      </c>
      <c r="W1519" s="7" t="s">
        <v>5821</v>
      </c>
      <c r="X1519" s="201">
        <v>19</v>
      </c>
      <c r="Y1519" s="201">
        <v>65</v>
      </c>
      <c r="Z1519" s="201">
        <v>1</v>
      </c>
      <c r="AA1519" s="201">
        <v>5</v>
      </c>
      <c r="AB1519" s="201">
        <v>90</v>
      </c>
      <c r="AC1519" s="201">
        <v>0</v>
      </c>
    </row>
    <row r="1520" spans="17:29" x14ac:dyDescent="0.2">
      <c r="R1520" s="7">
        <v>12666</v>
      </c>
      <c r="S1520" s="7" t="s">
        <v>2117</v>
      </c>
      <c r="V1520" s="7">
        <v>95750000</v>
      </c>
      <c r="W1520" s="7" t="s">
        <v>5822</v>
      </c>
      <c r="X1520" s="201">
        <v>19</v>
      </c>
      <c r="Y1520" s="201">
        <v>65</v>
      </c>
      <c r="Z1520" s="201">
        <v>1</v>
      </c>
      <c r="AA1520" s="201">
        <v>5</v>
      </c>
      <c r="AB1520" s="201">
        <v>90</v>
      </c>
      <c r="AC1520" s="201">
        <v>0</v>
      </c>
    </row>
    <row r="1521" spans="17:29" x14ac:dyDescent="0.2">
      <c r="Q1521" s="7">
        <v>6134</v>
      </c>
      <c r="R1521" s="7">
        <v>12663</v>
      </c>
      <c r="S1521" s="7" t="s">
        <v>148</v>
      </c>
      <c r="V1521" s="7">
        <v>95250000</v>
      </c>
      <c r="W1521" s="7" t="s">
        <v>5823</v>
      </c>
      <c r="X1521" s="201">
        <v>19</v>
      </c>
      <c r="Y1521" s="201">
        <v>65</v>
      </c>
      <c r="Z1521" s="201">
        <v>1</v>
      </c>
      <c r="AA1521" s="201">
        <v>5</v>
      </c>
      <c r="AB1521" s="201">
        <v>90</v>
      </c>
      <c r="AC1521" s="201">
        <v>0</v>
      </c>
    </row>
    <row r="1522" spans="17:29" x14ac:dyDescent="0.2">
      <c r="Q1522" s="7">
        <v>2849</v>
      </c>
      <c r="R1522" s="7">
        <v>13788</v>
      </c>
      <c r="S1522" s="7" t="s">
        <v>152</v>
      </c>
      <c r="V1522" s="7">
        <v>95602000</v>
      </c>
      <c r="W1522" s="7" t="s">
        <v>5824</v>
      </c>
      <c r="X1522" s="201">
        <v>19</v>
      </c>
      <c r="Y1522" s="201">
        <v>65</v>
      </c>
      <c r="Z1522" s="201">
        <v>1</v>
      </c>
      <c r="AA1522" s="201">
        <v>5</v>
      </c>
      <c r="AB1522" s="201">
        <v>90</v>
      </c>
      <c r="AC1522" s="201">
        <v>0</v>
      </c>
    </row>
    <row r="1523" spans="17:29" x14ac:dyDescent="0.2">
      <c r="R1523" s="7">
        <v>12667</v>
      </c>
      <c r="S1523" s="7" t="s">
        <v>153</v>
      </c>
      <c r="V1523" s="7">
        <v>95600000</v>
      </c>
      <c r="W1523" s="7" t="s">
        <v>5825</v>
      </c>
      <c r="X1523" s="201">
        <v>19</v>
      </c>
      <c r="Y1523" s="201">
        <v>65</v>
      </c>
      <c r="Z1523" s="201">
        <v>1</v>
      </c>
      <c r="AA1523" s="201">
        <v>5</v>
      </c>
      <c r="AB1523" s="201">
        <v>90</v>
      </c>
      <c r="AC1523" s="201">
        <v>0</v>
      </c>
    </row>
    <row r="1524" spans="17:29" x14ac:dyDescent="0.2">
      <c r="Q1524" s="7">
        <v>362</v>
      </c>
      <c r="R1524" s="7">
        <v>15040</v>
      </c>
      <c r="S1524" s="7" t="s">
        <v>154</v>
      </c>
      <c r="V1524" s="7">
        <v>95325000</v>
      </c>
      <c r="W1524" s="7" t="s">
        <v>5826</v>
      </c>
      <c r="X1524" s="201">
        <v>19</v>
      </c>
      <c r="Y1524" s="201">
        <v>65</v>
      </c>
      <c r="Z1524" s="201">
        <v>1</v>
      </c>
      <c r="AA1524" s="201">
        <v>5</v>
      </c>
      <c r="AB1524" s="201">
        <v>90</v>
      </c>
      <c r="AC1524" s="201">
        <v>0</v>
      </c>
    </row>
    <row r="1525" spans="17:29" x14ac:dyDescent="0.2">
      <c r="Q1525" s="7">
        <v>868</v>
      </c>
      <c r="R1525" s="7">
        <v>15292</v>
      </c>
      <c r="S1525" s="7" t="s">
        <v>155</v>
      </c>
      <c r="V1525" s="7">
        <v>95893200</v>
      </c>
      <c r="W1525" s="7" t="s">
        <v>5827</v>
      </c>
      <c r="X1525" s="201">
        <v>19</v>
      </c>
      <c r="Y1525" s="201">
        <v>65</v>
      </c>
      <c r="Z1525" s="201">
        <v>1</v>
      </c>
      <c r="AA1525" s="201">
        <v>5</v>
      </c>
      <c r="AB1525" s="201">
        <v>90</v>
      </c>
      <c r="AC1525" s="201">
        <v>0</v>
      </c>
    </row>
    <row r="1526" spans="17:29" x14ac:dyDescent="0.2">
      <c r="Q1526" s="7">
        <v>2138</v>
      </c>
      <c r="R1526" s="7">
        <v>12668</v>
      </c>
      <c r="S1526" s="7" t="s">
        <v>156</v>
      </c>
      <c r="V1526" s="7">
        <v>95110000</v>
      </c>
      <c r="W1526" s="7" t="s">
        <v>5828</v>
      </c>
      <c r="X1526" s="201">
        <v>19</v>
      </c>
      <c r="Y1526" s="201">
        <v>65</v>
      </c>
      <c r="Z1526" s="201">
        <v>1</v>
      </c>
      <c r="AA1526" s="201">
        <v>5</v>
      </c>
      <c r="AB1526" s="201">
        <v>90</v>
      </c>
      <c r="AC1526" s="201">
        <v>0</v>
      </c>
    </row>
    <row r="1527" spans="17:29" x14ac:dyDescent="0.2">
      <c r="Q1527" s="7">
        <v>540</v>
      </c>
      <c r="R1527" s="7">
        <v>15634</v>
      </c>
      <c r="S1527" s="7" t="s">
        <v>157</v>
      </c>
      <c r="V1527" s="7">
        <v>95115000</v>
      </c>
      <c r="W1527" s="7" t="s">
        <v>5829</v>
      </c>
      <c r="X1527" s="201">
        <v>19</v>
      </c>
      <c r="Y1527" s="201">
        <v>65</v>
      </c>
      <c r="Z1527" s="201">
        <v>1</v>
      </c>
      <c r="AA1527" s="201">
        <v>5</v>
      </c>
      <c r="AB1527" s="201">
        <v>90</v>
      </c>
      <c r="AC1527" s="201">
        <v>0</v>
      </c>
    </row>
    <row r="1528" spans="17:29" x14ac:dyDescent="0.2">
      <c r="Q1528" s="7">
        <v>3863</v>
      </c>
      <c r="R1528" s="7">
        <v>16024</v>
      </c>
      <c r="S1528" s="7" t="s">
        <v>1301</v>
      </c>
      <c r="V1528" s="7">
        <v>95540000</v>
      </c>
      <c r="W1528" s="7" t="s">
        <v>5830</v>
      </c>
      <c r="X1528" s="201">
        <v>19</v>
      </c>
      <c r="Y1528" s="201">
        <v>65</v>
      </c>
      <c r="Z1528" s="201">
        <v>1</v>
      </c>
      <c r="AA1528" s="201">
        <v>5</v>
      </c>
      <c r="AB1528" s="201">
        <v>90</v>
      </c>
      <c r="AC1528" s="201">
        <v>0</v>
      </c>
    </row>
    <row r="1529" spans="17:29" x14ac:dyDescent="0.2">
      <c r="Q1529" s="7">
        <v>3952</v>
      </c>
      <c r="R1529" s="7">
        <v>16033</v>
      </c>
      <c r="S1529" s="7" t="s">
        <v>1302</v>
      </c>
      <c r="V1529" s="7">
        <v>95541000</v>
      </c>
      <c r="W1529" s="7" t="s">
        <v>5831</v>
      </c>
      <c r="X1529" s="201">
        <v>19</v>
      </c>
      <c r="Y1529" s="201">
        <v>65</v>
      </c>
      <c r="Z1529" s="201">
        <v>1</v>
      </c>
      <c r="AA1529" s="201">
        <v>5</v>
      </c>
      <c r="AB1529" s="201">
        <v>90</v>
      </c>
      <c r="AC1529" s="201">
        <v>0</v>
      </c>
    </row>
    <row r="1530" spans="17:29" x14ac:dyDescent="0.2">
      <c r="Q1530" s="7">
        <v>738</v>
      </c>
      <c r="R1530" s="7">
        <v>15244</v>
      </c>
      <c r="S1530" s="7" t="s">
        <v>1303</v>
      </c>
      <c r="V1530" s="7">
        <v>95670000</v>
      </c>
      <c r="W1530" s="7" t="s">
        <v>5832</v>
      </c>
      <c r="X1530" s="201">
        <v>18</v>
      </c>
      <c r="Y1530" s="201">
        <v>65</v>
      </c>
      <c r="Z1530" s="201">
        <v>1</v>
      </c>
      <c r="AA1530" s="201">
        <v>5</v>
      </c>
      <c r="AB1530" s="201">
        <v>90</v>
      </c>
      <c r="AC1530" s="201">
        <v>0</v>
      </c>
    </row>
    <row r="1531" spans="17:29" x14ac:dyDescent="0.2">
      <c r="R1531" s="7">
        <v>12646</v>
      </c>
      <c r="S1531" s="7" t="s">
        <v>1304</v>
      </c>
      <c r="V1531" s="7">
        <v>95650000</v>
      </c>
      <c r="W1531" s="7" t="s">
        <v>5495</v>
      </c>
      <c r="X1531" s="201">
        <v>19</v>
      </c>
      <c r="Y1531" s="201">
        <v>65</v>
      </c>
      <c r="Z1531" s="201">
        <v>1</v>
      </c>
      <c r="AA1531" s="201">
        <v>5</v>
      </c>
      <c r="AB1531" s="201">
        <v>90</v>
      </c>
      <c r="AC1531" s="201">
        <v>0</v>
      </c>
    </row>
    <row r="1532" spans="17:29" x14ac:dyDescent="0.2">
      <c r="R1532" s="7">
        <v>10113</v>
      </c>
      <c r="S1532" s="7" t="s">
        <v>2118</v>
      </c>
      <c r="V1532" s="7">
        <v>95660000</v>
      </c>
      <c r="W1532" s="7" t="s">
        <v>5833</v>
      </c>
      <c r="X1532" s="201">
        <v>19</v>
      </c>
      <c r="Y1532" s="201">
        <v>65</v>
      </c>
      <c r="Z1532" s="201">
        <v>1</v>
      </c>
      <c r="AA1532" s="201">
        <v>5</v>
      </c>
      <c r="AB1532" s="201">
        <v>90</v>
      </c>
      <c r="AC1532" s="201">
        <v>0</v>
      </c>
    </row>
    <row r="1533" spans="17:29" x14ac:dyDescent="0.2">
      <c r="Q1533" s="7">
        <v>4071</v>
      </c>
      <c r="R1533" s="7">
        <v>12644</v>
      </c>
      <c r="S1533" s="7" t="s">
        <v>1305</v>
      </c>
      <c r="V1533" s="7">
        <v>95160000</v>
      </c>
      <c r="W1533" s="7" t="s">
        <v>5834</v>
      </c>
      <c r="X1533" s="201">
        <v>19</v>
      </c>
      <c r="Y1533" s="201">
        <v>65</v>
      </c>
      <c r="Z1533" s="201">
        <v>1</v>
      </c>
      <c r="AA1533" s="201">
        <v>5</v>
      </c>
      <c r="AB1533" s="201">
        <v>90</v>
      </c>
      <c r="AC1533" s="201">
        <v>0</v>
      </c>
    </row>
    <row r="1534" spans="17:29" x14ac:dyDescent="0.2">
      <c r="Q1534" s="7">
        <v>5885</v>
      </c>
      <c r="R1534" s="7">
        <v>14642</v>
      </c>
      <c r="S1534" s="7" t="s">
        <v>1351</v>
      </c>
      <c r="V1534" s="7">
        <v>95340000</v>
      </c>
      <c r="W1534" s="7" t="s">
        <v>5835</v>
      </c>
      <c r="X1534" s="201">
        <v>19</v>
      </c>
      <c r="Y1534" s="201">
        <v>65</v>
      </c>
      <c r="Z1534" s="201">
        <v>1</v>
      </c>
      <c r="AA1534" s="201">
        <v>5</v>
      </c>
      <c r="AB1534" s="201">
        <v>90</v>
      </c>
      <c r="AC1534" s="201">
        <v>0</v>
      </c>
    </row>
    <row r="1535" spans="17:29" x14ac:dyDescent="0.2">
      <c r="Q1535" s="7">
        <v>3405</v>
      </c>
      <c r="R1535" s="7">
        <v>14454</v>
      </c>
      <c r="S1535" s="7" t="s">
        <v>1306</v>
      </c>
      <c r="V1535" s="7">
        <v>95141000</v>
      </c>
      <c r="W1535" s="7" t="s">
        <v>5836</v>
      </c>
      <c r="X1535" s="201">
        <v>19</v>
      </c>
      <c r="Y1535" s="201">
        <v>65</v>
      </c>
      <c r="Z1535" s="201">
        <v>1</v>
      </c>
      <c r="AA1535" s="201">
        <v>5</v>
      </c>
      <c r="AB1535" s="201">
        <v>90</v>
      </c>
      <c r="AC1535" s="201">
        <v>0</v>
      </c>
    </row>
    <row r="1536" spans="17:29" x14ac:dyDescent="0.2">
      <c r="Q1536" s="7">
        <v>5804</v>
      </c>
      <c r="R1536" s="7">
        <v>15491</v>
      </c>
      <c r="S1536" s="7" t="s">
        <v>3071</v>
      </c>
      <c r="V1536" s="7">
        <v>95590000</v>
      </c>
      <c r="W1536" s="7" t="s">
        <v>5837</v>
      </c>
      <c r="X1536" s="201">
        <v>19</v>
      </c>
      <c r="Y1536" s="201">
        <v>65</v>
      </c>
      <c r="Z1536" s="201">
        <v>1</v>
      </c>
      <c r="AA1536" s="201">
        <v>5</v>
      </c>
      <c r="AB1536" s="201">
        <v>90</v>
      </c>
      <c r="AC1536" s="201">
        <v>0</v>
      </c>
    </row>
    <row r="1537" spans="17:29" x14ac:dyDescent="0.2">
      <c r="Q1537" s="7">
        <v>5806</v>
      </c>
      <c r="R1537" s="7">
        <v>15687</v>
      </c>
      <c r="S1537" s="7" t="s">
        <v>5055</v>
      </c>
      <c r="V1537" s="7">
        <v>95170000</v>
      </c>
      <c r="W1537" s="7" t="s">
        <v>5838</v>
      </c>
      <c r="X1537" s="201">
        <v>19</v>
      </c>
      <c r="Y1537" s="201">
        <v>65</v>
      </c>
      <c r="Z1537" s="201">
        <v>1</v>
      </c>
      <c r="AA1537" s="201">
        <v>5</v>
      </c>
      <c r="AB1537" s="201">
        <v>90</v>
      </c>
      <c r="AC1537" s="201">
        <v>0</v>
      </c>
    </row>
    <row r="1538" spans="17:29" x14ac:dyDescent="0.2">
      <c r="Q1538" s="7">
        <v>5585</v>
      </c>
      <c r="R1538" s="7">
        <v>14644</v>
      </c>
      <c r="S1538" s="7" t="s">
        <v>1353</v>
      </c>
      <c r="V1538" s="7">
        <v>95172000</v>
      </c>
      <c r="W1538" s="7" t="s">
        <v>5839</v>
      </c>
      <c r="X1538" s="201">
        <v>19</v>
      </c>
      <c r="Y1538" s="201">
        <v>65</v>
      </c>
      <c r="Z1538" s="201">
        <v>1</v>
      </c>
      <c r="AA1538" s="201">
        <v>5</v>
      </c>
      <c r="AB1538" s="201">
        <v>90</v>
      </c>
      <c r="AC1538" s="201">
        <v>0</v>
      </c>
    </row>
    <row r="1539" spans="17:29" x14ac:dyDescent="0.2">
      <c r="Q1539" s="7">
        <v>5754</v>
      </c>
      <c r="R1539" s="7">
        <v>14643</v>
      </c>
      <c r="S1539" s="7" t="s">
        <v>1307</v>
      </c>
      <c r="V1539" s="7">
        <v>95420000</v>
      </c>
      <c r="W1539" s="7" t="s">
        <v>5840</v>
      </c>
      <c r="X1539" s="201">
        <v>19</v>
      </c>
      <c r="Y1539" s="201">
        <v>65</v>
      </c>
      <c r="Z1539" s="201">
        <v>1</v>
      </c>
      <c r="AA1539" s="201">
        <v>5</v>
      </c>
      <c r="AB1539" s="201">
        <v>90</v>
      </c>
      <c r="AC1539" s="201">
        <v>0</v>
      </c>
    </row>
    <row r="1540" spans="17:29" x14ac:dyDescent="0.2">
      <c r="Q1540" s="7">
        <v>6626</v>
      </c>
      <c r="R1540" s="7">
        <v>12642</v>
      </c>
      <c r="S1540" s="7" t="s">
        <v>1308</v>
      </c>
      <c r="V1540" s="7">
        <v>95900000</v>
      </c>
      <c r="W1540" s="7" t="s">
        <v>5841</v>
      </c>
      <c r="X1540" s="201">
        <v>19</v>
      </c>
      <c r="Y1540" s="201">
        <v>65</v>
      </c>
      <c r="Z1540" s="201">
        <v>1</v>
      </c>
      <c r="AA1540" s="201">
        <v>5</v>
      </c>
      <c r="AB1540" s="201">
        <v>90</v>
      </c>
      <c r="AC1540" s="201">
        <v>0</v>
      </c>
    </row>
    <row r="1541" spans="17:29" x14ac:dyDescent="0.2">
      <c r="Q1541" s="7">
        <v>4252</v>
      </c>
      <c r="R1541" s="7">
        <v>12643</v>
      </c>
      <c r="S1541" s="7" t="s">
        <v>1309</v>
      </c>
      <c r="V1541" s="7">
        <v>95920000</v>
      </c>
      <c r="W1541" s="7" t="s">
        <v>5842</v>
      </c>
      <c r="X1541" s="201">
        <v>19</v>
      </c>
      <c r="Y1541" s="201">
        <v>65</v>
      </c>
      <c r="Z1541" s="201">
        <v>1</v>
      </c>
      <c r="AA1541" s="201">
        <v>5</v>
      </c>
      <c r="AB1541" s="201">
        <v>90</v>
      </c>
      <c r="AC1541" s="201">
        <v>0</v>
      </c>
    </row>
    <row r="1542" spans="17:29" x14ac:dyDescent="0.2">
      <c r="Q1542" s="7">
        <v>4308</v>
      </c>
      <c r="R1542" s="7">
        <v>12653</v>
      </c>
      <c r="S1542" s="7" t="s">
        <v>1310</v>
      </c>
      <c r="V1542" s="7">
        <v>95737000</v>
      </c>
      <c r="W1542" s="7" t="s">
        <v>5843</v>
      </c>
      <c r="X1542" s="201">
        <v>19</v>
      </c>
      <c r="Y1542" s="201">
        <v>65</v>
      </c>
      <c r="Z1542" s="201">
        <v>1</v>
      </c>
      <c r="AA1542" s="201">
        <v>5</v>
      </c>
      <c r="AB1542" s="201">
        <v>90</v>
      </c>
      <c r="AC1542" s="201">
        <v>0</v>
      </c>
    </row>
    <row r="1543" spans="17:29" x14ac:dyDescent="0.2">
      <c r="Q1543" s="7">
        <v>4169</v>
      </c>
      <c r="R1543" s="7">
        <v>15389</v>
      </c>
      <c r="S1543" s="7" t="s">
        <v>1311</v>
      </c>
      <c r="V1543" s="7">
        <v>95300000</v>
      </c>
      <c r="W1543" s="7" t="s">
        <v>5844</v>
      </c>
      <c r="X1543" s="201">
        <v>19</v>
      </c>
      <c r="Y1543" s="201">
        <v>65</v>
      </c>
      <c r="Z1543" s="201">
        <v>1</v>
      </c>
      <c r="AA1543" s="201">
        <v>5</v>
      </c>
      <c r="AB1543" s="201">
        <v>90</v>
      </c>
      <c r="AC1543" s="201">
        <v>0</v>
      </c>
    </row>
    <row r="1544" spans="17:29" x14ac:dyDescent="0.2">
      <c r="Q1544" s="7">
        <v>4233</v>
      </c>
      <c r="R1544" s="7">
        <v>12638</v>
      </c>
      <c r="S1544" s="7" t="s">
        <v>1312</v>
      </c>
      <c r="V1544" s="7">
        <v>95430000</v>
      </c>
      <c r="W1544" s="7" t="s">
        <v>5845</v>
      </c>
      <c r="X1544" s="201">
        <v>19</v>
      </c>
      <c r="Y1544" s="201">
        <v>65</v>
      </c>
      <c r="Z1544" s="201">
        <v>1</v>
      </c>
      <c r="AA1544" s="201">
        <v>5</v>
      </c>
      <c r="AB1544" s="201">
        <v>90</v>
      </c>
      <c r="AC1544" s="201">
        <v>0</v>
      </c>
    </row>
    <row r="1545" spans="17:29" x14ac:dyDescent="0.2">
      <c r="Q1545" s="7">
        <v>304</v>
      </c>
      <c r="R1545" s="7">
        <v>16124</v>
      </c>
      <c r="S1545" s="7" t="s">
        <v>1313</v>
      </c>
      <c r="V1545" s="7">
        <v>95380000</v>
      </c>
      <c r="W1545" s="7" t="s">
        <v>5846</v>
      </c>
      <c r="X1545" s="201">
        <v>19</v>
      </c>
      <c r="Y1545" s="201">
        <v>65</v>
      </c>
      <c r="Z1545" s="201">
        <v>1</v>
      </c>
      <c r="AA1545" s="201">
        <v>5</v>
      </c>
      <c r="AB1545" s="201">
        <v>90</v>
      </c>
      <c r="AC1545" s="201">
        <v>0</v>
      </c>
    </row>
    <row r="1546" spans="17:29" x14ac:dyDescent="0.2">
      <c r="Q1546" s="7">
        <v>3313</v>
      </c>
      <c r="R1546" s="7">
        <v>14421</v>
      </c>
      <c r="S1546" s="7" t="s">
        <v>3095</v>
      </c>
      <c r="V1546" s="7">
        <v>95460000</v>
      </c>
      <c r="W1546" s="7" t="s">
        <v>6130</v>
      </c>
      <c r="X1546" s="201">
        <v>19</v>
      </c>
      <c r="Y1546" s="201">
        <v>65</v>
      </c>
      <c r="Z1546" s="201">
        <v>1</v>
      </c>
      <c r="AA1546" s="201">
        <v>5</v>
      </c>
      <c r="AB1546" s="201">
        <v>90</v>
      </c>
      <c r="AC1546" s="201">
        <v>0</v>
      </c>
    </row>
    <row r="1547" spans="17:29" x14ac:dyDescent="0.2">
      <c r="R1547" s="7">
        <v>12648</v>
      </c>
      <c r="S1547" s="7" t="s">
        <v>2119</v>
      </c>
      <c r="V1547" s="7">
        <v>95220000</v>
      </c>
      <c r="W1547" s="7" t="s">
        <v>5847</v>
      </c>
      <c r="X1547" s="201">
        <v>19</v>
      </c>
      <c r="Y1547" s="201">
        <v>65</v>
      </c>
      <c r="Z1547" s="201">
        <v>1</v>
      </c>
      <c r="AA1547" s="201">
        <v>5</v>
      </c>
      <c r="AB1547" s="201">
        <v>90</v>
      </c>
      <c r="AC1547" s="201">
        <v>0</v>
      </c>
    </row>
    <row r="1548" spans="17:29" x14ac:dyDescent="0.2">
      <c r="R1548" s="7">
        <v>12649</v>
      </c>
      <c r="S1548" s="7" t="s">
        <v>2120</v>
      </c>
      <c r="V1548" s="7">
        <v>95210000</v>
      </c>
      <c r="W1548" s="7" t="s">
        <v>5848</v>
      </c>
      <c r="X1548" s="201">
        <v>19</v>
      </c>
      <c r="Y1548" s="201">
        <v>65</v>
      </c>
      <c r="Z1548" s="201">
        <v>1</v>
      </c>
      <c r="AA1548" s="201">
        <v>5</v>
      </c>
      <c r="AB1548" s="201">
        <v>90</v>
      </c>
      <c r="AC1548" s="201">
        <v>0</v>
      </c>
    </row>
    <row r="1549" spans="17:29" x14ac:dyDescent="0.2">
      <c r="Q1549" s="7">
        <v>2549</v>
      </c>
      <c r="R1549" s="7">
        <v>12650</v>
      </c>
      <c r="S1549" s="7" t="s">
        <v>3096</v>
      </c>
      <c r="V1549" s="7">
        <v>95131000</v>
      </c>
      <c r="W1549" s="7" t="s">
        <v>5849</v>
      </c>
      <c r="X1549" s="201">
        <v>19</v>
      </c>
      <c r="Y1549" s="201">
        <v>65</v>
      </c>
      <c r="Z1549" s="201">
        <v>1</v>
      </c>
      <c r="AA1549" s="201">
        <v>5</v>
      </c>
      <c r="AB1549" s="201">
        <v>90</v>
      </c>
      <c r="AC1549" s="201">
        <v>0</v>
      </c>
    </row>
    <row r="1550" spans="17:29" x14ac:dyDescent="0.2">
      <c r="Q1550" s="7">
        <v>564</v>
      </c>
      <c r="R1550" s="7">
        <v>15140</v>
      </c>
      <c r="S1550" s="7" t="s">
        <v>3097</v>
      </c>
      <c r="V1550" s="7">
        <v>95132000</v>
      </c>
      <c r="W1550" s="7" t="s">
        <v>5850</v>
      </c>
      <c r="X1550" s="201">
        <v>19</v>
      </c>
      <c r="Y1550" s="201">
        <v>65</v>
      </c>
      <c r="Z1550" s="201">
        <v>1</v>
      </c>
      <c r="AA1550" s="201">
        <v>5</v>
      </c>
      <c r="AB1550" s="201">
        <v>90</v>
      </c>
      <c r="AC1550" s="201">
        <v>0</v>
      </c>
    </row>
    <row r="1551" spans="17:29" x14ac:dyDescent="0.2">
      <c r="Q1551" s="7">
        <v>565</v>
      </c>
      <c r="R1551" s="7">
        <v>15141</v>
      </c>
      <c r="S1551" s="7" t="s">
        <v>3098</v>
      </c>
      <c r="V1551" s="7">
        <v>84550000</v>
      </c>
      <c r="W1551" s="7" t="s">
        <v>5851</v>
      </c>
      <c r="X1551" s="201">
        <v>18</v>
      </c>
      <c r="Y1551" s="201">
        <v>65</v>
      </c>
      <c r="Z1551" s="201">
        <v>1</v>
      </c>
      <c r="AA1551" s="201">
        <v>5</v>
      </c>
      <c r="AB1551" s="201">
        <v>90</v>
      </c>
      <c r="AC1551" s="201">
        <v>0</v>
      </c>
    </row>
    <row r="1552" spans="17:29" x14ac:dyDescent="0.2">
      <c r="R1552" s="7">
        <v>16370</v>
      </c>
      <c r="S1552" s="7" t="s">
        <v>5203</v>
      </c>
      <c r="V1552" s="7">
        <v>85630000</v>
      </c>
      <c r="W1552" s="7" t="s">
        <v>5852</v>
      </c>
      <c r="X1552" s="201">
        <v>18</v>
      </c>
      <c r="Y1552" s="201">
        <v>65</v>
      </c>
      <c r="Z1552" s="201">
        <v>1</v>
      </c>
      <c r="AA1552" s="201">
        <v>5</v>
      </c>
      <c r="AB1552" s="201">
        <v>90</v>
      </c>
      <c r="AC1552" s="201">
        <v>0</v>
      </c>
    </row>
    <row r="1553" spans="17:29" x14ac:dyDescent="0.2">
      <c r="Q1553" s="7">
        <v>2580</v>
      </c>
      <c r="R1553" s="7">
        <v>12651</v>
      </c>
      <c r="S1553" s="7" t="s">
        <v>3108</v>
      </c>
      <c r="V1553" s="7">
        <v>82120000</v>
      </c>
      <c r="W1553" s="7" t="s">
        <v>5853</v>
      </c>
      <c r="X1553" s="201">
        <v>18</v>
      </c>
      <c r="Y1553" s="201">
        <v>65</v>
      </c>
      <c r="Z1553" s="201">
        <v>1</v>
      </c>
      <c r="AA1553" s="201">
        <v>5</v>
      </c>
      <c r="AB1553" s="201">
        <v>90</v>
      </c>
      <c r="AC1553" s="201">
        <v>0</v>
      </c>
    </row>
    <row r="1554" spans="17:29" x14ac:dyDescent="0.2">
      <c r="R1554" s="7">
        <v>11276</v>
      </c>
      <c r="S1554" s="7" t="s">
        <v>2121</v>
      </c>
      <c r="V1554" s="7">
        <v>98050000</v>
      </c>
      <c r="W1554" s="7" t="s">
        <v>954</v>
      </c>
      <c r="X1554" s="201">
        <v>18</v>
      </c>
      <c r="Y1554" s="201">
        <v>65</v>
      </c>
      <c r="Z1554" s="201">
        <v>1</v>
      </c>
      <c r="AA1554" s="201">
        <v>5</v>
      </c>
      <c r="AB1554" s="201">
        <v>90</v>
      </c>
      <c r="AC1554" s="201">
        <v>0</v>
      </c>
    </row>
    <row r="1555" spans="17:29" x14ac:dyDescent="0.2">
      <c r="Q1555" s="7">
        <v>6</v>
      </c>
      <c r="R1555" s="7">
        <v>12671</v>
      </c>
      <c r="S1555" s="7" t="s">
        <v>3109</v>
      </c>
      <c r="V1555" s="7">
        <v>98051000</v>
      </c>
      <c r="W1555" s="7" t="s">
        <v>5854</v>
      </c>
      <c r="X1555" s="201">
        <v>18</v>
      </c>
      <c r="Y1555" s="201">
        <v>65</v>
      </c>
      <c r="Z1555" s="201">
        <v>1</v>
      </c>
      <c r="AA1555" s="201">
        <v>5</v>
      </c>
      <c r="AB1555" s="201">
        <v>90</v>
      </c>
      <c r="AC1555" s="201">
        <v>0</v>
      </c>
    </row>
    <row r="1556" spans="17:29" x14ac:dyDescent="0.2">
      <c r="Q1556" s="7">
        <v>305</v>
      </c>
      <c r="R1556" s="7">
        <v>14999</v>
      </c>
      <c r="S1556" s="7" t="s">
        <v>3110</v>
      </c>
      <c r="V1556" s="7">
        <v>84456000</v>
      </c>
      <c r="W1556" s="7" t="s">
        <v>4855</v>
      </c>
      <c r="X1556" s="201">
        <v>18</v>
      </c>
      <c r="Y1556" s="201">
        <v>65</v>
      </c>
      <c r="Z1556" s="201">
        <v>1</v>
      </c>
      <c r="AA1556" s="201">
        <v>5</v>
      </c>
      <c r="AB1556" s="201">
        <v>90</v>
      </c>
      <c r="AC1556" s="201">
        <v>0</v>
      </c>
    </row>
    <row r="1557" spans="17:29" x14ac:dyDescent="0.2">
      <c r="Q1557" s="7">
        <v>869</v>
      </c>
      <c r="R1557" s="7">
        <v>15293</v>
      </c>
      <c r="S1557" s="7" t="s">
        <v>3111</v>
      </c>
      <c r="V1557" s="7">
        <v>84456501</v>
      </c>
      <c r="W1557" s="7" t="s">
        <v>5009</v>
      </c>
      <c r="X1557" s="201">
        <v>18</v>
      </c>
      <c r="Y1557" s="201">
        <v>65</v>
      </c>
      <c r="Z1557" s="201">
        <v>1</v>
      </c>
      <c r="AA1557" s="201">
        <v>5</v>
      </c>
      <c r="AB1557" s="201">
        <v>90</v>
      </c>
      <c r="AC1557" s="201">
        <v>0</v>
      </c>
    </row>
    <row r="1558" spans="17:29" x14ac:dyDescent="0.2">
      <c r="R1558" s="7">
        <v>12662</v>
      </c>
      <c r="S1558" s="7" t="s">
        <v>2122</v>
      </c>
      <c r="V1558" s="7">
        <v>84456502</v>
      </c>
      <c r="W1558" s="7" t="s">
        <v>5010</v>
      </c>
      <c r="X1558" s="201">
        <v>18</v>
      </c>
      <c r="Y1558" s="201">
        <v>65</v>
      </c>
      <c r="Z1558" s="201">
        <v>1</v>
      </c>
      <c r="AA1558" s="201">
        <v>5</v>
      </c>
      <c r="AB1558" s="201">
        <v>90</v>
      </c>
      <c r="AC1558" s="201">
        <v>0</v>
      </c>
    </row>
    <row r="1559" spans="17:29" x14ac:dyDescent="0.2">
      <c r="Q1559" s="7">
        <v>870</v>
      </c>
      <c r="R1559" s="7">
        <v>15294</v>
      </c>
      <c r="S1559" s="7" t="s">
        <v>3112</v>
      </c>
      <c r="V1559" s="7">
        <v>84456500</v>
      </c>
      <c r="W1559" s="7" t="s">
        <v>5011</v>
      </c>
      <c r="X1559" s="201">
        <v>18</v>
      </c>
      <c r="Y1559" s="201">
        <v>65</v>
      </c>
      <c r="Z1559" s="201">
        <v>1</v>
      </c>
      <c r="AA1559" s="201">
        <v>5</v>
      </c>
      <c r="AB1559" s="201">
        <v>90</v>
      </c>
      <c r="AC1559" s="201">
        <v>0</v>
      </c>
    </row>
    <row r="1560" spans="17:29" x14ac:dyDescent="0.2">
      <c r="Q1560" s="7">
        <v>4666</v>
      </c>
      <c r="R1560" s="7">
        <v>15445</v>
      </c>
      <c r="S1560" s="7" t="s">
        <v>3113</v>
      </c>
      <c r="V1560" s="7">
        <v>84456503</v>
      </c>
      <c r="W1560" s="7" t="s">
        <v>5012</v>
      </c>
      <c r="X1560" s="201">
        <v>18</v>
      </c>
      <c r="Y1560" s="201">
        <v>65</v>
      </c>
      <c r="Z1560" s="201">
        <v>1</v>
      </c>
      <c r="AA1560" s="201">
        <v>5</v>
      </c>
      <c r="AB1560" s="201">
        <v>90</v>
      </c>
      <c r="AC1560" s="201">
        <v>0</v>
      </c>
    </row>
    <row r="1561" spans="17:29" x14ac:dyDescent="0.2">
      <c r="R1561" s="7">
        <v>16316</v>
      </c>
      <c r="S1561" s="7" t="s">
        <v>5204</v>
      </c>
      <c r="V1561" s="7">
        <v>84456504</v>
      </c>
      <c r="W1561" s="7" t="s">
        <v>5013</v>
      </c>
      <c r="X1561" s="201">
        <v>18</v>
      </c>
      <c r="Y1561" s="201">
        <v>65</v>
      </c>
      <c r="Z1561" s="201">
        <v>1</v>
      </c>
      <c r="AA1561" s="201">
        <v>5</v>
      </c>
      <c r="AB1561" s="201">
        <v>90</v>
      </c>
      <c r="AC1561" s="201">
        <v>0</v>
      </c>
    </row>
    <row r="1562" spans="17:29" x14ac:dyDescent="0.2">
      <c r="R1562" s="7">
        <v>16266</v>
      </c>
      <c r="S1562" s="7" t="s">
        <v>5205</v>
      </c>
      <c r="V1562" s="7">
        <v>71630000</v>
      </c>
      <c r="W1562" s="7" t="s">
        <v>4856</v>
      </c>
      <c r="X1562" s="201">
        <v>18</v>
      </c>
      <c r="Y1562" s="201">
        <v>65</v>
      </c>
      <c r="Z1562" s="201">
        <v>1</v>
      </c>
      <c r="AA1562" s="201">
        <v>5</v>
      </c>
      <c r="AB1562" s="201">
        <v>90</v>
      </c>
      <c r="AC1562" s="201">
        <v>0</v>
      </c>
    </row>
    <row r="1563" spans="17:29" x14ac:dyDescent="0.2">
      <c r="Q1563" s="7">
        <v>411</v>
      </c>
      <c r="R1563" s="7">
        <v>15068</v>
      </c>
      <c r="S1563" s="7" t="s">
        <v>3114</v>
      </c>
      <c r="V1563" s="7">
        <v>66775000</v>
      </c>
      <c r="W1563" s="7" t="s">
        <v>955</v>
      </c>
      <c r="X1563" s="201">
        <v>18</v>
      </c>
      <c r="Y1563" s="201">
        <v>65</v>
      </c>
      <c r="Z1563" s="201">
        <v>1</v>
      </c>
      <c r="AA1563" s="201">
        <v>5</v>
      </c>
      <c r="AB1563" s="201">
        <v>90</v>
      </c>
      <c r="AC1563" s="201">
        <v>0</v>
      </c>
    </row>
    <row r="1564" spans="17:29" x14ac:dyDescent="0.2">
      <c r="Q1564" s="7">
        <v>1404</v>
      </c>
      <c r="R1564" s="7">
        <v>12688</v>
      </c>
      <c r="S1564" s="7" t="s">
        <v>3115</v>
      </c>
      <c r="V1564" s="7">
        <v>66780002</v>
      </c>
      <c r="W1564" s="7" t="s">
        <v>4857</v>
      </c>
      <c r="X1564" s="201">
        <v>18</v>
      </c>
      <c r="Y1564" s="201">
        <v>65</v>
      </c>
      <c r="Z1564" s="201">
        <v>1</v>
      </c>
      <c r="AA1564" s="201">
        <v>5</v>
      </c>
      <c r="AB1564" s="201">
        <v>90</v>
      </c>
      <c r="AC1564" s="201">
        <v>0</v>
      </c>
    </row>
    <row r="1565" spans="17:29" x14ac:dyDescent="0.2">
      <c r="Q1565" s="7">
        <v>2265</v>
      </c>
      <c r="R1565" s="7">
        <v>12689</v>
      </c>
      <c r="S1565" s="7" t="s">
        <v>3116</v>
      </c>
      <c r="V1565" s="7">
        <v>66780000</v>
      </c>
      <c r="W1565" s="7" t="s">
        <v>4858</v>
      </c>
      <c r="X1565" s="201">
        <v>18</v>
      </c>
      <c r="Y1565" s="201">
        <v>65</v>
      </c>
      <c r="Z1565" s="201">
        <v>1</v>
      </c>
      <c r="AA1565" s="201">
        <v>5</v>
      </c>
      <c r="AB1565" s="201">
        <v>90</v>
      </c>
      <c r="AC1565" s="201">
        <v>0</v>
      </c>
    </row>
    <row r="1566" spans="17:29" x14ac:dyDescent="0.2">
      <c r="Q1566" s="7">
        <v>4426</v>
      </c>
      <c r="R1566" s="7">
        <v>15409</v>
      </c>
      <c r="S1566" s="7" t="s">
        <v>3117</v>
      </c>
      <c r="V1566" s="7">
        <v>66780001</v>
      </c>
      <c r="W1566" s="7" t="s">
        <v>4859</v>
      </c>
      <c r="X1566" s="201">
        <v>18</v>
      </c>
      <c r="Y1566" s="201">
        <v>65</v>
      </c>
      <c r="Z1566" s="201">
        <v>1</v>
      </c>
      <c r="AA1566" s="201">
        <v>5</v>
      </c>
      <c r="AB1566" s="201">
        <v>90</v>
      </c>
      <c r="AC1566" s="201">
        <v>0</v>
      </c>
    </row>
    <row r="1567" spans="17:29" x14ac:dyDescent="0.2">
      <c r="Q1567" s="7">
        <v>2403</v>
      </c>
      <c r="R1567" s="7">
        <v>13705</v>
      </c>
      <c r="S1567" s="7" t="s">
        <v>2341</v>
      </c>
      <c r="V1567" s="7">
        <v>71180000</v>
      </c>
      <c r="W1567" s="7" t="s">
        <v>5855</v>
      </c>
      <c r="X1567" s="201">
        <v>18</v>
      </c>
      <c r="Y1567" s="201">
        <v>65</v>
      </c>
      <c r="Z1567" s="201">
        <v>1</v>
      </c>
      <c r="AA1567" s="201">
        <v>5</v>
      </c>
      <c r="AB1567" s="201">
        <v>90</v>
      </c>
      <c r="AC1567" s="201">
        <v>0</v>
      </c>
    </row>
    <row r="1568" spans="17:29" x14ac:dyDescent="0.2">
      <c r="Q1568" s="7">
        <v>2492</v>
      </c>
      <c r="R1568" s="7">
        <v>12691</v>
      </c>
      <c r="S1568" s="7" t="s">
        <v>2342</v>
      </c>
      <c r="V1568" s="7">
        <v>57250008</v>
      </c>
      <c r="W1568" s="7" t="s">
        <v>4860</v>
      </c>
      <c r="X1568" s="201">
        <v>18</v>
      </c>
      <c r="Y1568" s="201">
        <v>65</v>
      </c>
      <c r="Z1568" s="201">
        <v>1</v>
      </c>
      <c r="AA1568" s="201">
        <v>5</v>
      </c>
      <c r="AB1568" s="201">
        <v>90</v>
      </c>
      <c r="AC1568" s="201">
        <v>0</v>
      </c>
    </row>
    <row r="1569" spans="17:29" x14ac:dyDescent="0.2">
      <c r="R1569" s="7">
        <v>11076</v>
      </c>
      <c r="S1569" s="7" t="s">
        <v>2343</v>
      </c>
      <c r="V1569" s="7">
        <v>57250005</v>
      </c>
      <c r="W1569" s="7" t="s">
        <v>4861</v>
      </c>
      <c r="X1569" s="201">
        <v>18</v>
      </c>
      <c r="Y1569" s="201">
        <v>65</v>
      </c>
      <c r="Z1569" s="201">
        <v>1</v>
      </c>
      <c r="AA1569" s="201">
        <v>5</v>
      </c>
      <c r="AB1569" s="201">
        <v>90</v>
      </c>
      <c r="AC1569" s="201">
        <v>0</v>
      </c>
    </row>
    <row r="1570" spans="17:29" x14ac:dyDescent="0.2">
      <c r="Q1570" s="7">
        <v>611</v>
      </c>
      <c r="R1570" s="7">
        <v>15176</v>
      </c>
      <c r="S1570" s="7" t="s">
        <v>2344</v>
      </c>
      <c r="V1570" s="7">
        <v>57250010</v>
      </c>
      <c r="W1570" s="7" t="s">
        <v>5856</v>
      </c>
      <c r="X1570" s="201">
        <v>18</v>
      </c>
      <c r="Y1570" s="201">
        <v>65</v>
      </c>
      <c r="Z1570" s="201">
        <v>1</v>
      </c>
      <c r="AA1570" s="201">
        <v>5</v>
      </c>
      <c r="AB1570" s="201">
        <v>90</v>
      </c>
      <c r="AC1570" s="201">
        <v>0</v>
      </c>
    </row>
    <row r="1571" spans="17:29" x14ac:dyDescent="0.2">
      <c r="Q1571" s="7">
        <v>2851</v>
      </c>
      <c r="R1571" s="7">
        <v>13790</v>
      </c>
      <c r="S1571" s="7" t="s">
        <v>2345</v>
      </c>
      <c r="V1571" s="7">
        <v>57250002</v>
      </c>
      <c r="W1571" s="7" t="s">
        <v>269</v>
      </c>
      <c r="X1571" s="201">
        <v>18</v>
      </c>
      <c r="Y1571" s="201">
        <v>65</v>
      </c>
      <c r="Z1571" s="201">
        <v>1</v>
      </c>
      <c r="AA1571" s="201">
        <v>5</v>
      </c>
      <c r="AB1571" s="201">
        <v>90</v>
      </c>
      <c r="AC1571" s="201">
        <v>0</v>
      </c>
    </row>
    <row r="1572" spans="17:29" x14ac:dyDescent="0.2">
      <c r="Q1572" s="7">
        <v>135</v>
      </c>
      <c r="R1572" s="7">
        <v>12701</v>
      </c>
      <c r="S1572" s="7" t="s">
        <v>2346</v>
      </c>
      <c r="V1572" s="7">
        <v>57250001</v>
      </c>
      <c r="W1572" s="7" t="s">
        <v>270</v>
      </c>
      <c r="X1572" s="201">
        <v>18</v>
      </c>
      <c r="Y1572" s="201">
        <v>65</v>
      </c>
      <c r="Z1572" s="201">
        <v>1</v>
      </c>
      <c r="AA1572" s="201">
        <v>5</v>
      </c>
      <c r="AB1572" s="201">
        <v>90</v>
      </c>
      <c r="AC1572" s="201">
        <v>0</v>
      </c>
    </row>
    <row r="1573" spans="17:29" x14ac:dyDescent="0.2">
      <c r="Q1573" s="7">
        <v>4030</v>
      </c>
      <c r="R1573" s="7">
        <v>12693</v>
      </c>
      <c r="S1573" s="7" t="s">
        <v>2347</v>
      </c>
      <c r="V1573" s="7">
        <v>57250007</v>
      </c>
      <c r="W1573" s="7" t="s">
        <v>4862</v>
      </c>
      <c r="X1573" s="201">
        <v>18</v>
      </c>
      <c r="Y1573" s="201">
        <v>65</v>
      </c>
      <c r="Z1573" s="201">
        <v>1</v>
      </c>
      <c r="AA1573" s="201">
        <v>5</v>
      </c>
      <c r="AB1573" s="201">
        <v>90</v>
      </c>
      <c r="AC1573" s="201">
        <v>0</v>
      </c>
    </row>
    <row r="1574" spans="17:29" x14ac:dyDescent="0.2">
      <c r="Q1574" s="7">
        <v>6197</v>
      </c>
      <c r="R1574" s="7">
        <v>12686</v>
      </c>
      <c r="S1574" s="7" t="s">
        <v>2348</v>
      </c>
      <c r="V1574" s="7">
        <v>57250009</v>
      </c>
      <c r="W1574" s="7" t="s">
        <v>4863</v>
      </c>
      <c r="X1574" s="201">
        <v>18</v>
      </c>
      <c r="Y1574" s="201">
        <v>65</v>
      </c>
      <c r="Z1574" s="201">
        <v>1</v>
      </c>
      <c r="AA1574" s="201">
        <v>5</v>
      </c>
      <c r="AB1574" s="201">
        <v>90</v>
      </c>
      <c r="AC1574" s="201">
        <v>0</v>
      </c>
    </row>
    <row r="1575" spans="17:29" x14ac:dyDescent="0.2">
      <c r="Q1575" s="7">
        <v>412</v>
      </c>
      <c r="R1575" s="7">
        <v>15069</v>
      </c>
      <c r="S1575" s="7" t="s">
        <v>2349</v>
      </c>
      <c r="V1575" s="7">
        <v>57250000</v>
      </c>
      <c r="W1575" s="7" t="s">
        <v>271</v>
      </c>
      <c r="X1575" s="201">
        <v>18</v>
      </c>
      <c r="Y1575" s="201">
        <v>65</v>
      </c>
      <c r="Z1575" s="201">
        <v>1</v>
      </c>
      <c r="AA1575" s="201">
        <v>5</v>
      </c>
      <c r="AB1575" s="201">
        <v>90</v>
      </c>
      <c r="AC1575" s="201">
        <v>0</v>
      </c>
    </row>
    <row r="1576" spans="17:29" x14ac:dyDescent="0.2">
      <c r="Q1576" s="7">
        <v>3392</v>
      </c>
      <c r="R1576" s="7">
        <v>14448</v>
      </c>
      <c r="S1576" s="7" t="s">
        <v>2350</v>
      </c>
      <c r="V1576" s="7">
        <v>57250003</v>
      </c>
      <c r="W1576" s="7" t="s">
        <v>272</v>
      </c>
      <c r="X1576" s="201">
        <v>18</v>
      </c>
      <c r="Y1576" s="201">
        <v>65</v>
      </c>
      <c r="Z1576" s="201">
        <v>1</v>
      </c>
      <c r="AA1576" s="201">
        <v>5</v>
      </c>
      <c r="AB1576" s="201">
        <v>90</v>
      </c>
      <c r="AC1576" s="201">
        <v>0</v>
      </c>
    </row>
    <row r="1577" spans="17:29" x14ac:dyDescent="0.2">
      <c r="Q1577" s="7">
        <v>872</v>
      </c>
      <c r="R1577" s="7">
        <v>16083</v>
      </c>
      <c r="S1577" s="7" t="s">
        <v>3129</v>
      </c>
      <c r="V1577" s="7">
        <v>57250006</v>
      </c>
      <c r="W1577" s="7" t="s">
        <v>4864</v>
      </c>
      <c r="X1577" s="201">
        <v>18</v>
      </c>
      <c r="Y1577" s="201">
        <v>65</v>
      </c>
      <c r="Z1577" s="201">
        <v>1</v>
      </c>
      <c r="AA1577" s="201">
        <v>5</v>
      </c>
      <c r="AB1577" s="201">
        <v>90</v>
      </c>
      <c r="AC1577" s="201">
        <v>0</v>
      </c>
    </row>
    <row r="1578" spans="17:29" x14ac:dyDescent="0.2">
      <c r="R1578" s="7">
        <v>11102</v>
      </c>
      <c r="S1578" s="7" t="s">
        <v>3130</v>
      </c>
      <c r="V1578" s="7">
        <v>57250004</v>
      </c>
      <c r="W1578" s="7" t="s">
        <v>4865</v>
      </c>
      <c r="X1578" s="201">
        <v>18</v>
      </c>
      <c r="Y1578" s="201">
        <v>65</v>
      </c>
      <c r="Z1578" s="201">
        <v>1</v>
      </c>
      <c r="AA1578" s="201">
        <v>5</v>
      </c>
      <c r="AB1578" s="201">
        <v>90</v>
      </c>
      <c r="AC1578" s="201">
        <v>0</v>
      </c>
    </row>
    <row r="1579" spans="17:29" x14ac:dyDescent="0.2">
      <c r="Q1579" s="7">
        <v>4275</v>
      </c>
      <c r="R1579" s="7">
        <v>12696</v>
      </c>
      <c r="S1579" s="7" t="s">
        <v>3131</v>
      </c>
      <c r="V1579" s="7">
        <v>56100000</v>
      </c>
      <c r="W1579" s="7" t="s">
        <v>956</v>
      </c>
      <c r="X1579" s="201">
        <v>18</v>
      </c>
      <c r="Y1579" s="201">
        <v>65</v>
      </c>
      <c r="Z1579" s="201">
        <v>1</v>
      </c>
      <c r="AA1579" s="201">
        <v>5</v>
      </c>
      <c r="AB1579" s="201">
        <v>90</v>
      </c>
      <c r="AC1579" s="201">
        <v>0</v>
      </c>
    </row>
    <row r="1580" spans="17:29" x14ac:dyDescent="0.2">
      <c r="Q1580" s="7">
        <v>354</v>
      </c>
      <c r="R1580" s="7">
        <v>15032</v>
      </c>
      <c r="S1580" s="7" t="s">
        <v>3132</v>
      </c>
      <c r="V1580" s="7">
        <v>56110000</v>
      </c>
      <c r="W1580" s="7" t="s">
        <v>957</v>
      </c>
      <c r="X1580" s="201">
        <v>18</v>
      </c>
      <c r="Y1580" s="201">
        <v>65</v>
      </c>
      <c r="Z1580" s="201">
        <v>1</v>
      </c>
      <c r="AA1580" s="201">
        <v>5</v>
      </c>
      <c r="AB1580" s="201">
        <v>90</v>
      </c>
      <c r="AC1580" s="201">
        <v>0</v>
      </c>
    </row>
    <row r="1581" spans="17:29" x14ac:dyDescent="0.2">
      <c r="R1581" s="7">
        <v>12698</v>
      </c>
      <c r="S1581" s="7" t="s">
        <v>2123</v>
      </c>
      <c r="V1581" s="7">
        <v>69700000</v>
      </c>
      <c r="W1581" s="7" t="s">
        <v>5857</v>
      </c>
      <c r="X1581" s="201">
        <v>18</v>
      </c>
      <c r="Y1581" s="201">
        <v>65</v>
      </c>
      <c r="Z1581" s="201">
        <v>1</v>
      </c>
      <c r="AA1581" s="201">
        <v>5</v>
      </c>
      <c r="AB1581" s="201">
        <v>90</v>
      </c>
      <c r="AC1581" s="201">
        <v>0</v>
      </c>
    </row>
    <row r="1582" spans="17:29" x14ac:dyDescent="0.2">
      <c r="Q1582" s="7">
        <v>33</v>
      </c>
      <c r="R1582" s="7">
        <v>12699</v>
      </c>
      <c r="S1582" s="7" t="s">
        <v>3133</v>
      </c>
      <c r="V1582" s="7">
        <v>84750000</v>
      </c>
      <c r="W1582" s="7" t="s">
        <v>5858</v>
      </c>
      <c r="X1582" s="201">
        <v>18</v>
      </c>
      <c r="Y1582" s="201">
        <v>65</v>
      </c>
      <c r="Z1582" s="201">
        <v>1</v>
      </c>
      <c r="AA1582" s="201">
        <v>5</v>
      </c>
      <c r="AB1582" s="201">
        <v>0</v>
      </c>
      <c r="AC1582" s="201">
        <v>0</v>
      </c>
    </row>
    <row r="1583" spans="17:29" x14ac:dyDescent="0.2">
      <c r="Q1583" s="7">
        <v>2266</v>
      </c>
      <c r="R1583" s="7">
        <v>12700</v>
      </c>
      <c r="S1583" s="7" t="s">
        <v>3134</v>
      </c>
      <c r="V1583" s="7">
        <v>86371000</v>
      </c>
      <c r="W1583" s="7" t="s">
        <v>5014</v>
      </c>
      <c r="X1583" s="201">
        <v>18</v>
      </c>
      <c r="Y1583" s="201">
        <v>65</v>
      </c>
      <c r="Z1583" s="201">
        <v>1</v>
      </c>
      <c r="AA1583" s="201">
        <v>5</v>
      </c>
      <c r="AB1583" s="201">
        <v>90</v>
      </c>
      <c r="AC1583" s="201">
        <v>0</v>
      </c>
    </row>
    <row r="1584" spans="17:29" x14ac:dyDescent="0.2">
      <c r="R1584" s="7">
        <v>12678</v>
      </c>
      <c r="S1584" s="7" t="s">
        <v>326</v>
      </c>
      <c r="V1584" s="7">
        <v>73800000</v>
      </c>
      <c r="W1584" s="7" t="s">
        <v>194</v>
      </c>
      <c r="X1584" s="201">
        <v>18</v>
      </c>
      <c r="Y1584" s="201">
        <v>65</v>
      </c>
      <c r="Z1584" s="201">
        <v>1</v>
      </c>
      <c r="AA1584" s="201">
        <v>5</v>
      </c>
      <c r="AB1584" s="201">
        <v>90</v>
      </c>
      <c r="AC1584" s="201">
        <v>0</v>
      </c>
    </row>
    <row r="1585" spans="17:29" x14ac:dyDescent="0.2">
      <c r="R1585" s="7">
        <v>12676</v>
      </c>
      <c r="S1585" s="7" t="s">
        <v>2124</v>
      </c>
      <c r="V1585" s="7">
        <v>73850000</v>
      </c>
      <c r="W1585" s="7" t="s">
        <v>195</v>
      </c>
      <c r="X1585" s="201">
        <v>18</v>
      </c>
      <c r="Y1585" s="201">
        <v>65</v>
      </c>
      <c r="Z1585" s="201">
        <v>1</v>
      </c>
      <c r="AA1585" s="201">
        <v>5</v>
      </c>
      <c r="AB1585" s="201">
        <v>90</v>
      </c>
      <c r="AC1585" s="201">
        <v>0</v>
      </c>
    </row>
    <row r="1586" spans="17:29" x14ac:dyDescent="0.2">
      <c r="R1586" s="7">
        <v>11336</v>
      </c>
      <c r="S1586" s="7" t="s">
        <v>2125</v>
      </c>
      <c r="V1586" s="7">
        <v>84470000</v>
      </c>
      <c r="W1586" s="7" t="s">
        <v>5859</v>
      </c>
      <c r="X1586" s="201">
        <v>19</v>
      </c>
      <c r="Y1586" s="201">
        <v>65</v>
      </c>
      <c r="Z1586" s="201">
        <v>1</v>
      </c>
      <c r="AA1586" s="201">
        <v>5</v>
      </c>
      <c r="AB1586" s="201">
        <v>0</v>
      </c>
      <c r="AC1586" s="201">
        <v>0</v>
      </c>
    </row>
    <row r="1587" spans="17:29" x14ac:dyDescent="0.2">
      <c r="R1587" s="7">
        <v>16359</v>
      </c>
      <c r="S1587" s="7" t="s">
        <v>5206</v>
      </c>
      <c r="V1587" s="7">
        <v>64020000</v>
      </c>
      <c r="W1587" s="7" t="s">
        <v>4866</v>
      </c>
      <c r="X1587" s="201">
        <v>18</v>
      </c>
      <c r="Y1587" s="201">
        <v>65</v>
      </c>
      <c r="Z1587" s="201">
        <v>1</v>
      </c>
      <c r="AA1587" s="201">
        <v>5</v>
      </c>
      <c r="AB1587" s="201">
        <v>90</v>
      </c>
      <c r="AC1587" s="201">
        <v>0</v>
      </c>
    </row>
    <row r="1588" spans="17:29" x14ac:dyDescent="0.2">
      <c r="Q1588" s="7">
        <v>2619</v>
      </c>
      <c r="R1588" s="7">
        <v>12692</v>
      </c>
      <c r="S1588" s="7" t="s">
        <v>327</v>
      </c>
      <c r="V1588" s="7">
        <v>64030000</v>
      </c>
      <c r="W1588" s="7" t="s">
        <v>196</v>
      </c>
      <c r="X1588" s="201">
        <v>18</v>
      </c>
      <c r="Y1588" s="201">
        <v>65</v>
      </c>
      <c r="Z1588" s="201">
        <v>1</v>
      </c>
      <c r="AA1588" s="201">
        <v>5</v>
      </c>
      <c r="AB1588" s="201">
        <v>90</v>
      </c>
      <c r="AC1588" s="201">
        <v>0</v>
      </c>
    </row>
    <row r="1589" spans="17:29" x14ac:dyDescent="0.2">
      <c r="Q1589" s="7">
        <v>4309</v>
      </c>
      <c r="R1589" s="7">
        <v>12672</v>
      </c>
      <c r="S1589" s="7" t="s">
        <v>328</v>
      </c>
      <c r="V1589" s="7">
        <v>64040000</v>
      </c>
      <c r="W1589" s="7" t="s">
        <v>197</v>
      </c>
      <c r="X1589" s="201">
        <v>18</v>
      </c>
      <c r="Y1589" s="201">
        <v>65</v>
      </c>
      <c r="Z1589" s="201">
        <v>1</v>
      </c>
      <c r="AA1589" s="201">
        <v>5</v>
      </c>
      <c r="AB1589" s="201">
        <v>90</v>
      </c>
      <c r="AC1589" s="201">
        <v>0</v>
      </c>
    </row>
    <row r="1590" spans="17:29" x14ac:dyDescent="0.2">
      <c r="Q1590" s="7">
        <v>3871</v>
      </c>
      <c r="R1590" s="7">
        <v>16610</v>
      </c>
      <c r="S1590" s="7" t="s">
        <v>2126</v>
      </c>
      <c r="V1590" s="7">
        <v>77550000</v>
      </c>
      <c r="W1590" s="7" t="s">
        <v>198</v>
      </c>
      <c r="X1590" s="201">
        <v>18</v>
      </c>
      <c r="Y1590" s="201">
        <v>65</v>
      </c>
      <c r="Z1590" s="201">
        <v>1</v>
      </c>
      <c r="AA1590" s="201">
        <v>5</v>
      </c>
      <c r="AB1590" s="201">
        <v>90</v>
      </c>
      <c r="AC1590" s="201">
        <v>0</v>
      </c>
    </row>
    <row r="1591" spans="17:29" x14ac:dyDescent="0.2">
      <c r="R1591" s="7">
        <v>13233</v>
      </c>
      <c r="S1591" s="7" t="s">
        <v>329</v>
      </c>
      <c r="V1591" s="7">
        <v>77500000</v>
      </c>
      <c r="W1591" s="7" t="s">
        <v>199</v>
      </c>
      <c r="X1591" s="201">
        <v>18</v>
      </c>
      <c r="Y1591" s="201">
        <v>65</v>
      </c>
      <c r="Z1591" s="201">
        <v>1</v>
      </c>
      <c r="AA1591" s="201">
        <v>5</v>
      </c>
      <c r="AB1591" s="201">
        <v>90</v>
      </c>
      <c r="AC1591" s="201">
        <v>0</v>
      </c>
    </row>
    <row r="1592" spans="17:29" x14ac:dyDescent="0.2">
      <c r="Q1592" s="7">
        <v>62</v>
      </c>
      <c r="R1592" s="7">
        <v>12673</v>
      </c>
      <c r="S1592" s="7" t="s">
        <v>2351</v>
      </c>
      <c r="V1592" s="7">
        <v>85451000</v>
      </c>
      <c r="W1592" s="7" t="s">
        <v>4867</v>
      </c>
      <c r="X1592" s="201">
        <v>18</v>
      </c>
      <c r="Y1592" s="201">
        <v>65</v>
      </c>
      <c r="Z1592" s="201">
        <v>1</v>
      </c>
      <c r="AA1592" s="201">
        <v>5</v>
      </c>
      <c r="AB1592" s="201">
        <v>90</v>
      </c>
      <c r="AC1592" s="201">
        <v>0</v>
      </c>
    </row>
    <row r="1593" spans="17:29" x14ac:dyDescent="0.2">
      <c r="Q1593" s="7">
        <v>7</v>
      </c>
      <c r="R1593" s="7">
        <v>12674</v>
      </c>
      <c r="S1593" s="7" t="s">
        <v>2352</v>
      </c>
      <c r="V1593" s="7">
        <v>84670000</v>
      </c>
      <c r="W1593" s="7" t="s">
        <v>5860</v>
      </c>
      <c r="X1593" s="201">
        <v>18</v>
      </c>
      <c r="Y1593" s="201">
        <v>65</v>
      </c>
      <c r="Z1593" s="201">
        <v>1</v>
      </c>
      <c r="AA1593" s="201">
        <v>5</v>
      </c>
      <c r="AB1593" s="201">
        <v>90</v>
      </c>
      <c r="AC1593" s="201">
        <v>0</v>
      </c>
    </row>
    <row r="1594" spans="17:29" x14ac:dyDescent="0.2">
      <c r="Q1594" s="7">
        <v>1089</v>
      </c>
      <c r="R1594" s="7">
        <v>15575</v>
      </c>
      <c r="S1594" s="7" t="s">
        <v>2353</v>
      </c>
      <c r="V1594" s="7">
        <v>63220000</v>
      </c>
      <c r="W1594" s="7" t="s">
        <v>200</v>
      </c>
      <c r="X1594" s="201">
        <v>18</v>
      </c>
      <c r="Y1594" s="201">
        <v>65</v>
      </c>
      <c r="Z1594" s="201">
        <v>1</v>
      </c>
      <c r="AA1594" s="201">
        <v>5</v>
      </c>
      <c r="AB1594" s="201">
        <v>90</v>
      </c>
      <c r="AC1594" s="201">
        <v>0</v>
      </c>
    </row>
    <row r="1595" spans="17:29" x14ac:dyDescent="0.2">
      <c r="Q1595" s="7">
        <v>4310</v>
      </c>
      <c r="R1595" s="7">
        <v>12685</v>
      </c>
      <c r="S1595" s="7" t="s">
        <v>2354</v>
      </c>
      <c r="V1595" s="7">
        <v>73890000</v>
      </c>
      <c r="W1595" s="7" t="s">
        <v>201</v>
      </c>
      <c r="X1595" s="201">
        <v>18</v>
      </c>
      <c r="Y1595" s="201">
        <v>65</v>
      </c>
      <c r="Z1595" s="201">
        <v>1</v>
      </c>
      <c r="AA1595" s="201">
        <v>5</v>
      </c>
      <c r="AB1595" s="201">
        <v>90</v>
      </c>
      <c r="AC1595" s="201">
        <v>0</v>
      </c>
    </row>
    <row r="1596" spans="17:29" x14ac:dyDescent="0.2">
      <c r="Q1596" s="7">
        <v>612</v>
      </c>
      <c r="R1596" s="7">
        <v>15177</v>
      </c>
      <c r="S1596" s="7" t="s">
        <v>2357</v>
      </c>
      <c r="V1596" s="7">
        <v>77350000</v>
      </c>
      <c r="W1596" s="7" t="s">
        <v>202</v>
      </c>
      <c r="X1596" s="201">
        <v>18</v>
      </c>
      <c r="Y1596" s="201">
        <v>65</v>
      </c>
      <c r="Z1596" s="201">
        <v>1</v>
      </c>
      <c r="AA1596" s="201">
        <v>5</v>
      </c>
      <c r="AB1596" s="201">
        <v>90</v>
      </c>
      <c r="AC1596" s="201">
        <v>0</v>
      </c>
    </row>
    <row r="1597" spans="17:29" x14ac:dyDescent="0.2">
      <c r="Q1597" s="7">
        <v>413</v>
      </c>
      <c r="R1597" s="7">
        <v>15070</v>
      </c>
      <c r="S1597" s="7" t="s">
        <v>2358</v>
      </c>
      <c r="V1597" s="7">
        <v>77400000</v>
      </c>
      <c r="W1597" s="7" t="s">
        <v>4868</v>
      </c>
      <c r="X1597" s="201">
        <v>18</v>
      </c>
      <c r="Y1597" s="201">
        <v>65</v>
      </c>
      <c r="Z1597" s="201">
        <v>1</v>
      </c>
      <c r="AA1597" s="201">
        <v>5</v>
      </c>
      <c r="AB1597" s="201">
        <v>90</v>
      </c>
      <c r="AC1597" s="201">
        <v>0</v>
      </c>
    </row>
    <row r="1598" spans="17:29" x14ac:dyDescent="0.2">
      <c r="R1598" s="7">
        <v>12680</v>
      </c>
      <c r="S1598" s="7" t="s">
        <v>2127</v>
      </c>
      <c r="V1598" s="7">
        <v>77380000</v>
      </c>
      <c r="W1598" s="7" t="s">
        <v>203</v>
      </c>
      <c r="X1598" s="201">
        <v>18</v>
      </c>
      <c r="Y1598" s="201">
        <v>65</v>
      </c>
      <c r="Z1598" s="201">
        <v>1</v>
      </c>
      <c r="AA1598" s="201">
        <v>5</v>
      </c>
      <c r="AB1598" s="201">
        <v>90</v>
      </c>
      <c r="AC1598" s="201">
        <v>0</v>
      </c>
    </row>
    <row r="1599" spans="17:29" x14ac:dyDescent="0.2">
      <c r="R1599" s="7">
        <v>12681</v>
      </c>
      <c r="S1599" s="7" t="s">
        <v>2128</v>
      </c>
      <c r="V1599" s="7">
        <v>77390000</v>
      </c>
      <c r="W1599" s="7" t="s">
        <v>204</v>
      </c>
      <c r="X1599" s="201">
        <v>18</v>
      </c>
      <c r="Y1599" s="201">
        <v>65</v>
      </c>
      <c r="Z1599" s="201">
        <v>1</v>
      </c>
      <c r="AA1599" s="201">
        <v>5</v>
      </c>
      <c r="AB1599" s="201">
        <v>90</v>
      </c>
      <c r="AC1599" s="201">
        <v>0</v>
      </c>
    </row>
    <row r="1600" spans="17:29" x14ac:dyDescent="0.2">
      <c r="Q1600" s="7">
        <v>4501</v>
      </c>
      <c r="R1600" s="7">
        <v>15448</v>
      </c>
      <c r="S1600" s="7" t="s">
        <v>2359</v>
      </c>
      <c r="V1600" s="7">
        <v>85452000</v>
      </c>
      <c r="W1600" s="7" t="s">
        <v>4869</v>
      </c>
      <c r="X1600" s="201">
        <v>18</v>
      </c>
      <c r="Y1600" s="201">
        <v>65</v>
      </c>
      <c r="Z1600" s="201">
        <v>1</v>
      </c>
      <c r="AA1600" s="201">
        <v>5</v>
      </c>
      <c r="AB1600" s="201">
        <v>90</v>
      </c>
      <c r="AC1600" s="201">
        <v>0</v>
      </c>
    </row>
    <row r="1601" spans="17:29" x14ac:dyDescent="0.2">
      <c r="Q1601" s="7">
        <v>566</v>
      </c>
      <c r="R1601" s="7">
        <v>15142</v>
      </c>
      <c r="S1601" s="7" t="s">
        <v>2360</v>
      </c>
      <c r="V1601" s="7">
        <v>84490000</v>
      </c>
      <c r="W1601" s="7" t="s">
        <v>5496</v>
      </c>
      <c r="X1601" s="201">
        <v>18</v>
      </c>
      <c r="Y1601" s="201">
        <v>65</v>
      </c>
      <c r="Z1601" s="201">
        <v>1</v>
      </c>
      <c r="AA1601" s="201">
        <v>5</v>
      </c>
      <c r="AB1601" s="201">
        <v>90</v>
      </c>
      <c r="AC1601" s="201">
        <v>0</v>
      </c>
    </row>
    <row r="1602" spans="17:29" x14ac:dyDescent="0.2">
      <c r="Q1602" s="7">
        <v>414</v>
      </c>
      <c r="R1602" s="7">
        <v>15071</v>
      </c>
      <c r="S1602" s="7" t="s">
        <v>2361</v>
      </c>
      <c r="V1602" s="7">
        <v>84810000</v>
      </c>
      <c r="W1602" s="7" t="s">
        <v>5861</v>
      </c>
      <c r="X1602" s="201">
        <v>18</v>
      </c>
      <c r="Y1602" s="201">
        <v>65</v>
      </c>
      <c r="Z1602" s="201">
        <v>1</v>
      </c>
      <c r="AA1602" s="201">
        <v>5</v>
      </c>
      <c r="AB1602" s="201">
        <v>90</v>
      </c>
      <c r="AC1602" s="201">
        <v>0</v>
      </c>
    </row>
    <row r="1603" spans="17:29" x14ac:dyDescent="0.2">
      <c r="Q1603" s="7">
        <v>4671</v>
      </c>
      <c r="R1603" s="7">
        <v>15408</v>
      </c>
      <c r="S1603" s="7" t="s">
        <v>2362</v>
      </c>
      <c r="V1603" s="7">
        <v>84485000</v>
      </c>
      <c r="W1603" s="7" t="s">
        <v>5862</v>
      </c>
      <c r="X1603" s="201">
        <v>18</v>
      </c>
      <c r="Y1603" s="201">
        <v>65</v>
      </c>
      <c r="Z1603" s="201">
        <v>1</v>
      </c>
      <c r="AA1603" s="201">
        <v>5</v>
      </c>
      <c r="AB1603" s="201">
        <v>90</v>
      </c>
      <c r="AC1603" s="201">
        <v>0</v>
      </c>
    </row>
    <row r="1604" spans="17:29" x14ac:dyDescent="0.2">
      <c r="Q1604" s="7">
        <v>666</v>
      </c>
      <c r="R1604" s="7">
        <v>15200</v>
      </c>
      <c r="S1604" s="7" t="s">
        <v>2363</v>
      </c>
      <c r="V1604" s="7">
        <v>69420000</v>
      </c>
      <c r="W1604" s="7" t="s">
        <v>205</v>
      </c>
      <c r="X1604" s="201">
        <v>18</v>
      </c>
      <c r="Y1604" s="201">
        <v>65</v>
      </c>
      <c r="Z1604" s="201">
        <v>1</v>
      </c>
      <c r="AA1604" s="201">
        <v>5</v>
      </c>
      <c r="AB1604" s="201">
        <v>90</v>
      </c>
      <c r="AC1604" s="201">
        <v>0</v>
      </c>
    </row>
    <row r="1605" spans="17:29" x14ac:dyDescent="0.2">
      <c r="Q1605" s="7">
        <v>2525</v>
      </c>
      <c r="R1605" s="7">
        <v>13734</v>
      </c>
      <c r="S1605" s="7" t="s">
        <v>2364</v>
      </c>
      <c r="V1605" s="7">
        <v>75140000</v>
      </c>
      <c r="W1605" s="7" t="s">
        <v>206</v>
      </c>
      <c r="X1605" s="201">
        <v>18</v>
      </c>
      <c r="Y1605" s="201">
        <v>65</v>
      </c>
      <c r="Z1605" s="201">
        <v>1</v>
      </c>
      <c r="AA1605" s="201">
        <v>5</v>
      </c>
      <c r="AB1605" s="201">
        <v>90</v>
      </c>
      <c r="AC1605" s="201">
        <v>0</v>
      </c>
    </row>
    <row r="1606" spans="17:29" x14ac:dyDescent="0.2">
      <c r="Q1606" s="7">
        <v>1059</v>
      </c>
      <c r="R1606" s="7">
        <v>15576</v>
      </c>
      <c r="S1606" s="7" t="s">
        <v>3261</v>
      </c>
      <c r="V1606" s="7">
        <v>75495000</v>
      </c>
      <c r="W1606" s="7" t="s">
        <v>4870</v>
      </c>
      <c r="X1606" s="201">
        <v>18</v>
      </c>
      <c r="Y1606" s="201">
        <v>65</v>
      </c>
      <c r="Z1606" s="201">
        <v>1</v>
      </c>
      <c r="AA1606" s="201">
        <v>5</v>
      </c>
      <c r="AB1606" s="201">
        <v>90</v>
      </c>
      <c r="AC1606" s="201">
        <v>0</v>
      </c>
    </row>
    <row r="1607" spans="17:29" x14ac:dyDescent="0.2">
      <c r="R1607" s="7">
        <v>11262</v>
      </c>
      <c r="S1607" s="7" t="s">
        <v>2129</v>
      </c>
      <c r="V1607" s="7">
        <v>75490000</v>
      </c>
      <c r="W1607" s="7" t="s">
        <v>4871</v>
      </c>
      <c r="X1607" s="201">
        <v>18</v>
      </c>
      <c r="Y1607" s="201">
        <v>65</v>
      </c>
      <c r="Z1607" s="201">
        <v>1</v>
      </c>
      <c r="AA1607" s="201">
        <v>5</v>
      </c>
      <c r="AB1607" s="201">
        <v>90</v>
      </c>
      <c r="AC1607" s="201">
        <v>0</v>
      </c>
    </row>
    <row r="1608" spans="17:29" x14ac:dyDescent="0.2">
      <c r="R1608" s="7">
        <v>10101</v>
      </c>
      <c r="S1608" s="7" t="s">
        <v>3262</v>
      </c>
      <c r="V1608" s="7">
        <v>75510000</v>
      </c>
      <c r="W1608" s="7" t="s">
        <v>207</v>
      </c>
      <c r="X1608" s="201">
        <v>18</v>
      </c>
      <c r="Y1608" s="201">
        <v>65</v>
      </c>
      <c r="Z1608" s="201">
        <v>1</v>
      </c>
      <c r="AA1608" s="201">
        <v>5</v>
      </c>
      <c r="AB1608" s="201">
        <v>90</v>
      </c>
      <c r="AC1608" s="201">
        <v>0</v>
      </c>
    </row>
    <row r="1609" spans="17:29" x14ac:dyDescent="0.2">
      <c r="R1609" s="7">
        <v>10107</v>
      </c>
      <c r="S1609" s="7" t="s">
        <v>2130</v>
      </c>
      <c r="V1609" s="7">
        <v>77420000</v>
      </c>
      <c r="W1609" s="7" t="s">
        <v>208</v>
      </c>
      <c r="X1609" s="201">
        <v>18</v>
      </c>
      <c r="Y1609" s="201">
        <v>65</v>
      </c>
      <c r="Z1609" s="201">
        <v>1</v>
      </c>
      <c r="AA1609" s="201">
        <v>5</v>
      </c>
      <c r="AB1609" s="201">
        <v>90</v>
      </c>
      <c r="AC1609" s="201">
        <v>0</v>
      </c>
    </row>
    <row r="1610" spans="17:29" x14ac:dyDescent="0.2">
      <c r="R1610" s="7">
        <v>12630</v>
      </c>
      <c r="S1610" s="7" t="s">
        <v>2131</v>
      </c>
      <c r="V1610" s="7">
        <v>69440000</v>
      </c>
      <c r="W1610" s="7" t="s">
        <v>209</v>
      </c>
      <c r="X1610" s="201">
        <v>18</v>
      </c>
      <c r="Y1610" s="201">
        <v>65</v>
      </c>
      <c r="Z1610" s="201">
        <v>1</v>
      </c>
      <c r="AA1610" s="201">
        <v>5</v>
      </c>
      <c r="AB1610" s="201">
        <v>90</v>
      </c>
      <c r="AC1610" s="201">
        <v>0</v>
      </c>
    </row>
    <row r="1611" spans="17:29" x14ac:dyDescent="0.2">
      <c r="R1611" s="7">
        <v>16399</v>
      </c>
      <c r="S1611" s="7" t="s">
        <v>5207</v>
      </c>
      <c r="V1611" s="7">
        <v>69450000</v>
      </c>
      <c r="W1611" s="7" t="s">
        <v>210</v>
      </c>
      <c r="X1611" s="201">
        <v>18</v>
      </c>
      <c r="Y1611" s="201">
        <v>65</v>
      </c>
      <c r="Z1611" s="201">
        <v>1</v>
      </c>
      <c r="AA1611" s="201">
        <v>5</v>
      </c>
      <c r="AB1611" s="201">
        <v>90</v>
      </c>
      <c r="AC1611" s="201">
        <v>0</v>
      </c>
    </row>
    <row r="1612" spans="17:29" x14ac:dyDescent="0.2">
      <c r="R1612" s="7">
        <v>16430</v>
      </c>
      <c r="S1612" s="7" t="s">
        <v>5208</v>
      </c>
      <c r="V1612" s="7">
        <v>82200000</v>
      </c>
      <c r="W1612" s="7" t="s">
        <v>5863</v>
      </c>
      <c r="X1612" s="201">
        <v>19</v>
      </c>
      <c r="Y1612" s="201">
        <v>65</v>
      </c>
      <c r="Z1612" s="201">
        <v>1</v>
      </c>
      <c r="AA1612" s="201">
        <v>5</v>
      </c>
      <c r="AB1612" s="201">
        <v>0</v>
      </c>
      <c r="AC1612" s="201">
        <v>0</v>
      </c>
    </row>
    <row r="1613" spans="17:29" x14ac:dyDescent="0.2">
      <c r="R1613" s="7">
        <v>12605</v>
      </c>
      <c r="S1613" s="7" t="s">
        <v>3269</v>
      </c>
      <c r="V1613" s="7">
        <v>84040000</v>
      </c>
      <c r="W1613" s="7" t="s">
        <v>4872</v>
      </c>
      <c r="X1613" s="201">
        <v>18</v>
      </c>
      <c r="Y1613" s="201">
        <v>65</v>
      </c>
      <c r="Z1613" s="201">
        <v>1</v>
      </c>
      <c r="AA1613" s="201">
        <v>5</v>
      </c>
      <c r="AB1613" s="201">
        <v>90</v>
      </c>
      <c r="AC1613" s="201">
        <v>0</v>
      </c>
    </row>
    <row r="1614" spans="17:29" x14ac:dyDescent="0.2">
      <c r="R1614" s="7">
        <v>12597</v>
      </c>
      <c r="S1614" s="7" t="s">
        <v>3270</v>
      </c>
      <c r="V1614" s="7">
        <v>70120000</v>
      </c>
      <c r="W1614" s="7" t="s">
        <v>4873</v>
      </c>
      <c r="X1614" s="201">
        <v>18</v>
      </c>
      <c r="Y1614" s="201">
        <v>65</v>
      </c>
      <c r="Z1614" s="201">
        <v>1</v>
      </c>
      <c r="AA1614" s="201">
        <v>5</v>
      </c>
      <c r="AB1614" s="201">
        <v>90</v>
      </c>
      <c r="AC1614" s="201">
        <v>0</v>
      </c>
    </row>
    <row r="1615" spans="17:29" x14ac:dyDescent="0.2">
      <c r="Q1615" s="7">
        <v>2850</v>
      </c>
      <c r="R1615" s="7">
        <v>13789</v>
      </c>
      <c r="S1615" s="7" t="s">
        <v>3107</v>
      </c>
      <c r="V1615" s="7">
        <v>83000000</v>
      </c>
      <c r="W1615" s="7" t="s">
        <v>211</v>
      </c>
      <c r="X1615" s="201">
        <v>18</v>
      </c>
      <c r="Y1615" s="201">
        <v>65</v>
      </c>
      <c r="Z1615" s="201">
        <v>1</v>
      </c>
      <c r="AA1615" s="201">
        <v>5</v>
      </c>
      <c r="AB1615" s="201">
        <v>90</v>
      </c>
      <c r="AC1615" s="201">
        <v>0</v>
      </c>
    </row>
    <row r="1616" spans="17:29" x14ac:dyDescent="0.2">
      <c r="R1616" s="7">
        <v>16510</v>
      </c>
      <c r="S1616" s="7" t="s">
        <v>5209</v>
      </c>
      <c r="V1616" s="7">
        <v>83010000</v>
      </c>
      <c r="W1616" s="7" t="s">
        <v>212</v>
      </c>
      <c r="X1616" s="201">
        <v>18</v>
      </c>
      <c r="Y1616" s="201">
        <v>65</v>
      </c>
      <c r="Z1616" s="201">
        <v>1</v>
      </c>
      <c r="AA1616" s="201">
        <v>5</v>
      </c>
      <c r="AB1616" s="201">
        <v>90</v>
      </c>
      <c r="AC1616" s="201">
        <v>0</v>
      </c>
    </row>
    <row r="1617" spans="17:29" x14ac:dyDescent="0.2">
      <c r="Q1617" s="7">
        <v>4276</v>
      </c>
      <c r="R1617" s="7">
        <v>12677</v>
      </c>
      <c r="S1617" s="7" t="s">
        <v>2355</v>
      </c>
      <c r="V1617" s="7">
        <v>66825000</v>
      </c>
      <c r="W1617" s="7" t="s">
        <v>213</v>
      </c>
      <c r="X1617" s="201">
        <v>18</v>
      </c>
      <c r="Y1617" s="201">
        <v>65</v>
      </c>
      <c r="Z1617" s="201">
        <v>1</v>
      </c>
      <c r="AA1617" s="201">
        <v>5</v>
      </c>
      <c r="AB1617" s="201">
        <v>90</v>
      </c>
      <c r="AC1617" s="201">
        <v>0</v>
      </c>
    </row>
    <row r="1618" spans="17:29" x14ac:dyDescent="0.2">
      <c r="Q1618" s="7">
        <v>355</v>
      </c>
      <c r="R1618" s="7">
        <v>15033</v>
      </c>
      <c r="S1618" s="7" t="s">
        <v>2356</v>
      </c>
      <c r="V1618" s="7">
        <v>86600000</v>
      </c>
      <c r="W1618" s="7" t="s">
        <v>4874</v>
      </c>
      <c r="X1618" s="201">
        <v>18</v>
      </c>
      <c r="Y1618" s="201">
        <v>65</v>
      </c>
      <c r="Z1618" s="201">
        <v>1</v>
      </c>
      <c r="AA1618" s="201">
        <v>5</v>
      </c>
      <c r="AB1618" s="201">
        <v>90</v>
      </c>
      <c r="AC1618" s="201">
        <v>0</v>
      </c>
    </row>
    <row r="1619" spans="17:29" x14ac:dyDescent="0.2">
      <c r="Q1619" s="7">
        <v>3882</v>
      </c>
      <c r="R1619" s="7">
        <v>16026</v>
      </c>
      <c r="S1619" s="7" t="s">
        <v>3263</v>
      </c>
      <c r="V1619" s="7">
        <v>85310000</v>
      </c>
      <c r="W1619" s="7" t="s">
        <v>4645</v>
      </c>
      <c r="X1619" s="201">
        <v>18</v>
      </c>
      <c r="Y1619" s="201">
        <v>65</v>
      </c>
      <c r="Z1619" s="201">
        <v>1</v>
      </c>
      <c r="AA1619" s="201">
        <v>5</v>
      </c>
      <c r="AB1619" s="201">
        <v>90</v>
      </c>
      <c r="AC1619" s="201">
        <v>0</v>
      </c>
    </row>
    <row r="1620" spans="17:29" x14ac:dyDescent="0.2">
      <c r="R1620" s="7">
        <v>12588</v>
      </c>
      <c r="S1620" s="7" t="s">
        <v>2132</v>
      </c>
      <c r="V1620" s="7">
        <v>85205000</v>
      </c>
      <c r="W1620" s="7" t="s">
        <v>4875</v>
      </c>
      <c r="X1620" s="201">
        <v>18</v>
      </c>
      <c r="Y1620" s="201">
        <v>65</v>
      </c>
      <c r="Z1620" s="201">
        <v>1</v>
      </c>
      <c r="AA1620" s="201">
        <v>5</v>
      </c>
      <c r="AB1620" s="201">
        <v>90</v>
      </c>
      <c r="AC1620" s="201">
        <v>0</v>
      </c>
    </row>
    <row r="1621" spans="17:29" x14ac:dyDescent="0.2">
      <c r="Q1621" s="7">
        <v>4031</v>
      </c>
      <c r="R1621" s="7">
        <v>12652</v>
      </c>
      <c r="S1621" s="7" t="s">
        <v>3264</v>
      </c>
      <c r="V1621" s="7">
        <v>96530000</v>
      </c>
      <c r="W1621" s="7" t="s">
        <v>5864</v>
      </c>
      <c r="X1621" s="201">
        <v>19</v>
      </c>
      <c r="Y1621" s="201">
        <v>65</v>
      </c>
      <c r="Z1621" s="201">
        <v>1</v>
      </c>
      <c r="AA1621" s="201">
        <v>5</v>
      </c>
      <c r="AB1621" s="201">
        <v>0</v>
      </c>
      <c r="AC1621" s="201">
        <v>0</v>
      </c>
    </row>
    <row r="1622" spans="17:29" x14ac:dyDescent="0.2">
      <c r="Q1622" s="7">
        <v>154</v>
      </c>
      <c r="R1622" s="7">
        <v>12592</v>
      </c>
      <c r="S1622" s="7" t="s">
        <v>3265</v>
      </c>
      <c r="V1622" s="7">
        <v>94730001</v>
      </c>
      <c r="W1622" s="7" t="s">
        <v>5865</v>
      </c>
      <c r="X1622" s="201">
        <v>18</v>
      </c>
      <c r="Y1622" s="201">
        <v>65</v>
      </c>
      <c r="Z1622" s="201">
        <v>1</v>
      </c>
      <c r="AA1622" s="201">
        <v>5</v>
      </c>
      <c r="AB1622" s="201">
        <v>0</v>
      </c>
      <c r="AC1622" s="201">
        <v>0</v>
      </c>
    </row>
    <row r="1623" spans="17:29" x14ac:dyDescent="0.2">
      <c r="Q1623" s="7">
        <v>1331</v>
      </c>
      <c r="R1623" s="7">
        <v>14470</v>
      </c>
      <c r="S1623" s="7" t="s">
        <v>3266</v>
      </c>
      <c r="V1623" s="7">
        <v>94730002</v>
      </c>
      <c r="W1623" s="7" t="s">
        <v>5866</v>
      </c>
      <c r="X1623" s="201">
        <v>18</v>
      </c>
      <c r="Y1623" s="201">
        <v>65</v>
      </c>
      <c r="Z1623" s="201">
        <v>1</v>
      </c>
      <c r="AA1623" s="201">
        <v>5</v>
      </c>
      <c r="AB1623" s="201">
        <v>0</v>
      </c>
      <c r="AC1623" s="201">
        <v>0</v>
      </c>
    </row>
    <row r="1624" spans="17:29" x14ac:dyDescent="0.2">
      <c r="R1624" s="7">
        <v>12593</v>
      </c>
      <c r="S1624" s="7" t="s">
        <v>2133</v>
      </c>
      <c r="V1624" s="7">
        <v>94730005</v>
      </c>
      <c r="W1624" s="7" t="s">
        <v>5867</v>
      </c>
      <c r="X1624" s="201">
        <v>18</v>
      </c>
      <c r="Y1624" s="201">
        <v>65</v>
      </c>
      <c r="Z1624" s="201">
        <v>1</v>
      </c>
      <c r="AA1624" s="201">
        <v>5</v>
      </c>
      <c r="AB1624" s="201">
        <v>0</v>
      </c>
      <c r="AC1624" s="201">
        <v>0</v>
      </c>
    </row>
    <row r="1625" spans="17:29" x14ac:dyDescent="0.2">
      <c r="Q1625" s="7">
        <v>4008</v>
      </c>
      <c r="R1625" s="7">
        <v>12594</v>
      </c>
      <c r="S1625" s="7" t="s">
        <v>3267</v>
      </c>
      <c r="V1625" s="7">
        <v>94730004</v>
      </c>
      <c r="W1625" s="7" t="s">
        <v>5868</v>
      </c>
      <c r="X1625" s="201">
        <v>18</v>
      </c>
      <c r="Y1625" s="201">
        <v>65</v>
      </c>
      <c r="Z1625" s="201">
        <v>1</v>
      </c>
      <c r="AA1625" s="201">
        <v>5</v>
      </c>
      <c r="AB1625" s="201">
        <v>0</v>
      </c>
      <c r="AC1625" s="201">
        <v>0</v>
      </c>
    </row>
    <row r="1626" spans="17:29" x14ac:dyDescent="0.2">
      <c r="R1626" s="7">
        <v>12595</v>
      </c>
      <c r="S1626" s="7" t="s">
        <v>3268</v>
      </c>
      <c r="V1626" s="7">
        <v>94730003</v>
      </c>
      <c r="W1626" s="7" t="s">
        <v>5869</v>
      </c>
      <c r="X1626" s="201">
        <v>18</v>
      </c>
      <c r="Y1626" s="201">
        <v>65</v>
      </c>
      <c r="Z1626" s="201">
        <v>1</v>
      </c>
      <c r="AA1626" s="201">
        <v>5</v>
      </c>
      <c r="AB1626" s="201">
        <v>0</v>
      </c>
      <c r="AC1626" s="201">
        <v>0</v>
      </c>
    </row>
    <row r="1627" spans="17:29" x14ac:dyDescent="0.2">
      <c r="Q1627" s="7">
        <v>5871</v>
      </c>
      <c r="R1627" s="7">
        <v>14654</v>
      </c>
      <c r="S1627" s="7" t="s">
        <v>4057</v>
      </c>
      <c r="V1627" s="7">
        <v>66655000</v>
      </c>
      <c r="W1627" s="7" t="s">
        <v>4951</v>
      </c>
      <c r="X1627" s="201">
        <v>18</v>
      </c>
      <c r="Y1627" s="201">
        <v>65</v>
      </c>
      <c r="Z1627" s="201">
        <v>1</v>
      </c>
      <c r="AA1627" s="201">
        <v>5</v>
      </c>
      <c r="AB1627" s="201">
        <v>90</v>
      </c>
      <c r="AC1627" s="201">
        <v>0</v>
      </c>
    </row>
    <row r="1628" spans="17:29" x14ac:dyDescent="0.2">
      <c r="Q1628" s="7">
        <v>5741</v>
      </c>
      <c r="R1628" s="7">
        <v>14653</v>
      </c>
      <c r="S1628" s="7" t="s">
        <v>4058</v>
      </c>
      <c r="V1628" s="7">
        <v>64500000</v>
      </c>
      <c r="W1628" s="7" t="s">
        <v>214</v>
      </c>
      <c r="X1628" s="201">
        <v>18</v>
      </c>
      <c r="Y1628" s="201">
        <v>65</v>
      </c>
      <c r="Z1628" s="201">
        <v>1</v>
      </c>
      <c r="AA1628" s="201">
        <v>5</v>
      </c>
      <c r="AB1628" s="201">
        <v>90</v>
      </c>
      <c r="AC1628" s="201">
        <v>0</v>
      </c>
    </row>
    <row r="1629" spans="17:29" x14ac:dyDescent="0.2">
      <c r="Q1629" s="7">
        <v>5486</v>
      </c>
      <c r="R1629" s="7">
        <v>14652</v>
      </c>
      <c r="S1629" s="7" t="s">
        <v>2466</v>
      </c>
      <c r="V1629" s="7">
        <v>62400000</v>
      </c>
      <c r="W1629" s="7" t="s">
        <v>5015</v>
      </c>
      <c r="X1629" s="201">
        <v>18</v>
      </c>
      <c r="Y1629" s="201">
        <v>65</v>
      </c>
      <c r="Z1629" s="201">
        <v>1</v>
      </c>
      <c r="AA1629" s="201">
        <v>5</v>
      </c>
      <c r="AB1629" s="201">
        <v>90</v>
      </c>
      <c r="AC1629" s="201">
        <v>0</v>
      </c>
    </row>
    <row r="1630" spans="17:29" x14ac:dyDescent="0.2">
      <c r="Q1630" s="7">
        <v>6810</v>
      </c>
      <c r="R1630" s="7">
        <v>14969</v>
      </c>
      <c r="S1630" s="7" t="s">
        <v>3271</v>
      </c>
      <c r="V1630" s="7">
        <v>77450000</v>
      </c>
      <c r="W1630" s="7" t="s">
        <v>4876</v>
      </c>
      <c r="X1630" s="201">
        <v>18</v>
      </c>
      <c r="Y1630" s="201">
        <v>65</v>
      </c>
      <c r="Z1630" s="201">
        <v>1</v>
      </c>
      <c r="AA1630" s="201">
        <v>5</v>
      </c>
      <c r="AB1630" s="201">
        <v>90</v>
      </c>
      <c r="AC1630" s="201">
        <v>0</v>
      </c>
    </row>
    <row r="1631" spans="17:29" x14ac:dyDescent="0.2">
      <c r="Q1631" s="7">
        <v>2234</v>
      </c>
      <c r="R1631" s="7">
        <v>14136</v>
      </c>
      <c r="S1631" s="7" t="s">
        <v>3273</v>
      </c>
      <c r="V1631" s="7">
        <v>66835000</v>
      </c>
      <c r="W1631" s="7" t="s">
        <v>4877</v>
      </c>
      <c r="X1631" s="201">
        <v>18</v>
      </c>
      <c r="Y1631" s="201">
        <v>65</v>
      </c>
      <c r="Z1631" s="201">
        <v>1</v>
      </c>
      <c r="AA1631" s="201">
        <v>5</v>
      </c>
      <c r="AB1631" s="201">
        <v>90</v>
      </c>
      <c r="AC1631" s="201">
        <v>0</v>
      </c>
    </row>
    <row r="1632" spans="17:29" x14ac:dyDescent="0.2">
      <c r="Q1632" s="7">
        <v>6432</v>
      </c>
      <c r="R1632" s="7">
        <v>16099</v>
      </c>
      <c r="S1632" s="7" t="s">
        <v>3272</v>
      </c>
      <c r="V1632" s="7">
        <v>70300002</v>
      </c>
      <c r="W1632" s="7" t="s">
        <v>4878</v>
      </c>
      <c r="X1632" s="201">
        <v>18</v>
      </c>
      <c r="Y1632" s="201">
        <v>65</v>
      </c>
      <c r="Z1632" s="201">
        <v>1</v>
      </c>
      <c r="AA1632" s="201">
        <v>5</v>
      </c>
      <c r="AB1632" s="201">
        <v>90</v>
      </c>
      <c r="AC1632" s="201">
        <v>0</v>
      </c>
    </row>
    <row r="1633" spans="17:29" x14ac:dyDescent="0.2">
      <c r="R1633" s="7">
        <v>16576</v>
      </c>
      <c r="S1633" s="7" t="s">
        <v>5210</v>
      </c>
      <c r="V1633" s="7">
        <v>70300001</v>
      </c>
      <c r="W1633" s="7" t="s">
        <v>4879</v>
      </c>
      <c r="X1633" s="201">
        <v>18</v>
      </c>
      <c r="Y1633" s="201">
        <v>65</v>
      </c>
      <c r="Z1633" s="201">
        <v>1</v>
      </c>
      <c r="AA1633" s="201">
        <v>5</v>
      </c>
      <c r="AB1633" s="201">
        <v>90</v>
      </c>
      <c r="AC1633" s="201">
        <v>0</v>
      </c>
    </row>
    <row r="1634" spans="17:29" x14ac:dyDescent="0.2">
      <c r="Q1634" s="7">
        <v>5474</v>
      </c>
      <c r="R1634" s="7">
        <v>14651</v>
      </c>
      <c r="S1634" s="7" t="s">
        <v>3274</v>
      </c>
      <c r="V1634" s="7">
        <v>70300000</v>
      </c>
      <c r="W1634" s="7" t="s">
        <v>4880</v>
      </c>
      <c r="X1634" s="201">
        <v>18</v>
      </c>
      <c r="Y1634" s="201">
        <v>65</v>
      </c>
      <c r="Z1634" s="201">
        <v>1</v>
      </c>
      <c r="AA1634" s="201">
        <v>5</v>
      </c>
      <c r="AB1634" s="201">
        <v>90</v>
      </c>
      <c r="AC1634" s="201">
        <v>0</v>
      </c>
    </row>
    <row r="1635" spans="17:29" x14ac:dyDescent="0.2">
      <c r="R1635" s="7">
        <v>16553</v>
      </c>
      <c r="S1635" s="7" t="s">
        <v>5211</v>
      </c>
      <c r="V1635" s="7">
        <v>66787000</v>
      </c>
      <c r="W1635" s="7" t="s">
        <v>5870</v>
      </c>
      <c r="X1635" s="201">
        <v>18</v>
      </c>
      <c r="Y1635" s="201">
        <v>65</v>
      </c>
      <c r="Z1635" s="201">
        <v>1</v>
      </c>
      <c r="AA1635" s="201">
        <v>5</v>
      </c>
      <c r="AB1635" s="201">
        <v>90</v>
      </c>
      <c r="AC1635" s="201">
        <v>0</v>
      </c>
    </row>
    <row r="1636" spans="17:29" x14ac:dyDescent="0.2">
      <c r="Q1636" s="7">
        <v>6421</v>
      </c>
      <c r="R1636" s="7">
        <v>16095</v>
      </c>
      <c r="S1636" s="7" t="s">
        <v>4038</v>
      </c>
      <c r="V1636" s="7">
        <v>66785000</v>
      </c>
      <c r="W1636" s="7" t="s">
        <v>2886</v>
      </c>
      <c r="X1636" s="201">
        <v>18</v>
      </c>
      <c r="Y1636" s="201">
        <v>65</v>
      </c>
      <c r="Z1636" s="201">
        <v>1</v>
      </c>
      <c r="AA1636" s="201">
        <v>5</v>
      </c>
      <c r="AB1636" s="201">
        <v>90</v>
      </c>
      <c r="AC1636" s="201">
        <v>0</v>
      </c>
    </row>
    <row r="1637" spans="17:29" x14ac:dyDescent="0.2">
      <c r="Q1637" s="7">
        <v>6744</v>
      </c>
      <c r="R1637" s="7">
        <v>13302</v>
      </c>
      <c r="S1637" s="7" t="s">
        <v>4039</v>
      </c>
      <c r="V1637" s="7">
        <v>65260000</v>
      </c>
      <c r="W1637" s="7" t="s">
        <v>5871</v>
      </c>
      <c r="X1637" s="201">
        <v>18</v>
      </c>
      <c r="Y1637" s="201">
        <v>65</v>
      </c>
      <c r="Z1637" s="201">
        <v>1</v>
      </c>
      <c r="AA1637" s="201">
        <v>5</v>
      </c>
      <c r="AB1637" s="201">
        <v>90</v>
      </c>
      <c r="AC1637" s="201">
        <v>0</v>
      </c>
    </row>
    <row r="1638" spans="17:29" x14ac:dyDescent="0.2">
      <c r="Q1638" s="7">
        <v>6435</v>
      </c>
      <c r="R1638" s="7">
        <v>16102</v>
      </c>
      <c r="S1638" s="7" t="s">
        <v>4040</v>
      </c>
      <c r="V1638" s="7">
        <v>66820000</v>
      </c>
      <c r="W1638" s="7" t="s">
        <v>215</v>
      </c>
      <c r="X1638" s="201">
        <v>18</v>
      </c>
      <c r="Y1638" s="201">
        <v>65</v>
      </c>
      <c r="Z1638" s="201">
        <v>1</v>
      </c>
      <c r="AA1638" s="201">
        <v>5</v>
      </c>
      <c r="AB1638" s="201">
        <v>90</v>
      </c>
      <c r="AC1638" s="201">
        <v>0</v>
      </c>
    </row>
    <row r="1639" spans="17:29" x14ac:dyDescent="0.2">
      <c r="R1639" s="7">
        <v>12582</v>
      </c>
      <c r="S1639" s="7" t="s">
        <v>2134</v>
      </c>
      <c r="V1639" s="7">
        <v>62130000</v>
      </c>
      <c r="W1639" s="7" t="s">
        <v>216</v>
      </c>
      <c r="X1639" s="201">
        <v>18</v>
      </c>
      <c r="Y1639" s="201">
        <v>65</v>
      </c>
      <c r="Z1639" s="201">
        <v>1</v>
      </c>
      <c r="AA1639" s="201">
        <v>5</v>
      </c>
      <c r="AB1639" s="201">
        <v>90</v>
      </c>
      <c r="AC1639" s="201">
        <v>0</v>
      </c>
    </row>
    <row r="1640" spans="17:29" x14ac:dyDescent="0.2">
      <c r="R1640" s="7">
        <v>16441</v>
      </c>
      <c r="S1640" s="7" t="s">
        <v>5212</v>
      </c>
      <c r="V1640" s="7">
        <v>66840000</v>
      </c>
      <c r="W1640" s="7" t="s">
        <v>2410</v>
      </c>
      <c r="X1640" s="201">
        <v>18</v>
      </c>
      <c r="Y1640" s="201">
        <v>65</v>
      </c>
      <c r="Z1640" s="201">
        <v>1</v>
      </c>
      <c r="AA1640" s="201">
        <v>5</v>
      </c>
      <c r="AB1640" s="201">
        <v>90</v>
      </c>
      <c r="AC1640" s="201">
        <v>0</v>
      </c>
    </row>
    <row r="1641" spans="17:29" x14ac:dyDescent="0.2">
      <c r="Q1641" s="7">
        <v>6504</v>
      </c>
      <c r="R1641" s="7">
        <v>16116</v>
      </c>
      <c r="S1641" s="7" t="s">
        <v>4041</v>
      </c>
      <c r="V1641" s="7">
        <v>62300000</v>
      </c>
      <c r="W1641" s="7" t="s">
        <v>5016</v>
      </c>
      <c r="X1641" s="201">
        <v>18</v>
      </c>
      <c r="Y1641" s="201">
        <v>65</v>
      </c>
      <c r="Z1641" s="201">
        <v>1</v>
      </c>
      <c r="AA1641" s="201">
        <v>5</v>
      </c>
      <c r="AB1641" s="201">
        <v>90</v>
      </c>
      <c r="AC1641" s="201">
        <v>0</v>
      </c>
    </row>
    <row r="1642" spans="17:29" x14ac:dyDescent="0.2">
      <c r="Q1642" s="7">
        <v>435</v>
      </c>
      <c r="R1642" s="7">
        <v>15086</v>
      </c>
      <c r="S1642" s="7" t="s">
        <v>4042</v>
      </c>
      <c r="V1642" s="7">
        <v>66860000</v>
      </c>
      <c r="W1642" s="7" t="s">
        <v>5872</v>
      </c>
      <c r="X1642" s="201">
        <v>18</v>
      </c>
      <c r="Y1642" s="201">
        <v>65</v>
      </c>
      <c r="Z1642" s="201">
        <v>1</v>
      </c>
      <c r="AA1642" s="201">
        <v>5</v>
      </c>
      <c r="AB1642" s="201">
        <v>90</v>
      </c>
      <c r="AC1642" s="201">
        <v>0</v>
      </c>
    </row>
    <row r="1643" spans="17:29" x14ac:dyDescent="0.2">
      <c r="R1643" s="7">
        <v>14513</v>
      </c>
      <c r="S1643" s="7" t="s">
        <v>4043</v>
      </c>
      <c r="V1643" s="7">
        <v>72100000</v>
      </c>
      <c r="W1643" s="7" t="s">
        <v>5017</v>
      </c>
      <c r="X1643" s="201">
        <v>18</v>
      </c>
      <c r="Y1643" s="201">
        <v>65</v>
      </c>
      <c r="Z1643" s="201">
        <v>1</v>
      </c>
      <c r="AA1643" s="201">
        <v>5</v>
      </c>
      <c r="AB1643" s="201">
        <v>90</v>
      </c>
      <c r="AC1643" s="201">
        <v>0</v>
      </c>
    </row>
    <row r="1644" spans="17:29" x14ac:dyDescent="0.2">
      <c r="Q1644" s="7">
        <v>6417</v>
      </c>
      <c r="R1644" s="7">
        <v>16121</v>
      </c>
      <c r="S1644" s="7" t="s">
        <v>5058</v>
      </c>
      <c r="V1644" s="7">
        <v>66845000</v>
      </c>
      <c r="W1644" s="7" t="s">
        <v>6131</v>
      </c>
      <c r="X1644" s="201">
        <v>18</v>
      </c>
      <c r="Y1644" s="201">
        <v>65</v>
      </c>
      <c r="Z1644" s="201">
        <v>1</v>
      </c>
      <c r="AA1644" s="201">
        <v>5</v>
      </c>
      <c r="AB1644" s="201">
        <v>90</v>
      </c>
      <c r="AC1644" s="201">
        <v>0</v>
      </c>
    </row>
    <row r="1645" spans="17:29" x14ac:dyDescent="0.2">
      <c r="R1645" s="7">
        <v>16088</v>
      </c>
      <c r="S1645" s="7" t="s">
        <v>5059</v>
      </c>
      <c r="V1645" s="7">
        <v>66830000</v>
      </c>
      <c r="W1645" s="7" t="s">
        <v>2411</v>
      </c>
      <c r="X1645" s="201">
        <v>18</v>
      </c>
      <c r="Y1645" s="201">
        <v>65</v>
      </c>
      <c r="Z1645" s="201">
        <v>1</v>
      </c>
      <c r="AA1645" s="201">
        <v>5</v>
      </c>
      <c r="AB1645" s="201">
        <v>90</v>
      </c>
      <c r="AC1645" s="201">
        <v>0</v>
      </c>
    </row>
    <row r="1646" spans="17:29" x14ac:dyDescent="0.2">
      <c r="R1646" s="7">
        <v>12576</v>
      </c>
      <c r="S1646" s="7" t="s">
        <v>4044</v>
      </c>
      <c r="V1646" s="7">
        <v>71670000</v>
      </c>
      <c r="W1646" s="7" t="s">
        <v>2412</v>
      </c>
      <c r="X1646" s="201">
        <v>18</v>
      </c>
      <c r="Y1646" s="201">
        <v>65</v>
      </c>
      <c r="Z1646" s="201">
        <v>1</v>
      </c>
      <c r="AA1646" s="201">
        <v>5</v>
      </c>
      <c r="AB1646" s="201">
        <v>90</v>
      </c>
      <c r="AC1646" s="201">
        <v>0</v>
      </c>
    </row>
    <row r="1647" spans="17:29" x14ac:dyDescent="0.2">
      <c r="R1647" s="7">
        <v>12577</v>
      </c>
      <c r="S1647" s="7" t="s">
        <v>2135</v>
      </c>
      <c r="V1647" s="7">
        <v>71660000</v>
      </c>
      <c r="W1647" s="7" t="s">
        <v>2413</v>
      </c>
      <c r="X1647" s="201">
        <v>18</v>
      </c>
      <c r="Y1647" s="201">
        <v>65</v>
      </c>
      <c r="Z1647" s="201">
        <v>1</v>
      </c>
      <c r="AA1647" s="201">
        <v>5</v>
      </c>
      <c r="AB1647" s="201">
        <v>90</v>
      </c>
      <c r="AC1647" s="201">
        <v>0</v>
      </c>
    </row>
    <row r="1648" spans="17:29" x14ac:dyDescent="0.2">
      <c r="R1648" s="7">
        <v>12578</v>
      </c>
      <c r="S1648" s="7" t="s">
        <v>2136</v>
      </c>
      <c r="V1648" s="7">
        <v>85453000</v>
      </c>
      <c r="W1648" s="7" t="s">
        <v>5873</v>
      </c>
      <c r="X1648" s="201">
        <v>18</v>
      </c>
      <c r="Y1648" s="201">
        <v>65</v>
      </c>
      <c r="Z1648" s="201">
        <v>1</v>
      </c>
      <c r="AA1648" s="201">
        <v>5</v>
      </c>
      <c r="AB1648" s="201">
        <v>90</v>
      </c>
      <c r="AC1648" s="201">
        <v>0</v>
      </c>
    </row>
    <row r="1649" spans="17:29" x14ac:dyDescent="0.2">
      <c r="R1649" s="7">
        <v>12579</v>
      </c>
      <c r="S1649" s="7" t="s">
        <v>2137</v>
      </c>
      <c r="V1649" s="7">
        <v>85450000</v>
      </c>
      <c r="W1649" s="7" t="s">
        <v>4881</v>
      </c>
      <c r="X1649" s="201">
        <v>18</v>
      </c>
      <c r="Y1649" s="201">
        <v>65</v>
      </c>
      <c r="Z1649" s="201">
        <v>1</v>
      </c>
      <c r="AA1649" s="201">
        <v>5</v>
      </c>
      <c r="AB1649" s="201">
        <v>90</v>
      </c>
      <c r="AC1649" s="201">
        <v>0</v>
      </c>
    </row>
    <row r="1650" spans="17:29" x14ac:dyDescent="0.2">
      <c r="Q1650" s="7">
        <v>723</v>
      </c>
      <c r="R1650" s="7">
        <v>15234</v>
      </c>
      <c r="S1650" s="7" t="s">
        <v>4045</v>
      </c>
      <c r="V1650" s="7">
        <v>86660000</v>
      </c>
      <c r="W1650" s="7" t="s">
        <v>4882</v>
      </c>
      <c r="X1650" s="201">
        <v>18</v>
      </c>
      <c r="Y1650" s="201">
        <v>65</v>
      </c>
      <c r="Z1650" s="201">
        <v>1</v>
      </c>
      <c r="AA1650" s="201">
        <v>5</v>
      </c>
      <c r="AB1650" s="201">
        <v>90</v>
      </c>
      <c r="AC1650" s="201">
        <v>0</v>
      </c>
    </row>
    <row r="1651" spans="17:29" x14ac:dyDescent="0.2">
      <c r="Q1651" s="7">
        <v>5758</v>
      </c>
      <c r="R1651" s="7">
        <v>14655</v>
      </c>
      <c r="S1651" s="7" t="s">
        <v>4046</v>
      </c>
      <c r="V1651" s="7">
        <v>85454000</v>
      </c>
      <c r="W1651" s="7" t="s">
        <v>5874</v>
      </c>
      <c r="X1651" s="201">
        <v>18</v>
      </c>
      <c r="Y1651" s="201">
        <v>65</v>
      </c>
      <c r="Z1651" s="201">
        <v>1</v>
      </c>
      <c r="AA1651" s="201">
        <v>5</v>
      </c>
      <c r="AB1651" s="201">
        <v>90</v>
      </c>
      <c r="AC1651" s="201">
        <v>0</v>
      </c>
    </row>
    <row r="1652" spans="17:29" x14ac:dyDescent="0.2">
      <c r="Q1652" s="7">
        <v>3785</v>
      </c>
      <c r="R1652" s="7">
        <v>16586</v>
      </c>
      <c r="S1652" s="7" t="s">
        <v>5213</v>
      </c>
      <c r="V1652" s="7">
        <v>85456000</v>
      </c>
      <c r="W1652" s="7" t="s">
        <v>4883</v>
      </c>
      <c r="X1652" s="201">
        <v>18</v>
      </c>
      <c r="Y1652" s="201">
        <v>65</v>
      </c>
      <c r="Z1652" s="201">
        <v>1</v>
      </c>
      <c r="AA1652" s="201">
        <v>5</v>
      </c>
      <c r="AB1652" s="201">
        <v>90</v>
      </c>
      <c r="AC1652" s="201">
        <v>0</v>
      </c>
    </row>
    <row r="1653" spans="17:29" x14ac:dyDescent="0.2">
      <c r="R1653" s="7">
        <v>10130</v>
      </c>
      <c r="S1653" s="7" t="s">
        <v>4047</v>
      </c>
      <c r="V1653" s="7">
        <v>63260000</v>
      </c>
      <c r="W1653" s="7" t="s">
        <v>2887</v>
      </c>
      <c r="X1653" s="201">
        <v>18</v>
      </c>
      <c r="Y1653" s="201">
        <v>65</v>
      </c>
      <c r="Z1653" s="201">
        <v>1</v>
      </c>
      <c r="AA1653" s="201">
        <v>5</v>
      </c>
      <c r="AB1653" s="201">
        <v>90</v>
      </c>
      <c r="AC1653" s="201">
        <v>0</v>
      </c>
    </row>
    <row r="1654" spans="17:29" x14ac:dyDescent="0.2">
      <c r="Q1654" s="7">
        <v>5726</v>
      </c>
      <c r="R1654" s="7">
        <v>14658</v>
      </c>
      <c r="S1654" s="7" t="s">
        <v>4048</v>
      </c>
      <c r="V1654" s="7">
        <v>84410000</v>
      </c>
      <c r="W1654" s="7" t="s">
        <v>5875</v>
      </c>
      <c r="X1654" s="201">
        <v>18</v>
      </c>
      <c r="Y1654" s="201">
        <v>65</v>
      </c>
      <c r="Z1654" s="201">
        <v>1</v>
      </c>
      <c r="AA1654" s="201">
        <v>5</v>
      </c>
      <c r="AB1654" s="201">
        <v>90</v>
      </c>
      <c r="AC1654" s="201">
        <v>0</v>
      </c>
    </row>
    <row r="1655" spans="17:29" x14ac:dyDescent="0.2">
      <c r="Q1655" s="7">
        <v>2149</v>
      </c>
      <c r="R1655" s="7">
        <v>12574</v>
      </c>
      <c r="S1655" s="7" t="s">
        <v>4049</v>
      </c>
      <c r="V1655" s="7">
        <v>77580000</v>
      </c>
      <c r="W1655" s="7" t="s">
        <v>5876</v>
      </c>
      <c r="X1655" s="201">
        <v>19</v>
      </c>
      <c r="Y1655" s="201">
        <v>65</v>
      </c>
      <c r="Z1655" s="201">
        <v>1</v>
      </c>
      <c r="AA1655" s="201">
        <v>5</v>
      </c>
      <c r="AB1655" s="201">
        <v>0</v>
      </c>
      <c r="AC1655" s="201">
        <v>0</v>
      </c>
    </row>
    <row r="1656" spans="17:29" x14ac:dyDescent="0.2">
      <c r="R1656" s="7">
        <v>12583</v>
      </c>
      <c r="S1656" s="7" t="s">
        <v>2138</v>
      </c>
      <c r="V1656" s="7">
        <v>86741002</v>
      </c>
      <c r="W1656" s="7" t="s">
        <v>5877</v>
      </c>
      <c r="X1656" s="201">
        <v>18</v>
      </c>
      <c r="Y1656" s="201">
        <v>65</v>
      </c>
      <c r="Z1656" s="201">
        <v>1</v>
      </c>
      <c r="AA1656" s="201">
        <v>5</v>
      </c>
      <c r="AB1656" s="201">
        <v>90</v>
      </c>
      <c r="AC1656" s="201">
        <v>0</v>
      </c>
    </row>
    <row r="1657" spans="17:29" x14ac:dyDescent="0.2">
      <c r="R1657" s="7">
        <v>11267</v>
      </c>
      <c r="S1657" s="7" t="s">
        <v>2139</v>
      </c>
      <c r="V1657" s="7">
        <v>86741001</v>
      </c>
      <c r="W1657" s="7" t="s">
        <v>5878</v>
      </c>
      <c r="X1657" s="201">
        <v>18</v>
      </c>
      <c r="Y1657" s="201">
        <v>65</v>
      </c>
      <c r="Z1657" s="201">
        <v>1</v>
      </c>
      <c r="AA1657" s="201">
        <v>5</v>
      </c>
      <c r="AB1657" s="201">
        <v>90</v>
      </c>
      <c r="AC1657" s="201">
        <v>0</v>
      </c>
    </row>
    <row r="1658" spans="17:29" x14ac:dyDescent="0.2">
      <c r="Q1658" s="7">
        <v>6423</v>
      </c>
      <c r="R1658" s="7">
        <v>16097</v>
      </c>
      <c r="S1658" s="7" t="s">
        <v>4050</v>
      </c>
      <c r="V1658" s="7">
        <v>86741003</v>
      </c>
      <c r="W1658" s="7" t="s">
        <v>5879</v>
      </c>
      <c r="X1658" s="201">
        <v>18</v>
      </c>
      <c r="Y1658" s="201">
        <v>65</v>
      </c>
      <c r="Z1658" s="201">
        <v>1</v>
      </c>
      <c r="AA1658" s="201">
        <v>5</v>
      </c>
      <c r="AB1658" s="201">
        <v>90</v>
      </c>
      <c r="AC1658" s="201">
        <v>0</v>
      </c>
    </row>
    <row r="1659" spans="17:29" x14ac:dyDescent="0.2">
      <c r="Q1659" s="7">
        <v>5498</v>
      </c>
      <c r="R1659" s="7">
        <v>14657</v>
      </c>
      <c r="S1659" s="7" t="s">
        <v>4051</v>
      </c>
      <c r="V1659" s="7">
        <v>86755000</v>
      </c>
      <c r="W1659" s="7" t="s">
        <v>4884</v>
      </c>
      <c r="X1659" s="201">
        <v>18</v>
      </c>
      <c r="Y1659" s="201">
        <v>65</v>
      </c>
      <c r="Z1659" s="201">
        <v>1</v>
      </c>
      <c r="AA1659" s="201">
        <v>5</v>
      </c>
      <c r="AB1659" s="201">
        <v>90</v>
      </c>
      <c r="AC1659" s="201">
        <v>0</v>
      </c>
    </row>
    <row r="1660" spans="17:29" x14ac:dyDescent="0.2">
      <c r="R1660" s="7">
        <v>16380</v>
      </c>
      <c r="S1660" s="7" t="s">
        <v>5214</v>
      </c>
      <c r="V1660" s="7">
        <v>64550000</v>
      </c>
      <c r="W1660" s="7" t="s">
        <v>2414</v>
      </c>
      <c r="X1660" s="201">
        <v>18</v>
      </c>
      <c r="Y1660" s="201">
        <v>65</v>
      </c>
      <c r="Z1660" s="201">
        <v>1</v>
      </c>
      <c r="AA1660" s="201">
        <v>5</v>
      </c>
      <c r="AB1660" s="201">
        <v>90</v>
      </c>
      <c r="AC1660" s="201">
        <v>0</v>
      </c>
    </row>
    <row r="1661" spans="17:29" x14ac:dyDescent="0.2">
      <c r="Q1661" s="7">
        <v>2235</v>
      </c>
      <c r="R1661" s="7">
        <v>14481</v>
      </c>
      <c r="S1661" s="7" t="s">
        <v>4052</v>
      </c>
      <c r="V1661" s="7">
        <v>84390000</v>
      </c>
      <c r="W1661" s="7" t="s">
        <v>4885</v>
      </c>
      <c r="X1661" s="201">
        <v>18</v>
      </c>
      <c r="Y1661" s="201">
        <v>65</v>
      </c>
      <c r="Z1661" s="201">
        <v>1</v>
      </c>
      <c r="AA1661" s="201">
        <v>5</v>
      </c>
      <c r="AB1661" s="201">
        <v>90</v>
      </c>
      <c r="AC1661" s="201">
        <v>0</v>
      </c>
    </row>
    <row r="1662" spans="17:29" x14ac:dyDescent="0.2">
      <c r="Q1662" s="7">
        <v>5889</v>
      </c>
      <c r="R1662" s="7">
        <v>14656</v>
      </c>
      <c r="S1662" s="7" t="s">
        <v>4054</v>
      </c>
      <c r="V1662" s="7">
        <v>98100000</v>
      </c>
      <c r="W1662" s="7" t="s">
        <v>2415</v>
      </c>
      <c r="X1662" s="201">
        <v>18</v>
      </c>
      <c r="Y1662" s="201">
        <v>65</v>
      </c>
      <c r="Z1662" s="201">
        <v>1</v>
      </c>
      <c r="AA1662" s="201">
        <v>5</v>
      </c>
      <c r="AB1662" s="201">
        <v>90</v>
      </c>
      <c r="AC1662" s="201">
        <v>0</v>
      </c>
    </row>
    <row r="1663" spans="17:29" x14ac:dyDescent="0.2">
      <c r="R1663" s="7">
        <v>12587</v>
      </c>
      <c r="S1663" s="7" t="s">
        <v>1330</v>
      </c>
      <c r="V1663" s="7">
        <v>97921000</v>
      </c>
      <c r="W1663" s="7" t="s">
        <v>5880</v>
      </c>
      <c r="X1663" s="201">
        <v>18</v>
      </c>
      <c r="Y1663" s="201">
        <v>65</v>
      </c>
      <c r="Z1663" s="201">
        <v>1</v>
      </c>
      <c r="AA1663" s="201">
        <v>5</v>
      </c>
      <c r="AB1663" s="201">
        <v>90</v>
      </c>
      <c r="AC1663" s="201">
        <v>0</v>
      </c>
    </row>
    <row r="1664" spans="17:29" x14ac:dyDescent="0.2">
      <c r="Q1664" s="7">
        <v>6461</v>
      </c>
      <c r="R1664" s="7">
        <v>16113</v>
      </c>
      <c r="S1664" s="7" t="s">
        <v>4053</v>
      </c>
      <c r="V1664" s="7">
        <v>86700000</v>
      </c>
      <c r="W1664" s="7" t="s">
        <v>2416</v>
      </c>
      <c r="X1664" s="201">
        <v>18</v>
      </c>
      <c r="Y1664" s="201">
        <v>65</v>
      </c>
      <c r="Z1664" s="201">
        <v>1</v>
      </c>
      <c r="AA1664" s="201">
        <v>5</v>
      </c>
      <c r="AB1664" s="201">
        <v>90</v>
      </c>
      <c r="AC1664" s="201">
        <v>0</v>
      </c>
    </row>
    <row r="1665" spans="17:29" x14ac:dyDescent="0.2">
      <c r="Q1665" s="7">
        <v>2338</v>
      </c>
      <c r="R1665" s="7">
        <v>14483</v>
      </c>
      <c r="S1665" s="7" t="s">
        <v>4055</v>
      </c>
      <c r="V1665" s="7">
        <v>80460000</v>
      </c>
      <c r="W1665" s="7" t="s">
        <v>2417</v>
      </c>
      <c r="X1665" s="201">
        <v>18</v>
      </c>
      <c r="Y1665" s="201">
        <v>65</v>
      </c>
      <c r="Z1665" s="201">
        <v>1</v>
      </c>
      <c r="AA1665" s="201">
        <v>5</v>
      </c>
      <c r="AB1665" s="201">
        <v>90</v>
      </c>
      <c r="AC1665" s="201">
        <v>0</v>
      </c>
    </row>
    <row r="1666" spans="17:29" x14ac:dyDescent="0.2">
      <c r="R1666" s="7">
        <v>11359</v>
      </c>
      <c r="S1666" s="7" t="s">
        <v>2140</v>
      </c>
      <c r="V1666" s="7">
        <v>80450000</v>
      </c>
      <c r="W1666" s="7" t="s">
        <v>3874</v>
      </c>
      <c r="X1666" s="201">
        <v>18</v>
      </c>
      <c r="Y1666" s="201">
        <v>65</v>
      </c>
      <c r="Z1666" s="201">
        <v>1</v>
      </c>
      <c r="AA1666" s="201">
        <v>5</v>
      </c>
      <c r="AB1666" s="201">
        <v>90</v>
      </c>
      <c r="AC1666" s="201">
        <v>0</v>
      </c>
    </row>
    <row r="1667" spans="17:29" x14ac:dyDescent="0.2">
      <c r="Q1667" s="7">
        <v>3575</v>
      </c>
      <c r="R1667" s="7">
        <v>15970</v>
      </c>
      <c r="S1667" s="7" t="s">
        <v>4056</v>
      </c>
      <c r="V1667" s="7">
        <v>84710000</v>
      </c>
      <c r="W1667" s="7" t="s">
        <v>5497</v>
      </c>
      <c r="X1667" s="201">
        <v>19</v>
      </c>
      <c r="Y1667" s="201">
        <v>65</v>
      </c>
      <c r="Z1667" s="201">
        <v>1</v>
      </c>
      <c r="AA1667" s="201">
        <v>5</v>
      </c>
      <c r="AB1667" s="201">
        <v>0</v>
      </c>
      <c r="AC1667" s="201">
        <v>0</v>
      </c>
    </row>
    <row r="1668" spans="17:29" x14ac:dyDescent="0.2">
      <c r="Q1668" s="7">
        <v>1344</v>
      </c>
      <c r="R1668" s="7">
        <v>12607</v>
      </c>
      <c r="S1668" s="7" t="s">
        <v>4059</v>
      </c>
      <c r="V1668" s="7">
        <v>66790000</v>
      </c>
      <c r="W1668" s="7" t="s">
        <v>3875</v>
      </c>
      <c r="X1668" s="201">
        <v>18</v>
      </c>
      <c r="Y1668" s="201">
        <v>65</v>
      </c>
      <c r="Z1668" s="201">
        <v>1</v>
      </c>
      <c r="AA1668" s="201">
        <v>5</v>
      </c>
      <c r="AB1668" s="201">
        <v>90</v>
      </c>
      <c r="AC1668" s="201">
        <v>0</v>
      </c>
    </row>
    <row r="1669" spans="17:29" x14ac:dyDescent="0.2">
      <c r="Q1669" s="7">
        <v>6627</v>
      </c>
      <c r="R1669" s="7">
        <v>12575</v>
      </c>
      <c r="S1669" s="7" t="s">
        <v>4060</v>
      </c>
      <c r="V1669" s="7">
        <v>65310000</v>
      </c>
      <c r="W1669" s="7" t="s">
        <v>5018</v>
      </c>
      <c r="X1669" s="201">
        <v>18</v>
      </c>
      <c r="Y1669" s="201">
        <v>65</v>
      </c>
      <c r="Z1669" s="201">
        <v>1</v>
      </c>
      <c r="AA1669" s="201">
        <v>5</v>
      </c>
      <c r="AB1669" s="201">
        <v>90</v>
      </c>
      <c r="AC1669" s="201">
        <v>0</v>
      </c>
    </row>
    <row r="1670" spans="17:29" x14ac:dyDescent="0.2">
      <c r="R1670" s="7">
        <v>10049</v>
      </c>
      <c r="S1670" s="7" t="s">
        <v>4061</v>
      </c>
      <c r="V1670" s="7">
        <v>66805000</v>
      </c>
      <c r="W1670" s="7" t="s">
        <v>3876</v>
      </c>
      <c r="X1670" s="201">
        <v>18</v>
      </c>
      <c r="Y1670" s="201">
        <v>65</v>
      </c>
      <c r="Z1670" s="201">
        <v>1</v>
      </c>
      <c r="AA1670" s="201">
        <v>5</v>
      </c>
      <c r="AB1670" s="201">
        <v>90</v>
      </c>
      <c r="AC1670" s="201">
        <v>0</v>
      </c>
    </row>
    <row r="1671" spans="17:29" x14ac:dyDescent="0.2">
      <c r="R1671" s="7">
        <v>10977</v>
      </c>
      <c r="S1671" s="7" t="s">
        <v>2141</v>
      </c>
      <c r="V1671" s="7">
        <v>66795000</v>
      </c>
      <c r="W1671" s="7" t="s">
        <v>3877</v>
      </c>
      <c r="X1671" s="201">
        <v>18</v>
      </c>
      <c r="Y1671" s="201">
        <v>65</v>
      </c>
      <c r="Z1671" s="201">
        <v>1</v>
      </c>
      <c r="AA1671" s="201">
        <v>5</v>
      </c>
      <c r="AB1671" s="201">
        <v>90</v>
      </c>
      <c r="AC1671" s="201">
        <v>0</v>
      </c>
    </row>
    <row r="1672" spans="17:29" x14ac:dyDescent="0.2">
      <c r="Q1672" s="7">
        <v>6750</v>
      </c>
      <c r="R1672" s="7">
        <v>13308</v>
      </c>
      <c r="S1672" s="7" t="s">
        <v>4062</v>
      </c>
      <c r="V1672" s="7">
        <v>64045000</v>
      </c>
      <c r="W1672" s="7" t="s">
        <v>3878</v>
      </c>
      <c r="X1672" s="201">
        <v>18</v>
      </c>
      <c r="Y1672" s="201">
        <v>65</v>
      </c>
      <c r="Z1672" s="201">
        <v>1</v>
      </c>
      <c r="AA1672" s="201">
        <v>5</v>
      </c>
      <c r="AB1672" s="201">
        <v>90</v>
      </c>
      <c r="AC1672" s="201">
        <v>0</v>
      </c>
    </row>
    <row r="1673" spans="17:29" x14ac:dyDescent="0.2">
      <c r="Q1673" s="7">
        <v>6286</v>
      </c>
      <c r="R1673" s="7">
        <v>12598</v>
      </c>
      <c r="S1673" s="7" t="s">
        <v>4063</v>
      </c>
      <c r="V1673" s="7">
        <v>66855000</v>
      </c>
      <c r="W1673" s="7" t="s">
        <v>4886</v>
      </c>
      <c r="X1673" s="201">
        <v>18</v>
      </c>
      <c r="Y1673" s="201">
        <v>65</v>
      </c>
      <c r="Z1673" s="201">
        <v>1</v>
      </c>
      <c r="AA1673" s="201">
        <v>5</v>
      </c>
      <c r="AB1673" s="201">
        <v>90</v>
      </c>
      <c r="AC1673" s="201">
        <v>0</v>
      </c>
    </row>
    <row r="1674" spans="17:29" x14ac:dyDescent="0.2">
      <c r="R1674" s="7">
        <v>10608</v>
      </c>
      <c r="S1674" s="7" t="s">
        <v>4064</v>
      </c>
      <c r="V1674" s="7">
        <v>66850000</v>
      </c>
      <c r="W1674" s="7" t="s">
        <v>3879</v>
      </c>
      <c r="X1674" s="201">
        <v>18</v>
      </c>
      <c r="Y1674" s="201">
        <v>65</v>
      </c>
      <c r="Z1674" s="201">
        <v>1</v>
      </c>
      <c r="AA1674" s="201">
        <v>5</v>
      </c>
      <c r="AB1674" s="201">
        <v>90</v>
      </c>
      <c r="AC1674" s="201">
        <v>0</v>
      </c>
    </row>
    <row r="1675" spans="17:29" x14ac:dyDescent="0.2">
      <c r="Q1675" s="7">
        <v>5189</v>
      </c>
      <c r="R1675" s="7">
        <v>12623</v>
      </c>
      <c r="S1675" s="7" t="s">
        <v>4065</v>
      </c>
      <c r="V1675" s="7">
        <v>66900000</v>
      </c>
      <c r="W1675" s="7" t="s">
        <v>3880</v>
      </c>
      <c r="X1675" s="201">
        <v>18</v>
      </c>
      <c r="Y1675" s="201">
        <v>65</v>
      </c>
      <c r="Z1675" s="201">
        <v>1</v>
      </c>
      <c r="AA1675" s="201">
        <v>5</v>
      </c>
      <c r="AB1675" s="201">
        <v>90</v>
      </c>
      <c r="AC1675" s="201">
        <v>0</v>
      </c>
    </row>
    <row r="1676" spans="17:29" x14ac:dyDescent="0.2">
      <c r="Q1676" s="7">
        <v>2887</v>
      </c>
      <c r="R1676" s="7">
        <v>13815</v>
      </c>
      <c r="S1676" s="7" t="s">
        <v>4066</v>
      </c>
      <c r="V1676" s="7">
        <v>66890000</v>
      </c>
      <c r="W1676" s="7" t="s">
        <v>3881</v>
      </c>
      <c r="X1676" s="201">
        <v>18</v>
      </c>
      <c r="Y1676" s="201">
        <v>65</v>
      </c>
      <c r="Z1676" s="201">
        <v>1</v>
      </c>
      <c r="AA1676" s="201">
        <v>5</v>
      </c>
      <c r="AB1676" s="201">
        <v>90</v>
      </c>
      <c r="AC1676" s="201">
        <v>0</v>
      </c>
    </row>
    <row r="1677" spans="17:29" x14ac:dyDescent="0.2">
      <c r="Q1677" s="7">
        <v>6628</v>
      </c>
      <c r="R1677" s="7">
        <v>12624</v>
      </c>
      <c r="S1677" s="7" t="s">
        <v>4067</v>
      </c>
      <c r="V1677" s="7">
        <v>86720000</v>
      </c>
      <c r="W1677" s="7" t="s">
        <v>3882</v>
      </c>
      <c r="X1677" s="201">
        <v>18</v>
      </c>
      <c r="Y1677" s="201">
        <v>65</v>
      </c>
      <c r="Z1677" s="201">
        <v>1</v>
      </c>
      <c r="AA1677" s="201">
        <v>5</v>
      </c>
      <c r="AB1677" s="201">
        <v>90</v>
      </c>
      <c r="AC1677" s="201">
        <v>0</v>
      </c>
    </row>
    <row r="1678" spans="17:29" x14ac:dyDescent="0.2">
      <c r="R1678" s="7">
        <v>11369</v>
      </c>
      <c r="S1678" s="7" t="s">
        <v>2142</v>
      </c>
      <c r="V1678" s="7">
        <v>61230000</v>
      </c>
      <c r="W1678" s="7" t="s">
        <v>3883</v>
      </c>
      <c r="X1678" s="201">
        <v>18</v>
      </c>
      <c r="Y1678" s="201">
        <v>65</v>
      </c>
      <c r="Z1678" s="201">
        <v>1</v>
      </c>
      <c r="AA1678" s="201">
        <v>5</v>
      </c>
      <c r="AB1678" s="201">
        <v>90</v>
      </c>
      <c r="AC1678" s="201">
        <v>0</v>
      </c>
    </row>
    <row r="1679" spans="17:29" x14ac:dyDescent="0.2">
      <c r="R1679" s="7">
        <v>11272</v>
      </c>
      <c r="S1679" s="7" t="s">
        <v>3359</v>
      </c>
      <c r="V1679" s="7">
        <v>62110000</v>
      </c>
      <c r="W1679" s="7" t="s">
        <v>3884</v>
      </c>
      <c r="X1679" s="201">
        <v>18</v>
      </c>
      <c r="Y1679" s="201">
        <v>65</v>
      </c>
      <c r="Z1679" s="201">
        <v>1</v>
      </c>
      <c r="AA1679" s="201">
        <v>5</v>
      </c>
      <c r="AB1679" s="201">
        <v>90</v>
      </c>
      <c r="AC1679" s="201">
        <v>0</v>
      </c>
    </row>
    <row r="1680" spans="17:29" x14ac:dyDescent="0.2">
      <c r="Q1680" s="7">
        <v>613</v>
      </c>
      <c r="R1680" s="7">
        <v>15178</v>
      </c>
      <c r="S1680" s="7" t="s">
        <v>4068</v>
      </c>
      <c r="V1680" s="7">
        <v>62101000</v>
      </c>
      <c r="W1680" s="7" t="s">
        <v>5881</v>
      </c>
      <c r="X1680" s="201">
        <v>18</v>
      </c>
      <c r="Y1680" s="201">
        <v>65</v>
      </c>
      <c r="Z1680" s="201">
        <v>1</v>
      </c>
      <c r="AA1680" s="201">
        <v>5</v>
      </c>
      <c r="AB1680" s="201">
        <v>90</v>
      </c>
      <c r="AC1680" s="201">
        <v>0</v>
      </c>
    </row>
    <row r="1681" spans="17:29" x14ac:dyDescent="0.2">
      <c r="Q1681" s="7">
        <v>3955</v>
      </c>
      <c r="R1681" s="7">
        <v>16055</v>
      </c>
      <c r="S1681" s="7" t="s">
        <v>4493</v>
      </c>
      <c r="V1681" s="7">
        <v>62100001</v>
      </c>
      <c r="W1681" s="7" t="s">
        <v>4887</v>
      </c>
      <c r="X1681" s="201">
        <v>18</v>
      </c>
      <c r="Y1681" s="201">
        <v>65</v>
      </c>
      <c r="Z1681" s="201">
        <v>1</v>
      </c>
      <c r="AA1681" s="201">
        <v>5</v>
      </c>
      <c r="AB1681" s="201">
        <v>90</v>
      </c>
      <c r="AC1681" s="201">
        <v>0</v>
      </c>
    </row>
    <row r="1682" spans="17:29" x14ac:dyDescent="0.2">
      <c r="R1682" s="7">
        <v>12625</v>
      </c>
      <c r="S1682" s="7" t="s">
        <v>3360</v>
      </c>
      <c r="V1682" s="7">
        <v>62100002</v>
      </c>
      <c r="W1682" s="7" t="s">
        <v>4888</v>
      </c>
      <c r="X1682" s="201">
        <v>18</v>
      </c>
      <c r="Y1682" s="201">
        <v>65</v>
      </c>
      <c r="Z1682" s="201">
        <v>1</v>
      </c>
      <c r="AA1682" s="201">
        <v>5</v>
      </c>
      <c r="AB1682" s="201">
        <v>90</v>
      </c>
      <c r="AC1682" s="201">
        <v>0</v>
      </c>
    </row>
    <row r="1683" spans="17:29" x14ac:dyDescent="0.2">
      <c r="R1683" s="7">
        <v>16400</v>
      </c>
      <c r="S1683" s="7" t="s">
        <v>5215</v>
      </c>
      <c r="V1683" s="7">
        <v>62100000</v>
      </c>
      <c r="W1683" s="7" t="s">
        <v>4889</v>
      </c>
      <c r="X1683" s="201">
        <v>18</v>
      </c>
      <c r="Y1683" s="201">
        <v>65</v>
      </c>
      <c r="Z1683" s="201">
        <v>1</v>
      </c>
      <c r="AA1683" s="201">
        <v>5</v>
      </c>
      <c r="AB1683" s="201">
        <v>90</v>
      </c>
      <c r="AC1683" s="201">
        <v>0</v>
      </c>
    </row>
    <row r="1684" spans="17:29" x14ac:dyDescent="0.2">
      <c r="Q1684" s="7">
        <v>2888</v>
      </c>
      <c r="R1684" s="7">
        <v>13816</v>
      </c>
      <c r="S1684" s="7" t="s">
        <v>4069</v>
      </c>
      <c r="V1684" s="7">
        <v>64050000</v>
      </c>
      <c r="W1684" s="7" t="s">
        <v>3885</v>
      </c>
      <c r="X1684" s="201">
        <v>18</v>
      </c>
      <c r="Y1684" s="201">
        <v>65</v>
      </c>
      <c r="Z1684" s="201">
        <v>1</v>
      </c>
      <c r="AA1684" s="201">
        <v>5</v>
      </c>
      <c r="AB1684" s="201">
        <v>90</v>
      </c>
      <c r="AC1684" s="201">
        <v>0</v>
      </c>
    </row>
    <row r="1685" spans="17:29" x14ac:dyDescent="0.2">
      <c r="Q1685" s="7">
        <v>2550</v>
      </c>
      <c r="R1685" s="7">
        <v>12626</v>
      </c>
      <c r="S1685" s="7" t="s">
        <v>4070</v>
      </c>
      <c r="V1685" s="7">
        <v>86730000</v>
      </c>
      <c r="W1685" s="7" t="s">
        <v>4646</v>
      </c>
      <c r="X1685" s="201">
        <v>18</v>
      </c>
      <c r="Y1685" s="201">
        <v>65</v>
      </c>
      <c r="Z1685" s="201">
        <v>1</v>
      </c>
      <c r="AA1685" s="201">
        <v>5</v>
      </c>
      <c r="AB1685" s="201">
        <v>90</v>
      </c>
      <c r="AC1685" s="201">
        <v>0</v>
      </c>
    </row>
    <row r="1686" spans="17:29" x14ac:dyDescent="0.2">
      <c r="R1686" s="7">
        <v>11271</v>
      </c>
      <c r="S1686" s="7" t="s">
        <v>3362</v>
      </c>
      <c r="V1686" s="7">
        <v>66950000</v>
      </c>
      <c r="W1686" s="7" t="s">
        <v>3886</v>
      </c>
      <c r="X1686" s="201">
        <v>18</v>
      </c>
      <c r="Y1686" s="201">
        <v>65</v>
      </c>
      <c r="Z1686" s="201">
        <v>1</v>
      </c>
      <c r="AA1686" s="201">
        <v>5</v>
      </c>
      <c r="AB1686" s="201">
        <v>90</v>
      </c>
      <c r="AC1686" s="201">
        <v>0</v>
      </c>
    </row>
    <row r="1687" spans="17:29" x14ac:dyDescent="0.2">
      <c r="Q1687" s="7">
        <v>329</v>
      </c>
      <c r="R1687" s="7">
        <v>16606</v>
      </c>
      <c r="S1687" s="7" t="s">
        <v>4071</v>
      </c>
      <c r="V1687" s="7">
        <v>84650000</v>
      </c>
      <c r="W1687" s="7" t="s">
        <v>5019</v>
      </c>
      <c r="X1687" s="201">
        <v>18</v>
      </c>
      <c r="Y1687" s="201">
        <v>65</v>
      </c>
      <c r="Z1687" s="201">
        <v>1</v>
      </c>
      <c r="AA1687" s="201">
        <v>5</v>
      </c>
      <c r="AB1687" s="201">
        <v>90</v>
      </c>
      <c r="AC1687" s="201">
        <v>0</v>
      </c>
    </row>
    <row r="1688" spans="17:29" x14ac:dyDescent="0.2">
      <c r="Q1688" s="7">
        <v>136</v>
      </c>
      <c r="R1688" s="7">
        <v>12637</v>
      </c>
      <c r="S1688" s="7" t="s">
        <v>4072</v>
      </c>
      <c r="V1688" s="7">
        <v>73970000</v>
      </c>
      <c r="W1688" s="7" t="s">
        <v>3887</v>
      </c>
      <c r="X1688" s="201">
        <v>18</v>
      </c>
      <c r="Y1688" s="201">
        <v>65</v>
      </c>
      <c r="Z1688" s="201">
        <v>1</v>
      </c>
      <c r="AA1688" s="201">
        <v>5</v>
      </c>
      <c r="AB1688" s="201">
        <v>90</v>
      </c>
      <c r="AC1688" s="201">
        <v>0</v>
      </c>
    </row>
    <row r="1689" spans="17:29" x14ac:dyDescent="0.2">
      <c r="R1689" s="7">
        <v>12629</v>
      </c>
      <c r="S1689" s="7" t="s">
        <v>3363</v>
      </c>
      <c r="V1689" s="7">
        <v>84610000</v>
      </c>
      <c r="W1689" s="7" t="s">
        <v>5020</v>
      </c>
      <c r="X1689" s="201">
        <v>18</v>
      </c>
      <c r="Y1689" s="201">
        <v>65</v>
      </c>
      <c r="Z1689" s="201">
        <v>1</v>
      </c>
      <c r="AA1689" s="201">
        <v>5</v>
      </c>
      <c r="AB1689" s="201">
        <v>90</v>
      </c>
      <c r="AC1689" s="201">
        <v>0</v>
      </c>
    </row>
    <row r="1690" spans="17:29" x14ac:dyDescent="0.2">
      <c r="Q1690" s="7">
        <v>902</v>
      </c>
      <c r="R1690" s="7">
        <v>15312</v>
      </c>
      <c r="S1690" s="7" t="s">
        <v>4073</v>
      </c>
      <c r="V1690" s="7">
        <v>71800000</v>
      </c>
      <c r="W1690" s="7" t="s">
        <v>3888</v>
      </c>
      <c r="X1690" s="201">
        <v>18</v>
      </c>
      <c r="Y1690" s="201">
        <v>65</v>
      </c>
      <c r="Z1690" s="201">
        <v>1</v>
      </c>
      <c r="AA1690" s="201">
        <v>5</v>
      </c>
      <c r="AB1690" s="201">
        <v>90</v>
      </c>
      <c r="AC1690" s="201">
        <v>0</v>
      </c>
    </row>
    <row r="1691" spans="17:29" x14ac:dyDescent="0.2">
      <c r="Q1691" s="7">
        <v>4681</v>
      </c>
      <c r="R1691" s="7">
        <v>15459</v>
      </c>
      <c r="S1691" s="7" t="s">
        <v>3591</v>
      </c>
      <c r="V1691" s="7">
        <v>71810000</v>
      </c>
      <c r="W1691" s="7" t="s">
        <v>5882</v>
      </c>
      <c r="X1691" s="201">
        <v>18</v>
      </c>
      <c r="Y1691" s="201">
        <v>65</v>
      </c>
      <c r="Z1691" s="201">
        <v>1</v>
      </c>
      <c r="AA1691" s="201">
        <v>5</v>
      </c>
      <c r="AB1691" s="201">
        <v>90</v>
      </c>
      <c r="AC1691" s="201">
        <v>0</v>
      </c>
    </row>
    <row r="1692" spans="17:29" x14ac:dyDescent="0.2">
      <c r="R1692" s="7">
        <v>10806</v>
      </c>
      <c r="S1692" s="7" t="s">
        <v>3592</v>
      </c>
      <c r="V1692" s="7">
        <v>58200000</v>
      </c>
      <c r="W1692" s="7" t="s">
        <v>3889</v>
      </c>
      <c r="X1692" s="201">
        <v>18</v>
      </c>
      <c r="Y1692" s="201">
        <v>65</v>
      </c>
      <c r="Z1692" s="201">
        <v>1</v>
      </c>
      <c r="AA1692" s="201">
        <v>5</v>
      </c>
      <c r="AB1692" s="201">
        <v>90</v>
      </c>
      <c r="AC1692" s="201">
        <v>0</v>
      </c>
    </row>
    <row r="1693" spans="17:29" x14ac:dyDescent="0.2">
      <c r="R1693" s="7">
        <v>12631</v>
      </c>
      <c r="S1693" s="7" t="s">
        <v>3364</v>
      </c>
      <c r="V1693" s="7">
        <v>58210000</v>
      </c>
      <c r="W1693" s="7" t="s">
        <v>6132</v>
      </c>
      <c r="X1693" s="201">
        <v>18</v>
      </c>
      <c r="Y1693" s="201">
        <v>65</v>
      </c>
      <c r="Z1693" s="201">
        <v>1</v>
      </c>
      <c r="AA1693" s="201">
        <v>5</v>
      </c>
      <c r="AB1693" s="201">
        <v>90</v>
      </c>
      <c r="AC1693" s="201">
        <v>0</v>
      </c>
    </row>
    <row r="1694" spans="17:29" x14ac:dyDescent="0.2">
      <c r="Q1694" s="7">
        <v>3513</v>
      </c>
      <c r="R1694" s="7">
        <v>15963</v>
      </c>
      <c r="S1694" s="7" t="s">
        <v>3593</v>
      </c>
      <c r="V1694" s="7">
        <v>84030000</v>
      </c>
      <c r="W1694" s="7" t="s">
        <v>4890</v>
      </c>
      <c r="X1694" s="201">
        <v>18</v>
      </c>
      <c r="Y1694" s="201">
        <v>65</v>
      </c>
      <c r="Z1694" s="201">
        <v>1</v>
      </c>
      <c r="AA1694" s="201">
        <v>5</v>
      </c>
      <c r="AB1694" s="201">
        <v>90</v>
      </c>
      <c r="AC1694" s="201">
        <v>0</v>
      </c>
    </row>
    <row r="1695" spans="17:29" x14ac:dyDescent="0.2">
      <c r="R1695" s="7">
        <v>12632</v>
      </c>
      <c r="S1695" s="7" t="s">
        <v>3365</v>
      </c>
      <c r="V1695" s="7">
        <v>83020000</v>
      </c>
      <c r="W1695" s="7" t="s">
        <v>3890</v>
      </c>
      <c r="X1695" s="201">
        <v>18</v>
      </c>
      <c r="Y1695" s="201">
        <v>65</v>
      </c>
      <c r="Z1695" s="201">
        <v>1</v>
      </c>
      <c r="AA1695" s="201">
        <v>5</v>
      </c>
      <c r="AB1695" s="201">
        <v>90</v>
      </c>
      <c r="AC1695" s="201">
        <v>0</v>
      </c>
    </row>
    <row r="1696" spans="17:29" x14ac:dyDescent="0.2">
      <c r="R1696" s="7">
        <v>12633</v>
      </c>
      <c r="S1696" s="7" t="s">
        <v>3366</v>
      </c>
      <c r="V1696" s="7">
        <v>83042000</v>
      </c>
      <c r="W1696" s="7" t="s">
        <v>5883</v>
      </c>
      <c r="X1696" s="201">
        <v>18</v>
      </c>
      <c r="Y1696" s="201">
        <v>65</v>
      </c>
      <c r="Z1696" s="201">
        <v>1</v>
      </c>
      <c r="AA1696" s="201">
        <v>5</v>
      </c>
      <c r="AB1696" s="201">
        <v>90</v>
      </c>
      <c r="AC1696" s="201">
        <v>0</v>
      </c>
    </row>
    <row r="1697" spans="17:29" x14ac:dyDescent="0.2">
      <c r="R1697" s="7">
        <v>16376</v>
      </c>
      <c r="S1697" s="7" t="s">
        <v>5216</v>
      </c>
      <c r="V1697" s="7">
        <v>83040000</v>
      </c>
      <c r="W1697" s="7" t="s">
        <v>5884</v>
      </c>
      <c r="X1697" s="201">
        <v>18</v>
      </c>
      <c r="Y1697" s="201">
        <v>65</v>
      </c>
      <c r="Z1697" s="201">
        <v>1</v>
      </c>
      <c r="AA1697" s="201">
        <v>5</v>
      </c>
      <c r="AB1697" s="201">
        <v>90</v>
      </c>
      <c r="AC1697" s="201">
        <v>0</v>
      </c>
    </row>
    <row r="1698" spans="17:29" x14ac:dyDescent="0.2">
      <c r="Q1698" s="7">
        <v>842</v>
      </c>
      <c r="R1698" s="7">
        <v>15280</v>
      </c>
      <c r="S1698" s="7" t="s">
        <v>3594</v>
      </c>
      <c r="V1698" s="7">
        <v>83041000</v>
      </c>
      <c r="W1698" s="7" t="s">
        <v>5885</v>
      </c>
      <c r="X1698" s="201">
        <v>18</v>
      </c>
      <c r="Y1698" s="201">
        <v>65</v>
      </c>
      <c r="Z1698" s="201">
        <v>1</v>
      </c>
      <c r="AA1698" s="201">
        <v>5</v>
      </c>
      <c r="AB1698" s="201">
        <v>90</v>
      </c>
      <c r="AC1698" s="201">
        <v>0</v>
      </c>
    </row>
    <row r="1699" spans="17:29" x14ac:dyDescent="0.2">
      <c r="Q1699" s="7">
        <v>1365</v>
      </c>
      <c r="R1699" s="7">
        <v>12634</v>
      </c>
      <c r="S1699" s="7" t="s">
        <v>3595</v>
      </c>
      <c r="V1699" s="7">
        <v>83043000</v>
      </c>
      <c r="W1699" s="7" t="s">
        <v>5886</v>
      </c>
      <c r="X1699" s="201">
        <v>18</v>
      </c>
      <c r="Y1699" s="201">
        <v>65</v>
      </c>
      <c r="Z1699" s="201">
        <v>1</v>
      </c>
      <c r="AA1699" s="201">
        <v>5</v>
      </c>
      <c r="AB1699" s="201">
        <v>90</v>
      </c>
      <c r="AC1699" s="201">
        <v>0</v>
      </c>
    </row>
    <row r="1700" spans="17:29" x14ac:dyDescent="0.2">
      <c r="Q1700" s="7">
        <v>2787</v>
      </c>
      <c r="R1700" s="7">
        <v>13845</v>
      </c>
      <c r="S1700" s="7" t="s">
        <v>3597</v>
      </c>
      <c r="V1700" s="7">
        <v>83030000</v>
      </c>
      <c r="W1700" s="7" t="s">
        <v>5887</v>
      </c>
      <c r="X1700" s="201">
        <v>18</v>
      </c>
      <c r="Y1700" s="201">
        <v>65</v>
      </c>
      <c r="Z1700" s="201">
        <v>1</v>
      </c>
      <c r="AA1700" s="201">
        <v>5</v>
      </c>
      <c r="AB1700" s="201">
        <v>90</v>
      </c>
      <c r="AC1700" s="201">
        <v>0</v>
      </c>
    </row>
    <row r="1701" spans="17:29" x14ac:dyDescent="0.2">
      <c r="R1701" s="7">
        <v>16147</v>
      </c>
      <c r="S1701" s="7" t="s">
        <v>5217</v>
      </c>
      <c r="V1701" s="7">
        <v>63240000</v>
      </c>
      <c r="W1701" s="7" t="s">
        <v>3891</v>
      </c>
      <c r="X1701" s="201">
        <v>18</v>
      </c>
      <c r="Y1701" s="201">
        <v>65</v>
      </c>
      <c r="Z1701" s="201">
        <v>1</v>
      </c>
      <c r="AA1701" s="201">
        <v>5</v>
      </c>
      <c r="AB1701" s="201">
        <v>90</v>
      </c>
      <c r="AC1701" s="201">
        <v>0</v>
      </c>
    </row>
    <row r="1702" spans="17:29" x14ac:dyDescent="0.2">
      <c r="R1702" s="7">
        <v>16146</v>
      </c>
      <c r="S1702" s="7" t="s">
        <v>5218</v>
      </c>
      <c r="V1702" s="7">
        <v>68700000</v>
      </c>
      <c r="W1702" s="7" t="s">
        <v>3892</v>
      </c>
      <c r="X1702" s="201">
        <v>18</v>
      </c>
      <c r="Y1702" s="201">
        <v>65</v>
      </c>
      <c r="Z1702" s="201">
        <v>1</v>
      </c>
      <c r="AA1702" s="201">
        <v>5</v>
      </c>
      <c r="AB1702" s="201">
        <v>90</v>
      </c>
      <c r="AC1702" s="201">
        <v>0</v>
      </c>
    </row>
    <row r="1703" spans="17:29" x14ac:dyDescent="0.2">
      <c r="Q1703" s="7">
        <v>34</v>
      </c>
      <c r="R1703" s="7">
        <v>12635</v>
      </c>
      <c r="S1703" s="7" t="s">
        <v>3599</v>
      </c>
      <c r="V1703" s="7">
        <v>80570000</v>
      </c>
      <c r="W1703" s="7" t="s">
        <v>5888</v>
      </c>
      <c r="X1703" s="201">
        <v>18</v>
      </c>
      <c r="Y1703" s="201">
        <v>65</v>
      </c>
      <c r="Z1703" s="201">
        <v>1</v>
      </c>
      <c r="AA1703" s="201">
        <v>5</v>
      </c>
      <c r="AB1703" s="201">
        <v>90</v>
      </c>
      <c r="AC1703" s="201">
        <v>0</v>
      </c>
    </row>
    <row r="1704" spans="17:29" x14ac:dyDescent="0.2">
      <c r="Q1704" s="7">
        <v>4170</v>
      </c>
      <c r="R1704" s="7">
        <v>15390</v>
      </c>
      <c r="S1704" s="7" t="s">
        <v>3598</v>
      </c>
      <c r="V1704" s="7">
        <v>86770000</v>
      </c>
      <c r="W1704" s="7" t="s">
        <v>4891</v>
      </c>
      <c r="X1704" s="201">
        <v>18</v>
      </c>
      <c r="Y1704" s="201">
        <v>65</v>
      </c>
      <c r="Z1704" s="201">
        <v>1</v>
      </c>
      <c r="AA1704" s="201">
        <v>5</v>
      </c>
      <c r="AB1704" s="201">
        <v>90</v>
      </c>
      <c r="AC1704" s="201">
        <v>0</v>
      </c>
    </row>
    <row r="1705" spans="17:29" x14ac:dyDescent="0.2">
      <c r="R1705" s="7">
        <v>11228</v>
      </c>
      <c r="S1705" s="7" t="s">
        <v>3367</v>
      </c>
      <c r="V1705" s="7">
        <v>86775000</v>
      </c>
      <c r="W1705" s="7" t="s">
        <v>4892</v>
      </c>
      <c r="X1705" s="201">
        <v>18</v>
      </c>
      <c r="Y1705" s="201">
        <v>65</v>
      </c>
      <c r="Z1705" s="201">
        <v>1</v>
      </c>
      <c r="AA1705" s="201">
        <v>5</v>
      </c>
      <c r="AB1705" s="201">
        <v>90</v>
      </c>
      <c r="AC1705" s="201">
        <v>0</v>
      </c>
    </row>
    <row r="1706" spans="17:29" x14ac:dyDescent="0.2">
      <c r="Q1706" s="7">
        <v>667</v>
      </c>
      <c r="R1706" s="7">
        <v>15201</v>
      </c>
      <c r="S1706" s="7" t="s">
        <v>3600</v>
      </c>
      <c r="V1706" s="7">
        <v>86820000</v>
      </c>
      <c r="W1706" s="7" t="s">
        <v>5889</v>
      </c>
      <c r="X1706" s="201">
        <v>18</v>
      </c>
      <c r="Y1706" s="201">
        <v>65</v>
      </c>
      <c r="Z1706" s="201">
        <v>1</v>
      </c>
      <c r="AA1706" s="201">
        <v>5</v>
      </c>
      <c r="AB1706" s="201">
        <v>0</v>
      </c>
      <c r="AC1706" s="201">
        <v>0</v>
      </c>
    </row>
    <row r="1707" spans="17:29" x14ac:dyDescent="0.2">
      <c r="Q1707" s="7">
        <v>2426</v>
      </c>
      <c r="R1707" s="7">
        <v>13716</v>
      </c>
      <c r="S1707" s="7" t="s">
        <v>3601</v>
      </c>
      <c r="V1707" s="7">
        <v>86791000</v>
      </c>
      <c r="W1707" s="7" t="s">
        <v>5498</v>
      </c>
      <c r="X1707" s="201">
        <v>18</v>
      </c>
      <c r="Y1707" s="201">
        <v>65</v>
      </c>
      <c r="Z1707" s="201">
        <v>1</v>
      </c>
      <c r="AA1707" s="201">
        <v>5</v>
      </c>
      <c r="AB1707" s="201">
        <v>0</v>
      </c>
      <c r="AC1707" s="201">
        <v>0</v>
      </c>
    </row>
    <row r="1708" spans="17:29" x14ac:dyDescent="0.2">
      <c r="Q1708" s="7">
        <v>903</v>
      </c>
      <c r="R1708" s="7">
        <v>15313</v>
      </c>
      <c r="S1708" s="7" t="s">
        <v>3602</v>
      </c>
      <c r="V1708" s="7">
        <v>86451000</v>
      </c>
      <c r="W1708" s="7" t="s">
        <v>5890</v>
      </c>
      <c r="X1708" s="201">
        <v>18</v>
      </c>
      <c r="Y1708" s="201">
        <v>65</v>
      </c>
      <c r="Z1708" s="201">
        <v>1</v>
      </c>
      <c r="AA1708" s="201">
        <v>5</v>
      </c>
      <c r="AB1708" s="201">
        <v>0</v>
      </c>
      <c r="AC1708" s="201">
        <v>0</v>
      </c>
    </row>
    <row r="1709" spans="17:29" x14ac:dyDescent="0.2">
      <c r="R1709" s="7">
        <v>16180</v>
      </c>
      <c r="S1709" s="7" t="s">
        <v>5219</v>
      </c>
      <c r="V1709" s="7">
        <v>77660000</v>
      </c>
      <c r="W1709" s="7" t="s">
        <v>3893</v>
      </c>
      <c r="X1709" s="201">
        <v>18</v>
      </c>
      <c r="Y1709" s="201">
        <v>65</v>
      </c>
      <c r="Z1709" s="201">
        <v>1</v>
      </c>
      <c r="AA1709" s="201">
        <v>5</v>
      </c>
      <c r="AB1709" s="201">
        <v>90</v>
      </c>
      <c r="AC1709" s="201">
        <v>0</v>
      </c>
    </row>
    <row r="1710" spans="17:29" x14ac:dyDescent="0.2">
      <c r="Q1710" s="7">
        <v>5586</v>
      </c>
      <c r="R1710" s="7">
        <v>14649</v>
      </c>
      <c r="S1710" s="7" t="s">
        <v>2200</v>
      </c>
      <c r="V1710" s="7">
        <v>77650000</v>
      </c>
      <c r="W1710" s="7" t="s">
        <v>3894</v>
      </c>
      <c r="X1710" s="201">
        <v>18</v>
      </c>
      <c r="Y1710" s="201">
        <v>65</v>
      </c>
      <c r="Z1710" s="201">
        <v>1</v>
      </c>
      <c r="AA1710" s="201">
        <v>5</v>
      </c>
      <c r="AB1710" s="201">
        <v>90</v>
      </c>
      <c r="AC1710" s="201">
        <v>0</v>
      </c>
    </row>
    <row r="1711" spans="17:29" x14ac:dyDescent="0.2">
      <c r="Q1711" s="7">
        <v>2828</v>
      </c>
      <c r="R1711" s="7">
        <v>13773</v>
      </c>
      <c r="S1711" s="7" t="s">
        <v>3603</v>
      </c>
      <c r="V1711" s="7">
        <v>73920000</v>
      </c>
      <c r="W1711" s="7" t="s">
        <v>3895</v>
      </c>
      <c r="X1711" s="201">
        <v>18</v>
      </c>
      <c r="Y1711" s="201">
        <v>65</v>
      </c>
      <c r="Z1711" s="201">
        <v>1</v>
      </c>
      <c r="AA1711" s="201">
        <v>5</v>
      </c>
      <c r="AB1711" s="201">
        <v>90</v>
      </c>
      <c r="AC1711" s="201">
        <v>0</v>
      </c>
    </row>
    <row r="1712" spans="17:29" x14ac:dyDescent="0.2">
      <c r="Q1712" s="7">
        <v>584</v>
      </c>
      <c r="R1712" s="7">
        <v>15156</v>
      </c>
      <c r="S1712" s="7" t="s">
        <v>3604</v>
      </c>
      <c r="V1712" s="7">
        <v>73940000</v>
      </c>
      <c r="W1712" s="7" t="s">
        <v>1206</v>
      </c>
      <c r="X1712" s="201">
        <v>18</v>
      </c>
      <c r="Y1712" s="201">
        <v>65</v>
      </c>
      <c r="Z1712" s="201">
        <v>1</v>
      </c>
      <c r="AA1712" s="201">
        <v>5</v>
      </c>
      <c r="AB1712" s="201">
        <v>90</v>
      </c>
      <c r="AC1712" s="201">
        <v>0</v>
      </c>
    </row>
    <row r="1713" spans="17:29" x14ac:dyDescent="0.2">
      <c r="Q1713" s="7">
        <v>2889</v>
      </c>
      <c r="R1713" s="7">
        <v>13817</v>
      </c>
      <c r="S1713" s="7" t="s">
        <v>3605</v>
      </c>
      <c r="V1713" s="7">
        <v>67050000</v>
      </c>
      <c r="W1713" s="7" t="s">
        <v>1207</v>
      </c>
      <c r="X1713" s="201">
        <v>18</v>
      </c>
      <c r="Y1713" s="201">
        <v>65</v>
      </c>
      <c r="Z1713" s="201">
        <v>1</v>
      </c>
      <c r="AA1713" s="201">
        <v>5</v>
      </c>
      <c r="AB1713" s="201">
        <v>90</v>
      </c>
      <c r="AC1713" s="201">
        <v>0</v>
      </c>
    </row>
    <row r="1714" spans="17:29" x14ac:dyDescent="0.2">
      <c r="Q1714" s="7">
        <v>5112</v>
      </c>
      <c r="R1714" s="7">
        <v>16588</v>
      </c>
      <c r="S1714" s="7" t="s">
        <v>3606</v>
      </c>
      <c r="V1714" s="7">
        <v>67000000</v>
      </c>
      <c r="W1714" s="7" t="s">
        <v>1208</v>
      </c>
      <c r="X1714" s="201">
        <v>18</v>
      </c>
      <c r="Y1714" s="201">
        <v>65</v>
      </c>
      <c r="Z1714" s="201">
        <v>1</v>
      </c>
      <c r="AA1714" s="201">
        <v>5</v>
      </c>
      <c r="AB1714" s="201">
        <v>90</v>
      </c>
      <c r="AC1714" s="201">
        <v>0</v>
      </c>
    </row>
    <row r="1715" spans="17:29" x14ac:dyDescent="0.2">
      <c r="R1715" s="7">
        <v>16151</v>
      </c>
      <c r="S1715" s="7" t="s">
        <v>5220</v>
      </c>
      <c r="V1715" s="7">
        <v>84970002</v>
      </c>
      <c r="W1715" s="7" t="s">
        <v>4893</v>
      </c>
      <c r="X1715" s="201">
        <v>18</v>
      </c>
      <c r="Y1715" s="201">
        <v>65</v>
      </c>
      <c r="Z1715" s="201">
        <v>1</v>
      </c>
      <c r="AA1715" s="201">
        <v>5</v>
      </c>
      <c r="AB1715" s="201">
        <v>90</v>
      </c>
      <c r="AC1715" s="201">
        <v>0</v>
      </c>
    </row>
    <row r="1716" spans="17:29" x14ac:dyDescent="0.2">
      <c r="Q1716" s="7">
        <v>5406</v>
      </c>
      <c r="R1716" s="7">
        <v>14645</v>
      </c>
      <c r="S1716" s="7" t="s">
        <v>3607</v>
      </c>
      <c r="V1716" s="7">
        <v>84970001</v>
      </c>
      <c r="W1716" s="7" t="s">
        <v>4894</v>
      </c>
      <c r="X1716" s="201">
        <v>18</v>
      </c>
      <c r="Y1716" s="201">
        <v>65</v>
      </c>
      <c r="Z1716" s="201">
        <v>1</v>
      </c>
      <c r="AA1716" s="201">
        <v>5</v>
      </c>
      <c r="AB1716" s="201">
        <v>90</v>
      </c>
      <c r="AC1716" s="201">
        <v>0</v>
      </c>
    </row>
    <row r="1717" spans="17:29" x14ac:dyDescent="0.2">
      <c r="Q1717" s="7">
        <v>5637</v>
      </c>
      <c r="R1717" s="7">
        <v>14650</v>
      </c>
      <c r="S1717" s="7" t="s">
        <v>360</v>
      </c>
      <c r="V1717" s="7">
        <v>84970003</v>
      </c>
      <c r="W1717" s="7" t="s">
        <v>4895</v>
      </c>
      <c r="X1717" s="201">
        <v>18</v>
      </c>
      <c r="Y1717" s="201">
        <v>65</v>
      </c>
      <c r="Z1717" s="201">
        <v>1</v>
      </c>
      <c r="AA1717" s="201">
        <v>5</v>
      </c>
      <c r="AB1717" s="201">
        <v>90</v>
      </c>
      <c r="AC1717" s="201">
        <v>0</v>
      </c>
    </row>
    <row r="1718" spans="17:29" x14ac:dyDescent="0.2">
      <c r="R1718" s="7">
        <v>10147</v>
      </c>
      <c r="S1718" s="7" t="s">
        <v>3608</v>
      </c>
      <c r="V1718" s="7">
        <v>84970000</v>
      </c>
      <c r="W1718" s="7" t="s">
        <v>4896</v>
      </c>
      <c r="X1718" s="201">
        <v>18</v>
      </c>
      <c r="Y1718" s="201">
        <v>65</v>
      </c>
      <c r="Z1718" s="201">
        <v>1</v>
      </c>
      <c r="AA1718" s="201">
        <v>5</v>
      </c>
      <c r="AB1718" s="201">
        <v>90</v>
      </c>
      <c r="AC1718" s="201">
        <v>0</v>
      </c>
    </row>
    <row r="1719" spans="17:29" x14ac:dyDescent="0.2">
      <c r="Q1719" s="7">
        <v>5323</v>
      </c>
      <c r="R1719" s="7">
        <v>14497</v>
      </c>
      <c r="S1719" s="7" t="s">
        <v>3609</v>
      </c>
      <c r="V1719" s="7">
        <v>86406000</v>
      </c>
      <c r="W1719" s="7" t="s">
        <v>5891</v>
      </c>
      <c r="X1719" s="201">
        <v>18</v>
      </c>
      <c r="Y1719" s="201">
        <v>65</v>
      </c>
      <c r="Z1719" s="201">
        <v>1</v>
      </c>
      <c r="AA1719" s="201">
        <v>5</v>
      </c>
      <c r="AB1719" s="201">
        <v>90</v>
      </c>
      <c r="AC1719" s="201">
        <v>0</v>
      </c>
    </row>
    <row r="1720" spans="17:29" x14ac:dyDescent="0.2">
      <c r="Q1720" s="7">
        <v>6061</v>
      </c>
      <c r="R1720" s="7">
        <v>12609</v>
      </c>
      <c r="S1720" s="7" t="s">
        <v>3610</v>
      </c>
      <c r="V1720" s="7">
        <v>86407001</v>
      </c>
      <c r="W1720" s="7" t="s">
        <v>5892</v>
      </c>
      <c r="X1720" s="201">
        <v>18</v>
      </c>
      <c r="Y1720" s="201">
        <v>65</v>
      </c>
      <c r="Z1720" s="201">
        <v>1</v>
      </c>
      <c r="AA1720" s="201">
        <v>5</v>
      </c>
      <c r="AB1720" s="201">
        <v>90</v>
      </c>
      <c r="AC1720" s="201">
        <v>0</v>
      </c>
    </row>
    <row r="1721" spans="17:29" x14ac:dyDescent="0.2">
      <c r="R1721" s="7">
        <v>13216</v>
      </c>
      <c r="S1721" s="7" t="s">
        <v>3369</v>
      </c>
      <c r="V1721" s="7">
        <v>58500001</v>
      </c>
      <c r="W1721" s="7" t="s">
        <v>5893</v>
      </c>
      <c r="X1721" s="201">
        <v>18</v>
      </c>
      <c r="Y1721" s="201">
        <v>65</v>
      </c>
      <c r="Z1721" s="201">
        <v>1</v>
      </c>
      <c r="AA1721" s="201">
        <v>5</v>
      </c>
      <c r="AB1721" s="201">
        <v>90</v>
      </c>
      <c r="AC1721" s="201">
        <v>0</v>
      </c>
    </row>
    <row r="1722" spans="17:29" x14ac:dyDescent="0.2">
      <c r="R1722" s="7">
        <v>10953</v>
      </c>
      <c r="S1722" s="7" t="s">
        <v>3368</v>
      </c>
      <c r="V1722" s="7">
        <v>58500004</v>
      </c>
      <c r="W1722" s="7" t="s">
        <v>5894</v>
      </c>
      <c r="X1722" s="201">
        <v>18</v>
      </c>
      <c r="Y1722" s="201">
        <v>65</v>
      </c>
      <c r="Z1722" s="201">
        <v>1</v>
      </c>
      <c r="AA1722" s="201">
        <v>5</v>
      </c>
      <c r="AB1722" s="201">
        <v>90</v>
      </c>
      <c r="AC1722" s="201">
        <v>0</v>
      </c>
    </row>
    <row r="1723" spans="17:29" x14ac:dyDescent="0.2">
      <c r="Q1723" s="7">
        <v>6741</v>
      </c>
      <c r="R1723" s="7">
        <v>13299</v>
      </c>
      <c r="S1723" s="7" t="s">
        <v>3611</v>
      </c>
      <c r="V1723" s="7">
        <v>58500006</v>
      </c>
      <c r="W1723" s="7" t="s">
        <v>5895</v>
      </c>
      <c r="X1723" s="201">
        <v>18</v>
      </c>
      <c r="Y1723" s="201">
        <v>65</v>
      </c>
      <c r="Z1723" s="201">
        <v>1</v>
      </c>
      <c r="AA1723" s="201">
        <v>5</v>
      </c>
      <c r="AB1723" s="201">
        <v>90</v>
      </c>
      <c r="AC1723" s="201">
        <v>0</v>
      </c>
    </row>
    <row r="1724" spans="17:29" x14ac:dyDescent="0.2">
      <c r="Q1724" s="7">
        <v>6434</v>
      </c>
      <c r="R1724" s="7">
        <v>16101</v>
      </c>
      <c r="S1724" s="7" t="s">
        <v>3612</v>
      </c>
      <c r="V1724" s="7">
        <v>58500002</v>
      </c>
      <c r="W1724" s="7" t="s">
        <v>5896</v>
      </c>
      <c r="X1724" s="201">
        <v>18</v>
      </c>
      <c r="Y1724" s="201">
        <v>65</v>
      </c>
      <c r="Z1724" s="201">
        <v>1</v>
      </c>
      <c r="AA1724" s="201">
        <v>5</v>
      </c>
      <c r="AB1724" s="201">
        <v>90</v>
      </c>
      <c r="AC1724" s="201">
        <v>0</v>
      </c>
    </row>
    <row r="1725" spans="17:29" x14ac:dyDescent="0.2">
      <c r="Q1725" s="7">
        <v>5872</v>
      </c>
      <c r="R1725" s="7">
        <v>14646</v>
      </c>
      <c r="S1725" s="7" t="s">
        <v>2042</v>
      </c>
      <c r="V1725" s="7">
        <v>58500005</v>
      </c>
      <c r="W1725" s="7" t="s">
        <v>5897</v>
      </c>
      <c r="X1725" s="201">
        <v>18</v>
      </c>
      <c r="Y1725" s="201">
        <v>65</v>
      </c>
      <c r="Z1725" s="201">
        <v>1</v>
      </c>
      <c r="AA1725" s="201">
        <v>5</v>
      </c>
      <c r="AB1725" s="201">
        <v>90</v>
      </c>
      <c r="AC1725" s="201">
        <v>0</v>
      </c>
    </row>
    <row r="1726" spans="17:29" x14ac:dyDescent="0.2">
      <c r="Q1726" s="7">
        <v>2067</v>
      </c>
      <c r="R1726" s="7">
        <v>12611</v>
      </c>
      <c r="S1726" s="7" t="s">
        <v>3613</v>
      </c>
      <c r="V1726" s="7">
        <v>58500003</v>
      </c>
      <c r="W1726" s="7" t="s">
        <v>5898</v>
      </c>
      <c r="X1726" s="201">
        <v>18</v>
      </c>
      <c r="Y1726" s="201">
        <v>65</v>
      </c>
      <c r="Z1726" s="201">
        <v>1</v>
      </c>
      <c r="AA1726" s="201">
        <v>5</v>
      </c>
      <c r="AB1726" s="201">
        <v>90</v>
      </c>
      <c r="AC1726" s="201">
        <v>0</v>
      </c>
    </row>
    <row r="1727" spans="17:29" x14ac:dyDescent="0.2">
      <c r="R1727" s="7">
        <v>16552</v>
      </c>
      <c r="S1727" s="7" t="s">
        <v>5221</v>
      </c>
      <c r="V1727" s="7">
        <v>79300000</v>
      </c>
      <c r="W1727" s="7" t="s">
        <v>5499</v>
      </c>
      <c r="X1727" s="201">
        <v>18</v>
      </c>
      <c r="Y1727" s="201">
        <v>65</v>
      </c>
      <c r="Z1727" s="201">
        <v>1</v>
      </c>
      <c r="AA1727" s="201">
        <v>5</v>
      </c>
      <c r="AB1727" s="201">
        <v>90</v>
      </c>
      <c r="AC1727" s="201">
        <v>0</v>
      </c>
    </row>
    <row r="1728" spans="17:29" x14ac:dyDescent="0.2">
      <c r="R1728" s="7">
        <v>12613</v>
      </c>
      <c r="S1728" s="7" t="s">
        <v>1331</v>
      </c>
      <c r="V1728" s="7">
        <v>73790000</v>
      </c>
      <c r="W1728" s="7" t="s">
        <v>5899</v>
      </c>
      <c r="X1728" s="201">
        <v>18</v>
      </c>
      <c r="Y1728" s="201">
        <v>65</v>
      </c>
      <c r="Z1728" s="201">
        <v>1</v>
      </c>
      <c r="AA1728" s="201">
        <v>5</v>
      </c>
      <c r="AB1728" s="201">
        <v>90</v>
      </c>
      <c r="AC1728" s="201">
        <v>0</v>
      </c>
    </row>
    <row r="1729" spans="17:29" x14ac:dyDescent="0.2">
      <c r="Q1729" s="7">
        <v>2337</v>
      </c>
      <c r="R1729" s="7">
        <v>14482</v>
      </c>
      <c r="S1729" s="7" t="s">
        <v>3614</v>
      </c>
      <c r="V1729" s="7">
        <v>71510000</v>
      </c>
      <c r="W1729" s="7" t="s">
        <v>4897</v>
      </c>
      <c r="X1729" s="201">
        <v>18</v>
      </c>
      <c r="Y1729" s="201">
        <v>65</v>
      </c>
      <c r="Z1729" s="201">
        <v>1</v>
      </c>
      <c r="AA1729" s="201">
        <v>5</v>
      </c>
      <c r="AB1729" s="201">
        <v>90</v>
      </c>
      <c r="AC1729" s="201">
        <v>0</v>
      </c>
    </row>
    <row r="1730" spans="17:29" x14ac:dyDescent="0.2">
      <c r="R1730" s="7">
        <v>14372</v>
      </c>
      <c r="S1730" s="7" t="s">
        <v>3615</v>
      </c>
      <c r="V1730" s="7">
        <v>71510002</v>
      </c>
      <c r="W1730" s="7" t="s">
        <v>5021</v>
      </c>
      <c r="X1730" s="201">
        <v>18</v>
      </c>
      <c r="Y1730" s="201">
        <v>65</v>
      </c>
      <c r="Z1730" s="201">
        <v>1</v>
      </c>
      <c r="AA1730" s="201">
        <v>5</v>
      </c>
      <c r="AB1730" s="201">
        <v>90</v>
      </c>
      <c r="AC1730" s="201">
        <v>0</v>
      </c>
    </row>
    <row r="1731" spans="17:29" x14ac:dyDescent="0.2">
      <c r="Q1731" s="7">
        <v>6623</v>
      </c>
      <c r="R1731" s="7">
        <v>12606</v>
      </c>
      <c r="S1731" s="7" t="s">
        <v>3616</v>
      </c>
      <c r="V1731" s="7">
        <v>71510001</v>
      </c>
      <c r="W1731" s="7" t="s">
        <v>5022</v>
      </c>
      <c r="X1731" s="201">
        <v>18</v>
      </c>
      <c r="Y1731" s="201">
        <v>65</v>
      </c>
      <c r="Z1731" s="201">
        <v>1</v>
      </c>
      <c r="AA1731" s="201">
        <v>5</v>
      </c>
      <c r="AB1731" s="201">
        <v>90</v>
      </c>
      <c r="AC1731" s="201">
        <v>0</v>
      </c>
    </row>
    <row r="1732" spans="17:29" x14ac:dyDescent="0.2">
      <c r="Q1732" s="7">
        <v>6455</v>
      </c>
      <c r="R1732" s="7">
        <v>16109</v>
      </c>
      <c r="S1732" s="7" t="s">
        <v>3617</v>
      </c>
      <c r="V1732" s="7">
        <v>84120000</v>
      </c>
      <c r="W1732" s="7" t="s">
        <v>5900</v>
      </c>
      <c r="X1732" s="201">
        <v>18</v>
      </c>
      <c r="Y1732" s="201">
        <v>65</v>
      </c>
      <c r="Z1732" s="201">
        <v>1</v>
      </c>
      <c r="AA1732" s="201">
        <v>5</v>
      </c>
      <c r="AB1732" s="201">
        <v>90</v>
      </c>
      <c r="AC1732" s="201">
        <v>0</v>
      </c>
    </row>
    <row r="1733" spans="17:29" x14ac:dyDescent="0.2">
      <c r="Q1733" s="7">
        <v>5873</v>
      </c>
      <c r="R1733" s="7">
        <v>14648</v>
      </c>
      <c r="S1733" s="7" t="s">
        <v>2045</v>
      </c>
      <c r="V1733" s="7">
        <v>86776000</v>
      </c>
      <c r="W1733" s="7" t="s">
        <v>5901</v>
      </c>
      <c r="X1733" s="201">
        <v>18</v>
      </c>
      <c r="Y1733" s="201">
        <v>65</v>
      </c>
      <c r="Z1733" s="201">
        <v>1</v>
      </c>
      <c r="AA1733" s="201">
        <v>5</v>
      </c>
      <c r="AB1733" s="201">
        <v>90</v>
      </c>
      <c r="AC1733" s="201">
        <v>0</v>
      </c>
    </row>
    <row r="1734" spans="17:29" x14ac:dyDescent="0.2">
      <c r="Q1734" s="7">
        <v>6436</v>
      </c>
      <c r="R1734" s="7">
        <v>16605</v>
      </c>
      <c r="S1734" s="7" t="s">
        <v>3618</v>
      </c>
      <c r="V1734" s="7">
        <v>86740000</v>
      </c>
      <c r="W1734" s="7" t="s">
        <v>4898</v>
      </c>
      <c r="X1734" s="201">
        <v>18</v>
      </c>
      <c r="Y1734" s="201">
        <v>65</v>
      </c>
      <c r="Z1734" s="201">
        <v>1</v>
      </c>
      <c r="AA1734" s="201">
        <v>5</v>
      </c>
      <c r="AB1734" s="201">
        <v>90</v>
      </c>
      <c r="AC1734" s="201">
        <v>0</v>
      </c>
    </row>
    <row r="1735" spans="17:29" x14ac:dyDescent="0.2">
      <c r="Q1735" s="7">
        <v>5587</v>
      </c>
      <c r="R1735" s="7">
        <v>14647</v>
      </c>
      <c r="S1735" s="7" t="s">
        <v>2047</v>
      </c>
      <c r="V1735" s="7">
        <v>77360000</v>
      </c>
      <c r="W1735" s="7" t="s">
        <v>4899</v>
      </c>
      <c r="X1735" s="201">
        <v>18</v>
      </c>
      <c r="Y1735" s="201">
        <v>65</v>
      </c>
      <c r="Z1735" s="201">
        <v>1</v>
      </c>
      <c r="AA1735" s="201">
        <v>5</v>
      </c>
      <c r="AB1735" s="201">
        <v>90</v>
      </c>
      <c r="AC1735" s="201">
        <v>0</v>
      </c>
    </row>
    <row r="1736" spans="17:29" x14ac:dyDescent="0.2">
      <c r="Q1736" s="7">
        <v>2220</v>
      </c>
      <c r="R1736" s="7">
        <v>14369</v>
      </c>
      <c r="S1736" s="7" t="s">
        <v>3619</v>
      </c>
      <c r="V1736" s="7">
        <v>79200000</v>
      </c>
      <c r="W1736" s="7" t="s">
        <v>5902</v>
      </c>
      <c r="X1736" s="201">
        <v>18</v>
      </c>
      <c r="Y1736" s="201">
        <v>65</v>
      </c>
      <c r="Z1736" s="201">
        <v>1</v>
      </c>
      <c r="AA1736" s="201">
        <v>5</v>
      </c>
      <c r="AB1736" s="201">
        <v>90</v>
      </c>
      <c r="AC1736" s="201">
        <v>0</v>
      </c>
    </row>
    <row r="1737" spans="17:29" x14ac:dyDescent="0.2">
      <c r="Q1737" s="7">
        <v>6754</v>
      </c>
      <c r="R1737" s="7">
        <v>13312</v>
      </c>
      <c r="S1737" s="7" t="s">
        <v>3620</v>
      </c>
      <c r="V1737" s="7">
        <v>86850000</v>
      </c>
      <c r="W1737" s="7" t="s">
        <v>4900</v>
      </c>
      <c r="X1737" s="201">
        <v>18</v>
      </c>
      <c r="Y1737" s="201">
        <v>65</v>
      </c>
      <c r="Z1737" s="201">
        <v>1</v>
      </c>
      <c r="AA1737" s="201">
        <v>5</v>
      </c>
      <c r="AB1737" s="201">
        <v>90</v>
      </c>
      <c r="AC1737" s="201">
        <v>0</v>
      </c>
    </row>
    <row r="1738" spans="17:29" x14ac:dyDescent="0.2">
      <c r="R1738" s="7">
        <v>16447</v>
      </c>
      <c r="S1738" s="7" t="s">
        <v>5222</v>
      </c>
      <c r="V1738" s="7">
        <v>86860000</v>
      </c>
      <c r="W1738" s="7" t="s">
        <v>5903</v>
      </c>
      <c r="X1738" s="201">
        <v>18</v>
      </c>
      <c r="Y1738" s="201">
        <v>65</v>
      </c>
      <c r="Z1738" s="201">
        <v>1</v>
      </c>
      <c r="AA1738" s="201">
        <v>5</v>
      </c>
      <c r="AB1738" s="201">
        <v>90</v>
      </c>
      <c r="AC1738" s="201">
        <v>0</v>
      </c>
    </row>
    <row r="1739" spans="17:29" x14ac:dyDescent="0.2">
      <c r="R1739" s="7">
        <v>10967</v>
      </c>
      <c r="S1739" s="7" t="s">
        <v>3370</v>
      </c>
      <c r="V1739" s="7">
        <v>73950000</v>
      </c>
      <c r="W1739" s="7" t="s">
        <v>1209</v>
      </c>
      <c r="X1739" s="201">
        <v>18</v>
      </c>
      <c r="Y1739" s="201">
        <v>65</v>
      </c>
      <c r="Z1739" s="201">
        <v>1</v>
      </c>
      <c r="AA1739" s="201">
        <v>5</v>
      </c>
      <c r="AB1739" s="201">
        <v>90</v>
      </c>
      <c r="AC1739" s="201">
        <v>0</v>
      </c>
    </row>
    <row r="1740" spans="17:29" x14ac:dyDescent="0.2">
      <c r="Q1740" s="7">
        <v>2145</v>
      </c>
      <c r="R1740" s="7">
        <v>12618</v>
      </c>
      <c r="S1740" s="7" t="s">
        <v>3621</v>
      </c>
      <c r="V1740" s="7">
        <v>73960000</v>
      </c>
      <c r="W1740" s="7" t="s">
        <v>1210</v>
      </c>
      <c r="X1740" s="201">
        <v>18</v>
      </c>
      <c r="Y1740" s="201">
        <v>65</v>
      </c>
      <c r="Z1740" s="201">
        <v>1</v>
      </c>
      <c r="AA1740" s="201">
        <v>5</v>
      </c>
      <c r="AB1740" s="201">
        <v>90</v>
      </c>
      <c r="AC1740" s="201">
        <v>0</v>
      </c>
    </row>
    <row r="1741" spans="17:29" x14ac:dyDescent="0.2">
      <c r="R1741" s="7">
        <v>12619</v>
      </c>
      <c r="S1741" s="7" t="s">
        <v>3622</v>
      </c>
      <c r="V1741" s="7">
        <v>77670000</v>
      </c>
      <c r="W1741" s="7" t="s">
        <v>4901</v>
      </c>
      <c r="X1741" s="201">
        <v>18</v>
      </c>
      <c r="Y1741" s="201">
        <v>65</v>
      </c>
      <c r="Z1741" s="201">
        <v>1</v>
      </c>
      <c r="AA1741" s="201">
        <v>5</v>
      </c>
      <c r="AB1741" s="201">
        <v>90</v>
      </c>
      <c r="AC1741" s="201">
        <v>0</v>
      </c>
    </row>
    <row r="1742" spans="17:29" x14ac:dyDescent="0.2">
      <c r="R1742" s="7">
        <v>11344</v>
      </c>
      <c r="S1742" s="7" t="s">
        <v>3371</v>
      </c>
      <c r="V1742" s="7">
        <v>87000000</v>
      </c>
      <c r="W1742" s="7" t="s">
        <v>5904</v>
      </c>
      <c r="X1742" s="201">
        <v>18</v>
      </c>
      <c r="Y1742" s="201">
        <v>65</v>
      </c>
      <c r="Z1742" s="201">
        <v>1</v>
      </c>
      <c r="AA1742" s="201">
        <v>5</v>
      </c>
      <c r="AB1742" s="201">
        <v>90</v>
      </c>
      <c r="AC1742" s="201">
        <v>0</v>
      </c>
    </row>
    <row r="1743" spans="17:29" x14ac:dyDescent="0.2">
      <c r="Q1743" s="7">
        <v>5731</v>
      </c>
      <c r="R1743" s="7">
        <v>14639</v>
      </c>
      <c r="S1743" s="7" t="s">
        <v>2053</v>
      </c>
      <c r="V1743" s="7">
        <v>87050000</v>
      </c>
      <c r="W1743" s="7" t="s">
        <v>5905</v>
      </c>
      <c r="X1743" s="201">
        <v>18</v>
      </c>
      <c r="Y1743" s="201">
        <v>65</v>
      </c>
      <c r="Z1743" s="201">
        <v>1</v>
      </c>
      <c r="AA1743" s="201">
        <v>5</v>
      </c>
      <c r="AB1743" s="201">
        <v>90</v>
      </c>
      <c r="AC1743" s="201">
        <v>0</v>
      </c>
    </row>
    <row r="1744" spans="17:29" x14ac:dyDescent="0.2">
      <c r="R1744" s="7">
        <v>10171</v>
      </c>
      <c r="S1744" s="7" t="s">
        <v>3624</v>
      </c>
      <c r="V1744" s="7">
        <v>86731000</v>
      </c>
      <c r="W1744" s="7" t="s">
        <v>5906</v>
      </c>
      <c r="X1744" s="201">
        <v>18</v>
      </c>
      <c r="Y1744" s="201">
        <v>65</v>
      </c>
      <c r="Z1744" s="201">
        <v>1</v>
      </c>
      <c r="AA1744" s="201">
        <v>5</v>
      </c>
      <c r="AB1744" s="201">
        <v>90</v>
      </c>
      <c r="AC1744" s="201">
        <v>0</v>
      </c>
    </row>
    <row r="1745" spans="17:29" x14ac:dyDescent="0.2">
      <c r="Q1745" s="7">
        <v>4311</v>
      </c>
      <c r="R1745" s="7">
        <v>12694</v>
      </c>
      <c r="S1745" s="7" t="s">
        <v>4077</v>
      </c>
      <c r="V1745" s="7">
        <v>87100000</v>
      </c>
      <c r="W1745" s="7" t="s">
        <v>4902</v>
      </c>
      <c r="X1745" s="201">
        <v>18</v>
      </c>
      <c r="Y1745" s="201">
        <v>65</v>
      </c>
      <c r="Z1745" s="201">
        <v>1</v>
      </c>
      <c r="AA1745" s="201">
        <v>5</v>
      </c>
      <c r="AB1745" s="201">
        <v>90</v>
      </c>
      <c r="AC1745" s="201">
        <v>0</v>
      </c>
    </row>
    <row r="1746" spans="17:29" x14ac:dyDescent="0.2">
      <c r="Q1746" s="7">
        <v>4137</v>
      </c>
      <c r="R1746" s="7">
        <v>12783</v>
      </c>
      <c r="S1746" s="7" t="s">
        <v>4078</v>
      </c>
      <c r="V1746" s="7">
        <v>69480000</v>
      </c>
      <c r="W1746" s="7" t="s">
        <v>1211</v>
      </c>
      <c r="X1746" s="201">
        <v>18</v>
      </c>
      <c r="Y1746" s="201">
        <v>65</v>
      </c>
      <c r="Z1746" s="201">
        <v>1</v>
      </c>
      <c r="AA1746" s="201">
        <v>5</v>
      </c>
      <c r="AB1746" s="201">
        <v>90</v>
      </c>
      <c r="AC1746" s="201">
        <v>0</v>
      </c>
    </row>
    <row r="1747" spans="17:29" x14ac:dyDescent="0.2">
      <c r="R1747" s="7">
        <v>12784</v>
      </c>
      <c r="S1747" s="7" t="s">
        <v>3372</v>
      </c>
      <c r="V1747" s="7">
        <v>65050000</v>
      </c>
      <c r="W1747" s="7" t="s">
        <v>1212</v>
      </c>
      <c r="X1747" s="201">
        <v>18</v>
      </c>
      <c r="Y1747" s="201">
        <v>65</v>
      </c>
      <c r="Z1747" s="201">
        <v>1</v>
      </c>
      <c r="AA1747" s="201">
        <v>5</v>
      </c>
      <c r="AB1747" s="201">
        <v>90</v>
      </c>
      <c r="AC1747" s="201">
        <v>0</v>
      </c>
    </row>
    <row r="1748" spans="17:29" x14ac:dyDescent="0.2">
      <c r="R1748" s="7">
        <v>12785</v>
      </c>
      <c r="S1748" s="7" t="s">
        <v>4079</v>
      </c>
      <c r="V1748" s="7">
        <v>65100000</v>
      </c>
      <c r="W1748" s="7" t="s">
        <v>1213</v>
      </c>
      <c r="X1748" s="201">
        <v>18</v>
      </c>
      <c r="Y1748" s="201">
        <v>65</v>
      </c>
      <c r="Z1748" s="201">
        <v>1</v>
      </c>
      <c r="AA1748" s="201">
        <v>5</v>
      </c>
      <c r="AB1748" s="201">
        <v>90</v>
      </c>
      <c r="AC1748" s="201">
        <v>0</v>
      </c>
    </row>
    <row r="1749" spans="17:29" x14ac:dyDescent="0.2">
      <c r="Q1749" s="7">
        <v>585</v>
      </c>
      <c r="R1749" s="7">
        <v>15157</v>
      </c>
      <c r="S1749" s="7" t="s">
        <v>4080</v>
      </c>
      <c r="V1749" s="7">
        <v>77710000</v>
      </c>
      <c r="W1749" s="7" t="s">
        <v>5907</v>
      </c>
      <c r="X1749" s="201">
        <v>19</v>
      </c>
      <c r="Y1749" s="201">
        <v>65</v>
      </c>
      <c r="Z1749" s="201">
        <v>1</v>
      </c>
      <c r="AA1749" s="201">
        <v>5</v>
      </c>
      <c r="AB1749" s="201">
        <v>0</v>
      </c>
      <c r="AC1749" s="201">
        <v>0</v>
      </c>
    </row>
    <row r="1750" spans="17:29" x14ac:dyDescent="0.2">
      <c r="Q1750" s="7">
        <v>4312</v>
      </c>
      <c r="R1750" s="7">
        <v>12786</v>
      </c>
      <c r="S1750" s="7" t="s">
        <v>4081</v>
      </c>
      <c r="V1750" s="7">
        <v>77700000</v>
      </c>
      <c r="W1750" s="7" t="s">
        <v>1214</v>
      </c>
      <c r="X1750" s="201">
        <v>18</v>
      </c>
      <c r="Y1750" s="201">
        <v>65</v>
      </c>
      <c r="Z1750" s="201">
        <v>1</v>
      </c>
      <c r="AA1750" s="201">
        <v>5</v>
      </c>
      <c r="AB1750" s="201">
        <v>90</v>
      </c>
      <c r="AC1750" s="201">
        <v>0</v>
      </c>
    </row>
    <row r="1751" spans="17:29" x14ac:dyDescent="0.2">
      <c r="Q1751" s="7">
        <v>387</v>
      </c>
      <c r="R1751" s="7">
        <v>15050</v>
      </c>
      <c r="S1751" s="7" t="s">
        <v>4082</v>
      </c>
      <c r="V1751" s="7">
        <v>84290000</v>
      </c>
      <c r="W1751" s="7" t="s">
        <v>5908</v>
      </c>
      <c r="X1751" s="201">
        <v>18</v>
      </c>
      <c r="Y1751" s="201">
        <v>65</v>
      </c>
      <c r="Z1751" s="201">
        <v>1</v>
      </c>
      <c r="AA1751" s="201">
        <v>5</v>
      </c>
      <c r="AB1751" s="201">
        <v>90</v>
      </c>
      <c r="AC1751" s="201">
        <v>0</v>
      </c>
    </row>
    <row r="1752" spans="17:29" x14ac:dyDescent="0.2">
      <c r="Q1752" s="7">
        <v>4683</v>
      </c>
      <c r="R1752" s="7">
        <v>15460</v>
      </c>
      <c r="S1752" s="7" t="s">
        <v>4083</v>
      </c>
      <c r="V1752" s="7">
        <v>69500000</v>
      </c>
      <c r="W1752" s="7" t="s">
        <v>4647</v>
      </c>
      <c r="X1752" s="201">
        <v>18</v>
      </c>
      <c r="Y1752" s="201">
        <v>65</v>
      </c>
      <c r="Z1752" s="201">
        <v>1</v>
      </c>
      <c r="AA1752" s="201">
        <v>5</v>
      </c>
      <c r="AB1752" s="201">
        <v>90</v>
      </c>
      <c r="AC1752" s="201">
        <v>0</v>
      </c>
    </row>
    <row r="1753" spans="17:29" x14ac:dyDescent="0.2">
      <c r="Q1753" s="7">
        <v>792</v>
      </c>
      <c r="R1753" s="7">
        <v>15276</v>
      </c>
      <c r="S1753" s="7" t="s">
        <v>4084</v>
      </c>
      <c r="V1753" s="7">
        <v>69500001</v>
      </c>
      <c r="W1753" s="7" t="s">
        <v>4903</v>
      </c>
      <c r="X1753" s="201">
        <v>18</v>
      </c>
      <c r="Y1753" s="201">
        <v>65</v>
      </c>
      <c r="Z1753" s="201">
        <v>1</v>
      </c>
      <c r="AA1753" s="201">
        <v>5</v>
      </c>
      <c r="AB1753" s="201">
        <v>90</v>
      </c>
      <c r="AC1753" s="201">
        <v>0</v>
      </c>
    </row>
    <row r="1754" spans="17:29" x14ac:dyDescent="0.2">
      <c r="Q1754" s="7">
        <v>6240</v>
      </c>
      <c r="R1754" s="7">
        <v>12797</v>
      </c>
      <c r="S1754" s="7" t="s">
        <v>4085</v>
      </c>
      <c r="V1754" s="7">
        <v>79150000</v>
      </c>
      <c r="W1754" s="7" t="s">
        <v>5023</v>
      </c>
      <c r="X1754" s="201">
        <v>18</v>
      </c>
      <c r="Y1754" s="201">
        <v>65</v>
      </c>
      <c r="Z1754" s="201">
        <v>1</v>
      </c>
      <c r="AA1754" s="201">
        <v>5</v>
      </c>
      <c r="AB1754" s="201">
        <v>90</v>
      </c>
      <c r="AC1754" s="201">
        <v>0</v>
      </c>
    </row>
    <row r="1755" spans="17:29" x14ac:dyDescent="0.2">
      <c r="R1755" s="7">
        <v>12789</v>
      </c>
      <c r="S1755" s="7" t="s">
        <v>3373</v>
      </c>
      <c r="V1755" s="7">
        <v>79100000</v>
      </c>
      <c r="W1755" s="7" t="s">
        <v>1215</v>
      </c>
      <c r="X1755" s="201">
        <v>18</v>
      </c>
      <c r="Y1755" s="201">
        <v>65</v>
      </c>
      <c r="Z1755" s="201">
        <v>1</v>
      </c>
      <c r="AA1755" s="201">
        <v>5</v>
      </c>
      <c r="AB1755" s="201">
        <v>90</v>
      </c>
      <c r="AC1755" s="201">
        <v>0</v>
      </c>
    </row>
    <row r="1756" spans="17:29" x14ac:dyDescent="0.2">
      <c r="R1756" s="7">
        <v>16509</v>
      </c>
      <c r="S1756" s="7" t="s">
        <v>5223</v>
      </c>
      <c r="V1756" s="7">
        <v>69510000</v>
      </c>
      <c r="W1756" s="7" t="s">
        <v>5909</v>
      </c>
      <c r="X1756" s="201">
        <v>18</v>
      </c>
      <c r="Y1756" s="201">
        <v>65</v>
      </c>
      <c r="Z1756" s="201">
        <v>1</v>
      </c>
      <c r="AA1756" s="201">
        <v>5</v>
      </c>
      <c r="AB1756" s="201">
        <v>90</v>
      </c>
      <c r="AC1756" s="201">
        <v>0</v>
      </c>
    </row>
    <row r="1757" spans="17:29" x14ac:dyDescent="0.2">
      <c r="Q1757" s="7">
        <v>4201</v>
      </c>
      <c r="R1757" s="7">
        <v>12782</v>
      </c>
      <c r="S1757" s="7" t="s">
        <v>4086</v>
      </c>
      <c r="V1757" s="7">
        <v>70110000</v>
      </c>
      <c r="W1757" s="7" t="s">
        <v>4904</v>
      </c>
      <c r="X1757" s="201">
        <v>18</v>
      </c>
      <c r="Y1757" s="201">
        <v>65</v>
      </c>
      <c r="Z1757" s="201">
        <v>1</v>
      </c>
      <c r="AA1757" s="201">
        <v>5</v>
      </c>
      <c r="AB1757" s="201">
        <v>90</v>
      </c>
      <c r="AC1757" s="201">
        <v>0</v>
      </c>
    </row>
    <row r="1758" spans="17:29" x14ac:dyDescent="0.2">
      <c r="R1758" s="7">
        <v>12791</v>
      </c>
      <c r="S1758" s="7" t="s">
        <v>3374</v>
      </c>
      <c r="V1758" s="7">
        <v>85520000</v>
      </c>
      <c r="W1758" s="7" t="s">
        <v>4905</v>
      </c>
      <c r="X1758" s="201">
        <v>18</v>
      </c>
      <c r="Y1758" s="201">
        <v>65</v>
      </c>
      <c r="Z1758" s="201">
        <v>1</v>
      </c>
      <c r="AA1758" s="201">
        <v>5</v>
      </c>
      <c r="AB1758" s="201">
        <v>90</v>
      </c>
      <c r="AC1758" s="201">
        <v>0</v>
      </c>
    </row>
    <row r="1759" spans="17:29" x14ac:dyDescent="0.2">
      <c r="R1759" s="7">
        <v>13202</v>
      </c>
      <c r="S1759" s="7" t="s">
        <v>4087</v>
      </c>
      <c r="V1759" s="7">
        <v>86375000</v>
      </c>
      <c r="W1759" s="7" t="s">
        <v>5910</v>
      </c>
      <c r="X1759" s="201">
        <v>18</v>
      </c>
      <c r="Y1759" s="201">
        <v>65</v>
      </c>
      <c r="Z1759" s="201">
        <v>1</v>
      </c>
      <c r="AA1759" s="201">
        <v>5</v>
      </c>
      <c r="AB1759" s="201">
        <v>90</v>
      </c>
      <c r="AC1759" s="201">
        <v>0</v>
      </c>
    </row>
    <row r="1760" spans="17:29" x14ac:dyDescent="0.2">
      <c r="R1760" s="7">
        <v>12792</v>
      </c>
      <c r="S1760" s="7" t="s">
        <v>3375</v>
      </c>
      <c r="V1760" s="7">
        <v>73295000</v>
      </c>
      <c r="W1760" s="7" t="s">
        <v>5024</v>
      </c>
      <c r="X1760" s="201">
        <v>18</v>
      </c>
      <c r="Y1760" s="201">
        <v>65</v>
      </c>
      <c r="Z1760" s="201">
        <v>1</v>
      </c>
      <c r="AA1760" s="201">
        <v>5</v>
      </c>
      <c r="AB1760" s="201">
        <v>90</v>
      </c>
      <c r="AC1760" s="201">
        <v>0</v>
      </c>
    </row>
    <row r="1761" spans="17:29" x14ac:dyDescent="0.2">
      <c r="Q1761" s="7">
        <v>6742</v>
      </c>
      <c r="R1761" s="7">
        <v>13300</v>
      </c>
      <c r="S1761" s="7" t="s">
        <v>4088</v>
      </c>
      <c r="V1761" s="7">
        <v>73290000</v>
      </c>
      <c r="W1761" s="7" t="s">
        <v>4906</v>
      </c>
      <c r="X1761" s="201">
        <v>18</v>
      </c>
      <c r="Y1761" s="201">
        <v>65</v>
      </c>
      <c r="Z1761" s="201">
        <v>1</v>
      </c>
      <c r="AA1761" s="201">
        <v>5</v>
      </c>
      <c r="AB1761" s="201">
        <v>90</v>
      </c>
      <c r="AC1761" s="201">
        <v>0</v>
      </c>
    </row>
    <row r="1762" spans="17:29" x14ac:dyDescent="0.2">
      <c r="R1762" s="7">
        <v>12793</v>
      </c>
      <c r="S1762" s="7" t="s">
        <v>4089</v>
      </c>
      <c r="V1762" s="7">
        <v>67200000</v>
      </c>
      <c r="W1762" s="7" t="s">
        <v>4907</v>
      </c>
      <c r="X1762" s="201">
        <v>18</v>
      </c>
      <c r="Y1762" s="201">
        <v>65</v>
      </c>
      <c r="Z1762" s="201">
        <v>1</v>
      </c>
      <c r="AA1762" s="201">
        <v>5</v>
      </c>
      <c r="AB1762" s="201">
        <v>90</v>
      </c>
      <c r="AC1762" s="201">
        <v>0</v>
      </c>
    </row>
    <row r="1763" spans="17:29" x14ac:dyDescent="0.2">
      <c r="Q1763" s="7">
        <v>6743</v>
      </c>
      <c r="R1763" s="7">
        <v>13301</v>
      </c>
      <c r="S1763" s="7" t="s">
        <v>4090</v>
      </c>
      <c r="V1763" s="7">
        <v>93680000</v>
      </c>
      <c r="W1763" s="7" t="s">
        <v>5500</v>
      </c>
      <c r="X1763" s="201">
        <v>19</v>
      </c>
      <c r="Y1763" s="201">
        <v>65</v>
      </c>
      <c r="Z1763" s="201">
        <v>1</v>
      </c>
      <c r="AA1763" s="201">
        <v>5</v>
      </c>
      <c r="AB1763" s="201">
        <v>90</v>
      </c>
      <c r="AC1763" s="201">
        <v>0</v>
      </c>
    </row>
    <row r="1764" spans="17:29" x14ac:dyDescent="0.2">
      <c r="Q1764" s="7">
        <v>5750</v>
      </c>
      <c r="R1764" s="7">
        <v>14627</v>
      </c>
      <c r="S1764" s="7" t="s">
        <v>4091</v>
      </c>
      <c r="V1764" s="7">
        <v>93951000</v>
      </c>
      <c r="W1764" s="7" t="s">
        <v>5911</v>
      </c>
      <c r="X1764" s="201">
        <v>18</v>
      </c>
      <c r="Y1764" s="201">
        <v>65</v>
      </c>
      <c r="Z1764" s="201">
        <v>1</v>
      </c>
      <c r="AA1764" s="201">
        <v>5</v>
      </c>
      <c r="AB1764" s="201">
        <v>0</v>
      </c>
      <c r="AC1764" s="201">
        <v>0</v>
      </c>
    </row>
    <row r="1765" spans="17:29" x14ac:dyDescent="0.2">
      <c r="R1765" s="7">
        <v>12795</v>
      </c>
      <c r="S1765" s="7" t="s">
        <v>4092</v>
      </c>
      <c r="V1765" s="7">
        <v>93680001</v>
      </c>
      <c r="W1765" s="7" t="s">
        <v>5912</v>
      </c>
      <c r="X1765" s="201">
        <v>18</v>
      </c>
      <c r="Y1765" s="201">
        <v>65</v>
      </c>
      <c r="Z1765" s="201">
        <v>1</v>
      </c>
      <c r="AA1765" s="201">
        <v>5</v>
      </c>
      <c r="AB1765" s="201">
        <v>90</v>
      </c>
      <c r="AC1765" s="201">
        <v>0</v>
      </c>
    </row>
    <row r="1766" spans="17:29" x14ac:dyDescent="0.2">
      <c r="R1766" s="7">
        <v>12796</v>
      </c>
      <c r="S1766" s="7" t="s">
        <v>3376</v>
      </c>
      <c r="V1766" s="7">
        <v>65901001</v>
      </c>
      <c r="W1766" s="7" t="s">
        <v>5501</v>
      </c>
      <c r="X1766" s="201">
        <v>18</v>
      </c>
      <c r="Y1766" s="201">
        <v>65</v>
      </c>
      <c r="Z1766" s="201">
        <v>1</v>
      </c>
      <c r="AA1766" s="201">
        <v>5</v>
      </c>
      <c r="AB1766" s="201">
        <v>0</v>
      </c>
      <c r="AC1766" s="201">
        <v>0</v>
      </c>
    </row>
    <row r="1767" spans="17:29" x14ac:dyDescent="0.2">
      <c r="Q1767" s="7">
        <v>6745</v>
      </c>
      <c r="R1767" s="7">
        <v>13303</v>
      </c>
      <c r="S1767" s="7" t="s">
        <v>2436</v>
      </c>
      <c r="V1767" s="7">
        <v>65901002</v>
      </c>
      <c r="W1767" s="7" t="s">
        <v>5913</v>
      </c>
      <c r="X1767" s="201">
        <v>18</v>
      </c>
      <c r="Y1767" s="201">
        <v>65</v>
      </c>
      <c r="Z1767" s="201">
        <v>1</v>
      </c>
      <c r="AA1767" s="201">
        <v>5</v>
      </c>
      <c r="AB1767" s="201">
        <v>0</v>
      </c>
      <c r="AC1767" s="201">
        <v>0</v>
      </c>
    </row>
    <row r="1768" spans="17:29" x14ac:dyDescent="0.2">
      <c r="R1768" s="7">
        <v>16323</v>
      </c>
      <c r="S1768" s="7" t="s">
        <v>5224</v>
      </c>
      <c r="V1768" s="7">
        <v>65901003</v>
      </c>
      <c r="W1768" s="7" t="s">
        <v>5914</v>
      </c>
      <c r="X1768" s="201">
        <v>18</v>
      </c>
      <c r="Y1768" s="201">
        <v>65</v>
      </c>
      <c r="Z1768" s="201">
        <v>1</v>
      </c>
      <c r="AA1768" s="201">
        <v>5</v>
      </c>
      <c r="AB1768" s="201">
        <v>0</v>
      </c>
      <c r="AC1768" s="201">
        <v>0</v>
      </c>
    </row>
    <row r="1769" spans="17:29" x14ac:dyDescent="0.2">
      <c r="R1769" s="7">
        <v>12774</v>
      </c>
      <c r="S1769" s="7" t="s">
        <v>3377</v>
      </c>
      <c r="V1769" s="7">
        <v>85457000</v>
      </c>
      <c r="W1769" s="7" t="s">
        <v>4908</v>
      </c>
      <c r="X1769" s="201">
        <v>18</v>
      </c>
      <c r="Y1769" s="201">
        <v>65</v>
      </c>
      <c r="Z1769" s="201">
        <v>1</v>
      </c>
      <c r="AA1769" s="201">
        <v>5</v>
      </c>
      <c r="AB1769" s="201">
        <v>90</v>
      </c>
      <c r="AC1769" s="201">
        <v>0</v>
      </c>
    </row>
    <row r="1770" spans="17:29" x14ac:dyDescent="0.2">
      <c r="R1770" s="7">
        <v>12772</v>
      </c>
      <c r="S1770" s="7" t="s">
        <v>1332</v>
      </c>
      <c r="V1770" s="7">
        <v>86156000</v>
      </c>
      <c r="W1770" s="7" t="s">
        <v>4909</v>
      </c>
      <c r="X1770" s="201">
        <v>18</v>
      </c>
      <c r="Y1770" s="201">
        <v>65</v>
      </c>
      <c r="Z1770" s="201">
        <v>1</v>
      </c>
      <c r="AA1770" s="201">
        <v>5</v>
      </c>
      <c r="AB1770" s="201">
        <v>90</v>
      </c>
      <c r="AC1770" s="201">
        <v>0</v>
      </c>
    </row>
    <row r="1771" spans="17:29" x14ac:dyDescent="0.2">
      <c r="R1771" s="7">
        <v>10960</v>
      </c>
      <c r="S1771" s="7" t="s">
        <v>3378</v>
      </c>
      <c r="V1771" s="7">
        <v>86157000</v>
      </c>
      <c r="W1771" s="7" t="s">
        <v>4910</v>
      </c>
      <c r="X1771" s="201">
        <v>18</v>
      </c>
      <c r="Y1771" s="201">
        <v>65</v>
      </c>
      <c r="Z1771" s="201">
        <v>1</v>
      </c>
      <c r="AA1771" s="201">
        <v>5</v>
      </c>
      <c r="AB1771" s="201">
        <v>90</v>
      </c>
      <c r="AC1771" s="201">
        <v>0</v>
      </c>
    </row>
    <row r="1772" spans="17:29" x14ac:dyDescent="0.2">
      <c r="Q1772" s="7">
        <v>6748</v>
      </c>
      <c r="R1772" s="7">
        <v>13306</v>
      </c>
      <c r="S1772" s="7" t="s">
        <v>2437</v>
      </c>
      <c r="V1772" s="7">
        <v>86640000</v>
      </c>
      <c r="W1772" s="7" t="s">
        <v>1216</v>
      </c>
      <c r="X1772" s="201">
        <v>18</v>
      </c>
      <c r="Y1772" s="201">
        <v>65</v>
      </c>
      <c r="Z1772" s="201">
        <v>1</v>
      </c>
      <c r="AA1772" s="201">
        <v>5</v>
      </c>
      <c r="AB1772" s="201">
        <v>90</v>
      </c>
      <c r="AC1772" s="201">
        <v>0</v>
      </c>
    </row>
    <row r="1773" spans="17:29" x14ac:dyDescent="0.2">
      <c r="R1773" s="7">
        <v>11361</v>
      </c>
      <c r="S1773" s="7" t="s">
        <v>3379</v>
      </c>
      <c r="V1773" s="7">
        <v>66051000</v>
      </c>
      <c r="W1773" s="7" t="s">
        <v>5915</v>
      </c>
      <c r="X1773" s="201">
        <v>18</v>
      </c>
      <c r="Y1773" s="201">
        <v>65</v>
      </c>
      <c r="Z1773" s="201">
        <v>1</v>
      </c>
      <c r="AA1773" s="201">
        <v>5</v>
      </c>
      <c r="AB1773" s="201">
        <v>90</v>
      </c>
      <c r="AC1773" s="201">
        <v>0</v>
      </c>
    </row>
    <row r="1774" spans="17:29" x14ac:dyDescent="0.2">
      <c r="R1774" s="7">
        <v>12788</v>
      </c>
      <c r="S1774" s="7" t="s">
        <v>4093</v>
      </c>
      <c r="V1774" s="7">
        <v>63270000</v>
      </c>
      <c r="W1774" s="7" t="s">
        <v>4911</v>
      </c>
      <c r="X1774" s="201">
        <v>18</v>
      </c>
      <c r="Y1774" s="201">
        <v>65</v>
      </c>
      <c r="Z1774" s="201">
        <v>1</v>
      </c>
      <c r="AA1774" s="201">
        <v>5</v>
      </c>
      <c r="AB1774" s="201">
        <v>0</v>
      </c>
      <c r="AC1774" s="201">
        <v>0</v>
      </c>
    </row>
    <row r="1775" spans="17:29" x14ac:dyDescent="0.2">
      <c r="Q1775" s="7">
        <v>2050</v>
      </c>
      <c r="R1775" s="7">
        <v>14474</v>
      </c>
      <c r="S1775" s="7" t="s">
        <v>4382</v>
      </c>
      <c r="V1775" s="7">
        <v>77116000</v>
      </c>
      <c r="W1775" s="7" t="s">
        <v>5916</v>
      </c>
      <c r="X1775" s="201">
        <v>18</v>
      </c>
      <c r="Y1775" s="201">
        <v>65</v>
      </c>
      <c r="Z1775" s="201">
        <v>1</v>
      </c>
      <c r="AA1775" s="201">
        <v>5</v>
      </c>
      <c r="AB1775" s="201">
        <v>90</v>
      </c>
      <c r="AC1775" s="201">
        <v>0</v>
      </c>
    </row>
    <row r="1776" spans="17:29" x14ac:dyDescent="0.2">
      <c r="R1776" s="7">
        <v>16551</v>
      </c>
      <c r="S1776" s="7" t="s">
        <v>5225</v>
      </c>
      <c r="V1776" s="7">
        <v>85480000</v>
      </c>
      <c r="W1776" s="7" t="s">
        <v>1441</v>
      </c>
      <c r="X1776" s="201">
        <v>18</v>
      </c>
      <c r="Y1776" s="201">
        <v>65</v>
      </c>
      <c r="Z1776" s="201">
        <v>1</v>
      </c>
      <c r="AA1776" s="201">
        <v>5</v>
      </c>
      <c r="AB1776" s="201">
        <v>90</v>
      </c>
      <c r="AC1776" s="201">
        <v>0</v>
      </c>
    </row>
    <row r="1777" spans="17:29" x14ac:dyDescent="0.2">
      <c r="Q1777" s="7">
        <v>6422</v>
      </c>
      <c r="R1777" s="7">
        <v>16096</v>
      </c>
      <c r="S1777" s="7" t="s">
        <v>4383</v>
      </c>
      <c r="V1777" s="7">
        <v>75600000</v>
      </c>
      <c r="W1777" s="7" t="s">
        <v>1442</v>
      </c>
      <c r="X1777" s="201">
        <v>18</v>
      </c>
      <c r="Y1777" s="201">
        <v>65</v>
      </c>
      <c r="Z1777" s="201">
        <v>1</v>
      </c>
      <c r="AA1777" s="201">
        <v>5</v>
      </c>
      <c r="AB1777" s="201">
        <v>90</v>
      </c>
      <c r="AC1777" s="201">
        <v>0</v>
      </c>
    </row>
    <row r="1778" spans="17:29" x14ac:dyDescent="0.2">
      <c r="R1778" s="7">
        <v>10968</v>
      </c>
      <c r="S1778" s="7" t="s">
        <v>3380</v>
      </c>
      <c r="V1778" s="7">
        <v>74010000</v>
      </c>
      <c r="W1778" s="7" t="s">
        <v>1443</v>
      </c>
      <c r="X1778" s="201">
        <v>18</v>
      </c>
      <c r="Y1778" s="201">
        <v>65</v>
      </c>
      <c r="Z1778" s="201">
        <v>1</v>
      </c>
      <c r="AA1778" s="201">
        <v>5</v>
      </c>
      <c r="AB1778" s="201">
        <v>90</v>
      </c>
      <c r="AC1778" s="201">
        <v>0</v>
      </c>
    </row>
    <row r="1779" spans="17:29" x14ac:dyDescent="0.2">
      <c r="Q1779" s="7">
        <v>6437</v>
      </c>
      <c r="R1779" s="7">
        <v>16104</v>
      </c>
      <c r="S1779" s="7" t="s">
        <v>2795</v>
      </c>
      <c r="V1779" s="7">
        <v>74005000</v>
      </c>
      <c r="W1779" s="7" t="s">
        <v>4648</v>
      </c>
      <c r="X1779" s="201">
        <v>18</v>
      </c>
      <c r="Y1779" s="201">
        <v>65</v>
      </c>
      <c r="Z1779" s="201">
        <v>1</v>
      </c>
      <c r="AA1779" s="201">
        <v>5</v>
      </c>
      <c r="AB1779" s="201">
        <v>90</v>
      </c>
      <c r="AC1779" s="201">
        <v>0</v>
      </c>
    </row>
    <row r="1780" spans="17:29" x14ac:dyDescent="0.2">
      <c r="R1780" s="7">
        <v>12770</v>
      </c>
      <c r="S1780" s="7" t="s">
        <v>2796</v>
      </c>
      <c r="V1780" s="7">
        <v>74000000</v>
      </c>
      <c r="W1780" s="7" t="s">
        <v>1444</v>
      </c>
      <c r="X1780" s="201">
        <v>18</v>
      </c>
      <c r="Y1780" s="201">
        <v>65</v>
      </c>
      <c r="Z1780" s="201">
        <v>1</v>
      </c>
      <c r="AA1780" s="201">
        <v>5</v>
      </c>
      <c r="AB1780" s="201">
        <v>90</v>
      </c>
      <c r="AC1780" s="201">
        <v>0</v>
      </c>
    </row>
    <row r="1781" spans="17:29" x14ac:dyDescent="0.2">
      <c r="R1781" s="7">
        <v>12771</v>
      </c>
      <c r="S1781" s="7" t="s">
        <v>2445</v>
      </c>
      <c r="V1781" s="7">
        <v>74001000</v>
      </c>
      <c r="W1781" s="7" t="s">
        <v>5917</v>
      </c>
      <c r="X1781" s="201">
        <v>18</v>
      </c>
      <c r="Y1781" s="201">
        <v>65</v>
      </c>
      <c r="Z1781" s="201">
        <v>1</v>
      </c>
      <c r="AA1781" s="201">
        <v>5</v>
      </c>
      <c r="AB1781" s="201">
        <v>90</v>
      </c>
      <c r="AC1781" s="201">
        <v>0</v>
      </c>
    </row>
    <row r="1782" spans="17:29" x14ac:dyDescent="0.2">
      <c r="Q1782" s="7">
        <v>6511</v>
      </c>
      <c r="R1782" s="7">
        <v>16117</v>
      </c>
      <c r="S1782" s="7" t="s">
        <v>2446</v>
      </c>
      <c r="V1782" s="7">
        <v>75650000</v>
      </c>
      <c r="W1782" s="7" t="s">
        <v>1445</v>
      </c>
      <c r="X1782" s="201">
        <v>18</v>
      </c>
      <c r="Y1782" s="201">
        <v>65</v>
      </c>
      <c r="Z1782" s="201">
        <v>1</v>
      </c>
      <c r="AA1782" s="201">
        <v>5</v>
      </c>
      <c r="AB1782" s="201">
        <v>90</v>
      </c>
      <c r="AC1782" s="201">
        <v>0</v>
      </c>
    </row>
    <row r="1783" spans="17:29" x14ac:dyDescent="0.2">
      <c r="R1783" s="7">
        <v>12773</v>
      </c>
      <c r="S1783" s="7" t="s">
        <v>3381</v>
      </c>
      <c r="V1783" s="7">
        <v>63250000</v>
      </c>
      <c r="W1783" s="7" t="s">
        <v>1446</v>
      </c>
      <c r="X1783" s="201">
        <v>18</v>
      </c>
      <c r="Y1783" s="201">
        <v>65</v>
      </c>
      <c r="Z1783" s="201">
        <v>1</v>
      </c>
      <c r="AA1783" s="201">
        <v>5</v>
      </c>
      <c r="AB1783" s="201">
        <v>90</v>
      </c>
      <c r="AC1783" s="201">
        <v>0</v>
      </c>
    </row>
    <row r="1784" spans="17:29" x14ac:dyDescent="0.2">
      <c r="R1784" s="7">
        <v>12766</v>
      </c>
      <c r="S1784" s="7" t="s">
        <v>3382</v>
      </c>
      <c r="V1784" s="7">
        <v>61350000</v>
      </c>
      <c r="W1784" s="7" t="s">
        <v>6133</v>
      </c>
      <c r="X1784" s="201">
        <v>18</v>
      </c>
      <c r="Y1784" s="201">
        <v>65</v>
      </c>
      <c r="Z1784" s="201">
        <v>1</v>
      </c>
      <c r="AA1784" s="201">
        <v>5</v>
      </c>
      <c r="AB1784" s="201">
        <v>90</v>
      </c>
      <c r="AC1784" s="201">
        <v>0</v>
      </c>
    </row>
    <row r="1785" spans="17:29" x14ac:dyDescent="0.2">
      <c r="Q1785" s="7">
        <v>4313</v>
      </c>
      <c r="R1785" s="7">
        <v>12775</v>
      </c>
      <c r="S1785" s="7" t="s">
        <v>2447</v>
      </c>
      <c r="V1785" s="7">
        <v>94101000</v>
      </c>
      <c r="W1785" s="7" t="s">
        <v>5502</v>
      </c>
      <c r="X1785" s="201">
        <v>18</v>
      </c>
      <c r="Y1785" s="201">
        <v>65</v>
      </c>
      <c r="Z1785" s="201">
        <v>1</v>
      </c>
      <c r="AA1785" s="201">
        <v>5</v>
      </c>
      <c r="AB1785" s="201">
        <v>0</v>
      </c>
      <c r="AC1785" s="201">
        <v>0</v>
      </c>
    </row>
    <row r="1786" spans="17:29" x14ac:dyDescent="0.2">
      <c r="Q1786" s="7">
        <v>6110</v>
      </c>
      <c r="R1786" s="7">
        <v>15618</v>
      </c>
      <c r="S1786" s="7" t="s">
        <v>2448</v>
      </c>
      <c r="V1786" s="7">
        <v>66310000</v>
      </c>
      <c r="W1786" s="7" t="s">
        <v>1447</v>
      </c>
      <c r="X1786" s="201">
        <v>18</v>
      </c>
      <c r="Y1786" s="201">
        <v>65</v>
      </c>
      <c r="Z1786" s="201">
        <v>1</v>
      </c>
      <c r="AA1786" s="201">
        <v>5</v>
      </c>
      <c r="AB1786" s="201">
        <v>90</v>
      </c>
      <c r="AC1786" s="201">
        <v>0</v>
      </c>
    </row>
    <row r="1787" spans="17:29" x14ac:dyDescent="0.2">
      <c r="Q1787" s="7">
        <v>6111</v>
      </c>
      <c r="R1787" s="7">
        <v>12777</v>
      </c>
      <c r="S1787" s="7" t="s">
        <v>2449</v>
      </c>
      <c r="V1787" s="7">
        <v>67100000</v>
      </c>
      <c r="W1787" s="7" t="s">
        <v>1448</v>
      </c>
      <c r="X1787" s="201">
        <v>18</v>
      </c>
      <c r="Y1787" s="201">
        <v>65</v>
      </c>
      <c r="Z1787" s="201">
        <v>1</v>
      </c>
      <c r="AA1787" s="201">
        <v>5</v>
      </c>
      <c r="AB1787" s="201">
        <v>90</v>
      </c>
      <c r="AC1787" s="201">
        <v>0</v>
      </c>
    </row>
    <row r="1788" spans="17:29" x14ac:dyDescent="0.2">
      <c r="Q1788" s="7">
        <v>4138</v>
      </c>
      <c r="R1788" s="7">
        <v>12778</v>
      </c>
      <c r="S1788" s="7" t="s">
        <v>2450</v>
      </c>
      <c r="V1788" s="7">
        <v>84620000</v>
      </c>
      <c r="W1788" s="7" t="s">
        <v>5025</v>
      </c>
      <c r="X1788" s="201">
        <v>18</v>
      </c>
      <c r="Y1788" s="201">
        <v>65</v>
      </c>
      <c r="Z1788" s="201">
        <v>1</v>
      </c>
      <c r="AA1788" s="201">
        <v>5</v>
      </c>
      <c r="AB1788" s="201">
        <v>90</v>
      </c>
      <c r="AC1788" s="201">
        <v>0</v>
      </c>
    </row>
    <row r="1789" spans="17:29" x14ac:dyDescent="0.2">
      <c r="Q1789" s="7">
        <v>388</v>
      </c>
      <c r="R1789" s="7">
        <v>15051</v>
      </c>
      <c r="S1789" s="7" t="s">
        <v>2451</v>
      </c>
      <c r="V1789" s="7">
        <v>63340000</v>
      </c>
      <c r="W1789" s="7" t="s">
        <v>4912</v>
      </c>
      <c r="X1789" s="201">
        <v>18</v>
      </c>
      <c r="Y1789" s="201">
        <v>65</v>
      </c>
      <c r="Z1789" s="201">
        <v>1</v>
      </c>
      <c r="AA1789" s="201">
        <v>5</v>
      </c>
      <c r="AB1789" s="201">
        <v>90</v>
      </c>
      <c r="AC1789" s="201">
        <v>0</v>
      </c>
    </row>
    <row r="1790" spans="17:29" x14ac:dyDescent="0.2">
      <c r="Q1790" s="7">
        <v>5407</v>
      </c>
      <c r="R1790" s="7">
        <v>14625</v>
      </c>
      <c r="S1790" s="7" t="s">
        <v>2452</v>
      </c>
      <c r="V1790" s="7">
        <v>94465000</v>
      </c>
      <c r="W1790" s="7" t="s">
        <v>5918</v>
      </c>
      <c r="X1790" s="201">
        <v>19</v>
      </c>
      <c r="Y1790" s="201">
        <v>65</v>
      </c>
      <c r="Z1790" s="201">
        <v>1</v>
      </c>
      <c r="AA1790" s="201">
        <v>5</v>
      </c>
      <c r="AB1790" s="201">
        <v>0</v>
      </c>
      <c r="AC1790" s="201">
        <v>0</v>
      </c>
    </row>
    <row r="1791" spans="17:29" x14ac:dyDescent="0.2">
      <c r="Q1791" s="7">
        <v>6135</v>
      </c>
      <c r="R1791" s="7">
        <v>12767</v>
      </c>
      <c r="S1791" s="7" t="s">
        <v>2453</v>
      </c>
      <c r="V1791" s="7">
        <v>94091002</v>
      </c>
      <c r="W1791" s="7" t="s">
        <v>5919</v>
      </c>
      <c r="X1791" s="201">
        <v>18</v>
      </c>
      <c r="Y1791" s="201">
        <v>65</v>
      </c>
      <c r="Z1791" s="201">
        <v>1</v>
      </c>
      <c r="AA1791" s="201">
        <v>5</v>
      </c>
      <c r="AB1791" s="201">
        <v>0</v>
      </c>
      <c r="AC1791" s="201">
        <v>0</v>
      </c>
    </row>
    <row r="1792" spans="17:29" x14ac:dyDescent="0.2">
      <c r="Q1792" s="7">
        <v>3374</v>
      </c>
      <c r="R1792" s="7">
        <v>14443</v>
      </c>
      <c r="S1792" s="7" t="s">
        <v>2454</v>
      </c>
      <c r="V1792" s="7">
        <v>85490000</v>
      </c>
      <c r="W1792" s="7" t="s">
        <v>5920</v>
      </c>
      <c r="X1792" s="201">
        <v>19</v>
      </c>
      <c r="Y1792" s="201">
        <v>65</v>
      </c>
      <c r="Z1792" s="201">
        <v>1</v>
      </c>
      <c r="AA1792" s="201">
        <v>5</v>
      </c>
      <c r="AB1792" s="201">
        <v>0</v>
      </c>
      <c r="AC1792" s="201">
        <v>0</v>
      </c>
    </row>
    <row r="1793" spans="17:29" x14ac:dyDescent="0.2">
      <c r="Q1793" s="7">
        <v>6033</v>
      </c>
      <c r="R1793" s="7">
        <v>12790</v>
      </c>
      <c r="S1793" s="7" t="s">
        <v>2455</v>
      </c>
      <c r="V1793" s="7">
        <v>94091001</v>
      </c>
      <c r="W1793" s="7" t="s">
        <v>5921</v>
      </c>
      <c r="X1793" s="201">
        <v>18</v>
      </c>
      <c r="Y1793" s="201">
        <v>65</v>
      </c>
      <c r="Z1793" s="201">
        <v>1</v>
      </c>
      <c r="AA1793" s="201">
        <v>5</v>
      </c>
      <c r="AB1793" s="201">
        <v>0</v>
      </c>
      <c r="AC1793" s="201">
        <v>0</v>
      </c>
    </row>
    <row r="1794" spans="17:29" x14ac:dyDescent="0.2">
      <c r="R1794" s="7">
        <v>12815</v>
      </c>
      <c r="S1794" s="7" t="s">
        <v>3383</v>
      </c>
      <c r="V1794" s="7">
        <v>60100000</v>
      </c>
      <c r="W1794" s="7" t="s">
        <v>5922</v>
      </c>
      <c r="X1794" s="201">
        <v>18</v>
      </c>
      <c r="Y1794" s="201">
        <v>65</v>
      </c>
      <c r="Z1794" s="201">
        <v>1</v>
      </c>
      <c r="AA1794" s="201">
        <v>5</v>
      </c>
      <c r="AB1794" s="201">
        <v>90</v>
      </c>
      <c r="AC1794" s="201">
        <v>0</v>
      </c>
    </row>
    <row r="1795" spans="17:29" x14ac:dyDescent="0.2">
      <c r="Q1795" s="7">
        <v>2890</v>
      </c>
      <c r="R1795" s="7">
        <v>13818</v>
      </c>
      <c r="S1795" s="7" t="s">
        <v>2456</v>
      </c>
      <c r="V1795" s="7">
        <v>75150000</v>
      </c>
      <c r="W1795" s="7" t="s">
        <v>1453</v>
      </c>
      <c r="X1795" s="201">
        <v>18</v>
      </c>
      <c r="Y1795" s="201">
        <v>65</v>
      </c>
      <c r="Z1795" s="201">
        <v>1</v>
      </c>
      <c r="AA1795" s="201">
        <v>5</v>
      </c>
      <c r="AB1795" s="201">
        <v>90</v>
      </c>
      <c r="AC1795" s="201">
        <v>0</v>
      </c>
    </row>
    <row r="1796" spans="17:29" x14ac:dyDescent="0.2">
      <c r="R1796" s="7">
        <v>12816</v>
      </c>
      <c r="S1796" s="7" t="s">
        <v>3384</v>
      </c>
      <c r="V1796" s="7">
        <v>74050000</v>
      </c>
      <c r="W1796" s="7" t="s">
        <v>4913</v>
      </c>
      <c r="X1796" s="201">
        <v>18</v>
      </c>
      <c r="Y1796" s="201">
        <v>65</v>
      </c>
      <c r="Z1796" s="201">
        <v>1</v>
      </c>
      <c r="AA1796" s="201">
        <v>5</v>
      </c>
      <c r="AB1796" s="201">
        <v>90</v>
      </c>
      <c r="AC1796" s="201">
        <v>0</v>
      </c>
    </row>
    <row r="1797" spans="17:29" x14ac:dyDescent="0.2">
      <c r="R1797" s="7">
        <v>12817</v>
      </c>
      <c r="S1797" s="7" t="s">
        <v>3385</v>
      </c>
      <c r="V1797" s="7">
        <v>61220000</v>
      </c>
      <c r="W1797" s="7" t="s">
        <v>1428</v>
      </c>
      <c r="X1797" s="201">
        <v>18</v>
      </c>
      <c r="Y1797" s="201">
        <v>65</v>
      </c>
      <c r="Z1797" s="201">
        <v>1</v>
      </c>
      <c r="AA1797" s="201">
        <v>5</v>
      </c>
      <c r="AB1797" s="201">
        <v>90</v>
      </c>
      <c r="AC1797" s="201">
        <v>0</v>
      </c>
    </row>
    <row r="1798" spans="17:29" x14ac:dyDescent="0.2">
      <c r="Q1798" s="7">
        <v>2788</v>
      </c>
      <c r="R1798" s="7">
        <v>13846</v>
      </c>
      <c r="S1798" s="7" t="s">
        <v>4096</v>
      </c>
      <c r="V1798" s="7">
        <v>60140000</v>
      </c>
      <c r="W1798" s="7" t="s">
        <v>5923</v>
      </c>
      <c r="X1798" s="201">
        <v>19</v>
      </c>
      <c r="Y1798" s="201">
        <v>65</v>
      </c>
      <c r="Z1798" s="201">
        <v>1</v>
      </c>
      <c r="AA1798" s="201">
        <v>5</v>
      </c>
      <c r="AB1798" s="201">
        <v>0</v>
      </c>
      <c r="AC1798" s="201">
        <v>0</v>
      </c>
    </row>
    <row r="1799" spans="17:29" x14ac:dyDescent="0.2">
      <c r="Q1799" s="7">
        <v>2829</v>
      </c>
      <c r="R1799" s="7">
        <v>13774</v>
      </c>
      <c r="S1799" s="7" t="s">
        <v>4097</v>
      </c>
      <c r="V1799" s="7">
        <v>61250000</v>
      </c>
      <c r="W1799" s="7" t="s">
        <v>4914</v>
      </c>
      <c r="X1799" s="201">
        <v>18</v>
      </c>
      <c r="Y1799" s="201">
        <v>65</v>
      </c>
      <c r="Z1799" s="201">
        <v>1</v>
      </c>
      <c r="AA1799" s="201">
        <v>5</v>
      </c>
      <c r="AB1799" s="201">
        <v>90</v>
      </c>
      <c r="AC1799" s="201">
        <v>0</v>
      </c>
    </row>
    <row r="1800" spans="17:29" x14ac:dyDescent="0.2">
      <c r="Q1800" s="7">
        <v>740</v>
      </c>
      <c r="R1800" s="7">
        <v>15246</v>
      </c>
      <c r="S1800" s="7" t="s">
        <v>4098</v>
      </c>
      <c r="V1800" s="7">
        <v>84900000</v>
      </c>
      <c r="W1800" s="7" t="s">
        <v>1454</v>
      </c>
      <c r="X1800" s="201">
        <v>18</v>
      </c>
      <c r="Y1800" s="201">
        <v>65</v>
      </c>
      <c r="Z1800" s="201">
        <v>1</v>
      </c>
      <c r="AA1800" s="201">
        <v>5</v>
      </c>
      <c r="AB1800" s="201">
        <v>90</v>
      </c>
      <c r="AC1800" s="201">
        <v>0</v>
      </c>
    </row>
    <row r="1801" spans="17:29" x14ac:dyDescent="0.2">
      <c r="Q1801" s="7">
        <v>5755</v>
      </c>
      <c r="R1801" s="7">
        <v>14621</v>
      </c>
      <c r="S1801" s="7" t="s">
        <v>4099</v>
      </c>
      <c r="V1801" s="7">
        <v>85500000</v>
      </c>
      <c r="W1801" s="7" t="s">
        <v>1455</v>
      </c>
      <c r="X1801" s="201">
        <v>18</v>
      </c>
      <c r="Y1801" s="201">
        <v>65</v>
      </c>
      <c r="Z1801" s="201">
        <v>1</v>
      </c>
      <c r="AA1801" s="201">
        <v>5</v>
      </c>
      <c r="AB1801" s="201">
        <v>90</v>
      </c>
      <c r="AC1801" s="201">
        <v>0</v>
      </c>
    </row>
    <row r="1802" spans="17:29" x14ac:dyDescent="0.2">
      <c r="Q1802" s="7">
        <v>6456</v>
      </c>
      <c r="R1802" s="7">
        <v>16110</v>
      </c>
      <c r="S1802" s="7" t="s">
        <v>4100</v>
      </c>
      <c r="V1802" s="7">
        <v>80601000</v>
      </c>
      <c r="W1802" s="7" t="s">
        <v>5503</v>
      </c>
      <c r="X1802" s="201">
        <v>18</v>
      </c>
      <c r="Y1802" s="201">
        <v>65</v>
      </c>
      <c r="Z1802" s="201">
        <v>1</v>
      </c>
      <c r="AA1802" s="201">
        <v>5</v>
      </c>
      <c r="AB1802" s="201">
        <v>0</v>
      </c>
      <c r="AC1802" s="201">
        <v>0</v>
      </c>
    </row>
    <row r="1803" spans="17:29" x14ac:dyDescent="0.2">
      <c r="R1803" s="7">
        <v>12829</v>
      </c>
      <c r="S1803" s="7" t="s">
        <v>4101</v>
      </c>
      <c r="V1803" s="7">
        <v>80602000</v>
      </c>
      <c r="W1803" s="7" t="s">
        <v>5924</v>
      </c>
      <c r="X1803" s="201">
        <v>18</v>
      </c>
      <c r="Y1803" s="201">
        <v>65</v>
      </c>
      <c r="Z1803" s="201">
        <v>1</v>
      </c>
      <c r="AA1803" s="201">
        <v>5</v>
      </c>
      <c r="AB1803" s="201">
        <v>0</v>
      </c>
      <c r="AC1803" s="201">
        <v>0</v>
      </c>
    </row>
    <row r="1804" spans="17:29" x14ac:dyDescent="0.2">
      <c r="R1804" s="7">
        <v>10489</v>
      </c>
      <c r="S1804" s="7" t="s">
        <v>4102</v>
      </c>
      <c r="V1804" s="7">
        <v>74100000</v>
      </c>
      <c r="W1804" s="7" t="s">
        <v>1456</v>
      </c>
      <c r="X1804" s="201">
        <v>18</v>
      </c>
      <c r="Y1804" s="201">
        <v>65</v>
      </c>
      <c r="Z1804" s="201">
        <v>1</v>
      </c>
      <c r="AA1804" s="201">
        <v>5</v>
      </c>
      <c r="AB1804" s="201">
        <v>90</v>
      </c>
      <c r="AC1804" s="201">
        <v>0</v>
      </c>
    </row>
    <row r="1805" spans="17:29" x14ac:dyDescent="0.2">
      <c r="Q1805" s="7">
        <v>176</v>
      </c>
      <c r="R1805" s="7">
        <v>12821</v>
      </c>
      <c r="S1805" s="7" t="s">
        <v>4103</v>
      </c>
      <c r="V1805" s="7">
        <v>74090000</v>
      </c>
      <c r="W1805" s="7" t="s">
        <v>1457</v>
      </c>
      <c r="X1805" s="201">
        <v>18</v>
      </c>
      <c r="Y1805" s="201">
        <v>65</v>
      </c>
      <c r="Z1805" s="201">
        <v>1</v>
      </c>
      <c r="AA1805" s="201">
        <v>5</v>
      </c>
      <c r="AB1805" s="201">
        <v>90</v>
      </c>
      <c r="AC1805" s="201">
        <v>0</v>
      </c>
    </row>
    <row r="1806" spans="17:29" x14ac:dyDescent="0.2">
      <c r="Q1806" s="7">
        <v>614</v>
      </c>
      <c r="R1806" s="7">
        <v>15179</v>
      </c>
      <c r="S1806" s="7" t="s">
        <v>4104</v>
      </c>
      <c r="V1806" s="7">
        <v>86900000</v>
      </c>
      <c r="W1806" s="7" t="s">
        <v>1458</v>
      </c>
      <c r="X1806" s="201">
        <v>18</v>
      </c>
      <c r="Y1806" s="201">
        <v>65</v>
      </c>
      <c r="Z1806" s="201">
        <v>1</v>
      </c>
      <c r="AA1806" s="201">
        <v>5</v>
      </c>
      <c r="AB1806" s="201">
        <v>90</v>
      </c>
      <c r="AC1806" s="201">
        <v>0</v>
      </c>
    </row>
    <row r="1807" spans="17:29" x14ac:dyDescent="0.2">
      <c r="Q1807" s="7">
        <v>5315</v>
      </c>
      <c r="R1807" s="7">
        <v>12814</v>
      </c>
      <c r="S1807" s="7" t="s">
        <v>4105</v>
      </c>
      <c r="V1807" s="7">
        <v>86950000</v>
      </c>
      <c r="W1807" s="7" t="s">
        <v>1459</v>
      </c>
      <c r="X1807" s="201">
        <v>18</v>
      </c>
      <c r="Y1807" s="201">
        <v>65</v>
      </c>
      <c r="Z1807" s="201">
        <v>1</v>
      </c>
      <c r="AA1807" s="201">
        <v>5</v>
      </c>
      <c r="AB1807" s="201">
        <v>90</v>
      </c>
      <c r="AC1807" s="201">
        <v>0</v>
      </c>
    </row>
    <row r="1808" spans="17:29" x14ac:dyDescent="0.2">
      <c r="R1808" s="7">
        <v>12823</v>
      </c>
      <c r="S1808" s="7" t="s">
        <v>4106</v>
      </c>
      <c r="V1808" s="7">
        <v>84930000</v>
      </c>
      <c r="W1808" s="7" t="s">
        <v>1460</v>
      </c>
      <c r="X1808" s="201">
        <v>18</v>
      </c>
      <c r="Y1808" s="201">
        <v>65</v>
      </c>
      <c r="Z1808" s="201">
        <v>1</v>
      </c>
      <c r="AA1808" s="201">
        <v>5</v>
      </c>
      <c r="AB1808" s="201">
        <v>90</v>
      </c>
      <c r="AC1808" s="201">
        <v>0</v>
      </c>
    </row>
    <row r="1809" spans="17:29" x14ac:dyDescent="0.2">
      <c r="R1809" s="7">
        <v>12824</v>
      </c>
      <c r="S1809" s="7" t="s">
        <v>4107</v>
      </c>
      <c r="V1809" s="7">
        <v>77770000</v>
      </c>
      <c r="W1809" s="7" t="s">
        <v>1461</v>
      </c>
      <c r="X1809" s="201">
        <v>18</v>
      </c>
      <c r="Y1809" s="201">
        <v>65</v>
      </c>
      <c r="Z1809" s="201">
        <v>1</v>
      </c>
      <c r="AA1809" s="201">
        <v>5</v>
      </c>
      <c r="AB1809" s="201">
        <v>90</v>
      </c>
      <c r="AC1809" s="201">
        <v>0</v>
      </c>
    </row>
    <row r="1810" spans="17:29" x14ac:dyDescent="0.2">
      <c r="R1810" s="7">
        <v>12825</v>
      </c>
      <c r="S1810" s="7" t="s">
        <v>3386</v>
      </c>
      <c r="V1810" s="7">
        <v>77750000</v>
      </c>
      <c r="W1810" s="7" t="s">
        <v>1462</v>
      </c>
      <c r="X1810" s="201">
        <v>18</v>
      </c>
      <c r="Y1810" s="201">
        <v>65</v>
      </c>
      <c r="Z1810" s="201">
        <v>1</v>
      </c>
      <c r="AA1810" s="201">
        <v>5</v>
      </c>
      <c r="AB1810" s="201">
        <v>90</v>
      </c>
      <c r="AC1810" s="201">
        <v>0</v>
      </c>
    </row>
    <row r="1811" spans="17:29" x14ac:dyDescent="0.2">
      <c r="R1811" s="7">
        <v>12826</v>
      </c>
      <c r="S1811" s="7" t="s">
        <v>3387</v>
      </c>
      <c r="V1811" s="7">
        <v>84453000</v>
      </c>
      <c r="W1811" s="7" t="s">
        <v>4915</v>
      </c>
      <c r="X1811" s="201">
        <v>18</v>
      </c>
      <c r="Y1811" s="201">
        <v>65</v>
      </c>
      <c r="Z1811" s="201">
        <v>1</v>
      </c>
      <c r="AA1811" s="201">
        <v>5</v>
      </c>
      <c r="AB1811" s="201">
        <v>90</v>
      </c>
      <c r="AC1811" s="201">
        <v>0</v>
      </c>
    </row>
    <row r="1812" spans="17:29" x14ac:dyDescent="0.2">
      <c r="R1812" s="7">
        <v>12827</v>
      </c>
      <c r="S1812" s="7" t="s">
        <v>2467</v>
      </c>
      <c r="V1812" s="7">
        <v>63300000</v>
      </c>
      <c r="W1812" s="7" t="s">
        <v>867</v>
      </c>
      <c r="X1812" s="201">
        <v>18</v>
      </c>
      <c r="Y1812" s="201">
        <v>65</v>
      </c>
      <c r="Z1812" s="201">
        <v>1</v>
      </c>
      <c r="AA1812" s="201">
        <v>5</v>
      </c>
      <c r="AB1812" s="201">
        <v>90</v>
      </c>
      <c r="AC1812" s="201">
        <v>0</v>
      </c>
    </row>
    <row r="1813" spans="17:29" x14ac:dyDescent="0.2">
      <c r="Q1813" s="7">
        <v>5113</v>
      </c>
      <c r="R1813" s="7">
        <v>12828</v>
      </c>
      <c r="S1813" s="7" t="s">
        <v>2468</v>
      </c>
      <c r="V1813" s="7">
        <v>68050000</v>
      </c>
      <c r="W1813" s="7" t="s">
        <v>868</v>
      </c>
      <c r="X1813" s="201">
        <v>18</v>
      </c>
      <c r="Y1813" s="201">
        <v>65</v>
      </c>
      <c r="Z1813" s="201">
        <v>1</v>
      </c>
      <c r="AA1813" s="201">
        <v>5</v>
      </c>
      <c r="AB1813" s="201">
        <v>90</v>
      </c>
      <c r="AC1813" s="201">
        <v>0</v>
      </c>
    </row>
    <row r="1814" spans="17:29" x14ac:dyDescent="0.2">
      <c r="R1814" s="7">
        <v>12806</v>
      </c>
      <c r="S1814" s="7" t="s">
        <v>3388</v>
      </c>
      <c r="V1814" s="7">
        <v>71925000</v>
      </c>
      <c r="W1814" s="7" t="s">
        <v>4916</v>
      </c>
      <c r="X1814" s="201">
        <v>18</v>
      </c>
      <c r="Y1814" s="201">
        <v>65</v>
      </c>
      <c r="Z1814" s="201">
        <v>1</v>
      </c>
      <c r="AA1814" s="201">
        <v>5</v>
      </c>
      <c r="AB1814" s="201">
        <v>90</v>
      </c>
      <c r="AC1814" s="201">
        <v>0</v>
      </c>
    </row>
    <row r="1815" spans="17:29" x14ac:dyDescent="0.2">
      <c r="R1815" s="7">
        <v>12804</v>
      </c>
      <c r="S1815" s="7" t="s">
        <v>3389</v>
      </c>
      <c r="V1815" s="7">
        <v>71920000</v>
      </c>
      <c r="W1815" s="7" t="s">
        <v>869</v>
      </c>
      <c r="X1815" s="201">
        <v>18</v>
      </c>
      <c r="Y1815" s="201">
        <v>65</v>
      </c>
      <c r="Z1815" s="201">
        <v>1</v>
      </c>
      <c r="AA1815" s="201">
        <v>5</v>
      </c>
      <c r="AB1815" s="201">
        <v>90</v>
      </c>
      <c r="AC1815" s="201">
        <v>0</v>
      </c>
    </row>
    <row r="1816" spans="17:29" x14ac:dyDescent="0.2">
      <c r="R1816" s="7">
        <v>12820</v>
      </c>
      <c r="S1816" s="7" t="s">
        <v>2469</v>
      </c>
      <c r="V1816" s="7">
        <v>94561000</v>
      </c>
      <c r="W1816" s="7" t="s">
        <v>5504</v>
      </c>
      <c r="X1816" s="201">
        <v>18</v>
      </c>
      <c r="Y1816" s="201">
        <v>65</v>
      </c>
      <c r="Z1816" s="201">
        <v>1</v>
      </c>
      <c r="AA1816" s="201">
        <v>5</v>
      </c>
      <c r="AB1816" s="201">
        <v>0</v>
      </c>
      <c r="AC1816" s="201">
        <v>0</v>
      </c>
    </row>
    <row r="1817" spans="17:29" x14ac:dyDescent="0.2">
      <c r="R1817" s="7">
        <v>10222</v>
      </c>
      <c r="S1817" s="7" t="s">
        <v>2470</v>
      </c>
      <c r="V1817" s="7">
        <v>94561002</v>
      </c>
      <c r="W1817" s="7" t="s">
        <v>5925</v>
      </c>
      <c r="X1817" s="201">
        <v>18</v>
      </c>
      <c r="Y1817" s="201">
        <v>65</v>
      </c>
      <c r="Z1817" s="201">
        <v>1</v>
      </c>
      <c r="AA1817" s="201">
        <v>5</v>
      </c>
      <c r="AB1817" s="201">
        <v>0</v>
      </c>
      <c r="AC1817" s="201">
        <v>0</v>
      </c>
    </row>
    <row r="1818" spans="17:29" x14ac:dyDescent="0.2">
      <c r="Q1818" s="7">
        <v>2917</v>
      </c>
      <c r="R1818" s="7">
        <v>12800</v>
      </c>
      <c r="S1818" s="7" t="s">
        <v>2471</v>
      </c>
      <c r="V1818" s="7">
        <v>94561001</v>
      </c>
      <c r="W1818" s="7" t="s">
        <v>5926</v>
      </c>
      <c r="X1818" s="201">
        <v>18</v>
      </c>
      <c r="Y1818" s="201">
        <v>65</v>
      </c>
      <c r="Z1818" s="201">
        <v>1</v>
      </c>
      <c r="AA1818" s="201">
        <v>5</v>
      </c>
      <c r="AB1818" s="201">
        <v>0</v>
      </c>
      <c r="AC1818" s="201">
        <v>0</v>
      </c>
    </row>
    <row r="1819" spans="17:29" x14ac:dyDescent="0.2">
      <c r="R1819" s="7">
        <v>11312</v>
      </c>
      <c r="S1819" s="7" t="s">
        <v>3390</v>
      </c>
      <c r="V1819" s="7">
        <v>71930000</v>
      </c>
      <c r="W1819" s="7" t="s">
        <v>870</v>
      </c>
      <c r="X1819" s="201">
        <v>18</v>
      </c>
      <c r="Y1819" s="201">
        <v>65</v>
      </c>
      <c r="Z1819" s="201">
        <v>1</v>
      </c>
      <c r="AA1819" s="201">
        <v>5</v>
      </c>
      <c r="AB1819" s="201">
        <v>90</v>
      </c>
      <c r="AC1819" s="201">
        <v>0</v>
      </c>
    </row>
    <row r="1820" spans="17:29" x14ac:dyDescent="0.2">
      <c r="Q1820" s="7">
        <v>2526</v>
      </c>
      <c r="R1820" s="7">
        <v>13752</v>
      </c>
      <c r="S1820" s="7" t="s">
        <v>2472</v>
      </c>
      <c r="V1820" s="7">
        <v>75710000</v>
      </c>
      <c r="W1820" s="7" t="s">
        <v>4649</v>
      </c>
      <c r="X1820" s="201">
        <v>18</v>
      </c>
      <c r="Y1820" s="201">
        <v>65</v>
      </c>
      <c r="Z1820" s="201">
        <v>1</v>
      </c>
      <c r="AA1820" s="201">
        <v>5</v>
      </c>
      <c r="AB1820" s="201">
        <v>90</v>
      </c>
      <c r="AC1820" s="201">
        <v>0</v>
      </c>
    </row>
    <row r="1821" spans="17:29" x14ac:dyDescent="0.2">
      <c r="R1821" s="7">
        <v>11064</v>
      </c>
      <c r="S1821" s="7" t="s">
        <v>2474</v>
      </c>
      <c r="V1821" s="7">
        <v>75710002</v>
      </c>
      <c r="W1821" s="7" t="s">
        <v>4917</v>
      </c>
      <c r="X1821" s="201">
        <v>18</v>
      </c>
      <c r="Y1821" s="201">
        <v>65</v>
      </c>
      <c r="Z1821" s="201">
        <v>1</v>
      </c>
      <c r="AA1821" s="201">
        <v>5</v>
      </c>
      <c r="AB1821" s="201">
        <v>90</v>
      </c>
      <c r="AC1821" s="201">
        <v>0</v>
      </c>
    </row>
    <row r="1822" spans="17:29" x14ac:dyDescent="0.2">
      <c r="Q1822" s="7">
        <v>4741</v>
      </c>
      <c r="R1822" s="7">
        <v>15435</v>
      </c>
      <c r="S1822" s="7" t="s">
        <v>2475</v>
      </c>
      <c r="V1822" s="7">
        <v>75710001</v>
      </c>
      <c r="W1822" s="7" t="s">
        <v>4650</v>
      </c>
      <c r="X1822" s="201">
        <v>18</v>
      </c>
      <c r="Y1822" s="201">
        <v>65</v>
      </c>
      <c r="Z1822" s="201">
        <v>1</v>
      </c>
      <c r="AA1822" s="201">
        <v>5</v>
      </c>
      <c r="AB1822" s="201">
        <v>90</v>
      </c>
      <c r="AC1822" s="201">
        <v>0</v>
      </c>
    </row>
    <row r="1823" spans="17:29" x14ac:dyDescent="0.2">
      <c r="Q1823" s="7">
        <v>2551</v>
      </c>
      <c r="R1823" s="7">
        <v>12803</v>
      </c>
      <c r="S1823" s="7" t="s">
        <v>2476</v>
      </c>
      <c r="V1823" s="7">
        <v>75700000</v>
      </c>
      <c r="W1823" s="7" t="s">
        <v>871</v>
      </c>
      <c r="X1823" s="201">
        <v>18</v>
      </c>
      <c r="Y1823" s="201">
        <v>65</v>
      </c>
      <c r="Z1823" s="201">
        <v>1</v>
      </c>
      <c r="AA1823" s="201">
        <v>5</v>
      </c>
      <c r="AB1823" s="201">
        <v>90</v>
      </c>
      <c r="AC1823" s="201">
        <v>0</v>
      </c>
    </row>
    <row r="1824" spans="17:29" x14ac:dyDescent="0.2">
      <c r="Q1824" s="7">
        <v>5638</v>
      </c>
      <c r="R1824" s="7">
        <v>14622</v>
      </c>
      <c r="S1824" s="7" t="s">
        <v>2477</v>
      </c>
      <c r="V1824" s="7">
        <v>75750000</v>
      </c>
      <c r="W1824" s="7" t="s">
        <v>872</v>
      </c>
      <c r="X1824" s="201">
        <v>18</v>
      </c>
      <c r="Y1824" s="201">
        <v>65</v>
      </c>
      <c r="Z1824" s="201">
        <v>1</v>
      </c>
      <c r="AA1824" s="201">
        <v>5</v>
      </c>
      <c r="AB1824" s="201">
        <v>90</v>
      </c>
      <c r="AC1824" s="201">
        <v>0</v>
      </c>
    </row>
    <row r="1825" spans="17:29" x14ac:dyDescent="0.2">
      <c r="Q1825" s="7">
        <v>5429</v>
      </c>
      <c r="R1825" s="7">
        <v>14624</v>
      </c>
      <c r="S1825" s="7" t="s">
        <v>2478</v>
      </c>
      <c r="V1825" s="7">
        <v>75751002</v>
      </c>
      <c r="W1825" s="7" t="s">
        <v>5927</v>
      </c>
      <c r="X1825" s="201">
        <v>18</v>
      </c>
      <c r="Y1825" s="201">
        <v>65</v>
      </c>
      <c r="Z1825" s="201">
        <v>1</v>
      </c>
      <c r="AA1825" s="201">
        <v>5</v>
      </c>
      <c r="AB1825" s="201">
        <v>90</v>
      </c>
      <c r="AC1825" s="201">
        <v>0</v>
      </c>
    </row>
    <row r="1826" spans="17:29" x14ac:dyDescent="0.2">
      <c r="R1826" s="7">
        <v>12798</v>
      </c>
      <c r="S1826" s="7" t="s">
        <v>3391</v>
      </c>
      <c r="V1826" s="7">
        <v>75751001</v>
      </c>
      <c r="W1826" s="7" t="s">
        <v>5928</v>
      </c>
      <c r="X1826" s="201">
        <v>18</v>
      </c>
      <c r="Y1826" s="201">
        <v>65</v>
      </c>
      <c r="Z1826" s="201">
        <v>1</v>
      </c>
      <c r="AA1826" s="201">
        <v>5</v>
      </c>
      <c r="AB1826" s="201">
        <v>90</v>
      </c>
      <c r="AC1826" s="201">
        <v>0</v>
      </c>
    </row>
    <row r="1827" spans="17:29" x14ac:dyDescent="0.2">
      <c r="Q1827" s="7">
        <v>5115</v>
      </c>
      <c r="R1827" s="7">
        <v>12807</v>
      </c>
      <c r="S1827" s="7" t="s">
        <v>2479</v>
      </c>
      <c r="V1827" s="7">
        <v>79060000</v>
      </c>
      <c r="W1827" s="7" t="s">
        <v>5929</v>
      </c>
      <c r="X1827" s="201">
        <v>19</v>
      </c>
      <c r="Y1827" s="201">
        <v>65</v>
      </c>
      <c r="Z1827" s="201">
        <v>1</v>
      </c>
      <c r="AA1827" s="201">
        <v>5</v>
      </c>
      <c r="AB1827" s="201">
        <v>0</v>
      </c>
      <c r="AC1827" s="201">
        <v>0</v>
      </c>
    </row>
    <row r="1828" spans="17:29" x14ac:dyDescent="0.2">
      <c r="R1828" s="7">
        <v>11302</v>
      </c>
      <c r="S1828" s="7" t="s">
        <v>3392</v>
      </c>
      <c r="V1828" s="7">
        <v>73110000</v>
      </c>
      <c r="W1828" s="7" t="s">
        <v>5930</v>
      </c>
      <c r="X1828" s="201">
        <v>18</v>
      </c>
      <c r="Y1828" s="201">
        <v>65</v>
      </c>
      <c r="Z1828" s="201">
        <v>1</v>
      </c>
      <c r="AA1828" s="201">
        <v>5</v>
      </c>
      <c r="AB1828" s="201">
        <v>90</v>
      </c>
      <c r="AC1828" s="201">
        <v>0</v>
      </c>
    </row>
    <row r="1829" spans="17:29" x14ac:dyDescent="0.2">
      <c r="R1829" s="7">
        <v>13665</v>
      </c>
      <c r="S1829" s="7" t="s">
        <v>3393</v>
      </c>
      <c r="V1829" s="7">
        <v>77100000</v>
      </c>
      <c r="W1829" s="7" t="s">
        <v>873</v>
      </c>
      <c r="X1829" s="201">
        <v>18</v>
      </c>
      <c r="Y1829" s="201">
        <v>65</v>
      </c>
      <c r="Z1829" s="201">
        <v>1</v>
      </c>
      <c r="AA1829" s="201">
        <v>5</v>
      </c>
      <c r="AB1829" s="201">
        <v>90</v>
      </c>
      <c r="AC1829" s="201">
        <v>0</v>
      </c>
    </row>
    <row r="1830" spans="17:29" x14ac:dyDescent="0.2">
      <c r="Q1830" s="7">
        <v>3821</v>
      </c>
      <c r="R1830" s="7">
        <v>16016</v>
      </c>
      <c r="S1830" s="7" t="s">
        <v>4112</v>
      </c>
      <c r="V1830" s="7">
        <v>77050000</v>
      </c>
      <c r="W1830" s="7" t="s">
        <v>874</v>
      </c>
      <c r="X1830" s="201">
        <v>18</v>
      </c>
      <c r="Y1830" s="201">
        <v>65</v>
      </c>
      <c r="Z1830" s="201">
        <v>1</v>
      </c>
      <c r="AA1830" s="201">
        <v>5</v>
      </c>
      <c r="AB1830" s="201">
        <v>90</v>
      </c>
      <c r="AC1830" s="201">
        <v>0</v>
      </c>
    </row>
    <row r="1831" spans="17:29" x14ac:dyDescent="0.2">
      <c r="Q1831" s="7">
        <v>2493</v>
      </c>
      <c r="R1831" s="7">
        <v>12808</v>
      </c>
      <c r="S1831" s="7" t="s">
        <v>4113</v>
      </c>
      <c r="V1831" s="7">
        <v>77830000</v>
      </c>
      <c r="W1831" s="7" t="s">
        <v>5931</v>
      </c>
      <c r="X1831" s="201">
        <v>19</v>
      </c>
      <c r="Y1831" s="201">
        <v>65</v>
      </c>
      <c r="Z1831" s="201">
        <v>1</v>
      </c>
      <c r="AA1831" s="201">
        <v>5</v>
      </c>
      <c r="AB1831" s="201">
        <v>0</v>
      </c>
      <c r="AC1831" s="201">
        <v>0</v>
      </c>
    </row>
    <row r="1832" spans="17:29" x14ac:dyDescent="0.2">
      <c r="R1832" s="7">
        <v>12809</v>
      </c>
      <c r="S1832" s="7" t="s">
        <v>3394</v>
      </c>
      <c r="V1832" s="7">
        <v>77860000</v>
      </c>
      <c r="W1832" s="7" t="s">
        <v>5505</v>
      </c>
      <c r="X1832" s="201">
        <v>18</v>
      </c>
      <c r="Y1832" s="201">
        <v>65</v>
      </c>
      <c r="Z1832" s="201">
        <v>1</v>
      </c>
      <c r="AA1832" s="201">
        <v>5</v>
      </c>
      <c r="AB1832" s="201">
        <v>90</v>
      </c>
      <c r="AC1832" s="201">
        <v>0</v>
      </c>
    </row>
    <row r="1833" spans="17:29" x14ac:dyDescent="0.2">
      <c r="Q1833" s="7">
        <v>331</v>
      </c>
      <c r="R1833" s="7">
        <v>15015</v>
      </c>
      <c r="S1833" s="7" t="s">
        <v>4114</v>
      </c>
      <c r="V1833" s="7">
        <v>77850000</v>
      </c>
      <c r="W1833" s="7" t="s">
        <v>875</v>
      </c>
      <c r="X1833" s="201">
        <v>18</v>
      </c>
      <c r="Y1833" s="201">
        <v>65</v>
      </c>
      <c r="Z1833" s="201">
        <v>1</v>
      </c>
      <c r="AA1833" s="201">
        <v>5</v>
      </c>
      <c r="AB1833" s="201">
        <v>90</v>
      </c>
      <c r="AC1833" s="201">
        <v>0</v>
      </c>
    </row>
    <row r="1834" spans="17:29" x14ac:dyDescent="0.2">
      <c r="Q1834" s="7">
        <v>5674</v>
      </c>
      <c r="R1834" s="7">
        <v>14623</v>
      </c>
      <c r="S1834" s="7" t="s">
        <v>4115</v>
      </c>
      <c r="V1834" s="7">
        <v>77870000</v>
      </c>
      <c r="W1834" s="7" t="s">
        <v>4651</v>
      </c>
      <c r="X1834" s="201">
        <v>18</v>
      </c>
      <c r="Y1834" s="201">
        <v>65</v>
      </c>
      <c r="Z1834" s="201">
        <v>1</v>
      </c>
      <c r="AA1834" s="201">
        <v>5</v>
      </c>
      <c r="AB1834" s="201">
        <v>90</v>
      </c>
      <c r="AC1834" s="201">
        <v>0</v>
      </c>
    </row>
    <row r="1835" spans="17:29" x14ac:dyDescent="0.2">
      <c r="R1835" s="7">
        <v>12812</v>
      </c>
      <c r="S1835" s="7" t="s">
        <v>1941</v>
      </c>
      <c r="V1835" s="7">
        <v>74150000</v>
      </c>
      <c r="W1835" s="7" t="s">
        <v>876</v>
      </c>
      <c r="X1835" s="201">
        <v>18</v>
      </c>
      <c r="Y1835" s="201">
        <v>65</v>
      </c>
      <c r="Z1835" s="201">
        <v>1</v>
      </c>
      <c r="AA1835" s="201">
        <v>5</v>
      </c>
      <c r="AB1835" s="201">
        <v>90</v>
      </c>
      <c r="AC1835" s="201">
        <v>0</v>
      </c>
    </row>
    <row r="1836" spans="17:29" x14ac:dyDescent="0.2">
      <c r="Q1836" s="7">
        <v>696</v>
      </c>
      <c r="R1836" s="7">
        <v>15215</v>
      </c>
      <c r="S1836" s="7" t="s">
        <v>4116</v>
      </c>
      <c r="V1836" s="7">
        <v>82130000</v>
      </c>
      <c r="W1836" s="7" t="s">
        <v>5932</v>
      </c>
      <c r="X1836" s="201">
        <v>18</v>
      </c>
      <c r="Y1836" s="201">
        <v>65</v>
      </c>
      <c r="Z1836" s="201">
        <v>1</v>
      </c>
      <c r="AA1836" s="201">
        <v>5</v>
      </c>
      <c r="AB1836" s="201">
        <v>90</v>
      </c>
      <c r="AC1836" s="201">
        <v>0</v>
      </c>
    </row>
    <row r="1837" spans="17:29" x14ac:dyDescent="0.2">
      <c r="Q1837" s="7">
        <v>5675</v>
      </c>
      <c r="R1837" s="7">
        <v>16073</v>
      </c>
      <c r="S1837" s="7" t="s">
        <v>4117</v>
      </c>
      <c r="V1837" s="7">
        <v>66870000</v>
      </c>
      <c r="W1837" s="7" t="s">
        <v>4918</v>
      </c>
      <c r="X1837" s="201">
        <v>18</v>
      </c>
      <c r="Y1837" s="201">
        <v>65</v>
      </c>
      <c r="Z1837" s="201">
        <v>1</v>
      </c>
      <c r="AA1837" s="201">
        <v>5</v>
      </c>
      <c r="AB1837" s="201">
        <v>90</v>
      </c>
      <c r="AC1837" s="201">
        <v>0</v>
      </c>
    </row>
    <row r="1838" spans="17:29" x14ac:dyDescent="0.2">
      <c r="R1838" s="7">
        <v>12716</v>
      </c>
      <c r="S1838" s="7" t="s">
        <v>4118</v>
      </c>
      <c r="V1838" s="7">
        <v>86425000</v>
      </c>
      <c r="W1838" s="7" t="s">
        <v>5933</v>
      </c>
      <c r="X1838" s="201">
        <v>18</v>
      </c>
      <c r="Y1838" s="201">
        <v>65</v>
      </c>
      <c r="Z1838" s="201">
        <v>1</v>
      </c>
      <c r="AA1838" s="201">
        <v>5</v>
      </c>
      <c r="AB1838" s="201">
        <v>90</v>
      </c>
      <c r="AC1838" s="201">
        <v>0</v>
      </c>
    </row>
    <row r="1839" spans="17:29" x14ac:dyDescent="0.2">
      <c r="R1839" s="7">
        <v>12780</v>
      </c>
      <c r="S1839" s="7" t="s">
        <v>4119</v>
      </c>
      <c r="V1839" s="7">
        <v>69550000</v>
      </c>
      <c r="W1839" s="7" t="s">
        <v>4652</v>
      </c>
      <c r="X1839" s="201">
        <v>18</v>
      </c>
      <c r="Y1839" s="201">
        <v>65</v>
      </c>
      <c r="Z1839" s="201">
        <v>1</v>
      </c>
      <c r="AA1839" s="201">
        <v>5</v>
      </c>
      <c r="AB1839" s="201">
        <v>90</v>
      </c>
      <c r="AC1839" s="201">
        <v>0</v>
      </c>
    </row>
    <row r="1840" spans="17:29" x14ac:dyDescent="0.2">
      <c r="Q1840" s="7">
        <v>63</v>
      </c>
      <c r="R1840" s="7">
        <v>12720</v>
      </c>
      <c r="S1840" s="7" t="s">
        <v>4121</v>
      </c>
      <c r="V1840" s="7">
        <v>62060000</v>
      </c>
      <c r="W1840" s="7" t="s">
        <v>4653</v>
      </c>
      <c r="X1840" s="201">
        <v>18</v>
      </c>
      <c r="Y1840" s="201">
        <v>65</v>
      </c>
      <c r="Z1840" s="201">
        <v>1</v>
      </c>
      <c r="AA1840" s="201">
        <v>5</v>
      </c>
      <c r="AB1840" s="201">
        <v>90</v>
      </c>
      <c r="AC1840" s="201">
        <v>0</v>
      </c>
    </row>
    <row r="1841" spans="17:29" x14ac:dyDescent="0.2">
      <c r="R1841" s="7">
        <v>12721</v>
      </c>
      <c r="S1841" s="7" t="s">
        <v>1943</v>
      </c>
      <c r="V1841" s="7">
        <v>62170000</v>
      </c>
      <c r="W1841" s="7" t="s">
        <v>877</v>
      </c>
      <c r="X1841" s="201">
        <v>18</v>
      </c>
      <c r="Y1841" s="201">
        <v>65</v>
      </c>
      <c r="Z1841" s="201">
        <v>1</v>
      </c>
      <c r="AA1841" s="201">
        <v>5</v>
      </c>
      <c r="AB1841" s="201">
        <v>90</v>
      </c>
      <c r="AC1841" s="201">
        <v>0</v>
      </c>
    </row>
    <row r="1842" spans="17:29" x14ac:dyDescent="0.2">
      <c r="Q1842" s="7">
        <v>5192</v>
      </c>
      <c r="R1842" s="7">
        <v>15628</v>
      </c>
      <c r="S1842" s="7" t="s">
        <v>4122</v>
      </c>
      <c r="V1842" s="7">
        <v>94740000</v>
      </c>
      <c r="W1842" s="7" t="s">
        <v>5934</v>
      </c>
      <c r="X1842" s="201">
        <v>18</v>
      </c>
      <c r="Y1842" s="201">
        <v>65</v>
      </c>
      <c r="Z1842" s="201">
        <v>1</v>
      </c>
      <c r="AA1842" s="201">
        <v>5</v>
      </c>
      <c r="AB1842" s="201">
        <v>0</v>
      </c>
      <c r="AC1842" s="201">
        <v>0</v>
      </c>
    </row>
    <row r="1843" spans="17:29" x14ac:dyDescent="0.2">
      <c r="Q1843" s="7">
        <v>6793</v>
      </c>
      <c r="R1843" s="7">
        <v>13340</v>
      </c>
      <c r="S1843" s="7" t="s">
        <v>4123</v>
      </c>
      <c r="V1843" s="7">
        <v>86070000</v>
      </c>
      <c r="W1843" s="7" t="s">
        <v>4919</v>
      </c>
      <c r="X1843" s="201">
        <v>18</v>
      </c>
      <c r="Y1843" s="201">
        <v>65</v>
      </c>
      <c r="Z1843" s="201">
        <v>1</v>
      </c>
      <c r="AA1843" s="201">
        <v>5</v>
      </c>
      <c r="AB1843" s="201">
        <v>90</v>
      </c>
      <c r="AC1843" s="201">
        <v>0</v>
      </c>
    </row>
    <row r="1844" spans="17:29" x14ac:dyDescent="0.2">
      <c r="Q1844" s="7">
        <v>5858</v>
      </c>
      <c r="R1844" s="7">
        <v>14638</v>
      </c>
      <c r="S1844" s="7" t="s">
        <v>4124</v>
      </c>
      <c r="V1844" s="7">
        <v>98150000</v>
      </c>
      <c r="W1844" s="7" t="s">
        <v>878</v>
      </c>
      <c r="X1844" s="201">
        <v>18</v>
      </c>
      <c r="Y1844" s="201">
        <v>65</v>
      </c>
      <c r="Z1844" s="201">
        <v>1</v>
      </c>
      <c r="AA1844" s="201">
        <v>5</v>
      </c>
      <c r="AB1844" s="201">
        <v>90</v>
      </c>
      <c r="AC1844" s="201">
        <v>0</v>
      </c>
    </row>
    <row r="1845" spans="17:29" x14ac:dyDescent="0.2">
      <c r="Q1845" s="7">
        <v>2025</v>
      </c>
      <c r="R1845" s="7">
        <v>14526</v>
      </c>
      <c r="S1845" s="7" t="s">
        <v>4125</v>
      </c>
      <c r="V1845" s="7">
        <v>98200000</v>
      </c>
      <c r="W1845" s="7" t="s">
        <v>879</v>
      </c>
      <c r="X1845" s="201">
        <v>18</v>
      </c>
      <c r="Y1845" s="201">
        <v>65</v>
      </c>
      <c r="Z1845" s="201">
        <v>1</v>
      </c>
      <c r="AA1845" s="201">
        <v>5</v>
      </c>
      <c r="AB1845" s="201">
        <v>90</v>
      </c>
      <c r="AC1845" s="201">
        <v>0</v>
      </c>
    </row>
    <row r="1846" spans="17:29" x14ac:dyDescent="0.2">
      <c r="Q1846" s="7">
        <v>5639</v>
      </c>
      <c r="R1846" s="7">
        <v>14636</v>
      </c>
      <c r="S1846" s="7" t="s">
        <v>4126</v>
      </c>
      <c r="V1846" s="7">
        <v>74160000</v>
      </c>
      <c r="W1846" s="7" t="s">
        <v>4920</v>
      </c>
      <c r="X1846" s="201">
        <v>18</v>
      </c>
      <c r="Y1846" s="201">
        <v>65</v>
      </c>
      <c r="Z1846" s="201">
        <v>1</v>
      </c>
      <c r="AA1846" s="201">
        <v>5</v>
      </c>
      <c r="AB1846" s="201">
        <v>90</v>
      </c>
      <c r="AC1846" s="201">
        <v>0</v>
      </c>
    </row>
    <row r="1847" spans="17:29" x14ac:dyDescent="0.2">
      <c r="R1847" s="7">
        <v>10034</v>
      </c>
      <c r="S1847" s="7" t="s">
        <v>4127</v>
      </c>
      <c r="V1847" s="7">
        <v>74180000</v>
      </c>
      <c r="W1847" s="7" t="s">
        <v>880</v>
      </c>
      <c r="X1847" s="201">
        <v>18</v>
      </c>
      <c r="Y1847" s="201">
        <v>65</v>
      </c>
      <c r="Z1847" s="201">
        <v>1</v>
      </c>
      <c r="AA1847" s="201">
        <v>5</v>
      </c>
      <c r="AB1847" s="201">
        <v>90</v>
      </c>
      <c r="AC1847" s="201">
        <v>0</v>
      </c>
    </row>
    <row r="1848" spans="17:29" x14ac:dyDescent="0.2">
      <c r="Q1848" s="7">
        <v>5010</v>
      </c>
      <c r="R1848" s="7">
        <v>12725</v>
      </c>
      <c r="S1848" s="7" t="s">
        <v>4128</v>
      </c>
      <c r="V1848" s="7">
        <v>59410000</v>
      </c>
      <c r="W1848" s="7" t="s">
        <v>5935</v>
      </c>
      <c r="X1848" s="201">
        <v>18</v>
      </c>
      <c r="Y1848" s="201">
        <v>65</v>
      </c>
      <c r="Z1848" s="201">
        <v>1</v>
      </c>
      <c r="AA1848" s="201">
        <v>5</v>
      </c>
      <c r="AB1848" s="201">
        <v>90</v>
      </c>
      <c r="AC1848" s="201">
        <v>0</v>
      </c>
    </row>
    <row r="1849" spans="17:29" x14ac:dyDescent="0.2">
      <c r="Q1849" s="7">
        <v>3618</v>
      </c>
      <c r="R1849" s="7">
        <v>16058</v>
      </c>
      <c r="S1849" s="7" t="s">
        <v>4530</v>
      </c>
      <c r="V1849" s="7">
        <v>75850000</v>
      </c>
      <c r="W1849" s="7" t="s">
        <v>881</v>
      </c>
      <c r="X1849" s="201">
        <v>18</v>
      </c>
      <c r="Y1849" s="201">
        <v>65</v>
      </c>
      <c r="Z1849" s="201">
        <v>1</v>
      </c>
      <c r="AA1849" s="201">
        <v>5</v>
      </c>
      <c r="AB1849" s="201">
        <v>90</v>
      </c>
      <c r="AC1849" s="201">
        <v>0</v>
      </c>
    </row>
    <row r="1850" spans="17:29" x14ac:dyDescent="0.2">
      <c r="Q1850" s="7">
        <v>1405</v>
      </c>
      <c r="R1850" s="7">
        <v>12718</v>
      </c>
      <c r="S1850" s="7" t="s">
        <v>4129</v>
      </c>
      <c r="V1850" s="7">
        <v>59450000</v>
      </c>
      <c r="W1850" s="7" t="s">
        <v>882</v>
      </c>
      <c r="X1850" s="201">
        <v>18</v>
      </c>
      <c r="Y1850" s="201">
        <v>65</v>
      </c>
      <c r="Z1850" s="201">
        <v>1</v>
      </c>
      <c r="AA1850" s="201">
        <v>5</v>
      </c>
      <c r="AB1850" s="201">
        <v>90</v>
      </c>
      <c r="AC1850" s="201">
        <v>0</v>
      </c>
    </row>
    <row r="1851" spans="17:29" x14ac:dyDescent="0.2">
      <c r="Q1851" s="7">
        <v>4104</v>
      </c>
      <c r="R1851" s="7">
        <v>16087</v>
      </c>
      <c r="S1851" s="7" t="s">
        <v>4130</v>
      </c>
      <c r="V1851" s="7">
        <v>59400000</v>
      </c>
      <c r="W1851" s="7" t="s">
        <v>883</v>
      </c>
      <c r="X1851" s="201">
        <v>18</v>
      </c>
      <c r="Y1851" s="201">
        <v>65</v>
      </c>
      <c r="Z1851" s="201">
        <v>1</v>
      </c>
      <c r="AA1851" s="201">
        <v>5</v>
      </c>
      <c r="AB1851" s="201">
        <v>90</v>
      </c>
      <c r="AC1851" s="201">
        <v>0</v>
      </c>
    </row>
    <row r="1852" spans="17:29" x14ac:dyDescent="0.2">
      <c r="Q1852" s="7">
        <v>2830</v>
      </c>
      <c r="R1852" s="7">
        <v>13775</v>
      </c>
      <c r="S1852" s="7" t="s">
        <v>4131</v>
      </c>
      <c r="V1852" s="7">
        <v>86420000</v>
      </c>
      <c r="W1852" s="7" t="s">
        <v>4921</v>
      </c>
      <c r="X1852" s="201">
        <v>18</v>
      </c>
      <c r="Y1852" s="201">
        <v>65</v>
      </c>
      <c r="Z1852" s="201">
        <v>1</v>
      </c>
      <c r="AA1852" s="201">
        <v>5</v>
      </c>
      <c r="AB1852" s="201">
        <v>90</v>
      </c>
      <c r="AC1852" s="201">
        <v>0</v>
      </c>
    </row>
    <row r="1853" spans="17:29" x14ac:dyDescent="0.2">
      <c r="R1853" s="7">
        <v>12728</v>
      </c>
      <c r="S1853" s="7" t="s">
        <v>4132</v>
      </c>
      <c r="V1853" s="7">
        <v>77960000</v>
      </c>
      <c r="W1853" s="7" t="s">
        <v>2888</v>
      </c>
      <c r="X1853" s="201">
        <v>18</v>
      </c>
      <c r="Y1853" s="201">
        <v>65</v>
      </c>
      <c r="Z1853" s="201">
        <v>1</v>
      </c>
      <c r="AA1853" s="201">
        <v>5</v>
      </c>
      <c r="AB1853" s="201">
        <v>90</v>
      </c>
      <c r="AC1853" s="201">
        <v>0</v>
      </c>
    </row>
    <row r="1854" spans="17:29" x14ac:dyDescent="0.2">
      <c r="R1854" s="7">
        <v>12729</v>
      </c>
      <c r="S1854" s="7" t="s">
        <v>1944</v>
      </c>
      <c r="V1854" s="7">
        <v>65251000</v>
      </c>
      <c r="W1854" s="7" t="s">
        <v>5936</v>
      </c>
      <c r="X1854" s="201">
        <v>18</v>
      </c>
      <c r="Y1854" s="201">
        <v>65</v>
      </c>
      <c r="Z1854" s="201">
        <v>1</v>
      </c>
      <c r="AA1854" s="201">
        <v>5</v>
      </c>
      <c r="AB1854" s="201">
        <v>90</v>
      </c>
      <c r="AC1854" s="201">
        <v>0</v>
      </c>
    </row>
    <row r="1855" spans="17:29" x14ac:dyDescent="0.2">
      <c r="Q1855" s="7">
        <v>5487</v>
      </c>
      <c r="R1855" s="7">
        <v>14547</v>
      </c>
      <c r="S1855" s="7" t="s">
        <v>4134</v>
      </c>
      <c r="V1855" s="7">
        <v>67150000</v>
      </c>
      <c r="W1855" s="7" t="s">
        <v>884</v>
      </c>
      <c r="X1855" s="201">
        <v>18</v>
      </c>
      <c r="Y1855" s="201">
        <v>65</v>
      </c>
      <c r="Z1855" s="201">
        <v>1</v>
      </c>
      <c r="AA1855" s="201">
        <v>5</v>
      </c>
      <c r="AB1855" s="201">
        <v>90</v>
      </c>
      <c r="AC1855" s="201">
        <v>0</v>
      </c>
    </row>
    <row r="1856" spans="17:29" x14ac:dyDescent="0.2">
      <c r="R1856" s="7">
        <v>12731</v>
      </c>
      <c r="S1856" s="7" t="s">
        <v>1945</v>
      </c>
      <c r="V1856" s="7">
        <v>58250000</v>
      </c>
      <c r="W1856" s="7" t="s">
        <v>885</v>
      </c>
      <c r="X1856" s="201">
        <v>18</v>
      </c>
      <c r="Y1856" s="201">
        <v>65</v>
      </c>
      <c r="Z1856" s="201">
        <v>1</v>
      </c>
      <c r="AA1856" s="201">
        <v>5</v>
      </c>
      <c r="AB1856" s="201">
        <v>90</v>
      </c>
      <c r="AC1856" s="201">
        <v>0</v>
      </c>
    </row>
    <row r="1857" spans="17:29" x14ac:dyDescent="0.2">
      <c r="R1857" s="7">
        <v>16550</v>
      </c>
      <c r="S1857" s="7" t="s">
        <v>5226</v>
      </c>
      <c r="V1857" s="7">
        <v>84640000</v>
      </c>
      <c r="W1857" s="7" t="s">
        <v>5026</v>
      </c>
      <c r="X1857" s="201">
        <v>18</v>
      </c>
      <c r="Y1857" s="201">
        <v>65</v>
      </c>
      <c r="Z1857" s="201">
        <v>1</v>
      </c>
      <c r="AA1857" s="201">
        <v>5</v>
      </c>
      <c r="AB1857" s="201">
        <v>90</v>
      </c>
      <c r="AC1857" s="201">
        <v>0</v>
      </c>
    </row>
    <row r="1858" spans="17:29" x14ac:dyDescent="0.2">
      <c r="Q1858" s="7">
        <v>5640</v>
      </c>
      <c r="R1858" s="7">
        <v>14637</v>
      </c>
      <c r="S1858" s="7" t="s">
        <v>4136</v>
      </c>
      <c r="V1858" s="7">
        <v>56140000</v>
      </c>
      <c r="W1858" s="7" t="s">
        <v>886</v>
      </c>
      <c r="X1858" s="201">
        <v>18</v>
      </c>
      <c r="Y1858" s="201">
        <v>65</v>
      </c>
      <c r="Z1858" s="201">
        <v>1</v>
      </c>
      <c r="AA1858" s="201">
        <v>5</v>
      </c>
      <c r="AB1858" s="201">
        <v>90</v>
      </c>
      <c r="AC1858" s="201">
        <v>0</v>
      </c>
    </row>
    <row r="1859" spans="17:29" x14ac:dyDescent="0.2">
      <c r="R1859" s="7">
        <v>12710</v>
      </c>
      <c r="S1859" s="7" t="s">
        <v>1946</v>
      </c>
      <c r="V1859" s="7">
        <v>56150000</v>
      </c>
      <c r="W1859" s="7" t="s">
        <v>887</v>
      </c>
      <c r="X1859" s="201">
        <v>18</v>
      </c>
      <c r="Y1859" s="201">
        <v>65</v>
      </c>
      <c r="Z1859" s="201">
        <v>1</v>
      </c>
      <c r="AA1859" s="201">
        <v>5</v>
      </c>
      <c r="AB1859" s="201">
        <v>90</v>
      </c>
      <c r="AC1859" s="201">
        <v>0</v>
      </c>
    </row>
    <row r="1860" spans="17:29" x14ac:dyDescent="0.2">
      <c r="Q1860" s="7">
        <v>2527</v>
      </c>
      <c r="R1860" s="7">
        <v>13736</v>
      </c>
      <c r="S1860" s="7" t="s">
        <v>4137</v>
      </c>
      <c r="V1860" s="7">
        <v>74251000</v>
      </c>
      <c r="W1860" s="7" t="s">
        <v>5506</v>
      </c>
      <c r="X1860" s="201">
        <v>18</v>
      </c>
      <c r="Y1860" s="201">
        <v>65</v>
      </c>
      <c r="Z1860" s="201">
        <v>1</v>
      </c>
      <c r="AA1860" s="201">
        <v>5</v>
      </c>
      <c r="AB1860" s="201">
        <v>0</v>
      </c>
      <c r="AC1860" s="201">
        <v>0</v>
      </c>
    </row>
    <row r="1861" spans="17:29" x14ac:dyDescent="0.2">
      <c r="Q1861" s="7">
        <v>1135</v>
      </c>
      <c r="R1861" s="7">
        <v>15577</v>
      </c>
      <c r="S1861" s="7" t="s">
        <v>1617</v>
      </c>
      <c r="V1861" s="7">
        <v>74252000</v>
      </c>
      <c r="W1861" s="7" t="s">
        <v>6134</v>
      </c>
      <c r="X1861" s="201">
        <v>18</v>
      </c>
      <c r="Y1861" s="201">
        <v>65</v>
      </c>
      <c r="Z1861" s="201">
        <v>1</v>
      </c>
      <c r="AA1861" s="201">
        <v>5</v>
      </c>
      <c r="AB1861" s="201">
        <v>90</v>
      </c>
      <c r="AC1861" s="201">
        <v>0</v>
      </c>
    </row>
    <row r="1862" spans="17:29" x14ac:dyDescent="0.2">
      <c r="Q1862" s="7">
        <v>5606</v>
      </c>
      <c r="R1862" s="7">
        <v>14640</v>
      </c>
      <c r="S1862" s="7" t="s">
        <v>392</v>
      </c>
      <c r="V1862" s="7">
        <v>74220000</v>
      </c>
      <c r="W1862" s="7" t="s">
        <v>4654</v>
      </c>
      <c r="X1862" s="201">
        <v>18</v>
      </c>
      <c r="Y1862" s="201">
        <v>65</v>
      </c>
      <c r="Z1862" s="201">
        <v>1</v>
      </c>
      <c r="AA1862" s="201">
        <v>5</v>
      </c>
      <c r="AB1862" s="201">
        <v>90</v>
      </c>
      <c r="AC1862" s="201">
        <v>0</v>
      </c>
    </row>
    <row r="1863" spans="17:29" x14ac:dyDescent="0.2">
      <c r="Q1863" s="7">
        <v>3033</v>
      </c>
      <c r="R1863" s="7">
        <v>12705</v>
      </c>
      <c r="S1863" s="7" t="s">
        <v>1621</v>
      </c>
      <c r="V1863" s="7">
        <v>74200000</v>
      </c>
      <c r="W1863" s="7" t="s">
        <v>4655</v>
      </c>
      <c r="X1863" s="201">
        <v>18</v>
      </c>
      <c r="Y1863" s="201">
        <v>65</v>
      </c>
      <c r="Z1863" s="201">
        <v>1</v>
      </c>
      <c r="AA1863" s="201">
        <v>5</v>
      </c>
      <c r="AB1863" s="201">
        <v>90</v>
      </c>
      <c r="AC1863" s="201">
        <v>0</v>
      </c>
    </row>
    <row r="1864" spans="17:29" x14ac:dyDescent="0.2">
      <c r="R1864" s="7">
        <v>10048</v>
      </c>
      <c r="S1864" s="7" t="s">
        <v>1622</v>
      </c>
      <c r="V1864" s="7">
        <v>78000000</v>
      </c>
      <c r="W1864" s="7" t="s">
        <v>888</v>
      </c>
      <c r="X1864" s="201">
        <v>18</v>
      </c>
      <c r="Y1864" s="201">
        <v>65</v>
      </c>
      <c r="Z1864" s="201">
        <v>1</v>
      </c>
      <c r="AA1864" s="201">
        <v>5</v>
      </c>
      <c r="AB1864" s="201">
        <v>90</v>
      </c>
      <c r="AC1864" s="201">
        <v>0</v>
      </c>
    </row>
    <row r="1865" spans="17:29" x14ac:dyDescent="0.2">
      <c r="R1865" s="7">
        <v>16508</v>
      </c>
      <c r="S1865" s="7" t="s">
        <v>5227</v>
      </c>
      <c r="V1865" s="7">
        <v>85570000</v>
      </c>
      <c r="W1865" s="7" t="s">
        <v>4922</v>
      </c>
      <c r="X1865" s="201">
        <v>18</v>
      </c>
      <c r="Y1865" s="201">
        <v>65</v>
      </c>
      <c r="Z1865" s="201">
        <v>1</v>
      </c>
      <c r="AA1865" s="201">
        <v>5</v>
      </c>
      <c r="AB1865" s="201">
        <v>90</v>
      </c>
      <c r="AC1865" s="201">
        <v>0</v>
      </c>
    </row>
    <row r="1866" spans="17:29" x14ac:dyDescent="0.2">
      <c r="Q1866" s="7">
        <v>3891</v>
      </c>
      <c r="R1866" s="7">
        <v>16071</v>
      </c>
      <c r="S1866" s="7" t="s">
        <v>2304</v>
      </c>
      <c r="V1866" s="7">
        <v>61300000</v>
      </c>
      <c r="W1866" s="7" t="s">
        <v>889</v>
      </c>
      <c r="X1866" s="201">
        <v>18</v>
      </c>
      <c r="Y1866" s="201">
        <v>65</v>
      </c>
      <c r="Z1866" s="201">
        <v>1</v>
      </c>
      <c r="AA1866" s="201">
        <v>5</v>
      </c>
      <c r="AB1866" s="201">
        <v>90</v>
      </c>
      <c r="AC1866" s="201">
        <v>0</v>
      </c>
    </row>
    <row r="1867" spans="17:29" x14ac:dyDescent="0.2">
      <c r="Q1867" s="7">
        <v>1061</v>
      </c>
      <c r="R1867" s="7">
        <v>15600</v>
      </c>
      <c r="S1867" s="7" t="s">
        <v>2305</v>
      </c>
      <c r="V1867" s="7">
        <v>71940000</v>
      </c>
      <c r="W1867" s="7" t="s">
        <v>890</v>
      </c>
      <c r="X1867" s="201">
        <v>18</v>
      </c>
      <c r="Y1867" s="201">
        <v>65</v>
      </c>
      <c r="Z1867" s="201">
        <v>1</v>
      </c>
      <c r="AA1867" s="201">
        <v>5</v>
      </c>
      <c r="AB1867" s="201">
        <v>90</v>
      </c>
      <c r="AC1867" s="201">
        <v>0</v>
      </c>
    </row>
    <row r="1868" spans="17:29" x14ac:dyDescent="0.2">
      <c r="Q1868" s="7">
        <v>306</v>
      </c>
      <c r="R1868" s="7">
        <v>15474</v>
      </c>
      <c r="S1868" s="7" t="s">
        <v>2306</v>
      </c>
      <c r="V1868" s="7">
        <v>84452000</v>
      </c>
      <c r="W1868" s="7" t="s">
        <v>4923</v>
      </c>
      <c r="X1868" s="201">
        <v>18</v>
      </c>
      <c r="Y1868" s="201">
        <v>65</v>
      </c>
      <c r="Z1868" s="201">
        <v>1</v>
      </c>
      <c r="AA1868" s="201">
        <v>5</v>
      </c>
      <c r="AB1868" s="201">
        <v>90</v>
      </c>
      <c r="AC1868" s="201">
        <v>0</v>
      </c>
    </row>
    <row r="1869" spans="17:29" x14ac:dyDescent="0.2">
      <c r="Q1869" s="7">
        <v>415</v>
      </c>
      <c r="R1869" s="7">
        <v>15072</v>
      </c>
      <c r="S1869" s="7" t="s">
        <v>2307</v>
      </c>
      <c r="V1869" s="7">
        <v>84035000</v>
      </c>
      <c r="W1869" s="7" t="s">
        <v>5507</v>
      </c>
      <c r="X1869" s="201">
        <v>18</v>
      </c>
      <c r="Y1869" s="201">
        <v>65</v>
      </c>
      <c r="Z1869" s="201">
        <v>1</v>
      </c>
      <c r="AA1869" s="201">
        <v>5</v>
      </c>
      <c r="AB1869" s="201">
        <v>90</v>
      </c>
      <c r="AC1869" s="201">
        <v>0</v>
      </c>
    </row>
    <row r="1870" spans="17:29" x14ac:dyDescent="0.2">
      <c r="R1870" s="7">
        <v>11155</v>
      </c>
      <c r="S1870" s="7" t="s">
        <v>3361</v>
      </c>
      <c r="V1870" s="7">
        <v>84980000</v>
      </c>
      <c r="W1870" s="7" t="s">
        <v>891</v>
      </c>
      <c r="X1870" s="201">
        <v>18</v>
      </c>
      <c r="Y1870" s="201">
        <v>65</v>
      </c>
      <c r="Z1870" s="201">
        <v>1</v>
      </c>
      <c r="AA1870" s="201">
        <v>5</v>
      </c>
      <c r="AB1870" s="201">
        <v>90</v>
      </c>
      <c r="AC1870" s="201">
        <v>0</v>
      </c>
    </row>
    <row r="1871" spans="17:29" x14ac:dyDescent="0.2">
      <c r="Q1871" s="7">
        <v>2852</v>
      </c>
      <c r="R1871" s="7">
        <v>13791</v>
      </c>
      <c r="S1871" s="7" t="s">
        <v>3596</v>
      </c>
      <c r="V1871" s="7">
        <v>72000000</v>
      </c>
      <c r="W1871" s="7" t="s">
        <v>892</v>
      </c>
      <c r="X1871" s="201">
        <v>18</v>
      </c>
      <c r="Y1871" s="201">
        <v>65</v>
      </c>
      <c r="Z1871" s="201">
        <v>1</v>
      </c>
      <c r="AA1871" s="201">
        <v>5</v>
      </c>
      <c r="AB1871" s="201">
        <v>90</v>
      </c>
      <c r="AC1871" s="201">
        <v>0</v>
      </c>
    </row>
    <row r="1872" spans="17:29" x14ac:dyDescent="0.2">
      <c r="R1872" s="7">
        <v>12591</v>
      </c>
      <c r="S1872" s="7" t="s">
        <v>3623</v>
      </c>
      <c r="V1872" s="7">
        <v>74620000</v>
      </c>
      <c r="W1872" s="7" t="s">
        <v>5937</v>
      </c>
      <c r="X1872" s="201">
        <v>18</v>
      </c>
      <c r="Y1872" s="201">
        <v>65</v>
      </c>
      <c r="Z1872" s="201">
        <v>1</v>
      </c>
      <c r="AA1872" s="201">
        <v>5</v>
      </c>
      <c r="AB1872" s="201">
        <v>90</v>
      </c>
      <c r="AC1872" s="201">
        <v>0</v>
      </c>
    </row>
    <row r="1873" spans="17:29" x14ac:dyDescent="0.2">
      <c r="Q1873" s="7">
        <v>2903</v>
      </c>
      <c r="R1873" s="7">
        <v>12801</v>
      </c>
      <c r="S1873" s="7" t="s">
        <v>2473</v>
      </c>
      <c r="V1873" s="7">
        <v>74330000</v>
      </c>
      <c r="W1873" s="7" t="s">
        <v>893</v>
      </c>
      <c r="X1873" s="201">
        <v>18</v>
      </c>
      <c r="Y1873" s="201">
        <v>65</v>
      </c>
      <c r="Z1873" s="201">
        <v>1</v>
      </c>
      <c r="AA1873" s="201">
        <v>5</v>
      </c>
      <c r="AB1873" s="201">
        <v>90</v>
      </c>
      <c r="AC1873" s="201">
        <v>0</v>
      </c>
    </row>
    <row r="1874" spans="17:29" x14ac:dyDescent="0.2">
      <c r="R1874" s="7">
        <v>11323</v>
      </c>
      <c r="S1874" s="7" t="s">
        <v>1942</v>
      </c>
      <c r="V1874" s="7">
        <v>74350000</v>
      </c>
      <c r="W1874" s="7" t="s">
        <v>894</v>
      </c>
      <c r="X1874" s="201">
        <v>18</v>
      </c>
      <c r="Y1874" s="201">
        <v>65</v>
      </c>
      <c r="Z1874" s="201">
        <v>1</v>
      </c>
      <c r="AA1874" s="201">
        <v>5</v>
      </c>
      <c r="AB1874" s="201">
        <v>90</v>
      </c>
      <c r="AC1874" s="201">
        <v>0</v>
      </c>
    </row>
    <row r="1875" spans="17:29" x14ac:dyDescent="0.2">
      <c r="R1875" s="7">
        <v>10805</v>
      </c>
      <c r="S1875" s="7" t="s">
        <v>4120</v>
      </c>
      <c r="V1875" s="7">
        <v>74400000</v>
      </c>
      <c r="W1875" s="7" t="s">
        <v>895</v>
      </c>
      <c r="X1875" s="201">
        <v>18</v>
      </c>
      <c r="Y1875" s="201">
        <v>65</v>
      </c>
      <c r="Z1875" s="201">
        <v>1</v>
      </c>
      <c r="AA1875" s="201">
        <v>5</v>
      </c>
      <c r="AB1875" s="201">
        <v>90</v>
      </c>
      <c r="AC1875" s="201">
        <v>0</v>
      </c>
    </row>
    <row r="1876" spans="17:29" x14ac:dyDescent="0.2">
      <c r="R1876" s="7">
        <v>16243</v>
      </c>
      <c r="S1876" s="7" t="s">
        <v>5228</v>
      </c>
      <c r="V1876" s="7">
        <v>74500000</v>
      </c>
      <c r="W1876" s="7" t="s">
        <v>4924</v>
      </c>
      <c r="X1876" s="201">
        <v>18</v>
      </c>
      <c r="Y1876" s="201">
        <v>65</v>
      </c>
      <c r="Z1876" s="201">
        <v>1</v>
      </c>
      <c r="AA1876" s="201">
        <v>5</v>
      </c>
      <c r="AB1876" s="201">
        <v>90</v>
      </c>
      <c r="AC1876" s="201">
        <v>0</v>
      </c>
    </row>
    <row r="1877" spans="17:29" x14ac:dyDescent="0.2">
      <c r="Q1877" s="7">
        <v>497</v>
      </c>
      <c r="R1877" s="7">
        <v>15106</v>
      </c>
      <c r="S1877" s="7" t="s">
        <v>4133</v>
      </c>
      <c r="V1877" s="7">
        <v>74600000</v>
      </c>
      <c r="W1877" s="7" t="s">
        <v>6135</v>
      </c>
      <c r="X1877" s="201">
        <v>18</v>
      </c>
      <c r="Y1877" s="201">
        <v>65</v>
      </c>
      <c r="Z1877" s="201">
        <v>1</v>
      </c>
      <c r="AA1877" s="201">
        <v>5</v>
      </c>
      <c r="AB1877" s="201">
        <v>0</v>
      </c>
      <c r="AC1877" s="201">
        <v>0</v>
      </c>
    </row>
    <row r="1878" spans="17:29" x14ac:dyDescent="0.2">
      <c r="R1878" s="7">
        <v>12730</v>
      </c>
      <c r="S1878" s="7" t="s">
        <v>4135</v>
      </c>
      <c r="V1878" s="7">
        <v>84240000</v>
      </c>
      <c r="W1878" s="7" t="s">
        <v>4925</v>
      </c>
      <c r="X1878" s="201">
        <v>18</v>
      </c>
      <c r="Y1878" s="201">
        <v>65</v>
      </c>
      <c r="Z1878" s="201">
        <v>1</v>
      </c>
      <c r="AA1878" s="201">
        <v>5</v>
      </c>
      <c r="AB1878" s="201">
        <v>90</v>
      </c>
      <c r="AC1878" s="201">
        <v>0</v>
      </c>
    </row>
    <row r="1879" spans="17:29" x14ac:dyDescent="0.2">
      <c r="Q1879" s="7">
        <v>2464</v>
      </c>
      <c r="R1879" s="7">
        <v>15602</v>
      </c>
      <c r="S1879" s="7" t="s">
        <v>4531</v>
      </c>
      <c r="V1879" s="7">
        <v>85550000</v>
      </c>
      <c r="W1879" s="7" t="s">
        <v>4926</v>
      </c>
      <c r="X1879" s="201">
        <v>18</v>
      </c>
      <c r="Y1879" s="201">
        <v>65</v>
      </c>
      <c r="Z1879" s="201">
        <v>1</v>
      </c>
      <c r="AA1879" s="201">
        <v>5</v>
      </c>
      <c r="AB1879" s="201">
        <v>90</v>
      </c>
      <c r="AC1879" s="201">
        <v>0</v>
      </c>
    </row>
    <row r="1880" spans="17:29" x14ac:dyDescent="0.2">
      <c r="R1880" s="7">
        <v>11244</v>
      </c>
      <c r="S1880" s="7" t="s">
        <v>1947</v>
      </c>
    </row>
    <row r="1881" spans="17:29" x14ac:dyDescent="0.2">
      <c r="Q1881" s="7">
        <v>2455</v>
      </c>
      <c r="R1881" s="7">
        <v>13187</v>
      </c>
      <c r="S1881" s="7" t="s">
        <v>4138</v>
      </c>
    </row>
    <row r="1882" spans="17:29" x14ac:dyDescent="0.2">
      <c r="R1882" s="7">
        <v>12708</v>
      </c>
      <c r="S1882" s="7" t="s">
        <v>1948</v>
      </c>
    </row>
    <row r="1883" spans="17:29" x14ac:dyDescent="0.2">
      <c r="Q1883" s="7">
        <v>2456</v>
      </c>
      <c r="R1883" s="7">
        <v>14067</v>
      </c>
      <c r="S1883" s="7" t="s">
        <v>1616</v>
      </c>
    </row>
    <row r="1884" spans="17:29" x14ac:dyDescent="0.2">
      <c r="Q1884" s="7">
        <v>3393</v>
      </c>
      <c r="R1884" s="7">
        <v>14449</v>
      </c>
      <c r="S1884" s="7" t="s">
        <v>1618</v>
      </c>
    </row>
    <row r="1885" spans="17:29" x14ac:dyDescent="0.2">
      <c r="Q1885" s="7">
        <v>586</v>
      </c>
      <c r="R1885" s="7">
        <v>15158</v>
      </c>
      <c r="S1885" s="7" t="s">
        <v>1619</v>
      </c>
    </row>
    <row r="1886" spans="17:29" x14ac:dyDescent="0.2">
      <c r="Q1886" s="7">
        <v>955</v>
      </c>
      <c r="R1886" s="7">
        <v>15350</v>
      </c>
      <c r="S1886" s="7" t="s">
        <v>1620</v>
      </c>
    </row>
    <row r="1887" spans="17:29" x14ac:dyDescent="0.2">
      <c r="R1887" s="7">
        <v>11216</v>
      </c>
      <c r="S1887" s="7" t="s">
        <v>1949</v>
      </c>
    </row>
    <row r="1888" spans="17:29" x14ac:dyDescent="0.2">
      <c r="Q1888" s="7">
        <v>332</v>
      </c>
      <c r="R1888" s="7">
        <v>15475</v>
      </c>
      <c r="S1888" s="7" t="s">
        <v>2308</v>
      </c>
    </row>
    <row r="1889" spans="17:19" x14ac:dyDescent="0.2">
      <c r="R1889" s="7">
        <v>16407</v>
      </c>
      <c r="S1889" s="7" t="s">
        <v>5229</v>
      </c>
    </row>
    <row r="1890" spans="17:19" x14ac:dyDescent="0.2">
      <c r="Q1890" s="7">
        <v>3783</v>
      </c>
      <c r="R1890" s="7">
        <v>16003</v>
      </c>
      <c r="S1890" s="7" t="s">
        <v>2309</v>
      </c>
    </row>
    <row r="1891" spans="17:19" x14ac:dyDescent="0.2">
      <c r="R1891" s="7">
        <v>16507</v>
      </c>
      <c r="S1891" s="7" t="s">
        <v>5230</v>
      </c>
    </row>
    <row r="1892" spans="17:19" x14ac:dyDescent="0.2">
      <c r="R1892" s="7">
        <v>12702</v>
      </c>
      <c r="S1892" s="7" t="s">
        <v>2310</v>
      </c>
    </row>
    <row r="1893" spans="17:19" x14ac:dyDescent="0.2">
      <c r="Q1893" s="7">
        <v>4253</v>
      </c>
      <c r="R1893" s="7">
        <v>12711</v>
      </c>
      <c r="S1893" s="7" t="s">
        <v>2311</v>
      </c>
    </row>
    <row r="1894" spans="17:19" x14ac:dyDescent="0.2">
      <c r="R1894" s="7">
        <v>16337</v>
      </c>
      <c r="S1894" s="7" t="s">
        <v>5231</v>
      </c>
    </row>
    <row r="1895" spans="17:19" x14ac:dyDescent="0.2">
      <c r="Q1895" s="7">
        <v>5317</v>
      </c>
      <c r="R1895" s="7">
        <v>14495</v>
      </c>
      <c r="S1895" s="7" t="s">
        <v>2313</v>
      </c>
    </row>
    <row r="1896" spans="17:19" x14ac:dyDescent="0.2">
      <c r="Q1896" s="7">
        <v>5193</v>
      </c>
      <c r="R1896" s="7">
        <v>12714</v>
      </c>
      <c r="S1896" s="7" t="s">
        <v>2314</v>
      </c>
    </row>
    <row r="1897" spans="17:19" x14ac:dyDescent="0.2">
      <c r="R1897" s="7">
        <v>12715</v>
      </c>
      <c r="S1897" s="7" t="s">
        <v>1950</v>
      </c>
    </row>
    <row r="1898" spans="17:19" x14ac:dyDescent="0.2">
      <c r="Q1898" s="7">
        <v>3953</v>
      </c>
      <c r="R1898" s="7">
        <v>16034</v>
      </c>
      <c r="S1898" s="7" t="s">
        <v>128</v>
      </c>
    </row>
    <row r="1899" spans="17:19" x14ac:dyDescent="0.2">
      <c r="R1899" s="7">
        <v>12735</v>
      </c>
      <c r="S1899" s="7" t="s">
        <v>129</v>
      </c>
    </row>
    <row r="1900" spans="17:19" x14ac:dyDescent="0.2">
      <c r="Q1900" s="7">
        <v>2853</v>
      </c>
      <c r="R1900" s="7">
        <v>13792</v>
      </c>
      <c r="S1900" s="7" t="s">
        <v>2893</v>
      </c>
    </row>
    <row r="1901" spans="17:19" x14ac:dyDescent="0.2">
      <c r="R1901" s="7">
        <v>10804</v>
      </c>
      <c r="S1901" s="7" t="s">
        <v>2894</v>
      </c>
    </row>
    <row r="1902" spans="17:19" x14ac:dyDescent="0.2">
      <c r="Q1902" s="7">
        <v>3954</v>
      </c>
      <c r="R1902" s="7">
        <v>16035</v>
      </c>
      <c r="S1902" s="7" t="s">
        <v>2895</v>
      </c>
    </row>
    <row r="1903" spans="17:19" x14ac:dyDescent="0.2">
      <c r="R1903" s="7">
        <v>12703</v>
      </c>
      <c r="S1903" s="7" t="s">
        <v>1951</v>
      </c>
    </row>
    <row r="1904" spans="17:19" x14ac:dyDescent="0.2">
      <c r="R1904" s="7">
        <v>10564</v>
      </c>
      <c r="S1904" s="7" t="s">
        <v>2896</v>
      </c>
    </row>
    <row r="1905" spans="17:19" x14ac:dyDescent="0.2">
      <c r="R1905" s="7">
        <v>10625</v>
      </c>
      <c r="S1905" s="7" t="s">
        <v>2897</v>
      </c>
    </row>
    <row r="1906" spans="17:19" x14ac:dyDescent="0.2">
      <c r="Q1906" s="7">
        <v>1062</v>
      </c>
      <c r="R1906" s="7">
        <v>15578</v>
      </c>
      <c r="S1906" s="7" t="s">
        <v>2898</v>
      </c>
    </row>
    <row r="1907" spans="17:19" x14ac:dyDescent="0.2">
      <c r="R1907" s="7">
        <v>12751</v>
      </c>
      <c r="S1907" s="7" t="s">
        <v>2899</v>
      </c>
    </row>
    <row r="1908" spans="17:19" x14ac:dyDescent="0.2">
      <c r="Q1908" s="7">
        <v>4826</v>
      </c>
      <c r="R1908" s="7">
        <v>15424</v>
      </c>
      <c r="S1908" s="7" t="s">
        <v>2900</v>
      </c>
    </row>
    <row r="1909" spans="17:19" x14ac:dyDescent="0.2">
      <c r="Q1909" s="7">
        <v>4105</v>
      </c>
      <c r="R1909" s="7">
        <v>12753</v>
      </c>
      <c r="S1909" s="7" t="s">
        <v>2901</v>
      </c>
    </row>
    <row r="1910" spans="17:19" x14ac:dyDescent="0.2">
      <c r="R1910" s="7">
        <v>11383</v>
      </c>
      <c r="S1910" s="7" t="s">
        <v>1952</v>
      </c>
    </row>
    <row r="1911" spans="17:19" x14ac:dyDescent="0.2">
      <c r="R1911" s="7">
        <v>16549</v>
      </c>
      <c r="S1911" s="7" t="s">
        <v>5232</v>
      </c>
    </row>
    <row r="1912" spans="17:19" x14ac:dyDescent="0.2">
      <c r="R1912" s="7">
        <v>12755</v>
      </c>
      <c r="S1912" s="7" t="s">
        <v>1953</v>
      </c>
    </row>
    <row r="1913" spans="17:19" x14ac:dyDescent="0.2">
      <c r="Q1913" s="7">
        <v>5194</v>
      </c>
      <c r="R1913" s="7">
        <v>12765</v>
      </c>
      <c r="S1913" s="7" t="s">
        <v>2903</v>
      </c>
    </row>
    <row r="1914" spans="17:19" x14ac:dyDescent="0.2">
      <c r="Q1914" s="7">
        <v>5790</v>
      </c>
      <c r="R1914" s="7">
        <v>14545</v>
      </c>
      <c r="S1914" s="7" t="s">
        <v>2904</v>
      </c>
    </row>
    <row r="1915" spans="17:19" x14ac:dyDescent="0.2">
      <c r="R1915" s="7">
        <v>12750</v>
      </c>
      <c r="S1915" s="7" t="s">
        <v>2905</v>
      </c>
    </row>
    <row r="1916" spans="17:19" x14ac:dyDescent="0.2">
      <c r="Q1916" s="7">
        <v>3253</v>
      </c>
      <c r="R1916" s="7">
        <v>14401</v>
      </c>
      <c r="S1916" s="7" t="s">
        <v>2906</v>
      </c>
    </row>
    <row r="1917" spans="17:19" x14ac:dyDescent="0.2">
      <c r="Q1917" s="7">
        <v>5430</v>
      </c>
      <c r="R1917" s="7">
        <v>14631</v>
      </c>
      <c r="S1917" s="7" t="s">
        <v>2907</v>
      </c>
    </row>
    <row r="1918" spans="17:19" x14ac:dyDescent="0.2">
      <c r="R1918" s="7">
        <v>16279</v>
      </c>
      <c r="S1918" s="7" t="s">
        <v>5233</v>
      </c>
    </row>
    <row r="1919" spans="17:19" x14ac:dyDescent="0.2">
      <c r="R1919" s="7">
        <v>12760</v>
      </c>
      <c r="S1919" s="7" t="s">
        <v>1954</v>
      </c>
    </row>
    <row r="1920" spans="17:19" x14ac:dyDescent="0.2">
      <c r="Q1920" s="7">
        <v>2206</v>
      </c>
      <c r="R1920" s="7">
        <v>13249</v>
      </c>
      <c r="S1920" s="7" t="s">
        <v>2908</v>
      </c>
    </row>
    <row r="1921" spans="17:19" x14ac:dyDescent="0.2">
      <c r="R1921" s="7">
        <v>11192</v>
      </c>
      <c r="S1921" s="7" t="s">
        <v>1955</v>
      </c>
    </row>
    <row r="1922" spans="17:19" x14ac:dyDescent="0.2">
      <c r="R1922" s="7">
        <v>11193</v>
      </c>
      <c r="S1922" s="7" t="s">
        <v>1956</v>
      </c>
    </row>
    <row r="1923" spans="17:19" x14ac:dyDescent="0.2">
      <c r="R1923" s="7">
        <v>16336</v>
      </c>
      <c r="S1923" s="7" t="s">
        <v>5234</v>
      </c>
    </row>
    <row r="1924" spans="17:19" x14ac:dyDescent="0.2">
      <c r="R1924" s="7">
        <v>10016</v>
      </c>
      <c r="S1924" s="7" t="s">
        <v>3420</v>
      </c>
    </row>
    <row r="1925" spans="17:19" x14ac:dyDescent="0.2">
      <c r="R1925" s="7">
        <v>12761</v>
      </c>
      <c r="S1925" s="7" t="s">
        <v>3421</v>
      </c>
    </row>
    <row r="1926" spans="17:19" x14ac:dyDescent="0.2">
      <c r="Q1926" s="7">
        <v>5195</v>
      </c>
      <c r="R1926" s="7">
        <v>12762</v>
      </c>
      <c r="S1926" s="7" t="s">
        <v>3422</v>
      </c>
    </row>
    <row r="1927" spans="17:19" x14ac:dyDescent="0.2">
      <c r="R1927" s="7">
        <v>12763</v>
      </c>
      <c r="S1927" s="7" t="s">
        <v>1957</v>
      </c>
    </row>
    <row r="1928" spans="17:19" x14ac:dyDescent="0.2">
      <c r="Q1928" s="7">
        <v>2140</v>
      </c>
      <c r="R1928" s="7">
        <v>14135</v>
      </c>
      <c r="S1928" s="7" t="s">
        <v>3423</v>
      </c>
    </row>
    <row r="1929" spans="17:19" x14ac:dyDescent="0.2">
      <c r="Q1929" s="7">
        <v>35</v>
      </c>
      <c r="R1929" s="7">
        <v>12742</v>
      </c>
      <c r="S1929" s="7" t="s">
        <v>2003</v>
      </c>
    </row>
    <row r="1930" spans="17:19" x14ac:dyDescent="0.2">
      <c r="R1930" s="7">
        <v>12740</v>
      </c>
      <c r="S1930" s="7" t="s">
        <v>2004</v>
      </c>
    </row>
    <row r="1931" spans="17:19" x14ac:dyDescent="0.2">
      <c r="Q1931" s="7">
        <v>6136</v>
      </c>
      <c r="R1931" s="7">
        <v>16602</v>
      </c>
      <c r="S1931" s="7" t="s">
        <v>2005</v>
      </c>
    </row>
    <row r="1932" spans="17:19" x14ac:dyDescent="0.2">
      <c r="R1932" s="7">
        <v>11277</v>
      </c>
      <c r="S1932" s="7" t="s">
        <v>1958</v>
      </c>
    </row>
    <row r="1933" spans="17:19" x14ac:dyDescent="0.2">
      <c r="Q1933" s="7">
        <v>6137</v>
      </c>
      <c r="R1933" s="7">
        <v>12756</v>
      </c>
      <c r="S1933" s="7" t="s">
        <v>2006</v>
      </c>
    </row>
    <row r="1934" spans="17:19" x14ac:dyDescent="0.2">
      <c r="R1934" s="7">
        <v>11278</v>
      </c>
      <c r="S1934" s="7" t="s">
        <v>1959</v>
      </c>
    </row>
    <row r="1935" spans="17:19" x14ac:dyDescent="0.2">
      <c r="R1935" s="7">
        <v>12736</v>
      </c>
      <c r="S1935" s="7" t="s">
        <v>2007</v>
      </c>
    </row>
    <row r="1936" spans="17:19" x14ac:dyDescent="0.2">
      <c r="Q1936" s="7">
        <v>8</v>
      </c>
      <c r="R1936" s="7">
        <v>12738</v>
      </c>
      <c r="S1936" s="7" t="s">
        <v>2008</v>
      </c>
    </row>
    <row r="1937" spans="17:19" x14ac:dyDescent="0.2">
      <c r="R1937" s="7">
        <v>12739</v>
      </c>
      <c r="S1937" s="7" t="s">
        <v>2009</v>
      </c>
    </row>
    <row r="1938" spans="17:19" x14ac:dyDescent="0.2">
      <c r="Q1938" s="7">
        <v>3663</v>
      </c>
      <c r="R1938" s="7">
        <v>15980</v>
      </c>
      <c r="S1938" s="7" t="s">
        <v>2010</v>
      </c>
    </row>
    <row r="1939" spans="17:19" x14ac:dyDescent="0.2">
      <c r="Q1939" s="7">
        <v>5196</v>
      </c>
      <c r="R1939" s="7">
        <v>12749</v>
      </c>
      <c r="S1939" s="7" t="s">
        <v>2011</v>
      </c>
    </row>
    <row r="1940" spans="17:19" x14ac:dyDescent="0.2">
      <c r="Q1940" s="7">
        <v>6215</v>
      </c>
      <c r="R1940" s="7">
        <v>12741</v>
      </c>
      <c r="S1940" s="7" t="s">
        <v>2012</v>
      </c>
    </row>
    <row r="1941" spans="17:19" x14ac:dyDescent="0.2">
      <c r="Q1941" s="7">
        <v>2086</v>
      </c>
      <c r="R1941" s="7">
        <v>12734</v>
      </c>
      <c r="S1941" s="7" t="s">
        <v>2013</v>
      </c>
    </row>
    <row r="1942" spans="17:19" x14ac:dyDescent="0.2">
      <c r="R1942" s="7">
        <v>10813</v>
      </c>
      <c r="S1942" s="7" t="s">
        <v>1463</v>
      </c>
    </row>
    <row r="1943" spans="17:19" x14ac:dyDescent="0.2">
      <c r="Q1943" s="7">
        <v>5919</v>
      </c>
      <c r="R1943" s="7">
        <v>14634</v>
      </c>
      <c r="S1943" s="7" t="s">
        <v>1464</v>
      </c>
    </row>
    <row r="1944" spans="17:19" x14ac:dyDescent="0.2">
      <c r="R1944" s="7">
        <v>10221</v>
      </c>
      <c r="S1944" s="7" t="s">
        <v>1465</v>
      </c>
    </row>
    <row r="1945" spans="17:19" x14ac:dyDescent="0.2">
      <c r="Q1945" s="7">
        <v>2208</v>
      </c>
      <c r="R1945" s="7">
        <v>12744</v>
      </c>
      <c r="S1945" s="7" t="s">
        <v>1466</v>
      </c>
    </row>
    <row r="1946" spans="17:19" x14ac:dyDescent="0.2">
      <c r="R1946" s="7">
        <v>12745</v>
      </c>
      <c r="S1946" s="7" t="s">
        <v>1467</v>
      </c>
    </row>
    <row r="1947" spans="17:19" x14ac:dyDescent="0.2">
      <c r="Q1947" s="7">
        <v>587</v>
      </c>
      <c r="R1947" s="7">
        <v>15159</v>
      </c>
      <c r="S1947" s="7" t="s">
        <v>1468</v>
      </c>
    </row>
    <row r="1948" spans="17:19" x14ac:dyDescent="0.2">
      <c r="Q1948" s="7">
        <v>543</v>
      </c>
      <c r="R1948" s="7">
        <v>15122</v>
      </c>
      <c r="S1948" s="7" t="s">
        <v>1469</v>
      </c>
    </row>
    <row r="1949" spans="17:19" x14ac:dyDescent="0.2">
      <c r="R1949" s="7">
        <v>12746</v>
      </c>
      <c r="S1949" s="7" t="s">
        <v>1961</v>
      </c>
    </row>
    <row r="1950" spans="17:19" x14ac:dyDescent="0.2">
      <c r="Q1950" s="7">
        <v>2427</v>
      </c>
      <c r="R1950" s="7">
        <v>13717</v>
      </c>
      <c r="S1950" s="7" t="s">
        <v>1314</v>
      </c>
    </row>
    <row r="1951" spans="17:19" x14ac:dyDescent="0.2">
      <c r="Q1951" s="7">
        <v>4591</v>
      </c>
      <c r="R1951" s="7">
        <v>15410</v>
      </c>
      <c r="S1951" s="7" t="s">
        <v>1315</v>
      </c>
    </row>
    <row r="1952" spans="17:19" x14ac:dyDescent="0.2">
      <c r="Q1952" s="7">
        <v>5562</v>
      </c>
      <c r="R1952" s="7">
        <v>14633</v>
      </c>
      <c r="S1952" s="7" t="s">
        <v>1316</v>
      </c>
    </row>
    <row r="1953" spans="17:19" x14ac:dyDescent="0.2">
      <c r="Q1953" s="7">
        <v>1091</v>
      </c>
      <c r="R1953" s="7">
        <v>15573</v>
      </c>
      <c r="S1953" s="7" t="s">
        <v>1317</v>
      </c>
    </row>
    <row r="1954" spans="17:19" x14ac:dyDescent="0.2">
      <c r="R1954" s="7">
        <v>12364</v>
      </c>
      <c r="S1954" s="7" t="s">
        <v>1962</v>
      </c>
    </row>
    <row r="1955" spans="17:19" x14ac:dyDescent="0.2">
      <c r="Q1955" s="7">
        <v>195</v>
      </c>
      <c r="R1955" s="7">
        <v>12620</v>
      </c>
      <c r="S1955" s="7" t="s">
        <v>1318</v>
      </c>
    </row>
    <row r="1956" spans="17:19" x14ac:dyDescent="0.2">
      <c r="Q1956" s="7">
        <v>5488</v>
      </c>
      <c r="R1956" s="7">
        <v>14683</v>
      </c>
      <c r="S1956" s="7" t="s">
        <v>1319</v>
      </c>
    </row>
    <row r="1957" spans="17:19" x14ac:dyDescent="0.2">
      <c r="R1957" s="7">
        <v>12401</v>
      </c>
      <c r="S1957" s="7" t="s">
        <v>1963</v>
      </c>
    </row>
    <row r="1958" spans="17:19" x14ac:dyDescent="0.2">
      <c r="R1958" s="7">
        <v>12403</v>
      </c>
      <c r="S1958" s="7" t="s">
        <v>3084</v>
      </c>
    </row>
    <row r="1959" spans="17:19" x14ac:dyDescent="0.2">
      <c r="Q1959" s="7">
        <v>3983</v>
      </c>
      <c r="R1959" s="7">
        <v>16040</v>
      </c>
      <c r="S1959" s="7" t="s">
        <v>3085</v>
      </c>
    </row>
    <row r="1960" spans="17:19" x14ac:dyDescent="0.2">
      <c r="R1960" s="7">
        <v>16506</v>
      </c>
      <c r="S1960" s="7" t="s">
        <v>5235</v>
      </c>
    </row>
    <row r="1961" spans="17:19" x14ac:dyDescent="0.2">
      <c r="R1961" s="7">
        <v>10232</v>
      </c>
      <c r="S1961" s="7" t="s">
        <v>1964</v>
      </c>
    </row>
    <row r="1962" spans="17:19" x14ac:dyDescent="0.2">
      <c r="Q1962" s="7">
        <v>1063</v>
      </c>
      <c r="R1962" s="7">
        <v>15568</v>
      </c>
      <c r="S1962" s="7" t="s">
        <v>3086</v>
      </c>
    </row>
    <row r="1963" spans="17:19" x14ac:dyDescent="0.2">
      <c r="R1963" s="7">
        <v>16475</v>
      </c>
      <c r="S1963" s="7" t="s">
        <v>5236</v>
      </c>
    </row>
    <row r="1964" spans="17:19" x14ac:dyDescent="0.2">
      <c r="Q1964" s="7">
        <v>389</v>
      </c>
      <c r="R1964" s="7">
        <v>15052</v>
      </c>
      <c r="S1964" s="7" t="s">
        <v>3087</v>
      </c>
    </row>
    <row r="1965" spans="17:19" x14ac:dyDescent="0.2">
      <c r="Q1965" s="7">
        <v>1064</v>
      </c>
      <c r="R1965" s="7">
        <v>15567</v>
      </c>
      <c r="S1965" s="7" t="s">
        <v>3088</v>
      </c>
    </row>
    <row r="1966" spans="17:19" x14ac:dyDescent="0.2">
      <c r="Q1966" s="7">
        <v>307</v>
      </c>
      <c r="R1966" s="7">
        <v>15001</v>
      </c>
      <c r="S1966" s="7" t="s">
        <v>3089</v>
      </c>
    </row>
    <row r="1967" spans="17:19" x14ac:dyDescent="0.2">
      <c r="Q1967" s="7">
        <v>156</v>
      </c>
      <c r="R1967" s="7">
        <v>12408</v>
      </c>
      <c r="S1967" s="7" t="s">
        <v>3090</v>
      </c>
    </row>
    <row r="1968" spans="17:19" x14ac:dyDescent="0.2">
      <c r="Q1968" s="7">
        <v>6629</v>
      </c>
      <c r="R1968" s="7">
        <v>12409</v>
      </c>
      <c r="S1968" s="7" t="s">
        <v>3091</v>
      </c>
    </row>
    <row r="1969" spans="17:19" x14ac:dyDescent="0.2">
      <c r="Q1969" s="7">
        <v>390</v>
      </c>
      <c r="R1969" s="7">
        <v>15053</v>
      </c>
      <c r="S1969" s="7" t="s">
        <v>3092</v>
      </c>
    </row>
    <row r="1970" spans="17:19" x14ac:dyDescent="0.2">
      <c r="Q1970" s="7">
        <v>785</v>
      </c>
      <c r="R1970" s="7">
        <v>15273</v>
      </c>
      <c r="S1970" s="7" t="s">
        <v>3093</v>
      </c>
    </row>
    <row r="1971" spans="17:19" x14ac:dyDescent="0.2">
      <c r="Q1971" s="7">
        <v>4202</v>
      </c>
      <c r="R1971" s="7">
        <v>12411</v>
      </c>
      <c r="S1971" s="7" t="s">
        <v>3094</v>
      </c>
    </row>
    <row r="1972" spans="17:19" x14ac:dyDescent="0.2">
      <c r="Q1972" s="7">
        <v>5197</v>
      </c>
      <c r="R1972" s="7">
        <v>12412</v>
      </c>
      <c r="S1972" s="7" t="s">
        <v>1488</v>
      </c>
    </row>
    <row r="1973" spans="17:19" x14ac:dyDescent="0.2">
      <c r="Q1973" s="7">
        <v>333</v>
      </c>
      <c r="R1973" s="7">
        <v>15017</v>
      </c>
      <c r="S1973" s="7" t="s">
        <v>1489</v>
      </c>
    </row>
    <row r="1974" spans="17:19" x14ac:dyDescent="0.2">
      <c r="Q1974" s="7">
        <v>5198</v>
      </c>
      <c r="R1974" s="7">
        <v>12388</v>
      </c>
      <c r="S1974" s="7" t="s">
        <v>1490</v>
      </c>
    </row>
    <row r="1975" spans="17:19" x14ac:dyDescent="0.2">
      <c r="Q1975" s="7">
        <v>4314</v>
      </c>
      <c r="R1975" s="7">
        <v>12404</v>
      </c>
      <c r="S1975" s="7" t="s">
        <v>1491</v>
      </c>
    </row>
    <row r="1976" spans="17:19" x14ac:dyDescent="0.2">
      <c r="Q1976" s="7">
        <v>4033</v>
      </c>
      <c r="R1976" s="7">
        <v>12384</v>
      </c>
      <c r="S1976" s="7" t="s">
        <v>1492</v>
      </c>
    </row>
    <row r="1977" spans="17:19" x14ac:dyDescent="0.2">
      <c r="R1977" s="7">
        <v>16306</v>
      </c>
      <c r="S1977" s="7" t="s">
        <v>5237</v>
      </c>
    </row>
    <row r="1978" spans="17:19" x14ac:dyDescent="0.2">
      <c r="Q1978" s="7">
        <v>3293</v>
      </c>
      <c r="R1978" s="7">
        <v>14413</v>
      </c>
      <c r="S1978" s="7" t="s">
        <v>3099</v>
      </c>
    </row>
    <row r="1979" spans="17:19" x14ac:dyDescent="0.2">
      <c r="Q1979" s="7">
        <v>2620</v>
      </c>
      <c r="R1979" s="7">
        <v>12385</v>
      </c>
      <c r="S1979" s="7" t="s">
        <v>3100</v>
      </c>
    </row>
    <row r="1980" spans="17:19" x14ac:dyDescent="0.2">
      <c r="Q1980" s="7">
        <v>5254</v>
      </c>
      <c r="R1980" s="7">
        <v>15630</v>
      </c>
      <c r="S1980" s="7" t="s">
        <v>3101</v>
      </c>
    </row>
    <row r="1981" spans="17:19" x14ac:dyDescent="0.2">
      <c r="Q1981" s="7">
        <v>4139</v>
      </c>
      <c r="R1981" s="7">
        <v>12397</v>
      </c>
      <c r="S1981" s="7" t="s">
        <v>3103</v>
      </c>
    </row>
    <row r="1982" spans="17:19" x14ac:dyDescent="0.2">
      <c r="Q1982" s="7">
        <v>1704</v>
      </c>
      <c r="R1982" s="7">
        <v>12389</v>
      </c>
      <c r="S1982" s="7" t="s">
        <v>3104</v>
      </c>
    </row>
    <row r="1983" spans="17:19" x14ac:dyDescent="0.2">
      <c r="Q1983" s="7">
        <v>1136</v>
      </c>
      <c r="R1983" s="7">
        <v>15566</v>
      </c>
      <c r="S1983" s="7" t="s">
        <v>3105</v>
      </c>
    </row>
    <row r="1984" spans="17:19" x14ac:dyDescent="0.2">
      <c r="R1984" s="7">
        <v>12391</v>
      </c>
      <c r="S1984" s="7" t="s">
        <v>1965</v>
      </c>
    </row>
    <row r="1985" spans="17:19" x14ac:dyDescent="0.2">
      <c r="Q1985" s="7">
        <v>4234</v>
      </c>
      <c r="R1985" s="7">
        <v>15503</v>
      </c>
      <c r="S1985" s="7" t="s">
        <v>3106</v>
      </c>
    </row>
    <row r="1986" spans="17:19" x14ac:dyDescent="0.2">
      <c r="Q1986" s="7">
        <v>5117</v>
      </c>
      <c r="R1986" s="7">
        <v>12393</v>
      </c>
      <c r="S1986" s="7" t="s">
        <v>1500</v>
      </c>
    </row>
    <row r="1987" spans="17:19" x14ac:dyDescent="0.2">
      <c r="R1987" s="7">
        <v>12394</v>
      </c>
      <c r="S1987" s="7" t="s">
        <v>1501</v>
      </c>
    </row>
    <row r="1988" spans="17:19" x14ac:dyDescent="0.2">
      <c r="Q1988" s="7">
        <v>2936</v>
      </c>
      <c r="R1988" s="7">
        <v>12395</v>
      </c>
      <c r="S1988" s="7" t="s">
        <v>1502</v>
      </c>
    </row>
    <row r="1989" spans="17:19" x14ac:dyDescent="0.2">
      <c r="Q1989" s="7">
        <v>6715</v>
      </c>
      <c r="R1989" s="7">
        <v>13286</v>
      </c>
      <c r="S1989" s="7" t="s">
        <v>1503</v>
      </c>
    </row>
    <row r="1990" spans="17:19" x14ac:dyDescent="0.2">
      <c r="Q1990" s="7">
        <v>741</v>
      </c>
      <c r="R1990" s="7">
        <v>15247</v>
      </c>
      <c r="S1990" s="7" t="s">
        <v>1504</v>
      </c>
    </row>
    <row r="1991" spans="17:19" x14ac:dyDescent="0.2">
      <c r="Q1991" s="7">
        <v>3822</v>
      </c>
      <c r="R1991" s="7">
        <v>16017</v>
      </c>
      <c r="S1991" s="7" t="s">
        <v>3302</v>
      </c>
    </row>
    <row r="1992" spans="17:19" x14ac:dyDescent="0.2">
      <c r="Q1992" s="7">
        <v>2457</v>
      </c>
      <c r="R1992" s="7">
        <v>15380</v>
      </c>
      <c r="S1992" s="7" t="s">
        <v>3303</v>
      </c>
    </row>
    <row r="1993" spans="17:19" x14ac:dyDescent="0.2">
      <c r="R1993" s="7">
        <v>16373</v>
      </c>
      <c r="S1993" s="7" t="s">
        <v>5238</v>
      </c>
    </row>
    <row r="1994" spans="17:19" x14ac:dyDescent="0.2">
      <c r="R1994" s="7">
        <v>16406</v>
      </c>
      <c r="S1994" s="7" t="s">
        <v>5239</v>
      </c>
    </row>
    <row r="1995" spans="17:19" x14ac:dyDescent="0.2">
      <c r="R1995" s="7">
        <v>12383</v>
      </c>
      <c r="S1995" s="7" t="s">
        <v>1969</v>
      </c>
    </row>
    <row r="1996" spans="17:19" x14ac:dyDescent="0.2">
      <c r="R1996" s="7">
        <v>12406</v>
      </c>
      <c r="S1996" s="7" t="s">
        <v>3304</v>
      </c>
    </row>
    <row r="1997" spans="17:19" x14ac:dyDescent="0.2">
      <c r="Q1997" s="7">
        <v>4184</v>
      </c>
      <c r="R1997" s="7">
        <v>15388</v>
      </c>
      <c r="S1997" s="7" t="s">
        <v>1204</v>
      </c>
    </row>
    <row r="1998" spans="17:19" x14ac:dyDescent="0.2">
      <c r="R1998" s="7">
        <v>10997</v>
      </c>
      <c r="S1998" s="7" t="s">
        <v>1966</v>
      </c>
    </row>
    <row r="1999" spans="17:19" x14ac:dyDescent="0.2">
      <c r="Q1999" s="7">
        <v>6716</v>
      </c>
      <c r="R1999" s="7">
        <v>13680</v>
      </c>
      <c r="S1999" s="7" t="s">
        <v>3305</v>
      </c>
    </row>
    <row r="2000" spans="17:19" x14ac:dyDescent="0.2">
      <c r="R2000" s="7">
        <v>12431</v>
      </c>
      <c r="S2000" s="7" t="s">
        <v>1967</v>
      </c>
    </row>
    <row r="2001" spans="17:19" x14ac:dyDescent="0.2">
      <c r="R2001" s="7">
        <v>12432</v>
      </c>
      <c r="S2001" s="7" t="s">
        <v>1968</v>
      </c>
    </row>
    <row r="2002" spans="17:19" x14ac:dyDescent="0.2">
      <c r="Q2002" s="7">
        <v>9</v>
      </c>
      <c r="R2002" s="7">
        <v>12433</v>
      </c>
      <c r="S2002" s="7" t="s">
        <v>3306</v>
      </c>
    </row>
    <row r="2003" spans="17:19" x14ac:dyDescent="0.2">
      <c r="R2003" s="7">
        <v>12434</v>
      </c>
      <c r="S2003" s="7" t="s">
        <v>1970</v>
      </c>
    </row>
    <row r="2004" spans="17:19" x14ac:dyDescent="0.2">
      <c r="Q2004" s="7">
        <v>2477</v>
      </c>
      <c r="R2004" s="7">
        <v>14469</v>
      </c>
      <c r="S2004" s="7" t="s">
        <v>3307</v>
      </c>
    </row>
    <row r="2005" spans="17:19" x14ac:dyDescent="0.2">
      <c r="Q2005" s="7">
        <v>5489</v>
      </c>
      <c r="R2005" s="7">
        <v>14676</v>
      </c>
      <c r="S2005" s="7" t="s">
        <v>3118</v>
      </c>
    </row>
    <row r="2006" spans="17:19" x14ac:dyDescent="0.2">
      <c r="R2006" s="7">
        <v>12445</v>
      </c>
      <c r="S2006" s="7" t="s">
        <v>3119</v>
      </c>
    </row>
    <row r="2007" spans="17:19" x14ac:dyDescent="0.2">
      <c r="Q2007" s="7">
        <v>2271</v>
      </c>
      <c r="R2007" s="7">
        <v>12437</v>
      </c>
      <c r="S2007" s="7" t="s">
        <v>3120</v>
      </c>
    </row>
    <row r="2008" spans="17:19" x14ac:dyDescent="0.2">
      <c r="Q2008" s="7">
        <v>6630</v>
      </c>
      <c r="R2008" s="7">
        <v>12430</v>
      </c>
      <c r="S2008" s="7" t="s">
        <v>3121</v>
      </c>
    </row>
    <row r="2009" spans="17:19" x14ac:dyDescent="0.2">
      <c r="Q2009" s="7">
        <v>5199</v>
      </c>
      <c r="R2009" s="7">
        <v>12442</v>
      </c>
      <c r="S2009" s="7" t="s">
        <v>3124</v>
      </c>
    </row>
    <row r="2010" spans="17:19" x14ac:dyDescent="0.2">
      <c r="R2010" s="7">
        <v>12443</v>
      </c>
      <c r="S2010" s="7" t="s">
        <v>1972</v>
      </c>
    </row>
    <row r="2011" spans="17:19" x14ac:dyDescent="0.2">
      <c r="Q2011" s="7">
        <v>5723</v>
      </c>
      <c r="R2011" s="7">
        <v>14680</v>
      </c>
      <c r="S2011" s="7" t="s">
        <v>3126</v>
      </c>
    </row>
    <row r="2012" spans="17:19" x14ac:dyDescent="0.2">
      <c r="Q2012" s="7">
        <v>5200</v>
      </c>
      <c r="R2012" s="7">
        <v>12420</v>
      </c>
      <c r="S2012" s="7" t="s">
        <v>3127</v>
      </c>
    </row>
    <row r="2013" spans="17:19" x14ac:dyDescent="0.2">
      <c r="Q2013" s="7">
        <v>6416</v>
      </c>
      <c r="R2013" s="7">
        <v>16094</v>
      </c>
      <c r="S2013" s="7" t="s">
        <v>4532</v>
      </c>
    </row>
    <row r="2014" spans="17:19" x14ac:dyDescent="0.2">
      <c r="Q2014" s="7">
        <v>5118</v>
      </c>
      <c r="R2014" s="7">
        <v>12436</v>
      </c>
      <c r="S2014" s="7" t="s">
        <v>3128</v>
      </c>
    </row>
    <row r="2015" spans="17:19" x14ac:dyDescent="0.2">
      <c r="Q2015" s="7">
        <v>615</v>
      </c>
      <c r="R2015" s="7">
        <v>15180</v>
      </c>
      <c r="S2015" s="7" t="s">
        <v>3319</v>
      </c>
    </row>
    <row r="2016" spans="17:19" x14ac:dyDescent="0.2">
      <c r="R2016" s="7">
        <v>12416</v>
      </c>
      <c r="S2016" s="7" t="s">
        <v>1974</v>
      </c>
    </row>
    <row r="2017" spans="17:19" x14ac:dyDescent="0.2">
      <c r="Q2017" s="7">
        <v>2272</v>
      </c>
      <c r="R2017" s="7">
        <v>14096</v>
      </c>
      <c r="S2017" s="7" t="s">
        <v>3320</v>
      </c>
    </row>
    <row r="2018" spans="17:19" x14ac:dyDescent="0.2">
      <c r="Q2018" s="7">
        <v>5821</v>
      </c>
      <c r="R2018" s="7">
        <v>14682</v>
      </c>
      <c r="S2018" s="7" t="s">
        <v>3321</v>
      </c>
    </row>
    <row r="2019" spans="17:19" x14ac:dyDescent="0.2">
      <c r="R2019" s="7">
        <v>12418</v>
      </c>
      <c r="S2019" s="7" t="s">
        <v>3322</v>
      </c>
    </row>
    <row r="2020" spans="17:19" x14ac:dyDescent="0.2">
      <c r="R2020" s="7">
        <v>12444</v>
      </c>
      <c r="S2020" s="7" t="s">
        <v>3125</v>
      </c>
    </row>
    <row r="2021" spans="17:19" x14ac:dyDescent="0.2">
      <c r="R2021" s="7">
        <v>11051</v>
      </c>
      <c r="S2021" s="7" t="s">
        <v>1973</v>
      </c>
    </row>
    <row r="2022" spans="17:19" x14ac:dyDescent="0.2">
      <c r="R2022" s="7">
        <v>10028</v>
      </c>
      <c r="S2022" s="7" t="s">
        <v>1975</v>
      </c>
    </row>
    <row r="2023" spans="17:19" x14ac:dyDescent="0.2">
      <c r="R2023" s="7">
        <v>12419</v>
      </c>
      <c r="S2023" s="7" t="s">
        <v>1976</v>
      </c>
    </row>
    <row r="2024" spans="17:19" x14ac:dyDescent="0.2">
      <c r="Q2024" s="7">
        <v>5490</v>
      </c>
      <c r="R2024" s="7">
        <v>14681</v>
      </c>
      <c r="S2024" s="7" t="s">
        <v>3324</v>
      </c>
    </row>
    <row r="2025" spans="17:19" x14ac:dyDescent="0.2">
      <c r="R2025" s="7">
        <v>12414</v>
      </c>
      <c r="S2025" s="7" t="s">
        <v>3325</v>
      </c>
    </row>
    <row r="2026" spans="17:19" x14ac:dyDescent="0.2">
      <c r="R2026" s="7">
        <v>10803</v>
      </c>
      <c r="S2026" s="7" t="s">
        <v>3326</v>
      </c>
    </row>
    <row r="2027" spans="17:19" x14ac:dyDescent="0.2">
      <c r="Q2027" s="7">
        <v>5431</v>
      </c>
      <c r="R2027" s="7">
        <v>14679</v>
      </c>
      <c r="S2027" s="7" t="s">
        <v>3327</v>
      </c>
    </row>
    <row r="2028" spans="17:19" x14ac:dyDescent="0.2">
      <c r="R2028" s="7">
        <v>12424</v>
      </c>
      <c r="S2028" s="7" t="s">
        <v>3328</v>
      </c>
    </row>
    <row r="2029" spans="17:19" x14ac:dyDescent="0.2">
      <c r="R2029" s="7">
        <v>12425</v>
      </c>
      <c r="S2029" s="7" t="s">
        <v>3329</v>
      </c>
    </row>
    <row r="2030" spans="17:19" x14ac:dyDescent="0.2">
      <c r="Q2030" s="7">
        <v>5921</v>
      </c>
      <c r="R2030" s="7">
        <v>14678</v>
      </c>
      <c r="S2030" s="7" t="s">
        <v>3330</v>
      </c>
    </row>
    <row r="2031" spans="17:19" x14ac:dyDescent="0.2">
      <c r="R2031" s="7">
        <v>10015</v>
      </c>
      <c r="S2031" s="7" t="s">
        <v>3331</v>
      </c>
    </row>
    <row r="2032" spans="17:19" x14ac:dyDescent="0.2">
      <c r="R2032" s="7">
        <v>10624</v>
      </c>
      <c r="S2032" s="7" t="s">
        <v>330</v>
      </c>
    </row>
    <row r="2033" spans="17:19" x14ac:dyDescent="0.2">
      <c r="R2033" s="7">
        <v>12428</v>
      </c>
      <c r="S2033" s="7" t="s">
        <v>331</v>
      </c>
    </row>
    <row r="2034" spans="17:19" x14ac:dyDescent="0.2">
      <c r="R2034" s="7">
        <v>16505</v>
      </c>
      <c r="S2034" s="7" t="s">
        <v>5240</v>
      </c>
    </row>
    <row r="2035" spans="17:19" x14ac:dyDescent="0.2">
      <c r="Q2035" s="7">
        <v>6090</v>
      </c>
      <c r="R2035" s="7">
        <v>15485</v>
      </c>
      <c r="S2035" s="7" t="s">
        <v>3072</v>
      </c>
    </row>
    <row r="2036" spans="17:19" x14ac:dyDescent="0.2">
      <c r="Q2036" s="7">
        <v>437</v>
      </c>
      <c r="R2036" s="7">
        <v>15088</v>
      </c>
      <c r="S2036" s="7" t="s">
        <v>2389</v>
      </c>
    </row>
    <row r="2037" spans="17:19" x14ac:dyDescent="0.2">
      <c r="Q2037" s="7">
        <v>2284</v>
      </c>
      <c r="R2037" s="7">
        <v>15679</v>
      </c>
      <c r="S2037" s="7" t="s">
        <v>5045</v>
      </c>
    </row>
    <row r="2038" spans="17:19" x14ac:dyDescent="0.2">
      <c r="Q2038" s="7">
        <v>5491</v>
      </c>
      <c r="R2038" s="7">
        <v>14686</v>
      </c>
      <c r="S2038" s="7" t="s">
        <v>345</v>
      </c>
    </row>
    <row r="2039" spans="17:19" x14ac:dyDescent="0.2">
      <c r="Q2039" s="7">
        <v>5859</v>
      </c>
      <c r="R2039" s="7">
        <v>14694</v>
      </c>
      <c r="S2039" s="7" t="s">
        <v>351</v>
      </c>
    </row>
    <row r="2040" spans="17:19" x14ac:dyDescent="0.2">
      <c r="R2040" s="7">
        <v>12336</v>
      </c>
      <c r="S2040" s="7" t="s">
        <v>1977</v>
      </c>
    </row>
    <row r="2041" spans="17:19" x14ac:dyDescent="0.2">
      <c r="Q2041" s="7">
        <v>2029</v>
      </c>
      <c r="R2041" s="7">
        <v>14475</v>
      </c>
      <c r="S2041" s="7" t="s">
        <v>332</v>
      </c>
    </row>
    <row r="2042" spans="17:19" x14ac:dyDescent="0.2">
      <c r="R2042" s="7">
        <v>12337</v>
      </c>
      <c r="S2042" s="7" t="s">
        <v>1978</v>
      </c>
    </row>
    <row r="2043" spans="17:19" x14ac:dyDescent="0.2">
      <c r="R2043" s="7">
        <v>12338</v>
      </c>
      <c r="S2043" s="7" t="s">
        <v>1979</v>
      </c>
    </row>
    <row r="2044" spans="17:19" x14ac:dyDescent="0.2">
      <c r="Q2044" s="7">
        <v>5922</v>
      </c>
      <c r="R2044" s="7">
        <v>14691</v>
      </c>
      <c r="S2044" s="7" t="s">
        <v>333</v>
      </c>
    </row>
    <row r="2045" spans="17:19" x14ac:dyDescent="0.2">
      <c r="R2045" s="7">
        <v>12349</v>
      </c>
      <c r="S2045" s="7" t="s">
        <v>334</v>
      </c>
    </row>
    <row r="2046" spans="17:19" x14ac:dyDescent="0.2">
      <c r="R2046" s="7">
        <v>12341</v>
      </c>
      <c r="S2046" s="7" t="s">
        <v>335</v>
      </c>
    </row>
    <row r="2047" spans="17:19" x14ac:dyDescent="0.2">
      <c r="Q2047" s="7">
        <v>5693</v>
      </c>
      <c r="R2047" s="7">
        <v>15616</v>
      </c>
      <c r="S2047" s="7" t="s">
        <v>4533</v>
      </c>
    </row>
    <row r="2048" spans="17:19" x14ac:dyDescent="0.2">
      <c r="R2048" s="7">
        <v>12334</v>
      </c>
      <c r="S2048" s="7" t="s">
        <v>336</v>
      </c>
    </row>
    <row r="2049" spans="17:19" x14ac:dyDescent="0.2">
      <c r="R2049" s="7">
        <v>11366</v>
      </c>
      <c r="S2049" s="7" t="s">
        <v>1980</v>
      </c>
    </row>
    <row r="2050" spans="17:19" x14ac:dyDescent="0.2">
      <c r="R2050" s="7">
        <v>12343</v>
      </c>
      <c r="S2050" s="7" t="s">
        <v>1981</v>
      </c>
    </row>
    <row r="2051" spans="17:19" x14ac:dyDescent="0.2">
      <c r="R2051" s="7">
        <v>12344</v>
      </c>
      <c r="S2051" s="7" t="s">
        <v>1982</v>
      </c>
    </row>
    <row r="2052" spans="17:19" x14ac:dyDescent="0.2">
      <c r="Q2052" s="7">
        <v>5756</v>
      </c>
      <c r="R2052" s="7">
        <v>14689</v>
      </c>
      <c r="S2052" s="7" t="s">
        <v>337</v>
      </c>
    </row>
    <row r="2053" spans="17:19" x14ac:dyDescent="0.2">
      <c r="R2053" s="7">
        <v>12346</v>
      </c>
      <c r="S2053" s="7" t="s">
        <v>1983</v>
      </c>
    </row>
    <row r="2054" spans="17:19" x14ac:dyDescent="0.2">
      <c r="R2054" s="7">
        <v>12347</v>
      </c>
      <c r="S2054" s="7" t="s">
        <v>338</v>
      </c>
    </row>
    <row r="2055" spans="17:19" x14ac:dyDescent="0.2">
      <c r="Q2055" s="7">
        <v>5238</v>
      </c>
      <c r="R2055" s="7">
        <v>15392</v>
      </c>
      <c r="S2055" s="7" t="s">
        <v>3073</v>
      </c>
    </row>
    <row r="2056" spans="17:19" x14ac:dyDescent="0.2">
      <c r="Q2056" s="7">
        <v>5202</v>
      </c>
      <c r="R2056" s="7">
        <v>12326</v>
      </c>
      <c r="S2056" s="7" t="s">
        <v>339</v>
      </c>
    </row>
    <row r="2057" spans="17:19" x14ac:dyDescent="0.2">
      <c r="R2057" s="7">
        <v>11052</v>
      </c>
      <c r="S2057" s="7" t="s">
        <v>1985</v>
      </c>
    </row>
    <row r="2058" spans="17:19" x14ac:dyDescent="0.2">
      <c r="R2058" s="7">
        <v>11338</v>
      </c>
      <c r="S2058" s="7" t="s">
        <v>1986</v>
      </c>
    </row>
    <row r="2059" spans="17:19" x14ac:dyDescent="0.2">
      <c r="R2059" s="7">
        <v>12324</v>
      </c>
      <c r="S2059" s="7" t="s">
        <v>1987</v>
      </c>
    </row>
    <row r="2060" spans="17:19" x14ac:dyDescent="0.2">
      <c r="Q2060" s="7">
        <v>2089</v>
      </c>
      <c r="R2060" s="7">
        <v>12340</v>
      </c>
      <c r="S2060" s="7" t="s">
        <v>340</v>
      </c>
    </row>
    <row r="2061" spans="17:19" x14ac:dyDescent="0.2">
      <c r="Q2061" s="7">
        <v>6751</v>
      </c>
      <c r="R2061" s="7">
        <v>14967</v>
      </c>
      <c r="S2061" s="7" t="s">
        <v>341</v>
      </c>
    </row>
    <row r="2062" spans="17:19" x14ac:dyDescent="0.2">
      <c r="R2062" s="7">
        <v>10950</v>
      </c>
      <c r="S2062" s="7" t="s">
        <v>1989</v>
      </c>
    </row>
    <row r="2063" spans="17:19" x14ac:dyDescent="0.2">
      <c r="R2063" s="7">
        <v>12322</v>
      </c>
      <c r="S2063" s="7" t="s">
        <v>343</v>
      </c>
    </row>
    <row r="2064" spans="17:19" x14ac:dyDescent="0.2">
      <c r="Q2064" s="7">
        <v>6153</v>
      </c>
      <c r="R2064" s="7">
        <v>12323</v>
      </c>
      <c r="S2064" s="7" t="s">
        <v>344</v>
      </c>
    </row>
    <row r="2065" spans="17:19" x14ac:dyDescent="0.2">
      <c r="R2065" s="7">
        <v>11053</v>
      </c>
      <c r="S2065" s="7" t="s">
        <v>1990</v>
      </c>
    </row>
    <row r="2066" spans="17:19" x14ac:dyDescent="0.2">
      <c r="Q2066" s="7">
        <v>5540</v>
      </c>
      <c r="R2066" s="7">
        <v>15489</v>
      </c>
      <c r="S2066" s="7" t="s">
        <v>3074</v>
      </c>
    </row>
    <row r="2067" spans="17:19" x14ac:dyDescent="0.2">
      <c r="R2067" s="7">
        <v>12333</v>
      </c>
      <c r="S2067" s="7" t="s">
        <v>346</v>
      </c>
    </row>
    <row r="2068" spans="17:19" x14ac:dyDescent="0.2">
      <c r="R2068" s="7">
        <v>11054</v>
      </c>
      <c r="S2068" s="7" t="s">
        <v>1991</v>
      </c>
    </row>
    <row r="2069" spans="17:19" x14ac:dyDescent="0.2">
      <c r="R2069" s="7">
        <v>12325</v>
      </c>
      <c r="S2069" s="7" t="s">
        <v>347</v>
      </c>
    </row>
    <row r="2070" spans="17:19" x14ac:dyDescent="0.2">
      <c r="Q2070" s="7">
        <v>5792</v>
      </c>
      <c r="R2070" s="7">
        <v>14697</v>
      </c>
      <c r="S2070" s="7" t="s">
        <v>348</v>
      </c>
    </row>
    <row r="2071" spans="17:19" x14ac:dyDescent="0.2">
      <c r="Q2071" s="7">
        <v>5886</v>
      </c>
      <c r="R2071" s="7">
        <v>14550</v>
      </c>
      <c r="S2071" s="7" t="s">
        <v>2629</v>
      </c>
    </row>
    <row r="2072" spans="17:19" x14ac:dyDescent="0.2">
      <c r="R2072" s="7">
        <v>11238</v>
      </c>
      <c r="S2072" s="7" t="s">
        <v>1992</v>
      </c>
    </row>
    <row r="2073" spans="17:19" x14ac:dyDescent="0.2">
      <c r="R2073" s="7">
        <v>11253</v>
      </c>
      <c r="S2073" s="7" t="s">
        <v>1993</v>
      </c>
    </row>
    <row r="2074" spans="17:19" x14ac:dyDescent="0.2">
      <c r="Q2074" s="7">
        <v>5492</v>
      </c>
      <c r="R2074" s="7">
        <v>14695</v>
      </c>
      <c r="S2074" s="7" t="s">
        <v>349</v>
      </c>
    </row>
    <row r="2075" spans="17:19" x14ac:dyDescent="0.2">
      <c r="R2075" s="7">
        <v>10998</v>
      </c>
      <c r="S2075" s="7" t="s">
        <v>350</v>
      </c>
    </row>
    <row r="2076" spans="17:19" x14ac:dyDescent="0.2">
      <c r="R2076" s="7">
        <v>16258</v>
      </c>
      <c r="S2076" s="7" t="s">
        <v>5241</v>
      </c>
    </row>
    <row r="2077" spans="17:19" x14ac:dyDescent="0.2">
      <c r="R2077" s="7">
        <v>12348</v>
      </c>
      <c r="S2077" s="7" t="s">
        <v>1984</v>
      </c>
    </row>
    <row r="2078" spans="17:19" x14ac:dyDescent="0.2">
      <c r="R2078" s="7">
        <v>12320</v>
      </c>
      <c r="S2078" s="7" t="s">
        <v>1988</v>
      </c>
    </row>
    <row r="2079" spans="17:19" x14ac:dyDescent="0.2">
      <c r="Q2079" s="7">
        <v>4277</v>
      </c>
      <c r="R2079" s="7">
        <v>12328</v>
      </c>
      <c r="S2079" s="7" t="s">
        <v>2390</v>
      </c>
    </row>
    <row r="2080" spans="17:19" x14ac:dyDescent="0.2">
      <c r="Q2080" s="7">
        <v>544</v>
      </c>
      <c r="R2080" s="7">
        <v>15123</v>
      </c>
      <c r="S2080" s="7" t="s">
        <v>2391</v>
      </c>
    </row>
    <row r="2081" spans="17:19" x14ac:dyDescent="0.2">
      <c r="Q2081" s="7">
        <v>5257</v>
      </c>
      <c r="R2081" s="7">
        <v>12329</v>
      </c>
      <c r="S2081" s="7" t="s">
        <v>2392</v>
      </c>
    </row>
    <row r="2082" spans="17:19" x14ac:dyDescent="0.2">
      <c r="R2082" s="7">
        <v>12330</v>
      </c>
      <c r="S2082" s="7" t="s">
        <v>2393</v>
      </c>
    </row>
    <row r="2083" spans="17:19" x14ac:dyDescent="0.2">
      <c r="R2083" s="7">
        <v>16150</v>
      </c>
      <c r="S2083" s="7" t="s">
        <v>5242</v>
      </c>
    </row>
    <row r="2084" spans="17:19" x14ac:dyDescent="0.2">
      <c r="Q2084" s="7">
        <v>5203</v>
      </c>
      <c r="R2084" s="7">
        <v>12331</v>
      </c>
      <c r="S2084" s="7" t="s">
        <v>2394</v>
      </c>
    </row>
    <row r="2085" spans="17:19" x14ac:dyDescent="0.2">
      <c r="R2085" s="7">
        <v>12319</v>
      </c>
      <c r="S2085" s="7" t="s">
        <v>2396</v>
      </c>
    </row>
    <row r="2086" spans="17:19" x14ac:dyDescent="0.2">
      <c r="Q2086" s="7">
        <v>5642</v>
      </c>
      <c r="R2086" s="7">
        <v>14690</v>
      </c>
      <c r="S2086" s="7" t="s">
        <v>2632</v>
      </c>
    </row>
    <row r="2087" spans="17:19" x14ac:dyDescent="0.2">
      <c r="R2087" s="7">
        <v>10033</v>
      </c>
      <c r="S2087" s="7" t="s">
        <v>2399</v>
      </c>
    </row>
    <row r="2088" spans="17:19" x14ac:dyDescent="0.2">
      <c r="R2088" s="7">
        <v>12368</v>
      </c>
      <c r="S2088" s="7" t="s">
        <v>1995</v>
      </c>
    </row>
    <row r="2089" spans="17:19" x14ac:dyDescent="0.2">
      <c r="Q2089" s="7">
        <v>2143</v>
      </c>
      <c r="R2089" s="7">
        <v>12369</v>
      </c>
      <c r="S2089" s="7" t="s">
        <v>2400</v>
      </c>
    </row>
    <row r="2090" spans="17:19" x14ac:dyDescent="0.2">
      <c r="Q2090" s="7">
        <v>5527</v>
      </c>
      <c r="R2090" s="7">
        <v>14687</v>
      </c>
      <c r="S2090" s="7" t="s">
        <v>2401</v>
      </c>
    </row>
    <row r="2091" spans="17:19" x14ac:dyDescent="0.2">
      <c r="Q2091" s="7">
        <v>1366</v>
      </c>
      <c r="R2091" s="7">
        <v>12371</v>
      </c>
      <c r="S2091" s="7" t="s">
        <v>2402</v>
      </c>
    </row>
    <row r="2092" spans="17:19" x14ac:dyDescent="0.2">
      <c r="R2092" s="7">
        <v>12381</v>
      </c>
      <c r="S2092" s="7" t="s">
        <v>1996</v>
      </c>
    </row>
    <row r="2093" spans="17:19" x14ac:dyDescent="0.2">
      <c r="Q2093" s="7">
        <v>3394</v>
      </c>
      <c r="R2093" s="7">
        <v>14450</v>
      </c>
      <c r="S2093" s="7" t="s">
        <v>2404</v>
      </c>
    </row>
    <row r="2094" spans="17:19" x14ac:dyDescent="0.2">
      <c r="R2094" s="7">
        <v>12373</v>
      </c>
      <c r="S2094" s="7" t="s">
        <v>3260</v>
      </c>
    </row>
    <row r="2095" spans="17:19" x14ac:dyDescent="0.2">
      <c r="R2095" s="7">
        <v>12366</v>
      </c>
      <c r="S2095" s="7" t="s">
        <v>1997</v>
      </c>
    </row>
    <row r="2096" spans="17:19" x14ac:dyDescent="0.2">
      <c r="Q2096" s="7">
        <v>5678</v>
      </c>
      <c r="R2096" s="7">
        <v>14685</v>
      </c>
      <c r="S2096" s="7" t="s">
        <v>2635</v>
      </c>
    </row>
    <row r="2097" spans="17:19" x14ac:dyDescent="0.2">
      <c r="Q2097" s="7">
        <v>700</v>
      </c>
      <c r="R2097" s="7">
        <v>15218</v>
      </c>
      <c r="S2097" s="7" t="s">
        <v>1377</v>
      </c>
    </row>
    <row r="2098" spans="17:19" x14ac:dyDescent="0.2">
      <c r="Q2098" s="7">
        <v>6718</v>
      </c>
      <c r="R2098" s="7">
        <v>13289</v>
      </c>
      <c r="S2098" s="7" t="s">
        <v>1378</v>
      </c>
    </row>
    <row r="2099" spans="17:19" x14ac:dyDescent="0.2">
      <c r="R2099" s="7">
        <v>12378</v>
      </c>
      <c r="S2099" s="7" t="s">
        <v>1999</v>
      </c>
    </row>
    <row r="2100" spans="17:19" x14ac:dyDescent="0.2">
      <c r="R2100" s="7">
        <v>12379</v>
      </c>
      <c r="S2100" s="7" t="s">
        <v>1379</v>
      </c>
    </row>
    <row r="2101" spans="17:19" x14ac:dyDescent="0.2">
      <c r="Q2101" s="7">
        <v>4009</v>
      </c>
      <c r="R2101" s="7">
        <v>12380</v>
      </c>
      <c r="S2101" s="7" t="s">
        <v>1380</v>
      </c>
    </row>
    <row r="2102" spans="17:19" x14ac:dyDescent="0.2">
      <c r="R2102" s="7">
        <v>10059</v>
      </c>
      <c r="S2102" s="7" t="s">
        <v>1388</v>
      </c>
    </row>
    <row r="2103" spans="17:19" x14ac:dyDescent="0.2">
      <c r="R2103" s="7">
        <v>16526</v>
      </c>
      <c r="S2103" s="7" t="s">
        <v>5243</v>
      </c>
    </row>
    <row r="2104" spans="17:19" x14ac:dyDescent="0.2">
      <c r="Q2104" s="7">
        <v>4255</v>
      </c>
      <c r="R2104" s="7">
        <v>12355</v>
      </c>
      <c r="S2104" s="7" t="s">
        <v>1392</v>
      </c>
    </row>
    <row r="2105" spans="17:19" x14ac:dyDescent="0.2">
      <c r="R2105" s="7">
        <v>12359</v>
      </c>
      <c r="S2105" s="7" t="s">
        <v>1399</v>
      </c>
    </row>
    <row r="2106" spans="17:19" x14ac:dyDescent="0.2">
      <c r="R2106" s="7">
        <v>14952</v>
      </c>
      <c r="S2106" s="7" t="s">
        <v>1400</v>
      </c>
    </row>
    <row r="2107" spans="17:19" x14ac:dyDescent="0.2">
      <c r="Q2107" s="7">
        <v>2274</v>
      </c>
      <c r="R2107" s="7">
        <v>12361</v>
      </c>
      <c r="S2107" s="7" t="s">
        <v>1404</v>
      </c>
    </row>
    <row r="2108" spans="17:19" x14ac:dyDescent="0.2">
      <c r="Q2108" s="7">
        <v>3715</v>
      </c>
      <c r="R2108" s="7">
        <v>16598</v>
      </c>
      <c r="S2108" s="7" t="s">
        <v>5244</v>
      </c>
    </row>
    <row r="2109" spans="17:19" x14ac:dyDescent="0.2">
      <c r="Q2109" s="7">
        <v>3202</v>
      </c>
      <c r="R2109" s="7">
        <v>14379</v>
      </c>
      <c r="S2109" s="7" t="s">
        <v>3501</v>
      </c>
    </row>
    <row r="2110" spans="17:19" x14ac:dyDescent="0.2">
      <c r="Q2110" s="7">
        <v>1367</v>
      </c>
      <c r="R2110" s="7">
        <v>12362</v>
      </c>
      <c r="S2110" s="7" t="s">
        <v>3502</v>
      </c>
    </row>
    <row r="2111" spans="17:19" x14ac:dyDescent="0.2">
      <c r="R2111" s="7">
        <v>12363</v>
      </c>
      <c r="S2111" s="7" t="s">
        <v>3503</v>
      </c>
    </row>
    <row r="2112" spans="17:19" x14ac:dyDescent="0.2">
      <c r="Q2112" s="7">
        <v>5120</v>
      </c>
      <c r="R2112" s="7">
        <v>12463</v>
      </c>
      <c r="S2112" s="7" t="s">
        <v>3504</v>
      </c>
    </row>
    <row r="2113" spans="17:19" x14ac:dyDescent="0.2">
      <c r="Q2113" s="7">
        <v>4279</v>
      </c>
      <c r="R2113" s="7">
        <v>12335</v>
      </c>
      <c r="S2113" s="7" t="s">
        <v>3505</v>
      </c>
    </row>
    <row r="2114" spans="17:19" x14ac:dyDescent="0.2">
      <c r="Q2114" s="7">
        <v>4236</v>
      </c>
      <c r="R2114" s="7">
        <v>12438</v>
      </c>
      <c r="S2114" s="7" t="s">
        <v>3625</v>
      </c>
    </row>
    <row r="2115" spans="17:19" x14ac:dyDescent="0.2">
      <c r="Q2115" s="7">
        <v>356</v>
      </c>
      <c r="R2115" s="7">
        <v>15034</v>
      </c>
      <c r="S2115" s="7" t="s">
        <v>3626</v>
      </c>
    </row>
    <row r="2116" spans="17:19" x14ac:dyDescent="0.2">
      <c r="Q2116" s="7">
        <v>6753</v>
      </c>
      <c r="R2116" s="7">
        <v>14968</v>
      </c>
      <c r="S2116" s="7" t="s">
        <v>3627</v>
      </c>
    </row>
    <row r="2117" spans="17:19" x14ac:dyDescent="0.2">
      <c r="R2117" s="7">
        <v>11364</v>
      </c>
      <c r="S2117" s="7" t="s">
        <v>3628</v>
      </c>
    </row>
    <row r="2118" spans="17:19" x14ac:dyDescent="0.2">
      <c r="Q2118" s="7">
        <v>2275</v>
      </c>
      <c r="R2118" s="7">
        <v>15678</v>
      </c>
      <c r="S2118" s="7" t="s">
        <v>2420</v>
      </c>
    </row>
    <row r="2119" spans="17:19" x14ac:dyDescent="0.2">
      <c r="Q2119" s="7">
        <v>5563</v>
      </c>
      <c r="R2119" s="7">
        <v>14661</v>
      </c>
      <c r="S2119" s="7" t="s">
        <v>2421</v>
      </c>
    </row>
    <row r="2120" spans="17:19" x14ac:dyDescent="0.2">
      <c r="R2120" s="7">
        <v>10030</v>
      </c>
      <c r="S2120" s="7" t="s">
        <v>2422</v>
      </c>
    </row>
    <row r="2121" spans="17:19" x14ac:dyDescent="0.2">
      <c r="Q2121" s="7">
        <v>2770</v>
      </c>
      <c r="R2121" s="7">
        <v>13833</v>
      </c>
      <c r="S2121" s="7" t="s">
        <v>2423</v>
      </c>
    </row>
    <row r="2122" spans="17:19" x14ac:dyDescent="0.2">
      <c r="Q2122" s="7">
        <v>5205</v>
      </c>
      <c r="R2122" s="7">
        <v>12531</v>
      </c>
      <c r="S2122" s="7" t="s">
        <v>2424</v>
      </c>
    </row>
    <row r="2123" spans="17:19" x14ac:dyDescent="0.2">
      <c r="Q2123" s="7">
        <v>4032</v>
      </c>
      <c r="R2123" s="7">
        <v>12712</v>
      </c>
      <c r="S2123" s="7" t="s">
        <v>2312</v>
      </c>
    </row>
    <row r="2124" spans="17:19" x14ac:dyDescent="0.2">
      <c r="Q2124" s="7">
        <v>155</v>
      </c>
      <c r="R2124" s="7">
        <v>12754</v>
      </c>
      <c r="S2124" s="7" t="s">
        <v>2902</v>
      </c>
    </row>
    <row r="2125" spans="17:19" x14ac:dyDescent="0.2">
      <c r="Q2125" s="7">
        <v>4941</v>
      </c>
      <c r="R2125" s="7">
        <v>15420</v>
      </c>
      <c r="S2125" s="7" t="s">
        <v>2002</v>
      </c>
    </row>
    <row r="2126" spans="17:19" x14ac:dyDescent="0.2">
      <c r="R2126" s="7">
        <v>12737</v>
      </c>
      <c r="S2126" s="7" t="s">
        <v>1960</v>
      </c>
    </row>
    <row r="2127" spans="17:19" x14ac:dyDescent="0.2">
      <c r="Q2127" s="7">
        <v>2027</v>
      </c>
      <c r="R2127" s="7">
        <v>12387</v>
      </c>
      <c r="S2127" s="7" t="s">
        <v>3102</v>
      </c>
    </row>
    <row r="2128" spans="17:19" x14ac:dyDescent="0.2">
      <c r="R2128" s="7">
        <v>12439</v>
      </c>
      <c r="S2128" s="7" t="s">
        <v>1971</v>
      </c>
    </row>
    <row r="2129" spans="17:19" x14ac:dyDescent="0.2">
      <c r="Q2129" s="7">
        <v>2087</v>
      </c>
      <c r="R2129" s="7">
        <v>14476</v>
      </c>
      <c r="S2129" s="7" t="s">
        <v>3122</v>
      </c>
    </row>
    <row r="2130" spans="17:19" x14ac:dyDescent="0.2">
      <c r="R2130" s="7">
        <v>12441</v>
      </c>
      <c r="S2130" s="7" t="s">
        <v>3123</v>
      </c>
    </row>
    <row r="2131" spans="17:19" x14ac:dyDescent="0.2">
      <c r="R2131" s="7">
        <v>12375</v>
      </c>
      <c r="S2131" s="7" t="s">
        <v>1998</v>
      </c>
    </row>
    <row r="2132" spans="17:19" x14ac:dyDescent="0.2">
      <c r="Q2132" s="7">
        <v>4254</v>
      </c>
      <c r="R2132" s="7">
        <v>12429</v>
      </c>
      <c r="S2132" s="7" t="s">
        <v>3323</v>
      </c>
    </row>
    <row r="2133" spans="17:19" x14ac:dyDescent="0.2">
      <c r="Q2133" s="7">
        <v>196</v>
      </c>
      <c r="R2133" s="7">
        <v>12427</v>
      </c>
      <c r="S2133" s="7" t="s">
        <v>3332</v>
      </c>
    </row>
    <row r="2134" spans="17:19" x14ac:dyDescent="0.2">
      <c r="Q2134" s="7">
        <v>4106</v>
      </c>
      <c r="R2134" s="7">
        <v>12321</v>
      </c>
      <c r="S2134" s="7" t="s">
        <v>342</v>
      </c>
    </row>
    <row r="2135" spans="17:19" x14ac:dyDescent="0.2">
      <c r="R2135" s="7">
        <v>12351</v>
      </c>
      <c r="S2135" s="7" t="s">
        <v>1994</v>
      </c>
    </row>
    <row r="2136" spans="17:19" x14ac:dyDescent="0.2">
      <c r="Q2136" s="7">
        <v>6203</v>
      </c>
      <c r="R2136" s="7">
        <v>14960</v>
      </c>
      <c r="S2136" s="7" t="s">
        <v>2395</v>
      </c>
    </row>
    <row r="2137" spans="17:19" x14ac:dyDescent="0.2">
      <c r="Q2137" s="7">
        <v>742</v>
      </c>
      <c r="R2137" s="7">
        <v>15248</v>
      </c>
      <c r="S2137" s="7" t="s">
        <v>2397</v>
      </c>
    </row>
    <row r="2138" spans="17:19" x14ac:dyDescent="0.2">
      <c r="R2138" s="7">
        <v>16540</v>
      </c>
      <c r="S2138" s="7" t="s">
        <v>5245</v>
      </c>
    </row>
    <row r="2139" spans="17:19" x14ac:dyDescent="0.2">
      <c r="Q2139" s="7">
        <v>4203</v>
      </c>
      <c r="R2139" s="7">
        <v>12367</v>
      </c>
      <c r="S2139" s="7" t="s">
        <v>2398</v>
      </c>
    </row>
    <row r="2140" spans="17:19" x14ac:dyDescent="0.2">
      <c r="Q2140" s="7">
        <v>3214</v>
      </c>
      <c r="R2140" s="7">
        <v>14385</v>
      </c>
      <c r="S2140" s="7" t="s">
        <v>2403</v>
      </c>
    </row>
    <row r="2141" spans="17:19" x14ac:dyDescent="0.2">
      <c r="R2141" s="7">
        <v>12376</v>
      </c>
      <c r="S2141" s="7" t="s">
        <v>1376</v>
      </c>
    </row>
    <row r="2142" spans="17:19" x14ac:dyDescent="0.2">
      <c r="R2142" s="7">
        <v>16369</v>
      </c>
      <c r="S2142" s="7" t="s">
        <v>5246</v>
      </c>
    </row>
    <row r="2143" spans="17:19" x14ac:dyDescent="0.2">
      <c r="Q2143" s="7">
        <v>4235</v>
      </c>
      <c r="R2143" s="7">
        <v>12358</v>
      </c>
      <c r="S2143" s="7" t="s">
        <v>1381</v>
      </c>
    </row>
    <row r="2144" spans="17:19" x14ac:dyDescent="0.2">
      <c r="R2144" s="7">
        <v>12356</v>
      </c>
      <c r="S2144" s="7" t="s">
        <v>2000</v>
      </c>
    </row>
    <row r="2145" spans="17:19" x14ac:dyDescent="0.2">
      <c r="R2145" s="7">
        <v>16449</v>
      </c>
      <c r="S2145" s="7" t="s">
        <v>5247</v>
      </c>
    </row>
    <row r="2146" spans="17:19" x14ac:dyDescent="0.2">
      <c r="Q2146" s="7">
        <v>668</v>
      </c>
      <c r="R2146" s="7">
        <v>15202</v>
      </c>
      <c r="S2146" s="7" t="s">
        <v>1382</v>
      </c>
    </row>
    <row r="2147" spans="17:19" x14ac:dyDescent="0.2">
      <c r="R2147" s="7">
        <v>11065</v>
      </c>
      <c r="S2147" s="7" t="s">
        <v>1383</v>
      </c>
    </row>
    <row r="2148" spans="17:19" x14ac:dyDescent="0.2">
      <c r="R2148" s="7">
        <v>12372</v>
      </c>
      <c r="S2148" s="7" t="s">
        <v>1384</v>
      </c>
    </row>
    <row r="2149" spans="17:19" x14ac:dyDescent="0.2">
      <c r="R2149" s="7">
        <v>12352</v>
      </c>
      <c r="S2149" s="7" t="s">
        <v>1385</v>
      </c>
    </row>
    <row r="2150" spans="17:19" x14ac:dyDescent="0.2">
      <c r="R2150" s="7">
        <v>16504</v>
      </c>
      <c r="S2150" s="7" t="s">
        <v>5248</v>
      </c>
    </row>
    <row r="2151" spans="17:19" x14ac:dyDescent="0.2">
      <c r="R2151" s="7">
        <v>12353</v>
      </c>
      <c r="S2151" s="7" t="s">
        <v>2001</v>
      </c>
    </row>
    <row r="2152" spans="17:19" x14ac:dyDescent="0.2">
      <c r="R2152" s="7">
        <v>11066</v>
      </c>
      <c r="S2152" s="7" t="s">
        <v>1386</v>
      </c>
    </row>
    <row r="2153" spans="17:19" x14ac:dyDescent="0.2">
      <c r="R2153" s="7">
        <v>10486</v>
      </c>
      <c r="S2153" s="7" t="s">
        <v>1387</v>
      </c>
    </row>
    <row r="2154" spans="17:19" x14ac:dyDescent="0.2">
      <c r="Q2154" s="7">
        <v>4831</v>
      </c>
      <c r="R2154" s="7">
        <v>15416</v>
      </c>
      <c r="S2154" s="7" t="s">
        <v>1389</v>
      </c>
    </row>
    <row r="2155" spans="17:19" x14ac:dyDescent="0.2">
      <c r="Q2155" s="7">
        <v>4107</v>
      </c>
      <c r="R2155" s="7">
        <v>12354</v>
      </c>
      <c r="S2155" s="7" t="s">
        <v>1390</v>
      </c>
    </row>
    <row r="2156" spans="17:19" x14ac:dyDescent="0.2">
      <c r="Q2156" s="7">
        <v>2428</v>
      </c>
      <c r="R2156" s="7">
        <v>13718</v>
      </c>
      <c r="S2156" s="7" t="s">
        <v>1391</v>
      </c>
    </row>
    <row r="2157" spans="17:19" x14ac:dyDescent="0.2">
      <c r="Q2157" s="7">
        <v>546</v>
      </c>
      <c r="R2157" s="7">
        <v>15125</v>
      </c>
      <c r="S2157" s="7" t="s">
        <v>1393</v>
      </c>
    </row>
    <row r="2158" spans="17:19" x14ac:dyDescent="0.2">
      <c r="Q2158" s="7">
        <v>2769</v>
      </c>
      <c r="R2158" s="7">
        <v>13832</v>
      </c>
      <c r="S2158" s="7" t="s">
        <v>1394</v>
      </c>
    </row>
    <row r="2159" spans="17:19" x14ac:dyDescent="0.2">
      <c r="Q2159" s="7">
        <v>669</v>
      </c>
      <c r="R2159" s="7">
        <v>15203</v>
      </c>
      <c r="S2159" s="7" t="s">
        <v>1395</v>
      </c>
    </row>
    <row r="2160" spans="17:19" x14ac:dyDescent="0.2">
      <c r="R2160" s="7">
        <v>10484</v>
      </c>
      <c r="S2160" s="7" t="s">
        <v>1396</v>
      </c>
    </row>
    <row r="2161" spans="17:19" x14ac:dyDescent="0.2">
      <c r="Q2161" s="7">
        <v>4172</v>
      </c>
      <c r="R2161" s="7">
        <v>12357</v>
      </c>
      <c r="S2161" s="7" t="s">
        <v>1397</v>
      </c>
    </row>
    <row r="2162" spans="17:19" x14ac:dyDescent="0.2">
      <c r="Q2162" s="7">
        <v>4746</v>
      </c>
      <c r="R2162" s="7">
        <v>15407</v>
      </c>
      <c r="S2162" s="7" t="s">
        <v>1398</v>
      </c>
    </row>
    <row r="2163" spans="17:19" x14ac:dyDescent="0.2">
      <c r="Q2163" s="7">
        <v>616</v>
      </c>
      <c r="R2163" s="7">
        <v>15688</v>
      </c>
      <c r="S2163" s="7" t="s">
        <v>1401</v>
      </c>
    </row>
    <row r="2164" spans="17:19" x14ac:dyDescent="0.2">
      <c r="R2164" s="7">
        <v>16503</v>
      </c>
      <c r="S2164" s="7" t="s">
        <v>5249</v>
      </c>
    </row>
    <row r="2165" spans="17:19" x14ac:dyDescent="0.2">
      <c r="R2165" s="7">
        <v>16463</v>
      </c>
      <c r="S2165" s="7" t="s">
        <v>5250</v>
      </c>
    </row>
    <row r="2166" spans="17:19" x14ac:dyDescent="0.2">
      <c r="R2166" s="7">
        <v>12360</v>
      </c>
      <c r="S2166" s="7" t="s">
        <v>425</v>
      </c>
    </row>
    <row r="2167" spans="17:19" x14ac:dyDescent="0.2">
      <c r="R2167" s="7">
        <v>14502</v>
      </c>
      <c r="S2167" s="7" t="s">
        <v>1402</v>
      </c>
    </row>
    <row r="2168" spans="17:19" x14ac:dyDescent="0.2">
      <c r="Q2168" s="7">
        <v>4691</v>
      </c>
      <c r="R2168" s="7">
        <v>15426</v>
      </c>
      <c r="S2168" s="7" t="s">
        <v>1403</v>
      </c>
    </row>
    <row r="2169" spans="17:19" x14ac:dyDescent="0.2">
      <c r="Q2169" s="7">
        <v>498</v>
      </c>
      <c r="R2169" s="7">
        <v>15107</v>
      </c>
      <c r="S2169" s="7" t="s">
        <v>1405</v>
      </c>
    </row>
    <row r="2170" spans="17:19" x14ac:dyDescent="0.2">
      <c r="R2170" s="7">
        <v>11324</v>
      </c>
      <c r="S2170" s="7" t="s">
        <v>426</v>
      </c>
    </row>
    <row r="2171" spans="17:19" x14ac:dyDescent="0.2">
      <c r="R2171" s="7">
        <v>12528</v>
      </c>
      <c r="S2171" s="7" t="s">
        <v>427</v>
      </c>
    </row>
    <row r="2172" spans="17:19" x14ac:dyDescent="0.2">
      <c r="Q2172" s="7">
        <v>6007</v>
      </c>
      <c r="R2172" s="7">
        <v>15617</v>
      </c>
      <c r="S2172" s="7" t="s">
        <v>2426</v>
      </c>
    </row>
    <row r="2173" spans="17:19" x14ac:dyDescent="0.2">
      <c r="R2173" s="7">
        <v>12526</v>
      </c>
      <c r="S2173" s="7" t="s">
        <v>2427</v>
      </c>
    </row>
    <row r="2174" spans="17:19" x14ac:dyDescent="0.2">
      <c r="R2174" s="7">
        <v>12535</v>
      </c>
      <c r="S2174" s="7" t="s">
        <v>2428</v>
      </c>
    </row>
    <row r="2175" spans="17:19" x14ac:dyDescent="0.2">
      <c r="Q2175" s="7">
        <v>1137</v>
      </c>
      <c r="R2175" s="7">
        <v>15571</v>
      </c>
      <c r="S2175" s="7" t="s">
        <v>2429</v>
      </c>
    </row>
    <row r="2176" spans="17:19" x14ac:dyDescent="0.2">
      <c r="Q2176" s="7">
        <v>3378</v>
      </c>
      <c r="R2176" s="7">
        <v>14950</v>
      </c>
      <c r="S2176" s="7" t="s">
        <v>2430</v>
      </c>
    </row>
    <row r="2177" spans="17:19" x14ac:dyDescent="0.2">
      <c r="Q2177" s="7">
        <v>88</v>
      </c>
      <c r="R2177" s="7">
        <v>12537</v>
      </c>
      <c r="S2177" s="7" t="s">
        <v>2431</v>
      </c>
    </row>
    <row r="2178" spans="17:19" x14ac:dyDescent="0.2">
      <c r="Q2178" s="7">
        <v>223</v>
      </c>
      <c r="R2178" s="7">
        <v>15514</v>
      </c>
      <c r="S2178" s="7" t="s">
        <v>2432</v>
      </c>
    </row>
    <row r="2179" spans="17:19" x14ac:dyDescent="0.2">
      <c r="Q2179" s="7">
        <v>5206</v>
      </c>
      <c r="R2179" s="7">
        <v>12539</v>
      </c>
      <c r="S2179" s="7" t="s">
        <v>2433</v>
      </c>
    </row>
    <row r="2180" spans="17:19" x14ac:dyDescent="0.2">
      <c r="R2180" s="7">
        <v>12540</v>
      </c>
      <c r="S2180" s="7" t="s">
        <v>428</v>
      </c>
    </row>
    <row r="2181" spans="17:19" x14ac:dyDescent="0.2">
      <c r="Q2181" s="7">
        <v>6024</v>
      </c>
      <c r="R2181" s="7">
        <v>12518</v>
      </c>
      <c r="S2181" s="7" t="s">
        <v>2434</v>
      </c>
    </row>
    <row r="2182" spans="17:19" x14ac:dyDescent="0.2">
      <c r="R2182" s="7">
        <v>12516</v>
      </c>
      <c r="S2182" s="7" t="s">
        <v>2435</v>
      </c>
    </row>
    <row r="2183" spans="17:19" x14ac:dyDescent="0.2">
      <c r="Q2183" s="7">
        <v>2789</v>
      </c>
      <c r="R2183" s="7">
        <v>13847</v>
      </c>
      <c r="S2183" s="7" t="s">
        <v>3180</v>
      </c>
    </row>
    <row r="2184" spans="17:19" x14ac:dyDescent="0.2">
      <c r="R2184" s="7">
        <v>16327</v>
      </c>
      <c r="S2184" s="7" t="s">
        <v>5251</v>
      </c>
    </row>
    <row r="2185" spans="17:19" x14ac:dyDescent="0.2">
      <c r="Q2185" s="7">
        <v>3360</v>
      </c>
      <c r="R2185" s="7">
        <v>15607</v>
      </c>
      <c r="S2185" s="7" t="s">
        <v>429</v>
      </c>
    </row>
    <row r="2186" spans="17:19" x14ac:dyDescent="0.2">
      <c r="R2186" s="7">
        <v>14516</v>
      </c>
      <c r="S2186" s="7" t="s">
        <v>3181</v>
      </c>
    </row>
    <row r="2187" spans="17:19" x14ac:dyDescent="0.2">
      <c r="R2187" s="7">
        <v>12532</v>
      </c>
      <c r="S2187" s="7" t="s">
        <v>3182</v>
      </c>
    </row>
    <row r="2188" spans="17:19" x14ac:dyDescent="0.2">
      <c r="Q2188" s="7">
        <v>6458</v>
      </c>
      <c r="R2188" s="7">
        <v>16604</v>
      </c>
      <c r="S2188" s="7" t="s">
        <v>3659</v>
      </c>
    </row>
    <row r="2189" spans="17:19" x14ac:dyDescent="0.2">
      <c r="R2189" s="7">
        <v>12513</v>
      </c>
      <c r="S2189" s="7" t="s">
        <v>3183</v>
      </c>
    </row>
    <row r="2190" spans="17:19" x14ac:dyDescent="0.2">
      <c r="Q2190" s="7">
        <v>2404</v>
      </c>
      <c r="R2190" s="7">
        <v>13706</v>
      </c>
      <c r="S2190" s="7" t="s">
        <v>2438</v>
      </c>
    </row>
    <row r="2191" spans="17:19" x14ac:dyDescent="0.2">
      <c r="Q2191" s="7">
        <v>670</v>
      </c>
      <c r="R2191" s="7">
        <v>15204</v>
      </c>
      <c r="S2191" s="7" t="s">
        <v>2439</v>
      </c>
    </row>
    <row r="2192" spans="17:19" x14ac:dyDescent="0.2">
      <c r="Q2192" s="7">
        <v>4034</v>
      </c>
      <c r="R2192" s="7">
        <v>12514</v>
      </c>
      <c r="S2192" s="7" t="s">
        <v>2440</v>
      </c>
    </row>
    <row r="2193" spans="17:19" x14ac:dyDescent="0.2">
      <c r="Q2193" s="7">
        <v>1093</v>
      </c>
      <c r="R2193" s="7">
        <v>15570</v>
      </c>
      <c r="S2193" s="7" t="s">
        <v>2441</v>
      </c>
    </row>
    <row r="2194" spans="17:19" x14ac:dyDescent="0.2">
      <c r="R2194" s="7">
        <v>11186</v>
      </c>
      <c r="S2194" s="7" t="s">
        <v>430</v>
      </c>
    </row>
    <row r="2195" spans="17:19" x14ac:dyDescent="0.2">
      <c r="R2195" s="7">
        <v>16467</v>
      </c>
      <c r="S2195" s="7" t="s">
        <v>5252</v>
      </c>
    </row>
    <row r="2196" spans="17:19" x14ac:dyDescent="0.2">
      <c r="Q2196" s="7">
        <v>2937</v>
      </c>
      <c r="R2196" s="7">
        <v>12525</v>
      </c>
      <c r="S2196" s="7" t="s">
        <v>2442</v>
      </c>
    </row>
    <row r="2197" spans="17:19" x14ac:dyDescent="0.2">
      <c r="Q2197" s="7">
        <v>1705</v>
      </c>
      <c r="R2197" s="7">
        <v>12517</v>
      </c>
      <c r="S2197" s="7" t="s">
        <v>2443</v>
      </c>
    </row>
    <row r="2198" spans="17:19" x14ac:dyDescent="0.2">
      <c r="R2198" s="7">
        <v>12510</v>
      </c>
      <c r="S2198" s="7" t="s">
        <v>431</v>
      </c>
    </row>
    <row r="2199" spans="17:19" x14ac:dyDescent="0.2">
      <c r="R2199" s="7">
        <v>16502</v>
      </c>
      <c r="S2199" s="7" t="s">
        <v>5253</v>
      </c>
    </row>
    <row r="2200" spans="17:19" x14ac:dyDescent="0.2">
      <c r="Q2200" s="7">
        <v>4601</v>
      </c>
      <c r="R2200" s="7">
        <v>15447</v>
      </c>
      <c r="S2200" s="7" t="s">
        <v>2444</v>
      </c>
    </row>
    <row r="2201" spans="17:19" x14ac:dyDescent="0.2">
      <c r="Q2201" s="7">
        <v>2904</v>
      </c>
      <c r="R2201" s="7">
        <v>12519</v>
      </c>
      <c r="S2201" s="7" t="s">
        <v>3190</v>
      </c>
    </row>
    <row r="2202" spans="17:19" x14ac:dyDescent="0.2">
      <c r="R2202" s="7">
        <v>16533</v>
      </c>
      <c r="S2202" s="7" t="s">
        <v>5254</v>
      </c>
    </row>
    <row r="2203" spans="17:19" x14ac:dyDescent="0.2">
      <c r="R2203" s="7">
        <v>12520</v>
      </c>
      <c r="S2203" s="7" t="s">
        <v>432</v>
      </c>
    </row>
    <row r="2204" spans="17:19" x14ac:dyDescent="0.2">
      <c r="Q2204" s="7">
        <v>2211</v>
      </c>
      <c r="R2204" s="7">
        <v>12521</v>
      </c>
      <c r="S2204" s="7" t="s">
        <v>3191</v>
      </c>
    </row>
    <row r="2205" spans="17:19" x14ac:dyDescent="0.2">
      <c r="R2205" s="7">
        <v>16548</v>
      </c>
      <c r="S2205" s="7" t="s">
        <v>5255</v>
      </c>
    </row>
    <row r="2206" spans="17:19" x14ac:dyDescent="0.2">
      <c r="R2206" s="7">
        <v>12522</v>
      </c>
      <c r="S2206" s="7" t="s">
        <v>3192</v>
      </c>
    </row>
    <row r="2207" spans="17:19" x14ac:dyDescent="0.2">
      <c r="Q2207" s="7">
        <v>743</v>
      </c>
      <c r="R2207" s="7">
        <v>15249</v>
      </c>
      <c r="S2207" s="7" t="s">
        <v>3193</v>
      </c>
    </row>
    <row r="2208" spans="17:19" x14ac:dyDescent="0.2">
      <c r="R2208" s="7">
        <v>12523</v>
      </c>
      <c r="S2208" s="7" t="s">
        <v>433</v>
      </c>
    </row>
    <row r="2209" spans="17:19" x14ac:dyDescent="0.2">
      <c r="Q2209" s="7">
        <v>981</v>
      </c>
      <c r="R2209" s="7">
        <v>16130</v>
      </c>
      <c r="S2209" s="7" t="s">
        <v>3194</v>
      </c>
    </row>
    <row r="2210" spans="17:19" x14ac:dyDescent="0.2">
      <c r="Q2210" s="7">
        <v>2405</v>
      </c>
      <c r="R2210" s="7">
        <v>13707</v>
      </c>
      <c r="S2210" s="7" t="s">
        <v>2704</v>
      </c>
    </row>
    <row r="2211" spans="17:19" x14ac:dyDescent="0.2">
      <c r="Q2211" s="7">
        <v>3422</v>
      </c>
      <c r="R2211" s="7">
        <v>14459</v>
      </c>
      <c r="S2211" s="7" t="s">
        <v>2705</v>
      </c>
    </row>
    <row r="2212" spans="17:19" x14ac:dyDescent="0.2">
      <c r="Q2212" s="7">
        <v>2891</v>
      </c>
      <c r="R2212" s="7">
        <v>13819</v>
      </c>
      <c r="S2212" s="7" t="s">
        <v>2706</v>
      </c>
    </row>
    <row r="2213" spans="17:19" x14ac:dyDescent="0.2">
      <c r="R2213" s="7">
        <v>12543</v>
      </c>
      <c r="S2213" s="7" t="s">
        <v>434</v>
      </c>
    </row>
    <row r="2214" spans="17:19" x14ac:dyDescent="0.2">
      <c r="R2214" s="7">
        <v>16214</v>
      </c>
      <c r="S2214" s="7" t="s">
        <v>5256</v>
      </c>
    </row>
    <row r="2215" spans="17:19" x14ac:dyDescent="0.2">
      <c r="R2215" s="7">
        <v>16470</v>
      </c>
      <c r="S2215" s="7" t="s">
        <v>5257</v>
      </c>
    </row>
    <row r="2216" spans="17:19" x14ac:dyDescent="0.2">
      <c r="Q2216" s="7">
        <v>6198</v>
      </c>
      <c r="R2216" s="7">
        <v>12511</v>
      </c>
      <c r="S2216" s="7" t="s">
        <v>2707</v>
      </c>
    </row>
    <row r="2217" spans="17:19" x14ac:dyDescent="0.2">
      <c r="Q2217" s="7">
        <v>89</v>
      </c>
      <c r="R2217" s="7">
        <v>12534</v>
      </c>
      <c r="S2217" s="7" t="s">
        <v>2457</v>
      </c>
    </row>
    <row r="2218" spans="17:19" x14ac:dyDescent="0.2">
      <c r="Q2218" s="7">
        <v>2495</v>
      </c>
      <c r="R2218" s="7">
        <v>12559</v>
      </c>
      <c r="S2218" s="7" t="s">
        <v>2458</v>
      </c>
    </row>
    <row r="2219" spans="17:19" x14ac:dyDescent="0.2">
      <c r="R2219" s="7">
        <v>16539</v>
      </c>
      <c r="S2219" s="7" t="s">
        <v>5258</v>
      </c>
    </row>
    <row r="2220" spans="17:19" x14ac:dyDescent="0.2">
      <c r="Q2220" s="7">
        <v>90</v>
      </c>
      <c r="R2220" s="7">
        <v>12560</v>
      </c>
      <c r="S2220" s="7" t="s">
        <v>2459</v>
      </c>
    </row>
    <row r="2221" spans="17:19" x14ac:dyDescent="0.2">
      <c r="Q2221" s="7">
        <v>3423</v>
      </c>
      <c r="R2221" s="7">
        <v>14460</v>
      </c>
      <c r="S2221" s="7" t="s">
        <v>2460</v>
      </c>
    </row>
    <row r="2222" spans="17:19" x14ac:dyDescent="0.2">
      <c r="Q2222" s="7">
        <v>617</v>
      </c>
      <c r="R2222" s="7">
        <v>15182</v>
      </c>
      <c r="S2222" s="7" t="s">
        <v>2461</v>
      </c>
    </row>
    <row r="2223" spans="17:19" x14ac:dyDescent="0.2">
      <c r="Q2223" s="7">
        <v>4204</v>
      </c>
      <c r="R2223" s="7">
        <v>12561</v>
      </c>
      <c r="S2223" s="7" t="s">
        <v>2462</v>
      </c>
    </row>
    <row r="2224" spans="17:19" x14ac:dyDescent="0.2">
      <c r="Q2224" s="7">
        <v>877</v>
      </c>
      <c r="R2224" s="7">
        <v>15301</v>
      </c>
      <c r="S2224" s="7" t="s">
        <v>2463</v>
      </c>
    </row>
    <row r="2225" spans="17:19" x14ac:dyDescent="0.2">
      <c r="R2225" s="7">
        <v>12562</v>
      </c>
      <c r="S2225" s="7" t="s">
        <v>435</v>
      </c>
    </row>
    <row r="2226" spans="17:19" x14ac:dyDescent="0.2">
      <c r="Q2226" s="7">
        <v>588</v>
      </c>
      <c r="R2226" s="7">
        <v>15160</v>
      </c>
      <c r="S2226" s="7" t="s">
        <v>1333</v>
      </c>
    </row>
    <row r="2227" spans="17:19" x14ac:dyDescent="0.2">
      <c r="R2227" s="7">
        <v>12573</v>
      </c>
      <c r="S2227" s="7" t="s">
        <v>3195</v>
      </c>
    </row>
    <row r="2228" spans="17:19" x14ac:dyDescent="0.2">
      <c r="Q2228" s="7">
        <v>4035</v>
      </c>
      <c r="R2228" s="7">
        <v>12565</v>
      </c>
      <c r="S2228" s="7" t="s">
        <v>3196</v>
      </c>
    </row>
    <row r="2229" spans="17:19" x14ac:dyDescent="0.2">
      <c r="R2229" s="7">
        <v>11254</v>
      </c>
      <c r="S2229" s="7" t="s">
        <v>436</v>
      </c>
    </row>
    <row r="2230" spans="17:19" x14ac:dyDescent="0.2">
      <c r="R2230" s="7">
        <v>10637</v>
      </c>
      <c r="S2230" s="7" t="s">
        <v>3197</v>
      </c>
    </row>
    <row r="2231" spans="17:19" x14ac:dyDescent="0.2">
      <c r="R2231" s="7">
        <v>16443</v>
      </c>
      <c r="S2231" s="7" t="s">
        <v>5259</v>
      </c>
    </row>
    <row r="2232" spans="17:19" x14ac:dyDescent="0.2">
      <c r="R2232" s="7">
        <v>12558</v>
      </c>
      <c r="S2232" s="7" t="s">
        <v>3198</v>
      </c>
    </row>
    <row r="2233" spans="17:19" x14ac:dyDescent="0.2">
      <c r="R2233" s="7">
        <v>12567</v>
      </c>
      <c r="S2233" s="7" t="s">
        <v>3199</v>
      </c>
    </row>
    <row r="2234" spans="17:19" x14ac:dyDescent="0.2">
      <c r="Q2234" s="7">
        <v>91</v>
      </c>
      <c r="R2234" s="7">
        <v>12568</v>
      </c>
      <c r="S2234" s="7" t="s">
        <v>3838</v>
      </c>
    </row>
    <row r="2235" spans="17:19" x14ac:dyDescent="0.2">
      <c r="R2235" s="7">
        <v>10669</v>
      </c>
      <c r="S2235" s="7" t="s">
        <v>437</v>
      </c>
    </row>
    <row r="2236" spans="17:19" x14ac:dyDescent="0.2">
      <c r="Q2236" s="7">
        <v>4072</v>
      </c>
      <c r="R2236" s="7">
        <v>12569</v>
      </c>
      <c r="S2236" s="7" t="s">
        <v>3839</v>
      </c>
    </row>
    <row r="2237" spans="17:19" x14ac:dyDescent="0.2">
      <c r="R2237" s="7">
        <v>12570</v>
      </c>
      <c r="S2237" s="7" t="s">
        <v>3840</v>
      </c>
    </row>
    <row r="2238" spans="17:19" x14ac:dyDescent="0.2">
      <c r="R2238" s="7">
        <v>12571</v>
      </c>
      <c r="S2238" s="7" t="s">
        <v>438</v>
      </c>
    </row>
    <row r="2239" spans="17:19" x14ac:dyDescent="0.2">
      <c r="R2239" s="7">
        <v>16283</v>
      </c>
      <c r="S2239" s="7" t="s">
        <v>5260</v>
      </c>
    </row>
    <row r="2240" spans="17:19" x14ac:dyDescent="0.2">
      <c r="R2240" s="7">
        <v>16152</v>
      </c>
      <c r="S2240" s="7" t="s">
        <v>5261</v>
      </c>
    </row>
    <row r="2241" spans="17:19" x14ac:dyDescent="0.2">
      <c r="Q2241" s="7">
        <v>982</v>
      </c>
      <c r="R2241" s="7">
        <v>15367</v>
      </c>
      <c r="S2241" s="7" t="s">
        <v>2464</v>
      </c>
    </row>
    <row r="2242" spans="17:19" x14ac:dyDescent="0.2">
      <c r="R2242" s="7">
        <v>12563</v>
      </c>
      <c r="S2242" s="7" t="s">
        <v>2465</v>
      </c>
    </row>
    <row r="2243" spans="17:19" x14ac:dyDescent="0.2">
      <c r="R2243" s="7">
        <v>11362</v>
      </c>
      <c r="S2243" s="7" t="s">
        <v>439</v>
      </c>
    </row>
    <row r="2244" spans="17:19" x14ac:dyDescent="0.2">
      <c r="Q2244" s="7">
        <v>6254</v>
      </c>
      <c r="R2244" s="7">
        <v>16603</v>
      </c>
      <c r="S2244" s="7" t="s">
        <v>5262</v>
      </c>
    </row>
    <row r="2245" spans="17:19" x14ac:dyDescent="0.2">
      <c r="Q2245" s="7">
        <v>724</v>
      </c>
      <c r="R2245" s="7">
        <v>15235</v>
      </c>
      <c r="S2245" s="7" t="s">
        <v>3841</v>
      </c>
    </row>
    <row r="2246" spans="17:19" x14ac:dyDescent="0.2">
      <c r="R2246" s="7">
        <v>11068</v>
      </c>
      <c r="S2246" s="7" t="s">
        <v>2480</v>
      </c>
    </row>
    <row r="2247" spans="17:19" x14ac:dyDescent="0.2">
      <c r="R2247" s="7">
        <v>12572</v>
      </c>
      <c r="S2247" s="7" t="s">
        <v>440</v>
      </c>
    </row>
    <row r="2248" spans="17:19" x14ac:dyDescent="0.2">
      <c r="R2248" s="7">
        <v>16342</v>
      </c>
      <c r="S2248" s="7" t="s">
        <v>5263</v>
      </c>
    </row>
    <row r="2249" spans="17:19" x14ac:dyDescent="0.2">
      <c r="R2249" s="7">
        <v>12550</v>
      </c>
      <c r="S2249" s="7" t="s">
        <v>2481</v>
      </c>
    </row>
    <row r="2250" spans="17:19" x14ac:dyDescent="0.2">
      <c r="Q2250" s="7">
        <v>1094</v>
      </c>
      <c r="R2250" s="7">
        <v>15572</v>
      </c>
      <c r="S2250" s="7" t="s">
        <v>2482</v>
      </c>
    </row>
    <row r="2251" spans="17:19" x14ac:dyDescent="0.2">
      <c r="Q2251" s="7">
        <v>5207</v>
      </c>
      <c r="R2251" s="7">
        <v>12564</v>
      </c>
      <c r="S2251" s="7" t="s">
        <v>2483</v>
      </c>
    </row>
    <row r="2252" spans="17:19" x14ac:dyDescent="0.2">
      <c r="Q2252" s="7">
        <v>5564</v>
      </c>
      <c r="R2252" s="7">
        <v>14617</v>
      </c>
      <c r="S2252" s="7" t="s">
        <v>2484</v>
      </c>
    </row>
    <row r="2253" spans="17:19" x14ac:dyDescent="0.2">
      <c r="Q2253" s="7">
        <v>5260</v>
      </c>
      <c r="R2253" s="7">
        <v>12544</v>
      </c>
      <c r="S2253" s="7" t="s">
        <v>2485</v>
      </c>
    </row>
    <row r="2254" spans="17:19" x14ac:dyDescent="0.2">
      <c r="Q2254" s="7">
        <v>5408</v>
      </c>
      <c r="R2254" s="7">
        <v>14620</v>
      </c>
      <c r="S2254" s="7" t="s">
        <v>2486</v>
      </c>
    </row>
    <row r="2255" spans="17:19" x14ac:dyDescent="0.2">
      <c r="R2255" s="7">
        <v>10231</v>
      </c>
      <c r="S2255" s="7" t="s">
        <v>2487</v>
      </c>
    </row>
    <row r="2256" spans="17:19" x14ac:dyDescent="0.2">
      <c r="Q2256" s="7">
        <v>2478</v>
      </c>
      <c r="R2256" s="7">
        <v>12545</v>
      </c>
      <c r="S2256" s="7" t="s">
        <v>5066</v>
      </c>
    </row>
    <row r="2257" spans="17:19" x14ac:dyDescent="0.2">
      <c r="Q2257" s="7">
        <v>2621</v>
      </c>
      <c r="R2257" s="7">
        <v>12546</v>
      </c>
      <c r="S2257" s="7" t="s">
        <v>2488</v>
      </c>
    </row>
    <row r="2258" spans="17:19" x14ac:dyDescent="0.2">
      <c r="R2258" s="7">
        <v>12557</v>
      </c>
      <c r="S2258" s="7" t="s">
        <v>441</v>
      </c>
    </row>
    <row r="2259" spans="17:19" x14ac:dyDescent="0.2">
      <c r="Q2259" s="7">
        <v>2854</v>
      </c>
      <c r="R2259" s="7">
        <v>13793</v>
      </c>
      <c r="S2259" s="7" t="s">
        <v>2490</v>
      </c>
    </row>
    <row r="2260" spans="17:19" x14ac:dyDescent="0.2">
      <c r="Q2260" s="7">
        <v>2035</v>
      </c>
      <c r="R2260" s="7">
        <v>12549</v>
      </c>
      <c r="S2260" s="7" t="s">
        <v>2491</v>
      </c>
    </row>
    <row r="2261" spans="17:19" x14ac:dyDescent="0.2">
      <c r="Q2261" s="7">
        <v>5724</v>
      </c>
      <c r="R2261" s="7">
        <v>14659</v>
      </c>
      <c r="S2261" s="7" t="s">
        <v>670</v>
      </c>
    </row>
    <row r="2262" spans="17:19" x14ac:dyDescent="0.2">
      <c r="R2262" s="7">
        <v>12541</v>
      </c>
      <c r="S2262" s="7" t="s">
        <v>2425</v>
      </c>
    </row>
    <row r="2263" spans="17:19" x14ac:dyDescent="0.2">
      <c r="Q2263" s="7">
        <v>64</v>
      </c>
      <c r="R2263" s="7">
        <v>12547</v>
      </c>
      <c r="S2263" s="7" t="s">
        <v>2489</v>
      </c>
    </row>
    <row r="2264" spans="17:19" x14ac:dyDescent="0.2">
      <c r="R2264" s="7">
        <v>11381</v>
      </c>
      <c r="S2264" s="7" t="s">
        <v>442</v>
      </c>
    </row>
    <row r="2265" spans="17:19" x14ac:dyDescent="0.2">
      <c r="Q2265" s="7">
        <v>357</v>
      </c>
      <c r="R2265" s="7">
        <v>15035</v>
      </c>
      <c r="S2265" s="7" t="s">
        <v>2493</v>
      </c>
    </row>
    <row r="2266" spans="17:19" x14ac:dyDescent="0.2">
      <c r="Q2266" s="7">
        <v>983</v>
      </c>
      <c r="R2266" s="7">
        <v>15368</v>
      </c>
      <c r="S2266" s="7" t="s">
        <v>2494</v>
      </c>
    </row>
    <row r="2267" spans="17:19" x14ac:dyDescent="0.2">
      <c r="Q2267" s="7">
        <v>2406</v>
      </c>
      <c r="R2267" s="7">
        <v>13708</v>
      </c>
      <c r="S2267" s="7" t="s">
        <v>2496</v>
      </c>
    </row>
    <row r="2268" spans="17:19" x14ac:dyDescent="0.2">
      <c r="Q2268" s="7">
        <v>418</v>
      </c>
      <c r="R2268" s="7">
        <v>15075</v>
      </c>
      <c r="S2268" s="7" t="s">
        <v>2498</v>
      </c>
    </row>
    <row r="2269" spans="17:19" x14ac:dyDescent="0.2">
      <c r="R2269" s="7">
        <v>12555</v>
      </c>
      <c r="S2269" s="7" t="s">
        <v>443</v>
      </c>
    </row>
    <row r="2270" spans="17:19" x14ac:dyDescent="0.2">
      <c r="R2270" s="7">
        <v>12553</v>
      </c>
      <c r="S2270" s="7" t="s">
        <v>2495</v>
      </c>
    </row>
    <row r="2271" spans="17:19" x14ac:dyDescent="0.2">
      <c r="Q2271" s="7">
        <v>3424</v>
      </c>
      <c r="R2271" s="7">
        <v>14461</v>
      </c>
      <c r="S2271" s="7" t="s">
        <v>2497</v>
      </c>
    </row>
    <row r="2272" spans="17:19" x14ac:dyDescent="0.2">
      <c r="R2272" s="7">
        <v>16501</v>
      </c>
      <c r="S2272" s="7" t="s">
        <v>5264</v>
      </c>
    </row>
    <row r="2273" spans="17:19" x14ac:dyDescent="0.2">
      <c r="Q2273" s="7">
        <v>619</v>
      </c>
      <c r="R2273" s="7">
        <v>15635</v>
      </c>
      <c r="S2273" s="7" t="s">
        <v>2499</v>
      </c>
    </row>
    <row r="2274" spans="17:19" x14ac:dyDescent="0.2">
      <c r="Q2274" s="7">
        <v>2892</v>
      </c>
      <c r="R2274" s="7">
        <v>13820</v>
      </c>
      <c r="S2274" s="7" t="s">
        <v>2500</v>
      </c>
    </row>
    <row r="2275" spans="17:19" x14ac:dyDescent="0.2">
      <c r="Q2275" s="7">
        <v>1508</v>
      </c>
      <c r="R2275" s="7">
        <v>12556</v>
      </c>
      <c r="S2275" s="7" t="s">
        <v>2501</v>
      </c>
    </row>
    <row r="2276" spans="17:19" x14ac:dyDescent="0.2">
      <c r="Q2276" s="7">
        <v>2553</v>
      </c>
      <c r="R2276" s="7">
        <v>12502</v>
      </c>
      <c r="S2276" s="7" t="s">
        <v>2502</v>
      </c>
    </row>
    <row r="2277" spans="17:19" x14ac:dyDescent="0.2">
      <c r="Q2277" s="7">
        <v>3111</v>
      </c>
      <c r="R2277" s="7">
        <v>14102</v>
      </c>
      <c r="S2277" s="7" t="s">
        <v>2503</v>
      </c>
    </row>
    <row r="2278" spans="17:19" x14ac:dyDescent="0.2">
      <c r="R2278" s="7">
        <v>12460</v>
      </c>
      <c r="S2278" s="7" t="s">
        <v>444</v>
      </c>
    </row>
    <row r="2279" spans="17:19" x14ac:dyDescent="0.2">
      <c r="Q2279" s="7">
        <v>65</v>
      </c>
      <c r="R2279" s="7">
        <v>12524</v>
      </c>
      <c r="S2279" s="7" t="s">
        <v>2504</v>
      </c>
    </row>
    <row r="2280" spans="17:19" x14ac:dyDescent="0.2">
      <c r="Q2280" s="7">
        <v>6112</v>
      </c>
      <c r="R2280" s="7">
        <v>12464</v>
      </c>
      <c r="S2280" s="7" t="s">
        <v>2505</v>
      </c>
    </row>
    <row r="2281" spans="17:19" x14ac:dyDescent="0.2">
      <c r="R2281" s="7">
        <v>16525</v>
      </c>
      <c r="S2281" s="7" t="s">
        <v>5265</v>
      </c>
    </row>
    <row r="2282" spans="17:19" x14ac:dyDescent="0.2">
      <c r="Q2282" s="7">
        <v>245</v>
      </c>
      <c r="R2282" s="7">
        <v>13693</v>
      </c>
      <c r="S2282" s="7" t="s">
        <v>2506</v>
      </c>
    </row>
    <row r="2283" spans="17:19" x14ac:dyDescent="0.2">
      <c r="Q2283" s="7">
        <v>4010</v>
      </c>
      <c r="R2283" s="7">
        <v>12465</v>
      </c>
      <c r="S2283" s="7" t="s">
        <v>2507</v>
      </c>
    </row>
    <row r="2284" spans="17:19" x14ac:dyDescent="0.2">
      <c r="R2284" s="7">
        <v>12466</v>
      </c>
      <c r="S2284" s="7" t="s">
        <v>445</v>
      </c>
    </row>
    <row r="2285" spans="17:19" x14ac:dyDescent="0.2">
      <c r="R2285" s="7">
        <v>12467</v>
      </c>
      <c r="S2285" s="7" t="s">
        <v>2508</v>
      </c>
    </row>
    <row r="2286" spans="17:19" x14ac:dyDescent="0.2">
      <c r="Q2286" s="7">
        <v>2528</v>
      </c>
      <c r="R2286" s="7">
        <v>13737</v>
      </c>
      <c r="S2286" s="7" t="s">
        <v>2509</v>
      </c>
    </row>
    <row r="2287" spans="17:19" x14ac:dyDescent="0.2">
      <c r="R2287" s="7">
        <v>12477</v>
      </c>
      <c r="S2287" s="7" t="s">
        <v>446</v>
      </c>
    </row>
    <row r="2288" spans="17:19" x14ac:dyDescent="0.2">
      <c r="Q2288" s="7">
        <v>92</v>
      </c>
      <c r="R2288" s="7">
        <v>12469</v>
      </c>
      <c r="S2288" s="7" t="s">
        <v>2510</v>
      </c>
    </row>
    <row r="2289" spans="17:19" x14ac:dyDescent="0.2">
      <c r="Q2289" s="7">
        <v>6076</v>
      </c>
      <c r="R2289" s="7">
        <v>14958</v>
      </c>
      <c r="S2289" s="7" t="s">
        <v>2511</v>
      </c>
    </row>
    <row r="2290" spans="17:19" x14ac:dyDescent="0.2">
      <c r="Q2290" s="7">
        <v>2497</v>
      </c>
      <c r="R2290" s="7">
        <v>12462</v>
      </c>
      <c r="S2290" s="7" t="s">
        <v>2512</v>
      </c>
    </row>
    <row r="2291" spans="17:19" x14ac:dyDescent="0.2">
      <c r="Q2291" s="7">
        <v>2972</v>
      </c>
      <c r="R2291" s="7">
        <v>12471</v>
      </c>
      <c r="S2291" s="7" t="s">
        <v>123</v>
      </c>
    </row>
    <row r="2292" spans="17:19" x14ac:dyDescent="0.2">
      <c r="Q2292" s="7">
        <v>3375</v>
      </c>
      <c r="R2292" s="7">
        <v>14444</v>
      </c>
      <c r="S2292" s="7" t="s">
        <v>124</v>
      </c>
    </row>
    <row r="2293" spans="17:19" x14ac:dyDescent="0.2">
      <c r="Q2293" s="7">
        <v>4173</v>
      </c>
      <c r="R2293" s="7">
        <v>12472</v>
      </c>
      <c r="S2293" s="7" t="s">
        <v>125</v>
      </c>
    </row>
    <row r="2294" spans="17:19" x14ac:dyDescent="0.2">
      <c r="R2294" s="7">
        <v>12473</v>
      </c>
      <c r="S2294" s="7" t="s">
        <v>126</v>
      </c>
    </row>
    <row r="2295" spans="17:19" x14ac:dyDescent="0.2">
      <c r="Q2295" s="7">
        <v>934</v>
      </c>
      <c r="R2295" s="7">
        <v>15331</v>
      </c>
      <c r="S2295" s="7" t="s">
        <v>127</v>
      </c>
    </row>
    <row r="2296" spans="17:19" x14ac:dyDescent="0.2">
      <c r="R2296" s="7">
        <v>12474</v>
      </c>
      <c r="S2296" s="7" t="s">
        <v>1334</v>
      </c>
    </row>
    <row r="2297" spans="17:19" x14ac:dyDescent="0.2">
      <c r="R2297" s="7">
        <v>16199</v>
      </c>
      <c r="S2297" s="7" t="s">
        <v>5266</v>
      </c>
    </row>
    <row r="2298" spans="17:19" x14ac:dyDescent="0.2">
      <c r="Q2298" s="7">
        <v>629</v>
      </c>
      <c r="R2298" s="7">
        <v>15191</v>
      </c>
      <c r="S2298" s="7" t="s">
        <v>2892</v>
      </c>
    </row>
    <row r="2299" spans="17:19" x14ac:dyDescent="0.2">
      <c r="Q2299" s="7">
        <v>1368</v>
      </c>
      <c r="R2299" s="7">
        <v>12475</v>
      </c>
      <c r="S2299" s="7" t="s">
        <v>4279</v>
      </c>
    </row>
    <row r="2300" spans="17:19" x14ac:dyDescent="0.2">
      <c r="Q2300" s="7">
        <v>1095</v>
      </c>
      <c r="R2300" s="7">
        <v>15569</v>
      </c>
      <c r="S2300" s="7" t="s">
        <v>4280</v>
      </c>
    </row>
    <row r="2301" spans="17:19" x14ac:dyDescent="0.2">
      <c r="Q2301" s="7">
        <v>4140</v>
      </c>
      <c r="R2301" s="7">
        <v>12454</v>
      </c>
      <c r="S2301" s="7" t="s">
        <v>4281</v>
      </c>
    </row>
    <row r="2302" spans="17:19" x14ac:dyDescent="0.2">
      <c r="Q2302" s="7">
        <v>935</v>
      </c>
      <c r="R2302" s="7">
        <v>15332</v>
      </c>
      <c r="S2302" s="7" t="s">
        <v>4282</v>
      </c>
    </row>
    <row r="2303" spans="17:19" x14ac:dyDescent="0.2">
      <c r="R2303" s="7">
        <v>16179</v>
      </c>
      <c r="S2303" s="7" t="s">
        <v>5267</v>
      </c>
    </row>
    <row r="2304" spans="17:19" x14ac:dyDescent="0.2">
      <c r="Q2304" s="7">
        <v>4073</v>
      </c>
      <c r="R2304" s="7">
        <v>12452</v>
      </c>
      <c r="S2304" s="7" t="s">
        <v>4283</v>
      </c>
    </row>
    <row r="2305" spans="17:19" x14ac:dyDescent="0.2">
      <c r="R2305" s="7">
        <v>16335</v>
      </c>
      <c r="S2305" s="7" t="s">
        <v>5268</v>
      </c>
    </row>
    <row r="2306" spans="17:19" x14ac:dyDescent="0.2">
      <c r="Q2306" s="7">
        <v>4256</v>
      </c>
      <c r="R2306" s="7">
        <v>12468</v>
      </c>
      <c r="S2306" s="7" t="s">
        <v>4284</v>
      </c>
    </row>
    <row r="2307" spans="17:19" x14ac:dyDescent="0.2">
      <c r="R2307" s="7">
        <v>12448</v>
      </c>
      <c r="S2307" s="7" t="s">
        <v>447</v>
      </c>
    </row>
    <row r="2308" spans="17:19" x14ac:dyDescent="0.2">
      <c r="R2308" s="7">
        <v>12450</v>
      </c>
      <c r="S2308" s="7" t="s">
        <v>4286</v>
      </c>
    </row>
    <row r="2309" spans="17:19" x14ac:dyDescent="0.2">
      <c r="R2309" s="7">
        <v>12451</v>
      </c>
      <c r="S2309" s="7" t="s">
        <v>449</v>
      </c>
    </row>
    <row r="2310" spans="17:19" x14ac:dyDescent="0.2">
      <c r="R2310" s="7">
        <v>16334</v>
      </c>
      <c r="S2310" s="7" t="s">
        <v>5269</v>
      </c>
    </row>
    <row r="2311" spans="17:19" x14ac:dyDescent="0.2">
      <c r="Q2311" s="7">
        <v>589</v>
      </c>
      <c r="R2311" s="7">
        <v>15161</v>
      </c>
      <c r="S2311" s="7" t="s">
        <v>4287</v>
      </c>
    </row>
    <row r="2312" spans="17:19" x14ac:dyDescent="0.2">
      <c r="Q2312" s="7">
        <v>137</v>
      </c>
      <c r="R2312" s="7">
        <v>12461</v>
      </c>
      <c r="S2312" s="7" t="s">
        <v>4288</v>
      </c>
    </row>
    <row r="2313" spans="17:19" x14ac:dyDescent="0.2">
      <c r="Q2313" s="7">
        <v>3254</v>
      </c>
      <c r="R2313" s="7">
        <v>14402</v>
      </c>
      <c r="S2313" s="7" t="s">
        <v>4289</v>
      </c>
    </row>
    <row r="2314" spans="17:19" x14ac:dyDescent="0.2">
      <c r="Q2314" s="7">
        <v>4037</v>
      </c>
      <c r="R2314" s="7">
        <v>12453</v>
      </c>
      <c r="S2314" s="7" t="s">
        <v>4290</v>
      </c>
    </row>
    <row r="2315" spans="17:19" x14ac:dyDescent="0.2">
      <c r="Q2315" s="7">
        <v>4237</v>
      </c>
      <c r="R2315" s="7">
        <v>12446</v>
      </c>
      <c r="S2315" s="7" t="s">
        <v>4291</v>
      </c>
    </row>
    <row r="2316" spans="17:19" x14ac:dyDescent="0.2">
      <c r="R2316" s="7">
        <v>10203</v>
      </c>
      <c r="S2316" s="7" t="s">
        <v>4292</v>
      </c>
    </row>
    <row r="2317" spans="17:19" x14ac:dyDescent="0.2">
      <c r="Q2317" s="7">
        <v>3988</v>
      </c>
      <c r="R2317" s="7">
        <v>16069</v>
      </c>
      <c r="S2317" s="7" t="s">
        <v>5046</v>
      </c>
    </row>
    <row r="2318" spans="17:19" x14ac:dyDescent="0.2">
      <c r="R2318" s="7">
        <v>16374</v>
      </c>
      <c r="S2318" s="7" t="s">
        <v>5270</v>
      </c>
    </row>
    <row r="2319" spans="17:19" x14ac:dyDescent="0.2">
      <c r="R2319" s="7">
        <v>12455</v>
      </c>
      <c r="S2319" s="7" t="s">
        <v>4293</v>
      </c>
    </row>
    <row r="2320" spans="17:19" x14ac:dyDescent="0.2">
      <c r="Q2320" s="7">
        <v>4038</v>
      </c>
      <c r="R2320" s="7">
        <v>12456</v>
      </c>
      <c r="S2320" s="7" t="s">
        <v>3948</v>
      </c>
    </row>
    <row r="2321" spans="17:19" x14ac:dyDescent="0.2">
      <c r="R2321" s="7">
        <v>11269</v>
      </c>
      <c r="S2321" s="7" t="s">
        <v>450</v>
      </c>
    </row>
    <row r="2322" spans="17:19" x14ac:dyDescent="0.2">
      <c r="R2322" s="7">
        <v>12457</v>
      </c>
      <c r="S2322" s="7" t="s">
        <v>2299</v>
      </c>
    </row>
    <row r="2323" spans="17:19" x14ac:dyDescent="0.2">
      <c r="R2323" s="7">
        <v>12458</v>
      </c>
      <c r="S2323" s="7" t="s">
        <v>2300</v>
      </c>
    </row>
    <row r="2324" spans="17:19" x14ac:dyDescent="0.2">
      <c r="R2324" s="7">
        <v>10636</v>
      </c>
      <c r="S2324" s="7" t="s">
        <v>2301</v>
      </c>
    </row>
    <row r="2325" spans="17:19" x14ac:dyDescent="0.2">
      <c r="R2325" s="7">
        <v>16293</v>
      </c>
      <c r="S2325" s="7" t="s">
        <v>5271</v>
      </c>
    </row>
    <row r="2326" spans="17:19" x14ac:dyDescent="0.2">
      <c r="Q2326" s="7">
        <v>620</v>
      </c>
      <c r="R2326" s="7">
        <v>15183</v>
      </c>
      <c r="S2326" s="7" t="s">
        <v>2302</v>
      </c>
    </row>
    <row r="2327" spans="17:19" x14ac:dyDescent="0.2">
      <c r="R2327" s="7">
        <v>16444</v>
      </c>
      <c r="S2327" s="7" t="s">
        <v>5272</v>
      </c>
    </row>
    <row r="2328" spans="17:19" x14ac:dyDescent="0.2">
      <c r="R2328" s="7">
        <v>12459</v>
      </c>
      <c r="S2328" s="7" t="s">
        <v>2303</v>
      </c>
    </row>
    <row r="2329" spans="17:19" x14ac:dyDescent="0.2">
      <c r="Q2329" s="7">
        <v>3407</v>
      </c>
      <c r="R2329" s="7">
        <v>14456</v>
      </c>
      <c r="S2329" s="7" t="s">
        <v>172</v>
      </c>
    </row>
    <row r="2330" spans="17:19" x14ac:dyDescent="0.2">
      <c r="R2330" s="7">
        <v>16500</v>
      </c>
      <c r="S2330" s="7" t="s">
        <v>5273</v>
      </c>
    </row>
    <row r="2331" spans="17:19" x14ac:dyDescent="0.2">
      <c r="R2331" s="7">
        <v>12479</v>
      </c>
      <c r="S2331" s="7" t="s">
        <v>451</v>
      </c>
    </row>
    <row r="2332" spans="17:19" x14ac:dyDescent="0.2">
      <c r="R2332" s="7">
        <v>11181</v>
      </c>
      <c r="S2332" s="7" t="s">
        <v>452</v>
      </c>
    </row>
    <row r="2333" spans="17:19" x14ac:dyDescent="0.2">
      <c r="Q2333" s="7">
        <v>93</v>
      </c>
      <c r="R2333" s="7">
        <v>12447</v>
      </c>
      <c r="S2333" s="7" t="s">
        <v>173</v>
      </c>
    </row>
    <row r="2334" spans="17:19" x14ac:dyDescent="0.2">
      <c r="R2334" s="7">
        <v>10666</v>
      </c>
      <c r="S2334" s="7" t="s">
        <v>1805</v>
      </c>
    </row>
    <row r="2335" spans="17:19" x14ac:dyDescent="0.2">
      <c r="R2335" s="7">
        <v>11288</v>
      </c>
      <c r="S2335" s="7" t="s">
        <v>3536</v>
      </c>
    </row>
    <row r="2336" spans="17:19" x14ac:dyDescent="0.2">
      <c r="Q2336" s="7">
        <v>2771</v>
      </c>
      <c r="R2336" s="7">
        <v>13834</v>
      </c>
      <c r="S2336" s="7" t="s">
        <v>174</v>
      </c>
    </row>
    <row r="2337" spans="17:19" x14ac:dyDescent="0.2">
      <c r="R2337" s="7">
        <v>12495</v>
      </c>
      <c r="S2337" s="7" t="s">
        <v>3537</v>
      </c>
    </row>
    <row r="2338" spans="17:19" x14ac:dyDescent="0.2">
      <c r="Q2338" s="7">
        <v>391</v>
      </c>
      <c r="R2338" s="7">
        <v>15054</v>
      </c>
      <c r="S2338" s="7" t="s">
        <v>175</v>
      </c>
    </row>
    <row r="2339" spans="17:19" x14ac:dyDescent="0.2">
      <c r="Q2339" s="7">
        <v>766</v>
      </c>
      <c r="R2339" s="7">
        <v>15265</v>
      </c>
      <c r="S2339" s="7" t="s">
        <v>176</v>
      </c>
    </row>
    <row r="2340" spans="17:19" x14ac:dyDescent="0.2">
      <c r="Q2340" s="7">
        <v>4074</v>
      </c>
      <c r="R2340" s="7">
        <v>13681</v>
      </c>
      <c r="S2340" s="7" t="s">
        <v>177</v>
      </c>
    </row>
    <row r="2341" spans="17:19" x14ac:dyDescent="0.2">
      <c r="R2341" s="7">
        <v>16412</v>
      </c>
      <c r="S2341" s="7" t="s">
        <v>5274</v>
      </c>
    </row>
    <row r="2342" spans="17:19" x14ac:dyDescent="0.2">
      <c r="Q2342" s="7">
        <v>1706</v>
      </c>
      <c r="R2342" s="7">
        <v>12551</v>
      </c>
      <c r="S2342" s="7" t="s">
        <v>2492</v>
      </c>
    </row>
    <row r="2343" spans="17:19" x14ac:dyDescent="0.2">
      <c r="R2343" s="7">
        <v>11137</v>
      </c>
      <c r="S2343" s="7" t="s">
        <v>448</v>
      </c>
    </row>
    <row r="2344" spans="17:19" x14ac:dyDescent="0.2">
      <c r="R2344" s="7">
        <v>12449</v>
      </c>
      <c r="S2344" s="7" t="s">
        <v>4285</v>
      </c>
    </row>
    <row r="2345" spans="17:19" x14ac:dyDescent="0.2">
      <c r="Q2345" s="7">
        <v>10</v>
      </c>
      <c r="R2345" s="7">
        <v>12497</v>
      </c>
      <c r="S2345" s="7" t="s">
        <v>178</v>
      </c>
    </row>
    <row r="2346" spans="17:19" x14ac:dyDescent="0.2">
      <c r="R2346" s="7">
        <v>12498</v>
      </c>
      <c r="S2346" s="7" t="s">
        <v>179</v>
      </c>
    </row>
    <row r="2347" spans="17:19" x14ac:dyDescent="0.2">
      <c r="Q2347" s="7">
        <v>985</v>
      </c>
      <c r="R2347" s="7">
        <v>15369</v>
      </c>
      <c r="S2347" s="7" t="s">
        <v>180</v>
      </c>
    </row>
    <row r="2348" spans="17:19" x14ac:dyDescent="0.2">
      <c r="R2348" s="7">
        <v>11055</v>
      </c>
      <c r="S2348" s="7" t="s">
        <v>3538</v>
      </c>
    </row>
    <row r="2349" spans="17:19" x14ac:dyDescent="0.2">
      <c r="Q2349" s="7">
        <v>2529</v>
      </c>
      <c r="R2349" s="7">
        <v>13738</v>
      </c>
      <c r="S2349" s="7" t="s">
        <v>181</v>
      </c>
    </row>
    <row r="2350" spans="17:19" x14ac:dyDescent="0.2">
      <c r="Q2350" s="7">
        <v>2407</v>
      </c>
      <c r="R2350" s="7">
        <v>13709</v>
      </c>
      <c r="S2350" s="7" t="s">
        <v>182</v>
      </c>
    </row>
    <row r="2351" spans="17:19" x14ac:dyDescent="0.2">
      <c r="R2351" s="7">
        <v>16458</v>
      </c>
      <c r="S2351" s="7" t="s">
        <v>5275</v>
      </c>
    </row>
    <row r="2352" spans="17:19" x14ac:dyDescent="0.2">
      <c r="Q2352" s="7">
        <v>335</v>
      </c>
      <c r="R2352" s="7">
        <v>15019</v>
      </c>
      <c r="S2352" s="7" t="s">
        <v>1470</v>
      </c>
    </row>
    <row r="2353" spans="17:19" x14ac:dyDescent="0.2">
      <c r="Q2353" s="7">
        <v>4175</v>
      </c>
      <c r="R2353" s="7">
        <v>12509</v>
      </c>
      <c r="S2353" s="7" t="s">
        <v>1471</v>
      </c>
    </row>
    <row r="2354" spans="17:19" x14ac:dyDescent="0.2">
      <c r="R2354" s="7">
        <v>16317</v>
      </c>
      <c r="S2354" s="7" t="s">
        <v>5276</v>
      </c>
    </row>
    <row r="2355" spans="17:19" x14ac:dyDescent="0.2">
      <c r="Q2355" s="7">
        <v>157</v>
      </c>
      <c r="R2355" s="7">
        <v>12501</v>
      </c>
      <c r="S2355" s="7" t="s">
        <v>1472</v>
      </c>
    </row>
    <row r="2356" spans="17:19" x14ac:dyDescent="0.2">
      <c r="Q2356" s="7">
        <v>246</v>
      </c>
      <c r="R2356" s="7">
        <v>13694</v>
      </c>
      <c r="S2356" s="7" t="s">
        <v>1473</v>
      </c>
    </row>
    <row r="2357" spans="17:19" x14ac:dyDescent="0.2">
      <c r="R2357" s="7">
        <v>16313</v>
      </c>
      <c r="S2357" s="7" t="s">
        <v>5277</v>
      </c>
    </row>
    <row r="2358" spans="17:19" x14ac:dyDescent="0.2">
      <c r="Q2358" s="7">
        <v>4280</v>
      </c>
      <c r="R2358" s="7">
        <v>12494</v>
      </c>
      <c r="S2358" s="7" t="s">
        <v>1474</v>
      </c>
    </row>
    <row r="2359" spans="17:19" x14ac:dyDescent="0.2">
      <c r="Q2359" s="7">
        <v>5680</v>
      </c>
      <c r="R2359" s="7">
        <v>14665</v>
      </c>
      <c r="S2359" s="7" t="s">
        <v>1475</v>
      </c>
    </row>
    <row r="2360" spans="17:19" x14ac:dyDescent="0.2">
      <c r="R2360" s="7">
        <v>12504</v>
      </c>
      <c r="S2360" s="7" t="s">
        <v>1476</v>
      </c>
    </row>
    <row r="2361" spans="17:19" x14ac:dyDescent="0.2">
      <c r="R2361" s="7">
        <v>12505</v>
      </c>
      <c r="S2361" s="7" t="s">
        <v>1477</v>
      </c>
    </row>
    <row r="2362" spans="17:19" x14ac:dyDescent="0.2">
      <c r="R2362" s="7">
        <v>12506</v>
      </c>
      <c r="S2362" s="7" t="s">
        <v>3539</v>
      </c>
    </row>
    <row r="2363" spans="17:19" x14ac:dyDescent="0.2">
      <c r="Q2363" s="7">
        <v>5409</v>
      </c>
      <c r="R2363" s="7">
        <v>14663</v>
      </c>
      <c r="S2363" s="7" t="s">
        <v>674</v>
      </c>
    </row>
    <row r="2364" spans="17:19" x14ac:dyDescent="0.2">
      <c r="Q2364" s="7">
        <v>4257</v>
      </c>
      <c r="R2364" s="7">
        <v>12508</v>
      </c>
      <c r="S2364" s="7" t="s">
        <v>1478</v>
      </c>
    </row>
    <row r="2365" spans="17:19" x14ac:dyDescent="0.2">
      <c r="R2365" s="7">
        <v>16256</v>
      </c>
      <c r="S2365" s="7" t="s">
        <v>5278</v>
      </c>
    </row>
    <row r="2366" spans="17:19" x14ac:dyDescent="0.2">
      <c r="Q2366" s="7">
        <v>2581</v>
      </c>
      <c r="R2366" s="7">
        <v>12486</v>
      </c>
      <c r="S2366" s="7" t="s">
        <v>1479</v>
      </c>
    </row>
    <row r="2367" spans="17:19" x14ac:dyDescent="0.2">
      <c r="Q2367" s="7">
        <v>2855</v>
      </c>
      <c r="R2367" s="7">
        <v>13794</v>
      </c>
      <c r="S2367" s="7" t="s">
        <v>1480</v>
      </c>
    </row>
    <row r="2368" spans="17:19" x14ac:dyDescent="0.2">
      <c r="Q2368" s="7">
        <v>6631</v>
      </c>
      <c r="R2368" s="7">
        <v>12484</v>
      </c>
      <c r="S2368" s="7" t="s">
        <v>1481</v>
      </c>
    </row>
    <row r="2369" spans="17:19" x14ac:dyDescent="0.2">
      <c r="R2369" s="7">
        <v>16143</v>
      </c>
      <c r="S2369" s="7" t="s">
        <v>5279</v>
      </c>
    </row>
    <row r="2370" spans="17:19" x14ac:dyDescent="0.2">
      <c r="R2370" s="7">
        <v>12500</v>
      </c>
      <c r="S2370" s="7" t="s">
        <v>3540</v>
      </c>
    </row>
    <row r="2371" spans="17:19" x14ac:dyDescent="0.2">
      <c r="Q2371" s="7">
        <v>5565</v>
      </c>
      <c r="R2371" s="7">
        <v>14672</v>
      </c>
      <c r="S2371" s="7" t="s">
        <v>1482</v>
      </c>
    </row>
    <row r="2372" spans="17:19" x14ac:dyDescent="0.2">
      <c r="Q2372" s="7">
        <v>5136</v>
      </c>
      <c r="R2372" s="7">
        <v>15686</v>
      </c>
      <c r="S2372" s="7" t="s">
        <v>1483</v>
      </c>
    </row>
    <row r="2373" spans="17:19" x14ac:dyDescent="0.2">
      <c r="R2373" s="7">
        <v>12481</v>
      </c>
      <c r="S2373" s="7" t="s">
        <v>3541</v>
      </c>
    </row>
    <row r="2374" spans="17:19" x14ac:dyDescent="0.2">
      <c r="R2374" s="7">
        <v>12482</v>
      </c>
      <c r="S2374" s="7" t="s">
        <v>3542</v>
      </c>
    </row>
    <row r="2375" spans="17:19" x14ac:dyDescent="0.2">
      <c r="Q2375" s="7">
        <v>66</v>
      </c>
      <c r="R2375" s="7">
        <v>12483</v>
      </c>
      <c r="S2375" s="7" t="s">
        <v>1484</v>
      </c>
    </row>
    <row r="2376" spans="17:19" x14ac:dyDescent="0.2">
      <c r="Q2376" s="7">
        <v>5923</v>
      </c>
      <c r="R2376" s="7">
        <v>14666</v>
      </c>
      <c r="S2376" s="7" t="s">
        <v>1485</v>
      </c>
    </row>
    <row r="2377" spans="17:19" x14ac:dyDescent="0.2">
      <c r="R2377" s="7">
        <v>12485</v>
      </c>
      <c r="S2377" s="7" t="s">
        <v>3543</v>
      </c>
    </row>
    <row r="2378" spans="17:19" x14ac:dyDescent="0.2">
      <c r="Q2378" s="7">
        <v>622</v>
      </c>
      <c r="R2378" s="7">
        <v>15184</v>
      </c>
      <c r="S2378" s="7" t="s">
        <v>1486</v>
      </c>
    </row>
    <row r="2379" spans="17:19" x14ac:dyDescent="0.2">
      <c r="Q2379" s="7">
        <v>5757</v>
      </c>
      <c r="R2379" s="7">
        <v>14673</v>
      </c>
      <c r="S2379" s="7" t="s">
        <v>1725</v>
      </c>
    </row>
    <row r="2380" spans="17:19" x14ac:dyDescent="0.2">
      <c r="Q2380" s="7">
        <v>5924</v>
      </c>
      <c r="R2380" s="7">
        <v>14671</v>
      </c>
      <c r="S2380" s="7" t="s">
        <v>1487</v>
      </c>
    </row>
    <row r="2381" spans="17:19" x14ac:dyDescent="0.2">
      <c r="Q2381" s="7">
        <v>5208</v>
      </c>
      <c r="R2381" s="7">
        <v>12488</v>
      </c>
      <c r="S2381" s="7" t="s">
        <v>2686</v>
      </c>
    </row>
    <row r="2382" spans="17:19" x14ac:dyDescent="0.2">
      <c r="Q2382" s="7">
        <v>2856</v>
      </c>
      <c r="R2382" s="7">
        <v>13795</v>
      </c>
      <c r="S2382" s="7" t="s">
        <v>2687</v>
      </c>
    </row>
    <row r="2383" spans="17:19" x14ac:dyDescent="0.2">
      <c r="Q2383" s="7">
        <v>5410</v>
      </c>
      <c r="R2383" s="7">
        <v>14670</v>
      </c>
      <c r="S2383" s="7" t="s">
        <v>2688</v>
      </c>
    </row>
    <row r="2384" spans="17:19" x14ac:dyDescent="0.2">
      <c r="Q2384" s="7">
        <v>5411</v>
      </c>
      <c r="R2384" s="7">
        <v>14669</v>
      </c>
      <c r="S2384" s="7" t="s">
        <v>1493</v>
      </c>
    </row>
    <row r="2385" spans="17:19" x14ac:dyDescent="0.2">
      <c r="Q2385" s="7">
        <v>5493</v>
      </c>
      <c r="R2385" s="7">
        <v>14668</v>
      </c>
      <c r="S2385" s="7" t="s">
        <v>1494</v>
      </c>
    </row>
    <row r="2386" spans="17:19" x14ac:dyDescent="0.2">
      <c r="Q2386" s="7">
        <v>5805</v>
      </c>
      <c r="R2386" s="7">
        <v>15504</v>
      </c>
      <c r="S2386" s="7" t="s">
        <v>4494</v>
      </c>
    </row>
    <row r="2387" spans="17:19" x14ac:dyDescent="0.2">
      <c r="R2387" s="7">
        <v>12492</v>
      </c>
      <c r="S2387" s="7" t="s">
        <v>1495</v>
      </c>
    </row>
    <row r="2388" spans="17:19" x14ac:dyDescent="0.2">
      <c r="R2388" s="7">
        <v>12399</v>
      </c>
      <c r="S2388" s="7" t="s">
        <v>1496</v>
      </c>
    </row>
    <row r="2389" spans="17:19" x14ac:dyDescent="0.2">
      <c r="Q2389" s="7">
        <v>744</v>
      </c>
      <c r="R2389" s="7">
        <v>15250</v>
      </c>
      <c r="S2389" s="7" t="s">
        <v>1497</v>
      </c>
    </row>
    <row r="2390" spans="17:19" x14ac:dyDescent="0.2">
      <c r="Q2390" s="7">
        <v>5121</v>
      </c>
      <c r="R2390" s="7">
        <v>13135</v>
      </c>
      <c r="S2390" s="7" t="s">
        <v>1498</v>
      </c>
    </row>
    <row r="2391" spans="17:19" x14ac:dyDescent="0.2">
      <c r="Q2391" s="7">
        <v>6034</v>
      </c>
      <c r="R2391" s="7">
        <v>13134</v>
      </c>
      <c r="S2391" s="7" t="s">
        <v>1499</v>
      </c>
    </row>
    <row r="2392" spans="17:19" x14ac:dyDescent="0.2">
      <c r="R2392" s="7">
        <v>13133</v>
      </c>
      <c r="S2392" s="7" t="s">
        <v>3544</v>
      </c>
    </row>
    <row r="2393" spans="17:19" x14ac:dyDescent="0.2">
      <c r="Q2393" s="7">
        <v>438</v>
      </c>
      <c r="R2393" s="7">
        <v>15089</v>
      </c>
      <c r="S2393" s="7" t="s">
        <v>2693</v>
      </c>
    </row>
    <row r="2394" spans="17:19" x14ac:dyDescent="0.2">
      <c r="Q2394" s="7">
        <v>5925</v>
      </c>
      <c r="R2394" s="7">
        <v>14563</v>
      </c>
      <c r="S2394" s="7" t="s">
        <v>2694</v>
      </c>
    </row>
    <row r="2395" spans="17:19" x14ac:dyDescent="0.2">
      <c r="R2395" s="7">
        <v>13130</v>
      </c>
      <c r="S2395" s="7" t="s">
        <v>2695</v>
      </c>
    </row>
    <row r="2396" spans="17:19" x14ac:dyDescent="0.2">
      <c r="R2396" s="7">
        <v>13129</v>
      </c>
      <c r="S2396" s="7" t="s">
        <v>2696</v>
      </c>
    </row>
    <row r="2397" spans="17:19" x14ac:dyDescent="0.2">
      <c r="Q2397" s="7">
        <v>37</v>
      </c>
      <c r="R2397" s="7">
        <v>13128</v>
      </c>
      <c r="S2397" s="7" t="s">
        <v>2697</v>
      </c>
    </row>
    <row r="2398" spans="17:19" x14ac:dyDescent="0.2">
      <c r="R2398" s="7">
        <v>13127</v>
      </c>
      <c r="S2398" s="7" t="s">
        <v>3545</v>
      </c>
    </row>
    <row r="2399" spans="17:19" x14ac:dyDescent="0.2">
      <c r="Q2399" s="7">
        <v>363</v>
      </c>
      <c r="R2399" s="7">
        <v>15041</v>
      </c>
      <c r="S2399" s="7" t="s">
        <v>2698</v>
      </c>
    </row>
    <row r="2400" spans="17:19" x14ac:dyDescent="0.2">
      <c r="Q2400" s="7">
        <v>94</v>
      </c>
      <c r="R2400" s="7">
        <v>13126</v>
      </c>
      <c r="S2400" s="7" t="s">
        <v>2699</v>
      </c>
    </row>
    <row r="2401" spans="17:19" x14ac:dyDescent="0.2">
      <c r="Q2401" s="7">
        <v>4205</v>
      </c>
      <c r="R2401" s="7">
        <v>13113</v>
      </c>
      <c r="S2401" s="7" t="s">
        <v>2700</v>
      </c>
    </row>
    <row r="2402" spans="17:19" x14ac:dyDescent="0.2">
      <c r="Q2402" s="7">
        <v>11</v>
      </c>
      <c r="R2402" s="7">
        <v>13124</v>
      </c>
      <c r="S2402" s="7" t="s">
        <v>2701</v>
      </c>
    </row>
    <row r="2403" spans="17:19" x14ac:dyDescent="0.2">
      <c r="R2403" s="7">
        <v>16530</v>
      </c>
      <c r="S2403" s="7" t="s">
        <v>5280</v>
      </c>
    </row>
    <row r="2404" spans="17:19" x14ac:dyDescent="0.2">
      <c r="R2404" s="7">
        <v>11203</v>
      </c>
      <c r="S2404" s="7" t="s">
        <v>3546</v>
      </c>
    </row>
    <row r="2405" spans="17:19" x14ac:dyDescent="0.2">
      <c r="Q2405" s="7">
        <v>5529</v>
      </c>
      <c r="R2405" s="7">
        <v>14562</v>
      </c>
      <c r="S2405" s="7" t="s">
        <v>3308</v>
      </c>
    </row>
    <row r="2406" spans="17:19" x14ac:dyDescent="0.2">
      <c r="R2406" s="7">
        <v>13122</v>
      </c>
      <c r="S2406" s="7" t="s">
        <v>3309</v>
      </c>
    </row>
    <row r="2407" spans="17:19" x14ac:dyDescent="0.2">
      <c r="R2407" s="7">
        <v>10802</v>
      </c>
      <c r="S2407" s="7" t="s">
        <v>3547</v>
      </c>
    </row>
    <row r="2408" spans="17:19" x14ac:dyDescent="0.2">
      <c r="Q2408" s="7">
        <v>5530</v>
      </c>
      <c r="R2408" s="7">
        <v>14565</v>
      </c>
      <c r="S2408" s="7" t="s">
        <v>3310</v>
      </c>
    </row>
    <row r="2409" spans="17:19" x14ac:dyDescent="0.2">
      <c r="R2409" s="7">
        <v>13120</v>
      </c>
      <c r="S2409" s="7" t="s">
        <v>3311</v>
      </c>
    </row>
    <row r="2410" spans="17:19" x14ac:dyDescent="0.2">
      <c r="R2410" s="7">
        <v>13119</v>
      </c>
      <c r="S2410" s="7" t="s">
        <v>1727</v>
      </c>
    </row>
    <row r="2411" spans="17:19" x14ac:dyDescent="0.2">
      <c r="R2411" s="7">
        <v>16341</v>
      </c>
      <c r="S2411" s="7" t="s">
        <v>5281</v>
      </c>
    </row>
    <row r="2412" spans="17:19" x14ac:dyDescent="0.2">
      <c r="R2412" s="7">
        <v>13118</v>
      </c>
      <c r="S2412" s="7" t="s">
        <v>3548</v>
      </c>
    </row>
    <row r="2413" spans="17:19" x14ac:dyDescent="0.2">
      <c r="Q2413" s="7">
        <v>5494</v>
      </c>
      <c r="R2413" s="7">
        <v>14567</v>
      </c>
      <c r="S2413" s="7" t="s">
        <v>2660</v>
      </c>
    </row>
    <row r="2414" spans="17:19" x14ac:dyDescent="0.2">
      <c r="R2414" s="7">
        <v>16499</v>
      </c>
      <c r="S2414" s="7" t="s">
        <v>5282</v>
      </c>
    </row>
    <row r="2415" spans="17:19" x14ac:dyDescent="0.2">
      <c r="R2415" s="7">
        <v>16208</v>
      </c>
      <c r="S2415" s="7" t="s">
        <v>5283</v>
      </c>
    </row>
    <row r="2416" spans="17:19" x14ac:dyDescent="0.2">
      <c r="Q2416" s="7">
        <v>5210</v>
      </c>
      <c r="R2416" s="7">
        <v>13116</v>
      </c>
      <c r="S2416" s="7" t="s">
        <v>3312</v>
      </c>
    </row>
    <row r="2417" spans="17:19" x14ac:dyDescent="0.2">
      <c r="R2417" s="7">
        <v>10812</v>
      </c>
      <c r="S2417" s="7" t="s">
        <v>3313</v>
      </c>
    </row>
    <row r="2418" spans="17:19" x14ac:dyDescent="0.2">
      <c r="R2418" s="7">
        <v>11374</v>
      </c>
      <c r="S2418" s="7" t="s">
        <v>3549</v>
      </c>
    </row>
    <row r="2419" spans="17:19" x14ac:dyDescent="0.2">
      <c r="R2419" s="7">
        <v>10195</v>
      </c>
      <c r="S2419" s="7" t="s">
        <v>3314</v>
      </c>
    </row>
    <row r="2420" spans="17:19" x14ac:dyDescent="0.2">
      <c r="R2420" s="7">
        <v>10220</v>
      </c>
      <c r="S2420" s="7" t="s">
        <v>3550</v>
      </c>
    </row>
    <row r="2421" spans="17:19" x14ac:dyDescent="0.2">
      <c r="Q2421" s="7">
        <v>5588</v>
      </c>
      <c r="R2421" s="7">
        <v>14568</v>
      </c>
      <c r="S2421" s="7" t="s">
        <v>1731</v>
      </c>
    </row>
    <row r="2422" spans="17:19" x14ac:dyDescent="0.2">
      <c r="Q2422" s="7">
        <v>5822</v>
      </c>
      <c r="R2422" s="7">
        <v>14560</v>
      </c>
      <c r="S2422" s="7" t="s">
        <v>2189</v>
      </c>
    </row>
    <row r="2423" spans="17:19" x14ac:dyDescent="0.2">
      <c r="R2423" s="7">
        <v>13123</v>
      </c>
      <c r="S2423" s="7" t="s">
        <v>3551</v>
      </c>
    </row>
    <row r="2424" spans="17:19" x14ac:dyDescent="0.2">
      <c r="R2424" s="7">
        <v>13125</v>
      </c>
      <c r="S2424" s="7" t="s">
        <v>3552</v>
      </c>
    </row>
    <row r="2425" spans="17:19" x14ac:dyDescent="0.2">
      <c r="R2425" s="7">
        <v>11301</v>
      </c>
      <c r="S2425" s="7" t="s">
        <v>3553</v>
      </c>
    </row>
    <row r="2426" spans="17:19" x14ac:dyDescent="0.2">
      <c r="R2426" s="7">
        <v>11231</v>
      </c>
      <c r="S2426" s="7" t="s">
        <v>3554</v>
      </c>
    </row>
    <row r="2427" spans="17:19" x14ac:dyDescent="0.2">
      <c r="R2427" s="7">
        <v>10801</v>
      </c>
      <c r="S2427" s="7" t="s">
        <v>3315</v>
      </c>
    </row>
    <row r="2428" spans="17:19" x14ac:dyDescent="0.2">
      <c r="R2428" s="7">
        <v>13159</v>
      </c>
      <c r="S2428" s="7" t="s">
        <v>3316</v>
      </c>
    </row>
    <row r="2429" spans="17:19" x14ac:dyDescent="0.2">
      <c r="Q2429" s="7">
        <v>5495</v>
      </c>
      <c r="R2429" s="7">
        <v>14555</v>
      </c>
      <c r="S2429" s="7" t="s">
        <v>2191</v>
      </c>
    </row>
    <row r="2430" spans="17:19" x14ac:dyDescent="0.2">
      <c r="Q2430" s="7">
        <v>5496</v>
      </c>
      <c r="R2430" s="7">
        <v>14556</v>
      </c>
      <c r="S2430" s="7" t="s">
        <v>3317</v>
      </c>
    </row>
    <row r="2431" spans="17:19" x14ac:dyDescent="0.2">
      <c r="Q2431" s="7">
        <v>5531</v>
      </c>
      <c r="R2431" s="7">
        <v>14557</v>
      </c>
      <c r="S2431" s="7" t="s">
        <v>3318</v>
      </c>
    </row>
    <row r="2432" spans="17:19" x14ac:dyDescent="0.2">
      <c r="Q2432" s="7">
        <v>6632</v>
      </c>
      <c r="R2432" s="7">
        <v>13155</v>
      </c>
      <c r="S2432" s="7" t="s">
        <v>2920</v>
      </c>
    </row>
    <row r="2433" spans="17:19" x14ac:dyDescent="0.2">
      <c r="Q2433" s="7">
        <v>701</v>
      </c>
      <c r="R2433" s="7">
        <v>15219</v>
      </c>
      <c r="S2433" s="7" t="s">
        <v>2921</v>
      </c>
    </row>
    <row r="2434" spans="17:19" x14ac:dyDescent="0.2">
      <c r="Q2434" s="7">
        <v>5860</v>
      </c>
      <c r="R2434" s="7">
        <v>14558</v>
      </c>
      <c r="S2434" s="7" t="s">
        <v>2193</v>
      </c>
    </row>
    <row r="2435" spans="17:19" x14ac:dyDescent="0.2">
      <c r="Q2435" s="7">
        <v>5076</v>
      </c>
      <c r="R2435" s="7">
        <v>13153</v>
      </c>
      <c r="S2435" s="7" t="s">
        <v>2922</v>
      </c>
    </row>
    <row r="2436" spans="17:19" x14ac:dyDescent="0.2">
      <c r="R2436" s="7">
        <v>13151</v>
      </c>
      <c r="S2436" s="7" t="s">
        <v>2924</v>
      </c>
    </row>
    <row r="2437" spans="17:19" x14ac:dyDescent="0.2">
      <c r="Q2437" s="7">
        <v>716</v>
      </c>
      <c r="R2437" s="7">
        <v>15662</v>
      </c>
      <c r="S2437" s="7" t="s">
        <v>4939</v>
      </c>
    </row>
    <row r="2438" spans="17:19" x14ac:dyDescent="0.2">
      <c r="R2438" s="7">
        <v>13150</v>
      </c>
      <c r="S2438" s="7" t="s">
        <v>2925</v>
      </c>
    </row>
    <row r="2439" spans="17:19" x14ac:dyDescent="0.2">
      <c r="Q2439" s="7">
        <v>1139</v>
      </c>
      <c r="R2439" s="7">
        <v>15591</v>
      </c>
      <c r="S2439" s="7" t="s">
        <v>2928</v>
      </c>
    </row>
    <row r="2440" spans="17:19" x14ac:dyDescent="0.2">
      <c r="R2440" s="7">
        <v>13160</v>
      </c>
      <c r="S2440" s="7" t="s">
        <v>2929</v>
      </c>
    </row>
    <row r="2441" spans="17:19" x14ac:dyDescent="0.2">
      <c r="Q2441" s="7">
        <v>2772</v>
      </c>
      <c r="R2441" s="7">
        <v>13835</v>
      </c>
      <c r="S2441" s="7" t="s">
        <v>2930</v>
      </c>
    </row>
    <row r="2442" spans="17:19" x14ac:dyDescent="0.2">
      <c r="Q2442" s="7">
        <v>224</v>
      </c>
      <c r="R2442" s="7">
        <v>13145</v>
      </c>
      <c r="S2442" s="7" t="s">
        <v>2931</v>
      </c>
    </row>
    <row r="2443" spans="17:19" x14ac:dyDescent="0.2">
      <c r="Q2443" s="7">
        <v>4841</v>
      </c>
      <c r="R2443" s="7">
        <v>15465</v>
      </c>
      <c r="S2443" s="7" t="s">
        <v>2932</v>
      </c>
    </row>
    <row r="2444" spans="17:19" x14ac:dyDescent="0.2">
      <c r="Q2444" s="7">
        <v>3294</v>
      </c>
      <c r="R2444" s="7">
        <v>14414</v>
      </c>
      <c r="S2444" s="7" t="s">
        <v>2926</v>
      </c>
    </row>
    <row r="2445" spans="17:19" x14ac:dyDescent="0.2">
      <c r="Q2445" s="7">
        <v>177</v>
      </c>
      <c r="R2445" s="7">
        <v>13137</v>
      </c>
      <c r="S2445" s="7" t="s">
        <v>2927</v>
      </c>
    </row>
    <row r="2446" spans="17:19" x14ac:dyDescent="0.2">
      <c r="R2446" s="7">
        <v>16573</v>
      </c>
      <c r="S2446" s="7" t="s">
        <v>5284</v>
      </c>
    </row>
    <row r="2447" spans="17:19" x14ac:dyDescent="0.2">
      <c r="R2447" s="7">
        <v>13143</v>
      </c>
      <c r="S2447" s="7" t="s">
        <v>2933</v>
      </c>
    </row>
    <row r="2448" spans="17:19" x14ac:dyDescent="0.2">
      <c r="R2448" s="7">
        <v>13142</v>
      </c>
      <c r="S2448" s="7" t="s">
        <v>2934</v>
      </c>
    </row>
    <row r="2449" spans="17:19" x14ac:dyDescent="0.2">
      <c r="Q2449" s="7">
        <v>2216</v>
      </c>
      <c r="R2449" s="7">
        <v>13141</v>
      </c>
      <c r="S2449" s="7" t="s">
        <v>3333</v>
      </c>
    </row>
    <row r="2450" spans="17:19" x14ac:dyDescent="0.2">
      <c r="Q2450" s="7">
        <v>392</v>
      </c>
      <c r="R2450" s="7">
        <v>15055</v>
      </c>
      <c r="S2450" s="7" t="s">
        <v>3334</v>
      </c>
    </row>
    <row r="2451" spans="17:19" x14ac:dyDescent="0.2">
      <c r="R2451" s="7">
        <v>10219</v>
      </c>
      <c r="S2451" s="7" t="s">
        <v>3555</v>
      </c>
    </row>
    <row r="2452" spans="17:19" x14ac:dyDescent="0.2">
      <c r="R2452" s="7">
        <v>16547</v>
      </c>
      <c r="S2452" s="7" t="s">
        <v>5285</v>
      </c>
    </row>
    <row r="2453" spans="17:19" x14ac:dyDescent="0.2">
      <c r="R2453" s="7">
        <v>13682</v>
      </c>
      <c r="S2453" s="7" t="s">
        <v>3335</v>
      </c>
    </row>
    <row r="2454" spans="17:19" x14ac:dyDescent="0.2">
      <c r="R2454" s="7">
        <v>11287</v>
      </c>
      <c r="S2454" s="7" t="s">
        <v>3556</v>
      </c>
    </row>
    <row r="2455" spans="17:19" x14ac:dyDescent="0.2">
      <c r="R2455" s="7">
        <v>10047</v>
      </c>
      <c r="S2455" s="7" t="s">
        <v>3336</v>
      </c>
    </row>
    <row r="2456" spans="17:19" x14ac:dyDescent="0.2">
      <c r="R2456" s="7">
        <v>13139</v>
      </c>
      <c r="S2456" s="7" t="s">
        <v>3337</v>
      </c>
    </row>
    <row r="2457" spans="17:19" x14ac:dyDescent="0.2">
      <c r="Q2457" s="7">
        <v>2299</v>
      </c>
      <c r="R2457" s="7">
        <v>15694</v>
      </c>
      <c r="S2457" s="7" t="s">
        <v>3338</v>
      </c>
    </row>
    <row r="2458" spans="17:19" x14ac:dyDescent="0.2">
      <c r="R2458" s="7">
        <v>13149</v>
      </c>
      <c r="S2458" s="7" t="s">
        <v>3339</v>
      </c>
    </row>
    <row r="2459" spans="17:19" x14ac:dyDescent="0.2">
      <c r="R2459" s="7">
        <v>16448</v>
      </c>
      <c r="S2459" s="7" t="s">
        <v>5286</v>
      </c>
    </row>
    <row r="2460" spans="17:19" x14ac:dyDescent="0.2">
      <c r="R2460" s="7">
        <v>16240</v>
      </c>
      <c r="S2460" s="7" t="s">
        <v>5287</v>
      </c>
    </row>
    <row r="2461" spans="17:19" x14ac:dyDescent="0.2">
      <c r="Q2461" s="7">
        <v>6633</v>
      </c>
      <c r="R2461" s="7">
        <v>13114</v>
      </c>
      <c r="S2461" s="7" t="s">
        <v>3340</v>
      </c>
    </row>
    <row r="2462" spans="17:19" x14ac:dyDescent="0.2">
      <c r="Q2462" s="7">
        <v>2300</v>
      </c>
      <c r="R2462" s="7">
        <v>13218</v>
      </c>
      <c r="S2462" s="7" t="s">
        <v>3341</v>
      </c>
    </row>
    <row r="2463" spans="17:19" x14ac:dyDescent="0.2">
      <c r="Q2463" s="7">
        <v>726</v>
      </c>
      <c r="R2463" s="7">
        <v>15636</v>
      </c>
      <c r="S2463" s="7" t="s">
        <v>4549</v>
      </c>
    </row>
    <row r="2464" spans="17:19" x14ac:dyDescent="0.2">
      <c r="Q2464" s="7">
        <v>6719</v>
      </c>
      <c r="R2464" s="7">
        <v>13290</v>
      </c>
      <c r="S2464" s="7" t="s">
        <v>3342</v>
      </c>
    </row>
    <row r="2465" spans="17:19" x14ac:dyDescent="0.2">
      <c r="R2465" s="7">
        <v>11056</v>
      </c>
      <c r="S2465" s="7" t="s">
        <v>3557</v>
      </c>
    </row>
    <row r="2466" spans="17:19" x14ac:dyDescent="0.2">
      <c r="Q2466" s="7">
        <v>936</v>
      </c>
      <c r="R2466" s="7">
        <v>15333</v>
      </c>
      <c r="S2466" s="7" t="s">
        <v>3343</v>
      </c>
    </row>
    <row r="2467" spans="17:19" x14ac:dyDescent="0.2">
      <c r="Q2467" s="7">
        <v>5533</v>
      </c>
      <c r="R2467" s="7">
        <v>14577</v>
      </c>
      <c r="S2467" s="7" t="s">
        <v>3345</v>
      </c>
    </row>
    <row r="2468" spans="17:19" x14ac:dyDescent="0.2">
      <c r="R2468" s="7">
        <v>13086</v>
      </c>
      <c r="S2468" s="7" t="s">
        <v>3344</v>
      </c>
    </row>
    <row r="2469" spans="17:19" x14ac:dyDescent="0.2">
      <c r="Q2469" s="7">
        <v>5077</v>
      </c>
      <c r="R2469" s="7">
        <v>13084</v>
      </c>
      <c r="S2469" s="7" t="s">
        <v>3346</v>
      </c>
    </row>
    <row r="2470" spans="17:19" x14ac:dyDescent="0.2">
      <c r="Q2470" s="7">
        <v>5497</v>
      </c>
      <c r="R2470" s="7">
        <v>14578</v>
      </c>
      <c r="S2470" s="7" t="s">
        <v>3347</v>
      </c>
    </row>
    <row r="2471" spans="17:19" x14ac:dyDescent="0.2">
      <c r="Q2471" s="7">
        <v>5926</v>
      </c>
      <c r="R2471" s="7">
        <v>14579</v>
      </c>
      <c r="S2471" s="7" t="s">
        <v>3348</v>
      </c>
    </row>
    <row r="2472" spans="17:19" x14ac:dyDescent="0.2">
      <c r="R2472" s="7">
        <v>13081</v>
      </c>
      <c r="S2472" s="7" t="s">
        <v>3558</v>
      </c>
    </row>
    <row r="2473" spans="17:19" x14ac:dyDescent="0.2">
      <c r="Q2473" s="7">
        <v>2122</v>
      </c>
      <c r="R2473" s="7">
        <v>14368</v>
      </c>
      <c r="S2473" s="7" t="s">
        <v>3352</v>
      </c>
    </row>
    <row r="2474" spans="17:19" x14ac:dyDescent="0.2">
      <c r="Q2474" s="7">
        <v>2147</v>
      </c>
      <c r="R2474" s="7">
        <v>13080</v>
      </c>
      <c r="S2474" s="7" t="s">
        <v>310</v>
      </c>
    </row>
    <row r="2475" spans="17:19" x14ac:dyDescent="0.2">
      <c r="Q2475" s="7">
        <v>5212</v>
      </c>
      <c r="R2475" s="7">
        <v>13138</v>
      </c>
      <c r="S2475" s="7" t="s">
        <v>3349</v>
      </c>
    </row>
    <row r="2476" spans="17:19" x14ac:dyDescent="0.2">
      <c r="Q2476" s="7">
        <v>5213</v>
      </c>
      <c r="R2476" s="7">
        <v>13066</v>
      </c>
      <c r="S2476" s="7" t="s">
        <v>3350</v>
      </c>
    </row>
    <row r="2477" spans="17:19" x14ac:dyDescent="0.2">
      <c r="R2477" s="7">
        <v>16498</v>
      </c>
      <c r="S2477" s="7" t="s">
        <v>5288</v>
      </c>
    </row>
    <row r="2478" spans="17:19" x14ac:dyDescent="0.2">
      <c r="R2478" s="7">
        <v>10621</v>
      </c>
      <c r="S2478" s="7" t="s">
        <v>3351</v>
      </c>
    </row>
    <row r="2479" spans="17:19" x14ac:dyDescent="0.2">
      <c r="Q2479" s="7">
        <v>2217</v>
      </c>
      <c r="R2479" s="7">
        <v>13662</v>
      </c>
      <c r="S2479" s="7" t="s">
        <v>3353</v>
      </c>
    </row>
    <row r="2480" spans="17:19" x14ac:dyDescent="0.2">
      <c r="R2480" s="7">
        <v>13077</v>
      </c>
      <c r="S2480" s="7" t="s">
        <v>3559</v>
      </c>
    </row>
    <row r="2481" spans="17:19" x14ac:dyDescent="0.2">
      <c r="Q2481" s="7">
        <v>3784</v>
      </c>
      <c r="R2481" s="7">
        <v>16004</v>
      </c>
      <c r="S2481" s="7" t="s">
        <v>311</v>
      </c>
    </row>
    <row r="2482" spans="17:19" x14ac:dyDescent="0.2">
      <c r="Q2482" s="7">
        <v>6800</v>
      </c>
      <c r="R2482" s="7">
        <v>13347</v>
      </c>
      <c r="S2482" s="7" t="s">
        <v>312</v>
      </c>
    </row>
    <row r="2483" spans="17:19" x14ac:dyDescent="0.2">
      <c r="R2483" s="7">
        <v>13088</v>
      </c>
      <c r="S2483" s="7" t="s">
        <v>3560</v>
      </c>
    </row>
    <row r="2484" spans="17:19" x14ac:dyDescent="0.2">
      <c r="Q2484" s="7">
        <v>745</v>
      </c>
      <c r="R2484" s="7">
        <v>15251</v>
      </c>
      <c r="S2484" s="7" t="s">
        <v>313</v>
      </c>
    </row>
    <row r="2485" spans="17:19" x14ac:dyDescent="0.2">
      <c r="Q2485" s="7">
        <v>6154</v>
      </c>
      <c r="R2485" s="7">
        <v>13075</v>
      </c>
      <c r="S2485" s="7" t="s">
        <v>315</v>
      </c>
    </row>
    <row r="2486" spans="17:19" x14ac:dyDescent="0.2">
      <c r="R2486" s="7">
        <v>13074</v>
      </c>
      <c r="S2486" s="7" t="s">
        <v>3561</v>
      </c>
    </row>
    <row r="2487" spans="17:19" x14ac:dyDescent="0.2">
      <c r="R2487" s="7">
        <v>10194</v>
      </c>
      <c r="S2487" s="7" t="s">
        <v>314</v>
      </c>
    </row>
    <row r="2488" spans="17:19" x14ac:dyDescent="0.2">
      <c r="Q2488" s="7">
        <v>5214</v>
      </c>
      <c r="R2488" s="7">
        <v>13073</v>
      </c>
      <c r="S2488" s="7" t="s">
        <v>316</v>
      </c>
    </row>
    <row r="2489" spans="17:19" x14ac:dyDescent="0.2">
      <c r="R2489" s="7">
        <v>13072</v>
      </c>
      <c r="S2489" s="7" t="s">
        <v>3562</v>
      </c>
    </row>
    <row r="2490" spans="17:19" x14ac:dyDescent="0.2">
      <c r="Q2490" s="7">
        <v>3561</v>
      </c>
      <c r="R2490" s="7">
        <v>15968</v>
      </c>
      <c r="S2490" s="7" t="s">
        <v>317</v>
      </c>
    </row>
    <row r="2491" spans="17:19" x14ac:dyDescent="0.2">
      <c r="R2491" s="7">
        <v>13071</v>
      </c>
      <c r="S2491" s="7" t="s">
        <v>3563</v>
      </c>
    </row>
    <row r="2492" spans="17:19" x14ac:dyDescent="0.2">
      <c r="R2492" s="7">
        <v>10811</v>
      </c>
      <c r="S2492" s="7" t="s">
        <v>3564</v>
      </c>
    </row>
    <row r="2493" spans="17:19" x14ac:dyDescent="0.2">
      <c r="R2493" s="7">
        <v>13070</v>
      </c>
      <c r="S2493" s="7" t="s">
        <v>318</v>
      </c>
    </row>
    <row r="2494" spans="17:19" x14ac:dyDescent="0.2">
      <c r="Q2494" s="7">
        <v>5725</v>
      </c>
      <c r="R2494" s="7">
        <v>14582</v>
      </c>
      <c r="S2494" s="7" t="s">
        <v>353</v>
      </c>
    </row>
    <row r="2495" spans="17:19" x14ac:dyDescent="0.2">
      <c r="R2495" s="7">
        <v>13068</v>
      </c>
      <c r="S2495" s="7" t="s">
        <v>3565</v>
      </c>
    </row>
    <row r="2496" spans="17:19" x14ac:dyDescent="0.2">
      <c r="R2496" s="7">
        <v>13067</v>
      </c>
      <c r="S2496" s="7" t="s">
        <v>3566</v>
      </c>
    </row>
    <row r="2497" spans="17:19" x14ac:dyDescent="0.2">
      <c r="Q2497" s="7">
        <v>5078</v>
      </c>
      <c r="R2497" s="7">
        <v>13099</v>
      </c>
      <c r="S2497" s="7" t="s">
        <v>319</v>
      </c>
    </row>
    <row r="2498" spans="17:19" x14ac:dyDescent="0.2">
      <c r="R2498" s="7">
        <v>16173</v>
      </c>
      <c r="S2498" s="7" t="s">
        <v>5289</v>
      </c>
    </row>
    <row r="2499" spans="17:19" x14ac:dyDescent="0.2">
      <c r="R2499" s="7">
        <v>16469</v>
      </c>
      <c r="S2499" s="7" t="s">
        <v>5290</v>
      </c>
    </row>
    <row r="2500" spans="17:19" x14ac:dyDescent="0.2">
      <c r="R2500" s="7">
        <v>13101</v>
      </c>
      <c r="S2500" s="7" t="s">
        <v>3567</v>
      </c>
    </row>
    <row r="2501" spans="17:19" x14ac:dyDescent="0.2">
      <c r="Q2501" s="7">
        <v>2831</v>
      </c>
      <c r="R2501" s="7">
        <v>13776</v>
      </c>
      <c r="S2501" s="7" t="s">
        <v>320</v>
      </c>
    </row>
    <row r="2502" spans="17:19" x14ac:dyDescent="0.2">
      <c r="R2502" s="7">
        <v>10210</v>
      </c>
      <c r="S2502" s="7" t="s">
        <v>321</v>
      </c>
    </row>
    <row r="2503" spans="17:19" x14ac:dyDescent="0.2">
      <c r="R2503" s="7">
        <v>13078</v>
      </c>
      <c r="S2503" s="7" t="s">
        <v>3568</v>
      </c>
    </row>
    <row r="2504" spans="17:19" x14ac:dyDescent="0.2">
      <c r="R2504" s="7">
        <v>16583</v>
      </c>
      <c r="S2504" s="7" t="s">
        <v>5291</v>
      </c>
    </row>
    <row r="2505" spans="17:19" x14ac:dyDescent="0.2">
      <c r="Q2505" s="7">
        <v>6634</v>
      </c>
      <c r="R2505" s="7">
        <v>13110</v>
      </c>
      <c r="S2505" s="7" t="s">
        <v>323</v>
      </c>
    </row>
    <row r="2506" spans="17:19" x14ac:dyDescent="0.2">
      <c r="Q2506" s="7">
        <v>5759</v>
      </c>
      <c r="R2506" s="7">
        <v>14569</v>
      </c>
      <c r="S2506" s="7" t="s">
        <v>324</v>
      </c>
    </row>
    <row r="2507" spans="17:19" x14ac:dyDescent="0.2">
      <c r="R2507" s="7">
        <v>13108</v>
      </c>
      <c r="S2507" s="7" t="s">
        <v>3587</v>
      </c>
    </row>
    <row r="2508" spans="17:19" x14ac:dyDescent="0.2">
      <c r="Q2508" s="7">
        <v>6635</v>
      </c>
      <c r="R2508" s="7">
        <v>13107</v>
      </c>
      <c r="S2508" s="7" t="s">
        <v>3588</v>
      </c>
    </row>
    <row r="2509" spans="17:19" x14ac:dyDescent="0.2">
      <c r="Q2509" s="7">
        <v>2237</v>
      </c>
      <c r="R2509" s="7">
        <v>16133</v>
      </c>
      <c r="S2509" s="7" t="s">
        <v>5067</v>
      </c>
    </row>
    <row r="2510" spans="17:19" x14ac:dyDescent="0.2">
      <c r="R2510" s="7">
        <v>13103</v>
      </c>
      <c r="S2510" s="7" t="s">
        <v>1371</v>
      </c>
    </row>
    <row r="2511" spans="17:19" x14ac:dyDescent="0.2">
      <c r="R2511" s="7">
        <v>13102</v>
      </c>
      <c r="S2511" s="7" t="s">
        <v>3569</v>
      </c>
    </row>
    <row r="2512" spans="17:19" x14ac:dyDescent="0.2">
      <c r="Q2512" s="7">
        <v>5589</v>
      </c>
      <c r="R2512" s="7">
        <v>14575</v>
      </c>
      <c r="S2512" s="7" t="s">
        <v>944</v>
      </c>
    </row>
    <row r="2513" spans="17:19" x14ac:dyDescent="0.2">
      <c r="R2513" s="7">
        <v>13100</v>
      </c>
      <c r="S2513" s="7" t="s">
        <v>3570</v>
      </c>
    </row>
    <row r="2514" spans="17:19" x14ac:dyDescent="0.2">
      <c r="R2514" s="7">
        <v>13112</v>
      </c>
      <c r="S2514" s="7" t="s">
        <v>3571</v>
      </c>
    </row>
    <row r="2515" spans="17:19" x14ac:dyDescent="0.2">
      <c r="Q2515" s="7">
        <v>5566</v>
      </c>
      <c r="R2515" s="7">
        <v>14572</v>
      </c>
      <c r="S2515" s="7" t="s">
        <v>1372</v>
      </c>
    </row>
    <row r="2516" spans="17:19" x14ac:dyDescent="0.2">
      <c r="R2516" s="7">
        <v>13097</v>
      </c>
      <c r="S2516" s="7" t="s">
        <v>3572</v>
      </c>
    </row>
    <row r="2517" spans="17:19" x14ac:dyDescent="0.2">
      <c r="R2517" s="7">
        <v>16497</v>
      </c>
      <c r="S2517" s="7" t="s">
        <v>5292</v>
      </c>
    </row>
    <row r="2518" spans="17:19" x14ac:dyDescent="0.2">
      <c r="R2518" s="7">
        <v>10196</v>
      </c>
      <c r="S2518" s="7" t="s">
        <v>322</v>
      </c>
    </row>
    <row r="2519" spans="17:19" x14ac:dyDescent="0.2">
      <c r="Q2519" s="7">
        <v>5643</v>
      </c>
      <c r="R2519" s="7">
        <v>14570</v>
      </c>
      <c r="S2519" s="7" t="s">
        <v>942</v>
      </c>
    </row>
    <row r="2520" spans="17:19" x14ac:dyDescent="0.2">
      <c r="Q2520" s="7">
        <v>2038</v>
      </c>
      <c r="R2520" s="7">
        <v>13105</v>
      </c>
      <c r="S2520" s="7" t="s">
        <v>3589</v>
      </c>
    </row>
    <row r="2521" spans="17:19" x14ac:dyDescent="0.2">
      <c r="Q2521" s="7">
        <v>5683</v>
      </c>
      <c r="R2521" s="7">
        <v>14571</v>
      </c>
      <c r="S2521" s="7" t="s">
        <v>3590</v>
      </c>
    </row>
    <row r="2522" spans="17:19" x14ac:dyDescent="0.2">
      <c r="R2522" s="7">
        <v>10605</v>
      </c>
      <c r="S2522" s="7" t="s">
        <v>1335</v>
      </c>
    </row>
    <row r="2523" spans="17:19" x14ac:dyDescent="0.2">
      <c r="Q2523" s="7">
        <v>5607</v>
      </c>
      <c r="R2523" s="7">
        <v>14573</v>
      </c>
      <c r="S2523" s="7" t="s">
        <v>1373</v>
      </c>
    </row>
    <row r="2524" spans="17:19" x14ac:dyDescent="0.2">
      <c r="Q2524" s="7">
        <v>5590</v>
      </c>
      <c r="R2524" s="7">
        <v>14574</v>
      </c>
      <c r="S2524" s="7" t="s">
        <v>363</v>
      </c>
    </row>
    <row r="2525" spans="17:19" x14ac:dyDescent="0.2">
      <c r="Q2525" s="7">
        <v>6636</v>
      </c>
      <c r="R2525" s="7">
        <v>13094</v>
      </c>
      <c r="S2525" s="7" t="s">
        <v>1374</v>
      </c>
    </row>
    <row r="2526" spans="17:19" x14ac:dyDescent="0.2">
      <c r="Q2526" s="7">
        <v>5216</v>
      </c>
      <c r="R2526" s="7">
        <v>13093</v>
      </c>
      <c r="S2526" s="7" t="s">
        <v>1375</v>
      </c>
    </row>
    <row r="2527" spans="17:19" x14ac:dyDescent="0.2">
      <c r="R2527" s="7">
        <v>16209</v>
      </c>
      <c r="S2527" s="7" t="s">
        <v>5293</v>
      </c>
    </row>
    <row r="2528" spans="17:19" x14ac:dyDescent="0.2">
      <c r="R2528" s="7">
        <v>13152</v>
      </c>
      <c r="S2528" s="7" t="s">
        <v>2923</v>
      </c>
    </row>
    <row r="2529" spans="17:19" x14ac:dyDescent="0.2">
      <c r="Q2529" s="7">
        <v>450</v>
      </c>
      <c r="R2529" s="7">
        <v>15658</v>
      </c>
      <c r="S2529" s="7" t="s">
        <v>4940</v>
      </c>
    </row>
    <row r="2530" spans="17:19" x14ac:dyDescent="0.2">
      <c r="Q2530" s="7">
        <v>3295</v>
      </c>
      <c r="R2530" s="7">
        <v>14415</v>
      </c>
      <c r="S2530" s="7" t="s">
        <v>1623</v>
      </c>
    </row>
    <row r="2531" spans="17:19" x14ac:dyDescent="0.2">
      <c r="Q2531" s="7">
        <v>5079</v>
      </c>
      <c r="R2531" s="7">
        <v>13092</v>
      </c>
      <c r="S2531" s="7" t="s">
        <v>1624</v>
      </c>
    </row>
    <row r="2532" spans="17:19" x14ac:dyDescent="0.2">
      <c r="R2532" s="7">
        <v>16351</v>
      </c>
      <c r="S2532" s="7" t="s">
        <v>5294</v>
      </c>
    </row>
    <row r="2533" spans="17:19" x14ac:dyDescent="0.2">
      <c r="Q2533" s="7">
        <v>309</v>
      </c>
      <c r="R2533" s="7">
        <v>15003</v>
      </c>
      <c r="S2533" s="7" t="s">
        <v>1625</v>
      </c>
    </row>
    <row r="2534" spans="17:19" x14ac:dyDescent="0.2">
      <c r="Q2534" s="7">
        <v>67</v>
      </c>
      <c r="R2534" s="7">
        <v>13090</v>
      </c>
      <c r="S2534" s="7" t="s">
        <v>1626</v>
      </c>
    </row>
    <row r="2535" spans="17:19" x14ac:dyDescent="0.2">
      <c r="R2535" s="7">
        <v>16465</v>
      </c>
      <c r="S2535" s="7" t="s">
        <v>5295</v>
      </c>
    </row>
    <row r="2536" spans="17:19" x14ac:dyDescent="0.2">
      <c r="Q2536" s="7">
        <v>1037</v>
      </c>
      <c r="R2536" s="7">
        <v>15590</v>
      </c>
      <c r="S2536" s="7" t="s">
        <v>1627</v>
      </c>
    </row>
    <row r="2537" spans="17:19" x14ac:dyDescent="0.2">
      <c r="Q2537" s="7">
        <v>2832</v>
      </c>
      <c r="R2537" s="7">
        <v>13777</v>
      </c>
      <c r="S2537" s="7" t="s">
        <v>1628</v>
      </c>
    </row>
    <row r="2538" spans="17:19" x14ac:dyDescent="0.2">
      <c r="R2538" s="7">
        <v>10143</v>
      </c>
      <c r="S2538" s="7" t="s">
        <v>1629</v>
      </c>
    </row>
    <row r="2539" spans="17:19" x14ac:dyDescent="0.2">
      <c r="Q2539" s="7">
        <v>2963</v>
      </c>
      <c r="R2539" s="7">
        <v>13170</v>
      </c>
      <c r="S2539" s="7" t="s">
        <v>1630</v>
      </c>
    </row>
    <row r="2540" spans="17:19" x14ac:dyDescent="0.2">
      <c r="R2540" s="7">
        <v>13173</v>
      </c>
      <c r="S2540" s="7" t="s">
        <v>1631</v>
      </c>
    </row>
    <row r="2541" spans="17:19" x14ac:dyDescent="0.2">
      <c r="Q2541" s="7">
        <v>5760</v>
      </c>
      <c r="R2541" s="7">
        <v>14553</v>
      </c>
      <c r="S2541" s="7" t="s">
        <v>1632</v>
      </c>
    </row>
    <row r="2542" spans="17:19" x14ac:dyDescent="0.2">
      <c r="Q2542" s="7">
        <v>6287</v>
      </c>
      <c r="R2542" s="7">
        <v>13180</v>
      </c>
      <c r="S2542" s="7" t="s">
        <v>1633</v>
      </c>
    </row>
    <row r="2543" spans="17:19" x14ac:dyDescent="0.2">
      <c r="R2543" s="7">
        <v>13179</v>
      </c>
      <c r="S2543" s="7" t="s">
        <v>1634</v>
      </c>
    </row>
    <row r="2544" spans="17:19" x14ac:dyDescent="0.2">
      <c r="Q2544" s="7">
        <v>4846</v>
      </c>
      <c r="R2544" s="7">
        <v>15414</v>
      </c>
      <c r="S2544" s="7" t="s">
        <v>1635</v>
      </c>
    </row>
    <row r="2545" spans="17:19" x14ac:dyDescent="0.2">
      <c r="Q2545" s="7">
        <v>310</v>
      </c>
      <c r="R2545" s="7">
        <v>15672</v>
      </c>
      <c r="S2545" s="7" t="s">
        <v>1636</v>
      </c>
    </row>
    <row r="2546" spans="17:19" x14ac:dyDescent="0.2">
      <c r="R2546" s="7">
        <v>10112</v>
      </c>
      <c r="S2546" s="7" t="s">
        <v>3573</v>
      </c>
    </row>
    <row r="2547" spans="17:19" x14ac:dyDescent="0.2">
      <c r="Q2547" s="7">
        <v>3340</v>
      </c>
      <c r="R2547" s="7">
        <v>14925</v>
      </c>
      <c r="S2547" s="7" t="s">
        <v>1637</v>
      </c>
    </row>
    <row r="2548" spans="17:19" x14ac:dyDescent="0.2">
      <c r="Q2548" s="7">
        <v>6199</v>
      </c>
      <c r="R2548" s="7">
        <v>13162</v>
      </c>
      <c r="S2548" s="7" t="s">
        <v>1638</v>
      </c>
    </row>
    <row r="2549" spans="17:19" x14ac:dyDescent="0.2">
      <c r="R2549" s="7">
        <v>11212</v>
      </c>
      <c r="S2549" s="7" t="s">
        <v>3574</v>
      </c>
    </row>
    <row r="2550" spans="17:19" x14ac:dyDescent="0.2">
      <c r="R2550" s="7">
        <v>16354</v>
      </c>
      <c r="S2550" s="7" t="s">
        <v>5296</v>
      </c>
    </row>
    <row r="2551" spans="17:19" x14ac:dyDescent="0.2">
      <c r="Q2551" s="7">
        <v>1212</v>
      </c>
      <c r="R2551" s="7">
        <v>13165</v>
      </c>
      <c r="S2551" s="7" t="s">
        <v>1639</v>
      </c>
    </row>
    <row r="2552" spans="17:19" x14ac:dyDescent="0.2">
      <c r="R2552" s="7">
        <v>16496</v>
      </c>
      <c r="S2552" s="7" t="s">
        <v>5297</v>
      </c>
    </row>
    <row r="2553" spans="17:19" x14ac:dyDescent="0.2">
      <c r="R2553" s="7">
        <v>11001</v>
      </c>
      <c r="S2553" s="7" t="s">
        <v>1640</v>
      </c>
    </row>
    <row r="2554" spans="17:19" x14ac:dyDescent="0.2">
      <c r="Q2554" s="7">
        <v>3255</v>
      </c>
      <c r="R2554" s="7">
        <v>14403</v>
      </c>
      <c r="S2554" s="7" t="s">
        <v>1642</v>
      </c>
    </row>
    <row r="2555" spans="17:19" x14ac:dyDescent="0.2">
      <c r="Q2555" s="7">
        <v>715</v>
      </c>
      <c r="R2555" s="7">
        <v>15231</v>
      </c>
      <c r="S2555" s="7" t="s">
        <v>1641</v>
      </c>
    </row>
    <row r="2556" spans="17:19" x14ac:dyDescent="0.2">
      <c r="Q2556" s="7">
        <v>2530</v>
      </c>
      <c r="R2556" s="7">
        <v>13739</v>
      </c>
      <c r="S2556" s="7" t="s">
        <v>1643</v>
      </c>
    </row>
    <row r="2557" spans="17:19" x14ac:dyDescent="0.2">
      <c r="Q2557" s="7">
        <v>2301</v>
      </c>
      <c r="R2557" s="7">
        <v>13175</v>
      </c>
      <c r="S2557" s="7" t="s">
        <v>1644</v>
      </c>
    </row>
    <row r="2558" spans="17:19" x14ac:dyDescent="0.2">
      <c r="R2558" s="7">
        <v>13167</v>
      </c>
      <c r="S2558" s="7" t="s">
        <v>3576</v>
      </c>
    </row>
    <row r="2559" spans="17:19" x14ac:dyDescent="0.2">
      <c r="R2559" s="7">
        <v>14503</v>
      </c>
      <c r="S2559" s="7" t="s">
        <v>1645</v>
      </c>
    </row>
    <row r="2560" spans="17:19" x14ac:dyDescent="0.2">
      <c r="Q2560" s="7">
        <v>703</v>
      </c>
      <c r="R2560" s="7">
        <v>15221</v>
      </c>
      <c r="S2560" s="7" t="s">
        <v>1646</v>
      </c>
    </row>
    <row r="2561" spans="17:19" x14ac:dyDescent="0.2">
      <c r="Q2561" s="7">
        <v>95</v>
      </c>
      <c r="R2561" s="7">
        <v>13166</v>
      </c>
      <c r="S2561" s="7" t="s">
        <v>1647</v>
      </c>
    </row>
    <row r="2562" spans="17:19" x14ac:dyDescent="0.2">
      <c r="Q2562" s="7">
        <v>96</v>
      </c>
      <c r="R2562" s="7">
        <v>13168</v>
      </c>
      <c r="S2562" s="7" t="s">
        <v>1648</v>
      </c>
    </row>
    <row r="2563" spans="17:19" x14ac:dyDescent="0.2">
      <c r="Q2563" s="7">
        <v>3034</v>
      </c>
      <c r="R2563" s="7">
        <v>13169</v>
      </c>
      <c r="S2563" s="7" t="s">
        <v>1649</v>
      </c>
    </row>
    <row r="2564" spans="17:19" x14ac:dyDescent="0.2">
      <c r="R2564" s="7">
        <v>16366</v>
      </c>
      <c r="S2564" s="7" t="s">
        <v>5298</v>
      </c>
    </row>
    <row r="2565" spans="17:19" x14ac:dyDescent="0.2">
      <c r="R2565" s="7">
        <v>16578</v>
      </c>
      <c r="S2565" s="7" t="s">
        <v>5299</v>
      </c>
    </row>
    <row r="2566" spans="17:19" x14ac:dyDescent="0.2">
      <c r="Q2566" s="7">
        <v>567</v>
      </c>
      <c r="R2566" s="7">
        <v>15143</v>
      </c>
      <c r="S2566" s="7" t="s">
        <v>1650</v>
      </c>
    </row>
    <row r="2567" spans="17:19" x14ac:dyDescent="0.2">
      <c r="Q2567" s="7">
        <v>1345</v>
      </c>
      <c r="R2567" s="7">
        <v>13181</v>
      </c>
      <c r="S2567" s="7" t="s">
        <v>1651</v>
      </c>
    </row>
    <row r="2568" spans="17:19" x14ac:dyDescent="0.2">
      <c r="Q2568" s="7">
        <v>1140</v>
      </c>
      <c r="R2568" s="7">
        <v>15596</v>
      </c>
      <c r="S2568" s="7" t="s">
        <v>1652</v>
      </c>
    </row>
    <row r="2569" spans="17:19" x14ac:dyDescent="0.2">
      <c r="Q2569" s="7">
        <v>2893</v>
      </c>
      <c r="R2569" s="7">
        <v>13821</v>
      </c>
      <c r="S2569" s="7" t="s">
        <v>1653</v>
      </c>
    </row>
    <row r="2570" spans="17:19" x14ac:dyDescent="0.2">
      <c r="R2570" s="7">
        <v>16302</v>
      </c>
      <c r="S2570" s="7" t="s">
        <v>5300</v>
      </c>
    </row>
    <row r="2571" spans="17:19" x14ac:dyDescent="0.2">
      <c r="Q2571" s="7">
        <v>4141</v>
      </c>
      <c r="R2571" s="7">
        <v>13174</v>
      </c>
      <c r="S2571" s="7" t="s">
        <v>1654</v>
      </c>
    </row>
    <row r="2572" spans="17:19" x14ac:dyDescent="0.2">
      <c r="Q2572" s="7">
        <v>2773</v>
      </c>
      <c r="R2572" s="7">
        <v>13836</v>
      </c>
      <c r="S2572" s="7" t="s">
        <v>1655</v>
      </c>
    </row>
    <row r="2573" spans="17:19" x14ac:dyDescent="0.2">
      <c r="R2573" s="7">
        <v>16226</v>
      </c>
      <c r="S2573" s="7" t="s">
        <v>5301</v>
      </c>
    </row>
    <row r="2574" spans="17:19" x14ac:dyDescent="0.2">
      <c r="Q2574" s="7">
        <v>336</v>
      </c>
      <c r="R2574" s="7">
        <v>15020</v>
      </c>
      <c r="S2574" s="7" t="s">
        <v>1656</v>
      </c>
    </row>
    <row r="2575" spans="17:19" x14ac:dyDescent="0.2">
      <c r="Q2575" s="7">
        <v>4281</v>
      </c>
      <c r="R2575" s="7">
        <v>16126</v>
      </c>
      <c r="S2575" s="7" t="s">
        <v>1657</v>
      </c>
    </row>
    <row r="2576" spans="17:19" x14ac:dyDescent="0.2">
      <c r="Q2576" s="7">
        <v>4315</v>
      </c>
      <c r="R2576" s="7">
        <v>13183</v>
      </c>
      <c r="S2576" s="7" t="s">
        <v>1658</v>
      </c>
    </row>
    <row r="2577" spans="17:19" x14ac:dyDescent="0.2">
      <c r="Q2577" s="7">
        <v>2333</v>
      </c>
      <c r="R2577" s="7">
        <v>13172</v>
      </c>
      <c r="S2577" s="7" t="s">
        <v>3506</v>
      </c>
    </row>
    <row r="2578" spans="17:19" x14ac:dyDescent="0.2">
      <c r="Q2578" s="7">
        <v>4039</v>
      </c>
      <c r="R2578" s="7">
        <v>13164</v>
      </c>
      <c r="S2578" s="7" t="s">
        <v>3507</v>
      </c>
    </row>
    <row r="2579" spans="17:19" x14ac:dyDescent="0.2">
      <c r="Q2579" s="7">
        <v>4110</v>
      </c>
      <c r="R2579" s="7">
        <v>13161</v>
      </c>
      <c r="S2579" s="7" t="s">
        <v>3166</v>
      </c>
    </row>
    <row r="2580" spans="17:19" x14ac:dyDescent="0.2">
      <c r="R2580" s="7">
        <v>16495</v>
      </c>
      <c r="S2580" s="7" t="s">
        <v>5302</v>
      </c>
    </row>
    <row r="2581" spans="17:19" x14ac:dyDescent="0.2">
      <c r="Q2581" s="7">
        <v>441</v>
      </c>
      <c r="R2581" s="7">
        <v>15092</v>
      </c>
      <c r="S2581" s="7" t="s">
        <v>3167</v>
      </c>
    </row>
    <row r="2582" spans="17:19" x14ac:dyDescent="0.2">
      <c r="Q2582" s="7">
        <v>5591</v>
      </c>
      <c r="R2582" s="7">
        <v>14580</v>
      </c>
      <c r="S2582" s="7" t="s">
        <v>369</v>
      </c>
    </row>
    <row r="2583" spans="17:19" x14ac:dyDescent="0.2">
      <c r="Q2583" s="7">
        <v>5412</v>
      </c>
      <c r="R2583" s="7">
        <v>14616</v>
      </c>
      <c r="S2583" s="7" t="s">
        <v>3168</v>
      </c>
    </row>
    <row r="2584" spans="17:19" x14ac:dyDescent="0.2">
      <c r="R2584" s="7">
        <v>12916</v>
      </c>
      <c r="S2584" s="7" t="s">
        <v>3578</v>
      </c>
    </row>
    <row r="2585" spans="17:19" x14ac:dyDescent="0.2">
      <c r="R2585" s="7">
        <v>16308</v>
      </c>
      <c r="S2585" s="7" t="s">
        <v>5303</v>
      </c>
    </row>
    <row r="2586" spans="17:19" x14ac:dyDescent="0.2">
      <c r="Q2586" s="7">
        <v>3035</v>
      </c>
      <c r="R2586" s="7">
        <v>12915</v>
      </c>
      <c r="S2586" s="7" t="s">
        <v>3169</v>
      </c>
    </row>
    <row r="2587" spans="17:19" x14ac:dyDescent="0.2">
      <c r="R2587" s="7">
        <v>12914</v>
      </c>
      <c r="S2587" s="7" t="s">
        <v>3579</v>
      </c>
    </row>
    <row r="2588" spans="17:19" x14ac:dyDescent="0.2">
      <c r="Q2588" s="7">
        <v>767</v>
      </c>
      <c r="R2588" s="7">
        <v>15266</v>
      </c>
      <c r="S2588" s="7" t="s">
        <v>3170</v>
      </c>
    </row>
    <row r="2589" spans="17:19" x14ac:dyDescent="0.2">
      <c r="Q2589" s="7">
        <v>5644</v>
      </c>
      <c r="R2589" s="7">
        <v>14608</v>
      </c>
      <c r="S2589" s="7" t="s">
        <v>3171</v>
      </c>
    </row>
    <row r="2590" spans="17:19" x14ac:dyDescent="0.2">
      <c r="Q2590" s="7">
        <v>38</v>
      </c>
      <c r="R2590" s="7">
        <v>12912</v>
      </c>
      <c r="S2590" s="7" t="s">
        <v>3173</v>
      </c>
    </row>
    <row r="2591" spans="17:19" x14ac:dyDescent="0.2">
      <c r="Q2591" s="7">
        <v>3235</v>
      </c>
      <c r="R2591" s="7">
        <v>14395</v>
      </c>
      <c r="S2591" s="7" t="s">
        <v>3174</v>
      </c>
    </row>
    <row r="2592" spans="17:19" x14ac:dyDescent="0.2">
      <c r="Q2592" s="7">
        <v>4258</v>
      </c>
      <c r="R2592" s="7">
        <v>12911</v>
      </c>
      <c r="S2592" s="7" t="s">
        <v>3175</v>
      </c>
    </row>
    <row r="2593" spans="17:19" x14ac:dyDescent="0.2">
      <c r="R2593" s="7">
        <v>12910</v>
      </c>
      <c r="S2593" s="7" t="s">
        <v>3580</v>
      </c>
    </row>
    <row r="2594" spans="17:19" x14ac:dyDescent="0.2">
      <c r="Q2594" s="7">
        <v>3714</v>
      </c>
      <c r="R2594" s="7">
        <v>16125</v>
      </c>
      <c r="S2594" s="7" t="s">
        <v>5060</v>
      </c>
    </row>
    <row r="2595" spans="17:19" x14ac:dyDescent="0.2">
      <c r="Q2595" s="7">
        <v>3723</v>
      </c>
      <c r="R2595" s="7">
        <v>15995</v>
      </c>
      <c r="S2595" s="7" t="s">
        <v>3172</v>
      </c>
    </row>
    <row r="2596" spans="17:19" x14ac:dyDescent="0.2">
      <c r="Q2596" s="7">
        <v>2148</v>
      </c>
      <c r="R2596" s="7">
        <v>12909</v>
      </c>
      <c r="S2596" s="7" t="s">
        <v>3176</v>
      </c>
    </row>
    <row r="2597" spans="17:19" x14ac:dyDescent="0.2">
      <c r="R2597" s="7">
        <v>16300</v>
      </c>
      <c r="S2597" s="7" t="s">
        <v>5304</v>
      </c>
    </row>
    <row r="2598" spans="17:19" x14ac:dyDescent="0.2">
      <c r="R2598" s="7">
        <v>12908</v>
      </c>
      <c r="S2598" s="7" t="s">
        <v>3581</v>
      </c>
    </row>
    <row r="2599" spans="17:19" x14ac:dyDescent="0.2">
      <c r="Q2599" s="7">
        <v>138</v>
      </c>
      <c r="R2599" s="7">
        <v>12907</v>
      </c>
      <c r="S2599" s="7" t="s">
        <v>3177</v>
      </c>
    </row>
    <row r="2600" spans="17:19" x14ac:dyDescent="0.2">
      <c r="Q2600" s="7">
        <v>2857</v>
      </c>
      <c r="R2600" s="7">
        <v>13796</v>
      </c>
      <c r="S2600" s="7" t="s">
        <v>3178</v>
      </c>
    </row>
    <row r="2601" spans="17:19" x14ac:dyDescent="0.2">
      <c r="Q2601" s="7">
        <v>1097</v>
      </c>
      <c r="R2601" s="7">
        <v>15520</v>
      </c>
      <c r="S2601" s="7" t="s">
        <v>3179</v>
      </c>
    </row>
    <row r="2602" spans="17:19" x14ac:dyDescent="0.2">
      <c r="Q2602" s="7">
        <v>2582</v>
      </c>
      <c r="R2602" s="7">
        <v>12905</v>
      </c>
      <c r="S2602" s="7" t="s">
        <v>61</v>
      </c>
    </row>
    <row r="2603" spans="17:19" x14ac:dyDescent="0.2">
      <c r="Q2603" s="7">
        <v>4751</v>
      </c>
      <c r="R2603" s="7">
        <v>15463</v>
      </c>
      <c r="S2603" s="7" t="s">
        <v>62</v>
      </c>
    </row>
    <row r="2604" spans="17:19" x14ac:dyDescent="0.2">
      <c r="Q2604" s="7">
        <v>225</v>
      </c>
      <c r="R2604" s="7">
        <v>12889</v>
      </c>
      <c r="S2604" s="7" t="s">
        <v>3184</v>
      </c>
    </row>
    <row r="2605" spans="17:19" x14ac:dyDescent="0.2">
      <c r="R2605" s="7">
        <v>12903</v>
      </c>
      <c r="S2605" s="7" t="s">
        <v>3582</v>
      </c>
    </row>
    <row r="2606" spans="17:19" x14ac:dyDescent="0.2">
      <c r="Q2606" s="7">
        <v>6139</v>
      </c>
      <c r="R2606" s="7">
        <v>12917</v>
      </c>
      <c r="S2606" s="7" t="s">
        <v>3185</v>
      </c>
    </row>
    <row r="2607" spans="17:19" x14ac:dyDescent="0.2">
      <c r="R2607" s="7">
        <v>16368</v>
      </c>
      <c r="S2607" s="7" t="s">
        <v>5305</v>
      </c>
    </row>
    <row r="2608" spans="17:19" x14ac:dyDescent="0.2">
      <c r="R2608" s="7">
        <v>12901</v>
      </c>
      <c r="S2608" s="7" t="s">
        <v>3583</v>
      </c>
    </row>
    <row r="2609" spans="17:19" x14ac:dyDescent="0.2">
      <c r="Q2609" s="7">
        <v>2276</v>
      </c>
      <c r="R2609" s="7">
        <v>14529</v>
      </c>
      <c r="S2609" s="7" t="s">
        <v>3186</v>
      </c>
    </row>
    <row r="2610" spans="17:19" x14ac:dyDescent="0.2">
      <c r="R2610" s="7">
        <v>12899</v>
      </c>
      <c r="S2610" s="7" t="s">
        <v>3584</v>
      </c>
    </row>
    <row r="2611" spans="17:19" x14ac:dyDescent="0.2">
      <c r="Q2611" s="7">
        <v>6008</v>
      </c>
      <c r="R2611" s="7">
        <v>13759</v>
      </c>
      <c r="S2611" s="7" t="s">
        <v>3187</v>
      </c>
    </row>
    <row r="2612" spans="17:19" x14ac:dyDescent="0.2">
      <c r="R2612" s="7">
        <v>13760</v>
      </c>
      <c r="S2612" s="7" t="s">
        <v>1678</v>
      </c>
    </row>
    <row r="2613" spans="17:19" x14ac:dyDescent="0.2">
      <c r="R2613" s="7">
        <v>10076</v>
      </c>
      <c r="S2613" s="7" t="s">
        <v>3188</v>
      </c>
    </row>
    <row r="2614" spans="17:19" x14ac:dyDescent="0.2">
      <c r="R2614" s="7">
        <v>16387</v>
      </c>
      <c r="S2614" s="7" t="s">
        <v>5306</v>
      </c>
    </row>
    <row r="2615" spans="17:19" x14ac:dyDescent="0.2">
      <c r="Q2615" s="7">
        <v>6181</v>
      </c>
      <c r="R2615" s="7">
        <v>14468</v>
      </c>
      <c r="S2615" s="7" t="s">
        <v>3189</v>
      </c>
    </row>
    <row r="2616" spans="17:19" x14ac:dyDescent="0.2">
      <c r="R2616" s="7">
        <v>12898</v>
      </c>
      <c r="S2616" s="7" t="s">
        <v>72</v>
      </c>
    </row>
    <row r="2617" spans="17:19" x14ac:dyDescent="0.2">
      <c r="Q2617" s="7">
        <v>2554</v>
      </c>
      <c r="R2617" s="7">
        <v>15482</v>
      </c>
      <c r="S2617" s="7" t="s">
        <v>73</v>
      </c>
    </row>
    <row r="2618" spans="17:19" x14ac:dyDescent="0.2">
      <c r="R2618" s="7">
        <v>12896</v>
      </c>
      <c r="S2618" s="7" t="s">
        <v>1679</v>
      </c>
    </row>
    <row r="2619" spans="17:19" x14ac:dyDescent="0.2">
      <c r="Q2619" s="7">
        <v>2703</v>
      </c>
      <c r="R2619" s="7">
        <v>12895</v>
      </c>
      <c r="S2619" s="7" t="s">
        <v>74</v>
      </c>
    </row>
    <row r="2620" spans="17:19" x14ac:dyDescent="0.2">
      <c r="R2620" s="7">
        <v>10031</v>
      </c>
      <c r="S2620" s="7" t="s">
        <v>75</v>
      </c>
    </row>
    <row r="2621" spans="17:19" x14ac:dyDescent="0.2">
      <c r="Q2621" s="7">
        <v>1369</v>
      </c>
      <c r="R2621" s="7">
        <v>12894</v>
      </c>
      <c r="S2621" s="7" t="s">
        <v>76</v>
      </c>
    </row>
    <row r="2622" spans="17:19" x14ac:dyDescent="0.2">
      <c r="R2622" s="7">
        <v>16292</v>
      </c>
      <c r="S2622" s="7" t="s">
        <v>5307</v>
      </c>
    </row>
    <row r="2623" spans="17:19" x14ac:dyDescent="0.2">
      <c r="Q2623" s="7">
        <v>4316</v>
      </c>
      <c r="R2623" s="7">
        <v>12893</v>
      </c>
      <c r="S2623" s="7" t="s">
        <v>77</v>
      </c>
    </row>
    <row r="2624" spans="17:19" x14ac:dyDescent="0.2">
      <c r="R2624" s="7">
        <v>12892</v>
      </c>
      <c r="S2624" s="7" t="s">
        <v>78</v>
      </c>
    </row>
    <row r="2625" spans="17:19" x14ac:dyDescent="0.2">
      <c r="Q2625" s="7">
        <v>12</v>
      </c>
      <c r="R2625" s="7">
        <v>12891</v>
      </c>
      <c r="S2625" s="7" t="s">
        <v>79</v>
      </c>
    </row>
    <row r="2626" spans="17:19" x14ac:dyDescent="0.2">
      <c r="Q2626" s="7">
        <v>879</v>
      </c>
      <c r="R2626" s="7">
        <v>16608</v>
      </c>
      <c r="S2626" s="7" t="s">
        <v>80</v>
      </c>
    </row>
    <row r="2627" spans="17:19" x14ac:dyDescent="0.2">
      <c r="R2627" s="7">
        <v>16331</v>
      </c>
      <c r="S2627" s="7" t="s">
        <v>5308</v>
      </c>
    </row>
    <row r="2628" spans="17:19" x14ac:dyDescent="0.2">
      <c r="Q2628" s="7">
        <v>590</v>
      </c>
      <c r="R2628" s="7">
        <v>15162</v>
      </c>
      <c r="S2628" s="7" t="s">
        <v>2708</v>
      </c>
    </row>
    <row r="2629" spans="17:19" x14ac:dyDescent="0.2">
      <c r="Q2629" s="7">
        <v>4111</v>
      </c>
      <c r="R2629" s="7">
        <v>12890</v>
      </c>
      <c r="S2629" s="7" t="s">
        <v>2709</v>
      </c>
    </row>
    <row r="2630" spans="17:19" x14ac:dyDescent="0.2">
      <c r="R2630" s="7">
        <v>16216</v>
      </c>
      <c r="S2630" s="7" t="s">
        <v>5309</v>
      </c>
    </row>
    <row r="2631" spans="17:19" x14ac:dyDescent="0.2">
      <c r="R2631" s="7">
        <v>11373</v>
      </c>
      <c r="S2631" s="7" t="s">
        <v>1680</v>
      </c>
    </row>
    <row r="2632" spans="17:19" x14ac:dyDescent="0.2">
      <c r="R2632" s="7">
        <v>13271</v>
      </c>
      <c r="S2632" s="7" t="s">
        <v>2710</v>
      </c>
    </row>
    <row r="2633" spans="17:19" x14ac:dyDescent="0.2">
      <c r="Q2633" s="7">
        <v>1707</v>
      </c>
      <c r="R2633" s="7">
        <v>12931</v>
      </c>
      <c r="S2633" s="7" t="s">
        <v>2711</v>
      </c>
    </row>
    <row r="2634" spans="17:19" x14ac:dyDescent="0.2">
      <c r="R2634" s="7">
        <v>12933</v>
      </c>
      <c r="S2634" s="7" t="s">
        <v>1681</v>
      </c>
    </row>
    <row r="2635" spans="17:19" x14ac:dyDescent="0.2">
      <c r="Q2635" s="7">
        <v>5263</v>
      </c>
      <c r="R2635" s="7">
        <v>12904</v>
      </c>
      <c r="S2635" s="7" t="s">
        <v>2712</v>
      </c>
    </row>
    <row r="2636" spans="17:19" x14ac:dyDescent="0.2">
      <c r="Q2636" s="7">
        <v>5609</v>
      </c>
      <c r="R2636" s="7">
        <v>14602</v>
      </c>
      <c r="S2636" s="7" t="s">
        <v>2713</v>
      </c>
    </row>
    <row r="2637" spans="17:19" x14ac:dyDescent="0.2">
      <c r="R2637" s="7">
        <v>12944</v>
      </c>
      <c r="S2637" s="7" t="s">
        <v>2714</v>
      </c>
    </row>
    <row r="2638" spans="17:19" x14ac:dyDescent="0.2">
      <c r="Q2638" s="7">
        <v>5287</v>
      </c>
      <c r="R2638" s="7">
        <v>16079</v>
      </c>
      <c r="S2638" s="7" t="s">
        <v>5056</v>
      </c>
    </row>
    <row r="2639" spans="17:19" x14ac:dyDescent="0.2">
      <c r="R2639" s="7">
        <v>12943</v>
      </c>
      <c r="S2639" s="7" t="s">
        <v>1682</v>
      </c>
    </row>
    <row r="2640" spans="17:19" x14ac:dyDescent="0.2">
      <c r="Q2640" s="7">
        <v>5413</v>
      </c>
      <c r="R2640" s="7">
        <v>14603</v>
      </c>
      <c r="S2640" s="7" t="s">
        <v>2715</v>
      </c>
    </row>
    <row r="2641" spans="17:19" x14ac:dyDescent="0.2">
      <c r="R2641" s="7">
        <v>11059</v>
      </c>
      <c r="S2641" s="7" t="s">
        <v>1683</v>
      </c>
    </row>
    <row r="2642" spans="17:19" x14ac:dyDescent="0.2">
      <c r="Q2642" s="7">
        <v>6413</v>
      </c>
      <c r="R2642" s="7">
        <v>16093</v>
      </c>
      <c r="S2642" s="7" t="s">
        <v>2716</v>
      </c>
    </row>
    <row r="2643" spans="17:19" x14ac:dyDescent="0.2">
      <c r="Q2643" s="7">
        <v>704</v>
      </c>
      <c r="R2643" s="7">
        <v>15222</v>
      </c>
      <c r="S2643" s="7" t="s">
        <v>2717</v>
      </c>
    </row>
    <row r="2644" spans="17:19" x14ac:dyDescent="0.2">
      <c r="R2644" s="7">
        <v>11060</v>
      </c>
      <c r="S2644" s="7" t="s">
        <v>2718</v>
      </c>
    </row>
    <row r="2645" spans="17:19" x14ac:dyDescent="0.2">
      <c r="R2645" s="7">
        <v>10193</v>
      </c>
      <c r="S2645" s="7" t="s">
        <v>2719</v>
      </c>
    </row>
    <row r="2646" spans="17:19" x14ac:dyDescent="0.2">
      <c r="Q2646" s="7">
        <v>2479</v>
      </c>
      <c r="R2646" s="7">
        <v>12940</v>
      </c>
      <c r="S2646" s="7" t="s">
        <v>93</v>
      </c>
    </row>
    <row r="2647" spans="17:19" x14ac:dyDescent="0.2">
      <c r="R2647" s="7">
        <v>16494</v>
      </c>
      <c r="S2647" s="7" t="s">
        <v>5310</v>
      </c>
    </row>
    <row r="2648" spans="17:19" x14ac:dyDescent="0.2">
      <c r="Q2648" s="7">
        <v>2790</v>
      </c>
      <c r="R2648" s="7">
        <v>13848</v>
      </c>
      <c r="S2648" s="7" t="s">
        <v>94</v>
      </c>
    </row>
    <row r="2649" spans="17:19" x14ac:dyDescent="0.2">
      <c r="Q2649" s="7">
        <v>1142</v>
      </c>
      <c r="R2649" s="7">
        <v>15583</v>
      </c>
      <c r="S2649" s="7" t="s">
        <v>95</v>
      </c>
    </row>
    <row r="2650" spans="17:19" x14ac:dyDescent="0.2">
      <c r="Q2650" s="7">
        <v>337</v>
      </c>
      <c r="R2650" s="7">
        <v>15021</v>
      </c>
      <c r="S2650" s="7" t="s">
        <v>96</v>
      </c>
    </row>
    <row r="2651" spans="17:19" x14ac:dyDescent="0.2">
      <c r="Q2651" s="7">
        <v>4431</v>
      </c>
      <c r="R2651" s="7">
        <v>15412</v>
      </c>
      <c r="S2651" s="7" t="s">
        <v>97</v>
      </c>
    </row>
    <row r="2652" spans="17:19" x14ac:dyDescent="0.2">
      <c r="R2652" s="7">
        <v>12936</v>
      </c>
      <c r="S2652" s="7" t="s">
        <v>98</v>
      </c>
    </row>
    <row r="2653" spans="17:19" x14ac:dyDescent="0.2">
      <c r="R2653" s="7">
        <v>12935</v>
      </c>
      <c r="S2653" s="7" t="s">
        <v>99</v>
      </c>
    </row>
    <row r="2654" spans="17:19" x14ac:dyDescent="0.2">
      <c r="Q2654" s="7">
        <v>338</v>
      </c>
      <c r="R2654" s="7">
        <v>15022</v>
      </c>
      <c r="S2654" s="7" t="s">
        <v>100</v>
      </c>
    </row>
    <row r="2655" spans="17:19" x14ac:dyDescent="0.2">
      <c r="Q2655" s="7">
        <v>339</v>
      </c>
      <c r="R2655" s="7">
        <v>15023</v>
      </c>
      <c r="S2655" s="7" t="s">
        <v>1793</v>
      </c>
    </row>
    <row r="2656" spans="17:19" x14ac:dyDescent="0.2">
      <c r="R2656" s="7">
        <v>16159</v>
      </c>
      <c r="S2656" s="7" t="s">
        <v>5311</v>
      </c>
    </row>
    <row r="2657" spans="17:19" x14ac:dyDescent="0.2">
      <c r="Q2657" s="7">
        <v>5861</v>
      </c>
      <c r="R2657" s="7">
        <v>14604</v>
      </c>
      <c r="S2657" s="7" t="s">
        <v>372</v>
      </c>
    </row>
    <row r="2658" spans="17:19" x14ac:dyDescent="0.2">
      <c r="R2658" s="7">
        <v>11268</v>
      </c>
      <c r="S2658" s="7" t="s">
        <v>1684</v>
      </c>
    </row>
    <row r="2659" spans="17:19" x14ac:dyDescent="0.2">
      <c r="Q2659" s="7">
        <v>5761</v>
      </c>
      <c r="R2659" s="7">
        <v>14549</v>
      </c>
      <c r="S2659" s="7" t="s">
        <v>1794</v>
      </c>
    </row>
    <row r="2660" spans="17:19" x14ac:dyDescent="0.2">
      <c r="R2660" s="7">
        <v>12947</v>
      </c>
      <c r="S2660" s="7" t="s">
        <v>1795</v>
      </c>
    </row>
    <row r="2661" spans="17:19" x14ac:dyDescent="0.2">
      <c r="Q2661" s="7">
        <v>5592</v>
      </c>
      <c r="R2661" s="7">
        <v>14605</v>
      </c>
      <c r="S2661" s="7" t="s">
        <v>1796</v>
      </c>
    </row>
    <row r="2662" spans="17:19" x14ac:dyDescent="0.2">
      <c r="Q2662" s="7">
        <v>5645</v>
      </c>
      <c r="R2662" s="7">
        <v>14606</v>
      </c>
      <c r="S2662" s="7" t="s">
        <v>3842</v>
      </c>
    </row>
    <row r="2663" spans="17:19" x14ac:dyDescent="0.2">
      <c r="R2663" s="7">
        <v>12928</v>
      </c>
      <c r="S2663" s="7" t="s">
        <v>4008</v>
      </c>
    </row>
    <row r="2664" spans="17:19" x14ac:dyDescent="0.2">
      <c r="Q2664" s="7">
        <v>4436</v>
      </c>
      <c r="R2664" s="7">
        <v>15411</v>
      </c>
      <c r="S2664" s="7" t="s">
        <v>3843</v>
      </c>
    </row>
    <row r="2665" spans="17:19" x14ac:dyDescent="0.2">
      <c r="Q2665" s="7">
        <v>442</v>
      </c>
      <c r="R2665" s="7">
        <v>15093</v>
      </c>
      <c r="S2665" s="7" t="s">
        <v>3845</v>
      </c>
    </row>
    <row r="2666" spans="17:19" x14ac:dyDescent="0.2">
      <c r="Q2666" s="7">
        <v>2096</v>
      </c>
      <c r="R2666" s="7">
        <v>13663</v>
      </c>
      <c r="S2666" s="7" t="s">
        <v>3846</v>
      </c>
    </row>
    <row r="2667" spans="17:19" x14ac:dyDescent="0.2">
      <c r="Q2667" s="7">
        <v>1007</v>
      </c>
      <c r="R2667" s="7">
        <v>15582</v>
      </c>
      <c r="S2667" s="7" t="s">
        <v>3847</v>
      </c>
    </row>
    <row r="2668" spans="17:19" x14ac:dyDescent="0.2">
      <c r="R2668" s="7">
        <v>12923</v>
      </c>
      <c r="S2668" s="7" t="s">
        <v>4009</v>
      </c>
    </row>
    <row r="2669" spans="17:19" x14ac:dyDescent="0.2">
      <c r="Q2669" s="7">
        <v>5125</v>
      </c>
      <c r="R2669" s="7">
        <v>12922</v>
      </c>
      <c r="S2669" s="7" t="s">
        <v>3848</v>
      </c>
    </row>
    <row r="2670" spans="17:19" x14ac:dyDescent="0.2">
      <c r="Q2670" s="7">
        <v>3711</v>
      </c>
      <c r="R2670" s="7">
        <v>15991</v>
      </c>
      <c r="S2670" s="7" t="s">
        <v>3849</v>
      </c>
    </row>
    <row r="2671" spans="17:19" x14ac:dyDescent="0.2">
      <c r="Q2671" s="7">
        <v>1065</v>
      </c>
      <c r="R2671" s="7">
        <v>15581</v>
      </c>
      <c r="S2671" s="7" t="s">
        <v>3850</v>
      </c>
    </row>
    <row r="2672" spans="17:19" x14ac:dyDescent="0.2">
      <c r="Q2672" s="7">
        <v>5798</v>
      </c>
      <c r="R2672" s="7">
        <v>14607</v>
      </c>
      <c r="S2672" s="7" t="s">
        <v>3851</v>
      </c>
    </row>
    <row r="2673" spans="17:19" x14ac:dyDescent="0.2">
      <c r="Q2673" s="7">
        <v>68</v>
      </c>
      <c r="R2673" s="7">
        <v>12919</v>
      </c>
      <c r="S2673" s="7" t="s">
        <v>3852</v>
      </c>
    </row>
    <row r="2674" spans="17:19" x14ac:dyDescent="0.2">
      <c r="Q2674" s="7">
        <v>3215</v>
      </c>
      <c r="R2674" s="7">
        <v>14386</v>
      </c>
      <c r="S2674" s="7" t="s">
        <v>3853</v>
      </c>
    </row>
    <row r="2675" spans="17:19" x14ac:dyDescent="0.2">
      <c r="Q2675" s="7">
        <v>3216</v>
      </c>
      <c r="R2675" s="7">
        <v>14387</v>
      </c>
      <c r="S2675" s="7" t="s">
        <v>3854</v>
      </c>
    </row>
    <row r="2676" spans="17:19" x14ac:dyDescent="0.2">
      <c r="Q2676" s="7">
        <v>3808</v>
      </c>
      <c r="R2676" s="7">
        <v>16014</v>
      </c>
      <c r="S2676" s="7" t="s">
        <v>3856</v>
      </c>
    </row>
    <row r="2677" spans="17:19" x14ac:dyDescent="0.2">
      <c r="Q2677" s="7">
        <v>6721</v>
      </c>
      <c r="R2677" s="7">
        <v>13292</v>
      </c>
      <c r="S2677" s="7" t="s">
        <v>3857</v>
      </c>
    </row>
    <row r="2678" spans="17:19" x14ac:dyDescent="0.2">
      <c r="Q2678" s="7">
        <v>5684</v>
      </c>
      <c r="R2678" s="7">
        <v>14611</v>
      </c>
      <c r="S2678" s="7" t="s">
        <v>3858</v>
      </c>
    </row>
    <row r="2679" spans="17:19" x14ac:dyDescent="0.2">
      <c r="R2679" s="7">
        <v>11224</v>
      </c>
      <c r="S2679" s="7" t="s">
        <v>3859</v>
      </c>
    </row>
    <row r="2680" spans="17:19" x14ac:dyDescent="0.2">
      <c r="R2680" s="7">
        <v>12843</v>
      </c>
      <c r="S2680" s="7" t="s">
        <v>4010</v>
      </c>
    </row>
    <row r="2681" spans="17:19" x14ac:dyDescent="0.2">
      <c r="Q2681" s="7">
        <v>5842</v>
      </c>
      <c r="R2681" s="7">
        <v>14609</v>
      </c>
      <c r="S2681" s="7" t="s">
        <v>3860</v>
      </c>
    </row>
    <row r="2682" spans="17:19" x14ac:dyDescent="0.2">
      <c r="R2682" s="7">
        <v>12856</v>
      </c>
      <c r="S2682" s="7" t="s">
        <v>4011</v>
      </c>
    </row>
    <row r="2683" spans="17:19" x14ac:dyDescent="0.2">
      <c r="Q2683" s="7">
        <v>3637</v>
      </c>
      <c r="R2683" s="7">
        <v>15976</v>
      </c>
      <c r="S2683" s="7" t="s">
        <v>3862</v>
      </c>
    </row>
    <row r="2684" spans="17:19" x14ac:dyDescent="0.2">
      <c r="Q2684" s="7">
        <v>1040</v>
      </c>
      <c r="R2684" s="7">
        <v>15579</v>
      </c>
      <c r="S2684" s="7" t="s">
        <v>3863</v>
      </c>
    </row>
    <row r="2685" spans="17:19" x14ac:dyDescent="0.2">
      <c r="Q2685" s="7">
        <v>2858</v>
      </c>
      <c r="R2685" s="7">
        <v>13797</v>
      </c>
      <c r="S2685" s="7" t="s">
        <v>3864</v>
      </c>
    </row>
    <row r="2686" spans="17:19" x14ac:dyDescent="0.2">
      <c r="R2686" s="7">
        <v>12854</v>
      </c>
      <c r="S2686" s="7" t="s">
        <v>4012</v>
      </c>
    </row>
    <row r="2687" spans="17:19" x14ac:dyDescent="0.2">
      <c r="Q2687" s="7">
        <v>1370</v>
      </c>
      <c r="R2687" s="7">
        <v>12853</v>
      </c>
      <c r="S2687" s="7" t="s">
        <v>3865</v>
      </c>
    </row>
    <row r="2688" spans="17:19" x14ac:dyDescent="0.2">
      <c r="Q2688" s="7">
        <v>4282</v>
      </c>
      <c r="R2688" s="7">
        <v>12852</v>
      </c>
      <c r="S2688" s="7" t="s">
        <v>3866</v>
      </c>
    </row>
    <row r="2689" spans="17:19" x14ac:dyDescent="0.2">
      <c r="Q2689" s="7">
        <v>4238</v>
      </c>
      <c r="R2689" s="7">
        <v>12851</v>
      </c>
      <c r="S2689" s="7" t="s">
        <v>3867</v>
      </c>
    </row>
    <row r="2690" spans="17:19" x14ac:dyDescent="0.2">
      <c r="Q2690" s="7">
        <v>5843</v>
      </c>
      <c r="R2690" s="7">
        <v>14618</v>
      </c>
      <c r="S2690" s="7" t="s">
        <v>3868</v>
      </c>
    </row>
    <row r="2691" spans="17:19" x14ac:dyDescent="0.2">
      <c r="Q2691" s="7">
        <v>3834</v>
      </c>
      <c r="R2691" s="7">
        <v>16020</v>
      </c>
      <c r="S2691" s="7" t="s">
        <v>3869</v>
      </c>
    </row>
    <row r="2692" spans="17:19" x14ac:dyDescent="0.2">
      <c r="R2692" s="7">
        <v>12849</v>
      </c>
      <c r="S2692" s="7" t="s">
        <v>4013</v>
      </c>
    </row>
    <row r="2693" spans="17:19" x14ac:dyDescent="0.2">
      <c r="Q2693" s="7">
        <v>5219</v>
      </c>
      <c r="R2693" s="7">
        <v>12848</v>
      </c>
      <c r="S2693" s="7" t="s">
        <v>3870</v>
      </c>
    </row>
    <row r="2694" spans="17:19" x14ac:dyDescent="0.2">
      <c r="Q2694" s="7">
        <v>5928</v>
      </c>
      <c r="R2694" s="7">
        <v>14544</v>
      </c>
      <c r="S2694" s="7" t="s">
        <v>3871</v>
      </c>
    </row>
    <row r="2695" spans="17:19" x14ac:dyDescent="0.2">
      <c r="Q2695" s="7">
        <v>623</v>
      </c>
      <c r="R2695" s="7">
        <v>15185</v>
      </c>
      <c r="S2695" s="7" t="s">
        <v>3872</v>
      </c>
    </row>
    <row r="2696" spans="17:19" x14ac:dyDescent="0.2">
      <c r="R2696" s="7">
        <v>16546</v>
      </c>
      <c r="S2696" s="7" t="s">
        <v>5312</v>
      </c>
    </row>
    <row r="2697" spans="17:19" x14ac:dyDescent="0.2">
      <c r="Q2697" s="7">
        <v>4075</v>
      </c>
      <c r="R2697" s="7">
        <v>12830</v>
      </c>
      <c r="S2697" s="7" t="s">
        <v>1336</v>
      </c>
    </row>
    <row r="2698" spans="17:19" x14ac:dyDescent="0.2">
      <c r="Q2698" s="7">
        <v>2097</v>
      </c>
      <c r="R2698" s="7">
        <v>14140</v>
      </c>
      <c r="S2698" s="7" t="s">
        <v>2891</v>
      </c>
    </row>
    <row r="2699" spans="17:19" x14ac:dyDescent="0.2">
      <c r="R2699" s="7">
        <v>10201</v>
      </c>
      <c r="S2699" s="7" t="s">
        <v>4274</v>
      </c>
    </row>
    <row r="2700" spans="17:19" x14ac:dyDescent="0.2">
      <c r="Q2700" s="7">
        <v>5534</v>
      </c>
      <c r="R2700" s="7">
        <v>14619</v>
      </c>
      <c r="S2700" s="7" t="s">
        <v>4275</v>
      </c>
    </row>
    <row r="2701" spans="17:19" x14ac:dyDescent="0.2">
      <c r="R2701" s="7">
        <v>12840</v>
      </c>
      <c r="S2701" s="7" t="s">
        <v>4014</v>
      </c>
    </row>
    <row r="2702" spans="17:19" x14ac:dyDescent="0.2">
      <c r="R2702" s="7">
        <v>12839</v>
      </c>
      <c r="S2702" s="7" t="s">
        <v>4015</v>
      </c>
    </row>
    <row r="2703" spans="17:19" x14ac:dyDescent="0.2">
      <c r="R2703" s="7">
        <v>12841</v>
      </c>
      <c r="S2703" s="7" t="s">
        <v>4276</v>
      </c>
    </row>
    <row r="2704" spans="17:19" x14ac:dyDescent="0.2">
      <c r="R2704" s="7">
        <v>16493</v>
      </c>
      <c r="S2704" s="7" t="s">
        <v>5313</v>
      </c>
    </row>
    <row r="2705" spans="17:19" x14ac:dyDescent="0.2">
      <c r="Q2705" s="7">
        <v>421</v>
      </c>
      <c r="R2705" s="7">
        <v>15078</v>
      </c>
      <c r="S2705" s="7" t="s">
        <v>4278</v>
      </c>
    </row>
    <row r="2706" spans="17:19" x14ac:dyDescent="0.2">
      <c r="Q2706" s="7">
        <v>987</v>
      </c>
      <c r="R2706" s="7">
        <v>15370</v>
      </c>
      <c r="S2706" s="7" t="s">
        <v>3426</v>
      </c>
    </row>
    <row r="2707" spans="17:19" x14ac:dyDescent="0.2">
      <c r="Q2707" s="7">
        <v>4206</v>
      </c>
      <c r="R2707" s="7">
        <v>12833</v>
      </c>
      <c r="S2707" s="7" t="s">
        <v>3431</v>
      </c>
    </row>
    <row r="2708" spans="17:19" x14ac:dyDescent="0.2">
      <c r="R2708" s="7">
        <v>10483</v>
      </c>
      <c r="S2708" s="7" t="s">
        <v>3432</v>
      </c>
    </row>
    <row r="2709" spans="17:19" x14ac:dyDescent="0.2">
      <c r="R2709" s="7">
        <v>10045</v>
      </c>
      <c r="S2709" s="7" t="s">
        <v>3434</v>
      </c>
    </row>
    <row r="2710" spans="17:19" x14ac:dyDescent="0.2">
      <c r="Q2710" s="7">
        <v>178</v>
      </c>
      <c r="R2710" s="7">
        <v>12831</v>
      </c>
      <c r="S2710" s="7" t="s">
        <v>3436</v>
      </c>
    </row>
    <row r="2711" spans="17:19" x14ac:dyDescent="0.2">
      <c r="Q2711" s="7">
        <v>6637</v>
      </c>
      <c r="R2711" s="7">
        <v>12872</v>
      </c>
      <c r="S2711" s="7" t="s">
        <v>3437</v>
      </c>
    </row>
    <row r="2712" spans="17:19" x14ac:dyDescent="0.2">
      <c r="R2712" s="7">
        <v>12874</v>
      </c>
      <c r="S2712" s="7" t="s">
        <v>4016</v>
      </c>
    </row>
    <row r="2713" spans="17:19" x14ac:dyDescent="0.2">
      <c r="R2713" s="7">
        <v>12845</v>
      </c>
      <c r="S2713" s="7" t="s">
        <v>3438</v>
      </c>
    </row>
    <row r="2714" spans="17:19" x14ac:dyDescent="0.2">
      <c r="Q2714" s="7">
        <v>1098</v>
      </c>
      <c r="R2714" s="7">
        <v>15580</v>
      </c>
      <c r="S2714" s="7" t="s">
        <v>3439</v>
      </c>
    </row>
    <row r="2715" spans="17:19" x14ac:dyDescent="0.2">
      <c r="R2715" s="7">
        <v>11380</v>
      </c>
      <c r="S2715" s="7" t="s">
        <v>3575</v>
      </c>
    </row>
    <row r="2716" spans="17:19" x14ac:dyDescent="0.2">
      <c r="R2716" s="7">
        <v>11058</v>
      </c>
      <c r="S2716" s="7" t="s">
        <v>3577</v>
      </c>
    </row>
    <row r="2717" spans="17:19" x14ac:dyDescent="0.2">
      <c r="Q2717" s="7">
        <v>1039</v>
      </c>
      <c r="R2717" s="7">
        <v>15592</v>
      </c>
      <c r="S2717" s="7" t="s">
        <v>3844</v>
      </c>
    </row>
    <row r="2718" spans="17:19" x14ac:dyDescent="0.2">
      <c r="Q2718" s="7">
        <v>2791</v>
      </c>
      <c r="R2718" s="7">
        <v>13849</v>
      </c>
      <c r="S2718" s="7" t="s">
        <v>3855</v>
      </c>
    </row>
    <row r="2719" spans="17:19" x14ac:dyDescent="0.2">
      <c r="R2719" s="7">
        <v>11139</v>
      </c>
      <c r="S2719" s="7" t="s">
        <v>1337</v>
      </c>
    </row>
    <row r="2720" spans="17:19" x14ac:dyDescent="0.2">
      <c r="Q2720" s="7">
        <v>904</v>
      </c>
      <c r="R2720" s="7">
        <v>15314</v>
      </c>
      <c r="S2720" s="7" t="s">
        <v>3861</v>
      </c>
    </row>
    <row r="2721" spans="17:19" x14ac:dyDescent="0.2">
      <c r="Q2721" s="7">
        <v>905</v>
      </c>
      <c r="R2721" s="7">
        <v>15315</v>
      </c>
      <c r="S2721" s="7" t="s">
        <v>3873</v>
      </c>
    </row>
    <row r="2722" spans="17:19" x14ac:dyDescent="0.2">
      <c r="Q2722" s="7">
        <v>2938</v>
      </c>
      <c r="R2722" s="7">
        <v>12846</v>
      </c>
      <c r="S2722" s="7" t="s">
        <v>2889</v>
      </c>
    </row>
    <row r="2723" spans="17:19" x14ac:dyDescent="0.2">
      <c r="R2723" s="7">
        <v>16428</v>
      </c>
      <c r="S2723" s="7" t="s">
        <v>5314</v>
      </c>
    </row>
    <row r="2724" spans="17:19" x14ac:dyDescent="0.2">
      <c r="Q2724" s="7">
        <v>420</v>
      </c>
      <c r="R2724" s="7">
        <v>15077</v>
      </c>
      <c r="S2724" s="7" t="s">
        <v>2890</v>
      </c>
    </row>
    <row r="2725" spans="17:19" x14ac:dyDescent="0.2">
      <c r="Q2725" s="7">
        <v>880</v>
      </c>
      <c r="R2725" s="7">
        <v>15304</v>
      </c>
      <c r="S2725" s="7" t="s">
        <v>4272</v>
      </c>
    </row>
    <row r="2726" spans="17:19" x14ac:dyDescent="0.2">
      <c r="Q2726" s="7">
        <v>956</v>
      </c>
      <c r="R2726" s="7">
        <v>15351</v>
      </c>
      <c r="S2726" s="7" t="s">
        <v>4273</v>
      </c>
    </row>
    <row r="2727" spans="17:19" x14ac:dyDescent="0.2">
      <c r="Q2727" s="7">
        <v>4112</v>
      </c>
      <c r="R2727" s="7">
        <v>12838</v>
      </c>
      <c r="S2727" s="7" t="s">
        <v>4277</v>
      </c>
    </row>
    <row r="2728" spans="17:19" x14ac:dyDescent="0.2">
      <c r="Q2728" s="7">
        <v>4317</v>
      </c>
      <c r="R2728" s="7">
        <v>12835</v>
      </c>
      <c r="S2728" s="7" t="s">
        <v>3425</v>
      </c>
    </row>
    <row r="2729" spans="17:19" x14ac:dyDescent="0.2">
      <c r="Q2729" s="7">
        <v>97</v>
      </c>
      <c r="R2729" s="7">
        <v>12834</v>
      </c>
      <c r="S2729" s="7" t="s">
        <v>3427</v>
      </c>
    </row>
    <row r="2730" spans="17:19" x14ac:dyDescent="0.2">
      <c r="R2730" s="7">
        <v>11071</v>
      </c>
      <c r="S2730" s="7" t="s">
        <v>3428</v>
      </c>
    </row>
    <row r="2731" spans="17:19" x14ac:dyDescent="0.2">
      <c r="Q2731" s="7">
        <v>2859</v>
      </c>
      <c r="R2731" s="7">
        <v>13798</v>
      </c>
      <c r="S2731" s="7" t="s">
        <v>3429</v>
      </c>
    </row>
    <row r="2732" spans="17:19" x14ac:dyDescent="0.2">
      <c r="Q2732" s="7">
        <v>2860</v>
      </c>
      <c r="R2732" s="7">
        <v>13799</v>
      </c>
      <c r="S2732" s="7" t="s">
        <v>3430</v>
      </c>
    </row>
    <row r="2733" spans="17:19" x14ac:dyDescent="0.2">
      <c r="Q2733" s="7">
        <v>853</v>
      </c>
      <c r="R2733" s="7">
        <v>15284</v>
      </c>
      <c r="S2733" s="7" t="s">
        <v>3433</v>
      </c>
    </row>
    <row r="2734" spans="17:19" x14ac:dyDescent="0.2">
      <c r="Q2734" s="7">
        <v>139</v>
      </c>
      <c r="R2734" s="7">
        <v>12832</v>
      </c>
      <c r="S2734" s="7" t="s">
        <v>3435</v>
      </c>
    </row>
    <row r="2735" spans="17:19" x14ac:dyDescent="0.2">
      <c r="Q2735" s="7">
        <v>3103</v>
      </c>
      <c r="R2735" s="7">
        <v>14099</v>
      </c>
      <c r="S2735" s="7" t="s">
        <v>3440</v>
      </c>
    </row>
    <row r="2736" spans="17:19" x14ac:dyDescent="0.2">
      <c r="R2736" s="7">
        <v>12885</v>
      </c>
      <c r="S2736" s="7" t="s">
        <v>4017</v>
      </c>
    </row>
    <row r="2737" spans="17:19" x14ac:dyDescent="0.2">
      <c r="Q2737" s="7">
        <v>3256</v>
      </c>
      <c r="R2737" s="7">
        <v>14404</v>
      </c>
      <c r="S2737" s="7" t="s">
        <v>3441</v>
      </c>
    </row>
    <row r="2738" spans="17:19" x14ac:dyDescent="0.2">
      <c r="R2738" s="7">
        <v>12884</v>
      </c>
      <c r="S2738" s="7" t="s">
        <v>3442</v>
      </c>
    </row>
    <row r="2739" spans="17:19" x14ac:dyDescent="0.2">
      <c r="Q2739" s="7">
        <v>118</v>
      </c>
      <c r="R2739" s="7">
        <v>12883</v>
      </c>
      <c r="S2739" s="7" t="s">
        <v>3443</v>
      </c>
    </row>
    <row r="2740" spans="17:19" x14ac:dyDescent="0.2">
      <c r="Q2740" s="7">
        <v>393</v>
      </c>
      <c r="R2740" s="7">
        <v>15056</v>
      </c>
      <c r="S2740" s="7" t="s">
        <v>3444</v>
      </c>
    </row>
    <row r="2741" spans="17:19" x14ac:dyDescent="0.2">
      <c r="Q2741" s="7">
        <v>422</v>
      </c>
      <c r="R2741" s="7">
        <v>15079</v>
      </c>
      <c r="S2741" s="7" t="s">
        <v>3445</v>
      </c>
    </row>
    <row r="2742" spans="17:19" x14ac:dyDescent="0.2">
      <c r="R2742" s="7">
        <v>11072</v>
      </c>
      <c r="S2742" s="7" t="s">
        <v>4018</v>
      </c>
    </row>
    <row r="2743" spans="17:19" x14ac:dyDescent="0.2">
      <c r="R2743" s="7">
        <v>16545</v>
      </c>
      <c r="S2743" s="7" t="s">
        <v>5315</v>
      </c>
    </row>
    <row r="2744" spans="17:19" x14ac:dyDescent="0.2">
      <c r="Q2744" s="7">
        <v>340</v>
      </c>
      <c r="R2744" s="7">
        <v>15024</v>
      </c>
      <c r="S2744" s="7" t="s">
        <v>3446</v>
      </c>
    </row>
    <row r="2745" spans="17:19" x14ac:dyDescent="0.2">
      <c r="Q2745" s="7">
        <v>2555</v>
      </c>
      <c r="R2745" s="7">
        <v>12879</v>
      </c>
      <c r="S2745" s="7" t="s">
        <v>3447</v>
      </c>
    </row>
    <row r="2746" spans="17:19" x14ac:dyDescent="0.2">
      <c r="Q2746" s="7">
        <v>3788</v>
      </c>
      <c r="R2746" s="7">
        <v>16008</v>
      </c>
      <c r="S2746" s="7" t="s">
        <v>1929</v>
      </c>
    </row>
    <row r="2747" spans="17:19" x14ac:dyDescent="0.2">
      <c r="Q2747" s="7">
        <v>843</v>
      </c>
      <c r="R2747" s="7">
        <v>15281</v>
      </c>
      <c r="S2747" s="7" t="s">
        <v>3448</v>
      </c>
    </row>
    <row r="2748" spans="17:19" x14ac:dyDescent="0.2">
      <c r="R2748" s="7">
        <v>10155</v>
      </c>
      <c r="S2748" s="7" t="s">
        <v>3449</v>
      </c>
    </row>
    <row r="2749" spans="17:19" x14ac:dyDescent="0.2">
      <c r="R2749" s="7">
        <v>12878</v>
      </c>
      <c r="S2749" s="7" t="s">
        <v>4019</v>
      </c>
    </row>
    <row r="2750" spans="17:19" x14ac:dyDescent="0.2">
      <c r="R2750" s="7">
        <v>12877</v>
      </c>
      <c r="S2750" s="7" t="s">
        <v>4020</v>
      </c>
    </row>
    <row r="2751" spans="17:19" x14ac:dyDescent="0.2">
      <c r="R2751" s="7">
        <v>12876</v>
      </c>
      <c r="S2751" s="7" t="s">
        <v>4021</v>
      </c>
    </row>
    <row r="2752" spans="17:19" x14ac:dyDescent="0.2">
      <c r="R2752" s="7">
        <v>12875</v>
      </c>
      <c r="S2752" s="7" t="s">
        <v>4022</v>
      </c>
    </row>
    <row r="2753" spans="17:19" x14ac:dyDescent="0.2">
      <c r="Q2753" s="7">
        <v>6288</v>
      </c>
      <c r="R2753" s="7">
        <v>14927</v>
      </c>
      <c r="S2753" s="7" t="s">
        <v>3450</v>
      </c>
    </row>
    <row r="2754" spans="17:19" x14ac:dyDescent="0.2">
      <c r="Q2754" s="7">
        <v>6289</v>
      </c>
      <c r="R2754" s="7">
        <v>14928</v>
      </c>
      <c r="S2754" s="7" t="s">
        <v>1277</v>
      </c>
    </row>
    <row r="2755" spans="17:19" x14ac:dyDescent="0.2">
      <c r="Q2755" s="7">
        <v>6290</v>
      </c>
      <c r="R2755" s="7">
        <v>14929</v>
      </c>
      <c r="S2755" s="7" t="s">
        <v>1278</v>
      </c>
    </row>
    <row r="2756" spans="17:19" x14ac:dyDescent="0.2">
      <c r="Q2756" s="7">
        <v>6291</v>
      </c>
      <c r="R2756" s="7">
        <v>14930</v>
      </c>
      <c r="S2756" s="7" t="s">
        <v>1279</v>
      </c>
    </row>
    <row r="2757" spans="17:19" x14ac:dyDescent="0.2">
      <c r="Q2757" s="7">
        <v>1406</v>
      </c>
      <c r="R2757" s="7">
        <v>12859</v>
      </c>
      <c r="S2757" s="7" t="s">
        <v>1280</v>
      </c>
    </row>
    <row r="2758" spans="17:19" x14ac:dyDescent="0.2">
      <c r="Q2758" s="7">
        <v>4283</v>
      </c>
      <c r="R2758" s="7">
        <v>12873</v>
      </c>
      <c r="S2758" s="7" t="s">
        <v>1281</v>
      </c>
    </row>
    <row r="2759" spans="17:19" x14ac:dyDescent="0.2">
      <c r="R2759" s="7">
        <v>10186</v>
      </c>
      <c r="S2759" s="7" t="s">
        <v>1282</v>
      </c>
    </row>
    <row r="2760" spans="17:19" x14ac:dyDescent="0.2">
      <c r="Q2760" s="7">
        <v>3672</v>
      </c>
      <c r="R2760" s="7">
        <v>16057</v>
      </c>
      <c r="S2760" s="7" t="s">
        <v>4534</v>
      </c>
    </row>
    <row r="2761" spans="17:19" x14ac:dyDescent="0.2">
      <c r="Q2761" s="7">
        <v>746</v>
      </c>
      <c r="R2761" s="7">
        <v>15252</v>
      </c>
      <c r="S2761" s="7" t="s">
        <v>1283</v>
      </c>
    </row>
    <row r="2762" spans="17:19" x14ac:dyDescent="0.2">
      <c r="R2762" s="7">
        <v>16492</v>
      </c>
      <c r="S2762" s="7" t="s">
        <v>5316</v>
      </c>
    </row>
    <row r="2763" spans="17:19" x14ac:dyDescent="0.2">
      <c r="R2763" s="7">
        <v>12888</v>
      </c>
      <c r="S2763" s="7" t="s">
        <v>1284</v>
      </c>
    </row>
    <row r="2764" spans="17:19" x14ac:dyDescent="0.2">
      <c r="Q2764" s="7">
        <v>3581</v>
      </c>
      <c r="R2764" s="7">
        <v>15971</v>
      </c>
      <c r="S2764" s="7" t="s">
        <v>1285</v>
      </c>
    </row>
    <row r="2765" spans="17:19" x14ac:dyDescent="0.2">
      <c r="Q2765" s="7">
        <v>706</v>
      </c>
      <c r="R2765" s="7">
        <v>15223</v>
      </c>
      <c r="S2765" s="7" t="s">
        <v>1286</v>
      </c>
    </row>
    <row r="2766" spans="17:19" x14ac:dyDescent="0.2">
      <c r="Q2766" s="7">
        <v>6757</v>
      </c>
      <c r="R2766" s="7">
        <v>14966</v>
      </c>
      <c r="S2766" s="7" t="s">
        <v>1287</v>
      </c>
    </row>
    <row r="2767" spans="17:19" x14ac:dyDescent="0.2">
      <c r="Q2767" s="7">
        <v>6140</v>
      </c>
      <c r="R2767" s="7">
        <v>12871</v>
      </c>
      <c r="S2767" s="7" t="s">
        <v>1288</v>
      </c>
    </row>
    <row r="2768" spans="17:19" x14ac:dyDescent="0.2">
      <c r="Q2768" s="7">
        <v>2041</v>
      </c>
      <c r="R2768" s="7">
        <v>13702</v>
      </c>
      <c r="S2768" s="7" t="s">
        <v>1289</v>
      </c>
    </row>
    <row r="2769" spans="17:19" x14ac:dyDescent="0.2">
      <c r="R2769" s="7">
        <v>16276</v>
      </c>
      <c r="S2769" s="7" t="s">
        <v>5317</v>
      </c>
    </row>
    <row r="2770" spans="17:19" x14ac:dyDescent="0.2">
      <c r="R2770" s="7">
        <v>12869</v>
      </c>
      <c r="S2770" s="7" t="s">
        <v>183</v>
      </c>
    </row>
    <row r="2771" spans="17:19" x14ac:dyDescent="0.2">
      <c r="Q2771" s="7">
        <v>5535</v>
      </c>
      <c r="R2771" s="7">
        <v>14612</v>
      </c>
      <c r="S2771" s="7" t="s">
        <v>184</v>
      </c>
    </row>
    <row r="2772" spans="17:19" x14ac:dyDescent="0.2">
      <c r="Q2772" s="7">
        <v>6459</v>
      </c>
      <c r="R2772" s="7">
        <v>16112</v>
      </c>
      <c r="S2772" s="7" t="s">
        <v>185</v>
      </c>
    </row>
    <row r="2773" spans="17:19" x14ac:dyDescent="0.2">
      <c r="Q2773" s="7">
        <v>6758</v>
      </c>
      <c r="R2773" s="7">
        <v>13316</v>
      </c>
      <c r="S2773" s="7" t="s">
        <v>186</v>
      </c>
    </row>
    <row r="2774" spans="17:19" x14ac:dyDescent="0.2">
      <c r="Q2774" s="7">
        <v>5727</v>
      </c>
      <c r="R2774" s="7">
        <v>14613</v>
      </c>
      <c r="S2774" s="7" t="s">
        <v>378</v>
      </c>
    </row>
    <row r="2775" spans="17:19" x14ac:dyDescent="0.2">
      <c r="R2775" s="7">
        <v>12865</v>
      </c>
      <c r="S2775" s="7" t="s">
        <v>187</v>
      </c>
    </row>
    <row r="2776" spans="17:19" x14ac:dyDescent="0.2">
      <c r="Q2776" s="7">
        <v>5434</v>
      </c>
      <c r="R2776" s="7">
        <v>14615</v>
      </c>
      <c r="S2776" s="7" t="s">
        <v>189</v>
      </c>
    </row>
    <row r="2777" spans="17:19" x14ac:dyDescent="0.2">
      <c r="Q2777" s="7">
        <v>6155</v>
      </c>
      <c r="R2777" s="7">
        <v>12863</v>
      </c>
      <c r="S2777" s="7" t="s">
        <v>190</v>
      </c>
    </row>
    <row r="2778" spans="17:19" x14ac:dyDescent="0.2">
      <c r="Q2778" s="7">
        <v>443</v>
      </c>
      <c r="R2778" s="7">
        <v>15094</v>
      </c>
      <c r="S2778" s="7" t="s">
        <v>191</v>
      </c>
    </row>
    <row r="2779" spans="17:19" x14ac:dyDescent="0.2">
      <c r="R2779" s="7">
        <v>12861</v>
      </c>
      <c r="S2779" s="7" t="s">
        <v>4023</v>
      </c>
    </row>
    <row r="2780" spans="17:19" x14ac:dyDescent="0.2">
      <c r="Q2780" s="7">
        <v>5435</v>
      </c>
      <c r="R2780" s="7">
        <v>14601</v>
      </c>
      <c r="S2780" s="7" t="s">
        <v>193</v>
      </c>
    </row>
    <row r="2781" spans="17:19" x14ac:dyDescent="0.2">
      <c r="R2781" s="7">
        <v>13034</v>
      </c>
      <c r="S2781" s="7" t="s">
        <v>4024</v>
      </c>
    </row>
    <row r="2782" spans="17:19" x14ac:dyDescent="0.2">
      <c r="Q2782" s="7">
        <v>5888</v>
      </c>
      <c r="R2782" s="7">
        <v>14599</v>
      </c>
      <c r="S2782" s="7" t="s">
        <v>380</v>
      </c>
    </row>
    <row r="2783" spans="17:19" x14ac:dyDescent="0.2">
      <c r="Q2783" s="7">
        <v>6246</v>
      </c>
      <c r="R2783" s="7">
        <v>12857</v>
      </c>
      <c r="S2783" s="7" t="s">
        <v>192</v>
      </c>
    </row>
    <row r="2784" spans="17:19" x14ac:dyDescent="0.2">
      <c r="Q2784" s="7">
        <v>2335</v>
      </c>
      <c r="R2784" s="7">
        <v>14484</v>
      </c>
      <c r="S2784" s="7" t="s">
        <v>2685</v>
      </c>
    </row>
    <row r="2785" spans="17:19" x14ac:dyDescent="0.2">
      <c r="Q2785" s="7">
        <v>6087</v>
      </c>
      <c r="R2785" s="7">
        <v>13032</v>
      </c>
      <c r="S2785" s="7" t="s">
        <v>1884</v>
      </c>
    </row>
    <row r="2786" spans="17:19" x14ac:dyDescent="0.2">
      <c r="Q2786" s="7">
        <v>6217</v>
      </c>
      <c r="R2786" s="7">
        <v>15620</v>
      </c>
      <c r="S2786" s="7" t="s">
        <v>1885</v>
      </c>
    </row>
    <row r="2787" spans="17:19" x14ac:dyDescent="0.2">
      <c r="Q2787" s="7">
        <v>5436</v>
      </c>
      <c r="R2787" s="7">
        <v>14586</v>
      </c>
      <c r="S2787" s="7" t="s">
        <v>2689</v>
      </c>
    </row>
    <row r="2788" spans="17:19" x14ac:dyDescent="0.2">
      <c r="Q2788" s="7">
        <v>5646</v>
      </c>
      <c r="R2788" s="7">
        <v>14587</v>
      </c>
      <c r="S2788" s="7" t="s">
        <v>383</v>
      </c>
    </row>
    <row r="2789" spans="17:19" x14ac:dyDescent="0.2">
      <c r="Q2789" s="7">
        <v>5610</v>
      </c>
      <c r="R2789" s="7">
        <v>14588</v>
      </c>
      <c r="S2789" s="7" t="s">
        <v>2690</v>
      </c>
    </row>
    <row r="2790" spans="17:19" x14ac:dyDescent="0.2">
      <c r="R2790" s="7">
        <v>13027</v>
      </c>
      <c r="S2790" s="7" t="s">
        <v>1338</v>
      </c>
    </row>
    <row r="2791" spans="17:19" x14ac:dyDescent="0.2">
      <c r="R2791" s="7">
        <v>13026</v>
      </c>
      <c r="S2791" s="7" t="s">
        <v>4025</v>
      </c>
    </row>
    <row r="2792" spans="17:19" x14ac:dyDescent="0.2">
      <c r="Q2792" s="7">
        <v>5648</v>
      </c>
      <c r="R2792" s="7">
        <v>14590</v>
      </c>
      <c r="S2792" s="7" t="s">
        <v>386</v>
      </c>
    </row>
    <row r="2793" spans="17:19" x14ac:dyDescent="0.2">
      <c r="R2793" s="7">
        <v>11020</v>
      </c>
      <c r="S2793" s="7" t="s">
        <v>4026</v>
      </c>
    </row>
    <row r="2794" spans="17:19" x14ac:dyDescent="0.2">
      <c r="Q2794" s="7">
        <v>5568</v>
      </c>
      <c r="R2794" s="7">
        <v>14591</v>
      </c>
      <c r="S2794" s="7" t="s">
        <v>188</v>
      </c>
    </row>
    <row r="2795" spans="17:19" x14ac:dyDescent="0.2">
      <c r="R2795" s="7">
        <v>13023</v>
      </c>
      <c r="S2795" s="7" t="s">
        <v>1517</v>
      </c>
    </row>
    <row r="2796" spans="17:19" x14ac:dyDescent="0.2">
      <c r="R2796" s="7">
        <v>13007</v>
      </c>
      <c r="S2796" s="7" t="s">
        <v>1518</v>
      </c>
    </row>
    <row r="2797" spans="17:19" x14ac:dyDescent="0.2">
      <c r="Q2797" s="7">
        <v>4851</v>
      </c>
      <c r="R2797" s="7">
        <v>15422</v>
      </c>
      <c r="S2797" s="7" t="s">
        <v>2691</v>
      </c>
    </row>
    <row r="2798" spans="17:19" x14ac:dyDescent="0.2">
      <c r="R2798" s="7">
        <v>11333</v>
      </c>
      <c r="S2798" s="7" t="s">
        <v>1520</v>
      </c>
    </row>
    <row r="2799" spans="17:19" x14ac:dyDescent="0.2">
      <c r="Q2799" s="7">
        <v>6113</v>
      </c>
      <c r="R2799" s="7">
        <v>13035</v>
      </c>
      <c r="S2799" s="7" t="s">
        <v>1894</v>
      </c>
    </row>
    <row r="2800" spans="17:19" x14ac:dyDescent="0.2">
      <c r="R2800" s="7">
        <v>13019</v>
      </c>
      <c r="S2800" s="7" t="s">
        <v>1895</v>
      </c>
    </row>
    <row r="2801" spans="17:19" x14ac:dyDescent="0.2">
      <c r="Q2801" s="7">
        <v>4441</v>
      </c>
      <c r="R2801" s="7">
        <v>15413</v>
      </c>
      <c r="S2801" s="7" t="s">
        <v>1896</v>
      </c>
    </row>
    <row r="2802" spans="17:19" x14ac:dyDescent="0.2">
      <c r="R2802" s="7">
        <v>13017</v>
      </c>
      <c r="S2802" s="7" t="s">
        <v>1521</v>
      </c>
    </row>
    <row r="2803" spans="17:19" x14ac:dyDescent="0.2">
      <c r="R2803" s="7">
        <v>10058</v>
      </c>
      <c r="S2803" s="7" t="s">
        <v>1897</v>
      </c>
    </row>
    <row r="2804" spans="17:19" x14ac:dyDescent="0.2">
      <c r="R2804" s="7">
        <v>16491</v>
      </c>
      <c r="S2804" s="7" t="s">
        <v>5318</v>
      </c>
    </row>
    <row r="2805" spans="17:19" x14ac:dyDescent="0.2">
      <c r="Q2805" s="7">
        <v>6218</v>
      </c>
      <c r="R2805" s="7">
        <v>13016</v>
      </c>
      <c r="S2805" s="7" t="s">
        <v>1898</v>
      </c>
    </row>
    <row r="2806" spans="17:19" x14ac:dyDescent="0.2">
      <c r="R2806" s="7">
        <v>13015</v>
      </c>
      <c r="S2806" s="7" t="s">
        <v>1899</v>
      </c>
    </row>
    <row r="2807" spans="17:19" x14ac:dyDescent="0.2">
      <c r="R2807" s="7">
        <v>16490</v>
      </c>
      <c r="S2807" s="7" t="s">
        <v>5319</v>
      </c>
    </row>
    <row r="2808" spans="17:19" x14ac:dyDescent="0.2">
      <c r="Q2808" s="7">
        <v>3786</v>
      </c>
      <c r="R2808" s="7">
        <v>16006</v>
      </c>
      <c r="S2808" s="7" t="s">
        <v>1900</v>
      </c>
    </row>
    <row r="2809" spans="17:19" x14ac:dyDescent="0.2">
      <c r="Q2809" s="7">
        <v>3752</v>
      </c>
      <c r="R2809" s="7">
        <v>16000</v>
      </c>
      <c r="S2809" s="7" t="s">
        <v>1901</v>
      </c>
    </row>
    <row r="2810" spans="17:19" x14ac:dyDescent="0.2">
      <c r="R2810" s="7">
        <v>13014</v>
      </c>
      <c r="S2810" s="7" t="s">
        <v>1902</v>
      </c>
    </row>
    <row r="2811" spans="17:19" x14ac:dyDescent="0.2">
      <c r="Q2811" s="7">
        <v>3835</v>
      </c>
      <c r="R2811" s="7">
        <v>16021</v>
      </c>
      <c r="S2811" s="7" t="s">
        <v>2702</v>
      </c>
    </row>
    <row r="2812" spans="17:19" x14ac:dyDescent="0.2">
      <c r="R2812" s="7">
        <v>13013</v>
      </c>
      <c r="S2812" s="7" t="s">
        <v>2910</v>
      </c>
    </row>
    <row r="2813" spans="17:19" x14ac:dyDescent="0.2">
      <c r="Q2813" s="7">
        <v>5017</v>
      </c>
      <c r="R2813" s="7">
        <v>13012</v>
      </c>
      <c r="S2813" s="7" t="s">
        <v>2911</v>
      </c>
    </row>
    <row r="2814" spans="17:19" x14ac:dyDescent="0.2">
      <c r="R2814" s="7">
        <v>13011</v>
      </c>
      <c r="S2814" s="7" t="s">
        <v>2912</v>
      </c>
    </row>
    <row r="2815" spans="17:19" x14ac:dyDescent="0.2">
      <c r="R2815" s="7">
        <v>11282</v>
      </c>
      <c r="S2815" s="7" t="s">
        <v>1522</v>
      </c>
    </row>
    <row r="2816" spans="17:19" x14ac:dyDescent="0.2">
      <c r="R2816" s="7">
        <v>11321</v>
      </c>
      <c r="S2816" s="7" t="s">
        <v>1339</v>
      </c>
    </row>
    <row r="2817" spans="17:19" x14ac:dyDescent="0.2">
      <c r="Q2817" s="7">
        <v>3810</v>
      </c>
      <c r="R2817" s="7">
        <v>16015</v>
      </c>
      <c r="S2817" s="7" t="s">
        <v>2909</v>
      </c>
    </row>
    <row r="2818" spans="17:19" x14ac:dyDescent="0.2">
      <c r="Q2818" s="7">
        <v>3296</v>
      </c>
      <c r="R2818" s="7">
        <v>14416</v>
      </c>
      <c r="S2818" s="7" t="s">
        <v>2913</v>
      </c>
    </row>
    <row r="2819" spans="17:19" x14ac:dyDescent="0.2">
      <c r="Q2819" s="7">
        <v>4076</v>
      </c>
      <c r="R2819" s="7">
        <v>13010</v>
      </c>
      <c r="S2819" s="7" t="s">
        <v>2914</v>
      </c>
    </row>
    <row r="2820" spans="17:19" x14ac:dyDescent="0.2">
      <c r="R2820" s="7">
        <v>10239</v>
      </c>
      <c r="S2820" s="7" t="s">
        <v>2915</v>
      </c>
    </row>
    <row r="2821" spans="17:19" x14ac:dyDescent="0.2">
      <c r="Q2821" s="7">
        <v>1407</v>
      </c>
      <c r="R2821" s="7">
        <v>13009</v>
      </c>
      <c r="S2821" s="7" t="s">
        <v>2916</v>
      </c>
    </row>
    <row r="2822" spans="17:19" x14ac:dyDescent="0.2">
      <c r="R2822" s="7">
        <v>13008</v>
      </c>
      <c r="S2822" s="7" t="s">
        <v>2917</v>
      </c>
    </row>
    <row r="2823" spans="17:19" x14ac:dyDescent="0.2">
      <c r="R2823" s="7">
        <v>13049</v>
      </c>
      <c r="S2823" s="7" t="s">
        <v>2918</v>
      </c>
    </row>
    <row r="2824" spans="17:19" x14ac:dyDescent="0.2">
      <c r="Q2824" s="7">
        <v>6638</v>
      </c>
      <c r="R2824" s="7">
        <v>13051</v>
      </c>
      <c r="S2824" s="7" t="s">
        <v>2919</v>
      </c>
    </row>
    <row r="2825" spans="17:19" x14ac:dyDescent="0.2">
      <c r="Q2825" s="7">
        <v>1371</v>
      </c>
      <c r="R2825" s="7">
        <v>13022</v>
      </c>
      <c r="S2825" s="7" t="s">
        <v>1916</v>
      </c>
    </row>
    <row r="2826" spans="17:19" x14ac:dyDescent="0.2">
      <c r="Q2826" s="7">
        <v>5437</v>
      </c>
      <c r="R2826" s="7">
        <v>14583</v>
      </c>
      <c r="S2826" s="7" t="s">
        <v>1917</v>
      </c>
    </row>
    <row r="2827" spans="17:19" x14ac:dyDescent="0.2">
      <c r="Q2827" s="7">
        <v>449</v>
      </c>
      <c r="R2827" s="7">
        <v>15632</v>
      </c>
      <c r="S2827" s="7" t="s">
        <v>4550</v>
      </c>
    </row>
    <row r="2828" spans="17:19" x14ac:dyDescent="0.2">
      <c r="R2828" s="7">
        <v>16277</v>
      </c>
      <c r="S2828" s="7" t="s">
        <v>5320</v>
      </c>
    </row>
    <row r="2829" spans="17:19" x14ac:dyDescent="0.2">
      <c r="Q2829" s="7">
        <v>6722</v>
      </c>
      <c r="R2829" s="7">
        <v>13293</v>
      </c>
      <c r="S2829" s="7" t="s">
        <v>1918</v>
      </c>
    </row>
    <row r="2830" spans="17:19" x14ac:dyDescent="0.2">
      <c r="R2830" s="7">
        <v>16235</v>
      </c>
      <c r="S2830" s="7" t="s">
        <v>5321</v>
      </c>
    </row>
    <row r="2831" spans="17:19" x14ac:dyDescent="0.2">
      <c r="Q2831" s="7">
        <v>707</v>
      </c>
      <c r="R2831" s="7">
        <v>15224</v>
      </c>
      <c r="S2831" s="7" t="s">
        <v>1919</v>
      </c>
    </row>
    <row r="2832" spans="17:19" x14ac:dyDescent="0.2">
      <c r="R2832" s="7">
        <v>13062</v>
      </c>
      <c r="S2832" s="7" t="s">
        <v>1920</v>
      </c>
    </row>
    <row r="2833" spans="17:19" x14ac:dyDescent="0.2">
      <c r="Q2833" s="7">
        <v>5611</v>
      </c>
      <c r="R2833" s="7">
        <v>14584</v>
      </c>
      <c r="S2833" s="7" t="s">
        <v>2616</v>
      </c>
    </row>
    <row r="2834" spans="17:19" x14ac:dyDescent="0.2">
      <c r="Q2834" s="7">
        <v>6265</v>
      </c>
      <c r="R2834" s="7">
        <v>13061</v>
      </c>
      <c r="S2834" s="7" t="s">
        <v>1921</v>
      </c>
    </row>
    <row r="2835" spans="17:19" x14ac:dyDescent="0.2">
      <c r="R2835" s="7">
        <v>10057</v>
      </c>
      <c r="S2835" s="7" t="s">
        <v>1922</v>
      </c>
    </row>
    <row r="2836" spans="17:19" x14ac:dyDescent="0.2">
      <c r="Q2836" s="7">
        <v>5221</v>
      </c>
      <c r="R2836" s="7">
        <v>13059</v>
      </c>
      <c r="S2836" s="7" t="s">
        <v>1923</v>
      </c>
    </row>
    <row r="2837" spans="17:19" x14ac:dyDescent="0.2">
      <c r="Q2837" s="7">
        <v>591</v>
      </c>
      <c r="R2837" s="7">
        <v>15163</v>
      </c>
      <c r="S2837" s="7" t="s">
        <v>1924</v>
      </c>
    </row>
    <row r="2838" spans="17:19" x14ac:dyDescent="0.2">
      <c r="Q2838" s="7">
        <v>6141</v>
      </c>
      <c r="R2838" s="7">
        <v>13058</v>
      </c>
      <c r="S2838" s="7" t="s">
        <v>1925</v>
      </c>
    </row>
    <row r="2839" spans="17:19" x14ac:dyDescent="0.2">
      <c r="R2839" s="7">
        <v>10796</v>
      </c>
      <c r="S2839" s="7" t="s">
        <v>1523</v>
      </c>
    </row>
    <row r="2840" spans="17:19" x14ac:dyDescent="0.2">
      <c r="R2840" s="7">
        <v>16489</v>
      </c>
      <c r="S2840" s="7" t="s">
        <v>5322</v>
      </c>
    </row>
    <row r="2841" spans="17:19" x14ac:dyDescent="0.2">
      <c r="R2841" s="7">
        <v>16574</v>
      </c>
      <c r="S2841" s="7" t="s">
        <v>5323</v>
      </c>
    </row>
    <row r="2842" spans="17:19" x14ac:dyDescent="0.2">
      <c r="R2842" s="7">
        <v>16281</v>
      </c>
      <c r="S2842" s="7" t="s">
        <v>5324</v>
      </c>
    </row>
    <row r="2843" spans="17:19" x14ac:dyDescent="0.2">
      <c r="Q2843" s="7">
        <v>2939</v>
      </c>
      <c r="R2843" s="7">
        <v>14949</v>
      </c>
      <c r="S2843" s="7" t="s">
        <v>1926</v>
      </c>
    </row>
    <row r="2844" spans="17:19" x14ac:dyDescent="0.2">
      <c r="Q2844" s="7">
        <v>4207</v>
      </c>
      <c r="R2844" s="7">
        <v>13056</v>
      </c>
      <c r="S2844" s="7" t="s">
        <v>1927</v>
      </c>
    </row>
    <row r="2845" spans="17:19" x14ac:dyDescent="0.2">
      <c r="R2845" s="7">
        <v>10524</v>
      </c>
      <c r="S2845" s="7" t="s">
        <v>1928</v>
      </c>
    </row>
    <row r="2846" spans="17:19" x14ac:dyDescent="0.2">
      <c r="Q2846" s="7">
        <v>906</v>
      </c>
      <c r="R2846" s="7">
        <v>15316</v>
      </c>
      <c r="S2846" s="7" t="s">
        <v>1930</v>
      </c>
    </row>
    <row r="2847" spans="17:19" x14ac:dyDescent="0.2">
      <c r="Q2847" s="7">
        <v>3638</v>
      </c>
      <c r="R2847" s="7">
        <v>15977</v>
      </c>
      <c r="S2847" s="7" t="s">
        <v>2935</v>
      </c>
    </row>
    <row r="2848" spans="17:19" x14ac:dyDescent="0.2">
      <c r="Q2848" s="7">
        <v>1213</v>
      </c>
      <c r="R2848" s="7">
        <v>13055</v>
      </c>
      <c r="S2848" s="7" t="s">
        <v>2936</v>
      </c>
    </row>
    <row r="2849" spans="17:19" x14ac:dyDescent="0.2">
      <c r="Q2849" s="7">
        <v>786</v>
      </c>
      <c r="R2849" s="7">
        <v>15274</v>
      </c>
      <c r="S2849" s="7" t="s">
        <v>2937</v>
      </c>
    </row>
    <row r="2850" spans="17:19" x14ac:dyDescent="0.2">
      <c r="R2850" s="7">
        <v>10190</v>
      </c>
      <c r="S2850" s="7" t="s">
        <v>1524</v>
      </c>
    </row>
    <row r="2851" spans="17:19" x14ac:dyDescent="0.2">
      <c r="Q2851" s="7">
        <v>708</v>
      </c>
      <c r="R2851" s="7">
        <v>15225</v>
      </c>
      <c r="S2851" s="7" t="s">
        <v>2938</v>
      </c>
    </row>
    <row r="2852" spans="17:19" x14ac:dyDescent="0.2">
      <c r="Q2852" s="7">
        <v>1099</v>
      </c>
      <c r="R2852" s="7">
        <v>15664</v>
      </c>
      <c r="S2852" s="7" t="s">
        <v>2939</v>
      </c>
    </row>
    <row r="2853" spans="17:19" x14ac:dyDescent="0.2">
      <c r="R2853" s="7">
        <v>13052</v>
      </c>
      <c r="S2853" s="7" t="s">
        <v>2940</v>
      </c>
    </row>
    <row r="2854" spans="17:19" x14ac:dyDescent="0.2">
      <c r="R2854" s="7">
        <v>13036</v>
      </c>
      <c r="S2854" s="7" t="s">
        <v>1525</v>
      </c>
    </row>
    <row r="2855" spans="17:19" x14ac:dyDescent="0.2">
      <c r="R2855" s="7">
        <v>10494</v>
      </c>
      <c r="S2855" s="7" t="s">
        <v>2941</v>
      </c>
    </row>
    <row r="2856" spans="17:19" x14ac:dyDescent="0.2">
      <c r="Q2856" s="7">
        <v>747</v>
      </c>
      <c r="R2856" s="7">
        <v>15253</v>
      </c>
      <c r="S2856" s="7" t="s">
        <v>2942</v>
      </c>
    </row>
    <row r="2857" spans="17:19" x14ac:dyDescent="0.2">
      <c r="Q2857" s="7">
        <v>3962</v>
      </c>
      <c r="R2857" s="7">
        <v>16036</v>
      </c>
      <c r="S2857" s="7" t="s">
        <v>2943</v>
      </c>
    </row>
    <row r="2858" spans="17:19" x14ac:dyDescent="0.2">
      <c r="Q2858" s="7">
        <v>4125</v>
      </c>
      <c r="R2858" s="7">
        <v>15645</v>
      </c>
      <c r="S2858" s="7" t="s">
        <v>4551</v>
      </c>
    </row>
    <row r="2859" spans="17:19" x14ac:dyDescent="0.2">
      <c r="R2859" s="7">
        <v>13050</v>
      </c>
      <c r="S2859" s="7" t="s">
        <v>1526</v>
      </c>
    </row>
    <row r="2860" spans="17:19" x14ac:dyDescent="0.2">
      <c r="R2860" s="7">
        <v>13065</v>
      </c>
      <c r="S2860" s="7" t="s">
        <v>1527</v>
      </c>
    </row>
    <row r="2861" spans="17:19" x14ac:dyDescent="0.2">
      <c r="R2861" s="7">
        <v>14376</v>
      </c>
      <c r="S2861" s="7" t="s">
        <v>2944</v>
      </c>
    </row>
    <row r="2862" spans="17:19" x14ac:dyDescent="0.2">
      <c r="R2862" s="7">
        <v>14377</v>
      </c>
      <c r="S2862" s="7" t="s">
        <v>2945</v>
      </c>
    </row>
    <row r="2863" spans="17:19" x14ac:dyDescent="0.2">
      <c r="R2863" s="7">
        <v>10842</v>
      </c>
      <c r="S2863" s="7" t="s">
        <v>2946</v>
      </c>
    </row>
    <row r="2864" spans="17:19" x14ac:dyDescent="0.2">
      <c r="R2864" s="7">
        <v>16534</v>
      </c>
      <c r="S2864" s="7" t="s">
        <v>5325</v>
      </c>
    </row>
    <row r="2865" spans="17:19" x14ac:dyDescent="0.2">
      <c r="R2865" s="7">
        <v>13048</v>
      </c>
      <c r="S2865" s="7" t="s">
        <v>1528</v>
      </c>
    </row>
    <row r="2866" spans="17:19" x14ac:dyDescent="0.2">
      <c r="Q2866" s="7">
        <v>4546</v>
      </c>
      <c r="R2866" s="7">
        <v>15467</v>
      </c>
      <c r="S2866" s="7" t="s">
        <v>2947</v>
      </c>
    </row>
    <row r="2867" spans="17:19" x14ac:dyDescent="0.2">
      <c r="Q2867" s="7">
        <v>226</v>
      </c>
      <c r="R2867" s="7">
        <v>14120</v>
      </c>
      <c r="S2867" s="7" t="s">
        <v>2948</v>
      </c>
    </row>
    <row r="2868" spans="17:19" x14ac:dyDescent="0.2">
      <c r="Q2868" s="7">
        <v>3104</v>
      </c>
      <c r="R2868" s="7">
        <v>14100</v>
      </c>
      <c r="S2868" s="7" t="s">
        <v>2949</v>
      </c>
    </row>
    <row r="2869" spans="17:19" x14ac:dyDescent="0.2">
      <c r="R2869" s="7">
        <v>13047</v>
      </c>
      <c r="S2869" s="7" t="s">
        <v>1529</v>
      </c>
    </row>
    <row r="2870" spans="17:19" x14ac:dyDescent="0.2">
      <c r="Q2870" s="7">
        <v>98</v>
      </c>
      <c r="R2870" s="7">
        <v>13046</v>
      </c>
      <c r="S2870" s="7" t="s">
        <v>2950</v>
      </c>
    </row>
    <row r="2871" spans="17:19" x14ac:dyDescent="0.2">
      <c r="R2871" s="7">
        <v>16488</v>
      </c>
      <c r="S2871" s="7" t="s">
        <v>5326</v>
      </c>
    </row>
    <row r="2872" spans="17:19" x14ac:dyDescent="0.2">
      <c r="Q2872" s="7">
        <v>2952</v>
      </c>
      <c r="R2872" s="7">
        <v>13045</v>
      </c>
      <c r="S2872" s="7" t="s">
        <v>2951</v>
      </c>
    </row>
    <row r="2873" spans="17:19" x14ac:dyDescent="0.2">
      <c r="R2873" s="7">
        <v>11306</v>
      </c>
      <c r="S2873" s="7" t="s">
        <v>1530</v>
      </c>
    </row>
    <row r="2874" spans="17:19" x14ac:dyDescent="0.2">
      <c r="Q2874" s="7">
        <v>1100</v>
      </c>
      <c r="R2874" s="7">
        <v>15588</v>
      </c>
      <c r="S2874" s="7" t="s">
        <v>2952</v>
      </c>
    </row>
    <row r="2875" spans="17:19" x14ac:dyDescent="0.2">
      <c r="Q2875" s="7">
        <v>247</v>
      </c>
      <c r="R2875" s="7">
        <v>13695</v>
      </c>
      <c r="S2875" s="7" t="s">
        <v>2953</v>
      </c>
    </row>
    <row r="2876" spans="17:19" x14ac:dyDescent="0.2">
      <c r="Q2876" s="7">
        <v>4142</v>
      </c>
      <c r="R2876" s="7">
        <v>13043</v>
      </c>
      <c r="S2876" s="7" t="s">
        <v>2954</v>
      </c>
    </row>
    <row r="2877" spans="17:19" x14ac:dyDescent="0.2">
      <c r="R2877" s="7">
        <v>11370</v>
      </c>
      <c r="S2877" s="7" t="s">
        <v>2955</v>
      </c>
    </row>
    <row r="2878" spans="17:19" x14ac:dyDescent="0.2">
      <c r="Q2878" s="7">
        <v>3582</v>
      </c>
      <c r="R2878" s="7">
        <v>15972</v>
      </c>
      <c r="S2878" s="7" t="s">
        <v>2956</v>
      </c>
    </row>
    <row r="2879" spans="17:19" x14ac:dyDescent="0.2">
      <c r="Q2879" s="7">
        <v>3338</v>
      </c>
      <c r="R2879" s="7">
        <v>14432</v>
      </c>
      <c r="S2879" s="7" t="s">
        <v>2957</v>
      </c>
    </row>
    <row r="2880" spans="17:19" x14ac:dyDescent="0.2">
      <c r="Q2880" s="7">
        <v>4143</v>
      </c>
      <c r="R2880" s="7">
        <v>13042</v>
      </c>
      <c r="S2880" s="7" t="s">
        <v>2958</v>
      </c>
    </row>
    <row r="2881" spans="17:19" x14ac:dyDescent="0.2">
      <c r="Q2881" s="7">
        <v>2305</v>
      </c>
      <c r="R2881" s="7">
        <v>13041</v>
      </c>
      <c r="S2881" s="7" t="s">
        <v>2959</v>
      </c>
    </row>
    <row r="2882" spans="17:19" x14ac:dyDescent="0.2">
      <c r="Q2882" s="7">
        <v>3514</v>
      </c>
      <c r="R2882" s="7">
        <v>15964</v>
      </c>
      <c r="S2882" s="7" t="s">
        <v>2960</v>
      </c>
    </row>
    <row r="2883" spans="17:19" x14ac:dyDescent="0.2">
      <c r="R2883" s="7">
        <v>10042</v>
      </c>
      <c r="S2883" s="7" t="s">
        <v>2961</v>
      </c>
    </row>
    <row r="2884" spans="17:19" x14ac:dyDescent="0.2">
      <c r="Q2884" s="7">
        <v>4318</v>
      </c>
      <c r="R2884" s="7">
        <v>13040</v>
      </c>
      <c r="S2884" s="7" t="s">
        <v>2962</v>
      </c>
    </row>
    <row r="2885" spans="17:19" x14ac:dyDescent="0.2">
      <c r="Q2885" s="7">
        <v>2461</v>
      </c>
      <c r="R2885" s="7">
        <v>13039</v>
      </c>
      <c r="S2885" s="7" t="s">
        <v>2963</v>
      </c>
    </row>
    <row r="2886" spans="17:19" x14ac:dyDescent="0.2">
      <c r="R2886" s="7">
        <v>13038</v>
      </c>
      <c r="S2886" s="7" t="s">
        <v>1531</v>
      </c>
    </row>
    <row r="2887" spans="17:19" x14ac:dyDescent="0.2">
      <c r="Q2887" s="7">
        <v>1041</v>
      </c>
      <c r="R2887" s="7">
        <v>15586</v>
      </c>
      <c r="S2887" s="7" t="s">
        <v>3696</v>
      </c>
    </row>
    <row r="2888" spans="17:19" x14ac:dyDescent="0.2">
      <c r="R2888" s="7">
        <v>16303</v>
      </c>
      <c r="S2888" s="7" t="s">
        <v>5327</v>
      </c>
    </row>
    <row r="2889" spans="17:19" x14ac:dyDescent="0.2">
      <c r="R2889" s="7">
        <v>16418</v>
      </c>
      <c r="S2889" s="7" t="s">
        <v>5328</v>
      </c>
    </row>
    <row r="2890" spans="17:19" x14ac:dyDescent="0.2">
      <c r="R2890" s="7">
        <v>16168</v>
      </c>
      <c r="S2890" s="7" t="s">
        <v>5329</v>
      </c>
    </row>
    <row r="2891" spans="17:19" x14ac:dyDescent="0.2">
      <c r="R2891" s="7">
        <v>16203</v>
      </c>
      <c r="S2891" s="7" t="s">
        <v>5330</v>
      </c>
    </row>
    <row r="2892" spans="17:19" x14ac:dyDescent="0.2">
      <c r="R2892" s="7">
        <v>16487</v>
      </c>
      <c r="S2892" s="7" t="s">
        <v>5331</v>
      </c>
    </row>
    <row r="2893" spans="17:19" x14ac:dyDescent="0.2">
      <c r="Q2893" s="7">
        <v>4259</v>
      </c>
      <c r="R2893" s="7">
        <v>12967</v>
      </c>
      <c r="S2893" s="7" t="s">
        <v>3418</v>
      </c>
    </row>
    <row r="2894" spans="17:19" x14ac:dyDescent="0.2">
      <c r="Q2894" s="7">
        <v>4176</v>
      </c>
      <c r="R2894" s="7">
        <v>12964</v>
      </c>
      <c r="S2894" s="7" t="s">
        <v>4401</v>
      </c>
    </row>
    <row r="2895" spans="17:19" x14ac:dyDescent="0.2">
      <c r="Q2895" s="7">
        <v>748</v>
      </c>
      <c r="R2895" s="7">
        <v>15254</v>
      </c>
      <c r="S2895" s="7" t="s">
        <v>4402</v>
      </c>
    </row>
    <row r="2896" spans="17:19" x14ac:dyDescent="0.2">
      <c r="R2896" s="7">
        <v>16220</v>
      </c>
      <c r="S2896" s="7" t="s">
        <v>5332</v>
      </c>
    </row>
    <row r="2897" spans="17:19" x14ac:dyDescent="0.2">
      <c r="R2897" s="7">
        <v>16367</v>
      </c>
      <c r="S2897" s="7" t="s">
        <v>5333</v>
      </c>
    </row>
    <row r="2898" spans="17:19" x14ac:dyDescent="0.2">
      <c r="R2898" s="7">
        <v>12948</v>
      </c>
      <c r="S2898" s="7" t="s">
        <v>4403</v>
      </c>
    </row>
    <row r="2899" spans="17:19" x14ac:dyDescent="0.2">
      <c r="Q2899" s="7">
        <v>592</v>
      </c>
      <c r="R2899" s="7">
        <v>15164</v>
      </c>
      <c r="S2899" s="7" t="s">
        <v>4404</v>
      </c>
    </row>
    <row r="2900" spans="17:19" x14ac:dyDescent="0.2">
      <c r="R2900" s="7">
        <v>12976</v>
      </c>
      <c r="S2900" s="7" t="s">
        <v>1534</v>
      </c>
    </row>
    <row r="2901" spans="17:19" x14ac:dyDescent="0.2">
      <c r="Q2901" s="7">
        <v>1066</v>
      </c>
      <c r="R2901" s="7">
        <v>15584</v>
      </c>
      <c r="S2901" s="7" t="s">
        <v>4406</v>
      </c>
    </row>
    <row r="2902" spans="17:19" x14ac:dyDescent="0.2">
      <c r="Q2902" s="7">
        <v>855</v>
      </c>
      <c r="R2902" s="7">
        <v>15476</v>
      </c>
      <c r="S2902" s="7" t="s">
        <v>3075</v>
      </c>
    </row>
    <row r="2903" spans="17:19" x14ac:dyDescent="0.2">
      <c r="Q2903" s="7">
        <v>341</v>
      </c>
      <c r="R2903" s="7">
        <v>15025</v>
      </c>
      <c r="S2903" s="7" t="s">
        <v>4407</v>
      </c>
    </row>
    <row r="2904" spans="17:19" x14ac:dyDescent="0.2">
      <c r="R2904" s="7">
        <v>16282</v>
      </c>
      <c r="S2904" s="7" t="s">
        <v>5334</v>
      </c>
    </row>
    <row r="2905" spans="17:19" x14ac:dyDescent="0.2">
      <c r="R2905" s="7">
        <v>12958</v>
      </c>
      <c r="S2905" s="7" t="s">
        <v>1535</v>
      </c>
    </row>
    <row r="2906" spans="17:19" x14ac:dyDescent="0.2">
      <c r="Q2906" s="7">
        <v>3004</v>
      </c>
      <c r="R2906" s="7">
        <v>12957</v>
      </c>
      <c r="S2906" s="7" t="s">
        <v>4408</v>
      </c>
    </row>
    <row r="2907" spans="17:19" x14ac:dyDescent="0.2">
      <c r="Q2907" s="7">
        <v>3105</v>
      </c>
      <c r="R2907" s="7">
        <v>14101</v>
      </c>
      <c r="S2907" s="7" t="s">
        <v>4409</v>
      </c>
    </row>
    <row r="2908" spans="17:19" x14ac:dyDescent="0.2">
      <c r="R2908" s="7">
        <v>11159</v>
      </c>
      <c r="S2908" s="7" t="s">
        <v>4414</v>
      </c>
    </row>
    <row r="2909" spans="17:19" x14ac:dyDescent="0.2">
      <c r="Q2909" s="7">
        <v>197</v>
      </c>
      <c r="R2909" s="7">
        <v>12956</v>
      </c>
      <c r="S2909" s="7" t="s">
        <v>4415</v>
      </c>
    </row>
    <row r="2910" spans="17:19" x14ac:dyDescent="0.2">
      <c r="Q2910" s="7">
        <v>1372</v>
      </c>
      <c r="R2910" s="7">
        <v>12955</v>
      </c>
      <c r="S2910" s="7" t="s">
        <v>4416</v>
      </c>
    </row>
    <row r="2911" spans="17:19" x14ac:dyDescent="0.2">
      <c r="R2911" s="7">
        <v>12962</v>
      </c>
      <c r="S2911" s="7" t="s">
        <v>4405</v>
      </c>
    </row>
    <row r="2912" spans="17:19" x14ac:dyDescent="0.2">
      <c r="Q2912" s="7">
        <v>3315</v>
      </c>
      <c r="R2912" s="7">
        <v>14423</v>
      </c>
      <c r="S2912" s="7" t="s">
        <v>1931</v>
      </c>
    </row>
    <row r="2913" spans="17:19" x14ac:dyDescent="0.2">
      <c r="Q2913" s="7">
        <v>99</v>
      </c>
      <c r="R2913" s="7">
        <v>13037</v>
      </c>
      <c r="S2913" s="7" t="s">
        <v>2964</v>
      </c>
    </row>
    <row r="2914" spans="17:19" x14ac:dyDescent="0.2">
      <c r="Q2914" s="7">
        <v>4144</v>
      </c>
      <c r="R2914" s="7">
        <v>13005</v>
      </c>
      <c r="S2914" s="7" t="s">
        <v>2965</v>
      </c>
    </row>
    <row r="2915" spans="17:19" x14ac:dyDescent="0.2">
      <c r="R2915" s="7">
        <v>12961</v>
      </c>
      <c r="S2915" s="7" t="s">
        <v>1532</v>
      </c>
    </row>
    <row r="2916" spans="17:19" x14ac:dyDescent="0.2">
      <c r="R2916" s="7">
        <v>13020</v>
      </c>
      <c r="S2916" s="7" t="s">
        <v>2966</v>
      </c>
    </row>
    <row r="2917" spans="17:19" x14ac:dyDescent="0.2">
      <c r="R2917" s="7">
        <v>12974</v>
      </c>
      <c r="S2917" s="7" t="s">
        <v>1533</v>
      </c>
    </row>
    <row r="2918" spans="17:19" x14ac:dyDescent="0.2">
      <c r="Q2918" s="7">
        <v>2774</v>
      </c>
      <c r="R2918" s="7">
        <v>13837</v>
      </c>
      <c r="S2918" s="7" t="s">
        <v>2967</v>
      </c>
    </row>
    <row r="2919" spans="17:19" x14ac:dyDescent="0.2">
      <c r="Q2919" s="7">
        <v>3003</v>
      </c>
      <c r="R2919" s="7">
        <v>12972</v>
      </c>
      <c r="S2919" s="7" t="s">
        <v>2968</v>
      </c>
    </row>
    <row r="2920" spans="17:19" x14ac:dyDescent="0.2">
      <c r="Q2920" s="7">
        <v>2583</v>
      </c>
      <c r="R2920" s="7">
        <v>12971</v>
      </c>
      <c r="S2920" s="7" t="s">
        <v>1370</v>
      </c>
    </row>
    <row r="2921" spans="17:19" x14ac:dyDescent="0.2">
      <c r="Q2921" s="7">
        <v>4756</v>
      </c>
      <c r="R2921" s="7">
        <v>15415</v>
      </c>
      <c r="S2921" s="7" t="s">
        <v>3697</v>
      </c>
    </row>
    <row r="2922" spans="17:19" x14ac:dyDescent="0.2">
      <c r="R2922" s="7">
        <v>16270</v>
      </c>
      <c r="S2922" s="7" t="s">
        <v>5335</v>
      </c>
    </row>
    <row r="2923" spans="17:19" x14ac:dyDescent="0.2">
      <c r="Q2923" s="7">
        <v>1143</v>
      </c>
      <c r="R2923" s="7">
        <v>15521</v>
      </c>
      <c r="S2923" s="7" t="s">
        <v>3698</v>
      </c>
    </row>
    <row r="2924" spans="17:19" x14ac:dyDescent="0.2">
      <c r="Q2924" s="7">
        <v>1346</v>
      </c>
      <c r="R2924" s="7">
        <v>12968</v>
      </c>
      <c r="S2924" s="7" t="s">
        <v>3699</v>
      </c>
    </row>
    <row r="2925" spans="17:19" x14ac:dyDescent="0.2">
      <c r="Q2925" s="7">
        <v>311</v>
      </c>
      <c r="R2925" s="7">
        <v>15005</v>
      </c>
      <c r="S2925" s="7" t="s">
        <v>3419</v>
      </c>
    </row>
    <row r="2926" spans="17:19" x14ac:dyDescent="0.2">
      <c r="Q2926" s="7">
        <v>1008</v>
      </c>
      <c r="R2926" s="7">
        <v>15585</v>
      </c>
      <c r="S2926" s="7" t="s">
        <v>4400</v>
      </c>
    </row>
    <row r="2927" spans="17:19" x14ac:dyDescent="0.2">
      <c r="Q2927" s="7">
        <v>3762</v>
      </c>
      <c r="R2927" s="7">
        <v>16065</v>
      </c>
      <c r="S2927" s="7" t="s">
        <v>4417</v>
      </c>
    </row>
    <row r="2928" spans="17:19" x14ac:dyDescent="0.2">
      <c r="R2928" s="7">
        <v>11196</v>
      </c>
      <c r="S2928" s="7" t="s">
        <v>1536</v>
      </c>
    </row>
    <row r="2929" spans="17:19" x14ac:dyDescent="0.2">
      <c r="R2929" s="7">
        <v>16460</v>
      </c>
      <c r="S2929" s="7" t="s">
        <v>5336</v>
      </c>
    </row>
    <row r="2930" spans="17:19" x14ac:dyDescent="0.2">
      <c r="Q2930" s="7">
        <v>988</v>
      </c>
      <c r="R2930" s="7">
        <v>15674</v>
      </c>
      <c r="S2930" s="7" t="s">
        <v>4418</v>
      </c>
    </row>
    <row r="2931" spans="17:19" x14ac:dyDescent="0.2">
      <c r="Q2931" s="7">
        <v>312</v>
      </c>
      <c r="R2931" s="7">
        <v>15006</v>
      </c>
      <c r="S2931" s="7" t="s">
        <v>4419</v>
      </c>
    </row>
    <row r="2932" spans="17:19" x14ac:dyDescent="0.2">
      <c r="Q2932" s="7">
        <v>1214</v>
      </c>
      <c r="R2932" s="7">
        <v>16592</v>
      </c>
      <c r="S2932" s="7" t="s">
        <v>4420</v>
      </c>
    </row>
    <row r="2933" spans="17:19" x14ac:dyDescent="0.2">
      <c r="Q2933" s="7">
        <v>119</v>
      </c>
      <c r="R2933" s="7">
        <v>12951</v>
      </c>
      <c r="S2933" s="7" t="s">
        <v>4421</v>
      </c>
    </row>
    <row r="2934" spans="17:19" x14ac:dyDescent="0.2">
      <c r="Q2934" s="7">
        <v>709</v>
      </c>
      <c r="R2934" s="7">
        <v>15226</v>
      </c>
      <c r="S2934" s="7" t="s">
        <v>4422</v>
      </c>
    </row>
    <row r="2935" spans="17:19" x14ac:dyDescent="0.2">
      <c r="Q2935" s="7">
        <v>1215</v>
      </c>
      <c r="R2935" s="7">
        <v>12950</v>
      </c>
      <c r="S2935" s="7" t="s">
        <v>4423</v>
      </c>
    </row>
    <row r="2936" spans="17:19" x14ac:dyDescent="0.2">
      <c r="R2936" s="7">
        <v>16413</v>
      </c>
      <c r="S2936" s="7" t="s">
        <v>5337</v>
      </c>
    </row>
    <row r="2937" spans="17:19" x14ac:dyDescent="0.2">
      <c r="Q2937" s="7">
        <v>4208</v>
      </c>
      <c r="R2937" s="7">
        <v>12949</v>
      </c>
      <c r="S2937" s="7" t="s">
        <v>4424</v>
      </c>
    </row>
    <row r="2938" spans="17:19" x14ac:dyDescent="0.2">
      <c r="Q2938" s="7">
        <v>2480</v>
      </c>
      <c r="R2938" s="7">
        <v>12990</v>
      </c>
      <c r="S2938" s="7" t="s">
        <v>4425</v>
      </c>
    </row>
    <row r="2939" spans="17:19" x14ac:dyDescent="0.2">
      <c r="R2939" s="7">
        <v>16486</v>
      </c>
      <c r="S2939" s="7" t="s">
        <v>5338</v>
      </c>
    </row>
    <row r="2940" spans="17:19" x14ac:dyDescent="0.2">
      <c r="R2940" s="7">
        <v>11237</v>
      </c>
      <c r="S2940" s="7" t="s">
        <v>1538</v>
      </c>
    </row>
    <row r="2941" spans="17:19" x14ac:dyDescent="0.2">
      <c r="Q2941" s="7">
        <v>3972</v>
      </c>
      <c r="R2941" s="7">
        <v>16037</v>
      </c>
      <c r="S2941" s="7" t="s">
        <v>4426</v>
      </c>
    </row>
    <row r="2942" spans="17:19" x14ac:dyDescent="0.2">
      <c r="Q2942" s="7">
        <v>883</v>
      </c>
      <c r="R2942" s="7">
        <v>15306</v>
      </c>
      <c r="S2942" s="7" t="s">
        <v>4427</v>
      </c>
    </row>
    <row r="2943" spans="17:19" x14ac:dyDescent="0.2">
      <c r="R2943" s="7">
        <v>12992</v>
      </c>
      <c r="S2943" s="7" t="s">
        <v>4428</v>
      </c>
    </row>
    <row r="2944" spans="17:19" x14ac:dyDescent="0.2">
      <c r="R2944" s="7">
        <v>12963</v>
      </c>
      <c r="S2944" s="7" t="s">
        <v>1539</v>
      </c>
    </row>
    <row r="2945" spans="17:19" x14ac:dyDescent="0.2">
      <c r="R2945" s="7">
        <v>11018</v>
      </c>
      <c r="S2945" s="7" t="s">
        <v>1540</v>
      </c>
    </row>
    <row r="2946" spans="17:19" x14ac:dyDescent="0.2">
      <c r="R2946" s="7">
        <v>13004</v>
      </c>
      <c r="S2946" s="7" t="s">
        <v>1541</v>
      </c>
    </row>
    <row r="2947" spans="17:19" x14ac:dyDescent="0.2">
      <c r="R2947" s="7">
        <v>10177</v>
      </c>
      <c r="S2947" s="7" t="s">
        <v>4429</v>
      </c>
    </row>
    <row r="2948" spans="17:19" x14ac:dyDescent="0.2">
      <c r="Q2948" s="7">
        <v>2833</v>
      </c>
      <c r="R2948" s="7">
        <v>13778</v>
      </c>
      <c r="S2948" s="7" t="s">
        <v>4430</v>
      </c>
    </row>
    <row r="2949" spans="17:19" x14ac:dyDescent="0.2">
      <c r="Q2949" s="7">
        <v>2556</v>
      </c>
      <c r="R2949" s="7">
        <v>13003</v>
      </c>
      <c r="S2949" s="7" t="s">
        <v>4431</v>
      </c>
    </row>
    <row r="2950" spans="17:19" x14ac:dyDescent="0.2">
      <c r="Q2950" s="7">
        <v>6035</v>
      </c>
      <c r="R2950" s="7">
        <v>13002</v>
      </c>
      <c r="S2950" s="7" t="s">
        <v>4432</v>
      </c>
    </row>
    <row r="2951" spans="17:19" x14ac:dyDescent="0.2">
      <c r="R2951" s="7">
        <v>13001</v>
      </c>
      <c r="S2951" s="7" t="s">
        <v>4433</v>
      </c>
    </row>
    <row r="2952" spans="17:19" x14ac:dyDescent="0.2">
      <c r="R2952" s="7">
        <v>13000</v>
      </c>
      <c r="S2952" s="7" t="s">
        <v>4434</v>
      </c>
    </row>
    <row r="2953" spans="17:19" x14ac:dyDescent="0.2">
      <c r="Q2953" s="7">
        <v>1102</v>
      </c>
      <c r="R2953" s="7">
        <v>15587</v>
      </c>
      <c r="S2953" s="7" t="s">
        <v>4435</v>
      </c>
    </row>
    <row r="2954" spans="17:19" x14ac:dyDescent="0.2">
      <c r="Q2954" s="7">
        <v>2336</v>
      </c>
      <c r="R2954" s="7">
        <v>13207</v>
      </c>
      <c r="S2954" s="7" t="s">
        <v>4436</v>
      </c>
    </row>
    <row r="2955" spans="17:19" x14ac:dyDescent="0.2">
      <c r="Q2955" s="7">
        <v>5499</v>
      </c>
      <c r="R2955" s="7">
        <v>14594</v>
      </c>
      <c r="S2955" s="7" t="s">
        <v>2621</v>
      </c>
    </row>
    <row r="2956" spans="17:19" x14ac:dyDescent="0.2">
      <c r="Q2956" s="7">
        <v>3274</v>
      </c>
      <c r="R2956" s="7">
        <v>14408</v>
      </c>
      <c r="S2956" s="7" t="s">
        <v>4438</v>
      </c>
    </row>
    <row r="2957" spans="17:19" x14ac:dyDescent="0.2">
      <c r="R2957" s="7">
        <v>10139</v>
      </c>
      <c r="S2957" s="7" t="s">
        <v>4439</v>
      </c>
    </row>
    <row r="2958" spans="17:19" x14ac:dyDescent="0.2">
      <c r="R2958" s="7">
        <v>12997</v>
      </c>
      <c r="S2958" s="7" t="s">
        <v>4437</v>
      </c>
    </row>
    <row r="2959" spans="17:19" x14ac:dyDescent="0.2">
      <c r="Q2959" s="7">
        <v>4209</v>
      </c>
      <c r="R2959" s="7">
        <v>12996</v>
      </c>
      <c r="S2959" s="7" t="s">
        <v>4440</v>
      </c>
    </row>
    <row r="2960" spans="17:19" x14ac:dyDescent="0.2">
      <c r="Q2960" s="7">
        <v>5762</v>
      </c>
      <c r="R2960" s="7">
        <v>14595</v>
      </c>
      <c r="S2960" s="7" t="s">
        <v>4441</v>
      </c>
    </row>
    <row r="2961" spans="17:19" x14ac:dyDescent="0.2">
      <c r="R2961" s="7">
        <v>16211</v>
      </c>
      <c r="S2961" s="7" t="s">
        <v>5339</v>
      </c>
    </row>
    <row r="2962" spans="17:19" x14ac:dyDescent="0.2">
      <c r="Q2962" s="7">
        <v>5050</v>
      </c>
      <c r="R2962" s="7">
        <v>15509</v>
      </c>
      <c r="S2962" s="7" t="s">
        <v>4495</v>
      </c>
    </row>
    <row r="2963" spans="17:19" x14ac:dyDescent="0.2">
      <c r="Q2963" s="7">
        <v>5799</v>
      </c>
      <c r="R2963" s="7">
        <v>15505</v>
      </c>
      <c r="S2963" s="7" t="s">
        <v>2623</v>
      </c>
    </row>
    <row r="2964" spans="17:19" x14ac:dyDescent="0.2">
      <c r="Q2964" s="7">
        <v>5222</v>
      </c>
      <c r="R2964" s="7">
        <v>12993</v>
      </c>
      <c r="S2964" s="7" t="s">
        <v>1659</v>
      </c>
    </row>
    <row r="2965" spans="17:19" x14ac:dyDescent="0.2">
      <c r="R2965" s="7">
        <v>16485</v>
      </c>
      <c r="S2965" s="7" t="s">
        <v>5340</v>
      </c>
    </row>
    <row r="2966" spans="17:19" x14ac:dyDescent="0.2">
      <c r="Q2966" s="7">
        <v>227</v>
      </c>
      <c r="R2966" s="7">
        <v>12977</v>
      </c>
      <c r="S2966" s="7" t="s">
        <v>1660</v>
      </c>
    </row>
    <row r="2967" spans="17:19" x14ac:dyDescent="0.2">
      <c r="Q2967" s="7">
        <v>3275</v>
      </c>
      <c r="R2967" s="7">
        <v>14409</v>
      </c>
      <c r="S2967" s="7" t="s">
        <v>1662</v>
      </c>
    </row>
    <row r="2968" spans="17:19" x14ac:dyDescent="0.2">
      <c r="R2968" s="7">
        <v>10041</v>
      </c>
      <c r="S2968" s="7" t="s">
        <v>1664</v>
      </c>
    </row>
    <row r="2969" spans="17:19" x14ac:dyDescent="0.2">
      <c r="R2969" s="7">
        <v>10200</v>
      </c>
      <c r="S2969" s="7" t="s">
        <v>1665</v>
      </c>
    </row>
    <row r="2970" spans="17:19" x14ac:dyDescent="0.2">
      <c r="Q2970" s="7">
        <v>2953</v>
      </c>
      <c r="R2970" s="7">
        <v>12989</v>
      </c>
      <c r="S2970" s="7" t="s">
        <v>1666</v>
      </c>
    </row>
    <row r="2971" spans="17:19" x14ac:dyDescent="0.2">
      <c r="R2971" s="7">
        <v>11300</v>
      </c>
      <c r="S2971" s="7" t="s">
        <v>1542</v>
      </c>
    </row>
    <row r="2972" spans="17:19" x14ac:dyDescent="0.2">
      <c r="Q2972" s="7">
        <v>6248</v>
      </c>
      <c r="R2972" s="7">
        <v>13227</v>
      </c>
      <c r="S2972" s="7" t="s">
        <v>1667</v>
      </c>
    </row>
    <row r="2973" spans="17:19" x14ac:dyDescent="0.2">
      <c r="R2973" s="7">
        <v>12988</v>
      </c>
      <c r="S2973" s="7" t="s">
        <v>1668</v>
      </c>
    </row>
    <row r="2974" spans="17:19" x14ac:dyDescent="0.2">
      <c r="Q2974" s="7">
        <v>4319</v>
      </c>
      <c r="R2974" s="7">
        <v>12987</v>
      </c>
      <c r="S2974" s="7" t="s">
        <v>1669</v>
      </c>
    </row>
    <row r="2975" spans="17:19" x14ac:dyDescent="0.2">
      <c r="Q2975" s="7">
        <v>907</v>
      </c>
      <c r="R2975" s="7">
        <v>15317</v>
      </c>
      <c r="S2975" s="7" t="s">
        <v>1670</v>
      </c>
    </row>
    <row r="2976" spans="17:19" x14ac:dyDescent="0.2">
      <c r="Q2976" s="7">
        <v>5728</v>
      </c>
      <c r="R2976" s="7">
        <v>14598</v>
      </c>
      <c r="S2976" s="7" t="s">
        <v>2625</v>
      </c>
    </row>
    <row r="2977" spans="17:19" x14ac:dyDescent="0.2">
      <c r="R2977" s="7">
        <v>16575</v>
      </c>
      <c r="S2977" s="7" t="s">
        <v>5341</v>
      </c>
    </row>
    <row r="2978" spans="17:19" x14ac:dyDescent="0.2">
      <c r="Q2978" s="7">
        <v>938</v>
      </c>
      <c r="R2978" s="7">
        <v>15335</v>
      </c>
      <c r="S2978" s="7" t="s">
        <v>1671</v>
      </c>
    </row>
    <row r="2979" spans="17:19" x14ac:dyDescent="0.2">
      <c r="Q2979" s="7">
        <v>1216</v>
      </c>
      <c r="R2979" s="7">
        <v>12985</v>
      </c>
      <c r="S2979" s="7" t="s">
        <v>1672</v>
      </c>
    </row>
    <row r="2980" spans="17:19" x14ac:dyDescent="0.2">
      <c r="Q2980" s="7">
        <v>3640</v>
      </c>
      <c r="R2980" s="7">
        <v>15978</v>
      </c>
      <c r="S2980" s="7" t="s">
        <v>1673</v>
      </c>
    </row>
    <row r="2981" spans="17:19" x14ac:dyDescent="0.2">
      <c r="R2981" s="7">
        <v>16484</v>
      </c>
      <c r="S2981" s="7" t="s">
        <v>5342</v>
      </c>
    </row>
    <row r="2982" spans="17:19" x14ac:dyDescent="0.2">
      <c r="Q2982" s="7">
        <v>3789</v>
      </c>
      <c r="R2982" s="7">
        <v>16009</v>
      </c>
      <c r="S2982" s="7" t="s">
        <v>1674</v>
      </c>
    </row>
    <row r="2983" spans="17:19" x14ac:dyDescent="0.2">
      <c r="Q2983" s="7">
        <v>3790</v>
      </c>
      <c r="R2983" s="7">
        <v>16010</v>
      </c>
      <c r="S2983" s="7" t="s">
        <v>1675</v>
      </c>
    </row>
    <row r="2984" spans="17:19" x14ac:dyDescent="0.2">
      <c r="Q2984" s="7">
        <v>6009</v>
      </c>
      <c r="R2984" s="7">
        <v>12984</v>
      </c>
      <c r="S2984" s="7" t="s">
        <v>4456</v>
      </c>
    </row>
    <row r="2985" spans="17:19" x14ac:dyDescent="0.2">
      <c r="Q2985" s="7">
        <v>4239</v>
      </c>
      <c r="R2985" s="7">
        <v>12983</v>
      </c>
      <c r="S2985" s="7" t="s">
        <v>4457</v>
      </c>
    </row>
    <row r="2986" spans="17:19" x14ac:dyDescent="0.2">
      <c r="Q2986" s="7">
        <v>6266</v>
      </c>
      <c r="R2986" s="7">
        <v>16076</v>
      </c>
      <c r="S2986" s="7" t="s">
        <v>4458</v>
      </c>
    </row>
    <row r="2987" spans="17:19" x14ac:dyDescent="0.2">
      <c r="Q2987" s="7">
        <v>4761</v>
      </c>
      <c r="R2987" s="7">
        <v>15453</v>
      </c>
      <c r="S2987" s="7" t="s">
        <v>4459</v>
      </c>
    </row>
    <row r="2988" spans="17:19" x14ac:dyDescent="0.2">
      <c r="Q2988" s="7">
        <v>499</v>
      </c>
      <c r="R2988" s="7">
        <v>15108</v>
      </c>
      <c r="S2988" s="7" t="s">
        <v>63</v>
      </c>
    </row>
    <row r="2989" spans="17:19" x14ac:dyDescent="0.2">
      <c r="Q2989" s="7">
        <v>1217</v>
      </c>
      <c r="R2989" s="7">
        <v>12981</v>
      </c>
      <c r="S2989" s="7" t="s">
        <v>64</v>
      </c>
    </row>
    <row r="2990" spans="17:19" x14ac:dyDescent="0.2">
      <c r="Q2990" s="7">
        <v>2861</v>
      </c>
      <c r="R2990" s="7">
        <v>13800</v>
      </c>
      <c r="S2990" s="7" t="s">
        <v>65</v>
      </c>
    </row>
    <row r="2991" spans="17:19" x14ac:dyDescent="0.2">
      <c r="Q2991" s="7">
        <v>4177</v>
      </c>
      <c r="R2991" s="7">
        <v>12980</v>
      </c>
      <c r="S2991" s="7" t="s">
        <v>66</v>
      </c>
    </row>
    <row r="2992" spans="17:19" x14ac:dyDescent="0.2">
      <c r="R2992" s="7">
        <v>12979</v>
      </c>
      <c r="S2992" s="7" t="s">
        <v>1543</v>
      </c>
    </row>
    <row r="2993" spans="17:19" x14ac:dyDescent="0.2">
      <c r="Q2993" s="7">
        <v>2099</v>
      </c>
      <c r="R2993" s="7">
        <v>14477</v>
      </c>
      <c r="S2993" s="7" t="s">
        <v>67</v>
      </c>
    </row>
    <row r="2994" spans="17:19" x14ac:dyDescent="0.2">
      <c r="Q2994" s="7">
        <v>3823</v>
      </c>
      <c r="R2994" s="7">
        <v>16018</v>
      </c>
      <c r="S2994" s="7" t="s">
        <v>68</v>
      </c>
    </row>
    <row r="2995" spans="17:19" x14ac:dyDescent="0.2">
      <c r="R2995" s="7">
        <v>12978</v>
      </c>
      <c r="S2995" s="7" t="s">
        <v>69</v>
      </c>
    </row>
    <row r="2996" spans="17:19" x14ac:dyDescent="0.2">
      <c r="R2996" s="7">
        <v>10121</v>
      </c>
      <c r="S2996" s="7" t="s">
        <v>70</v>
      </c>
    </row>
    <row r="2997" spans="17:19" x14ac:dyDescent="0.2">
      <c r="R2997" s="7">
        <v>16436</v>
      </c>
      <c r="S2997" s="7" t="s">
        <v>5343</v>
      </c>
    </row>
    <row r="2998" spans="17:19" x14ac:dyDescent="0.2">
      <c r="Q2998" s="7">
        <v>2601</v>
      </c>
      <c r="R2998" s="7">
        <v>10384</v>
      </c>
      <c r="S2998" s="7" t="s">
        <v>71</v>
      </c>
    </row>
    <row r="2999" spans="17:19" x14ac:dyDescent="0.2">
      <c r="R2999" s="7">
        <v>10405</v>
      </c>
      <c r="S2999" s="7" t="s">
        <v>1544</v>
      </c>
    </row>
    <row r="3000" spans="17:19" x14ac:dyDescent="0.2">
      <c r="R3000" s="7">
        <v>10391</v>
      </c>
      <c r="S3000" s="7" t="s">
        <v>1545</v>
      </c>
    </row>
    <row r="3001" spans="17:19" x14ac:dyDescent="0.2">
      <c r="Q3001" s="7">
        <v>4446</v>
      </c>
      <c r="R3001" s="7">
        <v>15417</v>
      </c>
      <c r="S3001" s="7" t="s">
        <v>2258</v>
      </c>
    </row>
    <row r="3002" spans="17:19" x14ac:dyDescent="0.2">
      <c r="R3002" s="7">
        <v>10407</v>
      </c>
      <c r="S3002" s="7" t="s">
        <v>1546</v>
      </c>
    </row>
    <row r="3003" spans="17:19" x14ac:dyDescent="0.2">
      <c r="Q3003" s="7">
        <v>444</v>
      </c>
      <c r="R3003" s="7">
        <v>15095</v>
      </c>
      <c r="S3003" s="7" t="s">
        <v>2259</v>
      </c>
    </row>
    <row r="3004" spans="17:19" x14ac:dyDescent="0.2">
      <c r="R3004" s="7">
        <v>10409</v>
      </c>
      <c r="S3004" s="7" t="s">
        <v>2260</v>
      </c>
    </row>
    <row r="3005" spans="17:19" x14ac:dyDescent="0.2">
      <c r="R3005" s="7">
        <v>10410</v>
      </c>
      <c r="S3005" s="7" t="s">
        <v>1547</v>
      </c>
    </row>
    <row r="3006" spans="17:19" x14ac:dyDescent="0.2">
      <c r="R3006" s="7">
        <v>10411</v>
      </c>
      <c r="S3006" s="7" t="s">
        <v>2261</v>
      </c>
    </row>
    <row r="3007" spans="17:19" x14ac:dyDescent="0.2">
      <c r="Q3007" s="7">
        <v>445</v>
      </c>
      <c r="R3007" s="7">
        <v>15096</v>
      </c>
      <c r="S3007" s="7" t="s">
        <v>2262</v>
      </c>
    </row>
    <row r="3008" spans="17:19" x14ac:dyDescent="0.2">
      <c r="R3008" s="7">
        <v>10413</v>
      </c>
      <c r="S3008" s="7" t="s">
        <v>2263</v>
      </c>
    </row>
    <row r="3009" spans="17:19" x14ac:dyDescent="0.2">
      <c r="Q3009" s="7">
        <v>6639</v>
      </c>
      <c r="R3009" s="7">
        <v>10414</v>
      </c>
      <c r="S3009" s="7" t="s">
        <v>2264</v>
      </c>
    </row>
    <row r="3010" spans="17:19" x14ac:dyDescent="0.2">
      <c r="Q3010" s="7">
        <v>5225</v>
      </c>
      <c r="R3010" s="7">
        <v>10415</v>
      </c>
      <c r="S3010" s="7" t="s">
        <v>2265</v>
      </c>
    </row>
    <row r="3011" spans="17:19" x14ac:dyDescent="0.2">
      <c r="Q3011" s="7">
        <v>2153</v>
      </c>
      <c r="R3011" s="7">
        <v>10416</v>
      </c>
      <c r="S3011" s="7" t="s">
        <v>2266</v>
      </c>
    </row>
    <row r="3012" spans="17:19" x14ac:dyDescent="0.2">
      <c r="R3012" s="7">
        <v>10614</v>
      </c>
      <c r="S3012" s="7" t="s">
        <v>81</v>
      </c>
    </row>
    <row r="3013" spans="17:19" x14ac:dyDescent="0.2">
      <c r="R3013" s="7">
        <v>16172</v>
      </c>
      <c r="S3013" s="7" t="s">
        <v>5344</v>
      </c>
    </row>
    <row r="3014" spans="17:19" x14ac:dyDescent="0.2">
      <c r="Q3014" s="7">
        <v>711</v>
      </c>
      <c r="R3014" s="7">
        <v>15228</v>
      </c>
      <c r="S3014" s="7" t="s">
        <v>82</v>
      </c>
    </row>
    <row r="3015" spans="17:19" x14ac:dyDescent="0.2">
      <c r="R3015" s="7">
        <v>10418</v>
      </c>
      <c r="S3015" s="7" t="s">
        <v>83</v>
      </c>
    </row>
    <row r="3016" spans="17:19" x14ac:dyDescent="0.2">
      <c r="Q3016" s="7">
        <v>6759</v>
      </c>
      <c r="R3016" s="7">
        <v>13317</v>
      </c>
      <c r="S3016" s="7" t="s">
        <v>84</v>
      </c>
    </row>
    <row r="3017" spans="17:19" x14ac:dyDescent="0.2">
      <c r="R3017" s="7">
        <v>10612</v>
      </c>
      <c r="S3017" s="7" t="s">
        <v>85</v>
      </c>
    </row>
    <row r="3018" spans="17:19" x14ac:dyDescent="0.2">
      <c r="R3018" s="7">
        <v>11004</v>
      </c>
      <c r="S3018" s="7" t="s">
        <v>86</v>
      </c>
    </row>
    <row r="3019" spans="17:19" x14ac:dyDescent="0.2">
      <c r="Q3019" s="7">
        <v>6724</v>
      </c>
      <c r="R3019" s="7">
        <v>13295</v>
      </c>
      <c r="S3019" s="7" t="s">
        <v>87</v>
      </c>
    </row>
    <row r="3020" spans="17:19" x14ac:dyDescent="0.2">
      <c r="Q3020" s="7">
        <v>3023</v>
      </c>
      <c r="R3020" s="7">
        <v>10157</v>
      </c>
      <c r="S3020" s="7" t="s">
        <v>88</v>
      </c>
    </row>
    <row r="3021" spans="17:19" x14ac:dyDescent="0.2">
      <c r="Q3021" s="7">
        <v>768</v>
      </c>
      <c r="R3021" s="7">
        <v>15267</v>
      </c>
      <c r="S3021" s="7" t="s">
        <v>89</v>
      </c>
    </row>
    <row r="3022" spans="17:19" x14ac:dyDescent="0.2">
      <c r="Q3022" s="7">
        <v>1218</v>
      </c>
      <c r="R3022" s="7">
        <v>10364</v>
      </c>
      <c r="S3022" s="7" t="s">
        <v>90</v>
      </c>
    </row>
    <row r="3023" spans="17:19" x14ac:dyDescent="0.2">
      <c r="R3023" s="7">
        <v>10230</v>
      </c>
      <c r="S3023" s="7" t="s">
        <v>91</v>
      </c>
    </row>
    <row r="3024" spans="17:19" x14ac:dyDescent="0.2">
      <c r="Q3024" s="7">
        <v>4040</v>
      </c>
      <c r="R3024" s="7">
        <v>10366</v>
      </c>
      <c r="S3024" s="7" t="s">
        <v>92</v>
      </c>
    </row>
    <row r="3025" spans="17:19" x14ac:dyDescent="0.2">
      <c r="R3025" s="7">
        <v>10367</v>
      </c>
      <c r="S3025" s="7" t="s">
        <v>5068</v>
      </c>
    </row>
    <row r="3026" spans="17:19" x14ac:dyDescent="0.2">
      <c r="R3026" s="7">
        <v>13270</v>
      </c>
      <c r="S3026" s="7" t="s">
        <v>5069</v>
      </c>
    </row>
    <row r="3027" spans="17:19" x14ac:dyDescent="0.2">
      <c r="R3027" s="7">
        <v>10153</v>
      </c>
      <c r="S3027" s="7" t="s">
        <v>5070</v>
      </c>
    </row>
    <row r="3028" spans="17:19" x14ac:dyDescent="0.2">
      <c r="R3028" s="7">
        <v>11375</v>
      </c>
      <c r="S3028" s="7" t="s">
        <v>5071</v>
      </c>
    </row>
    <row r="3029" spans="17:19" x14ac:dyDescent="0.2">
      <c r="R3029" s="7">
        <v>11376</v>
      </c>
      <c r="S3029" s="7" t="s">
        <v>5072</v>
      </c>
    </row>
    <row r="3030" spans="17:19" x14ac:dyDescent="0.2">
      <c r="Q3030" s="7">
        <v>3203</v>
      </c>
      <c r="R3030" s="7">
        <v>14380</v>
      </c>
      <c r="S3030" s="7" t="s">
        <v>2280</v>
      </c>
    </row>
    <row r="3031" spans="17:19" x14ac:dyDescent="0.2">
      <c r="R3031" s="7">
        <v>10111</v>
      </c>
      <c r="S3031" s="7" t="s">
        <v>5073</v>
      </c>
    </row>
    <row r="3032" spans="17:19" x14ac:dyDescent="0.2">
      <c r="R3032" s="7">
        <v>16536</v>
      </c>
      <c r="S3032" s="7" t="s">
        <v>5345</v>
      </c>
    </row>
    <row r="3033" spans="17:19" x14ac:dyDescent="0.2">
      <c r="Q3033" s="7">
        <v>3236</v>
      </c>
      <c r="R3033" s="7">
        <v>14396</v>
      </c>
      <c r="S3033" s="7" t="s">
        <v>5074</v>
      </c>
    </row>
    <row r="3034" spans="17:19" x14ac:dyDescent="0.2">
      <c r="R3034" s="7">
        <v>10149</v>
      </c>
      <c r="S3034" s="7" t="s">
        <v>5075</v>
      </c>
    </row>
    <row r="3035" spans="17:19" x14ac:dyDescent="0.2">
      <c r="Q3035" s="7">
        <v>3787</v>
      </c>
      <c r="R3035" s="7">
        <v>16007</v>
      </c>
      <c r="S3035" s="7" t="s">
        <v>5076</v>
      </c>
    </row>
    <row r="3036" spans="17:19" x14ac:dyDescent="0.2">
      <c r="Q3036" s="7">
        <v>6292</v>
      </c>
      <c r="R3036" s="7">
        <v>10375</v>
      </c>
      <c r="S3036" s="7" t="s">
        <v>5077</v>
      </c>
    </row>
    <row r="3037" spans="17:19" x14ac:dyDescent="0.2">
      <c r="R3037" s="7">
        <v>16176</v>
      </c>
      <c r="S3037" s="7" t="s">
        <v>5346</v>
      </c>
    </row>
    <row r="3038" spans="17:19" x14ac:dyDescent="0.2">
      <c r="R3038" s="7">
        <v>16177</v>
      </c>
      <c r="S3038" s="7" t="s">
        <v>5347</v>
      </c>
    </row>
    <row r="3039" spans="17:19" x14ac:dyDescent="0.2">
      <c r="R3039" s="7">
        <v>10800</v>
      </c>
      <c r="S3039" s="7" t="s">
        <v>5078</v>
      </c>
    </row>
    <row r="3040" spans="17:19" x14ac:dyDescent="0.2">
      <c r="R3040" s="7">
        <v>14933</v>
      </c>
      <c r="S3040" s="7" t="s">
        <v>5079</v>
      </c>
    </row>
    <row r="3041" spans="17:19" x14ac:dyDescent="0.2">
      <c r="R3041" s="7">
        <v>10098</v>
      </c>
      <c r="S3041" s="7" t="s">
        <v>5080</v>
      </c>
    </row>
    <row r="3042" spans="17:19" x14ac:dyDescent="0.2">
      <c r="Q3042" s="7">
        <v>2303</v>
      </c>
      <c r="R3042" s="7">
        <v>10378</v>
      </c>
      <c r="S3042" s="7" t="s">
        <v>5081</v>
      </c>
    </row>
    <row r="3043" spans="17:19" x14ac:dyDescent="0.2">
      <c r="Q3043" s="7">
        <v>793</v>
      </c>
      <c r="R3043" s="7">
        <v>15277</v>
      </c>
      <c r="S3043" s="7" t="s">
        <v>5082</v>
      </c>
    </row>
    <row r="3044" spans="17:19" x14ac:dyDescent="0.2">
      <c r="Q3044" s="7">
        <v>2304</v>
      </c>
      <c r="R3044" s="7">
        <v>10380</v>
      </c>
      <c r="S3044" s="7" t="s">
        <v>5083</v>
      </c>
    </row>
    <row r="3045" spans="17:19" x14ac:dyDescent="0.2">
      <c r="R3045" s="7">
        <v>14046</v>
      </c>
      <c r="S3045" s="7" t="s">
        <v>5084</v>
      </c>
    </row>
    <row r="3046" spans="17:19" x14ac:dyDescent="0.2">
      <c r="Q3046" s="7">
        <v>5266</v>
      </c>
      <c r="R3046" s="7">
        <v>10381</v>
      </c>
      <c r="S3046" s="7" t="s">
        <v>4202</v>
      </c>
    </row>
    <row r="3047" spans="17:19" x14ac:dyDescent="0.2">
      <c r="Q3047" s="7">
        <v>100</v>
      </c>
      <c r="R3047" s="7">
        <v>10383</v>
      </c>
      <c r="S3047" s="7" t="s">
        <v>4203</v>
      </c>
    </row>
    <row r="3048" spans="17:19" x14ac:dyDescent="0.2">
      <c r="Q3048" s="7">
        <v>4284</v>
      </c>
      <c r="R3048" s="7">
        <v>10707</v>
      </c>
      <c r="S3048" s="7" t="s">
        <v>1797</v>
      </c>
    </row>
    <row r="3049" spans="17:19" x14ac:dyDescent="0.2">
      <c r="Q3049" s="7">
        <v>6293</v>
      </c>
      <c r="R3049" s="7">
        <v>10573</v>
      </c>
      <c r="S3049" s="7" t="s">
        <v>1798</v>
      </c>
    </row>
    <row r="3050" spans="17:19" x14ac:dyDescent="0.2">
      <c r="R3050" s="7">
        <v>16452</v>
      </c>
      <c r="S3050" s="7" t="s">
        <v>5348</v>
      </c>
    </row>
    <row r="3051" spans="17:19" x14ac:dyDescent="0.2">
      <c r="Q3051" s="7">
        <v>6294</v>
      </c>
      <c r="R3051" s="7">
        <v>10574</v>
      </c>
      <c r="S3051" s="7" t="s">
        <v>1799</v>
      </c>
    </row>
    <row r="3052" spans="17:19" x14ac:dyDescent="0.2">
      <c r="R3052" s="7">
        <v>16333</v>
      </c>
      <c r="S3052" s="7" t="s">
        <v>5349</v>
      </c>
    </row>
    <row r="3053" spans="17:19" x14ac:dyDescent="0.2">
      <c r="Q3053" s="7">
        <v>13</v>
      </c>
      <c r="R3053" s="7">
        <v>10575</v>
      </c>
      <c r="S3053" s="7" t="s">
        <v>1800</v>
      </c>
    </row>
    <row r="3054" spans="17:19" x14ac:dyDescent="0.2">
      <c r="Q3054" s="7">
        <v>292</v>
      </c>
      <c r="R3054" s="7">
        <v>16122</v>
      </c>
      <c r="S3054" s="7" t="s">
        <v>5061</v>
      </c>
    </row>
    <row r="3055" spans="17:19" x14ac:dyDescent="0.2">
      <c r="R3055" s="7">
        <v>10135</v>
      </c>
      <c r="S3055" s="7" t="s">
        <v>1801</v>
      </c>
    </row>
    <row r="3056" spans="17:19" x14ac:dyDescent="0.2">
      <c r="Q3056" s="7">
        <v>1509</v>
      </c>
      <c r="R3056" s="7">
        <v>10576</v>
      </c>
      <c r="S3056" s="7" t="s">
        <v>1802</v>
      </c>
    </row>
    <row r="3057" spans="17:19" x14ac:dyDescent="0.2">
      <c r="Q3057" s="7">
        <v>1510</v>
      </c>
      <c r="R3057" s="7">
        <v>10577</v>
      </c>
      <c r="S3057" s="7" t="s">
        <v>1803</v>
      </c>
    </row>
    <row r="3058" spans="17:19" x14ac:dyDescent="0.2">
      <c r="Q3058" s="7">
        <v>2584</v>
      </c>
      <c r="R3058" s="7">
        <v>10578</v>
      </c>
      <c r="S3058" s="7" t="s">
        <v>1804</v>
      </c>
    </row>
    <row r="3059" spans="17:19" x14ac:dyDescent="0.2">
      <c r="Q3059" s="7">
        <v>4210</v>
      </c>
      <c r="R3059" s="7">
        <v>10579</v>
      </c>
      <c r="S3059" s="7" t="s">
        <v>4242</v>
      </c>
    </row>
    <row r="3060" spans="17:19" x14ac:dyDescent="0.2">
      <c r="R3060" s="7">
        <v>16213</v>
      </c>
      <c r="S3060" s="7" t="s">
        <v>5350</v>
      </c>
    </row>
    <row r="3061" spans="17:19" x14ac:dyDescent="0.2">
      <c r="Q3061" s="7">
        <v>4864</v>
      </c>
      <c r="R3061" s="7">
        <v>15395</v>
      </c>
      <c r="S3061" s="7" t="s">
        <v>4243</v>
      </c>
    </row>
    <row r="3062" spans="17:19" x14ac:dyDescent="0.2">
      <c r="Q3062" s="7">
        <v>939</v>
      </c>
      <c r="R3062" s="7">
        <v>16129</v>
      </c>
      <c r="S3062" s="7" t="s">
        <v>4244</v>
      </c>
    </row>
    <row r="3063" spans="17:19" x14ac:dyDescent="0.2">
      <c r="R3063" s="7">
        <v>10581</v>
      </c>
      <c r="S3063" s="7" t="s">
        <v>1548</v>
      </c>
    </row>
    <row r="3064" spans="17:19" x14ac:dyDescent="0.2">
      <c r="Q3064" s="7">
        <v>6204</v>
      </c>
      <c r="R3064" s="7">
        <v>14961</v>
      </c>
      <c r="S3064" s="7" t="s">
        <v>4245</v>
      </c>
    </row>
    <row r="3065" spans="17:19" x14ac:dyDescent="0.2">
      <c r="Q3065" s="7">
        <v>4260</v>
      </c>
      <c r="R3065" s="7">
        <v>10582</v>
      </c>
      <c r="S3065" s="7" t="s">
        <v>4246</v>
      </c>
    </row>
    <row r="3066" spans="17:19" x14ac:dyDescent="0.2">
      <c r="Q3066" s="7">
        <v>3005</v>
      </c>
      <c r="R3066" s="7">
        <v>10583</v>
      </c>
      <c r="S3066" s="7" t="s">
        <v>4247</v>
      </c>
    </row>
    <row r="3067" spans="17:19" x14ac:dyDescent="0.2">
      <c r="R3067" s="7">
        <v>13762</v>
      </c>
      <c r="S3067" s="7" t="s">
        <v>4248</v>
      </c>
    </row>
    <row r="3068" spans="17:19" x14ac:dyDescent="0.2">
      <c r="R3068" s="7">
        <v>10584</v>
      </c>
      <c r="S3068" s="7" t="s">
        <v>1549</v>
      </c>
    </row>
    <row r="3069" spans="17:19" x14ac:dyDescent="0.2">
      <c r="Q3069" s="7">
        <v>2964</v>
      </c>
      <c r="R3069" s="7">
        <v>10592</v>
      </c>
      <c r="S3069" s="7" t="s">
        <v>4249</v>
      </c>
    </row>
    <row r="3070" spans="17:19" x14ac:dyDescent="0.2">
      <c r="Q3070" s="7">
        <v>3217</v>
      </c>
      <c r="R3070" s="7">
        <v>14388</v>
      </c>
      <c r="S3070" s="7" t="s">
        <v>4250</v>
      </c>
    </row>
    <row r="3071" spans="17:19" x14ac:dyDescent="0.2">
      <c r="Q3071" s="7">
        <v>1373</v>
      </c>
      <c r="R3071" s="7">
        <v>10594</v>
      </c>
      <c r="S3071" s="7" t="s">
        <v>4251</v>
      </c>
    </row>
    <row r="3072" spans="17:19" x14ac:dyDescent="0.2">
      <c r="Q3072" s="7">
        <v>1374</v>
      </c>
      <c r="R3072" s="7">
        <v>10571</v>
      </c>
      <c r="S3072" s="7" t="s">
        <v>4252</v>
      </c>
    </row>
    <row r="3073" spans="17:19" x14ac:dyDescent="0.2">
      <c r="R3073" s="7">
        <v>10599</v>
      </c>
      <c r="S3073" s="7" t="s">
        <v>1550</v>
      </c>
    </row>
    <row r="3074" spans="17:19" x14ac:dyDescent="0.2">
      <c r="Q3074" s="7">
        <v>1708</v>
      </c>
      <c r="R3074" s="7">
        <v>10598</v>
      </c>
      <c r="S3074" s="7" t="s">
        <v>4253</v>
      </c>
    </row>
    <row r="3075" spans="17:19" x14ac:dyDescent="0.2">
      <c r="R3075" s="7">
        <v>11317</v>
      </c>
      <c r="S3075" s="7" t="s">
        <v>4254</v>
      </c>
    </row>
    <row r="3076" spans="17:19" x14ac:dyDescent="0.2">
      <c r="Q3076" s="7">
        <v>101</v>
      </c>
      <c r="R3076" s="7">
        <v>10597</v>
      </c>
      <c r="S3076" s="7" t="s">
        <v>4255</v>
      </c>
    </row>
    <row r="3077" spans="17:19" x14ac:dyDescent="0.2">
      <c r="R3077" s="7">
        <v>10596</v>
      </c>
      <c r="S3077" s="7" t="s">
        <v>4256</v>
      </c>
    </row>
    <row r="3078" spans="17:19" x14ac:dyDescent="0.2">
      <c r="Q3078" s="7">
        <v>4041</v>
      </c>
      <c r="R3078" s="7">
        <v>10595</v>
      </c>
      <c r="S3078" s="7" t="s">
        <v>4257</v>
      </c>
    </row>
    <row r="3079" spans="17:19" x14ac:dyDescent="0.2">
      <c r="Q3079" s="7">
        <v>2919</v>
      </c>
      <c r="R3079" s="7">
        <v>10586</v>
      </c>
      <c r="S3079" s="7" t="s">
        <v>4258</v>
      </c>
    </row>
    <row r="3080" spans="17:19" x14ac:dyDescent="0.2">
      <c r="Q3080" s="7">
        <v>4606</v>
      </c>
      <c r="R3080" s="7">
        <v>15396</v>
      </c>
      <c r="S3080" s="7" t="s">
        <v>4259</v>
      </c>
    </row>
    <row r="3081" spans="17:19" x14ac:dyDescent="0.2">
      <c r="Q3081" s="7">
        <v>358</v>
      </c>
      <c r="R3081" s="7">
        <v>15036</v>
      </c>
      <c r="S3081" s="7" t="s">
        <v>4260</v>
      </c>
    </row>
    <row r="3082" spans="17:19" x14ac:dyDescent="0.2">
      <c r="R3082" s="7">
        <v>10013</v>
      </c>
      <c r="S3082" s="7" t="s">
        <v>4261</v>
      </c>
    </row>
    <row r="3083" spans="17:19" x14ac:dyDescent="0.2">
      <c r="R3083" s="7">
        <v>10591</v>
      </c>
      <c r="S3083" s="7" t="s">
        <v>1551</v>
      </c>
    </row>
    <row r="3084" spans="17:19" x14ac:dyDescent="0.2">
      <c r="Q3084" s="7">
        <v>770</v>
      </c>
      <c r="R3084" s="7">
        <v>15637</v>
      </c>
      <c r="S3084" s="7" t="s">
        <v>4552</v>
      </c>
    </row>
    <row r="3085" spans="17:19" x14ac:dyDescent="0.2">
      <c r="R3085" s="7">
        <v>11340</v>
      </c>
      <c r="S3085" s="7" t="s">
        <v>1552</v>
      </c>
    </row>
    <row r="3086" spans="17:19" x14ac:dyDescent="0.2">
      <c r="R3086" s="7">
        <v>16393</v>
      </c>
      <c r="S3086" s="7" t="s">
        <v>5351</v>
      </c>
    </row>
    <row r="3087" spans="17:19" x14ac:dyDescent="0.2">
      <c r="Q3087" s="7">
        <v>4285</v>
      </c>
      <c r="R3087" s="7">
        <v>10590</v>
      </c>
      <c r="S3087" s="7" t="s">
        <v>4262</v>
      </c>
    </row>
    <row r="3088" spans="17:19" x14ac:dyDescent="0.2">
      <c r="R3088" s="7">
        <v>10589</v>
      </c>
      <c r="S3088" s="7" t="s">
        <v>1553</v>
      </c>
    </row>
    <row r="3089" spans="17:19" x14ac:dyDescent="0.2">
      <c r="R3089" s="7">
        <v>16404</v>
      </c>
      <c r="S3089" s="7" t="s">
        <v>5352</v>
      </c>
    </row>
    <row r="3090" spans="17:19" x14ac:dyDescent="0.2">
      <c r="R3090" s="7">
        <v>10655</v>
      </c>
      <c r="S3090" s="7" t="s">
        <v>1554</v>
      </c>
    </row>
    <row r="3091" spans="17:19" x14ac:dyDescent="0.2">
      <c r="Q3091" s="7">
        <v>749</v>
      </c>
      <c r="R3091" s="7">
        <v>15255</v>
      </c>
      <c r="S3091" s="7" t="s">
        <v>4263</v>
      </c>
    </row>
    <row r="3092" spans="17:19" x14ac:dyDescent="0.2">
      <c r="R3092" s="7">
        <v>16409</v>
      </c>
      <c r="S3092" s="7" t="s">
        <v>5353</v>
      </c>
    </row>
    <row r="3093" spans="17:19" x14ac:dyDescent="0.2">
      <c r="Q3093" s="7">
        <v>158</v>
      </c>
      <c r="R3093" s="7">
        <v>10363</v>
      </c>
      <c r="S3093" s="7" t="s">
        <v>4204</v>
      </c>
    </row>
    <row r="3094" spans="17:19" x14ac:dyDescent="0.2">
      <c r="R3094" s="7">
        <v>16483</v>
      </c>
      <c r="S3094" s="7" t="s">
        <v>5354</v>
      </c>
    </row>
    <row r="3095" spans="17:19" x14ac:dyDescent="0.2">
      <c r="Q3095" s="7">
        <v>2499</v>
      </c>
      <c r="R3095" s="7">
        <v>16597</v>
      </c>
      <c r="S3095" s="7" t="s">
        <v>4264</v>
      </c>
    </row>
    <row r="3096" spans="17:19" x14ac:dyDescent="0.2">
      <c r="Q3096" s="7">
        <v>2532</v>
      </c>
      <c r="R3096" s="7">
        <v>13741</v>
      </c>
      <c r="S3096" s="7" t="s">
        <v>4265</v>
      </c>
    </row>
    <row r="3097" spans="17:19" x14ac:dyDescent="0.2">
      <c r="Q3097" s="7">
        <v>5929</v>
      </c>
      <c r="R3097" s="7">
        <v>14896</v>
      </c>
      <c r="S3097" s="7" t="s">
        <v>4266</v>
      </c>
    </row>
    <row r="3098" spans="17:19" x14ac:dyDescent="0.2">
      <c r="Q3098" s="7">
        <v>3695</v>
      </c>
      <c r="R3098" s="7">
        <v>15987</v>
      </c>
      <c r="S3098" s="7" t="s">
        <v>4267</v>
      </c>
    </row>
    <row r="3099" spans="17:19" x14ac:dyDescent="0.2">
      <c r="R3099" s="7">
        <v>10600</v>
      </c>
      <c r="S3099" s="7" t="s">
        <v>4268</v>
      </c>
    </row>
    <row r="3100" spans="17:19" x14ac:dyDescent="0.2">
      <c r="Q3100" s="7">
        <v>4012</v>
      </c>
      <c r="R3100" s="7">
        <v>10585</v>
      </c>
      <c r="S3100" s="7" t="s">
        <v>4269</v>
      </c>
    </row>
    <row r="3101" spans="17:19" x14ac:dyDescent="0.2">
      <c r="Q3101" s="7">
        <v>4506</v>
      </c>
      <c r="R3101" s="7">
        <v>15450</v>
      </c>
      <c r="S3101" s="7" t="s">
        <v>4270</v>
      </c>
    </row>
    <row r="3102" spans="17:19" x14ac:dyDescent="0.2">
      <c r="Q3102" s="7">
        <v>5501</v>
      </c>
      <c r="R3102" s="7">
        <v>14900</v>
      </c>
      <c r="S3102" s="7" t="s">
        <v>1038</v>
      </c>
    </row>
    <row r="3103" spans="17:19" x14ac:dyDescent="0.2">
      <c r="R3103" s="7">
        <v>10543</v>
      </c>
      <c r="S3103" s="7" t="s">
        <v>4271</v>
      </c>
    </row>
    <row r="3104" spans="17:19" x14ac:dyDescent="0.2">
      <c r="R3104" s="7">
        <v>10544</v>
      </c>
      <c r="S3104" s="7" t="s">
        <v>1555</v>
      </c>
    </row>
    <row r="3105" spans="17:19" x14ac:dyDescent="0.2">
      <c r="Q3105" s="7">
        <v>957</v>
      </c>
      <c r="R3105" s="7">
        <v>15352</v>
      </c>
      <c r="S3105" s="7" t="s">
        <v>4237</v>
      </c>
    </row>
    <row r="3106" spans="17:19" x14ac:dyDescent="0.2">
      <c r="Q3106" s="7">
        <v>3985</v>
      </c>
      <c r="R3106" s="7">
        <v>16041</v>
      </c>
      <c r="S3106" s="7" t="s">
        <v>4238</v>
      </c>
    </row>
    <row r="3107" spans="17:19" x14ac:dyDescent="0.2">
      <c r="R3107" s="7">
        <v>10056</v>
      </c>
      <c r="S3107" s="7" t="s">
        <v>4239</v>
      </c>
    </row>
    <row r="3108" spans="17:19" x14ac:dyDescent="0.2">
      <c r="R3108" s="7">
        <v>14363</v>
      </c>
      <c r="S3108" s="7" t="s">
        <v>4240</v>
      </c>
    </row>
    <row r="3109" spans="17:19" x14ac:dyDescent="0.2">
      <c r="R3109" s="7">
        <v>10006</v>
      </c>
      <c r="S3109" s="7" t="s">
        <v>4241</v>
      </c>
    </row>
    <row r="3110" spans="17:19" x14ac:dyDescent="0.2">
      <c r="R3110" s="7">
        <v>10029</v>
      </c>
      <c r="S3110" s="7" t="s">
        <v>1556</v>
      </c>
    </row>
    <row r="3111" spans="17:19" x14ac:dyDescent="0.2">
      <c r="R3111" s="7">
        <v>10106</v>
      </c>
      <c r="S3111" s="7" t="s">
        <v>1557</v>
      </c>
    </row>
    <row r="3112" spans="17:19" x14ac:dyDescent="0.2">
      <c r="Q3112" s="7">
        <v>2044</v>
      </c>
      <c r="R3112" s="7">
        <v>16593</v>
      </c>
      <c r="S3112" s="7" t="s">
        <v>3424</v>
      </c>
    </row>
    <row r="3113" spans="17:19" x14ac:dyDescent="0.2">
      <c r="Q3113" s="7">
        <v>1103</v>
      </c>
      <c r="R3113" s="7">
        <v>15529</v>
      </c>
      <c r="S3113" s="7" t="s">
        <v>2789</v>
      </c>
    </row>
    <row r="3114" spans="17:19" x14ac:dyDescent="0.2">
      <c r="Q3114" s="7">
        <v>3543</v>
      </c>
      <c r="R3114" s="7">
        <v>16068</v>
      </c>
      <c r="S3114" s="7" t="s">
        <v>5047</v>
      </c>
    </row>
    <row r="3115" spans="17:19" x14ac:dyDescent="0.2">
      <c r="R3115" s="7">
        <v>10146</v>
      </c>
      <c r="S3115" s="7" t="s">
        <v>2791</v>
      </c>
    </row>
    <row r="3116" spans="17:19" x14ac:dyDescent="0.2">
      <c r="Q3116" s="7">
        <v>5930</v>
      </c>
      <c r="R3116" s="7">
        <v>14899</v>
      </c>
      <c r="S3116" s="7" t="s">
        <v>2790</v>
      </c>
    </row>
    <row r="3117" spans="17:19" x14ac:dyDescent="0.2">
      <c r="Q3117" s="7">
        <v>750</v>
      </c>
      <c r="R3117" s="7">
        <v>15256</v>
      </c>
      <c r="S3117" s="7" t="s">
        <v>2792</v>
      </c>
    </row>
    <row r="3118" spans="17:19" x14ac:dyDescent="0.2">
      <c r="Q3118" s="7">
        <v>5688</v>
      </c>
      <c r="R3118" s="7">
        <v>14898</v>
      </c>
      <c r="S3118" s="7" t="s">
        <v>2793</v>
      </c>
    </row>
    <row r="3119" spans="17:19" x14ac:dyDescent="0.2">
      <c r="Q3119" s="7">
        <v>2152</v>
      </c>
      <c r="R3119" s="7">
        <v>14138</v>
      </c>
      <c r="S3119" s="7" t="s">
        <v>2692</v>
      </c>
    </row>
    <row r="3120" spans="17:19" x14ac:dyDescent="0.2">
      <c r="R3120" s="7">
        <v>13021</v>
      </c>
      <c r="S3120" s="7" t="s">
        <v>1519</v>
      </c>
    </row>
    <row r="3121" spans="17:19" x14ac:dyDescent="0.2">
      <c r="R3121" s="7">
        <v>12954</v>
      </c>
      <c r="S3121" s="7" t="s">
        <v>1537</v>
      </c>
    </row>
    <row r="3122" spans="17:19" x14ac:dyDescent="0.2">
      <c r="Q3122" s="7">
        <v>2043</v>
      </c>
      <c r="R3122" s="7">
        <v>12991</v>
      </c>
      <c r="S3122" s="7" t="s">
        <v>1661</v>
      </c>
    </row>
    <row r="3123" spans="17:19" x14ac:dyDescent="0.2">
      <c r="Q3123" s="7">
        <v>5500</v>
      </c>
      <c r="R3123" s="7">
        <v>14593</v>
      </c>
      <c r="S3123" s="7" t="s">
        <v>1663</v>
      </c>
    </row>
    <row r="3124" spans="17:19" x14ac:dyDescent="0.2">
      <c r="R3124" s="7">
        <v>16482</v>
      </c>
      <c r="S3124" s="7" t="s">
        <v>5355</v>
      </c>
    </row>
    <row r="3125" spans="17:19" x14ac:dyDescent="0.2">
      <c r="R3125" s="7">
        <v>16394</v>
      </c>
      <c r="S3125" s="7" t="s">
        <v>5356</v>
      </c>
    </row>
    <row r="3126" spans="17:19" x14ac:dyDescent="0.2">
      <c r="Q3126" s="7">
        <v>2306</v>
      </c>
      <c r="R3126" s="7">
        <v>16595</v>
      </c>
      <c r="S3126" s="7" t="s">
        <v>2794</v>
      </c>
    </row>
    <row r="3127" spans="17:19" x14ac:dyDescent="0.2">
      <c r="Q3127" s="7">
        <v>3733</v>
      </c>
      <c r="R3127" s="7">
        <v>15998</v>
      </c>
      <c r="S3127" s="7" t="s">
        <v>2806</v>
      </c>
    </row>
    <row r="3128" spans="17:19" x14ac:dyDescent="0.2">
      <c r="Q3128" s="7">
        <v>5729</v>
      </c>
      <c r="R3128" s="7">
        <v>14897</v>
      </c>
      <c r="S3128" s="7" t="s">
        <v>2807</v>
      </c>
    </row>
    <row r="3129" spans="17:19" x14ac:dyDescent="0.2">
      <c r="R3129" s="7">
        <v>11182</v>
      </c>
      <c r="S3129" s="7" t="s">
        <v>1559</v>
      </c>
    </row>
    <row r="3130" spans="17:19" x14ac:dyDescent="0.2">
      <c r="R3130" s="7">
        <v>16166</v>
      </c>
      <c r="S3130" s="7" t="s">
        <v>5357</v>
      </c>
    </row>
    <row r="3131" spans="17:19" x14ac:dyDescent="0.2">
      <c r="R3131" s="7">
        <v>10145</v>
      </c>
      <c r="S3131" s="7" t="s">
        <v>2808</v>
      </c>
    </row>
    <row r="3132" spans="17:19" x14ac:dyDescent="0.2">
      <c r="R3132" s="7">
        <v>10238</v>
      </c>
      <c r="S3132" s="7" t="s">
        <v>2809</v>
      </c>
    </row>
    <row r="3133" spans="17:19" x14ac:dyDescent="0.2">
      <c r="Q3133" s="7">
        <v>5862</v>
      </c>
      <c r="R3133" s="7">
        <v>14894</v>
      </c>
      <c r="S3133" s="7" t="s">
        <v>2810</v>
      </c>
    </row>
    <row r="3134" spans="17:19" x14ac:dyDescent="0.2">
      <c r="Q3134" s="7">
        <v>713</v>
      </c>
      <c r="R3134" s="7">
        <v>15230</v>
      </c>
      <c r="S3134" s="7" t="s">
        <v>2813</v>
      </c>
    </row>
    <row r="3135" spans="17:19" x14ac:dyDescent="0.2">
      <c r="R3135" s="7">
        <v>11351</v>
      </c>
      <c r="S3135" s="7" t="s">
        <v>1560</v>
      </c>
    </row>
    <row r="3136" spans="17:19" x14ac:dyDescent="0.2">
      <c r="Q3136" s="7">
        <v>2862</v>
      </c>
      <c r="R3136" s="7">
        <v>13801</v>
      </c>
      <c r="S3136" s="7" t="s">
        <v>2814</v>
      </c>
    </row>
    <row r="3137" spans="17:19" x14ac:dyDescent="0.2">
      <c r="Q3137" s="7">
        <v>4320</v>
      </c>
      <c r="R3137" s="7">
        <v>10541</v>
      </c>
      <c r="S3137" s="7" t="s">
        <v>2815</v>
      </c>
    </row>
    <row r="3138" spans="17:19" x14ac:dyDescent="0.2">
      <c r="R3138" s="7">
        <v>10557</v>
      </c>
      <c r="S3138" s="7" t="s">
        <v>2816</v>
      </c>
    </row>
    <row r="3139" spans="17:19" x14ac:dyDescent="0.2">
      <c r="Q3139" s="7">
        <v>5131</v>
      </c>
      <c r="R3139" s="7">
        <v>10558</v>
      </c>
      <c r="S3139" s="7" t="s">
        <v>2817</v>
      </c>
    </row>
    <row r="3140" spans="17:19" x14ac:dyDescent="0.2">
      <c r="R3140" s="7">
        <v>10185</v>
      </c>
      <c r="S3140" s="7" t="s">
        <v>2818</v>
      </c>
    </row>
    <row r="3141" spans="17:19" x14ac:dyDescent="0.2">
      <c r="Q3141" s="7">
        <v>2863</v>
      </c>
      <c r="R3141" s="7">
        <v>13802</v>
      </c>
      <c r="S3141" s="7" t="s">
        <v>2819</v>
      </c>
    </row>
    <row r="3142" spans="17:19" x14ac:dyDescent="0.2">
      <c r="R3142" s="7">
        <v>16319</v>
      </c>
      <c r="S3142" s="7" t="s">
        <v>5358</v>
      </c>
    </row>
    <row r="3143" spans="17:19" x14ac:dyDescent="0.2">
      <c r="Q3143" s="7">
        <v>2307</v>
      </c>
      <c r="R3143" s="7">
        <v>10559</v>
      </c>
      <c r="S3143" s="7" t="s">
        <v>2820</v>
      </c>
    </row>
    <row r="3144" spans="17:19" x14ac:dyDescent="0.2">
      <c r="Q3144" s="7">
        <v>6010</v>
      </c>
      <c r="R3144" s="7">
        <v>10560</v>
      </c>
      <c r="S3144" s="7" t="s">
        <v>2821</v>
      </c>
    </row>
    <row r="3145" spans="17:19" x14ac:dyDescent="0.2">
      <c r="Q3145" s="7">
        <v>5396</v>
      </c>
      <c r="R3145" s="7">
        <v>15627</v>
      </c>
      <c r="S3145" s="7" t="s">
        <v>4535</v>
      </c>
    </row>
    <row r="3146" spans="17:19" x14ac:dyDescent="0.2">
      <c r="R3146" s="7">
        <v>10209</v>
      </c>
      <c r="S3146" s="7" t="s">
        <v>1561</v>
      </c>
    </row>
    <row r="3147" spans="17:19" x14ac:dyDescent="0.2">
      <c r="R3147" s="7">
        <v>11355</v>
      </c>
      <c r="S3147" s="7" t="s">
        <v>1562</v>
      </c>
    </row>
    <row r="3148" spans="17:19" x14ac:dyDescent="0.2">
      <c r="Q3148" s="7">
        <v>3024</v>
      </c>
      <c r="R3148" s="7">
        <v>10561</v>
      </c>
      <c r="S3148" s="7" t="s">
        <v>2822</v>
      </c>
    </row>
    <row r="3149" spans="17:19" x14ac:dyDescent="0.2">
      <c r="Q3149" s="7">
        <v>4145</v>
      </c>
      <c r="R3149" s="7">
        <v>10562</v>
      </c>
      <c r="S3149" s="7" t="s">
        <v>2823</v>
      </c>
    </row>
    <row r="3150" spans="17:19" x14ac:dyDescent="0.2">
      <c r="Q3150" s="7">
        <v>940</v>
      </c>
      <c r="R3150" s="7">
        <v>15337</v>
      </c>
      <c r="S3150" s="7" t="s">
        <v>2824</v>
      </c>
    </row>
    <row r="3151" spans="17:19" x14ac:dyDescent="0.2">
      <c r="Q3151" s="7">
        <v>3237</v>
      </c>
      <c r="R3151" s="7">
        <v>14397</v>
      </c>
      <c r="S3151" s="7" t="s">
        <v>2825</v>
      </c>
    </row>
    <row r="3152" spans="17:19" x14ac:dyDescent="0.2">
      <c r="Q3152" s="7">
        <v>4117</v>
      </c>
      <c r="R3152" s="7">
        <v>10760</v>
      </c>
      <c r="S3152" s="7" t="s">
        <v>2826</v>
      </c>
    </row>
    <row r="3153" spans="17:19" x14ac:dyDescent="0.2">
      <c r="Q3153" s="7">
        <v>39</v>
      </c>
      <c r="R3153" s="7">
        <v>10563</v>
      </c>
      <c r="S3153" s="7" t="s">
        <v>2827</v>
      </c>
    </row>
    <row r="3154" spans="17:19" x14ac:dyDescent="0.2">
      <c r="Q3154" s="7">
        <v>141</v>
      </c>
      <c r="R3154" s="7">
        <v>10691</v>
      </c>
      <c r="S3154" s="7" t="s">
        <v>2828</v>
      </c>
    </row>
    <row r="3155" spans="17:19" x14ac:dyDescent="0.2">
      <c r="Q3155" s="7">
        <v>2920</v>
      </c>
      <c r="R3155" s="7">
        <v>14948</v>
      </c>
      <c r="S3155" s="7" t="s">
        <v>2829</v>
      </c>
    </row>
    <row r="3156" spans="17:19" x14ac:dyDescent="0.2">
      <c r="Q3156" s="7">
        <v>2775</v>
      </c>
      <c r="R3156" s="7">
        <v>13838</v>
      </c>
      <c r="S3156" s="7" t="s">
        <v>2830</v>
      </c>
    </row>
    <row r="3157" spans="17:19" x14ac:dyDescent="0.2">
      <c r="R3157" s="7">
        <v>16274</v>
      </c>
      <c r="S3157" s="7" t="s">
        <v>5359</v>
      </c>
    </row>
    <row r="3158" spans="17:19" x14ac:dyDescent="0.2">
      <c r="R3158" s="7">
        <v>10567</v>
      </c>
      <c r="S3158" s="7" t="s">
        <v>1563</v>
      </c>
    </row>
    <row r="3159" spans="17:19" x14ac:dyDescent="0.2">
      <c r="Q3159" s="7">
        <v>941</v>
      </c>
      <c r="R3159" s="7">
        <v>15338</v>
      </c>
      <c r="S3159" s="7" t="s">
        <v>2831</v>
      </c>
    </row>
    <row r="3160" spans="17:19" x14ac:dyDescent="0.2">
      <c r="R3160" s="7">
        <v>10568</v>
      </c>
      <c r="S3160" s="7" t="s">
        <v>2832</v>
      </c>
    </row>
    <row r="3161" spans="17:19" x14ac:dyDescent="0.2">
      <c r="Q3161" s="7">
        <v>942</v>
      </c>
      <c r="R3161" s="7">
        <v>15339</v>
      </c>
      <c r="S3161" s="7" t="s">
        <v>2835</v>
      </c>
    </row>
    <row r="3162" spans="17:19" x14ac:dyDescent="0.2">
      <c r="Q3162" s="7">
        <v>4611</v>
      </c>
      <c r="R3162" s="7">
        <v>15429</v>
      </c>
      <c r="S3162" s="7" t="s">
        <v>2836</v>
      </c>
    </row>
    <row r="3163" spans="17:19" x14ac:dyDescent="0.2">
      <c r="R3163" s="7">
        <v>16187</v>
      </c>
      <c r="S3163" s="7" t="s">
        <v>5360</v>
      </c>
    </row>
    <row r="3164" spans="17:19" x14ac:dyDescent="0.2">
      <c r="Q3164" s="7">
        <v>342</v>
      </c>
      <c r="R3164" s="7">
        <v>15026</v>
      </c>
      <c r="S3164" s="7" t="s">
        <v>1290</v>
      </c>
    </row>
    <row r="3165" spans="17:19" x14ac:dyDescent="0.2">
      <c r="Q3165" s="7">
        <v>889</v>
      </c>
      <c r="R3165" s="7">
        <v>16128</v>
      </c>
      <c r="S3165" s="7" t="s">
        <v>5085</v>
      </c>
    </row>
    <row r="3166" spans="17:19" x14ac:dyDescent="0.2">
      <c r="Q3166" s="7">
        <v>3668</v>
      </c>
      <c r="R3166" s="7">
        <v>16084</v>
      </c>
      <c r="S3166" s="7" t="s">
        <v>1292</v>
      </c>
    </row>
    <row r="3167" spans="17:19" x14ac:dyDescent="0.2">
      <c r="Q3167" s="7">
        <v>6640</v>
      </c>
      <c r="R3167" s="7">
        <v>10569</v>
      </c>
      <c r="S3167" s="7" t="s">
        <v>2833</v>
      </c>
    </row>
    <row r="3168" spans="17:19" x14ac:dyDescent="0.2">
      <c r="Q3168" s="7">
        <v>989</v>
      </c>
      <c r="R3168" s="7">
        <v>15372</v>
      </c>
      <c r="S3168" s="7" t="s">
        <v>2834</v>
      </c>
    </row>
    <row r="3169" spans="17:19" x14ac:dyDescent="0.2">
      <c r="Q3169" s="7">
        <v>2864</v>
      </c>
      <c r="R3169" s="7">
        <v>13803</v>
      </c>
      <c r="S3169" s="7" t="s">
        <v>1291</v>
      </c>
    </row>
    <row r="3170" spans="17:19" x14ac:dyDescent="0.2">
      <c r="R3170" s="7">
        <v>10012</v>
      </c>
      <c r="S3170" s="7" t="s">
        <v>1293</v>
      </c>
    </row>
    <row r="3171" spans="17:19" x14ac:dyDescent="0.2">
      <c r="R3171" s="7">
        <v>10874</v>
      </c>
      <c r="S3171" s="7" t="s">
        <v>1564</v>
      </c>
    </row>
    <row r="3172" spans="17:19" x14ac:dyDescent="0.2">
      <c r="R3172" s="7">
        <v>14117</v>
      </c>
      <c r="S3172" s="7" t="s">
        <v>1294</v>
      </c>
    </row>
    <row r="3173" spans="17:19" x14ac:dyDescent="0.2">
      <c r="R3173" s="7">
        <v>16524</v>
      </c>
      <c r="S3173" s="7" t="s">
        <v>5361</v>
      </c>
    </row>
    <row r="3174" spans="17:19" x14ac:dyDescent="0.2">
      <c r="R3174" s="7">
        <v>16481</v>
      </c>
      <c r="S3174" s="7" t="s">
        <v>5362</v>
      </c>
    </row>
    <row r="3175" spans="17:19" x14ac:dyDescent="0.2">
      <c r="Q3175" s="7">
        <v>2894</v>
      </c>
      <c r="R3175" s="7">
        <v>13822</v>
      </c>
      <c r="S3175" s="7" t="s">
        <v>1295</v>
      </c>
    </row>
    <row r="3176" spans="17:19" x14ac:dyDescent="0.2">
      <c r="R3176" s="7">
        <v>10875</v>
      </c>
      <c r="S3176" s="7" t="s">
        <v>1565</v>
      </c>
    </row>
    <row r="3177" spans="17:19" x14ac:dyDescent="0.2">
      <c r="Q3177" s="7">
        <v>4776</v>
      </c>
      <c r="R3177" s="7">
        <v>15471</v>
      </c>
      <c r="S3177" s="7" t="s">
        <v>1296</v>
      </c>
    </row>
    <row r="3178" spans="17:19" x14ac:dyDescent="0.2">
      <c r="Q3178" s="7">
        <v>884</v>
      </c>
      <c r="R3178" s="7">
        <v>15307</v>
      </c>
      <c r="S3178" s="7" t="s">
        <v>1297</v>
      </c>
    </row>
    <row r="3179" spans="17:19" x14ac:dyDescent="0.2">
      <c r="Q3179" s="7">
        <v>5649</v>
      </c>
      <c r="R3179" s="7">
        <v>14880</v>
      </c>
      <c r="S3179" s="7" t="s">
        <v>1298</v>
      </c>
    </row>
    <row r="3180" spans="17:19" x14ac:dyDescent="0.2">
      <c r="R3180" s="7">
        <v>14953</v>
      </c>
      <c r="S3180" s="7" t="s">
        <v>1299</v>
      </c>
    </row>
    <row r="3181" spans="17:19" x14ac:dyDescent="0.2">
      <c r="R3181" s="7">
        <v>11266</v>
      </c>
      <c r="S3181" s="7" t="s">
        <v>1566</v>
      </c>
    </row>
    <row r="3182" spans="17:19" x14ac:dyDescent="0.2">
      <c r="Q3182" s="7">
        <v>2115</v>
      </c>
      <c r="R3182" s="7">
        <v>14478</v>
      </c>
      <c r="S3182" s="7" t="s">
        <v>1879</v>
      </c>
    </row>
    <row r="3183" spans="17:19" x14ac:dyDescent="0.2">
      <c r="R3183" s="7">
        <v>10878</v>
      </c>
      <c r="S3183" s="7" t="s">
        <v>1567</v>
      </c>
    </row>
    <row r="3184" spans="17:19" x14ac:dyDescent="0.2">
      <c r="R3184" s="7">
        <v>10879</v>
      </c>
      <c r="S3184" s="7" t="s">
        <v>1568</v>
      </c>
    </row>
    <row r="3185" spans="17:19" x14ac:dyDescent="0.2">
      <c r="Q3185" s="7">
        <v>5227</v>
      </c>
      <c r="R3185" s="7">
        <v>10880</v>
      </c>
      <c r="S3185" s="7" t="s">
        <v>1880</v>
      </c>
    </row>
    <row r="3186" spans="17:19" x14ac:dyDescent="0.2">
      <c r="Q3186" s="7">
        <v>958</v>
      </c>
      <c r="R3186" s="7">
        <v>15353</v>
      </c>
      <c r="S3186" s="7" t="s">
        <v>1881</v>
      </c>
    </row>
    <row r="3187" spans="17:19" x14ac:dyDescent="0.2">
      <c r="Q3187" s="7">
        <v>446</v>
      </c>
      <c r="R3187" s="7">
        <v>15097</v>
      </c>
      <c r="S3187" s="7" t="s">
        <v>1882</v>
      </c>
    </row>
    <row r="3188" spans="17:19" x14ac:dyDescent="0.2">
      <c r="R3188" s="7">
        <v>16543</v>
      </c>
      <c r="S3188" s="7" t="s">
        <v>5363</v>
      </c>
    </row>
    <row r="3189" spans="17:19" x14ac:dyDescent="0.2">
      <c r="R3189" s="7">
        <v>16542</v>
      </c>
      <c r="S3189" s="7" t="s">
        <v>5364</v>
      </c>
    </row>
    <row r="3190" spans="17:19" x14ac:dyDescent="0.2">
      <c r="R3190" s="7">
        <v>10188</v>
      </c>
      <c r="S3190" s="7" t="s">
        <v>1569</v>
      </c>
    </row>
    <row r="3191" spans="17:19" x14ac:dyDescent="0.2">
      <c r="Q3191" s="7">
        <v>2973</v>
      </c>
      <c r="R3191" s="7">
        <v>10882</v>
      </c>
      <c r="S3191" s="7" t="s">
        <v>1883</v>
      </c>
    </row>
    <row r="3192" spans="17:19" x14ac:dyDescent="0.2">
      <c r="R3192" s="7">
        <v>10883</v>
      </c>
      <c r="S3192" s="7" t="s">
        <v>1570</v>
      </c>
    </row>
    <row r="3193" spans="17:19" x14ac:dyDescent="0.2">
      <c r="Q3193" s="7">
        <v>500</v>
      </c>
      <c r="R3193" s="7">
        <v>15109</v>
      </c>
      <c r="S3193" s="7" t="s">
        <v>2852</v>
      </c>
    </row>
    <row r="3194" spans="17:19" x14ac:dyDescent="0.2">
      <c r="R3194" s="7">
        <v>10885</v>
      </c>
      <c r="S3194" s="7" t="s">
        <v>2854</v>
      </c>
    </row>
    <row r="3195" spans="17:19" x14ac:dyDescent="0.2">
      <c r="Q3195" s="7">
        <v>5827</v>
      </c>
      <c r="R3195" s="7">
        <v>14877</v>
      </c>
      <c r="S3195" s="7" t="s">
        <v>1043</v>
      </c>
    </row>
    <row r="3196" spans="17:19" x14ac:dyDescent="0.2">
      <c r="Q3196" s="7">
        <v>5931</v>
      </c>
      <c r="R3196" s="7">
        <v>14878</v>
      </c>
      <c r="S3196" s="7" t="s">
        <v>1886</v>
      </c>
    </row>
    <row r="3197" spans="17:19" x14ac:dyDescent="0.2">
      <c r="Q3197" s="7">
        <v>5828</v>
      </c>
      <c r="R3197" s="7">
        <v>14881</v>
      </c>
      <c r="S3197" s="7" t="s">
        <v>1887</v>
      </c>
    </row>
    <row r="3198" spans="17:19" x14ac:dyDescent="0.2">
      <c r="Q3198" s="7">
        <v>2226</v>
      </c>
      <c r="R3198" s="7">
        <v>10889</v>
      </c>
      <c r="S3198" s="7" t="s">
        <v>1888</v>
      </c>
    </row>
    <row r="3199" spans="17:19" x14ac:dyDescent="0.2">
      <c r="R3199" s="7">
        <v>11201</v>
      </c>
      <c r="S3199" s="7" t="s">
        <v>1571</v>
      </c>
    </row>
    <row r="3200" spans="17:19" x14ac:dyDescent="0.2">
      <c r="Q3200" s="7">
        <v>1104</v>
      </c>
      <c r="R3200" s="7">
        <v>15599</v>
      </c>
      <c r="S3200" s="7" t="s">
        <v>1889</v>
      </c>
    </row>
    <row r="3201" spans="17:19" x14ac:dyDescent="0.2">
      <c r="Q3201" s="7">
        <v>6142</v>
      </c>
      <c r="R3201" s="7">
        <v>10891</v>
      </c>
      <c r="S3201" s="7" t="s">
        <v>1890</v>
      </c>
    </row>
    <row r="3202" spans="17:19" x14ac:dyDescent="0.2">
      <c r="Q3202" s="7">
        <v>2500</v>
      </c>
      <c r="R3202" s="7">
        <v>10894</v>
      </c>
      <c r="S3202" s="7" t="s">
        <v>1891</v>
      </c>
    </row>
    <row r="3203" spans="17:19" x14ac:dyDescent="0.2">
      <c r="Q3203" s="7">
        <v>3945</v>
      </c>
      <c r="R3203" s="7">
        <v>16046</v>
      </c>
      <c r="S3203" s="7" t="s">
        <v>1892</v>
      </c>
    </row>
    <row r="3204" spans="17:19" x14ac:dyDescent="0.2">
      <c r="R3204" s="7">
        <v>13755</v>
      </c>
      <c r="S3204" s="7" t="s">
        <v>1893</v>
      </c>
    </row>
    <row r="3205" spans="17:19" x14ac:dyDescent="0.2">
      <c r="Q3205" s="7">
        <v>3734</v>
      </c>
      <c r="R3205" s="7">
        <v>15999</v>
      </c>
      <c r="S3205" s="7" t="s">
        <v>2863</v>
      </c>
    </row>
    <row r="3206" spans="17:19" x14ac:dyDescent="0.2">
      <c r="R3206" s="7">
        <v>16479</v>
      </c>
      <c r="S3206" s="7" t="s">
        <v>5365</v>
      </c>
    </row>
    <row r="3207" spans="17:19" x14ac:dyDescent="0.2">
      <c r="Q3207" s="7">
        <v>3025</v>
      </c>
      <c r="R3207" s="7">
        <v>10895</v>
      </c>
      <c r="S3207" s="7" t="s">
        <v>2864</v>
      </c>
    </row>
    <row r="3208" spans="17:19" x14ac:dyDescent="0.2">
      <c r="Q3208" s="7">
        <v>6641</v>
      </c>
      <c r="R3208" s="7">
        <v>10896</v>
      </c>
      <c r="S3208" s="7" t="s">
        <v>2865</v>
      </c>
    </row>
    <row r="3209" spans="17:19" x14ac:dyDescent="0.2">
      <c r="Q3209" s="7">
        <v>6156</v>
      </c>
      <c r="R3209" s="7">
        <v>10897</v>
      </c>
      <c r="S3209" s="7" t="s">
        <v>2866</v>
      </c>
    </row>
    <row r="3210" spans="17:19" x14ac:dyDescent="0.2">
      <c r="Q3210" s="7">
        <v>908</v>
      </c>
      <c r="R3210" s="7">
        <v>15318</v>
      </c>
      <c r="S3210" s="7" t="s">
        <v>2867</v>
      </c>
    </row>
    <row r="3211" spans="17:19" x14ac:dyDescent="0.2">
      <c r="Q3211" s="7">
        <v>909</v>
      </c>
      <c r="R3211" s="7">
        <v>15319</v>
      </c>
      <c r="S3211" s="7" t="s">
        <v>2868</v>
      </c>
    </row>
    <row r="3212" spans="17:19" x14ac:dyDescent="0.2">
      <c r="Q3212" s="7">
        <v>3987</v>
      </c>
      <c r="R3212" s="7">
        <v>16056</v>
      </c>
      <c r="S3212" s="7" t="s">
        <v>2870</v>
      </c>
    </row>
    <row r="3213" spans="17:19" x14ac:dyDescent="0.2">
      <c r="R3213" s="7">
        <v>16478</v>
      </c>
      <c r="S3213" s="7" t="s">
        <v>5366</v>
      </c>
    </row>
    <row r="3214" spans="17:19" x14ac:dyDescent="0.2">
      <c r="Q3214" s="7">
        <v>41</v>
      </c>
      <c r="R3214" s="7">
        <v>10899</v>
      </c>
      <c r="S3214" s="7" t="s">
        <v>2871</v>
      </c>
    </row>
    <row r="3215" spans="17:19" x14ac:dyDescent="0.2">
      <c r="Q3215" s="7">
        <v>5730</v>
      </c>
      <c r="R3215" s="7">
        <v>14879</v>
      </c>
      <c r="S3215" s="7" t="s">
        <v>2853</v>
      </c>
    </row>
    <row r="3216" spans="17:19" x14ac:dyDescent="0.2">
      <c r="Q3216" s="7">
        <v>40</v>
      </c>
      <c r="R3216" s="7">
        <v>10898</v>
      </c>
      <c r="S3216" s="7" t="s">
        <v>2869</v>
      </c>
    </row>
    <row r="3217" spans="17:19" x14ac:dyDescent="0.2">
      <c r="Q3217" s="7">
        <v>3669</v>
      </c>
      <c r="R3217" s="7">
        <v>15982</v>
      </c>
      <c r="S3217" s="7" t="s">
        <v>2872</v>
      </c>
    </row>
    <row r="3218" spans="17:19" x14ac:dyDescent="0.2">
      <c r="R3218" s="7">
        <v>10900</v>
      </c>
      <c r="S3218" s="7" t="s">
        <v>1903</v>
      </c>
    </row>
    <row r="3219" spans="17:19" x14ac:dyDescent="0.2">
      <c r="R3219" s="7">
        <v>10810</v>
      </c>
      <c r="S3219" s="7" t="s">
        <v>1572</v>
      </c>
    </row>
    <row r="3220" spans="17:19" x14ac:dyDescent="0.2">
      <c r="Q3220" s="7">
        <v>3932</v>
      </c>
      <c r="R3220" s="7">
        <v>16050</v>
      </c>
      <c r="S3220" s="7" t="s">
        <v>1904</v>
      </c>
    </row>
    <row r="3221" spans="17:19" x14ac:dyDescent="0.2">
      <c r="R3221" s="7">
        <v>11325</v>
      </c>
      <c r="S3221" s="7" t="s">
        <v>1573</v>
      </c>
    </row>
    <row r="3222" spans="17:19" x14ac:dyDescent="0.2">
      <c r="R3222" s="7">
        <v>10141</v>
      </c>
      <c r="S3222" s="7" t="s">
        <v>1905</v>
      </c>
    </row>
    <row r="3223" spans="17:19" x14ac:dyDescent="0.2">
      <c r="Q3223" s="7">
        <v>501</v>
      </c>
      <c r="R3223" s="7">
        <v>15110</v>
      </c>
      <c r="S3223" s="7" t="s">
        <v>1906</v>
      </c>
    </row>
    <row r="3224" spans="17:19" x14ac:dyDescent="0.2">
      <c r="Q3224" s="7">
        <v>1347</v>
      </c>
      <c r="R3224" s="7">
        <v>10859</v>
      </c>
      <c r="S3224" s="7" t="s">
        <v>1908</v>
      </c>
    </row>
    <row r="3225" spans="17:19" x14ac:dyDescent="0.2">
      <c r="Q3225" s="7">
        <v>3986</v>
      </c>
      <c r="R3225" s="7">
        <v>16042</v>
      </c>
      <c r="S3225" s="7" t="s">
        <v>1909</v>
      </c>
    </row>
    <row r="3226" spans="17:19" x14ac:dyDescent="0.2">
      <c r="R3226" s="7">
        <v>10187</v>
      </c>
      <c r="S3226" s="7" t="s">
        <v>1574</v>
      </c>
    </row>
    <row r="3227" spans="17:19" x14ac:dyDescent="0.2">
      <c r="Q3227" s="7">
        <v>228</v>
      </c>
      <c r="R3227" s="7">
        <v>10857</v>
      </c>
      <c r="S3227" s="7" t="s">
        <v>1910</v>
      </c>
    </row>
    <row r="3228" spans="17:19" x14ac:dyDescent="0.2">
      <c r="Q3228" s="7">
        <v>4042</v>
      </c>
      <c r="R3228" s="7">
        <v>10886</v>
      </c>
      <c r="S3228" s="7" t="s">
        <v>1911</v>
      </c>
    </row>
    <row r="3229" spans="17:19" x14ac:dyDescent="0.2">
      <c r="R3229" s="7">
        <v>10846</v>
      </c>
      <c r="S3229" s="7" t="s">
        <v>1912</v>
      </c>
    </row>
    <row r="3230" spans="17:19" x14ac:dyDescent="0.2">
      <c r="Q3230" s="7">
        <v>6119</v>
      </c>
      <c r="R3230" s="7">
        <v>15619</v>
      </c>
      <c r="S3230" s="7" t="s">
        <v>4536</v>
      </c>
    </row>
    <row r="3231" spans="17:19" x14ac:dyDescent="0.2">
      <c r="R3231" s="7">
        <v>11263</v>
      </c>
      <c r="S3231" s="7" t="s">
        <v>1575</v>
      </c>
    </row>
    <row r="3232" spans="17:19" x14ac:dyDescent="0.2">
      <c r="R3232" s="7">
        <v>10643</v>
      </c>
      <c r="S3232" s="7" t="s">
        <v>1914</v>
      </c>
    </row>
    <row r="3233" spans="17:19" x14ac:dyDescent="0.2">
      <c r="Q3233" s="7">
        <v>756</v>
      </c>
      <c r="R3233" s="7">
        <v>14978</v>
      </c>
      <c r="S3233" s="7" t="s">
        <v>1205</v>
      </c>
    </row>
    <row r="3234" spans="17:19" x14ac:dyDescent="0.2">
      <c r="Q3234" s="7">
        <v>4077</v>
      </c>
      <c r="R3234" s="7">
        <v>10550</v>
      </c>
      <c r="S3234" s="7" t="s">
        <v>2803</v>
      </c>
    </row>
    <row r="3235" spans="17:19" x14ac:dyDescent="0.2">
      <c r="R3235" s="7">
        <v>10551</v>
      </c>
      <c r="S3235" s="7" t="s">
        <v>1558</v>
      </c>
    </row>
    <row r="3236" spans="17:19" x14ac:dyDescent="0.2">
      <c r="R3236" s="7">
        <v>10722</v>
      </c>
      <c r="S3236" s="7" t="s">
        <v>2804</v>
      </c>
    </row>
    <row r="3237" spans="17:19" x14ac:dyDescent="0.2">
      <c r="Q3237" s="7">
        <v>4696</v>
      </c>
      <c r="R3237" s="7">
        <v>15394</v>
      </c>
      <c r="S3237" s="7" t="s">
        <v>2805</v>
      </c>
    </row>
    <row r="3238" spans="17:19" x14ac:dyDescent="0.2">
      <c r="Q3238" s="7">
        <v>6295</v>
      </c>
      <c r="R3238" s="7">
        <v>10555</v>
      </c>
      <c r="S3238" s="7" t="s">
        <v>2811</v>
      </c>
    </row>
    <row r="3239" spans="17:19" x14ac:dyDescent="0.2">
      <c r="Q3239" s="7">
        <v>751</v>
      </c>
      <c r="R3239" s="7">
        <v>15257</v>
      </c>
      <c r="S3239" s="7" t="s">
        <v>2812</v>
      </c>
    </row>
    <row r="3240" spans="17:19" x14ac:dyDescent="0.2">
      <c r="Q3240" s="7">
        <v>5571</v>
      </c>
      <c r="R3240" s="7">
        <v>15492</v>
      </c>
      <c r="S3240" s="7" t="s">
        <v>3076</v>
      </c>
    </row>
    <row r="3241" spans="17:19" x14ac:dyDescent="0.2">
      <c r="Q3241" s="7">
        <v>6296</v>
      </c>
      <c r="R3241" s="7">
        <v>10877</v>
      </c>
      <c r="S3241" s="7" t="s">
        <v>1300</v>
      </c>
    </row>
    <row r="3242" spans="17:19" x14ac:dyDescent="0.2">
      <c r="R3242" s="7">
        <v>16414</v>
      </c>
      <c r="S3242" s="7" t="s">
        <v>5367</v>
      </c>
    </row>
    <row r="3243" spans="17:19" x14ac:dyDescent="0.2">
      <c r="Q3243" s="7">
        <v>3218</v>
      </c>
      <c r="R3243" s="7">
        <v>14389</v>
      </c>
      <c r="S3243" s="7" t="s">
        <v>1907</v>
      </c>
    </row>
    <row r="3244" spans="17:19" x14ac:dyDescent="0.2">
      <c r="R3244" s="7">
        <v>10644</v>
      </c>
      <c r="S3244" s="7" t="s">
        <v>1913</v>
      </c>
    </row>
    <row r="3245" spans="17:19" x14ac:dyDescent="0.2">
      <c r="Q3245" s="7">
        <v>1067</v>
      </c>
      <c r="R3245" s="7">
        <v>15530</v>
      </c>
      <c r="S3245" s="7" t="s">
        <v>1915</v>
      </c>
    </row>
    <row r="3246" spans="17:19" x14ac:dyDescent="0.2">
      <c r="Q3246" s="7">
        <v>2308</v>
      </c>
      <c r="R3246" s="7">
        <v>10848</v>
      </c>
      <c r="S3246" s="7" t="s">
        <v>465</v>
      </c>
    </row>
    <row r="3247" spans="17:19" x14ac:dyDescent="0.2">
      <c r="Q3247" s="7">
        <v>943</v>
      </c>
      <c r="R3247" s="7">
        <v>15340</v>
      </c>
      <c r="S3247" s="7" t="s">
        <v>466</v>
      </c>
    </row>
    <row r="3248" spans="17:19" x14ac:dyDescent="0.2">
      <c r="Q3248" s="7">
        <v>4179</v>
      </c>
      <c r="R3248" s="7">
        <v>10849</v>
      </c>
      <c r="S3248" s="7" t="s">
        <v>467</v>
      </c>
    </row>
    <row r="3249" spans="17:19" x14ac:dyDescent="0.2">
      <c r="Q3249" s="7">
        <v>4286</v>
      </c>
      <c r="R3249" s="7">
        <v>10850</v>
      </c>
      <c r="S3249" s="7" t="s">
        <v>468</v>
      </c>
    </row>
    <row r="3250" spans="17:19" x14ac:dyDescent="0.2">
      <c r="R3250" s="7">
        <v>10851</v>
      </c>
      <c r="S3250" s="7" t="s">
        <v>1576</v>
      </c>
    </row>
    <row r="3251" spans="17:19" x14ac:dyDescent="0.2">
      <c r="R3251" s="7">
        <v>10852</v>
      </c>
      <c r="S3251" s="7" t="s">
        <v>1577</v>
      </c>
    </row>
    <row r="3252" spans="17:19" x14ac:dyDescent="0.2">
      <c r="Q3252" s="7">
        <v>4616</v>
      </c>
      <c r="R3252" s="7">
        <v>15431</v>
      </c>
      <c r="S3252" s="7" t="s">
        <v>469</v>
      </c>
    </row>
    <row r="3253" spans="17:19" x14ac:dyDescent="0.2">
      <c r="Q3253" s="7">
        <v>944</v>
      </c>
      <c r="R3253" s="7">
        <v>15341</v>
      </c>
      <c r="S3253" s="7" t="s">
        <v>470</v>
      </c>
    </row>
    <row r="3254" spans="17:19" x14ac:dyDescent="0.2">
      <c r="R3254" s="7">
        <v>11342</v>
      </c>
      <c r="S3254" s="7" t="s">
        <v>1578</v>
      </c>
    </row>
    <row r="3255" spans="17:19" x14ac:dyDescent="0.2">
      <c r="Q3255" s="7">
        <v>159</v>
      </c>
      <c r="R3255" s="7">
        <v>13259</v>
      </c>
      <c r="S3255" s="7" t="s">
        <v>471</v>
      </c>
    </row>
    <row r="3256" spans="17:19" x14ac:dyDescent="0.2">
      <c r="Q3256" s="7">
        <v>4078</v>
      </c>
      <c r="R3256" s="7">
        <v>10853</v>
      </c>
      <c r="S3256" s="7" t="s">
        <v>472</v>
      </c>
    </row>
    <row r="3257" spans="17:19" x14ac:dyDescent="0.2">
      <c r="R3257" s="7">
        <v>10854</v>
      </c>
      <c r="S3257" s="7" t="s">
        <v>1579</v>
      </c>
    </row>
    <row r="3258" spans="17:19" x14ac:dyDescent="0.2">
      <c r="Q3258" s="7">
        <v>1145</v>
      </c>
      <c r="R3258" s="7">
        <v>15531</v>
      </c>
      <c r="S3258" s="7" t="s">
        <v>473</v>
      </c>
    </row>
    <row r="3259" spans="17:19" x14ac:dyDescent="0.2">
      <c r="Q3259" s="7">
        <v>248</v>
      </c>
      <c r="R3259" s="7">
        <v>13696</v>
      </c>
      <c r="S3259" s="7" t="s">
        <v>1869</v>
      </c>
    </row>
    <row r="3260" spans="17:19" x14ac:dyDescent="0.2">
      <c r="Q3260" s="7">
        <v>2278</v>
      </c>
      <c r="R3260" s="7">
        <v>10856</v>
      </c>
      <c r="S3260" s="7" t="s">
        <v>1870</v>
      </c>
    </row>
    <row r="3261" spans="17:19" x14ac:dyDescent="0.2">
      <c r="R3261" s="7">
        <v>10872</v>
      </c>
      <c r="S3261" s="7" t="s">
        <v>1580</v>
      </c>
    </row>
    <row r="3262" spans="17:19" x14ac:dyDescent="0.2">
      <c r="R3262" s="7">
        <v>10858</v>
      </c>
      <c r="S3262" s="7" t="s">
        <v>1871</v>
      </c>
    </row>
    <row r="3263" spans="17:19" x14ac:dyDescent="0.2">
      <c r="R3263" s="7">
        <v>10962</v>
      </c>
      <c r="S3263" s="7" t="s">
        <v>1872</v>
      </c>
    </row>
    <row r="3264" spans="17:19" x14ac:dyDescent="0.2">
      <c r="Q3264" s="7">
        <v>6201</v>
      </c>
      <c r="R3264" s="7">
        <v>10860</v>
      </c>
      <c r="S3264" s="7" t="s">
        <v>1932</v>
      </c>
    </row>
    <row r="3265" spans="17:19" x14ac:dyDescent="0.2">
      <c r="R3265" s="7">
        <v>10861</v>
      </c>
      <c r="S3265" s="7" t="s">
        <v>1933</v>
      </c>
    </row>
    <row r="3266" spans="17:19" x14ac:dyDescent="0.2">
      <c r="Q3266" s="7">
        <v>3219</v>
      </c>
      <c r="R3266" s="7">
        <v>14390</v>
      </c>
      <c r="S3266" s="7" t="s">
        <v>1934</v>
      </c>
    </row>
    <row r="3267" spans="17:19" x14ac:dyDescent="0.2">
      <c r="R3267" s="7">
        <v>10862</v>
      </c>
      <c r="S3267" s="7" t="s">
        <v>1581</v>
      </c>
    </row>
    <row r="3268" spans="17:19" x14ac:dyDescent="0.2">
      <c r="R3268" s="7">
        <v>16442</v>
      </c>
      <c r="S3268" s="7" t="s">
        <v>5368</v>
      </c>
    </row>
    <row r="3269" spans="17:19" x14ac:dyDescent="0.2">
      <c r="R3269" s="7">
        <v>10908</v>
      </c>
      <c r="S3269" s="7" t="s">
        <v>1935</v>
      </c>
    </row>
    <row r="3270" spans="17:19" x14ac:dyDescent="0.2">
      <c r="R3270" s="7">
        <v>10863</v>
      </c>
      <c r="S3270" s="7" t="s">
        <v>1936</v>
      </c>
    </row>
    <row r="3271" spans="17:19" x14ac:dyDescent="0.2">
      <c r="Q3271" s="7">
        <v>249</v>
      </c>
      <c r="R3271" s="7">
        <v>13697</v>
      </c>
      <c r="S3271" s="7" t="s">
        <v>1937</v>
      </c>
    </row>
    <row r="3272" spans="17:19" x14ac:dyDescent="0.2">
      <c r="Q3272" s="7">
        <v>4013</v>
      </c>
      <c r="R3272" s="7">
        <v>10888</v>
      </c>
      <c r="S3272" s="7" t="s">
        <v>1938</v>
      </c>
    </row>
    <row r="3273" spans="17:19" x14ac:dyDescent="0.2">
      <c r="R3273" s="7">
        <v>16462</v>
      </c>
      <c r="S3273" s="7" t="s">
        <v>5369</v>
      </c>
    </row>
    <row r="3274" spans="17:19" x14ac:dyDescent="0.2">
      <c r="Q3274" s="7">
        <v>1375</v>
      </c>
      <c r="R3274" s="7">
        <v>10865</v>
      </c>
      <c r="S3274" s="7" t="s">
        <v>1939</v>
      </c>
    </row>
    <row r="3275" spans="17:19" x14ac:dyDescent="0.2">
      <c r="Q3275" s="7">
        <v>4146</v>
      </c>
      <c r="R3275" s="7">
        <v>10866</v>
      </c>
      <c r="S3275" s="7" t="s">
        <v>1940</v>
      </c>
    </row>
    <row r="3276" spans="17:19" x14ac:dyDescent="0.2">
      <c r="Q3276" s="7">
        <v>945</v>
      </c>
      <c r="R3276" s="7">
        <v>15342</v>
      </c>
      <c r="S3276" s="7" t="s">
        <v>3669</v>
      </c>
    </row>
    <row r="3277" spans="17:19" x14ac:dyDescent="0.2">
      <c r="R3277" s="7">
        <v>16178</v>
      </c>
      <c r="S3277" s="7" t="s">
        <v>5370</v>
      </c>
    </row>
    <row r="3278" spans="17:19" x14ac:dyDescent="0.2">
      <c r="Q3278" s="7">
        <v>4079</v>
      </c>
      <c r="R3278" s="7">
        <v>10867</v>
      </c>
      <c r="S3278" s="7" t="s">
        <v>3670</v>
      </c>
    </row>
    <row r="3279" spans="17:19" x14ac:dyDescent="0.2">
      <c r="Q3279" s="7">
        <v>2463</v>
      </c>
      <c r="R3279" s="7">
        <v>10868</v>
      </c>
      <c r="S3279" s="7" t="s">
        <v>3671</v>
      </c>
    </row>
    <row r="3280" spans="17:19" x14ac:dyDescent="0.2">
      <c r="R3280" s="7">
        <v>10870</v>
      </c>
      <c r="S3280" s="7" t="s">
        <v>1582</v>
      </c>
    </row>
    <row r="3281" spans="17:19" x14ac:dyDescent="0.2">
      <c r="Q3281" s="7">
        <v>1219</v>
      </c>
      <c r="R3281" s="7">
        <v>10869</v>
      </c>
      <c r="S3281" s="7" t="s">
        <v>3672</v>
      </c>
    </row>
    <row r="3282" spans="17:19" x14ac:dyDescent="0.2">
      <c r="Q3282" s="7">
        <v>593</v>
      </c>
      <c r="R3282" s="7">
        <v>15165</v>
      </c>
      <c r="S3282" s="7" t="s">
        <v>3673</v>
      </c>
    </row>
    <row r="3283" spans="17:19" x14ac:dyDescent="0.2">
      <c r="Q3283" s="7">
        <v>4044</v>
      </c>
      <c r="R3283" s="7">
        <v>10871</v>
      </c>
      <c r="S3283" s="7" t="s">
        <v>3674</v>
      </c>
    </row>
    <row r="3284" spans="17:19" x14ac:dyDescent="0.2">
      <c r="R3284" s="7">
        <v>10845</v>
      </c>
      <c r="S3284" s="7" t="s">
        <v>3675</v>
      </c>
    </row>
    <row r="3285" spans="17:19" x14ac:dyDescent="0.2">
      <c r="R3285" s="7">
        <v>10948</v>
      </c>
      <c r="S3285" s="7" t="s">
        <v>3676</v>
      </c>
    </row>
    <row r="3286" spans="17:19" x14ac:dyDescent="0.2">
      <c r="R3286" s="7">
        <v>16291</v>
      </c>
      <c r="S3286" s="7" t="s">
        <v>5371</v>
      </c>
    </row>
    <row r="3287" spans="17:19" x14ac:dyDescent="0.2">
      <c r="Q3287" s="7">
        <v>3946</v>
      </c>
      <c r="R3287" s="7">
        <v>16030</v>
      </c>
      <c r="S3287" s="7" t="s">
        <v>3677</v>
      </c>
    </row>
    <row r="3288" spans="17:19" x14ac:dyDescent="0.2">
      <c r="Q3288" s="7">
        <v>1709</v>
      </c>
      <c r="R3288" s="7">
        <v>10844</v>
      </c>
      <c r="S3288" s="7" t="s">
        <v>1873</v>
      </c>
    </row>
    <row r="3289" spans="17:19" x14ac:dyDescent="0.2">
      <c r="R3289" s="7">
        <v>11230</v>
      </c>
      <c r="S3289" s="7" t="s">
        <v>1583</v>
      </c>
    </row>
    <row r="3290" spans="17:19" x14ac:dyDescent="0.2">
      <c r="R3290" s="7">
        <v>13195</v>
      </c>
      <c r="S3290" s="7" t="s">
        <v>1584</v>
      </c>
    </row>
    <row r="3291" spans="17:19" x14ac:dyDescent="0.2">
      <c r="Q3291" s="7">
        <v>250</v>
      </c>
      <c r="R3291" s="7">
        <v>13698</v>
      </c>
      <c r="S3291" s="7" t="s">
        <v>3678</v>
      </c>
    </row>
    <row r="3292" spans="17:19" x14ac:dyDescent="0.2">
      <c r="Q3292" s="7">
        <v>3670</v>
      </c>
      <c r="R3292" s="7">
        <v>15983</v>
      </c>
      <c r="S3292" s="7" t="s">
        <v>3679</v>
      </c>
    </row>
    <row r="3293" spans="17:19" x14ac:dyDescent="0.2">
      <c r="Q3293" s="7">
        <v>3006</v>
      </c>
      <c r="R3293" s="7">
        <v>10946</v>
      </c>
      <c r="S3293" s="7" t="s">
        <v>3680</v>
      </c>
    </row>
    <row r="3294" spans="17:19" x14ac:dyDescent="0.2">
      <c r="Q3294" s="7">
        <v>344</v>
      </c>
      <c r="R3294" s="7">
        <v>15027</v>
      </c>
      <c r="S3294" s="7" t="s">
        <v>3681</v>
      </c>
    </row>
    <row r="3295" spans="17:19" x14ac:dyDescent="0.2">
      <c r="Q3295" s="7">
        <v>5932</v>
      </c>
      <c r="R3295" s="7">
        <v>14870</v>
      </c>
      <c r="S3295" s="7" t="s">
        <v>3682</v>
      </c>
    </row>
    <row r="3296" spans="17:19" x14ac:dyDescent="0.2">
      <c r="Q3296" s="7">
        <v>2102</v>
      </c>
      <c r="R3296" s="7">
        <v>15500</v>
      </c>
      <c r="S3296" s="7" t="s">
        <v>3683</v>
      </c>
    </row>
    <row r="3297" spans="17:19" x14ac:dyDescent="0.2">
      <c r="R3297" s="7">
        <v>10496</v>
      </c>
      <c r="S3297" s="7" t="s">
        <v>1585</v>
      </c>
    </row>
    <row r="3298" spans="17:19" x14ac:dyDescent="0.2">
      <c r="Q3298" s="7">
        <v>551</v>
      </c>
      <c r="R3298" s="7">
        <v>15130</v>
      </c>
      <c r="S3298" s="7" t="s">
        <v>3684</v>
      </c>
    </row>
    <row r="3299" spans="17:19" x14ac:dyDescent="0.2">
      <c r="Q3299" s="7">
        <v>198</v>
      </c>
      <c r="R3299" s="7">
        <v>10940</v>
      </c>
      <c r="S3299" s="7" t="s">
        <v>3685</v>
      </c>
    </row>
    <row r="3300" spans="17:19" x14ac:dyDescent="0.2">
      <c r="Q3300" s="7">
        <v>885</v>
      </c>
      <c r="R3300" s="7">
        <v>15639</v>
      </c>
      <c r="S3300" s="7" t="s">
        <v>3686</v>
      </c>
    </row>
    <row r="3301" spans="17:19" x14ac:dyDescent="0.2">
      <c r="Q3301" s="7">
        <v>4451</v>
      </c>
      <c r="R3301" s="7">
        <v>15397</v>
      </c>
      <c r="S3301" s="221" t="s">
        <v>3687</v>
      </c>
    </row>
    <row r="3302" spans="17:19" x14ac:dyDescent="0.2">
      <c r="Q3302" s="7">
        <v>552</v>
      </c>
      <c r="R3302" s="7">
        <v>15131</v>
      </c>
      <c r="S3302" s="7" t="s">
        <v>3688</v>
      </c>
    </row>
    <row r="3303" spans="17:19" x14ac:dyDescent="0.2">
      <c r="Q3303" s="7">
        <v>3339</v>
      </c>
      <c r="R3303" s="7">
        <v>14433</v>
      </c>
      <c r="S3303" s="7" t="s">
        <v>3689</v>
      </c>
    </row>
    <row r="3304" spans="17:19" x14ac:dyDescent="0.2">
      <c r="Q3304" s="7">
        <v>3408</v>
      </c>
      <c r="R3304" s="7">
        <v>14457</v>
      </c>
      <c r="S3304" s="7" t="s">
        <v>3690</v>
      </c>
    </row>
    <row r="3305" spans="17:19" x14ac:dyDescent="0.2">
      <c r="Q3305" s="7">
        <v>5268</v>
      </c>
      <c r="R3305" s="7">
        <v>10930</v>
      </c>
      <c r="S3305" s="7" t="s">
        <v>3691</v>
      </c>
    </row>
    <row r="3306" spans="17:19" x14ac:dyDescent="0.2">
      <c r="R3306" s="7">
        <v>10932</v>
      </c>
      <c r="S3306" s="7" t="s">
        <v>1586</v>
      </c>
    </row>
    <row r="3307" spans="17:19" x14ac:dyDescent="0.2">
      <c r="R3307" s="7">
        <v>16439</v>
      </c>
      <c r="S3307" s="7" t="s">
        <v>5372</v>
      </c>
    </row>
    <row r="3308" spans="17:19" x14ac:dyDescent="0.2">
      <c r="Q3308" s="7">
        <v>3847</v>
      </c>
      <c r="R3308" s="7">
        <v>16049</v>
      </c>
      <c r="S3308" s="7" t="s">
        <v>3692</v>
      </c>
    </row>
    <row r="3309" spans="17:19" x14ac:dyDescent="0.2">
      <c r="Q3309" s="7">
        <v>6730</v>
      </c>
      <c r="R3309" s="7">
        <v>16119</v>
      </c>
      <c r="S3309" s="7" t="s">
        <v>4537</v>
      </c>
    </row>
    <row r="3310" spans="17:19" x14ac:dyDescent="0.2">
      <c r="Q3310" s="7">
        <v>6037</v>
      </c>
      <c r="R3310" s="7">
        <v>16601</v>
      </c>
      <c r="S3310" s="7" t="s">
        <v>5373</v>
      </c>
    </row>
    <row r="3311" spans="17:19" x14ac:dyDescent="0.2">
      <c r="Q3311" s="7">
        <v>6157</v>
      </c>
      <c r="R3311" s="7">
        <v>10933</v>
      </c>
      <c r="S3311" s="7" t="s">
        <v>4397</v>
      </c>
    </row>
    <row r="3312" spans="17:19" x14ac:dyDescent="0.2">
      <c r="Q3312" s="7">
        <v>2163</v>
      </c>
      <c r="R3312" s="7">
        <v>15640</v>
      </c>
      <c r="S3312" s="7" t="s">
        <v>4553</v>
      </c>
    </row>
    <row r="3313" spans="17:19" x14ac:dyDescent="0.2">
      <c r="Q3313" s="7">
        <v>6487</v>
      </c>
      <c r="R3313" s="7">
        <v>16115</v>
      </c>
      <c r="S3313" s="7" t="s">
        <v>4538</v>
      </c>
    </row>
    <row r="3314" spans="17:19" x14ac:dyDescent="0.2">
      <c r="Q3314" s="7">
        <v>6512</v>
      </c>
      <c r="R3314" s="7">
        <v>16118</v>
      </c>
      <c r="S3314" s="7" t="s">
        <v>3695</v>
      </c>
    </row>
    <row r="3315" spans="17:19" x14ac:dyDescent="0.2">
      <c r="R3315" s="7">
        <v>10934</v>
      </c>
      <c r="S3315" s="7" t="s">
        <v>3693</v>
      </c>
    </row>
    <row r="3316" spans="17:19" x14ac:dyDescent="0.2">
      <c r="Q3316" s="7">
        <v>717</v>
      </c>
      <c r="R3316" s="7">
        <v>15661</v>
      </c>
      <c r="S3316" s="221" t="s">
        <v>4941</v>
      </c>
    </row>
    <row r="3317" spans="17:19" x14ac:dyDescent="0.2">
      <c r="Q3317" s="7">
        <v>5831</v>
      </c>
      <c r="R3317" s="7">
        <v>15496</v>
      </c>
      <c r="S3317" s="7" t="s">
        <v>3077</v>
      </c>
    </row>
    <row r="3318" spans="17:19" x14ac:dyDescent="0.2">
      <c r="R3318" s="7">
        <v>16247</v>
      </c>
      <c r="S3318" s="7" t="s">
        <v>5374</v>
      </c>
    </row>
    <row r="3319" spans="17:19" x14ac:dyDescent="0.2">
      <c r="R3319" s="7">
        <v>11326</v>
      </c>
      <c r="S3319" s="7" t="s">
        <v>1587</v>
      </c>
    </row>
    <row r="3320" spans="17:19" x14ac:dyDescent="0.2">
      <c r="R3320" s="7">
        <v>10936</v>
      </c>
      <c r="S3320" s="7" t="s">
        <v>3694</v>
      </c>
    </row>
    <row r="3321" spans="17:19" x14ac:dyDescent="0.2">
      <c r="R3321" s="7">
        <v>10040</v>
      </c>
      <c r="S3321" s="7" t="s">
        <v>4398</v>
      </c>
    </row>
    <row r="3322" spans="17:19" x14ac:dyDescent="0.2">
      <c r="Q3322" s="7">
        <v>5933</v>
      </c>
      <c r="R3322" s="7">
        <v>14869</v>
      </c>
      <c r="S3322" s="7" t="s">
        <v>4399</v>
      </c>
    </row>
    <row r="3323" spans="17:19" x14ac:dyDescent="0.2">
      <c r="Q3323" s="7">
        <v>5763</v>
      </c>
      <c r="R3323" s="7">
        <v>14868</v>
      </c>
      <c r="S3323" s="7" t="s">
        <v>4394</v>
      </c>
    </row>
    <row r="3324" spans="17:19" x14ac:dyDescent="0.2">
      <c r="Q3324" s="7">
        <v>5934</v>
      </c>
      <c r="R3324" s="7">
        <v>14871</v>
      </c>
      <c r="S3324" s="7" t="s">
        <v>4395</v>
      </c>
    </row>
    <row r="3325" spans="17:19" x14ac:dyDescent="0.2">
      <c r="R3325" s="7">
        <v>10947</v>
      </c>
      <c r="S3325" s="7" t="s">
        <v>4396</v>
      </c>
    </row>
    <row r="3326" spans="17:19" x14ac:dyDescent="0.2">
      <c r="R3326" s="7">
        <v>16182</v>
      </c>
      <c r="S3326" s="7" t="s">
        <v>5375</v>
      </c>
    </row>
    <row r="3327" spans="17:19" x14ac:dyDescent="0.2">
      <c r="Q3327" s="7">
        <v>2045</v>
      </c>
      <c r="R3327" s="7">
        <v>10944</v>
      </c>
      <c r="S3327" s="7" t="s">
        <v>603</v>
      </c>
    </row>
    <row r="3328" spans="17:19" x14ac:dyDescent="0.2">
      <c r="Q3328" s="7">
        <v>5764</v>
      </c>
      <c r="R3328" s="7">
        <v>14866</v>
      </c>
      <c r="S3328" s="7" t="s">
        <v>604</v>
      </c>
    </row>
    <row r="3329" spans="17:19" x14ac:dyDescent="0.2">
      <c r="R3329" s="7">
        <v>16248</v>
      </c>
      <c r="S3329" s="7" t="s">
        <v>5376</v>
      </c>
    </row>
    <row r="3330" spans="17:19" x14ac:dyDescent="0.2">
      <c r="Q3330" s="7">
        <v>3603</v>
      </c>
      <c r="R3330" s="7">
        <v>16063</v>
      </c>
      <c r="S3330" s="7" t="s">
        <v>605</v>
      </c>
    </row>
    <row r="3331" spans="17:19" x14ac:dyDescent="0.2">
      <c r="Q3331" s="7">
        <v>3764</v>
      </c>
      <c r="R3331" s="7">
        <v>16059</v>
      </c>
      <c r="S3331" s="7" t="s">
        <v>4539</v>
      </c>
    </row>
    <row r="3332" spans="17:19" x14ac:dyDescent="0.2">
      <c r="R3332" s="7">
        <v>10827</v>
      </c>
      <c r="S3332" s="7" t="s">
        <v>606</v>
      </c>
    </row>
    <row r="3333" spans="17:19" x14ac:dyDescent="0.2">
      <c r="Q3333" s="7">
        <v>6642</v>
      </c>
      <c r="R3333" s="7">
        <v>10942</v>
      </c>
      <c r="S3333" s="7" t="s">
        <v>607</v>
      </c>
    </row>
    <row r="3334" spans="17:19" x14ac:dyDescent="0.2">
      <c r="Q3334" s="7">
        <v>6116</v>
      </c>
      <c r="R3334" s="7">
        <v>10938</v>
      </c>
      <c r="S3334" s="7" t="s">
        <v>608</v>
      </c>
    </row>
    <row r="3335" spans="17:19" x14ac:dyDescent="0.2">
      <c r="R3335" s="7">
        <v>10913</v>
      </c>
      <c r="S3335" s="7" t="s">
        <v>1588</v>
      </c>
    </row>
    <row r="3336" spans="17:19" x14ac:dyDescent="0.2">
      <c r="R3336" s="7">
        <v>10904</v>
      </c>
      <c r="S3336" s="7" t="s">
        <v>609</v>
      </c>
    </row>
    <row r="3337" spans="17:19" x14ac:dyDescent="0.2">
      <c r="R3337" s="7">
        <v>10905</v>
      </c>
      <c r="S3337" s="7" t="s">
        <v>610</v>
      </c>
    </row>
    <row r="3338" spans="17:19" x14ac:dyDescent="0.2">
      <c r="Q3338" s="7">
        <v>5765</v>
      </c>
      <c r="R3338" s="7">
        <v>14873</v>
      </c>
      <c r="S3338" s="7" t="s">
        <v>611</v>
      </c>
    </row>
    <row r="3339" spans="17:19" x14ac:dyDescent="0.2">
      <c r="Q3339" s="7">
        <v>2155</v>
      </c>
      <c r="R3339" s="7">
        <v>10906</v>
      </c>
      <c r="S3339" s="7" t="s">
        <v>612</v>
      </c>
    </row>
    <row r="3340" spans="17:19" x14ac:dyDescent="0.2">
      <c r="R3340" s="7">
        <v>13203</v>
      </c>
      <c r="S3340" s="7" t="s">
        <v>613</v>
      </c>
    </row>
    <row r="3341" spans="17:19" x14ac:dyDescent="0.2">
      <c r="R3341" s="7">
        <v>11273</v>
      </c>
      <c r="S3341" s="7" t="s">
        <v>1589</v>
      </c>
    </row>
    <row r="3342" spans="17:19" x14ac:dyDescent="0.2">
      <c r="Q3342" s="7">
        <v>5650</v>
      </c>
      <c r="R3342" s="7">
        <v>14874</v>
      </c>
      <c r="S3342" s="7" t="s">
        <v>614</v>
      </c>
    </row>
    <row r="3343" spans="17:19" x14ac:dyDescent="0.2">
      <c r="Q3343" s="7">
        <v>3506</v>
      </c>
      <c r="R3343" s="7">
        <v>15962</v>
      </c>
      <c r="S3343" s="7" t="s">
        <v>615</v>
      </c>
    </row>
    <row r="3344" spans="17:19" x14ac:dyDescent="0.2">
      <c r="Q3344" s="7">
        <v>359</v>
      </c>
      <c r="R3344" s="7">
        <v>15037</v>
      </c>
      <c r="S3344" s="7" t="s">
        <v>616</v>
      </c>
    </row>
    <row r="3345" spans="17:19" x14ac:dyDescent="0.2">
      <c r="R3345" s="7">
        <v>13686</v>
      </c>
      <c r="S3345" s="7" t="s">
        <v>617</v>
      </c>
    </row>
    <row r="3346" spans="17:19" x14ac:dyDescent="0.2">
      <c r="R3346" s="7">
        <v>10610</v>
      </c>
      <c r="S3346" s="7" t="s">
        <v>618</v>
      </c>
    </row>
    <row r="3347" spans="17:19" x14ac:dyDescent="0.2">
      <c r="Q3347" s="7">
        <v>4120</v>
      </c>
      <c r="R3347" s="7">
        <v>10911</v>
      </c>
      <c r="S3347" s="7" t="s">
        <v>619</v>
      </c>
    </row>
    <row r="3348" spans="17:19" x14ac:dyDescent="0.2">
      <c r="R3348" s="7">
        <v>16415</v>
      </c>
      <c r="S3348" s="7" t="s">
        <v>5377</v>
      </c>
    </row>
    <row r="3349" spans="17:19" x14ac:dyDescent="0.2">
      <c r="Q3349" s="7">
        <v>6806</v>
      </c>
      <c r="R3349" s="7">
        <v>13353</v>
      </c>
      <c r="S3349" s="7" t="s">
        <v>620</v>
      </c>
    </row>
    <row r="3350" spans="17:19" x14ac:dyDescent="0.2">
      <c r="R3350" s="7">
        <v>10912</v>
      </c>
      <c r="S3350" s="7" t="s">
        <v>621</v>
      </c>
    </row>
    <row r="3351" spans="17:19" x14ac:dyDescent="0.2">
      <c r="R3351" s="7">
        <v>10168</v>
      </c>
      <c r="S3351" s="7" t="s">
        <v>2720</v>
      </c>
    </row>
    <row r="3352" spans="17:19" x14ac:dyDescent="0.2">
      <c r="R3352" s="7">
        <v>10927</v>
      </c>
      <c r="S3352" s="7" t="s">
        <v>2721</v>
      </c>
    </row>
    <row r="3353" spans="17:19" x14ac:dyDescent="0.2">
      <c r="R3353" s="7">
        <v>10990</v>
      </c>
      <c r="S3353" s="7" t="s">
        <v>2722</v>
      </c>
    </row>
    <row r="3354" spans="17:19" x14ac:dyDescent="0.2">
      <c r="R3354" s="7">
        <v>10914</v>
      </c>
      <c r="S3354" s="7" t="s">
        <v>2723</v>
      </c>
    </row>
    <row r="3355" spans="17:19" x14ac:dyDescent="0.2">
      <c r="Q3355" s="7">
        <v>5230</v>
      </c>
      <c r="R3355" s="7">
        <v>10916</v>
      </c>
      <c r="S3355" s="7" t="s">
        <v>2724</v>
      </c>
    </row>
    <row r="3356" spans="17:19" x14ac:dyDescent="0.2">
      <c r="R3356" s="7">
        <v>14525</v>
      </c>
      <c r="S3356" s="7" t="s">
        <v>2725</v>
      </c>
    </row>
    <row r="3357" spans="17:19" x14ac:dyDescent="0.2">
      <c r="Q3357" s="7">
        <v>6219</v>
      </c>
      <c r="R3357" s="7">
        <v>10917</v>
      </c>
      <c r="S3357" s="7" t="s">
        <v>2726</v>
      </c>
    </row>
    <row r="3358" spans="17:19" x14ac:dyDescent="0.2">
      <c r="Q3358" s="7">
        <v>6643</v>
      </c>
      <c r="R3358" s="7">
        <v>10918</v>
      </c>
      <c r="S3358" s="7" t="s">
        <v>2727</v>
      </c>
    </row>
    <row r="3359" spans="17:19" x14ac:dyDescent="0.2">
      <c r="R3359" s="7">
        <v>16230</v>
      </c>
      <c r="S3359" s="7" t="s">
        <v>5378</v>
      </c>
    </row>
    <row r="3360" spans="17:19" x14ac:dyDescent="0.2">
      <c r="R3360" s="7">
        <v>10039</v>
      </c>
      <c r="S3360" s="7" t="s">
        <v>305</v>
      </c>
    </row>
    <row r="3361" spans="17:19" x14ac:dyDescent="0.2">
      <c r="R3361" s="7">
        <v>10920</v>
      </c>
      <c r="S3361" s="7" t="s">
        <v>306</v>
      </c>
    </row>
    <row r="3362" spans="17:19" x14ac:dyDescent="0.2">
      <c r="Q3362" s="7">
        <v>6644</v>
      </c>
      <c r="R3362" s="7">
        <v>10921</v>
      </c>
      <c r="S3362" s="7" t="s">
        <v>307</v>
      </c>
    </row>
    <row r="3363" spans="17:19" x14ac:dyDescent="0.2">
      <c r="Q3363" s="7">
        <v>5399</v>
      </c>
      <c r="R3363" s="7">
        <v>16589</v>
      </c>
      <c r="S3363" s="7" t="s">
        <v>5379</v>
      </c>
    </row>
    <row r="3364" spans="17:19" x14ac:dyDescent="0.2">
      <c r="R3364" s="7">
        <v>10922</v>
      </c>
      <c r="S3364" s="7" t="s">
        <v>1590</v>
      </c>
    </row>
    <row r="3365" spans="17:19" x14ac:dyDescent="0.2">
      <c r="Q3365" s="7">
        <v>5890</v>
      </c>
      <c r="R3365" s="7">
        <v>14872</v>
      </c>
      <c r="S3365" s="7" t="s">
        <v>2643</v>
      </c>
    </row>
    <row r="3366" spans="17:19" x14ac:dyDescent="0.2">
      <c r="Q3366" s="7">
        <v>6089</v>
      </c>
      <c r="R3366" s="7">
        <v>10925</v>
      </c>
      <c r="S3366" s="7" t="s">
        <v>309</v>
      </c>
    </row>
    <row r="3367" spans="17:19" x14ac:dyDescent="0.2">
      <c r="R3367" s="7">
        <v>10926</v>
      </c>
      <c r="S3367" s="7" t="s">
        <v>622</v>
      </c>
    </row>
    <row r="3368" spans="17:19" x14ac:dyDescent="0.2">
      <c r="Q3368" s="7">
        <v>6645</v>
      </c>
      <c r="R3368" s="7">
        <v>10902</v>
      </c>
      <c r="S3368" s="7" t="s">
        <v>623</v>
      </c>
    </row>
    <row r="3369" spans="17:19" x14ac:dyDescent="0.2">
      <c r="Q3369" s="7">
        <v>6267</v>
      </c>
      <c r="R3369" s="7">
        <v>10907</v>
      </c>
      <c r="S3369" s="7" t="s">
        <v>624</v>
      </c>
    </row>
    <row r="3370" spans="17:19" x14ac:dyDescent="0.2">
      <c r="Q3370" s="7">
        <v>5891</v>
      </c>
      <c r="R3370" s="7">
        <v>14876</v>
      </c>
      <c r="S3370" s="7" t="s">
        <v>4442</v>
      </c>
    </row>
    <row r="3371" spans="17:19" x14ac:dyDescent="0.2">
      <c r="Q3371" s="7">
        <v>5231</v>
      </c>
      <c r="R3371" s="7">
        <v>10943</v>
      </c>
      <c r="S3371" s="7" t="s">
        <v>4443</v>
      </c>
    </row>
    <row r="3372" spans="17:19" x14ac:dyDescent="0.2">
      <c r="R3372" s="7">
        <v>10864</v>
      </c>
      <c r="S3372" s="7" t="s">
        <v>1591</v>
      </c>
    </row>
    <row r="3373" spans="17:19" x14ac:dyDescent="0.2">
      <c r="Q3373" s="7">
        <v>5732</v>
      </c>
      <c r="R3373" s="7">
        <v>14892</v>
      </c>
      <c r="S3373" s="7" t="s">
        <v>4444</v>
      </c>
    </row>
    <row r="3374" spans="17:19" x14ac:dyDescent="0.2">
      <c r="Q3374" s="7">
        <v>5233</v>
      </c>
      <c r="R3374" s="7">
        <v>10755</v>
      </c>
      <c r="S3374" s="7" t="s">
        <v>4445</v>
      </c>
    </row>
    <row r="3375" spans="17:19" x14ac:dyDescent="0.2">
      <c r="R3375" s="7">
        <v>11174</v>
      </c>
      <c r="S3375" s="7" t="s">
        <v>4446</v>
      </c>
    </row>
    <row r="3376" spans="17:19" x14ac:dyDescent="0.2">
      <c r="R3376" s="7">
        <v>10952</v>
      </c>
      <c r="S3376" s="7" t="s">
        <v>4447</v>
      </c>
    </row>
    <row r="3377" spans="18:19" x14ac:dyDescent="0.2">
      <c r="R3377" s="7">
        <v>10756</v>
      </c>
      <c r="S3377" s="7" t="s">
        <v>1592</v>
      </c>
    </row>
    <row r="3378" spans="18:19" x14ac:dyDescent="0.2">
      <c r="R3378" s="7">
        <v>11293</v>
      </c>
      <c r="S3378" s="7" t="s">
        <v>1593</v>
      </c>
    </row>
    <row r="3379" spans="18:19" x14ac:dyDescent="0.2">
      <c r="R3379" s="7">
        <v>13674</v>
      </c>
      <c r="S3379" s="7" t="s">
        <v>4448</v>
      </c>
    </row>
    <row r="3380" spans="18:19" x14ac:dyDescent="0.2">
      <c r="R3380" s="7">
        <v>16236</v>
      </c>
      <c r="S3380" s="7" t="s">
        <v>5380</v>
      </c>
    </row>
    <row r="3381" spans="18:19" x14ac:dyDescent="0.2">
      <c r="R3381" s="7">
        <v>10757</v>
      </c>
      <c r="S3381" s="7" t="s">
        <v>1594</v>
      </c>
    </row>
    <row r="3382" spans="18:19" x14ac:dyDescent="0.2">
      <c r="R3382" s="7">
        <v>10829</v>
      </c>
      <c r="S3382" s="7" t="s">
        <v>1595</v>
      </c>
    </row>
    <row r="3383" spans="18:19" x14ac:dyDescent="0.2">
      <c r="R3383" s="7">
        <v>11259</v>
      </c>
      <c r="S3383" s="7" t="s">
        <v>1596</v>
      </c>
    </row>
    <row r="3384" spans="18:19" x14ac:dyDescent="0.2">
      <c r="R3384" s="7">
        <v>10759</v>
      </c>
      <c r="S3384" s="7" t="s">
        <v>1597</v>
      </c>
    </row>
    <row r="3385" spans="18:19" x14ac:dyDescent="0.2">
      <c r="R3385" s="7">
        <v>11334</v>
      </c>
      <c r="S3385" s="7" t="s">
        <v>1598</v>
      </c>
    </row>
    <row r="3386" spans="18:19" x14ac:dyDescent="0.2">
      <c r="R3386" s="7">
        <v>10761</v>
      </c>
      <c r="S3386" s="7" t="s">
        <v>1599</v>
      </c>
    </row>
    <row r="3387" spans="18:19" x14ac:dyDescent="0.2">
      <c r="R3387" s="7">
        <v>11298</v>
      </c>
      <c r="S3387" s="7" t="s">
        <v>4449</v>
      </c>
    </row>
    <row r="3388" spans="18:19" x14ac:dyDescent="0.2">
      <c r="R3388" s="7">
        <v>10762</v>
      </c>
      <c r="S3388" s="7" t="s">
        <v>1600</v>
      </c>
    </row>
    <row r="3389" spans="18:19" x14ac:dyDescent="0.2">
      <c r="R3389" s="7">
        <v>10763</v>
      </c>
      <c r="S3389" s="7" t="s">
        <v>1601</v>
      </c>
    </row>
    <row r="3390" spans="18:19" x14ac:dyDescent="0.2">
      <c r="R3390" s="7">
        <v>11215</v>
      </c>
      <c r="S3390" s="7" t="s">
        <v>1602</v>
      </c>
    </row>
    <row r="3391" spans="18:19" x14ac:dyDescent="0.2">
      <c r="R3391" s="7">
        <v>10764</v>
      </c>
      <c r="S3391" s="7" t="s">
        <v>1603</v>
      </c>
    </row>
    <row r="3392" spans="18:19" x14ac:dyDescent="0.2">
      <c r="R3392" s="7">
        <v>10765</v>
      </c>
      <c r="S3392" s="7" t="s">
        <v>4450</v>
      </c>
    </row>
    <row r="3393" spans="17:19" x14ac:dyDescent="0.2">
      <c r="R3393" s="7">
        <v>10766</v>
      </c>
      <c r="S3393" s="7" t="s">
        <v>4451</v>
      </c>
    </row>
    <row r="3394" spans="17:19" x14ac:dyDescent="0.2">
      <c r="Q3394" s="7">
        <v>5935</v>
      </c>
      <c r="R3394" s="7">
        <v>14883</v>
      </c>
      <c r="S3394" s="7" t="s">
        <v>4453</v>
      </c>
    </row>
    <row r="3395" spans="17:19" x14ac:dyDescent="0.2">
      <c r="R3395" s="7">
        <v>10771</v>
      </c>
      <c r="S3395" s="7" t="s">
        <v>1607</v>
      </c>
    </row>
    <row r="3396" spans="17:19" x14ac:dyDescent="0.2">
      <c r="R3396" s="7">
        <v>10772</v>
      </c>
      <c r="S3396" s="7" t="s">
        <v>629</v>
      </c>
    </row>
    <row r="3397" spans="17:19" x14ac:dyDescent="0.2">
      <c r="Q3397" s="7">
        <v>5651</v>
      </c>
      <c r="R3397" s="7">
        <v>14885</v>
      </c>
      <c r="S3397" s="7" t="s">
        <v>1720</v>
      </c>
    </row>
    <row r="3398" spans="17:19" x14ac:dyDescent="0.2">
      <c r="R3398" s="7">
        <v>10163</v>
      </c>
      <c r="S3398" s="7" t="s">
        <v>2254</v>
      </c>
    </row>
    <row r="3399" spans="17:19" x14ac:dyDescent="0.2">
      <c r="R3399" s="7">
        <v>11195</v>
      </c>
      <c r="S3399" s="7" t="s">
        <v>1604</v>
      </c>
    </row>
    <row r="3400" spans="17:19" x14ac:dyDescent="0.2">
      <c r="Q3400" s="7">
        <v>5690</v>
      </c>
      <c r="R3400" s="7">
        <v>14888</v>
      </c>
      <c r="S3400" s="7" t="s">
        <v>4454</v>
      </c>
    </row>
    <row r="3401" spans="17:19" x14ac:dyDescent="0.2">
      <c r="R3401" s="7">
        <v>10754</v>
      </c>
      <c r="S3401" s="7" t="s">
        <v>4455</v>
      </c>
    </row>
    <row r="3402" spans="17:19" x14ac:dyDescent="0.2">
      <c r="Q3402" s="7">
        <v>5537</v>
      </c>
      <c r="R3402" s="7">
        <v>14887</v>
      </c>
      <c r="S3402" s="7" t="s">
        <v>2650</v>
      </c>
    </row>
    <row r="3403" spans="17:19" x14ac:dyDescent="0.2">
      <c r="R3403" s="7">
        <v>10774</v>
      </c>
      <c r="S3403" s="7" t="s">
        <v>630</v>
      </c>
    </row>
    <row r="3404" spans="17:19" x14ac:dyDescent="0.2">
      <c r="R3404" s="7">
        <v>10775</v>
      </c>
      <c r="S3404" s="7" t="s">
        <v>1608</v>
      </c>
    </row>
    <row r="3405" spans="17:19" x14ac:dyDescent="0.2">
      <c r="Q3405" s="7">
        <v>5652</v>
      </c>
      <c r="R3405" s="7">
        <v>14882</v>
      </c>
      <c r="S3405" s="7" t="s">
        <v>4460</v>
      </c>
    </row>
    <row r="3406" spans="17:19" x14ac:dyDescent="0.2">
      <c r="Q3406" s="7">
        <v>2228</v>
      </c>
      <c r="R3406" s="7">
        <v>10162</v>
      </c>
      <c r="S3406" s="7" t="s">
        <v>2253</v>
      </c>
    </row>
    <row r="3407" spans="17:19" x14ac:dyDescent="0.2">
      <c r="R3407" s="7">
        <v>10180</v>
      </c>
      <c r="S3407" s="7" t="s">
        <v>1605</v>
      </c>
    </row>
    <row r="3408" spans="17:19" x14ac:dyDescent="0.2">
      <c r="Q3408" s="7">
        <v>2230</v>
      </c>
      <c r="R3408" s="7">
        <v>10165</v>
      </c>
      <c r="S3408" s="7" t="s">
        <v>4452</v>
      </c>
    </row>
    <row r="3409" spans="17:19" x14ac:dyDescent="0.2">
      <c r="R3409" s="7">
        <v>10151</v>
      </c>
      <c r="S3409" s="7" t="s">
        <v>1606</v>
      </c>
    </row>
    <row r="3410" spans="17:19" x14ac:dyDescent="0.2">
      <c r="R3410" s="7">
        <v>10167</v>
      </c>
      <c r="S3410" s="7" t="s">
        <v>2255</v>
      </c>
    </row>
    <row r="3411" spans="17:19" x14ac:dyDescent="0.2">
      <c r="Q3411" s="7">
        <v>5830</v>
      </c>
      <c r="R3411" s="7">
        <v>14542</v>
      </c>
      <c r="S3411" s="7" t="s">
        <v>2256</v>
      </c>
    </row>
    <row r="3412" spans="17:19" x14ac:dyDescent="0.2">
      <c r="Q3412" s="7">
        <v>2117</v>
      </c>
      <c r="R3412" s="7">
        <v>16132</v>
      </c>
      <c r="S3412" s="7" t="s">
        <v>5086</v>
      </c>
    </row>
    <row r="3413" spans="17:19" x14ac:dyDescent="0.2">
      <c r="R3413" s="7">
        <v>11379</v>
      </c>
      <c r="S3413" s="7" t="s">
        <v>2257</v>
      </c>
    </row>
    <row r="3414" spans="17:19" x14ac:dyDescent="0.2">
      <c r="R3414" s="7">
        <v>10202</v>
      </c>
      <c r="S3414" s="7" t="s">
        <v>3663</v>
      </c>
    </row>
    <row r="3415" spans="17:19" x14ac:dyDescent="0.2">
      <c r="Q3415" s="7">
        <v>5414</v>
      </c>
      <c r="R3415" s="7">
        <v>14914</v>
      </c>
      <c r="S3415" s="7" t="s">
        <v>3664</v>
      </c>
    </row>
    <row r="3416" spans="17:19" x14ac:dyDescent="0.2">
      <c r="Q3416" s="7">
        <v>448</v>
      </c>
      <c r="R3416" s="7">
        <v>15099</v>
      </c>
      <c r="S3416" s="7" t="s">
        <v>3665</v>
      </c>
    </row>
    <row r="3417" spans="17:19" x14ac:dyDescent="0.2">
      <c r="R3417" s="7">
        <v>10035</v>
      </c>
      <c r="S3417" s="7" t="s">
        <v>3666</v>
      </c>
    </row>
    <row r="3418" spans="17:19" x14ac:dyDescent="0.2">
      <c r="R3418" s="7">
        <v>10037</v>
      </c>
      <c r="S3418" s="7" t="s">
        <v>3667</v>
      </c>
    </row>
    <row r="3419" spans="17:19" x14ac:dyDescent="0.2">
      <c r="Q3419" s="7">
        <v>4121</v>
      </c>
      <c r="R3419" s="7">
        <v>14535</v>
      </c>
      <c r="S3419" s="7" t="s">
        <v>2566</v>
      </c>
    </row>
    <row r="3420" spans="17:19" x14ac:dyDescent="0.2">
      <c r="Q3420" s="7">
        <v>4080</v>
      </c>
      <c r="R3420" s="7">
        <v>15386</v>
      </c>
      <c r="S3420" s="7" t="s">
        <v>2567</v>
      </c>
    </row>
    <row r="3421" spans="17:19" x14ac:dyDescent="0.2">
      <c r="Q3421" s="7">
        <v>4122</v>
      </c>
      <c r="R3421" s="7">
        <v>10009</v>
      </c>
      <c r="S3421" s="7" t="s">
        <v>2568</v>
      </c>
    </row>
    <row r="3422" spans="17:19" x14ac:dyDescent="0.2">
      <c r="Q3422" s="7">
        <v>2114</v>
      </c>
      <c r="R3422" s="7">
        <v>14137</v>
      </c>
      <c r="S3422" s="7" t="s">
        <v>2569</v>
      </c>
    </row>
    <row r="3423" spans="17:19" x14ac:dyDescent="0.2">
      <c r="R3423" s="7">
        <v>10105</v>
      </c>
      <c r="S3423" s="7" t="s">
        <v>1609</v>
      </c>
    </row>
    <row r="3424" spans="17:19" x14ac:dyDescent="0.2">
      <c r="Q3424" s="7">
        <v>3297</v>
      </c>
      <c r="R3424" s="7">
        <v>14417</v>
      </c>
      <c r="S3424" s="7" t="s">
        <v>2267</v>
      </c>
    </row>
    <row r="3425" spans="17:19" x14ac:dyDescent="0.2">
      <c r="Q3425" s="7">
        <v>502</v>
      </c>
      <c r="R3425" s="7">
        <v>15111</v>
      </c>
      <c r="S3425" s="7" t="s">
        <v>2268</v>
      </c>
    </row>
    <row r="3426" spans="17:19" x14ac:dyDescent="0.2">
      <c r="R3426" s="7">
        <v>16321</v>
      </c>
      <c r="S3426" s="7" t="s">
        <v>5381</v>
      </c>
    </row>
    <row r="3427" spans="17:19" x14ac:dyDescent="0.2">
      <c r="Q3427" s="7">
        <v>5863</v>
      </c>
      <c r="R3427" s="7">
        <v>14916</v>
      </c>
      <c r="S3427" s="7" t="s">
        <v>2269</v>
      </c>
    </row>
    <row r="3428" spans="17:19" x14ac:dyDescent="0.2">
      <c r="Q3428" s="7">
        <v>6158</v>
      </c>
      <c r="R3428" s="7">
        <v>10078</v>
      </c>
      <c r="S3428" s="7" t="s">
        <v>2270</v>
      </c>
    </row>
    <row r="3429" spans="17:19" x14ac:dyDescent="0.2">
      <c r="R3429" s="7">
        <v>10417</v>
      </c>
      <c r="S3429" s="7" t="s">
        <v>2271</v>
      </c>
    </row>
    <row r="3430" spans="17:19" x14ac:dyDescent="0.2">
      <c r="Q3430" s="7">
        <v>6297</v>
      </c>
      <c r="R3430" s="7">
        <v>13226</v>
      </c>
      <c r="S3430" s="7" t="s">
        <v>2272</v>
      </c>
    </row>
    <row r="3431" spans="17:19" x14ac:dyDescent="0.2">
      <c r="Q3431" s="7">
        <v>6298</v>
      </c>
      <c r="R3431" s="7">
        <v>10419</v>
      </c>
      <c r="S3431" s="7" t="s">
        <v>2273</v>
      </c>
    </row>
    <row r="3432" spans="17:19" x14ac:dyDescent="0.2">
      <c r="R3432" s="7">
        <v>10376</v>
      </c>
      <c r="S3432" s="7" t="s">
        <v>1610</v>
      </c>
    </row>
    <row r="3433" spans="17:19" x14ac:dyDescent="0.2">
      <c r="Q3433" s="7">
        <v>1068</v>
      </c>
      <c r="R3433" s="7">
        <v>15526</v>
      </c>
      <c r="S3433" s="7" t="s">
        <v>2274</v>
      </c>
    </row>
    <row r="3434" spans="17:19" x14ac:dyDescent="0.2">
      <c r="R3434" s="7">
        <v>10404</v>
      </c>
      <c r="S3434" s="7" t="s">
        <v>2275</v>
      </c>
    </row>
    <row r="3435" spans="17:19" x14ac:dyDescent="0.2">
      <c r="Q3435" s="7">
        <v>43</v>
      </c>
      <c r="R3435" s="7">
        <v>10365</v>
      </c>
      <c r="S3435" s="7" t="s">
        <v>2276</v>
      </c>
    </row>
    <row r="3436" spans="17:19" x14ac:dyDescent="0.2">
      <c r="Q3436" s="7">
        <v>199</v>
      </c>
      <c r="R3436" s="7">
        <v>10368</v>
      </c>
      <c r="S3436" s="7" t="s">
        <v>2277</v>
      </c>
    </row>
    <row r="3437" spans="17:19" x14ac:dyDescent="0.2">
      <c r="R3437" s="7">
        <v>10369</v>
      </c>
      <c r="S3437" s="7" t="s">
        <v>2278</v>
      </c>
    </row>
    <row r="3438" spans="17:19" x14ac:dyDescent="0.2">
      <c r="Q3438" s="7">
        <v>4287</v>
      </c>
      <c r="R3438" s="7">
        <v>10370</v>
      </c>
      <c r="S3438" s="7" t="s">
        <v>2279</v>
      </c>
    </row>
    <row r="3439" spans="17:19" x14ac:dyDescent="0.2">
      <c r="Q3439" s="7">
        <v>1348</v>
      </c>
      <c r="R3439" s="7">
        <v>10371</v>
      </c>
      <c r="S3439" s="7" t="s">
        <v>2572</v>
      </c>
    </row>
    <row r="3440" spans="17:19" x14ac:dyDescent="0.2">
      <c r="Q3440" s="7">
        <v>6159</v>
      </c>
      <c r="R3440" s="7">
        <v>10372</v>
      </c>
      <c r="S3440" s="7" t="s">
        <v>2573</v>
      </c>
    </row>
    <row r="3441" spans="17:19" x14ac:dyDescent="0.2">
      <c r="R3441" s="7">
        <v>16233</v>
      </c>
      <c r="S3441" s="7" t="s">
        <v>5382</v>
      </c>
    </row>
    <row r="3442" spans="17:19" x14ac:dyDescent="0.2">
      <c r="R3442" s="7">
        <v>10205</v>
      </c>
      <c r="S3442" s="7" t="s">
        <v>2574</v>
      </c>
    </row>
    <row r="3443" spans="17:19" x14ac:dyDescent="0.2">
      <c r="Q3443" s="7">
        <v>2160</v>
      </c>
      <c r="R3443" s="7">
        <v>10373</v>
      </c>
      <c r="S3443" s="7" t="s">
        <v>2575</v>
      </c>
    </row>
    <row r="3444" spans="17:19" x14ac:dyDescent="0.2">
      <c r="R3444" s="7">
        <v>10390</v>
      </c>
      <c r="S3444" s="7" t="s">
        <v>2576</v>
      </c>
    </row>
    <row r="3445" spans="17:19" x14ac:dyDescent="0.2">
      <c r="Q3445" s="7">
        <v>5539</v>
      </c>
      <c r="R3445" s="7">
        <v>14910</v>
      </c>
      <c r="S3445" s="7" t="s">
        <v>2577</v>
      </c>
    </row>
    <row r="3446" spans="17:19" x14ac:dyDescent="0.2">
      <c r="Q3446" s="7">
        <v>5692</v>
      </c>
      <c r="R3446" s="7">
        <v>14909</v>
      </c>
      <c r="S3446" s="7" t="s">
        <v>2578</v>
      </c>
    </row>
    <row r="3447" spans="17:19" x14ac:dyDescent="0.2">
      <c r="Q3447" s="7">
        <v>5503</v>
      </c>
      <c r="R3447" s="7">
        <v>14908</v>
      </c>
      <c r="S3447" s="7" t="s">
        <v>2579</v>
      </c>
    </row>
    <row r="3448" spans="17:19" x14ac:dyDescent="0.2">
      <c r="Q3448" s="7">
        <v>5653</v>
      </c>
      <c r="R3448" s="7">
        <v>14907</v>
      </c>
      <c r="S3448" s="7" t="s">
        <v>2580</v>
      </c>
    </row>
    <row r="3449" spans="17:19" x14ac:dyDescent="0.2">
      <c r="Q3449" s="7">
        <v>5937</v>
      </c>
      <c r="R3449" s="7">
        <v>14906</v>
      </c>
      <c r="S3449" s="7" t="s">
        <v>2581</v>
      </c>
    </row>
    <row r="3450" spans="17:19" x14ac:dyDescent="0.2">
      <c r="R3450" s="7">
        <v>10387</v>
      </c>
      <c r="S3450" s="7" t="s">
        <v>2582</v>
      </c>
    </row>
    <row r="3451" spans="17:19" x14ac:dyDescent="0.2">
      <c r="R3451" s="7">
        <v>10388</v>
      </c>
      <c r="S3451" s="7" t="s">
        <v>1611</v>
      </c>
    </row>
    <row r="3452" spans="17:19" x14ac:dyDescent="0.2">
      <c r="R3452" s="7">
        <v>10422</v>
      </c>
      <c r="S3452" s="7" t="s">
        <v>2583</v>
      </c>
    </row>
    <row r="3453" spans="17:19" x14ac:dyDescent="0.2">
      <c r="Q3453" s="7">
        <v>2113</v>
      </c>
      <c r="R3453" s="7">
        <v>14480</v>
      </c>
      <c r="S3453" s="7" t="s">
        <v>1340</v>
      </c>
    </row>
    <row r="3454" spans="17:19" x14ac:dyDescent="0.2">
      <c r="R3454" s="7">
        <v>10406</v>
      </c>
      <c r="S3454" s="7" t="s">
        <v>4205</v>
      </c>
    </row>
    <row r="3455" spans="17:19" x14ac:dyDescent="0.2">
      <c r="Q3455" s="7">
        <v>5766</v>
      </c>
      <c r="R3455" s="7">
        <v>14903</v>
      </c>
      <c r="S3455" s="7" t="s">
        <v>4206</v>
      </c>
    </row>
    <row r="3456" spans="17:19" x14ac:dyDescent="0.2">
      <c r="Q3456" s="7">
        <v>5803</v>
      </c>
      <c r="R3456" s="7">
        <v>14902</v>
      </c>
      <c r="S3456" s="7" t="s">
        <v>4207</v>
      </c>
    </row>
    <row r="3457" spans="17:19" x14ac:dyDescent="0.2">
      <c r="Q3457" s="7">
        <v>5654</v>
      </c>
      <c r="R3457" s="7">
        <v>14901</v>
      </c>
      <c r="S3457" s="7" t="s">
        <v>4208</v>
      </c>
    </row>
    <row r="3458" spans="17:19" x14ac:dyDescent="0.2">
      <c r="R3458" s="7">
        <v>11365</v>
      </c>
      <c r="S3458" s="7" t="s">
        <v>1612</v>
      </c>
    </row>
    <row r="3459" spans="17:19" x14ac:dyDescent="0.2">
      <c r="R3459" s="7">
        <v>11341</v>
      </c>
      <c r="S3459" s="7" t="s">
        <v>1613</v>
      </c>
    </row>
    <row r="3460" spans="17:19" x14ac:dyDescent="0.2">
      <c r="Q3460" s="7">
        <v>5464</v>
      </c>
      <c r="R3460" s="7">
        <v>15488</v>
      </c>
      <c r="S3460" s="7" t="s">
        <v>3078</v>
      </c>
    </row>
    <row r="3461" spans="17:19" x14ac:dyDescent="0.2">
      <c r="Q3461" s="7">
        <v>6220</v>
      </c>
      <c r="R3461" s="7">
        <v>10919</v>
      </c>
      <c r="S3461" s="7" t="s">
        <v>2728</v>
      </c>
    </row>
    <row r="3462" spans="17:19" x14ac:dyDescent="0.2">
      <c r="Q3462" s="7">
        <v>6025</v>
      </c>
      <c r="R3462" s="7">
        <v>10923</v>
      </c>
      <c r="S3462" s="7" t="s">
        <v>308</v>
      </c>
    </row>
    <row r="3463" spans="17:19" x14ac:dyDescent="0.2">
      <c r="Q3463" s="7">
        <v>946</v>
      </c>
      <c r="R3463" s="7">
        <v>15343</v>
      </c>
      <c r="S3463" s="7" t="s">
        <v>4209</v>
      </c>
    </row>
    <row r="3464" spans="17:19" x14ac:dyDescent="0.2">
      <c r="Q3464" s="7">
        <v>4871</v>
      </c>
      <c r="R3464" s="7">
        <v>15440</v>
      </c>
      <c r="S3464" s="7" t="s">
        <v>4211</v>
      </c>
    </row>
    <row r="3465" spans="17:19" x14ac:dyDescent="0.2">
      <c r="Q3465" s="7">
        <v>2792</v>
      </c>
      <c r="R3465" s="7">
        <v>13850</v>
      </c>
      <c r="S3465" s="7" t="s">
        <v>4212</v>
      </c>
    </row>
    <row r="3466" spans="17:19" x14ac:dyDescent="0.2">
      <c r="R3466" s="7">
        <v>11106</v>
      </c>
      <c r="S3466" s="7" t="s">
        <v>4213</v>
      </c>
    </row>
    <row r="3467" spans="17:19" x14ac:dyDescent="0.2">
      <c r="Q3467" s="7">
        <v>1710</v>
      </c>
      <c r="R3467" s="7">
        <v>10457</v>
      </c>
      <c r="S3467" s="7" t="s">
        <v>4214</v>
      </c>
    </row>
    <row r="3468" spans="17:19" x14ac:dyDescent="0.2">
      <c r="Q3468" s="7">
        <v>3036</v>
      </c>
      <c r="R3468" s="7">
        <v>10458</v>
      </c>
      <c r="S3468" s="7" t="s">
        <v>4215</v>
      </c>
    </row>
    <row r="3469" spans="17:19" x14ac:dyDescent="0.2">
      <c r="Q3469" s="7">
        <v>888</v>
      </c>
      <c r="R3469" s="7">
        <v>15310</v>
      </c>
      <c r="S3469" s="7" t="s">
        <v>4216</v>
      </c>
    </row>
    <row r="3470" spans="17:19" x14ac:dyDescent="0.2">
      <c r="Q3470" s="7">
        <v>120</v>
      </c>
      <c r="R3470" s="7">
        <v>10459</v>
      </c>
      <c r="S3470" s="7" t="s">
        <v>4217</v>
      </c>
    </row>
    <row r="3471" spans="17:19" x14ac:dyDescent="0.2">
      <c r="Q3471" s="7">
        <v>2895</v>
      </c>
      <c r="R3471" s="7">
        <v>13823</v>
      </c>
      <c r="S3471" s="7" t="s">
        <v>4218</v>
      </c>
    </row>
    <row r="3472" spans="17:19" x14ac:dyDescent="0.2">
      <c r="R3472" s="7">
        <v>16472</v>
      </c>
      <c r="S3472" s="7" t="s">
        <v>5383</v>
      </c>
    </row>
    <row r="3473" spans="17:19" x14ac:dyDescent="0.2">
      <c r="Q3473" s="7">
        <v>3444</v>
      </c>
      <c r="R3473" s="7">
        <v>14467</v>
      </c>
      <c r="S3473" s="7" t="s">
        <v>4220</v>
      </c>
    </row>
    <row r="3474" spans="17:19" x14ac:dyDescent="0.2">
      <c r="Q3474" s="7">
        <v>3007</v>
      </c>
      <c r="R3474" s="7">
        <v>10461</v>
      </c>
      <c r="S3474" s="7" t="s">
        <v>4221</v>
      </c>
    </row>
    <row r="3475" spans="17:19" x14ac:dyDescent="0.2">
      <c r="Q3475" s="7">
        <v>3298</v>
      </c>
      <c r="R3475" s="7">
        <v>14418</v>
      </c>
      <c r="S3475" s="7" t="s">
        <v>4222</v>
      </c>
    </row>
    <row r="3476" spans="17:19" x14ac:dyDescent="0.2">
      <c r="Q3476" s="7">
        <v>626</v>
      </c>
      <c r="R3476" s="7">
        <v>15188</v>
      </c>
      <c r="S3476" s="7" t="s">
        <v>4223</v>
      </c>
    </row>
    <row r="3477" spans="17:19" x14ac:dyDescent="0.2">
      <c r="Q3477" s="7">
        <v>4261</v>
      </c>
      <c r="R3477" s="7">
        <v>10462</v>
      </c>
      <c r="S3477" s="7" t="s">
        <v>4224</v>
      </c>
    </row>
    <row r="3478" spans="17:19" x14ac:dyDescent="0.2">
      <c r="R3478" s="7">
        <v>10463</v>
      </c>
      <c r="S3478" s="7" t="s">
        <v>1614</v>
      </c>
    </row>
    <row r="3479" spans="17:19" x14ac:dyDescent="0.2">
      <c r="R3479" s="7">
        <v>10480</v>
      </c>
      <c r="S3479" s="7" t="s">
        <v>4225</v>
      </c>
    </row>
    <row r="3480" spans="17:19" x14ac:dyDescent="0.2">
      <c r="R3480" s="7">
        <v>16544</v>
      </c>
      <c r="S3480" s="7" t="s">
        <v>5384</v>
      </c>
    </row>
    <row r="3481" spans="17:19" x14ac:dyDescent="0.2">
      <c r="R3481" s="7">
        <v>10465</v>
      </c>
      <c r="S3481" s="7" t="s">
        <v>1615</v>
      </c>
    </row>
    <row r="3482" spans="17:19" x14ac:dyDescent="0.2">
      <c r="Q3482" s="7">
        <v>69</v>
      </c>
      <c r="R3482" s="7">
        <v>10451</v>
      </c>
      <c r="S3482" s="7" t="s">
        <v>4226</v>
      </c>
    </row>
    <row r="3483" spans="17:19" x14ac:dyDescent="0.2">
      <c r="Q3483" s="7">
        <v>990</v>
      </c>
      <c r="R3483" s="7">
        <v>15373</v>
      </c>
      <c r="S3483" s="7" t="s">
        <v>4227</v>
      </c>
    </row>
    <row r="3484" spans="17:19" x14ac:dyDescent="0.2">
      <c r="Q3484" s="7">
        <v>991</v>
      </c>
      <c r="R3484" s="7">
        <v>15374</v>
      </c>
      <c r="S3484" s="7" t="s">
        <v>4228</v>
      </c>
    </row>
    <row r="3485" spans="17:19" x14ac:dyDescent="0.2">
      <c r="Q3485" s="7">
        <v>754</v>
      </c>
      <c r="R3485" s="7">
        <v>15258</v>
      </c>
      <c r="S3485" s="7" t="s">
        <v>4229</v>
      </c>
    </row>
    <row r="3486" spans="17:19" x14ac:dyDescent="0.2">
      <c r="R3486" s="7">
        <v>10467</v>
      </c>
      <c r="S3486" s="7" t="s">
        <v>4230</v>
      </c>
    </row>
    <row r="3487" spans="17:19" x14ac:dyDescent="0.2">
      <c r="R3487" s="7">
        <v>16476</v>
      </c>
      <c r="S3487" s="7" t="s">
        <v>5385</v>
      </c>
    </row>
    <row r="3488" spans="17:19" x14ac:dyDescent="0.2">
      <c r="R3488" s="7">
        <v>10199</v>
      </c>
      <c r="S3488" s="7" t="s">
        <v>4231</v>
      </c>
    </row>
    <row r="3489" spans="17:19" x14ac:dyDescent="0.2">
      <c r="Q3489" s="7">
        <v>4240</v>
      </c>
      <c r="R3489" s="7">
        <v>10468</v>
      </c>
      <c r="S3489" s="7" t="s">
        <v>4232</v>
      </c>
    </row>
    <row r="3490" spans="17:19" x14ac:dyDescent="0.2">
      <c r="Q3490" s="7">
        <v>959</v>
      </c>
      <c r="R3490" s="7">
        <v>15354</v>
      </c>
      <c r="S3490" s="7" t="s">
        <v>4233</v>
      </c>
    </row>
    <row r="3491" spans="17:19" x14ac:dyDescent="0.2">
      <c r="Q3491" s="7">
        <v>2585</v>
      </c>
      <c r="R3491" s="7">
        <v>10469</v>
      </c>
      <c r="S3491" s="7" t="s">
        <v>4234</v>
      </c>
    </row>
    <row r="3492" spans="17:19" x14ac:dyDescent="0.2">
      <c r="Q3492" s="7">
        <v>3037</v>
      </c>
      <c r="R3492" s="7">
        <v>10470</v>
      </c>
      <c r="S3492" s="7" t="s">
        <v>4235</v>
      </c>
    </row>
    <row r="3493" spans="17:19" x14ac:dyDescent="0.2">
      <c r="Q3493" s="7">
        <v>1349</v>
      </c>
      <c r="R3493" s="7">
        <v>10471</v>
      </c>
      <c r="S3493" s="7" t="s">
        <v>4236</v>
      </c>
    </row>
    <row r="3494" spans="17:19" x14ac:dyDescent="0.2">
      <c r="R3494" s="7">
        <v>11350</v>
      </c>
      <c r="S3494" s="7" t="s">
        <v>1449</v>
      </c>
    </row>
    <row r="3495" spans="17:19" x14ac:dyDescent="0.2">
      <c r="Q3495" s="7">
        <v>992</v>
      </c>
      <c r="R3495" s="7">
        <v>15375</v>
      </c>
      <c r="S3495" s="7" t="s">
        <v>2787</v>
      </c>
    </row>
    <row r="3496" spans="17:19" x14ac:dyDescent="0.2">
      <c r="Q3496" s="7">
        <v>2586</v>
      </c>
      <c r="R3496" s="7">
        <v>10472</v>
      </c>
      <c r="S3496" s="7" t="s">
        <v>2788</v>
      </c>
    </row>
    <row r="3497" spans="17:19" x14ac:dyDescent="0.2">
      <c r="Q3497" s="7">
        <v>200</v>
      </c>
      <c r="R3497" s="7">
        <v>13250</v>
      </c>
      <c r="S3497" s="7" t="s">
        <v>2782</v>
      </c>
    </row>
    <row r="3498" spans="17:19" x14ac:dyDescent="0.2">
      <c r="Q3498" s="7">
        <v>993</v>
      </c>
      <c r="R3498" s="7">
        <v>15376</v>
      </c>
      <c r="S3498" s="7" t="s">
        <v>2783</v>
      </c>
    </row>
    <row r="3499" spans="17:19" x14ac:dyDescent="0.2">
      <c r="R3499" s="7">
        <v>11088</v>
      </c>
      <c r="S3499" s="7" t="s">
        <v>1450</v>
      </c>
    </row>
    <row r="3500" spans="17:19" x14ac:dyDescent="0.2">
      <c r="Q3500" s="7">
        <v>3276</v>
      </c>
      <c r="R3500" s="7">
        <v>14410</v>
      </c>
      <c r="S3500" s="7" t="s">
        <v>2785</v>
      </c>
    </row>
    <row r="3501" spans="17:19" x14ac:dyDescent="0.2">
      <c r="R3501" s="7">
        <v>10441</v>
      </c>
      <c r="S3501" s="7" t="s">
        <v>1451</v>
      </c>
    </row>
    <row r="3502" spans="17:19" x14ac:dyDescent="0.2">
      <c r="Q3502" s="7">
        <v>4621</v>
      </c>
      <c r="R3502" s="7">
        <v>15430</v>
      </c>
      <c r="S3502" s="7" t="s">
        <v>2786</v>
      </c>
    </row>
    <row r="3503" spans="17:19" x14ac:dyDescent="0.2">
      <c r="Q3503" s="7">
        <v>1220</v>
      </c>
      <c r="R3503" s="7">
        <v>10442</v>
      </c>
      <c r="S3503" s="7" t="s">
        <v>3476</v>
      </c>
    </row>
    <row r="3504" spans="17:19" x14ac:dyDescent="0.2">
      <c r="Q3504" s="7">
        <v>70</v>
      </c>
      <c r="R3504" s="7">
        <v>10443</v>
      </c>
      <c r="S3504" s="7" t="s">
        <v>3477</v>
      </c>
    </row>
    <row r="3505" spans="17:19" x14ac:dyDescent="0.2">
      <c r="Q3505" s="7">
        <v>886</v>
      </c>
      <c r="R3505" s="7">
        <v>15309</v>
      </c>
      <c r="S3505" s="7" t="s">
        <v>3478</v>
      </c>
    </row>
    <row r="3506" spans="17:19" x14ac:dyDescent="0.2">
      <c r="Q3506" s="7">
        <v>3379</v>
      </c>
      <c r="R3506" s="7">
        <v>15608</v>
      </c>
      <c r="S3506" s="7" t="s">
        <v>3479</v>
      </c>
    </row>
    <row r="3507" spans="17:19" x14ac:dyDescent="0.2">
      <c r="Q3507" s="7">
        <v>1146</v>
      </c>
      <c r="R3507" s="7">
        <v>15527</v>
      </c>
      <c r="S3507" s="7" t="s">
        <v>3480</v>
      </c>
    </row>
    <row r="3508" spans="17:19" x14ac:dyDescent="0.2">
      <c r="R3508" s="7">
        <v>16275</v>
      </c>
      <c r="S3508" s="7" t="s">
        <v>5386</v>
      </c>
    </row>
    <row r="3509" spans="17:19" x14ac:dyDescent="0.2">
      <c r="R3509" s="7">
        <v>10445</v>
      </c>
      <c r="S3509" s="7" t="s">
        <v>1452</v>
      </c>
    </row>
    <row r="3510" spans="17:19" x14ac:dyDescent="0.2">
      <c r="Q3510" s="7">
        <v>3316</v>
      </c>
      <c r="R3510" s="7">
        <v>14424</v>
      </c>
      <c r="S3510" s="7" t="s">
        <v>3481</v>
      </c>
    </row>
    <row r="3511" spans="17:19" x14ac:dyDescent="0.2">
      <c r="Q3511" s="7">
        <v>4262</v>
      </c>
      <c r="R3511" s="7">
        <v>10446</v>
      </c>
      <c r="S3511" s="7" t="s">
        <v>3482</v>
      </c>
    </row>
    <row r="3512" spans="17:19" x14ac:dyDescent="0.2">
      <c r="Q3512" s="7">
        <v>1069</v>
      </c>
      <c r="R3512" s="7">
        <v>15528</v>
      </c>
      <c r="S3512" s="7" t="s">
        <v>3483</v>
      </c>
    </row>
    <row r="3513" spans="17:19" x14ac:dyDescent="0.2">
      <c r="Q3513" s="7">
        <v>102</v>
      </c>
      <c r="R3513" s="7">
        <v>10448</v>
      </c>
      <c r="S3513" s="7" t="s">
        <v>3484</v>
      </c>
    </row>
    <row r="3514" spans="17:19" x14ac:dyDescent="0.2">
      <c r="Q3514" s="7">
        <v>4946</v>
      </c>
      <c r="R3514" s="7">
        <v>15437</v>
      </c>
      <c r="S3514" s="7" t="s">
        <v>3485</v>
      </c>
    </row>
    <row r="3515" spans="17:19" x14ac:dyDescent="0.2">
      <c r="R3515" s="7">
        <v>10346</v>
      </c>
      <c r="S3515" s="7" t="s">
        <v>279</v>
      </c>
    </row>
    <row r="3516" spans="17:19" x14ac:dyDescent="0.2">
      <c r="R3516" s="7">
        <v>10269</v>
      </c>
      <c r="S3516" s="7" t="s">
        <v>280</v>
      </c>
    </row>
    <row r="3517" spans="17:19" x14ac:dyDescent="0.2">
      <c r="Q3517" s="7">
        <v>251</v>
      </c>
      <c r="R3517" s="7">
        <v>13699</v>
      </c>
      <c r="S3517" s="7" t="s">
        <v>3486</v>
      </c>
    </row>
    <row r="3518" spans="17:19" x14ac:dyDescent="0.2">
      <c r="Q3518" s="7">
        <v>180</v>
      </c>
      <c r="R3518" s="7">
        <v>10389</v>
      </c>
      <c r="S3518" s="7" t="s">
        <v>3487</v>
      </c>
    </row>
    <row r="3519" spans="17:19" x14ac:dyDescent="0.2">
      <c r="R3519" s="7">
        <v>11295</v>
      </c>
      <c r="S3519" s="7" t="s">
        <v>281</v>
      </c>
    </row>
    <row r="3520" spans="17:19" x14ac:dyDescent="0.2">
      <c r="R3520" s="7">
        <v>11024</v>
      </c>
      <c r="S3520" s="7" t="s">
        <v>3488</v>
      </c>
    </row>
    <row r="3521" spans="17:19" x14ac:dyDescent="0.2">
      <c r="Q3521" s="7">
        <v>2430</v>
      </c>
      <c r="R3521" s="7">
        <v>16596</v>
      </c>
      <c r="S3521" s="7" t="s">
        <v>5387</v>
      </c>
    </row>
    <row r="3522" spans="17:19" x14ac:dyDescent="0.2">
      <c r="Q3522" s="7">
        <v>394</v>
      </c>
      <c r="R3522" s="7">
        <v>15057</v>
      </c>
      <c r="S3522" s="7" t="s">
        <v>3489</v>
      </c>
    </row>
    <row r="3523" spans="17:19" x14ac:dyDescent="0.2">
      <c r="Q3523" s="7">
        <v>2865</v>
      </c>
      <c r="R3523" s="7">
        <v>13804</v>
      </c>
      <c r="S3523" s="7" t="s">
        <v>3490</v>
      </c>
    </row>
    <row r="3524" spans="17:19" x14ac:dyDescent="0.2">
      <c r="R3524" s="7">
        <v>16310</v>
      </c>
      <c r="S3524" s="7" t="s">
        <v>5388</v>
      </c>
    </row>
    <row r="3525" spans="17:19" x14ac:dyDescent="0.2">
      <c r="R3525" s="7">
        <v>16420</v>
      </c>
      <c r="S3525" s="7" t="s">
        <v>5389</v>
      </c>
    </row>
    <row r="3526" spans="17:19" x14ac:dyDescent="0.2">
      <c r="Q3526" s="7">
        <v>1009</v>
      </c>
      <c r="R3526" s="7">
        <v>15522</v>
      </c>
      <c r="S3526" s="7" t="s">
        <v>3491</v>
      </c>
    </row>
    <row r="3527" spans="17:19" x14ac:dyDescent="0.2">
      <c r="Q3527" s="7">
        <v>4045</v>
      </c>
      <c r="R3527" s="7">
        <v>10275</v>
      </c>
      <c r="S3527" s="7" t="s">
        <v>3492</v>
      </c>
    </row>
    <row r="3528" spans="17:19" x14ac:dyDescent="0.2">
      <c r="R3528" s="7">
        <v>11349</v>
      </c>
      <c r="S3528" s="7" t="s">
        <v>282</v>
      </c>
    </row>
    <row r="3529" spans="17:19" x14ac:dyDescent="0.2">
      <c r="Q3529" s="7">
        <v>14</v>
      </c>
      <c r="R3529" s="7">
        <v>13255</v>
      </c>
      <c r="S3529" s="7" t="s">
        <v>3493</v>
      </c>
    </row>
    <row r="3530" spans="17:19" x14ac:dyDescent="0.2">
      <c r="R3530" s="7">
        <v>10276</v>
      </c>
      <c r="S3530" s="7" t="s">
        <v>283</v>
      </c>
    </row>
    <row r="3531" spans="17:19" x14ac:dyDescent="0.2">
      <c r="Q3531" s="7">
        <v>121</v>
      </c>
      <c r="R3531" s="7">
        <v>10277</v>
      </c>
      <c r="S3531" s="7" t="s">
        <v>708</v>
      </c>
    </row>
    <row r="3532" spans="17:19" x14ac:dyDescent="0.2">
      <c r="Q3532" s="7">
        <v>632</v>
      </c>
      <c r="R3532" s="7">
        <v>15194</v>
      </c>
      <c r="S3532" s="7" t="s">
        <v>709</v>
      </c>
    </row>
    <row r="3533" spans="17:19" x14ac:dyDescent="0.2">
      <c r="Q3533" s="7">
        <v>4081</v>
      </c>
      <c r="R3533" s="7">
        <v>10278</v>
      </c>
      <c r="S3533" s="7" t="s">
        <v>710</v>
      </c>
    </row>
    <row r="3534" spans="17:19" x14ac:dyDescent="0.2">
      <c r="Q3534" s="7">
        <v>3238</v>
      </c>
      <c r="R3534" s="7">
        <v>14398</v>
      </c>
      <c r="S3534" s="7" t="s">
        <v>711</v>
      </c>
    </row>
    <row r="3535" spans="17:19" x14ac:dyDescent="0.2">
      <c r="R3535" s="7">
        <v>16290</v>
      </c>
      <c r="S3535" s="7" t="s">
        <v>5390</v>
      </c>
    </row>
    <row r="3536" spans="17:19" x14ac:dyDescent="0.2">
      <c r="Q3536" s="7">
        <v>995</v>
      </c>
      <c r="R3536" s="7">
        <v>15377</v>
      </c>
      <c r="S3536" s="7" t="s">
        <v>712</v>
      </c>
    </row>
    <row r="3537" spans="17:19" x14ac:dyDescent="0.2">
      <c r="R3537" s="7">
        <v>10003</v>
      </c>
      <c r="S3537" s="7" t="s">
        <v>284</v>
      </c>
    </row>
    <row r="3538" spans="17:19" x14ac:dyDescent="0.2">
      <c r="Q3538" s="7">
        <v>298</v>
      </c>
      <c r="R3538" s="7">
        <v>15631</v>
      </c>
      <c r="S3538" s="7" t="s">
        <v>713</v>
      </c>
    </row>
    <row r="3539" spans="17:19" x14ac:dyDescent="0.2">
      <c r="R3539" s="7">
        <v>10280</v>
      </c>
      <c r="S3539" s="7" t="s">
        <v>285</v>
      </c>
    </row>
    <row r="3540" spans="17:19" x14ac:dyDescent="0.2">
      <c r="Q3540" s="7">
        <v>553</v>
      </c>
      <c r="R3540" s="7">
        <v>15132</v>
      </c>
      <c r="S3540" s="7" t="s">
        <v>714</v>
      </c>
    </row>
    <row r="3541" spans="17:19" x14ac:dyDescent="0.2">
      <c r="Q3541" s="7">
        <v>4951</v>
      </c>
      <c r="R3541" s="7">
        <v>15439</v>
      </c>
      <c r="S3541" s="7" t="s">
        <v>715</v>
      </c>
    </row>
    <row r="3542" spans="17:19" x14ac:dyDescent="0.2">
      <c r="Q3542" s="7">
        <v>1147</v>
      </c>
      <c r="R3542" s="7">
        <v>15523</v>
      </c>
      <c r="S3542" s="7" t="s">
        <v>716</v>
      </c>
    </row>
    <row r="3543" spans="17:19" x14ac:dyDescent="0.2">
      <c r="R3543" s="7">
        <v>10283</v>
      </c>
      <c r="S3543" s="7" t="s">
        <v>717</v>
      </c>
    </row>
    <row r="3544" spans="17:19" x14ac:dyDescent="0.2">
      <c r="R3544" s="7">
        <v>16332</v>
      </c>
      <c r="S3544" s="7" t="s">
        <v>5391</v>
      </c>
    </row>
    <row r="3545" spans="17:19" x14ac:dyDescent="0.2">
      <c r="Q3545" s="7">
        <v>3427</v>
      </c>
      <c r="R3545" s="7">
        <v>15610</v>
      </c>
      <c r="S3545" s="7" t="s">
        <v>718</v>
      </c>
    </row>
    <row r="3546" spans="17:19" x14ac:dyDescent="0.2">
      <c r="Q3546" s="7">
        <v>71</v>
      </c>
      <c r="R3546" s="7">
        <v>10268</v>
      </c>
      <c r="S3546" s="7" t="s">
        <v>719</v>
      </c>
    </row>
    <row r="3547" spans="17:19" x14ac:dyDescent="0.2">
      <c r="R3547" s="7">
        <v>16273</v>
      </c>
      <c r="S3547" s="7" t="s">
        <v>5392</v>
      </c>
    </row>
    <row r="3548" spans="17:19" x14ac:dyDescent="0.2">
      <c r="Q3548" s="7">
        <v>181</v>
      </c>
      <c r="R3548" s="7">
        <v>10242</v>
      </c>
      <c r="S3548" s="7" t="s">
        <v>720</v>
      </c>
    </row>
    <row r="3549" spans="17:19" x14ac:dyDescent="0.2">
      <c r="Q3549" s="7">
        <v>2974</v>
      </c>
      <c r="R3549" s="7">
        <v>14515</v>
      </c>
      <c r="S3549" s="7" t="s">
        <v>721</v>
      </c>
    </row>
    <row r="3550" spans="17:19" x14ac:dyDescent="0.2">
      <c r="Q3550" s="7">
        <v>182</v>
      </c>
      <c r="R3550" s="7">
        <v>10334</v>
      </c>
      <c r="S3550" s="7" t="s">
        <v>2837</v>
      </c>
    </row>
    <row r="3551" spans="17:19" x14ac:dyDescent="0.2">
      <c r="Q3551" s="7">
        <v>594</v>
      </c>
      <c r="R3551" s="7">
        <v>15166</v>
      </c>
      <c r="S3551" s="7" t="s">
        <v>2838</v>
      </c>
    </row>
    <row r="3552" spans="17:19" x14ac:dyDescent="0.2">
      <c r="R3552" s="7">
        <v>10120</v>
      </c>
      <c r="S3552" s="7" t="s">
        <v>2839</v>
      </c>
    </row>
    <row r="3553" spans="17:19" x14ac:dyDescent="0.2">
      <c r="Q3553" s="7">
        <v>3359</v>
      </c>
      <c r="R3553" s="7">
        <v>15381</v>
      </c>
      <c r="S3553" s="7" t="s">
        <v>5087</v>
      </c>
    </row>
    <row r="3554" spans="17:19" x14ac:dyDescent="0.2">
      <c r="Q3554" s="7">
        <v>4786</v>
      </c>
      <c r="R3554" s="7">
        <v>15462</v>
      </c>
      <c r="S3554" s="7" t="s">
        <v>2840</v>
      </c>
    </row>
    <row r="3555" spans="17:19" x14ac:dyDescent="0.2">
      <c r="R3555" s="7">
        <v>10335</v>
      </c>
      <c r="S3555" s="7" t="s">
        <v>286</v>
      </c>
    </row>
    <row r="3556" spans="17:19" x14ac:dyDescent="0.2">
      <c r="R3556" s="7">
        <v>10336</v>
      </c>
      <c r="S3556" s="7" t="s">
        <v>287</v>
      </c>
    </row>
    <row r="3557" spans="17:19" x14ac:dyDescent="0.2">
      <c r="Q3557" s="7">
        <v>6202</v>
      </c>
      <c r="R3557" s="7">
        <v>10337</v>
      </c>
      <c r="S3557" s="7" t="s">
        <v>2841</v>
      </c>
    </row>
    <row r="3558" spans="17:19" x14ac:dyDescent="0.2">
      <c r="Q3558" s="7">
        <v>554</v>
      </c>
      <c r="R3558" s="7">
        <v>15133</v>
      </c>
      <c r="S3558" s="7" t="s">
        <v>2842</v>
      </c>
    </row>
    <row r="3559" spans="17:19" x14ac:dyDescent="0.2">
      <c r="Q3559" s="7">
        <v>671</v>
      </c>
      <c r="R3559" s="7">
        <v>15205</v>
      </c>
      <c r="S3559" s="7" t="s">
        <v>2843</v>
      </c>
    </row>
    <row r="3560" spans="17:19" x14ac:dyDescent="0.2">
      <c r="Q3560" s="7">
        <v>4288</v>
      </c>
      <c r="R3560" s="7">
        <v>10338</v>
      </c>
      <c r="S3560" s="7" t="s">
        <v>2844</v>
      </c>
    </row>
    <row r="3561" spans="17:19" x14ac:dyDescent="0.2">
      <c r="R3561" s="7">
        <v>10339</v>
      </c>
      <c r="S3561" s="7" t="s">
        <v>288</v>
      </c>
    </row>
    <row r="3562" spans="17:19" x14ac:dyDescent="0.2">
      <c r="Q3562" s="7">
        <v>423</v>
      </c>
      <c r="R3562" s="7">
        <v>15080</v>
      </c>
      <c r="S3562" s="7" t="s">
        <v>2845</v>
      </c>
    </row>
    <row r="3563" spans="17:19" x14ac:dyDescent="0.2">
      <c r="Q3563" s="7">
        <v>1151</v>
      </c>
      <c r="R3563" s="7">
        <v>16591</v>
      </c>
      <c r="S3563" s="7" t="s">
        <v>2846</v>
      </c>
    </row>
    <row r="3564" spans="17:19" x14ac:dyDescent="0.2">
      <c r="R3564" s="7">
        <v>10341</v>
      </c>
      <c r="S3564" s="7" t="s">
        <v>289</v>
      </c>
    </row>
    <row r="3565" spans="17:19" x14ac:dyDescent="0.2">
      <c r="R3565" s="7">
        <v>10342</v>
      </c>
      <c r="S3565" s="7" t="s">
        <v>290</v>
      </c>
    </row>
    <row r="3566" spans="17:19" x14ac:dyDescent="0.2">
      <c r="R3566" s="7">
        <v>10343</v>
      </c>
      <c r="S3566" s="7" t="s">
        <v>291</v>
      </c>
    </row>
    <row r="3567" spans="17:19" x14ac:dyDescent="0.2">
      <c r="Q3567" s="7">
        <v>769</v>
      </c>
      <c r="R3567" s="7">
        <v>15268</v>
      </c>
      <c r="S3567" s="7" t="s">
        <v>2847</v>
      </c>
    </row>
    <row r="3568" spans="17:19" x14ac:dyDescent="0.2">
      <c r="Q3568" s="7">
        <v>4123</v>
      </c>
      <c r="R3568" s="7">
        <v>10360</v>
      </c>
      <c r="S3568" s="7" t="s">
        <v>2848</v>
      </c>
    </row>
    <row r="3569" spans="17:19" x14ac:dyDescent="0.2">
      <c r="R3569" s="7">
        <v>16352</v>
      </c>
      <c r="S3569" s="7" t="s">
        <v>5393</v>
      </c>
    </row>
    <row r="3570" spans="17:19" x14ac:dyDescent="0.2">
      <c r="R3570" s="7">
        <v>10345</v>
      </c>
      <c r="S3570" s="7" t="s">
        <v>292</v>
      </c>
    </row>
    <row r="3571" spans="17:19" x14ac:dyDescent="0.2">
      <c r="R3571" s="7">
        <v>11319</v>
      </c>
      <c r="S3571" s="7" t="s">
        <v>293</v>
      </c>
    </row>
    <row r="3572" spans="17:19" x14ac:dyDescent="0.2">
      <c r="Q3572" s="7">
        <v>72</v>
      </c>
      <c r="R3572" s="7">
        <v>10331</v>
      </c>
      <c r="S3572" s="7" t="s">
        <v>2849</v>
      </c>
    </row>
    <row r="3573" spans="17:19" x14ac:dyDescent="0.2">
      <c r="Q3573" s="7">
        <v>2866</v>
      </c>
      <c r="R3573" s="7">
        <v>13805</v>
      </c>
      <c r="S3573" s="7" t="s">
        <v>2850</v>
      </c>
    </row>
    <row r="3574" spans="17:19" x14ac:dyDescent="0.2">
      <c r="Q3574" s="7">
        <v>230</v>
      </c>
      <c r="R3574" s="7">
        <v>10347</v>
      </c>
      <c r="S3574" s="7" t="s">
        <v>2851</v>
      </c>
    </row>
    <row r="3575" spans="17:19" x14ac:dyDescent="0.2">
      <c r="Q3575" s="7">
        <v>2501</v>
      </c>
      <c r="R3575" s="7">
        <v>10348</v>
      </c>
      <c r="S3575" s="7" t="s">
        <v>726</v>
      </c>
    </row>
    <row r="3576" spans="17:19" x14ac:dyDescent="0.2">
      <c r="R3576" s="7">
        <v>16289</v>
      </c>
      <c r="S3576" s="7" t="s">
        <v>5394</v>
      </c>
    </row>
    <row r="3577" spans="17:19" x14ac:dyDescent="0.2">
      <c r="Q3577" s="7">
        <v>2502</v>
      </c>
      <c r="R3577" s="7">
        <v>10349</v>
      </c>
      <c r="S3577" s="7" t="s">
        <v>3275</v>
      </c>
    </row>
    <row r="3578" spans="17:19" x14ac:dyDescent="0.2">
      <c r="Q3578" s="7">
        <v>4322</v>
      </c>
      <c r="R3578" s="7">
        <v>10350</v>
      </c>
      <c r="S3578" s="7" t="s">
        <v>3276</v>
      </c>
    </row>
    <row r="3579" spans="17:19" x14ac:dyDescent="0.2">
      <c r="R3579" s="7">
        <v>16461</v>
      </c>
      <c r="S3579" s="7" t="s">
        <v>5395</v>
      </c>
    </row>
    <row r="3580" spans="17:19" x14ac:dyDescent="0.2">
      <c r="Q3580" s="7">
        <v>3204</v>
      </c>
      <c r="R3580" s="7">
        <v>14381</v>
      </c>
      <c r="S3580" s="7" t="s">
        <v>3277</v>
      </c>
    </row>
    <row r="3581" spans="17:19" x14ac:dyDescent="0.2">
      <c r="R3581" s="7">
        <v>10351</v>
      </c>
      <c r="S3581" s="7" t="s">
        <v>294</v>
      </c>
    </row>
    <row r="3582" spans="17:19" x14ac:dyDescent="0.2">
      <c r="Q3582" s="7">
        <v>2481</v>
      </c>
      <c r="R3582" s="7">
        <v>10352</v>
      </c>
      <c r="S3582" s="7" t="s">
        <v>2855</v>
      </c>
    </row>
    <row r="3583" spans="17:19" x14ac:dyDescent="0.2">
      <c r="Q3583" s="7">
        <v>2867</v>
      </c>
      <c r="R3583" s="7">
        <v>13806</v>
      </c>
      <c r="S3583" s="7" t="s">
        <v>2856</v>
      </c>
    </row>
    <row r="3584" spans="17:19" x14ac:dyDescent="0.2">
      <c r="Q3584" s="7">
        <v>4181</v>
      </c>
      <c r="R3584" s="7">
        <v>10353</v>
      </c>
      <c r="S3584" s="7" t="s">
        <v>2857</v>
      </c>
    </row>
    <row r="3585" spans="17:19" x14ac:dyDescent="0.2">
      <c r="R3585" s="7">
        <v>16325</v>
      </c>
      <c r="S3585" s="7" t="s">
        <v>5396</v>
      </c>
    </row>
    <row r="3586" spans="17:19" x14ac:dyDescent="0.2">
      <c r="Q3586" s="7">
        <v>4082</v>
      </c>
      <c r="R3586" s="7">
        <v>10354</v>
      </c>
      <c r="S3586" s="7" t="s">
        <v>2858</v>
      </c>
    </row>
    <row r="3587" spans="17:19" x14ac:dyDescent="0.2">
      <c r="Q3587" s="7">
        <v>360</v>
      </c>
      <c r="R3587" s="7">
        <v>15038</v>
      </c>
      <c r="S3587" s="7" t="s">
        <v>2859</v>
      </c>
    </row>
    <row r="3588" spans="17:19" x14ac:dyDescent="0.2">
      <c r="Q3588" s="7">
        <v>4046</v>
      </c>
      <c r="R3588" s="7">
        <v>10356</v>
      </c>
      <c r="S3588" s="7" t="s">
        <v>2860</v>
      </c>
    </row>
    <row r="3589" spans="17:19" x14ac:dyDescent="0.2">
      <c r="Q3589" s="7">
        <v>1511</v>
      </c>
      <c r="R3589" s="7">
        <v>10357</v>
      </c>
      <c r="S3589" s="7" t="s">
        <v>2861</v>
      </c>
    </row>
    <row r="3590" spans="17:19" x14ac:dyDescent="0.2">
      <c r="Q3590" s="7">
        <v>3038</v>
      </c>
      <c r="R3590" s="7">
        <v>10358</v>
      </c>
      <c r="S3590" s="7" t="s">
        <v>2862</v>
      </c>
    </row>
    <row r="3591" spans="17:19" x14ac:dyDescent="0.2">
      <c r="R3591" s="7">
        <v>10981</v>
      </c>
      <c r="S3591" s="7" t="s">
        <v>3280</v>
      </c>
    </row>
    <row r="3592" spans="17:19" x14ac:dyDescent="0.2">
      <c r="Q3592" s="7">
        <v>2408</v>
      </c>
      <c r="R3592" s="7">
        <v>13710</v>
      </c>
      <c r="S3592" s="7" t="s">
        <v>3282</v>
      </c>
    </row>
    <row r="3593" spans="17:19" x14ac:dyDescent="0.2">
      <c r="Q3593" s="7">
        <v>1107</v>
      </c>
      <c r="R3593" s="7">
        <v>15525</v>
      </c>
      <c r="S3593" s="7" t="s">
        <v>3283</v>
      </c>
    </row>
    <row r="3594" spans="17:19" x14ac:dyDescent="0.2">
      <c r="R3594" s="7">
        <v>16154</v>
      </c>
      <c r="S3594" s="7" t="s">
        <v>5397</v>
      </c>
    </row>
    <row r="3595" spans="17:19" x14ac:dyDescent="0.2">
      <c r="Q3595" s="7">
        <v>1323</v>
      </c>
      <c r="R3595" s="7">
        <v>10314</v>
      </c>
      <c r="S3595" s="7" t="s">
        <v>3284</v>
      </c>
    </row>
    <row r="3596" spans="17:19" x14ac:dyDescent="0.2">
      <c r="R3596" s="7">
        <v>16288</v>
      </c>
      <c r="S3596" s="7" t="s">
        <v>5398</v>
      </c>
    </row>
    <row r="3597" spans="17:19" x14ac:dyDescent="0.2">
      <c r="Q3597" s="7">
        <v>627</v>
      </c>
      <c r="R3597" s="7">
        <v>15189</v>
      </c>
      <c r="S3597" s="7" t="s">
        <v>3285</v>
      </c>
    </row>
    <row r="3598" spans="17:19" x14ac:dyDescent="0.2">
      <c r="Q3598" s="7">
        <v>755</v>
      </c>
      <c r="R3598" s="7">
        <v>15259</v>
      </c>
      <c r="S3598" s="7" t="s">
        <v>3286</v>
      </c>
    </row>
    <row r="3599" spans="17:19" x14ac:dyDescent="0.2">
      <c r="Q3599" s="7">
        <v>4791</v>
      </c>
      <c r="R3599" s="7">
        <v>15418</v>
      </c>
      <c r="S3599" s="7" t="s">
        <v>3288</v>
      </c>
    </row>
    <row r="3600" spans="17:19" x14ac:dyDescent="0.2">
      <c r="Q3600" s="7">
        <v>345</v>
      </c>
      <c r="R3600" s="7">
        <v>15028</v>
      </c>
      <c r="S3600" s="7" t="s">
        <v>3291</v>
      </c>
    </row>
    <row r="3601" spans="17:19" x14ac:dyDescent="0.2">
      <c r="Q3601" s="7">
        <v>424</v>
      </c>
      <c r="R3601" s="7">
        <v>15081</v>
      </c>
      <c r="S3601" s="7" t="s">
        <v>3292</v>
      </c>
    </row>
    <row r="3602" spans="17:19" x14ac:dyDescent="0.2">
      <c r="Q3602" s="7">
        <v>960</v>
      </c>
      <c r="R3602" s="7">
        <v>15355</v>
      </c>
      <c r="S3602" s="7" t="s">
        <v>2873</v>
      </c>
    </row>
    <row r="3603" spans="17:19" x14ac:dyDescent="0.2">
      <c r="R3603" s="7">
        <v>16357</v>
      </c>
      <c r="S3603" s="7" t="s">
        <v>5399</v>
      </c>
    </row>
    <row r="3604" spans="17:19" x14ac:dyDescent="0.2">
      <c r="Q3604" s="7">
        <v>293</v>
      </c>
      <c r="R3604" s="7">
        <v>16123</v>
      </c>
      <c r="S3604" s="7" t="s">
        <v>4210</v>
      </c>
    </row>
    <row r="3605" spans="17:19" x14ac:dyDescent="0.2">
      <c r="Q3605" s="7">
        <v>4701</v>
      </c>
      <c r="R3605" s="7">
        <v>15432</v>
      </c>
      <c r="S3605" s="7" t="s">
        <v>4219</v>
      </c>
    </row>
    <row r="3606" spans="17:19" x14ac:dyDescent="0.2">
      <c r="Q3606" s="7">
        <v>4781</v>
      </c>
      <c r="R3606" s="7">
        <v>15441</v>
      </c>
      <c r="S3606" s="7" t="s">
        <v>2784</v>
      </c>
    </row>
    <row r="3607" spans="17:19" x14ac:dyDescent="0.2">
      <c r="Q3607" s="7">
        <v>4182</v>
      </c>
      <c r="R3607" s="7">
        <v>10359</v>
      </c>
      <c r="S3607" s="7" t="s">
        <v>3281</v>
      </c>
    </row>
    <row r="3608" spans="17:19" x14ac:dyDescent="0.2">
      <c r="R3608" s="7">
        <v>16416</v>
      </c>
      <c r="S3608" s="7" t="s">
        <v>5400</v>
      </c>
    </row>
    <row r="3609" spans="17:19" x14ac:dyDescent="0.2">
      <c r="R3609" s="7">
        <v>11207</v>
      </c>
      <c r="S3609" s="7" t="s">
        <v>295</v>
      </c>
    </row>
    <row r="3610" spans="17:19" x14ac:dyDescent="0.2">
      <c r="Q3610" s="7">
        <v>2309</v>
      </c>
      <c r="R3610" s="7">
        <v>13232</v>
      </c>
      <c r="S3610" s="7" t="s">
        <v>3287</v>
      </c>
    </row>
    <row r="3611" spans="17:19" x14ac:dyDescent="0.2">
      <c r="Q3611" s="7">
        <v>4047</v>
      </c>
      <c r="R3611" s="7">
        <v>10344</v>
      </c>
      <c r="S3611" s="7" t="s">
        <v>3289</v>
      </c>
    </row>
    <row r="3612" spans="17:19" x14ac:dyDescent="0.2">
      <c r="Q3612" s="7">
        <v>4048</v>
      </c>
      <c r="R3612" s="7">
        <v>10303</v>
      </c>
      <c r="S3612" s="7" t="s">
        <v>3290</v>
      </c>
    </row>
    <row r="3613" spans="17:19" x14ac:dyDescent="0.2">
      <c r="Q3613" s="7">
        <v>5655</v>
      </c>
      <c r="R3613" s="7">
        <v>14913</v>
      </c>
      <c r="S3613" s="7" t="s">
        <v>2874</v>
      </c>
    </row>
    <row r="3614" spans="17:19" x14ac:dyDescent="0.2">
      <c r="R3614" s="7">
        <v>11339</v>
      </c>
      <c r="S3614" s="7" t="s">
        <v>296</v>
      </c>
    </row>
    <row r="3615" spans="17:19" x14ac:dyDescent="0.2">
      <c r="Q3615" s="7">
        <v>5938</v>
      </c>
      <c r="R3615" s="7">
        <v>15497</v>
      </c>
      <c r="S3615" s="7" t="s">
        <v>2651</v>
      </c>
    </row>
    <row r="3616" spans="17:19" x14ac:dyDescent="0.2">
      <c r="Q3616" s="7">
        <v>5939</v>
      </c>
      <c r="R3616" s="7">
        <v>14912</v>
      </c>
      <c r="S3616" s="7" t="s">
        <v>453</v>
      </c>
    </row>
    <row r="3617" spans="17:19" x14ac:dyDescent="0.2">
      <c r="Q3617" s="7">
        <v>5415</v>
      </c>
      <c r="R3617" s="7">
        <v>14911</v>
      </c>
      <c r="S3617" s="7" t="s">
        <v>454</v>
      </c>
    </row>
    <row r="3618" spans="17:19" x14ac:dyDescent="0.2">
      <c r="R3618" s="7">
        <v>10536</v>
      </c>
      <c r="S3618" s="7" t="s">
        <v>455</v>
      </c>
    </row>
    <row r="3619" spans="17:19" x14ac:dyDescent="0.2">
      <c r="Q3619" s="7">
        <v>2868</v>
      </c>
      <c r="R3619" s="7">
        <v>13807</v>
      </c>
      <c r="S3619" s="7" t="s">
        <v>457</v>
      </c>
    </row>
    <row r="3620" spans="17:19" x14ac:dyDescent="0.2">
      <c r="Q3620" s="7">
        <v>4183</v>
      </c>
      <c r="R3620" s="7">
        <v>10309</v>
      </c>
      <c r="S3620" s="7" t="s">
        <v>458</v>
      </c>
    </row>
    <row r="3621" spans="17:19" x14ac:dyDescent="0.2">
      <c r="Q3621" s="7">
        <v>4263</v>
      </c>
      <c r="R3621" s="7">
        <v>10310</v>
      </c>
      <c r="S3621" s="7" t="s">
        <v>459</v>
      </c>
    </row>
    <row r="3622" spans="17:19" x14ac:dyDescent="0.2">
      <c r="Q3622" s="7">
        <v>1150</v>
      </c>
      <c r="R3622" s="7">
        <v>15524</v>
      </c>
      <c r="S3622" s="7" t="s">
        <v>460</v>
      </c>
    </row>
    <row r="3623" spans="17:19" x14ac:dyDescent="0.2">
      <c r="Q3623" s="7">
        <v>231</v>
      </c>
      <c r="R3623" s="7">
        <v>10312</v>
      </c>
      <c r="S3623" s="7" t="s">
        <v>461</v>
      </c>
    </row>
    <row r="3624" spans="17:19" x14ac:dyDescent="0.2">
      <c r="Q3624" s="7">
        <v>6299</v>
      </c>
      <c r="R3624" s="7">
        <v>10330</v>
      </c>
      <c r="S3624" s="7" t="s">
        <v>462</v>
      </c>
    </row>
    <row r="3625" spans="17:19" x14ac:dyDescent="0.2">
      <c r="Q3625" s="7">
        <v>6300</v>
      </c>
      <c r="R3625" s="7">
        <v>10315</v>
      </c>
      <c r="S3625" s="7" t="s">
        <v>463</v>
      </c>
    </row>
    <row r="3626" spans="17:19" x14ac:dyDescent="0.2">
      <c r="Q3626" s="7">
        <v>3746</v>
      </c>
      <c r="R3626" s="7">
        <v>16066</v>
      </c>
      <c r="S3626" s="7" t="s">
        <v>464</v>
      </c>
    </row>
    <row r="3627" spans="17:19" x14ac:dyDescent="0.2">
      <c r="Q3627" s="7">
        <v>4147</v>
      </c>
      <c r="R3627" s="7">
        <v>10301</v>
      </c>
      <c r="S3627" s="7" t="s">
        <v>3295</v>
      </c>
    </row>
    <row r="3628" spans="17:19" x14ac:dyDescent="0.2">
      <c r="R3628" s="7">
        <v>10317</v>
      </c>
      <c r="S3628" s="7" t="s">
        <v>298</v>
      </c>
    </row>
    <row r="3629" spans="17:19" x14ac:dyDescent="0.2">
      <c r="Q3629" s="7">
        <v>2834</v>
      </c>
      <c r="R3629" s="7">
        <v>13779</v>
      </c>
      <c r="S3629" s="7" t="s">
        <v>3296</v>
      </c>
    </row>
    <row r="3630" spans="17:19" x14ac:dyDescent="0.2">
      <c r="Q3630" s="7">
        <v>556</v>
      </c>
      <c r="R3630" s="7">
        <v>15135</v>
      </c>
      <c r="S3630" s="7" t="s">
        <v>3297</v>
      </c>
    </row>
    <row r="3631" spans="17:19" x14ac:dyDescent="0.2">
      <c r="R3631" s="7">
        <v>10318</v>
      </c>
      <c r="S3631" s="7" t="s">
        <v>299</v>
      </c>
    </row>
    <row r="3632" spans="17:19" x14ac:dyDescent="0.2">
      <c r="Q3632" s="7">
        <v>4511</v>
      </c>
      <c r="R3632" s="7">
        <v>15452</v>
      </c>
      <c r="S3632" s="7" t="s">
        <v>3298</v>
      </c>
    </row>
    <row r="3633" spans="17:19" x14ac:dyDescent="0.2">
      <c r="R3633" s="7">
        <v>16225</v>
      </c>
      <c r="S3633" s="7" t="s">
        <v>5401</v>
      </c>
    </row>
    <row r="3634" spans="17:19" x14ac:dyDescent="0.2">
      <c r="Q3634" s="7">
        <v>3712</v>
      </c>
      <c r="R3634" s="7">
        <v>15992</v>
      </c>
      <c r="S3634" s="7" t="s">
        <v>3299</v>
      </c>
    </row>
    <row r="3635" spans="17:19" x14ac:dyDescent="0.2">
      <c r="R3635" s="7">
        <v>11077</v>
      </c>
      <c r="S3635" s="7" t="s">
        <v>300</v>
      </c>
    </row>
    <row r="3636" spans="17:19" x14ac:dyDescent="0.2">
      <c r="Q3636" s="7">
        <v>3947</v>
      </c>
      <c r="R3636" s="7">
        <v>16031</v>
      </c>
      <c r="S3636" s="7" t="s">
        <v>3300</v>
      </c>
    </row>
    <row r="3637" spans="17:19" x14ac:dyDescent="0.2">
      <c r="Q3637" s="7">
        <v>4289</v>
      </c>
      <c r="R3637" s="7">
        <v>14361</v>
      </c>
      <c r="S3637" s="7" t="s">
        <v>3301</v>
      </c>
    </row>
    <row r="3638" spans="17:19" x14ac:dyDescent="0.2">
      <c r="Q3638" s="7">
        <v>361</v>
      </c>
      <c r="R3638" s="7">
        <v>15039</v>
      </c>
      <c r="S3638" s="7" t="s">
        <v>43</v>
      </c>
    </row>
    <row r="3639" spans="17:19" x14ac:dyDescent="0.2">
      <c r="Q3639" s="7">
        <v>161</v>
      </c>
      <c r="R3639" s="7">
        <v>13683</v>
      </c>
      <c r="S3639" s="7" t="s">
        <v>44</v>
      </c>
    </row>
    <row r="3640" spans="17:19" x14ac:dyDescent="0.2">
      <c r="R3640" s="7">
        <v>10321</v>
      </c>
      <c r="S3640" s="7" t="s">
        <v>301</v>
      </c>
    </row>
    <row r="3641" spans="17:19" x14ac:dyDescent="0.2">
      <c r="Q3641" s="7">
        <v>2534</v>
      </c>
      <c r="R3641" s="7">
        <v>13743</v>
      </c>
      <c r="S3641" s="7" t="s">
        <v>45</v>
      </c>
    </row>
    <row r="3642" spans="17:19" x14ac:dyDescent="0.2">
      <c r="Q3642" s="7">
        <v>4083</v>
      </c>
      <c r="R3642" s="7">
        <v>10322</v>
      </c>
      <c r="S3642" s="7" t="s">
        <v>46</v>
      </c>
    </row>
    <row r="3643" spans="17:19" x14ac:dyDescent="0.2">
      <c r="Q3643" s="7">
        <v>1711</v>
      </c>
      <c r="R3643" s="7">
        <v>10323</v>
      </c>
      <c r="S3643" s="7" t="s">
        <v>47</v>
      </c>
    </row>
    <row r="3644" spans="17:19" x14ac:dyDescent="0.2">
      <c r="Q3644" s="7">
        <v>2622</v>
      </c>
      <c r="R3644" s="7">
        <v>10324</v>
      </c>
      <c r="S3644" s="7" t="s">
        <v>48</v>
      </c>
    </row>
    <row r="3645" spans="17:19" x14ac:dyDescent="0.2">
      <c r="R3645" s="7">
        <v>10325</v>
      </c>
      <c r="S3645" s="7" t="s">
        <v>1874</v>
      </c>
    </row>
    <row r="3646" spans="17:19" x14ac:dyDescent="0.2">
      <c r="Q3646" s="7">
        <v>160</v>
      </c>
      <c r="R3646" s="7">
        <v>10326</v>
      </c>
      <c r="S3646" s="7" t="s">
        <v>1875</v>
      </c>
    </row>
    <row r="3647" spans="17:19" x14ac:dyDescent="0.2">
      <c r="Q3647" s="7">
        <v>2869</v>
      </c>
      <c r="R3647" s="7">
        <v>13808</v>
      </c>
      <c r="S3647" s="7" t="s">
        <v>1876</v>
      </c>
    </row>
    <row r="3648" spans="17:19" x14ac:dyDescent="0.2">
      <c r="Q3648" s="7">
        <v>3791</v>
      </c>
      <c r="R3648" s="7">
        <v>16011</v>
      </c>
      <c r="S3648" s="7" t="s">
        <v>1877</v>
      </c>
    </row>
    <row r="3649" spans="17:19" x14ac:dyDescent="0.2">
      <c r="R3649" s="7">
        <v>10328</v>
      </c>
      <c r="S3649" s="7" t="s">
        <v>302</v>
      </c>
    </row>
    <row r="3650" spans="17:19" x14ac:dyDescent="0.2">
      <c r="Q3650" s="7">
        <v>4264</v>
      </c>
      <c r="R3650" s="7">
        <v>10329</v>
      </c>
      <c r="S3650" s="7" t="s">
        <v>4384</v>
      </c>
    </row>
    <row r="3651" spans="17:19" x14ac:dyDescent="0.2">
      <c r="Q3651" s="7">
        <v>557</v>
      </c>
      <c r="R3651" s="7">
        <v>15136</v>
      </c>
      <c r="S3651" s="7" t="s">
        <v>4385</v>
      </c>
    </row>
    <row r="3652" spans="17:19" x14ac:dyDescent="0.2">
      <c r="Q3652" s="7">
        <v>3426</v>
      </c>
      <c r="R3652" s="7">
        <v>14463</v>
      </c>
      <c r="S3652" s="7" t="s">
        <v>4386</v>
      </c>
    </row>
    <row r="3653" spans="17:19" x14ac:dyDescent="0.2">
      <c r="Q3653" s="7">
        <v>794</v>
      </c>
      <c r="R3653" s="7">
        <v>15278</v>
      </c>
      <c r="S3653" s="7" t="s">
        <v>4387</v>
      </c>
    </row>
    <row r="3654" spans="17:19" x14ac:dyDescent="0.2">
      <c r="Q3654" s="7">
        <v>947</v>
      </c>
      <c r="R3654" s="7">
        <v>15344</v>
      </c>
      <c r="S3654" s="7" t="s">
        <v>4388</v>
      </c>
    </row>
    <row r="3655" spans="17:19" x14ac:dyDescent="0.2">
      <c r="Q3655" s="7">
        <v>2793</v>
      </c>
      <c r="R3655" s="7">
        <v>13851</v>
      </c>
      <c r="S3655" s="7" t="s">
        <v>4389</v>
      </c>
    </row>
    <row r="3656" spans="17:19" x14ac:dyDescent="0.2">
      <c r="Q3656" s="7">
        <v>6011</v>
      </c>
      <c r="R3656" s="7">
        <v>10159</v>
      </c>
      <c r="S3656" s="7" t="s">
        <v>4390</v>
      </c>
    </row>
    <row r="3657" spans="17:19" x14ac:dyDescent="0.2">
      <c r="Q3657" s="7">
        <v>628</v>
      </c>
      <c r="R3657" s="7">
        <v>15190</v>
      </c>
      <c r="S3657" s="7" t="s">
        <v>456</v>
      </c>
    </row>
    <row r="3658" spans="17:19" x14ac:dyDescent="0.2">
      <c r="R3658" s="7">
        <v>10313</v>
      </c>
      <c r="S3658" s="7" t="s">
        <v>297</v>
      </c>
    </row>
    <row r="3659" spans="17:19" x14ac:dyDescent="0.2">
      <c r="Q3659" s="7">
        <v>261</v>
      </c>
      <c r="R3659" s="7">
        <v>13688</v>
      </c>
      <c r="S3659" s="7" t="s">
        <v>1029</v>
      </c>
    </row>
    <row r="3660" spans="17:19" x14ac:dyDescent="0.2">
      <c r="Q3660" s="7">
        <v>9950</v>
      </c>
      <c r="S3660" s="7" t="s">
        <v>4540</v>
      </c>
    </row>
    <row r="3661" spans="17:19" x14ac:dyDescent="0.2">
      <c r="Q3661" s="7">
        <v>9990</v>
      </c>
      <c r="S3661" s="7" t="s">
        <v>303</v>
      </c>
    </row>
  </sheetData>
  <phoneticPr fontId="0" type="noConversion"/>
  <pageMargins left="0.78740157499999996" right="0.78740157499999996" top="0.984251969" bottom="0.984251969" header="0.4921259845" footer="0.492125984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indexed="51"/>
  </sheetPr>
  <dimension ref="A1:AV310"/>
  <sheetViews>
    <sheetView showGridLines="0" showRowColHeaders="0" topLeftCell="A2" zoomScale="115" workbookViewId="0">
      <selection activeCell="D4" sqref="D4"/>
    </sheetView>
  </sheetViews>
  <sheetFormatPr baseColWidth="10" defaultRowHeight="12.75" x14ac:dyDescent="0.2"/>
  <cols>
    <col min="1" max="1" width="12" style="75" customWidth="1"/>
    <col min="2" max="2" width="15.42578125" style="88" bestFit="1" customWidth="1"/>
    <col min="3" max="3" width="20.140625" style="75" customWidth="1"/>
    <col min="4" max="4" width="63.85546875" style="75" customWidth="1"/>
    <col min="5" max="5" width="16.7109375" style="75" hidden="1" customWidth="1"/>
    <col min="6" max="6" width="14.42578125" style="109" hidden="1" customWidth="1"/>
    <col min="7" max="7" width="13.85546875" style="75" hidden="1" customWidth="1"/>
    <col min="8" max="8" width="11.42578125" style="75" hidden="1" customWidth="1"/>
    <col min="9" max="16384" width="11.42578125" style="75"/>
  </cols>
  <sheetData>
    <row r="1" spans="1:48" s="21" customFormat="1" ht="90" customHeight="1" x14ac:dyDescent="0.2">
      <c r="A1" s="32"/>
      <c r="B1" s="32"/>
      <c r="C1" s="33"/>
      <c r="D1" s="34"/>
      <c r="E1" s="32"/>
      <c r="F1" s="35"/>
      <c r="G1" s="35"/>
      <c r="H1" s="36"/>
      <c r="I1" s="36"/>
      <c r="J1" s="34"/>
      <c r="K1" s="37"/>
      <c r="L1" s="32"/>
      <c r="M1" s="32"/>
      <c r="N1" s="37"/>
      <c r="O1" s="32"/>
      <c r="P1" s="34"/>
      <c r="Q1" s="32"/>
      <c r="R1" s="32"/>
      <c r="S1" s="37"/>
      <c r="T1" s="32"/>
      <c r="U1" s="38"/>
      <c r="V1" s="38"/>
      <c r="W1" s="38"/>
      <c r="X1" s="38"/>
      <c r="Y1" s="38"/>
      <c r="Z1" s="38"/>
      <c r="AA1" s="32"/>
      <c r="AB1" s="32"/>
      <c r="AC1" s="32"/>
      <c r="AD1" s="32"/>
      <c r="AE1" s="32"/>
      <c r="AF1" s="32"/>
      <c r="AG1" s="32"/>
      <c r="AH1" s="32"/>
      <c r="AI1" s="32"/>
      <c r="AJ1" s="32"/>
      <c r="AK1" s="32"/>
      <c r="AL1" s="32"/>
      <c r="AM1" s="32"/>
      <c r="AN1" s="32"/>
      <c r="AO1" s="32"/>
      <c r="AP1" s="32"/>
      <c r="AQ1" s="32"/>
      <c r="AR1" s="32"/>
      <c r="AS1" s="32"/>
      <c r="AT1" s="32"/>
      <c r="AU1" s="32"/>
      <c r="AV1" s="32"/>
    </row>
    <row r="2" spans="1:48" ht="26.25" x14ac:dyDescent="0.4">
      <c r="A2" s="86" t="s">
        <v>2703</v>
      </c>
      <c r="B2" s="1"/>
      <c r="C2" s="92"/>
      <c r="D2" s="85"/>
      <c r="E2" s="1"/>
    </row>
    <row r="3" spans="1:48" ht="23.25" x14ac:dyDescent="0.35">
      <c r="A3" s="87"/>
      <c r="B3" s="1"/>
      <c r="C3" s="92"/>
      <c r="D3" s="85"/>
      <c r="E3" s="1"/>
    </row>
    <row r="4" spans="1:48" ht="34.5" customHeight="1" x14ac:dyDescent="0.2">
      <c r="B4" s="27"/>
      <c r="C4" s="94" t="s">
        <v>2337</v>
      </c>
      <c r="D4" s="152" t="s">
        <v>6136</v>
      </c>
      <c r="E4" s="114"/>
      <c r="F4" s="109">
        <f>IF(ISBLANK(D4),IF(ISBLANK(D6),"",MATCH(D6,codeinstit,0)),MATCH(D4,libinstit,0))</f>
        <v>1</v>
      </c>
    </row>
    <row r="5" spans="1:48" ht="15" x14ac:dyDescent="0.2">
      <c r="A5" s="85"/>
      <c r="B5" s="85"/>
      <c r="C5" s="85"/>
      <c r="D5" s="113" t="s">
        <v>2219</v>
      </c>
      <c r="E5" s="21"/>
    </row>
    <row r="6" spans="1:48" ht="15.75" x14ac:dyDescent="0.25">
      <c r="B6" s="95"/>
      <c r="C6" s="60" t="s">
        <v>2338</v>
      </c>
      <c r="D6" s="153"/>
      <c r="E6" s="115"/>
    </row>
    <row r="7" spans="1:48" ht="18" x14ac:dyDescent="0.25">
      <c r="A7" s="85"/>
      <c r="B7" s="85"/>
      <c r="C7" s="60"/>
      <c r="D7" s="73"/>
      <c r="E7" s="21"/>
    </row>
    <row r="8" spans="1:48" ht="18" x14ac:dyDescent="0.25">
      <c r="B8" s="60" t="s">
        <v>4378</v>
      </c>
      <c r="C8" s="144">
        <v>0</v>
      </c>
      <c r="D8" s="90" t="str">
        <f>IF(AND(ISBLANK(D4),ISBLANK(D6)),"Bitte Institution / Schule wählen (via Name oder Nr.)","")</f>
        <v/>
      </c>
      <c r="E8" s="89"/>
    </row>
    <row r="9" spans="1:48" ht="15" x14ac:dyDescent="0.2">
      <c r="A9" s="61"/>
      <c r="B9" s="62" t="str">
        <f>IF(COUNTIF(E$11:E$310,FALSE)&gt;=1,"ID. doppelt","")</f>
        <v/>
      </c>
      <c r="C9" s="62" t="str">
        <f>IF(COUNTIF(F$11:F$310,FALSE)&gt;=1,"Nr. doppelt","")</f>
        <v/>
      </c>
      <c r="D9" s="2"/>
      <c r="E9" s="2"/>
    </row>
    <row r="10" spans="1:48" ht="12.75" customHeight="1" x14ac:dyDescent="0.2">
      <c r="A10" s="199" t="s">
        <v>2336</v>
      </c>
      <c r="B10" s="91" t="s">
        <v>750</v>
      </c>
      <c r="C10" s="91" t="s">
        <v>751</v>
      </c>
      <c r="D10" s="93" t="s">
        <v>752</v>
      </c>
      <c r="E10" s="110" t="s">
        <v>2798</v>
      </c>
      <c r="F10" s="110" t="s">
        <v>2797</v>
      </c>
      <c r="G10" s="145" t="s">
        <v>4380</v>
      </c>
      <c r="H10" s="193" t="s">
        <v>4413</v>
      </c>
    </row>
    <row r="11" spans="1:48" x14ac:dyDescent="0.2">
      <c r="A11" s="154" t="str">
        <f t="shared" ref="A11:A74" si="0">IF(B11&lt;&gt;"",IF(COUNTA(C11:D11)&lt;&gt;2,"Unvollständig",IF(OR(COUNTIF(E11:F11,FALSE)&gt;0,COUNTIF(E11:F11,#N/A)&gt;0),"Fehler","OK")),"")</f>
        <v/>
      </c>
      <c r="B11" s="223"/>
      <c r="C11" s="223"/>
      <c r="D11" s="229" t="str">
        <f>IF(AND(B11&lt;&gt;"",C11&lt;&gt;""),"Schulart der Klasse nicht geliefert (SdL)","")</f>
        <v/>
      </c>
      <c r="E11" s="111" t="str">
        <f t="shared" ref="E11:E74" si="1">IF(ISBLANK(B11),"",NOT(COUNTIF($B$11:$B$310,B11)&gt;1))</f>
        <v/>
      </c>
      <c r="F11" s="111" t="str">
        <f t="shared" ref="F11:F74" si="2">IF(ISBLANK(C11),"",NOT(COUNTIF($C$11:$C$310,C11)&gt;1))</f>
        <v/>
      </c>
      <c r="G11" s="112" t="str">
        <f t="shared" ref="G11:G74" si="3">IF(ISBLANK(B11),"-",TRIM(B11))</f>
        <v>-</v>
      </c>
      <c r="H11" s="194" t="str">
        <f t="shared" ref="H11:H74" si="4">IF(B11="","",1)</f>
        <v/>
      </c>
    </row>
    <row r="12" spans="1:48" x14ac:dyDescent="0.2">
      <c r="A12" s="154" t="str">
        <f t="shared" si="0"/>
        <v/>
      </c>
      <c r="B12" s="230"/>
      <c r="C12" s="230"/>
      <c r="D12" s="229" t="str">
        <f t="shared" ref="D12:D75" si="5">IF(AND(B12&lt;&gt;"",C12&lt;&gt;""),"Schulart der Klasse nicht geliefert (SdL)","")</f>
        <v/>
      </c>
      <c r="E12" s="111" t="str">
        <f t="shared" si="1"/>
        <v/>
      </c>
      <c r="F12" s="111" t="str">
        <f t="shared" si="2"/>
        <v/>
      </c>
      <c r="G12" s="112" t="str">
        <f t="shared" si="3"/>
        <v>-</v>
      </c>
      <c r="H12" s="194" t="str">
        <f t="shared" si="4"/>
        <v/>
      </c>
    </row>
    <row r="13" spans="1:48" x14ac:dyDescent="0.2">
      <c r="A13" s="154" t="str">
        <f t="shared" si="0"/>
        <v/>
      </c>
      <c r="B13" s="231"/>
      <c r="C13" s="231"/>
      <c r="D13" s="229" t="str">
        <f t="shared" si="5"/>
        <v/>
      </c>
      <c r="E13" s="111" t="str">
        <f t="shared" si="1"/>
        <v/>
      </c>
      <c r="F13" s="111" t="str">
        <f t="shared" si="2"/>
        <v/>
      </c>
      <c r="G13" s="112" t="str">
        <f t="shared" si="3"/>
        <v>-</v>
      </c>
      <c r="H13" s="194" t="str">
        <f t="shared" si="4"/>
        <v/>
      </c>
    </row>
    <row r="14" spans="1:48" x14ac:dyDescent="0.2">
      <c r="A14" s="154" t="str">
        <f t="shared" si="0"/>
        <v/>
      </c>
      <c r="B14" s="116"/>
      <c r="C14" s="116"/>
      <c r="D14" s="229" t="str">
        <f t="shared" si="5"/>
        <v/>
      </c>
      <c r="E14" s="111" t="str">
        <f t="shared" si="1"/>
        <v/>
      </c>
      <c r="F14" s="111" t="str">
        <f t="shared" si="2"/>
        <v/>
      </c>
      <c r="G14" s="112" t="str">
        <f t="shared" si="3"/>
        <v>-</v>
      </c>
      <c r="H14" s="194" t="str">
        <f t="shared" si="4"/>
        <v/>
      </c>
    </row>
    <row r="15" spans="1:48" x14ac:dyDescent="0.2">
      <c r="A15" s="154" t="str">
        <f t="shared" si="0"/>
        <v/>
      </c>
      <c r="B15" s="116"/>
      <c r="C15" s="116"/>
      <c r="D15" s="229" t="str">
        <f t="shared" si="5"/>
        <v/>
      </c>
      <c r="E15" s="111" t="str">
        <f t="shared" si="1"/>
        <v/>
      </c>
      <c r="F15" s="111" t="str">
        <f t="shared" si="2"/>
        <v/>
      </c>
      <c r="G15" s="112" t="str">
        <f t="shared" si="3"/>
        <v>-</v>
      </c>
      <c r="H15" s="194" t="str">
        <f t="shared" si="4"/>
        <v/>
      </c>
    </row>
    <row r="16" spans="1:48" x14ac:dyDescent="0.2">
      <c r="A16" s="154" t="str">
        <f t="shared" si="0"/>
        <v/>
      </c>
      <c r="B16" s="116"/>
      <c r="C16" s="116"/>
      <c r="D16" s="229" t="str">
        <f t="shared" si="5"/>
        <v/>
      </c>
      <c r="E16" s="111" t="str">
        <f t="shared" si="1"/>
        <v/>
      </c>
      <c r="F16" s="111" t="str">
        <f t="shared" si="2"/>
        <v/>
      </c>
      <c r="G16" s="112" t="str">
        <f t="shared" si="3"/>
        <v>-</v>
      </c>
      <c r="H16" s="194" t="str">
        <f t="shared" si="4"/>
        <v/>
      </c>
    </row>
    <row r="17" spans="1:8" x14ac:dyDescent="0.2">
      <c r="A17" s="154" t="str">
        <f t="shared" si="0"/>
        <v/>
      </c>
      <c r="B17" s="116"/>
      <c r="C17" s="116"/>
      <c r="D17" s="229" t="str">
        <f t="shared" si="5"/>
        <v/>
      </c>
      <c r="E17" s="111" t="str">
        <f t="shared" si="1"/>
        <v/>
      </c>
      <c r="F17" s="111" t="str">
        <f t="shared" si="2"/>
        <v/>
      </c>
      <c r="G17" s="112" t="str">
        <f t="shared" si="3"/>
        <v>-</v>
      </c>
      <c r="H17" s="194" t="str">
        <f t="shared" si="4"/>
        <v/>
      </c>
    </row>
    <row r="18" spans="1:8" x14ac:dyDescent="0.2">
      <c r="A18" s="154" t="str">
        <f t="shared" si="0"/>
        <v/>
      </c>
      <c r="B18" s="116"/>
      <c r="C18" s="116"/>
      <c r="D18" s="229" t="str">
        <f t="shared" si="5"/>
        <v/>
      </c>
      <c r="E18" s="111" t="str">
        <f t="shared" si="1"/>
        <v/>
      </c>
      <c r="F18" s="111" t="str">
        <f t="shared" si="2"/>
        <v/>
      </c>
      <c r="G18" s="112" t="str">
        <f t="shared" si="3"/>
        <v>-</v>
      </c>
      <c r="H18" s="194" t="str">
        <f t="shared" si="4"/>
        <v/>
      </c>
    </row>
    <row r="19" spans="1:8" x14ac:dyDescent="0.2">
      <c r="A19" s="154" t="str">
        <f t="shared" si="0"/>
        <v/>
      </c>
      <c r="B19" s="116"/>
      <c r="C19" s="116"/>
      <c r="D19" s="229" t="str">
        <f t="shared" si="5"/>
        <v/>
      </c>
      <c r="E19" s="111" t="str">
        <f t="shared" si="1"/>
        <v/>
      </c>
      <c r="F19" s="111" t="str">
        <f t="shared" si="2"/>
        <v/>
      </c>
      <c r="G19" s="112" t="str">
        <f t="shared" si="3"/>
        <v>-</v>
      </c>
      <c r="H19" s="194" t="str">
        <f t="shared" si="4"/>
        <v/>
      </c>
    </row>
    <row r="20" spans="1:8" x14ac:dyDescent="0.2">
      <c r="A20" s="154" t="str">
        <f t="shared" si="0"/>
        <v/>
      </c>
      <c r="B20" s="116"/>
      <c r="C20" s="116"/>
      <c r="D20" s="229" t="str">
        <f t="shared" si="5"/>
        <v/>
      </c>
      <c r="E20" s="111" t="str">
        <f t="shared" si="1"/>
        <v/>
      </c>
      <c r="F20" s="111" t="str">
        <f t="shared" si="2"/>
        <v/>
      </c>
      <c r="G20" s="112" t="str">
        <f t="shared" si="3"/>
        <v>-</v>
      </c>
      <c r="H20" s="194" t="str">
        <f t="shared" si="4"/>
        <v/>
      </c>
    </row>
    <row r="21" spans="1:8" x14ac:dyDescent="0.2">
      <c r="A21" s="154" t="str">
        <f t="shared" si="0"/>
        <v/>
      </c>
      <c r="B21" s="116"/>
      <c r="C21" s="116"/>
      <c r="D21" s="229" t="str">
        <f t="shared" si="5"/>
        <v/>
      </c>
      <c r="E21" s="111" t="str">
        <f t="shared" si="1"/>
        <v/>
      </c>
      <c r="F21" s="111" t="str">
        <f t="shared" si="2"/>
        <v/>
      </c>
      <c r="G21" s="112" t="str">
        <f t="shared" si="3"/>
        <v>-</v>
      </c>
      <c r="H21" s="194" t="str">
        <f t="shared" si="4"/>
        <v/>
      </c>
    </row>
    <row r="22" spans="1:8" x14ac:dyDescent="0.2">
      <c r="A22" s="154" t="str">
        <f t="shared" si="0"/>
        <v/>
      </c>
      <c r="B22" s="116"/>
      <c r="C22" s="116"/>
      <c r="D22" s="229" t="str">
        <f t="shared" si="5"/>
        <v/>
      </c>
      <c r="E22" s="111" t="str">
        <f t="shared" si="1"/>
        <v/>
      </c>
      <c r="F22" s="111" t="str">
        <f t="shared" si="2"/>
        <v/>
      </c>
      <c r="G22" s="112" t="str">
        <f t="shared" si="3"/>
        <v>-</v>
      </c>
      <c r="H22" s="194" t="str">
        <f t="shared" si="4"/>
        <v/>
      </c>
    </row>
    <row r="23" spans="1:8" x14ac:dyDescent="0.2">
      <c r="A23" s="154" t="str">
        <f t="shared" si="0"/>
        <v/>
      </c>
      <c r="B23" s="116"/>
      <c r="C23" s="116"/>
      <c r="D23" s="229" t="str">
        <f t="shared" si="5"/>
        <v/>
      </c>
      <c r="E23" s="111" t="str">
        <f t="shared" si="1"/>
        <v/>
      </c>
      <c r="F23" s="111" t="str">
        <f t="shared" si="2"/>
        <v/>
      </c>
      <c r="G23" s="112" t="str">
        <f t="shared" si="3"/>
        <v>-</v>
      </c>
      <c r="H23" s="194" t="str">
        <f t="shared" si="4"/>
        <v/>
      </c>
    </row>
    <row r="24" spans="1:8" x14ac:dyDescent="0.2">
      <c r="A24" s="154" t="str">
        <f t="shared" si="0"/>
        <v/>
      </c>
      <c r="B24" s="116"/>
      <c r="C24" s="116"/>
      <c r="D24" s="229" t="str">
        <f t="shared" si="5"/>
        <v/>
      </c>
      <c r="E24" s="111" t="str">
        <f t="shared" si="1"/>
        <v/>
      </c>
      <c r="F24" s="111" t="str">
        <f t="shared" si="2"/>
        <v/>
      </c>
      <c r="G24" s="112" t="str">
        <f t="shared" si="3"/>
        <v>-</v>
      </c>
      <c r="H24" s="194" t="str">
        <f t="shared" si="4"/>
        <v/>
      </c>
    </row>
    <row r="25" spans="1:8" x14ac:dyDescent="0.2">
      <c r="A25" s="154" t="str">
        <f t="shared" si="0"/>
        <v/>
      </c>
      <c r="B25" s="116"/>
      <c r="C25" s="116"/>
      <c r="D25" s="229" t="str">
        <f t="shared" si="5"/>
        <v/>
      </c>
      <c r="E25" s="111" t="str">
        <f t="shared" si="1"/>
        <v/>
      </c>
      <c r="F25" s="111" t="str">
        <f t="shared" si="2"/>
        <v/>
      </c>
      <c r="G25" s="112" t="str">
        <f t="shared" si="3"/>
        <v>-</v>
      </c>
      <c r="H25" s="194" t="str">
        <f t="shared" si="4"/>
        <v/>
      </c>
    </row>
    <row r="26" spans="1:8" x14ac:dyDescent="0.2">
      <c r="A26" s="154" t="str">
        <f t="shared" si="0"/>
        <v/>
      </c>
      <c r="B26" s="116"/>
      <c r="C26" s="116"/>
      <c r="D26" s="229" t="str">
        <f t="shared" si="5"/>
        <v/>
      </c>
      <c r="E26" s="111" t="str">
        <f t="shared" si="1"/>
        <v/>
      </c>
      <c r="F26" s="111" t="str">
        <f t="shared" si="2"/>
        <v/>
      </c>
      <c r="G26" s="112" t="str">
        <f t="shared" si="3"/>
        <v>-</v>
      </c>
      <c r="H26" s="194" t="str">
        <f t="shared" si="4"/>
        <v/>
      </c>
    </row>
    <row r="27" spans="1:8" x14ac:dyDescent="0.2">
      <c r="A27" s="154" t="str">
        <f t="shared" si="0"/>
        <v/>
      </c>
      <c r="B27" s="116"/>
      <c r="C27" s="116"/>
      <c r="D27" s="229" t="str">
        <f t="shared" si="5"/>
        <v/>
      </c>
      <c r="E27" s="111" t="str">
        <f t="shared" si="1"/>
        <v/>
      </c>
      <c r="F27" s="111" t="str">
        <f t="shared" si="2"/>
        <v/>
      </c>
      <c r="G27" s="112" t="str">
        <f t="shared" si="3"/>
        <v>-</v>
      </c>
      <c r="H27" s="194" t="str">
        <f t="shared" si="4"/>
        <v/>
      </c>
    </row>
    <row r="28" spans="1:8" x14ac:dyDescent="0.2">
      <c r="A28" s="154" t="str">
        <f t="shared" si="0"/>
        <v/>
      </c>
      <c r="B28" s="116"/>
      <c r="C28" s="116"/>
      <c r="D28" s="229" t="str">
        <f t="shared" si="5"/>
        <v/>
      </c>
      <c r="E28" s="111" t="str">
        <f t="shared" si="1"/>
        <v/>
      </c>
      <c r="F28" s="111" t="str">
        <f t="shared" si="2"/>
        <v/>
      </c>
      <c r="G28" s="112" t="str">
        <f t="shared" si="3"/>
        <v>-</v>
      </c>
      <c r="H28" s="194" t="str">
        <f t="shared" si="4"/>
        <v/>
      </c>
    </row>
    <row r="29" spans="1:8" x14ac:dyDescent="0.2">
      <c r="A29" s="154" t="str">
        <f t="shared" si="0"/>
        <v/>
      </c>
      <c r="B29" s="116"/>
      <c r="C29" s="116"/>
      <c r="D29" s="229" t="str">
        <f t="shared" si="5"/>
        <v/>
      </c>
      <c r="E29" s="111" t="str">
        <f t="shared" si="1"/>
        <v/>
      </c>
      <c r="F29" s="111" t="str">
        <f t="shared" si="2"/>
        <v/>
      </c>
      <c r="G29" s="112" t="str">
        <f t="shared" si="3"/>
        <v>-</v>
      </c>
      <c r="H29" s="194" t="str">
        <f t="shared" si="4"/>
        <v/>
      </c>
    </row>
    <row r="30" spans="1:8" x14ac:dyDescent="0.2">
      <c r="A30" s="154" t="str">
        <f t="shared" si="0"/>
        <v/>
      </c>
      <c r="B30" s="116"/>
      <c r="C30" s="116"/>
      <c r="D30" s="229" t="str">
        <f t="shared" si="5"/>
        <v/>
      </c>
      <c r="E30" s="111" t="str">
        <f t="shared" si="1"/>
        <v/>
      </c>
      <c r="F30" s="111" t="str">
        <f t="shared" si="2"/>
        <v/>
      </c>
      <c r="G30" s="112" t="str">
        <f t="shared" si="3"/>
        <v>-</v>
      </c>
      <c r="H30" s="194" t="str">
        <f t="shared" si="4"/>
        <v/>
      </c>
    </row>
    <row r="31" spans="1:8" x14ac:dyDescent="0.2">
      <c r="A31" s="154" t="str">
        <f t="shared" si="0"/>
        <v/>
      </c>
      <c r="B31" s="116"/>
      <c r="C31" s="116"/>
      <c r="D31" s="229" t="str">
        <f t="shared" si="5"/>
        <v/>
      </c>
      <c r="E31" s="111" t="str">
        <f t="shared" si="1"/>
        <v/>
      </c>
      <c r="F31" s="111" t="str">
        <f t="shared" si="2"/>
        <v/>
      </c>
      <c r="G31" s="112" t="str">
        <f t="shared" si="3"/>
        <v>-</v>
      </c>
      <c r="H31" s="194" t="str">
        <f t="shared" si="4"/>
        <v/>
      </c>
    </row>
    <row r="32" spans="1:8" x14ac:dyDescent="0.2">
      <c r="A32" s="154" t="str">
        <f t="shared" si="0"/>
        <v/>
      </c>
      <c r="B32" s="116"/>
      <c r="C32" s="116"/>
      <c r="D32" s="229" t="str">
        <f t="shared" si="5"/>
        <v/>
      </c>
      <c r="E32" s="111" t="str">
        <f t="shared" si="1"/>
        <v/>
      </c>
      <c r="F32" s="111" t="str">
        <f t="shared" si="2"/>
        <v/>
      </c>
      <c r="G32" s="112" t="str">
        <f t="shared" si="3"/>
        <v>-</v>
      </c>
      <c r="H32" s="194" t="str">
        <f t="shared" si="4"/>
        <v/>
      </c>
    </row>
    <row r="33" spans="1:8" x14ac:dyDescent="0.2">
      <c r="A33" s="154" t="str">
        <f t="shared" si="0"/>
        <v/>
      </c>
      <c r="B33" s="116"/>
      <c r="C33" s="116"/>
      <c r="D33" s="229" t="str">
        <f t="shared" si="5"/>
        <v/>
      </c>
      <c r="E33" s="111" t="str">
        <f t="shared" si="1"/>
        <v/>
      </c>
      <c r="F33" s="111" t="str">
        <f t="shared" si="2"/>
        <v/>
      </c>
      <c r="G33" s="112" t="str">
        <f t="shared" si="3"/>
        <v>-</v>
      </c>
      <c r="H33" s="194" t="str">
        <f t="shared" si="4"/>
        <v/>
      </c>
    </row>
    <row r="34" spans="1:8" x14ac:dyDescent="0.2">
      <c r="A34" s="154" t="str">
        <f t="shared" si="0"/>
        <v/>
      </c>
      <c r="B34" s="116"/>
      <c r="C34" s="116"/>
      <c r="D34" s="229" t="str">
        <f t="shared" si="5"/>
        <v/>
      </c>
      <c r="E34" s="111" t="str">
        <f t="shared" si="1"/>
        <v/>
      </c>
      <c r="F34" s="111" t="str">
        <f t="shared" si="2"/>
        <v/>
      </c>
      <c r="G34" s="112" t="str">
        <f t="shared" si="3"/>
        <v>-</v>
      </c>
      <c r="H34" s="194" t="str">
        <f t="shared" si="4"/>
        <v/>
      </c>
    </row>
    <row r="35" spans="1:8" x14ac:dyDescent="0.2">
      <c r="A35" s="154" t="str">
        <f t="shared" si="0"/>
        <v/>
      </c>
      <c r="B35" s="116"/>
      <c r="C35" s="116"/>
      <c r="D35" s="229" t="str">
        <f t="shared" si="5"/>
        <v/>
      </c>
      <c r="E35" s="111" t="str">
        <f t="shared" si="1"/>
        <v/>
      </c>
      <c r="F35" s="111" t="str">
        <f t="shared" si="2"/>
        <v/>
      </c>
      <c r="G35" s="112" t="str">
        <f t="shared" si="3"/>
        <v>-</v>
      </c>
      <c r="H35" s="194" t="str">
        <f t="shared" si="4"/>
        <v/>
      </c>
    </row>
    <row r="36" spans="1:8" x14ac:dyDescent="0.2">
      <c r="A36" s="154" t="str">
        <f t="shared" si="0"/>
        <v/>
      </c>
      <c r="B36" s="116"/>
      <c r="C36" s="116"/>
      <c r="D36" s="229" t="str">
        <f t="shared" si="5"/>
        <v/>
      </c>
      <c r="E36" s="111" t="str">
        <f t="shared" si="1"/>
        <v/>
      </c>
      <c r="F36" s="111" t="str">
        <f t="shared" si="2"/>
        <v/>
      </c>
      <c r="G36" s="112" t="str">
        <f t="shared" si="3"/>
        <v>-</v>
      </c>
      <c r="H36" s="194" t="str">
        <f t="shared" si="4"/>
        <v/>
      </c>
    </row>
    <row r="37" spans="1:8" x14ac:dyDescent="0.2">
      <c r="A37" s="154" t="str">
        <f t="shared" si="0"/>
        <v/>
      </c>
      <c r="B37" s="116"/>
      <c r="C37" s="116"/>
      <c r="D37" s="229" t="str">
        <f t="shared" si="5"/>
        <v/>
      </c>
      <c r="E37" s="111" t="str">
        <f t="shared" si="1"/>
        <v/>
      </c>
      <c r="F37" s="111" t="str">
        <f t="shared" si="2"/>
        <v/>
      </c>
      <c r="G37" s="112" t="str">
        <f t="shared" si="3"/>
        <v>-</v>
      </c>
      <c r="H37" s="194" t="str">
        <f t="shared" si="4"/>
        <v/>
      </c>
    </row>
    <row r="38" spans="1:8" x14ac:dyDescent="0.2">
      <c r="A38" s="154" t="str">
        <f t="shared" si="0"/>
        <v/>
      </c>
      <c r="B38" s="116"/>
      <c r="C38" s="116"/>
      <c r="D38" s="229" t="str">
        <f t="shared" si="5"/>
        <v/>
      </c>
      <c r="E38" s="111" t="str">
        <f t="shared" si="1"/>
        <v/>
      </c>
      <c r="F38" s="111" t="str">
        <f t="shared" si="2"/>
        <v/>
      </c>
      <c r="G38" s="112" t="str">
        <f t="shared" si="3"/>
        <v>-</v>
      </c>
      <c r="H38" s="194" t="str">
        <f t="shared" si="4"/>
        <v/>
      </c>
    </row>
    <row r="39" spans="1:8" x14ac:dyDescent="0.2">
      <c r="A39" s="154" t="str">
        <f t="shared" si="0"/>
        <v/>
      </c>
      <c r="B39" s="116"/>
      <c r="C39" s="116"/>
      <c r="D39" s="229" t="str">
        <f t="shared" si="5"/>
        <v/>
      </c>
      <c r="E39" s="111" t="str">
        <f t="shared" si="1"/>
        <v/>
      </c>
      <c r="F39" s="111" t="str">
        <f t="shared" si="2"/>
        <v/>
      </c>
      <c r="G39" s="112" t="str">
        <f t="shared" si="3"/>
        <v>-</v>
      </c>
      <c r="H39" s="194" t="str">
        <f t="shared" si="4"/>
        <v/>
      </c>
    </row>
    <row r="40" spans="1:8" x14ac:dyDescent="0.2">
      <c r="A40" s="154" t="str">
        <f t="shared" si="0"/>
        <v/>
      </c>
      <c r="B40" s="116"/>
      <c r="C40" s="116"/>
      <c r="D40" s="229" t="str">
        <f t="shared" si="5"/>
        <v/>
      </c>
      <c r="E40" s="111" t="str">
        <f t="shared" si="1"/>
        <v/>
      </c>
      <c r="F40" s="111" t="str">
        <f t="shared" si="2"/>
        <v/>
      </c>
      <c r="G40" s="112" t="str">
        <f t="shared" si="3"/>
        <v>-</v>
      </c>
      <c r="H40" s="194" t="str">
        <f t="shared" si="4"/>
        <v/>
      </c>
    </row>
    <row r="41" spans="1:8" x14ac:dyDescent="0.2">
      <c r="A41" s="154" t="str">
        <f t="shared" si="0"/>
        <v/>
      </c>
      <c r="B41" s="116"/>
      <c r="C41" s="116"/>
      <c r="D41" s="229" t="str">
        <f t="shared" si="5"/>
        <v/>
      </c>
      <c r="E41" s="111" t="str">
        <f t="shared" si="1"/>
        <v/>
      </c>
      <c r="F41" s="111" t="str">
        <f t="shared" si="2"/>
        <v/>
      </c>
      <c r="G41" s="112" t="str">
        <f t="shared" si="3"/>
        <v>-</v>
      </c>
      <c r="H41" s="194" t="str">
        <f t="shared" si="4"/>
        <v/>
      </c>
    </row>
    <row r="42" spans="1:8" x14ac:dyDescent="0.2">
      <c r="A42" s="154" t="str">
        <f t="shared" si="0"/>
        <v/>
      </c>
      <c r="B42" s="116"/>
      <c r="C42" s="116"/>
      <c r="D42" s="229" t="str">
        <f t="shared" si="5"/>
        <v/>
      </c>
      <c r="E42" s="111" t="str">
        <f t="shared" si="1"/>
        <v/>
      </c>
      <c r="F42" s="111" t="str">
        <f t="shared" si="2"/>
        <v/>
      </c>
      <c r="G42" s="112" t="str">
        <f t="shared" si="3"/>
        <v>-</v>
      </c>
      <c r="H42" s="194" t="str">
        <f t="shared" si="4"/>
        <v/>
      </c>
    </row>
    <row r="43" spans="1:8" x14ac:dyDescent="0.2">
      <c r="A43" s="154" t="str">
        <f t="shared" si="0"/>
        <v/>
      </c>
      <c r="B43" s="116"/>
      <c r="C43" s="116"/>
      <c r="D43" s="229" t="str">
        <f t="shared" si="5"/>
        <v/>
      </c>
      <c r="E43" s="111" t="str">
        <f t="shared" si="1"/>
        <v/>
      </c>
      <c r="F43" s="111" t="str">
        <f t="shared" si="2"/>
        <v/>
      </c>
      <c r="G43" s="112" t="str">
        <f t="shared" si="3"/>
        <v>-</v>
      </c>
      <c r="H43" s="194" t="str">
        <f t="shared" si="4"/>
        <v/>
      </c>
    </row>
    <row r="44" spans="1:8" x14ac:dyDescent="0.2">
      <c r="A44" s="154" t="str">
        <f t="shared" si="0"/>
        <v/>
      </c>
      <c r="B44" s="116"/>
      <c r="C44" s="116"/>
      <c r="D44" s="229" t="str">
        <f t="shared" si="5"/>
        <v/>
      </c>
      <c r="E44" s="111" t="str">
        <f t="shared" si="1"/>
        <v/>
      </c>
      <c r="F44" s="111" t="str">
        <f t="shared" si="2"/>
        <v/>
      </c>
      <c r="G44" s="112" t="str">
        <f t="shared" si="3"/>
        <v>-</v>
      </c>
      <c r="H44" s="194" t="str">
        <f t="shared" si="4"/>
        <v/>
      </c>
    </row>
    <row r="45" spans="1:8" x14ac:dyDescent="0.2">
      <c r="A45" s="154" t="str">
        <f t="shared" si="0"/>
        <v/>
      </c>
      <c r="B45" s="116"/>
      <c r="C45" s="116"/>
      <c r="D45" s="229" t="str">
        <f t="shared" si="5"/>
        <v/>
      </c>
      <c r="E45" s="111" t="str">
        <f t="shared" si="1"/>
        <v/>
      </c>
      <c r="F45" s="111" t="str">
        <f t="shared" si="2"/>
        <v/>
      </c>
      <c r="G45" s="112" t="str">
        <f t="shared" si="3"/>
        <v>-</v>
      </c>
      <c r="H45" s="194" t="str">
        <f t="shared" si="4"/>
        <v/>
      </c>
    </row>
    <row r="46" spans="1:8" x14ac:dyDescent="0.2">
      <c r="A46" s="154" t="str">
        <f t="shared" si="0"/>
        <v/>
      </c>
      <c r="B46" s="116"/>
      <c r="C46" s="116"/>
      <c r="D46" s="229" t="str">
        <f t="shared" si="5"/>
        <v/>
      </c>
      <c r="E46" s="111" t="str">
        <f t="shared" si="1"/>
        <v/>
      </c>
      <c r="F46" s="111" t="str">
        <f t="shared" si="2"/>
        <v/>
      </c>
      <c r="G46" s="112" t="str">
        <f t="shared" si="3"/>
        <v>-</v>
      </c>
      <c r="H46" s="194" t="str">
        <f t="shared" si="4"/>
        <v/>
      </c>
    </row>
    <row r="47" spans="1:8" x14ac:dyDescent="0.2">
      <c r="A47" s="154" t="str">
        <f t="shared" si="0"/>
        <v/>
      </c>
      <c r="B47" s="116"/>
      <c r="C47" s="116"/>
      <c r="D47" s="229" t="str">
        <f t="shared" si="5"/>
        <v/>
      </c>
      <c r="E47" s="111" t="str">
        <f t="shared" si="1"/>
        <v/>
      </c>
      <c r="F47" s="111" t="str">
        <f t="shared" si="2"/>
        <v/>
      </c>
      <c r="G47" s="112" t="str">
        <f t="shared" si="3"/>
        <v>-</v>
      </c>
      <c r="H47" s="194" t="str">
        <f t="shared" si="4"/>
        <v/>
      </c>
    </row>
    <row r="48" spans="1:8" x14ac:dyDescent="0.2">
      <c r="A48" s="154" t="str">
        <f t="shared" si="0"/>
        <v/>
      </c>
      <c r="B48" s="116"/>
      <c r="C48" s="116"/>
      <c r="D48" s="229" t="str">
        <f t="shared" si="5"/>
        <v/>
      </c>
      <c r="E48" s="111" t="str">
        <f t="shared" si="1"/>
        <v/>
      </c>
      <c r="F48" s="111" t="str">
        <f t="shared" si="2"/>
        <v/>
      </c>
      <c r="G48" s="112" t="str">
        <f t="shared" si="3"/>
        <v>-</v>
      </c>
      <c r="H48" s="194" t="str">
        <f t="shared" si="4"/>
        <v/>
      </c>
    </row>
    <row r="49" spans="1:8" x14ac:dyDescent="0.2">
      <c r="A49" s="154" t="str">
        <f t="shared" si="0"/>
        <v/>
      </c>
      <c r="B49" s="116"/>
      <c r="C49" s="116"/>
      <c r="D49" s="229" t="str">
        <f t="shared" si="5"/>
        <v/>
      </c>
      <c r="E49" s="111" t="str">
        <f t="shared" si="1"/>
        <v/>
      </c>
      <c r="F49" s="111" t="str">
        <f t="shared" si="2"/>
        <v/>
      </c>
      <c r="G49" s="112" t="str">
        <f t="shared" si="3"/>
        <v>-</v>
      </c>
      <c r="H49" s="194" t="str">
        <f t="shared" si="4"/>
        <v/>
      </c>
    </row>
    <row r="50" spans="1:8" x14ac:dyDescent="0.2">
      <c r="A50" s="154" t="str">
        <f t="shared" si="0"/>
        <v/>
      </c>
      <c r="B50" s="116"/>
      <c r="C50" s="116"/>
      <c r="D50" s="229" t="str">
        <f t="shared" si="5"/>
        <v/>
      </c>
      <c r="E50" s="111" t="str">
        <f t="shared" si="1"/>
        <v/>
      </c>
      <c r="F50" s="111" t="str">
        <f t="shared" si="2"/>
        <v/>
      </c>
      <c r="G50" s="112" t="str">
        <f t="shared" si="3"/>
        <v>-</v>
      </c>
      <c r="H50" s="194" t="str">
        <f t="shared" si="4"/>
        <v/>
      </c>
    </row>
    <row r="51" spans="1:8" x14ac:dyDescent="0.2">
      <c r="A51" s="154" t="str">
        <f t="shared" si="0"/>
        <v/>
      </c>
      <c r="B51" s="116"/>
      <c r="C51" s="116"/>
      <c r="D51" s="229" t="str">
        <f t="shared" si="5"/>
        <v/>
      </c>
      <c r="E51" s="111" t="str">
        <f t="shared" si="1"/>
        <v/>
      </c>
      <c r="F51" s="111" t="str">
        <f t="shared" si="2"/>
        <v/>
      </c>
      <c r="G51" s="112" t="str">
        <f t="shared" si="3"/>
        <v>-</v>
      </c>
      <c r="H51" s="194" t="str">
        <f t="shared" si="4"/>
        <v/>
      </c>
    </row>
    <row r="52" spans="1:8" x14ac:dyDescent="0.2">
      <c r="A52" s="154" t="str">
        <f t="shared" si="0"/>
        <v/>
      </c>
      <c r="B52" s="116"/>
      <c r="C52" s="116"/>
      <c r="D52" s="229" t="str">
        <f t="shared" si="5"/>
        <v/>
      </c>
      <c r="E52" s="111" t="str">
        <f t="shared" si="1"/>
        <v/>
      </c>
      <c r="F52" s="111" t="str">
        <f t="shared" si="2"/>
        <v/>
      </c>
      <c r="G52" s="112" t="str">
        <f t="shared" si="3"/>
        <v>-</v>
      </c>
      <c r="H52" s="194" t="str">
        <f t="shared" si="4"/>
        <v/>
      </c>
    </row>
    <row r="53" spans="1:8" x14ac:dyDescent="0.2">
      <c r="A53" s="154" t="str">
        <f t="shared" si="0"/>
        <v/>
      </c>
      <c r="B53" s="116"/>
      <c r="C53" s="116"/>
      <c r="D53" s="229" t="str">
        <f t="shared" si="5"/>
        <v/>
      </c>
      <c r="E53" s="111" t="str">
        <f t="shared" si="1"/>
        <v/>
      </c>
      <c r="F53" s="111" t="str">
        <f t="shared" si="2"/>
        <v/>
      </c>
      <c r="G53" s="112" t="str">
        <f t="shared" si="3"/>
        <v>-</v>
      </c>
      <c r="H53" s="194" t="str">
        <f t="shared" si="4"/>
        <v/>
      </c>
    </row>
    <row r="54" spans="1:8" x14ac:dyDescent="0.2">
      <c r="A54" s="154" t="str">
        <f t="shared" si="0"/>
        <v/>
      </c>
      <c r="B54" s="116"/>
      <c r="C54" s="116"/>
      <c r="D54" s="229" t="str">
        <f t="shared" si="5"/>
        <v/>
      </c>
      <c r="E54" s="111" t="str">
        <f t="shared" si="1"/>
        <v/>
      </c>
      <c r="F54" s="111" t="str">
        <f t="shared" si="2"/>
        <v/>
      </c>
      <c r="G54" s="112" t="str">
        <f t="shared" si="3"/>
        <v>-</v>
      </c>
      <c r="H54" s="194" t="str">
        <f t="shared" si="4"/>
        <v/>
      </c>
    </row>
    <row r="55" spans="1:8" x14ac:dyDescent="0.2">
      <c r="A55" s="154" t="str">
        <f t="shared" si="0"/>
        <v/>
      </c>
      <c r="B55" s="116"/>
      <c r="C55" s="116"/>
      <c r="D55" s="229" t="str">
        <f t="shared" si="5"/>
        <v/>
      </c>
      <c r="E55" s="111" t="str">
        <f t="shared" si="1"/>
        <v/>
      </c>
      <c r="F55" s="111" t="str">
        <f t="shared" si="2"/>
        <v/>
      </c>
      <c r="G55" s="112" t="str">
        <f t="shared" si="3"/>
        <v>-</v>
      </c>
      <c r="H55" s="194" t="str">
        <f t="shared" si="4"/>
        <v/>
      </c>
    </row>
    <row r="56" spans="1:8" x14ac:dyDescent="0.2">
      <c r="A56" s="154" t="str">
        <f t="shared" si="0"/>
        <v/>
      </c>
      <c r="B56" s="116"/>
      <c r="C56" s="116"/>
      <c r="D56" s="229" t="str">
        <f t="shared" si="5"/>
        <v/>
      </c>
      <c r="E56" s="111" t="str">
        <f t="shared" si="1"/>
        <v/>
      </c>
      <c r="F56" s="111" t="str">
        <f t="shared" si="2"/>
        <v/>
      </c>
      <c r="G56" s="112" t="str">
        <f t="shared" si="3"/>
        <v>-</v>
      </c>
      <c r="H56" s="194" t="str">
        <f t="shared" si="4"/>
        <v/>
      </c>
    </row>
    <row r="57" spans="1:8" x14ac:dyDescent="0.2">
      <c r="A57" s="154" t="str">
        <f t="shared" si="0"/>
        <v/>
      </c>
      <c r="B57" s="116"/>
      <c r="C57" s="116"/>
      <c r="D57" s="229" t="str">
        <f t="shared" si="5"/>
        <v/>
      </c>
      <c r="E57" s="111" t="str">
        <f t="shared" si="1"/>
        <v/>
      </c>
      <c r="F57" s="111" t="str">
        <f t="shared" si="2"/>
        <v/>
      </c>
      <c r="G57" s="112" t="str">
        <f t="shared" si="3"/>
        <v>-</v>
      </c>
      <c r="H57" s="194" t="str">
        <f t="shared" si="4"/>
        <v/>
      </c>
    </row>
    <row r="58" spans="1:8" x14ac:dyDescent="0.2">
      <c r="A58" s="154" t="str">
        <f t="shared" si="0"/>
        <v/>
      </c>
      <c r="B58" s="116"/>
      <c r="C58" s="116"/>
      <c r="D58" s="229" t="str">
        <f t="shared" si="5"/>
        <v/>
      </c>
      <c r="E58" s="111" t="str">
        <f t="shared" si="1"/>
        <v/>
      </c>
      <c r="F58" s="111" t="str">
        <f t="shared" si="2"/>
        <v/>
      </c>
      <c r="G58" s="112" t="str">
        <f t="shared" si="3"/>
        <v>-</v>
      </c>
      <c r="H58" s="194" t="str">
        <f t="shared" si="4"/>
        <v/>
      </c>
    </row>
    <row r="59" spans="1:8" x14ac:dyDescent="0.2">
      <c r="A59" s="154" t="str">
        <f t="shared" si="0"/>
        <v/>
      </c>
      <c r="B59" s="116"/>
      <c r="C59" s="116"/>
      <c r="D59" s="229" t="str">
        <f t="shared" si="5"/>
        <v/>
      </c>
      <c r="E59" s="111" t="str">
        <f t="shared" si="1"/>
        <v/>
      </c>
      <c r="F59" s="111" t="str">
        <f t="shared" si="2"/>
        <v/>
      </c>
      <c r="G59" s="112" t="str">
        <f t="shared" si="3"/>
        <v>-</v>
      </c>
      <c r="H59" s="194" t="str">
        <f t="shared" si="4"/>
        <v/>
      </c>
    </row>
    <row r="60" spans="1:8" x14ac:dyDescent="0.2">
      <c r="A60" s="154" t="str">
        <f t="shared" si="0"/>
        <v/>
      </c>
      <c r="B60" s="116"/>
      <c r="C60" s="116"/>
      <c r="D60" s="229" t="str">
        <f t="shared" si="5"/>
        <v/>
      </c>
      <c r="E60" s="111" t="str">
        <f t="shared" si="1"/>
        <v/>
      </c>
      <c r="F60" s="111" t="str">
        <f t="shared" si="2"/>
        <v/>
      </c>
      <c r="G60" s="112" t="str">
        <f t="shared" si="3"/>
        <v>-</v>
      </c>
      <c r="H60" s="194" t="str">
        <f t="shared" si="4"/>
        <v/>
      </c>
    </row>
    <row r="61" spans="1:8" x14ac:dyDescent="0.2">
      <c r="A61" s="154" t="str">
        <f t="shared" si="0"/>
        <v/>
      </c>
      <c r="B61" s="116"/>
      <c r="C61" s="116"/>
      <c r="D61" s="229" t="str">
        <f t="shared" si="5"/>
        <v/>
      </c>
      <c r="E61" s="111" t="str">
        <f t="shared" si="1"/>
        <v/>
      </c>
      <c r="F61" s="111" t="str">
        <f t="shared" si="2"/>
        <v/>
      </c>
      <c r="G61" s="112" t="str">
        <f t="shared" si="3"/>
        <v>-</v>
      </c>
      <c r="H61" s="194" t="str">
        <f t="shared" si="4"/>
        <v/>
      </c>
    </row>
    <row r="62" spans="1:8" x14ac:dyDescent="0.2">
      <c r="A62" s="154" t="str">
        <f t="shared" si="0"/>
        <v/>
      </c>
      <c r="B62" s="116"/>
      <c r="C62" s="116"/>
      <c r="D62" s="229" t="str">
        <f t="shared" si="5"/>
        <v/>
      </c>
      <c r="E62" s="111" t="str">
        <f t="shared" si="1"/>
        <v/>
      </c>
      <c r="F62" s="111" t="str">
        <f t="shared" si="2"/>
        <v/>
      </c>
      <c r="G62" s="112" t="str">
        <f t="shared" si="3"/>
        <v>-</v>
      </c>
      <c r="H62" s="194" t="str">
        <f t="shared" si="4"/>
        <v/>
      </c>
    </row>
    <row r="63" spans="1:8" x14ac:dyDescent="0.2">
      <c r="A63" s="154" t="str">
        <f t="shared" si="0"/>
        <v/>
      </c>
      <c r="B63" s="116"/>
      <c r="C63" s="116"/>
      <c r="D63" s="229" t="str">
        <f t="shared" si="5"/>
        <v/>
      </c>
      <c r="E63" s="111" t="str">
        <f t="shared" si="1"/>
        <v/>
      </c>
      <c r="F63" s="111" t="str">
        <f t="shared" si="2"/>
        <v/>
      </c>
      <c r="G63" s="112" t="str">
        <f t="shared" si="3"/>
        <v>-</v>
      </c>
      <c r="H63" s="194" t="str">
        <f t="shared" si="4"/>
        <v/>
      </c>
    </row>
    <row r="64" spans="1:8" x14ac:dyDescent="0.2">
      <c r="A64" s="154" t="str">
        <f t="shared" si="0"/>
        <v/>
      </c>
      <c r="B64" s="116"/>
      <c r="C64" s="116"/>
      <c r="D64" s="229" t="str">
        <f t="shared" si="5"/>
        <v/>
      </c>
      <c r="E64" s="111" t="str">
        <f t="shared" si="1"/>
        <v/>
      </c>
      <c r="F64" s="111" t="str">
        <f t="shared" si="2"/>
        <v/>
      </c>
      <c r="G64" s="112" t="str">
        <f t="shared" si="3"/>
        <v>-</v>
      </c>
      <c r="H64" s="194" t="str">
        <f t="shared" si="4"/>
        <v/>
      </c>
    </row>
    <row r="65" spans="1:8" x14ac:dyDescent="0.2">
      <c r="A65" s="154" t="str">
        <f t="shared" si="0"/>
        <v/>
      </c>
      <c r="B65" s="116"/>
      <c r="C65" s="116"/>
      <c r="D65" s="229" t="str">
        <f t="shared" si="5"/>
        <v/>
      </c>
      <c r="E65" s="111" t="str">
        <f t="shared" si="1"/>
        <v/>
      </c>
      <c r="F65" s="111" t="str">
        <f t="shared" si="2"/>
        <v/>
      </c>
      <c r="G65" s="112" t="str">
        <f t="shared" si="3"/>
        <v>-</v>
      </c>
      <c r="H65" s="194" t="str">
        <f t="shared" si="4"/>
        <v/>
      </c>
    </row>
    <row r="66" spans="1:8" x14ac:dyDescent="0.2">
      <c r="A66" s="154" t="str">
        <f t="shared" si="0"/>
        <v/>
      </c>
      <c r="B66" s="116"/>
      <c r="C66" s="116"/>
      <c r="D66" s="229" t="str">
        <f t="shared" si="5"/>
        <v/>
      </c>
      <c r="E66" s="111" t="str">
        <f t="shared" si="1"/>
        <v/>
      </c>
      <c r="F66" s="111" t="str">
        <f t="shared" si="2"/>
        <v/>
      </c>
      <c r="G66" s="112" t="str">
        <f t="shared" si="3"/>
        <v>-</v>
      </c>
      <c r="H66" s="194" t="str">
        <f t="shared" si="4"/>
        <v/>
      </c>
    </row>
    <row r="67" spans="1:8" x14ac:dyDescent="0.2">
      <c r="A67" s="154" t="str">
        <f t="shared" si="0"/>
        <v/>
      </c>
      <c r="B67" s="116"/>
      <c r="C67" s="116"/>
      <c r="D67" s="229" t="str">
        <f t="shared" si="5"/>
        <v/>
      </c>
      <c r="E67" s="111" t="str">
        <f t="shared" si="1"/>
        <v/>
      </c>
      <c r="F67" s="111" t="str">
        <f t="shared" si="2"/>
        <v/>
      </c>
      <c r="G67" s="112" t="str">
        <f t="shared" si="3"/>
        <v>-</v>
      </c>
      <c r="H67" s="194" t="str">
        <f t="shared" si="4"/>
        <v/>
      </c>
    </row>
    <row r="68" spans="1:8" x14ac:dyDescent="0.2">
      <c r="A68" s="154" t="str">
        <f t="shared" si="0"/>
        <v/>
      </c>
      <c r="B68" s="116"/>
      <c r="C68" s="116"/>
      <c r="D68" s="229" t="str">
        <f t="shared" si="5"/>
        <v/>
      </c>
      <c r="E68" s="111" t="str">
        <f t="shared" si="1"/>
        <v/>
      </c>
      <c r="F68" s="111" t="str">
        <f t="shared" si="2"/>
        <v/>
      </c>
      <c r="G68" s="112" t="str">
        <f t="shared" si="3"/>
        <v>-</v>
      </c>
      <c r="H68" s="194" t="str">
        <f t="shared" si="4"/>
        <v/>
      </c>
    </row>
    <row r="69" spans="1:8" x14ac:dyDescent="0.2">
      <c r="A69" s="154" t="str">
        <f t="shared" si="0"/>
        <v/>
      </c>
      <c r="B69" s="116"/>
      <c r="C69" s="116"/>
      <c r="D69" s="229" t="str">
        <f t="shared" si="5"/>
        <v/>
      </c>
      <c r="E69" s="111" t="str">
        <f t="shared" si="1"/>
        <v/>
      </c>
      <c r="F69" s="111" t="str">
        <f t="shared" si="2"/>
        <v/>
      </c>
      <c r="G69" s="112" t="str">
        <f t="shared" si="3"/>
        <v>-</v>
      </c>
      <c r="H69" s="194" t="str">
        <f t="shared" si="4"/>
        <v/>
      </c>
    </row>
    <row r="70" spans="1:8" x14ac:dyDescent="0.2">
      <c r="A70" s="154" t="str">
        <f t="shared" si="0"/>
        <v/>
      </c>
      <c r="B70" s="116"/>
      <c r="C70" s="116"/>
      <c r="D70" s="229" t="str">
        <f t="shared" si="5"/>
        <v/>
      </c>
      <c r="E70" s="111" t="str">
        <f t="shared" si="1"/>
        <v/>
      </c>
      <c r="F70" s="111" t="str">
        <f t="shared" si="2"/>
        <v/>
      </c>
      <c r="G70" s="112" t="str">
        <f t="shared" si="3"/>
        <v>-</v>
      </c>
      <c r="H70" s="194" t="str">
        <f t="shared" si="4"/>
        <v/>
      </c>
    </row>
    <row r="71" spans="1:8" x14ac:dyDescent="0.2">
      <c r="A71" s="154" t="str">
        <f t="shared" si="0"/>
        <v/>
      </c>
      <c r="B71" s="116"/>
      <c r="C71" s="116"/>
      <c r="D71" s="229" t="str">
        <f t="shared" si="5"/>
        <v/>
      </c>
      <c r="E71" s="111" t="str">
        <f t="shared" si="1"/>
        <v/>
      </c>
      <c r="F71" s="111" t="str">
        <f t="shared" si="2"/>
        <v/>
      </c>
      <c r="G71" s="112" t="str">
        <f t="shared" si="3"/>
        <v>-</v>
      </c>
      <c r="H71" s="194" t="str">
        <f t="shared" si="4"/>
        <v/>
      </c>
    </row>
    <row r="72" spans="1:8" x14ac:dyDescent="0.2">
      <c r="A72" s="154" t="str">
        <f t="shared" si="0"/>
        <v/>
      </c>
      <c r="B72" s="116"/>
      <c r="C72" s="116"/>
      <c r="D72" s="229" t="str">
        <f t="shared" si="5"/>
        <v/>
      </c>
      <c r="E72" s="111" t="str">
        <f t="shared" si="1"/>
        <v/>
      </c>
      <c r="F72" s="111" t="str">
        <f t="shared" si="2"/>
        <v/>
      </c>
      <c r="G72" s="112" t="str">
        <f t="shared" si="3"/>
        <v>-</v>
      </c>
      <c r="H72" s="194" t="str">
        <f t="shared" si="4"/>
        <v/>
      </c>
    </row>
    <row r="73" spans="1:8" x14ac:dyDescent="0.2">
      <c r="A73" s="154" t="str">
        <f t="shared" si="0"/>
        <v/>
      </c>
      <c r="B73" s="116"/>
      <c r="C73" s="116"/>
      <c r="D73" s="229" t="str">
        <f t="shared" si="5"/>
        <v/>
      </c>
      <c r="E73" s="111" t="str">
        <f t="shared" si="1"/>
        <v/>
      </c>
      <c r="F73" s="111" t="str">
        <f t="shared" si="2"/>
        <v/>
      </c>
      <c r="G73" s="112" t="str">
        <f t="shared" si="3"/>
        <v>-</v>
      </c>
      <c r="H73" s="194" t="str">
        <f t="shared" si="4"/>
        <v/>
      </c>
    </row>
    <row r="74" spans="1:8" x14ac:dyDescent="0.2">
      <c r="A74" s="154" t="str">
        <f t="shared" si="0"/>
        <v/>
      </c>
      <c r="B74" s="116"/>
      <c r="C74" s="116"/>
      <c r="D74" s="229" t="str">
        <f t="shared" si="5"/>
        <v/>
      </c>
      <c r="E74" s="111" t="str">
        <f t="shared" si="1"/>
        <v/>
      </c>
      <c r="F74" s="111" t="str">
        <f t="shared" si="2"/>
        <v/>
      </c>
      <c r="G74" s="112" t="str">
        <f t="shared" si="3"/>
        <v>-</v>
      </c>
      <c r="H74" s="194" t="str">
        <f t="shared" si="4"/>
        <v/>
      </c>
    </row>
    <row r="75" spans="1:8" x14ac:dyDescent="0.2">
      <c r="A75" s="154" t="str">
        <f t="shared" ref="A75:A138" si="6">IF(B75&lt;&gt;"",IF(COUNTA(C75:D75)&lt;&gt;2,"Unvollständig",IF(OR(COUNTIF(E75:F75,FALSE)&gt;0,COUNTIF(E75:F75,#N/A)&gt;0),"Fehler","OK")),"")</f>
        <v/>
      </c>
      <c r="B75" s="116"/>
      <c r="C75" s="116"/>
      <c r="D75" s="229" t="str">
        <f t="shared" si="5"/>
        <v/>
      </c>
      <c r="E75" s="111" t="str">
        <f t="shared" ref="E75:E138" si="7">IF(ISBLANK(B75),"",NOT(COUNTIF($B$11:$B$310,B75)&gt;1))</f>
        <v/>
      </c>
      <c r="F75" s="111" t="str">
        <f t="shared" ref="F75:F138" si="8">IF(ISBLANK(C75),"",NOT(COUNTIF($C$11:$C$310,C75)&gt;1))</f>
        <v/>
      </c>
      <c r="G75" s="112" t="str">
        <f t="shared" ref="G75:G138" si="9">IF(ISBLANK(B75),"-",TRIM(B75))</f>
        <v>-</v>
      </c>
      <c r="H75" s="194" t="str">
        <f t="shared" ref="H75:H138" si="10">IF(B75="","",1)</f>
        <v/>
      </c>
    </row>
    <row r="76" spans="1:8" x14ac:dyDescent="0.2">
      <c r="A76" s="154" t="str">
        <f t="shared" si="6"/>
        <v/>
      </c>
      <c r="B76" s="116"/>
      <c r="C76" s="116"/>
      <c r="D76" s="229" t="str">
        <f t="shared" ref="D76:D139" si="11">IF(AND(B76&lt;&gt;"",C76&lt;&gt;""),"Schulart der Klasse nicht geliefert (SdL)","")</f>
        <v/>
      </c>
      <c r="E76" s="111" t="str">
        <f t="shared" si="7"/>
        <v/>
      </c>
      <c r="F76" s="111" t="str">
        <f t="shared" si="8"/>
        <v/>
      </c>
      <c r="G76" s="112" t="str">
        <f t="shared" si="9"/>
        <v>-</v>
      </c>
      <c r="H76" s="194" t="str">
        <f t="shared" si="10"/>
        <v/>
      </c>
    </row>
    <row r="77" spans="1:8" x14ac:dyDescent="0.2">
      <c r="A77" s="154" t="str">
        <f t="shared" si="6"/>
        <v/>
      </c>
      <c r="B77" s="116"/>
      <c r="C77" s="116"/>
      <c r="D77" s="229" t="str">
        <f t="shared" si="11"/>
        <v/>
      </c>
      <c r="E77" s="111" t="str">
        <f t="shared" si="7"/>
        <v/>
      </c>
      <c r="F77" s="111" t="str">
        <f t="shared" si="8"/>
        <v/>
      </c>
      <c r="G77" s="112" t="str">
        <f t="shared" si="9"/>
        <v>-</v>
      </c>
      <c r="H77" s="194" t="str">
        <f t="shared" si="10"/>
        <v/>
      </c>
    </row>
    <row r="78" spans="1:8" x14ac:dyDescent="0.2">
      <c r="A78" s="154" t="str">
        <f t="shared" si="6"/>
        <v/>
      </c>
      <c r="B78" s="116"/>
      <c r="C78" s="116"/>
      <c r="D78" s="229" t="str">
        <f t="shared" si="11"/>
        <v/>
      </c>
      <c r="E78" s="111" t="str">
        <f t="shared" si="7"/>
        <v/>
      </c>
      <c r="F78" s="111" t="str">
        <f t="shared" si="8"/>
        <v/>
      </c>
      <c r="G78" s="112" t="str">
        <f t="shared" si="9"/>
        <v>-</v>
      </c>
      <c r="H78" s="194" t="str">
        <f t="shared" si="10"/>
        <v/>
      </c>
    </row>
    <row r="79" spans="1:8" x14ac:dyDescent="0.2">
      <c r="A79" s="154" t="str">
        <f t="shared" si="6"/>
        <v/>
      </c>
      <c r="B79" s="116"/>
      <c r="C79" s="116"/>
      <c r="D79" s="229" t="str">
        <f t="shared" si="11"/>
        <v/>
      </c>
      <c r="E79" s="111" t="str">
        <f t="shared" si="7"/>
        <v/>
      </c>
      <c r="F79" s="111" t="str">
        <f t="shared" si="8"/>
        <v/>
      </c>
      <c r="G79" s="112" t="str">
        <f t="shared" si="9"/>
        <v>-</v>
      </c>
      <c r="H79" s="194" t="str">
        <f t="shared" si="10"/>
        <v/>
      </c>
    </row>
    <row r="80" spans="1:8" x14ac:dyDescent="0.2">
      <c r="A80" s="154" t="str">
        <f t="shared" si="6"/>
        <v/>
      </c>
      <c r="B80" s="116"/>
      <c r="C80" s="116"/>
      <c r="D80" s="229" t="str">
        <f t="shared" si="11"/>
        <v/>
      </c>
      <c r="E80" s="111" t="str">
        <f t="shared" si="7"/>
        <v/>
      </c>
      <c r="F80" s="111" t="str">
        <f t="shared" si="8"/>
        <v/>
      </c>
      <c r="G80" s="112" t="str">
        <f t="shared" si="9"/>
        <v>-</v>
      </c>
      <c r="H80" s="194" t="str">
        <f t="shared" si="10"/>
        <v/>
      </c>
    </row>
    <row r="81" spans="1:8" x14ac:dyDescent="0.2">
      <c r="A81" s="154" t="str">
        <f t="shared" si="6"/>
        <v/>
      </c>
      <c r="B81" s="116"/>
      <c r="C81" s="116"/>
      <c r="D81" s="229" t="str">
        <f t="shared" si="11"/>
        <v/>
      </c>
      <c r="E81" s="111" t="str">
        <f t="shared" si="7"/>
        <v/>
      </c>
      <c r="F81" s="111" t="str">
        <f t="shared" si="8"/>
        <v/>
      </c>
      <c r="G81" s="112" t="str">
        <f t="shared" si="9"/>
        <v>-</v>
      </c>
      <c r="H81" s="194" t="str">
        <f t="shared" si="10"/>
        <v/>
      </c>
    </row>
    <row r="82" spans="1:8" x14ac:dyDescent="0.2">
      <c r="A82" s="154" t="str">
        <f t="shared" si="6"/>
        <v/>
      </c>
      <c r="B82" s="116"/>
      <c r="C82" s="116"/>
      <c r="D82" s="229" t="str">
        <f t="shared" si="11"/>
        <v/>
      </c>
      <c r="E82" s="111" t="str">
        <f t="shared" si="7"/>
        <v/>
      </c>
      <c r="F82" s="111" t="str">
        <f t="shared" si="8"/>
        <v/>
      </c>
      <c r="G82" s="112" t="str">
        <f t="shared" si="9"/>
        <v>-</v>
      </c>
      <c r="H82" s="194" t="str">
        <f t="shared" si="10"/>
        <v/>
      </c>
    </row>
    <row r="83" spans="1:8" x14ac:dyDescent="0.2">
      <c r="A83" s="154" t="str">
        <f t="shared" si="6"/>
        <v/>
      </c>
      <c r="B83" s="116"/>
      <c r="C83" s="116"/>
      <c r="D83" s="229" t="str">
        <f t="shared" si="11"/>
        <v/>
      </c>
      <c r="E83" s="111" t="str">
        <f t="shared" si="7"/>
        <v/>
      </c>
      <c r="F83" s="111" t="str">
        <f t="shared" si="8"/>
        <v/>
      </c>
      <c r="G83" s="112" t="str">
        <f t="shared" si="9"/>
        <v>-</v>
      </c>
      <c r="H83" s="194" t="str">
        <f t="shared" si="10"/>
        <v/>
      </c>
    </row>
    <row r="84" spans="1:8" x14ac:dyDescent="0.2">
      <c r="A84" s="154" t="str">
        <f t="shared" si="6"/>
        <v/>
      </c>
      <c r="B84" s="116"/>
      <c r="C84" s="116"/>
      <c r="D84" s="229" t="str">
        <f t="shared" si="11"/>
        <v/>
      </c>
      <c r="E84" s="111" t="str">
        <f t="shared" si="7"/>
        <v/>
      </c>
      <c r="F84" s="111" t="str">
        <f t="shared" si="8"/>
        <v/>
      </c>
      <c r="G84" s="112" t="str">
        <f t="shared" si="9"/>
        <v>-</v>
      </c>
      <c r="H84" s="194" t="str">
        <f t="shared" si="10"/>
        <v/>
      </c>
    </row>
    <row r="85" spans="1:8" x14ac:dyDescent="0.2">
      <c r="A85" s="154" t="str">
        <f t="shared" si="6"/>
        <v/>
      </c>
      <c r="B85" s="116"/>
      <c r="C85" s="116"/>
      <c r="D85" s="229" t="str">
        <f t="shared" si="11"/>
        <v/>
      </c>
      <c r="E85" s="111" t="str">
        <f t="shared" si="7"/>
        <v/>
      </c>
      <c r="F85" s="111" t="str">
        <f t="shared" si="8"/>
        <v/>
      </c>
      <c r="G85" s="112" t="str">
        <f t="shared" si="9"/>
        <v>-</v>
      </c>
      <c r="H85" s="194" t="str">
        <f t="shared" si="10"/>
        <v/>
      </c>
    </row>
    <row r="86" spans="1:8" x14ac:dyDescent="0.2">
      <c r="A86" s="154" t="str">
        <f t="shared" si="6"/>
        <v/>
      </c>
      <c r="B86" s="116"/>
      <c r="C86" s="116"/>
      <c r="D86" s="229" t="str">
        <f t="shared" si="11"/>
        <v/>
      </c>
      <c r="E86" s="111" t="str">
        <f t="shared" si="7"/>
        <v/>
      </c>
      <c r="F86" s="111" t="str">
        <f t="shared" si="8"/>
        <v/>
      </c>
      <c r="G86" s="112" t="str">
        <f t="shared" si="9"/>
        <v>-</v>
      </c>
      <c r="H86" s="194" t="str">
        <f t="shared" si="10"/>
        <v/>
      </c>
    </row>
    <row r="87" spans="1:8" x14ac:dyDescent="0.2">
      <c r="A87" s="154" t="str">
        <f t="shared" si="6"/>
        <v/>
      </c>
      <c r="B87" s="116"/>
      <c r="C87" s="116"/>
      <c r="D87" s="229" t="str">
        <f t="shared" si="11"/>
        <v/>
      </c>
      <c r="E87" s="111" t="str">
        <f t="shared" si="7"/>
        <v/>
      </c>
      <c r="F87" s="111" t="str">
        <f t="shared" si="8"/>
        <v/>
      </c>
      <c r="G87" s="112" t="str">
        <f t="shared" si="9"/>
        <v>-</v>
      </c>
      <c r="H87" s="194" t="str">
        <f t="shared" si="10"/>
        <v/>
      </c>
    </row>
    <row r="88" spans="1:8" x14ac:dyDescent="0.2">
      <c r="A88" s="154" t="str">
        <f t="shared" si="6"/>
        <v/>
      </c>
      <c r="B88" s="116"/>
      <c r="C88" s="116"/>
      <c r="D88" s="229" t="str">
        <f t="shared" si="11"/>
        <v/>
      </c>
      <c r="E88" s="111" t="str">
        <f t="shared" si="7"/>
        <v/>
      </c>
      <c r="F88" s="111" t="str">
        <f t="shared" si="8"/>
        <v/>
      </c>
      <c r="G88" s="112" t="str">
        <f t="shared" si="9"/>
        <v>-</v>
      </c>
      <c r="H88" s="194" t="str">
        <f t="shared" si="10"/>
        <v/>
      </c>
    </row>
    <row r="89" spans="1:8" x14ac:dyDescent="0.2">
      <c r="A89" s="154" t="str">
        <f t="shared" si="6"/>
        <v/>
      </c>
      <c r="B89" s="116"/>
      <c r="C89" s="116"/>
      <c r="D89" s="229" t="str">
        <f t="shared" si="11"/>
        <v/>
      </c>
      <c r="E89" s="111" t="str">
        <f t="shared" si="7"/>
        <v/>
      </c>
      <c r="F89" s="111" t="str">
        <f t="shared" si="8"/>
        <v/>
      </c>
      <c r="G89" s="112" t="str">
        <f t="shared" si="9"/>
        <v>-</v>
      </c>
      <c r="H89" s="194" t="str">
        <f t="shared" si="10"/>
        <v/>
      </c>
    </row>
    <row r="90" spans="1:8" x14ac:dyDescent="0.2">
      <c r="A90" s="154" t="str">
        <f t="shared" si="6"/>
        <v/>
      </c>
      <c r="B90" s="116"/>
      <c r="C90" s="116"/>
      <c r="D90" s="229" t="str">
        <f t="shared" si="11"/>
        <v/>
      </c>
      <c r="E90" s="111" t="str">
        <f t="shared" si="7"/>
        <v/>
      </c>
      <c r="F90" s="111" t="str">
        <f t="shared" si="8"/>
        <v/>
      </c>
      <c r="G90" s="112" t="str">
        <f t="shared" si="9"/>
        <v>-</v>
      </c>
      <c r="H90" s="194" t="str">
        <f t="shared" si="10"/>
        <v/>
      </c>
    </row>
    <row r="91" spans="1:8" x14ac:dyDescent="0.2">
      <c r="A91" s="154" t="str">
        <f t="shared" si="6"/>
        <v/>
      </c>
      <c r="B91" s="116"/>
      <c r="C91" s="116"/>
      <c r="D91" s="229" t="str">
        <f t="shared" si="11"/>
        <v/>
      </c>
      <c r="E91" s="111" t="str">
        <f t="shared" si="7"/>
        <v/>
      </c>
      <c r="F91" s="111" t="str">
        <f t="shared" si="8"/>
        <v/>
      </c>
      <c r="G91" s="112" t="str">
        <f t="shared" si="9"/>
        <v>-</v>
      </c>
      <c r="H91" s="194" t="str">
        <f t="shared" si="10"/>
        <v/>
      </c>
    </row>
    <row r="92" spans="1:8" x14ac:dyDescent="0.2">
      <c r="A92" s="154" t="str">
        <f t="shared" si="6"/>
        <v/>
      </c>
      <c r="B92" s="116"/>
      <c r="C92" s="116"/>
      <c r="D92" s="229" t="str">
        <f t="shared" si="11"/>
        <v/>
      </c>
      <c r="E92" s="111" t="str">
        <f t="shared" si="7"/>
        <v/>
      </c>
      <c r="F92" s="111" t="str">
        <f t="shared" si="8"/>
        <v/>
      </c>
      <c r="G92" s="112" t="str">
        <f t="shared" si="9"/>
        <v>-</v>
      </c>
      <c r="H92" s="194" t="str">
        <f t="shared" si="10"/>
        <v/>
      </c>
    </row>
    <row r="93" spans="1:8" x14ac:dyDescent="0.2">
      <c r="A93" s="154" t="str">
        <f t="shared" si="6"/>
        <v/>
      </c>
      <c r="B93" s="116"/>
      <c r="C93" s="116"/>
      <c r="D93" s="229" t="str">
        <f t="shared" si="11"/>
        <v/>
      </c>
      <c r="E93" s="111" t="str">
        <f t="shared" si="7"/>
        <v/>
      </c>
      <c r="F93" s="111" t="str">
        <f t="shared" si="8"/>
        <v/>
      </c>
      <c r="G93" s="112" t="str">
        <f t="shared" si="9"/>
        <v>-</v>
      </c>
      <c r="H93" s="194" t="str">
        <f t="shared" si="10"/>
        <v/>
      </c>
    </row>
    <row r="94" spans="1:8" x14ac:dyDescent="0.2">
      <c r="A94" s="154" t="str">
        <f t="shared" si="6"/>
        <v/>
      </c>
      <c r="B94" s="116"/>
      <c r="C94" s="116"/>
      <c r="D94" s="229" t="str">
        <f t="shared" si="11"/>
        <v/>
      </c>
      <c r="E94" s="111" t="str">
        <f t="shared" si="7"/>
        <v/>
      </c>
      <c r="F94" s="111" t="str">
        <f t="shared" si="8"/>
        <v/>
      </c>
      <c r="G94" s="112" t="str">
        <f t="shared" si="9"/>
        <v>-</v>
      </c>
      <c r="H94" s="194" t="str">
        <f t="shared" si="10"/>
        <v/>
      </c>
    </row>
    <row r="95" spans="1:8" x14ac:dyDescent="0.2">
      <c r="A95" s="154" t="str">
        <f t="shared" si="6"/>
        <v/>
      </c>
      <c r="B95" s="116"/>
      <c r="C95" s="116"/>
      <c r="D95" s="229" t="str">
        <f t="shared" si="11"/>
        <v/>
      </c>
      <c r="E95" s="111" t="str">
        <f t="shared" si="7"/>
        <v/>
      </c>
      <c r="F95" s="111" t="str">
        <f t="shared" si="8"/>
        <v/>
      </c>
      <c r="G95" s="112" t="str">
        <f t="shared" si="9"/>
        <v>-</v>
      </c>
      <c r="H95" s="194" t="str">
        <f t="shared" si="10"/>
        <v/>
      </c>
    </row>
    <row r="96" spans="1:8" x14ac:dyDescent="0.2">
      <c r="A96" s="154" t="str">
        <f t="shared" si="6"/>
        <v/>
      </c>
      <c r="B96" s="116"/>
      <c r="C96" s="116"/>
      <c r="D96" s="229" t="str">
        <f t="shared" si="11"/>
        <v/>
      </c>
      <c r="E96" s="111" t="str">
        <f t="shared" si="7"/>
        <v/>
      </c>
      <c r="F96" s="111" t="str">
        <f t="shared" si="8"/>
        <v/>
      </c>
      <c r="G96" s="112" t="str">
        <f t="shared" si="9"/>
        <v>-</v>
      </c>
      <c r="H96" s="194" t="str">
        <f t="shared" si="10"/>
        <v/>
      </c>
    </row>
    <row r="97" spans="1:8" x14ac:dyDescent="0.2">
      <c r="A97" s="154" t="str">
        <f t="shared" si="6"/>
        <v/>
      </c>
      <c r="B97" s="116"/>
      <c r="C97" s="116"/>
      <c r="D97" s="229" t="str">
        <f t="shared" si="11"/>
        <v/>
      </c>
      <c r="E97" s="111" t="str">
        <f t="shared" si="7"/>
        <v/>
      </c>
      <c r="F97" s="111" t="str">
        <f t="shared" si="8"/>
        <v/>
      </c>
      <c r="G97" s="112" t="str">
        <f t="shared" si="9"/>
        <v>-</v>
      </c>
      <c r="H97" s="194" t="str">
        <f t="shared" si="10"/>
        <v/>
      </c>
    </row>
    <row r="98" spans="1:8" x14ac:dyDescent="0.2">
      <c r="A98" s="154" t="str">
        <f t="shared" si="6"/>
        <v/>
      </c>
      <c r="B98" s="116"/>
      <c r="C98" s="116"/>
      <c r="D98" s="229" t="str">
        <f t="shared" si="11"/>
        <v/>
      </c>
      <c r="E98" s="111" t="str">
        <f t="shared" si="7"/>
        <v/>
      </c>
      <c r="F98" s="111" t="str">
        <f t="shared" si="8"/>
        <v/>
      </c>
      <c r="G98" s="112" t="str">
        <f t="shared" si="9"/>
        <v>-</v>
      </c>
      <c r="H98" s="194" t="str">
        <f t="shared" si="10"/>
        <v/>
      </c>
    </row>
    <row r="99" spans="1:8" x14ac:dyDescent="0.2">
      <c r="A99" s="154" t="str">
        <f t="shared" si="6"/>
        <v/>
      </c>
      <c r="B99" s="116"/>
      <c r="C99" s="116"/>
      <c r="D99" s="229" t="str">
        <f t="shared" si="11"/>
        <v/>
      </c>
      <c r="E99" s="111" t="str">
        <f t="shared" si="7"/>
        <v/>
      </c>
      <c r="F99" s="111" t="str">
        <f t="shared" si="8"/>
        <v/>
      </c>
      <c r="G99" s="112" t="str">
        <f t="shared" si="9"/>
        <v>-</v>
      </c>
      <c r="H99" s="194" t="str">
        <f t="shared" si="10"/>
        <v/>
      </c>
    </row>
    <row r="100" spans="1:8" x14ac:dyDescent="0.2">
      <c r="A100" s="154" t="str">
        <f t="shared" si="6"/>
        <v/>
      </c>
      <c r="B100" s="116"/>
      <c r="C100" s="116"/>
      <c r="D100" s="229" t="str">
        <f t="shared" si="11"/>
        <v/>
      </c>
      <c r="E100" s="111" t="str">
        <f t="shared" si="7"/>
        <v/>
      </c>
      <c r="F100" s="111" t="str">
        <f t="shared" si="8"/>
        <v/>
      </c>
      <c r="G100" s="112" t="str">
        <f t="shared" si="9"/>
        <v>-</v>
      </c>
      <c r="H100" s="194" t="str">
        <f t="shared" si="10"/>
        <v/>
      </c>
    </row>
    <row r="101" spans="1:8" x14ac:dyDescent="0.2">
      <c r="A101" s="154" t="str">
        <f t="shared" si="6"/>
        <v/>
      </c>
      <c r="B101" s="116"/>
      <c r="C101" s="116"/>
      <c r="D101" s="229" t="str">
        <f t="shared" si="11"/>
        <v/>
      </c>
      <c r="E101" s="111" t="str">
        <f t="shared" si="7"/>
        <v/>
      </c>
      <c r="F101" s="111" t="str">
        <f t="shared" si="8"/>
        <v/>
      </c>
      <c r="G101" s="112" t="str">
        <f t="shared" si="9"/>
        <v>-</v>
      </c>
      <c r="H101" s="194" t="str">
        <f t="shared" si="10"/>
        <v/>
      </c>
    </row>
    <row r="102" spans="1:8" x14ac:dyDescent="0.2">
      <c r="A102" s="154" t="str">
        <f t="shared" si="6"/>
        <v/>
      </c>
      <c r="B102" s="116"/>
      <c r="C102" s="116"/>
      <c r="D102" s="229" t="str">
        <f t="shared" si="11"/>
        <v/>
      </c>
      <c r="E102" s="111" t="str">
        <f t="shared" si="7"/>
        <v/>
      </c>
      <c r="F102" s="111" t="str">
        <f t="shared" si="8"/>
        <v/>
      </c>
      <c r="G102" s="112" t="str">
        <f t="shared" si="9"/>
        <v>-</v>
      </c>
      <c r="H102" s="194" t="str">
        <f t="shared" si="10"/>
        <v/>
      </c>
    </row>
    <row r="103" spans="1:8" x14ac:dyDescent="0.2">
      <c r="A103" s="154" t="str">
        <f t="shared" si="6"/>
        <v/>
      </c>
      <c r="B103" s="116"/>
      <c r="C103" s="116"/>
      <c r="D103" s="229" t="str">
        <f t="shared" si="11"/>
        <v/>
      </c>
      <c r="E103" s="111" t="str">
        <f t="shared" si="7"/>
        <v/>
      </c>
      <c r="F103" s="111" t="str">
        <f t="shared" si="8"/>
        <v/>
      </c>
      <c r="G103" s="112" t="str">
        <f t="shared" si="9"/>
        <v>-</v>
      </c>
      <c r="H103" s="194" t="str">
        <f t="shared" si="10"/>
        <v/>
      </c>
    </row>
    <row r="104" spans="1:8" x14ac:dyDescent="0.2">
      <c r="A104" s="154" t="str">
        <f t="shared" si="6"/>
        <v/>
      </c>
      <c r="B104" s="116"/>
      <c r="C104" s="116"/>
      <c r="D104" s="229" t="str">
        <f t="shared" si="11"/>
        <v/>
      </c>
      <c r="E104" s="111" t="str">
        <f t="shared" si="7"/>
        <v/>
      </c>
      <c r="F104" s="111" t="str">
        <f t="shared" si="8"/>
        <v/>
      </c>
      <c r="G104" s="112" t="str">
        <f t="shared" si="9"/>
        <v>-</v>
      </c>
      <c r="H104" s="194" t="str">
        <f t="shared" si="10"/>
        <v/>
      </c>
    </row>
    <row r="105" spans="1:8" x14ac:dyDescent="0.2">
      <c r="A105" s="154" t="str">
        <f t="shared" si="6"/>
        <v/>
      </c>
      <c r="B105" s="116"/>
      <c r="C105" s="116"/>
      <c r="D105" s="229" t="str">
        <f t="shared" si="11"/>
        <v/>
      </c>
      <c r="E105" s="111" t="str">
        <f t="shared" si="7"/>
        <v/>
      </c>
      <c r="F105" s="111" t="str">
        <f t="shared" si="8"/>
        <v/>
      </c>
      <c r="G105" s="112" t="str">
        <f t="shared" si="9"/>
        <v>-</v>
      </c>
      <c r="H105" s="194" t="str">
        <f t="shared" si="10"/>
        <v/>
      </c>
    </row>
    <row r="106" spans="1:8" x14ac:dyDescent="0.2">
      <c r="A106" s="154" t="str">
        <f t="shared" si="6"/>
        <v/>
      </c>
      <c r="B106" s="116"/>
      <c r="C106" s="116"/>
      <c r="D106" s="229" t="str">
        <f t="shared" si="11"/>
        <v/>
      </c>
      <c r="E106" s="111" t="str">
        <f t="shared" si="7"/>
        <v/>
      </c>
      <c r="F106" s="111" t="str">
        <f t="shared" si="8"/>
        <v/>
      </c>
      <c r="G106" s="112" t="str">
        <f t="shared" si="9"/>
        <v>-</v>
      </c>
      <c r="H106" s="194" t="str">
        <f t="shared" si="10"/>
        <v/>
      </c>
    </row>
    <row r="107" spans="1:8" x14ac:dyDescent="0.2">
      <c r="A107" s="154" t="str">
        <f t="shared" si="6"/>
        <v/>
      </c>
      <c r="B107" s="116"/>
      <c r="C107" s="116"/>
      <c r="D107" s="229" t="str">
        <f t="shared" si="11"/>
        <v/>
      </c>
      <c r="E107" s="111" t="str">
        <f t="shared" si="7"/>
        <v/>
      </c>
      <c r="F107" s="111" t="str">
        <f t="shared" si="8"/>
        <v/>
      </c>
      <c r="G107" s="112" t="str">
        <f t="shared" si="9"/>
        <v>-</v>
      </c>
      <c r="H107" s="194" t="str">
        <f t="shared" si="10"/>
        <v/>
      </c>
    </row>
    <row r="108" spans="1:8" x14ac:dyDescent="0.2">
      <c r="A108" s="154" t="str">
        <f t="shared" si="6"/>
        <v/>
      </c>
      <c r="B108" s="116"/>
      <c r="C108" s="116"/>
      <c r="D108" s="229" t="str">
        <f t="shared" si="11"/>
        <v/>
      </c>
      <c r="E108" s="111" t="str">
        <f t="shared" si="7"/>
        <v/>
      </c>
      <c r="F108" s="111" t="str">
        <f t="shared" si="8"/>
        <v/>
      </c>
      <c r="G108" s="112" t="str">
        <f t="shared" si="9"/>
        <v>-</v>
      </c>
      <c r="H108" s="194" t="str">
        <f t="shared" si="10"/>
        <v/>
      </c>
    </row>
    <row r="109" spans="1:8" x14ac:dyDescent="0.2">
      <c r="A109" s="154" t="str">
        <f t="shared" si="6"/>
        <v/>
      </c>
      <c r="B109" s="116"/>
      <c r="C109" s="116"/>
      <c r="D109" s="229" t="str">
        <f t="shared" si="11"/>
        <v/>
      </c>
      <c r="E109" s="111" t="str">
        <f t="shared" si="7"/>
        <v/>
      </c>
      <c r="F109" s="111" t="str">
        <f t="shared" si="8"/>
        <v/>
      </c>
      <c r="G109" s="112" t="str">
        <f t="shared" si="9"/>
        <v>-</v>
      </c>
      <c r="H109" s="194" t="str">
        <f t="shared" si="10"/>
        <v/>
      </c>
    </row>
    <row r="110" spans="1:8" x14ac:dyDescent="0.2">
      <c r="A110" s="154" t="str">
        <f t="shared" si="6"/>
        <v/>
      </c>
      <c r="B110" s="116"/>
      <c r="C110" s="116"/>
      <c r="D110" s="229" t="str">
        <f t="shared" si="11"/>
        <v/>
      </c>
      <c r="E110" s="111" t="str">
        <f t="shared" si="7"/>
        <v/>
      </c>
      <c r="F110" s="111" t="str">
        <f t="shared" si="8"/>
        <v/>
      </c>
      <c r="G110" s="112" t="str">
        <f t="shared" si="9"/>
        <v>-</v>
      </c>
      <c r="H110" s="194" t="str">
        <f t="shared" si="10"/>
        <v/>
      </c>
    </row>
    <row r="111" spans="1:8" x14ac:dyDescent="0.2">
      <c r="A111" s="154" t="str">
        <f t="shared" si="6"/>
        <v/>
      </c>
      <c r="B111" s="116"/>
      <c r="C111" s="116"/>
      <c r="D111" s="229" t="str">
        <f t="shared" si="11"/>
        <v/>
      </c>
      <c r="E111" s="111" t="str">
        <f t="shared" si="7"/>
        <v/>
      </c>
      <c r="F111" s="111" t="str">
        <f t="shared" si="8"/>
        <v/>
      </c>
      <c r="G111" s="112" t="str">
        <f t="shared" si="9"/>
        <v>-</v>
      </c>
      <c r="H111" s="194" t="str">
        <f t="shared" si="10"/>
        <v/>
      </c>
    </row>
    <row r="112" spans="1:8" x14ac:dyDescent="0.2">
      <c r="A112" s="154" t="str">
        <f t="shared" si="6"/>
        <v/>
      </c>
      <c r="B112" s="116"/>
      <c r="C112" s="116"/>
      <c r="D112" s="229" t="str">
        <f t="shared" si="11"/>
        <v/>
      </c>
      <c r="E112" s="111" t="str">
        <f t="shared" si="7"/>
        <v/>
      </c>
      <c r="F112" s="111" t="str">
        <f t="shared" si="8"/>
        <v/>
      </c>
      <c r="G112" s="112" t="str">
        <f t="shared" si="9"/>
        <v>-</v>
      </c>
      <c r="H112" s="194" t="str">
        <f t="shared" si="10"/>
        <v/>
      </c>
    </row>
    <row r="113" spans="1:8" x14ac:dyDescent="0.2">
      <c r="A113" s="154" t="str">
        <f t="shared" si="6"/>
        <v/>
      </c>
      <c r="B113" s="116"/>
      <c r="C113" s="116"/>
      <c r="D113" s="229" t="str">
        <f t="shared" si="11"/>
        <v/>
      </c>
      <c r="E113" s="111" t="str">
        <f t="shared" si="7"/>
        <v/>
      </c>
      <c r="F113" s="111" t="str">
        <f t="shared" si="8"/>
        <v/>
      </c>
      <c r="G113" s="112" t="str">
        <f t="shared" si="9"/>
        <v>-</v>
      </c>
      <c r="H113" s="194" t="str">
        <f t="shared" si="10"/>
        <v/>
      </c>
    </row>
    <row r="114" spans="1:8" x14ac:dyDescent="0.2">
      <c r="A114" s="154" t="str">
        <f t="shared" si="6"/>
        <v/>
      </c>
      <c r="B114" s="116"/>
      <c r="C114" s="116"/>
      <c r="D114" s="229" t="str">
        <f t="shared" si="11"/>
        <v/>
      </c>
      <c r="E114" s="111" t="str">
        <f t="shared" si="7"/>
        <v/>
      </c>
      <c r="F114" s="111" t="str">
        <f t="shared" si="8"/>
        <v/>
      </c>
      <c r="G114" s="112" t="str">
        <f t="shared" si="9"/>
        <v>-</v>
      </c>
      <c r="H114" s="194" t="str">
        <f t="shared" si="10"/>
        <v/>
      </c>
    </row>
    <row r="115" spans="1:8" x14ac:dyDescent="0.2">
      <c r="A115" s="154" t="str">
        <f t="shared" si="6"/>
        <v/>
      </c>
      <c r="B115" s="116"/>
      <c r="C115" s="116"/>
      <c r="D115" s="229" t="str">
        <f t="shared" si="11"/>
        <v/>
      </c>
      <c r="E115" s="111" t="str">
        <f t="shared" si="7"/>
        <v/>
      </c>
      <c r="F115" s="111" t="str">
        <f t="shared" si="8"/>
        <v/>
      </c>
      <c r="G115" s="112" t="str">
        <f t="shared" si="9"/>
        <v>-</v>
      </c>
      <c r="H115" s="194" t="str">
        <f t="shared" si="10"/>
        <v/>
      </c>
    </row>
    <row r="116" spans="1:8" x14ac:dyDescent="0.2">
      <c r="A116" s="154" t="str">
        <f t="shared" si="6"/>
        <v/>
      </c>
      <c r="B116" s="116"/>
      <c r="C116" s="116"/>
      <c r="D116" s="229" t="str">
        <f t="shared" si="11"/>
        <v/>
      </c>
      <c r="E116" s="111" t="str">
        <f t="shared" si="7"/>
        <v/>
      </c>
      <c r="F116" s="111" t="str">
        <f t="shared" si="8"/>
        <v/>
      </c>
      <c r="G116" s="112" t="str">
        <f t="shared" si="9"/>
        <v>-</v>
      </c>
      <c r="H116" s="194" t="str">
        <f t="shared" si="10"/>
        <v/>
      </c>
    </row>
    <row r="117" spans="1:8" x14ac:dyDescent="0.2">
      <c r="A117" s="154" t="str">
        <f t="shared" si="6"/>
        <v/>
      </c>
      <c r="B117" s="116"/>
      <c r="C117" s="116"/>
      <c r="D117" s="229" t="str">
        <f t="shared" si="11"/>
        <v/>
      </c>
      <c r="E117" s="111" t="str">
        <f t="shared" si="7"/>
        <v/>
      </c>
      <c r="F117" s="111" t="str">
        <f t="shared" si="8"/>
        <v/>
      </c>
      <c r="G117" s="112" t="str">
        <f t="shared" si="9"/>
        <v>-</v>
      </c>
      <c r="H117" s="194" t="str">
        <f t="shared" si="10"/>
        <v/>
      </c>
    </row>
    <row r="118" spans="1:8" x14ac:dyDescent="0.2">
      <c r="A118" s="154" t="str">
        <f t="shared" si="6"/>
        <v/>
      </c>
      <c r="B118" s="116"/>
      <c r="C118" s="116"/>
      <c r="D118" s="229" t="str">
        <f t="shared" si="11"/>
        <v/>
      </c>
      <c r="E118" s="111" t="str">
        <f t="shared" si="7"/>
        <v/>
      </c>
      <c r="F118" s="111" t="str">
        <f t="shared" si="8"/>
        <v/>
      </c>
      <c r="G118" s="112" t="str">
        <f t="shared" si="9"/>
        <v>-</v>
      </c>
      <c r="H118" s="194" t="str">
        <f t="shared" si="10"/>
        <v/>
      </c>
    </row>
    <row r="119" spans="1:8" x14ac:dyDescent="0.2">
      <c r="A119" s="154" t="str">
        <f t="shared" si="6"/>
        <v/>
      </c>
      <c r="B119" s="116"/>
      <c r="C119" s="116"/>
      <c r="D119" s="229" t="str">
        <f t="shared" si="11"/>
        <v/>
      </c>
      <c r="E119" s="111" t="str">
        <f t="shared" si="7"/>
        <v/>
      </c>
      <c r="F119" s="111" t="str">
        <f t="shared" si="8"/>
        <v/>
      </c>
      <c r="G119" s="112" t="str">
        <f t="shared" si="9"/>
        <v>-</v>
      </c>
      <c r="H119" s="194" t="str">
        <f t="shared" si="10"/>
        <v/>
      </c>
    </row>
    <row r="120" spans="1:8" x14ac:dyDescent="0.2">
      <c r="A120" s="154" t="str">
        <f t="shared" si="6"/>
        <v/>
      </c>
      <c r="B120" s="116"/>
      <c r="C120" s="116"/>
      <c r="D120" s="229" t="str">
        <f t="shared" si="11"/>
        <v/>
      </c>
      <c r="E120" s="111" t="str">
        <f t="shared" si="7"/>
        <v/>
      </c>
      <c r="F120" s="111" t="str">
        <f t="shared" si="8"/>
        <v/>
      </c>
      <c r="G120" s="112" t="str">
        <f t="shared" si="9"/>
        <v>-</v>
      </c>
      <c r="H120" s="194" t="str">
        <f t="shared" si="10"/>
        <v/>
      </c>
    </row>
    <row r="121" spans="1:8" x14ac:dyDescent="0.2">
      <c r="A121" s="154" t="str">
        <f t="shared" si="6"/>
        <v/>
      </c>
      <c r="B121" s="116"/>
      <c r="C121" s="116"/>
      <c r="D121" s="229" t="str">
        <f t="shared" si="11"/>
        <v/>
      </c>
      <c r="E121" s="111" t="str">
        <f t="shared" si="7"/>
        <v/>
      </c>
      <c r="F121" s="111" t="str">
        <f t="shared" si="8"/>
        <v/>
      </c>
      <c r="G121" s="112" t="str">
        <f t="shared" si="9"/>
        <v>-</v>
      </c>
      <c r="H121" s="194" t="str">
        <f t="shared" si="10"/>
        <v/>
      </c>
    </row>
    <row r="122" spans="1:8" x14ac:dyDescent="0.2">
      <c r="A122" s="154" t="str">
        <f t="shared" si="6"/>
        <v/>
      </c>
      <c r="B122" s="116"/>
      <c r="C122" s="116"/>
      <c r="D122" s="229" t="str">
        <f t="shared" si="11"/>
        <v/>
      </c>
      <c r="E122" s="111" t="str">
        <f t="shared" si="7"/>
        <v/>
      </c>
      <c r="F122" s="111" t="str">
        <f t="shared" si="8"/>
        <v/>
      </c>
      <c r="G122" s="112" t="str">
        <f t="shared" si="9"/>
        <v>-</v>
      </c>
      <c r="H122" s="194" t="str">
        <f t="shared" si="10"/>
        <v/>
      </c>
    </row>
    <row r="123" spans="1:8" x14ac:dyDescent="0.2">
      <c r="A123" s="154" t="str">
        <f t="shared" si="6"/>
        <v/>
      </c>
      <c r="B123" s="116"/>
      <c r="C123" s="116"/>
      <c r="D123" s="229" t="str">
        <f t="shared" si="11"/>
        <v/>
      </c>
      <c r="E123" s="111" t="str">
        <f t="shared" si="7"/>
        <v/>
      </c>
      <c r="F123" s="111" t="str">
        <f t="shared" si="8"/>
        <v/>
      </c>
      <c r="G123" s="112" t="str">
        <f t="shared" si="9"/>
        <v>-</v>
      </c>
      <c r="H123" s="194" t="str">
        <f t="shared" si="10"/>
        <v/>
      </c>
    </row>
    <row r="124" spans="1:8" x14ac:dyDescent="0.2">
      <c r="A124" s="154" t="str">
        <f t="shared" si="6"/>
        <v/>
      </c>
      <c r="B124" s="116"/>
      <c r="C124" s="116"/>
      <c r="D124" s="229" t="str">
        <f t="shared" si="11"/>
        <v/>
      </c>
      <c r="E124" s="111" t="str">
        <f t="shared" si="7"/>
        <v/>
      </c>
      <c r="F124" s="111" t="str">
        <f t="shared" si="8"/>
        <v/>
      </c>
      <c r="G124" s="112" t="str">
        <f t="shared" si="9"/>
        <v>-</v>
      </c>
      <c r="H124" s="194" t="str">
        <f t="shared" si="10"/>
        <v/>
      </c>
    </row>
    <row r="125" spans="1:8" x14ac:dyDescent="0.2">
      <c r="A125" s="154" t="str">
        <f t="shared" si="6"/>
        <v/>
      </c>
      <c r="B125" s="116"/>
      <c r="C125" s="116"/>
      <c r="D125" s="229" t="str">
        <f t="shared" si="11"/>
        <v/>
      </c>
      <c r="E125" s="111" t="str">
        <f t="shared" si="7"/>
        <v/>
      </c>
      <c r="F125" s="111" t="str">
        <f t="shared" si="8"/>
        <v/>
      </c>
      <c r="G125" s="112" t="str">
        <f t="shared" si="9"/>
        <v>-</v>
      </c>
      <c r="H125" s="194" t="str">
        <f t="shared" si="10"/>
        <v/>
      </c>
    </row>
    <row r="126" spans="1:8" x14ac:dyDescent="0.2">
      <c r="A126" s="154" t="str">
        <f t="shared" si="6"/>
        <v/>
      </c>
      <c r="B126" s="116"/>
      <c r="C126" s="116"/>
      <c r="D126" s="229" t="str">
        <f t="shared" si="11"/>
        <v/>
      </c>
      <c r="E126" s="111" t="str">
        <f t="shared" si="7"/>
        <v/>
      </c>
      <c r="F126" s="111" t="str">
        <f t="shared" si="8"/>
        <v/>
      </c>
      <c r="G126" s="112" t="str">
        <f t="shared" si="9"/>
        <v>-</v>
      </c>
      <c r="H126" s="194" t="str">
        <f t="shared" si="10"/>
        <v/>
      </c>
    </row>
    <row r="127" spans="1:8" x14ac:dyDescent="0.2">
      <c r="A127" s="154" t="str">
        <f t="shared" si="6"/>
        <v/>
      </c>
      <c r="B127" s="116"/>
      <c r="C127" s="116"/>
      <c r="D127" s="229" t="str">
        <f t="shared" si="11"/>
        <v/>
      </c>
      <c r="E127" s="111" t="str">
        <f t="shared" si="7"/>
        <v/>
      </c>
      <c r="F127" s="111" t="str">
        <f t="shared" si="8"/>
        <v/>
      </c>
      <c r="G127" s="112" t="str">
        <f t="shared" si="9"/>
        <v>-</v>
      </c>
      <c r="H127" s="194" t="str">
        <f t="shared" si="10"/>
        <v/>
      </c>
    </row>
    <row r="128" spans="1:8" x14ac:dyDescent="0.2">
      <c r="A128" s="154" t="str">
        <f t="shared" si="6"/>
        <v/>
      </c>
      <c r="B128" s="116"/>
      <c r="C128" s="116"/>
      <c r="D128" s="229" t="str">
        <f t="shared" si="11"/>
        <v/>
      </c>
      <c r="E128" s="111" t="str">
        <f t="shared" si="7"/>
        <v/>
      </c>
      <c r="F128" s="111" t="str">
        <f t="shared" si="8"/>
        <v/>
      </c>
      <c r="G128" s="112" t="str">
        <f t="shared" si="9"/>
        <v>-</v>
      </c>
      <c r="H128" s="194" t="str">
        <f t="shared" si="10"/>
        <v/>
      </c>
    </row>
    <row r="129" spans="1:8" x14ac:dyDescent="0.2">
      <c r="A129" s="154" t="str">
        <f t="shared" si="6"/>
        <v/>
      </c>
      <c r="B129" s="116"/>
      <c r="C129" s="116"/>
      <c r="D129" s="229" t="str">
        <f t="shared" si="11"/>
        <v/>
      </c>
      <c r="E129" s="111" t="str">
        <f t="shared" si="7"/>
        <v/>
      </c>
      <c r="F129" s="111" t="str">
        <f t="shared" si="8"/>
        <v/>
      </c>
      <c r="G129" s="112" t="str">
        <f t="shared" si="9"/>
        <v>-</v>
      </c>
      <c r="H129" s="194" t="str">
        <f t="shared" si="10"/>
        <v/>
      </c>
    </row>
    <row r="130" spans="1:8" x14ac:dyDescent="0.2">
      <c r="A130" s="154" t="str">
        <f t="shared" si="6"/>
        <v/>
      </c>
      <c r="B130" s="116"/>
      <c r="C130" s="116"/>
      <c r="D130" s="229" t="str">
        <f t="shared" si="11"/>
        <v/>
      </c>
      <c r="E130" s="111" t="str">
        <f t="shared" si="7"/>
        <v/>
      </c>
      <c r="F130" s="111" t="str">
        <f t="shared" si="8"/>
        <v/>
      </c>
      <c r="G130" s="112" t="str">
        <f t="shared" si="9"/>
        <v>-</v>
      </c>
      <c r="H130" s="194" t="str">
        <f t="shared" si="10"/>
        <v/>
      </c>
    </row>
    <row r="131" spans="1:8" x14ac:dyDescent="0.2">
      <c r="A131" s="154" t="str">
        <f t="shared" si="6"/>
        <v/>
      </c>
      <c r="B131" s="116"/>
      <c r="C131" s="116"/>
      <c r="D131" s="229" t="str">
        <f t="shared" si="11"/>
        <v/>
      </c>
      <c r="E131" s="111" t="str">
        <f t="shared" si="7"/>
        <v/>
      </c>
      <c r="F131" s="111" t="str">
        <f t="shared" si="8"/>
        <v/>
      </c>
      <c r="G131" s="112" t="str">
        <f t="shared" si="9"/>
        <v>-</v>
      </c>
      <c r="H131" s="194" t="str">
        <f t="shared" si="10"/>
        <v/>
      </c>
    </row>
    <row r="132" spans="1:8" x14ac:dyDescent="0.2">
      <c r="A132" s="154" t="str">
        <f t="shared" si="6"/>
        <v/>
      </c>
      <c r="B132" s="116"/>
      <c r="C132" s="116"/>
      <c r="D132" s="229" t="str">
        <f t="shared" si="11"/>
        <v/>
      </c>
      <c r="E132" s="111" t="str">
        <f t="shared" si="7"/>
        <v/>
      </c>
      <c r="F132" s="111" t="str">
        <f t="shared" si="8"/>
        <v/>
      </c>
      <c r="G132" s="112" t="str">
        <f t="shared" si="9"/>
        <v>-</v>
      </c>
      <c r="H132" s="194" t="str">
        <f t="shared" si="10"/>
        <v/>
      </c>
    </row>
    <row r="133" spans="1:8" x14ac:dyDescent="0.2">
      <c r="A133" s="154" t="str">
        <f t="shared" si="6"/>
        <v/>
      </c>
      <c r="B133" s="116"/>
      <c r="C133" s="116"/>
      <c r="D133" s="229" t="str">
        <f t="shared" si="11"/>
        <v/>
      </c>
      <c r="E133" s="111" t="str">
        <f t="shared" si="7"/>
        <v/>
      </c>
      <c r="F133" s="111" t="str">
        <f t="shared" si="8"/>
        <v/>
      </c>
      <c r="G133" s="112" t="str">
        <f t="shared" si="9"/>
        <v>-</v>
      </c>
      <c r="H133" s="194" t="str">
        <f t="shared" si="10"/>
        <v/>
      </c>
    </row>
    <row r="134" spans="1:8" x14ac:dyDescent="0.2">
      <c r="A134" s="154" t="str">
        <f t="shared" si="6"/>
        <v/>
      </c>
      <c r="B134" s="116"/>
      <c r="C134" s="116"/>
      <c r="D134" s="229" t="str">
        <f t="shared" si="11"/>
        <v/>
      </c>
      <c r="E134" s="111" t="str">
        <f t="shared" si="7"/>
        <v/>
      </c>
      <c r="F134" s="111" t="str">
        <f t="shared" si="8"/>
        <v/>
      </c>
      <c r="G134" s="112" t="str">
        <f t="shared" si="9"/>
        <v>-</v>
      </c>
      <c r="H134" s="194" t="str">
        <f t="shared" si="10"/>
        <v/>
      </c>
    </row>
    <row r="135" spans="1:8" x14ac:dyDescent="0.2">
      <c r="A135" s="154" t="str">
        <f t="shared" si="6"/>
        <v/>
      </c>
      <c r="B135" s="116"/>
      <c r="C135" s="116"/>
      <c r="D135" s="229" t="str">
        <f t="shared" si="11"/>
        <v/>
      </c>
      <c r="E135" s="111" t="str">
        <f t="shared" si="7"/>
        <v/>
      </c>
      <c r="F135" s="111" t="str">
        <f t="shared" si="8"/>
        <v/>
      </c>
      <c r="G135" s="112" t="str">
        <f t="shared" si="9"/>
        <v>-</v>
      </c>
      <c r="H135" s="194" t="str">
        <f t="shared" si="10"/>
        <v/>
      </c>
    </row>
    <row r="136" spans="1:8" x14ac:dyDescent="0.2">
      <c r="A136" s="154" t="str">
        <f t="shared" si="6"/>
        <v/>
      </c>
      <c r="B136" s="116"/>
      <c r="C136" s="116"/>
      <c r="D136" s="229" t="str">
        <f t="shared" si="11"/>
        <v/>
      </c>
      <c r="E136" s="111" t="str">
        <f t="shared" si="7"/>
        <v/>
      </c>
      <c r="F136" s="111" t="str">
        <f t="shared" si="8"/>
        <v/>
      </c>
      <c r="G136" s="112" t="str">
        <f t="shared" si="9"/>
        <v>-</v>
      </c>
      <c r="H136" s="194" t="str">
        <f t="shared" si="10"/>
        <v/>
      </c>
    </row>
    <row r="137" spans="1:8" x14ac:dyDescent="0.2">
      <c r="A137" s="154" t="str">
        <f t="shared" si="6"/>
        <v/>
      </c>
      <c r="B137" s="116"/>
      <c r="C137" s="116"/>
      <c r="D137" s="229" t="str">
        <f t="shared" si="11"/>
        <v/>
      </c>
      <c r="E137" s="111" t="str">
        <f t="shared" si="7"/>
        <v/>
      </c>
      <c r="F137" s="111" t="str">
        <f t="shared" si="8"/>
        <v/>
      </c>
      <c r="G137" s="112" t="str">
        <f t="shared" si="9"/>
        <v>-</v>
      </c>
      <c r="H137" s="194" t="str">
        <f t="shared" si="10"/>
        <v/>
      </c>
    </row>
    <row r="138" spans="1:8" x14ac:dyDescent="0.2">
      <c r="A138" s="154" t="str">
        <f t="shared" si="6"/>
        <v/>
      </c>
      <c r="B138" s="116"/>
      <c r="C138" s="116"/>
      <c r="D138" s="229" t="str">
        <f t="shared" si="11"/>
        <v/>
      </c>
      <c r="E138" s="111" t="str">
        <f t="shared" si="7"/>
        <v/>
      </c>
      <c r="F138" s="111" t="str">
        <f t="shared" si="8"/>
        <v/>
      </c>
      <c r="G138" s="112" t="str">
        <f t="shared" si="9"/>
        <v>-</v>
      </c>
      <c r="H138" s="194" t="str">
        <f t="shared" si="10"/>
        <v/>
      </c>
    </row>
    <row r="139" spans="1:8" x14ac:dyDescent="0.2">
      <c r="A139" s="154" t="str">
        <f t="shared" ref="A139:A202" si="12">IF(B139&lt;&gt;"",IF(COUNTA(C139:D139)&lt;&gt;2,"Unvollständig",IF(OR(COUNTIF(E139:F139,FALSE)&gt;0,COUNTIF(E139:F139,#N/A)&gt;0),"Fehler","OK")),"")</f>
        <v/>
      </c>
      <c r="B139" s="116"/>
      <c r="C139" s="116"/>
      <c r="D139" s="229" t="str">
        <f t="shared" si="11"/>
        <v/>
      </c>
      <c r="E139" s="111" t="str">
        <f t="shared" ref="E139:E202" si="13">IF(ISBLANK(B139),"",NOT(COUNTIF($B$11:$B$310,B139)&gt;1))</f>
        <v/>
      </c>
      <c r="F139" s="111" t="str">
        <f t="shared" ref="F139:F202" si="14">IF(ISBLANK(C139),"",NOT(COUNTIF($C$11:$C$310,C139)&gt;1))</f>
        <v/>
      </c>
      <c r="G139" s="112" t="str">
        <f t="shared" ref="G139:G202" si="15">IF(ISBLANK(B139),"-",TRIM(B139))</f>
        <v>-</v>
      </c>
      <c r="H139" s="194" t="str">
        <f t="shared" ref="H139:H202" si="16">IF(B139="","",1)</f>
        <v/>
      </c>
    </row>
    <row r="140" spans="1:8" x14ac:dyDescent="0.2">
      <c r="A140" s="154" t="str">
        <f t="shared" si="12"/>
        <v/>
      </c>
      <c r="B140" s="116"/>
      <c r="C140" s="116"/>
      <c r="D140" s="229" t="str">
        <f t="shared" ref="D140:D203" si="17">IF(AND(B140&lt;&gt;"",C140&lt;&gt;""),"Schulart der Klasse nicht geliefert (SdL)","")</f>
        <v/>
      </c>
      <c r="E140" s="111" t="str">
        <f t="shared" si="13"/>
        <v/>
      </c>
      <c r="F140" s="111" t="str">
        <f t="shared" si="14"/>
        <v/>
      </c>
      <c r="G140" s="112" t="str">
        <f t="shared" si="15"/>
        <v>-</v>
      </c>
      <c r="H140" s="194" t="str">
        <f t="shared" si="16"/>
        <v/>
      </c>
    </row>
    <row r="141" spans="1:8" x14ac:dyDescent="0.2">
      <c r="A141" s="154" t="str">
        <f t="shared" si="12"/>
        <v/>
      </c>
      <c r="B141" s="116"/>
      <c r="C141" s="116"/>
      <c r="D141" s="229" t="str">
        <f t="shared" si="17"/>
        <v/>
      </c>
      <c r="E141" s="111" t="str">
        <f t="shared" si="13"/>
        <v/>
      </c>
      <c r="F141" s="111" t="str">
        <f t="shared" si="14"/>
        <v/>
      </c>
      <c r="G141" s="112" t="str">
        <f t="shared" si="15"/>
        <v>-</v>
      </c>
      <c r="H141" s="194" t="str">
        <f t="shared" si="16"/>
        <v/>
      </c>
    </row>
    <row r="142" spans="1:8" x14ac:dyDescent="0.2">
      <c r="A142" s="154" t="str">
        <f t="shared" si="12"/>
        <v/>
      </c>
      <c r="B142" s="116"/>
      <c r="C142" s="116"/>
      <c r="D142" s="229" t="str">
        <f t="shared" si="17"/>
        <v/>
      </c>
      <c r="E142" s="111" t="str">
        <f t="shared" si="13"/>
        <v/>
      </c>
      <c r="F142" s="111" t="str">
        <f t="shared" si="14"/>
        <v/>
      </c>
      <c r="G142" s="112" t="str">
        <f t="shared" si="15"/>
        <v>-</v>
      </c>
      <c r="H142" s="194" t="str">
        <f t="shared" si="16"/>
        <v/>
      </c>
    </row>
    <row r="143" spans="1:8" x14ac:dyDescent="0.2">
      <c r="A143" s="154" t="str">
        <f t="shared" si="12"/>
        <v/>
      </c>
      <c r="B143" s="116"/>
      <c r="C143" s="116"/>
      <c r="D143" s="229" t="str">
        <f t="shared" si="17"/>
        <v/>
      </c>
      <c r="E143" s="111" t="str">
        <f t="shared" si="13"/>
        <v/>
      </c>
      <c r="F143" s="111" t="str">
        <f t="shared" si="14"/>
        <v/>
      </c>
      <c r="G143" s="112" t="str">
        <f t="shared" si="15"/>
        <v>-</v>
      </c>
      <c r="H143" s="194" t="str">
        <f t="shared" si="16"/>
        <v/>
      </c>
    </row>
    <row r="144" spans="1:8" x14ac:dyDescent="0.2">
      <c r="A144" s="154" t="str">
        <f t="shared" si="12"/>
        <v/>
      </c>
      <c r="B144" s="116"/>
      <c r="C144" s="116"/>
      <c r="D144" s="229" t="str">
        <f t="shared" si="17"/>
        <v/>
      </c>
      <c r="E144" s="111" t="str">
        <f t="shared" si="13"/>
        <v/>
      </c>
      <c r="F144" s="111" t="str">
        <f t="shared" si="14"/>
        <v/>
      </c>
      <c r="G144" s="112" t="str">
        <f t="shared" si="15"/>
        <v>-</v>
      </c>
      <c r="H144" s="194" t="str">
        <f t="shared" si="16"/>
        <v/>
      </c>
    </row>
    <row r="145" spans="1:8" x14ac:dyDescent="0.2">
      <c r="A145" s="154" t="str">
        <f t="shared" si="12"/>
        <v/>
      </c>
      <c r="B145" s="116"/>
      <c r="C145" s="116"/>
      <c r="D145" s="229" t="str">
        <f t="shared" si="17"/>
        <v/>
      </c>
      <c r="E145" s="111" t="str">
        <f t="shared" si="13"/>
        <v/>
      </c>
      <c r="F145" s="111" t="str">
        <f t="shared" si="14"/>
        <v/>
      </c>
      <c r="G145" s="112" t="str">
        <f t="shared" si="15"/>
        <v>-</v>
      </c>
      <c r="H145" s="194" t="str">
        <f t="shared" si="16"/>
        <v/>
      </c>
    </row>
    <row r="146" spans="1:8" x14ac:dyDescent="0.2">
      <c r="A146" s="154" t="str">
        <f t="shared" si="12"/>
        <v/>
      </c>
      <c r="B146" s="116"/>
      <c r="C146" s="116"/>
      <c r="D146" s="229" t="str">
        <f t="shared" si="17"/>
        <v/>
      </c>
      <c r="E146" s="111" t="str">
        <f t="shared" si="13"/>
        <v/>
      </c>
      <c r="F146" s="111" t="str">
        <f t="shared" si="14"/>
        <v/>
      </c>
      <c r="G146" s="112" t="str">
        <f t="shared" si="15"/>
        <v>-</v>
      </c>
      <c r="H146" s="194" t="str">
        <f t="shared" si="16"/>
        <v/>
      </c>
    </row>
    <row r="147" spans="1:8" x14ac:dyDescent="0.2">
      <c r="A147" s="154" t="str">
        <f t="shared" si="12"/>
        <v/>
      </c>
      <c r="B147" s="116"/>
      <c r="C147" s="116"/>
      <c r="D147" s="229" t="str">
        <f t="shared" si="17"/>
        <v/>
      </c>
      <c r="E147" s="111" t="str">
        <f t="shared" si="13"/>
        <v/>
      </c>
      <c r="F147" s="111" t="str">
        <f t="shared" si="14"/>
        <v/>
      </c>
      <c r="G147" s="112" t="str">
        <f t="shared" si="15"/>
        <v>-</v>
      </c>
      <c r="H147" s="194" t="str">
        <f t="shared" si="16"/>
        <v/>
      </c>
    </row>
    <row r="148" spans="1:8" x14ac:dyDescent="0.2">
      <c r="A148" s="154" t="str">
        <f t="shared" si="12"/>
        <v/>
      </c>
      <c r="B148" s="116"/>
      <c r="C148" s="116"/>
      <c r="D148" s="229" t="str">
        <f t="shared" si="17"/>
        <v/>
      </c>
      <c r="E148" s="111" t="str">
        <f t="shared" si="13"/>
        <v/>
      </c>
      <c r="F148" s="111" t="str">
        <f t="shared" si="14"/>
        <v/>
      </c>
      <c r="G148" s="112" t="str">
        <f t="shared" si="15"/>
        <v>-</v>
      </c>
      <c r="H148" s="194" t="str">
        <f t="shared" si="16"/>
        <v/>
      </c>
    </row>
    <row r="149" spans="1:8" x14ac:dyDescent="0.2">
      <c r="A149" s="154" t="str">
        <f t="shared" si="12"/>
        <v/>
      </c>
      <c r="B149" s="116"/>
      <c r="C149" s="116"/>
      <c r="D149" s="229" t="str">
        <f t="shared" si="17"/>
        <v/>
      </c>
      <c r="E149" s="111" t="str">
        <f t="shared" si="13"/>
        <v/>
      </c>
      <c r="F149" s="111" t="str">
        <f t="shared" si="14"/>
        <v/>
      </c>
      <c r="G149" s="112" t="str">
        <f t="shared" si="15"/>
        <v>-</v>
      </c>
      <c r="H149" s="194" t="str">
        <f t="shared" si="16"/>
        <v/>
      </c>
    </row>
    <row r="150" spans="1:8" x14ac:dyDescent="0.2">
      <c r="A150" s="154" t="str">
        <f t="shared" si="12"/>
        <v/>
      </c>
      <c r="B150" s="116"/>
      <c r="C150" s="116"/>
      <c r="D150" s="229" t="str">
        <f t="shared" si="17"/>
        <v/>
      </c>
      <c r="E150" s="111" t="str">
        <f t="shared" si="13"/>
        <v/>
      </c>
      <c r="F150" s="111" t="str">
        <f t="shared" si="14"/>
        <v/>
      </c>
      <c r="G150" s="112" t="str">
        <f t="shared" si="15"/>
        <v>-</v>
      </c>
      <c r="H150" s="194" t="str">
        <f t="shared" si="16"/>
        <v/>
      </c>
    </row>
    <row r="151" spans="1:8" x14ac:dyDescent="0.2">
      <c r="A151" s="154" t="str">
        <f t="shared" si="12"/>
        <v/>
      </c>
      <c r="B151" s="116"/>
      <c r="C151" s="116"/>
      <c r="D151" s="229" t="str">
        <f t="shared" si="17"/>
        <v/>
      </c>
      <c r="E151" s="111" t="str">
        <f t="shared" si="13"/>
        <v/>
      </c>
      <c r="F151" s="111" t="str">
        <f t="shared" si="14"/>
        <v/>
      </c>
      <c r="G151" s="112" t="str">
        <f t="shared" si="15"/>
        <v>-</v>
      </c>
      <c r="H151" s="194" t="str">
        <f t="shared" si="16"/>
        <v/>
      </c>
    </row>
    <row r="152" spans="1:8" x14ac:dyDescent="0.2">
      <c r="A152" s="154" t="str">
        <f t="shared" si="12"/>
        <v/>
      </c>
      <c r="B152" s="116"/>
      <c r="C152" s="116"/>
      <c r="D152" s="229" t="str">
        <f t="shared" si="17"/>
        <v/>
      </c>
      <c r="E152" s="111" t="str">
        <f t="shared" si="13"/>
        <v/>
      </c>
      <c r="F152" s="111" t="str">
        <f t="shared" si="14"/>
        <v/>
      </c>
      <c r="G152" s="112" t="str">
        <f t="shared" si="15"/>
        <v>-</v>
      </c>
      <c r="H152" s="194" t="str">
        <f t="shared" si="16"/>
        <v/>
      </c>
    </row>
    <row r="153" spans="1:8" x14ac:dyDescent="0.2">
      <c r="A153" s="154" t="str">
        <f t="shared" si="12"/>
        <v/>
      </c>
      <c r="B153" s="116"/>
      <c r="C153" s="116"/>
      <c r="D153" s="229" t="str">
        <f t="shared" si="17"/>
        <v/>
      </c>
      <c r="E153" s="111" t="str">
        <f t="shared" si="13"/>
        <v/>
      </c>
      <c r="F153" s="111" t="str">
        <f t="shared" si="14"/>
        <v/>
      </c>
      <c r="G153" s="112" t="str">
        <f t="shared" si="15"/>
        <v>-</v>
      </c>
      <c r="H153" s="194" t="str">
        <f t="shared" si="16"/>
        <v/>
      </c>
    </row>
    <row r="154" spans="1:8" x14ac:dyDescent="0.2">
      <c r="A154" s="154" t="str">
        <f t="shared" si="12"/>
        <v/>
      </c>
      <c r="B154" s="116"/>
      <c r="C154" s="116"/>
      <c r="D154" s="229" t="str">
        <f t="shared" si="17"/>
        <v/>
      </c>
      <c r="E154" s="111" t="str">
        <f t="shared" si="13"/>
        <v/>
      </c>
      <c r="F154" s="111" t="str">
        <f t="shared" si="14"/>
        <v/>
      </c>
      <c r="G154" s="112" t="str">
        <f t="shared" si="15"/>
        <v>-</v>
      </c>
      <c r="H154" s="194" t="str">
        <f t="shared" si="16"/>
        <v/>
      </c>
    </row>
    <row r="155" spans="1:8" x14ac:dyDescent="0.2">
      <c r="A155" s="154" t="str">
        <f t="shared" si="12"/>
        <v/>
      </c>
      <c r="B155" s="116"/>
      <c r="C155" s="116"/>
      <c r="D155" s="229" t="str">
        <f t="shared" si="17"/>
        <v/>
      </c>
      <c r="E155" s="111" t="str">
        <f t="shared" si="13"/>
        <v/>
      </c>
      <c r="F155" s="111" t="str">
        <f t="shared" si="14"/>
        <v/>
      </c>
      <c r="G155" s="112" t="str">
        <f t="shared" si="15"/>
        <v>-</v>
      </c>
      <c r="H155" s="194" t="str">
        <f t="shared" si="16"/>
        <v/>
      </c>
    </row>
    <row r="156" spans="1:8" x14ac:dyDescent="0.2">
      <c r="A156" s="154" t="str">
        <f t="shared" si="12"/>
        <v/>
      </c>
      <c r="B156" s="116"/>
      <c r="C156" s="116"/>
      <c r="D156" s="229" t="str">
        <f t="shared" si="17"/>
        <v/>
      </c>
      <c r="E156" s="111" t="str">
        <f t="shared" si="13"/>
        <v/>
      </c>
      <c r="F156" s="111" t="str">
        <f t="shared" si="14"/>
        <v/>
      </c>
      <c r="G156" s="112" t="str">
        <f t="shared" si="15"/>
        <v>-</v>
      </c>
      <c r="H156" s="194" t="str">
        <f t="shared" si="16"/>
        <v/>
      </c>
    </row>
    <row r="157" spans="1:8" x14ac:dyDescent="0.2">
      <c r="A157" s="154" t="str">
        <f t="shared" si="12"/>
        <v/>
      </c>
      <c r="B157" s="116"/>
      <c r="C157" s="116"/>
      <c r="D157" s="229" t="str">
        <f t="shared" si="17"/>
        <v/>
      </c>
      <c r="E157" s="111" t="str">
        <f t="shared" si="13"/>
        <v/>
      </c>
      <c r="F157" s="111" t="str">
        <f t="shared" si="14"/>
        <v/>
      </c>
      <c r="G157" s="112" t="str">
        <f t="shared" si="15"/>
        <v>-</v>
      </c>
      <c r="H157" s="194" t="str">
        <f t="shared" si="16"/>
        <v/>
      </c>
    </row>
    <row r="158" spans="1:8" x14ac:dyDescent="0.2">
      <c r="A158" s="154" t="str">
        <f t="shared" si="12"/>
        <v/>
      </c>
      <c r="B158" s="116"/>
      <c r="C158" s="116"/>
      <c r="D158" s="229" t="str">
        <f t="shared" si="17"/>
        <v/>
      </c>
      <c r="E158" s="111" t="str">
        <f t="shared" si="13"/>
        <v/>
      </c>
      <c r="F158" s="111" t="str">
        <f t="shared" si="14"/>
        <v/>
      </c>
      <c r="G158" s="112" t="str">
        <f t="shared" si="15"/>
        <v>-</v>
      </c>
      <c r="H158" s="194" t="str">
        <f t="shared" si="16"/>
        <v/>
      </c>
    </row>
    <row r="159" spans="1:8" x14ac:dyDescent="0.2">
      <c r="A159" s="154" t="str">
        <f t="shared" si="12"/>
        <v/>
      </c>
      <c r="B159" s="116"/>
      <c r="C159" s="116"/>
      <c r="D159" s="229" t="str">
        <f t="shared" si="17"/>
        <v/>
      </c>
      <c r="E159" s="111" t="str">
        <f t="shared" si="13"/>
        <v/>
      </c>
      <c r="F159" s="111" t="str">
        <f t="shared" si="14"/>
        <v/>
      </c>
      <c r="G159" s="112" t="str">
        <f t="shared" si="15"/>
        <v>-</v>
      </c>
      <c r="H159" s="194" t="str">
        <f t="shared" si="16"/>
        <v/>
      </c>
    </row>
    <row r="160" spans="1:8" x14ac:dyDescent="0.2">
      <c r="A160" s="154" t="str">
        <f t="shared" si="12"/>
        <v/>
      </c>
      <c r="B160" s="116"/>
      <c r="C160" s="116"/>
      <c r="D160" s="229" t="str">
        <f t="shared" si="17"/>
        <v/>
      </c>
      <c r="E160" s="111" t="str">
        <f t="shared" si="13"/>
        <v/>
      </c>
      <c r="F160" s="111" t="str">
        <f t="shared" si="14"/>
        <v/>
      </c>
      <c r="G160" s="112" t="str">
        <f t="shared" si="15"/>
        <v>-</v>
      </c>
      <c r="H160" s="194" t="str">
        <f t="shared" si="16"/>
        <v/>
      </c>
    </row>
    <row r="161" spans="1:8" x14ac:dyDescent="0.2">
      <c r="A161" s="154" t="str">
        <f t="shared" si="12"/>
        <v/>
      </c>
      <c r="B161" s="116"/>
      <c r="C161" s="116"/>
      <c r="D161" s="229" t="str">
        <f t="shared" si="17"/>
        <v/>
      </c>
      <c r="E161" s="111" t="str">
        <f t="shared" si="13"/>
        <v/>
      </c>
      <c r="F161" s="111" t="str">
        <f t="shared" si="14"/>
        <v/>
      </c>
      <c r="G161" s="112" t="str">
        <f t="shared" si="15"/>
        <v>-</v>
      </c>
      <c r="H161" s="194" t="str">
        <f t="shared" si="16"/>
        <v/>
      </c>
    </row>
    <row r="162" spans="1:8" x14ac:dyDescent="0.2">
      <c r="A162" s="154" t="str">
        <f t="shared" si="12"/>
        <v/>
      </c>
      <c r="B162" s="116"/>
      <c r="C162" s="116"/>
      <c r="D162" s="229" t="str">
        <f t="shared" si="17"/>
        <v/>
      </c>
      <c r="E162" s="111" t="str">
        <f t="shared" si="13"/>
        <v/>
      </c>
      <c r="F162" s="111" t="str">
        <f t="shared" si="14"/>
        <v/>
      </c>
      <c r="G162" s="112" t="str">
        <f t="shared" si="15"/>
        <v>-</v>
      </c>
      <c r="H162" s="194" t="str">
        <f t="shared" si="16"/>
        <v/>
      </c>
    </row>
    <row r="163" spans="1:8" x14ac:dyDescent="0.2">
      <c r="A163" s="154" t="str">
        <f t="shared" si="12"/>
        <v/>
      </c>
      <c r="B163" s="116"/>
      <c r="C163" s="116"/>
      <c r="D163" s="229" t="str">
        <f t="shared" si="17"/>
        <v/>
      </c>
      <c r="E163" s="111" t="str">
        <f t="shared" si="13"/>
        <v/>
      </c>
      <c r="F163" s="111" t="str">
        <f t="shared" si="14"/>
        <v/>
      </c>
      <c r="G163" s="112" t="str">
        <f t="shared" si="15"/>
        <v>-</v>
      </c>
      <c r="H163" s="194" t="str">
        <f t="shared" si="16"/>
        <v/>
      </c>
    </row>
    <row r="164" spans="1:8" x14ac:dyDescent="0.2">
      <c r="A164" s="154" t="str">
        <f t="shared" si="12"/>
        <v/>
      </c>
      <c r="B164" s="116"/>
      <c r="C164" s="116"/>
      <c r="D164" s="229" t="str">
        <f t="shared" si="17"/>
        <v/>
      </c>
      <c r="E164" s="111" t="str">
        <f t="shared" si="13"/>
        <v/>
      </c>
      <c r="F164" s="111" t="str">
        <f t="shared" si="14"/>
        <v/>
      </c>
      <c r="G164" s="112" t="str">
        <f t="shared" si="15"/>
        <v>-</v>
      </c>
      <c r="H164" s="194" t="str">
        <f t="shared" si="16"/>
        <v/>
      </c>
    </row>
    <row r="165" spans="1:8" x14ac:dyDescent="0.2">
      <c r="A165" s="154" t="str">
        <f t="shared" si="12"/>
        <v/>
      </c>
      <c r="B165" s="116"/>
      <c r="C165" s="116"/>
      <c r="D165" s="229" t="str">
        <f t="shared" si="17"/>
        <v/>
      </c>
      <c r="E165" s="111" t="str">
        <f t="shared" si="13"/>
        <v/>
      </c>
      <c r="F165" s="111" t="str">
        <f t="shared" si="14"/>
        <v/>
      </c>
      <c r="G165" s="112" t="str">
        <f t="shared" si="15"/>
        <v>-</v>
      </c>
      <c r="H165" s="194" t="str">
        <f t="shared" si="16"/>
        <v/>
      </c>
    </row>
    <row r="166" spans="1:8" x14ac:dyDescent="0.2">
      <c r="A166" s="154" t="str">
        <f t="shared" si="12"/>
        <v/>
      </c>
      <c r="B166" s="116"/>
      <c r="C166" s="116"/>
      <c r="D166" s="229" t="str">
        <f t="shared" si="17"/>
        <v/>
      </c>
      <c r="E166" s="111" t="str">
        <f t="shared" si="13"/>
        <v/>
      </c>
      <c r="F166" s="111" t="str">
        <f t="shared" si="14"/>
        <v/>
      </c>
      <c r="G166" s="112" t="str">
        <f t="shared" si="15"/>
        <v>-</v>
      </c>
      <c r="H166" s="194" t="str">
        <f t="shared" si="16"/>
        <v/>
      </c>
    </row>
    <row r="167" spans="1:8" x14ac:dyDescent="0.2">
      <c r="A167" s="154" t="str">
        <f t="shared" si="12"/>
        <v/>
      </c>
      <c r="B167" s="116"/>
      <c r="C167" s="116"/>
      <c r="D167" s="229" t="str">
        <f t="shared" si="17"/>
        <v/>
      </c>
      <c r="E167" s="111" t="str">
        <f t="shared" si="13"/>
        <v/>
      </c>
      <c r="F167" s="111" t="str">
        <f t="shared" si="14"/>
        <v/>
      </c>
      <c r="G167" s="112" t="str">
        <f t="shared" si="15"/>
        <v>-</v>
      </c>
      <c r="H167" s="194" t="str">
        <f t="shared" si="16"/>
        <v/>
      </c>
    </row>
    <row r="168" spans="1:8" x14ac:dyDescent="0.2">
      <c r="A168" s="154" t="str">
        <f t="shared" si="12"/>
        <v/>
      </c>
      <c r="B168" s="116"/>
      <c r="C168" s="116"/>
      <c r="D168" s="229" t="str">
        <f t="shared" si="17"/>
        <v/>
      </c>
      <c r="E168" s="111" t="str">
        <f t="shared" si="13"/>
        <v/>
      </c>
      <c r="F168" s="111" t="str">
        <f t="shared" si="14"/>
        <v/>
      </c>
      <c r="G168" s="112" t="str">
        <f t="shared" si="15"/>
        <v>-</v>
      </c>
      <c r="H168" s="194" t="str">
        <f t="shared" si="16"/>
        <v/>
      </c>
    </row>
    <row r="169" spans="1:8" x14ac:dyDescent="0.2">
      <c r="A169" s="154" t="str">
        <f t="shared" si="12"/>
        <v/>
      </c>
      <c r="B169" s="116"/>
      <c r="C169" s="116"/>
      <c r="D169" s="229" t="str">
        <f t="shared" si="17"/>
        <v/>
      </c>
      <c r="E169" s="111" t="str">
        <f t="shared" si="13"/>
        <v/>
      </c>
      <c r="F169" s="111" t="str">
        <f t="shared" si="14"/>
        <v/>
      </c>
      <c r="G169" s="112" t="str">
        <f t="shared" si="15"/>
        <v>-</v>
      </c>
      <c r="H169" s="194" t="str">
        <f t="shared" si="16"/>
        <v/>
      </c>
    </row>
    <row r="170" spans="1:8" x14ac:dyDescent="0.2">
      <c r="A170" s="154" t="str">
        <f t="shared" si="12"/>
        <v/>
      </c>
      <c r="B170" s="116"/>
      <c r="C170" s="116"/>
      <c r="D170" s="229" t="str">
        <f t="shared" si="17"/>
        <v/>
      </c>
      <c r="E170" s="111" t="str">
        <f t="shared" si="13"/>
        <v/>
      </c>
      <c r="F170" s="111" t="str">
        <f t="shared" si="14"/>
        <v/>
      </c>
      <c r="G170" s="112" t="str">
        <f t="shared" si="15"/>
        <v>-</v>
      </c>
      <c r="H170" s="194" t="str">
        <f t="shared" si="16"/>
        <v/>
      </c>
    </row>
    <row r="171" spans="1:8" x14ac:dyDescent="0.2">
      <c r="A171" s="154" t="str">
        <f t="shared" si="12"/>
        <v/>
      </c>
      <c r="B171" s="116"/>
      <c r="C171" s="116"/>
      <c r="D171" s="229" t="str">
        <f t="shared" si="17"/>
        <v/>
      </c>
      <c r="E171" s="111" t="str">
        <f t="shared" si="13"/>
        <v/>
      </c>
      <c r="F171" s="111" t="str">
        <f t="shared" si="14"/>
        <v/>
      </c>
      <c r="G171" s="112" t="str">
        <f t="shared" si="15"/>
        <v>-</v>
      </c>
      <c r="H171" s="194" t="str">
        <f t="shared" si="16"/>
        <v/>
      </c>
    </row>
    <row r="172" spans="1:8" x14ac:dyDescent="0.2">
      <c r="A172" s="154" t="str">
        <f t="shared" si="12"/>
        <v/>
      </c>
      <c r="B172" s="116"/>
      <c r="C172" s="116"/>
      <c r="D172" s="229" t="str">
        <f t="shared" si="17"/>
        <v/>
      </c>
      <c r="E172" s="111" t="str">
        <f t="shared" si="13"/>
        <v/>
      </c>
      <c r="F172" s="111" t="str">
        <f t="shared" si="14"/>
        <v/>
      </c>
      <c r="G172" s="112" t="str">
        <f t="shared" si="15"/>
        <v>-</v>
      </c>
      <c r="H172" s="194" t="str">
        <f t="shared" si="16"/>
        <v/>
      </c>
    </row>
    <row r="173" spans="1:8" x14ac:dyDescent="0.2">
      <c r="A173" s="154" t="str">
        <f t="shared" si="12"/>
        <v/>
      </c>
      <c r="B173" s="116"/>
      <c r="C173" s="116"/>
      <c r="D173" s="229" t="str">
        <f t="shared" si="17"/>
        <v/>
      </c>
      <c r="E173" s="111" t="str">
        <f t="shared" si="13"/>
        <v/>
      </c>
      <c r="F173" s="111" t="str">
        <f t="shared" si="14"/>
        <v/>
      </c>
      <c r="G173" s="112" t="str">
        <f t="shared" si="15"/>
        <v>-</v>
      </c>
      <c r="H173" s="194" t="str">
        <f t="shared" si="16"/>
        <v/>
      </c>
    </row>
    <row r="174" spans="1:8" x14ac:dyDescent="0.2">
      <c r="A174" s="154" t="str">
        <f t="shared" si="12"/>
        <v/>
      </c>
      <c r="B174" s="116"/>
      <c r="C174" s="116"/>
      <c r="D174" s="229" t="str">
        <f t="shared" si="17"/>
        <v/>
      </c>
      <c r="E174" s="111" t="str">
        <f t="shared" si="13"/>
        <v/>
      </c>
      <c r="F174" s="111" t="str">
        <f t="shared" si="14"/>
        <v/>
      </c>
      <c r="G174" s="112" t="str">
        <f t="shared" si="15"/>
        <v>-</v>
      </c>
      <c r="H174" s="194" t="str">
        <f t="shared" si="16"/>
        <v/>
      </c>
    </row>
    <row r="175" spans="1:8" x14ac:dyDescent="0.2">
      <c r="A175" s="154" t="str">
        <f t="shared" si="12"/>
        <v/>
      </c>
      <c r="B175" s="116"/>
      <c r="C175" s="116"/>
      <c r="D175" s="229" t="str">
        <f t="shared" si="17"/>
        <v/>
      </c>
      <c r="E175" s="111" t="str">
        <f t="shared" si="13"/>
        <v/>
      </c>
      <c r="F175" s="111" t="str">
        <f t="shared" si="14"/>
        <v/>
      </c>
      <c r="G175" s="112" t="str">
        <f t="shared" si="15"/>
        <v>-</v>
      </c>
      <c r="H175" s="194" t="str">
        <f t="shared" si="16"/>
        <v/>
      </c>
    </row>
    <row r="176" spans="1:8" x14ac:dyDescent="0.2">
      <c r="A176" s="154" t="str">
        <f t="shared" si="12"/>
        <v/>
      </c>
      <c r="B176" s="116"/>
      <c r="C176" s="116"/>
      <c r="D176" s="229" t="str">
        <f t="shared" si="17"/>
        <v/>
      </c>
      <c r="E176" s="111" t="str">
        <f t="shared" si="13"/>
        <v/>
      </c>
      <c r="F176" s="111" t="str">
        <f t="shared" si="14"/>
        <v/>
      </c>
      <c r="G176" s="112" t="str">
        <f t="shared" si="15"/>
        <v>-</v>
      </c>
      <c r="H176" s="194" t="str">
        <f t="shared" si="16"/>
        <v/>
      </c>
    </row>
    <row r="177" spans="1:8" x14ac:dyDescent="0.2">
      <c r="A177" s="154" t="str">
        <f t="shared" si="12"/>
        <v/>
      </c>
      <c r="B177" s="116"/>
      <c r="C177" s="116"/>
      <c r="D177" s="229" t="str">
        <f t="shared" si="17"/>
        <v/>
      </c>
      <c r="E177" s="111" t="str">
        <f t="shared" si="13"/>
        <v/>
      </c>
      <c r="F177" s="111" t="str">
        <f t="shared" si="14"/>
        <v/>
      </c>
      <c r="G177" s="112" t="str">
        <f t="shared" si="15"/>
        <v>-</v>
      </c>
      <c r="H177" s="194" t="str">
        <f t="shared" si="16"/>
        <v/>
      </c>
    </row>
    <row r="178" spans="1:8" x14ac:dyDescent="0.2">
      <c r="A178" s="154" t="str">
        <f t="shared" si="12"/>
        <v/>
      </c>
      <c r="B178" s="116"/>
      <c r="C178" s="116"/>
      <c r="D178" s="229" t="str">
        <f t="shared" si="17"/>
        <v/>
      </c>
      <c r="E178" s="111" t="str">
        <f t="shared" si="13"/>
        <v/>
      </c>
      <c r="F178" s="111" t="str">
        <f t="shared" si="14"/>
        <v/>
      </c>
      <c r="G178" s="112" t="str">
        <f t="shared" si="15"/>
        <v>-</v>
      </c>
      <c r="H178" s="194" t="str">
        <f t="shared" si="16"/>
        <v/>
      </c>
    </row>
    <row r="179" spans="1:8" x14ac:dyDescent="0.2">
      <c r="A179" s="154" t="str">
        <f t="shared" si="12"/>
        <v/>
      </c>
      <c r="B179" s="116"/>
      <c r="C179" s="116"/>
      <c r="D179" s="229" t="str">
        <f t="shared" si="17"/>
        <v/>
      </c>
      <c r="E179" s="111" t="str">
        <f t="shared" si="13"/>
        <v/>
      </c>
      <c r="F179" s="111" t="str">
        <f t="shared" si="14"/>
        <v/>
      </c>
      <c r="G179" s="112" t="str">
        <f t="shared" si="15"/>
        <v>-</v>
      </c>
      <c r="H179" s="194" t="str">
        <f t="shared" si="16"/>
        <v/>
      </c>
    </row>
    <row r="180" spans="1:8" x14ac:dyDescent="0.2">
      <c r="A180" s="154" t="str">
        <f t="shared" si="12"/>
        <v/>
      </c>
      <c r="B180" s="116"/>
      <c r="C180" s="116"/>
      <c r="D180" s="229" t="str">
        <f t="shared" si="17"/>
        <v/>
      </c>
      <c r="E180" s="111" t="str">
        <f t="shared" si="13"/>
        <v/>
      </c>
      <c r="F180" s="111" t="str">
        <f t="shared" si="14"/>
        <v/>
      </c>
      <c r="G180" s="112" t="str">
        <f t="shared" si="15"/>
        <v>-</v>
      </c>
      <c r="H180" s="194" t="str">
        <f t="shared" si="16"/>
        <v/>
      </c>
    </row>
    <row r="181" spans="1:8" x14ac:dyDescent="0.2">
      <c r="A181" s="154" t="str">
        <f t="shared" si="12"/>
        <v/>
      </c>
      <c r="B181" s="116"/>
      <c r="C181" s="116"/>
      <c r="D181" s="229" t="str">
        <f t="shared" si="17"/>
        <v/>
      </c>
      <c r="E181" s="111" t="str">
        <f t="shared" si="13"/>
        <v/>
      </c>
      <c r="F181" s="111" t="str">
        <f t="shared" si="14"/>
        <v/>
      </c>
      <c r="G181" s="112" t="str">
        <f t="shared" si="15"/>
        <v>-</v>
      </c>
      <c r="H181" s="194" t="str">
        <f t="shared" si="16"/>
        <v/>
      </c>
    </row>
    <row r="182" spans="1:8" x14ac:dyDescent="0.2">
      <c r="A182" s="154" t="str">
        <f t="shared" si="12"/>
        <v/>
      </c>
      <c r="B182" s="116"/>
      <c r="C182" s="116"/>
      <c r="D182" s="229" t="str">
        <f t="shared" si="17"/>
        <v/>
      </c>
      <c r="E182" s="111" t="str">
        <f t="shared" si="13"/>
        <v/>
      </c>
      <c r="F182" s="111" t="str">
        <f t="shared" si="14"/>
        <v/>
      </c>
      <c r="G182" s="112" t="str">
        <f t="shared" si="15"/>
        <v>-</v>
      </c>
      <c r="H182" s="194" t="str">
        <f t="shared" si="16"/>
        <v/>
      </c>
    </row>
    <row r="183" spans="1:8" x14ac:dyDescent="0.2">
      <c r="A183" s="154" t="str">
        <f t="shared" si="12"/>
        <v/>
      </c>
      <c r="B183" s="116"/>
      <c r="C183" s="116"/>
      <c r="D183" s="229" t="str">
        <f t="shared" si="17"/>
        <v/>
      </c>
      <c r="E183" s="111" t="str">
        <f t="shared" si="13"/>
        <v/>
      </c>
      <c r="F183" s="111" t="str">
        <f t="shared" si="14"/>
        <v/>
      </c>
      <c r="G183" s="112" t="str">
        <f t="shared" si="15"/>
        <v>-</v>
      </c>
      <c r="H183" s="194" t="str">
        <f t="shared" si="16"/>
        <v/>
      </c>
    </row>
    <row r="184" spans="1:8" x14ac:dyDescent="0.2">
      <c r="A184" s="154" t="str">
        <f t="shared" si="12"/>
        <v/>
      </c>
      <c r="B184" s="116"/>
      <c r="C184" s="116"/>
      <c r="D184" s="229" t="str">
        <f t="shared" si="17"/>
        <v/>
      </c>
      <c r="E184" s="111" t="str">
        <f t="shared" si="13"/>
        <v/>
      </c>
      <c r="F184" s="111" t="str">
        <f t="shared" si="14"/>
        <v/>
      </c>
      <c r="G184" s="112" t="str">
        <f t="shared" si="15"/>
        <v>-</v>
      </c>
      <c r="H184" s="194" t="str">
        <f t="shared" si="16"/>
        <v/>
      </c>
    </row>
    <row r="185" spans="1:8" x14ac:dyDescent="0.2">
      <c r="A185" s="154" t="str">
        <f t="shared" si="12"/>
        <v/>
      </c>
      <c r="B185" s="116"/>
      <c r="C185" s="116"/>
      <c r="D185" s="229" t="str">
        <f t="shared" si="17"/>
        <v/>
      </c>
      <c r="E185" s="111" t="str">
        <f t="shared" si="13"/>
        <v/>
      </c>
      <c r="F185" s="111" t="str">
        <f t="shared" si="14"/>
        <v/>
      </c>
      <c r="G185" s="112" t="str">
        <f t="shared" si="15"/>
        <v>-</v>
      </c>
      <c r="H185" s="194" t="str">
        <f t="shared" si="16"/>
        <v/>
      </c>
    </row>
    <row r="186" spans="1:8" x14ac:dyDescent="0.2">
      <c r="A186" s="154" t="str">
        <f t="shared" si="12"/>
        <v/>
      </c>
      <c r="B186" s="116"/>
      <c r="C186" s="116"/>
      <c r="D186" s="229" t="str">
        <f t="shared" si="17"/>
        <v/>
      </c>
      <c r="E186" s="111" t="str">
        <f t="shared" si="13"/>
        <v/>
      </c>
      <c r="F186" s="111" t="str">
        <f t="shared" si="14"/>
        <v/>
      </c>
      <c r="G186" s="112" t="str">
        <f t="shared" si="15"/>
        <v>-</v>
      </c>
      <c r="H186" s="194" t="str">
        <f t="shared" si="16"/>
        <v/>
      </c>
    </row>
    <row r="187" spans="1:8" x14ac:dyDescent="0.2">
      <c r="A187" s="154" t="str">
        <f t="shared" si="12"/>
        <v/>
      </c>
      <c r="B187" s="116"/>
      <c r="C187" s="116"/>
      <c r="D187" s="229" t="str">
        <f t="shared" si="17"/>
        <v/>
      </c>
      <c r="E187" s="111" t="str">
        <f t="shared" si="13"/>
        <v/>
      </c>
      <c r="F187" s="111" t="str">
        <f t="shared" si="14"/>
        <v/>
      </c>
      <c r="G187" s="112" t="str">
        <f t="shared" si="15"/>
        <v>-</v>
      </c>
      <c r="H187" s="194" t="str">
        <f t="shared" si="16"/>
        <v/>
      </c>
    </row>
    <row r="188" spans="1:8" x14ac:dyDescent="0.2">
      <c r="A188" s="154" t="str">
        <f t="shared" si="12"/>
        <v/>
      </c>
      <c r="B188" s="116"/>
      <c r="C188" s="116"/>
      <c r="D188" s="229" t="str">
        <f t="shared" si="17"/>
        <v/>
      </c>
      <c r="E188" s="111" t="str">
        <f t="shared" si="13"/>
        <v/>
      </c>
      <c r="F188" s="111" t="str">
        <f t="shared" si="14"/>
        <v/>
      </c>
      <c r="G188" s="112" t="str">
        <f t="shared" si="15"/>
        <v>-</v>
      </c>
      <c r="H188" s="194" t="str">
        <f t="shared" si="16"/>
        <v/>
      </c>
    </row>
    <row r="189" spans="1:8" x14ac:dyDescent="0.2">
      <c r="A189" s="154" t="str">
        <f t="shared" si="12"/>
        <v/>
      </c>
      <c r="B189" s="116"/>
      <c r="C189" s="116"/>
      <c r="D189" s="229" t="str">
        <f t="shared" si="17"/>
        <v/>
      </c>
      <c r="E189" s="111" t="str">
        <f t="shared" si="13"/>
        <v/>
      </c>
      <c r="F189" s="111" t="str">
        <f t="shared" si="14"/>
        <v/>
      </c>
      <c r="G189" s="112" t="str">
        <f t="shared" si="15"/>
        <v>-</v>
      </c>
      <c r="H189" s="194" t="str">
        <f t="shared" si="16"/>
        <v/>
      </c>
    </row>
    <row r="190" spans="1:8" x14ac:dyDescent="0.2">
      <c r="A190" s="154" t="str">
        <f t="shared" si="12"/>
        <v/>
      </c>
      <c r="B190" s="116"/>
      <c r="C190" s="116"/>
      <c r="D190" s="229" t="str">
        <f t="shared" si="17"/>
        <v/>
      </c>
      <c r="E190" s="111" t="str">
        <f t="shared" si="13"/>
        <v/>
      </c>
      <c r="F190" s="111" t="str">
        <f t="shared" si="14"/>
        <v/>
      </c>
      <c r="G190" s="112" t="str">
        <f t="shared" si="15"/>
        <v>-</v>
      </c>
      <c r="H190" s="194" t="str">
        <f t="shared" si="16"/>
        <v/>
      </c>
    </row>
    <row r="191" spans="1:8" x14ac:dyDescent="0.2">
      <c r="A191" s="154" t="str">
        <f t="shared" si="12"/>
        <v/>
      </c>
      <c r="B191" s="116"/>
      <c r="C191" s="116"/>
      <c r="D191" s="229" t="str">
        <f t="shared" si="17"/>
        <v/>
      </c>
      <c r="E191" s="111" t="str">
        <f t="shared" si="13"/>
        <v/>
      </c>
      <c r="F191" s="111" t="str">
        <f t="shared" si="14"/>
        <v/>
      </c>
      <c r="G191" s="112" t="str">
        <f t="shared" si="15"/>
        <v>-</v>
      </c>
      <c r="H191" s="194" t="str">
        <f t="shared" si="16"/>
        <v/>
      </c>
    </row>
    <row r="192" spans="1:8" x14ac:dyDescent="0.2">
      <c r="A192" s="154" t="str">
        <f t="shared" si="12"/>
        <v/>
      </c>
      <c r="B192" s="116"/>
      <c r="C192" s="116"/>
      <c r="D192" s="229" t="str">
        <f t="shared" si="17"/>
        <v/>
      </c>
      <c r="E192" s="111" t="str">
        <f t="shared" si="13"/>
        <v/>
      </c>
      <c r="F192" s="111" t="str">
        <f t="shared" si="14"/>
        <v/>
      </c>
      <c r="G192" s="112" t="str">
        <f t="shared" si="15"/>
        <v>-</v>
      </c>
      <c r="H192" s="194" t="str">
        <f t="shared" si="16"/>
        <v/>
      </c>
    </row>
    <row r="193" spans="1:8" x14ac:dyDescent="0.2">
      <c r="A193" s="154" t="str">
        <f t="shared" si="12"/>
        <v/>
      </c>
      <c r="B193" s="116"/>
      <c r="C193" s="116"/>
      <c r="D193" s="229" t="str">
        <f t="shared" si="17"/>
        <v/>
      </c>
      <c r="E193" s="111" t="str">
        <f t="shared" si="13"/>
        <v/>
      </c>
      <c r="F193" s="111" t="str">
        <f t="shared" si="14"/>
        <v/>
      </c>
      <c r="G193" s="112" t="str">
        <f t="shared" si="15"/>
        <v>-</v>
      </c>
      <c r="H193" s="194" t="str">
        <f t="shared" si="16"/>
        <v/>
      </c>
    </row>
    <row r="194" spans="1:8" x14ac:dyDescent="0.2">
      <c r="A194" s="154" t="str">
        <f t="shared" si="12"/>
        <v/>
      </c>
      <c r="B194" s="116"/>
      <c r="C194" s="116"/>
      <c r="D194" s="229" t="str">
        <f t="shared" si="17"/>
        <v/>
      </c>
      <c r="E194" s="111" t="str">
        <f t="shared" si="13"/>
        <v/>
      </c>
      <c r="F194" s="111" t="str">
        <f t="shared" si="14"/>
        <v/>
      </c>
      <c r="G194" s="112" t="str">
        <f t="shared" si="15"/>
        <v>-</v>
      </c>
      <c r="H194" s="194" t="str">
        <f t="shared" si="16"/>
        <v/>
      </c>
    </row>
    <row r="195" spans="1:8" x14ac:dyDescent="0.2">
      <c r="A195" s="154" t="str">
        <f t="shared" si="12"/>
        <v/>
      </c>
      <c r="B195" s="116"/>
      <c r="C195" s="116"/>
      <c r="D195" s="229" t="str">
        <f t="shared" si="17"/>
        <v/>
      </c>
      <c r="E195" s="111" t="str">
        <f t="shared" si="13"/>
        <v/>
      </c>
      <c r="F195" s="111" t="str">
        <f t="shared" si="14"/>
        <v/>
      </c>
      <c r="G195" s="112" t="str">
        <f t="shared" si="15"/>
        <v>-</v>
      </c>
      <c r="H195" s="194" t="str">
        <f t="shared" si="16"/>
        <v/>
      </c>
    </row>
    <row r="196" spans="1:8" x14ac:dyDescent="0.2">
      <c r="A196" s="154" t="str">
        <f t="shared" si="12"/>
        <v/>
      </c>
      <c r="B196" s="116"/>
      <c r="C196" s="116"/>
      <c r="D196" s="229" t="str">
        <f t="shared" si="17"/>
        <v/>
      </c>
      <c r="E196" s="111" t="str">
        <f t="shared" si="13"/>
        <v/>
      </c>
      <c r="F196" s="111" t="str">
        <f t="shared" si="14"/>
        <v/>
      </c>
      <c r="G196" s="112" t="str">
        <f t="shared" si="15"/>
        <v>-</v>
      </c>
      <c r="H196" s="194" t="str">
        <f t="shared" si="16"/>
        <v/>
      </c>
    </row>
    <row r="197" spans="1:8" x14ac:dyDescent="0.2">
      <c r="A197" s="154" t="str">
        <f t="shared" si="12"/>
        <v/>
      </c>
      <c r="B197" s="116"/>
      <c r="C197" s="116"/>
      <c r="D197" s="229" t="str">
        <f t="shared" si="17"/>
        <v/>
      </c>
      <c r="E197" s="111" t="str">
        <f t="shared" si="13"/>
        <v/>
      </c>
      <c r="F197" s="111" t="str">
        <f t="shared" si="14"/>
        <v/>
      </c>
      <c r="G197" s="112" t="str">
        <f t="shared" si="15"/>
        <v>-</v>
      </c>
      <c r="H197" s="194" t="str">
        <f t="shared" si="16"/>
        <v/>
      </c>
    </row>
    <row r="198" spans="1:8" x14ac:dyDescent="0.2">
      <c r="A198" s="154" t="str">
        <f t="shared" si="12"/>
        <v/>
      </c>
      <c r="B198" s="116"/>
      <c r="C198" s="116"/>
      <c r="D198" s="229" t="str">
        <f t="shared" si="17"/>
        <v/>
      </c>
      <c r="E198" s="111" t="str">
        <f t="shared" si="13"/>
        <v/>
      </c>
      <c r="F198" s="111" t="str">
        <f t="shared" si="14"/>
        <v/>
      </c>
      <c r="G198" s="112" t="str">
        <f t="shared" si="15"/>
        <v>-</v>
      </c>
      <c r="H198" s="194" t="str">
        <f t="shared" si="16"/>
        <v/>
      </c>
    </row>
    <row r="199" spans="1:8" x14ac:dyDescent="0.2">
      <c r="A199" s="154" t="str">
        <f t="shared" si="12"/>
        <v/>
      </c>
      <c r="B199" s="116"/>
      <c r="C199" s="116"/>
      <c r="D199" s="229" t="str">
        <f t="shared" si="17"/>
        <v/>
      </c>
      <c r="E199" s="111" t="str">
        <f t="shared" si="13"/>
        <v/>
      </c>
      <c r="F199" s="111" t="str">
        <f t="shared" si="14"/>
        <v/>
      </c>
      <c r="G199" s="112" t="str">
        <f t="shared" si="15"/>
        <v>-</v>
      </c>
      <c r="H199" s="194" t="str">
        <f t="shared" si="16"/>
        <v/>
      </c>
    </row>
    <row r="200" spans="1:8" x14ac:dyDescent="0.2">
      <c r="A200" s="154" t="str">
        <f t="shared" si="12"/>
        <v/>
      </c>
      <c r="B200" s="116"/>
      <c r="C200" s="116"/>
      <c r="D200" s="229" t="str">
        <f t="shared" si="17"/>
        <v/>
      </c>
      <c r="E200" s="111" t="str">
        <f t="shared" si="13"/>
        <v/>
      </c>
      <c r="F200" s="111" t="str">
        <f t="shared" si="14"/>
        <v/>
      </c>
      <c r="G200" s="112" t="str">
        <f t="shared" si="15"/>
        <v>-</v>
      </c>
      <c r="H200" s="194" t="str">
        <f t="shared" si="16"/>
        <v/>
      </c>
    </row>
    <row r="201" spans="1:8" x14ac:dyDescent="0.2">
      <c r="A201" s="154" t="str">
        <f t="shared" si="12"/>
        <v/>
      </c>
      <c r="B201" s="116"/>
      <c r="C201" s="116"/>
      <c r="D201" s="229" t="str">
        <f t="shared" si="17"/>
        <v/>
      </c>
      <c r="E201" s="111" t="str">
        <f t="shared" si="13"/>
        <v/>
      </c>
      <c r="F201" s="111" t="str">
        <f t="shared" si="14"/>
        <v/>
      </c>
      <c r="G201" s="112" t="str">
        <f t="shared" si="15"/>
        <v>-</v>
      </c>
      <c r="H201" s="194" t="str">
        <f t="shared" si="16"/>
        <v/>
      </c>
    </row>
    <row r="202" spans="1:8" x14ac:dyDescent="0.2">
      <c r="A202" s="154" t="str">
        <f t="shared" si="12"/>
        <v/>
      </c>
      <c r="B202" s="116"/>
      <c r="C202" s="116"/>
      <c r="D202" s="229" t="str">
        <f t="shared" si="17"/>
        <v/>
      </c>
      <c r="E202" s="111" t="str">
        <f t="shared" si="13"/>
        <v/>
      </c>
      <c r="F202" s="111" t="str">
        <f t="shared" si="14"/>
        <v/>
      </c>
      <c r="G202" s="112" t="str">
        <f t="shared" si="15"/>
        <v>-</v>
      </c>
      <c r="H202" s="194" t="str">
        <f t="shared" si="16"/>
        <v/>
      </c>
    </row>
    <row r="203" spans="1:8" x14ac:dyDescent="0.2">
      <c r="A203" s="154" t="str">
        <f t="shared" ref="A203:A266" si="18">IF(B203&lt;&gt;"",IF(COUNTA(C203:D203)&lt;&gt;2,"Unvollständig",IF(OR(COUNTIF(E203:F203,FALSE)&gt;0,COUNTIF(E203:F203,#N/A)&gt;0),"Fehler","OK")),"")</f>
        <v/>
      </c>
      <c r="B203" s="116"/>
      <c r="C203" s="116"/>
      <c r="D203" s="229" t="str">
        <f t="shared" si="17"/>
        <v/>
      </c>
      <c r="E203" s="111" t="str">
        <f t="shared" ref="E203:E267" si="19">IF(ISBLANK(B203),"",NOT(COUNTIF($B$11:$B$310,B203)&gt;1))</f>
        <v/>
      </c>
      <c r="F203" s="111" t="str">
        <f t="shared" ref="F203:F267" si="20">IF(ISBLANK(C203),"",NOT(COUNTIF($C$11:$C$310,C203)&gt;1))</f>
        <v/>
      </c>
      <c r="G203" s="112" t="str">
        <f t="shared" ref="G203:G267" si="21">IF(ISBLANK(B203),"-",TRIM(B203))</f>
        <v>-</v>
      </c>
      <c r="H203" s="194" t="str">
        <f t="shared" ref="H203:H267" si="22">IF(B203="","",1)</f>
        <v/>
      </c>
    </row>
    <row r="204" spans="1:8" x14ac:dyDescent="0.2">
      <c r="A204" s="154" t="str">
        <f t="shared" si="18"/>
        <v/>
      </c>
      <c r="B204" s="116"/>
      <c r="C204" s="116"/>
      <c r="D204" s="229" t="str">
        <f t="shared" ref="D204:D267" si="23">IF(AND(B204&lt;&gt;"",C204&lt;&gt;""),"Schulart der Klasse nicht geliefert (SdL)","")</f>
        <v/>
      </c>
      <c r="E204" s="111" t="str">
        <f t="shared" si="19"/>
        <v/>
      </c>
      <c r="F204" s="111" t="str">
        <f t="shared" si="20"/>
        <v/>
      </c>
      <c r="G204" s="112" t="str">
        <f t="shared" si="21"/>
        <v>-</v>
      </c>
      <c r="H204" s="194" t="str">
        <f t="shared" si="22"/>
        <v/>
      </c>
    </row>
    <row r="205" spans="1:8" x14ac:dyDescent="0.2">
      <c r="A205" s="154" t="str">
        <f t="shared" si="18"/>
        <v/>
      </c>
      <c r="B205" s="116"/>
      <c r="C205" s="116"/>
      <c r="D205" s="229" t="str">
        <f t="shared" si="23"/>
        <v/>
      </c>
      <c r="E205" s="111" t="str">
        <f t="shared" si="19"/>
        <v/>
      </c>
      <c r="F205" s="111" t="str">
        <f t="shared" si="20"/>
        <v/>
      </c>
      <c r="G205" s="112" t="str">
        <f t="shared" si="21"/>
        <v>-</v>
      </c>
      <c r="H205" s="194" t="str">
        <f t="shared" si="22"/>
        <v/>
      </c>
    </row>
    <row r="206" spans="1:8" x14ac:dyDescent="0.2">
      <c r="A206" s="154" t="str">
        <f t="shared" si="18"/>
        <v/>
      </c>
      <c r="B206" s="116"/>
      <c r="C206" s="116"/>
      <c r="D206" s="229" t="str">
        <f t="shared" si="23"/>
        <v/>
      </c>
      <c r="E206" s="111" t="str">
        <f t="shared" si="19"/>
        <v/>
      </c>
      <c r="F206" s="111" t="str">
        <f t="shared" si="20"/>
        <v/>
      </c>
      <c r="G206" s="112" t="str">
        <f t="shared" si="21"/>
        <v>-</v>
      </c>
      <c r="H206" s="194" t="str">
        <f t="shared" si="22"/>
        <v/>
      </c>
    </row>
    <row r="207" spans="1:8" x14ac:dyDescent="0.2">
      <c r="A207" s="154" t="str">
        <f t="shared" si="18"/>
        <v/>
      </c>
      <c r="B207" s="116"/>
      <c r="C207" s="116"/>
      <c r="D207" s="229" t="str">
        <f t="shared" si="23"/>
        <v/>
      </c>
      <c r="E207" s="111" t="str">
        <f t="shared" si="19"/>
        <v/>
      </c>
      <c r="F207" s="111" t="str">
        <f t="shared" si="20"/>
        <v/>
      </c>
      <c r="G207" s="112" t="str">
        <f t="shared" si="21"/>
        <v>-</v>
      </c>
      <c r="H207" s="194" t="str">
        <f t="shared" si="22"/>
        <v/>
      </c>
    </row>
    <row r="208" spans="1:8" x14ac:dyDescent="0.2">
      <c r="A208" s="154" t="str">
        <f t="shared" si="18"/>
        <v/>
      </c>
      <c r="B208" s="116"/>
      <c r="C208" s="116"/>
      <c r="D208" s="229" t="str">
        <f t="shared" si="23"/>
        <v/>
      </c>
      <c r="E208" s="111" t="str">
        <f t="shared" si="19"/>
        <v/>
      </c>
      <c r="F208" s="111" t="str">
        <f t="shared" si="20"/>
        <v/>
      </c>
      <c r="G208" s="112" t="str">
        <f t="shared" si="21"/>
        <v>-</v>
      </c>
      <c r="H208" s="194" t="str">
        <f t="shared" si="22"/>
        <v/>
      </c>
    </row>
    <row r="209" spans="1:8" x14ac:dyDescent="0.2">
      <c r="A209" s="154" t="str">
        <f t="shared" si="18"/>
        <v/>
      </c>
      <c r="B209" s="116"/>
      <c r="C209" s="116"/>
      <c r="D209" s="229" t="str">
        <f t="shared" si="23"/>
        <v/>
      </c>
      <c r="E209" s="111" t="str">
        <f t="shared" si="19"/>
        <v/>
      </c>
      <c r="F209" s="111" t="str">
        <f t="shared" si="20"/>
        <v/>
      </c>
      <c r="G209" s="112" t="str">
        <f t="shared" si="21"/>
        <v>-</v>
      </c>
      <c r="H209" s="194" t="str">
        <f t="shared" si="22"/>
        <v/>
      </c>
    </row>
    <row r="210" spans="1:8" x14ac:dyDescent="0.2">
      <c r="A210" s="154" t="str">
        <f t="shared" si="18"/>
        <v/>
      </c>
      <c r="B210" s="116"/>
      <c r="C210" s="116"/>
      <c r="D210" s="229" t="str">
        <f t="shared" si="23"/>
        <v/>
      </c>
      <c r="E210" s="111" t="str">
        <f t="shared" si="19"/>
        <v/>
      </c>
      <c r="F210" s="111" t="str">
        <f t="shared" si="20"/>
        <v/>
      </c>
      <c r="G210" s="112" t="str">
        <f t="shared" si="21"/>
        <v>-</v>
      </c>
      <c r="H210" s="194" t="str">
        <f t="shared" si="22"/>
        <v/>
      </c>
    </row>
    <row r="211" spans="1:8" x14ac:dyDescent="0.2">
      <c r="A211" s="154" t="str">
        <f t="shared" si="18"/>
        <v/>
      </c>
      <c r="B211" s="116"/>
      <c r="C211" s="116"/>
      <c r="D211" s="229" t="str">
        <f t="shared" si="23"/>
        <v/>
      </c>
      <c r="E211" s="111" t="str">
        <f t="shared" si="19"/>
        <v/>
      </c>
      <c r="F211" s="111" t="str">
        <f t="shared" si="20"/>
        <v/>
      </c>
      <c r="G211" s="112" t="str">
        <f t="shared" si="21"/>
        <v>-</v>
      </c>
      <c r="H211" s="194" t="str">
        <f t="shared" si="22"/>
        <v/>
      </c>
    </row>
    <row r="212" spans="1:8" x14ac:dyDescent="0.2">
      <c r="A212" s="154" t="str">
        <f t="shared" si="18"/>
        <v/>
      </c>
      <c r="B212" s="116"/>
      <c r="C212" s="116"/>
      <c r="D212" s="229" t="str">
        <f t="shared" si="23"/>
        <v/>
      </c>
      <c r="E212" s="111" t="str">
        <f t="shared" si="19"/>
        <v/>
      </c>
      <c r="F212" s="111" t="str">
        <f t="shared" si="20"/>
        <v/>
      </c>
      <c r="G212" s="112" t="str">
        <f t="shared" si="21"/>
        <v>-</v>
      </c>
      <c r="H212" s="194" t="str">
        <f t="shared" si="22"/>
        <v/>
      </c>
    </row>
    <row r="213" spans="1:8" x14ac:dyDescent="0.2">
      <c r="A213" s="154" t="str">
        <f t="shared" si="18"/>
        <v/>
      </c>
      <c r="B213" s="116"/>
      <c r="C213" s="116"/>
      <c r="D213" s="229" t="str">
        <f t="shared" si="23"/>
        <v/>
      </c>
      <c r="E213" s="111" t="str">
        <f t="shared" si="19"/>
        <v/>
      </c>
      <c r="F213" s="111" t="str">
        <f t="shared" si="20"/>
        <v/>
      </c>
      <c r="G213" s="112" t="str">
        <f t="shared" si="21"/>
        <v>-</v>
      </c>
      <c r="H213" s="194" t="str">
        <f t="shared" si="22"/>
        <v/>
      </c>
    </row>
    <row r="214" spans="1:8" x14ac:dyDescent="0.2">
      <c r="A214" s="154" t="str">
        <f t="shared" si="18"/>
        <v/>
      </c>
      <c r="B214" s="116"/>
      <c r="C214" s="116"/>
      <c r="D214" s="229" t="str">
        <f t="shared" si="23"/>
        <v/>
      </c>
      <c r="E214" s="111" t="str">
        <f t="shared" si="19"/>
        <v/>
      </c>
      <c r="F214" s="111" t="str">
        <f t="shared" si="20"/>
        <v/>
      </c>
      <c r="G214" s="112" t="str">
        <f t="shared" si="21"/>
        <v>-</v>
      </c>
      <c r="H214" s="194" t="str">
        <f t="shared" si="22"/>
        <v/>
      </c>
    </row>
    <row r="215" spans="1:8" x14ac:dyDescent="0.2">
      <c r="A215" s="154" t="str">
        <f t="shared" si="18"/>
        <v/>
      </c>
      <c r="B215" s="116"/>
      <c r="C215" s="116"/>
      <c r="D215" s="229" t="str">
        <f t="shared" si="23"/>
        <v/>
      </c>
      <c r="E215" s="111" t="str">
        <f t="shared" si="19"/>
        <v/>
      </c>
      <c r="F215" s="111" t="str">
        <f t="shared" si="20"/>
        <v/>
      </c>
      <c r="G215" s="112" t="str">
        <f t="shared" si="21"/>
        <v>-</v>
      </c>
      <c r="H215" s="194" t="str">
        <f t="shared" si="22"/>
        <v/>
      </c>
    </row>
    <row r="216" spans="1:8" x14ac:dyDescent="0.2">
      <c r="A216" s="154" t="str">
        <f t="shared" si="18"/>
        <v/>
      </c>
      <c r="B216" s="116"/>
      <c r="C216" s="116"/>
      <c r="D216" s="229" t="str">
        <f t="shared" si="23"/>
        <v/>
      </c>
      <c r="E216" s="111" t="str">
        <f t="shared" si="19"/>
        <v/>
      </c>
      <c r="F216" s="111" t="str">
        <f t="shared" si="20"/>
        <v/>
      </c>
      <c r="G216" s="112" t="str">
        <f t="shared" si="21"/>
        <v>-</v>
      </c>
      <c r="H216" s="194" t="str">
        <f t="shared" si="22"/>
        <v/>
      </c>
    </row>
    <row r="217" spans="1:8" x14ac:dyDescent="0.2">
      <c r="A217" s="154" t="str">
        <f t="shared" si="18"/>
        <v/>
      </c>
      <c r="B217" s="116"/>
      <c r="C217" s="116"/>
      <c r="D217" s="229" t="str">
        <f t="shared" si="23"/>
        <v/>
      </c>
      <c r="E217" s="111" t="str">
        <f t="shared" si="19"/>
        <v/>
      </c>
      <c r="F217" s="111" t="str">
        <f t="shared" si="20"/>
        <v/>
      </c>
      <c r="G217" s="112" t="str">
        <f t="shared" si="21"/>
        <v>-</v>
      </c>
      <c r="H217" s="194" t="str">
        <f t="shared" si="22"/>
        <v/>
      </c>
    </row>
    <row r="218" spans="1:8" x14ac:dyDescent="0.2">
      <c r="A218" s="154" t="str">
        <f t="shared" si="18"/>
        <v/>
      </c>
      <c r="B218" s="116"/>
      <c r="C218" s="116"/>
      <c r="D218" s="229" t="str">
        <f t="shared" si="23"/>
        <v/>
      </c>
      <c r="E218" s="111" t="str">
        <f t="shared" si="19"/>
        <v/>
      </c>
      <c r="F218" s="111" t="str">
        <f t="shared" si="20"/>
        <v/>
      </c>
      <c r="G218" s="112" t="str">
        <f t="shared" si="21"/>
        <v>-</v>
      </c>
      <c r="H218" s="194" t="str">
        <f t="shared" si="22"/>
        <v/>
      </c>
    </row>
    <row r="219" spans="1:8" x14ac:dyDescent="0.2">
      <c r="A219" s="154" t="str">
        <f t="shared" si="18"/>
        <v/>
      </c>
      <c r="B219" s="116"/>
      <c r="C219" s="116"/>
      <c r="D219" s="229" t="str">
        <f t="shared" si="23"/>
        <v/>
      </c>
      <c r="E219" s="111" t="str">
        <f t="shared" si="19"/>
        <v/>
      </c>
      <c r="F219" s="111" t="str">
        <f t="shared" si="20"/>
        <v/>
      </c>
      <c r="G219" s="112" t="str">
        <f t="shared" si="21"/>
        <v>-</v>
      </c>
      <c r="H219" s="194" t="str">
        <f t="shared" si="22"/>
        <v/>
      </c>
    </row>
    <row r="220" spans="1:8" x14ac:dyDescent="0.2">
      <c r="A220" s="154" t="str">
        <f t="shared" si="18"/>
        <v/>
      </c>
      <c r="B220" s="116"/>
      <c r="C220" s="116"/>
      <c r="D220" s="229" t="str">
        <f t="shared" si="23"/>
        <v/>
      </c>
      <c r="E220" s="111" t="str">
        <f t="shared" si="19"/>
        <v/>
      </c>
      <c r="F220" s="111" t="str">
        <f t="shared" si="20"/>
        <v/>
      </c>
      <c r="G220" s="112" t="str">
        <f t="shared" si="21"/>
        <v>-</v>
      </c>
      <c r="H220" s="194" t="str">
        <f t="shared" si="22"/>
        <v/>
      </c>
    </row>
    <row r="221" spans="1:8" x14ac:dyDescent="0.2">
      <c r="A221" s="154" t="str">
        <f t="shared" si="18"/>
        <v/>
      </c>
      <c r="B221" s="116"/>
      <c r="C221" s="116"/>
      <c r="D221" s="229" t="str">
        <f t="shared" si="23"/>
        <v/>
      </c>
      <c r="E221" s="111" t="str">
        <f t="shared" si="19"/>
        <v/>
      </c>
      <c r="F221" s="111" t="str">
        <f t="shared" si="20"/>
        <v/>
      </c>
      <c r="G221" s="112" t="str">
        <f t="shared" si="21"/>
        <v>-</v>
      </c>
      <c r="H221" s="194" t="str">
        <f t="shared" si="22"/>
        <v/>
      </c>
    </row>
    <row r="222" spans="1:8" x14ac:dyDescent="0.2">
      <c r="A222" s="154" t="str">
        <f t="shared" si="18"/>
        <v/>
      </c>
      <c r="B222" s="116"/>
      <c r="C222" s="116"/>
      <c r="D222" s="229" t="str">
        <f t="shared" si="23"/>
        <v/>
      </c>
      <c r="E222" s="111" t="str">
        <f t="shared" si="19"/>
        <v/>
      </c>
      <c r="F222" s="111" t="str">
        <f t="shared" si="20"/>
        <v/>
      </c>
      <c r="G222" s="112" t="str">
        <f t="shared" si="21"/>
        <v>-</v>
      </c>
      <c r="H222" s="194" t="str">
        <f t="shared" si="22"/>
        <v/>
      </c>
    </row>
    <row r="223" spans="1:8" x14ac:dyDescent="0.2">
      <c r="A223" s="154" t="str">
        <f t="shared" si="18"/>
        <v/>
      </c>
      <c r="B223" s="116"/>
      <c r="C223" s="116"/>
      <c r="D223" s="229" t="str">
        <f t="shared" si="23"/>
        <v/>
      </c>
      <c r="E223" s="111" t="str">
        <f t="shared" si="19"/>
        <v/>
      </c>
      <c r="F223" s="111" t="str">
        <f t="shared" si="20"/>
        <v/>
      </c>
      <c r="G223" s="112" t="str">
        <f t="shared" si="21"/>
        <v>-</v>
      </c>
      <c r="H223" s="194" t="str">
        <f t="shared" si="22"/>
        <v/>
      </c>
    </row>
    <row r="224" spans="1:8" x14ac:dyDescent="0.2">
      <c r="A224" s="154" t="str">
        <f t="shared" si="18"/>
        <v/>
      </c>
      <c r="B224" s="116"/>
      <c r="C224" s="116"/>
      <c r="D224" s="229" t="str">
        <f t="shared" si="23"/>
        <v/>
      </c>
      <c r="E224" s="111" t="str">
        <f t="shared" si="19"/>
        <v/>
      </c>
      <c r="F224" s="111" t="str">
        <f t="shared" si="20"/>
        <v/>
      </c>
      <c r="G224" s="112" t="str">
        <f t="shared" si="21"/>
        <v>-</v>
      </c>
      <c r="H224" s="194" t="str">
        <f t="shared" si="22"/>
        <v/>
      </c>
    </row>
    <row r="225" spans="1:8" x14ac:dyDescent="0.2">
      <c r="A225" s="154" t="str">
        <f t="shared" si="18"/>
        <v/>
      </c>
      <c r="B225" s="116"/>
      <c r="C225" s="116"/>
      <c r="D225" s="229" t="str">
        <f t="shared" si="23"/>
        <v/>
      </c>
      <c r="E225" s="111" t="str">
        <f t="shared" si="19"/>
        <v/>
      </c>
      <c r="F225" s="111" t="str">
        <f t="shared" si="20"/>
        <v/>
      </c>
      <c r="G225" s="112" t="str">
        <f t="shared" si="21"/>
        <v>-</v>
      </c>
      <c r="H225" s="194" t="str">
        <f t="shared" si="22"/>
        <v/>
      </c>
    </row>
    <row r="226" spans="1:8" x14ac:dyDescent="0.2">
      <c r="A226" s="154" t="str">
        <f t="shared" si="18"/>
        <v/>
      </c>
      <c r="B226" s="116"/>
      <c r="C226" s="116"/>
      <c r="D226" s="229" t="str">
        <f t="shared" si="23"/>
        <v/>
      </c>
      <c r="E226" s="111" t="str">
        <f t="shared" si="19"/>
        <v/>
      </c>
      <c r="F226" s="111" t="str">
        <f t="shared" si="20"/>
        <v/>
      </c>
      <c r="G226" s="112" t="str">
        <f t="shared" si="21"/>
        <v>-</v>
      </c>
      <c r="H226" s="194" t="str">
        <f t="shared" si="22"/>
        <v/>
      </c>
    </row>
    <row r="227" spans="1:8" x14ac:dyDescent="0.2">
      <c r="A227" s="154" t="str">
        <f t="shared" si="18"/>
        <v/>
      </c>
      <c r="B227" s="116"/>
      <c r="C227" s="116"/>
      <c r="D227" s="229" t="str">
        <f t="shared" si="23"/>
        <v/>
      </c>
      <c r="E227" s="111" t="str">
        <f t="shared" si="19"/>
        <v/>
      </c>
      <c r="F227" s="111" t="str">
        <f t="shared" si="20"/>
        <v/>
      </c>
      <c r="G227" s="112" t="str">
        <f t="shared" si="21"/>
        <v>-</v>
      </c>
      <c r="H227" s="194" t="str">
        <f t="shared" si="22"/>
        <v/>
      </c>
    </row>
    <row r="228" spans="1:8" x14ac:dyDescent="0.2">
      <c r="A228" s="154" t="str">
        <f t="shared" si="18"/>
        <v/>
      </c>
      <c r="B228" s="116"/>
      <c r="C228" s="116"/>
      <c r="D228" s="229" t="str">
        <f t="shared" si="23"/>
        <v/>
      </c>
      <c r="E228" s="111" t="str">
        <f t="shared" si="19"/>
        <v/>
      </c>
      <c r="F228" s="111" t="str">
        <f t="shared" si="20"/>
        <v/>
      </c>
      <c r="G228" s="112" t="str">
        <f t="shared" si="21"/>
        <v>-</v>
      </c>
      <c r="H228" s="194" t="str">
        <f t="shared" si="22"/>
        <v/>
      </c>
    </row>
    <row r="229" spans="1:8" x14ac:dyDescent="0.2">
      <c r="A229" s="154" t="str">
        <f t="shared" si="18"/>
        <v/>
      </c>
      <c r="B229" s="116"/>
      <c r="C229" s="116"/>
      <c r="D229" s="229" t="str">
        <f t="shared" si="23"/>
        <v/>
      </c>
      <c r="E229" s="111" t="str">
        <f t="shared" si="19"/>
        <v/>
      </c>
      <c r="F229" s="111" t="str">
        <f t="shared" si="20"/>
        <v/>
      </c>
      <c r="G229" s="112" t="str">
        <f t="shared" si="21"/>
        <v>-</v>
      </c>
      <c r="H229" s="194" t="str">
        <f t="shared" si="22"/>
        <v/>
      </c>
    </row>
    <row r="230" spans="1:8" x14ac:dyDescent="0.2">
      <c r="A230" s="154" t="str">
        <f t="shared" si="18"/>
        <v/>
      </c>
      <c r="B230" s="116"/>
      <c r="C230" s="116"/>
      <c r="D230" s="229" t="str">
        <f t="shared" si="23"/>
        <v/>
      </c>
      <c r="E230" s="111" t="str">
        <f t="shared" si="19"/>
        <v/>
      </c>
      <c r="F230" s="111" t="str">
        <f t="shared" si="20"/>
        <v/>
      </c>
      <c r="G230" s="112" t="str">
        <f t="shared" si="21"/>
        <v>-</v>
      </c>
      <c r="H230" s="194" t="str">
        <f t="shared" si="22"/>
        <v/>
      </c>
    </row>
    <row r="231" spans="1:8" x14ac:dyDescent="0.2">
      <c r="A231" s="154" t="str">
        <f t="shared" si="18"/>
        <v/>
      </c>
      <c r="B231" s="116"/>
      <c r="C231" s="116"/>
      <c r="D231" s="229" t="str">
        <f t="shared" si="23"/>
        <v/>
      </c>
      <c r="E231" s="111" t="str">
        <f t="shared" si="19"/>
        <v/>
      </c>
      <c r="F231" s="111" t="str">
        <f t="shared" si="20"/>
        <v/>
      </c>
      <c r="G231" s="112" t="str">
        <f t="shared" si="21"/>
        <v>-</v>
      </c>
      <c r="H231" s="194" t="str">
        <f t="shared" si="22"/>
        <v/>
      </c>
    </row>
    <row r="232" spans="1:8" x14ac:dyDescent="0.2">
      <c r="A232" s="154" t="str">
        <f t="shared" si="18"/>
        <v/>
      </c>
      <c r="B232" s="116"/>
      <c r="C232" s="116"/>
      <c r="D232" s="229" t="str">
        <f t="shared" si="23"/>
        <v/>
      </c>
      <c r="E232" s="111" t="str">
        <f t="shared" si="19"/>
        <v/>
      </c>
      <c r="F232" s="111" t="str">
        <f t="shared" si="20"/>
        <v/>
      </c>
      <c r="G232" s="112" t="str">
        <f t="shared" si="21"/>
        <v>-</v>
      </c>
      <c r="H232" s="194" t="str">
        <f t="shared" si="22"/>
        <v/>
      </c>
    </row>
    <row r="233" spans="1:8" x14ac:dyDescent="0.2">
      <c r="A233" s="154" t="str">
        <f t="shared" si="18"/>
        <v/>
      </c>
      <c r="B233" s="116"/>
      <c r="C233" s="116"/>
      <c r="D233" s="229" t="str">
        <f t="shared" si="23"/>
        <v/>
      </c>
      <c r="E233" s="111" t="str">
        <f t="shared" si="19"/>
        <v/>
      </c>
      <c r="F233" s="111" t="str">
        <f t="shared" si="20"/>
        <v/>
      </c>
      <c r="G233" s="112" t="str">
        <f t="shared" si="21"/>
        <v>-</v>
      </c>
      <c r="H233" s="194" t="str">
        <f t="shared" si="22"/>
        <v/>
      </c>
    </row>
    <row r="234" spans="1:8" x14ac:dyDescent="0.2">
      <c r="A234" s="154" t="str">
        <f t="shared" si="18"/>
        <v/>
      </c>
      <c r="B234" s="116"/>
      <c r="C234" s="116"/>
      <c r="D234" s="229" t="str">
        <f t="shared" si="23"/>
        <v/>
      </c>
      <c r="E234" s="111" t="str">
        <f t="shared" si="19"/>
        <v/>
      </c>
      <c r="F234" s="111" t="str">
        <f t="shared" si="20"/>
        <v/>
      </c>
      <c r="G234" s="112" t="str">
        <f t="shared" si="21"/>
        <v>-</v>
      </c>
      <c r="H234" s="194" t="str">
        <f t="shared" si="22"/>
        <v/>
      </c>
    </row>
    <row r="235" spans="1:8" x14ac:dyDescent="0.2">
      <c r="A235" s="154" t="str">
        <f t="shared" si="18"/>
        <v/>
      </c>
      <c r="B235" s="116"/>
      <c r="C235" s="116"/>
      <c r="D235" s="229" t="str">
        <f t="shared" si="23"/>
        <v/>
      </c>
      <c r="E235" s="111" t="str">
        <f t="shared" si="19"/>
        <v/>
      </c>
      <c r="F235" s="111" t="str">
        <f t="shared" si="20"/>
        <v/>
      </c>
      <c r="G235" s="112" t="str">
        <f t="shared" si="21"/>
        <v>-</v>
      </c>
      <c r="H235" s="194" t="str">
        <f t="shared" si="22"/>
        <v/>
      </c>
    </row>
    <row r="236" spans="1:8" x14ac:dyDescent="0.2">
      <c r="A236" s="154" t="str">
        <f t="shared" si="18"/>
        <v/>
      </c>
      <c r="B236" s="116"/>
      <c r="C236" s="116"/>
      <c r="D236" s="229" t="str">
        <f t="shared" si="23"/>
        <v/>
      </c>
      <c r="E236" s="111" t="str">
        <f t="shared" si="19"/>
        <v/>
      </c>
      <c r="F236" s="111" t="str">
        <f t="shared" si="20"/>
        <v/>
      </c>
      <c r="G236" s="112" t="str">
        <f t="shared" si="21"/>
        <v>-</v>
      </c>
      <c r="H236" s="194" t="str">
        <f t="shared" si="22"/>
        <v/>
      </c>
    </row>
    <row r="237" spans="1:8" x14ac:dyDescent="0.2">
      <c r="A237" s="154" t="str">
        <f t="shared" si="18"/>
        <v/>
      </c>
      <c r="B237" s="116"/>
      <c r="C237" s="116"/>
      <c r="D237" s="229" t="str">
        <f t="shared" si="23"/>
        <v/>
      </c>
      <c r="E237" s="111" t="str">
        <f t="shared" si="19"/>
        <v/>
      </c>
      <c r="F237" s="111" t="str">
        <f t="shared" si="20"/>
        <v/>
      </c>
      <c r="G237" s="112" t="str">
        <f t="shared" si="21"/>
        <v>-</v>
      </c>
      <c r="H237" s="194" t="str">
        <f t="shared" si="22"/>
        <v/>
      </c>
    </row>
    <row r="238" spans="1:8" x14ac:dyDescent="0.2">
      <c r="A238" s="154" t="str">
        <f t="shared" si="18"/>
        <v/>
      </c>
      <c r="B238" s="116"/>
      <c r="C238" s="116"/>
      <c r="D238" s="229" t="str">
        <f t="shared" si="23"/>
        <v/>
      </c>
      <c r="E238" s="111" t="str">
        <f t="shared" si="19"/>
        <v/>
      </c>
      <c r="F238" s="111" t="str">
        <f t="shared" si="20"/>
        <v/>
      </c>
      <c r="G238" s="112" t="str">
        <f t="shared" si="21"/>
        <v>-</v>
      </c>
      <c r="H238" s="194" t="str">
        <f t="shared" si="22"/>
        <v/>
      </c>
    </row>
    <row r="239" spans="1:8" x14ac:dyDescent="0.2">
      <c r="A239" s="154" t="str">
        <f t="shared" si="18"/>
        <v/>
      </c>
      <c r="B239" s="116"/>
      <c r="C239" s="116"/>
      <c r="D239" s="229" t="str">
        <f t="shared" si="23"/>
        <v/>
      </c>
      <c r="E239" s="111" t="str">
        <f t="shared" si="19"/>
        <v/>
      </c>
      <c r="F239" s="111" t="str">
        <f t="shared" si="20"/>
        <v/>
      </c>
      <c r="G239" s="112" t="str">
        <f t="shared" si="21"/>
        <v>-</v>
      </c>
      <c r="H239" s="194" t="str">
        <f t="shared" si="22"/>
        <v/>
      </c>
    </row>
    <row r="240" spans="1:8" x14ac:dyDescent="0.2">
      <c r="A240" s="154" t="str">
        <f t="shared" si="18"/>
        <v/>
      </c>
      <c r="B240" s="116"/>
      <c r="C240" s="116"/>
      <c r="D240" s="229" t="str">
        <f t="shared" si="23"/>
        <v/>
      </c>
      <c r="E240" s="111" t="str">
        <f t="shared" si="19"/>
        <v/>
      </c>
      <c r="F240" s="111" t="str">
        <f t="shared" si="20"/>
        <v/>
      </c>
      <c r="G240" s="112" t="str">
        <f t="shared" si="21"/>
        <v>-</v>
      </c>
      <c r="H240" s="194" t="str">
        <f t="shared" si="22"/>
        <v/>
      </c>
    </row>
    <row r="241" spans="1:8" x14ac:dyDescent="0.2">
      <c r="A241" s="154" t="str">
        <f t="shared" si="18"/>
        <v/>
      </c>
      <c r="B241" s="116"/>
      <c r="C241" s="116"/>
      <c r="D241" s="229" t="str">
        <f t="shared" si="23"/>
        <v/>
      </c>
      <c r="E241" s="111" t="str">
        <f t="shared" si="19"/>
        <v/>
      </c>
      <c r="F241" s="111" t="str">
        <f t="shared" si="20"/>
        <v/>
      </c>
      <c r="G241" s="112" t="str">
        <f t="shared" si="21"/>
        <v>-</v>
      </c>
      <c r="H241" s="194" t="str">
        <f t="shared" si="22"/>
        <v/>
      </c>
    </row>
    <row r="242" spans="1:8" x14ac:dyDescent="0.2">
      <c r="A242" s="154" t="str">
        <f t="shared" si="18"/>
        <v/>
      </c>
      <c r="B242" s="116"/>
      <c r="C242" s="116"/>
      <c r="D242" s="229" t="str">
        <f t="shared" si="23"/>
        <v/>
      </c>
      <c r="E242" s="111" t="str">
        <f t="shared" si="19"/>
        <v/>
      </c>
      <c r="F242" s="111" t="str">
        <f t="shared" si="20"/>
        <v/>
      </c>
      <c r="G242" s="112" t="str">
        <f t="shared" si="21"/>
        <v>-</v>
      </c>
      <c r="H242" s="194" t="str">
        <f t="shared" si="22"/>
        <v/>
      </c>
    </row>
    <row r="243" spans="1:8" x14ac:dyDescent="0.2">
      <c r="A243" s="154" t="str">
        <f t="shared" si="18"/>
        <v/>
      </c>
      <c r="B243" s="116"/>
      <c r="C243" s="116"/>
      <c r="D243" s="229" t="str">
        <f t="shared" si="23"/>
        <v/>
      </c>
      <c r="E243" s="111" t="str">
        <f t="shared" si="19"/>
        <v/>
      </c>
      <c r="F243" s="111" t="str">
        <f t="shared" si="20"/>
        <v/>
      </c>
      <c r="G243" s="112" t="str">
        <f t="shared" si="21"/>
        <v>-</v>
      </c>
      <c r="H243" s="194" t="str">
        <f t="shared" si="22"/>
        <v/>
      </c>
    </row>
    <row r="244" spans="1:8" x14ac:dyDescent="0.2">
      <c r="A244" s="154" t="str">
        <f t="shared" si="18"/>
        <v/>
      </c>
      <c r="B244" s="116"/>
      <c r="C244" s="116"/>
      <c r="D244" s="229" t="str">
        <f t="shared" si="23"/>
        <v/>
      </c>
      <c r="E244" s="111" t="str">
        <f t="shared" si="19"/>
        <v/>
      </c>
      <c r="F244" s="111" t="str">
        <f t="shared" si="20"/>
        <v/>
      </c>
      <c r="G244" s="112" t="str">
        <f t="shared" si="21"/>
        <v>-</v>
      </c>
      <c r="H244" s="194" t="str">
        <f t="shared" si="22"/>
        <v/>
      </c>
    </row>
    <row r="245" spans="1:8" x14ac:dyDescent="0.2">
      <c r="A245" s="154" t="str">
        <f t="shared" si="18"/>
        <v/>
      </c>
      <c r="B245" s="116"/>
      <c r="C245" s="116"/>
      <c r="D245" s="229" t="str">
        <f t="shared" si="23"/>
        <v/>
      </c>
      <c r="E245" s="111" t="str">
        <f t="shared" si="19"/>
        <v/>
      </c>
      <c r="F245" s="111" t="str">
        <f t="shared" si="20"/>
        <v/>
      </c>
      <c r="G245" s="112" t="str">
        <f t="shared" si="21"/>
        <v>-</v>
      </c>
      <c r="H245" s="194" t="str">
        <f t="shared" si="22"/>
        <v/>
      </c>
    </row>
    <row r="246" spans="1:8" x14ac:dyDescent="0.2">
      <c r="A246" s="154" t="str">
        <f t="shared" si="18"/>
        <v/>
      </c>
      <c r="B246" s="116"/>
      <c r="C246" s="116"/>
      <c r="D246" s="229" t="str">
        <f t="shared" si="23"/>
        <v/>
      </c>
      <c r="E246" s="111" t="str">
        <f t="shared" si="19"/>
        <v/>
      </c>
      <c r="F246" s="111" t="str">
        <f t="shared" si="20"/>
        <v/>
      </c>
      <c r="G246" s="112" t="str">
        <f t="shared" si="21"/>
        <v>-</v>
      </c>
      <c r="H246" s="194" t="str">
        <f t="shared" si="22"/>
        <v/>
      </c>
    </row>
    <row r="247" spans="1:8" x14ac:dyDescent="0.2">
      <c r="A247" s="154" t="str">
        <f t="shared" si="18"/>
        <v/>
      </c>
      <c r="B247" s="116"/>
      <c r="C247" s="116"/>
      <c r="D247" s="229" t="str">
        <f t="shared" si="23"/>
        <v/>
      </c>
      <c r="E247" s="111" t="str">
        <f t="shared" si="19"/>
        <v/>
      </c>
      <c r="F247" s="111" t="str">
        <f t="shared" si="20"/>
        <v/>
      </c>
      <c r="G247" s="112" t="str">
        <f t="shared" si="21"/>
        <v>-</v>
      </c>
      <c r="H247" s="194" t="str">
        <f t="shared" si="22"/>
        <v/>
      </c>
    </row>
    <row r="248" spans="1:8" x14ac:dyDescent="0.2">
      <c r="A248" s="154" t="str">
        <f t="shared" si="18"/>
        <v/>
      </c>
      <c r="B248" s="116"/>
      <c r="C248" s="116"/>
      <c r="D248" s="229" t="str">
        <f t="shared" si="23"/>
        <v/>
      </c>
      <c r="E248" s="111" t="str">
        <f t="shared" si="19"/>
        <v/>
      </c>
      <c r="F248" s="111" t="str">
        <f t="shared" si="20"/>
        <v/>
      </c>
      <c r="G248" s="112" t="str">
        <f t="shared" si="21"/>
        <v>-</v>
      </c>
      <c r="H248" s="194" t="str">
        <f t="shared" si="22"/>
        <v/>
      </c>
    </row>
    <row r="249" spans="1:8" x14ac:dyDescent="0.2">
      <c r="A249" s="154" t="str">
        <f t="shared" si="18"/>
        <v/>
      </c>
      <c r="B249" s="116"/>
      <c r="C249" s="116"/>
      <c r="D249" s="229" t="str">
        <f t="shared" si="23"/>
        <v/>
      </c>
      <c r="E249" s="111" t="str">
        <f t="shared" si="19"/>
        <v/>
      </c>
      <c r="F249" s="111" t="str">
        <f t="shared" si="20"/>
        <v/>
      </c>
      <c r="G249" s="112" t="str">
        <f t="shared" si="21"/>
        <v>-</v>
      </c>
      <c r="H249" s="194" t="str">
        <f t="shared" si="22"/>
        <v/>
      </c>
    </row>
    <row r="250" spans="1:8" x14ac:dyDescent="0.2">
      <c r="A250" s="154" t="str">
        <f t="shared" si="18"/>
        <v/>
      </c>
      <c r="B250" s="116"/>
      <c r="C250" s="116"/>
      <c r="D250" s="229" t="str">
        <f t="shared" si="23"/>
        <v/>
      </c>
      <c r="E250" s="111" t="str">
        <f t="shared" si="19"/>
        <v/>
      </c>
      <c r="F250" s="111" t="str">
        <f t="shared" si="20"/>
        <v/>
      </c>
      <c r="G250" s="112" t="str">
        <f t="shared" si="21"/>
        <v>-</v>
      </c>
      <c r="H250" s="194" t="str">
        <f t="shared" si="22"/>
        <v/>
      </c>
    </row>
    <row r="251" spans="1:8" x14ac:dyDescent="0.2">
      <c r="A251" s="154" t="str">
        <f t="shared" si="18"/>
        <v/>
      </c>
      <c r="B251" s="116"/>
      <c r="C251" s="116"/>
      <c r="D251" s="229" t="str">
        <f t="shared" si="23"/>
        <v/>
      </c>
      <c r="E251" s="111" t="str">
        <f t="shared" si="19"/>
        <v/>
      </c>
      <c r="F251" s="111" t="str">
        <f t="shared" si="20"/>
        <v/>
      </c>
      <c r="G251" s="112" t="str">
        <f t="shared" si="21"/>
        <v>-</v>
      </c>
      <c r="H251" s="194" t="str">
        <f t="shared" si="22"/>
        <v/>
      </c>
    </row>
    <row r="252" spans="1:8" x14ac:dyDescent="0.2">
      <c r="A252" s="154" t="str">
        <f t="shared" si="18"/>
        <v/>
      </c>
      <c r="B252" s="116"/>
      <c r="C252" s="116"/>
      <c r="D252" s="229" t="str">
        <f t="shared" si="23"/>
        <v/>
      </c>
      <c r="E252" s="111" t="str">
        <f t="shared" si="19"/>
        <v/>
      </c>
      <c r="F252" s="111" t="str">
        <f t="shared" si="20"/>
        <v/>
      </c>
      <c r="G252" s="112" t="str">
        <f t="shared" si="21"/>
        <v>-</v>
      </c>
      <c r="H252" s="194" t="str">
        <f t="shared" si="22"/>
        <v/>
      </c>
    </row>
    <row r="253" spans="1:8" x14ac:dyDescent="0.2">
      <c r="A253" s="154" t="str">
        <f t="shared" si="18"/>
        <v/>
      </c>
      <c r="B253" s="116"/>
      <c r="C253" s="116"/>
      <c r="D253" s="229" t="str">
        <f t="shared" si="23"/>
        <v/>
      </c>
      <c r="E253" s="111" t="str">
        <f t="shared" si="19"/>
        <v/>
      </c>
      <c r="F253" s="111" t="str">
        <f t="shared" si="20"/>
        <v/>
      </c>
      <c r="G253" s="112" t="str">
        <f t="shared" si="21"/>
        <v>-</v>
      </c>
      <c r="H253" s="194" t="str">
        <f t="shared" si="22"/>
        <v/>
      </c>
    </row>
    <row r="254" spans="1:8" x14ac:dyDescent="0.2">
      <c r="A254" s="154" t="str">
        <f t="shared" si="18"/>
        <v/>
      </c>
      <c r="B254" s="116"/>
      <c r="C254" s="116"/>
      <c r="D254" s="229" t="str">
        <f t="shared" si="23"/>
        <v/>
      </c>
      <c r="E254" s="111" t="str">
        <f t="shared" si="19"/>
        <v/>
      </c>
      <c r="F254" s="111" t="str">
        <f t="shared" si="20"/>
        <v/>
      </c>
      <c r="G254" s="112" t="str">
        <f t="shared" si="21"/>
        <v>-</v>
      </c>
      <c r="H254" s="194" t="str">
        <f t="shared" si="22"/>
        <v/>
      </c>
    </row>
    <row r="255" spans="1:8" x14ac:dyDescent="0.2">
      <c r="A255" s="154" t="str">
        <f t="shared" si="18"/>
        <v/>
      </c>
      <c r="B255" s="116"/>
      <c r="C255" s="116"/>
      <c r="D255" s="229" t="str">
        <f t="shared" si="23"/>
        <v/>
      </c>
      <c r="E255" s="111" t="str">
        <f t="shared" si="19"/>
        <v/>
      </c>
      <c r="F255" s="111" t="str">
        <f t="shared" si="20"/>
        <v/>
      </c>
      <c r="G255" s="112" t="str">
        <f t="shared" si="21"/>
        <v>-</v>
      </c>
      <c r="H255" s="194" t="str">
        <f t="shared" si="22"/>
        <v/>
      </c>
    </row>
    <row r="256" spans="1:8" x14ac:dyDescent="0.2">
      <c r="A256" s="154" t="str">
        <f t="shared" si="18"/>
        <v/>
      </c>
      <c r="B256" s="116"/>
      <c r="C256" s="116"/>
      <c r="D256" s="229" t="str">
        <f t="shared" si="23"/>
        <v/>
      </c>
      <c r="E256" s="111" t="str">
        <f t="shared" si="19"/>
        <v/>
      </c>
      <c r="F256" s="111" t="str">
        <f t="shared" si="20"/>
        <v/>
      </c>
      <c r="G256" s="112" t="str">
        <f t="shared" si="21"/>
        <v>-</v>
      </c>
      <c r="H256" s="194" t="str">
        <f t="shared" si="22"/>
        <v/>
      </c>
    </row>
    <row r="257" spans="1:8" x14ac:dyDescent="0.2">
      <c r="A257" s="154" t="str">
        <f t="shared" si="18"/>
        <v/>
      </c>
      <c r="B257" s="116"/>
      <c r="C257" s="116"/>
      <c r="D257" s="229" t="str">
        <f t="shared" si="23"/>
        <v/>
      </c>
      <c r="E257" s="111" t="str">
        <f t="shared" si="19"/>
        <v/>
      </c>
      <c r="F257" s="111" t="str">
        <f t="shared" si="20"/>
        <v/>
      </c>
      <c r="G257" s="112" t="str">
        <f t="shared" si="21"/>
        <v>-</v>
      </c>
      <c r="H257" s="194" t="str">
        <f t="shared" si="22"/>
        <v/>
      </c>
    </row>
    <row r="258" spans="1:8" x14ac:dyDescent="0.2">
      <c r="A258" s="154" t="str">
        <f t="shared" si="18"/>
        <v/>
      </c>
      <c r="B258" s="116"/>
      <c r="C258" s="116"/>
      <c r="D258" s="229" t="str">
        <f t="shared" si="23"/>
        <v/>
      </c>
      <c r="E258" s="111" t="str">
        <f t="shared" si="19"/>
        <v/>
      </c>
      <c r="F258" s="111" t="str">
        <f t="shared" si="20"/>
        <v/>
      </c>
      <c r="G258" s="112" t="str">
        <f t="shared" si="21"/>
        <v>-</v>
      </c>
      <c r="H258" s="194" t="str">
        <f t="shared" si="22"/>
        <v/>
      </c>
    </row>
    <row r="259" spans="1:8" x14ac:dyDescent="0.2">
      <c r="A259" s="154" t="str">
        <f t="shared" si="18"/>
        <v/>
      </c>
      <c r="B259" s="116"/>
      <c r="C259" s="116"/>
      <c r="D259" s="229" t="str">
        <f t="shared" si="23"/>
        <v/>
      </c>
      <c r="E259" s="111" t="str">
        <f t="shared" si="19"/>
        <v/>
      </c>
      <c r="F259" s="111" t="str">
        <f t="shared" si="20"/>
        <v/>
      </c>
      <c r="G259" s="112" t="str">
        <f t="shared" si="21"/>
        <v>-</v>
      </c>
      <c r="H259" s="194" t="str">
        <f t="shared" si="22"/>
        <v/>
      </c>
    </row>
    <row r="260" spans="1:8" x14ac:dyDescent="0.2">
      <c r="A260" s="154" t="str">
        <f t="shared" si="18"/>
        <v/>
      </c>
      <c r="B260" s="116"/>
      <c r="C260" s="116"/>
      <c r="D260" s="229" t="str">
        <f t="shared" si="23"/>
        <v/>
      </c>
      <c r="E260" s="111" t="str">
        <f t="shared" si="19"/>
        <v/>
      </c>
      <c r="F260" s="111" t="str">
        <f t="shared" si="20"/>
        <v/>
      </c>
      <c r="G260" s="112" t="str">
        <f t="shared" si="21"/>
        <v>-</v>
      </c>
      <c r="H260" s="194" t="str">
        <f t="shared" si="22"/>
        <v/>
      </c>
    </row>
    <row r="261" spans="1:8" x14ac:dyDescent="0.2">
      <c r="A261" s="154" t="str">
        <f t="shared" si="18"/>
        <v/>
      </c>
      <c r="B261" s="116"/>
      <c r="C261" s="116"/>
      <c r="D261" s="229" t="str">
        <f t="shared" si="23"/>
        <v/>
      </c>
      <c r="E261" s="111" t="str">
        <f t="shared" si="19"/>
        <v/>
      </c>
      <c r="F261" s="111" t="str">
        <f t="shared" si="20"/>
        <v/>
      </c>
      <c r="G261" s="112" t="str">
        <f t="shared" si="21"/>
        <v>-</v>
      </c>
      <c r="H261" s="194" t="str">
        <f t="shared" si="22"/>
        <v/>
      </c>
    </row>
    <row r="262" spans="1:8" x14ac:dyDescent="0.2">
      <c r="A262" s="154" t="str">
        <f t="shared" si="18"/>
        <v/>
      </c>
      <c r="B262" s="116"/>
      <c r="C262" s="116"/>
      <c r="D262" s="229" t="str">
        <f t="shared" si="23"/>
        <v/>
      </c>
      <c r="E262" s="111" t="str">
        <f t="shared" si="19"/>
        <v/>
      </c>
      <c r="F262" s="111" t="str">
        <f t="shared" si="20"/>
        <v/>
      </c>
      <c r="G262" s="112" t="str">
        <f t="shared" si="21"/>
        <v>-</v>
      </c>
      <c r="H262" s="194" t="str">
        <f t="shared" si="22"/>
        <v/>
      </c>
    </row>
    <row r="263" spans="1:8" x14ac:dyDescent="0.2">
      <c r="A263" s="154" t="str">
        <f t="shared" si="18"/>
        <v/>
      </c>
      <c r="B263" s="116"/>
      <c r="C263" s="116"/>
      <c r="D263" s="229" t="str">
        <f t="shared" si="23"/>
        <v/>
      </c>
      <c r="E263" s="111" t="str">
        <f t="shared" si="19"/>
        <v/>
      </c>
      <c r="F263" s="111" t="str">
        <f t="shared" si="20"/>
        <v/>
      </c>
      <c r="G263" s="112" t="str">
        <f t="shared" si="21"/>
        <v>-</v>
      </c>
      <c r="H263" s="194" t="str">
        <f t="shared" si="22"/>
        <v/>
      </c>
    </row>
    <row r="264" spans="1:8" x14ac:dyDescent="0.2">
      <c r="A264" s="154" t="str">
        <f t="shared" si="18"/>
        <v/>
      </c>
      <c r="B264" s="116"/>
      <c r="C264" s="116"/>
      <c r="D264" s="229" t="str">
        <f t="shared" si="23"/>
        <v/>
      </c>
      <c r="E264" s="111" t="str">
        <f t="shared" si="19"/>
        <v/>
      </c>
      <c r="F264" s="111" t="str">
        <f t="shared" si="20"/>
        <v/>
      </c>
      <c r="G264" s="112" t="str">
        <f t="shared" si="21"/>
        <v>-</v>
      </c>
      <c r="H264" s="194" t="str">
        <f t="shared" si="22"/>
        <v/>
      </c>
    </row>
    <row r="265" spans="1:8" x14ac:dyDescent="0.2">
      <c r="A265" s="154" t="str">
        <f t="shared" si="18"/>
        <v/>
      </c>
      <c r="B265" s="116"/>
      <c r="C265" s="116"/>
      <c r="D265" s="229" t="str">
        <f t="shared" si="23"/>
        <v/>
      </c>
      <c r="E265" s="111" t="str">
        <f t="shared" si="19"/>
        <v/>
      </c>
      <c r="F265" s="111" t="str">
        <f t="shared" si="20"/>
        <v/>
      </c>
      <c r="G265" s="112" t="str">
        <f t="shared" si="21"/>
        <v>-</v>
      </c>
      <c r="H265" s="194" t="str">
        <f t="shared" si="22"/>
        <v/>
      </c>
    </row>
    <row r="266" spans="1:8" x14ac:dyDescent="0.2">
      <c r="A266" s="154" t="str">
        <f t="shared" si="18"/>
        <v/>
      </c>
      <c r="B266" s="116"/>
      <c r="C266" s="116"/>
      <c r="D266" s="229" t="str">
        <f t="shared" si="23"/>
        <v/>
      </c>
      <c r="E266" s="111" t="str">
        <f t="shared" si="19"/>
        <v/>
      </c>
      <c r="F266" s="111" t="str">
        <f t="shared" si="20"/>
        <v/>
      </c>
      <c r="G266" s="112" t="str">
        <f t="shared" si="21"/>
        <v>-</v>
      </c>
      <c r="H266" s="194" t="str">
        <f t="shared" si="22"/>
        <v/>
      </c>
    </row>
    <row r="267" spans="1:8" x14ac:dyDescent="0.2">
      <c r="A267" s="154" t="str">
        <f t="shared" ref="A267:A310" si="24">IF(B267&lt;&gt;"",IF(COUNTA(C267:D267)&lt;&gt;2,"Unvollständig",IF(OR(COUNTIF(E267:F267,FALSE)&gt;0,COUNTIF(E267:F267,#N/A)&gt;0),"Fehler","OK")),"")</f>
        <v/>
      </c>
      <c r="B267" s="116"/>
      <c r="C267" s="116"/>
      <c r="D267" s="229" t="str">
        <f t="shared" si="23"/>
        <v/>
      </c>
      <c r="E267" s="111" t="str">
        <f t="shared" si="19"/>
        <v/>
      </c>
      <c r="F267" s="111" t="str">
        <f t="shared" si="20"/>
        <v/>
      </c>
      <c r="G267" s="112" t="str">
        <f t="shared" si="21"/>
        <v>-</v>
      </c>
      <c r="H267" s="194" t="str">
        <f t="shared" si="22"/>
        <v/>
      </c>
    </row>
    <row r="268" spans="1:8" x14ac:dyDescent="0.2">
      <c r="A268" s="154" t="str">
        <f t="shared" si="24"/>
        <v/>
      </c>
      <c r="B268" s="116"/>
      <c r="C268" s="116"/>
      <c r="D268" s="229" t="str">
        <f t="shared" ref="D268:D310" si="25">IF(AND(B268&lt;&gt;"",C268&lt;&gt;""),"Schulart der Klasse nicht geliefert (SdL)","")</f>
        <v/>
      </c>
      <c r="E268" s="111" t="str">
        <f t="shared" ref="E268:E310" si="26">IF(ISBLANK(B268),"",NOT(COUNTIF($B$11:$B$310,B268)&gt;1))</f>
        <v/>
      </c>
      <c r="F268" s="111" t="str">
        <f t="shared" ref="F268:F310" si="27">IF(ISBLANK(C268),"",NOT(COUNTIF($C$11:$C$310,C268)&gt;1))</f>
        <v/>
      </c>
      <c r="G268" s="112" t="str">
        <f t="shared" ref="G268:G310" si="28">IF(ISBLANK(B268),"-",TRIM(B268))</f>
        <v>-</v>
      </c>
      <c r="H268" s="194" t="str">
        <f t="shared" ref="H268:H310" si="29">IF(B268="","",1)</f>
        <v/>
      </c>
    </row>
    <row r="269" spans="1:8" x14ac:dyDescent="0.2">
      <c r="A269" s="154" t="str">
        <f t="shared" si="24"/>
        <v/>
      </c>
      <c r="B269" s="116"/>
      <c r="C269" s="116"/>
      <c r="D269" s="229" t="str">
        <f t="shared" si="25"/>
        <v/>
      </c>
      <c r="E269" s="111" t="str">
        <f t="shared" si="26"/>
        <v/>
      </c>
      <c r="F269" s="111" t="str">
        <f t="shared" si="27"/>
        <v/>
      </c>
      <c r="G269" s="112" t="str">
        <f t="shared" si="28"/>
        <v>-</v>
      </c>
      <c r="H269" s="194" t="str">
        <f t="shared" si="29"/>
        <v/>
      </c>
    </row>
    <row r="270" spans="1:8" x14ac:dyDescent="0.2">
      <c r="A270" s="154" t="str">
        <f t="shared" si="24"/>
        <v/>
      </c>
      <c r="B270" s="116"/>
      <c r="C270" s="116"/>
      <c r="D270" s="229" t="str">
        <f t="shared" si="25"/>
        <v/>
      </c>
      <c r="E270" s="111" t="str">
        <f t="shared" si="26"/>
        <v/>
      </c>
      <c r="F270" s="111" t="str">
        <f t="shared" si="27"/>
        <v/>
      </c>
      <c r="G270" s="112" t="str">
        <f t="shared" si="28"/>
        <v>-</v>
      </c>
      <c r="H270" s="194" t="str">
        <f t="shared" si="29"/>
        <v/>
      </c>
    </row>
    <row r="271" spans="1:8" x14ac:dyDescent="0.2">
      <c r="A271" s="154" t="str">
        <f t="shared" si="24"/>
        <v/>
      </c>
      <c r="B271" s="116"/>
      <c r="C271" s="116"/>
      <c r="D271" s="229" t="str">
        <f t="shared" si="25"/>
        <v/>
      </c>
      <c r="E271" s="111" t="str">
        <f t="shared" si="26"/>
        <v/>
      </c>
      <c r="F271" s="111" t="str">
        <f t="shared" si="27"/>
        <v/>
      </c>
      <c r="G271" s="112" t="str">
        <f t="shared" si="28"/>
        <v>-</v>
      </c>
      <c r="H271" s="194" t="str">
        <f t="shared" si="29"/>
        <v/>
      </c>
    </row>
    <row r="272" spans="1:8" x14ac:dyDescent="0.2">
      <c r="A272" s="154" t="str">
        <f t="shared" si="24"/>
        <v/>
      </c>
      <c r="B272" s="116"/>
      <c r="C272" s="116"/>
      <c r="D272" s="229" t="str">
        <f t="shared" si="25"/>
        <v/>
      </c>
      <c r="E272" s="111" t="str">
        <f t="shared" si="26"/>
        <v/>
      </c>
      <c r="F272" s="111" t="str">
        <f t="shared" si="27"/>
        <v/>
      </c>
      <c r="G272" s="112" t="str">
        <f t="shared" si="28"/>
        <v>-</v>
      </c>
      <c r="H272" s="194" t="str">
        <f t="shared" si="29"/>
        <v/>
      </c>
    </row>
    <row r="273" spans="1:8" x14ac:dyDescent="0.2">
      <c r="A273" s="154" t="str">
        <f t="shared" si="24"/>
        <v/>
      </c>
      <c r="B273" s="116"/>
      <c r="C273" s="116"/>
      <c r="D273" s="229" t="str">
        <f t="shared" si="25"/>
        <v/>
      </c>
      <c r="E273" s="111" t="str">
        <f t="shared" si="26"/>
        <v/>
      </c>
      <c r="F273" s="111" t="str">
        <f t="shared" si="27"/>
        <v/>
      </c>
      <c r="G273" s="112" t="str">
        <f t="shared" si="28"/>
        <v>-</v>
      </c>
      <c r="H273" s="194" t="str">
        <f t="shared" si="29"/>
        <v/>
      </c>
    </row>
    <row r="274" spans="1:8" x14ac:dyDescent="0.2">
      <c r="A274" s="154" t="str">
        <f t="shared" si="24"/>
        <v/>
      </c>
      <c r="B274" s="116"/>
      <c r="C274" s="116"/>
      <c r="D274" s="229" t="str">
        <f t="shared" si="25"/>
        <v/>
      </c>
      <c r="E274" s="111" t="str">
        <f t="shared" si="26"/>
        <v/>
      </c>
      <c r="F274" s="111" t="str">
        <f t="shared" si="27"/>
        <v/>
      </c>
      <c r="G274" s="112" t="str">
        <f t="shared" si="28"/>
        <v>-</v>
      </c>
      <c r="H274" s="194" t="str">
        <f t="shared" si="29"/>
        <v/>
      </c>
    </row>
    <row r="275" spans="1:8" x14ac:dyDescent="0.2">
      <c r="A275" s="154" t="str">
        <f t="shared" si="24"/>
        <v/>
      </c>
      <c r="B275" s="116"/>
      <c r="C275" s="116"/>
      <c r="D275" s="229" t="str">
        <f t="shared" si="25"/>
        <v/>
      </c>
      <c r="E275" s="111" t="str">
        <f t="shared" si="26"/>
        <v/>
      </c>
      <c r="F275" s="111" t="str">
        <f t="shared" si="27"/>
        <v/>
      </c>
      <c r="G275" s="112" t="str">
        <f t="shared" si="28"/>
        <v>-</v>
      </c>
      <c r="H275" s="194" t="str">
        <f t="shared" si="29"/>
        <v/>
      </c>
    </row>
    <row r="276" spans="1:8" x14ac:dyDescent="0.2">
      <c r="A276" s="154" t="str">
        <f t="shared" si="24"/>
        <v/>
      </c>
      <c r="B276" s="116"/>
      <c r="C276" s="116"/>
      <c r="D276" s="229" t="str">
        <f t="shared" si="25"/>
        <v/>
      </c>
      <c r="E276" s="111" t="str">
        <f t="shared" si="26"/>
        <v/>
      </c>
      <c r="F276" s="111" t="str">
        <f t="shared" si="27"/>
        <v/>
      </c>
      <c r="G276" s="112" t="str">
        <f t="shared" si="28"/>
        <v>-</v>
      </c>
      <c r="H276" s="194" t="str">
        <f t="shared" si="29"/>
        <v/>
      </c>
    </row>
    <row r="277" spans="1:8" x14ac:dyDescent="0.2">
      <c r="A277" s="154" t="str">
        <f t="shared" si="24"/>
        <v/>
      </c>
      <c r="B277" s="116"/>
      <c r="C277" s="116"/>
      <c r="D277" s="229" t="str">
        <f t="shared" si="25"/>
        <v/>
      </c>
      <c r="E277" s="111" t="str">
        <f t="shared" si="26"/>
        <v/>
      </c>
      <c r="F277" s="111" t="str">
        <f t="shared" si="27"/>
        <v/>
      </c>
      <c r="G277" s="112" t="str">
        <f t="shared" si="28"/>
        <v>-</v>
      </c>
      <c r="H277" s="194" t="str">
        <f t="shared" si="29"/>
        <v/>
      </c>
    </row>
    <row r="278" spans="1:8" x14ac:dyDescent="0.2">
      <c r="A278" s="154" t="str">
        <f t="shared" si="24"/>
        <v/>
      </c>
      <c r="B278" s="116"/>
      <c r="C278" s="116"/>
      <c r="D278" s="229" t="str">
        <f t="shared" si="25"/>
        <v/>
      </c>
      <c r="E278" s="111" t="str">
        <f t="shared" si="26"/>
        <v/>
      </c>
      <c r="F278" s="111" t="str">
        <f t="shared" si="27"/>
        <v/>
      </c>
      <c r="G278" s="112" t="str">
        <f t="shared" si="28"/>
        <v>-</v>
      </c>
      <c r="H278" s="194" t="str">
        <f t="shared" si="29"/>
        <v/>
      </c>
    </row>
    <row r="279" spans="1:8" x14ac:dyDescent="0.2">
      <c r="A279" s="154" t="str">
        <f t="shared" si="24"/>
        <v/>
      </c>
      <c r="B279" s="116"/>
      <c r="C279" s="116"/>
      <c r="D279" s="229" t="str">
        <f t="shared" si="25"/>
        <v/>
      </c>
      <c r="E279" s="111" t="str">
        <f t="shared" si="26"/>
        <v/>
      </c>
      <c r="F279" s="111" t="str">
        <f t="shared" si="27"/>
        <v/>
      </c>
      <c r="G279" s="112" t="str">
        <f t="shared" si="28"/>
        <v>-</v>
      </c>
      <c r="H279" s="194" t="str">
        <f t="shared" si="29"/>
        <v/>
      </c>
    </row>
    <row r="280" spans="1:8" x14ac:dyDescent="0.2">
      <c r="A280" s="154" t="str">
        <f t="shared" si="24"/>
        <v/>
      </c>
      <c r="B280" s="116"/>
      <c r="C280" s="116"/>
      <c r="D280" s="229" t="str">
        <f t="shared" si="25"/>
        <v/>
      </c>
      <c r="E280" s="111" t="str">
        <f t="shared" si="26"/>
        <v/>
      </c>
      <c r="F280" s="111" t="str">
        <f t="shared" si="27"/>
        <v/>
      </c>
      <c r="G280" s="112" t="str">
        <f t="shared" si="28"/>
        <v>-</v>
      </c>
      <c r="H280" s="194" t="str">
        <f t="shared" si="29"/>
        <v/>
      </c>
    </row>
    <row r="281" spans="1:8" x14ac:dyDescent="0.2">
      <c r="A281" s="154" t="str">
        <f t="shared" si="24"/>
        <v/>
      </c>
      <c r="B281" s="116"/>
      <c r="C281" s="116"/>
      <c r="D281" s="229" t="str">
        <f t="shared" si="25"/>
        <v/>
      </c>
      <c r="E281" s="111" t="str">
        <f t="shared" si="26"/>
        <v/>
      </c>
      <c r="F281" s="111" t="str">
        <f t="shared" si="27"/>
        <v/>
      </c>
      <c r="G281" s="112" t="str">
        <f t="shared" si="28"/>
        <v>-</v>
      </c>
      <c r="H281" s="194" t="str">
        <f t="shared" si="29"/>
        <v/>
      </c>
    </row>
    <row r="282" spans="1:8" x14ac:dyDescent="0.2">
      <c r="A282" s="154" t="str">
        <f t="shared" si="24"/>
        <v/>
      </c>
      <c r="B282" s="116"/>
      <c r="C282" s="116"/>
      <c r="D282" s="229" t="str">
        <f t="shared" si="25"/>
        <v/>
      </c>
      <c r="E282" s="111" t="str">
        <f t="shared" si="26"/>
        <v/>
      </c>
      <c r="F282" s="111" t="str">
        <f t="shared" si="27"/>
        <v/>
      </c>
      <c r="G282" s="112" t="str">
        <f t="shared" si="28"/>
        <v>-</v>
      </c>
      <c r="H282" s="194" t="str">
        <f t="shared" si="29"/>
        <v/>
      </c>
    </row>
    <row r="283" spans="1:8" x14ac:dyDescent="0.2">
      <c r="A283" s="154" t="str">
        <f t="shared" si="24"/>
        <v/>
      </c>
      <c r="B283" s="116"/>
      <c r="C283" s="116"/>
      <c r="D283" s="229" t="str">
        <f t="shared" si="25"/>
        <v/>
      </c>
      <c r="E283" s="111" t="str">
        <f t="shared" si="26"/>
        <v/>
      </c>
      <c r="F283" s="111" t="str">
        <f t="shared" si="27"/>
        <v/>
      </c>
      <c r="G283" s="112" t="str">
        <f t="shared" si="28"/>
        <v>-</v>
      </c>
      <c r="H283" s="194" t="str">
        <f t="shared" si="29"/>
        <v/>
      </c>
    </row>
    <row r="284" spans="1:8" x14ac:dyDescent="0.2">
      <c r="A284" s="154" t="str">
        <f t="shared" si="24"/>
        <v/>
      </c>
      <c r="B284" s="116"/>
      <c r="C284" s="116"/>
      <c r="D284" s="229" t="str">
        <f t="shared" si="25"/>
        <v/>
      </c>
      <c r="E284" s="111" t="str">
        <f t="shared" si="26"/>
        <v/>
      </c>
      <c r="F284" s="111" t="str">
        <f t="shared" si="27"/>
        <v/>
      </c>
      <c r="G284" s="112" t="str">
        <f t="shared" si="28"/>
        <v>-</v>
      </c>
      <c r="H284" s="194" t="str">
        <f t="shared" si="29"/>
        <v/>
      </c>
    </row>
    <row r="285" spans="1:8" x14ac:dyDescent="0.2">
      <c r="A285" s="154" t="str">
        <f t="shared" si="24"/>
        <v/>
      </c>
      <c r="B285" s="116"/>
      <c r="C285" s="116"/>
      <c r="D285" s="229" t="str">
        <f t="shared" si="25"/>
        <v/>
      </c>
      <c r="E285" s="111" t="str">
        <f t="shared" si="26"/>
        <v/>
      </c>
      <c r="F285" s="111" t="str">
        <f t="shared" si="27"/>
        <v/>
      </c>
      <c r="G285" s="112" t="str">
        <f t="shared" si="28"/>
        <v>-</v>
      </c>
      <c r="H285" s="194" t="str">
        <f t="shared" si="29"/>
        <v/>
      </c>
    </row>
    <row r="286" spans="1:8" x14ac:dyDescent="0.2">
      <c r="A286" s="154" t="str">
        <f t="shared" si="24"/>
        <v/>
      </c>
      <c r="B286" s="116"/>
      <c r="C286" s="116"/>
      <c r="D286" s="229" t="str">
        <f t="shared" si="25"/>
        <v/>
      </c>
      <c r="E286" s="111" t="str">
        <f t="shared" si="26"/>
        <v/>
      </c>
      <c r="F286" s="111" t="str">
        <f t="shared" si="27"/>
        <v/>
      </c>
      <c r="G286" s="112" t="str">
        <f t="shared" si="28"/>
        <v>-</v>
      </c>
      <c r="H286" s="194" t="str">
        <f t="shared" si="29"/>
        <v/>
      </c>
    </row>
    <row r="287" spans="1:8" x14ac:dyDescent="0.2">
      <c r="A287" s="154" t="str">
        <f t="shared" si="24"/>
        <v/>
      </c>
      <c r="B287" s="116"/>
      <c r="C287" s="116"/>
      <c r="D287" s="229" t="str">
        <f t="shared" si="25"/>
        <v/>
      </c>
      <c r="E287" s="111" t="str">
        <f t="shared" si="26"/>
        <v/>
      </c>
      <c r="F287" s="111" t="str">
        <f t="shared" si="27"/>
        <v/>
      </c>
      <c r="G287" s="112" t="str">
        <f t="shared" si="28"/>
        <v>-</v>
      </c>
      <c r="H287" s="194" t="str">
        <f t="shared" si="29"/>
        <v/>
      </c>
    </row>
    <row r="288" spans="1:8" x14ac:dyDescent="0.2">
      <c r="A288" s="154" t="str">
        <f t="shared" si="24"/>
        <v/>
      </c>
      <c r="B288" s="116"/>
      <c r="C288" s="116"/>
      <c r="D288" s="229" t="str">
        <f t="shared" si="25"/>
        <v/>
      </c>
      <c r="E288" s="111" t="str">
        <f t="shared" si="26"/>
        <v/>
      </c>
      <c r="F288" s="111" t="str">
        <f t="shared" si="27"/>
        <v/>
      </c>
      <c r="G288" s="112" t="str">
        <f t="shared" si="28"/>
        <v>-</v>
      </c>
      <c r="H288" s="194" t="str">
        <f t="shared" si="29"/>
        <v/>
      </c>
    </row>
    <row r="289" spans="1:8" x14ac:dyDescent="0.2">
      <c r="A289" s="154" t="str">
        <f t="shared" si="24"/>
        <v/>
      </c>
      <c r="B289" s="116"/>
      <c r="C289" s="116"/>
      <c r="D289" s="229" t="str">
        <f t="shared" si="25"/>
        <v/>
      </c>
      <c r="E289" s="111" t="str">
        <f t="shared" si="26"/>
        <v/>
      </c>
      <c r="F289" s="111" t="str">
        <f t="shared" si="27"/>
        <v/>
      </c>
      <c r="G289" s="112" t="str">
        <f t="shared" si="28"/>
        <v>-</v>
      </c>
      <c r="H289" s="194" t="str">
        <f t="shared" si="29"/>
        <v/>
      </c>
    </row>
    <row r="290" spans="1:8" x14ac:dyDescent="0.2">
      <c r="A290" s="154" t="str">
        <f t="shared" si="24"/>
        <v/>
      </c>
      <c r="B290" s="116"/>
      <c r="C290" s="116"/>
      <c r="D290" s="229" t="str">
        <f t="shared" si="25"/>
        <v/>
      </c>
      <c r="E290" s="111" t="str">
        <f t="shared" si="26"/>
        <v/>
      </c>
      <c r="F290" s="111" t="str">
        <f t="shared" si="27"/>
        <v/>
      </c>
      <c r="G290" s="112" t="str">
        <f t="shared" si="28"/>
        <v>-</v>
      </c>
      <c r="H290" s="194" t="str">
        <f t="shared" si="29"/>
        <v/>
      </c>
    </row>
    <row r="291" spans="1:8" x14ac:dyDescent="0.2">
      <c r="A291" s="154" t="str">
        <f t="shared" si="24"/>
        <v/>
      </c>
      <c r="B291" s="116"/>
      <c r="C291" s="116"/>
      <c r="D291" s="229" t="str">
        <f t="shared" si="25"/>
        <v/>
      </c>
      <c r="E291" s="111" t="str">
        <f t="shared" si="26"/>
        <v/>
      </c>
      <c r="F291" s="111" t="str">
        <f t="shared" si="27"/>
        <v/>
      </c>
      <c r="G291" s="112" t="str">
        <f t="shared" si="28"/>
        <v>-</v>
      </c>
      <c r="H291" s="194" t="str">
        <f t="shared" si="29"/>
        <v/>
      </c>
    </row>
    <row r="292" spans="1:8" x14ac:dyDescent="0.2">
      <c r="A292" s="154" t="str">
        <f t="shared" si="24"/>
        <v/>
      </c>
      <c r="B292" s="116"/>
      <c r="C292" s="116"/>
      <c r="D292" s="229" t="str">
        <f t="shared" si="25"/>
        <v/>
      </c>
      <c r="E292" s="111" t="str">
        <f t="shared" si="26"/>
        <v/>
      </c>
      <c r="F292" s="111" t="str">
        <f t="shared" si="27"/>
        <v/>
      </c>
      <c r="G292" s="112" t="str">
        <f t="shared" si="28"/>
        <v>-</v>
      </c>
      <c r="H292" s="194" t="str">
        <f t="shared" si="29"/>
        <v/>
      </c>
    </row>
    <row r="293" spans="1:8" x14ac:dyDescent="0.2">
      <c r="A293" s="154" t="str">
        <f t="shared" si="24"/>
        <v/>
      </c>
      <c r="B293" s="116"/>
      <c r="C293" s="116"/>
      <c r="D293" s="229" t="str">
        <f t="shared" si="25"/>
        <v/>
      </c>
      <c r="E293" s="111" t="str">
        <f t="shared" si="26"/>
        <v/>
      </c>
      <c r="F293" s="111" t="str">
        <f t="shared" si="27"/>
        <v/>
      </c>
      <c r="G293" s="112" t="str">
        <f t="shared" si="28"/>
        <v>-</v>
      </c>
      <c r="H293" s="194" t="str">
        <f t="shared" si="29"/>
        <v/>
      </c>
    </row>
    <row r="294" spans="1:8" x14ac:dyDescent="0.2">
      <c r="A294" s="154" t="str">
        <f t="shared" si="24"/>
        <v/>
      </c>
      <c r="B294" s="116"/>
      <c r="C294" s="116"/>
      <c r="D294" s="229" t="str">
        <f t="shared" si="25"/>
        <v/>
      </c>
      <c r="E294" s="111" t="str">
        <f t="shared" si="26"/>
        <v/>
      </c>
      <c r="F294" s="111" t="str">
        <f t="shared" si="27"/>
        <v/>
      </c>
      <c r="G294" s="112" t="str">
        <f t="shared" si="28"/>
        <v>-</v>
      </c>
      <c r="H294" s="194" t="str">
        <f t="shared" si="29"/>
        <v/>
      </c>
    </row>
    <row r="295" spans="1:8" x14ac:dyDescent="0.2">
      <c r="A295" s="154" t="str">
        <f t="shared" si="24"/>
        <v/>
      </c>
      <c r="B295" s="116"/>
      <c r="C295" s="116"/>
      <c r="D295" s="229" t="str">
        <f t="shared" si="25"/>
        <v/>
      </c>
      <c r="E295" s="111" t="str">
        <f t="shared" si="26"/>
        <v/>
      </c>
      <c r="F295" s="111" t="str">
        <f t="shared" si="27"/>
        <v/>
      </c>
      <c r="G295" s="112" t="str">
        <f t="shared" si="28"/>
        <v>-</v>
      </c>
      <c r="H295" s="194" t="str">
        <f t="shared" si="29"/>
        <v/>
      </c>
    </row>
    <row r="296" spans="1:8" x14ac:dyDescent="0.2">
      <c r="A296" s="154" t="str">
        <f t="shared" si="24"/>
        <v/>
      </c>
      <c r="B296" s="116"/>
      <c r="C296" s="116"/>
      <c r="D296" s="229" t="str">
        <f t="shared" si="25"/>
        <v/>
      </c>
      <c r="E296" s="111" t="str">
        <f t="shared" si="26"/>
        <v/>
      </c>
      <c r="F296" s="111" t="str">
        <f t="shared" si="27"/>
        <v/>
      </c>
      <c r="G296" s="112" t="str">
        <f t="shared" si="28"/>
        <v>-</v>
      </c>
      <c r="H296" s="194" t="str">
        <f t="shared" si="29"/>
        <v/>
      </c>
    </row>
    <row r="297" spans="1:8" x14ac:dyDescent="0.2">
      <c r="A297" s="154" t="str">
        <f t="shared" si="24"/>
        <v/>
      </c>
      <c r="B297" s="116"/>
      <c r="C297" s="116"/>
      <c r="D297" s="229" t="str">
        <f t="shared" si="25"/>
        <v/>
      </c>
      <c r="E297" s="111" t="str">
        <f t="shared" si="26"/>
        <v/>
      </c>
      <c r="F297" s="111" t="str">
        <f t="shared" si="27"/>
        <v/>
      </c>
      <c r="G297" s="112" t="str">
        <f t="shared" si="28"/>
        <v>-</v>
      </c>
      <c r="H297" s="194" t="str">
        <f t="shared" si="29"/>
        <v/>
      </c>
    </row>
    <row r="298" spans="1:8" x14ac:dyDescent="0.2">
      <c r="A298" s="154" t="str">
        <f t="shared" si="24"/>
        <v/>
      </c>
      <c r="B298" s="116"/>
      <c r="C298" s="116"/>
      <c r="D298" s="229" t="str">
        <f t="shared" si="25"/>
        <v/>
      </c>
      <c r="E298" s="111" t="str">
        <f t="shared" si="26"/>
        <v/>
      </c>
      <c r="F298" s="111" t="str">
        <f t="shared" si="27"/>
        <v/>
      </c>
      <c r="G298" s="112" t="str">
        <f t="shared" si="28"/>
        <v>-</v>
      </c>
      <c r="H298" s="194" t="str">
        <f t="shared" si="29"/>
        <v/>
      </c>
    </row>
    <row r="299" spans="1:8" x14ac:dyDescent="0.2">
      <c r="A299" s="154" t="str">
        <f t="shared" si="24"/>
        <v/>
      </c>
      <c r="B299" s="116"/>
      <c r="C299" s="116"/>
      <c r="D299" s="229" t="str">
        <f t="shared" si="25"/>
        <v/>
      </c>
      <c r="E299" s="111" t="str">
        <f t="shared" si="26"/>
        <v/>
      </c>
      <c r="F299" s="111" t="str">
        <f t="shared" si="27"/>
        <v/>
      </c>
      <c r="G299" s="112" t="str">
        <f t="shared" si="28"/>
        <v>-</v>
      </c>
      <c r="H299" s="194" t="str">
        <f t="shared" si="29"/>
        <v/>
      </c>
    </row>
    <row r="300" spans="1:8" x14ac:dyDescent="0.2">
      <c r="A300" s="154" t="str">
        <f t="shared" si="24"/>
        <v/>
      </c>
      <c r="B300" s="116"/>
      <c r="C300" s="116"/>
      <c r="D300" s="229" t="str">
        <f t="shared" si="25"/>
        <v/>
      </c>
      <c r="E300" s="111" t="str">
        <f t="shared" si="26"/>
        <v/>
      </c>
      <c r="F300" s="111" t="str">
        <f t="shared" si="27"/>
        <v/>
      </c>
      <c r="G300" s="112" t="str">
        <f t="shared" si="28"/>
        <v>-</v>
      </c>
      <c r="H300" s="194" t="str">
        <f t="shared" si="29"/>
        <v/>
      </c>
    </row>
    <row r="301" spans="1:8" x14ac:dyDescent="0.2">
      <c r="A301" s="154" t="str">
        <f t="shared" si="24"/>
        <v/>
      </c>
      <c r="B301" s="116"/>
      <c r="C301" s="116"/>
      <c r="D301" s="229" t="str">
        <f t="shared" si="25"/>
        <v/>
      </c>
      <c r="E301" s="111" t="str">
        <f t="shared" si="26"/>
        <v/>
      </c>
      <c r="F301" s="111" t="str">
        <f t="shared" si="27"/>
        <v/>
      </c>
      <c r="G301" s="112" t="str">
        <f t="shared" si="28"/>
        <v>-</v>
      </c>
      <c r="H301" s="194" t="str">
        <f t="shared" si="29"/>
        <v/>
      </c>
    </row>
    <row r="302" spans="1:8" x14ac:dyDescent="0.2">
      <c r="A302" s="154" t="str">
        <f t="shared" si="24"/>
        <v/>
      </c>
      <c r="B302" s="116"/>
      <c r="C302" s="116"/>
      <c r="D302" s="229" t="str">
        <f t="shared" si="25"/>
        <v/>
      </c>
      <c r="E302" s="111" t="str">
        <f t="shared" si="26"/>
        <v/>
      </c>
      <c r="F302" s="111" t="str">
        <f t="shared" si="27"/>
        <v/>
      </c>
      <c r="G302" s="112" t="str">
        <f t="shared" si="28"/>
        <v>-</v>
      </c>
      <c r="H302" s="194" t="str">
        <f t="shared" si="29"/>
        <v/>
      </c>
    </row>
    <row r="303" spans="1:8" x14ac:dyDescent="0.2">
      <c r="A303" s="154" t="str">
        <f t="shared" si="24"/>
        <v/>
      </c>
      <c r="B303" s="116"/>
      <c r="C303" s="116"/>
      <c r="D303" s="229" t="str">
        <f t="shared" si="25"/>
        <v/>
      </c>
      <c r="E303" s="111" t="str">
        <f t="shared" si="26"/>
        <v/>
      </c>
      <c r="F303" s="111" t="str">
        <f t="shared" si="27"/>
        <v/>
      </c>
      <c r="G303" s="112" t="str">
        <f t="shared" si="28"/>
        <v>-</v>
      </c>
      <c r="H303" s="194" t="str">
        <f t="shared" si="29"/>
        <v/>
      </c>
    </row>
    <row r="304" spans="1:8" x14ac:dyDescent="0.2">
      <c r="A304" s="154" t="str">
        <f t="shared" si="24"/>
        <v/>
      </c>
      <c r="B304" s="116"/>
      <c r="C304" s="116"/>
      <c r="D304" s="229" t="str">
        <f t="shared" si="25"/>
        <v/>
      </c>
      <c r="E304" s="111" t="str">
        <f t="shared" si="26"/>
        <v/>
      </c>
      <c r="F304" s="111" t="str">
        <f t="shared" si="27"/>
        <v/>
      </c>
      <c r="G304" s="112" t="str">
        <f t="shared" si="28"/>
        <v>-</v>
      </c>
      <c r="H304" s="194" t="str">
        <f t="shared" si="29"/>
        <v/>
      </c>
    </row>
    <row r="305" spans="1:8" x14ac:dyDescent="0.2">
      <c r="A305" s="154" t="str">
        <f t="shared" si="24"/>
        <v/>
      </c>
      <c r="B305" s="116"/>
      <c r="C305" s="116"/>
      <c r="D305" s="229" t="str">
        <f t="shared" si="25"/>
        <v/>
      </c>
      <c r="E305" s="111" t="str">
        <f t="shared" si="26"/>
        <v/>
      </c>
      <c r="F305" s="111" t="str">
        <f t="shared" si="27"/>
        <v/>
      </c>
      <c r="G305" s="112" t="str">
        <f t="shared" si="28"/>
        <v>-</v>
      </c>
      <c r="H305" s="194" t="str">
        <f t="shared" si="29"/>
        <v/>
      </c>
    </row>
    <row r="306" spans="1:8" x14ac:dyDescent="0.2">
      <c r="A306" s="154" t="str">
        <f t="shared" si="24"/>
        <v/>
      </c>
      <c r="B306" s="116"/>
      <c r="C306" s="116"/>
      <c r="D306" s="229" t="str">
        <f t="shared" si="25"/>
        <v/>
      </c>
      <c r="E306" s="111" t="str">
        <f t="shared" si="26"/>
        <v/>
      </c>
      <c r="F306" s="111" t="str">
        <f t="shared" si="27"/>
        <v/>
      </c>
      <c r="G306" s="112" t="str">
        <f t="shared" si="28"/>
        <v>-</v>
      </c>
      <c r="H306" s="194" t="str">
        <f t="shared" si="29"/>
        <v/>
      </c>
    </row>
    <row r="307" spans="1:8" x14ac:dyDescent="0.2">
      <c r="A307" s="154" t="str">
        <f t="shared" si="24"/>
        <v/>
      </c>
      <c r="B307" s="116"/>
      <c r="C307" s="116"/>
      <c r="D307" s="229" t="str">
        <f t="shared" si="25"/>
        <v/>
      </c>
      <c r="E307" s="111" t="str">
        <f t="shared" si="26"/>
        <v/>
      </c>
      <c r="F307" s="111" t="str">
        <f t="shared" si="27"/>
        <v/>
      </c>
      <c r="G307" s="112" t="str">
        <f t="shared" si="28"/>
        <v>-</v>
      </c>
      <c r="H307" s="194" t="str">
        <f t="shared" si="29"/>
        <v/>
      </c>
    </row>
    <row r="308" spans="1:8" x14ac:dyDescent="0.2">
      <c r="A308" s="154" t="str">
        <f t="shared" si="24"/>
        <v/>
      </c>
      <c r="B308" s="116"/>
      <c r="C308" s="116"/>
      <c r="D308" s="229" t="str">
        <f t="shared" si="25"/>
        <v/>
      </c>
      <c r="E308" s="111" t="str">
        <f t="shared" si="26"/>
        <v/>
      </c>
      <c r="F308" s="111" t="str">
        <f t="shared" si="27"/>
        <v/>
      </c>
      <c r="G308" s="112" t="str">
        <f t="shared" si="28"/>
        <v>-</v>
      </c>
      <c r="H308" s="194" t="str">
        <f t="shared" si="29"/>
        <v/>
      </c>
    </row>
    <row r="309" spans="1:8" x14ac:dyDescent="0.2">
      <c r="A309" s="154" t="str">
        <f t="shared" si="24"/>
        <v/>
      </c>
      <c r="B309" s="116"/>
      <c r="C309" s="116"/>
      <c r="D309" s="229" t="str">
        <f t="shared" si="25"/>
        <v/>
      </c>
      <c r="E309" s="111" t="str">
        <f t="shared" si="26"/>
        <v/>
      </c>
      <c r="F309" s="111" t="str">
        <f t="shared" si="27"/>
        <v/>
      </c>
      <c r="G309" s="112" t="str">
        <f t="shared" si="28"/>
        <v>-</v>
      </c>
      <c r="H309" s="194" t="str">
        <f t="shared" si="29"/>
        <v/>
      </c>
    </row>
    <row r="310" spans="1:8" x14ac:dyDescent="0.2">
      <c r="A310" s="154" t="str">
        <f t="shared" si="24"/>
        <v/>
      </c>
      <c r="B310" s="116"/>
      <c r="C310" s="116"/>
      <c r="D310" s="229" t="str">
        <f t="shared" si="25"/>
        <v/>
      </c>
      <c r="E310" s="111" t="str">
        <f t="shared" si="26"/>
        <v/>
      </c>
      <c r="F310" s="111" t="str">
        <f t="shared" si="27"/>
        <v/>
      </c>
      <c r="G310" s="112" t="str">
        <f t="shared" si="28"/>
        <v>-</v>
      </c>
      <c r="H310" s="194" t="str">
        <f t="shared" si="29"/>
        <v/>
      </c>
    </row>
  </sheetData>
  <sheetProtection sheet="1" objects="1" scenarios="1"/>
  <phoneticPr fontId="0" type="noConversion"/>
  <conditionalFormatting sqref="D8">
    <cfRule type="cellIs" dxfId="36" priority="2" stopIfTrue="1" operator="greaterThan">
      <formula>"&gt;0"</formula>
    </cfRule>
  </conditionalFormatting>
  <conditionalFormatting sqref="C1 A10">
    <cfRule type="cellIs" dxfId="35" priority="3" stopIfTrue="1" operator="equal">
      <formula>"OK"</formula>
    </cfRule>
    <cfRule type="cellIs" dxfId="34" priority="4" stopIfTrue="1" operator="equal">
      <formula>"x"</formula>
    </cfRule>
  </conditionalFormatting>
  <conditionalFormatting sqref="B9:C9">
    <cfRule type="expression" dxfId="33" priority="5" stopIfTrue="1">
      <formula>(COUNTIF(E$11:E$999,FALSE)&gt;0)</formula>
    </cfRule>
  </conditionalFormatting>
  <conditionalFormatting sqref="B11:B310">
    <cfRule type="expression" dxfId="32" priority="6" stopIfTrue="1">
      <formula>NOT(E11)</formula>
    </cfRule>
  </conditionalFormatting>
  <conditionalFormatting sqref="A11:A310">
    <cfRule type="cellIs" dxfId="31" priority="7" stopIfTrue="1" operator="equal">
      <formula>"OK"</formula>
    </cfRule>
    <cfRule type="expression" dxfId="30" priority="8" stopIfTrue="1">
      <formula>OR(A11="Unvollständig",A11="Fehler")</formula>
    </cfRule>
    <cfRule type="cellIs" dxfId="29" priority="9" stopIfTrue="1" operator="equal">
      <formula>"Achtung"</formula>
    </cfRule>
  </conditionalFormatting>
  <conditionalFormatting sqref="C11:C310">
    <cfRule type="expression" dxfId="28" priority="1" stopIfTrue="1">
      <formula>NOT(F11)</formula>
    </cfRule>
  </conditionalFormatting>
  <conditionalFormatting sqref="D11:D310">
    <cfRule type="expression" dxfId="27" priority="41" stopIfTrue="1">
      <formula>NOT(#REF!)</formula>
    </cfRule>
  </conditionalFormatting>
  <dataValidations xWindow="652" yWindow="243" count="9">
    <dataValidation type="list" allowBlank="1" showDropDown="1" showErrorMessage="1" error="Ungültiger Wert: konsultieren Sie die Liste der zulässigen Werte unten im Blatt &quot;Inst&quot;" promptTitle="Institution / Schule" prompt="Nummer eingeben" sqref="D6">
      <formula1>codeinstit</formula1>
    </dataValidation>
    <dataValidation type="list" allowBlank="1" showErrorMessage="1" error="Ungültiger Wert: konsultieren Sie die Liste der zulässigen Werte unten im Blatt &quot;Inst&quot;" promptTitle="Institution / Schule" prompt="Name eingeben" sqref="D4">
      <formula1>libinstit</formula1>
    </dataValidation>
    <dataValidation allowBlank="1" showInputMessage="1" showErrorMessage="1" prompt="Interner Name oder Nummer der Klasse der Institution (20)" sqref="B10"/>
    <dataValidation allowBlank="1" showInputMessage="1" showErrorMessage="1" prompt="Identifikator der Klasse (eindeutig pro Kanton)" sqref="C10"/>
    <dataValidation allowBlank="1" showInputMessage="1" showErrorMessage="1" prompt="Schulart der Klasse" sqref="D10"/>
    <dataValidation type="whole" allowBlank="1" showInputMessage="1" showErrorMessage="1" error="Ungültiger Wert" sqref="C8">
      <formula1>0</formula1>
      <formula2>1000</formula2>
    </dataValidation>
    <dataValidation type="textLength" allowBlank="1" showInputMessage="1" showErrorMessage="1" error="Das Format des Wertes ist nicht korrekt" sqref="B11:C310">
      <formula1>1</formula1>
      <formula2>20</formula2>
    </dataValidation>
    <dataValidation type="list" allowBlank="1" showInputMessage="1" showErrorMessage="1" error="Ungültiger Wert: konsultieren Sie die Liste der zulässigen Werte unten im Blatt &quot;SchArtKla&quot;" sqref="D12:D310">
      <formula1>libschartkla</formula1>
    </dataValidation>
    <dataValidation allowBlank="1" showInputMessage="1" showErrorMessage="1" prompt="Dieser Indikator kann 3 Werte annehmen: _x000a_OK_x000a_Unvollständig: Es fehlen Werte._x000a_Fehler: Ein Wert (in rot) ist nicht korrekt." sqref="A1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indexed="8"/>
  </sheetPr>
  <dimension ref="A1:AU1004"/>
  <sheetViews>
    <sheetView showGridLines="0" showRowColHeaders="0" workbookViewId="0">
      <pane xSplit="5" ySplit="4" topLeftCell="F5" activePane="bottomRight" state="frozen"/>
      <selection activeCell="C1" sqref="C1"/>
      <selection pane="topRight" activeCell="G1" sqref="G1"/>
      <selection pane="bottomLeft" activeCell="C5" sqref="C5"/>
      <selection pane="bottomRight" activeCell="D5" sqref="D5"/>
    </sheetView>
  </sheetViews>
  <sheetFormatPr baseColWidth="10" defaultColWidth="2.140625" defaultRowHeight="12.75" x14ac:dyDescent="0.2"/>
  <cols>
    <col min="1" max="1" width="11" style="54" hidden="1" customWidth="1"/>
    <col min="2" max="2" width="11.140625" style="54" hidden="1" customWidth="1"/>
    <col min="3" max="3" width="11" style="55" customWidth="1"/>
    <col min="4" max="4" width="14.85546875" style="99" customWidth="1"/>
    <col min="5" max="5" width="12.85546875" style="99" customWidth="1"/>
    <col min="6" max="6" width="12.7109375" style="99" customWidth="1"/>
    <col min="7" max="7" width="8.42578125" style="99" customWidth="1"/>
    <col min="8" max="8" width="17.7109375" style="100" customWidth="1"/>
    <col min="9" max="9" width="7" style="100" customWidth="1"/>
    <col min="10" max="10" width="10.140625" style="101" customWidth="1"/>
    <col min="11" max="11" width="37" style="102" customWidth="1"/>
    <col min="12" max="12" width="29.42578125" style="103" customWidth="1"/>
    <col min="13" max="13" width="16.140625" style="103" customWidth="1"/>
    <col min="14" max="14" width="69.140625" style="102" customWidth="1"/>
    <col min="15" max="15" width="7.28515625" style="104" customWidth="1"/>
    <col min="16" max="16" width="24.140625" style="104" customWidth="1"/>
    <col min="17" max="17" width="70.140625" style="102" customWidth="1"/>
    <col min="18" max="18" width="54.28515625" style="103" customWidth="1"/>
    <col min="19" max="19" width="29.28515625" style="105" customWidth="1"/>
    <col min="20" max="24" width="17.28515625" style="106" customWidth="1"/>
    <col min="25" max="25" width="10.7109375" style="34" hidden="1" customWidth="1"/>
    <col min="26" max="39" width="10.140625" style="34" hidden="1" customWidth="1"/>
    <col min="40" max="40" width="10.28515625" style="34" hidden="1" customWidth="1"/>
    <col min="41" max="44" width="11.42578125" style="34" hidden="1" customWidth="1"/>
    <col min="45" max="46" width="11.42578125" style="21" hidden="1" customWidth="1"/>
    <col min="47" max="47" width="2.140625" style="211" hidden="1" customWidth="1"/>
    <col min="48" max="68" width="11.42578125" style="21" customWidth="1"/>
    <col min="69" max="16384" width="2.140625" style="21"/>
  </cols>
  <sheetData>
    <row r="1" spans="1:47" ht="107.25" customHeight="1" x14ac:dyDescent="0.2">
      <c r="A1" s="32"/>
      <c r="B1" s="32"/>
      <c r="C1" s="33"/>
      <c r="D1" s="35"/>
      <c r="E1" s="35"/>
      <c r="F1" s="32"/>
      <c r="G1" s="35"/>
      <c r="H1" s="36"/>
      <c r="I1" s="36"/>
      <c r="J1" s="34"/>
      <c r="K1" s="37"/>
      <c r="L1" s="32"/>
      <c r="M1" s="32"/>
      <c r="N1" s="37"/>
      <c r="O1" s="32"/>
      <c r="P1" s="34"/>
      <c r="Q1" s="37"/>
      <c r="R1" s="32"/>
      <c r="S1" s="38"/>
      <c r="T1" s="38"/>
      <c r="U1" s="38"/>
      <c r="V1" s="38"/>
      <c r="W1" s="38"/>
      <c r="X1" s="38"/>
      <c r="Y1" s="32"/>
      <c r="Z1" s="32"/>
      <c r="AA1" s="32"/>
      <c r="AB1" s="32"/>
      <c r="AC1" s="32"/>
      <c r="AD1" s="32"/>
      <c r="AE1" s="32"/>
      <c r="AF1" s="32"/>
      <c r="AG1" s="32"/>
      <c r="AH1" s="32"/>
      <c r="AI1" s="32"/>
      <c r="AJ1" s="32"/>
      <c r="AK1" s="32"/>
      <c r="AL1" s="32"/>
      <c r="AM1" s="32"/>
      <c r="AN1" s="32"/>
      <c r="AO1" s="32"/>
      <c r="AP1" s="32"/>
      <c r="AQ1" s="32"/>
      <c r="AR1" s="32"/>
    </row>
    <row r="2" spans="1:47" s="39" customFormat="1" x14ac:dyDescent="0.2">
      <c r="C2" s="40"/>
      <c r="D2" s="96"/>
      <c r="E2" s="97"/>
      <c r="G2" s="96"/>
      <c r="H2" s="64">
        <f>COUNTA(H5:H1004)</f>
        <v>0</v>
      </c>
      <c r="I2" s="42" t="str">
        <f>IF(OR(H2='Institution - Klasse'!C8,'Institution - Klasse'!C8=0)," OK"," Falsch")</f>
        <v xml:space="preserve"> OK</v>
      </c>
      <c r="J2" s="41"/>
      <c r="K2" s="66"/>
      <c r="N2" s="66"/>
      <c r="P2" s="41"/>
      <c r="Q2" s="66"/>
      <c r="S2" s="98"/>
      <c r="T2" s="98"/>
      <c r="U2" s="98"/>
      <c r="V2" s="98"/>
      <c r="W2" s="98"/>
      <c r="X2" s="98"/>
      <c r="AU2" s="212"/>
    </row>
    <row r="3" spans="1:47" ht="12.75" customHeight="1" x14ac:dyDescent="0.2">
      <c r="A3" s="32"/>
      <c r="B3" s="32"/>
      <c r="C3" s="33"/>
      <c r="D3" s="21"/>
      <c r="E3" s="21"/>
      <c r="F3" s="32"/>
      <c r="G3" s="35"/>
      <c r="H3" s="41"/>
      <c r="I3" s="36"/>
      <c r="J3" s="34"/>
      <c r="K3" s="37"/>
      <c r="L3" s="32"/>
      <c r="M3" s="32"/>
      <c r="N3" s="37"/>
      <c r="O3" s="32"/>
      <c r="P3" s="37"/>
      <c r="Q3" s="37"/>
      <c r="R3" s="32"/>
      <c r="S3" s="38"/>
      <c r="T3" s="238" t="s">
        <v>2383</v>
      </c>
      <c r="U3" s="238"/>
      <c r="V3" s="38"/>
      <c r="W3" s="38"/>
      <c r="X3" s="38"/>
      <c r="Y3" s="32"/>
      <c r="Z3" s="32"/>
      <c r="AA3" s="32"/>
      <c r="AB3" s="32"/>
      <c r="AC3" s="32"/>
      <c r="AD3" s="32"/>
      <c r="AE3" s="32"/>
      <c r="AF3" s="32"/>
      <c r="AG3" s="32"/>
      <c r="AH3" s="32"/>
      <c r="AI3" s="32"/>
      <c r="AJ3" s="32"/>
      <c r="AK3" s="32"/>
      <c r="AL3" s="32"/>
      <c r="AM3" s="32"/>
      <c r="AN3" s="32"/>
      <c r="AO3" s="32"/>
      <c r="AP3" s="32"/>
      <c r="AQ3" s="32"/>
      <c r="AR3" s="32"/>
    </row>
    <row r="4" spans="1:47" s="48" customFormat="1" ht="36" customHeight="1" x14ac:dyDescent="0.2">
      <c r="A4" s="43" t="s">
        <v>4094</v>
      </c>
      <c r="B4" s="43" t="s">
        <v>4095</v>
      </c>
      <c r="C4" s="44" t="s">
        <v>2336</v>
      </c>
      <c r="D4" s="45" t="s">
        <v>2366</v>
      </c>
      <c r="E4" s="46" t="s">
        <v>2367</v>
      </c>
      <c r="F4" s="63" t="s">
        <v>2365</v>
      </c>
      <c r="G4" s="156" t="s">
        <v>2368</v>
      </c>
      <c r="H4" s="156" t="s">
        <v>2369</v>
      </c>
      <c r="I4" s="156" t="s">
        <v>2370</v>
      </c>
      <c r="J4" s="157" t="s">
        <v>2371</v>
      </c>
      <c r="K4" s="158" t="s">
        <v>2372</v>
      </c>
      <c r="L4" s="158" t="s">
        <v>2373</v>
      </c>
      <c r="M4" s="158" t="s">
        <v>2374</v>
      </c>
      <c r="N4" s="158" t="s">
        <v>3833</v>
      </c>
      <c r="O4" s="158" t="s">
        <v>1231</v>
      </c>
      <c r="P4" s="158" t="s">
        <v>2375</v>
      </c>
      <c r="Q4" s="158" t="s">
        <v>2376</v>
      </c>
      <c r="R4" s="158" t="s">
        <v>3585</v>
      </c>
      <c r="S4" s="158" t="s">
        <v>2377</v>
      </c>
      <c r="T4" s="158" t="s">
        <v>2378</v>
      </c>
      <c r="U4" s="158" t="s">
        <v>2379</v>
      </c>
      <c r="V4" s="158" t="s">
        <v>2380</v>
      </c>
      <c r="W4" s="158" t="s">
        <v>2381</v>
      </c>
      <c r="X4" s="159" t="s">
        <v>2382</v>
      </c>
      <c r="Y4" s="47" t="s">
        <v>4108</v>
      </c>
      <c r="Z4" s="47" t="s">
        <v>4109</v>
      </c>
      <c r="AA4" s="47" t="s">
        <v>1059</v>
      </c>
      <c r="AB4" s="47" t="s">
        <v>1061</v>
      </c>
      <c r="AC4" s="47" t="s">
        <v>1058</v>
      </c>
      <c r="AD4" s="47" t="s">
        <v>2335</v>
      </c>
      <c r="AE4" s="47" t="s">
        <v>1057</v>
      </c>
      <c r="AF4" s="47" t="s">
        <v>2384</v>
      </c>
      <c r="AG4" s="47" t="s">
        <v>3165</v>
      </c>
      <c r="AH4" s="47" t="s">
        <v>1761</v>
      </c>
      <c r="AI4" s="47" t="s">
        <v>1060</v>
      </c>
      <c r="AJ4" s="47" t="s">
        <v>1230</v>
      </c>
      <c r="AK4" s="47" t="s">
        <v>1062</v>
      </c>
      <c r="AL4" s="47" t="s">
        <v>1063</v>
      </c>
      <c r="AM4" s="47" t="s">
        <v>1064</v>
      </c>
      <c r="AN4" s="65" t="s">
        <v>4110</v>
      </c>
      <c r="AO4" s="65" t="s">
        <v>4111</v>
      </c>
      <c r="AP4" s="65" t="s">
        <v>1232</v>
      </c>
      <c r="AQ4" s="65" t="s">
        <v>1232</v>
      </c>
      <c r="AR4" s="65" t="s">
        <v>1232</v>
      </c>
      <c r="AS4" s="195" t="s">
        <v>4413</v>
      </c>
      <c r="AT4" s="195" t="s">
        <v>1763</v>
      </c>
      <c r="AU4" s="213" t="s">
        <v>3586</v>
      </c>
    </row>
    <row r="5" spans="1:47" x14ac:dyDescent="0.2">
      <c r="A5" s="49" t="str">
        <f>IF(AND(F5&lt;&gt;"",'Institution - Klasse'!$F$4&lt;&gt;""),INDEX(libcatidinstit,'Institution - Klasse'!$F$4),"")</f>
        <v/>
      </c>
      <c r="B5" s="49" t="str">
        <f>IF(A5&lt;&gt;"",INDEX(codeinstit,'Institution - Klasse'!$F$4),"")</f>
        <v/>
      </c>
      <c r="C5" s="154" t="str">
        <f>IF(COUNTA(F5:X5)=0,"",IF(AT5=TRUE,"Unvollständig",IF(OR(Y5=FALSE,COUNTIF(AA5:AM5,FALSE)&gt;0,COUNTIF(F5:AR5,#N/A)&gt;0),"Fehler",IF(AND(Z5,AN5,AO5),"OK","Achtung"))))</f>
        <v/>
      </c>
      <c r="D5" s="138"/>
      <c r="E5" s="138"/>
      <c r="F5" s="137"/>
      <c r="G5" s="137"/>
      <c r="H5" s="225"/>
      <c r="I5" s="228"/>
      <c r="J5" s="139"/>
      <c r="K5" s="140"/>
      <c r="L5" s="141"/>
      <c r="M5" s="226"/>
      <c r="N5" s="140"/>
      <c r="O5" s="142"/>
      <c r="P5" s="137"/>
      <c r="Q5" s="227"/>
      <c r="R5" s="137"/>
      <c r="S5" s="155"/>
      <c r="T5" s="155"/>
      <c r="U5" s="155"/>
      <c r="V5" s="155"/>
      <c r="W5" s="155"/>
      <c r="X5" s="155"/>
      <c r="Y5" s="51" t="str">
        <f t="shared" ref="Y5:Y68" si="0">IF(G5="CH.AHV",IF(LEN(H5)=13,IF((MID(H5,13,1)+1-1)=MOD(10-(MID(H5,1,1)+3*MID(H5,2,1)+MID(H5,3,1)+3*MID(H5,4,1)+MID(H5,5,1)+3*MID(H5,6,1)+MID(H5,7,1)+3*MID(H5,8,1)+MID(H5,9,1)+3*MID(H5,10,1)+MID(H5,11,1)+3*MID(H5,12,1)),10),TRUE,FALSE),FALSE),"")</f>
        <v/>
      </c>
      <c r="Z5" s="51" t="str">
        <f t="shared" ref="Z5:Z68" si="1">IF(OR(ISBLANK(H5)),"",NOT(COUNTIF($H$5:$H$1004,$H5)&gt;1))</f>
        <v/>
      </c>
      <c r="AA5" s="51" t="str">
        <f t="shared" ref="AA5:AA68" si="2">IF(ISBLANK(F5),"",IF(ISNA(MATCH(TRIM(F5),libclint,0)),FALSE,TRUE))</f>
        <v/>
      </c>
      <c r="AB5" s="51" t="str">
        <f t="shared" ref="AB5:AB68" si="3">IF(ISBLANK(G5),"",IF(ISNA(MATCH(G5,codecatidlern,0)),FALSE,TRUE))</f>
        <v/>
      </c>
      <c r="AC5" s="51" t="str">
        <f t="shared" ref="AC5:AC68" si="4">IF(ISBLANK(I5),"",IF(ISNA(MATCH(I5,libsex,0)),FALSE,TRUE))</f>
        <v/>
      </c>
      <c r="AD5" s="51" t="str">
        <f t="shared" ref="AD5:AD68" si="5">IF(ISBLANK(J5),"",IF(AND(J5 &gt; DATE(1925,1,1),J5 &lt; DATE(2100,1,1)),TRUE,FALSE))</f>
        <v/>
      </c>
      <c r="AE5" s="51" t="str">
        <f t="shared" ref="AE5:AE68" si="6">IF(ISBLANK(K5),"",IF(ISNA(MATCH(K5,libnat,0)),FALSE,TRUE))</f>
        <v/>
      </c>
      <c r="AF5" s="51" t="str">
        <f t="shared" ref="AF5:AF68" si="7">IF(ISBLANK(L5),"",IF(ISNA(MATCH(L5,liblangue,0)),FALSE,TRUE))</f>
        <v/>
      </c>
      <c r="AG5" s="51" t="str">
        <f t="shared" ref="AG5:AG68" si="8">IF(OR(AF5&lt;&gt;TRUE,ISNA(MATCH(N5,libschart,0))),"",IF(AND(INDEX(codeschart,MATCH(N5,libschart,0))&lt;55000000,INDEX(codelangue,MATCH(L5,liblangue,0))=999),FALSE,TRUE))</f>
        <v/>
      </c>
      <c r="AH5" s="51" t="str">
        <f t="shared" ref="AH5:AH68" si="9">IF(ISBLANK(M5),"",IF(ISNA(MATCH(M5,libgem,0)),FALSE,TRUE))</f>
        <v/>
      </c>
      <c r="AI5" s="51" t="str">
        <f t="shared" ref="AI5:AI68" si="10">IF(ISBLANK(N5),"",IF(ISNA(MATCH(N5,libschart,0)),FALSE,IF(INDEX(codeschart,MATCH(N5,libschart,0))=0,FALSE,TRUE)))</f>
        <v/>
      </c>
      <c r="AJ5" s="51" t="str">
        <f t="shared" ref="AJ5:AJ68" si="11">IF(ISBLANK(O5),"",IF(ISNA(MATCH(O5,codektbj,0)),FALSE,TRUE))</f>
        <v/>
      </c>
      <c r="AK5" s="51" t="str">
        <f t="shared" ref="AK5:AK68" si="12">IF(ISBLANK(P5),"",IF(ISNA(MATCH(P5,libform,0)),FALSE,TRUE))</f>
        <v/>
      </c>
      <c r="AL5" s="51" t="str">
        <f t="shared" ref="AL5:AL68" si="13">IF(ISBLANK(Q5),"",IF(ISNA(MATCH(Q5,libspe,0)),FALSE,TRUE))</f>
        <v/>
      </c>
      <c r="AM5" s="51" t="str">
        <f t="shared" ref="AM5:AM68" si="14">IF(ISBLANK(R5),"",IF(ISNA(MATCH(R5,libmp1,0)),FALSE,TRUE))</f>
        <v/>
      </c>
      <c r="AN5" s="51" t="str">
        <f>IF(OR(AD5&lt;&gt;TRUE,AI5&lt;&gt;TRUE),"",IF(OR('Info Lieferung'!$B$12-(YEAR(J5))&gt;INDEX(valschartmaxalt,MATCH(N5,libschart,0)),'Info Lieferung'!$B$12-(YEAR(J5))&lt;INDEX(valschartminalt,MATCH(N5,libschart,0))),FALSE,TRUE))</f>
        <v/>
      </c>
      <c r="AO5" s="51" t="str">
        <f t="shared" ref="AO5:AO68" si="15">IF(ISBLANK(N5),"",IF(AND(AI5=TRUE,AJ5=TRUE),IF(OR(AND(O5&gt;=INDEX(valschartktbjmin,MATCH(N5,libschart,0)),O5&lt;=INDEX(valschartktbjmax,MATCH(N5,libschart,0))),AND(O5=90,INDEX(valschartktbj90,MATCH(N5,libschart,0))=90),AND(O5=99,INDEX(valschartktbj99,MATCH(N5,libschart,0))=99)),TRUE,FALSE),""))</f>
        <v/>
      </c>
      <c r="AP5" s="51"/>
      <c r="AQ5" s="51"/>
      <c r="AR5" s="51"/>
      <c r="AS5" s="196" t="str">
        <f t="shared" ref="AS5:AS68" si="16">IF(C5="","",1)</f>
        <v/>
      </c>
      <c r="AT5" s="196" t="str">
        <f t="shared" ref="AT5:AT68" si="17">IF(COUNTA(F5:X5)=0,"",IF(COUNTA(F5:Q5)=12,IF(OR(R5&lt;&gt;"",AI5=FALSE),FALSE,IF(OR(INDEX(codeschart,MATCH(N5,libschart,0))&lt;11000000,INDEX(codeschart,MATCH(N5,libschart,0))&gt;=52000000),FALSE,TRUE)),TRUE))</f>
        <v/>
      </c>
      <c r="AU5" s="211" t="str">
        <f>IF(AND(B5&lt;&gt;"-",B5&lt;&gt;""),B5,IF(AND(B6&lt;&gt;"-",B6&lt;&gt;""),B6,IF(AND(B7&lt;&gt;"-",B7&lt;&gt;""),B7,"ID")))</f>
        <v>ID</v>
      </c>
    </row>
    <row r="6" spans="1:47" x14ac:dyDescent="0.2">
      <c r="A6" s="52" t="str">
        <f>IF(AND(F6&lt;&gt;"",'Institution - Klasse'!$F$4&lt;&gt;""),INDEX(libcatidinstit,'Institution - Klasse'!$F$4),"")</f>
        <v/>
      </c>
      <c r="B6" s="52" t="str">
        <f>IF(A6&lt;&gt;"",INDEX(codeinstit,'Institution - Klasse'!$F$4),"")</f>
        <v/>
      </c>
      <c r="C6" s="50" t="str">
        <f t="shared" ref="C6:C69" si="18">IF(COUNTA(F6:X6)=0,"",IF(AT6=TRUE,"Unvollständig",IF(OR(Y6=FALSE,COUNTIF(AA6:AM6,FALSE)&gt;0,COUNTIF(F6:AR6,#N/A)&gt;0),"Fehler",IF(AND(Z6,AN6,AO6),"OK","Achtung"))))</f>
        <v/>
      </c>
      <c r="D6" s="138"/>
      <c r="E6" s="138"/>
      <c r="F6" s="137"/>
      <c r="G6" s="137"/>
      <c r="H6" s="137"/>
      <c r="I6" s="137"/>
      <c r="J6" s="139"/>
      <c r="K6" s="140"/>
      <c r="L6" s="141"/>
      <c r="M6" s="141"/>
      <c r="N6" s="140"/>
      <c r="O6" s="142"/>
      <c r="P6" s="137"/>
      <c r="Q6" s="227"/>
      <c r="R6" s="137"/>
      <c r="S6" s="155"/>
      <c r="T6" s="155"/>
      <c r="U6" s="155"/>
      <c r="V6" s="155"/>
      <c r="W6" s="155"/>
      <c r="X6" s="155"/>
      <c r="Y6" s="53" t="str">
        <f t="shared" si="0"/>
        <v/>
      </c>
      <c r="Z6" s="51" t="str">
        <f t="shared" si="1"/>
        <v/>
      </c>
      <c r="AA6" s="51" t="str">
        <f t="shared" si="2"/>
        <v/>
      </c>
      <c r="AB6" s="51" t="str">
        <f t="shared" si="3"/>
        <v/>
      </c>
      <c r="AC6" s="51" t="str">
        <f t="shared" si="4"/>
        <v/>
      </c>
      <c r="AD6" s="51" t="str">
        <f t="shared" si="5"/>
        <v/>
      </c>
      <c r="AE6" s="51" t="str">
        <f t="shared" si="6"/>
        <v/>
      </c>
      <c r="AF6" s="51" t="str">
        <f t="shared" si="7"/>
        <v/>
      </c>
      <c r="AG6" s="51" t="str">
        <f t="shared" si="8"/>
        <v/>
      </c>
      <c r="AH6" s="51" t="str">
        <f t="shared" si="9"/>
        <v/>
      </c>
      <c r="AI6" s="51" t="str">
        <f t="shared" si="10"/>
        <v/>
      </c>
      <c r="AJ6" s="51" t="str">
        <f t="shared" si="11"/>
        <v/>
      </c>
      <c r="AK6" s="51" t="str">
        <f t="shared" si="12"/>
        <v/>
      </c>
      <c r="AL6" s="51" t="str">
        <f t="shared" si="13"/>
        <v/>
      </c>
      <c r="AM6" s="51" t="str">
        <f t="shared" si="14"/>
        <v/>
      </c>
      <c r="AN6" s="51" t="str">
        <f>IF(OR(AD6&lt;&gt;TRUE,AI6&lt;&gt;TRUE),"",IF(OR('Info Lieferung'!$B$12-(YEAR(J6))&gt;INDEX(valschartmaxalt,MATCH(N6,libschart,0)),'Info Lieferung'!$B$12-(YEAR(J6))&lt;INDEX(valschartminalt,MATCH(N6,libschart,0))),FALSE,TRUE))</f>
        <v/>
      </c>
      <c r="AO6" s="51" t="str">
        <f t="shared" si="15"/>
        <v/>
      </c>
      <c r="AP6" s="51"/>
      <c r="AQ6" s="51"/>
      <c r="AR6" s="51"/>
      <c r="AS6" s="197" t="str">
        <f t="shared" si="16"/>
        <v/>
      </c>
      <c r="AT6" s="197" t="str">
        <f t="shared" si="17"/>
        <v/>
      </c>
    </row>
    <row r="7" spans="1:47" x14ac:dyDescent="0.2">
      <c r="A7" s="52" t="str">
        <f>IF(AND(F7&lt;&gt;"",'Institution - Klasse'!$F$4&lt;&gt;""),INDEX(libcatidinstit,'Institution - Klasse'!$F$4),"")</f>
        <v/>
      </c>
      <c r="B7" s="52" t="str">
        <f>IF(A7&lt;&gt;"",INDEX(codeinstit,'Institution - Klasse'!$F$4),"")</f>
        <v/>
      </c>
      <c r="C7" s="50" t="str">
        <f t="shared" si="18"/>
        <v/>
      </c>
      <c r="D7" s="138"/>
      <c r="E7" s="138"/>
      <c r="F7" s="137"/>
      <c r="G7" s="137"/>
      <c r="H7" s="137"/>
      <c r="I7" s="137"/>
      <c r="J7" s="139"/>
      <c r="K7" s="140"/>
      <c r="L7" s="141"/>
      <c r="M7" s="141"/>
      <c r="N7" s="140"/>
      <c r="O7" s="142"/>
      <c r="P7" s="137"/>
      <c r="Q7" s="227"/>
      <c r="R7" s="137"/>
      <c r="S7" s="155"/>
      <c r="T7" s="155"/>
      <c r="U7" s="155"/>
      <c r="V7" s="155"/>
      <c r="W7" s="155"/>
      <c r="X7" s="155"/>
      <c r="Y7" s="53" t="str">
        <f t="shared" si="0"/>
        <v/>
      </c>
      <c r="Z7" s="51" t="str">
        <f t="shared" si="1"/>
        <v/>
      </c>
      <c r="AA7" s="51" t="str">
        <f t="shared" si="2"/>
        <v/>
      </c>
      <c r="AB7" s="51" t="str">
        <f t="shared" si="3"/>
        <v/>
      </c>
      <c r="AC7" s="51" t="str">
        <f t="shared" si="4"/>
        <v/>
      </c>
      <c r="AD7" s="51" t="str">
        <f t="shared" si="5"/>
        <v/>
      </c>
      <c r="AE7" s="51" t="str">
        <f t="shared" si="6"/>
        <v/>
      </c>
      <c r="AF7" s="51" t="str">
        <f t="shared" si="7"/>
        <v/>
      </c>
      <c r="AG7" s="51" t="str">
        <f t="shared" si="8"/>
        <v/>
      </c>
      <c r="AH7" s="51" t="str">
        <f t="shared" si="9"/>
        <v/>
      </c>
      <c r="AI7" s="51" t="str">
        <f t="shared" si="10"/>
        <v/>
      </c>
      <c r="AJ7" s="51" t="str">
        <f t="shared" si="11"/>
        <v/>
      </c>
      <c r="AK7" s="51" t="str">
        <f t="shared" si="12"/>
        <v/>
      </c>
      <c r="AL7" s="51" t="str">
        <f t="shared" si="13"/>
        <v/>
      </c>
      <c r="AM7" s="51" t="str">
        <f t="shared" si="14"/>
        <v/>
      </c>
      <c r="AN7" s="51" t="str">
        <f>IF(OR(AD7&lt;&gt;TRUE,AI7&lt;&gt;TRUE),"",IF(OR('Info Lieferung'!$B$12-(YEAR(J7))&gt;INDEX(valschartmaxalt,MATCH(N7,libschart,0)),'Info Lieferung'!$B$12-(YEAR(J7))&lt;INDEX(valschartminalt,MATCH(N7,libschart,0))),FALSE,TRUE))</f>
        <v/>
      </c>
      <c r="AO7" s="51" t="str">
        <f t="shared" si="15"/>
        <v/>
      </c>
      <c r="AP7" s="51"/>
      <c r="AQ7" s="51"/>
      <c r="AR7" s="51"/>
      <c r="AS7" s="197" t="str">
        <f t="shared" si="16"/>
        <v/>
      </c>
      <c r="AT7" s="197" t="str">
        <f t="shared" si="17"/>
        <v/>
      </c>
    </row>
    <row r="8" spans="1:47" x14ac:dyDescent="0.2">
      <c r="A8" s="52" t="str">
        <f>IF(AND(F8&lt;&gt;"",'Institution - Klasse'!$F$4&lt;&gt;""),INDEX(libcatidinstit,'Institution - Klasse'!$F$4),"")</f>
        <v/>
      </c>
      <c r="B8" s="52" t="str">
        <f>IF(A8&lt;&gt;"",INDEX(codeinstit,'Institution - Klasse'!$F$4),"")</f>
        <v/>
      </c>
      <c r="C8" s="50" t="str">
        <f t="shared" si="18"/>
        <v/>
      </c>
      <c r="D8" s="138"/>
      <c r="E8" s="138"/>
      <c r="F8" s="137"/>
      <c r="G8" s="137"/>
      <c r="H8" s="137"/>
      <c r="I8" s="137"/>
      <c r="J8" s="139"/>
      <c r="K8" s="140"/>
      <c r="L8" s="141"/>
      <c r="M8" s="141"/>
      <c r="N8" s="140"/>
      <c r="O8" s="142"/>
      <c r="P8" s="137"/>
      <c r="Q8" s="227"/>
      <c r="R8" s="137"/>
      <c r="S8" s="155"/>
      <c r="T8" s="155"/>
      <c r="U8" s="155"/>
      <c r="V8" s="155"/>
      <c r="W8" s="155"/>
      <c r="X8" s="155"/>
      <c r="Y8" s="53" t="str">
        <f t="shared" si="0"/>
        <v/>
      </c>
      <c r="Z8" s="51" t="str">
        <f t="shared" si="1"/>
        <v/>
      </c>
      <c r="AA8" s="51" t="str">
        <f t="shared" si="2"/>
        <v/>
      </c>
      <c r="AB8" s="51" t="str">
        <f t="shared" si="3"/>
        <v/>
      </c>
      <c r="AC8" s="51" t="str">
        <f t="shared" si="4"/>
        <v/>
      </c>
      <c r="AD8" s="51" t="str">
        <f t="shared" si="5"/>
        <v/>
      </c>
      <c r="AE8" s="51" t="str">
        <f t="shared" si="6"/>
        <v/>
      </c>
      <c r="AF8" s="51" t="str">
        <f t="shared" si="7"/>
        <v/>
      </c>
      <c r="AG8" s="51" t="str">
        <f t="shared" si="8"/>
        <v/>
      </c>
      <c r="AH8" s="51" t="str">
        <f t="shared" si="9"/>
        <v/>
      </c>
      <c r="AI8" s="51" t="str">
        <f t="shared" si="10"/>
        <v/>
      </c>
      <c r="AJ8" s="51" t="str">
        <f t="shared" si="11"/>
        <v/>
      </c>
      <c r="AK8" s="51" t="str">
        <f t="shared" si="12"/>
        <v/>
      </c>
      <c r="AL8" s="51" t="str">
        <f t="shared" si="13"/>
        <v/>
      </c>
      <c r="AM8" s="51" t="str">
        <f t="shared" si="14"/>
        <v/>
      </c>
      <c r="AN8" s="51" t="str">
        <f>IF(OR(AD8&lt;&gt;TRUE,AI8&lt;&gt;TRUE),"",IF(OR('Info Lieferung'!$B$12-(YEAR(J8))&gt;INDEX(valschartmaxalt,MATCH(N8,libschart,0)),'Info Lieferung'!$B$12-(YEAR(J8))&lt;INDEX(valschartminalt,MATCH(N8,libschart,0))),FALSE,TRUE))</f>
        <v/>
      </c>
      <c r="AO8" s="51" t="str">
        <f t="shared" si="15"/>
        <v/>
      </c>
      <c r="AP8" s="51"/>
      <c r="AQ8" s="51"/>
      <c r="AR8" s="51"/>
      <c r="AS8" s="197" t="str">
        <f t="shared" si="16"/>
        <v/>
      </c>
      <c r="AT8" s="197" t="str">
        <f t="shared" si="17"/>
        <v/>
      </c>
    </row>
    <row r="9" spans="1:47" x14ac:dyDescent="0.2">
      <c r="A9" s="52" t="str">
        <f>IF(AND(F9&lt;&gt;"",'Institution - Klasse'!$F$4&lt;&gt;""),INDEX(libcatidinstit,'Institution - Klasse'!$F$4),"")</f>
        <v/>
      </c>
      <c r="B9" s="52" t="str">
        <f>IF(A9&lt;&gt;"",INDEX(codeinstit,'Institution - Klasse'!$F$4),"")</f>
        <v/>
      </c>
      <c r="C9" s="50" t="str">
        <f t="shared" si="18"/>
        <v/>
      </c>
      <c r="D9" s="138"/>
      <c r="E9" s="138"/>
      <c r="F9" s="137"/>
      <c r="G9" s="137"/>
      <c r="H9" s="137"/>
      <c r="I9" s="137"/>
      <c r="J9" s="139"/>
      <c r="K9" s="140"/>
      <c r="L9" s="141"/>
      <c r="M9" s="141"/>
      <c r="N9" s="140"/>
      <c r="O9" s="142"/>
      <c r="P9" s="137"/>
      <c r="Q9" s="227"/>
      <c r="R9" s="137"/>
      <c r="S9" s="155"/>
      <c r="T9" s="155"/>
      <c r="U9" s="155"/>
      <c r="V9" s="155"/>
      <c r="W9" s="155"/>
      <c r="X9" s="155"/>
      <c r="Y9" s="53" t="str">
        <f t="shared" si="0"/>
        <v/>
      </c>
      <c r="Z9" s="51" t="str">
        <f t="shared" si="1"/>
        <v/>
      </c>
      <c r="AA9" s="51" t="str">
        <f t="shared" si="2"/>
        <v/>
      </c>
      <c r="AB9" s="51" t="str">
        <f t="shared" si="3"/>
        <v/>
      </c>
      <c r="AC9" s="51" t="str">
        <f t="shared" si="4"/>
        <v/>
      </c>
      <c r="AD9" s="51" t="str">
        <f t="shared" si="5"/>
        <v/>
      </c>
      <c r="AE9" s="51" t="str">
        <f t="shared" si="6"/>
        <v/>
      </c>
      <c r="AF9" s="51" t="str">
        <f t="shared" si="7"/>
        <v/>
      </c>
      <c r="AG9" s="51" t="str">
        <f t="shared" si="8"/>
        <v/>
      </c>
      <c r="AH9" s="51" t="str">
        <f t="shared" si="9"/>
        <v/>
      </c>
      <c r="AI9" s="51" t="str">
        <f t="shared" si="10"/>
        <v/>
      </c>
      <c r="AJ9" s="51" t="str">
        <f t="shared" si="11"/>
        <v/>
      </c>
      <c r="AK9" s="51" t="str">
        <f t="shared" si="12"/>
        <v/>
      </c>
      <c r="AL9" s="51" t="str">
        <f t="shared" si="13"/>
        <v/>
      </c>
      <c r="AM9" s="51" t="str">
        <f t="shared" si="14"/>
        <v/>
      </c>
      <c r="AN9" s="51" t="str">
        <f>IF(OR(AD9&lt;&gt;TRUE,AI9&lt;&gt;TRUE),"",IF(OR('Info Lieferung'!$B$12-(YEAR(J9))&gt;INDEX(valschartmaxalt,MATCH(N9,libschart,0)),'Info Lieferung'!$B$12-(YEAR(J9))&lt;INDEX(valschartminalt,MATCH(N9,libschart,0))),FALSE,TRUE))</f>
        <v/>
      </c>
      <c r="AO9" s="51" t="str">
        <f t="shared" si="15"/>
        <v/>
      </c>
      <c r="AP9" s="51"/>
      <c r="AQ9" s="51"/>
      <c r="AR9" s="51"/>
      <c r="AS9" s="197" t="str">
        <f t="shared" si="16"/>
        <v/>
      </c>
      <c r="AT9" s="197" t="str">
        <f t="shared" si="17"/>
        <v/>
      </c>
    </row>
    <row r="10" spans="1:47" x14ac:dyDescent="0.2">
      <c r="A10" s="52" t="str">
        <f>IF(AND(F10&lt;&gt;"",'Institution - Klasse'!$F$4&lt;&gt;""),INDEX(libcatidinstit,'Institution - Klasse'!$F$4),"")</f>
        <v/>
      </c>
      <c r="B10" s="52" t="str">
        <f>IF(A10&lt;&gt;"",INDEX(codeinstit,'Institution - Klasse'!$F$4),"")</f>
        <v/>
      </c>
      <c r="C10" s="50" t="str">
        <f t="shared" si="18"/>
        <v/>
      </c>
      <c r="D10" s="143"/>
      <c r="E10" s="143"/>
      <c r="F10" s="137"/>
      <c r="G10" s="137"/>
      <c r="H10" s="137"/>
      <c r="I10" s="137"/>
      <c r="J10" s="139"/>
      <c r="K10" s="140"/>
      <c r="L10" s="141"/>
      <c r="M10" s="141"/>
      <c r="N10" s="140"/>
      <c r="O10" s="142"/>
      <c r="P10" s="137"/>
      <c r="Q10" s="227"/>
      <c r="R10" s="137"/>
      <c r="S10" s="155"/>
      <c r="T10" s="155"/>
      <c r="U10" s="155"/>
      <c r="V10" s="155"/>
      <c r="W10" s="155"/>
      <c r="X10" s="155"/>
      <c r="Y10" s="53" t="str">
        <f t="shared" si="0"/>
        <v/>
      </c>
      <c r="Z10" s="51" t="str">
        <f t="shared" si="1"/>
        <v/>
      </c>
      <c r="AA10" s="51" t="str">
        <f t="shared" si="2"/>
        <v/>
      </c>
      <c r="AB10" s="51" t="str">
        <f t="shared" si="3"/>
        <v/>
      </c>
      <c r="AC10" s="51" t="str">
        <f t="shared" si="4"/>
        <v/>
      </c>
      <c r="AD10" s="51" t="str">
        <f t="shared" si="5"/>
        <v/>
      </c>
      <c r="AE10" s="51" t="str">
        <f t="shared" si="6"/>
        <v/>
      </c>
      <c r="AF10" s="51" t="str">
        <f t="shared" si="7"/>
        <v/>
      </c>
      <c r="AG10" s="51" t="str">
        <f t="shared" si="8"/>
        <v/>
      </c>
      <c r="AH10" s="51" t="str">
        <f t="shared" si="9"/>
        <v/>
      </c>
      <c r="AI10" s="51" t="str">
        <f t="shared" si="10"/>
        <v/>
      </c>
      <c r="AJ10" s="51" t="str">
        <f t="shared" si="11"/>
        <v/>
      </c>
      <c r="AK10" s="51" t="str">
        <f t="shared" si="12"/>
        <v/>
      </c>
      <c r="AL10" s="51" t="str">
        <f t="shared" si="13"/>
        <v/>
      </c>
      <c r="AM10" s="51" t="str">
        <f t="shared" si="14"/>
        <v/>
      </c>
      <c r="AN10" s="51" t="str">
        <f>IF(OR(AD10&lt;&gt;TRUE,AI10&lt;&gt;TRUE),"",IF(OR('Info Lieferung'!$B$12-(YEAR(J10))&gt;INDEX(valschartmaxalt,MATCH(N10,libschart,0)),'Info Lieferung'!$B$12-(YEAR(J10))&lt;INDEX(valschartminalt,MATCH(N10,libschart,0))),FALSE,TRUE))</f>
        <v/>
      </c>
      <c r="AO10" s="51" t="str">
        <f t="shared" si="15"/>
        <v/>
      </c>
      <c r="AP10" s="51"/>
      <c r="AQ10" s="51"/>
      <c r="AR10" s="51"/>
      <c r="AS10" s="197" t="str">
        <f t="shared" si="16"/>
        <v/>
      </c>
      <c r="AT10" s="197" t="str">
        <f t="shared" si="17"/>
        <v/>
      </c>
    </row>
    <row r="11" spans="1:47" x14ac:dyDescent="0.2">
      <c r="A11" s="52" t="str">
        <f>IF(AND(F11&lt;&gt;"",'Institution - Klasse'!$F$4&lt;&gt;""),INDEX(libcatidinstit,'Institution - Klasse'!$F$4),"")</f>
        <v/>
      </c>
      <c r="B11" s="52" t="str">
        <f>IF(A11&lt;&gt;"",INDEX(codeinstit,'Institution - Klasse'!$F$4),"")</f>
        <v/>
      </c>
      <c r="C11" s="50" t="str">
        <f t="shared" si="18"/>
        <v/>
      </c>
      <c r="D11" s="143"/>
      <c r="E11" s="143"/>
      <c r="F11" s="137"/>
      <c r="G11" s="137"/>
      <c r="H11" s="137"/>
      <c r="I11" s="137"/>
      <c r="J11" s="139"/>
      <c r="K11" s="140"/>
      <c r="L11" s="141"/>
      <c r="M11" s="141"/>
      <c r="N11" s="140"/>
      <c r="O11" s="142"/>
      <c r="P11" s="137"/>
      <c r="Q11" s="227"/>
      <c r="R11" s="137"/>
      <c r="S11" s="155"/>
      <c r="T11" s="155"/>
      <c r="U11" s="155"/>
      <c r="V11" s="155"/>
      <c r="W11" s="155"/>
      <c r="X11" s="155"/>
      <c r="Y11" s="53" t="str">
        <f t="shared" si="0"/>
        <v/>
      </c>
      <c r="Z11" s="51" t="str">
        <f t="shared" si="1"/>
        <v/>
      </c>
      <c r="AA11" s="51" t="str">
        <f t="shared" si="2"/>
        <v/>
      </c>
      <c r="AB11" s="51" t="str">
        <f t="shared" si="3"/>
        <v/>
      </c>
      <c r="AC11" s="51" t="str">
        <f t="shared" si="4"/>
        <v/>
      </c>
      <c r="AD11" s="51" t="str">
        <f t="shared" si="5"/>
        <v/>
      </c>
      <c r="AE11" s="51" t="str">
        <f t="shared" si="6"/>
        <v/>
      </c>
      <c r="AF11" s="51" t="str">
        <f t="shared" si="7"/>
        <v/>
      </c>
      <c r="AG11" s="51" t="str">
        <f t="shared" si="8"/>
        <v/>
      </c>
      <c r="AH11" s="51" t="str">
        <f t="shared" si="9"/>
        <v/>
      </c>
      <c r="AI11" s="51" t="str">
        <f t="shared" si="10"/>
        <v/>
      </c>
      <c r="AJ11" s="51" t="str">
        <f t="shared" si="11"/>
        <v/>
      </c>
      <c r="AK11" s="51" t="str">
        <f t="shared" si="12"/>
        <v/>
      </c>
      <c r="AL11" s="51" t="str">
        <f t="shared" si="13"/>
        <v/>
      </c>
      <c r="AM11" s="51" t="str">
        <f t="shared" si="14"/>
        <v/>
      </c>
      <c r="AN11" s="51" t="str">
        <f>IF(OR(AD11&lt;&gt;TRUE,AI11&lt;&gt;TRUE),"",IF(OR('Info Lieferung'!$B$12-(YEAR(J11))&gt;INDEX(valschartmaxalt,MATCH(N11,libschart,0)),'Info Lieferung'!$B$12-(YEAR(J11))&lt;INDEX(valschartminalt,MATCH(N11,libschart,0))),FALSE,TRUE))</f>
        <v/>
      </c>
      <c r="AO11" s="51" t="str">
        <f t="shared" si="15"/>
        <v/>
      </c>
      <c r="AP11" s="51"/>
      <c r="AQ11" s="51"/>
      <c r="AR11" s="51"/>
      <c r="AS11" s="197" t="str">
        <f t="shared" si="16"/>
        <v/>
      </c>
      <c r="AT11" s="197" t="str">
        <f t="shared" si="17"/>
        <v/>
      </c>
    </row>
    <row r="12" spans="1:47" x14ac:dyDescent="0.2">
      <c r="A12" s="52" t="str">
        <f>IF(AND(F12&lt;&gt;"",'Institution - Klasse'!$F$4&lt;&gt;""),INDEX(libcatidinstit,'Institution - Klasse'!$F$4),"")</f>
        <v/>
      </c>
      <c r="B12" s="52" t="str">
        <f>IF(A12&lt;&gt;"",INDEX(codeinstit,'Institution - Klasse'!$F$4),"")</f>
        <v/>
      </c>
      <c r="C12" s="50" t="str">
        <f t="shared" si="18"/>
        <v/>
      </c>
      <c r="D12" s="143"/>
      <c r="E12" s="143"/>
      <c r="F12" s="137"/>
      <c r="G12" s="137"/>
      <c r="H12" s="137"/>
      <c r="I12" s="137"/>
      <c r="J12" s="139"/>
      <c r="K12" s="140"/>
      <c r="L12" s="141"/>
      <c r="M12" s="141"/>
      <c r="N12" s="140"/>
      <c r="O12" s="142"/>
      <c r="P12" s="137"/>
      <c r="Q12" s="227"/>
      <c r="R12" s="137"/>
      <c r="S12" s="155"/>
      <c r="T12" s="155"/>
      <c r="U12" s="155"/>
      <c r="V12" s="155"/>
      <c r="W12" s="155"/>
      <c r="X12" s="155"/>
      <c r="Y12" s="53" t="str">
        <f t="shared" si="0"/>
        <v/>
      </c>
      <c r="Z12" s="51" t="str">
        <f t="shared" si="1"/>
        <v/>
      </c>
      <c r="AA12" s="51" t="str">
        <f t="shared" si="2"/>
        <v/>
      </c>
      <c r="AB12" s="51" t="str">
        <f t="shared" si="3"/>
        <v/>
      </c>
      <c r="AC12" s="51" t="str">
        <f t="shared" si="4"/>
        <v/>
      </c>
      <c r="AD12" s="51" t="str">
        <f t="shared" si="5"/>
        <v/>
      </c>
      <c r="AE12" s="51" t="str">
        <f t="shared" si="6"/>
        <v/>
      </c>
      <c r="AF12" s="51" t="str">
        <f t="shared" si="7"/>
        <v/>
      </c>
      <c r="AG12" s="51" t="str">
        <f t="shared" si="8"/>
        <v/>
      </c>
      <c r="AH12" s="51" t="str">
        <f t="shared" si="9"/>
        <v/>
      </c>
      <c r="AI12" s="51" t="str">
        <f t="shared" si="10"/>
        <v/>
      </c>
      <c r="AJ12" s="51" t="str">
        <f t="shared" si="11"/>
        <v/>
      </c>
      <c r="AK12" s="51" t="str">
        <f t="shared" si="12"/>
        <v/>
      </c>
      <c r="AL12" s="51" t="str">
        <f t="shared" si="13"/>
        <v/>
      </c>
      <c r="AM12" s="51" t="str">
        <f t="shared" si="14"/>
        <v/>
      </c>
      <c r="AN12" s="51" t="str">
        <f>IF(OR(AD12&lt;&gt;TRUE,AI12&lt;&gt;TRUE),"",IF(OR('Info Lieferung'!$B$12-(YEAR(J12))&gt;INDEX(valschartmaxalt,MATCH(N12,libschart,0)),'Info Lieferung'!$B$12-(YEAR(J12))&lt;INDEX(valschartminalt,MATCH(N12,libschart,0))),FALSE,TRUE))</f>
        <v/>
      </c>
      <c r="AO12" s="51" t="str">
        <f t="shared" si="15"/>
        <v/>
      </c>
      <c r="AP12" s="51"/>
      <c r="AQ12" s="51"/>
      <c r="AR12" s="51"/>
      <c r="AS12" s="197" t="str">
        <f t="shared" si="16"/>
        <v/>
      </c>
      <c r="AT12" s="197" t="str">
        <f t="shared" si="17"/>
        <v/>
      </c>
    </row>
    <row r="13" spans="1:47" x14ac:dyDescent="0.2">
      <c r="A13" s="52" t="str">
        <f>IF(AND(F13&lt;&gt;"",'Institution - Klasse'!$F$4&lt;&gt;""),INDEX(libcatidinstit,'Institution - Klasse'!$F$4),"")</f>
        <v/>
      </c>
      <c r="B13" s="52" t="str">
        <f>IF(A13&lt;&gt;"",INDEX(codeinstit,'Institution - Klasse'!$F$4),"")</f>
        <v/>
      </c>
      <c r="C13" s="50" t="str">
        <f t="shared" si="18"/>
        <v/>
      </c>
      <c r="D13" s="143"/>
      <c r="E13" s="143"/>
      <c r="F13" s="137"/>
      <c r="G13" s="137"/>
      <c r="H13" s="137"/>
      <c r="I13" s="137"/>
      <c r="J13" s="139"/>
      <c r="K13" s="140"/>
      <c r="L13" s="141"/>
      <c r="M13" s="141"/>
      <c r="N13" s="140"/>
      <c r="O13" s="142"/>
      <c r="P13" s="137"/>
      <c r="Q13" s="227"/>
      <c r="R13" s="137"/>
      <c r="S13" s="155"/>
      <c r="T13" s="155"/>
      <c r="U13" s="155"/>
      <c r="V13" s="155"/>
      <c r="W13" s="155"/>
      <c r="X13" s="155"/>
      <c r="Y13" s="53" t="str">
        <f t="shared" si="0"/>
        <v/>
      </c>
      <c r="Z13" s="51" t="str">
        <f t="shared" si="1"/>
        <v/>
      </c>
      <c r="AA13" s="51" t="str">
        <f t="shared" si="2"/>
        <v/>
      </c>
      <c r="AB13" s="51" t="str">
        <f t="shared" si="3"/>
        <v/>
      </c>
      <c r="AC13" s="51" t="str">
        <f t="shared" si="4"/>
        <v/>
      </c>
      <c r="AD13" s="51" t="str">
        <f t="shared" si="5"/>
        <v/>
      </c>
      <c r="AE13" s="51" t="str">
        <f t="shared" si="6"/>
        <v/>
      </c>
      <c r="AF13" s="51" t="str">
        <f t="shared" si="7"/>
        <v/>
      </c>
      <c r="AG13" s="51" t="str">
        <f t="shared" si="8"/>
        <v/>
      </c>
      <c r="AH13" s="51" t="str">
        <f t="shared" si="9"/>
        <v/>
      </c>
      <c r="AI13" s="51" t="str">
        <f t="shared" si="10"/>
        <v/>
      </c>
      <c r="AJ13" s="51" t="str">
        <f t="shared" si="11"/>
        <v/>
      </c>
      <c r="AK13" s="51" t="str">
        <f t="shared" si="12"/>
        <v/>
      </c>
      <c r="AL13" s="51" t="str">
        <f t="shared" si="13"/>
        <v/>
      </c>
      <c r="AM13" s="51" t="str">
        <f t="shared" si="14"/>
        <v/>
      </c>
      <c r="AN13" s="51" t="str">
        <f>IF(OR(AD13&lt;&gt;TRUE,AI13&lt;&gt;TRUE),"",IF(OR('Info Lieferung'!$B$12-(YEAR(J13))&gt;INDEX(valschartmaxalt,MATCH(N13,libschart,0)),'Info Lieferung'!$B$12-(YEAR(J13))&lt;INDEX(valschartminalt,MATCH(N13,libschart,0))),FALSE,TRUE))</f>
        <v/>
      </c>
      <c r="AO13" s="51" t="str">
        <f t="shared" si="15"/>
        <v/>
      </c>
      <c r="AP13" s="51"/>
      <c r="AQ13" s="51"/>
      <c r="AR13" s="51"/>
      <c r="AS13" s="197" t="str">
        <f t="shared" si="16"/>
        <v/>
      </c>
      <c r="AT13" s="197" t="str">
        <f t="shared" si="17"/>
        <v/>
      </c>
    </row>
    <row r="14" spans="1:47" x14ac:dyDescent="0.2">
      <c r="A14" s="52" t="str">
        <f>IF(AND(F14&lt;&gt;"",'Institution - Klasse'!$F$4&lt;&gt;""),INDEX(libcatidinstit,'Institution - Klasse'!$F$4),"")</f>
        <v/>
      </c>
      <c r="B14" s="52" t="str">
        <f>IF(A14&lt;&gt;"",INDEX(codeinstit,'Institution - Klasse'!$F$4),"")</f>
        <v/>
      </c>
      <c r="C14" s="50" t="str">
        <f t="shared" si="18"/>
        <v/>
      </c>
      <c r="D14" s="143"/>
      <c r="E14" s="143"/>
      <c r="F14" s="137"/>
      <c r="G14" s="137"/>
      <c r="H14" s="137"/>
      <c r="I14" s="137"/>
      <c r="J14" s="139"/>
      <c r="K14" s="140"/>
      <c r="L14" s="141"/>
      <c r="M14" s="141"/>
      <c r="N14" s="140"/>
      <c r="O14" s="142"/>
      <c r="P14" s="137"/>
      <c r="Q14" s="227"/>
      <c r="R14" s="137"/>
      <c r="S14" s="155"/>
      <c r="T14" s="155"/>
      <c r="U14" s="155"/>
      <c r="V14" s="155"/>
      <c r="W14" s="155"/>
      <c r="X14" s="155"/>
      <c r="Y14" s="53" t="str">
        <f t="shared" si="0"/>
        <v/>
      </c>
      <c r="Z14" s="51" t="str">
        <f t="shared" si="1"/>
        <v/>
      </c>
      <c r="AA14" s="51" t="str">
        <f t="shared" si="2"/>
        <v/>
      </c>
      <c r="AB14" s="51" t="str">
        <f t="shared" si="3"/>
        <v/>
      </c>
      <c r="AC14" s="51" t="str">
        <f t="shared" si="4"/>
        <v/>
      </c>
      <c r="AD14" s="51" t="str">
        <f t="shared" si="5"/>
        <v/>
      </c>
      <c r="AE14" s="51" t="str">
        <f t="shared" si="6"/>
        <v/>
      </c>
      <c r="AF14" s="51" t="str">
        <f t="shared" si="7"/>
        <v/>
      </c>
      <c r="AG14" s="51" t="str">
        <f t="shared" si="8"/>
        <v/>
      </c>
      <c r="AH14" s="51" t="str">
        <f t="shared" si="9"/>
        <v/>
      </c>
      <c r="AI14" s="51" t="str">
        <f t="shared" si="10"/>
        <v/>
      </c>
      <c r="AJ14" s="51" t="str">
        <f t="shared" si="11"/>
        <v/>
      </c>
      <c r="AK14" s="51" t="str">
        <f t="shared" si="12"/>
        <v/>
      </c>
      <c r="AL14" s="51" t="str">
        <f t="shared" si="13"/>
        <v/>
      </c>
      <c r="AM14" s="51" t="str">
        <f t="shared" si="14"/>
        <v/>
      </c>
      <c r="AN14" s="51" t="str">
        <f>IF(OR(AD14&lt;&gt;TRUE,AI14&lt;&gt;TRUE),"",IF(OR('Info Lieferung'!$B$12-(YEAR(J14))&gt;INDEX(valschartmaxalt,MATCH(N14,libschart,0)),'Info Lieferung'!$B$12-(YEAR(J14))&lt;INDEX(valschartminalt,MATCH(N14,libschart,0))),FALSE,TRUE))</f>
        <v/>
      </c>
      <c r="AO14" s="51" t="str">
        <f t="shared" si="15"/>
        <v/>
      </c>
      <c r="AP14" s="51"/>
      <c r="AQ14" s="51"/>
      <c r="AR14" s="51"/>
      <c r="AS14" s="197" t="str">
        <f t="shared" si="16"/>
        <v/>
      </c>
      <c r="AT14" s="197" t="str">
        <f t="shared" si="17"/>
        <v/>
      </c>
    </row>
    <row r="15" spans="1:47" x14ac:dyDescent="0.2">
      <c r="A15" s="52" t="str">
        <f>IF(AND(F15&lt;&gt;"",'Institution - Klasse'!$F$4&lt;&gt;""),INDEX(libcatidinstit,'Institution - Klasse'!$F$4),"")</f>
        <v/>
      </c>
      <c r="B15" s="52" t="str">
        <f>IF(A15&lt;&gt;"",INDEX(codeinstit,'Institution - Klasse'!$F$4),"")</f>
        <v/>
      </c>
      <c r="C15" s="50" t="str">
        <f t="shared" si="18"/>
        <v/>
      </c>
      <c r="D15" s="143"/>
      <c r="E15" s="143"/>
      <c r="F15" s="137"/>
      <c r="G15" s="137"/>
      <c r="H15" s="137"/>
      <c r="I15" s="137"/>
      <c r="J15" s="139"/>
      <c r="K15" s="140"/>
      <c r="L15" s="141"/>
      <c r="M15" s="141"/>
      <c r="N15" s="140"/>
      <c r="O15" s="142"/>
      <c r="P15" s="137"/>
      <c r="Q15" s="227"/>
      <c r="R15" s="137"/>
      <c r="S15" s="155"/>
      <c r="T15" s="155"/>
      <c r="U15" s="155"/>
      <c r="V15" s="155"/>
      <c r="W15" s="155"/>
      <c r="X15" s="155"/>
      <c r="Y15" s="53" t="str">
        <f t="shared" si="0"/>
        <v/>
      </c>
      <c r="Z15" s="51" t="str">
        <f t="shared" si="1"/>
        <v/>
      </c>
      <c r="AA15" s="51" t="str">
        <f t="shared" si="2"/>
        <v/>
      </c>
      <c r="AB15" s="51" t="str">
        <f t="shared" si="3"/>
        <v/>
      </c>
      <c r="AC15" s="51" t="str">
        <f t="shared" si="4"/>
        <v/>
      </c>
      <c r="AD15" s="51" t="str">
        <f t="shared" si="5"/>
        <v/>
      </c>
      <c r="AE15" s="51" t="str">
        <f t="shared" si="6"/>
        <v/>
      </c>
      <c r="AF15" s="51" t="str">
        <f t="shared" si="7"/>
        <v/>
      </c>
      <c r="AG15" s="51" t="str">
        <f t="shared" si="8"/>
        <v/>
      </c>
      <c r="AH15" s="51" t="str">
        <f t="shared" si="9"/>
        <v/>
      </c>
      <c r="AI15" s="51" t="str">
        <f t="shared" si="10"/>
        <v/>
      </c>
      <c r="AJ15" s="51" t="str">
        <f t="shared" si="11"/>
        <v/>
      </c>
      <c r="AK15" s="51" t="str">
        <f t="shared" si="12"/>
        <v/>
      </c>
      <c r="AL15" s="51" t="str">
        <f t="shared" si="13"/>
        <v/>
      </c>
      <c r="AM15" s="51" t="str">
        <f t="shared" si="14"/>
        <v/>
      </c>
      <c r="AN15" s="51" t="str">
        <f>IF(OR(AD15&lt;&gt;TRUE,AI15&lt;&gt;TRUE),"",IF(OR('Info Lieferung'!$B$12-(YEAR(J15))&gt;INDEX(valschartmaxalt,MATCH(N15,libschart,0)),'Info Lieferung'!$B$12-(YEAR(J15))&lt;INDEX(valschartminalt,MATCH(N15,libschart,0))),FALSE,TRUE))</f>
        <v/>
      </c>
      <c r="AO15" s="51" t="str">
        <f t="shared" si="15"/>
        <v/>
      </c>
      <c r="AP15" s="51"/>
      <c r="AQ15" s="51"/>
      <c r="AR15" s="51"/>
      <c r="AS15" s="197" t="str">
        <f t="shared" si="16"/>
        <v/>
      </c>
      <c r="AT15" s="197" t="str">
        <f t="shared" si="17"/>
        <v/>
      </c>
    </row>
    <row r="16" spans="1:47" x14ac:dyDescent="0.2">
      <c r="A16" s="52" t="str">
        <f>IF(AND(F16&lt;&gt;"",'Institution - Klasse'!$F$4&lt;&gt;""),INDEX(libcatidinstit,'Institution - Klasse'!$F$4),"")</f>
        <v/>
      </c>
      <c r="B16" s="52" t="str">
        <f>IF(A16&lt;&gt;"",INDEX(codeinstit,'Institution - Klasse'!$F$4),"")</f>
        <v/>
      </c>
      <c r="C16" s="50" t="str">
        <f t="shared" si="18"/>
        <v/>
      </c>
      <c r="D16" s="143"/>
      <c r="E16" s="143"/>
      <c r="F16" s="137"/>
      <c r="G16" s="137"/>
      <c r="H16" s="137"/>
      <c r="I16" s="137"/>
      <c r="J16" s="139"/>
      <c r="K16" s="140"/>
      <c r="L16" s="141"/>
      <c r="M16" s="141"/>
      <c r="N16" s="140"/>
      <c r="O16" s="142"/>
      <c r="P16" s="137"/>
      <c r="Q16" s="227"/>
      <c r="R16" s="137"/>
      <c r="S16" s="155"/>
      <c r="T16" s="155"/>
      <c r="U16" s="155"/>
      <c r="V16" s="155"/>
      <c r="W16" s="155"/>
      <c r="X16" s="155"/>
      <c r="Y16" s="53" t="str">
        <f t="shared" si="0"/>
        <v/>
      </c>
      <c r="Z16" s="51" t="str">
        <f t="shared" si="1"/>
        <v/>
      </c>
      <c r="AA16" s="51" t="str">
        <f t="shared" si="2"/>
        <v/>
      </c>
      <c r="AB16" s="51" t="str">
        <f t="shared" si="3"/>
        <v/>
      </c>
      <c r="AC16" s="51" t="str">
        <f t="shared" si="4"/>
        <v/>
      </c>
      <c r="AD16" s="51" t="str">
        <f t="shared" si="5"/>
        <v/>
      </c>
      <c r="AE16" s="51" t="str">
        <f t="shared" si="6"/>
        <v/>
      </c>
      <c r="AF16" s="51" t="str">
        <f t="shared" si="7"/>
        <v/>
      </c>
      <c r="AG16" s="51" t="str">
        <f t="shared" si="8"/>
        <v/>
      </c>
      <c r="AH16" s="51" t="str">
        <f t="shared" si="9"/>
        <v/>
      </c>
      <c r="AI16" s="51" t="str">
        <f t="shared" si="10"/>
        <v/>
      </c>
      <c r="AJ16" s="51" t="str">
        <f t="shared" si="11"/>
        <v/>
      </c>
      <c r="AK16" s="51" t="str">
        <f t="shared" si="12"/>
        <v/>
      </c>
      <c r="AL16" s="51" t="str">
        <f t="shared" si="13"/>
        <v/>
      </c>
      <c r="AM16" s="51" t="str">
        <f t="shared" si="14"/>
        <v/>
      </c>
      <c r="AN16" s="51" t="str">
        <f>IF(OR(AD16&lt;&gt;TRUE,AI16&lt;&gt;TRUE),"",IF(OR('Info Lieferung'!$B$12-(YEAR(J16))&gt;INDEX(valschartmaxalt,MATCH(N16,libschart,0)),'Info Lieferung'!$B$12-(YEAR(J16))&lt;INDEX(valschartminalt,MATCH(N16,libschart,0))),FALSE,TRUE))</f>
        <v/>
      </c>
      <c r="AO16" s="51" t="str">
        <f t="shared" si="15"/>
        <v/>
      </c>
      <c r="AP16" s="51"/>
      <c r="AQ16" s="51"/>
      <c r="AR16" s="51"/>
      <c r="AS16" s="197" t="str">
        <f t="shared" si="16"/>
        <v/>
      </c>
      <c r="AT16" s="197" t="str">
        <f t="shared" si="17"/>
        <v/>
      </c>
    </row>
    <row r="17" spans="1:46" x14ac:dyDescent="0.2">
      <c r="A17" s="52" t="str">
        <f>IF(AND(F17&lt;&gt;"",'Institution - Klasse'!$F$4&lt;&gt;""),INDEX(libcatidinstit,'Institution - Klasse'!$F$4),"")</f>
        <v/>
      </c>
      <c r="B17" s="52" t="str">
        <f>IF(A17&lt;&gt;"",INDEX(codeinstit,'Institution - Klasse'!$F$4),"")</f>
        <v/>
      </c>
      <c r="C17" s="50" t="str">
        <f t="shared" si="18"/>
        <v/>
      </c>
      <c r="D17" s="143"/>
      <c r="E17" s="143"/>
      <c r="F17" s="137"/>
      <c r="G17" s="137"/>
      <c r="H17" s="137"/>
      <c r="I17" s="137"/>
      <c r="J17" s="139"/>
      <c r="K17" s="140"/>
      <c r="L17" s="141"/>
      <c r="M17" s="141"/>
      <c r="N17" s="140"/>
      <c r="O17" s="142"/>
      <c r="P17" s="137"/>
      <c r="Q17" s="227"/>
      <c r="R17" s="137"/>
      <c r="S17" s="155"/>
      <c r="T17" s="155"/>
      <c r="U17" s="155"/>
      <c r="V17" s="155"/>
      <c r="W17" s="155"/>
      <c r="X17" s="155"/>
      <c r="Y17" s="53" t="str">
        <f t="shared" si="0"/>
        <v/>
      </c>
      <c r="Z17" s="51" t="str">
        <f t="shared" si="1"/>
        <v/>
      </c>
      <c r="AA17" s="51" t="str">
        <f t="shared" si="2"/>
        <v/>
      </c>
      <c r="AB17" s="51" t="str">
        <f t="shared" si="3"/>
        <v/>
      </c>
      <c r="AC17" s="51" t="str">
        <f t="shared" si="4"/>
        <v/>
      </c>
      <c r="AD17" s="51" t="str">
        <f t="shared" si="5"/>
        <v/>
      </c>
      <c r="AE17" s="51" t="str">
        <f t="shared" si="6"/>
        <v/>
      </c>
      <c r="AF17" s="51" t="str">
        <f t="shared" si="7"/>
        <v/>
      </c>
      <c r="AG17" s="51" t="str">
        <f t="shared" si="8"/>
        <v/>
      </c>
      <c r="AH17" s="51" t="str">
        <f t="shared" si="9"/>
        <v/>
      </c>
      <c r="AI17" s="51" t="str">
        <f t="shared" si="10"/>
        <v/>
      </c>
      <c r="AJ17" s="51" t="str">
        <f t="shared" si="11"/>
        <v/>
      </c>
      <c r="AK17" s="51" t="str">
        <f t="shared" si="12"/>
        <v/>
      </c>
      <c r="AL17" s="51" t="str">
        <f t="shared" si="13"/>
        <v/>
      </c>
      <c r="AM17" s="51" t="str">
        <f t="shared" si="14"/>
        <v/>
      </c>
      <c r="AN17" s="51" t="str">
        <f>IF(OR(AD17&lt;&gt;TRUE,AI17&lt;&gt;TRUE),"",IF(OR('Info Lieferung'!$B$12-(YEAR(J17))&gt;INDEX(valschartmaxalt,MATCH(N17,libschart,0)),'Info Lieferung'!$B$12-(YEAR(J17))&lt;INDEX(valschartminalt,MATCH(N17,libschart,0))),FALSE,TRUE))</f>
        <v/>
      </c>
      <c r="AO17" s="51" t="str">
        <f t="shared" si="15"/>
        <v/>
      </c>
      <c r="AP17" s="51"/>
      <c r="AQ17" s="51"/>
      <c r="AR17" s="51"/>
      <c r="AS17" s="197" t="str">
        <f t="shared" si="16"/>
        <v/>
      </c>
      <c r="AT17" s="197" t="str">
        <f t="shared" si="17"/>
        <v/>
      </c>
    </row>
    <row r="18" spans="1:46" x14ac:dyDescent="0.2">
      <c r="A18" s="52" t="str">
        <f>IF(AND(F18&lt;&gt;"",'Institution - Klasse'!$F$4&lt;&gt;""),INDEX(libcatidinstit,'Institution - Klasse'!$F$4),"")</f>
        <v/>
      </c>
      <c r="B18" s="52" t="str">
        <f>IF(A18&lt;&gt;"",INDEX(codeinstit,'Institution - Klasse'!$F$4),"")</f>
        <v/>
      </c>
      <c r="C18" s="50" t="str">
        <f t="shared" si="18"/>
        <v/>
      </c>
      <c r="D18" s="143"/>
      <c r="E18" s="143"/>
      <c r="F18" s="137"/>
      <c r="G18" s="137"/>
      <c r="H18" s="137"/>
      <c r="I18" s="137"/>
      <c r="J18" s="139"/>
      <c r="K18" s="140"/>
      <c r="L18" s="141"/>
      <c r="M18" s="141"/>
      <c r="N18" s="140"/>
      <c r="O18" s="142"/>
      <c r="P18" s="137"/>
      <c r="Q18" s="227"/>
      <c r="R18" s="137"/>
      <c r="S18" s="155"/>
      <c r="T18" s="155"/>
      <c r="U18" s="155"/>
      <c r="V18" s="155"/>
      <c r="W18" s="155"/>
      <c r="X18" s="155"/>
      <c r="Y18" s="53" t="str">
        <f t="shared" si="0"/>
        <v/>
      </c>
      <c r="Z18" s="51" t="str">
        <f t="shared" si="1"/>
        <v/>
      </c>
      <c r="AA18" s="51" t="str">
        <f t="shared" si="2"/>
        <v/>
      </c>
      <c r="AB18" s="51" t="str">
        <f t="shared" si="3"/>
        <v/>
      </c>
      <c r="AC18" s="51" t="str">
        <f t="shared" si="4"/>
        <v/>
      </c>
      <c r="AD18" s="51" t="str">
        <f t="shared" si="5"/>
        <v/>
      </c>
      <c r="AE18" s="51" t="str">
        <f t="shared" si="6"/>
        <v/>
      </c>
      <c r="AF18" s="51" t="str">
        <f t="shared" si="7"/>
        <v/>
      </c>
      <c r="AG18" s="51" t="str">
        <f t="shared" si="8"/>
        <v/>
      </c>
      <c r="AH18" s="51" t="str">
        <f t="shared" si="9"/>
        <v/>
      </c>
      <c r="AI18" s="51" t="str">
        <f t="shared" si="10"/>
        <v/>
      </c>
      <c r="AJ18" s="51" t="str">
        <f t="shared" si="11"/>
        <v/>
      </c>
      <c r="AK18" s="51" t="str">
        <f t="shared" si="12"/>
        <v/>
      </c>
      <c r="AL18" s="51" t="str">
        <f t="shared" si="13"/>
        <v/>
      </c>
      <c r="AM18" s="51" t="str">
        <f t="shared" si="14"/>
        <v/>
      </c>
      <c r="AN18" s="51" t="str">
        <f>IF(OR(AD18&lt;&gt;TRUE,AI18&lt;&gt;TRUE),"",IF(OR('Info Lieferung'!$B$12-(YEAR(J18))&gt;INDEX(valschartmaxalt,MATCH(N18,libschart,0)),'Info Lieferung'!$B$12-(YEAR(J18))&lt;INDEX(valschartminalt,MATCH(N18,libschart,0))),FALSE,TRUE))</f>
        <v/>
      </c>
      <c r="AO18" s="51" t="str">
        <f t="shared" si="15"/>
        <v/>
      </c>
      <c r="AP18" s="51"/>
      <c r="AQ18" s="51"/>
      <c r="AR18" s="51"/>
      <c r="AS18" s="197" t="str">
        <f t="shared" si="16"/>
        <v/>
      </c>
      <c r="AT18" s="197" t="str">
        <f t="shared" si="17"/>
        <v/>
      </c>
    </row>
    <row r="19" spans="1:46" x14ac:dyDescent="0.2">
      <c r="A19" s="52" t="str">
        <f>IF(AND(F19&lt;&gt;"",'Institution - Klasse'!$F$4&lt;&gt;""),INDEX(libcatidinstit,'Institution - Klasse'!$F$4),"")</f>
        <v/>
      </c>
      <c r="B19" s="52" t="str">
        <f>IF(A19&lt;&gt;"",INDEX(codeinstit,'Institution - Klasse'!$F$4),"")</f>
        <v/>
      </c>
      <c r="C19" s="50" t="str">
        <f t="shared" si="18"/>
        <v/>
      </c>
      <c r="D19" s="143"/>
      <c r="E19" s="143"/>
      <c r="F19" s="137"/>
      <c r="G19" s="137"/>
      <c r="H19" s="137"/>
      <c r="I19" s="137"/>
      <c r="J19" s="139"/>
      <c r="K19" s="140"/>
      <c r="L19" s="141"/>
      <c r="M19" s="141"/>
      <c r="N19" s="140"/>
      <c r="O19" s="142"/>
      <c r="P19" s="137"/>
      <c r="Q19" s="227"/>
      <c r="R19" s="137"/>
      <c r="S19" s="155"/>
      <c r="T19" s="155"/>
      <c r="U19" s="155"/>
      <c r="V19" s="155"/>
      <c r="W19" s="155"/>
      <c r="X19" s="155"/>
      <c r="Y19" s="53" t="str">
        <f t="shared" si="0"/>
        <v/>
      </c>
      <c r="Z19" s="51" t="str">
        <f t="shared" si="1"/>
        <v/>
      </c>
      <c r="AA19" s="51" t="str">
        <f t="shared" si="2"/>
        <v/>
      </c>
      <c r="AB19" s="51" t="str">
        <f t="shared" si="3"/>
        <v/>
      </c>
      <c r="AC19" s="51" t="str">
        <f t="shared" si="4"/>
        <v/>
      </c>
      <c r="AD19" s="51" t="str">
        <f t="shared" si="5"/>
        <v/>
      </c>
      <c r="AE19" s="51" t="str">
        <f t="shared" si="6"/>
        <v/>
      </c>
      <c r="AF19" s="51" t="str">
        <f t="shared" si="7"/>
        <v/>
      </c>
      <c r="AG19" s="51" t="str">
        <f t="shared" si="8"/>
        <v/>
      </c>
      <c r="AH19" s="51" t="str">
        <f t="shared" si="9"/>
        <v/>
      </c>
      <c r="AI19" s="51" t="str">
        <f t="shared" si="10"/>
        <v/>
      </c>
      <c r="AJ19" s="51" t="str">
        <f t="shared" si="11"/>
        <v/>
      </c>
      <c r="AK19" s="51" t="str">
        <f t="shared" si="12"/>
        <v/>
      </c>
      <c r="AL19" s="51" t="str">
        <f t="shared" si="13"/>
        <v/>
      </c>
      <c r="AM19" s="51" t="str">
        <f t="shared" si="14"/>
        <v/>
      </c>
      <c r="AN19" s="51" t="str">
        <f>IF(OR(AD19&lt;&gt;TRUE,AI19&lt;&gt;TRUE),"",IF(OR('Info Lieferung'!$B$12-(YEAR(J19))&gt;INDEX(valschartmaxalt,MATCH(N19,libschart,0)),'Info Lieferung'!$B$12-(YEAR(J19))&lt;INDEX(valschartminalt,MATCH(N19,libschart,0))),FALSE,TRUE))</f>
        <v/>
      </c>
      <c r="AO19" s="51" t="str">
        <f t="shared" si="15"/>
        <v/>
      </c>
      <c r="AP19" s="51"/>
      <c r="AQ19" s="51"/>
      <c r="AR19" s="51"/>
      <c r="AS19" s="197" t="str">
        <f t="shared" si="16"/>
        <v/>
      </c>
      <c r="AT19" s="197" t="str">
        <f t="shared" si="17"/>
        <v/>
      </c>
    </row>
    <row r="20" spans="1:46" x14ac:dyDescent="0.2">
      <c r="A20" s="52" t="str">
        <f>IF(AND(F20&lt;&gt;"",'Institution - Klasse'!$F$4&lt;&gt;""),INDEX(libcatidinstit,'Institution - Klasse'!$F$4),"")</f>
        <v/>
      </c>
      <c r="B20" s="52" t="str">
        <f>IF(A20&lt;&gt;"",INDEX(codeinstit,'Institution - Klasse'!$F$4),"")</f>
        <v/>
      </c>
      <c r="C20" s="50" t="str">
        <f t="shared" si="18"/>
        <v/>
      </c>
      <c r="D20" s="143"/>
      <c r="E20" s="143"/>
      <c r="F20" s="137"/>
      <c r="G20" s="137"/>
      <c r="H20" s="137"/>
      <c r="I20" s="137"/>
      <c r="J20" s="139"/>
      <c r="K20" s="140"/>
      <c r="L20" s="141"/>
      <c r="M20" s="141"/>
      <c r="N20" s="140"/>
      <c r="O20" s="142"/>
      <c r="P20" s="137"/>
      <c r="Q20" s="227"/>
      <c r="R20" s="137"/>
      <c r="S20" s="155"/>
      <c r="T20" s="155"/>
      <c r="U20" s="155"/>
      <c r="V20" s="155"/>
      <c r="W20" s="155"/>
      <c r="X20" s="155"/>
      <c r="Y20" s="53" t="str">
        <f t="shared" si="0"/>
        <v/>
      </c>
      <c r="Z20" s="51" t="str">
        <f t="shared" si="1"/>
        <v/>
      </c>
      <c r="AA20" s="51" t="str">
        <f t="shared" si="2"/>
        <v/>
      </c>
      <c r="AB20" s="51" t="str">
        <f t="shared" si="3"/>
        <v/>
      </c>
      <c r="AC20" s="51" t="str">
        <f t="shared" si="4"/>
        <v/>
      </c>
      <c r="AD20" s="51" t="str">
        <f t="shared" si="5"/>
        <v/>
      </c>
      <c r="AE20" s="51" t="str">
        <f t="shared" si="6"/>
        <v/>
      </c>
      <c r="AF20" s="51" t="str">
        <f t="shared" si="7"/>
        <v/>
      </c>
      <c r="AG20" s="51" t="str">
        <f t="shared" si="8"/>
        <v/>
      </c>
      <c r="AH20" s="51" t="str">
        <f t="shared" si="9"/>
        <v/>
      </c>
      <c r="AI20" s="51" t="str">
        <f t="shared" si="10"/>
        <v/>
      </c>
      <c r="AJ20" s="51" t="str">
        <f t="shared" si="11"/>
        <v/>
      </c>
      <c r="AK20" s="51" t="str">
        <f t="shared" si="12"/>
        <v/>
      </c>
      <c r="AL20" s="51" t="str">
        <f t="shared" si="13"/>
        <v/>
      </c>
      <c r="AM20" s="51" t="str">
        <f t="shared" si="14"/>
        <v/>
      </c>
      <c r="AN20" s="51" t="str">
        <f>IF(OR(AD20&lt;&gt;TRUE,AI20&lt;&gt;TRUE),"",IF(OR('Info Lieferung'!$B$12-(YEAR(J20))&gt;INDEX(valschartmaxalt,MATCH(N20,libschart,0)),'Info Lieferung'!$B$12-(YEAR(J20))&lt;INDEX(valschartminalt,MATCH(N20,libschart,0))),FALSE,TRUE))</f>
        <v/>
      </c>
      <c r="AO20" s="51" t="str">
        <f t="shared" si="15"/>
        <v/>
      </c>
      <c r="AP20" s="51"/>
      <c r="AQ20" s="51"/>
      <c r="AR20" s="51"/>
      <c r="AS20" s="197" t="str">
        <f t="shared" si="16"/>
        <v/>
      </c>
      <c r="AT20" s="197" t="str">
        <f t="shared" si="17"/>
        <v/>
      </c>
    </row>
    <row r="21" spans="1:46" x14ac:dyDescent="0.2">
      <c r="A21" s="52" t="str">
        <f>IF(AND(F21&lt;&gt;"",'Institution - Klasse'!$F$4&lt;&gt;""),INDEX(libcatidinstit,'Institution - Klasse'!$F$4),"")</f>
        <v/>
      </c>
      <c r="B21" s="52" t="str">
        <f>IF(A21&lt;&gt;"",INDEX(codeinstit,'Institution - Klasse'!$F$4),"")</f>
        <v/>
      </c>
      <c r="C21" s="50" t="str">
        <f t="shared" si="18"/>
        <v/>
      </c>
      <c r="D21" s="143"/>
      <c r="E21" s="143"/>
      <c r="F21" s="137"/>
      <c r="G21" s="137"/>
      <c r="H21" s="137"/>
      <c r="I21" s="137"/>
      <c r="J21" s="139"/>
      <c r="K21" s="140"/>
      <c r="L21" s="141"/>
      <c r="M21" s="141"/>
      <c r="N21" s="140"/>
      <c r="O21" s="142"/>
      <c r="P21" s="137"/>
      <c r="Q21" s="227"/>
      <c r="R21" s="137"/>
      <c r="S21" s="155"/>
      <c r="T21" s="155"/>
      <c r="U21" s="155"/>
      <c r="V21" s="155"/>
      <c r="W21" s="155"/>
      <c r="X21" s="155"/>
      <c r="Y21" s="53" t="str">
        <f t="shared" si="0"/>
        <v/>
      </c>
      <c r="Z21" s="51" t="str">
        <f t="shared" si="1"/>
        <v/>
      </c>
      <c r="AA21" s="51" t="str">
        <f t="shared" si="2"/>
        <v/>
      </c>
      <c r="AB21" s="51" t="str">
        <f t="shared" si="3"/>
        <v/>
      </c>
      <c r="AC21" s="51" t="str">
        <f t="shared" si="4"/>
        <v/>
      </c>
      <c r="AD21" s="51" t="str">
        <f t="shared" si="5"/>
        <v/>
      </c>
      <c r="AE21" s="51" t="str">
        <f t="shared" si="6"/>
        <v/>
      </c>
      <c r="AF21" s="51" t="str">
        <f t="shared" si="7"/>
        <v/>
      </c>
      <c r="AG21" s="51" t="str">
        <f t="shared" si="8"/>
        <v/>
      </c>
      <c r="AH21" s="51" t="str">
        <f t="shared" si="9"/>
        <v/>
      </c>
      <c r="AI21" s="51" t="str">
        <f t="shared" si="10"/>
        <v/>
      </c>
      <c r="AJ21" s="51" t="str">
        <f t="shared" si="11"/>
        <v/>
      </c>
      <c r="AK21" s="51" t="str">
        <f t="shared" si="12"/>
        <v/>
      </c>
      <c r="AL21" s="51" t="str">
        <f t="shared" si="13"/>
        <v/>
      </c>
      <c r="AM21" s="51" t="str">
        <f t="shared" si="14"/>
        <v/>
      </c>
      <c r="AN21" s="51" t="str">
        <f>IF(OR(AD21&lt;&gt;TRUE,AI21&lt;&gt;TRUE),"",IF(OR('Info Lieferung'!$B$12-(YEAR(J21))&gt;INDEX(valschartmaxalt,MATCH(N21,libschart,0)),'Info Lieferung'!$B$12-(YEAR(J21))&lt;INDEX(valschartminalt,MATCH(N21,libschart,0))),FALSE,TRUE))</f>
        <v/>
      </c>
      <c r="AO21" s="51" t="str">
        <f t="shared" si="15"/>
        <v/>
      </c>
      <c r="AP21" s="51"/>
      <c r="AQ21" s="51"/>
      <c r="AR21" s="51"/>
      <c r="AS21" s="197" t="str">
        <f t="shared" si="16"/>
        <v/>
      </c>
      <c r="AT21" s="197" t="str">
        <f t="shared" si="17"/>
        <v/>
      </c>
    </row>
    <row r="22" spans="1:46" x14ac:dyDescent="0.2">
      <c r="A22" s="52" t="str">
        <f>IF(AND(F22&lt;&gt;"",'Institution - Klasse'!$F$4&lt;&gt;""),INDEX(libcatidinstit,'Institution - Klasse'!$F$4),"")</f>
        <v/>
      </c>
      <c r="B22" s="52" t="str">
        <f>IF(A22&lt;&gt;"",INDEX(codeinstit,'Institution - Klasse'!$F$4),"")</f>
        <v/>
      </c>
      <c r="C22" s="50" t="str">
        <f t="shared" si="18"/>
        <v/>
      </c>
      <c r="D22" s="143"/>
      <c r="E22" s="143"/>
      <c r="F22" s="137"/>
      <c r="G22" s="137"/>
      <c r="H22" s="137"/>
      <c r="I22" s="137"/>
      <c r="J22" s="139"/>
      <c r="K22" s="140"/>
      <c r="L22" s="141"/>
      <c r="M22" s="141"/>
      <c r="N22" s="140"/>
      <c r="O22" s="142"/>
      <c r="P22" s="137"/>
      <c r="Q22" s="227"/>
      <c r="R22" s="137"/>
      <c r="S22" s="155"/>
      <c r="T22" s="155"/>
      <c r="U22" s="155"/>
      <c r="V22" s="155"/>
      <c r="W22" s="155"/>
      <c r="X22" s="155"/>
      <c r="Y22" s="53" t="str">
        <f t="shared" si="0"/>
        <v/>
      </c>
      <c r="Z22" s="51" t="str">
        <f t="shared" si="1"/>
        <v/>
      </c>
      <c r="AA22" s="51" t="str">
        <f t="shared" si="2"/>
        <v/>
      </c>
      <c r="AB22" s="51" t="str">
        <f t="shared" si="3"/>
        <v/>
      </c>
      <c r="AC22" s="51" t="str">
        <f t="shared" si="4"/>
        <v/>
      </c>
      <c r="AD22" s="51" t="str">
        <f t="shared" si="5"/>
        <v/>
      </c>
      <c r="AE22" s="51" t="str">
        <f t="shared" si="6"/>
        <v/>
      </c>
      <c r="AF22" s="51" t="str">
        <f t="shared" si="7"/>
        <v/>
      </c>
      <c r="AG22" s="51" t="str">
        <f t="shared" si="8"/>
        <v/>
      </c>
      <c r="AH22" s="51" t="str">
        <f t="shared" si="9"/>
        <v/>
      </c>
      <c r="AI22" s="51" t="str">
        <f t="shared" si="10"/>
        <v/>
      </c>
      <c r="AJ22" s="51" t="str">
        <f t="shared" si="11"/>
        <v/>
      </c>
      <c r="AK22" s="51" t="str">
        <f t="shared" si="12"/>
        <v/>
      </c>
      <c r="AL22" s="51" t="str">
        <f t="shared" si="13"/>
        <v/>
      </c>
      <c r="AM22" s="51" t="str">
        <f t="shared" si="14"/>
        <v/>
      </c>
      <c r="AN22" s="51" t="str">
        <f>IF(OR(AD22&lt;&gt;TRUE,AI22&lt;&gt;TRUE),"",IF(OR('Info Lieferung'!$B$12-(YEAR(J22))&gt;INDEX(valschartmaxalt,MATCH(N22,libschart,0)),'Info Lieferung'!$B$12-(YEAR(J22))&lt;INDEX(valschartminalt,MATCH(N22,libschart,0))),FALSE,TRUE))</f>
        <v/>
      </c>
      <c r="AO22" s="51" t="str">
        <f t="shared" si="15"/>
        <v/>
      </c>
      <c r="AP22" s="51"/>
      <c r="AQ22" s="51"/>
      <c r="AR22" s="51"/>
      <c r="AS22" s="197" t="str">
        <f t="shared" si="16"/>
        <v/>
      </c>
      <c r="AT22" s="197" t="str">
        <f t="shared" si="17"/>
        <v/>
      </c>
    </row>
    <row r="23" spans="1:46" x14ac:dyDescent="0.2">
      <c r="A23" s="52" t="str">
        <f>IF(AND(F23&lt;&gt;"",'Institution - Klasse'!$F$4&lt;&gt;""),INDEX(libcatidinstit,'Institution - Klasse'!$F$4),"")</f>
        <v/>
      </c>
      <c r="B23" s="52" t="str">
        <f>IF(A23&lt;&gt;"",INDEX(codeinstit,'Institution - Klasse'!$F$4),"")</f>
        <v/>
      </c>
      <c r="C23" s="50" t="str">
        <f t="shared" si="18"/>
        <v/>
      </c>
      <c r="D23" s="143"/>
      <c r="E23" s="143"/>
      <c r="F23" s="137"/>
      <c r="G23" s="137"/>
      <c r="H23" s="137"/>
      <c r="I23" s="137"/>
      <c r="J23" s="139"/>
      <c r="K23" s="140"/>
      <c r="L23" s="141"/>
      <c r="M23" s="141"/>
      <c r="N23" s="140"/>
      <c r="O23" s="142"/>
      <c r="P23" s="137"/>
      <c r="Q23" s="227"/>
      <c r="R23" s="137"/>
      <c r="S23" s="155"/>
      <c r="T23" s="155"/>
      <c r="U23" s="155"/>
      <c r="V23" s="155"/>
      <c r="W23" s="155"/>
      <c r="X23" s="155"/>
      <c r="Y23" s="53" t="str">
        <f t="shared" si="0"/>
        <v/>
      </c>
      <c r="Z23" s="51" t="str">
        <f t="shared" si="1"/>
        <v/>
      </c>
      <c r="AA23" s="51" t="str">
        <f t="shared" si="2"/>
        <v/>
      </c>
      <c r="AB23" s="51" t="str">
        <f t="shared" si="3"/>
        <v/>
      </c>
      <c r="AC23" s="51" t="str">
        <f t="shared" si="4"/>
        <v/>
      </c>
      <c r="AD23" s="51" t="str">
        <f t="shared" si="5"/>
        <v/>
      </c>
      <c r="AE23" s="51" t="str">
        <f t="shared" si="6"/>
        <v/>
      </c>
      <c r="AF23" s="51" t="str">
        <f t="shared" si="7"/>
        <v/>
      </c>
      <c r="AG23" s="51" t="str">
        <f t="shared" si="8"/>
        <v/>
      </c>
      <c r="AH23" s="51" t="str">
        <f t="shared" si="9"/>
        <v/>
      </c>
      <c r="AI23" s="51" t="str">
        <f t="shared" si="10"/>
        <v/>
      </c>
      <c r="AJ23" s="51" t="str">
        <f t="shared" si="11"/>
        <v/>
      </c>
      <c r="AK23" s="51" t="str">
        <f t="shared" si="12"/>
        <v/>
      </c>
      <c r="AL23" s="51" t="str">
        <f t="shared" si="13"/>
        <v/>
      </c>
      <c r="AM23" s="51" t="str">
        <f t="shared" si="14"/>
        <v/>
      </c>
      <c r="AN23" s="51" t="str">
        <f>IF(OR(AD23&lt;&gt;TRUE,AI23&lt;&gt;TRUE),"",IF(OR('Info Lieferung'!$B$12-(YEAR(J23))&gt;INDEX(valschartmaxalt,MATCH(N23,libschart,0)),'Info Lieferung'!$B$12-(YEAR(J23))&lt;INDEX(valschartminalt,MATCH(N23,libschart,0))),FALSE,TRUE))</f>
        <v/>
      </c>
      <c r="AO23" s="51" t="str">
        <f t="shared" si="15"/>
        <v/>
      </c>
      <c r="AP23" s="51"/>
      <c r="AQ23" s="51"/>
      <c r="AR23" s="51"/>
      <c r="AS23" s="197" t="str">
        <f t="shared" si="16"/>
        <v/>
      </c>
      <c r="AT23" s="197" t="str">
        <f t="shared" si="17"/>
        <v/>
      </c>
    </row>
    <row r="24" spans="1:46" x14ac:dyDescent="0.2">
      <c r="A24" s="52" t="str">
        <f>IF(AND(F24&lt;&gt;"",'Institution - Klasse'!$F$4&lt;&gt;""),INDEX(libcatidinstit,'Institution - Klasse'!$F$4),"")</f>
        <v/>
      </c>
      <c r="B24" s="52" t="str">
        <f>IF(A24&lt;&gt;"",INDEX(codeinstit,'Institution - Klasse'!$F$4),"")</f>
        <v/>
      </c>
      <c r="C24" s="50" t="str">
        <f t="shared" si="18"/>
        <v/>
      </c>
      <c r="D24" s="143"/>
      <c r="E24" s="143"/>
      <c r="F24" s="137"/>
      <c r="G24" s="137"/>
      <c r="H24" s="137"/>
      <c r="I24" s="137"/>
      <c r="J24" s="139"/>
      <c r="K24" s="140"/>
      <c r="L24" s="141"/>
      <c r="M24" s="141"/>
      <c r="N24" s="140"/>
      <c r="O24" s="142"/>
      <c r="P24" s="137"/>
      <c r="Q24" s="227"/>
      <c r="R24" s="137"/>
      <c r="S24" s="155"/>
      <c r="T24" s="155"/>
      <c r="U24" s="155"/>
      <c r="V24" s="155"/>
      <c r="W24" s="155"/>
      <c r="X24" s="155"/>
      <c r="Y24" s="53" t="str">
        <f t="shared" si="0"/>
        <v/>
      </c>
      <c r="Z24" s="51" t="str">
        <f t="shared" si="1"/>
        <v/>
      </c>
      <c r="AA24" s="51" t="str">
        <f t="shared" si="2"/>
        <v/>
      </c>
      <c r="AB24" s="51" t="str">
        <f t="shared" si="3"/>
        <v/>
      </c>
      <c r="AC24" s="51" t="str">
        <f t="shared" si="4"/>
        <v/>
      </c>
      <c r="AD24" s="51" t="str">
        <f t="shared" si="5"/>
        <v/>
      </c>
      <c r="AE24" s="51" t="str">
        <f t="shared" si="6"/>
        <v/>
      </c>
      <c r="AF24" s="51" t="str">
        <f t="shared" si="7"/>
        <v/>
      </c>
      <c r="AG24" s="51" t="str">
        <f t="shared" si="8"/>
        <v/>
      </c>
      <c r="AH24" s="51" t="str">
        <f t="shared" si="9"/>
        <v/>
      </c>
      <c r="AI24" s="51" t="str">
        <f t="shared" si="10"/>
        <v/>
      </c>
      <c r="AJ24" s="51" t="str">
        <f t="shared" si="11"/>
        <v/>
      </c>
      <c r="AK24" s="51" t="str">
        <f t="shared" si="12"/>
        <v/>
      </c>
      <c r="AL24" s="51" t="str">
        <f t="shared" si="13"/>
        <v/>
      </c>
      <c r="AM24" s="51" t="str">
        <f t="shared" si="14"/>
        <v/>
      </c>
      <c r="AN24" s="51" t="str">
        <f>IF(OR(AD24&lt;&gt;TRUE,AI24&lt;&gt;TRUE),"",IF(OR('Info Lieferung'!$B$12-(YEAR(J24))&gt;INDEX(valschartmaxalt,MATCH(N24,libschart,0)),'Info Lieferung'!$B$12-(YEAR(J24))&lt;INDEX(valschartminalt,MATCH(N24,libschart,0))),FALSE,TRUE))</f>
        <v/>
      </c>
      <c r="AO24" s="51" t="str">
        <f t="shared" si="15"/>
        <v/>
      </c>
      <c r="AP24" s="51"/>
      <c r="AQ24" s="51"/>
      <c r="AR24" s="51"/>
      <c r="AS24" s="197" t="str">
        <f t="shared" si="16"/>
        <v/>
      </c>
      <c r="AT24" s="197" t="str">
        <f t="shared" si="17"/>
        <v/>
      </c>
    </row>
    <row r="25" spans="1:46" x14ac:dyDescent="0.2">
      <c r="A25" s="52" t="str">
        <f>IF(AND(F25&lt;&gt;"",'Institution - Klasse'!$F$4&lt;&gt;""),INDEX(libcatidinstit,'Institution - Klasse'!$F$4),"")</f>
        <v/>
      </c>
      <c r="B25" s="52" t="str">
        <f>IF(A25&lt;&gt;"",INDEX(codeinstit,'Institution - Klasse'!$F$4),"")</f>
        <v/>
      </c>
      <c r="C25" s="50" t="str">
        <f t="shared" si="18"/>
        <v/>
      </c>
      <c r="D25" s="143"/>
      <c r="E25" s="143"/>
      <c r="F25" s="137"/>
      <c r="G25" s="137"/>
      <c r="H25" s="137"/>
      <c r="I25" s="137"/>
      <c r="J25" s="139"/>
      <c r="K25" s="140"/>
      <c r="L25" s="141"/>
      <c r="M25" s="141"/>
      <c r="N25" s="140"/>
      <c r="O25" s="142"/>
      <c r="P25" s="137"/>
      <c r="Q25" s="227"/>
      <c r="R25" s="137"/>
      <c r="S25" s="155"/>
      <c r="T25" s="155"/>
      <c r="U25" s="155"/>
      <c r="V25" s="155"/>
      <c r="W25" s="155"/>
      <c r="X25" s="155"/>
      <c r="Y25" s="53" t="str">
        <f t="shared" si="0"/>
        <v/>
      </c>
      <c r="Z25" s="51" t="str">
        <f t="shared" si="1"/>
        <v/>
      </c>
      <c r="AA25" s="51" t="str">
        <f t="shared" si="2"/>
        <v/>
      </c>
      <c r="AB25" s="51" t="str">
        <f t="shared" si="3"/>
        <v/>
      </c>
      <c r="AC25" s="51" t="str">
        <f t="shared" si="4"/>
        <v/>
      </c>
      <c r="AD25" s="51" t="str">
        <f t="shared" si="5"/>
        <v/>
      </c>
      <c r="AE25" s="51" t="str">
        <f t="shared" si="6"/>
        <v/>
      </c>
      <c r="AF25" s="51" t="str">
        <f t="shared" si="7"/>
        <v/>
      </c>
      <c r="AG25" s="51" t="str">
        <f t="shared" si="8"/>
        <v/>
      </c>
      <c r="AH25" s="51" t="str">
        <f t="shared" si="9"/>
        <v/>
      </c>
      <c r="AI25" s="51" t="str">
        <f t="shared" si="10"/>
        <v/>
      </c>
      <c r="AJ25" s="51" t="str">
        <f t="shared" si="11"/>
        <v/>
      </c>
      <c r="AK25" s="51" t="str">
        <f t="shared" si="12"/>
        <v/>
      </c>
      <c r="AL25" s="51" t="str">
        <f t="shared" si="13"/>
        <v/>
      </c>
      <c r="AM25" s="51" t="str">
        <f t="shared" si="14"/>
        <v/>
      </c>
      <c r="AN25" s="51" t="str">
        <f>IF(OR(AD25&lt;&gt;TRUE,AI25&lt;&gt;TRUE),"",IF(OR('Info Lieferung'!$B$12-(YEAR(J25))&gt;INDEX(valschartmaxalt,MATCH(N25,libschart,0)),'Info Lieferung'!$B$12-(YEAR(J25))&lt;INDEX(valschartminalt,MATCH(N25,libschart,0))),FALSE,TRUE))</f>
        <v/>
      </c>
      <c r="AO25" s="51" t="str">
        <f t="shared" si="15"/>
        <v/>
      </c>
      <c r="AP25" s="51"/>
      <c r="AQ25" s="51"/>
      <c r="AR25" s="51"/>
      <c r="AS25" s="197" t="str">
        <f t="shared" si="16"/>
        <v/>
      </c>
      <c r="AT25" s="197" t="str">
        <f t="shared" si="17"/>
        <v/>
      </c>
    </row>
    <row r="26" spans="1:46" x14ac:dyDescent="0.2">
      <c r="A26" s="52" t="str">
        <f>IF(AND(F26&lt;&gt;"",'Institution - Klasse'!$F$4&lt;&gt;""),INDEX(libcatidinstit,'Institution - Klasse'!$F$4),"")</f>
        <v/>
      </c>
      <c r="B26" s="52" t="str">
        <f>IF(A26&lt;&gt;"",INDEX(codeinstit,'Institution - Klasse'!$F$4),"")</f>
        <v/>
      </c>
      <c r="C26" s="50" t="str">
        <f t="shared" si="18"/>
        <v/>
      </c>
      <c r="D26" s="143"/>
      <c r="E26" s="143"/>
      <c r="F26" s="137"/>
      <c r="G26" s="137"/>
      <c r="H26" s="137"/>
      <c r="I26" s="137"/>
      <c r="J26" s="139"/>
      <c r="K26" s="140"/>
      <c r="L26" s="141"/>
      <c r="M26" s="141"/>
      <c r="N26" s="140"/>
      <c r="O26" s="142"/>
      <c r="P26" s="137"/>
      <c r="Q26" s="227"/>
      <c r="R26" s="137"/>
      <c r="S26" s="155"/>
      <c r="T26" s="155"/>
      <c r="U26" s="155"/>
      <c r="V26" s="155"/>
      <c r="W26" s="155"/>
      <c r="X26" s="155"/>
      <c r="Y26" s="53" t="str">
        <f t="shared" si="0"/>
        <v/>
      </c>
      <c r="Z26" s="51" t="str">
        <f t="shared" si="1"/>
        <v/>
      </c>
      <c r="AA26" s="51" t="str">
        <f t="shared" si="2"/>
        <v/>
      </c>
      <c r="AB26" s="51" t="str">
        <f t="shared" si="3"/>
        <v/>
      </c>
      <c r="AC26" s="51" t="str">
        <f t="shared" si="4"/>
        <v/>
      </c>
      <c r="AD26" s="51" t="str">
        <f t="shared" si="5"/>
        <v/>
      </c>
      <c r="AE26" s="51" t="str">
        <f t="shared" si="6"/>
        <v/>
      </c>
      <c r="AF26" s="51" t="str">
        <f t="shared" si="7"/>
        <v/>
      </c>
      <c r="AG26" s="51" t="str">
        <f t="shared" si="8"/>
        <v/>
      </c>
      <c r="AH26" s="51" t="str">
        <f t="shared" si="9"/>
        <v/>
      </c>
      <c r="AI26" s="51" t="str">
        <f t="shared" si="10"/>
        <v/>
      </c>
      <c r="AJ26" s="51" t="str">
        <f t="shared" si="11"/>
        <v/>
      </c>
      <c r="AK26" s="51" t="str">
        <f t="shared" si="12"/>
        <v/>
      </c>
      <c r="AL26" s="51" t="str">
        <f t="shared" si="13"/>
        <v/>
      </c>
      <c r="AM26" s="51" t="str">
        <f t="shared" si="14"/>
        <v/>
      </c>
      <c r="AN26" s="51" t="str">
        <f>IF(OR(AD26&lt;&gt;TRUE,AI26&lt;&gt;TRUE),"",IF(OR('Info Lieferung'!$B$12-(YEAR(J26))&gt;INDEX(valschartmaxalt,MATCH(N26,libschart,0)),'Info Lieferung'!$B$12-(YEAR(J26))&lt;INDEX(valschartminalt,MATCH(N26,libschart,0))),FALSE,TRUE))</f>
        <v/>
      </c>
      <c r="AO26" s="51" t="str">
        <f t="shared" si="15"/>
        <v/>
      </c>
      <c r="AP26" s="51"/>
      <c r="AQ26" s="51"/>
      <c r="AR26" s="51"/>
      <c r="AS26" s="197" t="str">
        <f t="shared" si="16"/>
        <v/>
      </c>
      <c r="AT26" s="197" t="str">
        <f t="shared" si="17"/>
        <v/>
      </c>
    </row>
    <row r="27" spans="1:46" x14ac:dyDescent="0.2">
      <c r="A27" s="52" t="str">
        <f>IF(AND(F27&lt;&gt;"",'Institution - Klasse'!$F$4&lt;&gt;""),INDEX(libcatidinstit,'Institution - Klasse'!$F$4),"")</f>
        <v/>
      </c>
      <c r="B27" s="52" t="str">
        <f>IF(A27&lt;&gt;"",INDEX(codeinstit,'Institution - Klasse'!$F$4),"")</f>
        <v/>
      </c>
      <c r="C27" s="50" t="str">
        <f t="shared" si="18"/>
        <v/>
      </c>
      <c r="D27" s="143"/>
      <c r="E27" s="143"/>
      <c r="F27" s="137"/>
      <c r="G27" s="137"/>
      <c r="H27" s="137"/>
      <c r="I27" s="137"/>
      <c r="J27" s="139"/>
      <c r="K27" s="140"/>
      <c r="L27" s="141"/>
      <c r="M27" s="141"/>
      <c r="N27" s="140"/>
      <c r="O27" s="142"/>
      <c r="P27" s="137"/>
      <c r="Q27" s="227"/>
      <c r="R27" s="137"/>
      <c r="S27" s="155"/>
      <c r="T27" s="155"/>
      <c r="U27" s="155"/>
      <c r="V27" s="155"/>
      <c r="W27" s="155"/>
      <c r="X27" s="155"/>
      <c r="Y27" s="53" t="str">
        <f t="shared" si="0"/>
        <v/>
      </c>
      <c r="Z27" s="51" t="str">
        <f t="shared" si="1"/>
        <v/>
      </c>
      <c r="AA27" s="51" t="str">
        <f t="shared" si="2"/>
        <v/>
      </c>
      <c r="AB27" s="51" t="str">
        <f t="shared" si="3"/>
        <v/>
      </c>
      <c r="AC27" s="51" t="str">
        <f t="shared" si="4"/>
        <v/>
      </c>
      <c r="AD27" s="51" t="str">
        <f t="shared" si="5"/>
        <v/>
      </c>
      <c r="AE27" s="51" t="str">
        <f t="shared" si="6"/>
        <v/>
      </c>
      <c r="AF27" s="51" t="str">
        <f t="shared" si="7"/>
        <v/>
      </c>
      <c r="AG27" s="51" t="str">
        <f t="shared" si="8"/>
        <v/>
      </c>
      <c r="AH27" s="51" t="str">
        <f t="shared" si="9"/>
        <v/>
      </c>
      <c r="AI27" s="51" t="str">
        <f t="shared" si="10"/>
        <v/>
      </c>
      <c r="AJ27" s="51" t="str">
        <f t="shared" si="11"/>
        <v/>
      </c>
      <c r="AK27" s="51" t="str">
        <f t="shared" si="12"/>
        <v/>
      </c>
      <c r="AL27" s="51" t="str">
        <f t="shared" si="13"/>
        <v/>
      </c>
      <c r="AM27" s="51" t="str">
        <f t="shared" si="14"/>
        <v/>
      </c>
      <c r="AN27" s="51" t="str">
        <f>IF(OR(AD27&lt;&gt;TRUE,AI27&lt;&gt;TRUE),"",IF(OR('Info Lieferung'!$B$12-(YEAR(J27))&gt;INDEX(valschartmaxalt,MATCH(N27,libschart,0)),'Info Lieferung'!$B$12-(YEAR(J27))&lt;INDEX(valschartminalt,MATCH(N27,libschart,0))),FALSE,TRUE))</f>
        <v/>
      </c>
      <c r="AO27" s="51" t="str">
        <f t="shared" si="15"/>
        <v/>
      </c>
      <c r="AP27" s="51"/>
      <c r="AQ27" s="51"/>
      <c r="AR27" s="51"/>
      <c r="AS27" s="197" t="str">
        <f t="shared" si="16"/>
        <v/>
      </c>
      <c r="AT27" s="197" t="str">
        <f t="shared" si="17"/>
        <v/>
      </c>
    </row>
    <row r="28" spans="1:46" x14ac:dyDescent="0.2">
      <c r="A28" s="52" t="str">
        <f>IF(AND(F28&lt;&gt;"",'Institution - Klasse'!$F$4&lt;&gt;""),INDEX(libcatidinstit,'Institution - Klasse'!$F$4),"")</f>
        <v/>
      </c>
      <c r="B28" s="52" t="str">
        <f>IF(A28&lt;&gt;"",INDEX(codeinstit,'Institution - Klasse'!$F$4),"")</f>
        <v/>
      </c>
      <c r="C28" s="50" t="str">
        <f t="shared" si="18"/>
        <v/>
      </c>
      <c r="D28" s="143"/>
      <c r="E28" s="143"/>
      <c r="F28" s="137"/>
      <c r="G28" s="137"/>
      <c r="H28" s="137"/>
      <c r="I28" s="137"/>
      <c r="J28" s="139"/>
      <c r="K28" s="140"/>
      <c r="L28" s="141"/>
      <c r="M28" s="141"/>
      <c r="N28" s="140"/>
      <c r="O28" s="142"/>
      <c r="P28" s="137"/>
      <c r="Q28" s="227"/>
      <c r="R28" s="137"/>
      <c r="S28" s="155"/>
      <c r="T28" s="155"/>
      <c r="U28" s="155"/>
      <c r="V28" s="155"/>
      <c r="W28" s="155"/>
      <c r="X28" s="155"/>
      <c r="Y28" s="53" t="str">
        <f t="shared" si="0"/>
        <v/>
      </c>
      <c r="Z28" s="51" t="str">
        <f t="shared" si="1"/>
        <v/>
      </c>
      <c r="AA28" s="51" t="str">
        <f t="shared" si="2"/>
        <v/>
      </c>
      <c r="AB28" s="51" t="str">
        <f t="shared" si="3"/>
        <v/>
      </c>
      <c r="AC28" s="51" t="str">
        <f t="shared" si="4"/>
        <v/>
      </c>
      <c r="AD28" s="51" t="str">
        <f t="shared" si="5"/>
        <v/>
      </c>
      <c r="AE28" s="51" t="str">
        <f t="shared" si="6"/>
        <v/>
      </c>
      <c r="AF28" s="51" t="str">
        <f t="shared" si="7"/>
        <v/>
      </c>
      <c r="AG28" s="51" t="str">
        <f t="shared" si="8"/>
        <v/>
      </c>
      <c r="AH28" s="51" t="str">
        <f t="shared" si="9"/>
        <v/>
      </c>
      <c r="AI28" s="51" t="str">
        <f t="shared" si="10"/>
        <v/>
      </c>
      <c r="AJ28" s="51" t="str">
        <f t="shared" si="11"/>
        <v/>
      </c>
      <c r="AK28" s="51" t="str">
        <f t="shared" si="12"/>
        <v/>
      </c>
      <c r="AL28" s="51" t="str">
        <f t="shared" si="13"/>
        <v/>
      </c>
      <c r="AM28" s="51" t="str">
        <f t="shared" si="14"/>
        <v/>
      </c>
      <c r="AN28" s="51" t="str">
        <f>IF(OR(AD28&lt;&gt;TRUE,AI28&lt;&gt;TRUE),"",IF(OR('Info Lieferung'!$B$12-(YEAR(J28))&gt;INDEX(valschartmaxalt,MATCH(N28,libschart,0)),'Info Lieferung'!$B$12-(YEAR(J28))&lt;INDEX(valschartminalt,MATCH(N28,libschart,0))),FALSE,TRUE))</f>
        <v/>
      </c>
      <c r="AO28" s="51" t="str">
        <f t="shared" si="15"/>
        <v/>
      </c>
      <c r="AP28" s="51"/>
      <c r="AQ28" s="51"/>
      <c r="AR28" s="51"/>
      <c r="AS28" s="197" t="str">
        <f t="shared" si="16"/>
        <v/>
      </c>
      <c r="AT28" s="197" t="str">
        <f t="shared" si="17"/>
        <v/>
      </c>
    </row>
    <row r="29" spans="1:46" x14ac:dyDescent="0.2">
      <c r="A29" s="52" t="str">
        <f>IF(AND(F29&lt;&gt;"",'Institution - Klasse'!$F$4&lt;&gt;""),INDEX(libcatidinstit,'Institution - Klasse'!$F$4),"")</f>
        <v/>
      </c>
      <c r="B29" s="52" t="str">
        <f>IF(A29&lt;&gt;"",INDEX(codeinstit,'Institution - Klasse'!$F$4),"")</f>
        <v/>
      </c>
      <c r="C29" s="50" t="str">
        <f t="shared" si="18"/>
        <v/>
      </c>
      <c r="D29" s="143"/>
      <c r="E29" s="143"/>
      <c r="F29" s="137"/>
      <c r="G29" s="137"/>
      <c r="H29" s="137"/>
      <c r="I29" s="137"/>
      <c r="J29" s="139"/>
      <c r="K29" s="140"/>
      <c r="L29" s="141"/>
      <c r="M29" s="141"/>
      <c r="N29" s="140"/>
      <c r="O29" s="142"/>
      <c r="P29" s="137"/>
      <c r="Q29" s="227"/>
      <c r="R29" s="137"/>
      <c r="S29" s="155"/>
      <c r="T29" s="155"/>
      <c r="U29" s="155"/>
      <c r="V29" s="155"/>
      <c r="W29" s="155"/>
      <c r="X29" s="155"/>
      <c r="Y29" s="53" t="str">
        <f t="shared" si="0"/>
        <v/>
      </c>
      <c r="Z29" s="51" t="str">
        <f t="shared" si="1"/>
        <v/>
      </c>
      <c r="AA29" s="51" t="str">
        <f t="shared" si="2"/>
        <v/>
      </c>
      <c r="AB29" s="51" t="str">
        <f t="shared" si="3"/>
        <v/>
      </c>
      <c r="AC29" s="51" t="str">
        <f t="shared" si="4"/>
        <v/>
      </c>
      <c r="AD29" s="51" t="str">
        <f t="shared" si="5"/>
        <v/>
      </c>
      <c r="AE29" s="51" t="str">
        <f t="shared" si="6"/>
        <v/>
      </c>
      <c r="AF29" s="51" t="str">
        <f t="shared" si="7"/>
        <v/>
      </c>
      <c r="AG29" s="51" t="str">
        <f t="shared" si="8"/>
        <v/>
      </c>
      <c r="AH29" s="51" t="str">
        <f t="shared" si="9"/>
        <v/>
      </c>
      <c r="AI29" s="51" t="str">
        <f t="shared" si="10"/>
        <v/>
      </c>
      <c r="AJ29" s="51" t="str">
        <f t="shared" si="11"/>
        <v/>
      </c>
      <c r="AK29" s="51" t="str">
        <f t="shared" si="12"/>
        <v/>
      </c>
      <c r="AL29" s="51" t="str">
        <f t="shared" si="13"/>
        <v/>
      </c>
      <c r="AM29" s="51" t="str">
        <f t="shared" si="14"/>
        <v/>
      </c>
      <c r="AN29" s="51" t="str">
        <f>IF(OR(AD29&lt;&gt;TRUE,AI29&lt;&gt;TRUE),"",IF(OR('Info Lieferung'!$B$12-(YEAR(J29))&gt;INDEX(valschartmaxalt,MATCH(N29,libschart,0)),'Info Lieferung'!$B$12-(YEAR(J29))&lt;INDEX(valschartminalt,MATCH(N29,libschart,0))),FALSE,TRUE))</f>
        <v/>
      </c>
      <c r="AO29" s="51" t="str">
        <f t="shared" si="15"/>
        <v/>
      </c>
      <c r="AP29" s="51"/>
      <c r="AQ29" s="51"/>
      <c r="AR29" s="51"/>
      <c r="AS29" s="197" t="str">
        <f t="shared" si="16"/>
        <v/>
      </c>
      <c r="AT29" s="197" t="str">
        <f t="shared" si="17"/>
        <v/>
      </c>
    </row>
    <row r="30" spans="1:46" x14ac:dyDescent="0.2">
      <c r="A30" s="52" t="str">
        <f>IF(AND(F30&lt;&gt;"",'Institution - Klasse'!$F$4&lt;&gt;""),INDEX(libcatidinstit,'Institution - Klasse'!$F$4),"")</f>
        <v/>
      </c>
      <c r="B30" s="52" t="str">
        <f>IF(A30&lt;&gt;"",INDEX(codeinstit,'Institution - Klasse'!$F$4),"")</f>
        <v/>
      </c>
      <c r="C30" s="50" t="str">
        <f t="shared" si="18"/>
        <v/>
      </c>
      <c r="D30" s="143"/>
      <c r="E30" s="143"/>
      <c r="F30" s="137"/>
      <c r="G30" s="137"/>
      <c r="H30" s="137"/>
      <c r="I30" s="137"/>
      <c r="J30" s="139"/>
      <c r="K30" s="140"/>
      <c r="L30" s="141"/>
      <c r="M30" s="141"/>
      <c r="N30" s="140"/>
      <c r="O30" s="142"/>
      <c r="P30" s="137"/>
      <c r="Q30" s="227"/>
      <c r="R30" s="137"/>
      <c r="S30" s="155"/>
      <c r="T30" s="155"/>
      <c r="U30" s="155"/>
      <c r="V30" s="155"/>
      <c r="W30" s="155"/>
      <c r="X30" s="155"/>
      <c r="Y30" s="53" t="str">
        <f t="shared" si="0"/>
        <v/>
      </c>
      <c r="Z30" s="51" t="str">
        <f t="shared" si="1"/>
        <v/>
      </c>
      <c r="AA30" s="51" t="str">
        <f t="shared" si="2"/>
        <v/>
      </c>
      <c r="AB30" s="51" t="str">
        <f t="shared" si="3"/>
        <v/>
      </c>
      <c r="AC30" s="51" t="str">
        <f t="shared" si="4"/>
        <v/>
      </c>
      <c r="AD30" s="51" t="str">
        <f t="shared" si="5"/>
        <v/>
      </c>
      <c r="AE30" s="51" t="str">
        <f t="shared" si="6"/>
        <v/>
      </c>
      <c r="AF30" s="51" t="str">
        <f t="shared" si="7"/>
        <v/>
      </c>
      <c r="AG30" s="51" t="str">
        <f t="shared" si="8"/>
        <v/>
      </c>
      <c r="AH30" s="51" t="str">
        <f t="shared" si="9"/>
        <v/>
      </c>
      <c r="AI30" s="51" t="str">
        <f t="shared" si="10"/>
        <v/>
      </c>
      <c r="AJ30" s="51" t="str">
        <f t="shared" si="11"/>
        <v/>
      </c>
      <c r="AK30" s="51" t="str">
        <f t="shared" si="12"/>
        <v/>
      </c>
      <c r="AL30" s="51" t="str">
        <f t="shared" si="13"/>
        <v/>
      </c>
      <c r="AM30" s="51" t="str">
        <f t="shared" si="14"/>
        <v/>
      </c>
      <c r="AN30" s="51" t="str">
        <f>IF(OR(AD30&lt;&gt;TRUE,AI30&lt;&gt;TRUE),"",IF(OR('Info Lieferung'!$B$12-(YEAR(J30))&gt;INDEX(valschartmaxalt,MATCH(N30,libschart,0)),'Info Lieferung'!$B$12-(YEAR(J30))&lt;INDEX(valschartminalt,MATCH(N30,libschart,0))),FALSE,TRUE))</f>
        <v/>
      </c>
      <c r="AO30" s="51" t="str">
        <f t="shared" si="15"/>
        <v/>
      </c>
      <c r="AP30" s="51"/>
      <c r="AQ30" s="51"/>
      <c r="AR30" s="51"/>
      <c r="AS30" s="197" t="str">
        <f t="shared" si="16"/>
        <v/>
      </c>
      <c r="AT30" s="197" t="str">
        <f t="shared" si="17"/>
        <v/>
      </c>
    </row>
    <row r="31" spans="1:46" x14ac:dyDescent="0.2">
      <c r="A31" s="52" t="str">
        <f>IF(AND(F31&lt;&gt;"",'Institution - Klasse'!$F$4&lt;&gt;""),INDEX(libcatidinstit,'Institution - Klasse'!$F$4),"")</f>
        <v/>
      </c>
      <c r="B31" s="52" t="str">
        <f>IF(A31&lt;&gt;"",INDEX(codeinstit,'Institution - Klasse'!$F$4),"")</f>
        <v/>
      </c>
      <c r="C31" s="50" t="str">
        <f t="shared" si="18"/>
        <v/>
      </c>
      <c r="D31" s="143"/>
      <c r="E31" s="143"/>
      <c r="F31" s="137"/>
      <c r="G31" s="137"/>
      <c r="H31" s="137"/>
      <c r="I31" s="137"/>
      <c r="J31" s="139"/>
      <c r="K31" s="140"/>
      <c r="L31" s="141"/>
      <c r="M31" s="141"/>
      <c r="N31" s="140"/>
      <c r="O31" s="142"/>
      <c r="P31" s="137"/>
      <c r="Q31" s="227"/>
      <c r="R31" s="137"/>
      <c r="S31" s="155"/>
      <c r="T31" s="155"/>
      <c r="U31" s="155"/>
      <c r="V31" s="155"/>
      <c r="W31" s="155"/>
      <c r="X31" s="155"/>
      <c r="Y31" s="53" t="str">
        <f t="shared" si="0"/>
        <v/>
      </c>
      <c r="Z31" s="51" t="str">
        <f t="shared" si="1"/>
        <v/>
      </c>
      <c r="AA31" s="51" t="str">
        <f t="shared" si="2"/>
        <v/>
      </c>
      <c r="AB31" s="51" t="str">
        <f t="shared" si="3"/>
        <v/>
      </c>
      <c r="AC31" s="51" t="str">
        <f t="shared" si="4"/>
        <v/>
      </c>
      <c r="AD31" s="51" t="str">
        <f t="shared" si="5"/>
        <v/>
      </c>
      <c r="AE31" s="51" t="str">
        <f t="shared" si="6"/>
        <v/>
      </c>
      <c r="AF31" s="51" t="str">
        <f t="shared" si="7"/>
        <v/>
      </c>
      <c r="AG31" s="51" t="str">
        <f t="shared" si="8"/>
        <v/>
      </c>
      <c r="AH31" s="51" t="str">
        <f t="shared" si="9"/>
        <v/>
      </c>
      <c r="AI31" s="51" t="str">
        <f t="shared" si="10"/>
        <v/>
      </c>
      <c r="AJ31" s="51" t="str">
        <f t="shared" si="11"/>
        <v/>
      </c>
      <c r="AK31" s="51" t="str">
        <f t="shared" si="12"/>
        <v/>
      </c>
      <c r="AL31" s="51" t="str">
        <f t="shared" si="13"/>
        <v/>
      </c>
      <c r="AM31" s="51" t="str">
        <f t="shared" si="14"/>
        <v/>
      </c>
      <c r="AN31" s="51" t="str">
        <f>IF(OR(AD31&lt;&gt;TRUE,AI31&lt;&gt;TRUE),"",IF(OR('Info Lieferung'!$B$12-(YEAR(J31))&gt;INDEX(valschartmaxalt,MATCH(N31,libschart,0)),'Info Lieferung'!$B$12-(YEAR(J31))&lt;INDEX(valschartminalt,MATCH(N31,libschart,0))),FALSE,TRUE))</f>
        <v/>
      </c>
      <c r="AO31" s="51" t="str">
        <f t="shared" si="15"/>
        <v/>
      </c>
      <c r="AP31" s="51"/>
      <c r="AQ31" s="51"/>
      <c r="AR31" s="51"/>
      <c r="AS31" s="197" t="str">
        <f t="shared" si="16"/>
        <v/>
      </c>
      <c r="AT31" s="197" t="str">
        <f t="shared" si="17"/>
        <v/>
      </c>
    </row>
    <row r="32" spans="1:46" x14ac:dyDescent="0.2">
      <c r="A32" s="52" t="str">
        <f>IF(AND(F32&lt;&gt;"",'Institution - Klasse'!$F$4&lt;&gt;""),INDEX(libcatidinstit,'Institution - Klasse'!$F$4),"")</f>
        <v/>
      </c>
      <c r="B32" s="52" t="str">
        <f>IF(A32&lt;&gt;"",INDEX(codeinstit,'Institution - Klasse'!$F$4),"")</f>
        <v/>
      </c>
      <c r="C32" s="50" t="str">
        <f t="shared" si="18"/>
        <v/>
      </c>
      <c r="D32" s="143"/>
      <c r="E32" s="143"/>
      <c r="F32" s="137"/>
      <c r="G32" s="137"/>
      <c r="H32" s="137"/>
      <c r="I32" s="137"/>
      <c r="J32" s="139"/>
      <c r="K32" s="140"/>
      <c r="L32" s="141"/>
      <c r="M32" s="141"/>
      <c r="N32" s="140"/>
      <c r="O32" s="142"/>
      <c r="P32" s="137"/>
      <c r="Q32" s="227"/>
      <c r="R32" s="137"/>
      <c r="S32" s="155"/>
      <c r="T32" s="155"/>
      <c r="U32" s="155"/>
      <c r="V32" s="155"/>
      <c r="W32" s="155"/>
      <c r="X32" s="155"/>
      <c r="Y32" s="53" t="str">
        <f t="shared" si="0"/>
        <v/>
      </c>
      <c r="Z32" s="51" t="str">
        <f t="shared" si="1"/>
        <v/>
      </c>
      <c r="AA32" s="51" t="str">
        <f t="shared" si="2"/>
        <v/>
      </c>
      <c r="AB32" s="51" t="str">
        <f t="shared" si="3"/>
        <v/>
      </c>
      <c r="AC32" s="51" t="str">
        <f t="shared" si="4"/>
        <v/>
      </c>
      <c r="AD32" s="51" t="str">
        <f t="shared" si="5"/>
        <v/>
      </c>
      <c r="AE32" s="51" t="str">
        <f t="shared" si="6"/>
        <v/>
      </c>
      <c r="AF32" s="51" t="str">
        <f t="shared" si="7"/>
        <v/>
      </c>
      <c r="AG32" s="51" t="str">
        <f t="shared" si="8"/>
        <v/>
      </c>
      <c r="AH32" s="51" t="str">
        <f t="shared" si="9"/>
        <v/>
      </c>
      <c r="AI32" s="51" t="str">
        <f t="shared" si="10"/>
        <v/>
      </c>
      <c r="AJ32" s="51" t="str">
        <f t="shared" si="11"/>
        <v/>
      </c>
      <c r="AK32" s="51" t="str">
        <f t="shared" si="12"/>
        <v/>
      </c>
      <c r="AL32" s="51" t="str">
        <f t="shared" si="13"/>
        <v/>
      </c>
      <c r="AM32" s="51" t="str">
        <f t="shared" si="14"/>
        <v/>
      </c>
      <c r="AN32" s="51" t="str">
        <f>IF(OR(AD32&lt;&gt;TRUE,AI32&lt;&gt;TRUE),"",IF(OR('Info Lieferung'!$B$12-(YEAR(J32))&gt;INDEX(valschartmaxalt,MATCH(N32,libschart,0)),'Info Lieferung'!$B$12-(YEAR(J32))&lt;INDEX(valschartminalt,MATCH(N32,libschart,0))),FALSE,TRUE))</f>
        <v/>
      </c>
      <c r="AO32" s="51" t="str">
        <f t="shared" si="15"/>
        <v/>
      </c>
      <c r="AP32" s="51"/>
      <c r="AQ32" s="51"/>
      <c r="AR32" s="51"/>
      <c r="AS32" s="197" t="str">
        <f t="shared" si="16"/>
        <v/>
      </c>
      <c r="AT32" s="197" t="str">
        <f t="shared" si="17"/>
        <v/>
      </c>
    </row>
    <row r="33" spans="1:46" x14ac:dyDescent="0.2">
      <c r="A33" s="52" t="str">
        <f>IF(AND(F33&lt;&gt;"",'Institution - Klasse'!$F$4&lt;&gt;""),INDEX(libcatidinstit,'Institution - Klasse'!$F$4),"")</f>
        <v/>
      </c>
      <c r="B33" s="52" t="str">
        <f>IF(A33&lt;&gt;"",INDEX(codeinstit,'Institution - Klasse'!$F$4),"")</f>
        <v/>
      </c>
      <c r="C33" s="50" t="str">
        <f t="shared" si="18"/>
        <v/>
      </c>
      <c r="D33" s="143"/>
      <c r="E33" s="143"/>
      <c r="F33" s="137"/>
      <c r="G33" s="137"/>
      <c r="H33" s="137"/>
      <c r="I33" s="137"/>
      <c r="J33" s="139"/>
      <c r="K33" s="140"/>
      <c r="L33" s="141"/>
      <c r="M33" s="141"/>
      <c r="N33" s="140"/>
      <c r="O33" s="142"/>
      <c r="P33" s="137"/>
      <c r="Q33" s="227"/>
      <c r="R33" s="137"/>
      <c r="S33" s="155"/>
      <c r="T33" s="155"/>
      <c r="U33" s="155"/>
      <c r="V33" s="155"/>
      <c r="W33" s="155"/>
      <c r="X33" s="155"/>
      <c r="Y33" s="53" t="str">
        <f t="shared" si="0"/>
        <v/>
      </c>
      <c r="Z33" s="51" t="str">
        <f t="shared" si="1"/>
        <v/>
      </c>
      <c r="AA33" s="51" t="str">
        <f t="shared" si="2"/>
        <v/>
      </c>
      <c r="AB33" s="51" t="str">
        <f t="shared" si="3"/>
        <v/>
      </c>
      <c r="AC33" s="51" t="str">
        <f t="shared" si="4"/>
        <v/>
      </c>
      <c r="AD33" s="51" t="str">
        <f t="shared" si="5"/>
        <v/>
      </c>
      <c r="AE33" s="51" t="str">
        <f t="shared" si="6"/>
        <v/>
      </c>
      <c r="AF33" s="51" t="str">
        <f t="shared" si="7"/>
        <v/>
      </c>
      <c r="AG33" s="51" t="str">
        <f t="shared" si="8"/>
        <v/>
      </c>
      <c r="AH33" s="51" t="str">
        <f t="shared" si="9"/>
        <v/>
      </c>
      <c r="AI33" s="51" t="str">
        <f t="shared" si="10"/>
        <v/>
      </c>
      <c r="AJ33" s="51" t="str">
        <f t="shared" si="11"/>
        <v/>
      </c>
      <c r="AK33" s="51" t="str">
        <f t="shared" si="12"/>
        <v/>
      </c>
      <c r="AL33" s="51" t="str">
        <f t="shared" si="13"/>
        <v/>
      </c>
      <c r="AM33" s="51" t="str">
        <f t="shared" si="14"/>
        <v/>
      </c>
      <c r="AN33" s="51" t="str">
        <f>IF(OR(AD33&lt;&gt;TRUE,AI33&lt;&gt;TRUE),"",IF(OR('Info Lieferung'!$B$12-(YEAR(J33))&gt;INDEX(valschartmaxalt,MATCH(N33,libschart,0)),'Info Lieferung'!$B$12-(YEAR(J33))&lt;INDEX(valschartminalt,MATCH(N33,libschart,0))),FALSE,TRUE))</f>
        <v/>
      </c>
      <c r="AO33" s="51" t="str">
        <f t="shared" si="15"/>
        <v/>
      </c>
      <c r="AP33" s="51"/>
      <c r="AQ33" s="51"/>
      <c r="AR33" s="51"/>
      <c r="AS33" s="197" t="str">
        <f t="shared" si="16"/>
        <v/>
      </c>
      <c r="AT33" s="197" t="str">
        <f t="shared" si="17"/>
        <v/>
      </c>
    </row>
    <row r="34" spans="1:46" x14ac:dyDescent="0.2">
      <c r="A34" s="52" t="str">
        <f>IF(AND(F34&lt;&gt;"",'Institution - Klasse'!$F$4&lt;&gt;""),INDEX(libcatidinstit,'Institution - Klasse'!$F$4),"")</f>
        <v/>
      </c>
      <c r="B34" s="52" t="str">
        <f>IF(A34&lt;&gt;"",INDEX(codeinstit,'Institution - Klasse'!$F$4),"")</f>
        <v/>
      </c>
      <c r="C34" s="50" t="str">
        <f t="shared" si="18"/>
        <v/>
      </c>
      <c r="D34" s="143"/>
      <c r="E34" s="143"/>
      <c r="F34" s="137"/>
      <c r="G34" s="137"/>
      <c r="H34" s="137"/>
      <c r="I34" s="137"/>
      <c r="J34" s="139"/>
      <c r="K34" s="140"/>
      <c r="L34" s="141"/>
      <c r="M34" s="141"/>
      <c r="N34" s="140"/>
      <c r="O34" s="142"/>
      <c r="P34" s="137"/>
      <c r="Q34" s="227"/>
      <c r="R34" s="137"/>
      <c r="S34" s="155"/>
      <c r="T34" s="155"/>
      <c r="U34" s="155"/>
      <c r="V34" s="155"/>
      <c r="W34" s="155"/>
      <c r="X34" s="155"/>
      <c r="Y34" s="53" t="str">
        <f t="shared" si="0"/>
        <v/>
      </c>
      <c r="Z34" s="51" t="str">
        <f t="shared" si="1"/>
        <v/>
      </c>
      <c r="AA34" s="51" t="str">
        <f t="shared" si="2"/>
        <v/>
      </c>
      <c r="AB34" s="51" t="str">
        <f t="shared" si="3"/>
        <v/>
      </c>
      <c r="AC34" s="51" t="str">
        <f t="shared" si="4"/>
        <v/>
      </c>
      <c r="AD34" s="51" t="str">
        <f t="shared" si="5"/>
        <v/>
      </c>
      <c r="AE34" s="51" t="str">
        <f t="shared" si="6"/>
        <v/>
      </c>
      <c r="AF34" s="51" t="str">
        <f t="shared" si="7"/>
        <v/>
      </c>
      <c r="AG34" s="51" t="str">
        <f t="shared" si="8"/>
        <v/>
      </c>
      <c r="AH34" s="51" t="str">
        <f t="shared" si="9"/>
        <v/>
      </c>
      <c r="AI34" s="51" t="str">
        <f t="shared" si="10"/>
        <v/>
      </c>
      <c r="AJ34" s="51" t="str">
        <f t="shared" si="11"/>
        <v/>
      </c>
      <c r="AK34" s="51" t="str">
        <f t="shared" si="12"/>
        <v/>
      </c>
      <c r="AL34" s="51" t="str">
        <f t="shared" si="13"/>
        <v/>
      </c>
      <c r="AM34" s="51" t="str">
        <f t="shared" si="14"/>
        <v/>
      </c>
      <c r="AN34" s="51" t="str">
        <f>IF(OR(AD34&lt;&gt;TRUE,AI34&lt;&gt;TRUE),"",IF(OR('Info Lieferung'!$B$12-(YEAR(J34))&gt;INDEX(valschartmaxalt,MATCH(N34,libschart,0)),'Info Lieferung'!$B$12-(YEAR(J34))&lt;INDEX(valschartminalt,MATCH(N34,libschart,0))),FALSE,TRUE))</f>
        <v/>
      </c>
      <c r="AO34" s="51" t="str">
        <f t="shared" si="15"/>
        <v/>
      </c>
      <c r="AP34" s="51"/>
      <c r="AQ34" s="51"/>
      <c r="AR34" s="51"/>
      <c r="AS34" s="197" t="str">
        <f t="shared" si="16"/>
        <v/>
      </c>
      <c r="AT34" s="197" t="str">
        <f t="shared" si="17"/>
        <v/>
      </c>
    </row>
    <row r="35" spans="1:46" x14ac:dyDescent="0.2">
      <c r="A35" s="52" t="str">
        <f>IF(AND(F35&lt;&gt;"",'Institution - Klasse'!$F$4&lt;&gt;""),INDEX(libcatidinstit,'Institution - Klasse'!$F$4),"")</f>
        <v/>
      </c>
      <c r="B35" s="52" t="str">
        <f>IF(A35&lt;&gt;"",INDEX(codeinstit,'Institution - Klasse'!$F$4),"")</f>
        <v/>
      </c>
      <c r="C35" s="50" t="str">
        <f t="shared" si="18"/>
        <v/>
      </c>
      <c r="D35" s="143"/>
      <c r="E35" s="143"/>
      <c r="F35" s="137"/>
      <c r="G35" s="137"/>
      <c r="H35" s="137"/>
      <c r="I35" s="137"/>
      <c r="J35" s="139"/>
      <c r="K35" s="140"/>
      <c r="L35" s="141"/>
      <c r="M35" s="141"/>
      <c r="N35" s="140"/>
      <c r="O35" s="142"/>
      <c r="P35" s="137"/>
      <c r="Q35" s="227"/>
      <c r="R35" s="137"/>
      <c r="S35" s="155"/>
      <c r="T35" s="155"/>
      <c r="U35" s="155"/>
      <c r="V35" s="155"/>
      <c r="W35" s="155"/>
      <c r="X35" s="155"/>
      <c r="Y35" s="53" t="str">
        <f t="shared" si="0"/>
        <v/>
      </c>
      <c r="Z35" s="51" t="str">
        <f t="shared" si="1"/>
        <v/>
      </c>
      <c r="AA35" s="51" t="str">
        <f t="shared" si="2"/>
        <v/>
      </c>
      <c r="AB35" s="51" t="str">
        <f t="shared" si="3"/>
        <v/>
      </c>
      <c r="AC35" s="51" t="str">
        <f t="shared" si="4"/>
        <v/>
      </c>
      <c r="AD35" s="51" t="str">
        <f t="shared" si="5"/>
        <v/>
      </c>
      <c r="AE35" s="51" t="str">
        <f t="shared" si="6"/>
        <v/>
      </c>
      <c r="AF35" s="51" t="str">
        <f t="shared" si="7"/>
        <v/>
      </c>
      <c r="AG35" s="51" t="str">
        <f t="shared" si="8"/>
        <v/>
      </c>
      <c r="AH35" s="51" t="str">
        <f t="shared" si="9"/>
        <v/>
      </c>
      <c r="AI35" s="51" t="str">
        <f t="shared" si="10"/>
        <v/>
      </c>
      <c r="AJ35" s="51" t="str">
        <f t="shared" si="11"/>
        <v/>
      </c>
      <c r="AK35" s="51" t="str">
        <f t="shared" si="12"/>
        <v/>
      </c>
      <c r="AL35" s="51" t="str">
        <f t="shared" si="13"/>
        <v/>
      </c>
      <c r="AM35" s="51" t="str">
        <f t="shared" si="14"/>
        <v/>
      </c>
      <c r="AN35" s="51" t="str">
        <f>IF(OR(AD35&lt;&gt;TRUE,AI35&lt;&gt;TRUE),"",IF(OR('Info Lieferung'!$B$12-(YEAR(J35))&gt;INDEX(valschartmaxalt,MATCH(N35,libschart,0)),'Info Lieferung'!$B$12-(YEAR(J35))&lt;INDEX(valschartminalt,MATCH(N35,libschart,0))),FALSE,TRUE))</f>
        <v/>
      </c>
      <c r="AO35" s="51" t="str">
        <f t="shared" si="15"/>
        <v/>
      </c>
      <c r="AP35" s="51"/>
      <c r="AQ35" s="51"/>
      <c r="AR35" s="51"/>
      <c r="AS35" s="197" t="str">
        <f t="shared" si="16"/>
        <v/>
      </c>
      <c r="AT35" s="197" t="str">
        <f t="shared" si="17"/>
        <v/>
      </c>
    </row>
    <row r="36" spans="1:46" x14ac:dyDescent="0.2">
      <c r="A36" s="52" t="str">
        <f>IF(AND(F36&lt;&gt;"",'Institution - Klasse'!$F$4&lt;&gt;""),INDEX(libcatidinstit,'Institution - Klasse'!$F$4),"")</f>
        <v/>
      </c>
      <c r="B36" s="52" t="str">
        <f>IF(A36&lt;&gt;"",INDEX(codeinstit,'Institution - Klasse'!$F$4),"")</f>
        <v/>
      </c>
      <c r="C36" s="50" t="str">
        <f t="shared" si="18"/>
        <v/>
      </c>
      <c r="D36" s="143"/>
      <c r="E36" s="143"/>
      <c r="F36" s="137"/>
      <c r="G36" s="137"/>
      <c r="H36" s="137"/>
      <c r="I36" s="137"/>
      <c r="J36" s="139"/>
      <c r="K36" s="140"/>
      <c r="L36" s="141"/>
      <c r="M36" s="141"/>
      <c r="N36" s="140"/>
      <c r="O36" s="142"/>
      <c r="P36" s="137"/>
      <c r="Q36" s="227"/>
      <c r="R36" s="137"/>
      <c r="S36" s="155"/>
      <c r="T36" s="155"/>
      <c r="U36" s="155"/>
      <c r="V36" s="155"/>
      <c r="W36" s="155"/>
      <c r="X36" s="155"/>
      <c r="Y36" s="53" t="str">
        <f t="shared" si="0"/>
        <v/>
      </c>
      <c r="Z36" s="51" t="str">
        <f t="shared" si="1"/>
        <v/>
      </c>
      <c r="AA36" s="51" t="str">
        <f t="shared" si="2"/>
        <v/>
      </c>
      <c r="AB36" s="51" t="str">
        <f t="shared" si="3"/>
        <v/>
      </c>
      <c r="AC36" s="51" t="str">
        <f t="shared" si="4"/>
        <v/>
      </c>
      <c r="AD36" s="51" t="str">
        <f t="shared" si="5"/>
        <v/>
      </c>
      <c r="AE36" s="51" t="str">
        <f t="shared" si="6"/>
        <v/>
      </c>
      <c r="AF36" s="51" t="str">
        <f t="shared" si="7"/>
        <v/>
      </c>
      <c r="AG36" s="51" t="str">
        <f t="shared" si="8"/>
        <v/>
      </c>
      <c r="AH36" s="51" t="str">
        <f t="shared" si="9"/>
        <v/>
      </c>
      <c r="AI36" s="51" t="str">
        <f t="shared" si="10"/>
        <v/>
      </c>
      <c r="AJ36" s="51" t="str">
        <f t="shared" si="11"/>
        <v/>
      </c>
      <c r="AK36" s="51" t="str">
        <f t="shared" si="12"/>
        <v/>
      </c>
      <c r="AL36" s="51" t="str">
        <f t="shared" si="13"/>
        <v/>
      </c>
      <c r="AM36" s="51" t="str">
        <f t="shared" si="14"/>
        <v/>
      </c>
      <c r="AN36" s="51" t="str">
        <f>IF(OR(AD36&lt;&gt;TRUE,AI36&lt;&gt;TRUE),"",IF(OR('Info Lieferung'!$B$12-(YEAR(J36))&gt;INDEX(valschartmaxalt,MATCH(N36,libschart,0)),'Info Lieferung'!$B$12-(YEAR(J36))&lt;INDEX(valschartminalt,MATCH(N36,libschart,0))),FALSE,TRUE))</f>
        <v/>
      </c>
      <c r="AO36" s="51" t="str">
        <f t="shared" si="15"/>
        <v/>
      </c>
      <c r="AP36" s="51"/>
      <c r="AQ36" s="51"/>
      <c r="AR36" s="51"/>
      <c r="AS36" s="197" t="str">
        <f t="shared" si="16"/>
        <v/>
      </c>
      <c r="AT36" s="197" t="str">
        <f t="shared" si="17"/>
        <v/>
      </c>
    </row>
    <row r="37" spans="1:46" x14ac:dyDescent="0.2">
      <c r="A37" s="52" t="str">
        <f>IF(AND(F37&lt;&gt;"",'Institution - Klasse'!$F$4&lt;&gt;""),INDEX(libcatidinstit,'Institution - Klasse'!$F$4),"")</f>
        <v/>
      </c>
      <c r="B37" s="52" t="str">
        <f>IF(A37&lt;&gt;"",INDEX(codeinstit,'Institution - Klasse'!$F$4),"")</f>
        <v/>
      </c>
      <c r="C37" s="50" t="str">
        <f t="shared" si="18"/>
        <v/>
      </c>
      <c r="D37" s="143"/>
      <c r="E37" s="143"/>
      <c r="F37" s="137"/>
      <c r="G37" s="137"/>
      <c r="H37" s="137"/>
      <c r="I37" s="137"/>
      <c r="J37" s="139"/>
      <c r="K37" s="140"/>
      <c r="L37" s="141"/>
      <c r="M37" s="141"/>
      <c r="N37" s="140"/>
      <c r="O37" s="142"/>
      <c r="P37" s="137"/>
      <c r="Q37" s="227"/>
      <c r="R37" s="137"/>
      <c r="S37" s="155"/>
      <c r="T37" s="155"/>
      <c r="U37" s="155"/>
      <c r="V37" s="155"/>
      <c r="W37" s="155"/>
      <c r="X37" s="155"/>
      <c r="Y37" s="53" t="str">
        <f t="shared" si="0"/>
        <v/>
      </c>
      <c r="Z37" s="51" t="str">
        <f t="shared" si="1"/>
        <v/>
      </c>
      <c r="AA37" s="51" t="str">
        <f t="shared" si="2"/>
        <v/>
      </c>
      <c r="AB37" s="51" t="str">
        <f t="shared" si="3"/>
        <v/>
      </c>
      <c r="AC37" s="51" t="str">
        <f t="shared" si="4"/>
        <v/>
      </c>
      <c r="AD37" s="51" t="str">
        <f t="shared" si="5"/>
        <v/>
      </c>
      <c r="AE37" s="51" t="str">
        <f t="shared" si="6"/>
        <v/>
      </c>
      <c r="AF37" s="51" t="str">
        <f t="shared" si="7"/>
        <v/>
      </c>
      <c r="AG37" s="51" t="str">
        <f t="shared" si="8"/>
        <v/>
      </c>
      <c r="AH37" s="51" t="str">
        <f t="shared" si="9"/>
        <v/>
      </c>
      <c r="AI37" s="51" t="str">
        <f t="shared" si="10"/>
        <v/>
      </c>
      <c r="AJ37" s="51" t="str">
        <f t="shared" si="11"/>
        <v/>
      </c>
      <c r="AK37" s="51" t="str">
        <f t="shared" si="12"/>
        <v/>
      </c>
      <c r="AL37" s="51" t="str">
        <f t="shared" si="13"/>
        <v/>
      </c>
      <c r="AM37" s="51" t="str">
        <f t="shared" si="14"/>
        <v/>
      </c>
      <c r="AN37" s="51" t="str">
        <f>IF(OR(AD37&lt;&gt;TRUE,AI37&lt;&gt;TRUE),"",IF(OR('Info Lieferung'!$B$12-(YEAR(J37))&gt;INDEX(valschartmaxalt,MATCH(N37,libschart,0)),'Info Lieferung'!$B$12-(YEAR(J37))&lt;INDEX(valschartminalt,MATCH(N37,libschart,0))),FALSE,TRUE))</f>
        <v/>
      </c>
      <c r="AO37" s="51" t="str">
        <f t="shared" si="15"/>
        <v/>
      </c>
      <c r="AP37" s="51"/>
      <c r="AQ37" s="51"/>
      <c r="AR37" s="51"/>
      <c r="AS37" s="197" t="str">
        <f t="shared" si="16"/>
        <v/>
      </c>
      <c r="AT37" s="197" t="str">
        <f t="shared" si="17"/>
        <v/>
      </c>
    </row>
    <row r="38" spans="1:46" x14ac:dyDescent="0.2">
      <c r="A38" s="52" t="str">
        <f>IF(AND(F38&lt;&gt;"",'Institution - Klasse'!$F$4&lt;&gt;""),INDEX(libcatidinstit,'Institution - Klasse'!$F$4),"")</f>
        <v/>
      </c>
      <c r="B38" s="52" t="str">
        <f>IF(A38&lt;&gt;"",INDEX(codeinstit,'Institution - Klasse'!$F$4),"")</f>
        <v/>
      </c>
      <c r="C38" s="50" t="str">
        <f t="shared" si="18"/>
        <v/>
      </c>
      <c r="D38" s="143"/>
      <c r="E38" s="143"/>
      <c r="F38" s="137"/>
      <c r="G38" s="137"/>
      <c r="H38" s="137"/>
      <c r="I38" s="137"/>
      <c r="J38" s="139"/>
      <c r="K38" s="140"/>
      <c r="L38" s="141"/>
      <c r="M38" s="141"/>
      <c r="N38" s="140"/>
      <c r="O38" s="142"/>
      <c r="P38" s="137"/>
      <c r="Q38" s="227"/>
      <c r="R38" s="137"/>
      <c r="S38" s="155"/>
      <c r="T38" s="155"/>
      <c r="U38" s="155"/>
      <c r="V38" s="155"/>
      <c r="W38" s="155"/>
      <c r="X38" s="155"/>
      <c r="Y38" s="53" t="str">
        <f t="shared" si="0"/>
        <v/>
      </c>
      <c r="Z38" s="51" t="str">
        <f t="shared" si="1"/>
        <v/>
      </c>
      <c r="AA38" s="51" t="str">
        <f t="shared" si="2"/>
        <v/>
      </c>
      <c r="AB38" s="51" t="str">
        <f t="shared" si="3"/>
        <v/>
      </c>
      <c r="AC38" s="51" t="str">
        <f t="shared" si="4"/>
        <v/>
      </c>
      <c r="AD38" s="51" t="str">
        <f t="shared" si="5"/>
        <v/>
      </c>
      <c r="AE38" s="51" t="str">
        <f t="shared" si="6"/>
        <v/>
      </c>
      <c r="AF38" s="51" t="str">
        <f t="shared" si="7"/>
        <v/>
      </c>
      <c r="AG38" s="51" t="str">
        <f t="shared" si="8"/>
        <v/>
      </c>
      <c r="AH38" s="51" t="str">
        <f t="shared" si="9"/>
        <v/>
      </c>
      <c r="AI38" s="51" t="str">
        <f t="shared" si="10"/>
        <v/>
      </c>
      <c r="AJ38" s="51" t="str">
        <f t="shared" si="11"/>
        <v/>
      </c>
      <c r="AK38" s="51" t="str">
        <f t="shared" si="12"/>
        <v/>
      </c>
      <c r="AL38" s="51" t="str">
        <f t="shared" si="13"/>
        <v/>
      </c>
      <c r="AM38" s="51" t="str">
        <f t="shared" si="14"/>
        <v/>
      </c>
      <c r="AN38" s="51" t="str">
        <f>IF(OR(AD38&lt;&gt;TRUE,AI38&lt;&gt;TRUE),"",IF(OR('Info Lieferung'!$B$12-(YEAR(J38))&gt;INDEX(valschartmaxalt,MATCH(N38,libschart,0)),'Info Lieferung'!$B$12-(YEAR(J38))&lt;INDEX(valschartminalt,MATCH(N38,libschart,0))),FALSE,TRUE))</f>
        <v/>
      </c>
      <c r="AO38" s="51" t="str">
        <f t="shared" si="15"/>
        <v/>
      </c>
      <c r="AP38" s="51"/>
      <c r="AQ38" s="51"/>
      <c r="AR38" s="51"/>
      <c r="AS38" s="197" t="str">
        <f t="shared" si="16"/>
        <v/>
      </c>
      <c r="AT38" s="197" t="str">
        <f t="shared" si="17"/>
        <v/>
      </c>
    </row>
    <row r="39" spans="1:46" x14ac:dyDescent="0.2">
      <c r="A39" s="52" t="str">
        <f>IF(AND(F39&lt;&gt;"",'Institution - Klasse'!$F$4&lt;&gt;""),INDEX(libcatidinstit,'Institution - Klasse'!$F$4),"")</f>
        <v/>
      </c>
      <c r="B39" s="52" t="str">
        <f>IF(A39&lt;&gt;"",INDEX(codeinstit,'Institution - Klasse'!$F$4),"")</f>
        <v/>
      </c>
      <c r="C39" s="50" t="str">
        <f t="shared" si="18"/>
        <v/>
      </c>
      <c r="D39" s="143"/>
      <c r="E39" s="143"/>
      <c r="F39" s="137"/>
      <c r="G39" s="137"/>
      <c r="H39" s="137"/>
      <c r="I39" s="137"/>
      <c r="J39" s="139"/>
      <c r="K39" s="140"/>
      <c r="L39" s="141"/>
      <c r="M39" s="141"/>
      <c r="N39" s="140"/>
      <c r="O39" s="142"/>
      <c r="P39" s="137"/>
      <c r="Q39" s="227"/>
      <c r="R39" s="137"/>
      <c r="S39" s="155"/>
      <c r="T39" s="155"/>
      <c r="U39" s="155"/>
      <c r="V39" s="155"/>
      <c r="W39" s="155"/>
      <c r="X39" s="155"/>
      <c r="Y39" s="53" t="str">
        <f t="shared" si="0"/>
        <v/>
      </c>
      <c r="Z39" s="51" t="str">
        <f t="shared" si="1"/>
        <v/>
      </c>
      <c r="AA39" s="51" t="str">
        <f t="shared" si="2"/>
        <v/>
      </c>
      <c r="AB39" s="51" t="str">
        <f t="shared" si="3"/>
        <v/>
      </c>
      <c r="AC39" s="51" t="str">
        <f t="shared" si="4"/>
        <v/>
      </c>
      <c r="AD39" s="51" t="str">
        <f t="shared" si="5"/>
        <v/>
      </c>
      <c r="AE39" s="51" t="str">
        <f t="shared" si="6"/>
        <v/>
      </c>
      <c r="AF39" s="51" t="str">
        <f t="shared" si="7"/>
        <v/>
      </c>
      <c r="AG39" s="51" t="str">
        <f t="shared" si="8"/>
        <v/>
      </c>
      <c r="AH39" s="51" t="str">
        <f t="shared" si="9"/>
        <v/>
      </c>
      <c r="AI39" s="51" t="str">
        <f t="shared" si="10"/>
        <v/>
      </c>
      <c r="AJ39" s="51" t="str">
        <f t="shared" si="11"/>
        <v/>
      </c>
      <c r="AK39" s="51" t="str">
        <f t="shared" si="12"/>
        <v/>
      </c>
      <c r="AL39" s="51" t="str">
        <f t="shared" si="13"/>
        <v/>
      </c>
      <c r="AM39" s="51" t="str">
        <f t="shared" si="14"/>
        <v/>
      </c>
      <c r="AN39" s="51" t="str">
        <f>IF(OR(AD39&lt;&gt;TRUE,AI39&lt;&gt;TRUE),"",IF(OR('Info Lieferung'!$B$12-(YEAR(J39))&gt;INDEX(valschartmaxalt,MATCH(N39,libschart,0)),'Info Lieferung'!$B$12-(YEAR(J39))&lt;INDEX(valschartminalt,MATCH(N39,libschart,0))),FALSE,TRUE))</f>
        <v/>
      </c>
      <c r="AO39" s="51" t="str">
        <f t="shared" si="15"/>
        <v/>
      </c>
      <c r="AP39" s="51"/>
      <c r="AQ39" s="51"/>
      <c r="AR39" s="51"/>
      <c r="AS39" s="197" t="str">
        <f t="shared" si="16"/>
        <v/>
      </c>
      <c r="AT39" s="197" t="str">
        <f t="shared" si="17"/>
        <v/>
      </c>
    </row>
    <row r="40" spans="1:46" x14ac:dyDescent="0.2">
      <c r="A40" s="52" t="str">
        <f>IF(AND(F40&lt;&gt;"",'Institution - Klasse'!$F$4&lt;&gt;""),INDEX(libcatidinstit,'Institution - Klasse'!$F$4),"")</f>
        <v/>
      </c>
      <c r="B40" s="52" t="str">
        <f>IF(A40&lt;&gt;"",INDEX(codeinstit,'Institution - Klasse'!$F$4),"")</f>
        <v/>
      </c>
      <c r="C40" s="50" t="str">
        <f t="shared" si="18"/>
        <v/>
      </c>
      <c r="D40" s="143"/>
      <c r="E40" s="143"/>
      <c r="F40" s="137"/>
      <c r="G40" s="137"/>
      <c r="H40" s="137"/>
      <c r="I40" s="137"/>
      <c r="J40" s="139"/>
      <c r="K40" s="140"/>
      <c r="L40" s="141"/>
      <c r="M40" s="141"/>
      <c r="N40" s="140"/>
      <c r="O40" s="142"/>
      <c r="P40" s="137"/>
      <c r="Q40" s="227"/>
      <c r="R40" s="137"/>
      <c r="S40" s="155"/>
      <c r="T40" s="155"/>
      <c r="U40" s="155"/>
      <c r="V40" s="155"/>
      <c r="W40" s="155"/>
      <c r="X40" s="155"/>
      <c r="Y40" s="53" t="str">
        <f t="shared" si="0"/>
        <v/>
      </c>
      <c r="Z40" s="51" t="str">
        <f t="shared" si="1"/>
        <v/>
      </c>
      <c r="AA40" s="51" t="str">
        <f t="shared" si="2"/>
        <v/>
      </c>
      <c r="AB40" s="51" t="str">
        <f t="shared" si="3"/>
        <v/>
      </c>
      <c r="AC40" s="51" t="str">
        <f t="shared" si="4"/>
        <v/>
      </c>
      <c r="AD40" s="51" t="str">
        <f t="shared" si="5"/>
        <v/>
      </c>
      <c r="AE40" s="51" t="str">
        <f t="shared" si="6"/>
        <v/>
      </c>
      <c r="AF40" s="51" t="str">
        <f t="shared" si="7"/>
        <v/>
      </c>
      <c r="AG40" s="51" t="str">
        <f t="shared" si="8"/>
        <v/>
      </c>
      <c r="AH40" s="51" t="str">
        <f t="shared" si="9"/>
        <v/>
      </c>
      <c r="AI40" s="51" t="str">
        <f t="shared" si="10"/>
        <v/>
      </c>
      <c r="AJ40" s="51" t="str">
        <f t="shared" si="11"/>
        <v/>
      </c>
      <c r="AK40" s="51" t="str">
        <f t="shared" si="12"/>
        <v/>
      </c>
      <c r="AL40" s="51" t="str">
        <f t="shared" si="13"/>
        <v/>
      </c>
      <c r="AM40" s="51" t="str">
        <f t="shared" si="14"/>
        <v/>
      </c>
      <c r="AN40" s="51" t="str">
        <f>IF(OR(AD40&lt;&gt;TRUE,AI40&lt;&gt;TRUE),"",IF(OR('Info Lieferung'!$B$12-(YEAR(J40))&gt;INDEX(valschartmaxalt,MATCH(N40,libschart,0)),'Info Lieferung'!$B$12-(YEAR(J40))&lt;INDEX(valschartminalt,MATCH(N40,libschart,0))),FALSE,TRUE))</f>
        <v/>
      </c>
      <c r="AO40" s="51" t="str">
        <f t="shared" si="15"/>
        <v/>
      </c>
      <c r="AP40" s="51"/>
      <c r="AQ40" s="51"/>
      <c r="AR40" s="51"/>
      <c r="AS40" s="197" t="str">
        <f t="shared" si="16"/>
        <v/>
      </c>
      <c r="AT40" s="197" t="str">
        <f t="shared" si="17"/>
        <v/>
      </c>
    </row>
    <row r="41" spans="1:46" x14ac:dyDescent="0.2">
      <c r="A41" s="52" t="str">
        <f>IF(AND(F41&lt;&gt;"",'Institution - Klasse'!$F$4&lt;&gt;""),INDEX(libcatidinstit,'Institution - Klasse'!$F$4),"")</f>
        <v/>
      </c>
      <c r="B41" s="52" t="str">
        <f>IF(A41&lt;&gt;"",INDEX(codeinstit,'Institution - Klasse'!$F$4),"")</f>
        <v/>
      </c>
      <c r="C41" s="50" t="str">
        <f t="shared" si="18"/>
        <v/>
      </c>
      <c r="D41" s="143"/>
      <c r="E41" s="143"/>
      <c r="F41" s="137"/>
      <c r="G41" s="137"/>
      <c r="H41" s="137"/>
      <c r="I41" s="137"/>
      <c r="J41" s="139"/>
      <c r="K41" s="140"/>
      <c r="L41" s="141"/>
      <c r="M41" s="141"/>
      <c r="N41" s="140"/>
      <c r="O41" s="142"/>
      <c r="P41" s="137"/>
      <c r="Q41" s="227"/>
      <c r="R41" s="137"/>
      <c r="S41" s="155"/>
      <c r="T41" s="155"/>
      <c r="U41" s="155"/>
      <c r="V41" s="155"/>
      <c r="W41" s="155"/>
      <c r="X41" s="155"/>
      <c r="Y41" s="53" t="str">
        <f t="shared" si="0"/>
        <v/>
      </c>
      <c r="Z41" s="51" t="str">
        <f t="shared" si="1"/>
        <v/>
      </c>
      <c r="AA41" s="51" t="str">
        <f t="shared" si="2"/>
        <v/>
      </c>
      <c r="AB41" s="51" t="str">
        <f t="shared" si="3"/>
        <v/>
      </c>
      <c r="AC41" s="51" t="str">
        <f t="shared" si="4"/>
        <v/>
      </c>
      <c r="AD41" s="51" t="str">
        <f t="shared" si="5"/>
        <v/>
      </c>
      <c r="AE41" s="51" t="str">
        <f t="shared" si="6"/>
        <v/>
      </c>
      <c r="AF41" s="51" t="str">
        <f t="shared" si="7"/>
        <v/>
      </c>
      <c r="AG41" s="51" t="str">
        <f t="shared" si="8"/>
        <v/>
      </c>
      <c r="AH41" s="51" t="str">
        <f t="shared" si="9"/>
        <v/>
      </c>
      <c r="AI41" s="51" t="str">
        <f t="shared" si="10"/>
        <v/>
      </c>
      <c r="AJ41" s="51" t="str">
        <f t="shared" si="11"/>
        <v/>
      </c>
      <c r="AK41" s="51" t="str">
        <f t="shared" si="12"/>
        <v/>
      </c>
      <c r="AL41" s="51" t="str">
        <f t="shared" si="13"/>
        <v/>
      </c>
      <c r="AM41" s="51" t="str">
        <f t="shared" si="14"/>
        <v/>
      </c>
      <c r="AN41" s="51" t="str">
        <f>IF(OR(AD41&lt;&gt;TRUE,AI41&lt;&gt;TRUE),"",IF(OR('Info Lieferung'!$B$12-(YEAR(J41))&gt;INDEX(valschartmaxalt,MATCH(N41,libschart,0)),'Info Lieferung'!$B$12-(YEAR(J41))&lt;INDEX(valschartminalt,MATCH(N41,libschart,0))),FALSE,TRUE))</f>
        <v/>
      </c>
      <c r="AO41" s="51" t="str">
        <f t="shared" si="15"/>
        <v/>
      </c>
      <c r="AP41" s="51"/>
      <c r="AQ41" s="51"/>
      <c r="AR41" s="51"/>
      <c r="AS41" s="197" t="str">
        <f t="shared" si="16"/>
        <v/>
      </c>
      <c r="AT41" s="197" t="str">
        <f t="shared" si="17"/>
        <v/>
      </c>
    </row>
    <row r="42" spans="1:46" x14ac:dyDescent="0.2">
      <c r="A42" s="52" t="str">
        <f>IF(AND(F42&lt;&gt;"",'Institution - Klasse'!$F$4&lt;&gt;""),INDEX(libcatidinstit,'Institution - Klasse'!$F$4),"")</f>
        <v/>
      </c>
      <c r="B42" s="52" t="str">
        <f>IF(A42&lt;&gt;"",INDEX(codeinstit,'Institution - Klasse'!$F$4),"")</f>
        <v/>
      </c>
      <c r="C42" s="50" t="str">
        <f t="shared" si="18"/>
        <v/>
      </c>
      <c r="D42" s="143"/>
      <c r="E42" s="143"/>
      <c r="F42" s="137"/>
      <c r="G42" s="137"/>
      <c r="H42" s="137"/>
      <c r="I42" s="137"/>
      <c r="J42" s="139"/>
      <c r="K42" s="140"/>
      <c r="L42" s="141"/>
      <c r="M42" s="141"/>
      <c r="N42" s="140"/>
      <c r="O42" s="142"/>
      <c r="P42" s="137"/>
      <c r="Q42" s="227"/>
      <c r="R42" s="137"/>
      <c r="S42" s="155"/>
      <c r="T42" s="155"/>
      <c r="U42" s="155"/>
      <c r="V42" s="155"/>
      <c r="W42" s="155"/>
      <c r="X42" s="155"/>
      <c r="Y42" s="53" t="str">
        <f t="shared" si="0"/>
        <v/>
      </c>
      <c r="Z42" s="51" t="str">
        <f t="shared" si="1"/>
        <v/>
      </c>
      <c r="AA42" s="51" t="str">
        <f t="shared" si="2"/>
        <v/>
      </c>
      <c r="AB42" s="51" t="str">
        <f t="shared" si="3"/>
        <v/>
      </c>
      <c r="AC42" s="51" t="str">
        <f t="shared" si="4"/>
        <v/>
      </c>
      <c r="AD42" s="51" t="str">
        <f t="shared" si="5"/>
        <v/>
      </c>
      <c r="AE42" s="51" t="str">
        <f t="shared" si="6"/>
        <v/>
      </c>
      <c r="AF42" s="51" t="str">
        <f t="shared" si="7"/>
        <v/>
      </c>
      <c r="AG42" s="51" t="str">
        <f t="shared" si="8"/>
        <v/>
      </c>
      <c r="AH42" s="51" t="str">
        <f t="shared" si="9"/>
        <v/>
      </c>
      <c r="AI42" s="51" t="str">
        <f t="shared" si="10"/>
        <v/>
      </c>
      <c r="AJ42" s="51" t="str">
        <f t="shared" si="11"/>
        <v/>
      </c>
      <c r="AK42" s="51" t="str">
        <f t="shared" si="12"/>
        <v/>
      </c>
      <c r="AL42" s="51" t="str">
        <f t="shared" si="13"/>
        <v/>
      </c>
      <c r="AM42" s="51" t="str">
        <f t="shared" si="14"/>
        <v/>
      </c>
      <c r="AN42" s="51" t="str">
        <f>IF(OR(AD42&lt;&gt;TRUE,AI42&lt;&gt;TRUE),"",IF(OR('Info Lieferung'!$B$12-(YEAR(J42))&gt;INDEX(valschartmaxalt,MATCH(N42,libschart,0)),'Info Lieferung'!$B$12-(YEAR(J42))&lt;INDEX(valschartminalt,MATCH(N42,libschart,0))),FALSE,TRUE))</f>
        <v/>
      </c>
      <c r="AO42" s="51" t="str">
        <f t="shared" si="15"/>
        <v/>
      </c>
      <c r="AP42" s="51"/>
      <c r="AQ42" s="51"/>
      <c r="AR42" s="51"/>
      <c r="AS42" s="197" t="str">
        <f t="shared" si="16"/>
        <v/>
      </c>
      <c r="AT42" s="197" t="str">
        <f t="shared" si="17"/>
        <v/>
      </c>
    </row>
    <row r="43" spans="1:46" x14ac:dyDescent="0.2">
      <c r="A43" s="52" t="str">
        <f>IF(AND(F43&lt;&gt;"",'Institution - Klasse'!$F$4&lt;&gt;""),INDEX(libcatidinstit,'Institution - Klasse'!$F$4),"")</f>
        <v/>
      </c>
      <c r="B43" s="52" t="str">
        <f>IF(A43&lt;&gt;"",INDEX(codeinstit,'Institution - Klasse'!$F$4),"")</f>
        <v/>
      </c>
      <c r="C43" s="50" t="str">
        <f t="shared" si="18"/>
        <v/>
      </c>
      <c r="D43" s="143"/>
      <c r="E43" s="143"/>
      <c r="F43" s="137"/>
      <c r="G43" s="137"/>
      <c r="H43" s="137"/>
      <c r="I43" s="137"/>
      <c r="J43" s="139"/>
      <c r="K43" s="140"/>
      <c r="L43" s="141"/>
      <c r="M43" s="141"/>
      <c r="N43" s="140"/>
      <c r="O43" s="142"/>
      <c r="P43" s="137"/>
      <c r="Q43" s="227"/>
      <c r="R43" s="137"/>
      <c r="S43" s="155"/>
      <c r="T43" s="155"/>
      <c r="U43" s="155"/>
      <c r="V43" s="155"/>
      <c r="W43" s="155"/>
      <c r="X43" s="155"/>
      <c r="Y43" s="53" t="str">
        <f t="shared" si="0"/>
        <v/>
      </c>
      <c r="Z43" s="51" t="str">
        <f t="shared" si="1"/>
        <v/>
      </c>
      <c r="AA43" s="51" t="str">
        <f t="shared" si="2"/>
        <v/>
      </c>
      <c r="AB43" s="51" t="str">
        <f t="shared" si="3"/>
        <v/>
      </c>
      <c r="AC43" s="51" t="str">
        <f t="shared" si="4"/>
        <v/>
      </c>
      <c r="AD43" s="51" t="str">
        <f t="shared" si="5"/>
        <v/>
      </c>
      <c r="AE43" s="51" t="str">
        <f t="shared" si="6"/>
        <v/>
      </c>
      <c r="AF43" s="51" t="str">
        <f t="shared" si="7"/>
        <v/>
      </c>
      <c r="AG43" s="51" t="str">
        <f t="shared" si="8"/>
        <v/>
      </c>
      <c r="AH43" s="51" t="str">
        <f t="shared" si="9"/>
        <v/>
      </c>
      <c r="AI43" s="51" t="str">
        <f t="shared" si="10"/>
        <v/>
      </c>
      <c r="AJ43" s="51" t="str">
        <f t="shared" si="11"/>
        <v/>
      </c>
      <c r="AK43" s="51" t="str">
        <f t="shared" si="12"/>
        <v/>
      </c>
      <c r="AL43" s="51" t="str">
        <f t="shared" si="13"/>
        <v/>
      </c>
      <c r="AM43" s="51" t="str">
        <f t="shared" si="14"/>
        <v/>
      </c>
      <c r="AN43" s="51" t="str">
        <f>IF(OR(AD43&lt;&gt;TRUE,AI43&lt;&gt;TRUE),"",IF(OR('Info Lieferung'!$B$12-(YEAR(J43))&gt;INDEX(valschartmaxalt,MATCH(N43,libschart,0)),'Info Lieferung'!$B$12-(YEAR(J43))&lt;INDEX(valschartminalt,MATCH(N43,libschart,0))),FALSE,TRUE))</f>
        <v/>
      </c>
      <c r="AO43" s="51" t="str">
        <f t="shared" si="15"/>
        <v/>
      </c>
      <c r="AP43" s="51"/>
      <c r="AQ43" s="51"/>
      <c r="AR43" s="51"/>
      <c r="AS43" s="197" t="str">
        <f t="shared" si="16"/>
        <v/>
      </c>
      <c r="AT43" s="197" t="str">
        <f t="shared" si="17"/>
        <v/>
      </c>
    </row>
    <row r="44" spans="1:46" x14ac:dyDescent="0.2">
      <c r="A44" s="52" t="str">
        <f>IF(AND(F44&lt;&gt;"",'Institution - Klasse'!$F$4&lt;&gt;""),INDEX(libcatidinstit,'Institution - Klasse'!$F$4),"")</f>
        <v/>
      </c>
      <c r="B44" s="52" t="str">
        <f>IF(A44&lt;&gt;"",INDEX(codeinstit,'Institution - Klasse'!$F$4),"")</f>
        <v/>
      </c>
      <c r="C44" s="50" t="str">
        <f t="shared" si="18"/>
        <v/>
      </c>
      <c r="D44" s="143"/>
      <c r="E44" s="143"/>
      <c r="F44" s="137"/>
      <c r="G44" s="137"/>
      <c r="H44" s="137"/>
      <c r="I44" s="137"/>
      <c r="J44" s="139"/>
      <c r="K44" s="140"/>
      <c r="L44" s="141"/>
      <c r="M44" s="141"/>
      <c r="N44" s="140"/>
      <c r="O44" s="142"/>
      <c r="P44" s="137"/>
      <c r="Q44" s="227"/>
      <c r="R44" s="137"/>
      <c r="S44" s="155"/>
      <c r="T44" s="155"/>
      <c r="U44" s="155"/>
      <c r="V44" s="155"/>
      <c r="W44" s="155"/>
      <c r="X44" s="155"/>
      <c r="Y44" s="53" t="str">
        <f t="shared" si="0"/>
        <v/>
      </c>
      <c r="Z44" s="51" t="str">
        <f t="shared" si="1"/>
        <v/>
      </c>
      <c r="AA44" s="51" t="str">
        <f t="shared" si="2"/>
        <v/>
      </c>
      <c r="AB44" s="51" t="str">
        <f t="shared" si="3"/>
        <v/>
      </c>
      <c r="AC44" s="51" t="str">
        <f t="shared" si="4"/>
        <v/>
      </c>
      <c r="AD44" s="51" t="str">
        <f t="shared" si="5"/>
        <v/>
      </c>
      <c r="AE44" s="51" t="str">
        <f t="shared" si="6"/>
        <v/>
      </c>
      <c r="AF44" s="51" t="str">
        <f t="shared" si="7"/>
        <v/>
      </c>
      <c r="AG44" s="51" t="str">
        <f t="shared" si="8"/>
        <v/>
      </c>
      <c r="AH44" s="51" t="str">
        <f t="shared" si="9"/>
        <v/>
      </c>
      <c r="AI44" s="51" t="str">
        <f t="shared" si="10"/>
        <v/>
      </c>
      <c r="AJ44" s="51" t="str">
        <f t="shared" si="11"/>
        <v/>
      </c>
      <c r="AK44" s="51" t="str">
        <f t="shared" si="12"/>
        <v/>
      </c>
      <c r="AL44" s="51" t="str">
        <f t="shared" si="13"/>
        <v/>
      </c>
      <c r="AM44" s="51" t="str">
        <f t="shared" si="14"/>
        <v/>
      </c>
      <c r="AN44" s="51" t="str">
        <f>IF(OR(AD44&lt;&gt;TRUE,AI44&lt;&gt;TRUE),"",IF(OR('Info Lieferung'!$B$12-(YEAR(J44))&gt;INDEX(valschartmaxalt,MATCH(N44,libschart,0)),'Info Lieferung'!$B$12-(YEAR(J44))&lt;INDEX(valschartminalt,MATCH(N44,libschart,0))),FALSE,TRUE))</f>
        <v/>
      </c>
      <c r="AO44" s="51" t="str">
        <f t="shared" si="15"/>
        <v/>
      </c>
      <c r="AP44" s="51"/>
      <c r="AQ44" s="51"/>
      <c r="AR44" s="51"/>
      <c r="AS44" s="197" t="str">
        <f t="shared" si="16"/>
        <v/>
      </c>
      <c r="AT44" s="197" t="str">
        <f t="shared" si="17"/>
        <v/>
      </c>
    </row>
    <row r="45" spans="1:46" x14ac:dyDescent="0.2">
      <c r="A45" s="52" t="str">
        <f>IF(AND(F45&lt;&gt;"",'Institution - Klasse'!$F$4&lt;&gt;""),INDEX(libcatidinstit,'Institution - Klasse'!$F$4),"")</f>
        <v/>
      </c>
      <c r="B45" s="52" t="str">
        <f>IF(A45&lt;&gt;"",INDEX(codeinstit,'Institution - Klasse'!$F$4),"")</f>
        <v/>
      </c>
      <c r="C45" s="50" t="str">
        <f t="shared" si="18"/>
        <v/>
      </c>
      <c r="D45" s="143"/>
      <c r="E45" s="143"/>
      <c r="F45" s="137"/>
      <c r="G45" s="137"/>
      <c r="H45" s="137"/>
      <c r="I45" s="137"/>
      <c r="J45" s="139"/>
      <c r="K45" s="140"/>
      <c r="L45" s="141"/>
      <c r="M45" s="141"/>
      <c r="N45" s="140"/>
      <c r="O45" s="142"/>
      <c r="P45" s="137"/>
      <c r="Q45" s="227"/>
      <c r="R45" s="137"/>
      <c r="S45" s="155"/>
      <c r="T45" s="155"/>
      <c r="U45" s="155"/>
      <c r="V45" s="155"/>
      <c r="W45" s="155"/>
      <c r="X45" s="155"/>
      <c r="Y45" s="53" t="str">
        <f t="shared" si="0"/>
        <v/>
      </c>
      <c r="Z45" s="51" t="str">
        <f t="shared" si="1"/>
        <v/>
      </c>
      <c r="AA45" s="51" t="str">
        <f t="shared" si="2"/>
        <v/>
      </c>
      <c r="AB45" s="51" t="str">
        <f t="shared" si="3"/>
        <v/>
      </c>
      <c r="AC45" s="51" t="str">
        <f t="shared" si="4"/>
        <v/>
      </c>
      <c r="AD45" s="51" t="str">
        <f t="shared" si="5"/>
        <v/>
      </c>
      <c r="AE45" s="51" t="str">
        <f t="shared" si="6"/>
        <v/>
      </c>
      <c r="AF45" s="51" t="str">
        <f t="shared" si="7"/>
        <v/>
      </c>
      <c r="AG45" s="51" t="str">
        <f t="shared" si="8"/>
        <v/>
      </c>
      <c r="AH45" s="51" t="str">
        <f t="shared" si="9"/>
        <v/>
      </c>
      <c r="AI45" s="51" t="str">
        <f t="shared" si="10"/>
        <v/>
      </c>
      <c r="AJ45" s="51" t="str">
        <f t="shared" si="11"/>
        <v/>
      </c>
      <c r="AK45" s="51" t="str">
        <f t="shared" si="12"/>
        <v/>
      </c>
      <c r="AL45" s="51" t="str">
        <f t="shared" si="13"/>
        <v/>
      </c>
      <c r="AM45" s="51" t="str">
        <f t="shared" si="14"/>
        <v/>
      </c>
      <c r="AN45" s="51" t="str">
        <f>IF(OR(AD45&lt;&gt;TRUE,AI45&lt;&gt;TRUE),"",IF(OR('Info Lieferung'!$B$12-(YEAR(J45))&gt;INDEX(valschartmaxalt,MATCH(N45,libschart,0)),'Info Lieferung'!$B$12-(YEAR(J45))&lt;INDEX(valschartminalt,MATCH(N45,libschart,0))),FALSE,TRUE))</f>
        <v/>
      </c>
      <c r="AO45" s="51" t="str">
        <f t="shared" si="15"/>
        <v/>
      </c>
      <c r="AP45" s="51"/>
      <c r="AQ45" s="51"/>
      <c r="AR45" s="51"/>
      <c r="AS45" s="197" t="str">
        <f t="shared" si="16"/>
        <v/>
      </c>
      <c r="AT45" s="197" t="str">
        <f t="shared" si="17"/>
        <v/>
      </c>
    </row>
    <row r="46" spans="1:46" x14ac:dyDescent="0.2">
      <c r="A46" s="52" t="str">
        <f>IF(AND(F46&lt;&gt;"",'Institution - Klasse'!$F$4&lt;&gt;""),INDEX(libcatidinstit,'Institution - Klasse'!$F$4),"")</f>
        <v/>
      </c>
      <c r="B46" s="52" t="str">
        <f>IF(A46&lt;&gt;"",INDEX(codeinstit,'Institution - Klasse'!$F$4),"")</f>
        <v/>
      </c>
      <c r="C46" s="50" t="str">
        <f t="shared" si="18"/>
        <v/>
      </c>
      <c r="D46" s="143"/>
      <c r="E46" s="143"/>
      <c r="F46" s="137"/>
      <c r="G46" s="137"/>
      <c r="H46" s="137"/>
      <c r="I46" s="137"/>
      <c r="J46" s="139"/>
      <c r="K46" s="140"/>
      <c r="L46" s="141"/>
      <c r="M46" s="141"/>
      <c r="N46" s="140"/>
      <c r="O46" s="142"/>
      <c r="P46" s="137"/>
      <c r="Q46" s="227"/>
      <c r="R46" s="137"/>
      <c r="S46" s="155"/>
      <c r="T46" s="155"/>
      <c r="U46" s="155"/>
      <c r="V46" s="155"/>
      <c r="W46" s="155"/>
      <c r="X46" s="155"/>
      <c r="Y46" s="53" t="str">
        <f t="shared" si="0"/>
        <v/>
      </c>
      <c r="Z46" s="51" t="str">
        <f t="shared" si="1"/>
        <v/>
      </c>
      <c r="AA46" s="51" t="str">
        <f t="shared" si="2"/>
        <v/>
      </c>
      <c r="AB46" s="51" t="str">
        <f t="shared" si="3"/>
        <v/>
      </c>
      <c r="AC46" s="51" t="str">
        <f t="shared" si="4"/>
        <v/>
      </c>
      <c r="AD46" s="51" t="str">
        <f t="shared" si="5"/>
        <v/>
      </c>
      <c r="AE46" s="51" t="str">
        <f t="shared" si="6"/>
        <v/>
      </c>
      <c r="AF46" s="51" t="str">
        <f t="shared" si="7"/>
        <v/>
      </c>
      <c r="AG46" s="51" t="str">
        <f t="shared" si="8"/>
        <v/>
      </c>
      <c r="AH46" s="51" t="str">
        <f t="shared" si="9"/>
        <v/>
      </c>
      <c r="AI46" s="51" t="str">
        <f t="shared" si="10"/>
        <v/>
      </c>
      <c r="AJ46" s="51" t="str">
        <f t="shared" si="11"/>
        <v/>
      </c>
      <c r="AK46" s="51" t="str">
        <f t="shared" si="12"/>
        <v/>
      </c>
      <c r="AL46" s="51" t="str">
        <f t="shared" si="13"/>
        <v/>
      </c>
      <c r="AM46" s="51" t="str">
        <f t="shared" si="14"/>
        <v/>
      </c>
      <c r="AN46" s="51" t="str">
        <f>IF(OR(AD46&lt;&gt;TRUE,AI46&lt;&gt;TRUE),"",IF(OR('Info Lieferung'!$B$12-(YEAR(J46))&gt;INDEX(valschartmaxalt,MATCH(N46,libschart,0)),'Info Lieferung'!$B$12-(YEAR(J46))&lt;INDEX(valschartminalt,MATCH(N46,libschart,0))),FALSE,TRUE))</f>
        <v/>
      </c>
      <c r="AO46" s="51" t="str">
        <f t="shared" si="15"/>
        <v/>
      </c>
      <c r="AP46" s="51"/>
      <c r="AQ46" s="51"/>
      <c r="AR46" s="51"/>
      <c r="AS46" s="197" t="str">
        <f t="shared" si="16"/>
        <v/>
      </c>
      <c r="AT46" s="197" t="str">
        <f t="shared" si="17"/>
        <v/>
      </c>
    </row>
    <row r="47" spans="1:46" x14ac:dyDescent="0.2">
      <c r="A47" s="52" t="str">
        <f>IF(AND(F47&lt;&gt;"",'Institution - Klasse'!$F$4&lt;&gt;""),INDEX(libcatidinstit,'Institution - Klasse'!$F$4),"")</f>
        <v/>
      </c>
      <c r="B47" s="52" t="str">
        <f>IF(A47&lt;&gt;"",INDEX(codeinstit,'Institution - Klasse'!$F$4),"")</f>
        <v/>
      </c>
      <c r="C47" s="50" t="str">
        <f t="shared" si="18"/>
        <v/>
      </c>
      <c r="D47" s="143"/>
      <c r="E47" s="143"/>
      <c r="F47" s="137"/>
      <c r="G47" s="137"/>
      <c r="H47" s="137"/>
      <c r="I47" s="137"/>
      <c r="J47" s="139"/>
      <c r="K47" s="140"/>
      <c r="L47" s="141"/>
      <c r="M47" s="141"/>
      <c r="N47" s="140"/>
      <c r="O47" s="142"/>
      <c r="P47" s="137"/>
      <c r="Q47" s="227"/>
      <c r="R47" s="137"/>
      <c r="S47" s="155"/>
      <c r="T47" s="155"/>
      <c r="U47" s="155"/>
      <c r="V47" s="155"/>
      <c r="W47" s="155"/>
      <c r="X47" s="155"/>
      <c r="Y47" s="53" t="str">
        <f t="shared" si="0"/>
        <v/>
      </c>
      <c r="Z47" s="51" t="str">
        <f t="shared" si="1"/>
        <v/>
      </c>
      <c r="AA47" s="51" t="str">
        <f t="shared" si="2"/>
        <v/>
      </c>
      <c r="AB47" s="51" t="str">
        <f t="shared" si="3"/>
        <v/>
      </c>
      <c r="AC47" s="51" t="str">
        <f t="shared" si="4"/>
        <v/>
      </c>
      <c r="AD47" s="51" t="str">
        <f t="shared" si="5"/>
        <v/>
      </c>
      <c r="AE47" s="51" t="str">
        <f t="shared" si="6"/>
        <v/>
      </c>
      <c r="AF47" s="51" t="str">
        <f t="shared" si="7"/>
        <v/>
      </c>
      <c r="AG47" s="51" t="str">
        <f t="shared" si="8"/>
        <v/>
      </c>
      <c r="AH47" s="51" t="str">
        <f t="shared" si="9"/>
        <v/>
      </c>
      <c r="AI47" s="51" t="str">
        <f t="shared" si="10"/>
        <v/>
      </c>
      <c r="AJ47" s="51" t="str">
        <f t="shared" si="11"/>
        <v/>
      </c>
      <c r="AK47" s="51" t="str">
        <f t="shared" si="12"/>
        <v/>
      </c>
      <c r="AL47" s="51" t="str">
        <f t="shared" si="13"/>
        <v/>
      </c>
      <c r="AM47" s="51" t="str">
        <f t="shared" si="14"/>
        <v/>
      </c>
      <c r="AN47" s="51" t="str">
        <f>IF(OR(AD47&lt;&gt;TRUE,AI47&lt;&gt;TRUE),"",IF(OR('Info Lieferung'!$B$12-(YEAR(J47))&gt;INDEX(valschartmaxalt,MATCH(N47,libschart,0)),'Info Lieferung'!$B$12-(YEAR(J47))&lt;INDEX(valschartminalt,MATCH(N47,libschart,0))),FALSE,TRUE))</f>
        <v/>
      </c>
      <c r="AO47" s="51" t="str">
        <f t="shared" si="15"/>
        <v/>
      </c>
      <c r="AP47" s="51"/>
      <c r="AQ47" s="51"/>
      <c r="AR47" s="51"/>
      <c r="AS47" s="197" t="str">
        <f t="shared" si="16"/>
        <v/>
      </c>
      <c r="AT47" s="197" t="str">
        <f t="shared" si="17"/>
        <v/>
      </c>
    </row>
    <row r="48" spans="1:46" x14ac:dyDescent="0.2">
      <c r="A48" s="52" t="str">
        <f>IF(AND(F48&lt;&gt;"",'Institution - Klasse'!$F$4&lt;&gt;""),INDEX(libcatidinstit,'Institution - Klasse'!$F$4),"")</f>
        <v/>
      </c>
      <c r="B48" s="52" t="str">
        <f>IF(A48&lt;&gt;"",INDEX(codeinstit,'Institution - Klasse'!$F$4),"")</f>
        <v/>
      </c>
      <c r="C48" s="50" t="str">
        <f t="shared" si="18"/>
        <v/>
      </c>
      <c r="D48" s="143"/>
      <c r="E48" s="143"/>
      <c r="F48" s="137"/>
      <c r="G48" s="137"/>
      <c r="H48" s="137"/>
      <c r="I48" s="137"/>
      <c r="J48" s="139"/>
      <c r="K48" s="140"/>
      <c r="L48" s="141"/>
      <c r="M48" s="141"/>
      <c r="N48" s="140"/>
      <c r="O48" s="142"/>
      <c r="P48" s="137"/>
      <c r="Q48" s="227"/>
      <c r="R48" s="137"/>
      <c r="S48" s="155"/>
      <c r="T48" s="155"/>
      <c r="U48" s="155"/>
      <c r="V48" s="155"/>
      <c r="W48" s="155"/>
      <c r="X48" s="155"/>
      <c r="Y48" s="53" t="str">
        <f t="shared" si="0"/>
        <v/>
      </c>
      <c r="Z48" s="51" t="str">
        <f t="shared" si="1"/>
        <v/>
      </c>
      <c r="AA48" s="51" t="str">
        <f t="shared" si="2"/>
        <v/>
      </c>
      <c r="AB48" s="51" t="str">
        <f t="shared" si="3"/>
        <v/>
      </c>
      <c r="AC48" s="51" t="str">
        <f t="shared" si="4"/>
        <v/>
      </c>
      <c r="AD48" s="51" t="str">
        <f t="shared" si="5"/>
        <v/>
      </c>
      <c r="AE48" s="51" t="str">
        <f t="shared" si="6"/>
        <v/>
      </c>
      <c r="AF48" s="51" t="str">
        <f t="shared" si="7"/>
        <v/>
      </c>
      <c r="AG48" s="51" t="str">
        <f t="shared" si="8"/>
        <v/>
      </c>
      <c r="AH48" s="51" t="str">
        <f t="shared" si="9"/>
        <v/>
      </c>
      <c r="AI48" s="51" t="str">
        <f t="shared" si="10"/>
        <v/>
      </c>
      <c r="AJ48" s="51" t="str">
        <f t="shared" si="11"/>
        <v/>
      </c>
      <c r="AK48" s="51" t="str">
        <f t="shared" si="12"/>
        <v/>
      </c>
      <c r="AL48" s="51" t="str">
        <f t="shared" si="13"/>
        <v/>
      </c>
      <c r="AM48" s="51" t="str">
        <f t="shared" si="14"/>
        <v/>
      </c>
      <c r="AN48" s="51" t="str">
        <f>IF(OR(AD48&lt;&gt;TRUE,AI48&lt;&gt;TRUE),"",IF(OR('Info Lieferung'!$B$12-(YEAR(J48))&gt;INDEX(valschartmaxalt,MATCH(N48,libschart,0)),'Info Lieferung'!$B$12-(YEAR(J48))&lt;INDEX(valschartminalt,MATCH(N48,libschart,0))),FALSE,TRUE))</f>
        <v/>
      </c>
      <c r="AO48" s="51" t="str">
        <f t="shared" si="15"/>
        <v/>
      </c>
      <c r="AP48" s="51"/>
      <c r="AQ48" s="51"/>
      <c r="AR48" s="51"/>
      <c r="AS48" s="197" t="str">
        <f t="shared" si="16"/>
        <v/>
      </c>
      <c r="AT48" s="197" t="str">
        <f t="shared" si="17"/>
        <v/>
      </c>
    </row>
    <row r="49" spans="1:46" x14ac:dyDescent="0.2">
      <c r="A49" s="52" t="str">
        <f>IF(AND(F49&lt;&gt;"",'Institution - Klasse'!$F$4&lt;&gt;""),INDEX(libcatidinstit,'Institution - Klasse'!$F$4),"")</f>
        <v/>
      </c>
      <c r="B49" s="52" t="str">
        <f>IF(A49&lt;&gt;"",INDEX(codeinstit,'Institution - Klasse'!$F$4),"")</f>
        <v/>
      </c>
      <c r="C49" s="50" t="str">
        <f t="shared" si="18"/>
        <v/>
      </c>
      <c r="D49" s="143"/>
      <c r="E49" s="143"/>
      <c r="F49" s="137"/>
      <c r="G49" s="137"/>
      <c r="H49" s="137"/>
      <c r="I49" s="137"/>
      <c r="J49" s="139"/>
      <c r="K49" s="140"/>
      <c r="L49" s="141"/>
      <c r="M49" s="141"/>
      <c r="N49" s="140"/>
      <c r="O49" s="142"/>
      <c r="P49" s="137"/>
      <c r="Q49" s="227"/>
      <c r="R49" s="137"/>
      <c r="S49" s="155"/>
      <c r="T49" s="155"/>
      <c r="U49" s="155"/>
      <c r="V49" s="155"/>
      <c r="W49" s="155"/>
      <c r="X49" s="155"/>
      <c r="Y49" s="53" t="str">
        <f t="shared" si="0"/>
        <v/>
      </c>
      <c r="Z49" s="51" t="str">
        <f t="shared" si="1"/>
        <v/>
      </c>
      <c r="AA49" s="51" t="str">
        <f t="shared" si="2"/>
        <v/>
      </c>
      <c r="AB49" s="51" t="str">
        <f t="shared" si="3"/>
        <v/>
      </c>
      <c r="AC49" s="51" t="str">
        <f t="shared" si="4"/>
        <v/>
      </c>
      <c r="AD49" s="51" t="str">
        <f t="shared" si="5"/>
        <v/>
      </c>
      <c r="AE49" s="51" t="str">
        <f t="shared" si="6"/>
        <v/>
      </c>
      <c r="AF49" s="51" t="str">
        <f t="shared" si="7"/>
        <v/>
      </c>
      <c r="AG49" s="51" t="str">
        <f t="shared" si="8"/>
        <v/>
      </c>
      <c r="AH49" s="51" t="str">
        <f t="shared" si="9"/>
        <v/>
      </c>
      <c r="AI49" s="51" t="str">
        <f t="shared" si="10"/>
        <v/>
      </c>
      <c r="AJ49" s="51" t="str">
        <f t="shared" si="11"/>
        <v/>
      </c>
      <c r="AK49" s="51" t="str">
        <f t="shared" si="12"/>
        <v/>
      </c>
      <c r="AL49" s="51" t="str">
        <f t="shared" si="13"/>
        <v/>
      </c>
      <c r="AM49" s="51" t="str">
        <f t="shared" si="14"/>
        <v/>
      </c>
      <c r="AN49" s="51" t="str">
        <f>IF(OR(AD49&lt;&gt;TRUE,AI49&lt;&gt;TRUE),"",IF(OR('Info Lieferung'!$B$12-(YEAR(J49))&gt;INDEX(valschartmaxalt,MATCH(N49,libschart,0)),'Info Lieferung'!$B$12-(YEAR(J49))&lt;INDEX(valschartminalt,MATCH(N49,libschart,0))),FALSE,TRUE))</f>
        <v/>
      </c>
      <c r="AO49" s="51" t="str">
        <f t="shared" si="15"/>
        <v/>
      </c>
      <c r="AP49" s="51"/>
      <c r="AQ49" s="51"/>
      <c r="AR49" s="51"/>
      <c r="AS49" s="197" t="str">
        <f t="shared" si="16"/>
        <v/>
      </c>
      <c r="AT49" s="197" t="str">
        <f t="shared" si="17"/>
        <v/>
      </c>
    </row>
    <row r="50" spans="1:46" x14ac:dyDescent="0.2">
      <c r="A50" s="52" t="str">
        <f>IF(AND(F50&lt;&gt;"",'Institution - Klasse'!$F$4&lt;&gt;""),INDEX(libcatidinstit,'Institution - Klasse'!$F$4),"")</f>
        <v/>
      </c>
      <c r="B50" s="52" t="str">
        <f>IF(A50&lt;&gt;"",INDEX(codeinstit,'Institution - Klasse'!$F$4),"")</f>
        <v/>
      </c>
      <c r="C50" s="50" t="str">
        <f t="shared" si="18"/>
        <v/>
      </c>
      <c r="D50" s="143"/>
      <c r="E50" s="143"/>
      <c r="F50" s="137"/>
      <c r="G50" s="137"/>
      <c r="H50" s="137"/>
      <c r="I50" s="137"/>
      <c r="J50" s="139"/>
      <c r="K50" s="140"/>
      <c r="L50" s="141"/>
      <c r="M50" s="141"/>
      <c r="N50" s="140"/>
      <c r="O50" s="142"/>
      <c r="P50" s="137"/>
      <c r="Q50" s="227"/>
      <c r="R50" s="137"/>
      <c r="S50" s="155"/>
      <c r="T50" s="155"/>
      <c r="U50" s="155"/>
      <c r="V50" s="155"/>
      <c r="W50" s="155"/>
      <c r="X50" s="155"/>
      <c r="Y50" s="53" t="str">
        <f t="shared" si="0"/>
        <v/>
      </c>
      <c r="Z50" s="51" t="str">
        <f t="shared" si="1"/>
        <v/>
      </c>
      <c r="AA50" s="51" t="str">
        <f t="shared" si="2"/>
        <v/>
      </c>
      <c r="AB50" s="51" t="str">
        <f t="shared" si="3"/>
        <v/>
      </c>
      <c r="AC50" s="51" t="str">
        <f t="shared" si="4"/>
        <v/>
      </c>
      <c r="AD50" s="51" t="str">
        <f t="shared" si="5"/>
        <v/>
      </c>
      <c r="AE50" s="51" t="str">
        <f t="shared" si="6"/>
        <v/>
      </c>
      <c r="AF50" s="51" t="str">
        <f t="shared" si="7"/>
        <v/>
      </c>
      <c r="AG50" s="51" t="str">
        <f t="shared" si="8"/>
        <v/>
      </c>
      <c r="AH50" s="51" t="str">
        <f t="shared" si="9"/>
        <v/>
      </c>
      <c r="AI50" s="51" t="str">
        <f t="shared" si="10"/>
        <v/>
      </c>
      <c r="AJ50" s="51" t="str">
        <f t="shared" si="11"/>
        <v/>
      </c>
      <c r="AK50" s="51" t="str">
        <f t="shared" si="12"/>
        <v/>
      </c>
      <c r="AL50" s="51" t="str">
        <f t="shared" si="13"/>
        <v/>
      </c>
      <c r="AM50" s="51" t="str">
        <f t="shared" si="14"/>
        <v/>
      </c>
      <c r="AN50" s="51" t="str">
        <f>IF(OR(AD50&lt;&gt;TRUE,AI50&lt;&gt;TRUE),"",IF(OR('Info Lieferung'!$B$12-(YEAR(J50))&gt;INDEX(valschartmaxalt,MATCH(N50,libschart,0)),'Info Lieferung'!$B$12-(YEAR(J50))&lt;INDEX(valschartminalt,MATCH(N50,libschart,0))),FALSE,TRUE))</f>
        <v/>
      </c>
      <c r="AO50" s="51" t="str">
        <f t="shared" si="15"/>
        <v/>
      </c>
      <c r="AP50" s="51"/>
      <c r="AQ50" s="51"/>
      <c r="AR50" s="51"/>
      <c r="AS50" s="197" t="str">
        <f t="shared" si="16"/>
        <v/>
      </c>
      <c r="AT50" s="197" t="str">
        <f t="shared" si="17"/>
        <v/>
      </c>
    </row>
    <row r="51" spans="1:46" x14ac:dyDescent="0.2">
      <c r="A51" s="52" t="str">
        <f>IF(AND(F51&lt;&gt;"",'Institution - Klasse'!$F$4&lt;&gt;""),INDEX(libcatidinstit,'Institution - Klasse'!$F$4),"")</f>
        <v/>
      </c>
      <c r="B51" s="52" t="str">
        <f>IF(A51&lt;&gt;"",INDEX(codeinstit,'Institution - Klasse'!$F$4),"")</f>
        <v/>
      </c>
      <c r="C51" s="50" t="str">
        <f t="shared" si="18"/>
        <v/>
      </c>
      <c r="D51" s="143"/>
      <c r="E51" s="143"/>
      <c r="F51" s="137"/>
      <c r="G51" s="137"/>
      <c r="H51" s="137"/>
      <c r="I51" s="137"/>
      <c r="J51" s="139"/>
      <c r="K51" s="140"/>
      <c r="L51" s="141"/>
      <c r="M51" s="141"/>
      <c r="N51" s="140"/>
      <c r="O51" s="142"/>
      <c r="P51" s="137"/>
      <c r="Q51" s="227"/>
      <c r="R51" s="137"/>
      <c r="S51" s="155"/>
      <c r="T51" s="155"/>
      <c r="U51" s="155"/>
      <c r="V51" s="155"/>
      <c r="W51" s="155"/>
      <c r="X51" s="155"/>
      <c r="Y51" s="53" t="str">
        <f t="shared" si="0"/>
        <v/>
      </c>
      <c r="Z51" s="51" t="str">
        <f t="shared" si="1"/>
        <v/>
      </c>
      <c r="AA51" s="51" t="str">
        <f t="shared" si="2"/>
        <v/>
      </c>
      <c r="AB51" s="51" t="str">
        <f t="shared" si="3"/>
        <v/>
      </c>
      <c r="AC51" s="51" t="str">
        <f t="shared" si="4"/>
        <v/>
      </c>
      <c r="AD51" s="51" t="str">
        <f t="shared" si="5"/>
        <v/>
      </c>
      <c r="AE51" s="51" t="str">
        <f t="shared" si="6"/>
        <v/>
      </c>
      <c r="AF51" s="51" t="str">
        <f t="shared" si="7"/>
        <v/>
      </c>
      <c r="AG51" s="51" t="str">
        <f t="shared" si="8"/>
        <v/>
      </c>
      <c r="AH51" s="51" t="str">
        <f t="shared" si="9"/>
        <v/>
      </c>
      <c r="AI51" s="51" t="str">
        <f t="shared" si="10"/>
        <v/>
      </c>
      <c r="AJ51" s="51" t="str">
        <f t="shared" si="11"/>
        <v/>
      </c>
      <c r="AK51" s="51" t="str">
        <f t="shared" si="12"/>
        <v/>
      </c>
      <c r="AL51" s="51" t="str">
        <f t="shared" si="13"/>
        <v/>
      </c>
      <c r="AM51" s="51" t="str">
        <f t="shared" si="14"/>
        <v/>
      </c>
      <c r="AN51" s="51" t="str">
        <f>IF(OR(AD51&lt;&gt;TRUE,AI51&lt;&gt;TRUE),"",IF(OR('Info Lieferung'!$B$12-(YEAR(J51))&gt;INDEX(valschartmaxalt,MATCH(N51,libschart,0)),'Info Lieferung'!$B$12-(YEAR(J51))&lt;INDEX(valschartminalt,MATCH(N51,libschart,0))),FALSE,TRUE))</f>
        <v/>
      </c>
      <c r="AO51" s="51" t="str">
        <f t="shared" si="15"/>
        <v/>
      </c>
      <c r="AP51" s="51"/>
      <c r="AQ51" s="51"/>
      <c r="AR51" s="51"/>
      <c r="AS51" s="197" t="str">
        <f t="shared" si="16"/>
        <v/>
      </c>
      <c r="AT51" s="197" t="str">
        <f t="shared" si="17"/>
        <v/>
      </c>
    </row>
    <row r="52" spans="1:46" x14ac:dyDescent="0.2">
      <c r="A52" s="52" t="str">
        <f>IF(AND(F52&lt;&gt;"",'Institution - Klasse'!$F$4&lt;&gt;""),INDEX(libcatidinstit,'Institution - Klasse'!$F$4),"")</f>
        <v/>
      </c>
      <c r="B52" s="52" t="str">
        <f>IF(A52&lt;&gt;"",INDEX(codeinstit,'Institution - Klasse'!$F$4),"")</f>
        <v/>
      </c>
      <c r="C52" s="50" t="str">
        <f t="shared" si="18"/>
        <v/>
      </c>
      <c r="D52" s="143"/>
      <c r="E52" s="143"/>
      <c r="F52" s="137"/>
      <c r="G52" s="137"/>
      <c r="H52" s="137"/>
      <c r="I52" s="137"/>
      <c r="J52" s="139"/>
      <c r="K52" s="140"/>
      <c r="L52" s="141"/>
      <c r="M52" s="141"/>
      <c r="N52" s="140"/>
      <c r="O52" s="142"/>
      <c r="P52" s="137"/>
      <c r="Q52" s="227"/>
      <c r="R52" s="137"/>
      <c r="S52" s="155"/>
      <c r="T52" s="155"/>
      <c r="U52" s="155"/>
      <c r="V52" s="155"/>
      <c r="W52" s="155"/>
      <c r="X52" s="155"/>
      <c r="Y52" s="53" t="str">
        <f t="shared" si="0"/>
        <v/>
      </c>
      <c r="Z52" s="51" t="str">
        <f t="shared" si="1"/>
        <v/>
      </c>
      <c r="AA52" s="51" t="str">
        <f t="shared" si="2"/>
        <v/>
      </c>
      <c r="AB52" s="51" t="str">
        <f t="shared" si="3"/>
        <v/>
      </c>
      <c r="AC52" s="51" t="str">
        <f t="shared" si="4"/>
        <v/>
      </c>
      <c r="AD52" s="51" t="str">
        <f t="shared" si="5"/>
        <v/>
      </c>
      <c r="AE52" s="51" t="str">
        <f t="shared" si="6"/>
        <v/>
      </c>
      <c r="AF52" s="51" t="str">
        <f t="shared" si="7"/>
        <v/>
      </c>
      <c r="AG52" s="51" t="str">
        <f t="shared" si="8"/>
        <v/>
      </c>
      <c r="AH52" s="51" t="str">
        <f t="shared" si="9"/>
        <v/>
      </c>
      <c r="AI52" s="51" t="str">
        <f t="shared" si="10"/>
        <v/>
      </c>
      <c r="AJ52" s="51" t="str">
        <f t="shared" si="11"/>
        <v/>
      </c>
      <c r="AK52" s="51" t="str">
        <f t="shared" si="12"/>
        <v/>
      </c>
      <c r="AL52" s="51" t="str">
        <f t="shared" si="13"/>
        <v/>
      </c>
      <c r="AM52" s="51" t="str">
        <f t="shared" si="14"/>
        <v/>
      </c>
      <c r="AN52" s="51" t="str">
        <f>IF(OR(AD52&lt;&gt;TRUE,AI52&lt;&gt;TRUE),"",IF(OR('Info Lieferung'!$B$12-(YEAR(J52))&gt;INDEX(valschartmaxalt,MATCH(N52,libschart,0)),'Info Lieferung'!$B$12-(YEAR(J52))&lt;INDEX(valschartminalt,MATCH(N52,libschart,0))),FALSE,TRUE))</f>
        <v/>
      </c>
      <c r="AO52" s="51" t="str">
        <f t="shared" si="15"/>
        <v/>
      </c>
      <c r="AP52" s="51"/>
      <c r="AQ52" s="51"/>
      <c r="AR52" s="51"/>
      <c r="AS52" s="197" t="str">
        <f t="shared" si="16"/>
        <v/>
      </c>
      <c r="AT52" s="197" t="str">
        <f t="shared" si="17"/>
        <v/>
      </c>
    </row>
    <row r="53" spans="1:46" x14ac:dyDescent="0.2">
      <c r="A53" s="52" t="str">
        <f>IF(AND(F53&lt;&gt;"",'Institution - Klasse'!$F$4&lt;&gt;""),INDEX(libcatidinstit,'Institution - Klasse'!$F$4),"")</f>
        <v/>
      </c>
      <c r="B53" s="52" t="str">
        <f>IF(A53&lt;&gt;"",INDEX(codeinstit,'Institution - Klasse'!$F$4),"")</f>
        <v/>
      </c>
      <c r="C53" s="50" t="str">
        <f t="shared" si="18"/>
        <v/>
      </c>
      <c r="D53" s="143"/>
      <c r="E53" s="143"/>
      <c r="F53" s="137"/>
      <c r="G53" s="137"/>
      <c r="H53" s="137"/>
      <c r="I53" s="137"/>
      <c r="J53" s="139"/>
      <c r="K53" s="140"/>
      <c r="L53" s="141"/>
      <c r="M53" s="141"/>
      <c r="N53" s="140"/>
      <c r="O53" s="142"/>
      <c r="P53" s="137"/>
      <c r="Q53" s="227"/>
      <c r="R53" s="137"/>
      <c r="S53" s="155"/>
      <c r="T53" s="155"/>
      <c r="U53" s="155"/>
      <c r="V53" s="155"/>
      <c r="W53" s="155"/>
      <c r="X53" s="155"/>
      <c r="Y53" s="53" t="str">
        <f t="shared" si="0"/>
        <v/>
      </c>
      <c r="Z53" s="51" t="str">
        <f t="shared" si="1"/>
        <v/>
      </c>
      <c r="AA53" s="51" t="str">
        <f t="shared" si="2"/>
        <v/>
      </c>
      <c r="AB53" s="51" t="str">
        <f t="shared" si="3"/>
        <v/>
      </c>
      <c r="AC53" s="51" t="str">
        <f t="shared" si="4"/>
        <v/>
      </c>
      <c r="AD53" s="51" t="str">
        <f t="shared" si="5"/>
        <v/>
      </c>
      <c r="AE53" s="51" t="str">
        <f t="shared" si="6"/>
        <v/>
      </c>
      <c r="AF53" s="51" t="str">
        <f t="shared" si="7"/>
        <v/>
      </c>
      <c r="AG53" s="51" t="str">
        <f t="shared" si="8"/>
        <v/>
      </c>
      <c r="AH53" s="51" t="str">
        <f t="shared" si="9"/>
        <v/>
      </c>
      <c r="AI53" s="51" t="str">
        <f t="shared" si="10"/>
        <v/>
      </c>
      <c r="AJ53" s="51" t="str">
        <f t="shared" si="11"/>
        <v/>
      </c>
      <c r="AK53" s="51" t="str">
        <f t="shared" si="12"/>
        <v/>
      </c>
      <c r="AL53" s="51" t="str">
        <f t="shared" si="13"/>
        <v/>
      </c>
      <c r="AM53" s="51" t="str">
        <f t="shared" si="14"/>
        <v/>
      </c>
      <c r="AN53" s="51" t="str">
        <f>IF(OR(AD53&lt;&gt;TRUE,AI53&lt;&gt;TRUE),"",IF(OR('Info Lieferung'!$B$12-(YEAR(J53))&gt;INDEX(valschartmaxalt,MATCH(N53,libschart,0)),'Info Lieferung'!$B$12-(YEAR(J53))&lt;INDEX(valschartminalt,MATCH(N53,libschart,0))),FALSE,TRUE))</f>
        <v/>
      </c>
      <c r="AO53" s="51" t="str">
        <f t="shared" si="15"/>
        <v/>
      </c>
      <c r="AP53" s="51"/>
      <c r="AQ53" s="51"/>
      <c r="AR53" s="51"/>
      <c r="AS53" s="197" t="str">
        <f t="shared" si="16"/>
        <v/>
      </c>
      <c r="AT53" s="197" t="str">
        <f t="shared" si="17"/>
        <v/>
      </c>
    </row>
    <row r="54" spans="1:46" x14ac:dyDescent="0.2">
      <c r="A54" s="52" t="str">
        <f>IF(AND(F54&lt;&gt;"",'Institution - Klasse'!$F$4&lt;&gt;""),INDEX(libcatidinstit,'Institution - Klasse'!$F$4),"")</f>
        <v/>
      </c>
      <c r="B54" s="52" t="str">
        <f>IF(A54&lt;&gt;"",INDEX(codeinstit,'Institution - Klasse'!$F$4),"")</f>
        <v/>
      </c>
      <c r="C54" s="50" t="str">
        <f t="shared" si="18"/>
        <v/>
      </c>
      <c r="D54" s="143"/>
      <c r="E54" s="143"/>
      <c r="F54" s="137"/>
      <c r="G54" s="137"/>
      <c r="H54" s="137"/>
      <c r="I54" s="137"/>
      <c r="J54" s="139"/>
      <c r="K54" s="140"/>
      <c r="L54" s="141"/>
      <c r="M54" s="141"/>
      <c r="N54" s="140"/>
      <c r="O54" s="142"/>
      <c r="P54" s="137"/>
      <c r="Q54" s="227"/>
      <c r="R54" s="137"/>
      <c r="S54" s="155"/>
      <c r="T54" s="155"/>
      <c r="U54" s="155"/>
      <c r="V54" s="155"/>
      <c r="W54" s="155"/>
      <c r="X54" s="155"/>
      <c r="Y54" s="53" t="str">
        <f t="shared" si="0"/>
        <v/>
      </c>
      <c r="Z54" s="51" t="str">
        <f t="shared" si="1"/>
        <v/>
      </c>
      <c r="AA54" s="51" t="str">
        <f t="shared" si="2"/>
        <v/>
      </c>
      <c r="AB54" s="51" t="str">
        <f t="shared" si="3"/>
        <v/>
      </c>
      <c r="AC54" s="51" t="str">
        <f t="shared" si="4"/>
        <v/>
      </c>
      <c r="AD54" s="51" t="str">
        <f t="shared" si="5"/>
        <v/>
      </c>
      <c r="AE54" s="51" t="str">
        <f t="shared" si="6"/>
        <v/>
      </c>
      <c r="AF54" s="51" t="str">
        <f t="shared" si="7"/>
        <v/>
      </c>
      <c r="AG54" s="51" t="str">
        <f t="shared" si="8"/>
        <v/>
      </c>
      <c r="AH54" s="51" t="str">
        <f t="shared" si="9"/>
        <v/>
      </c>
      <c r="AI54" s="51" t="str">
        <f t="shared" si="10"/>
        <v/>
      </c>
      <c r="AJ54" s="51" t="str">
        <f t="shared" si="11"/>
        <v/>
      </c>
      <c r="AK54" s="51" t="str">
        <f t="shared" si="12"/>
        <v/>
      </c>
      <c r="AL54" s="51" t="str">
        <f t="shared" si="13"/>
        <v/>
      </c>
      <c r="AM54" s="51" t="str">
        <f t="shared" si="14"/>
        <v/>
      </c>
      <c r="AN54" s="51" t="str">
        <f>IF(OR(AD54&lt;&gt;TRUE,AI54&lt;&gt;TRUE),"",IF(OR('Info Lieferung'!$B$12-(YEAR(J54))&gt;INDEX(valschartmaxalt,MATCH(N54,libschart,0)),'Info Lieferung'!$B$12-(YEAR(J54))&lt;INDEX(valschartminalt,MATCH(N54,libschart,0))),FALSE,TRUE))</f>
        <v/>
      </c>
      <c r="AO54" s="51" t="str">
        <f t="shared" si="15"/>
        <v/>
      </c>
      <c r="AP54" s="51"/>
      <c r="AQ54" s="51"/>
      <c r="AR54" s="51"/>
      <c r="AS54" s="197" t="str">
        <f t="shared" si="16"/>
        <v/>
      </c>
      <c r="AT54" s="197" t="str">
        <f t="shared" si="17"/>
        <v/>
      </c>
    </row>
    <row r="55" spans="1:46" x14ac:dyDescent="0.2">
      <c r="A55" s="52" t="str">
        <f>IF(AND(F55&lt;&gt;"",'Institution - Klasse'!$F$4&lt;&gt;""),INDEX(libcatidinstit,'Institution - Klasse'!$F$4),"")</f>
        <v/>
      </c>
      <c r="B55" s="52" t="str">
        <f>IF(A55&lt;&gt;"",INDEX(codeinstit,'Institution - Klasse'!$F$4),"")</f>
        <v/>
      </c>
      <c r="C55" s="50" t="str">
        <f t="shared" si="18"/>
        <v/>
      </c>
      <c r="D55" s="143"/>
      <c r="E55" s="143"/>
      <c r="F55" s="137"/>
      <c r="G55" s="137"/>
      <c r="H55" s="137"/>
      <c r="I55" s="137"/>
      <c r="J55" s="139"/>
      <c r="K55" s="140"/>
      <c r="L55" s="141"/>
      <c r="M55" s="141"/>
      <c r="N55" s="140"/>
      <c r="O55" s="142"/>
      <c r="P55" s="137"/>
      <c r="Q55" s="227"/>
      <c r="R55" s="137"/>
      <c r="S55" s="155"/>
      <c r="T55" s="155"/>
      <c r="U55" s="155"/>
      <c r="V55" s="155"/>
      <c r="W55" s="155"/>
      <c r="X55" s="155"/>
      <c r="Y55" s="53" t="str">
        <f t="shared" si="0"/>
        <v/>
      </c>
      <c r="Z55" s="51" t="str">
        <f t="shared" si="1"/>
        <v/>
      </c>
      <c r="AA55" s="51" t="str">
        <f t="shared" si="2"/>
        <v/>
      </c>
      <c r="AB55" s="51" t="str">
        <f t="shared" si="3"/>
        <v/>
      </c>
      <c r="AC55" s="51" t="str">
        <f t="shared" si="4"/>
        <v/>
      </c>
      <c r="AD55" s="51" t="str">
        <f t="shared" si="5"/>
        <v/>
      </c>
      <c r="AE55" s="51" t="str">
        <f t="shared" si="6"/>
        <v/>
      </c>
      <c r="AF55" s="51" t="str">
        <f t="shared" si="7"/>
        <v/>
      </c>
      <c r="AG55" s="51" t="str">
        <f t="shared" si="8"/>
        <v/>
      </c>
      <c r="AH55" s="51" t="str">
        <f t="shared" si="9"/>
        <v/>
      </c>
      <c r="AI55" s="51" t="str">
        <f t="shared" si="10"/>
        <v/>
      </c>
      <c r="AJ55" s="51" t="str">
        <f t="shared" si="11"/>
        <v/>
      </c>
      <c r="AK55" s="51" t="str">
        <f t="shared" si="12"/>
        <v/>
      </c>
      <c r="AL55" s="51" t="str">
        <f t="shared" si="13"/>
        <v/>
      </c>
      <c r="AM55" s="51" t="str">
        <f t="shared" si="14"/>
        <v/>
      </c>
      <c r="AN55" s="51" t="str">
        <f>IF(OR(AD55&lt;&gt;TRUE,AI55&lt;&gt;TRUE),"",IF(OR('Info Lieferung'!$B$12-(YEAR(J55))&gt;INDEX(valschartmaxalt,MATCH(N55,libschart,0)),'Info Lieferung'!$B$12-(YEAR(J55))&lt;INDEX(valschartminalt,MATCH(N55,libschart,0))),FALSE,TRUE))</f>
        <v/>
      </c>
      <c r="AO55" s="51" t="str">
        <f t="shared" si="15"/>
        <v/>
      </c>
      <c r="AP55" s="51"/>
      <c r="AQ55" s="51"/>
      <c r="AR55" s="51"/>
      <c r="AS55" s="197" t="str">
        <f t="shared" si="16"/>
        <v/>
      </c>
      <c r="AT55" s="197" t="str">
        <f t="shared" si="17"/>
        <v/>
      </c>
    </row>
    <row r="56" spans="1:46" x14ac:dyDescent="0.2">
      <c r="A56" s="52" t="str">
        <f>IF(AND(F56&lt;&gt;"",'Institution - Klasse'!$F$4&lt;&gt;""),INDEX(libcatidinstit,'Institution - Klasse'!$F$4),"")</f>
        <v/>
      </c>
      <c r="B56" s="52" t="str">
        <f>IF(A56&lt;&gt;"",INDEX(codeinstit,'Institution - Klasse'!$F$4),"")</f>
        <v/>
      </c>
      <c r="C56" s="50" t="str">
        <f t="shared" si="18"/>
        <v/>
      </c>
      <c r="D56" s="143"/>
      <c r="E56" s="143"/>
      <c r="F56" s="137"/>
      <c r="G56" s="137"/>
      <c r="H56" s="137"/>
      <c r="I56" s="137"/>
      <c r="J56" s="139"/>
      <c r="K56" s="140"/>
      <c r="L56" s="141"/>
      <c r="M56" s="141"/>
      <c r="N56" s="140"/>
      <c r="O56" s="142"/>
      <c r="P56" s="137"/>
      <c r="Q56" s="227"/>
      <c r="R56" s="137"/>
      <c r="S56" s="155"/>
      <c r="T56" s="155"/>
      <c r="U56" s="155"/>
      <c r="V56" s="155"/>
      <c r="W56" s="155"/>
      <c r="X56" s="155"/>
      <c r="Y56" s="53" t="str">
        <f t="shared" si="0"/>
        <v/>
      </c>
      <c r="Z56" s="51" t="str">
        <f t="shared" si="1"/>
        <v/>
      </c>
      <c r="AA56" s="51" t="str">
        <f t="shared" si="2"/>
        <v/>
      </c>
      <c r="AB56" s="51" t="str">
        <f t="shared" si="3"/>
        <v/>
      </c>
      <c r="AC56" s="51" t="str">
        <f t="shared" si="4"/>
        <v/>
      </c>
      <c r="AD56" s="51" t="str">
        <f t="shared" si="5"/>
        <v/>
      </c>
      <c r="AE56" s="51" t="str">
        <f t="shared" si="6"/>
        <v/>
      </c>
      <c r="AF56" s="51" t="str">
        <f t="shared" si="7"/>
        <v/>
      </c>
      <c r="AG56" s="51" t="str">
        <f t="shared" si="8"/>
        <v/>
      </c>
      <c r="AH56" s="51" t="str">
        <f t="shared" si="9"/>
        <v/>
      </c>
      <c r="AI56" s="51" t="str">
        <f t="shared" si="10"/>
        <v/>
      </c>
      <c r="AJ56" s="51" t="str">
        <f t="shared" si="11"/>
        <v/>
      </c>
      <c r="AK56" s="51" t="str">
        <f t="shared" si="12"/>
        <v/>
      </c>
      <c r="AL56" s="51" t="str">
        <f t="shared" si="13"/>
        <v/>
      </c>
      <c r="AM56" s="51" t="str">
        <f t="shared" si="14"/>
        <v/>
      </c>
      <c r="AN56" s="51" t="str">
        <f>IF(OR(AD56&lt;&gt;TRUE,AI56&lt;&gt;TRUE),"",IF(OR('Info Lieferung'!$B$12-(YEAR(J56))&gt;INDEX(valschartmaxalt,MATCH(N56,libschart,0)),'Info Lieferung'!$B$12-(YEAR(J56))&lt;INDEX(valschartminalt,MATCH(N56,libschart,0))),FALSE,TRUE))</f>
        <v/>
      </c>
      <c r="AO56" s="51" t="str">
        <f t="shared" si="15"/>
        <v/>
      </c>
      <c r="AP56" s="51"/>
      <c r="AQ56" s="51"/>
      <c r="AR56" s="51"/>
      <c r="AS56" s="197" t="str">
        <f t="shared" si="16"/>
        <v/>
      </c>
      <c r="AT56" s="197" t="str">
        <f t="shared" si="17"/>
        <v/>
      </c>
    </row>
    <row r="57" spans="1:46" x14ac:dyDescent="0.2">
      <c r="A57" s="52" t="str">
        <f>IF(AND(F57&lt;&gt;"",'Institution - Klasse'!$F$4&lt;&gt;""),INDEX(libcatidinstit,'Institution - Klasse'!$F$4),"")</f>
        <v/>
      </c>
      <c r="B57" s="52" t="str">
        <f>IF(A57&lt;&gt;"",INDEX(codeinstit,'Institution - Klasse'!$F$4),"")</f>
        <v/>
      </c>
      <c r="C57" s="50" t="str">
        <f t="shared" si="18"/>
        <v/>
      </c>
      <c r="D57" s="143"/>
      <c r="E57" s="143"/>
      <c r="F57" s="137"/>
      <c r="G57" s="137"/>
      <c r="H57" s="137"/>
      <c r="I57" s="137"/>
      <c r="J57" s="139"/>
      <c r="K57" s="140"/>
      <c r="L57" s="141"/>
      <c r="M57" s="141"/>
      <c r="N57" s="140"/>
      <c r="O57" s="142"/>
      <c r="P57" s="137"/>
      <c r="Q57" s="227"/>
      <c r="R57" s="137"/>
      <c r="S57" s="155"/>
      <c r="T57" s="155"/>
      <c r="U57" s="155"/>
      <c r="V57" s="155"/>
      <c r="W57" s="155"/>
      <c r="X57" s="155"/>
      <c r="Y57" s="53" t="str">
        <f t="shared" si="0"/>
        <v/>
      </c>
      <c r="Z57" s="51" t="str">
        <f t="shared" si="1"/>
        <v/>
      </c>
      <c r="AA57" s="51" t="str">
        <f t="shared" si="2"/>
        <v/>
      </c>
      <c r="AB57" s="51" t="str">
        <f t="shared" si="3"/>
        <v/>
      </c>
      <c r="AC57" s="51" t="str">
        <f t="shared" si="4"/>
        <v/>
      </c>
      <c r="AD57" s="51" t="str">
        <f t="shared" si="5"/>
        <v/>
      </c>
      <c r="AE57" s="51" t="str">
        <f t="shared" si="6"/>
        <v/>
      </c>
      <c r="AF57" s="51" t="str">
        <f t="shared" si="7"/>
        <v/>
      </c>
      <c r="AG57" s="51" t="str">
        <f t="shared" si="8"/>
        <v/>
      </c>
      <c r="AH57" s="51" t="str">
        <f t="shared" si="9"/>
        <v/>
      </c>
      <c r="AI57" s="51" t="str">
        <f t="shared" si="10"/>
        <v/>
      </c>
      <c r="AJ57" s="51" t="str">
        <f t="shared" si="11"/>
        <v/>
      </c>
      <c r="AK57" s="51" t="str">
        <f t="shared" si="12"/>
        <v/>
      </c>
      <c r="AL57" s="51" t="str">
        <f t="shared" si="13"/>
        <v/>
      </c>
      <c r="AM57" s="51" t="str">
        <f t="shared" si="14"/>
        <v/>
      </c>
      <c r="AN57" s="51" t="str">
        <f>IF(OR(AD57&lt;&gt;TRUE,AI57&lt;&gt;TRUE),"",IF(OR('Info Lieferung'!$B$12-(YEAR(J57))&gt;INDEX(valschartmaxalt,MATCH(N57,libschart,0)),'Info Lieferung'!$B$12-(YEAR(J57))&lt;INDEX(valschartminalt,MATCH(N57,libschart,0))),FALSE,TRUE))</f>
        <v/>
      </c>
      <c r="AO57" s="51" t="str">
        <f t="shared" si="15"/>
        <v/>
      </c>
      <c r="AP57" s="51"/>
      <c r="AQ57" s="51"/>
      <c r="AR57" s="51"/>
      <c r="AS57" s="197" t="str">
        <f t="shared" si="16"/>
        <v/>
      </c>
      <c r="AT57" s="197" t="str">
        <f t="shared" si="17"/>
        <v/>
      </c>
    </row>
    <row r="58" spans="1:46" x14ac:dyDescent="0.2">
      <c r="A58" s="52" t="str">
        <f>IF(AND(F58&lt;&gt;"",'Institution - Klasse'!$F$4&lt;&gt;""),INDEX(libcatidinstit,'Institution - Klasse'!$F$4),"")</f>
        <v/>
      </c>
      <c r="B58" s="52" t="str">
        <f>IF(A58&lt;&gt;"",INDEX(codeinstit,'Institution - Klasse'!$F$4),"")</f>
        <v/>
      </c>
      <c r="C58" s="50" t="str">
        <f t="shared" si="18"/>
        <v/>
      </c>
      <c r="D58" s="143"/>
      <c r="E58" s="143"/>
      <c r="F58" s="137"/>
      <c r="G58" s="137"/>
      <c r="H58" s="137"/>
      <c r="I58" s="137"/>
      <c r="J58" s="139"/>
      <c r="K58" s="140"/>
      <c r="L58" s="141"/>
      <c r="M58" s="141"/>
      <c r="N58" s="140"/>
      <c r="O58" s="142"/>
      <c r="P58" s="137"/>
      <c r="Q58" s="227"/>
      <c r="R58" s="137"/>
      <c r="S58" s="155"/>
      <c r="T58" s="155"/>
      <c r="U58" s="155"/>
      <c r="V58" s="155"/>
      <c r="W58" s="155"/>
      <c r="X58" s="155"/>
      <c r="Y58" s="53" t="str">
        <f t="shared" si="0"/>
        <v/>
      </c>
      <c r="Z58" s="51" t="str">
        <f t="shared" si="1"/>
        <v/>
      </c>
      <c r="AA58" s="51" t="str">
        <f t="shared" si="2"/>
        <v/>
      </c>
      <c r="AB58" s="51" t="str">
        <f t="shared" si="3"/>
        <v/>
      </c>
      <c r="AC58" s="51" t="str">
        <f t="shared" si="4"/>
        <v/>
      </c>
      <c r="AD58" s="51" t="str">
        <f t="shared" si="5"/>
        <v/>
      </c>
      <c r="AE58" s="51" t="str">
        <f t="shared" si="6"/>
        <v/>
      </c>
      <c r="AF58" s="51" t="str">
        <f t="shared" si="7"/>
        <v/>
      </c>
      <c r="AG58" s="51" t="str">
        <f t="shared" si="8"/>
        <v/>
      </c>
      <c r="AH58" s="51" t="str">
        <f t="shared" si="9"/>
        <v/>
      </c>
      <c r="AI58" s="51" t="str">
        <f t="shared" si="10"/>
        <v/>
      </c>
      <c r="AJ58" s="51" t="str">
        <f t="shared" si="11"/>
        <v/>
      </c>
      <c r="AK58" s="51" t="str">
        <f t="shared" si="12"/>
        <v/>
      </c>
      <c r="AL58" s="51" t="str">
        <f t="shared" si="13"/>
        <v/>
      </c>
      <c r="AM58" s="51" t="str">
        <f t="shared" si="14"/>
        <v/>
      </c>
      <c r="AN58" s="51" t="str">
        <f>IF(OR(AD58&lt;&gt;TRUE,AI58&lt;&gt;TRUE),"",IF(OR('Info Lieferung'!$B$12-(YEAR(J58))&gt;INDEX(valschartmaxalt,MATCH(N58,libschart,0)),'Info Lieferung'!$B$12-(YEAR(J58))&lt;INDEX(valschartminalt,MATCH(N58,libschart,0))),FALSE,TRUE))</f>
        <v/>
      </c>
      <c r="AO58" s="51" t="str">
        <f t="shared" si="15"/>
        <v/>
      </c>
      <c r="AP58" s="51"/>
      <c r="AQ58" s="51"/>
      <c r="AR58" s="51"/>
      <c r="AS58" s="197" t="str">
        <f t="shared" si="16"/>
        <v/>
      </c>
      <c r="AT58" s="197" t="str">
        <f t="shared" si="17"/>
        <v/>
      </c>
    </row>
    <row r="59" spans="1:46" x14ac:dyDescent="0.2">
      <c r="A59" s="52" t="str">
        <f>IF(AND(F59&lt;&gt;"",'Institution - Klasse'!$F$4&lt;&gt;""),INDEX(libcatidinstit,'Institution - Klasse'!$F$4),"")</f>
        <v/>
      </c>
      <c r="B59" s="52" t="str">
        <f>IF(A59&lt;&gt;"",INDEX(codeinstit,'Institution - Klasse'!$F$4),"")</f>
        <v/>
      </c>
      <c r="C59" s="50" t="str">
        <f t="shared" si="18"/>
        <v/>
      </c>
      <c r="D59" s="143"/>
      <c r="E59" s="143"/>
      <c r="F59" s="137"/>
      <c r="G59" s="137"/>
      <c r="H59" s="137"/>
      <c r="I59" s="137"/>
      <c r="J59" s="139"/>
      <c r="K59" s="140"/>
      <c r="L59" s="141"/>
      <c r="M59" s="141"/>
      <c r="N59" s="140"/>
      <c r="O59" s="142"/>
      <c r="P59" s="137"/>
      <c r="Q59" s="227"/>
      <c r="R59" s="137"/>
      <c r="S59" s="155"/>
      <c r="T59" s="155"/>
      <c r="U59" s="155"/>
      <c r="V59" s="155"/>
      <c r="W59" s="155"/>
      <c r="X59" s="155"/>
      <c r="Y59" s="53" t="str">
        <f t="shared" si="0"/>
        <v/>
      </c>
      <c r="Z59" s="51" t="str">
        <f t="shared" si="1"/>
        <v/>
      </c>
      <c r="AA59" s="51" t="str">
        <f t="shared" si="2"/>
        <v/>
      </c>
      <c r="AB59" s="51" t="str">
        <f t="shared" si="3"/>
        <v/>
      </c>
      <c r="AC59" s="51" t="str">
        <f t="shared" si="4"/>
        <v/>
      </c>
      <c r="AD59" s="51" t="str">
        <f t="shared" si="5"/>
        <v/>
      </c>
      <c r="AE59" s="51" t="str">
        <f t="shared" si="6"/>
        <v/>
      </c>
      <c r="AF59" s="51" t="str">
        <f t="shared" si="7"/>
        <v/>
      </c>
      <c r="AG59" s="51" t="str">
        <f t="shared" si="8"/>
        <v/>
      </c>
      <c r="AH59" s="51" t="str">
        <f t="shared" si="9"/>
        <v/>
      </c>
      <c r="AI59" s="51" t="str">
        <f t="shared" si="10"/>
        <v/>
      </c>
      <c r="AJ59" s="51" t="str">
        <f t="shared" si="11"/>
        <v/>
      </c>
      <c r="AK59" s="51" t="str">
        <f t="shared" si="12"/>
        <v/>
      </c>
      <c r="AL59" s="51" t="str">
        <f t="shared" si="13"/>
        <v/>
      </c>
      <c r="AM59" s="51" t="str">
        <f t="shared" si="14"/>
        <v/>
      </c>
      <c r="AN59" s="51" t="str">
        <f>IF(OR(AD59&lt;&gt;TRUE,AI59&lt;&gt;TRUE),"",IF(OR('Info Lieferung'!$B$12-(YEAR(J59))&gt;INDEX(valschartmaxalt,MATCH(N59,libschart,0)),'Info Lieferung'!$B$12-(YEAR(J59))&lt;INDEX(valschartminalt,MATCH(N59,libschart,0))),FALSE,TRUE))</f>
        <v/>
      </c>
      <c r="AO59" s="51" t="str">
        <f t="shared" si="15"/>
        <v/>
      </c>
      <c r="AP59" s="51"/>
      <c r="AQ59" s="51"/>
      <c r="AR59" s="51"/>
      <c r="AS59" s="197" t="str">
        <f t="shared" si="16"/>
        <v/>
      </c>
      <c r="AT59" s="197" t="str">
        <f t="shared" si="17"/>
        <v/>
      </c>
    </row>
    <row r="60" spans="1:46" x14ac:dyDescent="0.2">
      <c r="A60" s="52" t="str">
        <f>IF(AND(F60&lt;&gt;"",'Institution - Klasse'!$F$4&lt;&gt;""),INDEX(libcatidinstit,'Institution - Klasse'!$F$4),"")</f>
        <v/>
      </c>
      <c r="B60" s="52" t="str">
        <f>IF(A60&lt;&gt;"",INDEX(codeinstit,'Institution - Klasse'!$F$4),"")</f>
        <v/>
      </c>
      <c r="C60" s="50" t="str">
        <f t="shared" si="18"/>
        <v/>
      </c>
      <c r="D60" s="143"/>
      <c r="E60" s="143"/>
      <c r="F60" s="137"/>
      <c r="G60" s="137"/>
      <c r="H60" s="137"/>
      <c r="I60" s="137"/>
      <c r="J60" s="139"/>
      <c r="K60" s="140"/>
      <c r="L60" s="141"/>
      <c r="M60" s="141"/>
      <c r="N60" s="140"/>
      <c r="O60" s="142"/>
      <c r="P60" s="137"/>
      <c r="Q60" s="227"/>
      <c r="R60" s="137"/>
      <c r="S60" s="155"/>
      <c r="T60" s="155"/>
      <c r="U60" s="155"/>
      <c r="V60" s="155"/>
      <c r="W60" s="155"/>
      <c r="X60" s="155"/>
      <c r="Y60" s="53" t="str">
        <f t="shared" si="0"/>
        <v/>
      </c>
      <c r="Z60" s="51" t="str">
        <f t="shared" si="1"/>
        <v/>
      </c>
      <c r="AA60" s="51" t="str">
        <f t="shared" si="2"/>
        <v/>
      </c>
      <c r="AB60" s="51" t="str">
        <f t="shared" si="3"/>
        <v/>
      </c>
      <c r="AC60" s="51" t="str">
        <f t="shared" si="4"/>
        <v/>
      </c>
      <c r="AD60" s="51" t="str">
        <f t="shared" si="5"/>
        <v/>
      </c>
      <c r="AE60" s="51" t="str">
        <f t="shared" si="6"/>
        <v/>
      </c>
      <c r="AF60" s="51" t="str">
        <f t="shared" si="7"/>
        <v/>
      </c>
      <c r="AG60" s="51" t="str">
        <f t="shared" si="8"/>
        <v/>
      </c>
      <c r="AH60" s="51" t="str">
        <f t="shared" si="9"/>
        <v/>
      </c>
      <c r="AI60" s="51" t="str">
        <f t="shared" si="10"/>
        <v/>
      </c>
      <c r="AJ60" s="51" t="str">
        <f t="shared" si="11"/>
        <v/>
      </c>
      <c r="AK60" s="51" t="str">
        <f t="shared" si="12"/>
        <v/>
      </c>
      <c r="AL60" s="51" t="str">
        <f t="shared" si="13"/>
        <v/>
      </c>
      <c r="AM60" s="51" t="str">
        <f t="shared" si="14"/>
        <v/>
      </c>
      <c r="AN60" s="51" t="str">
        <f>IF(OR(AD60&lt;&gt;TRUE,AI60&lt;&gt;TRUE),"",IF(OR('Info Lieferung'!$B$12-(YEAR(J60))&gt;INDEX(valschartmaxalt,MATCH(N60,libschart,0)),'Info Lieferung'!$B$12-(YEAR(J60))&lt;INDEX(valschartminalt,MATCH(N60,libschart,0))),FALSE,TRUE))</f>
        <v/>
      </c>
      <c r="AO60" s="51" t="str">
        <f t="shared" si="15"/>
        <v/>
      </c>
      <c r="AP60" s="51"/>
      <c r="AQ60" s="51"/>
      <c r="AR60" s="51"/>
      <c r="AS60" s="197" t="str">
        <f t="shared" si="16"/>
        <v/>
      </c>
      <c r="AT60" s="197" t="str">
        <f t="shared" si="17"/>
        <v/>
      </c>
    </row>
    <row r="61" spans="1:46" x14ac:dyDescent="0.2">
      <c r="A61" s="52" t="str">
        <f>IF(AND(F61&lt;&gt;"",'Institution - Klasse'!$F$4&lt;&gt;""),INDEX(libcatidinstit,'Institution - Klasse'!$F$4),"")</f>
        <v/>
      </c>
      <c r="B61" s="52" t="str">
        <f>IF(A61&lt;&gt;"",INDEX(codeinstit,'Institution - Klasse'!$F$4),"")</f>
        <v/>
      </c>
      <c r="C61" s="50" t="str">
        <f t="shared" si="18"/>
        <v/>
      </c>
      <c r="D61" s="143"/>
      <c r="E61" s="143"/>
      <c r="F61" s="137"/>
      <c r="G61" s="137"/>
      <c r="H61" s="137"/>
      <c r="I61" s="137"/>
      <c r="J61" s="139"/>
      <c r="K61" s="140"/>
      <c r="L61" s="141"/>
      <c r="M61" s="141"/>
      <c r="N61" s="140"/>
      <c r="O61" s="142"/>
      <c r="P61" s="137"/>
      <c r="Q61" s="227"/>
      <c r="R61" s="137"/>
      <c r="S61" s="155"/>
      <c r="T61" s="155"/>
      <c r="U61" s="155"/>
      <c r="V61" s="155"/>
      <c r="W61" s="155"/>
      <c r="X61" s="155"/>
      <c r="Y61" s="53" t="str">
        <f t="shared" si="0"/>
        <v/>
      </c>
      <c r="Z61" s="51" t="str">
        <f t="shared" si="1"/>
        <v/>
      </c>
      <c r="AA61" s="51" t="str">
        <f t="shared" si="2"/>
        <v/>
      </c>
      <c r="AB61" s="51" t="str">
        <f t="shared" si="3"/>
        <v/>
      </c>
      <c r="AC61" s="51" t="str">
        <f t="shared" si="4"/>
        <v/>
      </c>
      <c r="AD61" s="51" t="str">
        <f t="shared" si="5"/>
        <v/>
      </c>
      <c r="AE61" s="51" t="str">
        <f t="shared" si="6"/>
        <v/>
      </c>
      <c r="AF61" s="51" t="str">
        <f t="shared" si="7"/>
        <v/>
      </c>
      <c r="AG61" s="51" t="str">
        <f t="shared" si="8"/>
        <v/>
      </c>
      <c r="AH61" s="51" t="str">
        <f t="shared" si="9"/>
        <v/>
      </c>
      <c r="AI61" s="51" t="str">
        <f t="shared" si="10"/>
        <v/>
      </c>
      <c r="AJ61" s="51" t="str">
        <f t="shared" si="11"/>
        <v/>
      </c>
      <c r="AK61" s="51" t="str">
        <f t="shared" si="12"/>
        <v/>
      </c>
      <c r="AL61" s="51" t="str">
        <f t="shared" si="13"/>
        <v/>
      </c>
      <c r="AM61" s="51" t="str">
        <f t="shared" si="14"/>
        <v/>
      </c>
      <c r="AN61" s="51" t="str">
        <f>IF(OR(AD61&lt;&gt;TRUE,AI61&lt;&gt;TRUE),"",IF(OR('Info Lieferung'!$B$12-(YEAR(J61))&gt;INDEX(valschartmaxalt,MATCH(N61,libschart,0)),'Info Lieferung'!$B$12-(YEAR(J61))&lt;INDEX(valschartminalt,MATCH(N61,libschart,0))),FALSE,TRUE))</f>
        <v/>
      </c>
      <c r="AO61" s="51" t="str">
        <f t="shared" si="15"/>
        <v/>
      </c>
      <c r="AP61" s="51"/>
      <c r="AQ61" s="51"/>
      <c r="AR61" s="51"/>
      <c r="AS61" s="197" t="str">
        <f t="shared" si="16"/>
        <v/>
      </c>
      <c r="AT61" s="197" t="str">
        <f t="shared" si="17"/>
        <v/>
      </c>
    </row>
    <row r="62" spans="1:46" x14ac:dyDescent="0.2">
      <c r="A62" s="52" t="str">
        <f>IF(AND(F62&lt;&gt;"",'Institution - Klasse'!$F$4&lt;&gt;""),INDEX(libcatidinstit,'Institution - Klasse'!$F$4),"")</f>
        <v/>
      </c>
      <c r="B62" s="52" t="str">
        <f>IF(A62&lt;&gt;"",INDEX(codeinstit,'Institution - Klasse'!$F$4),"")</f>
        <v/>
      </c>
      <c r="C62" s="50" t="str">
        <f t="shared" si="18"/>
        <v/>
      </c>
      <c r="D62" s="143"/>
      <c r="E62" s="143"/>
      <c r="F62" s="137"/>
      <c r="G62" s="137"/>
      <c r="H62" s="137"/>
      <c r="I62" s="137"/>
      <c r="J62" s="139"/>
      <c r="K62" s="140"/>
      <c r="L62" s="141"/>
      <c r="M62" s="141"/>
      <c r="N62" s="140"/>
      <c r="O62" s="142"/>
      <c r="P62" s="137"/>
      <c r="Q62" s="227"/>
      <c r="R62" s="137"/>
      <c r="S62" s="155"/>
      <c r="T62" s="155"/>
      <c r="U62" s="155"/>
      <c r="V62" s="155"/>
      <c r="W62" s="155"/>
      <c r="X62" s="155"/>
      <c r="Y62" s="53" t="str">
        <f t="shared" si="0"/>
        <v/>
      </c>
      <c r="Z62" s="51" t="str">
        <f t="shared" si="1"/>
        <v/>
      </c>
      <c r="AA62" s="51" t="str">
        <f t="shared" si="2"/>
        <v/>
      </c>
      <c r="AB62" s="51" t="str">
        <f t="shared" si="3"/>
        <v/>
      </c>
      <c r="AC62" s="51" t="str">
        <f t="shared" si="4"/>
        <v/>
      </c>
      <c r="AD62" s="51" t="str">
        <f t="shared" si="5"/>
        <v/>
      </c>
      <c r="AE62" s="51" t="str">
        <f t="shared" si="6"/>
        <v/>
      </c>
      <c r="AF62" s="51" t="str">
        <f t="shared" si="7"/>
        <v/>
      </c>
      <c r="AG62" s="51" t="str">
        <f t="shared" si="8"/>
        <v/>
      </c>
      <c r="AH62" s="51" t="str">
        <f t="shared" si="9"/>
        <v/>
      </c>
      <c r="AI62" s="51" t="str">
        <f t="shared" si="10"/>
        <v/>
      </c>
      <c r="AJ62" s="51" t="str">
        <f t="shared" si="11"/>
        <v/>
      </c>
      <c r="AK62" s="51" t="str">
        <f t="shared" si="12"/>
        <v/>
      </c>
      <c r="AL62" s="51" t="str">
        <f t="shared" si="13"/>
        <v/>
      </c>
      <c r="AM62" s="51" t="str">
        <f t="shared" si="14"/>
        <v/>
      </c>
      <c r="AN62" s="51" t="str">
        <f>IF(OR(AD62&lt;&gt;TRUE,AI62&lt;&gt;TRUE),"",IF(OR('Info Lieferung'!$B$12-(YEAR(J62))&gt;INDEX(valschartmaxalt,MATCH(N62,libschart,0)),'Info Lieferung'!$B$12-(YEAR(J62))&lt;INDEX(valschartminalt,MATCH(N62,libschart,0))),FALSE,TRUE))</f>
        <v/>
      </c>
      <c r="AO62" s="51" t="str">
        <f t="shared" si="15"/>
        <v/>
      </c>
      <c r="AP62" s="51"/>
      <c r="AQ62" s="51"/>
      <c r="AR62" s="51"/>
      <c r="AS62" s="197" t="str">
        <f t="shared" si="16"/>
        <v/>
      </c>
      <c r="AT62" s="197" t="str">
        <f t="shared" si="17"/>
        <v/>
      </c>
    </row>
    <row r="63" spans="1:46" x14ac:dyDescent="0.2">
      <c r="A63" s="52" t="str">
        <f>IF(AND(F63&lt;&gt;"",'Institution - Klasse'!$F$4&lt;&gt;""),INDEX(libcatidinstit,'Institution - Klasse'!$F$4),"")</f>
        <v/>
      </c>
      <c r="B63" s="52" t="str">
        <f>IF(A63&lt;&gt;"",INDEX(codeinstit,'Institution - Klasse'!$F$4),"")</f>
        <v/>
      </c>
      <c r="C63" s="50" t="str">
        <f t="shared" si="18"/>
        <v/>
      </c>
      <c r="D63" s="143"/>
      <c r="E63" s="143"/>
      <c r="F63" s="137"/>
      <c r="G63" s="137"/>
      <c r="H63" s="137"/>
      <c r="I63" s="137"/>
      <c r="J63" s="139"/>
      <c r="K63" s="140"/>
      <c r="L63" s="141"/>
      <c r="M63" s="141"/>
      <c r="N63" s="140"/>
      <c r="O63" s="142"/>
      <c r="P63" s="137"/>
      <c r="Q63" s="227"/>
      <c r="R63" s="137"/>
      <c r="S63" s="155"/>
      <c r="T63" s="155"/>
      <c r="U63" s="155"/>
      <c r="V63" s="155"/>
      <c r="W63" s="155"/>
      <c r="X63" s="155"/>
      <c r="Y63" s="53" t="str">
        <f t="shared" si="0"/>
        <v/>
      </c>
      <c r="Z63" s="51" t="str">
        <f t="shared" si="1"/>
        <v/>
      </c>
      <c r="AA63" s="51" t="str">
        <f t="shared" si="2"/>
        <v/>
      </c>
      <c r="AB63" s="51" t="str">
        <f t="shared" si="3"/>
        <v/>
      </c>
      <c r="AC63" s="51" t="str">
        <f t="shared" si="4"/>
        <v/>
      </c>
      <c r="AD63" s="51" t="str">
        <f t="shared" si="5"/>
        <v/>
      </c>
      <c r="AE63" s="51" t="str">
        <f t="shared" si="6"/>
        <v/>
      </c>
      <c r="AF63" s="51" t="str">
        <f t="shared" si="7"/>
        <v/>
      </c>
      <c r="AG63" s="51" t="str">
        <f t="shared" si="8"/>
        <v/>
      </c>
      <c r="AH63" s="51" t="str">
        <f t="shared" si="9"/>
        <v/>
      </c>
      <c r="AI63" s="51" t="str">
        <f t="shared" si="10"/>
        <v/>
      </c>
      <c r="AJ63" s="51" t="str">
        <f t="shared" si="11"/>
        <v/>
      </c>
      <c r="AK63" s="51" t="str">
        <f t="shared" si="12"/>
        <v/>
      </c>
      <c r="AL63" s="51" t="str">
        <f t="shared" si="13"/>
        <v/>
      </c>
      <c r="AM63" s="51" t="str">
        <f t="shared" si="14"/>
        <v/>
      </c>
      <c r="AN63" s="51" t="str">
        <f>IF(OR(AD63&lt;&gt;TRUE,AI63&lt;&gt;TRUE),"",IF(OR('Info Lieferung'!$B$12-(YEAR(J63))&gt;INDEX(valschartmaxalt,MATCH(N63,libschart,0)),'Info Lieferung'!$B$12-(YEAR(J63))&lt;INDEX(valschartminalt,MATCH(N63,libschart,0))),FALSE,TRUE))</f>
        <v/>
      </c>
      <c r="AO63" s="51" t="str">
        <f t="shared" si="15"/>
        <v/>
      </c>
      <c r="AP63" s="51"/>
      <c r="AQ63" s="51"/>
      <c r="AR63" s="51"/>
      <c r="AS63" s="197" t="str">
        <f t="shared" si="16"/>
        <v/>
      </c>
      <c r="AT63" s="197" t="str">
        <f t="shared" si="17"/>
        <v/>
      </c>
    </row>
    <row r="64" spans="1:46" x14ac:dyDescent="0.2">
      <c r="A64" s="52" t="str">
        <f>IF(AND(F64&lt;&gt;"",'Institution - Klasse'!$F$4&lt;&gt;""),INDEX(libcatidinstit,'Institution - Klasse'!$F$4),"")</f>
        <v/>
      </c>
      <c r="B64" s="52" t="str">
        <f>IF(A64&lt;&gt;"",INDEX(codeinstit,'Institution - Klasse'!$F$4),"")</f>
        <v/>
      </c>
      <c r="C64" s="50" t="str">
        <f t="shared" si="18"/>
        <v/>
      </c>
      <c r="D64" s="143"/>
      <c r="E64" s="143"/>
      <c r="F64" s="137"/>
      <c r="G64" s="137"/>
      <c r="H64" s="137"/>
      <c r="I64" s="137"/>
      <c r="J64" s="139"/>
      <c r="K64" s="140"/>
      <c r="L64" s="141"/>
      <c r="M64" s="141"/>
      <c r="N64" s="140"/>
      <c r="O64" s="142"/>
      <c r="P64" s="137"/>
      <c r="Q64" s="227"/>
      <c r="R64" s="137"/>
      <c r="S64" s="155"/>
      <c r="T64" s="155"/>
      <c r="U64" s="155"/>
      <c r="V64" s="155"/>
      <c r="W64" s="155"/>
      <c r="X64" s="155"/>
      <c r="Y64" s="53" t="str">
        <f t="shared" si="0"/>
        <v/>
      </c>
      <c r="Z64" s="51" t="str">
        <f t="shared" si="1"/>
        <v/>
      </c>
      <c r="AA64" s="51" t="str">
        <f t="shared" si="2"/>
        <v/>
      </c>
      <c r="AB64" s="51" t="str">
        <f t="shared" si="3"/>
        <v/>
      </c>
      <c r="AC64" s="51" t="str">
        <f t="shared" si="4"/>
        <v/>
      </c>
      <c r="AD64" s="51" t="str">
        <f t="shared" si="5"/>
        <v/>
      </c>
      <c r="AE64" s="51" t="str">
        <f t="shared" si="6"/>
        <v/>
      </c>
      <c r="AF64" s="51" t="str">
        <f t="shared" si="7"/>
        <v/>
      </c>
      <c r="AG64" s="51" t="str">
        <f t="shared" si="8"/>
        <v/>
      </c>
      <c r="AH64" s="51" t="str">
        <f t="shared" si="9"/>
        <v/>
      </c>
      <c r="AI64" s="51" t="str">
        <f t="shared" si="10"/>
        <v/>
      </c>
      <c r="AJ64" s="51" t="str">
        <f t="shared" si="11"/>
        <v/>
      </c>
      <c r="AK64" s="51" t="str">
        <f t="shared" si="12"/>
        <v/>
      </c>
      <c r="AL64" s="51" t="str">
        <f t="shared" si="13"/>
        <v/>
      </c>
      <c r="AM64" s="51" t="str">
        <f t="shared" si="14"/>
        <v/>
      </c>
      <c r="AN64" s="51" t="str">
        <f>IF(OR(AD64&lt;&gt;TRUE,AI64&lt;&gt;TRUE),"",IF(OR('Info Lieferung'!$B$12-(YEAR(J64))&gt;INDEX(valschartmaxalt,MATCH(N64,libschart,0)),'Info Lieferung'!$B$12-(YEAR(J64))&lt;INDEX(valschartminalt,MATCH(N64,libschart,0))),FALSE,TRUE))</f>
        <v/>
      </c>
      <c r="AO64" s="51" t="str">
        <f t="shared" si="15"/>
        <v/>
      </c>
      <c r="AP64" s="51"/>
      <c r="AQ64" s="51"/>
      <c r="AR64" s="51"/>
      <c r="AS64" s="197" t="str">
        <f t="shared" si="16"/>
        <v/>
      </c>
      <c r="AT64" s="197" t="str">
        <f t="shared" si="17"/>
        <v/>
      </c>
    </row>
    <row r="65" spans="1:46" x14ac:dyDescent="0.2">
      <c r="A65" s="52" t="str">
        <f>IF(AND(F65&lt;&gt;"",'Institution - Klasse'!$F$4&lt;&gt;""),INDEX(libcatidinstit,'Institution - Klasse'!$F$4),"")</f>
        <v/>
      </c>
      <c r="B65" s="52" t="str">
        <f>IF(A65&lt;&gt;"",INDEX(codeinstit,'Institution - Klasse'!$F$4),"")</f>
        <v/>
      </c>
      <c r="C65" s="50" t="str">
        <f t="shared" si="18"/>
        <v/>
      </c>
      <c r="D65" s="143"/>
      <c r="E65" s="143"/>
      <c r="F65" s="137"/>
      <c r="G65" s="137"/>
      <c r="H65" s="137"/>
      <c r="I65" s="137"/>
      <c r="J65" s="139"/>
      <c r="K65" s="140"/>
      <c r="L65" s="141"/>
      <c r="M65" s="141"/>
      <c r="N65" s="140"/>
      <c r="O65" s="142"/>
      <c r="P65" s="137"/>
      <c r="Q65" s="227"/>
      <c r="R65" s="137"/>
      <c r="S65" s="155"/>
      <c r="T65" s="155"/>
      <c r="U65" s="155"/>
      <c r="V65" s="155"/>
      <c r="W65" s="155"/>
      <c r="X65" s="155"/>
      <c r="Y65" s="53" t="str">
        <f t="shared" si="0"/>
        <v/>
      </c>
      <c r="Z65" s="51" t="str">
        <f t="shared" si="1"/>
        <v/>
      </c>
      <c r="AA65" s="51" t="str">
        <f t="shared" si="2"/>
        <v/>
      </c>
      <c r="AB65" s="51" t="str">
        <f t="shared" si="3"/>
        <v/>
      </c>
      <c r="AC65" s="51" t="str">
        <f t="shared" si="4"/>
        <v/>
      </c>
      <c r="AD65" s="51" t="str">
        <f t="shared" si="5"/>
        <v/>
      </c>
      <c r="AE65" s="51" t="str">
        <f t="shared" si="6"/>
        <v/>
      </c>
      <c r="AF65" s="51" t="str">
        <f t="shared" si="7"/>
        <v/>
      </c>
      <c r="AG65" s="51" t="str">
        <f t="shared" si="8"/>
        <v/>
      </c>
      <c r="AH65" s="51" t="str">
        <f t="shared" si="9"/>
        <v/>
      </c>
      <c r="AI65" s="51" t="str">
        <f t="shared" si="10"/>
        <v/>
      </c>
      <c r="AJ65" s="51" t="str">
        <f t="shared" si="11"/>
        <v/>
      </c>
      <c r="AK65" s="51" t="str">
        <f t="shared" si="12"/>
        <v/>
      </c>
      <c r="AL65" s="51" t="str">
        <f t="shared" si="13"/>
        <v/>
      </c>
      <c r="AM65" s="51" t="str">
        <f t="shared" si="14"/>
        <v/>
      </c>
      <c r="AN65" s="51" t="str">
        <f>IF(OR(AD65&lt;&gt;TRUE,AI65&lt;&gt;TRUE),"",IF(OR('Info Lieferung'!$B$12-(YEAR(J65))&gt;INDEX(valschartmaxalt,MATCH(N65,libschart,0)),'Info Lieferung'!$B$12-(YEAR(J65))&lt;INDEX(valschartminalt,MATCH(N65,libschart,0))),FALSE,TRUE))</f>
        <v/>
      </c>
      <c r="AO65" s="51" t="str">
        <f t="shared" si="15"/>
        <v/>
      </c>
      <c r="AP65" s="51"/>
      <c r="AQ65" s="51"/>
      <c r="AR65" s="51"/>
      <c r="AS65" s="197" t="str">
        <f t="shared" si="16"/>
        <v/>
      </c>
      <c r="AT65" s="197" t="str">
        <f t="shared" si="17"/>
        <v/>
      </c>
    </row>
    <row r="66" spans="1:46" x14ac:dyDescent="0.2">
      <c r="A66" s="52" t="str">
        <f>IF(AND(F66&lt;&gt;"",'Institution - Klasse'!$F$4&lt;&gt;""),INDEX(libcatidinstit,'Institution - Klasse'!$F$4),"")</f>
        <v/>
      </c>
      <c r="B66" s="52" t="str">
        <f>IF(A66&lt;&gt;"",INDEX(codeinstit,'Institution - Klasse'!$F$4),"")</f>
        <v/>
      </c>
      <c r="C66" s="50" t="str">
        <f t="shared" si="18"/>
        <v/>
      </c>
      <c r="D66" s="143"/>
      <c r="E66" s="143"/>
      <c r="F66" s="137"/>
      <c r="G66" s="137"/>
      <c r="H66" s="137"/>
      <c r="I66" s="137"/>
      <c r="J66" s="139"/>
      <c r="K66" s="140"/>
      <c r="L66" s="141"/>
      <c r="M66" s="141"/>
      <c r="N66" s="140"/>
      <c r="O66" s="142"/>
      <c r="P66" s="137"/>
      <c r="Q66" s="227"/>
      <c r="R66" s="137"/>
      <c r="S66" s="155"/>
      <c r="T66" s="155"/>
      <c r="U66" s="155"/>
      <c r="V66" s="155"/>
      <c r="W66" s="155"/>
      <c r="X66" s="155"/>
      <c r="Y66" s="53" t="str">
        <f t="shared" si="0"/>
        <v/>
      </c>
      <c r="Z66" s="51" t="str">
        <f t="shared" si="1"/>
        <v/>
      </c>
      <c r="AA66" s="51" t="str">
        <f t="shared" si="2"/>
        <v/>
      </c>
      <c r="AB66" s="51" t="str">
        <f t="shared" si="3"/>
        <v/>
      </c>
      <c r="AC66" s="51" t="str">
        <f t="shared" si="4"/>
        <v/>
      </c>
      <c r="AD66" s="51" t="str">
        <f t="shared" si="5"/>
        <v/>
      </c>
      <c r="AE66" s="51" t="str">
        <f t="shared" si="6"/>
        <v/>
      </c>
      <c r="AF66" s="51" t="str">
        <f t="shared" si="7"/>
        <v/>
      </c>
      <c r="AG66" s="51" t="str">
        <f t="shared" si="8"/>
        <v/>
      </c>
      <c r="AH66" s="51" t="str">
        <f t="shared" si="9"/>
        <v/>
      </c>
      <c r="AI66" s="51" t="str">
        <f t="shared" si="10"/>
        <v/>
      </c>
      <c r="AJ66" s="51" t="str">
        <f t="shared" si="11"/>
        <v/>
      </c>
      <c r="AK66" s="51" t="str">
        <f t="shared" si="12"/>
        <v/>
      </c>
      <c r="AL66" s="51" t="str">
        <f t="shared" si="13"/>
        <v/>
      </c>
      <c r="AM66" s="51" t="str">
        <f t="shared" si="14"/>
        <v/>
      </c>
      <c r="AN66" s="51" t="str">
        <f>IF(OR(AD66&lt;&gt;TRUE,AI66&lt;&gt;TRUE),"",IF(OR('Info Lieferung'!$B$12-(YEAR(J66))&gt;INDEX(valschartmaxalt,MATCH(N66,libschart,0)),'Info Lieferung'!$B$12-(YEAR(J66))&lt;INDEX(valschartminalt,MATCH(N66,libschart,0))),FALSE,TRUE))</f>
        <v/>
      </c>
      <c r="AO66" s="51" t="str">
        <f t="shared" si="15"/>
        <v/>
      </c>
      <c r="AP66" s="51"/>
      <c r="AQ66" s="51"/>
      <c r="AR66" s="51"/>
      <c r="AS66" s="197" t="str">
        <f t="shared" si="16"/>
        <v/>
      </c>
      <c r="AT66" s="197" t="str">
        <f t="shared" si="17"/>
        <v/>
      </c>
    </row>
    <row r="67" spans="1:46" x14ac:dyDescent="0.2">
      <c r="A67" s="52" t="str">
        <f>IF(AND(F67&lt;&gt;"",'Institution - Klasse'!$F$4&lt;&gt;""),INDEX(libcatidinstit,'Institution - Klasse'!$F$4),"")</f>
        <v/>
      </c>
      <c r="B67" s="52" t="str">
        <f>IF(A67&lt;&gt;"",INDEX(codeinstit,'Institution - Klasse'!$F$4),"")</f>
        <v/>
      </c>
      <c r="C67" s="50" t="str">
        <f t="shared" si="18"/>
        <v/>
      </c>
      <c r="D67" s="143"/>
      <c r="E67" s="143"/>
      <c r="F67" s="137"/>
      <c r="G67" s="137"/>
      <c r="H67" s="137"/>
      <c r="I67" s="137"/>
      <c r="J67" s="139"/>
      <c r="K67" s="140"/>
      <c r="L67" s="141"/>
      <c r="M67" s="141"/>
      <c r="N67" s="140"/>
      <c r="O67" s="142"/>
      <c r="P67" s="137"/>
      <c r="Q67" s="227"/>
      <c r="R67" s="137"/>
      <c r="S67" s="155"/>
      <c r="T67" s="155"/>
      <c r="U67" s="155"/>
      <c r="V67" s="155"/>
      <c r="W67" s="155"/>
      <c r="X67" s="155"/>
      <c r="Y67" s="53" t="str">
        <f t="shared" si="0"/>
        <v/>
      </c>
      <c r="Z67" s="51" t="str">
        <f t="shared" si="1"/>
        <v/>
      </c>
      <c r="AA67" s="51" t="str">
        <f t="shared" si="2"/>
        <v/>
      </c>
      <c r="AB67" s="51" t="str">
        <f t="shared" si="3"/>
        <v/>
      </c>
      <c r="AC67" s="51" t="str">
        <f t="shared" si="4"/>
        <v/>
      </c>
      <c r="AD67" s="51" t="str">
        <f t="shared" si="5"/>
        <v/>
      </c>
      <c r="AE67" s="51" t="str">
        <f t="shared" si="6"/>
        <v/>
      </c>
      <c r="AF67" s="51" t="str">
        <f t="shared" si="7"/>
        <v/>
      </c>
      <c r="AG67" s="51" t="str">
        <f t="shared" si="8"/>
        <v/>
      </c>
      <c r="AH67" s="51" t="str">
        <f t="shared" si="9"/>
        <v/>
      </c>
      <c r="AI67" s="51" t="str">
        <f t="shared" si="10"/>
        <v/>
      </c>
      <c r="AJ67" s="51" t="str">
        <f t="shared" si="11"/>
        <v/>
      </c>
      <c r="AK67" s="51" t="str">
        <f t="shared" si="12"/>
        <v/>
      </c>
      <c r="AL67" s="51" t="str">
        <f t="shared" si="13"/>
        <v/>
      </c>
      <c r="AM67" s="51" t="str">
        <f t="shared" si="14"/>
        <v/>
      </c>
      <c r="AN67" s="51" t="str">
        <f>IF(OR(AD67&lt;&gt;TRUE,AI67&lt;&gt;TRUE),"",IF(OR('Info Lieferung'!$B$12-(YEAR(J67))&gt;INDEX(valschartmaxalt,MATCH(N67,libschart,0)),'Info Lieferung'!$B$12-(YEAR(J67))&lt;INDEX(valschartminalt,MATCH(N67,libschart,0))),FALSE,TRUE))</f>
        <v/>
      </c>
      <c r="AO67" s="51" t="str">
        <f t="shared" si="15"/>
        <v/>
      </c>
      <c r="AP67" s="51"/>
      <c r="AQ67" s="51"/>
      <c r="AR67" s="51"/>
      <c r="AS67" s="197" t="str">
        <f t="shared" si="16"/>
        <v/>
      </c>
      <c r="AT67" s="197" t="str">
        <f t="shared" si="17"/>
        <v/>
      </c>
    </row>
    <row r="68" spans="1:46" x14ac:dyDescent="0.2">
      <c r="A68" s="52" t="str">
        <f>IF(AND(F68&lt;&gt;"",'Institution - Klasse'!$F$4&lt;&gt;""),INDEX(libcatidinstit,'Institution - Klasse'!$F$4),"")</f>
        <v/>
      </c>
      <c r="B68" s="52" t="str">
        <f>IF(A68&lt;&gt;"",INDEX(codeinstit,'Institution - Klasse'!$F$4),"")</f>
        <v/>
      </c>
      <c r="C68" s="50" t="str">
        <f t="shared" si="18"/>
        <v/>
      </c>
      <c r="D68" s="143"/>
      <c r="E68" s="143"/>
      <c r="F68" s="137"/>
      <c r="G68" s="137"/>
      <c r="H68" s="137"/>
      <c r="I68" s="137"/>
      <c r="J68" s="139"/>
      <c r="K68" s="140"/>
      <c r="L68" s="141"/>
      <c r="M68" s="141"/>
      <c r="N68" s="140"/>
      <c r="O68" s="142"/>
      <c r="P68" s="137"/>
      <c r="Q68" s="227"/>
      <c r="R68" s="137"/>
      <c r="S68" s="155"/>
      <c r="T68" s="155"/>
      <c r="U68" s="155"/>
      <c r="V68" s="155"/>
      <c r="W68" s="155"/>
      <c r="X68" s="155"/>
      <c r="Y68" s="53" t="str">
        <f t="shared" si="0"/>
        <v/>
      </c>
      <c r="Z68" s="51" t="str">
        <f t="shared" si="1"/>
        <v/>
      </c>
      <c r="AA68" s="51" t="str">
        <f t="shared" si="2"/>
        <v/>
      </c>
      <c r="AB68" s="51" t="str">
        <f t="shared" si="3"/>
        <v/>
      </c>
      <c r="AC68" s="51" t="str">
        <f t="shared" si="4"/>
        <v/>
      </c>
      <c r="AD68" s="51" t="str">
        <f t="shared" si="5"/>
        <v/>
      </c>
      <c r="AE68" s="51" t="str">
        <f t="shared" si="6"/>
        <v/>
      </c>
      <c r="AF68" s="51" t="str">
        <f t="shared" si="7"/>
        <v/>
      </c>
      <c r="AG68" s="51" t="str">
        <f t="shared" si="8"/>
        <v/>
      </c>
      <c r="AH68" s="51" t="str">
        <f t="shared" si="9"/>
        <v/>
      </c>
      <c r="AI68" s="51" t="str">
        <f t="shared" si="10"/>
        <v/>
      </c>
      <c r="AJ68" s="51" t="str">
        <f t="shared" si="11"/>
        <v/>
      </c>
      <c r="AK68" s="51" t="str">
        <f t="shared" si="12"/>
        <v/>
      </c>
      <c r="AL68" s="51" t="str">
        <f t="shared" si="13"/>
        <v/>
      </c>
      <c r="AM68" s="51" t="str">
        <f t="shared" si="14"/>
        <v/>
      </c>
      <c r="AN68" s="51" t="str">
        <f>IF(OR(AD68&lt;&gt;TRUE,AI68&lt;&gt;TRUE),"",IF(OR('Info Lieferung'!$B$12-(YEAR(J68))&gt;INDEX(valschartmaxalt,MATCH(N68,libschart,0)),'Info Lieferung'!$B$12-(YEAR(J68))&lt;INDEX(valschartminalt,MATCH(N68,libschart,0))),FALSE,TRUE))</f>
        <v/>
      </c>
      <c r="AO68" s="51" t="str">
        <f t="shared" si="15"/>
        <v/>
      </c>
      <c r="AP68" s="51"/>
      <c r="AQ68" s="51"/>
      <c r="AR68" s="51"/>
      <c r="AS68" s="197" t="str">
        <f t="shared" si="16"/>
        <v/>
      </c>
      <c r="AT68" s="197" t="str">
        <f t="shared" si="17"/>
        <v/>
      </c>
    </row>
    <row r="69" spans="1:46" x14ac:dyDescent="0.2">
      <c r="A69" s="52" t="str">
        <f>IF(AND(F69&lt;&gt;"",'Institution - Klasse'!$F$4&lt;&gt;""),INDEX(libcatidinstit,'Institution - Klasse'!$F$4),"")</f>
        <v/>
      </c>
      <c r="B69" s="52" t="str">
        <f>IF(A69&lt;&gt;"",INDEX(codeinstit,'Institution - Klasse'!$F$4),"")</f>
        <v/>
      </c>
      <c r="C69" s="50" t="str">
        <f t="shared" si="18"/>
        <v/>
      </c>
      <c r="D69" s="143"/>
      <c r="E69" s="143"/>
      <c r="F69" s="137"/>
      <c r="G69" s="137"/>
      <c r="H69" s="137"/>
      <c r="I69" s="137"/>
      <c r="J69" s="139"/>
      <c r="K69" s="140"/>
      <c r="L69" s="141"/>
      <c r="M69" s="141"/>
      <c r="N69" s="140"/>
      <c r="O69" s="142"/>
      <c r="P69" s="137"/>
      <c r="Q69" s="227"/>
      <c r="R69" s="137"/>
      <c r="S69" s="155"/>
      <c r="T69" s="155"/>
      <c r="U69" s="155"/>
      <c r="V69" s="155"/>
      <c r="W69" s="155"/>
      <c r="X69" s="155"/>
      <c r="Y69" s="53" t="str">
        <f t="shared" ref="Y69:Y132" si="19">IF(G69="CH.AHV",IF(LEN(H69)=13,IF((MID(H69,13,1)+1-1)=MOD(10-(MID(H69,1,1)+3*MID(H69,2,1)+MID(H69,3,1)+3*MID(H69,4,1)+MID(H69,5,1)+3*MID(H69,6,1)+MID(H69,7,1)+3*MID(H69,8,1)+MID(H69,9,1)+3*MID(H69,10,1)+MID(H69,11,1)+3*MID(H69,12,1)),10),TRUE,FALSE),FALSE),"")</f>
        <v/>
      </c>
      <c r="Z69" s="51" t="str">
        <f t="shared" ref="Z69:Z132" si="20">IF(OR(ISBLANK(H69)),"",NOT(COUNTIF($H$5:$H$1004,$H69)&gt;1))</f>
        <v/>
      </c>
      <c r="AA69" s="51" t="str">
        <f t="shared" ref="AA69:AA132" si="21">IF(ISBLANK(F69),"",IF(ISNA(MATCH(TRIM(F69),libclint,0)),FALSE,TRUE))</f>
        <v/>
      </c>
      <c r="AB69" s="51" t="str">
        <f t="shared" ref="AB69:AB132" si="22">IF(ISBLANK(G69),"",IF(ISNA(MATCH(G69,codecatidlern,0)),FALSE,TRUE))</f>
        <v/>
      </c>
      <c r="AC69" s="51" t="str">
        <f t="shared" ref="AC69:AC132" si="23">IF(ISBLANK(I69),"",IF(ISNA(MATCH(I69,libsex,0)),FALSE,TRUE))</f>
        <v/>
      </c>
      <c r="AD69" s="51" t="str">
        <f t="shared" ref="AD69:AD132" si="24">IF(ISBLANK(J69),"",IF(AND(J69 &gt; DATE(1925,1,1),J69 &lt; DATE(2100,1,1)),TRUE,FALSE))</f>
        <v/>
      </c>
      <c r="AE69" s="51" t="str">
        <f t="shared" ref="AE69:AE132" si="25">IF(ISBLANK(K69),"",IF(ISNA(MATCH(K69,libnat,0)),FALSE,TRUE))</f>
        <v/>
      </c>
      <c r="AF69" s="51" t="str">
        <f t="shared" ref="AF69:AF132" si="26">IF(ISBLANK(L69),"",IF(ISNA(MATCH(L69,liblangue,0)),FALSE,TRUE))</f>
        <v/>
      </c>
      <c r="AG69" s="51" t="str">
        <f t="shared" ref="AG69:AG132" si="27">IF(OR(AF69&lt;&gt;TRUE,ISNA(MATCH(N69,libschart,0))),"",IF(AND(INDEX(codeschart,MATCH(N69,libschart,0))&lt;55000000,INDEX(codelangue,MATCH(L69,liblangue,0))=999),FALSE,TRUE))</f>
        <v/>
      </c>
      <c r="AH69" s="51" t="str">
        <f t="shared" ref="AH69:AH132" si="28">IF(ISBLANK(M69),"",IF(ISNA(MATCH(M69,libgem,0)),FALSE,TRUE))</f>
        <v/>
      </c>
      <c r="AI69" s="51" t="str">
        <f t="shared" ref="AI69:AI132" si="29">IF(ISBLANK(N69),"",IF(ISNA(MATCH(N69,libschart,0)),FALSE,IF(INDEX(codeschart,MATCH(N69,libschart,0))=0,FALSE,TRUE)))</f>
        <v/>
      </c>
      <c r="AJ69" s="51" t="str">
        <f t="shared" ref="AJ69:AJ132" si="30">IF(ISBLANK(O69),"",IF(ISNA(MATCH(O69,codektbj,0)),FALSE,TRUE))</f>
        <v/>
      </c>
      <c r="AK69" s="51" t="str">
        <f t="shared" ref="AK69:AK132" si="31">IF(ISBLANK(P69),"",IF(ISNA(MATCH(P69,libform,0)),FALSE,TRUE))</f>
        <v/>
      </c>
      <c r="AL69" s="51" t="str">
        <f t="shared" ref="AL69:AL132" si="32">IF(ISBLANK(Q69),"",IF(ISNA(MATCH(Q69,libspe,0)),FALSE,TRUE))</f>
        <v/>
      </c>
      <c r="AM69" s="51" t="str">
        <f t="shared" ref="AM69:AM132" si="33">IF(ISBLANK(R69),"",IF(ISNA(MATCH(R69,libmp1,0)),FALSE,TRUE))</f>
        <v/>
      </c>
      <c r="AN69" s="51" t="str">
        <f>IF(OR(AD69&lt;&gt;TRUE,AI69&lt;&gt;TRUE),"",IF(OR('Info Lieferung'!$B$12-(YEAR(J69))&gt;INDEX(valschartmaxalt,MATCH(N69,libschart,0)),'Info Lieferung'!$B$12-(YEAR(J69))&lt;INDEX(valschartminalt,MATCH(N69,libschart,0))),FALSE,TRUE))</f>
        <v/>
      </c>
      <c r="AO69" s="51" t="str">
        <f t="shared" ref="AO69:AO132" si="34">IF(ISBLANK(N69),"",IF(AND(AI69=TRUE,AJ69=TRUE),IF(OR(AND(O69&gt;=INDEX(valschartktbjmin,MATCH(N69,libschart,0)),O69&lt;=INDEX(valschartktbjmax,MATCH(N69,libschart,0))),AND(O69=90,INDEX(valschartktbj90,MATCH(N69,libschart,0))=90),AND(O69=99,INDEX(valschartktbj99,MATCH(N69,libschart,0))=99)),TRUE,FALSE),""))</f>
        <v/>
      </c>
      <c r="AP69" s="51"/>
      <c r="AQ69" s="51"/>
      <c r="AR69" s="51"/>
      <c r="AS69" s="197" t="str">
        <f t="shared" ref="AS69:AS132" si="35">IF(C69="","",1)</f>
        <v/>
      </c>
      <c r="AT69" s="197" t="str">
        <f t="shared" ref="AT69:AT132" si="36">IF(COUNTA(F69:X69)=0,"",IF(COUNTA(F69:Q69)=12,IF(OR(R69&lt;&gt;"",AI69=FALSE),FALSE,IF(OR(INDEX(codeschart,MATCH(N69,libschart,0))&lt;11000000,INDEX(codeschart,MATCH(N69,libschart,0))&gt;=52000000),FALSE,TRUE)),TRUE))</f>
        <v/>
      </c>
    </row>
    <row r="70" spans="1:46" x14ac:dyDescent="0.2">
      <c r="A70" s="52" t="str">
        <f>IF(AND(F70&lt;&gt;"",'Institution - Klasse'!$F$4&lt;&gt;""),INDEX(libcatidinstit,'Institution - Klasse'!$F$4),"")</f>
        <v/>
      </c>
      <c r="B70" s="52" t="str">
        <f>IF(A70&lt;&gt;"",INDEX(codeinstit,'Institution - Klasse'!$F$4),"")</f>
        <v/>
      </c>
      <c r="C70" s="50" t="str">
        <f t="shared" ref="C70:C133" si="37">IF(COUNTA(F70:X70)=0,"",IF(AT70=TRUE,"Unvollständig",IF(OR(Y70=FALSE,COUNTIF(AA70:AM70,FALSE)&gt;0,COUNTIF(F70:AR70,#N/A)&gt;0),"Fehler",IF(AND(Z70,AN70,AO70),"OK","Achtung"))))</f>
        <v/>
      </c>
      <c r="D70" s="143"/>
      <c r="E70" s="143"/>
      <c r="F70" s="137"/>
      <c r="G70" s="137"/>
      <c r="H70" s="137"/>
      <c r="I70" s="137"/>
      <c r="J70" s="139"/>
      <c r="K70" s="140"/>
      <c r="L70" s="141"/>
      <c r="M70" s="141"/>
      <c r="N70" s="140"/>
      <c r="O70" s="142"/>
      <c r="P70" s="137"/>
      <c r="Q70" s="227"/>
      <c r="R70" s="137"/>
      <c r="S70" s="155"/>
      <c r="T70" s="155"/>
      <c r="U70" s="155"/>
      <c r="V70" s="155"/>
      <c r="W70" s="155"/>
      <c r="X70" s="155"/>
      <c r="Y70" s="53" t="str">
        <f t="shared" si="19"/>
        <v/>
      </c>
      <c r="Z70" s="51" t="str">
        <f t="shared" si="20"/>
        <v/>
      </c>
      <c r="AA70" s="51" t="str">
        <f t="shared" si="21"/>
        <v/>
      </c>
      <c r="AB70" s="51" t="str">
        <f t="shared" si="22"/>
        <v/>
      </c>
      <c r="AC70" s="51" t="str">
        <f t="shared" si="23"/>
        <v/>
      </c>
      <c r="AD70" s="51" t="str">
        <f t="shared" si="24"/>
        <v/>
      </c>
      <c r="AE70" s="51" t="str">
        <f t="shared" si="25"/>
        <v/>
      </c>
      <c r="AF70" s="51" t="str">
        <f t="shared" si="26"/>
        <v/>
      </c>
      <c r="AG70" s="51" t="str">
        <f t="shared" si="27"/>
        <v/>
      </c>
      <c r="AH70" s="51" t="str">
        <f t="shared" si="28"/>
        <v/>
      </c>
      <c r="AI70" s="51" t="str">
        <f t="shared" si="29"/>
        <v/>
      </c>
      <c r="AJ70" s="51" t="str">
        <f t="shared" si="30"/>
        <v/>
      </c>
      <c r="AK70" s="51" t="str">
        <f t="shared" si="31"/>
        <v/>
      </c>
      <c r="AL70" s="51" t="str">
        <f t="shared" si="32"/>
        <v/>
      </c>
      <c r="AM70" s="51" t="str">
        <f t="shared" si="33"/>
        <v/>
      </c>
      <c r="AN70" s="51" t="str">
        <f>IF(OR(AD70&lt;&gt;TRUE,AI70&lt;&gt;TRUE),"",IF(OR('Info Lieferung'!$B$12-(YEAR(J70))&gt;INDEX(valschartmaxalt,MATCH(N70,libschart,0)),'Info Lieferung'!$B$12-(YEAR(J70))&lt;INDEX(valschartminalt,MATCH(N70,libschart,0))),FALSE,TRUE))</f>
        <v/>
      </c>
      <c r="AO70" s="51" t="str">
        <f t="shared" si="34"/>
        <v/>
      </c>
      <c r="AP70" s="51"/>
      <c r="AQ70" s="51"/>
      <c r="AR70" s="51"/>
      <c r="AS70" s="197" t="str">
        <f t="shared" si="35"/>
        <v/>
      </c>
      <c r="AT70" s="197" t="str">
        <f t="shared" si="36"/>
        <v/>
      </c>
    </row>
    <row r="71" spans="1:46" x14ac:dyDescent="0.2">
      <c r="A71" s="52" t="str">
        <f>IF(AND(F71&lt;&gt;"",'Institution - Klasse'!$F$4&lt;&gt;""),INDEX(libcatidinstit,'Institution - Klasse'!$F$4),"")</f>
        <v/>
      </c>
      <c r="B71" s="52" t="str">
        <f>IF(A71&lt;&gt;"",INDEX(codeinstit,'Institution - Klasse'!$F$4),"")</f>
        <v/>
      </c>
      <c r="C71" s="50" t="str">
        <f t="shared" si="37"/>
        <v/>
      </c>
      <c r="D71" s="143"/>
      <c r="E71" s="143"/>
      <c r="F71" s="137"/>
      <c r="G71" s="137"/>
      <c r="H71" s="137"/>
      <c r="I71" s="137"/>
      <c r="J71" s="139"/>
      <c r="K71" s="140"/>
      <c r="L71" s="141"/>
      <c r="M71" s="141"/>
      <c r="N71" s="140"/>
      <c r="O71" s="142"/>
      <c r="P71" s="137"/>
      <c r="Q71" s="227"/>
      <c r="R71" s="137"/>
      <c r="S71" s="155"/>
      <c r="T71" s="155"/>
      <c r="U71" s="155"/>
      <c r="V71" s="155"/>
      <c r="W71" s="155"/>
      <c r="X71" s="155"/>
      <c r="Y71" s="53" t="str">
        <f t="shared" si="19"/>
        <v/>
      </c>
      <c r="Z71" s="51" t="str">
        <f t="shared" si="20"/>
        <v/>
      </c>
      <c r="AA71" s="51" t="str">
        <f t="shared" si="21"/>
        <v/>
      </c>
      <c r="AB71" s="51" t="str">
        <f t="shared" si="22"/>
        <v/>
      </c>
      <c r="AC71" s="51" t="str">
        <f t="shared" si="23"/>
        <v/>
      </c>
      <c r="AD71" s="51" t="str">
        <f t="shared" si="24"/>
        <v/>
      </c>
      <c r="AE71" s="51" t="str">
        <f t="shared" si="25"/>
        <v/>
      </c>
      <c r="AF71" s="51" t="str">
        <f t="shared" si="26"/>
        <v/>
      </c>
      <c r="AG71" s="51" t="str">
        <f t="shared" si="27"/>
        <v/>
      </c>
      <c r="AH71" s="51" t="str">
        <f t="shared" si="28"/>
        <v/>
      </c>
      <c r="AI71" s="51" t="str">
        <f t="shared" si="29"/>
        <v/>
      </c>
      <c r="AJ71" s="51" t="str">
        <f t="shared" si="30"/>
        <v/>
      </c>
      <c r="AK71" s="51" t="str">
        <f t="shared" si="31"/>
        <v/>
      </c>
      <c r="AL71" s="51" t="str">
        <f t="shared" si="32"/>
        <v/>
      </c>
      <c r="AM71" s="51" t="str">
        <f t="shared" si="33"/>
        <v/>
      </c>
      <c r="AN71" s="51" t="str">
        <f>IF(OR(AD71&lt;&gt;TRUE,AI71&lt;&gt;TRUE),"",IF(OR('Info Lieferung'!$B$12-(YEAR(J71))&gt;INDEX(valschartmaxalt,MATCH(N71,libschart,0)),'Info Lieferung'!$B$12-(YEAR(J71))&lt;INDEX(valschartminalt,MATCH(N71,libschart,0))),FALSE,TRUE))</f>
        <v/>
      </c>
      <c r="AO71" s="51" t="str">
        <f t="shared" si="34"/>
        <v/>
      </c>
      <c r="AP71" s="51"/>
      <c r="AQ71" s="51"/>
      <c r="AR71" s="51"/>
      <c r="AS71" s="197" t="str">
        <f t="shared" si="35"/>
        <v/>
      </c>
      <c r="AT71" s="197" t="str">
        <f t="shared" si="36"/>
        <v/>
      </c>
    </row>
    <row r="72" spans="1:46" x14ac:dyDescent="0.2">
      <c r="A72" s="52" t="str">
        <f>IF(AND(F72&lt;&gt;"",'Institution - Klasse'!$F$4&lt;&gt;""),INDEX(libcatidinstit,'Institution - Klasse'!$F$4),"")</f>
        <v/>
      </c>
      <c r="B72" s="52" t="str">
        <f>IF(A72&lt;&gt;"",INDEX(codeinstit,'Institution - Klasse'!$F$4),"")</f>
        <v/>
      </c>
      <c r="C72" s="50" t="str">
        <f t="shared" si="37"/>
        <v/>
      </c>
      <c r="D72" s="143"/>
      <c r="E72" s="143"/>
      <c r="F72" s="137"/>
      <c r="G72" s="137"/>
      <c r="H72" s="137"/>
      <c r="I72" s="137"/>
      <c r="J72" s="139"/>
      <c r="K72" s="140"/>
      <c r="L72" s="141"/>
      <c r="M72" s="141"/>
      <c r="N72" s="140"/>
      <c r="O72" s="142"/>
      <c r="P72" s="137"/>
      <c r="Q72" s="227"/>
      <c r="R72" s="137"/>
      <c r="S72" s="155"/>
      <c r="T72" s="155"/>
      <c r="U72" s="155"/>
      <c r="V72" s="155"/>
      <c r="W72" s="155"/>
      <c r="X72" s="155"/>
      <c r="Y72" s="53" t="str">
        <f t="shared" si="19"/>
        <v/>
      </c>
      <c r="Z72" s="51" t="str">
        <f t="shared" si="20"/>
        <v/>
      </c>
      <c r="AA72" s="51" t="str">
        <f t="shared" si="21"/>
        <v/>
      </c>
      <c r="AB72" s="51" t="str">
        <f t="shared" si="22"/>
        <v/>
      </c>
      <c r="AC72" s="51" t="str">
        <f t="shared" si="23"/>
        <v/>
      </c>
      <c r="AD72" s="51" t="str">
        <f t="shared" si="24"/>
        <v/>
      </c>
      <c r="AE72" s="51" t="str">
        <f t="shared" si="25"/>
        <v/>
      </c>
      <c r="AF72" s="51" t="str">
        <f t="shared" si="26"/>
        <v/>
      </c>
      <c r="AG72" s="51" t="str">
        <f t="shared" si="27"/>
        <v/>
      </c>
      <c r="AH72" s="51" t="str">
        <f t="shared" si="28"/>
        <v/>
      </c>
      <c r="AI72" s="51" t="str">
        <f t="shared" si="29"/>
        <v/>
      </c>
      <c r="AJ72" s="51" t="str">
        <f t="shared" si="30"/>
        <v/>
      </c>
      <c r="AK72" s="51" t="str">
        <f t="shared" si="31"/>
        <v/>
      </c>
      <c r="AL72" s="51" t="str">
        <f t="shared" si="32"/>
        <v/>
      </c>
      <c r="AM72" s="51" t="str">
        <f t="shared" si="33"/>
        <v/>
      </c>
      <c r="AN72" s="51" t="str">
        <f>IF(OR(AD72&lt;&gt;TRUE,AI72&lt;&gt;TRUE),"",IF(OR('Info Lieferung'!$B$12-(YEAR(J72))&gt;INDEX(valschartmaxalt,MATCH(N72,libschart,0)),'Info Lieferung'!$B$12-(YEAR(J72))&lt;INDEX(valschartminalt,MATCH(N72,libschart,0))),FALSE,TRUE))</f>
        <v/>
      </c>
      <c r="AO72" s="51" t="str">
        <f t="shared" si="34"/>
        <v/>
      </c>
      <c r="AP72" s="51"/>
      <c r="AQ72" s="51"/>
      <c r="AR72" s="51"/>
      <c r="AS72" s="197" t="str">
        <f t="shared" si="35"/>
        <v/>
      </c>
      <c r="AT72" s="197" t="str">
        <f t="shared" si="36"/>
        <v/>
      </c>
    </row>
    <row r="73" spans="1:46" x14ac:dyDescent="0.2">
      <c r="A73" s="52" t="str">
        <f>IF(AND(F73&lt;&gt;"",'Institution - Klasse'!$F$4&lt;&gt;""),INDEX(libcatidinstit,'Institution - Klasse'!$F$4),"")</f>
        <v/>
      </c>
      <c r="B73" s="52" t="str">
        <f>IF(A73&lt;&gt;"",INDEX(codeinstit,'Institution - Klasse'!$F$4),"")</f>
        <v/>
      </c>
      <c r="C73" s="50" t="str">
        <f t="shared" si="37"/>
        <v/>
      </c>
      <c r="D73" s="143"/>
      <c r="E73" s="143"/>
      <c r="F73" s="137"/>
      <c r="G73" s="137"/>
      <c r="H73" s="137"/>
      <c r="I73" s="137"/>
      <c r="J73" s="139"/>
      <c r="K73" s="140"/>
      <c r="L73" s="141"/>
      <c r="M73" s="141"/>
      <c r="N73" s="140"/>
      <c r="O73" s="142"/>
      <c r="P73" s="137"/>
      <c r="Q73" s="227"/>
      <c r="R73" s="137"/>
      <c r="S73" s="155"/>
      <c r="T73" s="155"/>
      <c r="U73" s="155"/>
      <c r="V73" s="155"/>
      <c r="W73" s="155"/>
      <c r="X73" s="155"/>
      <c r="Y73" s="53" t="str">
        <f t="shared" si="19"/>
        <v/>
      </c>
      <c r="Z73" s="51" t="str">
        <f t="shared" si="20"/>
        <v/>
      </c>
      <c r="AA73" s="51" t="str">
        <f t="shared" si="21"/>
        <v/>
      </c>
      <c r="AB73" s="51" t="str">
        <f t="shared" si="22"/>
        <v/>
      </c>
      <c r="AC73" s="51" t="str">
        <f t="shared" si="23"/>
        <v/>
      </c>
      <c r="AD73" s="51" t="str">
        <f t="shared" si="24"/>
        <v/>
      </c>
      <c r="AE73" s="51" t="str">
        <f t="shared" si="25"/>
        <v/>
      </c>
      <c r="AF73" s="51" t="str">
        <f t="shared" si="26"/>
        <v/>
      </c>
      <c r="AG73" s="51" t="str">
        <f t="shared" si="27"/>
        <v/>
      </c>
      <c r="AH73" s="51" t="str">
        <f t="shared" si="28"/>
        <v/>
      </c>
      <c r="AI73" s="51" t="str">
        <f t="shared" si="29"/>
        <v/>
      </c>
      <c r="AJ73" s="51" t="str">
        <f t="shared" si="30"/>
        <v/>
      </c>
      <c r="AK73" s="51" t="str">
        <f t="shared" si="31"/>
        <v/>
      </c>
      <c r="AL73" s="51" t="str">
        <f t="shared" si="32"/>
        <v/>
      </c>
      <c r="AM73" s="51" t="str">
        <f t="shared" si="33"/>
        <v/>
      </c>
      <c r="AN73" s="51" t="str">
        <f>IF(OR(AD73&lt;&gt;TRUE,AI73&lt;&gt;TRUE),"",IF(OR('Info Lieferung'!$B$12-(YEAR(J73))&gt;INDEX(valschartmaxalt,MATCH(N73,libschart,0)),'Info Lieferung'!$B$12-(YEAR(J73))&lt;INDEX(valschartminalt,MATCH(N73,libschart,0))),FALSE,TRUE))</f>
        <v/>
      </c>
      <c r="AO73" s="51" t="str">
        <f t="shared" si="34"/>
        <v/>
      </c>
      <c r="AP73" s="51"/>
      <c r="AQ73" s="51"/>
      <c r="AR73" s="51"/>
      <c r="AS73" s="197" t="str">
        <f t="shared" si="35"/>
        <v/>
      </c>
      <c r="AT73" s="197" t="str">
        <f t="shared" si="36"/>
        <v/>
      </c>
    </row>
    <row r="74" spans="1:46" x14ac:dyDescent="0.2">
      <c r="A74" s="52" t="str">
        <f>IF(AND(F74&lt;&gt;"",'Institution - Klasse'!$F$4&lt;&gt;""),INDEX(libcatidinstit,'Institution - Klasse'!$F$4),"")</f>
        <v/>
      </c>
      <c r="B74" s="52" t="str">
        <f>IF(A74&lt;&gt;"",INDEX(codeinstit,'Institution - Klasse'!$F$4),"")</f>
        <v/>
      </c>
      <c r="C74" s="50" t="str">
        <f t="shared" si="37"/>
        <v/>
      </c>
      <c r="D74" s="143"/>
      <c r="E74" s="143"/>
      <c r="F74" s="137"/>
      <c r="G74" s="137"/>
      <c r="H74" s="137"/>
      <c r="I74" s="137"/>
      <c r="J74" s="139"/>
      <c r="K74" s="140"/>
      <c r="L74" s="141"/>
      <c r="M74" s="141"/>
      <c r="N74" s="140"/>
      <c r="O74" s="142"/>
      <c r="P74" s="137"/>
      <c r="Q74" s="227"/>
      <c r="R74" s="137"/>
      <c r="S74" s="155"/>
      <c r="T74" s="155"/>
      <c r="U74" s="155"/>
      <c r="V74" s="155"/>
      <c r="W74" s="155"/>
      <c r="X74" s="155"/>
      <c r="Y74" s="53" t="str">
        <f t="shared" si="19"/>
        <v/>
      </c>
      <c r="Z74" s="51" t="str">
        <f t="shared" si="20"/>
        <v/>
      </c>
      <c r="AA74" s="51" t="str">
        <f t="shared" si="21"/>
        <v/>
      </c>
      <c r="AB74" s="51" t="str">
        <f t="shared" si="22"/>
        <v/>
      </c>
      <c r="AC74" s="51" t="str">
        <f t="shared" si="23"/>
        <v/>
      </c>
      <c r="AD74" s="51" t="str">
        <f t="shared" si="24"/>
        <v/>
      </c>
      <c r="AE74" s="51" t="str">
        <f t="shared" si="25"/>
        <v/>
      </c>
      <c r="AF74" s="51" t="str">
        <f t="shared" si="26"/>
        <v/>
      </c>
      <c r="AG74" s="51" t="str">
        <f t="shared" si="27"/>
        <v/>
      </c>
      <c r="AH74" s="51" t="str">
        <f t="shared" si="28"/>
        <v/>
      </c>
      <c r="AI74" s="51" t="str">
        <f t="shared" si="29"/>
        <v/>
      </c>
      <c r="AJ74" s="51" t="str">
        <f t="shared" si="30"/>
        <v/>
      </c>
      <c r="AK74" s="51" t="str">
        <f t="shared" si="31"/>
        <v/>
      </c>
      <c r="AL74" s="51" t="str">
        <f t="shared" si="32"/>
        <v/>
      </c>
      <c r="AM74" s="51" t="str">
        <f t="shared" si="33"/>
        <v/>
      </c>
      <c r="AN74" s="51" t="str">
        <f>IF(OR(AD74&lt;&gt;TRUE,AI74&lt;&gt;TRUE),"",IF(OR('Info Lieferung'!$B$12-(YEAR(J74))&gt;INDEX(valschartmaxalt,MATCH(N74,libschart,0)),'Info Lieferung'!$B$12-(YEAR(J74))&lt;INDEX(valschartminalt,MATCH(N74,libschart,0))),FALSE,TRUE))</f>
        <v/>
      </c>
      <c r="AO74" s="51" t="str">
        <f t="shared" si="34"/>
        <v/>
      </c>
      <c r="AP74" s="51"/>
      <c r="AQ74" s="51"/>
      <c r="AR74" s="51"/>
      <c r="AS74" s="197" t="str">
        <f t="shared" si="35"/>
        <v/>
      </c>
      <c r="AT74" s="197" t="str">
        <f t="shared" si="36"/>
        <v/>
      </c>
    </row>
    <row r="75" spans="1:46" x14ac:dyDescent="0.2">
      <c r="A75" s="52" t="str">
        <f>IF(AND(F75&lt;&gt;"",'Institution - Klasse'!$F$4&lt;&gt;""),INDEX(libcatidinstit,'Institution - Klasse'!$F$4),"")</f>
        <v/>
      </c>
      <c r="B75" s="52" t="str">
        <f>IF(A75&lt;&gt;"",INDEX(codeinstit,'Institution - Klasse'!$F$4),"")</f>
        <v/>
      </c>
      <c r="C75" s="50" t="str">
        <f t="shared" si="37"/>
        <v/>
      </c>
      <c r="D75" s="143"/>
      <c r="E75" s="143"/>
      <c r="F75" s="137"/>
      <c r="G75" s="137"/>
      <c r="H75" s="137"/>
      <c r="I75" s="137"/>
      <c r="J75" s="139"/>
      <c r="K75" s="140"/>
      <c r="L75" s="141"/>
      <c r="M75" s="141"/>
      <c r="N75" s="140"/>
      <c r="O75" s="142"/>
      <c r="P75" s="137"/>
      <c r="Q75" s="227"/>
      <c r="R75" s="137"/>
      <c r="S75" s="155"/>
      <c r="T75" s="155"/>
      <c r="U75" s="155"/>
      <c r="V75" s="155"/>
      <c r="W75" s="155"/>
      <c r="X75" s="155"/>
      <c r="Y75" s="53" t="str">
        <f t="shared" si="19"/>
        <v/>
      </c>
      <c r="Z75" s="51" t="str">
        <f t="shared" si="20"/>
        <v/>
      </c>
      <c r="AA75" s="51" t="str">
        <f t="shared" si="21"/>
        <v/>
      </c>
      <c r="AB75" s="51" t="str">
        <f t="shared" si="22"/>
        <v/>
      </c>
      <c r="AC75" s="51" t="str">
        <f t="shared" si="23"/>
        <v/>
      </c>
      <c r="AD75" s="51" t="str">
        <f t="shared" si="24"/>
        <v/>
      </c>
      <c r="AE75" s="51" t="str">
        <f t="shared" si="25"/>
        <v/>
      </c>
      <c r="AF75" s="51" t="str">
        <f t="shared" si="26"/>
        <v/>
      </c>
      <c r="AG75" s="51" t="str">
        <f t="shared" si="27"/>
        <v/>
      </c>
      <c r="AH75" s="51" t="str">
        <f t="shared" si="28"/>
        <v/>
      </c>
      <c r="AI75" s="51" t="str">
        <f t="shared" si="29"/>
        <v/>
      </c>
      <c r="AJ75" s="51" t="str">
        <f t="shared" si="30"/>
        <v/>
      </c>
      <c r="AK75" s="51" t="str">
        <f t="shared" si="31"/>
        <v/>
      </c>
      <c r="AL75" s="51" t="str">
        <f t="shared" si="32"/>
        <v/>
      </c>
      <c r="AM75" s="51" t="str">
        <f t="shared" si="33"/>
        <v/>
      </c>
      <c r="AN75" s="51" t="str">
        <f>IF(OR(AD75&lt;&gt;TRUE,AI75&lt;&gt;TRUE),"",IF(OR('Info Lieferung'!$B$12-(YEAR(J75))&gt;INDEX(valschartmaxalt,MATCH(N75,libschart,0)),'Info Lieferung'!$B$12-(YEAR(J75))&lt;INDEX(valschartminalt,MATCH(N75,libschart,0))),FALSE,TRUE))</f>
        <v/>
      </c>
      <c r="AO75" s="51" t="str">
        <f t="shared" si="34"/>
        <v/>
      </c>
      <c r="AP75" s="51"/>
      <c r="AQ75" s="51"/>
      <c r="AR75" s="51"/>
      <c r="AS75" s="197" t="str">
        <f t="shared" si="35"/>
        <v/>
      </c>
      <c r="AT75" s="197" t="str">
        <f t="shared" si="36"/>
        <v/>
      </c>
    </row>
    <row r="76" spans="1:46" x14ac:dyDescent="0.2">
      <c r="A76" s="52" t="str">
        <f>IF(AND(F76&lt;&gt;"",'Institution - Klasse'!$F$4&lt;&gt;""),INDEX(libcatidinstit,'Institution - Klasse'!$F$4),"")</f>
        <v/>
      </c>
      <c r="B76" s="52" t="str">
        <f>IF(A76&lt;&gt;"",INDEX(codeinstit,'Institution - Klasse'!$F$4),"")</f>
        <v/>
      </c>
      <c r="C76" s="50" t="str">
        <f t="shared" si="37"/>
        <v/>
      </c>
      <c r="D76" s="143"/>
      <c r="E76" s="143"/>
      <c r="F76" s="137"/>
      <c r="G76" s="137"/>
      <c r="H76" s="137"/>
      <c r="I76" s="137"/>
      <c r="J76" s="139"/>
      <c r="K76" s="140"/>
      <c r="L76" s="141"/>
      <c r="M76" s="141"/>
      <c r="N76" s="140"/>
      <c r="O76" s="142"/>
      <c r="P76" s="137"/>
      <c r="Q76" s="227"/>
      <c r="R76" s="137"/>
      <c r="S76" s="155"/>
      <c r="T76" s="155"/>
      <c r="U76" s="155"/>
      <c r="V76" s="155"/>
      <c r="W76" s="155"/>
      <c r="X76" s="155"/>
      <c r="Y76" s="53" t="str">
        <f t="shared" si="19"/>
        <v/>
      </c>
      <c r="Z76" s="51" t="str">
        <f t="shared" si="20"/>
        <v/>
      </c>
      <c r="AA76" s="51" t="str">
        <f t="shared" si="21"/>
        <v/>
      </c>
      <c r="AB76" s="51" t="str">
        <f t="shared" si="22"/>
        <v/>
      </c>
      <c r="AC76" s="51" t="str">
        <f t="shared" si="23"/>
        <v/>
      </c>
      <c r="AD76" s="51" t="str">
        <f t="shared" si="24"/>
        <v/>
      </c>
      <c r="AE76" s="51" t="str">
        <f t="shared" si="25"/>
        <v/>
      </c>
      <c r="AF76" s="51" t="str">
        <f t="shared" si="26"/>
        <v/>
      </c>
      <c r="AG76" s="51" t="str">
        <f t="shared" si="27"/>
        <v/>
      </c>
      <c r="AH76" s="51" t="str">
        <f t="shared" si="28"/>
        <v/>
      </c>
      <c r="AI76" s="51" t="str">
        <f t="shared" si="29"/>
        <v/>
      </c>
      <c r="AJ76" s="51" t="str">
        <f t="shared" si="30"/>
        <v/>
      </c>
      <c r="AK76" s="51" t="str">
        <f t="shared" si="31"/>
        <v/>
      </c>
      <c r="AL76" s="51" t="str">
        <f t="shared" si="32"/>
        <v/>
      </c>
      <c r="AM76" s="51" t="str">
        <f t="shared" si="33"/>
        <v/>
      </c>
      <c r="AN76" s="51" t="str">
        <f>IF(OR(AD76&lt;&gt;TRUE,AI76&lt;&gt;TRUE),"",IF(OR('Info Lieferung'!$B$12-(YEAR(J76))&gt;INDEX(valschartmaxalt,MATCH(N76,libschart,0)),'Info Lieferung'!$B$12-(YEAR(J76))&lt;INDEX(valschartminalt,MATCH(N76,libschart,0))),FALSE,TRUE))</f>
        <v/>
      </c>
      <c r="AO76" s="51" t="str">
        <f t="shared" si="34"/>
        <v/>
      </c>
      <c r="AP76" s="51"/>
      <c r="AQ76" s="51"/>
      <c r="AR76" s="51"/>
      <c r="AS76" s="197" t="str">
        <f t="shared" si="35"/>
        <v/>
      </c>
      <c r="AT76" s="197" t="str">
        <f t="shared" si="36"/>
        <v/>
      </c>
    </row>
    <row r="77" spans="1:46" x14ac:dyDescent="0.2">
      <c r="A77" s="52" t="str">
        <f>IF(AND(F77&lt;&gt;"",'Institution - Klasse'!$F$4&lt;&gt;""),INDEX(libcatidinstit,'Institution - Klasse'!$F$4),"")</f>
        <v/>
      </c>
      <c r="B77" s="52" t="str">
        <f>IF(A77&lt;&gt;"",INDEX(codeinstit,'Institution - Klasse'!$F$4),"")</f>
        <v/>
      </c>
      <c r="C77" s="50" t="str">
        <f t="shared" si="37"/>
        <v/>
      </c>
      <c r="D77" s="143"/>
      <c r="E77" s="143"/>
      <c r="F77" s="137"/>
      <c r="G77" s="137"/>
      <c r="H77" s="137"/>
      <c r="I77" s="137"/>
      <c r="J77" s="139"/>
      <c r="K77" s="140"/>
      <c r="L77" s="141"/>
      <c r="M77" s="141"/>
      <c r="N77" s="140"/>
      <c r="O77" s="142"/>
      <c r="P77" s="137"/>
      <c r="Q77" s="227"/>
      <c r="R77" s="137"/>
      <c r="S77" s="155"/>
      <c r="T77" s="155"/>
      <c r="U77" s="155"/>
      <c r="V77" s="155"/>
      <c r="W77" s="155"/>
      <c r="X77" s="155"/>
      <c r="Y77" s="53" t="str">
        <f t="shared" si="19"/>
        <v/>
      </c>
      <c r="Z77" s="51" t="str">
        <f t="shared" si="20"/>
        <v/>
      </c>
      <c r="AA77" s="51" t="str">
        <f t="shared" si="21"/>
        <v/>
      </c>
      <c r="AB77" s="51" t="str">
        <f t="shared" si="22"/>
        <v/>
      </c>
      <c r="AC77" s="51" t="str">
        <f t="shared" si="23"/>
        <v/>
      </c>
      <c r="AD77" s="51" t="str">
        <f t="shared" si="24"/>
        <v/>
      </c>
      <c r="AE77" s="51" t="str">
        <f t="shared" si="25"/>
        <v/>
      </c>
      <c r="AF77" s="51" t="str">
        <f t="shared" si="26"/>
        <v/>
      </c>
      <c r="AG77" s="51" t="str">
        <f t="shared" si="27"/>
        <v/>
      </c>
      <c r="AH77" s="51" t="str">
        <f t="shared" si="28"/>
        <v/>
      </c>
      <c r="AI77" s="51" t="str">
        <f t="shared" si="29"/>
        <v/>
      </c>
      <c r="AJ77" s="51" t="str">
        <f t="shared" si="30"/>
        <v/>
      </c>
      <c r="AK77" s="51" t="str">
        <f t="shared" si="31"/>
        <v/>
      </c>
      <c r="AL77" s="51" t="str">
        <f t="shared" si="32"/>
        <v/>
      </c>
      <c r="AM77" s="51" t="str">
        <f t="shared" si="33"/>
        <v/>
      </c>
      <c r="AN77" s="51" t="str">
        <f>IF(OR(AD77&lt;&gt;TRUE,AI77&lt;&gt;TRUE),"",IF(OR('Info Lieferung'!$B$12-(YEAR(J77))&gt;INDEX(valschartmaxalt,MATCH(N77,libschart,0)),'Info Lieferung'!$B$12-(YEAR(J77))&lt;INDEX(valschartminalt,MATCH(N77,libschart,0))),FALSE,TRUE))</f>
        <v/>
      </c>
      <c r="AO77" s="51" t="str">
        <f t="shared" si="34"/>
        <v/>
      </c>
      <c r="AP77" s="51"/>
      <c r="AQ77" s="51"/>
      <c r="AR77" s="51"/>
      <c r="AS77" s="197" t="str">
        <f t="shared" si="35"/>
        <v/>
      </c>
      <c r="AT77" s="197" t="str">
        <f t="shared" si="36"/>
        <v/>
      </c>
    </row>
    <row r="78" spans="1:46" x14ac:dyDescent="0.2">
      <c r="A78" s="52" t="str">
        <f>IF(AND(F78&lt;&gt;"",'Institution - Klasse'!$F$4&lt;&gt;""),INDEX(libcatidinstit,'Institution - Klasse'!$F$4),"")</f>
        <v/>
      </c>
      <c r="B78" s="52" t="str">
        <f>IF(A78&lt;&gt;"",INDEX(codeinstit,'Institution - Klasse'!$F$4),"")</f>
        <v/>
      </c>
      <c r="C78" s="50" t="str">
        <f t="shared" si="37"/>
        <v/>
      </c>
      <c r="D78" s="143"/>
      <c r="E78" s="143"/>
      <c r="F78" s="137"/>
      <c r="G78" s="137"/>
      <c r="H78" s="137"/>
      <c r="I78" s="137"/>
      <c r="J78" s="139"/>
      <c r="K78" s="140"/>
      <c r="L78" s="141"/>
      <c r="M78" s="141"/>
      <c r="N78" s="140"/>
      <c r="O78" s="142"/>
      <c r="P78" s="137"/>
      <c r="Q78" s="227"/>
      <c r="R78" s="137"/>
      <c r="S78" s="155"/>
      <c r="T78" s="155"/>
      <c r="U78" s="155"/>
      <c r="V78" s="155"/>
      <c r="W78" s="155"/>
      <c r="X78" s="155"/>
      <c r="Y78" s="53" t="str">
        <f t="shared" si="19"/>
        <v/>
      </c>
      <c r="Z78" s="51" t="str">
        <f t="shared" si="20"/>
        <v/>
      </c>
      <c r="AA78" s="51" t="str">
        <f t="shared" si="21"/>
        <v/>
      </c>
      <c r="AB78" s="51" t="str">
        <f t="shared" si="22"/>
        <v/>
      </c>
      <c r="AC78" s="51" t="str">
        <f t="shared" si="23"/>
        <v/>
      </c>
      <c r="AD78" s="51" t="str">
        <f t="shared" si="24"/>
        <v/>
      </c>
      <c r="AE78" s="51" t="str">
        <f t="shared" si="25"/>
        <v/>
      </c>
      <c r="AF78" s="51" t="str">
        <f t="shared" si="26"/>
        <v/>
      </c>
      <c r="AG78" s="51" t="str">
        <f t="shared" si="27"/>
        <v/>
      </c>
      <c r="AH78" s="51" t="str">
        <f t="shared" si="28"/>
        <v/>
      </c>
      <c r="AI78" s="51" t="str">
        <f t="shared" si="29"/>
        <v/>
      </c>
      <c r="AJ78" s="51" t="str">
        <f t="shared" si="30"/>
        <v/>
      </c>
      <c r="AK78" s="51" t="str">
        <f t="shared" si="31"/>
        <v/>
      </c>
      <c r="AL78" s="51" t="str">
        <f t="shared" si="32"/>
        <v/>
      </c>
      <c r="AM78" s="51" t="str">
        <f t="shared" si="33"/>
        <v/>
      </c>
      <c r="AN78" s="51" t="str">
        <f>IF(OR(AD78&lt;&gt;TRUE,AI78&lt;&gt;TRUE),"",IF(OR('Info Lieferung'!$B$12-(YEAR(J78))&gt;INDEX(valschartmaxalt,MATCH(N78,libschart,0)),'Info Lieferung'!$B$12-(YEAR(J78))&lt;INDEX(valschartminalt,MATCH(N78,libschart,0))),FALSE,TRUE))</f>
        <v/>
      </c>
      <c r="AO78" s="51" t="str">
        <f t="shared" si="34"/>
        <v/>
      </c>
      <c r="AP78" s="51"/>
      <c r="AQ78" s="51"/>
      <c r="AR78" s="51"/>
      <c r="AS78" s="197" t="str">
        <f t="shared" si="35"/>
        <v/>
      </c>
      <c r="AT78" s="197" t="str">
        <f t="shared" si="36"/>
        <v/>
      </c>
    </row>
    <row r="79" spans="1:46" x14ac:dyDescent="0.2">
      <c r="A79" s="52" t="str">
        <f>IF(AND(F79&lt;&gt;"",'Institution - Klasse'!$F$4&lt;&gt;""),INDEX(libcatidinstit,'Institution - Klasse'!$F$4),"")</f>
        <v/>
      </c>
      <c r="B79" s="52" t="str">
        <f>IF(A79&lt;&gt;"",INDEX(codeinstit,'Institution - Klasse'!$F$4),"")</f>
        <v/>
      </c>
      <c r="C79" s="50" t="str">
        <f t="shared" si="37"/>
        <v/>
      </c>
      <c r="D79" s="143"/>
      <c r="E79" s="143"/>
      <c r="F79" s="137"/>
      <c r="G79" s="137"/>
      <c r="H79" s="137"/>
      <c r="I79" s="137"/>
      <c r="J79" s="139"/>
      <c r="K79" s="140"/>
      <c r="L79" s="141"/>
      <c r="M79" s="141"/>
      <c r="N79" s="140"/>
      <c r="O79" s="142"/>
      <c r="P79" s="137"/>
      <c r="Q79" s="227"/>
      <c r="R79" s="137"/>
      <c r="S79" s="155"/>
      <c r="T79" s="155"/>
      <c r="U79" s="155"/>
      <c r="V79" s="155"/>
      <c r="W79" s="155"/>
      <c r="X79" s="155"/>
      <c r="Y79" s="53" t="str">
        <f t="shared" si="19"/>
        <v/>
      </c>
      <c r="Z79" s="51" t="str">
        <f t="shared" si="20"/>
        <v/>
      </c>
      <c r="AA79" s="51" t="str">
        <f t="shared" si="21"/>
        <v/>
      </c>
      <c r="AB79" s="51" t="str">
        <f t="shared" si="22"/>
        <v/>
      </c>
      <c r="AC79" s="51" t="str">
        <f t="shared" si="23"/>
        <v/>
      </c>
      <c r="AD79" s="51" t="str">
        <f t="shared" si="24"/>
        <v/>
      </c>
      <c r="AE79" s="51" t="str">
        <f t="shared" si="25"/>
        <v/>
      </c>
      <c r="AF79" s="51" t="str">
        <f t="shared" si="26"/>
        <v/>
      </c>
      <c r="AG79" s="51" t="str">
        <f t="shared" si="27"/>
        <v/>
      </c>
      <c r="AH79" s="51" t="str">
        <f t="shared" si="28"/>
        <v/>
      </c>
      <c r="AI79" s="51" t="str">
        <f t="shared" si="29"/>
        <v/>
      </c>
      <c r="AJ79" s="51" t="str">
        <f t="shared" si="30"/>
        <v/>
      </c>
      <c r="AK79" s="51" t="str">
        <f t="shared" si="31"/>
        <v/>
      </c>
      <c r="AL79" s="51" t="str">
        <f t="shared" si="32"/>
        <v/>
      </c>
      <c r="AM79" s="51" t="str">
        <f t="shared" si="33"/>
        <v/>
      </c>
      <c r="AN79" s="51" t="str">
        <f>IF(OR(AD79&lt;&gt;TRUE,AI79&lt;&gt;TRUE),"",IF(OR('Info Lieferung'!$B$12-(YEAR(J79))&gt;INDEX(valschartmaxalt,MATCH(N79,libschart,0)),'Info Lieferung'!$B$12-(YEAR(J79))&lt;INDEX(valschartminalt,MATCH(N79,libschart,0))),FALSE,TRUE))</f>
        <v/>
      </c>
      <c r="AO79" s="51" t="str">
        <f t="shared" si="34"/>
        <v/>
      </c>
      <c r="AP79" s="51"/>
      <c r="AQ79" s="51"/>
      <c r="AR79" s="51"/>
      <c r="AS79" s="197" t="str">
        <f t="shared" si="35"/>
        <v/>
      </c>
      <c r="AT79" s="197" t="str">
        <f t="shared" si="36"/>
        <v/>
      </c>
    </row>
    <row r="80" spans="1:46" x14ac:dyDescent="0.2">
      <c r="A80" s="52" t="str">
        <f>IF(AND(F80&lt;&gt;"",'Institution - Klasse'!$F$4&lt;&gt;""),INDEX(libcatidinstit,'Institution - Klasse'!$F$4),"")</f>
        <v/>
      </c>
      <c r="B80" s="52" t="str">
        <f>IF(A80&lt;&gt;"",INDEX(codeinstit,'Institution - Klasse'!$F$4),"")</f>
        <v/>
      </c>
      <c r="C80" s="50" t="str">
        <f t="shared" si="37"/>
        <v/>
      </c>
      <c r="D80" s="143"/>
      <c r="E80" s="143"/>
      <c r="F80" s="137"/>
      <c r="G80" s="137"/>
      <c r="H80" s="137"/>
      <c r="I80" s="137"/>
      <c r="J80" s="139"/>
      <c r="K80" s="140"/>
      <c r="L80" s="141"/>
      <c r="M80" s="141"/>
      <c r="N80" s="140"/>
      <c r="O80" s="142"/>
      <c r="P80" s="137"/>
      <c r="Q80" s="227"/>
      <c r="R80" s="137"/>
      <c r="S80" s="155"/>
      <c r="T80" s="155"/>
      <c r="U80" s="155"/>
      <c r="V80" s="155"/>
      <c r="W80" s="155"/>
      <c r="X80" s="155"/>
      <c r="Y80" s="53" t="str">
        <f t="shared" si="19"/>
        <v/>
      </c>
      <c r="Z80" s="51" t="str">
        <f t="shared" si="20"/>
        <v/>
      </c>
      <c r="AA80" s="51" t="str">
        <f t="shared" si="21"/>
        <v/>
      </c>
      <c r="AB80" s="51" t="str">
        <f t="shared" si="22"/>
        <v/>
      </c>
      <c r="AC80" s="51" t="str">
        <f t="shared" si="23"/>
        <v/>
      </c>
      <c r="AD80" s="51" t="str">
        <f t="shared" si="24"/>
        <v/>
      </c>
      <c r="AE80" s="51" t="str">
        <f t="shared" si="25"/>
        <v/>
      </c>
      <c r="AF80" s="51" t="str">
        <f t="shared" si="26"/>
        <v/>
      </c>
      <c r="AG80" s="51" t="str">
        <f t="shared" si="27"/>
        <v/>
      </c>
      <c r="AH80" s="51" t="str">
        <f t="shared" si="28"/>
        <v/>
      </c>
      <c r="AI80" s="51" t="str">
        <f t="shared" si="29"/>
        <v/>
      </c>
      <c r="AJ80" s="51" t="str">
        <f t="shared" si="30"/>
        <v/>
      </c>
      <c r="AK80" s="51" t="str">
        <f t="shared" si="31"/>
        <v/>
      </c>
      <c r="AL80" s="51" t="str">
        <f t="shared" si="32"/>
        <v/>
      </c>
      <c r="AM80" s="51" t="str">
        <f t="shared" si="33"/>
        <v/>
      </c>
      <c r="AN80" s="51" t="str">
        <f>IF(OR(AD80&lt;&gt;TRUE,AI80&lt;&gt;TRUE),"",IF(OR('Info Lieferung'!$B$12-(YEAR(J80))&gt;INDEX(valschartmaxalt,MATCH(N80,libschart,0)),'Info Lieferung'!$B$12-(YEAR(J80))&lt;INDEX(valschartminalt,MATCH(N80,libschart,0))),FALSE,TRUE))</f>
        <v/>
      </c>
      <c r="AO80" s="51" t="str">
        <f t="shared" si="34"/>
        <v/>
      </c>
      <c r="AP80" s="51"/>
      <c r="AQ80" s="51"/>
      <c r="AR80" s="51"/>
      <c r="AS80" s="197" t="str">
        <f t="shared" si="35"/>
        <v/>
      </c>
      <c r="AT80" s="197" t="str">
        <f t="shared" si="36"/>
        <v/>
      </c>
    </row>
    <row r="81" spans="1:46" x14ac:dyDescent="0.2">
      <c r="A81" s="52" t="str">
        <f>IF(AND(F81&lt;&gt;"",'Institution - Klasse'!$F$4&lt;&gt;""),INDEX(libcatidinstit,'Institution - Klasse'!$F$4),"")</f>
        <v/>
      </c>
      <c r="B81" s="52" t="str">
        <f>IF(A81&lt;&gt;"",INDEX(codeinstit,'Institution - Klasse'!$F$4),"")</f>
        <v/>
      </c>
      <c r="C81" s="50" t="str">
        <f t="shared" si="37"/>
        <v/>
      </c>
      <c r="D81" s="143"/>
      <c r="E81" s="143"/>
      <c r="F81" s="137"/>
      <c r="G81" s="137"/>
      <c r="H81" s="137"/>
      <c r="I81" s="137"/>
      <c r="J81" s="139"/>
      <c r="K81" s="140"/>
      <c r="L81" s="141"/>
      <c r="M81" s="141"/>
      <c r="N81" s="140"/>
      <c r="O81" s="142"/>
      <c r="P81" s="137"/>
      <c r="Q81" s="227"/>
      <c r="R81" s="137"/>
      <c r="S81" s="155"/>
      <c r="T81" s="155"/>
      <c r="U81" s="155"/>
      <c r="V81" s="155"/>
      <c r="W81" s="155"/>
      <c r="X81" s="155"/>
      <c r="Y81" s="53" t="str">
        <f t="shared" si="19"/>
        <v/>
      </c>
      <c r="Z81" s="51" t="str">
        <f t="shared" si="20"/>
        <v/>
      </c>
      <c r="AA81" s="51" t="str">
        <f t="shared" si="21"/>
        <v/>
      </c>
      <c r="AB81" s="51" t="str">
        <f t="shared" si="22"/>
        <v/>
      </c>
      <c r="AC81" s="51" t="str">
        <f t="shared" si="23"/>
        <v/>
      </c>
      <c r="AD81" s="51" t="str">
        <f t="shared" si="24"/>
        <v/>
      </c>
      <c r="AE81" s="51" t="str">
        <f t="shared" si="25"/>
        <v/>
      </c>
      <c r="AF81" s="51" t="str">
        <f t="shared" si="26"/>
        <v/>
      </c>
      <c r="AG81" s="51" t="str">
        <f t="shared" si="27"/>
        <v/>
      </c>
      <c r="AH81" s="51" t="str">
        <f t="shared" si="28"/>
        <v/>
      </c>
      <c r="AI81" s="51" t="str">
        <f t="shared" si="29"/>
        <v/>
      </c>
      <c r="AJ81" s="51" t="str">
        <f t="shared" si="30"/>
        <v/>
      </c>
      <c r="AK81" s="51" t="str">
        <f t="shared" si="31"/>
        <v/>
      </c>
      <c r="AL81" s="51" t="str">
        <f t="shared" si="32"/>
        <v/>
      </c>
      <c r="AM81" s="51" t="str">
        <f t="shared" si="33"/>
        <v/>
      </c>
      <c r="AN81" s="51" t="str">
        <f>IF(OR(AD81&lt;&gt;TRUE,AI81&lt;&gt;TRUE),"",IF(OR('Info Lieferung'!$B$12-(YEAR(J81))&gt;INDEX(valschartmaxalt,MATCH(N81,libschart,0)),'Info Lieferung'!$B$12-(YEAR(J81))&lt;INDEX(valschartminalt,MATCH(N81,libschart,0))),FALSE,TRUE))</f>
        <v/>
      </c>
      <c r="AO81" s="51" t="str">
        <f t="shared" si="34"/>
        <v/>
      </c>
      <c r="AP81" s="51"/>
      <c r="AQ81" s="51"/>
      <c r="AR81" s="51"/>
      <c r="AS81" s="197" t="str">
        <f t="shared" si="35"/>
        <v/>
      </c>
      <c r="AT81" s="197" t="str">
        <f t="shared" si="36"/>
        <v/>
      </c>
    </row>
    <row r="82" spans="1:46" x14ac:dyDescent="0.2">
      <c r="A82" s="52" t="str">
        <f>IF(AND(F82&lt;&gt;"",'Institution - Klasse'!$F$4&lt;&gt;""),INDEX(libcatidinstit,'Institution - Klasse'!$F$4),"")</f>
        <v/>
      </c>
      <c r="B82" s="52" t="str">
        <f>IF(A82&lt;&gt;"",INDEX(codeinstit,'Institution - Klasse'!$F$4),"")</f>
        <v/>
      </c>
      <c r="C82" s="50" t="str">
        <f t="shared" si="37"/>
        <v/>
      </c>
      <c r="D82" s="143"/>
      <c r="E82" s="143"/>
      <c r="F82" s="137"/>
      <c r="G82" s="137"/>
      <c r="H82" s="137"/>
      <c r="I82" s="137"/>
      <c r="J82" s="139"/>
      <c r="K82" s="140"/>
      <c r="L82" s="141"/>
      <c r="M82" s="141"/>
      <c r="N82" s="140"/>
      <c r="O82" s="142"/>
      <c r="P82" s="137"/>
      <c r="Q82" s="227"/>
      <c r="R82" s="137"/>
      <c r="S82" s="155"/>
      <c r="T82" s="155"/>
      <c r="U82" s="155"/>
      <c r="V82" s="155"/>
      <c r="W82" s="155"/>
      <c r="X82" s="155"/>
      <c r="Y82" s="53" t="str">
        <f t="shared" si="19"/>
        <v/>
      </c>
      <c r="Z82" s="51" t="str">
        <f t="shared" si="20"/>
        <v/>
      </c>
      <c r="AA82" s="51" t="str">
        <f t="shared" si="21"/>
        <v/>
      </c>
      <c r="AB82" s="51" t="str">
        <f t="shared" si="22"/>
        <v/>
      </c>
      <c r="AC82" s="51" t="str">
        <f t="shared" si="23"/>
        <v/>
      </c>
      <c r="AD82" s="51" t="str">
        <f t="shared" si="24"/>
        <v/>
      </c>
      <c r="AE82" s="51" t="str">
        <f t="shared" si="25"/>
        <v/>
      </c>
      <c r="AF82" s="51" t="str">
        <f t="shared" si="26"/>
        <v/>
      </c>
      <c r="AG82" s="51" t="str">
        <f t="shared" si="27"/>
        <v/>
      </c>
      <c r="AH82" s="51" t="str">
        <f t="shared" si="28"/>
        <v/>
      </c>
      <c r="AI82" s="51" t="str">
        <f t="shared" si="29"/>
        <v/>
      </c>
      <c r="AJ82" s="51" t="str">
        <f t="shared" si="30"/>
        <v/>
      </c>
      <c r="AK82" s="51" t="str">
        <f t="shared" si="31"/>
        <v/>
      </c>
      <c r="AL82" s="51" t="str">
        <f t="shared" si="32"/>
        <v/>
      </c>
      <c r="AM82" s="51" t="str">
        <f t="shared" si="33"/>
        <v/>
      </c>
      <c r="AN82" s="51" t="str">
        <f>IF(OR(AD82&lt;&gt;TRUE,AI82&lt;&gt;TRUE),"",IF(OR('Info Lieferung'!$B$12-(YEAR(J82))&gt;INDEX(valschartmaxalt,MATCH(N82,libschart,0)),'Info Lieferung'!$B$12-(YEAR(J82))&lt;INDEX(valschartminalt,MATCH(N82,libschart,0))),FALSE,TRUE))</f>
        <v/>
      </c>
      <c r="AO82" s="51" t="str">
        <f t="shared" si="34"/>
        <v/>
      </c>
      <c r="AP82" s="51"/>
      <c r="AQ82" s="51"/>
      <c r="AR82" s="51"/>
      <c r="AS82" s="197" t="str">
        <f t="shared" si="35"/>
        <v/>
      </c>
      <c r="AT82" s="197" t="str">
        <f t="shared" si="36"/>
        <v/>
      </c>
    </row>
    <row r="83" spans="1:46" x14ac:dyDescent="0.2">
      <c r="A83" s="52" t="str">
        <f>IF(AND(F83&lt;&gt;"",'Institution - Klasse'!$F$4&lt;&gt;""),INDEX(libcatidinstit,'Institution - Klasse'!$F$4),"")</f>
        <v/>
      </c>
      <c r="B83" s="52" t="str">
        <f>IF(A83&lt;&gt;"",INDEX(codeinstit,'Institution - Klasse'!$F$4),"")</f>
        <v/>
      </c>
      <c r="C83" s="50" t="str">
        <f t="shared" si="37"/>
        <v/>
      </c>
      <c r="D83" s="143"/>
      <c r="E83" s="143"/>
      <c r="F83" s="137"/>
      <c r="G83" s="137"/>
      <c r="H83" s="137"/>
      <c r="I83" s="137"/>
      <c r="J83" s="139"/>
      <c r="K83" s="140"/>
      <c r="L83" s="141"/>
      <c r="M83" s="141"/>
      <c r="N83" s="140"/>
      <c r="O83" s="142"/>
      <c r="P83" s="137"/>
      <c r="Q83" s="227"/>
      <c r="R83" s="137"/>
      <c r="S83" s="155"/>
      <c r="T83" s="155"/>
      <c r="U83" s="155"/>
      <c r="V83" s="155"/>
      <c r="W83" s="155"/>
      <c r="X83" s="155"/>
      <c r="Y83" s="53" t="str">
        <f t="shared" si="19"/>
        <v/>
      </c>
      <c r="Z83" s="51" t="str">
        <f t="shared" si="20"/>
        <v/>
      </c>
      <c r="AA83" s="51" t="str">
        <f t="shared" si="21"/>
        <v/>
      </c>
      <c r="AB83" s="51" t="str">
        <f t="shared" si="22"/>
        <v/>
      </c>
      <c r="AC83" s="51" t="str">
        <f t="shared" si="23"/>
        <v/>
      </c>
      <c r="AD83" s="51" t="str">
        <f t="shared" si="24"/>
        <v/>
      </c>
      <c r="AE83" s="51" t="str">
        <f t="shared" si="25"/>
        <v/>
      </c>
      <c r="AF83" s="51" t="str">
        <f t="shared" si="26"/>
        <v/>
      </c>
      <c r="AG83" s="51" t="str">
        <f t="shared" si="27"/>
        <v/>
      </c>
      <c r="AH83" s="51" t="str">
        <f t="shared" si="28"/>
        <v/>
      </c>
      <c r="AI83" s="51" t="str">
        <f t="shared" si="29"/>
        <v/>
      </c>
      <c r="AJ83" s="51" t="str">
        <f t="shared" si="30"/>
        <v/>
      </c>
      <c r="AK83" s="51" t="str">
        <f t="shared" si="31"/>
        <v/>
      </c>
      <c r="AL83" s="51" t="str">
        <f t="shared" si="32"/>
        <v/>
      </c>
      <c r="AM83" s="51" t="str">
        <f t="shared" si="33"/>
        <v/>
      </c>
      <c r="AN83" s="51" t="str">
        <f>IF(OR(AD83&lt;&gt;TRUE,AI83&lt;&gt;TRUE),"",IF(OR('Info Lieferung'!$B$12-(YEAR(J83))&gt;INDEX(valschartmaxalt,MATCH(N83,libschart,0)),'Info Lieferung'!$B$12-(YEAR(J83))&lt;INDEX(valschartminalt,MATCH(N83,libschart,0))),FALSE,TRUE))</f>
        <v/>
      </c>
      <c r="AO83" s="51" t="str">
        <f t="shared" si="34"/>
        <v/>
      </c>
      <c r="AP83" s="51"/>
      <c r="AQ83" s="51"/>
      <c r="AR83" s="51"/>
      <c r="AS83" s="197" t="str">
        <f t="shared" si="35"/>
        <v/>
      </c>
      <c r="AT83" s="197" t="str">
        <f t="shared" si="36"/>
        <v/>
      </c>
    </row>
    <row r="84" spans="1:46" x14ac:dyDescent="0.2">
      <c r="A84" s="52" t="str">
        <f>IF(AND(F84&lt;&gt;"",'Institution - Klasse'!$F$4&lt;&gt;""),INDEX(libcatidinstit,'Institution - Klasse'!$F$4),"")</f>
        <v/>
      </c>
      <c r="B84" s="52" t="str">
        <f>IF(A84&lt;&gt;"",INDEX(codeinstit,'Institution - Klasse'!$F$4),"")</f>
        <v/>
      </c>
      <c r="C84" s="50" t="str">
        <f t="shared" si="37"/>
        <v/>
      </c>
      <c r="D84" s="143"/>
      <c r="E84" s="143"/>
      <c r="F84" s="137"/>
      <c r="G84" s="137"/>
      <c r="H84" s="137"/>
      <c r="I84" s="137"/>
      <c r="J84" s="139"/>
      <c r="K84" s="140"/>
      <c r="L84" s="141"/>
      <c r="M84" s="141"/>
      <c r="N84" s="140"/>
      <c r="O84" s="142"/>
      <c r="P84" s="137"/>
      <c r="Q84" s="227"/>
      <c r="R84" s="137"/>
      <c r="S84" s="155"/>
      <c r="T84" s="155"/>
      <c r="U84" s="155"/>
      <c r="V84" s="155"/>
      <c r="W84" s="155"/>
      <c r="X84" s="155"/>
      <c r="Y84" s="53" t="str">
        <f t="shared" si="19"/>
        <v/>
      </c>
      <c r="Z84" s="51" t="str">
        <f t="shared" si="20"/>
        <v/>
      </c>
      <c r="AA84" s="51" t="str">
        <f t="shared" si="21"/>
        <v/>
      </c>
      <c r="AB84" s="51" t="str">
        <f t="shared" si="22"/>
        <v/>
      </c>
      <c r="AC84" s="51" t="str">
        <f t="shared" si="23"/>
        <v/>
      </c>
      <c r="AD84" s="51" t="str">
        <f t="shared" si="24"/>
        <v/>
      </c>
      <c r="AE84" s="51" t="str">
        <f t="shared" si="25"/>
        <v/>
      </c>
      <c r="AF84" s="51" t="str">
        <f t="shared" si="26"/>
        <v/>
      </c>
      <c r="AG84" s="51" t="str">
        <f t="shared" si="27"/>
        <v/>
      </c>
      <c r="AH84" s="51" t="str">
        <f t="shared" si="28"/>
        <v/>
      </c>
      <c r="AI84" s="51" t="str">
        <f t="shared" si="29"/>
        <v/>
      </c>
      <c r="AJ84" s="51" t="str">
        <f t="shared" si="30"/>
        <v/>
      </c>
      <c r="AK84" s="51" t="str">
        <f t="shared" si="31"/>
        <v/>
      </c>
      <c r="AL84" s="51" t="str">
        <f t="shared" si="32"/>
        <v/>
      </c>
      <c r="AM84" s="51" t="str">
        <f t="shared" si="33"/>
        <v/>
      </c>
      <c r="AN84" s="51" t="str">
        <f>IF(OR(AD84&lt;&gt;TRUE,AI84&lt;&gt;TRUE),"",IF(OR('Info Lieferung'!$B$12-(YEAR(J84))&gt;INDEX(valschartmaxalt,MATCH(N84,libschart,0)),'Info Lieferung'!$B$12-(YEAR(J84))&lt;INDEX(valschartminalt,MATCH(N84,libschart,0))),FALSE,TRUE))</f>
        <v/>
      </c>
      <c r="AO84" s="51" t="str">
        <f t="shared" si="34"/>
        <v/>
      </c>
      <c r="AP84" s="51"/>
      <c r="AQ84" s="51"/>
      <c r="AR84" s="51"/>
      <c r="AS84" s="197" t="str">
        <f t="shared" si="35"/>
        <v/>
      </c>
      <c r="AT84" s="197" t="str">
        <f t="shared" si="36"/>
        <v/>
      </c>
    </row>
    <row r="85" spans="1:46" x14ac:dyDescent="0.2">
      <c r="A85" s="52" t="str">
        <f>IF(AND(F85&lt;&gt;"",'Institution - Klasse'!$F$4&lt;&gt;""),INDEX(libcatidinstit,'Institution - Klasse'!$F$4),"")</f>
        <v/>
      </c>
      <c r="B85" s="52" t="str">
        <f>IF(A85&lt;&gt;"",INDEX(codeinstit,'Institution - Klasse'!$F$4),"")</f>
        <v/>
      </c>
      <c r="C85" s="50" t="str">
        <f t="shared" si="37"/>
        <v/>
      </c>
      <c r="D85" s="143"/>
      <c r="E85" s="143"/>
      <c r="F85" s="137"/>
      <c r="G85" s="137"/>
      <c r="H85" s="137"/>
      <c r="I85" s="137"/>
      <c r="J85" s="139"/>
      <c r="K85" s="140"/>
      <c r="L85" s="141"/>
      <c r="M85" s="141"/>
      <c r="N85" s="140"/>
      <c r="O85" s="142"/>
      <c r="P85" s="137"/>
      <c r="Q85" s="227"/>
      <c r="R85" s="137"/>
      <c r="S85" s="155"/>
      <c r="T85" s="155"/>
      <c r="U85" s="155"/>
      <c r="V85" s="155"/>
      <c r="W85" s="155"/>
      <c r="X85" s="155"/>
      <c r="Y85" s="53" t="str">
        <f t="shared" si="19"/>
        <v/>
      </c>
      <c r="Z85" s="51" t="str">
        <f t="shared" si="20"/>
        <v/>
      </c>
      <c r="AA85" s="51" t="str">
        <f t="shared" si="21"/>
        <v/>
      </c>
      <c r="AB85" s="51" t="str">
        <f t="shared" si="22"/>
        <v/>
      </c>
      <c r="AC85" s="51" t="str">
        <f t="shared" si="23"/>
        <v/>
      </c>
      <c r="AD85" s="51" t="str">
        <f t="shared" si="24"/>
        <v/>
      </c>
      <c r="AE85" s="51" t="str">
        <f t="shared" si="25"/>
        <v/>
      </c>
      <c r="AF85" s="51" t="str">
        <f t="shared" si="26"/>
        <v/>
      </c>
      <c r="AG85" s="51" t="str">
        <f t="shared" si="27"/>
        <v/>
      </c>
      <c r="AH85" s="51" t="str">
        <f t="shared" si="28"/>
        <v/>
      </c>
      <c r="AI85" s="51" t="str">
        <f t="shared" si="29"/>
        <v/>
      </c>
      <c r="AJ85" s="51" t="str">
        <f t="shared" si="30"/>
        <v/>
      </c>
      <c r="AK85" s="51" t="str">
        <f t="shared" si="31"/>
        <v/>
      </c>
      <c r="AL85" s="51" t="str">
        <f t="shared" si="32"/>
        <v/>
      </c>
      <c r="AM85" s="51" t="str">
        <f t="shared" si="33"/>
        <v/>
      </c>
      <c r="AN85" s="51" t="str">
        <f>IF(OR(AD85&lt;&gt;TRUE,AI85&lt;&gt;TRUE),"",IF(OR('Info Lieferung'!$B$12-(YEAR(J85))&gt;INDEX(valschartmaxalt,MATCH(N85,libschart,0)),'Info Lieferung'!$B$12-(YEAR(J85))&lt;INDEX(valschartminalt,MATCH(N85,libschart,0))),FALSE,TRUE))</f>
        <v/>
      </c>
      <c r="AO85" s="51" t="str">
        <f t="shared" si="34"/>
        <v/>
      </c>
      <c r="AP85" s="51"/>
      <c r="AQ85" s="51"/>
      <c r="AR85" s="51"/>
      <c r="AS85" s="197" t="str">
        <f t="shared" si="35"/>
        <v/>
      </c>
      <c r="AT85" s="197" t="str">
        <f t="shared" si="36"/>
        <v/>
      </c>
    </row>
    <row r="86" spans="1:46" x14ac:dyDescent="0.2">
      <c r="A86" s="52" t="str">
        <f>IF(AND(F86&lt;&gt;"",'Institution - Klasse'!$F$4&lt;&gt;""),INDEX(libcatidinstit,'Institution - Klasse'!$F$4),"")</f>
        <v/>
      </c>
      <c r="B86" s="52" t="str">
        <f>IF(A86&lt;&gt;"",INDEX(codeinstit,'Institution - Klasse'!$F$4),"")</f>
        <v/>
      </c>
      <c r="C86" s="50" t="str">
        <f t="shared" si="37"/>
        <v/>
      </c>
      <c r="D86" s="143"/>
      <c r="E86" s="143"/>
      <c r="F86" s="137"/>
      <c r="G86" s="137"/>
      <c r="H86" s="137"/>
      <c r="I86" s="137"/>
      <c r="J86" s="139"/>
      <c r="K86" s="140"/>
      <c r="L86" s="141"/>
      <c r="M86" s="141"/>
      <c r="N86" s="140"/>
      <c r="O86" s="142"/>
      <c r="P86" s="137"/>
      <c r="Q86" s="227"/>
      <c r="R86" s="137"/>
      <c r="S86" s="155"/>
      <c r="T86" s="155"/>
      <c r="U86" s="155"/>
      <c r="V86" s="155"/>
      <c r="W86" s="155"/>
      <c r="X86" s="155"/>
      <c r="Y86" s="53" t="str">
        <f t="shared" si="19"/>
        <v/>
      </c>
      <c r="Z86" s="51" t="str">
        <f t="shared" si="20"/>
        <v/>
      </c>
      <c r="AA86" s="51" t="str">
        <f t="shared" si="21"/>
        <v/>
      </c>
      <c r="AB86" s="51" t="str">
        <f t="shared" si="22"/>
        <v/>
      </c>
      <c r="AC86" s="51" t="str">
        <f t="shared" si="23"/>
        <v/>
      </c>
      <c r="AD86" s="51" t="str">
        <f t="shared" si="24"/>
        <v/>
      </c>
      <c r="AE86" s="51" t="str">
        <f t="shared" si="25"/>
        <v/>
      </c>
      <c r="AF86" s="51" t="str">
        <f t="shared" si="26"/>
        <v/>
      </c>
      <c r="AG86" s="51" t="str">
        <f t="shared" si="27"/>
        <v/>
      </c>
      <c r="AH86" s="51" t="str">
        <f t="shared" si="28"/>
        <v/>
      </c>
      <c r="AI86" s="51" t="str">
        <f t="shared" si="29"/>
        <v/>
      </c>
      <c r="AJ86" s="51" t="str">
        <f t="shared" si="30"/>
        <v/>
      </c>
      <c r="AK86" s="51" t="str">
        <f t="shared" si="31"/>
        <v/>
      </c>
      <c r="AL86" s="51" t="str">
        <f t="shared" si="32"/>
        <v/>
      </c>
      <c r="AM86" s="51" t="str">
        <f t="shared" si="33"/>
        <v/>
      </c>
      <c r="AN86" s="51" t="str">
        <f>IF(OR(AD86&lt;&gt;TRUE,AI86&lt;&gt;TRUE),"",IF(OR('Info Lieferung'!$B$12-(YEAR(J86))&gt;INDEX(valschartmaxalt,MATCH(N86,libschart,0)),'Info Lieferung'!$B$12-(YEAR(J86))&lt;INDEX(valschartminalt,MATCH(N86,libschart,0))),FALSE,TRUE))</f>
        <v/>
      </c>
      <c r="AO86" s="51" t="str">
        <f t="shared" si="34"/>
        <v/>
      </c>
      <c r="AP86" s="51"/>
      <c r="AQ86" s="51"/>
      <c r="AR86" s="51"/>
      <c r="AS86" s="197" t="str">
        <f t="shared" si="35"/>
        <v/>
      </c>
      <c r="AT86" s="197" t="str">
        <f t="shared" si="36"/>
        <v/>
      </c>
    </row>
    <row r="87" spans="1:46" x14ac:dyDescent="0.2">
      <c r="A87" s="52" t="str">
        <f>IF(AND(F87&lt;&gt;"",'Institution - Klasse'!$F$4&lt;&gt;""),INDEX(libcatidinstit,'Institution - Klasse'!$F$4),"")</f>
        <v/>
      </c>
      <c r="B87" s="52" t="str">
        <f>IF(A87&lt;&gt;"",INDEX(codeinstit,'Institution - Klasse'!$F$4),"")</f>
        <v/>
      </c>
      <c r="C87" s="50" t="str">
        <f t="shared" si="37"/>
        <v/>
      </c>
      <c r="D87" s="143"/>
      <c r="E87" s="143"/>
      <c r="F87" s="137"/>
      <c r="G87" s="137"/>
      <c r="H87" s="137"/>
      <c r="I87" s="137"/>
      <c r="J87" s="139"/>
      <c r="K87" s="140"/>
      <c r="L87" s="141"/>
      <c r="M87" s="141"/>
      <c r="N87" s="140"/>
      <c r="O87" s="142"/>
      <c r="P87" s="137"/>
      <c r="Q87" s="227"/>
      <c r="R87" s="137"/>
      <c r="S87" s="155"/>
      <c r="T87" s="155"/>
      <c r="U87" s="155"/>
      <c r="V87" s="155"/>
      <c r="W87" s="155"/>
      <c r="X87" s="155"/>
      <c r="Y87" s="53" t="str">
        <f t="shared" si="19"/>
        <v/>
      </c>
      <c r="Z87" s="51" t="str">
        <f t="shared" si="20"/>
        <v/>
      </c>
      <c r="AA87" s="51" t="str">
        <f t="shared" si="21"/>
        <v/>
      </c>
      <c r="AB87" s="51" t="str">
        <f t="shared" si="22"/>
        <v/>
      </c>
      <c r="AC87" s="51" t="str">
        <f t="shared" si="23"/>
        <v/>
      </c>
      <c r="AD87" s="51" t="str">
        <f t="shared" si="24"/>
        <v/>
      </c>
      <c r="AE87" s="51" t="str">
        <f t="shared" si="25"/>
        <v/>
      </c>
      <c r="AF87" s="51" t="str">
        <f t="shared" si="26"/>
        <v/>
      </c>
      <c r="AG87" s="51" t="str">
        <f t="shared" si="27"/>
        <v/>
      </c>
      <c r="AH87" s="51" t="str">
        <f t="shared" si="28"/>
        <v/>
      </c>
      <c r="AI87" s="51" t="str">
        <f t="shared" si="29"/>
        <v/>
      </c>
      <c r="AJ87" s="51" t="str">
        <f t="shared" si="30"/>
        <v/>
      </c>
      <c r="AK87" s="51" t="str">
        <f t="shared" si="31"/>
        <v/>
      </c>
      <c r="AL87" s="51" t="str">
        <f t="shared" si="32"/>
        <v/>
      </c>
      <c r="AM87" s="51" t="str">
        <f t="shared" si="33"/>
        <v/>
      </c>
      <c r="AN87" s="51" t="str">
        <f>IF(OR(AD87&lt;&gt;TRUE,AI87&lt;&gt;TRUE),"",IF(OR('Info Lieferung'!$B$12-(YEAR(J87))&gt;INDEX(valschartmaxalt,MATCH(N87,libschart,0)),'Info Lieferung'!$B$12-(YEAR(J87))&lt;INDEX(valschartminalt,MATCH(N87,libschart,0))),FALSE,TRUE))</f>
        <v/>
      </c>
      <c r="AO87" s="51" t="str">
        <f t="shared" si="34"/>
        <v/>
      </c>
      <c r="AP87" s="51"/>
      <c r="AQ87" s="51"/>
      <c r="AR87" s="51"/>
      <c r="AS87" s="197" t="str">
        <f t="shared" si="35"/>
        <v/>
      </c>
      <c r="AT87" s="197" t="str">
        <f t="shared" si="36"/>
        <v/>
      </c>
    </row>
    <row r="88" spans="1:46" x14ac:dyDescent="0.2">
      <c r="A88" s="52" t="str">
        <f>IF(AND(F88&lt;&gt;"",'Institution - Klasse'!$F$4&lt;&gt;""),INDEX(libcatidinstit,'Institution - Klasse'!$F$4),"")</f>
        <v/>
      </c>
      <c r="B88" s="52" t="str">
        <f>IF(A88&lt;&gt;"",INDEX(codeinstit,'Institution - Klasse'!$F$4),"")</f>
        <v/>
      </c>
      <c r="C88" s="50" t="str">
        <f t="shared" si="37"/>
        <v/>
      </c>
      <c r="D88" s="143"/>
      <c r="E88" s="143"/>
      <c r="F88" s="137"/>
      <c r="G88" s="137"/>
      <c r="H88" s="137"/>
      <c r="I88" s="137"/>
      <c r="J88" s="139"/>
      <c r="K88" s="140"/>
      <c r="L88" s="141"/>
      <c r="M88" s="141"/>
      <c r="N88" s="140"/>
      <c r="O88" s="142"/>
      <c r="P88" s="137"/>
      <c r="Q88" s="227"/>
      <c r="R88" s="137"/>
      <c r="S88" s="155"/>
      <c r="T88" s="155"/>
      <c r="U88" s="155"/>
      <c r="V88" s="155"/>
      <c r="W88" s="155"/>
      <c r="X88" s="155"/>
      <c r="Y88" s="53" t="str">
        <f t="shared" si="19"/>
        <v/>
      </c>
      <c r="Z88" s="51" t="str">
        <f t="shared" si="20"/>
        <v/>
      </c>
      <c r="AA88" s="51" t="str">
        <f t="shared" si="21"/>
        <v/>
      </c>
      <c r="AB88" s="51" t="str">
        <f t="shared" si="22"/>
        <v/>
      </c>
      <c r="AC88" s="51" t="str">
        <f t="shared" si="23"/>
        <v/>
      </c>
      <c r="AD88" s="51" t="str">
        <f t="shared" si="24"/>
        <v/>
      </c>
      <c r="AE88" s="51" t="str">
        <f t="shared" si="25"/>
        <v/>
      </c>
      <c r="AF88" s="51" t="str">
        <f t="shared" si="26"/>
        <v/>
      </c>
      <c r="AG88" s="51" t="str">
        <f t="shared" si="27"/>
        <v/>
      </c>
      <c r="AH88" s="51" t="str">
        <f t="shared" si="28"/>
        <v/>
      </c>
      <c r="AI88" s="51" t="str">
        <f t="shared" si="29"/>
        <v/>
      </c>
      <c r="AJ88" s="51" t="str">
        <f t="shared" si="30"/>
        <v/>
      </c>
      <c r="AK88" s="51" t="str">
        <f t="shared" si="31"/>
        <v/>
      </c>
      <c r="AL88" s="51" t="str">
        <f t="shared" si="32"/>
        <v/>
      </c>
      <c r="AM88" s="51" t="str">
        <f t="shared" si="33"/>
        <v/>
      </c>
      <c r="AN88" s="51" t="str">
        <f>IF(OR(AD88&lt;&gt;TRUE,AI88&lt;&gt;TRUE),"",IF(OR('Info Lieferung'!$B$12-(YEAR(J88))&gt;INDEX(valschartmaxalt,MATCH(N88,libschart,0)),'Info Lieferung'!$B$12-(YEAR(J88))&lt;INDEX(valschartminalt,MATCH(N88,libschart,0))),FALSE,TRUE))</f>
        <v/>
      </c>
      <c r="AO88" s="51" t="str">
        <f t="shared" si="34"/>
        <v/>
      </c>
      <c r="AP88" s="51"/>
      <c r="AQ88" s="51"/>
      <c r="AR88" s="51"/>
      <c r="AS88" s="197" t="str">
        <f t="shared" si="35"/>
        <v/>
      </c>
      <c r="AT88" s="197" t="str">
        <f t="shared" si="36"/>
        <v/>
      </c>
    </row>
    <row r="89" spans="1:46" x14ac:dyDescent="0.2">
      <c r="A89" s="52" t="str">
        <f>IF(AND(F89&lt;&gt;"",'Institution - Klasse'!$F$4&lt;&gt;""),INDEX(libcatidinstit,'Institution - Klasse'!$F$4),"")</f>
        <v/>
      </c>
      <c r="B89" s="52" t="str">
        <f>IF(A89&lt;&gt;"",INDEX(codeinstit,'Institution - Klasse'!$F$4),"")</f>
        <v/>
      </c>
      <c r="C89" s="50" t="str">
        <f t="shared" si="37"/>
        <v/>
      </c>
      <c r="D89" s="143"/>
      <c r="E89" s="143"/>
      <c r="F89" s="137"/>
      <c r="G89" s="137"/>
      <c r="H89" s="137"/>
      <c r="I89" s="137"/>
      <c r="J89" s="139"/>
      <c r="K89" s="140"/>
      <c r="L89" s="141"/>
      <c r="M89" s="141"/>
      <c r="N89" s="140"/>
      <c r="O89" s="142"/>
      <c r="P89" s="137"/>
      <c r="Q89" s="227"/>
      <c r="R89" s="137"/>
      <c r="S89" s="155"/>
      <c r="T89" s="155"/>
      <c r="U89" s="155"/>
      <c r="V89" s="155"/>
      <c r="W89" s="155"/>
      <c r="X89" s="155"/>
      <c r="Y89" s="53" t="str">
        <f t="shared" si="19"/>
        <v/>
      </c>
      <c r="Z89" s="51" t="str">
        <f t="shared" si="20"/>
        <v/>
      </c>
      <c r="AA89" s="51" t="str">
        <f t="shared" si="21"/>
        <v/>
      </c>
      <c r="AB89" s="51" t="str">
        <f t="shared" si="22"/>
        <v/>
      </c>
      <c r="AC89" s="51" t="str">
        <f t="shared" si="23"/>
        <v/>
      </c>
      <c r="AD89" s="51" t="str">
        <f t="shared" si="24"/>
        <v/>
      </c>
      <c r="AE89" s="51" t="str">
        <f t="shared" si="25"/>
        <v/>
      </c>
      <c r="AF89" s="51" t="str">
        <f t="shared" si="26"/>
        <v/>
      </c>
      <c r="AG89" s="51" t="str">
        <f t="shared" si="27"/>
        <v/>
      </c>
      <c r="AH89" s="51" t="str">
        <f t="shared" si="28"/>
        <v/>
      </c>
      <c r="AI89" s="51" t="str">
        <f t="shared" si="29"/>
        <v/>
      </c>
      <c r="AJ89" s="51" t="str">
        <f t="shared" si="30"/>
        <v/>
      </c>
      <c r="AK89" s="51" t="str">
        <f t="shared" si="31"/>
        <v/>
      </c>
      <c r="AL89" s="51" t="str">
        <f t="shared" si="32"/>
        <v/>
      </c>
      <c r="AM89" s="51" t="str">
        <f t="shared" si="33"/>
        <v/>
      </c>
      <c r="AN89" s="51" t="str">
        <f>IF(OR(AD89&lt;&gt;TRUE,AI89&lt;&gt;TRUE),"",IF(OR('Info Lieferung'!$B$12-(YEAR(J89))&gt;INDEX(valschartmaxalt,MATCH(N89,libschart,0)),'Info Lieferung'!$B$12-(YEAR(J89))&lt;INDEX(valschartminalt,MATCH(N89,libschart,0))),FALSE,TRUE))</f>
        <v/>
      </c>
      <c r="AO89" s="51" t="str">
        <f t="shared" si="34"/>
        <v/>
      </c>
      <c r="AP89" s="51"/>
      <c r="AQ89" s="51"/>
      <c r="AR89" s="51"/>
      <c r="AS89" s="197" t="str">
        <f t="shared" si="35"/>
        <v/>
      </c>
      <c r="AT89" s="197" t="str">
        <f t="shared" si="36"/>
        <v/>
      </c>
    </row>
    <row r="90" spans="1:46" x14ac:dyDescent="0.2">
      <c r="A90" s="52" t="str">
        <f>IF(AND(F90&lt;&gt;"",'Institution - Klasse'!$F$4&lt;&gt;""),INDEX(libcatidinstit,'Institution - Klasse'!$F$4),"")</f>
        <v/>
      </c>
      <c r="B90" s="52" t="str">
        <f>IF(A90&lt;&gt;"",INDEX(codeinstit,'Institution - Klasse'!$F$4),"")</f>
        <v/>
      </c>
      <c r="C90" s="50" t="str">
        <f t="shared" si="37"/>
        <v/>
      </c>
      <c r="D90" s="143"/>
      <c r="E90" s="143"/>
      <c r="F90" s="137"/>
      <c r="G90" s="137"/>
      <c r="H90" s="137"/>
      <c r="I90" s="137"/>
      <c r="J90" s="139"/>
      <c r="K90" s="140"/>
      <c r="L90" s="141"/>
      <c r="M90" s="141"/>
      <c r="N90" s="140"/>
      <c r="O90" s="142"/>
      <c r="P90" s="137"/>
      <c r="Q90" s="227"/>
      <c r="R90" s="137"/>
      <c r="S90" s="155"/>
      <c r="T90" s="155"/>
      <c r="U90" s="155"/>
      <c r="V90" s="155"/>
      <c r="W90" s="155"/>
      <c r="X90" s="155"/>
      <c r="Y90" s="53" t="str">
        <f t="shared" si="19"/>
        <v/>
      </c>
      <c r="Z90" s="51" t="str">
        <f t="shared" si="20"/>
        <v/>
      </c>
      <c r="AA90" s="51" t="str">
        <f t="shared" si="21"/>
        <v/>
      </c>
      <c r="AB90" s="51" t="str">
        <f t="shared" si="22"/>
        <v/>
      </c>
      <c r="AC90" s="51" t="str">
        <f t="shared" si="23"/>
        <v/>
      </c>
      <c r="AD90" s="51" t="str">
        <f t="shared" si="24"/>
        <v/>
      </c>
      <c r="AE90" s="51" t="str">
        <f t="shared" si="25"/>
        <v/>
      </c>
      <c r="AF90" s="51" t="str">
        <f t="shared" si="26"/>
        <v/>
      </c>
      <c r="AG90" s="51" t="str">
        <f t="shared" si="27"/>
        <v/>
      </c>
      <c r="AH90" s="51" t="str">
        <f t="shared" si="28"/>
        <v/>
      </c>
      <c r="AI90" s="51" t="str">
        <f t="shared" si="29"/>
        <v/>
      </c>
      <c r="AJ90" s="51" t="str">
        <f t="shared" si="30"/>
        <v/>
      </c>
      <c r="AK90" s="51" t="str">
        <f t="shared" si="31"/>
        <v/>
      </c>
      <c r="AL90" s="51" t="str">
        <f t="shared" si="32"/>
        <v/>
      </c>
      <c r="AM90" s="51" t="str">
        <f t="shared" si="33"/>
        <v/>
      </c>
      <c r="AN90" s="51" t="str">
        <f>IF(OR(AD90&lt;&gt;TRUE,AI90&lt;&gt;TRUE),"",IF(OR('Info Lieferung'!$B$12-(YEAR(J90))&gt;INDEX(valschartmaxalt,MATCH(N90,libschart,0)),'Info Lieferung'!$B$12-(YEAR(J90))&lt;INDEX(valschartminalt,MATCH(N90,libschart,0))),FALSE,TRUE))</f>
        <v/>
      </c>
      <c r="AO90" s="51" t="str">
        <f t="shared" si="34"/>
        <v/>
      </c>
      <c r="AP90" s="51"/>
      <c r="AQ90" s="51"/>
      <c r="AR90" s="51"/>
      <c r="AS90" s="197" t="str">
        <f t="shared" si="35"/>
        <v/>
      </c>
      <c r="AT90" s="197" t="str">
        <f t="shared" si="36"/>
        <v/>
      </c>
    </row>
    <row r="91" spans="1:46" x14ac:dyDescent="0.2">
      <c r="A91" s="52" t="str">
        <f>IF(AND(F91&lt;&gt;"",'Institution - Klasse'!$F$4&lt;&gt;""),INDEX(libcatidinstit,'Institution - Klasse'!$F$4),"")</f>
        <v/>
      </c>
      <c r="B91" s="52" t="str">
        <f>IF(A91&lt;&gt;"",INDEX(codeinstit,'Institution - Klasse'!$F$4),"")</f>
        <v/>
      </c>
      <c r="C91" s="50" t="str">
        <f t="shared" si="37"/>
        <v/>
      </c>
      <c r="D91" s="143"/>
      <c r="E91" s="143"/>
      <c r="F91" s="137"/>
      <c r="G91" s="137"/>
      <c r="H91" s="137"/>
      <c r="I91" s="137"/>
      <c r="J91" s="139"/>
      <c r="K91" s="140"/>
      <c r="L91" s="141"/>
      <c r="M91" s="141"/>
      <c r="N91" s="140"/>
      <c r="O91" s="142"/>
      <c r="P91" s="137"/>
      <c r="Q91" s="227"/>
      <c r="R91" s="137"/>
      <c r="S91" s="155"/>
      <c r="T91" s="155"/>
      <c r="U91" s="155"/>
      <c r="V91" s="155"/>
      <c r="W91" s="155"/>
      <c r="X91" s="155"/>
      <c r="Y91" s="53" t="str">
        <f t="shared" si="19"/>
        <v/>
      </c>
      <c r="Z91" s="51" t="str">
        <f t="shared" si="20"/>
        <v/>
      </c>
      <c r="AA91" s="51" t="str">
        <f t="shared" si="21"/>
        <v/>
      </c>
      <c r="AB91" s="51" t="str">
        <f t="shared" si="22"/>
        <v/>
      </c>
      <c r="AC91" s="51" t="str">
        <f t="shared" si="23"/>
        <v/>
      </c>
      <c r="AD91" s="51" t="str">
        <f t="shared" si="24"/>
        <v/>
      </c>
      <c r="AE91" s="51" t="str">
        <f t="shared" si="25"/>
        <v/>
      </c>
      <c r="AF91" s="51" t="str">
        <f t="shared" si="26"/>
        <v/>
      </c>
      <c r="AG91" s="51" t="str">
        <f t="shared" si="27"/>
        <v/>
      </c>
      <c r="AH91" s="51" t="str">
        <f t="shared" si="28"/>
        <v/>
      </c>
      <c r="AI91" s="51" t="str">
        <f t="shared" si="29"/>
        <v/>
      </c>
      <c r="AJ91" s="51" t="str">
        <f t="shared" si="30"/>
        <v/>
      </c>
      <c r="AK91" s="51" t="str">
        <f t="shared" si="31"/>
        <v/>
      </c>
      <c r="AL91" s="51" t="str">
        <f t="shared" si="32"/>
        <v/>
      </c>
      <c r="AM91" s="51" t="str">
        <f t="shared" si="33"/>
        <v/>
      </c>
      <c r="AN91" s="51" t="str">
        <f>IF(OR(AD91&lt;&gt;TRUE,AI91&lt;&gt;TRUE),"",IF(OR('Info Lieferung'!$B$12-(YEAR(J91))&gt;INDEX(valschartmaxalt,MATCH(N91,libschart,0)),'Info Lieferung'!$B$12-(YEAR(J91))&lt;INDEX(valschartminalt,MATCH(N91,libschart,0))),FALSE,TRUE))</f>
        <v/>
      </c>
      <c r="AO91" s="51" t="str">
        <f t="shared" si="34"/>
        <v/>
      </c>
      <c r="AP91" s="51"/>
      <c r="AQ91" s="51"/>
      <c r="AR91" s="51"/>
      <c r="AS91" s="197" t="str">
        <f t="shared" si="35"/>
        <v/>
      </c>
      <c r="AT91" s="197" t="str">
        <f t="shared" si="36"/>
        <v/>
      </c>
    </row>
    <row r="92" spans="1:46" x14ac:dyDescent="0.2">
      <c r="A92" s="52" t="str">
        <f>IF(AND(F92&lt;&gt;"",'Institution - Klasse'!$F$4&lt;&gt;""),INDEX(libcatidinstit,'Institution - Klasse'!$F$4),"")</f>
        <v/>
      </c>
      <c r="B92" s="52" t="str">
        <f>IF(A92&lt;&gt;"",INDEX(codeinstit,'Institution - Klasse'!$F$4),"")</f>
        <v/>
      </c>
      <c r="C92" s="50" t="str">
        <f t="shared" si="37"/>
        <v/>
      </c>
      <c r="D92" s="143"/>
      <c r="E92" s="143"/>
      <c r="F92" s="137"/>
      <c r="G92" s="137"/>
      <c r="H92" s="137"/>
      <c r="I92" s="137"/>
      <c r="J92" s="139"/>
      <c r="K92" s="140"/>
      <c r="L92" s="141"/>
      <c r="M92" s="141"/>
      <c r="N92" s="140"/>
      <c r="O92" s="142"/>
      <c r="P92" s="137"/>
      <c r="Q92" s="227"/>
      <c r="R92" s="137"/>
      <c r="S92" s="155"/>
      <c r="T92" s="155"/>
      <c r="U92" s="155"/>
      <c r="V92" s="155"/>
      <c r="W92" s="155"/>
      <c r="X92" s="155"/>
      <c r="Y92" s="53" t="str">
        <f t="shared" si="19"/>
        <v/>
      </c>
      <c r="Z92" s="51" t="str">
        <f t="shared" si="20"/>
        <v/>
      </c>
      <c r="AA92" s="51" t="str">
        <f t="shared" si="21"/>
        <v/>
      </c>
      <c r="AB92" s="51" t="str">
        <f t="shared" si="22"/>
        <v/>
      </c>
      <c r="AC92" s="51" t="str">
        <f t="shared" si="23"/>
        <v/>
      </c>
      <c r="AD92" s="51" t="str">
        <f t="shared" si="24"/>
        <v/>
      </c>
      <c r="AE92" s="51" t="str">
        <f t="shared" si="25"/>
        <v/>
      </c>
      <c r="AF92" s="51" t="str">
        <f t="shared" si="26"/>
        <v/>
      </c>
      <c r="AG92" s="51" t="str">
        <f t="shared" si="27"/>
        <v/>
      </c>
      <c r="AH92" s="51" t="str">
        <f t="shared" si="28"/>
        <v/>
      </c>
      <c r="AI92" s="51" t="str">
        <f t="shared" si="29"/>
        <v/>
      </c>
      <c r="AJ92" s="51" t="str">
        <f t="shared" si="30"/>
        <v/>
      </c>
      <c r="AK92" s="51" t="str">
        <f t="shared" si="31"/>
        <v/>
      </c>
      <c r="AL92" s="51" t="str">
        <f t="shared" si="32"/>
        <v/>
      </c>
      <c r="AM92" s="51" t="str">
        <f t="shared" si="33"/>
        <v/>
      </c>
      <c r="AN92" s="51" t="str">
        <f>IF(OR(AD92&lt;&gt;TRUE,AI92&lt;&gt;TRUE),"",IF(OR('Info Lieferung'!$B$12-(YEAR(J92))&gt;INDEX(valschartmaxalt,MATCH(N92,libschart,0)),'Info Lieferung'!$B$12-(YEAR(J92))&lt;INDEX(valschartminalt,MATCH(N92,libschart,0))),FALSE,TRUE))</f>
        <v/>
      </c>
      <c r="AO92" s="51" t="str">
        <f t="shared" si="34"/>
        <v/>
      </c>
      <c r="AP92" s="51"/>
      <c r="AQ92" s="51"/>
      <c r="AR92" s="51"/>
      <c r="AS92" s="197" t="str">
        <f t="shared" si="35"/>
        <v/>
      </c>
      <c r="AT92" s="197" t="str">
        <f t="shared" si="36"/>
        <v/>
      </c>
    </row>
    <row r="93" spans="1:46" x14ac:dyDescent="0.2">
      <c r="A93" s="52" t="str">
        <f>IF(AND(F93&lt;&gt;"",'Institution - Klasse'!$F$4&lt;&gt;""),INDEX(libcatidinstit,'Institution - Klasse'!$F$4),"")</f>
        <v/>
      </c>
      <c r="B93" s="52" t="str">
        <f>IF(A93&lt;&gt;"",INDEX(codeinstit,'Institution - Klasse'!$F$4),"")</f>
        <v/>
      </c>
      <c r="C93" s="50" t="str">
        <f t="shared" si="37"/>
        <v/>
      </c>
      <c r="D93" s="143"/>
      <c r="E93" s="143"/>
      <c r="F93" s="137"/>
      <c r="G93" s="137"/>
      <c r="H93" s="137"/>
      <c r="I93" s="137"/>
      <c r="J93" s="139"/>
      <c r="K93" s="140"/>
      <c r="L93" s="141"/>
      <c r="M93" s="141"/>
      <c r="N93" s="140"/>
      <c r="O93" s="142"/>
      <c r="P93" s="137"/>
      <c r="Q93" s="227"/>
      <c r="R93" s="137"/>
      <c r="S93" s="155"/>
      <c r="T93" s="155"/>
      <c r="U93" s="155"/>
      <c r="V93" s="155"/>
      <c r="W93" s="155"/>
      <c r="X93" s="155"/>
      <c r="Y93" s="53" t="str">
        <f t="shared" si="19"/>
        <v/>
      </c>
      <c r="Z93" s="51" t="str">
        <f t="shared" si="20"/>
        <v/>
      </c>
      <c r="AA93" s="51" t="str">
        <f t="shared" si="21"/>
        <v/>
      </c>
      <c r="AB93" s="51" t="str">
        <f t="shared" si="22"/>
        <v/>
      </c>
      <c r="AC93" s="51" t="str">
        <f t="shared" si="23"/>
        <v/>
      </c>
      <c r="AD93" s="51" t="str">
        <f t="shared" si="24"/>
        <v/>
      </c>
      <c r="AE93" s="51" t="str">
        <f t="shared" si="25"/>
        <v/>
      </c>
      <c r="AF93" s="51" t="str">
        <f t="shared" si="26"/>
        <v/>
      </c>
      <c r="AG93" s="51" t="str">
        <f t="shared" si="27"/>
        <v/>
      </c>
      <c r="AH93" s="51" t="str">
        <f t="shared" si="28"/>
        <v/>
      </c>
      <c r="AI93" s="51" t="str">
        <f t="shared" si="29"/>
        <v/>
      </c>
      <c r="AJ93" s="51" t="str">
        <f t="shared" si="30"/>
        <v/>
      </c>
      <c r="AK93" s="51" t="str">
        <f t="shared" si="31"/>
        <v/>
      </c>
      <c r="AL93" s="51" t="str">
        <f t="shared" si="32"/>
        <v/>
      </c>
      <c r="AM93" s="51" t="str">
        <f t="shared" si="33"/>
        <v/>
      </c>
      <c r="AN93" s="51" t="str">
        <f>IF(OR(AD93&lt;&gt;TRUE,AI93&lt;&gt;TRUE),"",IF(OR('Info Lieferung'!$B$12-(YEAR(J93))&gt;INDEX(valschartmaxalt,MATCH(N93,libschart,0)),'Info Lieferung'!$B$12-(YEAR(J93))&lt;INDEX(valschartminalt,MATCH(N93,libschart,0))),FALSE,TRUE))</f>
        <v/>
      </c>
      <c r="AO93" s="51" t="str">
        <f t="shared" si="34"/>
        <v/>
      </c>
      <c r="AP93" s="51"/>
      <c r="AQ93" s="51"/>
      <c r="AR93" s="51"/>
      <c r="AS93" s="197" t="str">
        <f t="shared" si="35"/>
        <v/>
      </c>
      <c r="AT93" s="197" t="str">
        <f t="shared" si="36"/>
        <v/>
      </c>
    </row>
    <row r="94" spans="1:46" x14ac:dyDescent="0.2">
      <c r="A94" s="52" t="str">
        <f>IF(AND(F94&lt;&gt;"",'Institution - Klasse'!$F$4&lt;&gt;""),INDEX(libcatidinstit,'Institution - Klasse'!$F$4),"")</f>
        <v/>
      </c>
      <c r="B94" s="52" t="str">
        <f>IF(A94&lt;&gt;"",INDEX(codeinstit,'Institution - Klasse'!$F$4),"")</f>
        <v/>
      </c>
      <c r="C94" s="50" t="str">
        <f t="shared" si="37"/>
        <v/>
      </c>
      <c r="D94" s="143"/>
      <c r="E94" s="143"/>
      <c r="F94" s="137"/>
      <c r="G94" s="137"/>
      <c r="H94" s="137"/>
      <c r="I94" s="137"/>
      <c r="J94" s="139"/>
      <c r="K94" s="140"/>
      <c r="L94" s="141"/>
      <c r="M94" s="141"/>
      <c r="N94" s="140"/>
      <c r="O94" s="142"/>
      <c r="P94" s="137"/>
      <c r="Q94" s="227"/>
      <c r="R94" s="137"/>
      <c r="S94" s="155"/>
      <c r="T94" s="155"/>
      <c r="U94" s="155"/>
      <c r="V94" s="155"/>
      <c r="W94" s="155"/>
      <c r="X94" s="155"/>
      <c r="Y94" s="53" t="str">
        <f t="shared" si="19"/>
        <v/>
      </c>
      <c r="Z94" s="51" t="str">
        <f t="shared" si="20"/>
        <v/>
      </c>
      <c r="AA94" s="51" t="str">
        <f t="shared" si="21"/>
        <v/>
      </c>
      <c r="AB94" s="51" t="str">
        <f t="shared" si="22"/>
        <v/>
      </c>
      <c r="AC94" s="51" t="str">
        <f t="shared" si="23"/>
        <v/>
      </c>
      <c r="AD94" s="51" t="str">
        <f t="shared" si="24"/>
        <v/>
      </c>
      <c r="AE94" s="51" t="str">
        <f t="shared" si="25"/>
        <v/>
      </c>
      <c r="AF94" s="51" t="str">
        <f t="shared" si="26"/>
        <v/>
      </c>
      <c r="AG94" s="51" t="str">
        <f t="shared" si="27"/>
        <v/>
      </c>
      <c r="AH94" s="51" t="str">
        <f t="shared" si="28"/>
        <v/>
      </c>
      <c r="AI94" s="51" t="str">
        <f t="shared" si="29"/>
        <v/>
      </c>
      <c r="AJ94" s="51" t="str">
        <f t="shared" si="30"/>
        <v/>
      </c>
      <c r="AK94" s="51" t="str">
        <f t="shared" si="31"/>
        <v/>
      </c>
      <c r="AL94" s="51" t="str">
        <f t="shared" si="32"/>
        <v/>
      </c>
      <c r="AM94" s="51" t="str">
        <f t="shared" si="33"/>
        <v/>
      </c>
      <c r="AN94" s="51" t="str">
        <f>IF(OR(AD94&lt;&gt;TRUE,AI94&lt;&gt;TRUE),"",IF(OR('Info Lieferung'!$B$12-(YEAR(J94))&gt;INDEX(valschartmaxalt,MATCH(N94,libschart,0)),'Info Lieferung'!$B$12-(YEAR(J94))&lt;INDEX(valschartminalt,MATCH(N94,libschart,0))),FALSE,TRUE))</f>
        <v/>
      </c>
      <c r="AO94" s="51" t="str">
        <f t="shared" si="34"/>
        <v/>
      </c>
      <c r="AP94" s="51"/>
      <c r="AQ94" s="51"/>
      <c r="AR94" s="51"/>
      <c r="AS94" s="197" t="str">
        <f t="shared" si="35"/>
        <v/>
      </c>
      <c r="AT94" s="197" t="str">
        <f t="shared" si="36"/>
        <v/>
      </c>
    </row>
    <row r="95" spans="1:46" x14ac:dyDescent="0.2">
      <c r="A95" s="52" t="str">
        <f>IF(AND(F95&lt;&gt;"",'Institution - Klasse'!$F$4&lt;&gt;""),INDEX(libcatidinstit,'Institution - Klasse'!$F$4),"")</f>
        <v/>
      </c>
      <c r="B95" s="52" t="str">
        <f>IF(A95&lt;&gt;"",INDEX(codeinstit,'Institution - Klasse'!$F$4),"")</f>
        <v/>
      </c>
      <c r="C95" s="50" t="str">
        <f t="shared" si="37"/>
        <v/>
      </c>
      <c r="D95" s="143"/>
      <c r="E95" s="143"/>
      <c r="F95" s="137"/>
      <c r="G95" s="137"/>
      <c r="H95" s="137"/>
      <c r="I95" s="137"/>
      <c r="J95" s="139"/>
      <c r="K95" s="140"/>
      <c r="L95" s="141"/>
      <c r="M95" s="141"/>
      <c r="N95" s="140"/>
      <c r="O95" s="142"/>
      <c r="P95" s="137"/>
      <c r="Q95" s="227"/>
      <c r="R95" s="137"/>
      <c r="S95" s="155"/>
      <c r="T95" s="155"/>
      <c r="U95" s="155"/>
      <c r="V95" s="155"/>
      <c r="W95" s="155"/>
      <c r="X95" s="155"/>
      <c r="Y95" s="53" t="str">
        <f t="shared" si="19"/>
        <v/>
      </c>
      <c r="Z95" s="51" t="str">
        <f t="shared" si="20"/>
        <v/>
      </c>
      <c r="AA95" s="51" t="str">
        <f t="shared" si="21"/>
        <v/>
      </c>
      <c r="AB95" s="51" t="str">
        <f t="shared" si="22"/>
        <v/>
      </c>
      <c r="AC95" s="51" t="str">
        <f t="shared" si="23"/>
        <v/>
      </c>
      <c r="AD95" s="51" t="str">
        <f t="shared" si="24"/>
        <v/>
      </c>
      <c r="AE95" s="51" t="str">
        <f t="shared" si="25"/>
        <v/>
      </c>
      <c r="AF95" s="51" t="str">
        <f t="shared" si="26"/>
        <v/>
      </c>
      <c r="AG95" s="51" t="str">
        <f t="shared" si="27"/>
        <v/>
      </c>
      <c r="AH95" s="51" t="str">
        <f t="shared" si="28"/>
        <v/>
      </c>
      <c r="AI95" s="51" t="str">
        <f t="shared" si="29"/>
        <v/>
      </c>
      <c r="AJ95" s="51" t="str">
        <f t="shared" si="30"/>
        <v/>
      </c>
      <c r="AK95" s="51" t="str">
        <f t="shared" si="31"/>
        <v/>
      </c>
      <c r="AL95" s="51" t="str">
        <f t="shared" si="32"/>
        <v/>
      </c>
      <c r="AM95" s="51" t="str">
        <f t="shared" si="33"/>
        <v/>
      </c>
      <c r="AN95" s="51" t="str">
        <f>IF(OR(AD95&lt;&gt;TRUE,AI95&lt;&gt;TRUE),"",IF(OR('Info Lieferung'!$B$12-(YEAR(J95))&gt;INDEX(valschartmaxalt,MATCH(N95,libschart,0)),'Info Lieferung'!$B$12-(YEAR(J95))&lt;INDEX(valschartminalt,MATCH(N95,libschart,0))),FALSE,TRUE))</f>
        <v/>
      </c>
      <c r="AO95" s="51" t="str">
        <f t="shared" si="34"/>
        <v/>
      </c>
      <c r="AP95" s="51"/>
      <c r="AQ95" s="51"/>
      <c r="AR95" s="51"/>
      <c r="AS95" s="197" t="str">
        <f t="shared" si="35"/>
        <v/>
      </c>
      <c r="AT95" s="197" t="str">
        <f t="shared" si="36"/>
        <v/>
      </c>
    </row>
    <row r="96" spans="1:46" x14ac:dyDescent="0.2">
      <c r="A96" s="52" t="str">
        <f>IF(AND(F96&lt;&gt;"",'Institution - Klasse'!$F$4&lt;&gt;""),INDEX(libcatidinstit,'Institution - Klasse'!$F$4),"")</f>
        <v/>
      </c>
      <c r="B96" s="52" t="str">
        <f>IF(A96&lt;&gt;"",INDEX(codeinstit,'Institution - Klasse'!$F$4),"")</f>
        <v/>
      </c>
      <c r="C96" s="50" t="str">
        <f t="shared" si="37"/>
        <v/>
      </c>
      <c r="D96" s="143"/>
      <c r="E96" s="143"/>
      <c r="F96" s="137"/>
      <c r="G96" s="137"/>
      <c r="H96" s="137"/>
      <c r="I96" s="137"/>
      <c r="J96" s="139"/>
      <c r="K96" s="140"/>
      <c r="L96" s="141"/>
      <c r="M96" s="141"/>
      <c r="N96" s="140"/>
      <c r="O96" s="142"/>
      <c r="P96" s="137"/>
      <c r="Q96" s="227"/>
      <c r="R96" s="137"/>
      <c r="S96" s="155"/>
      <c r="T96" s="155"/>
      <c r="U96" s="155"/>
      <c r="V96" s="155"/>
      <c r="W96" s="155"/>
      <c r="X96" s="155"/>
      <c r="Y96" s="53" t="str">
        <f t="shared" si="19"/>
        <v/>
      </c>
      <c r="Z96" s="51" t="str">
        <f t="shared" si="20"/>
        <v/>
      </c>
      <c r="AA96" s="51" t="str">
        <f t="shared" si="21"/>
        <v/>
      </c>
      <c r="AB96" s="51" t="str">
        <f t="shared" si="22"/>
        <v/>
      </c>
      <c r="AC96" s="51" t="str">
        <f t="shared" si="23"/>
        <v/>
      </c>
      <c r="AD96" s="51" t="str">
        <f t="shared" si="24"/>
        <v/>
      </c>
      <c r="AE96" s="51" t="str">
        <f t="shared" si="25"/>
        <v/>
      </c>
      <c r="AF96" s="51" t="str">
        <f t="shared" si="26"/>
        <v/>
      </c>
      <c r="AG96" s="51" t="str">
        <f t="shared" si="27"/>
        <v/>
      </c>
      <c r="AH96" s="51" t="str">
        <f t="shared" si="28"/>
        <v/>
      </c>
      <c r="AI96" s="51" t="str">
        <f t="shared" si="29"/>
        <v/>
      </c>
      <c r="AJ96" s="51" t="str">
        <f t="shared" si="30"/>
        <v/>
      </c>
      <c r="AK96" s="51" t="str">
        <f t="shared" si="31"/>
        <v/>
      </c>
      <c r="AL96" s="51" t="str">
        <f t="shared" si="32"/>
        <v/>
      </c>
      <c r="AM96" s="51" t="str">
        <f t="shared" si="33"/>
        <v/>
      </c>
      <c r="AN96" s="51" t="str">
        <f>IF(OR(AD96&lt;&gt;TRUE,AI96&lt;&gt;TRUE),"",IF(OR('Info Lieferung'!$B$12-(YEAR(J96))&gt;INDEX(valschartmaxalt,MATCH(N96,libschart,0)),'Info Lieferung'!$B$12-(YEAR(J96))&lt;INDEX(valschartminalt,MATCH(N96,libschart,0))),FALSE,TRUE))</f>
        <v/>
      </c>
      <c r="AO96" s="51" t="str">
        <f t="shared" si="34"/>
        <v/>
      </c>
      <c r="AP96" s="51"/>
      <c r="AQ96" s="51"/>
      <c r="AR96" s="51"/>
      <c r="AS96" s="197" t="str">
        <f t="shared" si="35"/>
        <v/>
      </c>
      <c r="AT96" s="197" t="str">
        <f t="shared" si="36"/>
        <v/>
      </c>
    </row>
    <row r="97" spans="1:46" x14ac:dyDescent="0.2">
      <c r="A97" s="52" t="str">
        <f>IF(AND(F97&lt;&gt;"",'Institution - Klasse'!$F$4&lt;&gt;""),INDEX(libcatidinstit,'Institution - Klasse'!$F$4),"")</f>
        <v/>
      </c>
      <c r="B97" s="52" t="str">
        <f>IF(A97&lt;&gt;"",INDEX(codeinstit,'Institution - Klasse'!$F$4),"")</f>
        <v/>
      </c>
      <c r="C97" s="50" t="str">
        <f t="shared" si="37"/>
        <v/>
      </c>
      <c r="D97" s="143"/>
      <c r="E97" s="143"/>
      <c r="F97" s="137"/>
      <c r="G97" s="137"/>
      <c r="H97" s="137"/>
      <c r="I97" s="137"/>
      <c r="J97" s="139"/>
      <c r="K97" s="140"/>
      <c r="L97" s="141"/>
      <c r="M97" s="141"/>
      <c r="N97" s="140"/>
      <c r="O97" s="142"/>
      <c r="P97" s="137"/>
      <c r="Q97" s="227"/>
      <c r="R97" s="137"/>
      <c r="S97" s="155"/>
      <c r="T97" s="155"/>
      <c r="U97" s="155"/>
      <c r="V97" s="155"/>
      <c r="W97" s="155"/>
      <c r="X97" s="155"/>
      <c r="Y97" s="53" t="str">
        <f t="shared" si="19"/>
        <v/>
      </c>
      <c r="Z97" s="51" t="str">
        <f t="shared" si="20"/>
        <v/>
      </c>
      <c r="AA97" s="51" t="str">
        <f t="shared" si="21"/>
        <v/>
      </c>
      <c r="AB97" s="51" t="str">
        <f t="shared" si="22"/>
        <v/>
      </c>
      <c r="AC97" s="51" t="str">
        <f t="shared" si="23"/>
        <v/>
      </c>
      <c r="AD97" s="51" t="str">
        <f t="shared" si="24"/>
        <v/>
      </c>
      <c r="AE97" s="51" t="str">
        <f t="shared" si="25"/>
        <v/>
      </c>
      <c r="AF97" s="51" t="str">
        <f t="shared" si="26"/>
        <v/>
      </c>
      <c r="AG97" s="51" t="str">
        <f t="shared" si="27"/>
        <v/>
      </c>
      <c r="AH97" s="51" t="str">
        <f t="shared" si="28"/>
        <v/>
      </c>
      <c r="AI97" s="51" t="str">
        <f t="shared" si="29"/>
        <v/>
      </c>
      <c r="AJ97" s="51" t="str">
        <f t="shared" si="30"/>
        <v/>
      </c>
      <c r="AK97" s="51" t="str">
        <f t="shared" si="31"/>
        <v/>
      </c>
      <c r="AL97" s="51" t="str">
        <f t="shared" si="32"/>
        <v/>
      </c>
      <c r="AM97" s="51" t="str">
        <f t="shared" si="33"/>
        <v/>
      </c>
      <c r="AN97" s="51" t="str">
        <f>IF(OR(AD97&lt;&gt;TRUE,AI97&lt;&gt;TRUE),"",IF(OR('Info Lieferung'!$B$12-(YEAR(J97))&gt;INDEX(valschartmaxalt,MATCH(N97,libschart,0)),'Info Lieferung'!$B$12-(YEAR(J97))&lt;INDEX(valschartminalt,MATCH(N97,libschart,0))),FALSE,TRUE))</f>
        <v/>
      </c>
      <c r="AO97" s="51" t="str">
        <f t="shared" si="34"/>
        <v/>
      </c>
      <c r="AP97" s="51"/>
      <c r="AQ97" s="51"/>
      <c r="AR97" s="51"/>
      <c r="AS97" s="197" t="str">
        <f t="shared" si="35"/>
        <v/>
      </c>
      <c r="AT97" s="197" t="str">
        <f t="shared" si="36"/>
        <v/>
      </c>
    </row>
    <row r="98" spans="1:46" x14ac:dyDescent="0.2">
      <c r="A98" s="52" t="str">
        <f>IF(AND(F98&lt;&gt;"",'Institution - Klasse'!$F$4&lt;&gt;""),INDEX(libcatidinstit,'Institution - Klasse'!$F$4),"")</f>
        <v/>
      </c>
      <c r="B98" s="52" t="str">
        <f>IF(A98&lt;&gt;"",INDEX(codeinstit,'Institution - Klasse'!$F$4),"")</f>
        <v/>
      </c>
      <c r="C98" s="50" t="str">
        <f t="shared" si="37"/>
        <v/>
      </c>
      <c r="D98" s="143"/>
      <c r="E98" s="143"/>
      <c r="F98" s="137"/>
      <c r="G98" s="137"/>
      <c r="H98" s="137"/>
      <c r="I98" s="137"/>
      <c r="J98" s="139"/>
      <c r="K98" s="140"/>
      <c r="L98" s="141"/>
      <c r="M98" s="141"/>
      <c r="N98" s="140"/>
      <c r="O98" s="142"/>
      <c r="P98" s="137"/>
      <c r="Q98" s="227"/>
      <c r="R98" s="137"/>
      <c r="S98" s="155"/>
      <c r="T98" s="155"/>
      <c r="U98" s="155"/>
      <c r="V98" s="155"/>
      <c r="W98" s="155"/>
      <c r="X98" s="155"/>
      <c r="Y98" s="53" t="str">
        <f t="shared" si="19"/>
        <v/>
      </c>
      <c r="Z98" s="51" t="str">
        <f t="shared" si="20"/>
        <v/>
      </c>
      <c r="AA98" s="51" t="str">
        <f t="shared" si="21"/>
        <v/>
      </c>
      <c r="AB98" s="51" t="str">
        <f t="shared" si="22"/>
        <v/>
      </c>
      <c r="AC98" s="51" t="str">
        <f t="shared" si="23"/>
        <v/>
      </c>
      <c r="AD98" s="51" t="str">
        <f t="shared" si="24"/>
        <v/>
      </c>
      <c r="AE98" s="51" t="str">
        <f t="shared" si="25"/>
        <v/>
      </c>
      <c r="AF98" s="51" t="str">
        <f t="shared" si="26"/>
        <v/>
      </c>
      <c r="AG98" s="51" t="str">
        <f t="shared" si="27"/>
        <v/>
      </c>
      <c r="AH98" s="51" t="str">
        <f t="shared" si="28"/>
        <v/>
      </c>
      <c r="AI98" s="51" t="str">
        <f t="shared" si="29"/>
        <v/>
      </c>
      <c r="AJ98" s="51" t="str">
        <f t="shared" si="30"/>
        <v/>
      </c>
      <c r="AK98" s="51" t="str">
        <f t="shared" si="31"/>
        <v/>
      </c>
      <c r="AL98" s="51" t="str">
        <f t="shared" si="32"/>
        <v/>
      </c>
      <c r="AM98" s="51" t="str">
        <f t="shared" si="33"/>
        <v/>
      </c>
      <c r="AN98" s="51" t="str">
        <f>IF(OR(AD98&lt;&gt;TRUE,AI98&lt;&gt;TRUE),"",IF(OR('Info Lieferung'!$B$12-(YEAR(J98))&gt;INDEX(valschartmaxalt,MATCH(N98,libschart,0)),'Info Lieferung'!$B$12-(YEAR(J98))&lt;INDEX(valschartminalt,MATCH(N98,libschart,0))),FALSE,TRUE))</f>
        <v/>
      </c>
      <c r="AO98" s="51" t="str">
        <f t="shared" si="34"/>
        <v/>
      </c>
      <c r="AP98" s="51"/>
      <c r="AQ98" s="51"/>
      <c r="AR98" s="51"/>
      <c r="AS98" s="197" t="str">
        <f t="shared" si="35"/>
        <v/>
      </c>
      <c r="AT98" s="197" t="str">
        <f t="shared" si="36"/>
        <v/>
      </c>
    </row>
    <row r="99" spans="1:46" x14ac:dyDescent="0.2">
      <c r="A99" s="52" t="str">
        <f>IF(AND(F99&lt;&gt;"",'Institution - Klasse'!$F$4&lt;&gt;""),INDEX(libcatidinstit,'Institution - Klasse'!$F$4),"")</f>
        <v/>
      </c>
      <c r="B99" s="52" t="str">
        <f>IF(A99&lt;&gt;"",INDEX(codeinstit,'Institution - Klasse'!$F$4),"")</f>
        <v/>
      </c>
      <c r="C99" s="50" t="str">
        <f t="shared" si="37"/>
        <v/>
      </c>
      <c r="D99" s="143"/>
      <c r="E99" s="143"/>
      <c r="F99" s="137"/>
      <c r="G99" s="137"/>
      <c r="H99" s="137"/>
      <c r="I99" s="137"/>
      <c r="J99" s="139"/>
      <c r="K99" s="140"/>
      <c r="L99" s="141"/>
      <c r="M99" s="141"/>
      <c r="N99" s="140"/>
      <c r="O99" s="142"/>
      <c r="P99" s="137"/>
      <c r="Q99" s="227"/>
      <c r="R99" s="137"/>
      <c r="S99" s="155"/>
      <c r="T99" s="155"/>
      <c r="U99" s="155"/>
      <c r="V99" s="155"/>
      <c r="W99" s="155"/>
      <c r="X99" s="155"/>
      <c r="Y99" s="53" t="str">
        <f t="shared" si="19"/>
        <v/>
      </c>
      <c r="Z99" s="51" t="str">
        <f t="shared" si="20"/>
        <v/>
      </c>
      <c r="AA99" s="51" t="str">
        <f t="shared" si="21"/>
        <v/>
      </c>
      <c r="AB99" s="51" t="str">
        <f t="shared" si="22"/>
        <v/>
      </c>
      <c r="AC99" s="51" t="str">
        <f t="shared" si="23"/>
        <v/>
      </c>
      <c r="AD99" s="51" t="str">
        <f t="shared" si="24"/>
        <v/>
      </c>
      <c r="AE99" s="51" t="str">
        <f t="shared" si="25"/>
        <v/>
      </c>
      <c r="AF99" s="51" t="str">
        <f t="shared" si="26"/>
        <v/>
      </c>
      <c r="AG99" s="51" t="str">
        <f t="shared" si="27"/>
        <v/>
      </c>
      <c r="AH99" s="51" t="str">
        <f t="shared" si="28"/>
        <v/>
      </c>
      <c r="AI99" s="51" t="str">
        <f t="shared" si="29"/>
        <v/>
      </c>
      <c r="AJ99" s="51" t="str">
        <f t="shared" si="30"/>
        <v/>
      </c>
      <c r="AK99" s="51" t="str">
        <f t="shared" si="31"/>
        <v/>
      </c>
      <c r="AL99" s="51" t="str">
        <f t="shared" si="32"/>
        <v/>
      </c>
      <c r="AM99" s="51" t="str">
        <f t="shared" si="33"/>
        <v/>
      </c>
      <c r="AN99" s="51" t="str">
        <f>IF(OR(AD99&lt;&gt;TRUE,AI99&lt;&gt;TRUE),"",IF(OR('Info Lieferung'!$B$12-(YEAR(J99))&gt;INDEX(valschartmaxalt,MATCH(N99,libschart,0)),'Info Lieferung'!$B$12-(YEAR(J99))&lt;INDEX(valschartminalt,MATCH(N99,libschart,0))),FALSE,TRUE))</f>
        <v/>
      </c>
      <c r="AO99" s="51" t="str">
        <f t="shared" si="34"/>
        <v/>
      </c>
      <c r="AP99" s="51"/>
      <c r="AQ99" s="51"/>
      <c r="AR99" s="51"/>
      <c r="AS99" s="197" t="str">
        <f t="shared" si="35"/>
        <v/>
      </c>
      <c r="AT99" s="197" t="str">
        <f t="shared" si="36"/>
        <v/>
      </c>
    </row>
    <row r="100" spans="1:46" x14ac:dyDescent="0.2">
      <c r="A100" s="52" t="str">
        <f>IF(AND(F100&lt;&gt;"",'Institution - Klasse'!$F$4&lt;&gt;""),INDEX(libcatidinstit,'Institution - Klasse'!$F$4),"")</f>
        <v/>
      </c>
      <c r="B100" s="52" t="str">
        <f>IF(A100&lt;&gt;"",INDEX(codeinstit,'Institution - Klasse'!$F$4),"")</f>
        <v/>
      </c>
      <c r="C100" s="50" t="str">
        <f t="shared" si="37"/>
        <v/>
      </c>
      <c r="D100" s="143"/>
      <c r="E100" s="143"/>
      <c r="F100" s="137"/>
      <c r="G100" s="137"/>
      <c r="H100" s="137"/>
      <c r="I100" s="137"/>
      <c r="J100" s="139"/>
      <c r="K100" s="140"/>
      <c r="L100" s="141"/>
      <c r="M100" s="141"/>
      <c r="N100" s="140"/>
      <c r="O100" s="142"/>
      <c r="P100" s="137"/>
      <c r="Q100" s="227"/>
      <c r="R100" s="137"/>
      <c r="S100" s="155"/>
      <c r="T100" s="155"/>
      <c r="U100" s="155"/>
      <c r="V100" s="155"/>
      <c r="W100" s="155"/>
      <c r="X100" s="155"/>
      <c r="Y100" s="53" t="str">
        <f t="shared" si="19"/>
        <v/>
      </c>
      <c r="Z100" s="51" t="str">
        <f t="shared" si="20"/>
        <v/>
      </c>
      <c r="AA100" s="51" t="str">
        <f t="shared" si="21"/>
        <v/>
      </c>
      <c r="AB100" s="51" t="str">
        <f t="shared" si="22"/>
        <v/>
      </c>
      <c r="AC100" s="51" t="str">
        <f t="shared" si="23"/>
        <v/>
      </c>
      <c r="AD100" s="51" t="str">
        <f t="shared" si="24"/>
        <v/>
      </c>
      <c r="AE100" s="51" t="str">
        <f t="shared" si="25"/>
        <v/>
      </c>
      <c r="AF100" s="51" t="str">
        <f t="shared" si="26"/>
        <v/>
      </c>
      <c r="AG100" s="51" t="str">
        <f t="shared" si="27"/>
        <v/>
      </c>
      <c r="AH100" s="51" t="str">
        <f t="shared" si="28"/>
        <v/>
      </c>
      <c r="AI100" s="51" t="str">
        <f t="shared" si="29"/>
        <v/>
      </c>
      <c r="AJ100" s="51" t="str">
        <f t="shared" si="30"/>
        <v/>
      </c>
      <c r="AK100" s="51" t="str">
        <f t="shared" si="31"/>
        <v/>
      </c>
      <c r="AL100" s="51" t="str">
        <f t="shared" si="32"/>
        <v/>
      </c>
      <c r="AM100" s="51" t="str">
        <f t="shared" si="33"/>
        <v/>
      </c>
      <c r="AN100" s="51" t="str">
        <f>IF(OR(AD100&lt;&gt;TRUE,AI100&lt;&gt;TRUE),"",IF(OR('Info Lieferung'!$B$12-(YEAR(J100))&gt;INDEX(valschartmaxalt,MATCH(N100,libschart,0)),'Info Lieferung'!$B$12-(YEAR(J100))&lt;INDEX(valschartminalt,MATCH(N100,libschart,0))),FALSE,TRUE))</f>
        <v/>
      </c>
      <c r="AO100" s="51" t="str">
        <f t="shared" si="34"/>
        <v/>
      </c>
      <c r="AP100" s="51"/>
      <c r="AQ100" s="51"/>
      <c r="AR100" s="51"/>
      <c r="AS100" s="197" t="str">
        <f t="shared" si="35"/>
        <v/>
      </c>
      <c r="AT100" s="197" t="str">
        <f t="shared" si="36"/>
        <v/>
      </c>
    </row>
    <row r="101" spans="1:46" x14ac:dyDescent="0.2">
      <c r="A101" s="52" t="str">
        <f>IF(AND(F101&lt;&gt;"",'Institution - Klasse'!$F$4&lt;&gt;""),INDEX(libcatidinstit,'Institution - Klasse'!$F$4),"")</f>
        <v/>
      </c>
      <c r="B101" s="52" t="str">
        <f>IF(A101&lt;&gt;"",INDEX(codeinstit,'Institution - Klasse'!$F$4),"")</f>
        <v/>
      </c>
      <c r="C101" s="50" t="str">
        <f t="shared" si="37"/>
        <v/>
      </c>
      <c r="D101" s="143"/>
      <c r="E101" s="143"/>
      <c r="F101" s="137"/>
      <c r="G101" s="137"/>
      <c r="H101" s="137"/>
      <c r="I101" s="137"/>
      <c r="J101" s="139"/>
      <c r="K101" s="140"/>
      <c r="L101" s="141"/>
      <c r="M101" s="141"/>
      <c r="N101" s="140"/>
      <c r="O101" s="142"/>
      <c r="P101" s="137"/>
      <c r="Q101" s="227"/>
      <c r="R101" s="137"/>
      <c r="S101" s="155"/>
      <c r="T101" s="155"/>
      <c r="U101" s="155"/>
      <c r="V101" s="155"/>
      <c r="W101" s="155"/>
      <c r="X101" s="155"/>
      <c r="Y101" s="53" t="str">
        <f t="shared" si="19"/>
        <v/>
      </c>
      <c r="Z101" s="51" t="str">
        <f t="shared" si="20"/>
        <v/>
      </c>
      <c r="AA101" s="51" t="str">
        <f t="shared" si="21"/>
        <v/>
      </c>
      <c r="AB101" s="51" t="str">
        <f t="shared" si="22"/>
        <v/>
      </c>
      <c r="AC101" s="51" t="str">
        <f t="shared" si="23"/>
        <v/>
      </c>
      <c r="AD101" s="51" t="str">
        <f t="shared" si="24"/>
        <v/>
      </c>
      <c r="AE101" s="51" t="str">
        <f t="shared" si="25"/>
        <v/>
      </c>
      <c r="AF101" s="51" t="str">
        <f t="shared" si="26"/>
        <v/>
      </c>
      <c r="AG101" s="51" t="str">
        <f t="shared" si="27"/>
        <v/>
      </c>
      <c r="AH101" s="51" t="str">
        <f t="shared" si="28"/>
        <v/>
      </c>
      <c r="AI101" s="51" t="str">
        <f t="shared" si="29"/>
        <v/>
      </c>
      <c r="AJ101" s="51" t="str">
        <f t="shared" si="30"/>
        <v/>
      </c>
      <c r="AK101" s="51" t="str">
        <f t="shared" si="31"/>
        <v/>
      </c>
      <c r="AL101" s="51" t="str">
        <f t="shared" si="32"/>
        <v/>
      </c>
      <c r="AM101" s="51" t="str">
        <f t="shared" si="33"/>
        <v/>
      </c>
      <c r="AN101" s="51" t="str">
        <f>IF(OR(AD101&lt;&gt;TRUE,AI101&lt;&gt;TRUE),"",IF(OR('Info Lieferung'!$B$12-(YEAR(J101))&gt;INDEX(valschartmaxalt,MATCH(N101,libschart,0)),'Info Lieferung'!$B$12-(YEAR(J101))&lt;INDEX(valschartminalt,MATCH(N101,libschart,0))),FALSE,TRUE))</f>
        <v/>
      </c>
      <c r="AO101" s="51" t="str">
        <f t="shared" si="34"/>
        <v/>
      </c>
      <c r="AP101" s="51"/>
      <c r="AQ101" s="51"/>
      <c r="AR101" s="51"/>
      <c r="AS101" s="197" t="str">
        <f t="shared" si="35"/>
        <v/>
      </c>
      <c r="AT101" s="197" t="str">
        <f t="shared" si="36"/>
        <v/>
      </c>
    </row>
    <row r="102" spans="1:46" x14ac:dyDescent="0.2">
      <c r="A102" s="52" t="str">
        <f>IF(AND(F102&lt;&gt;"",'Institution - Klasse'!$F$4&lt;&gt;""),INDEX(libcatidinstit,'Institution - Klasse'!$F$4),"")</f>
        <v/>
      </c>
      <c r="B102" s="52" t="str">
        <f>IF(A102&lt;&gt;"",INDEX(codeinstit,'Institution - Klasse'!$F$4),"")</f>
        <v/>
      </c>
      <c r="C102" s="50" t="str">
        <f t="shared" si="37"/>
        <v/>
      </c>
      <c r="D102" s="143"/>
      <c r="E102" s="143"/>
      <c r="F102" s="137"/>
      <c r="G102" s="137"/>
      <c r="H102" s="137"/>
      <c r="I102" s="137"/>
      <c r="J102" s="139"/>
      <c r="K102" s="140"/>
      <c r="L102" s="141"/>
      <c r="M102" s="141"/>
      <c r="N102" s="140"/>
      <c r="O102" s="142"/>
      <c r="P102" s="137"/>
      <c r="Q102" s="227"/>
      <c r="R102" s="137"/>
      <c r="S102" s="155"/>
      <c r="T102" s="155"/>
      <c r="U102" s="155"/>
      <c r="V102" s="155"/>
      <c r="W102" s="155"/>
      <c r="X102" s="155"/>
      <c r="Y102" s="53" t="str">
        <f t="shared" si="19"/>
        <v/>
      </c>
      <c r="Z102" s="51" t="str">
        <f t="shared" si="20"/>
        <v/>
      </c>
      <c r="AA102" s="51" t="str">
        <f t="shared" si="21"/>
        <v/>
      </c>
      <c r="AB102" s="51" t="str">
        <f t="shared" si="22"/>
        <v/>
      </c>
      <c r="AC102" s="51" t="str">
        <f t="shared" si="23"/>
        <v/>
      </c>
      <c r="AD102" s="51" t="str">
        <f t="shared" si="24"/>
        <v/>
      </c>
      <c r="AE102" s="51" t="str">
        <f t="shared" si="25"/>
        <v/>
      </c>
      <c r="AF102" s="51" t="str">
        <f t="shared" si="26"/>
        <v/>
      </c>
      <c r="AG102" s="51" t="str">
        <f t="shared" si="27"/>
        <v/>
      </c>
      <c r="AH102" s="51" t="str">
        <f t="shared" si="28"/>
        <v/>
      </c>
      <c r="AI102" s="51" t="str">
        <f t="shared" si="29"/>
        <v/>
      </c>
      <c r="AJ102" s="51" t="str">
        <f t="shared" si="30"/>
        <v/>
      </c>
      <c r="AK102" s="51" t="str">
        <f t="shared" si="31"/>
        <v/>
      </c>
      <c r="AL102" s="51" t="str">
        <f t="shared" si="32"/>
        <v/>
      </c>
      <c r="AM102" s="51" t="str">
        <f t="shared" si="33"/>
        <v/>
      </c>
      <c r="AN102" s="51" t="str">
        <f>IF(OR(AD102&lt;&gt;TRUE,AI102&lt;&gt;TRUE),"",IF(OR('Info Lieferung'!$B$12-(YEAR(J102))&gt;INDEX(valschartmaxalt,MATCH(N102,libschart,0)),'Info Lieferung'!$B$12-(YEAR(J102))&lt;INDEX(valschartminalt,MATCH(N102,libschart,0))),FALSE,TRUE))</f>
        <v/>
      </c>
      <c r="AO102" s="51" t="str">
        <f t="shared" si="34"/>
        <v/>
      </c>
      <c r="AP102" s="51"/>
      <c r="AQ102" s="51"/>
      <c r="AR102" s="51"/>
      <c r="AS102" s="197" t="str">
        <f t="shared" si="35"/>
        <v/>
      </c>
      <c r="AT102" s="197" t="str">
        <f t="shared" si="36"/>
        <v/>
      </c>
    </row>
    <row r="103" spans="1:46" x14ac:dyDescent="0.2">
      <c r="A103" s="52" t="str">
        <f>IF(AND(F103&lt;&gt;"",'Institution - Klasse'!$F$4&lt;&gt;""),INDEX(libcatidinstit,'Institution - Klasse'!$F$4),"")</f>
        <v/>
      </c>
      <c r="B103" s="52" t="str">
        <f>IF(A103&lt;&gt;"",INDEX(codeinstit,'Institution - Klasse'!$F$4),"")</f>
        <v/>
      </c>
      <c r="C103" s="50" t="str">
        <f t="shared" si="37"/>
        <v/>
      </c>
      <c r="D103" s="143"/>
      <c r="E103" s="143"/>
      <c r="F103" s="137"/>
      <c r="G103" s="137"/>
      <c r="H103" s="137"/>
      <c r="I103" s="137"/>
      <c r="J103" s="139"/>
      <c r="K103" s="140"/>
      <c r="L103" s="141"/>
      <c r="M103" s="141"/>
      <c r="N103" s="140"/>
      <c r="O103" s="142"/>
      <c r="P103" s="137"/>
      <c r="Q103" s="227"/>
      <c r="R103" s="137"/>
      <c r="S103" s="155"/>
      <c r="T103" s="155"/>
      <c r="U103" s="155"/>
      <c r="V103" s="155"/>
      <c r="W103" s="155"/>
      <c r="X103" s="155"/>
      <c r="Y103" s="53" t="str">
        <f t="shared" si="19"/>
        <v/>
      </c>
      <c r="Z103" s="51" t="str">
        <f t="shared" si="20"/>
        <v/>
      </c>
      <c r="AA103" s="51" t="str">
        <f t="shared" si="21"/>
        <v/>
      </c>
      <c r="AB103" s="51" t="str">
        <f t="shared" si="22"/>
        <v/>
      </c>
      <c r="AC103" s="51" t="str">
        <f t="shared" si="23"/>
        <v/>
      </c>
      <c r="AD103" s="51" t="str">
        <f t="shared" si="24"/>
        <v/>
      </c>
      <c r="AE103" s="51" t="str">
        <f t="shared" si="25"/>
        <v/>
      </c>
      <c r="AF103" s="51" t="str">
        <f t="shared" si="26"/>
        <v/>
      </c>
      <c r="AG103" s="51" t="str">
        <f t="shared" si="27"/>
        <v/>
      </c>
      <c r="AH103" s="51" t="str">
        <f t="shared" si="28"/>
        <v/>
      </c>
      <c r="AI103" s="51" t="str">
        <f t="shared" si="29"/>
        <v/>
      </c>
      <c r="AJ103" s="51" t="str">
        <f t="shared" si="30"/>
        <v/>
      </c>
      <c r="AK103" s="51" t="str">
        <f t="shared" si="31"/>
        <v/>
      </c>
      <c r="AL103" s="51" t="str">
        <f t="shared" si="32"/>
        <v/>
      </c>
      <c r="AM103" s="51" t="str">
        <f t="shared" si="33"/>
        <v/>
      </c>
      <c r="AN103" s="51" t="str">
        <f>IF(OR(AD103&lt;&gt;TRUE,AI103&lt;&gt;TRUE),"",IF(OR('Info Lieferung'!$B$12-(YEAR(J103))&gt;INDEX(valschartmaxalt,MATCH(N103,libschart,0)),'Info Lieferung'!$B$12-(YEAR(J103))&lt;INDEX(valschartminalt,MATCH(N103,libschart,0))),FALSE,TRUE))</f>
        <v/>
      </c>
      <c r="AO103" s="51" t="str">
        <f t="shared" si="34"/>
        <v/>
      </c>
      <c r="AP103" s="51"/>
      <c r="AQ103" s="51"/>
      <c r="AR103" s="51"/>
      <c r="AS103" s="197" t="str">
        <f t="shared" si="35"/>
        <v/>
      </c>
      <c r="AT103" s="197" t="str">
        <f t="shared" si="36"/>
        <v/>
      </c>
    </row>
    <row r="104" spans="1:46" x14ac:dyDescent="0.2">
      <c r="A104" s="52" t="str">
        <f>IF(AND(F104&lt;&gt;"",'Institution - Klasse'!$F$4&lt;&gt;""),INDEX(libcatidinstit,'Institution - Klasse'!$F$4),"")</f>
        <v/>
      </c>
      <c r="B104" s="52" t="str">
        <f>IF(A104&lt;&gt;"",INDEX(codeinstit,'Institution - Klasse'!$F$4),"")</f>
        <v/>
      </c>
      <c r="C104" s="50" t="str">
        <f t="shared" si="37"/>
        <v/>
      </c>
      <c r="D104" s="143"/>
      <c r="E104" s="143"/>
      <c r="F104" s="137"/>
      <c r="G104" s="137"/>
      <c r="H104" s="137"/>
      <c r="I104" s="137"/>
      <c r="J104" s="139"/>
      <c r="K104" s="140"/>
      <c r="L104" s="141"/>
      <c r="M104" s="141"/>
      <c r="N104" s="140"/>
      <c r="O104" s="142"/>
      <c r="P104" s="137"/>
      <c r="Q104" s="227"/>
      <c r="R104" s="137"/>
      <c r="S104" s="155"/>
      <c r="T104" s="155"/>
      <c r="U104" s="155"/>
      <c r="V104" s="155"/>
      <c r="W104" s="155"/>
      <c r="X104" s="155"/>
      <c r="Y104" s="53" t="str">
        <f t="shared" si="19"/>
        <v/>
      </c>
      <c r="Z104" s="51" t="str">
        <f t="shared" si="20"/>
        <v/>
      </c>
      <c r="AA104" s="51" t="str">
        <f t="shared" si="21"/>
        <v/>
      </c>
      <c r="AB104" s="51" t="str">
        <f t="shared" si="22"/>
        <v/>
      </c>
      <c r="AC104" s="51" t="str">
        <f t="shared" si="23"/>
        <v/>
      </c>
      <c r="AD104" s="51" t="str">
        <f t="shared" si="24"/>
        <v/>
      </c>
      <c r="AE104" s="51" t="str">
        <f t="shared" si="25"/>
        <v/>
      </c>
      <c r="AF104" s="51" t="str">
        <f t="shared" si="26"/>
        <v/>
      </c>
      <c r="AG104" s="51" t="str">
        <f t="shared" si="27"/>
        <v/>
      </c>
      <c r="AH104" s="51" t="str">
        <f t="shared" si="28"/>
        <v/>
      </c>
      <c r="AI104" s="51" t="str">
        <f t="shared" si="29"/>
        <v/>
      </c>
      <c r="AJ104" s="51" t="str">
        <f t="shared" si="30"/>
        <v/>
      </c>
      <c r="AK104" s="51" t="str">
        <f t="shared" si="31"/>
        <v/>
      </c>
      <c r="AL104" s="51" t="str">
        <f t="shared" si="32"/>
        <v/>
      </c>
      <c r="AM104" s="51" t="str">
        <f t="shared" si="33"/>
        <v/>
      </c>
      <c r="AN104" s="51" t="str">
        <f>IF(OR(AD104&lt;&gt;TRUE,AI104&lt;&gt;TRUE),"",IF(OR('Info Lieferung'!$B$12-(YEAR(J104))&gt;INDEX(valschartmaxalt,MATCH(N104,libschart,0)),'Info Lieferung'!$B$12-(YEAR(J104))&lt;INDEX(valschartminalt,MATCH(N104,libschart,0))),FALSE,TRUE))</f>
        <v/>
      </c>
      <c r="AO104" s="51" t="str">
        <f t="shared" si="34"/>
        <v/>
      </c>
      <c r="AP104" s="51"/>
      <c r="AQ104" s="51"/>
      <c r="AR104" s="51"/>
      <c r="AS104" s="197" t="str">
        <f t="shared" si="35"/>
        <v/>
      </c>
      <c r="AT104" s="197" t="str">
        <f t="shared" si="36"/>
        <v/>
      </c>
    </row>
    <row r="105" spans="1:46" x14ac:dyDescent="0.2">
      <c r="A105" s="52" t="str">
        <f>IF(AND(F105&lt;&gt;"",'Institution - Klasse'!$F$4&lt;&gt;""),INDEX(libcatidinstit,'Institution - Klasse'!$F$4),"")</f>
        <v/>
      </c>
      <c r="B105" s="52" t="str">
        <f>IF(A105&lt;&gt;"",INDEX(codeinstit,'Institution - Klasse'!$F$4),"")</f>
        <v/>
      </c>
      <c r="C105" s="50" t="str">
        <f t="shared" si="37"/>
        <v/>
      </c>
      <c r="D105" s="143"/>
      <c r="E105" s="143"/>
      <c r="F105" s="137"/>
      <c r="G105" s="137"/>
      <c r="H105" s="137"/>
      <c r="I105" s="137"/>
      <c r="J105" s="139"/>
      <c r="K105" s="140"/>
      <c r="L105" s="141"/>
      <c r="M105" s="141"/>
      <c r="N105" s="140"/>
      <c r="O105" s="142"/>
      <c r="P105" s="137"/>
      <c r="Q105" s="227"/>
      <c r="R105" s="137"/>
      <c r="S105" s="155"/>
      <c r="T105" s="155"/>
      <c r="U105" s="155"/>
      <c r="V105" s="155"/>
      <c r="W105" s="155"/>
      <c r="X105" s="155"/>
      <c r="Y105" s="53" t="str">
        <f t="shared" si="19"/>
        <v/>
      </c>
      <c r="Z105" s="51" t="str">
        <f t="shared" si="20"/>
        <v/>
      </c>
      <c r="AA105" s="51" t="str">
        <f t="shared" si="21"/>
        <v/>
      </c>
      <c r="AB105" s="51" t="str">
        <f t="shared" si="22"/>
        <v/>
      </c>
      <c r="AC105" s="51" t="str">
        <f t="shared" si="23"/>
        <v/>
      </c>
      <c r="AD105" s="51" t="str">
        <f t="shared" si="24"/>
        <v/>
      </c>
      <c r="AE105" s="51" t="str">
        <f t="shared" si="25"/>
        <v/>
      </c>
      <c r="AF105" s="51" t="str">
        <f t="shared" si="26"/>
        <v/>
      </c>
      <c r="AG105" s="51" t="str">
        <f t="shared" si="27"/>
        <v/>
      </c>
      <c r="AH105" s="51" t="str">
        <f t="shared" si="28"/>
        <v/>
      </c>
      <c r="AI105" s="51" t="str">
        <f t="shared" si="29"/>
        <v/>
      </c>
      <c r="AJ105" s="51" t="str">
        <f t="shared" si="30"/>
        <v/>
      </c>
      <c r="AK105" s="51" t="str">
        <f t="shared" si="31"/>
        <v/>
      </c>
      <c r="AL105" s="51" t="str">
        <f t="shared" si="32"/>
        <v/>
      </c>
      <c r="AM105" s="51" t="str">
        <f t="shared" si="33"/>
        <v/>
      </c>
      <c r="AN105" s="51" t="str">
        <f>IF(OR(AD105&lt;&gt;TRUE,AI105&lt;&gt;TRUE),"",IF(OR('Info Lieferung'!$B$12-(YEAR(J105))&gt;INDEX(valschartmaxalt,MATCH(N105,libschart,0)),'Info Lieferung'!$B$12-(YEAR(J105))&lt;INDEX(valschartminalt,MATCH(N105,libschart,0))),FALSE,TRUE))</f>
        <v/>
      </c>
      <c r="AO105" s="51" t="str">
        <f t="shared" si="34"/>
        <v/>
      </c>
      <c r="AP105" s="51"/>
      <c r="AQ105" s="51"/>
      <c r="AR105" s="51"/>
      <c r="AS105" s="197" t="str">
        <f t="shared" si="35"/>
        <v/>
      </c>
      <c r="AT105" s="197" t="str">
        <f t="shared" si="36"/>
        <v/>
      </c>
    </row>
    <row r="106" spans="1:46" x14ac:dyDescent="0.2">
      <c r="A106" s="52" t="str">
        <f>IF(AND(F106&lt;&gt;"",'Institution - Klasse'!$F$4&lt;&gt;""),INDEX(libcatidinstit,'Institution - Klasse'!$F$4),"")</f>
        <v/>
      </c>
      <c r="B106" s="52" t="str">
        <f>IF(A106&lt;&gt;"",INDEX(codeinstit,'Institution - Klasse'!$F$4),"")</f>
        <v/>
      </c>
      <c r="C106" s="50" t="str">
        <f t="shared" si="37"/>
        <v/>
      </c>
      <c r="D106" s="143"/>
      <c r="E106" s="143"/>
      <c r="F106" s="137"/>
      <c r="G106" s="137"/>
      <c r="H106" s="137"/>
      <c r="I106" s="137"/>
      <c r="J106" s="139"/>
      <c r="K106" s="140"/>
      <c r="L106" s="141"/>
      <c r="M106" s="141"/>
      <c r="N106" s="140"/>
      <c r="O106" s="142"/>
      <c r="P106" s="137"/>
      <c r="Q106" s="227"/>
      <c r="R106" s="137"/>
      <c r="S106" s="155"/>
      <c r="T106" s="155"/>
      <c r="U106" s="155"/>
      <c r="V106" s="155"/>
      <c r="W106" s="155"/>
      <c r="X106" s="155"/>
      <c r="Y106" s="53" t="str">
        <f t="shared" si="19"/>
        <v/>
      </c>
      <c r="Z106" s="51" t="str">
        <f t="shared" si="20"/>
        <v/>
      </c>
      <c r="AA106" s="51" t="str">
        <f t="shared" si="21"/>
        <v/>
      </c>
      <c r="AB106" s="51" t="str">
        <f t="shared" si="22"/>
        <v/>
      </c>
      <c r="AC106" s="51" t="str">
        <f t="shared" si="23"/>
        <v/>
      </c>
      <c r="AD106" s="51" t="str">
        <f t="shared" si="24"/>
        <v/>
      </c>
      <c r="AE106" s="51" t="str">
        <f t="shared" si="25"/>
        <v/>
      </c>
      <c r="AF106" s="51" t="str">
        <f t="shared" si="26"/>
        <v/>
      </c>
      <c r="AG106" s="51" t="str">
        <f t="shared" si="27"/>
        <v/>
      </c>
      <c r="AH106" s="51" t="str">
        <f t="shared" si="28"/>
        <v/>
      </c>
      <c r="AI106" s="51" t="str">
        <f t="shared" si="29"/>
        <v/>
      </c>
      <c r="AJ106" s="51" t="str">
        <f t="shared" si="30"/>
        <v/>
      </c>
      <c r="AK106" s="51" t="str">
        <f t="shared" si="31"/>
        <v/>
      </c>
      <c r="AL106" s="51" t="str">
        <f t="shared" si="32"/>
        <v/>
      </c>
      <c r="AM106" s="51" t="str">
        <f t="shared" si="33"/>
        <v/>
      </c>
      <c r="AN106" s="51" t="str">
        <f>IF(OR(AD106&lt;&gt;TRUE,AI106&lt;&gt;TRUE),"",IF(OR('Info Lieferung'!$B$12-(YEAR(J106))&gt;INDEX(valschartmaxalt,MATCH(N106,libschart,0)),'Info Lieferung'!$B$12-(YEAR(J106))&lt;INDEX(valschartminalt,MATCH(N106,libschart,0))),FALSE,TRUE))</f>
        <v/>
      </c>
      <c r="AO106" s="51" t="str">
        <f t="shared" si="34"/>
        <v/>
      </c>
      <c r="AP106" s="51"/>
      <c r="AQ106" s="51"/>
      <c r="AR106" s="51"/>
      <c r="AS106" s="197" t="str">
        <f t="shared" si="35"/>
        <v/>
      </c>
      <c r="AT106" s="197" t="str">
        <f t="shared" si="36"/>
        <v/>
      </c>
    </row>
    <row r="107" spans="1:46" x14ac:dyDescent="0.2">
      <c r="A107" s="52" t="str">
        <f>IF(AND(F107&lt;&gt;"",'Institution - Klasse'!$F$4&lt;&gt;""),INDEX(libcatidinstit,'Institution - Klasse'!$F$4),"")</f>
        <v/>
      </c>
      <c r="B107" s="52" t="str">
        <f>IF(A107&lt;&gt;"",INDEX(codeinstit,'Institution - Klasse'!$F$4),"")</f>
        <v/>
      </c>
      <c r="C107" s="50" t="str">
        <f t="shared" si="37"/>
        <v/>
      </c>
      <c r="D107" s="143"/>
      <c r="E107" s="143"/>
      <c r="F107" s="137"/>
      <c r="G107" s="137"/>
      <c r="H107" s="137"/>
      <c r="I107" s="137"/>
      <c r="J107" s="139"/>
      <c r="K107" s="140"/>
      <c r="L107" s="141"/>
      <c r="M107" s="141"/>
      <c r="N107" s="140"/>
      <c r="O107" s="142"/>
      <c r="P107" s="137"/>
      <c r="Q107" s="227"/>
      <c r="R107" s="137"/>
      <c r="S107" s="155"/>
      <c r="T107" s="155"/>
      <c r="U107" s="155"/>
      <c r="V107" s="155"/>
      <c r="W107" s="155"/>
      <c r="X107" s="155"/>
      <c r="Y107" s="53" t="str">
        <f t="shared" si="19"/>
        <v/>
      </c>
      <c r="Z107" s="51" t="str">
        <f t="shared" si="20"/>
        <v/>
      </c>
      <c r="AA107" s="51" t="str">
        <f t="shared" si="21"/>
        <v/>
      </c>
      <c r="AB107" s="51" t="str">
        <f t="shared" si="22"/>
        <v/>
      </c>
      <c r="AC107" s="51" t="str">
        <f t="shared" si="23"/>
        <v/>
      </c>
      <c r="AD107" s="51" t="str">
        <f t="shared" si="24"/>
        <v/>
      </c>
      <c r="AE107" s="51" t="str">
        <f t="shared" si="25"/>
        <v/>
      </c>
      <c r="AF107" s="51" t="str">
        <f t="shared" si="26"/>
        <v/>
      </c>
      <c r="AG107" s="51" t="str">
        <f t="shared" si="27"/>
        <v/>
      </c>
      <c r="AH107" s="51" t="str">
        <f t="shared" si="28"/>
        <v/>
      </c>
      <c r="AI107" s="51" t="str">
        <f t="shared" si="29"/>
        <v/>
      </c>
      <c r="AJ107" s="51" t="str">
        <f t="shared" si="30"/>
        <v/>
      </c>
      <c r="AK107" s="51" t="str">
        <f t="shared" si="31"/>
        <v/>
      </c>
      <c r="AL107" s="51" t="str">
        <f t="shared" si="32"/>
        <v/>
      </c>
      <c r="AM107" s="51" t="str">
        <f t="shared" si="33"/>
        <v/>
      </c>
      <c r="AN107" s="51" t="str">
        <f>IF(OR(AD107&lt;&gt;TRUE,AI107&lt;&gt;TRUE),"",IF(OR('Info Lieferung'!$B$12-(YEAR(J107))&gt;INDEX(valschartmaxalt,MATCH(N107,libschart,0)),'Info Lieferung'!$B$12-(YEAR(J107))&lt;INDEX(valschartminalt,MATCH(N107,libschart,0))),FALSE,TRUE))</f>
        <v/>
      </c>
      <c r="AO107" s="51" t="str">
        <f t="shared" si="34"/>
        <v/>
      </c>
      <c r="AP107" s="51"/>
      <c r="AQ107" s="51"/>
      <c r="AR107" s="51"/>
      <c r="AS107" s="197" t="str">
        <f t="shared" si="35"/>
        <v/>
      </c>
      <c r="AT107" s="197" t="str">
        <f t="shared" si="36"/>
        <v/>
      </c>
    </row>
    <row r="108" spans="1:46" x14ac:dyDescent="0.2">
      <c r="A108" s="52" t="str">
        <f>IF(AND(F108&lt;&gt;"",'Institution - Klasse'!$F$4&lt;&gt;""),INDEX(libcatidinstit,'Institution - Klasse'!$F$4),"")</f>
        <v/>
      </c>
      <c r="B108" s="52" t="str">
        <f>IF(A108&lt;&gt;"",INDEX(codeinstit,'Institution - Klasse'!$F$4),"")</f>
        <v/>
      </c>
      <c r="C108" s="50" t="str">
        <f t="shared" si="37"/>
        <v/>
      </c>
      <c r="D108" s="143"/>
      <c r="E108" s="143"/>
      <c r="F108" s="137"/>
      <c r="G108" s="137"/>
      <c r="H108" s="137"/>
      <c r="I108" s="137"/>
      <c r="J108" s="139"/>
      <c r="K108" s="140"/>
      <c r="L108" s="141"/>
      <c r="M108" s="141"/>
      <c r="N108" s="140"/>
      <c r="O108" s="142"/>
      <c r="P108" s="137"/>
      <c r="Q108" s="227"/>
      <c r="R108" s="137"/>
      <c r="S108" s="155"/>
      <c r="T108" s="155"/>
      <c r="U108" s="155"/>
      <c r="V108" s="155"/>
      <c r="W108" s="155"/>
      <c r="X108" s="155"/>
      <c r="Y108" s="53" t="str">
        <f t="shared" si="19"/>
        <v/>
      </c>
      <c r="Z108" s="51" t="str">
        <f t="shared" si="20"/>
        <v/>
      </c>
      <c r="AA108" s="51" t="str">
        <f t="shared" si="21"/>
        <v/>
      </c>
      <c r="AB108" s="51" t="str">
        <f t="shared" si="22"/>
        <v/>
      </c>
      <c r="AC108" s="51" t="str">
        <f t="shared" si="23"/>
        <v/>
      </c>
      <c r="AD108" s="51" t="str">
        <f t="shared" si="24"/>
        <v/>
      </c>
      <c r="AE108" s="51" t="str">
        <f t="shared" si="25"/>
        <v/>
      </c>
      <c r="AF108" s="51" t="str">
        <f t="shared" si="26"/>
        <v/>
      </c>
      <c r="AG108" s="51" t="str">
        <f t="shared" si="27"/>
        <v/>
      </c>
      <c r="AH108" s="51" t="str">
        <f t="shared" si="28"/>
        <v/>
      </c>
      <c r="AI108" s="51" t="str">
        <f t="shared" si="29"/>
        <v/>
      </c>
      <c r="AJ108" s="51" t="str">
        <f t="shared" si="30"/>
        <v/>
      </c>
      <c r="AK108" s="51" t="str">
        <f t="shared" si="31"/>
        <v/>
      </c>
      <c r="AL108" s="51" t="str">
        <f t="shared" si="32"/>
        <v/>
      </c>
      <c r="AM108" s="51" t="str">
        <f t="shared" si="33"/>
        <v/>
      </c>
      <c r="AN108" s="51" t="str">
        <f>IF(OR(AD108&lt;&gt;TRUE,AI108&lt;&gt;TRUE),"",IF(OR('Info Lieferung'!$B$12-(YEAR(J108))&gt;INDEX(valschartmaxalt,MATCH(N108,libschart,0)),'Info Lieferung'!$B$12-(YEAR(J108))&lt;INDEX(valschartminalt,MATCH(N108,libschart,0))),FALSE,TRUE))</f>
        <v/>
      </c>
      <c r="AO108" s="51" t="str">
        <f t="shared" si="34"/>
        <v/>
      </c>
      <c r="AP108" s="51"/>
      <c r="AQ108" s="51"/>
      <c r="AR108" s="51"/>
      <c r="AS108" s="197" t="str">
        <f t="shared" si="35"/>
        <v/>
      </c>
      <c r="AT108" s="197" t="str">
        <f t="shared" si="36"/>
        <v/>
      </c>
    </row>
    <row r="109" spans="1:46" x14ac:dyDescent="0.2">
      <c r="A109" s="52" t="str">
        <f>IF(AND(F109&lt;&gt;"",'Institution - Klasse'!$F$4&lt;&gt;""),INDEX(libcatidinstit,'Institution - Klasse'!$F$4),"")</f>
        <v/>
      </c>
      <c r="B109" s="52" t="str">
        <f>IF(A109&lt;&gt;"",INDEX(codeinstit,'Institution - Klasse'!$F$4),"")</f>
        <v/>
      </c>
      <c r="C109" s="50" t="str">
        <f t="shared" si="37"/>
        <v/>
      </c>
      <c r="D109" s="143"/>
      <c r="E109" s="143"/>
      <c r="F109" s="137"/>
      <c r="G109" s="137"/>
      <c r="H109" s="137"/>
      <c r="I109" s="137"/>
      <c r="J109" s="139"/>
      <c r="K109" s="140"/>
      <c r="L109" s="141"/>
      <c r="M109" s="141"/>
      <c r="N109" s="140"/>
      <c r="O109" s="142"/>
      <c r="P109" s="137"/>
      <c r="Q109" s="227"/>
      <c r="R109" s="137"/>
      <c r="S109" s="155"/>
      <c r="T109" s="155"/>
      <c r="U109" s="155"/>
      <c r="V109" s="155"/>
      <c r="W109" s="155"/>
      <c r="X109" s="155"/>
      <c r="Y109" s="53" t="str">
        <f t="shared" si="19"/>
        <v/>
      </c>
      <c r="Z109" s="51" t="str">
        <f t="shared" si="20"/>
        <v/>
      </c>
      <c r="AA109" s="51" t="str">
        <f t="shared" si="21"/>
        <v/>
      </c>
      <c r="AB109" s="51" t="str">
        <f t="shared" si="22"/>
        <v/>
      </c>
      <c r="AC109" s="51" t="str">
        <f t="shared" si="23"/>
        <v/>
      </c>
      <c r="AD109" s="51" t="str">
        <f t="shared" si="24"/>
        <v/>
      </c>
      <c r="AE109" s="51" t="str">
        <f t="shared" si="25"/>
        <v/>
      </c>
      <c r="AF109" s="51" t="str">
        <f t="shared" si="26"/>
        <v/>
      </c>
      <c r="AG109" s="51" t="str">
        <f t="shared" si="27"/>
        <v/>
      </c>
      <c r="AH109" s="51" t="str">
        <f t="shared" si="28"/>
        <v/>
      </c>
      <c r="AI109" s="51" t="str">
        <f t="shared" si="29"/>
        <v/>
      </c>
      <c r="AJ109" s="51" t="str">
        <f t="shared" si="30"/>
        <v/>
      </c>
      <c r="AK109" s="51" t="str">
        <f t="shared" si="31"/>
        <v/>
      </c>
      <c r="AL109" s="51" t="str">
        <f t="shared" si="32"/>
        <v/>
      </c>
      <c r="AM109" s="51" t="str">
        <f t="shared" si="33"/>
        <v/>
      </c>
      <c r="AN109" s="51" t="str">
        <f>IF(OR(AD109&lt;&gt;TRUE,AI109&lt;&gt;TRUE),"",IF(OR('Info Lieferung'!$B$12-(YEAR(J109))&gt;INDEX(valschartmaxalt,MATCH(N109,libschart,0)),'Info Lieferung'!$B$12-(YEAR(J109))&lt;INDEX(valschartminalt,MATCH(N109,libschart,0))),FALSE,TRUE))</f>
        <v/>
      </c>
      <c r="AO109" s="51" t="str">
        <f t="shared" si="34"/>
        <v/>
      </c>
      <c r="AP109" s="51"/>
      <c r="AQ109" s="51"/>
      <c r="AR109" s="51"/>
      <c r="AS109" s="197" t="str">
        <f t="shared" si="35"/>
        <v/>
      </c>
      <c r="AT109" s="197" t="str">
        <f t="shared" si="36"/>
        <v/>
      </c>
    </row>
    <row r="110" spans="1:46" x14ac:dyDescent="0.2">
      <c r="A110" s="52" t="str">
        <f>IF(AND(F110&lt;&gt;"",'Institution - Klasse'!$F$4&lt;&gt;""),INDEX(libcatidinstit,'Institution - Klasse'!$F$4),"")</f>
        <v/>
      </c>
      <c r="B110" s="52" t="str">
        <f>IF(A110&lt;&gt;"",INDEX(codeinstit,'Institution - Klasse'!$F$4),"")</f>
        <v/>
      </c>
      <c r="C110" s="50" t="str">
        <f t="shared" si="37"/>
        <v/>
      </c>
      <c r="D110" s="143"/>
      <c r="E110" s="143"/>
      <c r="F110" s="137"/>
      <c r="G110" s="137"/>
      <c r="H110" s="137"/>
      <c r="I110" s="137"/>
      <c r="J110" s="139"/>
      <c r="K110" s="140"/>
      <c r="L110" s="141"/>
      <c r="M110" s="141"/>
      <c r="N110" s="140"/>
      <c r="O110" s="142"/>
      <c r="P110" s="137"/>
      <c r="Q110" s="227"/>
      <c r="R110" s="137"/>
      <c r="S110" s="155"/>
      <c r="T110" s="155"/>
      <c r="U110" s="155"/>
      <c r="V110" s="155"/>
      <c r="W110" s="155"/>
      <c r="X110" s="155"/>
      <c r="Y110" s="53" t="str">
        <f t="shared" si="19"/>
        <v/>
      </c>
      <c r="Z110" s="51" t="str">
        <f t="shared" si="20"/>
        <v/>
      </c>
      <c r="AA110" s="51" t="str">
        <f t="shared" si="21"/>
        <v/>
      </c>
      <c r="AB110" s="51" t="str">
        <f t="shared" si="22"/>
        <v/>
      </c>
      <c r="AC110" s="51" t="str">
        <f t="shared" si="23"/>
        <v/>
      </c>
      <c r="AD110" s="51" t="str">
        <f t="shared" si="24"/>
        <v/>
      </c>
      <c r="AE110" s="51" t="str">
        <f t="shared" si="25"/>
        <v/>
      </c>
      <c r="AF110" s="51" t="str">
        <f t="shared" si="26"/>
        <v/>
      </c>
      <c r="AG110" s="51" t="str">
        <f t="shared" si="27"/>
        <v/>
      </c>
      <c r="AH110" s="51" t="str">
        <f t="shared" si="28"/>
        <v/>
      </c>
      <c r="AI110" s="51" t="str">
        <f t="shared" si="29"/>
        <v/>
      </c>
      <c r="AJ110" s="51" t="str">
        <f t="shared" si="30"/>
        <v/>
      </c>
      <c r="AK110" s="51" t="str">
        <f t="shared" si="31"/>
        <v/>
      </c>
      <c r="AL110" s="51" t="str">
        <f t="shared" si="32"/>
        <v/>
      </c>
      <c r="AM110" s="51" t="str">
        <f t="shared" si="33"/>
        <v/>
      </c>
      <c r="AN110" s="51" t="str">
        <f>IF(OR(AD110&lt;&gt;TRUE,AI110&lt;&gt;TRUE),"",IF(OR('Info Lieferung'!$B$12-(YEAR(J110))&gt;INDEX(valschartmaxalt,MATCH(N110,libschart,0)),'Info Lieferung'!$B$12-(YEAR(J110))&lt;INDEX(valschartminalt,MATCH(N110,libschart,0))),FALSE,TRUE))</f>
        <v/>
      </c>
      <c r="AO110" s="51" t="str">
        <f t="shared" si="34"/>
        <v/>
      </c>
      <c r="AP110" s="51"/>
      <c r="AQ110" s="51"/>
      <c r="AR110" s="51"/>
      <c r="AS110" s="197" t="str">
        <f t="shared" si="35"/>
        <v/>
      </c>
      <c r="AT110" s="197" t="str">
        <f t="shared" si="36"/>
        <v/>
      </c>
    </row>
    <row r="111" spans="1:46" x14ac:dyDescent="0.2">
      <c r="A111" s="52" t="str">
        <f>IF(AND(F111&lt;&gt;"",'Institution - Klasse'!$F$4&lt;&gt;""),INDEX(libcatidinstit,'Institution - Klasse'!$F$4),"")</f>
        <v/>
      </c>
      <c r="B111" s="52" t="str">
        <f>IF(A111&lt;&gt;"",INDEX(codeinstit,'Institution - Klasse'!$F$4),"")</f>
        <v/>
      </c>
      <c r="C111" s="50" t="str">
        <f t="shared" si="37"/>
        <v/>
      </c>
      <c r="D111" s="143"/>
      <c r="E111" s="143"/>
      <c r="F111" s="137"/>
      <c r="G111" s="137"/>
      <c r="H111" s="137"/>
      <c r="I111" s="137"/>
      <c r="J111" s="139"/>
      <c r="K111" s="140"/>
      <c r="L111" s="141"/>
      <c r="M111" s="141"/>
      <c r="N111" s="140"/>
      <c r="O111" s="142"/>
      <c r="P111" s="137"/>
      <c r="Q111" s="227"/>
      <c r="R111" s="137"/>
      <c r="S111" s="155"/>
      <c r="T111" s="155"/>
      <c r="U111" s="155"/>
      <c r="V111" s="155"/>
      <c r="W111" s="155"/>
      <c r="X111" s="155"/>
      <c r="Y111" s="53" t="str">
        <f t="shared" si="19"/>
        <v/>
      </c>
      <c r="Z111" s="51" t="str">
        <f t="shared" si="20"/>
        <v/>
      </c>
      <c r="AA111" s="51" t="str">
        <f t="shared" si="21"/>
        <v/>
      </c>
      <c r="AB111" s="51" t="str">
        <f t="shared" si="22"/>
        <v/>
      </c>
      <c r="AC111" s="51" t="str">
        <f t="shared" si="23"/>
        <v/>
      </c>
      <c r="AD111" s="51" t="str">
        <f t="shared" si="24"/>
        <v/>
      </c>
      <c r="AE111" s="51" t="str">
        <f t="shared" si="25"/>
        <v/>
      </c>
      <c r="AF111" s="51" t="str">
        <f t="shared" si="26"/>
        <v/>
      </c>
      <c r="AG111" s="51" t="str">
        <f t="shared" si="27"/>
        <v/>
      </c>
      <c r="AH111" s="51" t="str">
        <f t="shared" si="28"/>
        <v/>
      </c>
      <c r="AI111" s="51" t="str">
        <f t="shared" si="29"/>
        <v/>
      </c>
      <c r="AJ111" s="51" t="str">
        <f t="shared" si="30"/>
        <v/>
      </c>
      <c r="AK111" s="51" t="str">
        <f t="shared" si="31"/>
        <v/>
      </c>
      <c r="AL111" s="51" t="str">
        <f t="shared" si="32"/>
        <v/>
      </c>
      <c r="AM111" s="51" t="str">
        <f t="shared" si="33"/>
        <v/>
      </c>
      <c r="AN111" s="51" t="str">
        <f>IF(OR(AD111&lt;&gt;TRUE,AI111&lt;&gt;TRUE),"",IF(OR('Info Lieferung'!$B$12-(YEAR(J111))&gt;INDEX(valschartmaxalt,MATCH(N111,libschart,0)),'Info Lieferung'!$B$12-(YEAR(J111))&lt;INDEX(valschartminalt,MATCH(N111,libschart,0))),FALSE,TRUE))</f>
        <v/>
      </c>
      <c r="AO111" s="51" t="str">
        <f t="shared" si="34"/>
        <v/>
      </c>
      <c r="AP111" s="51"/>
      <c r="AQ111" s="51"/>
      <c r="AR111" s="51"/>
      <c r="AS111" s="197" t="str">
        <f t="shared" si="35"/>
        <v/>
      </c>
      <c r="AT111" s="197" t="str">
        <f t="shared" si="36"/>
        <v/>
      </c>
    </row>
    <row r="112" spans="1:46" x14ac:dyDescent="0.2">
      <c r="A112" s="52" t="str">
        <f>IF(AND(F112&lt;&gt;"",'Institution - Klasse'!$F$4&lt;&gt;""),INDEX(libcatidinstit,'Institution - Klasse'!$F$4),"")</f>
        <v/>
      </c>
      <c r="B112" s="52" t="str">
        <f>IF(A112&lt;&gt;"",INDEX(codeinstit,'Institution - Klasse'!$F$4),"")</f>
        <v/>
      </c>
      <c r="C112" s="50" t="str">
        <f t="shared" si="37"/>
        <v/>
      </c>
      <c r="D112" s="143"/>
      <c r="E112" s="143"/>
      <c r="F112" s="137"/>
      <c r="G112" s="137"/>
      <c r="H112" s="137"/>
      <c r="I112" s="137"/>
      <c r="J112" s="139"/>
      <c r="K112" s="140"/>
      <c r="L112" s="141"/>
      <c r="M112" s="141"/>
      <c r="N112" s="140"/>
      <c r="O112" s="142"/>
      <c r="P112" s="137"/>
      <c r="Q112" s="227"/>
      <c r="R112" s="137"/>
      <c r="S112" s="155"/>
      <c r="T112" s="155"/>
      <c r="U112" s="155"/>
      <c r="V112" s="155"/>
      <c r="W112" s="155"/>
      <c r="X112" s="155"/>
      <c r="Y112" s="53" t="str">
        <f t="shared" si="19"/>
        <v/>
      </c>
      <c r="Z112" s="51" t="str">
        <f t="shared" si="20"/>
        <v/>
      </c>
      <c r="AA112" s="51" t="str">
        <f t="shared" si="21"/>
        <v/>
      </c>
      <c r="AB112" s="51" t="str">
        <f t="shared" si="22"/>
        <v/>
      </c>
      <c r="AC112" s="51" t="str">
        <f t="shared" si="23"/>
        <v/>
      </c>
      <c r="AD112" s="51" t="str">
        <f t="shared" si="24"/>
        <v/>
      </c>
      <c r="AE112" s="51" t="str">
        <f t="shared" si="25"/>
        <v/>
      </c>
      <c r="AF112" s="51" t="str">
        <f t="shared" si="26"/>
        <v/>
      </c>
      <c r="AG112" s="51" t="str">
        <f t="shared" si="27"/>
        <v/>
      </c>
      <c r="AH112" s="51" t="str">
        <f t="shared" si="28"/>
        <v/>
      </c>
      <c r="AI112" s="51" t="str">
        <f t="shared" si="29"/>
        <v/>
      </c>
      <c r="AJ112" s="51" t="str">
        <f t="shared" si="30"/>
        <v/>
      </c>
      <c r="AK112" s="51" t="str">
        <f t="shared" si="31"/>
        <v/>
      </c>
      <c r="AL112" s="51" t="str">
        <f t="shared" si="32"/>
        <v/>
      </c>
      <c r="AM112" s="51" t="str">
        <f t="shared" si="33"/>
        <v/>
      </c>
      <c r="AN112" s="51" t="str">
        <f>IF(OR(AD112&lt;&gt;TRUE,AI112&lt;&gt;TRUE),"",IF(OR('Info Lieferung'!$B$12-(YEAR(J112))&gt;INDEX(valschartmaxalt,MATCH(N112,libschart,0)),'Info Lieferung'!$B$12-(YEAR(J112))&lt;INDEX(valschartminalt,MATCH(N112,libschart,0))),FALSE,TRUE))</f>
        <v/>
      </c>
      <c r="AO112" s="51" t="str">
        <f t="shared" si="34"/>
        <v/>
      </c>
      <c r="AP112" s="51"/>
      <c r="AQ112" s="51"/>
      <c r="AR112" s="51"/>
      <c r="AS112" s="197" t="str">
        <f t="shared" si="35"/>
        <v/>
      </c>
      <c r="AT112" s="197" t="str">
        <f t="shared" si="36"/>
        <v/>
      </c>
    </row>
    <row r="113" spans="1:46" x14ac:dyDescent="0.2">
      <c r="A113" s="52" t="str">
        <f>IF(AND(F113&lt;&gt;"",'Institution - Klasse'!$F$4&lt;&gt;""),INDEX(libcatidinstit,'Institution - Klasse'!$F$4),"")</f>
        <v/>
      </c>
      <c r="B113" s="52" t="str">
        <f>IF(A113&lt;&gt;"",INDEX(codeinstit,'Institution - Klasse'!$F$4),"")</f>
        <v/>
      </c>
      <c r="C113" s="50" t="str">
        <f t="shared" si="37"/>
        <v/>
      </c>
      <c r="D113" s="143"/>
      <c r="E113" s="143"/>
      <c r="F113" s="137"/>
      <c r="G113" s="137"/>
      <c r="H113" s="137"/>
      <c r="I113" s="137"/>
      <c r="J113" s="139"/>
      <c r="K113" s="140"/>
      <c r="L113" s="141"/>
      <c r="M113" s="141"/>
      <c r="N113" s="140"/>
      <c r="O113" s="142"/>
      <c r="P113" s="137"/>
      <c r="Q113" s="227"/>
      <c r="R113" s="137"/>
      <c r="S113" s="155"/>
      <c r="T113" s="155"/>
      <c r="U113" s="155"/>
      <c r="V113" s="155"/>
      <c r="W113" s="155"/>
      <c r="X113" s="155"/>
      <c r="Y113" s="53" t="str">
        <f t="shared" si="19"/>
        <v/>
      </c>
      <c r="Z113" s="51" t="str">
        <f t="shared" si="20"/>
        <v/>
      </c>
      <c r="AA113" s="51" t="str">
        <f t="shared" si="21"/>
        <v/>
      </c>
      <c r="AB113" s="51" t="str">
        <f t="shared" si="22"/>
        <v/>
      </c>
      <c r="AC113" s="51" t="str">
        <f t="shared" si="23"/>
        <v/>
      </c>
      <c r="AD113" s="51" t="str">
        <f t="shared" si="24"/>
        <v/>
      </c>
      <c r="AE113" s="51" t="str">
        <f t="shared" si="25"/>
        <v/>
      </c>
      <c r="AF113" s="51" t="str">
        <f t="shared" si="26"/>
        <v/>
      </c>
      <c r="AG113" s="51" t="str">
        <f t="shared" si="27"/>
        <v/>
      </c>
      <c r="AH113" s="51" t="str">
        <f t="shared" si="28"/>
        <v/>
      </c>
      <c r="AI113" s="51" t="str">
        <f t="shared" si="29"/>
        <v/>
      </c>
      <c r="AJ113" s="51" t="str">
        <f t="shared" si="30"/>
        <v/>
      </c>
      <c r="AK113" s="51" t="str">
        <f t="shared" si="31"/>
        <v/>
      </c>
      <c r="AL113" s="51" t="str">
        <f t="shared" si="32"/>
        <v/>
      </c>
      <c r="AM113" s="51" t="str">
        <f t="shared" si="33"/>
        <v/>
      </c>
      <c r="AN113" s="51" t="str">
        <f>IF(OR(AD113&lt;&gt;TRUE,AI113&lt;&gt;TRUE),"",IF(OR('Info Lieferung'!$B$12-(YEAR(J113))&gt;INDEX(valschartmaxalt,MATCH(N113,libschart,0)),'Info Lieferung'!$B$12-(YEAR(J113))&lt;INDEX(valschartminalt,MATCH(N113,libschart,0))),FALSE,TRUE))</f>
        <v/>
      </c>
      <c r="AO113" s="51" t="str">
        <f t="shared" si="34"/>
        <v/>
      </c>
      <c r="AP113" s="51"/>
      <c r="AQ113" s="51"/>
      <c r="AR113" s="51"/>
      <c r="AS113" s="197" t="str">
        <f t="shared" si="35"/>
        <v/>
      </c>
      <c r="AT113" s="197" t="str">
        <f t="shared" si="36"/>
        <v/>
      </c>
    </row>
    <row r="114" spans="1:46" x14ac:dyDescent="0.2">
      <c r="A114" s="52" t="str">
        <f>IF(AND(F114&lt;&gt;"",'Institution - Klasse'!$F$4&lt;&gt;""),INDEX(libcatidinstit,'Institution - Klasse'!$F$4),"")</f>
        <v/>
      </c>
      <c r="B114" s="52" t="str">
        <f>IF(A114&lt;&gt;"",INDEX(codeinstit,'Institution - Klasse'!$F$4),"")</f>
        <v/>
      </c>
      <c r="C114" s="50" t="str">
        <f t="shared" si="37"/>
        <v/>
      </c>
      <c r="D114" s="143"/>
      <c r="E114" s="143"/>
      <c r="F114" s="137"/>
      <c r="G114" s="137"/>
      <c r="H114" s="137"/>
      <c r="I114" s="137"/>
      <c r="J114" s="139"/>
      <c r="K114" s="140"/>
      <c r="L114" s="141"/>
      <c r="M114" s="141"/>
      <c r="N114" s="140"/>
      <c r="O114" s="142"/>
      <c r="P114" s="137"/>
      <c r="Q114" s="227"/>
      <c r="R114" s="137"/>
      <c r="S114" s="155"/>
      <c r="T114" s="155"/>
      <c r="U114" s="155"/>
      <c r="V114" s="155"/>
      <c r="W114" s="155"/>
      <c r="X114" s="155"/>
      <c r="Y114" s="53" t="str">
        <f t="shared" si="19"/>
        <v/>
      </c>
      <c r="Z114" s="51" t="str">
        <f t="shared" si="20"/>
        <v/>
      </c>
      <c r="AA114" s="51" t="str">
        <f t="shared" si="21"/>
        <v/>
      </c>
      <c r="AB114" s="51" t="str">
        <f t="shared" si="22"/>
        <v/>
      </c>
      <c r="AC114" s="51" t="str">
        <f t="shared" si="23"/>
        <v/>
      </c>
      <c r="AD114" s="51" t="str">
        <f t="shared" si="24"/>
        <v/>
      </c>
      <c r="AE114" s="51" t="str">
        <f t="shared" si="25"/>
        <v/>
      </c>
      <c r="AF114" s="51" t="str">
        <f t="shared" si="26"/>
        <v/>
      </c>
      <c r="AG114" s="51" t="str">
        <f t="shared" si="27"/>
        <v/>
      </c>
      <c r="AH114" s="51" t="str">
        <f t="shared" si="28"/>
        <v/>
      </c>
      <c r="AI114" s="51" t="str">
        <f t="shared" si="29"/>
        <v/>
      </c>
      <c r="AJ114" s="51" t="str">
        <f t="shared" si="30"/>
        <v/>
      </c>
      <c r="AK114" s="51" t="str">
        <f t="shared" si="31"/>
        <v/>
      </c>
      <c r="AL114" s="51" t="str">
        <f t="shared" si="32"/>
        <v/>
      </c>
      <c r="AM114" s="51" t="str">
        <f t="shared" si="33"/>
        <v/>
      </c>
      <c r="AN114" s="51" t="str">
        <f>IF(OR(AD114&lt;&gt;TRUE,AI114&lt;&gt;TRUE),"",IF(OR('Info Lieferung'!$B$12-(YEAR(J114))&gt;INDEX(valschartmaxalt,MATCH(N114,libschart,0)),'Info Lieferung'!$B$12-(YEAR(J114))&lt;INDEX(valschartminalt,MATCH(N114,libschart,0))),FALSE,TRUE))</f>
        <v/>
      </c>
      <c r="AO114" s="51" t="str">
        <f t="shared" si="34"/>
        <v/>
      </c>
      <c r="AP114" s="51"/>
      <c r="AQ114" s="51"/>
      <c r="AR114" s="51"/>
      <c r="AS114" s="197" t="str">
        <f t="shared" si="35"/>
        <v/>
      </c>
      <c r="AT114" s="197" t="str">
        <f t="shared" si="36"/>
        <v/>
      </c>
    </row>
    <row r="115" spans="1:46" x14ac:dyDescent="0.2">
      <c r="A115" s="52" t="str">
        <f>IF(AND(F115&lt;&gt;"",'Institution - Klasse'!$F$4&lt;&gt;""),INDEX(libcatidinstit,'Institution - Klasse'!$F$4),"")</f>
        <v/>
      </c>
      <c r="B115" s="52" t="str">
        <f>IF(A115&lt;&gt;"",INDEX(codeinstit,'Institution - Klasse'!$F$4),"")</f>
        <v/>
      </c>
      <c r="C115" s="50" t="str">
        <f t="shared" si="37"/>
        <v/>
      </c>
      <c r="D115" s="143"/>
      <c r="E115" s="143"/>
      <c r="F115" s="137"/>
      <c r="G115" s="137"/>
      <c r="H115" s="137"/>
      <c r="I115" s="137"/>
      <c r="J115" s="139"/>
      <c r="K115" s="140"/>
      <c r="L115" s="141"/>
      <c r="M115" s="141"/>
      <c r="N115" s="140"/>
      <c r="O115" s="142"/>
      <c r="P115" s="137"/>
      <c r="Q115" s="227"/>
      <c r="R115" s="137"/>
      <c r="S115" s="155"/>
      <c r="T115" s="155"/>
      <c r="U115" s="155"/>
      <c r="V115" s="155"/>
      <c r="W115" s="155"/>
      <c r="X115" s="155"/>
      <c r="Y115" s="53" t="str">
        <f t="shared" si="19"/>
        <v/>
      </c>
      <c r="Z115" s="51" t="str">
        <f t="shared" si="20"/>
        <v/>
      </c>
      <c r="AA115" s="51" t="str">
        <f t="shared" si="21"/>
        <v/>
      </c>
      <c r="AB115" s="51" t="str">
        <f t="shared" si="22"/>
        <v/>
      </c>
      <c r="AC115" s="51" t="str">
        <f t="shared" si="23"/>
        <v/>
      </c>
      <c r="AD115" s="51" t="str">
        <f t="shared" si="24"/>
        <v/>
      </c>
      <c r="AE115" s="51" t="str">
        <f t="shared" si="25"/>
        <v/>
      </c>
      <c r="AF115" s="51" t="str">
        <f t="shared" si="26"/>
        <v/>
      </c>
      <c r="AG115" s="51" t="str">
        <f t="shared" si="27"/>
        <v/>
      </c>
      <c r="AH115" s="51" t="str">
        <f t="shared" si="28"/>
        <v/>
      </c>
      <c r="AI115" s="51" t="str">
        <f t="shared" si="29"/>
        <v/>
      </c>
      <c r="AJ115" s="51" t="str">
        <f t="shared" si="30"/>
        <v/>
      </c>
      <c r="AK115" s="51" t="str">
        <f t="shared" si="31"/>
        <v/>
      </c>
      <c r="AL115" s="51" t="str">
        <f t="shared" si="32"/>
        <v/>
      </c>
      <c r="AM115" s="51" t="str">
        <f t="shared" si="33"/>
        <v/>
      </c>
      <c r="AN115" s="51" t="str">
        <f>IF(OR(AD115&lt;&gt;TRUE,AI115&lt;&gt;TRUE),"",IF(OR('Info Lieferung'!$B$12-(YEAR(J115))&gt;INDEX(valschartmaxalt,MATCH(N115,libschart,0)),'Info Lieferung'!$B$12-(YEAR(J115))&lt;INDEX(valschartminalt,MATCH(N115,libschart,0))),FALSE,TRUE))</f>
        <v/>
      </c>
      <c r="AO115" s="51" t="str">
        <f t="shared" si="34"/>
        <v/>
      </c>
      <c r="AP115" s="51"/>
      <c r="AQ115" s="51"/>
      <c r="AR115" s="51"/>
      <c r="AS115" s="197" t="str">
        <f t="shared" si="35"/>
        <v/>
      </c>
      <c r="AT115" s="197" t="str">
        <f t="shared" si="36"/>
        <v/>
      </c>
    </row>
    <row r="116" spans="1:46" x14ac:dyDescent="0.2">
      <c r="A116" s="52" t="str">
        <f>IF(AND(F116&lt;&gt;"",'Institution - Klasse'!$F$4&lt;&gt;""),INDEX(libcatidinstit,'Institution - Klasse'!$F$4),"")</f>
        <v/>
      </c>
      <c r="B116" s="52" t="str">
        <f>IF(A116&lt;&gt;"",INDEX(codeinstit,'Institution - Klasse'!$F$4),"")</f>
        <v/>
      </c>
      <c r="C116" s="50" t="str">
        <f t="shared" si="37"/>
        <v/>
      </c>
      <c r="D116" s="143"/>
      <c r="E116" s="143"/>
      <c r="F116" s="137"/>
      <c r="G116" s="137"/>
      <c r="H116" s="137"/>
      <c r="I116" s="137"/>
      <c r="J116" s="139"/>
      <c r="K116" s="140"/>
      <c r="L116" s="141"/>
      <c r="M116" s="141"/>
      <c r="N116" s="140"/>
      <c r="O116" s="142"/>
      <c r="P116" s="137"/>
      <c r="Q116" s="227"/>
      <c r="R116" s="137"/>
      <c r="S116" s="155"/>
      <c r="T116" s="155"/>
      <c r="U116" s="155"/>
      <c r="V116" s="155"/>
      <c r="W116" s="155"/>
      <c r="X116" s="155"/>
      <c r="Y116" s="53" t="str">
        <f t="shared" si="19"/>
        <v/>
      </c>
      <c r="Z116" s="51" t="str">
        <f t="shared" si="20"/>
        <v/>
      </c>
      <c r="AA116" s="51" t="str">
        <f t="shared" si="21"/>
        <v/>
      </c>
      <c r="AB116" s="51" t="str">
        <f t="shared" si="22"/>
        <v/>
      </c>
      <c r="AC116" s="51" t="str">
        <f t="shared" si="23"/>
        <v/>
      </c>
      <c r="AD116" s="51" t="str">
        <f t="shared" si="24"/>
        <v/>
      </c>
      <c r="AE116" s="51" t="str">
        <f t="shared" si="25"/>
        <v/>
      </c>
      <c r="AF116" s="51" t="str">
        <f t="shared" si="26"/>
        <v/>
      </c>
      <c r="AG116" s="51" t="str">
        <f t="shared" si="27"/>
        <v/>
      </c>
      <c r="AH116" s="51" t="str">
        <f t="shared" si="28"/>
        <v/>
      </c>
      <c r="AI116" s="51" t="str">
        <f t="shared" si="29"/>
        <v/>
      </c>
      <c r="AJ116" s="51" t="str">
        <f t="shared" si="30"/>
        <v/>
      </c>
      <c r="AK116" s="51" t="str">
        <f t="shared" si="31"/>
        <v/>
      </c>
      <c r="AL116" s="51" t="str">
        <f t="shared" si="32"/>
        <v/>
      </c>
      <c r="AM116" s="51" t="str">
        <f t="shared" si="33"/>
        <v/>
      </c>
      <c r="AN116" s="51" t="str">
        <f>IF(OR(AD116&lt;&gt;TRUE,AI116&lt;&gt;TRUE),"",IF(OR('Info Lieferung'!$B$12-(YEAR(J116))&gt;INDEX(valschartmaxalt,MATCH(N116,libschart,0)),'Info Lieferung'!$B$12-(YEAR(J116))&lt;INDEX(valschartminalt,MATCH(N116,libschart,0))),FALSE,TRUE))</f>
        <v/>
      </c>
      <c r="AO116" s="51" t="str">
        <f t="shared" si="34"/>
        <v/>
      </c>
      <c r="AP116" s="51"/>
      <c r="AQ116" s="51"/>
      <c r="AR116" s="51"/>
      <c r="AS116" s="197" t="str">
        <f t="shared" si="35"/>
        <v/>
      </c>
      <c r="AT116" s="197" t="str">
        <f t="shared" si="36"/>
        <v/>
      </c>
    </row>
    <row r="117" spans="1:46" x14ac:dyDescent="0.2">
      <c r="A117" s="52" t="str">
        <f>IF(AND(F117&lt;&gt;"",'Institution - Klasse'!$F$4&lt;&gt;""),INDEX(libcatidinstit,'Institution - Klasse'!$F$4),"")</f>
        <v/>
      </c>
      <c r="B117" s="52" t="str">
        <f>IF(A117&lt;&gt;"",INDEX(codeinstit,'Institution - Klasse'!$F$4),"")</f>
        <v/>
      </c>
      <c r="C117" s="50" t="str">
        <f t="shared" si="37"/>
        <v/>
      </c>
      <c r="D117" s="143"/>
      <c r="E117" s="143"/>
      <c r="F117" s="137"/>
      <c r="G117" s="137"/>
      <c r="H117" s="137"/>
      <c r="I117" s="137"/>
      <c r="J117" s="139"/>
      <c r="K117" s="140"/>
      <c r="L117" s="141"/>
      <c r="M117" s="141"/>
      <c r="N117" s="140"/>
      <c r="O117" s="142"/>
      <c r="P117" s="137"/>
      <c r="Q117" s="227"/>
      <c r="R117" s="137"/>
      <c r="S117" s="155"/>
      <c r="T117" s="155"/>
      <c r="U117" s="155"/>
      <c r="V117" s="155"/>
      <c r="W117" s="155"/>
      <c r="X117" s="155"/>
      <c r="Y117" s="53" t="str">
        <f t="shared" si="19"/>
        <v/>
      </c>
      <c r="Z117" s="51" t="str">
        <f t="shared" si="20"/>
        <v/>
      </c>
      <c r="AA117" s="51" t="str">
        <f t="shared" si="21"/>
        <v/>
      </c>
      <c r="AB117" s="51" t="str">
        <f t="shared" si="22"/>
        <v/>
      </c>
      <c r="AC117" s="51" t="str">
        <f t="shared" si="23"/>
        <v/>
      </c>
      <c r="AD117" s="51" t="str">
        <f t="shared" si="24"/>
        <v/>
      </c>
      <c r="AE117" s="51" t="str">
        <f t="shared" si="25"/>
        <v/>
      </c>
      <c r="AF117" s="51" t="str">
        <f t="shared" si="26"/>
        <v/>
      </c>
      <c r="AG117" s="51" t="str">
        <f t="shared" si="27"/>
        <v/>
      </c>
      <c r="AH117" s="51" t="str">
        <f t="shared" si="28"/>
        <v/>
      </c>
      <c r="AI117" s="51" t="str">
        <f t="shared" si="29"/>
        <v/>
      </c>
      <c r="AJ117" s="51" t="str">
        <f t="shared" si="30"/>
        <v/>
      </c>
      <c r="AK117" s="51" t="str">
        <f t="shared" si="31"/>
        <v/>
      </c>
      <c r="AL117" s="51" t="str">
        <f t="shared" si="32"/>
        <v/>
      </c>
      <c r="AM117" s="51" t="str">
        <f t="shared" si="33"/>
        <v/>
      </c>
      <c r="AN117" s="51" t="str">
        <f>IF(OR(AD117&lt;&gt;TRUE,AI117&lt;&gt;TRUE),"",IF(OR('Info Lieferung'!$B$12-(YEAR(J117))&gt;INDEX(valschartmaxalt,MATCH(N117,libschart,0)),'Info Lieferung'!$B$12-(YEAR(J117))&lt;INDEX(valschartminalt,MATCH(N117,libschart,0))),FALSE,TRUE))</f>
        <v/>
      </c>
      <c r="AO117" s="51" t="str">
        <f t="shared" si="34"/>
        <v/>
      </c>
      <c r="AP117" s="51"/>
      <c r="AQ117" s="51"/>
      <c r="AR117" s="51"/>
      <c r="AS117" s="197" t="str">
        <f t="shared" si="35"/>
        <v/>
      </c>
      <c r="AT117" s="197" t="str">
        <f t="shared" si="36"/>
        <v/>
      </c>
    </row>
    <row r="118" spans="1:46" x14ac:dyDescent="0.2">
      <c r="A118" s="52" t="str">
        <f>IF(AND(F118&lt;&gt;"",'Institution - Klasse'!$F$4&lt;&gt;""),INDEX(libcatidinstit,'Institution - Klasse'!$F$4),"")</f>
        <v/>
      </c>
      <c r="B118" s="52" t="str">
        <f>IF(A118&lt;&gt;"",INDEX(codeinstit,'Institution - Klasse'!$F$4),"")</f>
        <v/>
      </c>
      <c r="C118" s="50" t="str">
        <f t="shared" si="37"/>
        <v/>
      </c>
      <c r="D118" s="143"/>
      <c r="E118" s="143"/>
      <c r="F118" s="137"/>
      <c r="G118" s="137"/>
      <c r="H118" s="137"/>
      <c r="I118" s="137"/>
      <c r="J118" s="139"/>
      <c r="K118" s="140"/>
      <c r="L118" s="141"/>
      <c r="M118" s="141"/>
      <c r="N118" s="140"/>
      <c r="O118" s="142"/>
      <c r="P118" s="137"/>
      <c r="Q118" s="227"/>
      <c r="R118" s="137"/>
      <c r="S118" s="155"/>
      <c r="T118" s="155"/>
      <c r="U118" s="155"/>
      <c r="V118" s="155"/>
      <c r="W118" s="155"/>
      <c r="X118" s="155"/>
      <c r="Y118" s="53" t="str">
        <f t="shared" si="19"/>
        <v/>
      </c>
      <c r="Z118" s="51" t="str">
        <f t="shared" si="20"/>
        <v/>
      </c>
      <c r="AA118" s="51" t="str">
        <f t="shared" si="21"/>
        <v/>
      </c>
      <c r="AB118" s="51" t="str">
        <f t="shared" si="22"/>
        <v/>
      </c>
      <c r="AC118" s="51" t="str">
        <f t="shared" si="23"/>
        <v/>
      </c>
      <c r="AD118" s="51" t="str">
        <f t="shared" si="24"/>
        <v/>
      </c>
      <c r="AE118" s="51" t="str">
        <f t="shared" si="25"/>
        <v/>
      </c>
      <c r="AF118" s="51" t="str">
        <f t="shared" si="26"/>
        <v/>
      </c>
      <c r="AG118" s="51" t="str">
        <f t="shared" si="27"/>
        <v/>
      </c>
      <c r="AH118" s="51" t="str">
        <f t="shared" si="28"/>
        <v/>
      </c>
      <c r="AI118" s="51" t="str">
        <f t="shared" si="29"/>
        <v/>
      </c>
      <c r="AJ118" s="51" t="str">
        <f t="shared" si="30"/>
        <v/>
      </c>
      <c r="AK118" s="51" t="str">
        <f t="shared" si="31"/>
        <v/>
      </c>
      <c r="AL118" s="51" t="str">
        <f t="shared" si="32"/>
        <v/>
      </c>
      <c r="AM118" s="51" t="str">
        <f t="shared" si="33"/>
        <v/>
      </c>
      <c r="AN118" s="51" t="str">
        <f>IF(OR(AD118&lt;&gt;TRUE,AI118&lt;&gt;TRUE),"",IF(OR('Info Lieferung'!$B$12-(YEAR(J118))&gt;INDEX(valschartmaxalt,MATCH(N118,libschart,0)),'Info Lieferung'!$B$12-(YEAR(J118))&lt;INDEX(valschartminalt,MATCH(N118,libschart,0))),FALSE,TRUE))</f>
        <v/>
      </c>
      <c r="AO118" s="51" t="str">
        <f t="shared" si="34"/>
        <v/>
      </c>
      <c r="AP118" s="51"/>
      <c r="AQ118" s="51"/>
      <c r="AR118" s="51"/>
      <c r="AS118" s="197" t="str">
        <f t="shared" si="35"/>
        <v/>
      </c>
      <c r="AT118" s="197" t="str">
        <f t="shared" si="36"/>
        <v/>
      </c>
    </row>
    <row r="119" spans="1:46" x14ac:dyDescent="0.2">
      <c r="A119" s="52" t="str">
        <f>IF(AND(F119&lt;&gt;"",'Institution - Klasse'!$F$4&lt;&gt;""),INDEX(libcatidinstit,'Institution - Klasse'!$F$4),"")</f>
        <v/>
      </c>
      <c r="B119" s="52" t="str">
        <f>IF(A119&lt;&gt;"",INDEX(codeinstit,'Institution - Klasse'!$F$4),"")</f>
        <v/>
      </c>
      <c r="C119" s="50" t="str">
        <f t="shared" si="37"/>
        <v/>
      </c>
      <c r="D119" s="143"/>
      <c r="E119" s="143"/>
      <c r="F119" s="137"/>
      <c r="G119" s="137"/>
      <c r="H119" s="137"/>
      <c r="I119" s="137"/>
      <c r="J119" s="139"/>
      <c r="K119" s="140"/>
      <c r="L119" s="141"/>
      <c r="M119" s="141"/>
      <c r="N119" s="140"/>
      <c r="O119" s="142"/>
      <c r="P119" s="137"/>
      <c r="Q119" s="227"/>
      <c r="R119" s="137"/>
      <c r="S119" s="155"/>
      <c r="T119" s="155"/>
      <c r="U119" s="155"/>
      <c r="V119" s="155"/>
      <c r="W119" s="155"/>
      <c r="X119" s="155"/>
      <c r="Y119" s="53" t="str">
        <f t="shared" si="19"/>
        <v/>
      </c>
      <c r="Z119" s="51" t="str">
        <f t="shared" si="20"/>
        <v/>
      </c>
      <c r="AA119" s="51" t="str">
        <f t="shared" si="21"/>
        <v/>
      </c>
      <c r="AB119" s="51" t="str">
        <f t="shared" si="22"/>
        <v/>
      </c>
      <c r="AC119" s="51" t="str">
        <f t="shared" si="23"/>
        <v/>
      </c>
      <c r="AD119" s="51" t="str">
        <f t="shared" si="24"/>
        <v/>
      </c>
      <c r="AE119" s="51" t="str">
        <f t="shared" si="25"/>
        <v/>
      </c>
      <c r="AF119" s="51" t="str">
        <f t="shared" si="26"/>
        <v/>
      </c>
      <c r="AG119" s="51" t="str">
        <f t="shared" si="27"/>
        <v/>
      </c>
      <c r="AH119" s="51" t="str">
        <f t="shared" si="28"/>
        <v/>
      </c>
      <c r="AI119" s="51" t="str">
        <f t="shared" si="29"/>
        <v/>
      </c>
      <c r="AJ119" s="51" t="str">
        <f t="shared" si="30"/>
        <v/>
      </c>
      <c r="AK119" s="51" t="str">
        <f t="shared" si="31"/>
        <v/>
      </c>
      <c r="AL119" s="51" t="str">
        <f t="shared" si="32"/>
        <v/>
      </c>
      <c r="AM119" s="51" t="str">
        <f t="shared" si="33"/>
        <v/>
      </c>
      <c r="AN119" s="51" t="str">
        <f>IF(OR(AD119&lt;&gt;TRUE,AI119&lt;&gt;TRUE),"",IF(OR('Info Lieferung'!$B$12-(YEAR(J119))&gt;INDEX(valschartmaxalt,MATCH(N119,libschart,0)),'Info Lieferung'!$B$12-(YEAR(J119))&lt;INDEX(valschartminalt,MATCH(N119,libschart,0))),FALSE,TRUE))</f>
        <v/>
      </c>
      <c r="AO119" s="51" t="str">
        <f t="shared" si="34"/>
        <v/>
      </c>
      <c r="AP119" s="51"/>
      <c r="AQ119" s="51"/>
      <c r="AR119" s="51"/>
      <c r="AS119" s="197" t="str">
        <f t="shared" si="35"/>
        <v/>
      </c>
      <c r="AT119" s="197" t="str">
        <f t="shared" si="36"/>
        <v/>
      </c>
    </row>
    <row r="120" spans="1:46" x14ac:dyDescent="0.2">
      <c r="A120" s="52" t="str">
        <f>IF(AND(F120&lt;&gt;"",'Institution - Klasse'!$F$4&lt;&gt;""),INDEX(libcatidinstit,'Institution - Klasse'!$F$4),"")</f>
        <v/>
      </c>
      <c r="B120" s="52" t="str">
        <f>IF(A120&lt;&gt;"",INDEX(codeinstit,'Institution - Klasse'!$F$4),"")</f>
        <v/>
      </c>
      <c r="C120" s="50" t="str">
        <f t="shared" si="37"/>
        <v/>
      </c>
      <c r="D120" s="143"/>
      <c r="E120" s="143"/>
      <c r="F120" s="137"/>
      <c r="G120" s="137"/>
      <c r="H120" s="137"/>
      <c r="I120" s="137"/>
      <c r="J120" s="139"/>
      <c r="K120" s="140"/>
      <c r="L120" s="141"/>
      <c r="M120" s="141"/>
      <c r="N120" s="140"/>
      <c r="O120" s="142"/>
      <c r="P120" s="137"/>
      <c r="Q120" s="227"/>
      <c r="R120" s="137"/>
      <c r="S120" s="155"/>
      <c r="T120" s="155"/>
      <c r="U120" s="155"/>
      <c r="V120" s="155"/>
      <c r="W120" s="155"/>
      <c r="X120" s="155"/>
      <c r="Y120" s="53" t="str">
        <f t="shared" si="19"/>
        <v/>
      </c>
      <c r="Z120" s="51" t="str">
        <f t="shared" si="20"/>
        <v/>
      </c>
      <c r="AA120" s="51" t="str">
        <f t="shared" si="21"/>
        <v/>
      </c>
      <c r="AB120" s="51" t="str">
        <f t="shared" si="22"/>
        <v/>
      </c>
      <c r="AC120" s="51" t="str">
        <f t="shared" si="23"/>
        <v/>
      </c>
      <c r="AD120" s="51" t="str">
        <f t="shared" si="24"/>
        <v/>
      </c>
      <c r="AE120" s="51" t="str">
        <f t="shared" si="25"/>
        <v/>
      </c>
      <c r="AF120" s="51" t="str">
        <f t="shared" si="26"/>
        <v/>
      </c>
      <c r="AG120" s="51" t="str">
        <f t="shared" si="27"/>
        <v/>
      </c>
      <c r="AH120" s="51" t="str">
        <f t="shared" si="28"/>
        <v/>
      </c>
      <c r="AI120" s="51" t="str">
        <f t="shared" si="29"/>
        <v/>
      </c>
      <c r="AJ120" s="51" t="str">
        <f t="shared" si="30"/>
        <v/>
      </c>
      <c r="AK120" s="51" t="str">
        <f t="shared" si="31"/>
        <v/>
      </c>
      <c r="AL120" s="51" t="str">
        <f t="shared" si="32"/>
        <v/>
      </c>
      <c r="AM120" s="51" t="str">
        <f t="shared" si="33"/>
        <v/>
      </c>
      <c r="AN120" s="51" t="str">
        <f>IF(OR(AD120&lt;&gt;TRUE,AI120&lt;&gt;TRUE),"",IF(OR('Info Lieferung'!$B$12-(YEAR(J120))&gt;INDEX(valschartmaxalt,MATCH(N120,libschart,0)),'Info Lieferung'!$B$12-(YEAR(J120))&lt;INDEX(valschartminalt,MATCH(N120,libschart,0))),FALSE,TRUE))</f>
        <v/>
      </c>
      <c r="AO120" s="51" t="str">
        <f t="shared" si="34"/>
        <v/>
      </c>
      <c r="AP120" s="51"/>
      <c r="AQ120" s="51"/>
      <c r="AR120" s="51"/>
      <c r="AS120" s="197" t="str">
        <f t="shared" si="35"/>
        <v/>
      </c>
      <c r="AT120" s="197" t="str">
        <f t="shared" si="36"/>
        <v/>
      </c>
    </row>
    <row r="121" spans="1:46" x14ac:dyDescent="0.2">
      <c r="A121" s="52" t="str">
        <f>IF(AND(F121&lt;&gt;"",'Institution - Klasse'!$F$4&lt;&gt;""),INDEX(libcatidinstit,'Institution - Klasse'!$F$4),"")</f>
        <v/>
      </c>
      <c r="B121" s="52" t="str">
        <f>IF(A121&lt;&gt;"",INDEX(codeinstit,'Institution - Klasse'!$F$4),"")</f>
        <v/>
      </c>
      <c r="C121" s="50" t="str">
        <f t="shared" si="37"/>
        <v/>
      </c>
      <c r="D121" s="143"/>
      <c r="E121" s="143"/>
      <c r="F121" s="137"/>
      <c r="G121" s="137"/>
      <c r="H121" s="137"/>
      <c r="I121" s="137"/>
      <c r="J121" s="139"/>
      <c r="K121" s="140"/>
      <c r="L121" s="141"/>
      <c r="M121" s="141"/>
      <c r="N121" s="140"/>
      <c r="O121" s="142"/>
      <c r="P121" s="137"/>
      <c r="Q121" s="227"/>
      <c r="R121" s="137"/>
      <c r="S121" s="155"/>
      <c r="T121" s="155"/>
      <c r="U121" s="155"/>
      <c r="V121" s="155"/>
      <c r="W121" s="155"/>
      <c r="X121" s="155"/>
      <c r="Y121" s="53" t="str">
        <f t="shared" si="19"/>
        <v/>
      </c>
      <c r="Z121" s="51" t="str">
        <f t="shared" si="20"/>
        <v/>
      </c>
      <c r="AA121" s="51" t="str">
        <f t="shared" si="21"/>
        <v/>
      </c>
      <c r="AB121" s="51" t="str">
        <f t="shared" si="22"/>
        <v/>
      </c>
      <c r="AC121" s="51" t="str">
        <f t="shared" si="23"/>
        <v/>
      </c>
      <c r="AD121" s="51" t="str">
        <f t="shared" si="24"/>
        <v/>
      </c>
      <c r="AE121" s="51" t="str">
        <f t="shared" si="25"/>
        <v/>
      </c>
      <c r="AF121" s="51" t="str">
        <f t="shared" si="26"/>
        <v/>
      </c>
      <c r="AG121" s="51" t="str">
        <f t="shared" si="27"/>
        <v/>
      </c>
      <c r="AH121" s="51" t="str">
        <f t="shared" si="28"/>
        <v/>
      </c>
      <c r="AI121" s="51" t="str">
        <f t="shared" si="29"/>
        <v/>
      </c>
      <c r="AJ121" s="51" t="str">
        <f t="shared" si="30"/>
        <v/>
      </c>
      <c r="AK121" s="51" t="str">
        <f t="shared" si="31"/>
        <v/>
      </c>
      <c r="AL121" s="51" t="str">
        <f t="shared" si="32"/>
        <v/>
      </c>
      <c r="AM121" s="51" t="str">
        <f t="shared" si="33"/>
        <v/>
      </c>
      <c r="AN121" s="51" t="str">
        <f>IF(OR(AD121&lt;&gt;TRUE,AI121&lt;&gt;TRUE),"",IF(OR('Info Lieferung'!$B$12-(YEAR(J121))&gt;INDEX(valschartmaxalt,MATCH(N121,libschart,0)),'Info Lieferung'!$B$12-(YEAR(J121))&lt;INDEX(valschartminalt,MATCH(N121,libschart,0))),FALSE,TRUE))</f>
        <v/>
      </c>
      <c r="AO121" s="51" t="str">
        <f t="shared" si="34"/>
        <v/>
      </c>
      <c r="AP121" s="51"/>
      <c r="AQ121" s="51"/>
      <c r="AR121" s="51"/>
      <c r="AS121" s="197" t="str">
        <f t="shared" si="35"/>
        <v/>
      </c>
      <c r="AT121" s="197" t="str">
        <f t="shared" si="36"/>
        <v/>
      </c>
    </row>
    <row r="122" spans="1:46" x14ac:dyDescent="0.2">
      <c r="A122" s="52" t="str">
        <f>IF(AND(F122&lt;&gt;"",'Institution - Klasse'!$F$4&lt;&gt;""),INDEX(libcatidinstit,'Institution - Klasse'!$F$4),"")</f>
        <v/>
      </c>
      <c r="B122" s="52" t="str">
        <f>IF(A122&lt;&gt;"",INDEX(codeinstit,'Institution - Klasse'!$F$4),"")</f>
        <v/>
      </c>
      <c r="C122" s="50" t="str">
        <f t="shared" si="37"/>
        <v/>
      </c>
      <c r="D122" s="143"/>
      <c r="E122" s="143"/>
      <c r="F122" s="137"/>
      <c r="G122" s="137"/>
      <c r="H122" s="137"/>
      <c r="I122" s="137"/>
      <c r="J122" s="139"/>
      <c r="K122" s="140"/>
      <c r="L122" s="141"/>
      <c r="M122" s="141"/>
      <c r="N122" s="140"/>
      <c r="O122" s="142"/>
      <c r="P122" s="137"/>
      <c r="Q122" s="227"/>
      <c r="R122" s="137"/>
      <c r="S122" s="155"/>
      <c r="T122" s="155"/>
      <c r="U122" s="155"/>
      <c r="V122" s="155"/>
      <c r="W122" s="155"/>
      <c r="X122" s="155"/>
      <c r="Y122" s="53" t="str">
        <f t="shared" si="19"/>
        <v/>
      </c>
      <c r="Z122" s="51" t="str">
        <f t="shared" si="20"/>
        <v/>
      </c>
      <c r="AA122" s="51" t="str">
        <f t="shared" si="21"/>
        <v/>
      </c>
      <c r="AB122" s="51" t="str">
        <f t="shared" si="22"/>
        <v/>
      </c>
      <c r="AC122" s="51" t="str">
        <f t="shared" si="23"/>
        <v/>
      </c>
      <c r="AD122" s="51" t="str">
        <f t="shared" si="24"/>
        <v/>
      </c>
      <c r="AE122" s="51" t="str">
        <f t="shared" si="25"/>
        <v/>
      </c>
      <c r="AF122" s="51" t="str">
        <f t="shared" si="26"/>
        <v/>
      </c>
      <c r="AG122" s="51" t="str">
        <f t="shared" si="27"/>
        <v/>
      </c>
      <c r="AH122" s="51" t="str">
        <f t="shared" si="28"/>
        <v/>
      </c>
      <c r="AI122" s="51" t="str">
        <f t="shared" si="29"/>
        <v/>
      </c>
      <c r="AJ122" s="51" t="str">
        <f t="shared" si="30"/>
        <v/>
      </c>
      <c r="AK122" s="51" t="str">
        <f t="shared" si="31"/>
        <v/>
      </c>
      <c r="AL122" s="51" t="str">
        <f t="shared" si="32"/>
        <v/>
      </c>
      <c r="AM122" s="51" t="str">
        <f t="shared" si="33"/>
        <v/>
      </c>
      <c r="AN122" s="51" t="str">
        <f>IF(OR(AD122&lt;&gt;TRUE,AI122&lt;&gt;TRUE),"",IF(OR('Info Lieferung'!$B$12-(YEAR(J122))&gt;INDEX(valschartmaxalt,MATCH(N122,libschart,0)),'Info Lieferung'!$B$12-(YEAR(J122))&lt;INDEX(valschartminalt,MATCH(N122,libschart,0))),FALSE,TRUE))</f>
        <v/>
      </c>
      <c r="AO122" s="51" t="str">
        <f t="shared" si="34"/>
        <v/>
      </c>
      <c r="AP122" s="51"/>
      <c r="AQ122" s="51"/>
      <c r="AR122" s="51"/>
      <c r="AS122" s="197" t="str">
        <f t="shared" si="35"/>
        <v/>
      </c>
      <c r="AT122" s="197" t="str">
        <f t="shared" si="36"/>
        <v/>
      </c>
    </row>
    <row r="123" spans="1:46" x14ac:dyDescent="0.2">
      <c r="A123" s="52" t="str">
        <f>IF(AND(F123&lt;&gt;"",'Institution - Klasse'!$F$4&lt;&gt;""),INDEX(libcatidinstit,'Institution - Klasse'!$F$4),"")</f>
        <v/>
      </c>
      <c r="B123" s="52" t="str">
        <f>IF(A123&lt;&gt;"",INDEX(codeinstit,'Institution - Klasse'!$F$4),"")</f>
        <v/>
      </c>
      <c r="C123" s="50" t="str">
        <f t="shared" si="37"/>
        <v/>
      </c>
      <c r="D123" s="143"/>
      <c r="E123" s="143"/>
      <c r="F123" s="137"/>
      <c r="G123" s="137"/>
      <c r="H123" s="137"/>
      <c r="I123" s="137"/>
      <c r="J123" s="139"/>
      <c r="K123" s="140"/>
      <c r="L123" s="141"/>
      <c r="M123" s="141"/>
      <c r="N123" s="140"/>
      <c r="O123" s="142"/>
      <c r="P123" s="137"/>
      <c r="Q123" s="227"/>
      <c r="R123" s="137"/>
      <c r="S123" s="155"/>
      <c r="T123" s="155"/>
      <c r="U123" s="155"/>
      <c r="V123" s="155"/>
      <c r="W123" s="155"/>
      <c r="X123" s="155"/>
      <c r="Y123" s="53" t="str">
        <f t="shared" si="19"/>
        <v/>
      </c>
      <c r="Z123" s="51" t="str">
        <f t="shared" si="20"/>
        <v/>
      </c>
      <c r="AA123" s="51" t="str">
        <f t="shared" si="21"/>
        <v/>
      </c>
      <c r="AB123" s="51" t="str">
        <f t="shared" si="22"/>
        <v/>
      </c>
      <c r="AC123" s="51" t="str">
        <f t="shared" si="23"/>
        <v/>
      </c>
      <c r="AD123" s="51" t="str">
        <f t="shared" si="24"/>
        <v/>
      </c>
      <c r="AE123" s="51" t="str">
        <f t="shared" si="25"/>
        <v/>
      </c>
      <c r="AF123" s="51" t="str">
        <f t="shared" si="26"/>
        <v/>
      </c>
      <c r="AG123" s="51" t="str">
        <f t="shared" si="27"/>
        <v/>
      </c>
      <c r="AH123" s="51" t="str">
        <f t="shared" si="28"/>
        <v/>
      </c>
      <c r="AI123" s="51" t="str">
        <f t="shared" si="29"/>
        <v/>
      </c>
      <c r="AJ123" s="51" t="str">
        <f t="shared" si="30"/>
        <v/>
      </c>
      <c r="AK123" s="51" t="str">
        <f t="shared" si="31"/>
        <v/>
      </c>
      <c r="AL123" s="51" t="str">
        <f t="shared" si="32"/>
        <v/>
      </c>
      <c r="AM123" s="51" t="str">
        <f t="shared" si="33"/>
        <v/>
      </c>
      <c r="AN123" s="51" t="str">
        <f>IF(OR(AD123&lt;&gt;TRUE,AI123&lt;&gt;TRUE),"",IF(OR('Info Lieferung'!$B$12-(YEAR(J123))&gt;INDEX(valschartmaxalt,MATCH(N123,libschart,0)),'Info Lieferung'!$B$12-(YEAR(J123))&lt;INDEX(valschartminalt,MATCH(N123,libschart,0))),FALSE,TRUE))</f>
        <v/>
      </c>
      <c r="AO123" s="51" t="str">
        <f t="shared" si="34"/>
        <v/>
      </c>
      <c r="AP123" s="51"/>
      <c r="AQ123" s="51"/>
      <c r="AR123" s="51"/>
      <c r="AS123" s="197" t="str">
        <f t="shared" si="35"/>
        <v/>
      </c>
      <c r="AT123" s="197" t="str">
        <f t="shared" si="36"/>
        <v/>
      </c>
    </row>
    <row r="124" spans="1:46" x14ac:dyDescent="0.2">
      <c r="A124" s="52" t="str">
        <f>IF(AND(F124&lt;&gt;"",'Institution - Klasse'!$F$4&lt;&gt;""),INDEX(libcatidinstit,'Institution - Klasse'!$F$4),"")</f>
        <v/>
      </c>
      <c r="B124" s="52" t="str">
        <f>IF(A124&lt;&gt;"",INDEX(codeinstit,'Institution - Klasse'!$F$4),"")</f>
        <v/>
      </c>
      <c r="C124" s="50" t="str">
        <f t="shared" si="37"/>
        <v/>
      </c>
      <c r="D124" s="143"/>
      <c r="E124" s="143"/>
      <c r="F124" s="137"/>
      <c r="G124" s="137"/>
      <c r="H124" s="137"/>
      <c r="I124" s="137"/>
      <c r="J124" s="139"/>
      <c r="K124" s="140"/>
      <c r="L124" s="141"/>
      <c r="M124" s="141"/>
      <c r="N124" s="140"/>
      <c r="O124" s="142"/>
      <c r="P124" s="137"/>
      <c r="Q124" s="227"/>
      <c r="R124" s="137"/>
      <c r="S124" s="155"/>
      <c r="T124" s="155"/>
      <c r="U124" s="155"/>
      <c r="V124" s="155"/>
      <c r="W124" s="155"/>
      <c r="X124" s="155"/>
      <c r="Y124" s="53" t="str">
        <f t="shared" si="19"/>
        <v/>
      </c>
      <c r="Z124" s="51" t="str">
        <f t="shared" si="20"/>
        <v/>
      </c>
      <c r="AA124" s="51" t="str">
        <f t="shared" si="21"/>
        <v/>
      </c>
      <c r="AB124" s="51" t="str">
        <f t="shared" si="22"/>
        <v/>
      </c>
      <c r="AC124" s="51" t="str">
        <f t="shared" si="23"/>
        <v/>
      </c>
      <c r="AD124" s="51" t="str">
        <f t="shared" si="24"/>
        <v/>
      </c>
      <c r="AE124" s="51" t="str">
        <f t="shared" si="25"/>
        <v/>
      </c>
      <c r="AF124" s="51" t="str">
        <f t="shared" si="26"/>
        <v/>
      </c>
      <c r="AG124" s="51" t="str">
        <f t="shared" si="27"/>
        <v/>
      </c>
      <c r="AH124" s="51" t="str">
        <f t="shared" si="28"/>
        <v/>
      </c>
      <c r="AI124" s="51" t="str">
        <f t="shared" si="29"/>
        <v/>
      </c>
      <c r="AJ124" s="51" t="str">
        <f t="shared" si="30"/>
        <v/>
      </c>
      <c r="AK124" s="51" t="str">
        <f t="shared" si="31"/>
        <v/>
      </c>
      <c r="AL124" s="51" t="str">
        <f t="shared" si="32"/>
        <v/>
      </c>
      <c r="AM124" s="51" t="str">
        <f t="shared" si="33"/>
        <v/>
      </c>
      <c r="AN124" s="51" t="str">
        <f>IF(OR(AD124&lt;&gt;TRUE,AI124&lt;&gt;TRUE),"",IF(OR('Info Lieferung'!$B$12-(YEAR(J124))&gt;INDEX(valschartmaxalt,MATCH(N124,libschart,0)),'Info Lieferung'!$B$12-(YEAR(J124))&lt;INDEX(valschartminalt,MATCH(N124,libschart,0))),FALSE,TRUE))</f>
        <v/>
      </c>
      <c r="AO124" s="51" t="str">
        <f t="shared" si="34"/>
        <v/>
      </c>
      <c r="AP124" s="51"/>
      <c r="AQ124" s="51"/>
      <c r="AR124" s="51"/>
      <c r="AS124" s="197" t="str">
        <f t="shared" si="35"/>
        <v/>
      </c>
      <c r="AT124" s="197" t="str">
        <f t="shared" si="36"/>
        <v/>
      </c>
    </row>
    <row r="125" spans="1:46" x14ac:dyDescent="0.2">
      <c r="A125" s="52" t="str">
        <f>IF(AND(F125&lt;&gt;"",'Institution - Klasse'!$F$4&lt;&gt;""),INDEX(libcatidinstit,'Institution - Klasse'!$F$4),"")</f>
        <v/>
      </c>
      <c r="B125" s="52" t="str">
        <f>IF(A125&lt;&gt;"",INDEX(codeinstit,'Institution - Klasse'!$F$4),"")</f>
        <v/>
      </c>
      <c r="C125" s="50" t="str">
        <f t="shared" si="37"/>
        <v/>
      </c>
      <c r="D125" s="143"/>
      <c r="E125" s="143"/>
      <c r="F125" s="137"/>
      <c r="G125" s="137"/>
      <c r="H125" s="137"/>
      <c r="I125" s="137"/>
      <c r="J125" s="139"/>
      <c r="K125" s="140"/>
      <c r="L125" s="141"/>
      <c r="M125" s="141"/>
      <c r="N125" s="140"/>
      <c r="O125" s="142"/>
      <c r="P125" s="137"/>
      <c r="Q125" s="227"/>
      <c r="R125" s="137"/>
      <c r="S125" s="155"/>
      <c r="T125" s="155"/>
      <c r="U125" s="155"/>
      <c r="V125" s="155"/>
      <c r="W125" s="155"/>
      <c r="X125" s="155"/>
      <c r="Y125" s="53" t="str">
        <f t="shared" si="19"/>
        <v/>
      </c>
      <c r="Z125" s="51" t="str">
        <f t="shared" si="20"/>
        <v/>
      </c>
      <c r="AA125" s="51" t="str">
        <f t="shared" si="21"/>
        <v/>
      </c>
      <c r="AB125" s="51" t="str">
        <f t="shared" si="22"/>
        <v/>
      </c>
      <c r="AC125" s="51" t="str">
        <f t="shared" si="23"/>
        <v/>
      </c>
      <c r="AD125" s="51" t="str">
        <f t="shared" si="24"/>
        <v/>
      </c>
      <c r="AE125" s="51" t="str">
        <f t="shared" si="25"/>
        <v/>
      </c>
      <c r="AF125" s="51" t="str">
        <f t="shared" si="26"/>
        <v/>
      </c>
      <c r="AG125" s="51" t="str">
        <f t="shared" si="27"/>
        <v/>
      </c>
      <c r="AH125" s="51" t="str">
        <f t="shared" si="28"/>
        <v/>
      </c>
      <c r="AI125" s="51" t="str">
        <f t="shared" si="29"/>
        <v/>
      </c>
      <c r="AJ125" s="51" t="str">
        <f t="shared" si="30"/>
        <v/>
      </c>
      <c r="AK125" s="51" t="str">
        <f t="shared" si="31"/>
        <v/>
      </c>
      <c r="AL125" s="51" t="str">
        <f t="shared" si="32"/>
        <v/>
      </c>
      <c r="AM125" s="51" t="str">
        <f t="shared" si="33"/>
        <v/>
      </c>
      <c r="AN125" s="51" t="str">
        <f>IF(OR(AD125&lt;&gt;TRUE,AI125&lt;&gt;TRUE),"",IF(OR('Info Lieferung'!$B$12-(YEAR(J125))&gt;INDEX(valschartmaxalt,MATCH(N125,libschart,0)),'Info Lieferung'!$B$12-(YEAR(J125))&lt;INDEX(valschartminalt,MATCH(N125,libschart,0))),FALSE,TRUE))</f>
        <v/>
      </c>
      <c r="AO125" s="51" t="str">
        <f t="shared" si="34"/>
        <v/>
      </c>
      <c r="AP125" s="51"/>
      <c r="AQ125" s="51"/>
      <c r="AR125" s="51"/>
      <c r="AS125" s="197" t="str">
        <f t="shared" si="35"/>
        <v/>
      </c>
      <c r="AT125" s="197" t="str">
        <f t="shared" si="36"/>
        <v/>
      </c>
    </row>
    <row r="126" spans="1:46" x14ac:dyDescent="0.2">
      <c r="A126" s="52" t="str">
        <f>IF(AND(F126&lt;&gt;"",'Institution - Klasse'!$F$4&lt;&gt;""),INDEX(libcatidinstit,'Institution - Klasse'!$F$4),"")</f>
        <v/>
      </c>
      <c r="B126" s="52" t="str">
        <f>IF(A126&lt;&gt;"",INDEX(codeinstit,'Institution - Klasse'!$F$4),"")</f>
        <v/>
      </c>
      <c r="C126" s="50" t="str">
        <f t="shared" si="37"/>
        <v/>
      </c>
      <c r="D126" s="143"/>
      <c r="E126" s="143"/>
      <c r="F126" s="137"/>
      <c r="G126" s="137"/>
      <c r="H126" s="137"/>
      <c r="I126" s="137"/>
      <c r="J126" s="139"/>
      <c r="K126" s="140"/>
      <c r="L126" s="141"/>
      <c r="M126" s="141"/>
      <c r="N126" s="140"/>
      <c r="O126" s="142"/>
      <c r="P126" s="137"/>
      <c r="Q126" s="227"/>
      <c r="R126" s="137"/>
      <c r="S126" s="155"/>
      <c r="T126" s="155"/>
      <c r="U126" s="155"/>
      <c r="V126" s="155"/>
      <c r="W126" s="155"/>
      <c r="X126" s="155"/>
      <c r="Y126" s="53" t="str">
        <f t="shared" si="19"/>
        <v/>
      </c>
      <c r="Z126" s="51" t="str">
        <f t="shared" si="20"/>
        <v/>
      </c>
      <c r="AA126" s="51" t="str">
        <f t="shared" si="21"/>
        <v/>
      </c>
      <c r="AB126" s="51" t="str">
        <f t="shared" si="22"/>
        <v/>
      </c>
      <c r="AC126" s="51" t="str">
        <f t="shared" si="23"/>
        <v/>
      </c>
      <c r="AD126" s="51" t="str">
        <f t="shared" si="24"/>
        <v/>
      </c>
      <c r="AE126" s="51" t="str">
        <f t="shared" si="25"/>
        <v/>
      </c>
      <c r="AF126" s="51" t="str">
        <f t="shared" si="26"/>
        <v/>
      </c>
      <c r="AG126" s="51" t="str">
        <f t="shared" si="27"/>
        <v/>
      </c>
      <c r="AH126" s="51" t="str">
        <f t="shared" si="28"/>
        <v/>
      </c>
      <c r="AI126" s="51" t="str">
        <f t="shared" si="29"/>
        <v/>
      </c>
      <c r="AJ126" s="51" t="str">
        <f t="shared" si="30"/>
        <v/>
      </c>
      <c r="AK126" s="51" t="str">
        <f t="shared" si="31"/>
        <v/>
      </c>
      <c r="AL126" s="51" t="str">
        <f t="shared" si="32"/>
        <v/>
      </c>
      <c r="AM126" s="51" t="str">
        <f t="shared" si="33"/>
        <v/>
      </c>
      <c r="AN126" s="51" t="str">
        <f>IF(OR(AD126&lt;&gt;TRUE,AI126&lt;&gt;TRUE),"",IF(OR('Info Lieferung'!$B$12-(YEAR(J126))&gt;INDEX(valschartmaxalt,MATCH(N126,libschart,0)),'Info Lieferung'!$B$12-(YEAR(J126))&lt;INDEX(valschartminalt,MATCH(N126,libschart,0))),FALSE,TRUE))</f>
        <v/>
      </c>
      <c r="AO126" s="51" t="str">
        <f t="shared" si="34"/>
        <v/>
      </c>
      <c r="AP126" s="51"/>
      <c r="AQ126" s="51"/>
      <c r="AR126" s="51"/>
      <c r="AS126" s="197" t="str">
        <f t="shared" si="35"/>
        <v/>
      </c>
      <c r="AT126" s="197" t="str">
        <f t="shared" si="36"/>
        <v/>
      </c>
    </row>
    <row r="127" spans="1:46" x14ac:dyDescent="0.2">
      <c r="A127" s="52" t="str">
        <f>IF(AND(F127&lt;&gt;"",'Institution - Klasse'!$F$4&lt;&gt;""),INDEX(libcatidinstit,'Institution - Klasse'!$F$4),"")</f>
        <v/>
      </c>
      <c r="B127" s="52" t="str">
        <f>IF(A127&lt;&gt;"",INDEX(codeinstit,'Institution - Klasse'!$F$4),"")</f>
        <v/>
      </c>
      <c r="C127" s="50" t="str">
        <f t="shared" si="37"/>
        <v/>
      </c>
      <c r="D127" s="143"/>
      <c r="E127" s="143"/>
      <c r="F127" s="137"/>
      <c r="G127" s="137"/>
      <c r="H127" s="137"/>
      <c r="I127" s="137"/>
      <c r="J127" s="139"/>
      <c r="K127" s="140"/>
      <c r="L127" s="141"/>
      <c r="M127" s="141"/>
      <c r="N127" s="140"/>
      <c r="O127" s="142"/>
      <c r="P127" s="137"/>
      <c r="Q127" s="227"/>
      <c r="R127" s="137"/>
      <c r="S127" s="155"/>
      <c r="T127" s="155"/>
      <c r="U127" s="155"/>
      <c r="V127" s="155"/>
      <c r="W127" s="155"/>
      <c r="X127" s="155"/>
      <c r="Y127" s="53" t="str">
        <f t="shared" si="19"/>
        <v/>
      </c>
      <c r="Z127" s="51" t="str">
        <f t="shared" si="20"/>
        <v/>
      </c>
      <c r="AA127" s="51" t="str">
        <f t="shared" si="21"/>
        <v/>
      </c>
      <c r="AB127" s="51" t="str">
        <f t="shared" si="22"/>
        <v/>
      </c>
      <c r="AC127" s="51" t="str">
        <f t="shared" si="23"/>
        <v/>
      </c>
      <c r="AD127" s="51" t="str">
        <f t="shared" si="24"/>
        <v/>
      </c>
      <c r="AE127" s="51" t="str">
        <f t="shared" si="25"/>
        <v/>
      </c>
      <c r="AF127" s="51" t="str">
        <f t="shared" si="26"/>
        <v/>
      </c>
      <c r="AG127" s="51" t="str">
        <f t="shared" si="27"/>
        <v/>
      </c>
      <c r="AH127" s="51" t="str">
        <f t="shared" si="28"/>
        <v/>
      </c>
      <c r="AI127" s="51" t="str">
        <f t="shared" si="29"/>
        <v/>
      </c>
      <c r="AJ127" s="51" t="str">
        <f t="shared" si="30"/>
        <v/>
      </c>
      <c r="AK127" s="51" t="str">
        <f t="shared" si="31"/>
        <v/>
      </c>
      <c r="AL127" s="51" t="str">
        <f t="shared" si="32"/>
        <v/>
      </c>
      <c r="AM127" s="51" t="str">
        <f t="shared" si="33"/>
        <v/>
      </c>
      <c r="AN127" s="51" t="str">
        <f>IF(OR(AD127&lt;&gt;TRUE,AI127&lt;&gt;TRUE),"",IF(OR('Info Lieferung'!$B$12-(YEAR(J127))&gt;INDEX(valschartmaxalt,MATCH(N127,libschart,0)),'Info Lieferung'!$B$12-(YEAR(J127))&lt;INDEX(valschartminalt,MATCH(N127,libschart,0))),FALSE,TRUE))</f>
        <v/>
      </c>
      <c r="AO127" s="51" t="str">
        <f t="shared" si="34"/>
        <v/>
      </c>
      <c r="AP127" s="51"/>
      <c r="AQ127" s="51"/>
      <c r="AR127" s="51"/>
      <c r="AS127" s="197" t="str">
        <f t="shared" si="35"/>
        <v/>
      </c>
      <c r="AT127" s="197" t="str">
        <f t="shared" si="36"/>
        <v/>
      </c>
    </row>
    <row r="128" spans="1:46" x14ac:dyDescent="0.2">
      <c r="A128" s="52" t="str">
        <f>IF(AND(F128&lt;&gt;"",'Institution - Klasse'!$F$4&lt;&gt;""),INDEX(libcatidinstit,'Institution - Klasse'!$F$4),"")</f>
        <v/>
      </c>
      <c r="B128" s="52" t="str">
        <f>IF(A128&lt;&gt;"",INDEX(codeinstit,'Institution - Klasse'!$F$4),"")</f>
        <v/>
      </c>
      <c r="C128" s="50" t="str">
        <f t="shared" si="37"/>
        <v/>
      </c>
      <c r="D128" s="143"/>
      <c r="E128" s="143"/>
      <c r="F128" s="137"/>
      <c r="G128" s="137"/>
      <c r="H128" s="137"/>
      <c r="I128" s="137"/>
      <c r="J128" s="139"/>
      <c r="K128" s="140"/>
      <c r="L128" s="141"/>
      <c r="M128" s="141"/>
      <c r="N128" s="140"/>
      <c r="O128" s="142"/>
      <c r="P128" s="137"/>
      <c r="Q128" s="227"/>
      <c r="R128" s="137"/>
      <c r="S128" s="155"/>
      <c r="T128" s="155"/>
      <c r="U128" s="155"/>
      <c r="V128" s="155"/>
      <c r="W128" s="155"/>
      <c r="X128" s="155"/>
      <c r="Y128" s="53" t="str">
        <f t="shared" si="19"/>
        <v/>
      </c>
      <c r="Z128" s="51" t="str">
        <f t="shared" si="20"/>
        <v/>
      </c>
      <c r="AA128" s="51" t="str">
        <f t="shared" si="21"/>
        <v/>
      </c>
      <c r="AB128" s="51" t="str">
        <f t="shared" si="22"/>
        <v/>
      </c>
      <c r="AC128" s="51" t="str">
        <f t="shared" si="23"/>
        <v/>
      </c>
      <c r="AD128" s="51" t="str">
        <f t="shared" si="24"/>
        <v/>
      </c>
      <c r="AE128" s="51" t="str">
        <f t="shared" si="25"/>
        <v/>
      </c>
      <c r="AF128" s="51" t="str">
        <f t="shared" si="26"/>
        <v/>
      </c>
      <c r="AG128" s="51" t="str">
        <f t="shared" si="27"/>
        <v/>
      </c>
      <c r="AH128" s="51" t="str">
        <f t="shared" si="28"/>
        <v/>
      </c>
      <c r="AI128" s="51" t="str">
        <f t="shared" si="29"/>
        <v/>
      </c>
      <c r="AJ128" s="51" t="str">
        <f t="shared" si="30"/>
        <v/>
      </c>
      <c r="AK128" s="51" t="str">
        <f t="shared" si="31"/>
        <v/>
      </c>
      <c r="AL128" s="51" t="str">
        <f t="shared" si="32"/>
        <v/>
      </c>
      <c r="AM128" s="51" t="str">
        <f t="shared" si="33"/>
        <v/>
      </c>
      <c r="AN128" s="51" t="str">
        <f>IF(OR(AD128&lt;&gt;TRUE,AI128&lt;&gt;TRUE),"",IF(OR('Info Lieferung'!$B$12-(YEAR(J128))&gt;INDEX(valschartmaxalt,MATCH(N128,libschart,0)),'Info Lieferung'!$B$12-(YEAR(J128))&lt;INDEX(valschartminalt,MATCH(N128,libschart,0))),FALSE,TRUE))</f>
        <v/>
      </c>
      <c r="AO128" s="51" t="str">
        <f t="shared" si="34"/>
        <v/>
      </c>
      <c r="AP128" s="51"/>
      <c r="AQ128" s="51"/>
      <c r="AR128" s="51"/>
      <c r="AS128" s="197" t="str">
        <f t="shared" si="35"/>
        <v/>
      </c>
      <c r="AT128" s="197" t="str">
        <f t="shared" si="36"/>
        <v/>
      </c>
    </row>
    <row r="129" spans="1:46" x14ac:dyDescent="0.2">
      <c r="A129" s="52" t="str">
        <f>IF(AND(F129&lt;&gt;"",'Institution - Klasse'!$F$4&lt;&gt;""),INDEX(libcatidinstit,'Institution - Klasse'!$F$4),"")</f>
        <v/>
      </c>
      <c r="B129" s="52" t="str">
        <f>IF(A129&lt;&gt;"",INDEX(codeinstit,'Institution - Klasse'!$F$4),"")</f>
        <v/>
      </c>
      <c r="C129" s="50" t="str">
        <f t="shared" si="37"/>
        <v/>
      </c>
      <c r="D129" s="143"/>
      <c r="E129" s="143"/>
      <c r="F129" s="137"/>
      <c r="G129" s="137"/>
      <c r="H129" s="137"/>
      <c r="I129" s="137"/>
      <c r="J129" s="139"/>
      <c r="K129" s="140"/>
      <c r="L129" s="141"/>
      <c r="M129" s="141"/>
      <c r="N129" s="140"/>
      <c r="O129" s="142"/>
      <c r="P129" s="137"/>
      <c r="Q129" s="227"/>
      <c r="R129" s="137"/>
      <c r="S129" s="155"/>
      <c r="T129" s="155"/>
      <c r="U129" s="155"/>
      <c r="V129" s="155"/>
      <c r="W129" s="155"/>
      <c r="X129" s="155"/>
      <c r="Y129" s="53" t="str">
        <f t="shared" si="19"/>
        <v/>
      </c>
      <c r="Z129" s="51" t="str">
        <f t="shared" si="20"/>
        <v/>
      </c>
      <c r="AA129" s="51" t="str">
        <f t="shared" si="21"/>
        <v/>
      </c>
      <c r="AB129" s="51" t="str">
        <f t="shared" si="22"/>
        <v/>
      </c>
      <c r="AC129" s="51" t="str">
        <f t="shared" si="23"/>
        <v/>
      </c>
      <c r="AD129" s="51" t="str">
        <f t="shared" si="24"/>
        <v/>
      </c>
      <c r="AE129" s="51" t="str">
        <f t="shared" si="25"/>
        <v/>
      </c>
      <c r="AF129" s="51" t="str">
        <f t="shared" si="26"/>
        <v/>
      </c>
      <c r="AG129" s="51" t="str">
        <f t="shared" si="27"/>
        <v/>
      </c>
      <c r="AH129" s="51" t="str">
        <f t="shared" si="28"/>
        <v/>
      </c>
      <c r="AI129" s="51" t="str">
        <f t="shared" si="29"/>
        <v/>
      </c>
      <c r="AJ129" s="51" t="str">
        <f t="shared" si="30"/>
        <v/>
      </c>
      <c r="AK129" s="51" t="str">
        <f t="shared" si="31"/>
        <v/>
      </c>
      <c r="AL129" s="51" t="str">
        <f t="shared" si="32"/>
        <v/>
      </c>
      <c r="AM129" s="51" t="str">
        <f t="shared" si="33"/>
        <v/>
      </c>
      <c r="AN129" s="51" t="str">
        <f>IF(OR(AD129&lt;&gt;TRUE,AI129&lt;&gt;TRUE),"",IF(OR('Info Lieferung'!$B$12-(YEAR(J129))&gt;INDEX(valschartmaxalt,MATCH(N129,libschart,0)),'Info Lieferung'!$B$12-(YEAR(J129))&lt;INDEX(valschartminalt,MATCH(N129,libschart,0))),FALSE,TRUE))</f>
        <v/>
      </c>
      <c r="AO129" s="51" t="str">
        <f t="shared" si="34"/>
        <v/>
      </c>
      <c r="AP129" s="51"/>
      <c r="AQ129" s="51"/>
      <c r="AR129" s="51"/>
      <c r="AS129" s="197" t="str">
        <f t="shared" si="35"/>
        <v/>
      </c>
      <c r="AT129" s="197" t="str">
        <f t="shared" si="36"/>
        <v/>
      </c>
    </row>
    <row r="130" spans="1:46" x14ac:dyDescent="0.2">
      <c r="A130" s="52" t="str">
        <f>IF(AND(F130&lt;&gt;"",'Institution - Klasse'!$F$4&lt;&gt;""),INDEX(libcatidinstit,'Institution - Klasse'!$F$4),"")</f>
        <v/>
      </c>
      <c r="B130" s="52" t="str">
        <f>IF(A130&lt;&gt;"",INDEX(codeinstit,'Institution - Klasse'!$F$4),"")</f>
        <v/>
      </c>
      <c r="C130" s="50" t="str">
        <f t="shared" si="37"/>
        <v/>
      </c>
      <c r="D130" s="143"/>
      <c r="E130" s="143"/>
      <c r="F130" s="137"/>
      <c r="G130" s="137"/>
      <c r="H130" s="137"/>
      <c r="I130" s="137"/>
      <c r="J130" s="139"/>
      <c r="K130" s="140"/>
      <c r="L130" s="141"/>
      <c r="M130" s="141"/>
      <c r="N130" s="140"/>
      <c r="O130" s="142"/>
      <c r="P130" s="137"/>
      <c r="Q130" s="227"/>
      <c r="R130" s="137"/>
      <c r="S130" s="155"/>
      <c r="T130" s="155"/>
      <c r="U130" s="155"/>
      <c r="V130" s="155"/>
      <c r="W130" s="155"/>
      <c r="X130" s="155"/>
      <c r="Y130" s="53" t="str">
        <f t="shared" si="19"/>
        <v/>
      </c>
      <c r="Z130" s="51" t="str">
        <f t="shared" si="20"/>
        <v/>
      </c>
      <c r="AA130" s="51" t="str">
        <f t="shared" si="21"/>
        <v/>
      </c>
      <c r="AB130" s="51" t="str">
        <f t="shared" si="22"/>
        <v/>
      </c>
      <c r="AC130" s="51" t="str">
        <f t="shared" si="23"/>
        <v/>
      </c>
      <c r="AD130" s="51" t="str">
        <f t="shared" si="24"/>
        <v/>
      </c>
      <c r="AE130" s="51" t="str">
        <f t="shared" si="25"/>
        <v/>
      </c>
      <c r="AF130" s="51" t="str">
        <f t="shared" si="26"/>
        <v/>
      </c>
      <c r="AG130" s="51" t="str">
        <f t="shared" si="27"/>
        <v/>
      </c>
      <c r="AH130" s="51" t="str">
        <f t="shared" si="28"/>
        <v/>
      </c>
      <c r="AI130" s="51" t="str">
        <f t="shared" si="29"/>
        <v/>
      </c>
      <c r="AJ130" s="51" t="str">
        <f t="shared" si="30"/>
        <v/>
      </c>
      <c r="AK130" s="51" t="str">
        <f t="shared" si="31"/>
        <v/>
      </c>
      <c r="AL130" s="51" t="str">
        <f t="shared" si="32"/>
        <v/>
      </c>
      <c r="AM130" s="51" t="str">
        <f t="shared" si="33"/>
        <v/>
      </c>
      <c r="AN130" s="51" t="str">
        <f>IF(OR(AD130&lt;&gt;TRUE,AI130&lt;&gt;TRUE),"",IF(OR('Info Lieferung'!$B$12-(YEAR(J130))&gt;INDEX(valschartmaxalt,MATCH(N130,libschart,0)),'Info Lieferung'!$B$12-(YEAR(J130))&lt;INDEX(valschartminalt,MATCH(N130,libschart,0))),FALSE,TRUE))</f>
        <v/>
      </c>
      <c r="AO130" s="51" t="str">
        <f t="shared" si="34"/>
        <v/>
      </c>
      <c r="AP130" s="51"/>
      <c r="AQ130" s="51"/>
      <c r="AR130" s="51"/>
      <c r="AS130" s="197" t="str">
        <f t="shared" si="35"/>
        <v/>
      </c>
      <c r="AT130" s="197" t="str">
        <f t="shared" si="36"/>
        <v/>
      </c>
    </row>
    <row r="131" spans="1:46" x14ac:dyDescent="0.2">
      <c r="A131" s="52" t="str">
        <f>IF(AND(F131&lt;&gt;"",'Institution - Klasse'!$F$4&lt;&gt;""),INDEX(libcatidinstit,'Institution - Klasse'!$F$4),"")</f>
        <v/>
      </c>
      <c r="B131" s="52" t="str">
        <f>IF(A131&lt;&gt;"",INDEX(codeinstit,'Institution - Klasse'!$F$4),"")</f>
        <v/>
      </c>
      <c r="C131" s="50" t="str">
        <f t="shared" si="37"/>
        <v/>
      </c>
      <c r="D131" s="143"/>
      <c r="E131" s="143"/>
      <c r="F131" s="137"/>
      <c r="G131" s="137"/>
      <c r="H131" s="137"/>
      <c r="I131" s="137"/>
      <c r="J131" s="139"/>
      <c r="K131" s="140"/>
      <c r="L131" s="141"/>
      <c r="M131" s="141"/>
      <c r="N131" s="140"/>
      <c r="O131" s="142"/>
      <c r="P131" s="137"/>
      <c r="Q131" s="227"/>
      <c r="R131" s="137"/>
      <c r="S131" s="155"/>
      <c r="T131" s="155"/>
      <c r="U131" s="155"/>
      <c r="V131" s="155"/>
      <c r="W131" s="155"/>
      <c r="X131" s="155"/>
      <c r="Y131" s="53" t="str">
        <f t="shared" si="19"/>
        <v/>
      </c>
      <c r="Z131" s="51" t="str">
        <f t="shared" si="20"/>
        <v/>
      </c>
      <c r="AA131" s="51" t="str">
        <f t="shared" si="21"/>
        <v/>
      </c>
      <c r="AB131" s="51" t="str">
        <f t="shared" si="22"/>
        <v/>
      </c>
      <c r="AC131" s="51" t="str">
        <f t="shared" si="23"/>
        <v/>
      </c>
      <c r="AD131" s="51" t="str">
        <f t="shared" si="24"/>
        <v/>
      </c>
      <c r="AE131" s="51" t="str">
        <f t="shared" si="25"/>
        <v/>
      </c>
      <c r="AF131" s="51" t="str">
        <f t="shared" si="26"/>
        <v/>
      </c>
      <c r="AG131" s="51" t="str">
        <f t="shared" si="27"/>
        <v/>
      </c>
      <c r="AH131" s="51" t="str">
        <f t="shared" si="28"/>
        <v/>
      </c>
      <c r="AI131" s="51" t="str">
        <f t="shared" si="29"/>
        <v/>
      </c>
      <c r="AJ131" s="51" t="str">
        <f t="shared" si="30"/>
        <v/>
      </c>
      <c r="AK131" s="51" t="str">
        <f t="shared" si="31"/>
        <v/>
      </c>
      <c r="AL131" s="51" t="str">
        <f t="shared" si="32"/>
        <v/>
      </c>
      <c r="AM131" s="51" t="str">
        <f t="shared" si="33"/>
        <v/>
      </c>
      <c r="AN131" s="51" t="str">
        <f>IF(OR(AD131&lt;&gt;TRUE,AI131&lt;&gt;TRUE),"",IF(OR('Info Lieferung'!$B$12-(YEAR(J131))&gt;INDEX(valschartmaxalt,MATCH(N131,libschart,0)),'Info Lieferung'!$B$12-(YEAR(J131))&lt;INDEX(valschartminalt,MATCH(N131,libschart,0))),FALSE,TRUE))</f>
        <v/>
      </c>
      <c r="AO131" s="51" t="str">
        <f t="shared" si="34"/>
        <v/>
      </c>
      <c r="AP131" s="51"/>
      <c r="AQ131" s="51"/>
      <c r="AR131" s="51"/>
      <c r="AS131" s="197" t="str">
        <f t="shared" si="35"/>
        <v/>
      </c>
      <c r="AT131" s="197" t="str">
        <f t="shared" si="36"/>
        <v/>
      </c>
    </row>
    <row r="132" spans="1:46" x14ac:dyDescent="0.2">
      <c r="A132" s="52" t="str">
        <f>IF(AND(F132&lt;&gt;"",'Institution - Klasse'!$F$4&lt;&gt;""),INDEX(libcatidinstit,'Institution - Klasse'!$F$4),"")</f>
        <v/>
      </c>
      <c r="B132" s="52" t="str">
        <f>IF(A132&lt;&gt;"",INDEX(codeinstit,'Institution - Klasse'!$F$4),"")</f>
        <v/>
      </c>
      <c r="C132" s="50" t="str">
        <f t="shared" si="37"/>
        <v/>
      </c>
      <c r="D132" s="143"/>
      <c r="E132" s="143"/>
      <c r="F132" s="137"/>
      <c r="G132" s="137"/>
      <c r="H132" s="137"/>
      <c r="I132" s="137"/>
      <c r="J132" s="139"/>
      <c r="K132" s="140"/>
      <c r="L132" s="141"/>
      <c r="M132" s="141"/>
      <c r="N132" s="140"/>
      <c r="O132" s="142"/>
      <c r="P132" s="137"/>
      <c r="Q132" s="227"/>
      <c r="R132" s="137"/>
      <c r="S132" s="155"/>
      <c r="T132" s="155"/>
      <c r="U132" s="155"/>
      <c r="V132" s="155"/>
      <c r="W132" s="155"/>
      <c r="X132" s="155"/>
      <c r="Y132" s="53" t="str">
        <f t="shared" si="19"/>
        <v/>
      </c>
      <c r="Z132" s="51" t="str">
        <f t="shared" si="20"/>
        <v/>
      </c>
      <c r="AA132" s="51" t="str">
        <f t="shared" si="21"/>
        <v/>
      </c>
      <c r="AB132" s="51" t="str">
        <f t="shared" si="22"/>
        <v/>
      </c>
      <c r="AC132" s="51" t="str">
        <f t="shared" si="23"/>
        <v/>
      </c>
      <c r="AD132" s="51" t="str">
        <f t="shared" si="24"/>
        <v/>
      </c>
      <c r="AE132" s="51" t="str">
        <f t="shared" si="25"/>
        <v/>
      </c>
      <c r="AF132" s="51" t="str">
        <f t="shared" si="26"/>
        <v/>
      </c>
      <c r="AG132" s="51" t="str">
        <f t="shared" si="27"/>
        <v/>
      </c>
      <c r="AH132" s="51" t="str">
        <f t="shared" si="28"/>
        <v/>
      </c>
      <c r="AI132" s="51" t="str">
        <f t="shared" si="29"/>
        <v/>
      </c>
      <c r="AJ132" s="51" t="str">
        <f t="shared" si="30"/>
        <v/>
      </c>
      <c r="AK132" s="51" t="str">
        <f t="shared" si="31"/>
        <v/>
      </c>
      <c r="AL132" s="51" t="str">
        <f t="shared" si="32"/>
        <v/>
      </c>
      <c r="AM132" s="51" t="str">
        <f t="shared" si="33"/>
        <v/>
      </c>
      <c r="AN132" s="51" t="str">
        <f>IF(OR(AD132&lt;&gt;TRUE,AI132&lt;&gt;TRUE),"",IF(OR('Info Lieferung'!$B$12-(YEAR(J132))&gt;INDEX(valschartmaxalt,MATCH(N132,libschart,0)),'Info Lieferung'!$B$12-(YEAR(J132))&lt;INDEX(valschartminalt,MATCH(N132,libschart,0))),FALSE,TRUE))</f>
        <v/>
      </c>
      <c r="AO132" s="51" t="str">
        <f t="shared" si="34"/>
        <v/>
      </c>
      <c r="AP132" s="51"/>
      <c r="AQ132" s="51"/>
      <c r="AR132" s="51"/>
      <c r="AS132" s="197" t="str">
        <f t="shared" si="35"/>
        <v/>
      </c>
      <c r="AT132" s="197" t="str">
        <f t="shared" si="36"/>
        <v/>
      </c>
    </row>
    <row r="133" spans="1:46" x14ac:dyDescent="0.2">
      <c r="A133" s="52" t="str">
        <f>IF(AND(F133&lt;&gt;"",'Institution - Klasse'!$F$4&lt;&gt;""),INDEX(libcatidinstit,'Institution - Klasse'!$F$4),"")</f>
        <v/>
      </c>
      <c r="B133" s="52" t="str">
        <f>IF(A133&lt;&gt;"",INDEX(codeinstit,'Institution - Klasse'!$F$4),"")</f>
        <v/>
      </c>
      <c r="C133" s="50" t="str">
        <f t="shared" si="37"/>
        <v/>
      </c>
      <c r="D133" s="143"/>
      <c r="E133" s="143"/>
      <c r="F133" s="137"/>
      <c r="G133" s="137"/>
      <c r="H133" s="137"/>
      <c r="I133" s="137"/>
      <c r="J133" s="139"/>
      <c r="K133" s="140"/>
      <c r="L133" s="141"/>
      <c r="M133" s="141"/>
      <c r="N133" s="140"/>
      <c r="O133" s="142"/>
      <c r="P133" s="137"/>
      <c r="Q133" s="227"/>
      <c r="R133" s="137"/>
      <c r="S133" s="155"/>
      <c r="T133" s="155"/>
      <c r="U133" s="155"/>
      <c r="V133" s="155"/>
      <c r="W133" s="155"/>
      <c r="X133" s="155"/>
      <c r="Y133" s="53" t="str">
        <f t="shared" ref="Y133:Y196" si="38">IF(G133="CH.AHV",IF(LEN(H133)=13,IF((MID(H133,13,1)+1-1)=MOD(10-(MID(H133,1,1)+3*MID(H133,2,1)+MID(H133,3,1)+3*MID(H133,4,1)+MID(H133,5,1)+3*MID(H133,6,1)+MID(H133,7,1)+3*MID(H133,8,1)+MID(H133,9,1)+3*MID(H133,10,1)+MID(H133,11,1)+3*MID(H133,12,1)),10),TRUE,FALSE),FALSE),"")</f>
        <v/>
      </c>
      <c r="Z133" s="51" t="str">
        <f t="shared" ref="Z133:Z196" si="39">IF(OR(ISBLANK(H133)),"",NOT(COUNTIF($H$5:$H$1004,$H133)&gt;1))</f>
        <v/>
      </c>
      <c r="AA133" s="51" t="str">
        <f t="shared" ref="AA133:AA196" si="40">IF(ISBLANK(F133),"",IF(ISNA(MATCH(TRIM(F133),libclint,0)),FALSE,TRUE))</f>
        <v/>
      </c>
      <c r="AB133" s="51" t="str">
        <f t="shared" ref="AB133:AB196" si="41">IF(ISBLANK(G133),"",IF(ISNA(MATCH(G133,codecatidlern,0)),FALSE,TRUE))</f>
        <v/>
      </c>
      <c r="AC133" s="51" t="str">
        <f t="shared" ref="AC133:AC196" si="42">IF(ISBLANK(I133),"",IF(ISNA(MATCH(I133,libsex,0)),FALSE,TRUE))</f>
        <v/>
      </c>
      <c r="AD133" s="51" t="str">
        <f t="shared" ref="AD133:AD196" si="43">IF(ISBLANK(J133),"",IF(AND(J133 &gt; DATE(1925,1,1),J133 &lt; DATE(2100,1,1)),TRUE,FALSE))</f>
        <v/>
      </c>
      <c r="AE133" s="51" t="str">
        <f t="shared" ref="AE133:AE196" si="44">IF(ISBLANK(K133),"",IF(ISNA(MATCH(K133,libnat,0)),FALSE,TRUE))</f>
        <v/>
      </c>
      <c r="AF133" s="51" t="str">
        <f t="shared" ref="AF133:AF196" si="45">IF(ISBLANK(L133),"",IF(ISNA(MATCH(L133,liblangue,0)),FALSE,TRUE))</f>
        <v/>
      </c>
      <c r="AG133" s="51" t="str">
        <f t="shared" ref="AG133:AG196" si="46">IF(OR(AF133&lt;&gt;TRUE,ISNA(MATCH(N133,libschart,0))),"",IF(AND(INDEX(codeschart,MATCH(N133,libschart,0))&lt;55000000,INDEX(codelangue,MATCH(L133,liblangue,0))=999),FALSE,TRUE))</f>
        <v/>
      </c>
      <c r="AH133" s="51" t="str">
        <f t="shared" ref="AH133:AH196" si="47">IF(ISBLANK(M133),"",IF(ISNA(MATCH(M133,libgem,0)),FALSE,TRUE))</f>
        <v/>
      </c>
      <c r="AI133" s="51" t="str">
        <f t="shared" ref="AI133:AI196" si="48">IF(ISBLANK(N133),"",IF(ISNA(MATCH(N133,libschart,0)),FALSE,IF(INDEX(codeschart,MATCH(N133,libschart,0))=0,FALSE,TRUE)))</f>
        <v/>
      </c>
      <c r="AJ133" s="51" t="str">
        <f t="shared" ref="AJ133:AJ196" si="49">IF(ISBLANK(O133),"",IF(ISNA(MATCH(O133,codektbj,0)),FALSE,TRUE))</f>
        <v/>
      </c>
      <c r="AK133" s="51" t="str">
        <f t="shared" ref="AK133:AK196" si="50">IF(ISBLANK(P133),"",IF(ISNA(MATCH(P133,libform,0)),FALSE,TRUE))</f>
        <v/>
      </c>
      <c r="AL133" s="51" t="str">
        <f t="shared" ref="AL133:AL196" si="51">IF(ISBLANK(Q133),"",IF(ISNA(MATCH(Q133,libspe,0)),FALSE,TRUE))</f>
        <v/>
      </c>
      <c r="AM133" s="51" t="str">
        <f t="shared" ref="AM133:AM196" si="52">IF(ISBLANK(R133),"",IF(ISNA(MATCH(R133,libmp1,0)),FALSE,TRUE))</f>
        <v/>
      </c>
      <c r="AN133" s="51" t="str">
        <f>IF(OR(AD133&lt;&gt;TRUE,AI133&lt;&gt;TRUE),"",IF(OR('Info Lieferung'!$B$12-(YEAR(J133))&gt;INDEX(valschartmaxalt,MATCH(N133,libschart,0)),'Info Lieferung'!$B$12-(YEAR(J133))&lt;INDEX(valschartminalt,MATCH(N133,libschart,0))),FALSE,TRUE))</f>
        <v/>
      </c>
      <c r="AO133" s="51" t="str">
        <f t="shared" ref="AO133:AO196" si="53">IF(ISBLANK(N133),"",IF(AND(AI133=TRUE,AJ133=TRUE),IF(OR(AND(O133&gt;=INDEX(valschartktbjmin,MATCH(N133,libschart,0)),O133&lt;=INDEX(valschartktbjmax,MATCH(N133,libschart,0))),AND(O133=90,INDEX(valschartktbj90,MATCH(N133,libschart,0))=90),AND(O133=99,INDEX(valschartktbj99,MATCH(N133,libschart,0))=99)),TRUE,FALSE),""))</f>
        <v/>
      </c>
      <c r="AP133" s="51"/>
      <c r="AQ133" s="51"/>
      <c r="AR133" s="51"/>
      <c r="AS133" s="197" t="str">
        <f t="shared" ref="AS133:AS196" si="54">IF(C133="","",1)</f>
        <v/>
      </c>
      <c r="AT133" s="197" t="str">
        <f t="shared" ref="AT133:AT196" si="55">IF(COUNTA(F133:X133)=0,"",IF(COUNTA(F133:Q133)=12,IF(OR(R133&lt;&gt;"",AI133=FALSE),FALSE,IF(OR(INDEX(codeschart,MATCH(N133,libschart,0))&lt;11000000,INDEX(codeschart,MATCH(N133,libschart,0))&gt;=52000000),FALSE,TRUE)),TRUE))</f>
        <v/>
      </c>
    </row>
    <row r="134" spans="1:46" x14ac:dyDescent="0.2">
      <c r="A134" s="52" t="str">
        <f>IF(AND(F134&lt;&gt;"",'Institution - Klasse'!$F$4&lt;&gt;""),INDEX(libcatidinstit,'Institution - Klasse'!$F$4),"")</f>
        <v/>
      </c>
      <c r="B134" s="52" t="str">
        <f>IF(A134&lt;&gt;"",INDEX(codeinstit,'Institution - Klasse'!$F$4),"")</f>
        <v/>
      </c>
      <c r="C134" s="50" t="str">
        <f t="shared" ref="C134:C197" si="56">IF(COUNTA(F134:X134)=0,"",IF(AT134=TRUE,"Unvollständig",IF(OR(Y134=FALSE,COUNTIF(AA134:AM134,FALSE)&gt;0,COUNTIF(F134:AR134,#N/A)&gt;0),"Fehler",IF(AND(Z134,AN134,AO134),"OK","Achtung"))))</f>
        <v/>
      </c>
      <c r="D134" s="143"/>
      <c r="E134" s="143"/>
      <c r="F134" s="137"/>
      <c r="G134" s="137"/>
      <c r="H134" s="137"/>
      <c r="I134" s="137"/>
      <c r="J134" s="139"/>
      <c r="K134" s="140"/>
      <c r="L134" s="141"/>
      <c r="M134" s="141"/>
      <c r="N134" s="140"/>
      <c r="O134" s="142"/>
      <c r="P134" s="137"/>
      <c r="Q134" s="227"/>
      <c r="R134" s="137"/>
      <c r="S134" s="155"/>
      <c r="T134" s="155"/>
      <c r="U134" s="155"/>
      <c r="V134" s="155"/>
      <c r="W134" s="155"/>
      <c r="X134" s="155"/>
      <c r="Y134" s="53" t="str">
        <f t="shared" si="38"/>
        <v/>
      </c>
      <c r="Z134" s="51" t="str">
        <f t="shared" si="39"/>
        <v/>
      </c>
      <c r="AA134" s="51" t="str">
        <f t="shared" si="40"/>
        <v/>
      </c>
      <c r="AB134" s="51" t="str">
        <f t="shared" si="41"/>
        <v/>
      </c>
      <c r="AC134" s="51" t="str">
        <f t="shared" si="42"/>
        <v/>
      </c>
      <c r="AD134" s="51" t="str">
        <f t="shared" si="43"/>
        <v/>
      </c>
      <c r="AE134" s="51" t="str">
        <f t="shared" si="44"/>
        <v/>
      </c>
      <c r="AF134" s="51" t="str">
        <f t="shared" si="45"/>
        <v/>
      </c>
      <c r="AG134" s="51" t="str">
        <f t="shared" si="46"/>
        <v/>
      </c>
      <c r="AH134" s="51" t="str">
        <f t="shared" si="47"/>
        <v/>
      </c>
      <c r="AI134" s="51" t="str">
        <f t="shared" si="48"/>
        <v/>
      </c>
      <c r="AJ134" s="51" t="str">
        <f t="shared" si="49"/>
        <v/>
      </c>
      <c r="AK134" s="51" t="str">
        <f t="shared" si="50"/>
        <v/>
      </c>
      <c r="AL134" s="51" t="str">
        <f t="shared" si="51"/>
        <v/>
      </c>
      <c r="AM134" s="51" t="str">
        <f t="shared" si="52"/>
        <v/>
      </c>
      <c r="AN134" s="51" t="str">
        <f>IF(OR(AD134&lt;&gt;TRUE,AI134&lt;&gt;TRUE),"",IF(OR('Info Lieferung'!$B$12-(YEAR(J134))&gt;INDEX(valschartmaxalt,MATCH(N134,libschart,0)),'Info Lieferung'!$B$12-(YEAR(J134))&lt;INDEX(valschartminalt,MATCH(N134,libschart,0))),FALSE,TRUE))</f>
        <v/>
      </c>
      <c r="AO134" s="51" t="str">
        <f t="shared" si="53"/>
        <v/>
      </c>
      <c r="AP134" s="51"/>
      <c r="AQ134" s="51"/>
      <c r="AR134" s="51"/>
      <c r="AS134" s="197" t="str">
        <f t="shared" si="54"/>
        <v/>
      </c>
      <c r="AT134" s="197" t="str">
        <f t="shared" si="55"/>
        <v/>
      </c>
    </row>
    <row r="135" spans="1:46" x14ac:dyDescent="0.2">
      <c r="A135" s="52" t="str">
        <f>IF(AND(F135&lt;&gt;"",'Institution - Klasse'!$F$4&lt;&gt;""),INDEX(libcatidinstit,'Institution - Klasse'!$F$4),"")</f>
        <v/>
      </c>
      <c r="B135" s="52" t="str">
        <f>IF(A135&lt;&gt;"",INDEX(codeinstit,'Institution - Klasse'!$F$4),"")</f>
        <v/>
      </c>
      <c r="C135" s="50" t="str">
        <f t="shared" si="56"/>
        <v/>
      </c>
      <c r="D135" s="143"/>
      <c r="E135" s="143"/>
      <c r="F135" s="137"/>
      <c r="G135" s="137"/>
      <c r="H135" s="137"/>
      <c r="I135" s="137"/>
      <c r="J135" s="139"/>
      <c r="K135" s="140"/>
      <c r="L135" s="141"/>
      <c r="M135" s="141"/>
      <c r="N135" s="140"/>
      <c r="O135" s="142"/>
      <c r="P135" s="137"/>
      <c r="Q135" s="227"/>
      <c r="R135" s="137"/>
      <c r="S135" s="155"/>
      <c r="T135" s="155"/>
      <c r="U135" s="155"/>
      <c r="V135" s="155"/>
      <c r="W135" s="155"/>
      <c r="X135" s="155"/>
      <c r="Y135" s="53" t="str">
        <f t="shared" si="38"/>
        <v/>
      </c>
      <c r="Z135" s="51" t="str">
        <f t="shared" si="39"/>
        <v/>
      </c>
      <c r="AA135" s="51" t="str">
        <f t="shared" si="40"/>
        <v/>
      </c>
      <c r="AB135" s="51" t="str">
        <f t="shared" si="41"/>
        <v/>
      </c>
      <c r="AC135" s="51" t="str">
        <f t="shared" si="42"/>
        <v/>
      </c>
      <c r="AD135" s="51" t="str">
        <f t="shared" si="43"/>
        <v/>
      </c>
      <c r="AE135" s="51" t="str">
        <f t="shared" si="44"/>
        <v/>
      </c>
      <c r="AF135" s="51" t="str">
        <f t="shared" si="45"/>
        <v/>
      </c>
      <c r="AG135" s="51" t="str">
        <f t="shared" si="46"/>
        <v/>
      </c>
      <c r="AH135" s="51" t="str">
        <f t="shared" si="47"/>
        <v/>
      </c>
      <c r="AI135" s="51" t="str">
        <f t="shared" si="48"/>
        <v/>
      </c>
      <c r="AJ135" s="51" t="str">
        <f t="shared" si="49"/>
        <v/>
      </c>
      <c r="AK135" s="51" t="str">
        <f t="shared" si="50"/>
        <v/>
      </c>
      <c r="AL135" s="51" t="str">
        <f t="shared" si="51"/>
        <v/>
      </c>
      <c r="AM135" s="51" t="str">
        <f t="shared" si="52"/>
        <v/>
      </c>
      <c r="AN135" s="51" t="str">
        <f>IF(OR(AD135&lt;&gt;TRUE,AI135&lt;&gt;TRUE),"",IF(OR('Info Lieferung'!$B$12-(YEAR(J135))&gt;INDEX(valschartmaxalt,MATCH(N135,libschart,0)),'Info Lieferung'!$B$12-(YEAR(J135))&lt;INDEX(valschartminalt,MATCH(N135,libschart,0))),FALSE,TRUE))</f>
        <v/>
      </c>
      <c r="AO135" s="51" t="str">
        <f t="shared" si="53"/>
        <v/>
      </c>
      <c r="AP135" s="51"/>
      <c r="AQ135" s="51"/>
      <c r="AR135" s="51"/>
      <c r="AS135" s="197" t="str">
        <f t="shared" si="54"/>
        <v/>
      </c>
      <c r="AT135" s="197" t="str">
        <f t="shared" si="55"/>
        <v/>
      </c>
    </row>
    <row r="136" spans="1:46" x14ac:dyDescent="0.2">
      <c r="A136" s="52" t="str">
        <f>IF(AND(F136&lt;&gt;"",'Institution - Klasse'!$F$4&lt;&gt;""),INDEX(libcatidinstit,'Institution - Klasse'!$F$4),"")</f>
        <v/>
      </c>
      <c r="B136" s="52" t="str">
        <f>IF(A136&lt;&gt;"",INDEX(codeinstit,'Institution - Klasse'!$F$4),"")</f>
        <v/>
      </c>
      <c r="C136" s="50" t="str">
        <f t="shared" si="56"/>
        <v/>
      </c>
      <c r="D136" s="143"/>
      <c r="E136" s="143"/>
      <c r="F136" s="137"/>
      <c r="G136" s="137"/>
      <c r="H136" s="137"/>
      <c r="I136" s="137"/>
      <c r="J136" s="139"/>
      <c r="K136" s="140"/>
      <c r="L136" s="141"/>
      <c r="M136" s="141"/>
      <c r="N136" s="140"/>
      <c r="O136" s="142"/>
      <c r="P136" s="137"/>
      <c r="Q136" s="227"/>
      <c r="R136" s="137"/>
      <c r="S136" s="155"/>
      <c r="T136" s="155"/>
      <c r="U136" s="155"/>
      <c r="V136" s="155"/>
      <c r="W136" s="155"/>
      <c r="X136" s="155"/>
      <c r="Y136" s="53" t="str">
        <f t="shared" si="38"/>
        <v/>
      </c>
      <c r="Z136" s="51" t="str">
        <f t="shared" si="39"/>
        <v/>
      </c>
      <c r="AA136" s="51" t="str">
        <f t="shared" si="40"/>
        <v/>
      </c>
      <c r="AB136" s="51" t="str">
        <f t="shared" si="41"/>
        <v/>
      </c>
      <c r="AC136" s="51" t="str">
        <f t="shared" si="42"/>
        <v/>
      </c>
      <c r="AD136" s="51" t="str">
        <f t="shared" si="43"/>
        <v/>
      </c>
      <c r="AE136" s="51" t="str">
        <f t="shared" si="44"/>
        <v/>
      </c>
      <c r="AF136" s="51" t="str">
        <f t="shared" si="45"/>
        <v/>
      </c>
      <c r="AG136" s="51" t="str">
        <f t="shared" si="46"/>
        <v/>
      </c>
      <c r="AH136" s="51" t="str">
        <f t="shared" si="47"/>
        <v/>
      </c>
      <c r="AI136" s="51" t="str">
        <f t="shared" si="48"/>
        <v/>
      </c>
      <c r="AJ136" s="51" t="str">
        <f t="shared" si="49"/>
        <v/>
      </c>
      <c r="AK136" s="51" t="str">
        <f t="shared" si="50"/>
        <v/>
      </c>
      <c r="AL136" s="51" t="str">
        <f t="shared" si="51"/>
        <v/>
      </c>
      <c r="AM136" s="51" t="str">
        <f t="shared" si="52"/>
        <v/>
      </c>
      <c r="AN136" s="51" t="str">
        <f>IF(OR(AD136&lt;&gt;TRUE,AI136&lt;&gt;TRUE),"",IF(OR('Info Lieferung'!$B$12-(YEAR(J136))&gt;INDEX(valschartmaxalt,MATCH(N136,libschart,0)),'Info Lieferung'!$B$12-(YEAR(J136))&lt;INDEX(valschartminalt,MATCH(N136,libschart,0))),FALSE,TRUE))</f>
        <v/>
      </c>
      <c r="AO136" s="51" t="str">
        <f t="shared" si="53"/>
        <v/>
      </c>
      <c r="AP136" s="51"/>
      <c r="AQ136" s="51"/>
      <c r="AR136" s="51"/>
      <c r="AS136" s="197" t="str">
        <f t="shared" si="54"/>
        <v/>
      </c>
      <c r="AT136" s="197" t="str">
        <f t="shared" si="55"/>
        <v/>
      </c>
    </row>
    <row r="137" spans="1:46" x14ac:dyDescent="0.2">
      <c r="A137" s="52" t="str">
        <f>IF(AND(F137&lt;&gt;"",'Institution - Klasse'!$F$4&lt;&gt;""),INDEX(libcatidinstit,'Institution - Klasse'!$F$4),"")</f>
        <v/>
      </c>
      <c r="B137" s="52" t="str">
        <f>IF(A137&lt;&gt;"",INDEX(codeinstit,'Institution - Klasse'!$F$4),"")</f>
        <v/>
      </c>
      <c r="C137" s="50" t="str">
        <f t="shared" si="56"/>
        <v/>
      </c>
      <c r="D137" s="143"/>
      <c r="E137" s="143"/>
      <c r="F137" s="137"/>
      <c r="G137" s="137"/>
      <c r="H137" s="137"/>
      <c r="I137" s="137"/>
      <c r="J137" s="139"/>
      <c r="K137" s="140"/>
      <c r="L137" s="141"/>
      <c r="M137" s="141"/>
      <c r="N137" s="140"/>
      <c r="O137" s="142"/>
      <c r="P137" s="137"/>
      <c r="Q137" s="227"/>
      <c r="R137" s="137"/>
      <c r="S137" s="155"/>
      <c r="T137" s="155"/>
      <c r="U137" s="155"/>
      <c r="V137" s="155"/>
      <c r="W137" s="155"/>
      <c r="X137" s="155"/>
      <c r="Y137" s="53" t="str">
        <f t="shared" si="38"/>
        <v/>
      </c>
      <c r="Z137" s="51" t="str">
        <f t="shared" si="39"/>
        <v/>
      </c>
      <c r="AA137" s="51" t="str">
        <f t="shared" si="40"/>
        <v/>
      </c>
      <c r="AB137" s="51" t="str">
        <f t="shared" si="41"/>
        <v/>
      </c>
      <c r="AC137" s="51" t="str">
        <f t="shared" si="42"/>
        <v/>
      </c>
      <c r="AD137" s="51" t="str">
        <f t="shared" si="43"/>
        <v/>
      </c>
      <c r="AE137" s="51" t="str">
        <f t="shared" si="44"/>
        <v/>
      </c>
      <c r="AF137" s="51" t="str">
        <f t="shared" si="45"/>
        <v/>
      </c>
      <c r="AG137" s="51" t="str">
        <f t="shared" si="46"/>
        <v/>
      </c>
      <c r="AH137" s="51" t="str">
        <f t="shared" si="47"/>
        <v/>
      </c>
      <c r="AI137" s="51" t="str">
        <f t="shared" si="48"/>
        <v/>
      </c>
      <c r="AJ137" s="51" t="str">
        <f t="shared" si="49"/>
        <v/>
      </c>
      <c r="AK137" s="51" t="str">
        <f t="shared" si="50"/>
        <v/>
      </c>
      <c r="AL137" s="51" t="str">
        <f t="shared" si="51"/>
        <v/>
      </c>
      <c r="AM137" s="51" t="str">
        <f t="shared" si="52"/>
        <v/>
      </c>
      <c r="AN137" s="51" t="str">
        <f>IF(OR(AD137&lt;&gt;TRUE,AI137&lt;&gt;TRUE),"",IF(OR('Info Lieferung'!$B$12-(YEAR(J137))&gt;INDEX(valschartmaxalt,MATCH(N137,libschart,0)),'Info Lieferung'!$B$12-(YEAR(J137))&lt;INDEX(valschartminalt,MATCH(N137,libschart,0))),FALSE,TRUE))</f>
        <v/>
      </c>
      <c r="AO137" s="51" t="str">
        <f t="shared" si="53"/>
        <v/>
      </c>
      <c r="AP137" s="51"/>
      <c r="AQ137" s="51"/>
      <c r="AR137" s="51"/>
      <c r="AS137" s="197" t="str">
        <f t="shared" si="54"/>
        <v/>
      </c>
      <c r="AT137" s="197" t="str">
        <f t="shared" si="55"/>
        <v/>
      </c>
    </row>
    <row r="138" spans="1:46" x14ac:dyDescent="0.2">
      <c r="A138" s="52" t="str">
        <f>IF(AND(F138&lt;&gt;"",'Institution - Klasse'!$F$4&lt;&gt;""),INDEX(libcatidinstit,'Institution - Klasse'!$F$4),"")</f>
        <v/>
      </c>
      <c r="B138" s="52" t="str">
        <f>IF(A138&lt;&gt;"",INDEX(codeinstit,'Institution - Klasse'!$F$4),"")</f>
        <v/>
      </c>
      <c r="C138" s="50" t="str">
        <f t="shared" si="56"/>
        <v/>
      </c>
      <c r="D138" s="143"/>
      <c r="E138" s="143"/>
      <c r="F138" s="137"/>
      <c r="G138" s="137"/>
      <c r="H138" s="137"/>
      <c r="I138" s="137"/>
      <c r="J138" s="139"/>
      <c r="K138" s="140"/>
      <c r="L138" s="141"/>
      <c r="M138" s="141"/>
      <c r="N138" s="140"/>
      <c r="O138" s="142"/>
      <c r="P138" s="137"/>
      <c r="Q138" s="227"/>
      <c r="R138" s="137"/>
      <c r="S138" s="155"/>
      <c r="T138" s="155"/>
      <c r="U138" s="155"/>
      <c r="V138" s="155"/>
      <c r="W138" s="155"/>
      <c r="X138" s="155"/>
      <c r="Y138" s="53" t="str">
        <f t="shared" si="38"/>
        <v/>
      </c>
      <c r="Z138" s="51" t="str">
        <f t="shared" si="39"/>
        <v/>
      </c>
      <c r="AA138" s="51" t="str">
        <f t="shared" si="40"/>
        <v/>
      </c>
      <c r="AB138" s="51" t="str">
        <f t="shared" si="41"/>
        <v/>
      </c>
      <c r="AC138" s="51" t="str">
        <f t="shared" si="42"/>
        <v/>
      </c>
      <c r="AD138" s="51" t="str">
        <f t="shared" si="43"/>
        <v/>
      </c>
      <c r="AE138" s="51" t="str">
        <f t="shared" si="44"/>
        <v/>
      </c>
      <c r="AF138" s="51" t="str">
        <f t="shared" si="45"/>
        <v/>
      </c>
      <c r="AG138" s="51" t="str">
        <f t="shared" si="46"/>
        <v/>
      </c>
      <c r="AH138" s="51" t="str">
        <f t="shared" si="47"/>
        <v/>
      </c>
      <c r="AI138" s="51" t="str">
        <f t="shared" si="48"/>
        <v/>
      </c>
      <c r="AJ138" s="51" t="str">
        <f t="shared" si="49"/>
        <v/>
      </c>
      <c r="AK138" s="51" t="str">
        <f t="shared" si="50"/>
        <v/>
      </c>
      <c r="AL138" s="51" t="str">
        <f t="shared" si="51"/>
        <v/>
      </c>
      <c r="AM138" s="51" t="str">
        <f t="shared" si="52"/>
        <v/>
      </c>
      <c r="AN138" s="51" t="str">
        <f>IF(OR(AD138&lt;&gt;TRUE,AI138&lt;&gt;TRUE),"",IF(OR('Info Lieferung'!$B$12-(YEAR(J138))&gt;INDEX(valschartmaxalt,MATCH(N138,libschart,0)),'Info Lieferung'!$B$12-(YEAR(J138))&lt;INDEX(valschartminalt,MATCH(N138,libschart,0))),FALSE,TRUE))</f>
        <v/>
      </c>
      <c r="AO138" s="51" t="str">
        <f t="shared" si="53"/>
        <v/>
      </c>
      <c r="AP138" s="51"/>
      <c r="AQ138" s="51"/>
      <c r="AR138" s="51"/>
      <c r="AS138" s="197" t="str">
        <f t="shared" si="54"/>
        <v/>
      </c>
      <c r="AT138" s="197" t="str">
        <f t="shared" si="55"/>
        <v/>
      </c>
    </row>
    <row r="139" spans="1:46" x14ac:dyDescent="0.2">
      <c r="A139" s="52" t="str">
        <f>IF(AND(F139&lt;&gt;"",'Institution - Klasse'!$F$4&lt;&gt;""),INDEX(libcatidinstit,'Institution - Klasse'!$F$4),"")</f>
        <v/>
      </c>
      <c r="B139" s="52" t="str">
        <f>IF(A139&lt;&gt;"",INDEX(codeinstit,'Institution - Klasse'!$F$4),"")</f>
        <v/>
      </c>
      <c r="C139" s="50" t="str">
        <f t="shared" si="56"/>
        <v/>
      </c>
      <c r="D139" s="143"/>
      <c r="E139" s="143"/>
      <c r="F139" s="137"/>
      <c r="G139" s="137"/>
      <c r="H139" s="137"/>
      <c r="I139" s="137"/>
      <c r="J139" s="139"/>
      <c r="K139" s="140"/>
      <c r="L139" s="141"/>
      <c r="M139" s="141"/>
      <c r="N139" s="140"/>
      <c r="O139" s="142"/>
      <c r="P139" s="137"/>
      <c r="Q139" s="227"/>
      <c r="R139" s="137"/>
      <c r="S139" s="155"/>
      <c r="T139" s="155"/>
      <c r="U139" s="155"/>
      <c r="V139" s="155"/>
      <c r="W139" s="155"/>
      <c r="X139" s="155"/>
      <c r="Y139" s="53" t="str">
        <f t="shared" si="38"/>
        <v/>
      </c>
      <c r="Z139" s="51" t="str">
        <f t="shared" si="39"/>
        <v/>
      </c>
      <c r="AA139" s="51" t="str">
        <f t="shared" si="40"/>
        <v/>
      </c>
      <c r="AB139" s="51" t="str">
        <f t="shared" si="41"/>
        <v/>
      </c>
      <c r="AC139" s="51" t="str">
        <f t="shared" si="42"/>
        <v/>
      </c>
      <c r="AD139" s="51" t="str">
        <f t="shared" si="43"/>
        <v/>
      </c>
      <c r="AE139" s="51" t="str">
        <f t="shared" si="44"/>
        <v/>
      </c>
      <c r="AF139" s="51" t="str">
        <f t="shared" si="45"/>
        <v/>
      </c>
      <c r="AG139" s="51" t="str">
        <f t="shared" si="46"/>
        <v/>
      </c>
      <c r="AH139" s="51" t="str">
        <f t="shared" si="47"/>
        <v/>
      </c>
      <c r="AI139" s="51" t="str">
        <f t="shared" si="48"/>
        <v/>
      </c>
      <c r="AJ139" s="51" t="str">
        <f t="shared" si="49"/>
        <v/>
      </c>
      <c r="AK139" s="51" t="str">
        <f t="shared" si="50"/>
        <v/>
      </c>
      <c r="AL139" s="51" t="str">
        <f t="shared" si="51"/>
        <v/>
      </c>
      <c r="AM139" s="51" t="str">
        <f t="shared" si="52"/>
        <v/>
      </c>
      <c r="AN139" s="51" t="str">
        <f>IF(OR(AD139&lt;&gt;TRUE,AI139&lt;&gt;TRUE),"",IF(OR('Info Lieferung'!$B$12-(YEAR(J139))&gt;INDEX(valschartmaxalt,MATCH(N139,libschart,0)),'Info Lieferung'!$B$12-(YEAR(J139))&lt;INDEX(valschartminalt,MATCH(N139,libschart,0))),FALSE,TRUE))</f>
        <v/>
      </c>
      <c r="AO139" s="51" t="str">
        <f t="shared" si="53"/>
        <v/>
      </c>
      <c r="AP139" s="51"/>
      <c r="AQ139" s="51"/>
      <c r="AR139" s="51"/>
      <c r="AS139" s="197" t="str">
        <f t="shared" si="54"/>
        <v/>
      </c>
      <c r="AT139" s="197" t="str">
        <f t="shared" si="55"/>
        <v/>
      </c>
    </row>
    <row r="140" spans="1:46" x14ac:dyDescent="0.2">
      <c r="A140" s="52" t="str">
        <f>IF(AND(F140&lt;&gt;"",'Institution - Klasse'!$F$4&lt;&gt;""),INDEX(libcatidinstit,'Institution - Klasse'!$F$4),"")</f>
        <v/>
      </c>
      <c r="B140" s="52" t="str">
        <f>IF(A140&lt;&gt;"",INDEX(codeinstit,'Institution - Klasse'!$F$4),"")</f>
        <v/>
      </c>
      <c r="C140" s="50" t="str">
        <f t="shared" si="56"/>
        <v/>
      </c>
      <c r="D140" s="143"/>
      <c r="E140" s="143"/>
      <c r="F140" s="137"/>
      <c r="G140" s="137"/>
      <c r="H140" s="137"/>
      <c r="I140" s="137"/>
      <c r="J140" s="139"/>
      <c r="K140" s="140"/>
      <c r="L140" s="141"/>
      <c r="M140" s="141"/>
      <c r="N140" s="140"/>
      <c r="O140" s="142"/>
      <c r="P140" s="137"/>
      <c r="Q140" s="227"/>
      <c r="R140" s="137"/>
      <c r="S140" s="155"/>
      <c r="T140" s="155"/>
      <c r="U140" s="155"/>
      <c r="V140" s="155"/>
      <c r="W140" s="155"/>
      <c r="X140" s="155"/>
      <c r="Y140" s="53" t="str">
        <f t="shared" si="38"/>
        <v/>
      </c>
      <c r="Z140" s="51" t="str">
        <f t="shared" si="39"/>
        <v/>
      </c>
      <c r="AA140" s="51" t="str">
        <f t="shared" si="40"/>
        <v/>
      </c>
      <c r="AB140" s="51" t="str">
        <f t="shared" si="41"/>
        <v/>
      </c>
      <c r="AC140" s="51" t="str">
        <f t="shared" si="42"/>
        <v/>
      </c>
      <c r="AD140" s="51" t="str">
        <f t="shared" si="43"/>
        <v/>
      </c>
      <c r="AE140" s="51" t="str">
        <f t="shared" si="44"/>
        <v/>
      </c>
      <c r="AF140" s="51" t="str">
        <f t="shared" si="45"/>
        <v/>
      </c>
      <c r="AG140" s="51" t="str">
        <f t="shared" si="46"/>
        <v/>
      </c>
      <c r="AH140" s="51" t="str">
        <f t="shared" si="47"/>
        <v/>
      </c>
      <c r="AI140" s="51" t="str">
        <f t="shared" si="48"/>
        <v/>
      </c>
      <c r="AJ140" s="51" t="str">
        <f t="shared" si="49"/>
        <v/>
      </c>
      <c r="AK140" s="51" t="str">
        <f t="shared" si="50"/>
        <v/>
      </c>
      <c r="AL140" s="51" t="str">
        <f t="shared" si="51"/>
        <v/>
      </c>
      <c r="AM140" s="51" t="str">
        <f t="shared" si="52"/>
        <v/>
      </c>
      <c r="AN140" s="51" t="str">
        <f>IF(OR(AD140&lt;&gt;TRUE,AI140&lt;&gt;TRUE),"",IF(OR('Info Lieferung'!$B$12-(YEAR(J140))&gt;INDEX(valschartmaxalt,MATCH(N140,libschart,0)),'Info Lieferung'!$B$12-(YEAR(J140))&lt;INDEX(valschartminalt,MATCH(N140,libschart,0))),FALSE,TRUE))</f>
        <v/>
      </c>
      <c r="AO140" s="51" t="str">
        <f t="shared" si="53"/>
        <v/>
      </c>
      <c r="AP140" s="51"/>
      <c r="AQ140" s="51"/>
      <c r="AR140" s="51"/>
      <c r="AS140" s="197" t="str">
        <f t="shared" si="54"/>
        <v/>
      </c>
      <c r="AT140" s="197" t="str">
        <f t="shared" si="55"/>
        <v/>
      </c>
    </row>
    <row r="141" spans="1:46" x14ac:dyDescent="0.2">
      <c r="A141" s="52" t="str">
        <f>IF(AND(F141&lt;&gt;"",'Institution - Klasse'!$F$4&lt;&gt;""),INDEX(libcatidinstit,'Institution - Klasse'!$F$4),"")</f>
        <v/>
      </c>
      <c r="B141" s="52" t="str">
        <f>IF(A141&lt;&gt;"",INDEX(codeinstit,'Institution - Klasse'!$F$4),"")</f>
        <v/>
      </c>
      <c r="C141" s="50" t="str">
        <f t="shared" si="56"/>
        <v/>
      </c>
      <c r="D141" s="143"/>
      <c r="E141" s="143"/>
      <c r="F141" s="137"/>
      <c r="G141" s="137"/>
      <c r="H141" s="137"/>
      <c r="I141" s="137"/>
      <c r="J141" s="139"/>
      <c r="K141" s="140"/>
      <c r="L141" s="141"/>
      <c r="M141" s="141"/>
      <c r="N141" s="140"/>
      <c r="O141" s="142"/>
      <c r="P141" s="137"/>
      <c r="Q141" s="227"/>
      <c r="R141" s="137"/>
      <c r="S141" s="155"/>
      <c r="T141" s="155"/>
      <c r="U141" s="155"/>
      <c r="V141" s="155"/>
      <c r="W141" s="155"/>
      <c r="X141" s="155"/>
      <c r="Y141" s="53" t="str">
        <f t="shared" si="38"/>
        <v/>
      </c>
      <c r="Z141" s="51" t="str">
        <f t="shared" si="39"/>
        <v/>
      </c>
      <c r="AA141" s="51" t="str">
        <f t="shared" si="40"/>
        <v/>
      </c>
      <c r="AB141" s="51" t="str">
        <f t="shared" si="41"/>
        <v/>
      </c>
      <c r="AC141" s="51" t="str">
        <f t="shared" si="42"/>
        <v/>
      </c>
      <c r="AD141" s="51" t="str">
        <f t="shared" si="43"/>
        <v/>
      </c>
      <c r="AE141" s="51" t="str">
        <f t="shared" si="44"/>
        <v/>
      </c>
      <c r="AF141" s="51" t="str">
        <f t="shared" si="45"/>
        <v/>
      </c>
      <c r="AG141" s="51" t="str">
        <f t="shared" si="46"/>
        <v/>
      </c>
      <c r="AH141" s="51" t="str">
        <f t="shared" si="47"/>
        <v/>
      </c>
      <c r="AI141" s="51" t="str">
        <f t="shared" si="48"/>
        <v/>
      </c>
      <c r="AJ141" s="51" t="str">
        <f t="shared" si="49"/>
        <v/>
      </c>
      <c r="AK141" s="51" t="str">
        <f t="shared" si="50"/>
        <v/>
      </c>
      <c r="AL141" s="51" t="str">
        <f t="shared" si="51"/>
        <v/>
      </c>
      <c r="AM141" s="51" t="str">
        <f t="shared" si="52"/>
        <v/>
      </c>
      <c r="AN141" s="51" t="str">
        <f>IF(OR(AD141&lt;&gt;TRUE,AI141&lt;&gt;TRUE),"",IF(OR('Info Lieferung'!$B$12-(YEAR(J141))&gt;INDEX(valschartmaxalt,MATCH(N141,libschart,0)),'Info Lieferung'!$B$12-(YEAR(J141))&lt;INDEX(valschartminalt,MATCH(N141,libschart,0))),FALSE,TRUE))</f>
        <v/>
      </c>
      <c r="AO141" s="51" t="str">
        <f t="shared" si="53"/>
        <v/>
      </c>
      <c r="AP141" s="51"/>
      <c r="AQ141" s="51"/>
      <c r="AR141" s="51"/>
      <c r="AS141" s="197" t="str">
        <f t="shared" si="54"/>
        <v/>
      </c>
      <c r="AT141" s="197" t="str">
        <f t="shared" si="55"/>
        <v/>
      </c>
    </row>
    <row r="142" spans="1:46" x14ac:dyDescent="0.2">
      <c r="A142" s="52" t="str">
        <f>IF(AND(F142&lt;&gt;"",'Institution - Klasse'!$F$4&lt;&gt;""),INDEX(libcatidinstit,'Institution - Klasse'!$F$4),"")</f>
        <v/>
      </c>
      <c r="B142" s="52" t="str">
        <f>IF(A142&lt;&gt;"",INDEX(codeinstit,'Institution - Klasse'!$F$4),"")</f>
        <v/>
      </c>
      <c r="C142" s="50" t="str">
        <f t="shared" si="56"/>
        <v/>
      </c>
      <c r="D142" s="143"/>
      <c r="E142" s="143"/>
      <c r="F142" s="137"/>
      <c r="G142" s="137"/>
      <c r="H142" s="137"/>
      <c r="I142" s="137"/>
      <c r="J142" s="139"/>
      <c r="K142" s="140"/>
      <c r="L142" s="141"/>
      <c r="M142" s="141"/>
      <c r="N142" s="140"/>
      <c r="O142" s="142"/>
      <c r="P142" s="137"/>
      <c r="Q142" s="227"/>
      <c r="R142" s="137"/>
      <c r="S142" s="155"/>
      <c r="T142" s="155"/>
      <c r="U142" s="155"/>
      <c r="V142" s="155"/>
      <c r="W142" s="155"/>
      <c r="X142" s="155"/>
      <c r="Y142" s="53" t="str">
        <f t="shared" si="38"/>
        <v/>
      </c>
      <c r="Z142" s="51" t="str">
        <f t="shared" si="39"/>
        <v/>
      </c>
      <c r="AA142" s="51" t="str">
        <f t="shared" si="40"/>
        <v/>
      </c>
      <c r="AB142" s="51" t="str">
        <f t="shared" si="41"/>
        <v/>
      </c>
      <c r="AC142" s="51" t="str">
        <f t="shared" si="42"/>
        <v/>
      </c>
      <c r="AD142" s="51" t="str">
        <f t="shared" si="43"/>
        <v/>
      </c>
      <c r="AE142" s="51" t="str">
        <f t="shared" si="44"/>
        <v/>
      </c>
      <c r="AF142" s="51" t="str">
        <f t="shared" si="45"/>
        <v/>
      </c>
      <c r="AG142" s="51" t="str">
        <f t="shared" si="46"/>
        <v/>
      </c>
      <c r="AH142" s="51" t="str">
        <f t="shared" si="47"/>
        <v/>
      </c>
      <c r="AI142" s="51" t="str">
        <f t="shared" si="48"/>
        <v/>
      </c>
      <c r="AJ142" s="51" t="str">
        <f t="shared" si="49"/>
        <v/>
      </c>
      <c r="AK142" s="51" t="str">
        <f t="shared" si="50"/>
        <v/>
      </c>
      <c r="AL142" s="51" t="str">
        <f t="shared" si="51"/>
        <v/>
      </c>
      <c r="AM142" s="51" t="str">
        <f t="shared" si="52"/>
        <v/>
      </c>
      <c r="AN142" s="51" t="str">
        <f>IF(OR(AD142&lt;&gt;TRUE,AI142&lt;&gt;TRUE),"",IF(OR('Info Lieferung'!$B$12-(YEAR(J142))&gt;INDEX(valschartmaxalt,MATCH(N142,libschart,0)),'Info Lieferung'!$B$12-(YEAR(J142))&lt;INDEX(valschartminalt,MATCH(N142,libschart,0))),FALSE,TRUE))</f>
        <v/>
      </c>
      <c r="AO142" s="51" t="str">
        <f t="shared" si="53"/>
        <v/>
      </c>
      <c r="AP142" s="51"/>
      <c r="AQ142" s="51"/>
      <c r="AR142" s="51"/>
      <c r="AS142" s="197" t="str">
        <f t="shared" si="54"/>
        <v/>
      </c>
      <c r="AT142" s="197" t="str">
        <f t="shared" si="55"/>
        <v/>
      </c>
    </row>
    <row r="143" spans="1:46" x14ac:dyDescent="0.2">
      <c r="A143" s="52" t="str">
        <f>IF(AND(F143&lt;&gt;"",'Institution - Klasse'!$F$4&lt;&gt;""),INDEX(libcatidinstit,'Institution - Klasse'!$F$4),"")</f>
        <v/>
      </c>
      <c r="B143" s="52" t="str">
        <f>IF(A143&lt;&gt;"",INDEX(codeinstit,'Institution - Klasse'!$F$4),"")</f>
        <v/>
      </c>
      <c r="C143" s="50" t="str">
        <f t="shared" si="56"/>
        <v/>
      </c>
      <c r="D143" s="143"/>
      <c r="E143" s="143"/>
      <c r="F143" s="137"/>
      <c r="G143" s="137"/>
      <c r="H143" s="137"/>
      <c r="I143" s="137"/>
      <c r="J143" s="139"/>
      <c r="K143" s="140"/>
      <c r="L143" s="141"/>
      <c r="M143" s="141"/>
      <c r="N143" s="140"/>
      <c r="O143" s="142"/>
      <c r="P143" s="137"/>
      <c r="Q143" s="227"/>
      <c r="R143" s="137"/>
      <c r="S143" s="155"/>
      <c r="T143" s="155"/>
      <c r="U143" s="155"/>
      <c r="V143" s="155"/>
      <c r="W143" s="155"/>
      <c r="X143" s="155"/>
      <c r="Y143" s="53" t="str">
        <f t="shared" si="38"/>
        <v/>
      </c>
      <c r="Z143" s="51" t="str">
        <f t="shared" si="39"/>
        <v/>
      </c>
      <c r="AA143" s="51" t="str">
        <f t="shared" si="40"/>
        <v/>
      </c>
      <c r="AB143" s="51" t="str">
        <f t="shared" si="41"/>
        <v/>
      </c>
      <c r="AC143" s="51" t="str">
        <f t="shared" si="42"/>
        <v/>
      </c>
      <c r="AD143" s="51" t="str">
        <f t="shared" si="43"/>
        <v/>
      </c>
      <c r="AE143" s="51" t="str">
        <f t="shared" si="44"/>
        <v/>
      </c>
      <c r="AF143" s="51" t="str">
        <f t="shared" si="45"/>
        <v/>
      </c>
      <c r="AG143" s="51" t="str">
        <f t="shared" si="46"/>
        <v/>
      </c>
      <c r="AH143" s="51" t="str">
        <f t="shared" si="47"/>
        <v/>
      </c>
      <c r="AI143" s="51" t="str">
        <f t="shared" si="48"/>
        <v/>
      </c>
      <c r="AJ143" s="51" t="str">
        <f t="shared" si="49"/>
        <v/>
      </c>
      <c r="AK143" s="51" t="str">
        <f t="shared" si="50"/>
        <v/>
      </c>
      <c r="AL143" s="51" t="str">
        <f t="shared" si="51"/>
        <v/>
      </c>
      <c r="AM143" s="51" t="str">
        <f t="shared" si="52"/>
        <v/>
      </c>
      <c r="AN143" s="51" t="str">
        <f>IF(OR(AD143&lt;&gt;TRUE,AI143&lt;&gt;TRUE),"",IF(OR('Info Lieferung'!$B$12-(YEAR(J143))&gt;INDEX(valschartmaxalt,MATCH(N143,libschart,0)),'Info Lieferung'!$B$12-(YEAR(J143))&lt;INDEX(valschartminalt,MATCH(N143,libschart,0))),FALSE,TRUE))</f>
        <v/>
      </c>
      <c r="AO143" s="51" t="str">
        <f t="shared" si="53"/>
        <v/>
      </c>
      <c r="AP143" s="51"/>
      <c r="AQ143" s="51"/>
      <c r="AR143" s="51"/>
      <c r="AS143" s="197" t="str">
        <f t="shared" si="54"/>
        <v/>
      </c>
      <c r="AT143" s="197" t="str">
        <f t="shared" si="55"/>
        <v/>
      </c>
    </row>
    <row r="144" spans="1:46" x14ac:dyDescent="0.2">
      <c r="A144" s="52" t="str">
        <f>IF(AND(F144&lt;&gt;"",'Institution - Klasse'!$F$4&lt;&gt;""),INDEX(libcatidinstit,'Institution - Klasse'!$F$4),"")</f>
        <v/>
      </c>
      <c r="B144" s="52" t="str">
        <f>IF(A144&lt;&gt;"",INDEX(codeinstit,'Institution - Klasse'!$F$4),"")</f>
        <v/>
      </c>
      <c r="C144" s="50" t="str">
        <f t="shared" si="56"/>
        <v/>
      </c>
      <c r="D144" s="143"/>
      <c r="E144" s="143"/>
      <c r="F144" s="137"/>
      <c r="G144" s="137"/>
      <c r="H144" s="137"/>
      <c r="I144" s="137"/>
      <c r="J144" s="139"/>
      <c r="K144" s="140"/>
      <c r="L144" s="141"/>
      <c r="M144" s="141"/>
      <c r="N144" s="140"/>
      <c r="O144" s="142"/>
      <c r="P144" s="137"/>
      <c r="Q144" s="227"/>
      <c r="R144" s="137"/>
      <c r="S144" s="155"/>
      <c r="T144" s="155"/>
      <c r="U144" s="155"/>
      <c r="V144" s="155"/>
      <c r="W144" s="155"/>
      <c r="X144" s="155"/>
      <c r="Y144" s="53" t="str">
        <f t="shared" si="38"/>
        <v/>
      </c>
      <c r="Z144" s="51" t="str">
        <f t="shared" si="39"/>
        <v/>
      </c>
      <c r="AA144" s="51" t="str">
        <f t="shared" si="40"/>
        <v/>
      </c>
      <c r="AB144" s="51" t="str">
        <f t="shared" si="41"/>
        <v/>
      </c>
      <c r="AC144" s="51" t="str">
        <f t="shared" si="42"/>
        <v/>
      </c>
      <c r="AD144" s="51" t="str">
        <f t="shared" si="43"/>
        <v/>
      </c>
      <c r="AE144" s="51" t="str">
        <f t="shared" si="44"/>
        <v/>
      </c>
      <c r="AF144" s="51" t="str">
        <f t="shared" si="45"/>
        <v/>
      </c>
      <c r="AG144" s="51" t="str">
        <f t="shared" si="46"/>
        <v/>
      </c>
      <c r="AH144" s="51" t="str">
        <f t="shared" si="47"/>
        <v/>
      </c>
      <c r="AI144" s="51" t="str">
        <f t="shared" si="48"/>
        <v/>
      </c>
      <c r="AJ144" s="51" t="str">
        <f t="shared" si="49"/>
        <v/>
      </c>
      <c r="AK144" s="51" t="str">
        <f t="shared" si="50"/>
        <v/>
      </c>
      <c r="AL144" s="51" t="str">
        <f t="shared" si="51"/>
        <v/>
      </c>
      <c r="AM144" s="51" t="str">
        <f t="shared" si="52"/>
        <v/>
      </c>
      <c r="AN144" s="51" t="str">
        <f>IF(OR(AD144&lt;&gt;TRUE,AI144&lt;&gt;TRUE),"",IF(OR('Info Lieferung'!$B$12-(YEAR(J144))&gt;INDEX(valschartmaxalt,MATCH(N144,libschart,0)),'Info Lieferung'!$B$12-(YEAR(J144))&lt;INDEX(valschartminalt,MATCH(N144,libschart,0))),FALSE,TRUE))</f>
        <v/>
      </c>
      <c r="AO144" s="51" t="str">
        <f t="shared" si="53"/>
        <v/>
      </c>
      <c r="AP144" s="51"/>
      <c r="AQ144" s="51"/>
      <c r="AR144" s="51"/>
      <c r="AS144" s="197" t="str">
        <f t="shared" si="54"/>
        <v/>
      </c>
      <c r="AT144" s="197" t="str">
        <f t="shared" si="55"/>
        <v/>
      </c>
    </row>
    <row r="145" spans="1:46" x14ac:dyDescent="0.2">
      <c r="A145" s="52" t="str">
        <f>IF(AND(F145&lt;&gt;"",'Institution - Klasse'!$F$4&lt;&gt;""),INDEX(libcatidinstit,'Institution - Klasse'!$F$4),"")</f>
        <v/>
      </c>
      <c r="B145" s="52" t="str">
        <f>IF(A145&lt;&gt;"",INDEX(codeinstit,'Institution - Klasse'!$F$4),"")</f>
        <v/>
      </c>
      <c r="C145" s="50" t="str">
        <f t="shared" si="56"/>
        <v/>
      </c>
      <c r="D145" s="143"/>
      <c r="E145" s="143"/>
      <c r="F145" s="137"/>
      <c r="G145" s="137"/>
      <c r="H145" s="137"/>
      <c r="I145" s="137"/>
      <c r="J145" s="139"/>
      <c r="K145" s="140"/>
      <c r="L145" s="141"/>
      <c r="M145" s="141"/>
      <c r="N145" s="140"/>
      <c r="O145" s="142"/>
      <c r="P145" s="137"/>
      <c r="Q145" s="227"/>
      <c r="R145" s="137"/>
      <c r="S145" s="155"/>
      <c r="T145" s="155"/>
      <c r="U145" s="155"/>
      <c r="V145" s="155"/>
      <c r="W145" s="155"/>
      <c r="X145" s="155"/>
      <c r="Y145" s="53" t="str">
        <f t="shared" si="38"/>
        <v/>
      </c>
      <c r="Z145" s="51" t="str">
        <f t="shared" si="39"/>
        <v/>
      </c>
      <c r="AA145" s="51" t="str">
        <f t="shared" si="40"/>
        <v/>
      </c>
      <c r="AB145" s="51" t="str">
        <f t="shared" si="41"/>
        <v/>
      </c>
      <c r="AC145" s="51" t="str">
        <f t="shared" si="42"/>
        <v/>
      </c>
      <c r="AD145" s="51" t="str">
        <f t="shared" si="43"/>
        <v/>
      </c>
      <c r="AE145" s="51" t="str">
        <f t="shared" si="44"/>
        <v/>
      </c>
      <c r="AF145" s="51" t="str">
        <f t="shared" si="45"/>
        <v/>
      </c>
      <c r="AG145" s="51" t="str">
        <f t="shared" si="46"/>
        <v/>
      </c>
      <c r="AH145" s="51" t="str">
        <f t="shared" si="47"/>
        <v/>
      </c>
      <c r="AI145" s="51" t="str">
        <f t="shared" si="48"/>
        <v/>
      </c>
      <c r="AJ145" s="51" t="str">
        <f t="shared" si="49"/>
        <v/>
      </c>
      <c r="AK145" s="51" t="str">
        <f t="shared" si="50"/>
        <v/>
      </c>
      <c r="AL145" s="51" t="str">
        <f t="shared" si="51"/>
        <v/>
      </c>
      <c r="AM145" s="51" t="str">
        <f t="shared" si="52"/>
        <v/>
      </c>
      <c r="AN145" s="51" t="str">
        <f>IF(OR(AD145&lt;&gt;TRUE,AI145&lt;&gt;TRUE),"",IF(OR('Info Lieferung'!$B$12-(YEAR(J145))&gt;INDEX(valschartmaxalt,MATCH(N145,libschart,0)),'Info Lieferung'!$B$12-(YEAR(J145))&lt;INDEX(valschartminalt,MATCH(N145,libschart,0))),FALSE,TRUE))</f>
        <v/>
      </c>
      <c r="AO145" s="51" t="str">
        <f t="shared" si="53"/>
        <v/>
      </c>
      <c r="AP145" s="51"/>
      <c r="AQ145" s="51"/>
      <c r="AR145" s="51"/>
      <c r="AS145" s="197" t="str">
        <f t="shared" si="54"/>
        <v/>
      </c>
      <c r="AT145" s="197" t="str">
        <f t="shared" si="55"/>
        <v/>
      </c>
    </row>
    <row r="146" spans="1:46" x14ac:dyDescent="0.2">
      <c r="A146" s="52" t="str">
        <f>IF(AND(F146&lt;&gt;"",'Institution - Klasse'!$F$4&lt;&gt;""),INDEX(libcatidinstit,'Institution - Klasse'!$F$4),"")</f>
        <v/>
      </c>
      <c r="B146" s="52" t="str">
        <f>IF(A146&lt;&gt;"",INDEX(codeinstit,'Institution - Klasse'!$F$4),"")</f>
        <v/>
      </c>
      <c r="C146" s="50" t="str">
        <f t="shared" si="56"/>
        <v/>
      </c>
      <c r="D146" s="143"/>
      <c r="E146" s="143"/>
      <c r="F146" s="137"/>
      <c r="G146" s="137"/>
      <c r="H146" s="137"/>
      <c r="I146" s="137"/>
      <c r="J146" s="139"/>
      <c r="K146" s="140"/>
      <c r="L146" s="141"/>
      <c r="M146" s="141"/>
      <c r="N146" s="140"/>
      <c r="O146" s="142"/>
      <c r="P146" s="137"/>
      <c r="Q146" s="227"/>
      <c r="R146" s="137"/>
      <c r="S146" s="155"/>
      <c r="T146" s="155"/>
      <c r="U146" s="155"/>
      <c r="V146" s="155"/>
      <c r="W146" s="155"/>
      <c r="X146" s="155"/>
      <c r="Y146" s="53" t="str">
        <f t="shared" si="38"/>
        <v/>
      </c>
      <c r="Z146" s="51" t="str">
        <f t="shared" si="39"/>
        <v/>
      </c>
      <c r="AA146" s="51" t="str">
        <f t="shared" si="40"/>
        <v/>
      </c>
      <c r="AB146" s="51" t="str">
        <f t="shared" si="41"/>
        <v/>
      </c>
      <c r="AC146" s="51" t="str">
        <f t="shared" si="42"/>
        <v/>
      </c>
      <c r="AD146" s="51" t="str">
        <f t="shared" si="43"/>
        <v/>
      </c>
      <c r="AE146" s="51" t="str">
        <f t="shared" si="44"/>
        <v/>
      </c>
      <c r="AF146" s="51" t="str">
        <f t="shared" si="45"/>
        <v/>
      </c>
      <c r="AG146" s="51" t="str">
        <f t="shared" si="46"/>
        <v/>
      </c>
      <c r="AH146" s="51" t="str">
        <f t="shared" si="47"/>
        <v/>
      </c>
      <c r="AI146" s="51" t="str">
        <f t="shared" si="48"/>
        <v/>
      </c>
      <c r="AJ146" s="51" t="str">
        <f t="shared" si="49"/>
        <v/>
      </c>
      <c r="AK146" s="51" t="str">
        <f t="shared" si="50"/>
        <v/>
      </c>
      <c r="AL146" s="51" t="str">
        <f t="shared" si="51"/>
        <v/>
      </c>
      <c r="AM146" s="51" t="str">
        <f t="shared" si="52"/>
        <v/>
      </c>
      <c r="AN146" s="51" t="str">
        <f>IF(OR(AD146&lt;&gt;TRUE,AI146&lt;&gt;TRUE),"",IF(OR('Info Lieferung'!$B$12-(YEAR(J146))&gt;INDEX(valschartmaxalt,MATCH(N146,libschart,0)),'Info Lieferung'!$B$12-(YEAR(J146))&lt;INDEX(valschartminalt,MATCH(N146,libschart,0))),FALSE,TRUE))</f>
        <v/>
      </c>
      <c r="AO146" s="51" t="str">
        <f t="shared" si="53"/>
        <v/>
      </c>
      <c r="AP146" s="51"/>
      <c r="AQ146" s="51"/>
      <c r="AR146" s="51"/>
      <c r="AS146" s="197" t="str">
        <f t="shared" si="54"/>
        <v/>
      </c>
      <c r="AT146" s="197" t="str">
        <f t="shared" si="55"/>
        <v/>
      </c>
    </row>
    <row r="147" spans="1:46" x14ac:dyDescent="0.2">
      <c r="A147" s="52" t="str">
        <f>IF(AND(F147&lt;&gt;"",'Institution - Klasse'!$F$4&lt;&gt;""),INDEX(libcatidinstit,'Institution - Klasse'!$F$4),"")</f>
        <v/>
      </c>
      <c r="B147" s="52" t="str">
        <f>IF(A147&lt;&gt;"",INDEX(codeinstit,'Institution - Klasse'!$F$4),"")</f>
        <v/>
      </c>
      <c r="C147" s="50" t="str">
        <f t="shared" si="56"/>
        <v/>
      </c>
      <c r="D147" s="143"/>
      <c r="E147" s="143"/>
      <c r="F147" s="137"/>
      <c r="G147" s="137"/>
      <c r="H147" s="137"/>
      <c r="I147" s="137"/>
      <c r="J147" s="139"/>
      <c r="K147" s="140"/>
      <c r="L147" s="141"/>
      <c r="M147" s="141"/>
      <c r="N147" s="140"/>
      <c r="O147" s="142"/>
      <c r="P147" s="137"/>
      <c r="Q147" s="227"/>
      <c r="R147" s="137"/>
      <c r="S147" s="155"/>
      <c r="T147" s="155"/>
      <c r="U147" s="155"/>
      <c r="V147" s="155"/>
      <c r="W147" s="155"/>
      <c r="X147" s="155"/>
      <c r="Y147" s="53" t="str">
        <f t="shared" si="38"/>
        <v/>
      </c>
      <c r="Z147" s="51" t="str">
        <f t="shared" si="39"/>
        <v/>
      </c>
      <c r="AA147" s="51" t="str">
        <f t="shared" si="40"/>
        <v/>
      </c>
      <c r="AB147" s="51" t="str">
        <f t="shared" si="41"/>
        <v/>
      </c>
      <c r="AC147" s="51" t="str">
        <f t="shared" si="42"/>
        <v/>
      </c>
      <c r="AD147" s="51" t="str">
        <f t="shared" si="43"/>
        <v/>
      </c>
      <c r="AE147" s="51" t="str">
        <f t="shared" si="44"/>
        <v/>
      </c>
      <c r="AF147" s="51" t="str">
        <f t="shared" si="45"/>
        <v/>
      </c>
      <c r="AG147" s="51" t="str">
        <f t="shared" si="46"/>
        <v/>
      </c>
      <c r="AH147" s="51" t="str">
        <f t="shared" si="47"/>
        <v/>
      </c>
      <c r="AI147" s="51" t="str">
        <f t="shared" si="48"/>
        <v/>
      </c>
      <c r="AJ147" s="51" t="str">
        <f t="shared" si="49"/>
        <v/>
      </c>
      <c r="AK147" s="51" t="str">
        <f t="shared" si="50"/>
        <v/>
      </c>
      <c r="AL147" s="51" t="str">
        <f t="shared" si="51"/>
        <v/>
      </c>
      <c r="AM147" s="51" t="str">
        <f t="shared" si="52"/>
        <v/>
      </c>
      <c r="AN147" s="51" t="str">
        <f>IF(OR(AD147&lt;&gt;TRUE,AI147&lt;&gt;TRUE),"",IF(OR('Info Lieferung'!$B$12-(YEAR(J147))&gt;INDEX(valschartmaxalt,MATCH(N147,libschart,0)),'Info Lieferung'!$B$12-(YEAR(J147))&lt;INDEX(valschartminalt,MATCH(N147,libschart,0))),FALSE,TRUE))</f>
        <v/>
      </c>
      <c r="AO147" s="51" t="str">
        <f t="shared" si="53"/>
        <v/>
      </c>
      <c r="AP147" s="51"/>
      <c r="AQ147" s="51"/>
      <c r="AR147" s="51"/>
      <c r="AS147" s="197" t="str">
        <f t="shared" si="54"/>
        <v/>
      </c>
      <c r="AT147" s="197" t="str">
        <f t="shared" si="55"/>
        <v/>
      </c>
    </row>
    <row r="148" spans="1:46" x14ac:dyDescent="0.2">
      <c r="A148" s="52" t="str">
        <f>IF(AND(F148&lt;&gt;"",'Institution - Klasse'!$F$4&lt;&gt;""),INDEX(libcatidinstit,'Institution - Klasse'!$F$4),"")</f>
        <v/>
      </c>
      <c r="B148" s="52" t="str">
        <f>IF(A148&lt;&gt;"",INDEX(codeinstit,'Institution - Klasse'!$F$4),"")</f>
        <v/>
      </c>
      <c r="C148" s="50" t="str">
        <f t="shared" si="56"/>
        <v/>
      </c>
      <c r="D148" s="143"/>
      <c r="E148" s="143"/>
      <c r="F148" s="137"/>
      <c r="G148" s="137"/>
      <c r="H148" s="137"/>
      <c r="I148" s="137"/>
      <c r="J148" s="139"/>
      <c r="K148" s="140"/>
      <c r="L148" s="141"/>
      <c r="M148" s="141"/>
      <c r="N148" s="140"/>
      <c r="O148" s="142"/>
      <c r="P148" s="137"/>
      <c r="Q148" s="227"/>
      <c r="R148" s="137"/>
      <c r="S148" s="155"/>
      <c r="T148" s="155"/>
      <c r="U148" s="155"/>
      <c r="V148" s="155"/>
      <c r="W148" s="155"/>
      <c r="X148" s="155"/>
      <c r="Y148" s="53" t="str">
        <f t="shared" si="38"/>
        <v/>
      </c>
      <c r="Z148" s="51" t="str">
        <f t="shared" si="39"/>
        <v/>
      </c>
      <c r="AA148" s="51" t="str">
        <f t="shared" si="40"/>
        <v/>
      </c>
      <c r="AB148" s="51" t="str">
        <f t="shared" si="41"/>
        <v/>
      </c>
      <c r="AC148" s="51" t="str">
        <f t="shared" si="42"/>
        <v/>
      </c>
      <c r="AD148" s="51" t="str">
        <f t="shared" si="43"/>
        <v/>
      </c>
      <c r="AE148" s="51" t="str">
        <f t="shared" si="44"/>
        <v/>
      </c>
      <c r="AF148" s="51" t="str">
        <f t="shared" si="45"/>
        <v/>
      </c>
      <c r="AG148" s="51" t="str">
        <f t="shared" si="46"/>
        <v/>
      </c>
      <c r="AH148" s="51" t="str">
        <f t="shared" si="47"/>
        <v/>
      </c>
      <c r="AI148" s="51" t="str">
        <f t="shared" si="48"/>
        <v/>
      </c>
      <c r="AJ148" s="51" t="str">
        <f t="shared" si="49"/>
        <v/>
      </c>
      <c r="AK148" s="51" t="str">
        <f t="shared" si="50"/>
        <v/>
      </c>
      <c r="AL148" s="51" t="str">
        <f t="shared" si="51"/>
        <v/>
      </c>
      <c r="AM148" s="51" t="str">
        <f t="shared" si="52"/>
        <v/>
      </c>
      <c r="AN148" s="51" t="str">
        <f>IF(OR(AD148&lt;&gt;TRUE,AI148&lt;&gt;TRUE),"",IF(OR('Info Lieferung'!$B$12-(YEAR(J148))&gt;INDEX(valschartmaxalt,MATCH(N148,libschart,0)),'Info Lieferung'!$B$12-(YEAR(J148))&lt;INDEX(valschartminalt,MATCH(N148,libschart,0))),FALSE,TRUE))</f>
        <v/>
      </c>
      <c r="AO148" s="51" t="str">
        <f t="shared" si="53"/>
        <v/>
      </c>
      <c r="AP148" s="51"/>
      <c r="AQ148" s="51"/>
      <c r="AR148" s="51"/>
      <c r="AS148" s="197" t="str">
        <f t="shared" si="54"/>
        <v/>
      </c>
      <c r="AT148" s="197" t="str">
        <f t="shared" si="55"/>
        <v/>
      </c>
    </row>
    <row r="149" spans="1:46" x14ac:dyDescent="0.2">
      <c r="A149" s="52" t="str">
        <f>IF(AND(F149&lt;&gt;"",'Institution - Klasse'!$F$4&lt;&gt;""),INDEX(libcatidinstit,'Institution - Klasse'!$F$4),"")</f>
        <v/>
      </c>
      <c r="B149" s="52" t="str">
        <f>IF(A149&lt;&gt;"",INDEX(codeinstit,'Institution - Klasse'!$F$4),"")</f>
        <v/>
      </c>
      <c r="C149" s="50" t="str">
        <f t="shared" si="56"/>
        <v/>
      </c>
      <c r="D149" s="143"/>
      <c r="E149" s="143"/>
      <c r="F149" s="137"/>
      <c r="G149" s="137"/>
      <c r="H149" s="137"/>
      <c r="I149" s="137"/>
      <c r="J149" s="139"/>
      <c r="K149" s="140"/>
      <c r="L149" s="141"/>
      <c r="M149" s="141"/>
      <c r="N149" s="140"/>
      <c r="O149" s="142"/>
      <c r="P149" s="137"/>
      <c r="Q149" s="227"/>
      <c r="R149" s="137"/>
      <c r="S149" s="155"/>
      <c r="T149" s="155"/>
      <c r="U149" s="155"/>
      <c r="V149" s="155"/>
      <c r="W149" s="155"/>
      <c r="X149" s="155"/>
      <c r="Y149" s="53" t="str">
        <f t="shared" si="38"/>
        <v/>
      </c>
      <c r="Z149" s="51" t="str">
        <f t="shared" si="39"/>
        <v/>
      </c>
      <c r="AA149" s="51" t="str">
        <f t="shared" si="40"/>
        <v/>
      </c>
      <c r="AB149" s="51" t="str">
        <f t="shared" si="41"/>
        <v/>
      </c>
      <c r="AC149" s="51" t="str">
        <f t="shared" si="42"/>
        <v/>
      </c>
      <c r="AD149" s="51" t="str">
        <f t="shared" si="43"/>
        <v/>
      </c>
      <c r="AE149" s="51" t="str">
        <f t="shared" si="44"/>
        <v/>
      </c>
      <c r="AF149" s="51" t="str">
        <f t="shared" si="45"/>
        <v/>
      </c>
      <c r="AG149" s="51" t="str">
        <f t="shared" si="46"/>
        <v/>
      </c>
      <c r="AH149" s="51" t="str">
        <f t="shared" si="47"/>
        <v/>
      </c>
      <c r="AI149" s="51" t="str">
        <f t="shared" si="48"/>
        <v/>
      </c>
      <c r="AJ149" s="51" t="str">
        <f t="shared" si="49"/>
        <v/>
      </c>
      <c r="AK149" s="51" t="str">
        <f t="shared" si="50"/>
        <v/>
      </c>
      <c r="AL149" s="51" t="str">
        <f t="shared" si="51"/>
        <v/>
      </c>
      <c r="AM149" s="51" t="str">
        <f t="shared" si="52"/>
        <v/>
      </c>
      <c r="AN149" s="51" t="str">
        <f>IF(OR(AD149&lt;&gt;TRUE,AI149&lt;&gt;TRUE),"",IF(OR('Info Lieferung'!$B$12-(YEAR(J149))&gt;INDEX(valschartmaxalt,MATCH(N149,libschart,0)),'Info Lieferung'!$B$12-(YEAR(J149))&lt;INDEX(valschartminalt,MATCH(N149,libschart,0))),FALSE,TRUE))</f>
        <v/>
      </c>
      <c r="AO149" s="51" t="str">
        <f t="shared" si="53"/>
        <v/>
      </c>
      <c r="AP149" s="51"/>
      <c r="AQ149" s="51"/>
      <c r="AR149" s="51"/>
      <c r="AS149" s="197" t="str">
        <f t="shared" si="54"/>
        <v/>
      </c>
      <c r="AT149" s="197" t="str">
        <f t="shared" si="55"/>
        <v/>
      </c>
    </row>
    <row r="150" spans="1:46" x14ac:dyDescent="0.2">
      <c r="A150" s="52" t="str">
        <f>IF(AND(F150&lt;&gt;"",'Institution - Klasse'!$F$4&lt;&gt;""),INDEX(libcatidinstit,'Institution - Klasse'!$F$4),"")</f>
        <v/>
      </c>
      <c r="B150" s="52" t="str">
        <f>IF(A150&lt;&gt;"",INDEX(codeinstit,'Institution - Klasse'!$F$4),"")</f>
        <v/>
      </c>
      <c r="C150" s="50" t="str">
        <f t="shared" si="56"/>
        <v/>
      </c>
      <c r="D150" s="143"/>
      <c r="E150" s="143"/>
      <c r="F150" s="137"/>
      <c r="G150" s="137"/>
      <c r="H150" s="137"/>
      <c r="I150" s="137"/>
      <c r="J150" s="139"/>
      <c r="K150" s="140"/>
      <c r="L150" s="141"/>
      <c r="M150" s="141"/>
      <c r="N150" s="140"/>
      <c r="O150" s="142"/>
      <c r="P150" s="137"/>
      <c r="Q150" s="227"/>
      <c r="R150" s="137"/>
      <c r="S150" s="155"/>
      <c r="T150" s="155"/>
      <c r="U150" s="155"/>
      <c r="V150" s="155"/>
      <c r="W150" s="155"/>
      <c r="X150" s="155"/>
      <c r="Y150" s="53" t="str">
        <f t="shared" si="38"/>
        <v/>
      </c>
      <c r="Z150" s="51" t="str">
        <f t="shared" si="39"/>
        <v/>
      </c>
      <c r="AA150" s="51" t="str">
        <f t="shared" si="40"/>
        <v/>
      </c>
      <c r="AB150" s="51" t="str">
        <f t="shared" si="41"/>
        <v/>
      </c>
      <c r="AC150" s="51" t="str">
        <f t="shared" si="42"/>
        <v/>
      </c>
      <c r="AD150" s="51" t="str">
        <f t="shared" si="43"/>
        <v/>
      </c>
      <c r="AE150" s="51" t="str">
        <f t="shared" si="44"/>
        <v/>
      </c>
      <c r="AF150" s="51" t="str">
        <f t="shared" si="45"/>
        <v/>
      </c>
      <c r="AG150" s="51" t="str">
        <f t="shared" si="46"/>
        <v/>
      </c>
      <c r="AH150" s="51" t="str">
        <f t="shared" si="47"/>
        <v/>
      </c>
      <c r="AI150" s="51" t="str">
        <f t="shared" si="48"/>
        <v/>
      </c>
      <c r="AJ150" s="51" t="str">
        <f t="shared" si="49"/>
        <v/>
      </c>
      <c r="AK150" s="51" t="str">
        <f t="shared" si="50"/>
        <v/>
      </c>
      <c r="AL150" s="51" t="str">
        <f t="shared" si="51"/>
        <v/>
      </c>
      <c r="AM150" s="51" t="str">
        <f t="shared" si="52"/>
        <v/>
      </c>
      <c r="AN150" s="51" t="str">
        <f>IF(OR(AD150&lt;&gt;TRUE,AI150&lt;&gt;TRUE),"",IF(OR('Info Lieferung'!$B$12-(YEAR(J150))&gt;INDEX(valschartmaxalt,MATCH(N150,libschart,0)),'Info Lieferung'!$B$12-(YEAR(J150))&lt;INDEX(valschartminalt,MATCH(N150,libschart,0))),FALSE,TRUE))</f>
        <v/>
      </c>
      <c r="AO150" s="51" t="str">
        <f t="shared" si="53"/>
        <v/>
      </c>
      <c r="AP150" s="51"/>
      <c r="AQ150" s="51"/>
      <c r="AR150" s="51"/>
      <c r="AS150" s="197" t="str">
        <f t="shared" si="54"/>
        <v/>
      </c>
      <c r="AT150" s="197" t="str">
        <f t="shared" si="55"/>
        <v/>
      </c>
    </row>
    <row r="151" spans="1:46" x14ac:dyDescent="0.2">
      <c r="A151" s="52" t="str">
        <f>IF(AND(F151&lt;&gt;"",'Institution - Klasse'!$F$4&lt;&gt;""),INDEX(libcatidinstit,'Institution - Klasse'!$F$4),"")</f>
        <v/>
      </c>
      <c r="B151" s="52" t="str">
        <f>IF(A151&lt;&gt;"",INDEX(codeinstit,'Institution - Klasse'!$F$4),"")</f>
        <v/>
      </c>
      <c r="C151" s="50" t="str">
        <f t="shared" si="56"/>
        <v/>
      </c>
      <c r="D151" s="143"/>
      <c r="E151" s="143"/>
      <c r="F151" s="137"/>
      <c r="G151" s="137"/>
      <c r="H151" s="137"/>
      <c r="I151" s="137"/>
      <c r="J151" s="139"/>
      <c r="K151" s="140"/>
      <c r="L151" s="141"/>
      <c r="M151" s="141"/>
      <c r="N151" s="140"/>
      <c r="O151" s="142"/>
      <c r="P151" s="137"/>
      <c r="Q151" s="227"/>
      <c r="R151" s="137"/>
      <c r="S151" s="155"/>
      <c r="T151" s="155"/>
      <c r="U151" s="155"/>
      <c r="V151" s="155"/>
      <c r="W151" s="155"/>
      <c r="X151" s="155"/>
      <c r="Y151" s="53" t="str">
        <f t="shared" si="38"/>
        <v/>
      </c>
      <c r="Z151" s="51" t="str">
        <f t="shared" si="39"/>
        <v/>
      </c>
      <c r="AA151" s="51" t="str">
        <f t="shared" si="40"/>
        <v/>
      </c>
      <c r="AB151" s="51" t="str">
        <f t="shared" si="41"/>
        <v/>
      </c>
      <c r="AC151" s="51" t="str">
        <f t="shared" si="42"/>
        <v/>
      </c>
      <c r="AD151" s="51" t="str">
        <f t="shared" si="43"/>
        <v/>
      </c>
      <c r="AE151" s="51" t="str">
        <f t="shared" si="44"/>
        <v/>
      </c>
      <c r="AF151" s="51" t="str">
        <f t="shared" si="45"/>
        <v/>
      </c>
      <c r="AG151" s="51" t="str">
        <f t="shared" si="46"/>
        <v/>
      </c>
      <c r="AH151" s="51" t="str">
        <f t="shared" si="47"/>
        <v/>
      </c>
      <c r="AI151" s="51" t="str">
        <f t="shared" si="48"/>
        <v/>
      </c>
      <c r="AJ151" s="51" t="str">
        <f t="shared" si="49"/>
        <v/>
      </c>
      <c r="AK151" s="51" t="str">
        <f t="shared" si="50"/>
        <v/>
      </c>
      <c r="AL151" s="51" t="str">
        <f t="shared" si="51"/>
        <v/>
      </c>
      <c r="AM151" s="51" t="str">
        <f t="shared" si="52"/>
        <v/>
      </c>
      <c r="AN151" s="51" t="str">
        <f>IF(OR(AD151&lt;&gt;TRUE,AI151&lt;&gt;TRUE),"",IF(OR('Info Lieferung'!$B$12-(YEAR(J151))&gt;INDEX(valschartmaxalt,MATCH(N151,libschart,0)),'Info Lieferung'!$B$12-(YEAR(J151))&lt;INDEX(valschartminalt,MATCH(N151,libschart,0))),FALSE,TRUE))</f>
        <v/>
      </c>
      <c r="AO151" s="51" t="str">
        <f t="shared" si="53"/>
        <v/>
      </c>
      <c r="AP151" s="51"/>
      <c r="AQ151" s="51"/>
      <c r="AR151" s="51"/>
      <c r="AS151" s="197" t="str">
        <f t="shared" si="54"/>
        <v/>
      </c>
      <c r="AT151" s="197" t="str">
        <f t="shared" si="55"/>
        <v/>
      </c>
    </row>
    <row r="152" spans="1:46" x14ac:dyDescent="0.2">
      <c r="A152" s="52" t="str">
        <f>IF(AND(F152&lt;&gt;"",'Institution - Klasse'!$F$4&lt;&gt;""),INDEX(libcatidinstit,'Institution - Klasse'!$F$4),"")</f>
        <v/>
      </c>
      <c r="B152" s="52" t="str">
        <f>IF(A152&lt;&gt;"",INDEX(codeinstit,'Institution - Klasse'!$F$4),"")</f>
        <v/>
      </c>
      <c r="C152" s="50" t="str">
        <f t="shared" si="56"/>
        <v/>
      </c>
      <c r="D152" s="143"/>
      <c r="E152" s="143"/>
      <c r="F152" s="137"/>
      <c r="G152" s="137"/>
      <c r="H152" s="137"/>
      <c r="I152" s="137"/>
      <c r="J152" s="139"/>
      <c r="K152" s="140"/>
      <c r="L152" s="141"/>
      <c r="M152" s="141"/>
      <c r="N152" s="140"/>
      <c r="O152" s="142"/>
      <c r="P152" s="137"/>
      <c r="Q152" s="227"/>
      <c r="R152" s="137"/>
      <c r="S152" s="155"/>
      <c r="T152" s="155"/>
      <c r="U152" s="155"/>
      <c r="V152" s="155"/>
      <c r="W152" s="155"/>
      <c r="X152" s="155"/>
      <c r="Y152" s="53" t="str">
        <f t="shared" si="38"/>
        <v/>
      </c>
      <c r="Z152" s="51" t="str">
        <f t="shared" si="39"/>
        <v/>
      </c>
      <c r="AA152" s="51" t="str">
        <f t="shared" si="40"/>
        <v/>
      </c>
      <c r="AB152" s="51" t="str">
        <f t="shared" si="41"/>
        <v/>
      </c>
      <c r="AC152" s="51" t="str">
        <f t="shared" si="42"/>
        <v/>
      </c>
      <c r="AD152" s="51" t="str">
        <f t="shared" si="43"/>
        <v/>
      </c>
      <c r="AE152" s="51" t="str">
        <f t="shared" si="44"/>
        <v/>
      </c>
      <c r="AF152" s="51" t="str">
        <f t="shared" si="45"/>
        <v/>
      </c>
      <c r="AG152" s="51" t="str">
        <f t="shared" si="46"/>
        <v/>
      </c>
      <c r="AH152" s="51" t="str">
        <f t="shared" si="47"/>
        <v/>
      </c>
      <c r="AI152" s="51" t="str">
        <f t="shared" si="48"/>
        <v/>
      </c>
      <c r="AJ152" s="51" t="str">
        <f t="shared" si="49"/>
        <v/>
      </c>
      <c r="AK152" s="51" t="str">
        <f t="shared" si="50"/>
        <v/>
      </c>
      <c r="AL152" s="51" t="str">
        <f t="shared" si="51"/>
        <v/>
      </c>
      <c r="AM152" s="51" t="str">
        <f t="shared" si="52"/>
        <v/>
      </c>
      <c r="AN152" s="51" t="str">
        <f>IF(OR(AD152&lt;&gt;TRUE,AI152&lt;&gt;TRUE),"",IF(OR('Info Lieferung'!$B$12-(YEAR(J152))&gt;INDEX(valschartmaxalt,MATCH(N152,libschart,0)),'Info Lieferung'!$B$12-(YEAR(J152))&lt;INDEX(valschartminalt,MATCH(N152,libschart,0))),FALSE,TRUE))</f>
        <v/>
      </c>
      <c r="AO152" s="51" t="str">
        <f t="shared" si="53"/>
        <v/>
      </c>
      <c r="AP152" s="51"/>
      <c r="AQ152" s="51"/>
      <c r="AR152" s="51"/>
      <c r="AS152" s="197" t="str">
        <f t="shared" si="54"/>
        <v/>
      </c>
      <c r="AT152" s="197" t="str">
        <f t="shared" si="55"/>
        <v/>
      </c>
    </row>
    <row r="153" spans="1:46" x14ac:dyDescent="0.2">
      <c r="A153" s="52" t="str">
        <f>IF(AND(F153&lt;&gt;"",'Institution - Klasse'!$F$4&lt;&gt;""),INDEX(libcatidinstit,'Institution - Klasse'!$F$4),"")</f>
        <v/>
      </c>
      <c r="B153" s="52" t="str">
        <f>IF(A153&lt;&gt;"",INDEX(codeinstit,'Institution - Klasse'!$F$4),"")</f>
        <v/>
      </c>
      <c r="C153" s="50" t="str">
        <f t="shared" si="56"/>
        <v/>
      </c>
      <c r="D153" s="143"/>
      <c r="E153" s="143"/>
      <c r="F153" s="137"/>
      <c r="G153" s="137"/>
      <c r="H153" s="137"/>
      <c r="I153" s="137"/>
      <c r="J153" s="139"/>
      <c r="K153" s="140"/>
      <c r="L153" s="141"/>
      <c r="M153" s="141"/>
      <c r="N153" s="140"/>
      <c r="O153" s="142"/>
      <c r="P153" s="137"/>
      <c r="Q153" s="227"/>
      <c r="R153" s="137"/>
      <c r="S153" s="155"/>
      <c r="T153" s="155"/>
      <c r="U153" s="155"/>
      <c r="V153" s="155"/>
      <c r="W153" s="155"/>
      <c r="X153" s="155"/>
      <c r="Y153" s="53" t="str">
        <f t="shared" si="38"/>
        <v/>
      </c>
      <c r="Z153" s="51" t="str">
        <f t="shared" si="39"/>
        <v/>
      </c>
      <c r="AA153" s="51" t="str">
        <f t="shared" si="40"/>
        <v/>
      </c>
      <c r="AB153" s="51" t="str">
        <f t="shared" si="41"/>
        <v/>
      </c>
      <c r="AC153" s="51" t="str">
        <f t="shared" si="42"/>
        <v/>
      </c>
      <c r="AD153" s="51" t="str">
        <f t="shared" si="43"/>
        <v/>
      </c>
      <c r="AE153" s="51" t="str">
        <f t="shared" si="44"/>
        <v/>
      </c>
      <c r="AF153" s="51" t="str">
        <f t="shared" si="45"/>
        <v/>
      </c>
      <c r="AG153" s="51" t="str">
        <f t="shared" si="46"/>
        <v/>
      </c>
      <c r="AH153" s="51" t="str">
        <f t="shared" si="47"/>
        <v/>
      </c>
      <c r="AI153" s="51" t="str">
        <f t="shared" si="48"/>
        <v/>
      </c>
      <c r="AJ153" s="51" t="str">
        <f t="shared" si="49"/>
        <v/>
      </c>
      <c r="AK153" s="51" t="str">
        <f t="shared" si="50"/>
        <v/>
      </c>
      <c r="AL153" s="51" t="str">
        <f t="shared" si="51"/>
        <v/>
      </c>
      <c r="AM153" s="51" t="str">
        <f t="shared" si="52"/>
        <v/>
      </c>
      <c r="AN153" s="51" t="str">
        <f>IF(OR(AD153&lt;&gt;TRUE,AI153&lt;&gt;TRUE),"",IF(OR('Info Lieferung'!$B$12-(YEAR(J153))&gt;INDEX(valschartmaxalt,MATCH(N153,libschart,0)),'Info Lieferung'!$B$12-(YEAR(J153))&lt;INDEX(valschartminalt,MATCH(N153,libschart,0))),FALSE,TRUE))</f>
        <v/>
      </c>
      <c r="AO153" s="51" t="str">
        <f t="shared" si="53"/>
        <v/>
      </c>
      <c r="AP153" s="51"/>
      <c r="AQ153" s="51"/>
      <c r="AR153" s="51"/>
      <c r="AS153" s="197" t="str">
        <f t="shared" si="54"/>
        <v/>
      </c>
      <c r="AT153" s="197" t="str">
        <f t="shared" si="55"/>
        <v/>
      </c>
    </row>
    <row r="154" spans="1:46" x14ac:dyDescent="0.2">
      <c r="A154" s="52" t="str">
        <f>IF(AND(F154&lt;&gt;"",'Institution - Klasse'!$F$4&lt;&gt;""),INDEX(libcatidinstit,'Institution - Klasse'!$F$4),"")</f>
        <v/>
      </c>
      <c r="B154" s="52" t="str">
        <f>IF(A154&lt;&gt;"",INDEX(codeinstit,'Institution - Klasse'!$F$4),"")</f>
        <v/>
      </c>
      <c r="C154" s="50" t="str">
        <f t="shared" si="56"/>
        <v/>
      </c>
      <c r="D154" s="143"/>
      <c r="E154" s="143"/>
      <c r="F154" s="137"/>
      <c r="G154" s="137"/>
      <c r="H154" s="137"/>
      <c r="I154" s="137"/>
      <c r="J154" s="139"/>
      <c r="K154" s="140"/>
      <c r="L154" s="141"/>
      <c r="M154" s="141"/>
      <c r="N154" s="140"/>
      <c r="O154" s="142"/>
      <c r="P154" s="137"/>
      <c r="Q154" s="227"/>
      <c r="R154" s="137"/>
      <c r="S154" s="155"/>
      <c r="T154" s="155"/>
      <c r="U154" s="155"/>
      <c r="V154" s="155"/>
      <c r="W154" s="155"/>
      <c r="X154" s="155"/>
      <c r="Y154" s="53" t="str">
        <f t="shared" si="38"/>
        <v/>
      </c>
      <c r="Z154" s="51" t="str">
        <f t="shared" si="39"/>
        <v/>
      </c>
      <c r="AA154" s="51" t="str">
        <f t="shared" si="40"/>
        <v/>
      </c>
      <c r="AB154" s="51" t="str">
        <f t="shared" si="41"/>
        <v/>
      </c>
      <c r="AC154" s="51" t="str">
        <f t="shared" si="42"/>
        <v/>
      </c>
      <c r="AD154" s="51" t="str">
        <f t="shared" si="43"/>
        <v/>
      </c>
      <c r="AE154" s="51" t="str">
        <f t="shared" si="44"/>
        <v/>
      </c>
      <c r="AF154" s="51" t="str">
        <f t="shared" si="45"/>
        <v/>
      </c>
      <c r="AG154" s="51" t="str">
        <f t="shared" si="46"/>
        <v/>
      </c>
      <c r="AH154" s="51" t="str">
        <f t="shared" si="47"/>
        <v/>
      </c>
      <c r="AI154" s="51" t="str">
        <f t="shared" si="48"/>
        <v/>
      </c>
      <c r="AJ154" s="51" t="str">
        <f t="shared" si="49"/>
        <v/>
      </c>
      <c r="AK154" s="51" t="str">
        <f t="shared" si="50"/>
        <v/>
      </c>
      <c r="AL154" s="51" t="str">
        <f t="shared" si="51"/>
        <v/>
      </c>
      <c r="AM154" s="51" t="str">
        <f t="shared" si="52"/>
        <v/>
      </c>
      <c r="AN154" s="51" t="str">
        <f>IF(OR(AD154&lt;&gt;TRUE,AI154&lt;&gt;TRUE),"",IF(OR('Info Lieferung'!$B$12-(YEAR(J154))&gt;INDEX(valschartmaxalt,MATCH(N154,libschart,0)),'Info Lieferung'!$B$12-(YEAR(J154))&lt;INDEX(valschartminalt,MATCH(N154,libschart,0))),FALSE,TRUE))</f>
        <v/>
      </c>
      <c r="AO154" s="51" t="str">
        <f t="shared" si="53"/>
        <v/>
      </c>
      <c r="AP154" s="51"/>
      <c r="AQ154" s="51"/>
      <c r="AR154" s="51"/>
      <c r="AS154" s="197" t="str">
        <f t="shared" si="54"/>
        <v/>
      </c>
      <c r="AT154" s="197" t="str">
        <f t="shared" si="55"/>
        <v/>
      </c>
    </row>
    <row r="155" spans="1:46" x14ac:dyDescent="0.2">
      <c r="A155" s="52" t="str">
        <f>IF(AND(F155&lt;&gt;"",'Institution - Klasse'!$F$4&lt;&gt;""),INDEX(libcatidinstit,'Institution - Klasse'!$F$4),"")</f>
        <v/>
      </c>
      <c r="B155" s="52" t="str">
        <f>IF(A155&lt;&gt;"",INDEX(codeinstit,'Institution - Klasse'!$F$4),"")</f>
        <v/>
      </c>
      <c r="C155" s="50" t="str">
        <f t="shared" si="56"/>
        <v/>
      </c>
      <c r="D155" s="143"/>
      <c r="E155" s="143"/>
      <c r="F155" s="137"/>
      <c r="G155" s="137"/>
      <c r="H155" s="137"/>
      <c r="I155" s="137"/>
      <c r="J155" s="139"/>
      <c r="K155" s="140"/>
      <c r="L155" s="141"/>
      <c r="M155" s="141"/>
      <c r="N155" s="140"/>
      <c r="O155" s="142"/>
      <c r="P155" s="137"/>
      <c r="Q155" s="227"/>
      <c r="R155" s="137"/>
      <c r="S155" s="155"/>
      <c r="T155" s="155"/>
      <c r="U155" s="155"/>
      <c r="V155" s="155"/>
      <c r="W155" s="155"/>
      <c r="X155" s="155"/>
      <c r="Y155" s="53" t="str">
        <f t="shared" si="38"/>
        <v/>
      </c>
      <c r="Z155" s="51" t="str">
        <f t="shared" si="39"/>
        <v/>
      </c>
      <c r="AA155" s="51" t="str">
        <f t="shared" si="40"/>
        <v/>
      </c>
      <c r="AB155" s="51" t="str">
        <f t="shared" si="41"/>
        <v/>
      </c>
      <c r="AC155" s="51" t="str">
        <f t="shared" si="42"/>
        <v/>
      </c>
      <c r="AD155" s="51" t="str">
        <f t="shared" si="43"/>
        <v/>
      </c>
      <c r="AE155" s="51" t="str">
        <f t="shared" si="44"/>
        <v/>
      </c>
      <c r="AF155" s="51" t="str">
        <f t="shared" si="45"/>
        <v/>
      </c>
      <c r="AG155" s="51" t="str">
        <f t="shared" si="46"/>
        <v/>
      </c>
      <c r="AH155" s="51" t="str">
        <f t="shared" si="47"/>
        <v/>
      </c>
      <c r="AI155" s="51" t="str">
        <f t="shared" si="48"/>
        <v/>
      </c>
      <c r="AJ155" s="51" t="str">
        <f t="shared" si="49"/>
        <v/>
      </c>
      <c r="AK155" s="51" t="str">
        <f t="shared" si="50"/>
        <v/>
      </c>
      <c r="AL155" s="51" t="str">
        <f t="shared" si="51"/>
        <v/>
      </c>
      <c r="AM155" s="51" t="str">
        <f t="shared" si="52"/>
        <v/>
      </c>
      <c r="AN155" s="51" t="str">
        <f>IF(OR(AD155&lt;&gt;TRUE,AI155&lt;&gt;TRUE),"",IF(OR('Info Lieferung'!$B$12-(YEAR(J155))&gt;INDEX(valschartmaxalt,MATCH(N155,libschart,0)),'Info Lieferung'!$B$12-(YEAR(J155))&lt;INDEX(valschartminalt,MATCH(N155,libschart,0))),FALSE,TRUE))</f>
        <v/>
      </c>
      <c r="AO155" s="51" t="str">
        <f t="shared" si="53"/>
        <v/>
      </c>
      <c r="AP155" s="51"/>
      <c r="AQ155" s="51"/>
      <c r="AR155" s="51"/>
      <c r="AS155" s="197" t="str">
        <f t="shared" si="54"/>
        <v/>
      </c>
      <c r="AT155" s="197" t="str">
        <f t="shared" si="55"/>
        <v/>
      </c>
    </row>
    <row r="156" spans="1:46" x14ac:dyDescent="0.2">
      <c r="A156" s="52" t="str">
        <f>IF(AND(F156&lt;&gt;"",'Institution - Klasse'!$F$4&lt;&gt;""),INDEX(libcatidinstit,'Institution - Klasse'!$F$4),"")</f>
        <v/>
      </c>
      <c r="B156" s="52" t="str">
        <f>IF(A156&lt;&gt;"",INDEX(codeinstit,'Institution - Klasse'!$F$4),"")</f>
        <v/>
      </c>
      <c r="C156" s="50" t="str">
        <f t="shared" si="56"/>
        <v/>
      </c>
      <c r="D156" s="143"/>
      <c r="E156" s="143"/>
      <c r="F156" s="137"/>
      <c r="G156" s="137"/>
      <c r="H156" s="137"/>
      <c r="I156" s="137"/>
      <c r="J156" s="139"/>
      <c r="K156" s="140"/>
      <c r="L156" s="141"/>
      <c r="M156" s="141"/>
      <c r="N156" s="140"/>
      <c r="O156" s="142"/>
      <c r="P156" s="137"/>
      <c r="Q156" s="227"/>
      <c r="R156" s="137"/>
      <c r="S156" s="155"/>
      <c r="T156" s="155"/>
      <c r="U156" s="155"/>
      <c r="V156" s="155"/>
      <c r="W156" s="155"/>
      <c r="X156" s="155"/>
      <c r="Y156" s="53" t="str">
        <f t="shared" si="38"/>
        <v/>
      </c>
      <c r="Z156" s="51" t="str">
        <f t="shared" si="39"/>
        <v/>
      </c>
      <c r="AA156" s="51" t="str">
        <f t="shared" si="40"/>
        <v/>
      </c>
      <c r="AB156" s="51" t="str">
        <f t="shared" si="41"/>
        <v/>
      </c>
      <c r="AC156" s="51" t="str">
        <f t="shared" si="42"/>
        <v/>
      </c>
      <c r="AD156" s="51" t="str">
        <f t="shared" si="43"/>
        <v/>
      </c>
      <c r="AE156" s="51" t="str">
        <f t="shared" si="44"/>
        <v/>
      </c>
      <c r="AF156" s="51" t="str">
        <f t="shared" si="45"/>
        <v/>
      </c>
      <c r="AG156" s="51" t="str">
        <f t="shared" si="46"/>
        <v/>
      </c>
      <c r="AH156" s="51" t="str">
        <f t="shared" si="47"/>
        <v/>
      </c>
      <c r="AI156" s="51" t="str">
        <f t="shared" si="48"/>
        <v/>
      </c>
      <c r="AJ156" s="51" t="str">
        <f t="shared" si="49"/>
        <v/>
      </c>
      <c r="AK156" s="51" t="str">
        <f t="shared" si="50"/>
        <v/>
      </c>
      <c r="AL156" s="51" t="str">
        <f t="shared" si="51"/>
        <v/>
      </c>
      <c r="AM156" s="51" t="str">
        <f t="shared" si="52"/>
        <v/>
      </c>
      <c r="AN156" s="51" t="str">
        <f>IF(OR(AD156&lt;&gt;TRUE,AI156&lt;&gt;TRUE),"",IF(OR('Info Lieferung'!$B$12-(YEAR(J156))&gt;INDEX(valschartmaxalt,MATCH(N156,libschart,0)),'Info Lieferung'!$B$12-(YEAR(J156))&lt;INDEX(valschartminalt,MATCH(N156,libschart,0))),FALSE,TRUE))</f>
        <v/>
      </c>
      <c r="AO156" s="51" t="str">
        <f t="shared" si="53"/>
        <v/>
      </c>
      <c r="AP156" s="51"/>
      <c r="AQ156" s="51"/>
      <c r="AR156" s="51"/>
      <c r="AS156" s="197" t="str">
        <f t="shared" si="54"/>
        <v/>
      </c>
      <c r="AT156" s="197" t="str">
        <f t="shared" si="55"/>
        <v/>
      </c>
    </row>
    <row r="157" spans="1:46" x14ac:dyDescent="0.2">
      <c r="A157" s="52" t="str">
        <f>IF(AND(F157&lt;&gt;"",'Institution - Klasse'!$F$4&lt;&gt;""),INDEX(libcatidinstit,'Institution - Klasse'!$F$4),"")</f>
        <v/>
      </c>
      <c r="B157" s="52" t="str">
        <f>IF(A157&lt;&gt;"",INDEX(codeinstit,'Institution - Klasse'!$F$4),"")</f>
        <v/>
      </c>
      <c r="C157" s="50" t="str">
        <f t="shared" si="56"/>
        <v/>
      </c>
      <c r="D157" s="143"/>
      <c r="E157" s="143"/>
      <c r="F157" s="137"/>
      <c r="G157" s="137"/>
      <c r="H157" s="137"/>
      <c r="I157" s="137"/>
      <c r="J157" s="139"/>
      <c r="K157" s="140"/>
      <c r="L157" s="141"/>
      <c r="M157" s="141"/>
      <c r="N157" s="140"/>
      <c r="O157" s="142"/>
      <c r="P157" s="137"/>
      <c r="Q157" s="227"/>
      <c r="R157" s="137"/>
      <c r="S157" s="155"/>
      <c r="T157" s="155"/>
      <c r="U157" s="155"/>
      <c r="V157" s="155"/>
      <c r="W157" s="155"/>
      <c r="X157" s="155"/>
      <c r="Y157" s="53" t="str">
        <f t="shared" si="38"/>
        <v/>
      </c>
      <c r="Z157" s="51" t="str">
        <f t="shared" si="39"/>
        <v/>
      </c>
      <c r="AA157" s="51" t="str">
        <f t="shared" si="40"/>
        <v/>
      </c>
      <c r="AB157" s="51" t="str">
        <f t="shared" si="41"/>
        <v/>
      </c>
      <c r="AC157" s="51" t="str">
        <f t="shared" si="42"/>
        <v/>
      </c>
      <c r="AD157" s="51" t="str">
        <f t="shared" si="43"/>
        <v/>
      </c>
      <c r="AE157" s="51" t="str">
        <f t="shared" si="44"/>
        <v/>
      </c>
      <c r="AF157" s="51" t="str">
        <f t="shared" si="45"/>
        <v/>
      </c>
      <c r="AG157" s="51" t="str">
        <f t="shared" si="46"/>
        <v/>
      </c>
      <c r="AH157" s="51" t="str">
        <f t="shared" si="47"/>
        <v/>
      </c>
      <c r="AI157" s="51" t="str">
        <f t="shared" si="48"/>
        <v/>
      </c>
      <c r="AJ157" s="51" t="str">
        <f t="shared" si="49"/>
        <v/>
      </c>
      <c r="AK157" s="51" t="str">
        <f t="shared" si="50"/>
        <v/>
      </c>
      <c r="AL157" s="51" t="str">
        <f t="shared" si="51"/>
        <v/>
      </c>
      <c r="AM157" s="51" t="str">
        <f t="shared" si="52"/>
        <v/>
      </c>
      <c r="AN157" s="51" t="str">
        <f>IF(OR(AD157&lt;&gt;TRUE,AI157&lt;&gt;TRUE),"",IF(OR('Info Lieferung'!$B$12-(YEAR(J157))&gt;INDEX(valschartmaxalt,MATCH(N157,libschart,0)),'Info Lieferung'!$B$12-(YEAR(J157))&lt;INDEX(valschartminalt,MATCH(N157,libschart,0))),FALSE,TRUE))</f>
        <v/>
      </c>
      <c r="AO157" s="51" t="str">
        <f t="shared" si="53"/>
        <v/>
      </c>
      <c r="AP157" s="51"/>
      <c r="AQ157" s="51"/>
      <c r="AR157" s="51"/>
      <c r="AS157" s="197" t="str">
        <f t="shared" si="54"/>
        <v/>
      </c>
      <c r="AT157" s="197" t="str">
        <f t="shared" si="55"/>
        <v/>
      </c>
    </row>
    <row r="158" spans="1:46" x14ac:dyDescent="0.2">
      <c r="A158" s="52" t="str">
        <f>IF(AND(F158&lt;&gt;"",'Institution - Klasse'!$F$4&lt;&gt;""),INDEX(libcatidinstit,'Institution - Klasse'!$F$4),"")</f>
        <v/>
      </c>
      <c r="B158" s="52" t="str">
        <f>IF(A158&lt;&gt;"",INDEX(codeinstit,'Institution - Klasse'!$F$4),"")</f>
        <v/>
      </c>
      <c r="C158" s="50" t="str">
        <f t="shared" si="56"/>
        <v/>
      </c>
      <c r="D158" s="143"/>
      <c r="E158" s="143"/>
      <c r="F158" s="137"/>
      <c r="G158" s="137"/>
      <c r="H158" s="137"/>
      <c r="I158" s="137"/>
      <c r="J158" s="139"/>
      <c r="K158" s="140"/>
      <c r="L158" s="141"/>
      <c r="M158" s="141"/>
      <c r="N158" s="140"/>
      <c r="O158" s="142"/>
      <c r="P158" s="137"/>
      <c r="Q158" s="227"/>
      <c r="R158" s="137"/>
      <c r="S158" s="155"/>
      <c r="T158" s="155"/>
      <c r="U158" s="155"/>
      <c r="V158" s="155"/>
      <c r="W158" s="155"/>
      <c r="X158" s="155"/>
      <c r="Y158" s="53" t="str">
        <f t="shared" si="38"/>
        <v/>
      </c>
      <c r="Z158" s="51" t="str">
        <f t="shared" si="39"/>
        <v/>
      </c>
      <c r="AA158" s="51" t="str">
        <f t="shared" si="40"/>
        <v/>
      </c>
      <c r="AB158" s="51" t="str">
        <f t="shared" si="41"/>
        <v/>
      </c>
      <c r="AC158" s="51" t="str">
        <f t="shared" si="42"/>
        <v/>
      </c>
      <c r="AD158" s="51" t="str">
        <f t="shared" si="43"/>
        <v/>
      </c>
      <c r="AE158" s="51" t="str">
        <f t="shared" si="44"/>
        <v/>
      </c>
      <c r="AF158" s="51" t="str">
        <f t="shared" si="45"/>
        <v/>
      </c>
      <c r="AG158" s="51" t="str">
        <f t="shared" si="46"/>
        <v/>
      </c>
      <c r="AH158" s="51" t="str">
        <f t="shared" si="47"/>
        <v/>
      </c>
      <c r="AI158" s="51" t="str">
        <f t="shared" si="48"/>
        <v/>
      </c>
      <c r="AJ158" s="51" t="str">
        <f t="shared" si="49"/>
        <v/>
      </c>
      <c r="AK158" s="51" t="str">
        <f t="shared" si="50"/>
        <v/>
      </c>
      <c r="AL158" s="51" t="str">
        <f t="shared" si="51"/>
        <v/>
      </c>
      <c r="AM158" s="51" t="str">
        <f t="shared" si="52"/>
        <v/>
      </c>
      <c r="AN158" s="51" t="str">
        <f>IF(OR(AD158&lt;&gt;TRUE,AI158&lt;&gt;TRUE),"",IF(OR('Info Lieferung'!$B$12-(YEAR(J158))&gt;INDEX(valschartmaxalt,MATCH(N158,libschart,0)),'Info Lieferung'!$B$12-(YEAR(J158))&lt;INDEX(valschartminalt,MATCH(N158,libschart,0))),FALSE,TRUE))</f>
        <v/>
      </c>
      <c r="AO158" s="51" t="str">
        <f t="shared" si="53"/>
        <v/>
      </c>
      <c r="AP158" s="51"/>
      <c r="AQ158" s="51"/>
      <c r="AR158" s="51"/>
      <c r="AS158" s="197" t="str">
        <f t="shared" si="54"/>
        <v/>
      </c>
      <c r="AT158" s="197" t="str">
        <f t="shared" si="55"/>
        <v/>
      </c>
    </row>
    <row r="159" spans="1:46" x14ac:dyDescent="0.2">
      <c r="A159" s="52" t="str">
        <f>IF(AND(F159&lt;&gt;"",'Institution - Klasse'!$F$4&lt;&gt;""),INDEX(libcatidinstit,'Institution - Klasse'!$F$4),"")</f>
        <v/>
      </c>
      <c r="B159" s="52" t="str">
        <f>IF(A159&lt;&gt;"",INDEX(codeinstit,'Institution - Klasse'!$F$4),"")</f>
        <v/>
      </c>
      <c r="C159" s="50" t="str">
        <f t="shared" si="56"/>
        <v/>
      </c>
      <c r="D159" s="143"/>
      <c r="E159" s="143"/>
      <c r="F159" s="137"/>
      <c r="G159" s="137"/>
      <c r="H159" s="137"/>
      <c r="I159" s="137"/>
      <c r="J159" s="139"/>
      <c r="K159" s="140"/>
      <c r="L159" s="141"/>
      <c r="M159" s="141"/>
      <c r="N159" s="140"/>
      <c r="O159" s="142"/>
      <c r="P159" s="137"/>
      <c r="Q159" s="227"/>
      <c r="R159" s="137"/>
      <c r="S159" s="155"/>
      <c r="T159" s="155"/>
      <c r="U159" s="155"/>
      <c r="V159" s="155"/>
      <c r="W159" s="155"/>
      <c r="X159" s="155"/>
      <c r="Y159" s="53" t="str">
        <f t="shared" si="38"/>
        <v/>
      </c>
      <c r="Z159" s="51" t="str">
        <f t="shared" si="39"/>
        <v/>
      </c>
      <c r="AA159" s="51" t="str">
        <f t="shared" si="40"/>
        <v/>
      </c>
      <c r="AB159" s="51" t="str">
        <f t="shared" si="41"/>
        <v/>
      </c>
      <c r="AC159" s="51" t="str">
        <f t="shared" si="42"/>
        <v/>
      </c>
      <c r="AD159" s="51" t="str">
        <f t="shared" si="43"/>
        <v/>
      </c>
      <c r="AE159" s="51" t="str">
        <f t="shared" si="44"/>
        <v/>
      </c>
      <c r="AF159" s="51" t="str">
        <f t="shared" si="45"/>
        <v/>
      </c>
      <c r="AG159" s="51" t="str">
        <f t="shared" si="46"/>
        <v/>
      </c>
      <c r="AH159" s="51" t="str">
        <f t="shared" si="47"/>
        <v/>
      </c>
      <c r="AI159" s="51" t="str">
        <f t="shared" si="48"/>
        <v/>
      </c>
      <c r="AJ159" s="51" t="str">
        <f t="shared" si="49"/>
        <v/>
      </c>
      <c r="AK159" s="51" t="str">
        <f t="shared" si="50"/>
        <v/>
      </c>
      <c r="AL159" s="51" t="str">
        <f t="shared" si="51"/>
        <v/>
      </c>
      <c r="AM159" s="51" t="str">
        <f t="shared" si="52"/>
        <v/>
      </c>
      <c r="AN159" s="51" t="str">
        <f>IF(OR(AD159&lt;&gt;TRUE,AI159&lt;&gt;TRUE),"",IF(OR('Info Lieferung'!$B$12-(YEAR(J159))&gt;INDEX(valschartmaxalt,MATCH(N159,libschart,0)),'Info Lieferung'!$B$12-(YEAR(J159))&lt;INDEX(valschartminalt,MATCH(N159,libschart,0))),FALSE,TRUE))</f>
        <v/>
      </c>
      <c r="AO159" s="51" t="str">
        <f t="shared" si="53"/>
        <v/>
      </c>
      <c r="AP159" s="51"/>
      <c r="AQ159" s="51"/>
      <c r="AR159" s="51"/>
      <c r="AS159" s="197" t="str">
        <f t="shared" si="54"/>
        <v/>
      </c>
      <c r="AT159" s="197" t="str">
        <f t="shared" si="55"/>
        <v/>
      </c>
    </row>
    <row r="160" spans="1:46" x14ac:dyDescent="0.2">
      <c r="A160" s="52" t="str">
        <f>IF(AND(F160&lt;&gt;"",'Institution - Klasse'!$F$4&lt;&gt;""),INDEX(libcatidinstit,'Institution - Klasse'!$F$4),"")</f>
        <v/>
      </c>
      <c r="B160" s="52" t="str">
        <f>IF(A160&lt;&gt;"",INDEX(codeinstit,'Institution - Klasse'!$F$4),"")</f>
        <v/>
      </c>
      <c r="C160" s="50" t="str">
        <f t="shared" si="56"/>
        <v/>
      </c>
      <c r="D160" s="143"/>
      <c r="E160" s="143"/>
      <c r="F160" s="137"/>
      <c r="G160" s="137"/>
      <c r="H160" s="137"/>
      <c r="I160" s="137"/>
      <c r="J160" s="139"/>
      <c r="K160" s="140"/>
      <c r="L160" s="141"/>
      <c r="M160" s="141"/>
      <c r="N160" s="140"/>
      <c r="O160" s="142"/>
      <c r="P160" s="137"/>
      <c r="Q160" s="227"/>
      <c r="R160" s="137"/>
      <c r="S160" s="155"/>
      <c r="T160" s="155"/>
      <c r="U160" s="155"/>
      <c r="V160" s="155"/>
      <c r="W160" s="155"/>
      <c r="X160" s="155"/>
      <c r="Y160" s="53" t="str">
        <f t="shared" si="38"/>
        <v/>
      </c>
      <c r="Z160" s="51" t="str">
        <f t="shared" si="39"/>
        <v/>
      </c>
      <c r="AA160" s="51" t="str">
        <f t="shared" si="40"/>
        <v/>
      </c>
      <c r="AB160" s="51" t="str">
        <f t="shared" si="41"/>
        <v/>
      </c>
      <c r="AC160" s="51" t="str">
        <f t="shared" si="42"/>
        <v/>
      </c>
      <c r="AD160" s="51" t="str">
        <f t="shared" si="43"/>
        <v/>
      </c>
      <c r="AE160" s="51" t="str">
        <f t="shared" si="44"/>
        <v/>
      </c>
      <c r="AF160" s="51" t="str">
        <f t="shared" si="45"/>
        <v/>
      </c>
      <c r="AG160" s="51" t="str">
        <f t="shared" si="46"/>
        <v/>
      </c>
      <c r="AH160" s="51" t="str">
        <f t="shared" si="47"/>
        <v/>
      </c>
      <c r="AI160" s="51" t="str">
        <f t="shared" si="48"/>
        <v/>
      </c>
      <c r="AJ160" s="51" t="str">
        <f t="shared" si="49"/>
        <v/>
      </c>
      <c r="AK160" s="51" t="str">
        <f t="shared" si="50"/>
        <v/>
      </c>
      <c r="AL160" s="51" t="str">
        <f t="shared" si="51"/>
        <v/>
      </c>
      <c r="AM160" s="51" t="str">
        <f t="shared" si="52"/>
        <v/>
      </c>
      <c r="AN160" s="51" t="str">
        <f>IF(OR(AD160&lt;&gt;TRUE,AI160&lt;&gt;TRUE),"",IF(OR('Info Lieferung'!$B$12-(YEAR(J160))&gt;INDEX(valschartmaxalt,MATCH(N160,libschart,0)),'Info Lieferung'!$B$12-(YEAR(J160))&lt;INDEX(valschartminalt,MATCH(N160,libschart,0))),FALSE,TRUE))</f>
        <v/>
      </c>
      <c r="AO160" s="51" t="str">
        <f t="shared" si="53"/>
        <v/>
      </c>
      <c r="AP160" s="51"/>
      <c r="AQ160" s="51"/>
      <c r="AR160" s="51"/>
      <c r="AS160" s="197" t="str">
        <f t="shared" si="54"/>
        <v/>
      </c>
      <c r="AT160" s="197" t="str">
        <f t="shared" si="55"/>
        <v/>
      </c>
    </row>
    <row r="161" spans="1:46" x14ac:dyDescent="0.2">
      <c r="A161" s="52" t="str">
        <f>IF(AND(F161&lt;&gt;"",'Institution - Klasse'!$F$4&lt;&gt;""),INDEX(libcatidinstit,'Institution - Klasse'!$F$4),"")</f>
        <v/>
      </c>
      <c r="B161" s="52" t="str">
        <f>IF(A161&lt;&gt;"",INDEX(codeinstit,'Institution - Klasse'!$F$4),"")</f>
        <v/>
      </c>
      <c r="C161" s="50" t="str">
        <f t="shared" si="56"/>
        <v/>
      </c>
      <c r="D161" s="143"/>
      <c r="E161" s="143"/>
      <c r="F161" s="137"/>
      <c r="G161" s="137"/>
      <c r="H161" s="137"/>
      <c r="I161" s="137"/>
      <c r="J161" s="139"/>
      <c r="K161" s="140"/>
      <c r="L161" s="141"/>
      <c r="M161" s="141"/>
      <c r="N161" s="140"/>
      <c r="O161" s="142"/>
      <c r="P161" s="137"/>
      <c r="Q161" s="227"/>
      <c r="R161" s="137"/>
      <c r="S161" s="155"/>
      <c r="T161" s="155"/>
      <c r="U161" s="155"/>
      <c r="V161" s="155"/>
      <c r="W161" s="155"/>
      <c r="X161" s="155"/>
      <c r="Y161" s="53" t="str">
        <f t="shared" si="38"/>
        <v/>
      </c>
      <c r="Z161" s="51" t="str">
        <f t="shared" si="39"/>
        <v/>
      </c>
      <c r="AA161" s="51" t="str">
        <f t="shared" si="40"/>
        <v/>
      </c>
      <c r="AB161" s="51" t="str">
        <f t="shared" si="41"/>
        <v/>
      </c>
      <c r="AC161" s="51" t="str">
        <f t="shared" si="42"/>
        <v/>
      </c>
      <c r="AD161" s="51" t="str">
        <f t="shared" si="43"/>
        <v/>
      </c>
      <c r="AE161" s="51" t="str">
        <f t="shared" si="44"/>
        <v/>
      </c>
      <c r="AF161" s="51" t="str">
        <f t="shared" si="45"/>
        <v/>
      </c>
      <c r="AG161" s="51" t="str">
        <f t="shared" si="46"/>
        <v/>
      </c>
      <c r="AH161" s="51" t="str">
        <f t="shared" si="47"/>
        <v/>
      </c>
      <c r="AI161" s="51" t="str">
        <f t="shared" si="48"/>
        <v/>
      </c>
      <c r="AJ161" s="51" t="str">
        <f t="shared" si="49"/>
        <v/>
      </c>
      <c r="AK161" s="51" t="str">
        <f t="shared" si="50"/>
        <v/>
      </c>
      <c r="AL161" s="51" t="str">
        <f t="shared" si="51"/>
        <v/>
      </c>
      <c r="AM161" s="51" t="str">
        <f t="shared" si="52"/>
        <v/>
      </c>
      <c r="AN161" s="51" t="str">
        <f>IF(OR(AD161&lt;&gt;TRUE,AI161&lt;&gt;TRUE),"",IF(OR('Info Lieferung'!$B$12-(YEAR(J161))&gt;INDEX(valschartmaxalt,MATCH(N161,libschart,0)),'Info Lieferung'!$B$12-(YEAR(J161))&lt;INDEX(valschartminalt,MATCH(N161,libschart,0))),FALSE,TRUE))</f>
        <v/>
      </c>
      <c r="AO161" s="51" t="str">
        <f t="shared" si="53"/>
        <v/>
      </c>
      <c r="AP161" s="51"/>
      <c r="AQ161" s="51"/>
      <c r="AR161" s="51"/>
      <c r="AS161" s="197" t="str">
        <f t="shared" si="54"/>
        <v/>
      </c>
      <c r="AT161" s="197" t="str">
        <f t="shared" si="55"/>
        <v/>
      </c>
    </row>
    <row r="162" spans="1:46" x14ac:dyDescent="0.2">
      <c r="A162" s="52" t="str">
        <f>IF(AND(F162&lt;&gt;"",'Institution - Klasse'!$F$4&lt;&gt;""),INDEX(libcatidinstit,'Institution - Klasse'!$F$4),"")</f>
        <v/>
      </c>
      <c r="B162" s="52" t="str">
        <f>IF(A162&lt;&gt;"",INDEX(codeinstit,'Institution - Klasse'!$F$4),"")</f>
        <v/>
      </c>
      <c r="C162" s="50" t="str">
        <f t="shared" si="56"/>
        <v/>
      </c>
      <c r="D162" s="143"/>
      <c r="E162" s="143"/>
      <c r="F162" s="137"/>
      <c r="G162" s="137"/>
      <c r="H162" s="137"/>
      <c r="I162" s="137"/>
      <c r="J162" s="139"/>
      <c r="K162" s="140"/>
      <c r="L162" s="141"/>
      <c r="M162" s="141"/>
      <c r="N162" s="140"/>
      <c r="O162" s="142"/>
      <c r="P162" s="137"/>
      <c r="Q162" s="227"/>
      <c r="R162" s="137"/>
      <c r="S162" s="155"/>
      <c r="T162" s="155"/>
      <c r="U162" s="155"/>
      <c r="V162" s="155"/>
      <c r="W162" s="155"/>
      <c r="X162" s="155"/>
      <c r="Y162" s="53" t="str">
        <f t="shared" si="38"/>
        <v/>
      </c>
      <c r="Z162" s="51" t="str">
        <f t="shared" si="39"/>
        <v/>
      </c>
      <c r="AA162" s="51" t="str">
        <f t="shared" si="40"/>
        <v/>
      </c>
      <c r="AB162" s="51" t="str">
        <f t="shared" si="41"/>
        <v/>
      </c>
      <c r="AC162" s="51" t="str">
        <f t="shared" si="42"/>
        <v/>
      </c>
      <c r="AD162" s="51" t="str">
        <f t="shared" si="43"/>
        <v/>
      </c>
      <c r="AE162" s="51" t="str">
        <f t="shared" si="44"/>
        <v/>
      </c>
      <c r="AF162" s="51" t="str">
        <f t="shared" si="45"/>
        <v/>
      </c>
      <c r="AG162" s="51" t="str">
        <f t="shared" si="46"/>
        <v/>
      </c>
      <c r="AH162" s="51" t="str">
        <f t="shared" si="47"/>
        <v/>
      </c>
      <c r="AI162" s="51" t="str">
        <f t="shared" si="48"/>
        <v/>
      </c>
      <c r="AJ162" s="51" t="str">
        <f t="shared" si="49"/>
        <v/>
      </c>
      <c r="AK162" s="51" t="str">
        <f t="shared" si="50"/>
        <v/>
      </c>
      <c r="AL162" s="51" t="str">
        <f t="shared" si="51"/>
        <v/>
      </c>
      <c r="AM162" s="51" t="str">
        <f t="shared" si="52"/>
        <v/>
      </c>
      <c r="AN162" s="51" t="str">
        <f>IF(OR(AD162&lt;&gt;TRUE,AI162&lt;&gt;TRUE),"",IF(OR('Info Lieferung'!$B$12-(YEAR(J162))&gt;INDEX(valschartmaxalt,MATCH(N162,libschart,0)),'Info Lieferung'!$B$12-(YEAR(J162))&lt;INDEX(valschartminalt,MATCH(N162,libschart,0))),FALSE,TRUE))</f>
        <v/>
      </c>
      <c r="AO162" s="51" t="str">
        <f t="shared" si="53"/>
        <v/>
      </c>
      <c r="AP162" s="51"/>
      <c r="AQ162" s="51"/>
      <c r="AR162" s="51"/>
      <c r="AS162" s="197" t="str">
        <f t="shared" si="54"/>
        <v/>
      </c>
      <c r="AT162" s="197" t="str">
        <f t="shared" si="55"/>
        <v/>
      </c>
    </row>
    <row r="163" spans="1:46" x14ac:dyDescent="0.2">
      <c r="A163" s="52" t="str">
        <f>IF(AND(F163&lt;&gt;"",'Institution - Klasse'!$F$4&lt;&gt;""),INDEX(libcatidinstit,'Institution - Klasse'!$F$4),"")</f>
        <v/>
      </c>
      <c r="B163" s="52" t="str">
        <f>IF(A163&lt;&gt;"",INDEX(codeinstit,'Institution - Klasse'!$F$4),"")</f>
        <v/>
      </c>
      <c r="C163" s="50" t="str">
        <f t="shared" si="56"/>
        <v/>
      </c>
      <c r="D163" s="143"/>
      <c r="E163" s="143"/>
      <c r="F163" s="137"/>
      <c r="G163" s="137"/>
      <c r="H163" s="137"/>
      <c r="I163" s="137"/>
      <c r="J163" s="139"/>
      <c r="K163" s="140"/>
      <c r="L163" s="141"/>
      <c r="M163" s="141"/>
      <c r="N163" s="140"/>
      <c r="O163" s="142"/>
      <c r="P163" s="137"/>
      <c r="Q163" s="227"/>
      <c r="R163" s="137"/>
      <c r="S163" s="155"/>
      <c r="T163" s="155"/>
      <c r="U163" s="155"/>
      <c r="V163" s="155"/>
      <c r="W163" s="155"/>
      <c r="X163" s="155"/>
      <c r="Y163" s="53" t="str">
        <f t="shared" si="38"/>
        <v/>
      </c>
      <c r="Z163" s="51" t="str">
        <f t="shared" si="39"/>
        <v/>
      </c>
      <c r="AA163" s="51" t="str">
        <f t="shared" si="40"/>
        <v/>
      </c>
      <c r="AB163" s="51" t="str">
        <f t="shared" si="41"/>
        <v/>
      </c>
      <c r="AC163" s="51" t="str">
        <f t="shared" si="42"/>
        <v/>
      </c>
      <c r="AD163" s="51" t="str">
        <f t="shared" si="43"/>
        <v/>
      </c>
      <c r="AE163" s="51" t="str">
        <f t="shared" si="44"/>
        <v/>
      </c>
      <c r="AF163" s="51" t="str">
        <f t="shared" si="45"/>
        <v/>
      </c>
      <c r="AG163" s="51" t="str">
        <f t="shared" si="46"/>
        <v/>
      </c>
      <c r="AH163" s="51" t="str">
        <f t="shared" si="47"/>
        <v/>
      </c>
      <c r="AI163" s="51" t="str">
        <f t="shared" si="48"/>
        <v/>
      </c>
      <c r="AJ163" s="51" t="str">
        <f t="shared" si="49"/>
        <v/>
      </c>
      <c r="AK163" s="51" t="str">
        <f t="shared" si="50"/>
        <v/>
      </c>
      <c r="AL163" s="51" t="str">
        <f t="shared" si="51"/>
        <v/>
      </c>
      <c r="AM163" s="51" t="str">
        <f t="shared" si="52"/>
        <v/>
      </c>
      <c r="AN163" s="51" t="str">
        <f>IF(OR(AD163&lt;&gt;TRUE,AI163&lt;&gt;TRUE),"",IF(OR('Info Lieferung'!$B$12-(YEAR(J163))&gt;INDEX(valschartmaxalt,MATCH(N163,libschart,0)),'Info Lieferung'!$B$12-(YEAR(J163))&lt;INDEX(valschartminalt,MATCH(N163,libschart,0))),FALSE,TRUE))</f>
        <v/>
      </c>
      <c r="AO163" s="51" t="str">
        <f t="shared" si="53"/>
        <v/>
      </c>
      <c r="AP163" s="51"/>
      <c r="AQ163" s="51"/>
      <c r="AR163" s="51"/>
      <c r="AS163" s="197" t="str">
        <f t="shared" si="54"/>
        <v/>
      </c>
      <c r="AT163" s="197" t="str">
        <f t="shared" si="55"/>
        <v/>
      </c>
    </row>
    <row r="164" spans="1:46" x14ac:dyDescent="0.2">
      <c r="A164" s="52" t="str">
        <f>IF(AND(F164&lt;&gt;"",'Institution - Klasse'!$F$4&lt;&gt;""),INDEX(libcatidinstit,'Institution - Klasse'!$F$4),"")</f>
        <v/>
      </c>
      <c r="B164" s="52" t="str">
        <f>IF(A164&lt;&gt;"",INDEX(codeinstit,'Institution - Klasse'!$F$4),"")</f>
        <v/>
      </c>
      <c r="C164" s="50" t="str">
        <f t="shared" si="56"/>
        <v/>
      </c>
      <c r="D164" s="143"/>
      <c r="E164" s="143"/>
      <c r="F164" s="137"/>
      <c r="G164" s="137"/>
      <c r="H164" s="137"/>
      <c r="I164" s="137"/>
      <c r="J164" s="139"/>
      <c r="K164" s="140"/>
      <c r="L164" s="141"/>
      <c r="M164" s="141"/>
      <c r="N164" s="140"/>
      <c r="O164" s="142"/>
      <c r="P164" s="137"/>
      <c r="Q164" s="227"/>
      <c r="R164" s="137"/>
      <c r="S164" s="155"/>
      <c r="T164" s="155"/>
      <c r="U164" s="155"/>
      <c r="V164" s="155"/>
      <c r="W164" s="155"/>
      <c r="X164" s="155"/>
      <c r="Y164" s="53" t="str">
        <f t="shared" si="38"/>
        <v/>
      </c>
      <c r="Z164" s="51" t="str">
        <f t="shared" si="39"/>
        <v/>
      </c>
      <c r="AA164" s="51" t="str">
        <f t="shared" si="40"/>
        <v/>
      </c>
      <c r="AB164" s="51" t="str">
        <f t="shared" si="41"/>
        <v/>
      </c>
      <c r="AC164" s="51" t="str">
        <f t="shared" si="42"/>
        <v/>
      </c>
      <c r="AD164" s="51" t="str">
        <f t="shared" si="43"/>
        <v/>
      </c>
      <c r="AE164" s="51" t="str">
        <f t="shared" si="44"/>
        <v/>
      </c>
      <c r="AF164" s="51" t="str">
        <f t="shared" si="45"/>
        <v/>
      </c>
      <c r="AG164" s="51" t="str">
        <f t="shared" si="46"/>
        <v/>
      </c>
      <c r="AH164" s="51" t="str">
        <f t="shared" si="47"/>
        <v/>
      </c>
      <c r="AI164" s="51" t="str">
        <f t="shared" si="48"/>
        <v/>
      </c>
      <c r="AJ164" s="51" t="str">
        <f t="shared" si="49"/>
        <v/>
      </c>
      <c r="AK164" s="51" t="str">
        <f t="shared" si="50"/>
        <v/>
      </c>
      <c r="AL164" s="51" t="str">
        <f t="shared" si="51"/>
        <v/>
      </c>
      <c r="AM164" s="51" t="str">
        <f t="shared" si="52"/>
        <v/>
      </c>
      <c r="AN164" s="51" t="str">
        <f>IF(OR(AD164&lt;&gt;TRUE,AI164&lt;&gt;TRUE),"",IF(OR('Info Lieferung'!$B$12-(YEAR(J164))&gt;INDEX(valschartmaxalt,MATCH(N164,libschart,0)),'Info Lieferung'!$B$12-(YEAR(J164))&lt;INDEX(valschartminalt,MATCH(N164,libschart,0))),FALSE,TRUE))</f>
        <v/>
      </c>
      <c r="AO164" s="51" t="str">
        <f t="shared" si="53"/>
        <v/>
      </c>
      <c r="AP164" s="51"/>
      <c r="AQ164" s="51"/>
      <c r="AR164" s="51"/>
      <c r="AS164" s="197" t="str">
        <f t="shared" si="54"/>
        <v/>
      </c>
      <c r="AT164" s="197" t="str">
        <f t="shared" si="55"/>
        <v/>
      </c>
    </row>
    <row r="165" spans="1:46" x14ac:dyDescent="0.2">
      <c r="A165" s="52" t="str">
        <f>IF(AND(F165&lt;&gt;"",'Institution - Klasse'!$F$4&lt;&gt;""),INDEX(libcatidinstit,'Institution - Klasse'!$F$4),"")</f>
        <v/>
      </c>
      <c r="B165" s="52" t="str">
        <f>IF(A165&lt;&gt;"",INDEX(codeinstit,'Institution - Klasse'!$F$4),"")</f>
        <v/>
      </c>
      <c r="C165" s="50" t="str">
        <f t="shared" si="56"/>
        <v/>
      </c>
      <c r="D165" s="143"/>
      <c r="E165" s="143"/>
      <c r="F165" s="137"/>
      <c r="G165" s="137"/>
      <c r="H165" s="137"/>
      <c r="I165" s="137"/>
      <c r="J165" s="139"/>
      <c r="K165" s="140"/>
      <c r="L165" s="141"/>
      <c r="M165" s="141"/>
      <c r="N165" s="140"/>
      <c r="O165" s="142"/>
      <c r="P165" s="137"/>
      <c r="Q165" s="227"/>
      <c r="R165" s="137"/>
      <c r="S165" s="155"/>
      <c r="T165" s="155"/>
      <c r="U165" s="155"/>
      <c r="V165" s="155"/>
      <c r="W165" s="155"/>
      <c r="X165" s="155"/>
      <c r="Y165" s="53" t="str">
        <f t="shared" si="38"/>
        <v/>
      </c>
      <c r="Z165" s="51" t="str">
        <f t="shared" si="39"/>
        <v/>
      </c>
      <c r="AA165" s="51" t="str">
        <f t="shared" si="40"/>
        <v/>
      </c>
      <c r="AB165" s="51" t="str">
        <f t="shared" si="41"/>
        <v/>
      </c>
      <c r="AC165" s="51" t="str">
        <f t="shared" si="42"/>
        <v/>
      </c>
      <c r="AD165" s="51" t="str">
        <f t="shared" si="43"/>
        <v/>
      </c>
      <c r="AE165" s="51" t="str">
        <f t="shared" si="44"/>
        <v/>
      </c>
      <c r="AF165" s="51" t="str">
        <f t="shared" si="45"/>
        <v/>
      </c>
      <c r="AG165" s="51" t="str">
        <f t="shared" si="46"/>
        <v/>
      </c>
      <c r="AH165" s="51" t="str">
        <f t="shared" si="47"/>
        <v/>
      </c>
      <c r="AI165" s="51" t="str">
        <f t="shared" si="48"/>
        <v/>
      </c>
      <c r="AJ165" s="51" t="str">
        <f t="shared" si="49"/>
        <v/>
      </c>
      <c r="AK165" s="51" t="str">
        <f t="shared" si="50"/>
        <v/>
      </c>
      <c r="AL165" s="51" t="str">
        <f t="shared" si="51"/>
        <v/>
      </c>
      <c r="AM165" s="51" t="str">
        <f t="shared" si="52"/>
        <v/>
      </c>
      <c r="AN165" s="51" t="str">
        <f>IF(OR(AD165&lt;&gt;TRUE,AI165&lt;&gt;TRUE),"",IF(OR('Info Lieferung'!$B$12-(YEAR(J165))&gt;INDEX(valschartmaxalt,MATCH(N165,libschart,0)),'Info Lieferung'!$B$12-(YEAR(J165))&lt;INDEX(valschartminalt,MATCH(N165,libschart,0))),FALSE,TRUE))</f>
        <v/>
      </c>
      <c r="AO165" s="51" t="str">
        <f t="shared" si="53"/>
        <v/>
      </c>
      <c r="AP165" s="51"/>
      <c r="AQ165" s="51"/>
      <c r="AR165" s="51"/>
      <c r="AS165" s="197" t="str">
        <f t="shared" si="54"/>
        <v/>
      </c>
      <c r="AT165" s="197" t="str">
        <f t="shared" si="55"/>
        <v/>
      </c>
    </row>
    <row r="166" spans="1:46" x14ac:dyDescent="0.2">
      <c r="A166" s="52" t="str">
        <f>IF(AND(F166&lt;&gt;"",'Institution - Klasse'!$F$4&lt;&gt;""),INDEX(libcatidinstit,'Institution - Klasse'!$F$4),"")</f>
        <v/>
      </c>
      <c r="B166" s="52" t="str">
        <f>IF(A166&lt;&gt;"",INDEX(codeinstit,'Institution - Klasse'!$F$4),"")</f>
        <v/>
      </c>
      <c r="C166" s="50" t="str">
        <f t="shared" si="56"/>
        <v/>
      </c>
      <c r="D166" s="143"/>
      <c r="E166" s="143"/>
      <c r="F166" s="137"/>
      <c r="G166" s="137"/>
      <c r="H166" s="137"/>
      <c r="I166" s="137"/>
      <c r="J166" s="139"/>
      <c r="K166" s="140"/>
      <c r="L166" s="141"/>
      <c r="M166" s="141"/>
      <c r="N166" s="140"/>
      <c r="O166" s="142"/>
      <c r="P166" s="137"/>
      <c r="Q166" s="227"/>
      <c r="R166" s="137"/>
      <c r="S166" s="155"/>
      <c r="T166" s="155"/>
      <c r="U166" s="155"/>
      <c r="V166" s="155"/>
      <c r="W166" s="155"/>
      <c r="X166" s="155"/>
      <c r="Y166" s="53" t="str">
        <f t="shared" si="38"/>
        <v/>
      </c>
      <c r="Z166" s="51" t="str">
        <f t="shared" si="39"/>
        <v/>
      </c>
      <c r="AA166" s="51" t="str">
        <f t="shared" si="40"/>
        <v/>
      </c>
      <c r="AB166" s="51" t="str">
        <f t="shared" si="41"/>
        <v/>
      </c>
      <c r="AC166" s="51" t="str">
        <f t="shared" si="42"/>
        <v/>
      </c>
      <c r="AD166" s="51" t="str">
        <f t="shared" si="43"/>
        <v/>
      </c>
      <c r="AE166" s="51" t="str">
        <f t="shared" si="44"/>
        <v/>
      </c>
      <c r="AF166" s="51" t="str">
        <f t="shared" si="45"/>
        <v/>
      </c>
      <c r="AG166" s="51" t="str">
        <f t="shared" si="46"/>
        <v/>
      </c>
      <c r="AH166" s="51" t="str">
        <f t="shared" si="47"/>
        <v/>
      </c>
      <c r="AI166" s="51" t="str">
        <f t="shared" si="48"/>
        <v/>
      </c>
      <c r="AJ166" s="51" t="str">
        <f t="shared" si="49"/>
        <v/>
      </c>
      <c r="AK166" s="51" t="str">
        <f t="shared" si="50"/>
        <v/>
      </c>
      <c r="AL166" s="51" t="str">
        <f t="shared" si="51"/>
        <v/>
      </c>
      <c r="AM166" s="51" t="str">
        <f t="shared" si="52"/>
        <v/>
      </c>
      <c r="AN166" s="51" t="str">
        <f>IF(OR(AD166&lt;&gt;TRUE,AI166&lt;&gt;TRUE),"",IF(OR('Info Lieferung'!$B$12-(YEAR(J166))&gt;INDEX(valschartmaxalt,MATCH(N166,libschart,0)),'Info Lieferung'!$B$12-(YEAR(J166))&lt;INDEX(valschartminalt,MATCH(N166,libschart,0))),FALSE,TRUE))</f>
        <v/>
      </c>
      <c r="AO166" s="51" t="str">
        <f t="shared" si="53"/>
        <v/>
      </c>
      <c r="AP166" s="51"/>
      <c r="AQ166" s="51"/>
      <c r="AR166" s="51"/>
      <c r="AS166" s="197" t="str">
        <f t="shared" si="54"/>
        <v/>
      </c>
      <c r="AT166" s="197" t="str">
        <f t="shared" si="55"/>
        <v/>
      </c>
    </row>
    <row r="167" spans="1:46" x14ac:dyDescent="0.2">
      <c r="A167" s="52" t="str">
        <f>IF(AND(F167&lt;&gt;"",'Institution - Klasse'!$F$4&lt;&gt;""),INDEX(libcatidinstit,'Institution - Klasse'!$F$4),"")</f>
        <v/>
      </c>
      <c r="B167" s="52" t="str">
        <f>IF(A167&lt;&gt;"",INDEX(codeinstit,'Institution - Klasse'!$F$4),"")</f>
        <v/>
      </c>
      <c r="C167" s="50" t="str">
        <f t="shared" si="56"/>
        <v/>
      </c>
      <c r="D167" s="143"/>
      <c r="E167" s="143"/>
      <c r="F167" s="137"/>
      <c r="G167" s="137"/>
      <c r="H167" s="137"/>
      <c r="I167" s="137"/>
      <c r="J167" s="139"/>
      <c r="K167" s="140"/>
      <c r="L167" s="141"/>
      <c r="M167" s="141"/>
      <c r="N167" s="140"/>
      <c r="O167" s="142"/>
      <c r="P167" s="137"/>
      <c r="Q167" s="227"/>
      <c r="R167" s="137"/>
      <c r="S167" s="155"/>
      <c r="T167" s="155"/>
      <c r="U167" s="155"/>
      <c r="V167" s="155"/>
      <c r="W167" s="155"/>
      <c r="X167" s="155"/>
      <c r="Y167" s="53" t="str">
        <f t="shared" si="38"/>
        <v/>
      </c>
      <c r="Z167" s="51" t="str">
        <f t="shared" si="39"/>
        <v/>
      </c>
      <c r="AA167" s="51" t="str">
        <f t="shared" si="40"/>
        <v/>
      </c>
      <c r="AB167" s="51" t="str">
        <f t="shared" si="41"/>
        <v/>
      </c>
      <c r="AC167" s="51" t="str">
        <f t="shared" si="42"/>
        <v/>
      </c>
      <c r="AD167" s="51" t="str">
        <f t="shared" si="43"/>
        <v/>
      </c>
      <c r="AE167" s="51" t="str">
        <f t="shared" si="44"/>
        <v/>
      </c>
      <c r="AF167" s="51" t="str">
        <f t="shared" si="45"/>
        <v/>
      </c>
      <c r="AG167" s="51" t="str">
        <f t="shared" si="46"/>
        <v/>
      </c>
      <c r="AH167" s="51" t="str">
        <f t="shared" si="47"/>
        <v/>
      </c>
      <c r="AI167" s="51" t="str">
        <f t="shared" si="48"/>
        <v/>
      </c>
      <c r="AJ167" s="51" t="str">
        <f t="shared" si="49"/>
        <v/>
      </c>
      <c r="AK167" s="51" t="str">
        <f t="shared" si="50"/>
        <v/>
      </c>
      <c r="AL167" s="51" t="str">
        <f t="shared" si="51"/>
        <v/>
      </c>
      <c r="AM167" s="51" t="str">
        <f t="shared" si="52"/>
        <v/>
      </c>
      <c r="AN167" s="51" t="str">
        <f>IF(OR(AD167&lt;&gt;TRUE,AI167&lt;&gt;TRUE),"",IF(OR('Info Lieferung'!$B$12-(YEAR(J167))&gt;INDEX(valschartmaxalt,MATCH(N167,libschart,0)),'Info Lieferung'!$B$12-(YEAR(J167))&lt;INDEX(valschartminalt,MATCH(N167,libschart,0))),FALSE,TRUE))</f>
        <v/>
      </c>
      <c r="AO167" s="51" t="str">
        <f t="shared" si="53"/>
        <v/>
      </c>
      <c r="AP167" s="51"/>
      <c r="AQ167" s="51"/>
      <c r="AR167" s="51"/>
      <c r="AS167" s="197" t="str">
        <f t="shared" si="54"/>
        <v/>
      </c>
      <c r="AT167" s="197" t="str">
        <f t="shared" si="55"/>
        <v/>
      </c>
    </row>
    <row r="168" spans="1:46" x14ac:dyDescent="0.2">
      <c r="A168" s="52" t="str">
        <f>IF(AND(F168&lt;&gt;"",'Institution - Klasse'!$F$4&lt;&gt;""),INDEX(libcatidinstit,'Institution - Klasse'!$F$4),"")</f>
        <v/>
      </c>
      <c r="B168" s="52" t="str">
        <f>IF(A168&lt;&gt;"",INDEX(codeinstit,'Institution - Klasse'!$F$4),"")</f>
        <v/>
      </c>
      <c r="C168" s="50" t="str">
        <f t="shared" si="56"/>
        <v/>
      </c>
      <c r="D168" s="143"/>
      <c r="E168" s="143"/>
      <c r="F168" s="137"/>
      <c r="G168" s="137"/>
      <c r="H168" s="137"/>
      <c r="I168" s="137"/>
      <c r="J168" s="139"/>
      <c r="K168" s="140"/>
      <c r="L168" s="141"/>
      <c r="M168" s="141"/>
      <c r="N168" s="140"/>
      <c r="O168" s="142"/>
      <c r="P168" s="137"/>
      <c r="Q168" s="227"/>
      <c r="R168" s="137"/>
      <c r="S168" s="155"/>
      <c r="T168" s="155"/>
      <c r="U168" s="155"/>
      <c r="V168" s="155"/>
      <c r="W168" s="155"/>
      <c r="X168" s="155"/>
      <c r="Y168" s="53" t="str">
        <f t="shared" si="38"/>
        <v/>
      </c>
      <c r="Z168" s="51" t="str">
        <f t="shared" si="39"/>
        <v/>
      </c>
      <c r="AA168" s="51" t="str">
        <f t="shared" si="40"/>
        <v/>
      </c>
      <c r="AB168" s="51" t="str">
        <f t="shared" si="41"/>
        <v/>
      </c>
      <c r="AC168" s="51" t="str">
        <f t="shared" si="42"/>
        <v/>
      </c>
      <c r="AD168" s="51" t="str">
        <f t="shared" si="43"/>
        <v/>
      </c>
      <c r="AE168" s="51" t="str">
        <f t="shared" si="44"/>
        <v/>
      </c>
      <c r="AF168" s="51" t="str">
        <f t="shared" si="45"/>
        <v/>
      </c>
      <c r="AG168" s="51" t="str">
        <f t="shared" si="46"/>
        <v/>
      </c>
      <c r="AH168" s="51" t="str">
        <f t="shared" si="47"/>
        <v/>
      </c>
      <c r="AI168" s="51" t="str">
        <f t="shared" si="48"/>
        <v/>
      </c>
      <c r="AJ168" s="51" t="str">
        <f t="shared" si="49"/>
        <v/>
      </c>
      <c r="AK168" s="51" t="str">
        <f t="shared" si="50"/>
        <v/>
      </c>
      <c r="AL168" s="51" t="str">
        <f t="shared" si="51"/>
        <v/>
      </c>
      <c r="AM168" s="51" t="str">
        <f t="shared" si="52"/>
        <v/>
      </c>
      <c r="AN168" s="51" t="str">
        <f>IF(OR(AD168&lt;&gt;TRUE,AI168&lt;&gt;TRUE),"",IF(OR('Info Lieferung'!$B$12-(YEAR(J168))&gt;INDEX(valschartmaxalt,MATCH(N168,libschart,0)),'Info Lieferung'!$B$12-(YEAR(J168))&lt;INDEX(valschartminalt,MATCH(N168,libschart,0))),FALSE,TRUE))</f>
        <v/>
      </c>
      <c r="AO168" s="51" t="str">
        <f t="shared" si="53"/>
        <v/>
      </c>
      <c r="AP168" s="51"/>
      <c r="AQ168" s="51"/>
      <c r="AR168" s="51"/>
      <c r="AS168" s="197" t="str">
        <f t="shared" si="54"/>
        <v/>
      </c>
      <c r="AT168" s="197" t="str">
        <f t="shared" si="55"/>
        <v/>
      </c>
    </row>
    <row r="169" spans="1:46" x14ac:dyDescent="0.2">
      <c r="A169" s="52" t="str">
        <f>IF(AND(F169&lt;&gt;"",'Institution - Klasse'!$F$4&lt;&gt;""),INDEX(libcatidinstit,'Institution - Klasse'!$F$4),"")</f>
        <v/>
      </c>
      <c r="B169" s="52" t="str">
        <f>IF(A169&lt;&gt;"",INDEX(codeinstit,'Institution - Klasse'!$F$4),"")</f>
        <v/>
      </c>
      <c r="C169" s="50" t="str">
        <f t="shared" si="56"/>
        <v/>
      </c>
      <c r="D169" s="143"/>
      <c r="E169" s="143"/>
      <c r="F169" s="137"/>
      <c r="G169" s="137"/>
      <c r="H169" s="137"/>
      <c r="I169" s="137"/>
      <c r="J169" s="139"/>
      <c r="K169" s="140"/>
      <c r="L169" s="141"/>
      <c r="M169" s="141"/>
      <c r="N169" s="140"/>
      <c r="O169" s="142"/>
      <c r="P169" s="137"/>
      <c r="Q169" s="227"/>
      <c r="R169" s="137"/>
      <c r="S169" s="155"/>
      <c r="T169" s="155"/>
      <c r="U169" s="155"/>
      <c r="V169" s="155"/>
      <c r="W169" s="155"/>
      <c r="X169" s="155"/>
      <c r="Y169" s="53" t="str">
        <f t="shared" si="38"/>
        <v/>
      </c>
      <c r="Z169" s="51" t="str">
        <f t="shared" si="39"/>
        <v/>
      </c>
      <c r="AA169" s="51" t="str">
        <f t="shared" si="40"/>
        <v/>
      </c>
      <c r="AB169" s="51" t="str">
        <f t="shared" si="41"/>
        <v/>
      </c>
      <c r="AC169" s="51" t="str">
        <f t="shared" si="42"/>
        <v/>
      </c>
      <c r="AD169" s="51" t="str">
        <f t="shared" si="43"/>
        <v/>
      </c>
      <c r="AE169" s="51" t="str">
        <f t="shared" si="44"/>
        <v/>
      </c>
      <c r="AF169" s="51" t="str">
        <f t="shared" si="45"/>
        <v/>
      </c>
      <c r="AG169" s="51" t="str">
        <f t="shared" si="46"/>
        <v/>
      </c>
      <c r="AH169" s="51" t="str">
        <f t="shared" si="47"/>
        <v/>
      </c>
      <c r="AI169" s="51" t="str">
        <f t="shared" si="48"/>
        <v/>
      </c>
      <c r="AJ169" s="51" t="str">
        <f t="shared" si="49"/>
        <v/>
      </c>
      <c r="AK169" s="51" t="str">
        <f t="shared" si="50"/>
        <v/>
      </c>
      <c r="AL169" s="51" t="str">
        <f t="shared" si="51"/>
        <v/>
      </c>
      <c r="AM169" s="51" t="str">
        <f t="shared" si="52"/>
        <v/>
      </c>
      <c r="AN169" s="51" t="str">
        <f>IF(OR(AD169&lt;&gt;TRUE,AI169&lt;&gt;TRUE),"",IF(OR('Info Lieferung'!$B$12-(YEAR(J169))&gt;INDEX(valschartmaxalt,MATCH(N169,libschart,0)),'Info Lieferung'!$B$12-(YEAR(J169))&lt;INDEX(valschartminalt,MATCH(N169,libschart,0))),FALSE,TRUE))</f>
        <v/>
      </c>
      <c r="AO169" s="51" t="str">
        <f t="shared" si="53"/>
        <v/>
      </c>
      <c r="AP169" s="51"/>
      <c r="AQ169" s="51"/>
      <c r="AR169" s="51"/>
      <c r="AS169" s="197" t="str">
        <f t="shared" si="54"/>
        <v/>
      </c>
      <c r="AT169" s="197" t="str">
        <f t="shared" si="55"/>
        <v/>
      </c>
    </row>
    <row r="170" spans="1:46" x14ac:dyDescent="0.2">
      <c r="A170" s="52" t="str">
        <f>IF(AND(F170&lt;&gt;"",'Institution - Klasse'!$F$4&lt;&gt;""),INDEX(libcatidinstit,'Institution - Klasse'!$F$4),"")</f>
        <v/>
      </c>
      <c r="B170" s="52" t="str">
        <f>IF(A170&lt;&gt;"",INDEX(codeinstit,'Institution - Klasse'!$F$4),"")</f>
        <v/>
      </c>
      <c r="C170" s="50" t="str">
        <f t="shared" si="56"/>
        <v/>
      </c>
      <c r="D170" s="143"/>
      <c r="E170" s="143"/>
      <c r="F170" s="137"/>
      <c r="G170" s="137"/>
      <c r="H170" s="137"/>
      <c r="I170" s="137"/>
      <c r="J170" s="139"/>
      <c r="K170" s="140"/>
      <c r="L170" s="141"/>
      <c r="M170" s="141"/>
      <c r="N170" s="140"/>
      <c r="O170" s="142"/>
      <c r="P170" s="137"/>
      <c r="Q170" s="227"/>
      <c r="R170" s="137"/>
      <c r="S170" s="155"/>
      <c r="T170" s="155"/>
      <c r="U170" s="155"/>
      <c r="V170" s="155"/>
      <c r="W170" s="155"/>
      <c r="X170" s="155"/>
      <c r="Y170" s="53" t="str">
        <f t="shared" si="38"/>
        <v/>
      </c>
      <c r="Z170" s="51" t="str">
        <f t="shared" si="39"/>
        <v/>
      </c>
      <c r="AA170" s="51" t="str">
        <f t="shared" si="40"/>
        <v/>
      </c>
      <c r="AB170" s="51" t="str">
        <f t="shared" si="41"/>
        <v/>
      </c>
      <c r="AC170" s="51" t="str">
        <f t="shared" si="42"/>
        <v/>
      </c>
      <c r="AD170" s="51" t="str">
        <f t="shared" si="43"/>
        <v/>
      </c>
      <c r="AE170" s="51" t="str">
        <f t="shared" si="44"/>
        <v/>
      </c>
      <c r="AF170" s="51" t="str">
        <f t="shared" si="45"/>
        <v/>
      </c>
      <c r="AG170" s="51" t="str">
        <f t="shared" si="46"/>
        <v/>
      </c>
      <c r="AH170" s="51" t="str">
        <f t="shared" si="47"/>
        <v/>
      </c>
      <c r="AI170" s="51" t="str">
        <f t="shared" si="48"/>
        <v/>
      </c>
      <c r="AJ170" s="51" t="str">
        <f t="shared" si="49"/>
        <v/>
      </c>
      <c r="AK170" s="51" t="str">
        <f t="shared" si="50"/>
        <v/>
      </c>
      <c r="AL170" s="51" t="str">
        <f t="shared" si="51"/>
        <v/>
      </c>
      <c r="AM170" s="51" t="str">
        <f t="shared" si="52"/>
        <v/>
      </c>
      <c r="AN170" s="51" t="str">
        <f>IF(OR(AD170&lt;&gt;TRUE,AI170&lt;&gt;TRUE),"",IF(OR('Info Lieferung'!$B$12-(YEAR(J170))&gt;INDEX(valschartmaxalt,MATCH(N170,libschart,0)),'Info Lieferung'!$B$12-(YEAR(J170))&lt;INDEX(valschartminalt,MATCH(N170,libschart,0))),FALSE,TRUE))</f>
        <v/>
      </c>
      <c r="AO170" s="51" t="str">
        <f t="shared" si="53"/>
        <v/>
      </c>
      <c r="AP170" s="51"/>
      <c r="AQ170" s="51"/>
      <c r="AR170" s="51"/>
      <c r="AS170" s="197" t="str">
        <f t="shared" si="54"/>
        <v/>
      </c>
      <c r="AT170" s="197" t="str">
        <f t="shared" si="55"/>
        <v/>
      </c>
    </row>
    <row r="171" spans="1:46" x14ac:dyDescent="0.2">
      <c r="A171" s="52" t="str">
        <f>IF(AND(F171&lt;&gt;"",'Institution - Klasse'!$F$4&lt;&gt;""),INDEX(libcatidinstit,'Institution - Klasse'!$F$4),"")</f>
        <v/>
      </c>
      <c r="B171" s="52" t="str">
        <f>IF(A171&lt;&gt;"",INDEX(codeinstit,'Institution - Klasse'!$F$4),"")</f>
        <v/>
      </c>
      <c r="C171" s="50" t="str">
        <f t="shared" si="56"/>
        <v/>
      </c>
      <c r="D171" s="143"/>
      <c r="E171" s="143"/>
      <c r="F171" s="137"/>
      <c r="G171" s="137"/>
      <c r="H171" s="137"/>
      <c r="I171" s="137"/>
      <c r="J171" s="139"/>
      <c r="K171" s="140"/>
      <c r="L171" s="141"/>
      <c r="M171" s="141"/>
      <c r="N171" s="140"/>
      <c r="O171" s="142"/>
      <c r="P171" s="137"/>
      <c r="Q171" s="227"/>
      <c r="R171" s="137"/>
      <c r="S171" s="155"/>
      <c r="T171" s="155"/>
      <c r="U171" s="155"/>
      <c r="V171" s="155"/>
      <c r="W171" s="155"/>
      <c r="X171" s="155"/>
      <c r="Y171" s="53" t="str">
        <f t="shared" si="38"/>
        <v/>
      </c>
      <c r="Z171" s="51" t="str">
        <f t="shared" si="39"/>
        <v/>
      </c>
      <c r="AA171" s="51" t="str">
        <f t="shared" si="40"/>
        <v/>
      </c>
      <c r="AB171" s="51" t="str">
        <f t="shared" si="41"/>
        <v/>
      </c>
      <c r="AC171" s="51" t="str">
        <f t="shared" si="42"/>
        <v/>
      </c>
      <c r="AD171" s="51" t="str">
        <f t="shared" si="43"/>
        <v/>
      </c>
      <c r="AE171" s="51" t="str">
        <f t="shared" si="44"/>
        <v/>
      </c>
      <c r="AF171" s="51" t="str">
        <f t="shared" si="45"/>
        <v/>
      </c>
      <c r="AG171" s="51" t="str">
        <f t="shared" si="46"/>
        <v/>
      </c>
      <c r="AH171" s="51" t="str">
        <f t="shared" si="47"/>
        <v/>
      </c>
      <c r="AI171" s="51" t="str">
        <f t="shared" si="48"/>
        <v/>
      </c>
      <c r="AJ171" s="51" t="str">
        <f t="shared" si="49"/>
        <v/>
      </c>
      <c r="AK171" s="51" t="str">
        <f t="shared" si="50"/>
        <v/>
      </c>
      <c r="AL171" s="51" t="str">
        <f t="shared" si="51"/>
        <v/>
      </c>
      <c r="AM171" s="51" t="str">
        <f t="shared" si="52"/>
        <v/>
      </c>
      <c r="AN171" s="51" t="str">
        <f>IF(OR(AD171&lt;&gt;TRUE,AI171&lt;&gt;TRUE),"",IF(OR('Info Lieferung'!$B$12-(YEAR(J171))&gt;INDEX(valschartmaxalt,MATCH(N171,libschart,0)),'Info Lieferung'!$B$12-(YEAR(J171))&lt;INDEX(valschartminalt,MATCH(N171,libschart,0))),FALSE,TRUE))</f>
        <v/>
      </c>
      <c r="AO171" s="51" t="str">
        <f t="shared" si="53"/>
        <v/>
      </c>
      <c r="AP171" s="51"/>
      <c r="AQ171" s="51"/>
      <c r="AR171" s="51"/>
      <c r="AS171" s="197" t="str">
        <f t="shared" si="54"/>
        <v/>
      </c>
      <c r="AT171" s="197" t="str">
        <f t="shared" si="55"/>
        <v/>
      </c>
    </row>
    <row r="172" spans="1:46" x14ac:dyDescent="0.2">
      <c r="A172" s="52" t="str">
        <f>IF(AND(F172&lt;&gt;"",'Institution - Klasse'!$F$4&lt;&gt;""),INDEX(libcatidinstit,'Institution - Klasse'!$F$4),"")</f>
        <v/>
      </c>
      <c r="B172" s="52" t="str">
        <f>IF(A172&lt;&gt;"",INDEX(codeinstit,'Institution - Klasse'!$F$4),"")</f>
        <v/>
      </c>
      <c r="C172" s="50" t="str">
        <f t="shared" si="56"/>
        <v/>
      </c>
      <c r="D172" s="143"/>
      <c r="E172" s="143"/>
      <c r="F172" s="137"/>
      <c r="G172" s="137"/>
      <c r="H172" s="137"/>
      <c r="I172" s="137"/>
      <c r="J172" s="139"/>
      <c r="K172" s="140"/>
      <c r="L172" s="141"/>
      <c r="M172" s="141"/>
      <c r="N172" s="140"/>
      <c r="O172" s="142"/>
      <c r="P172" s="137"/>
      <c r="Q172" s="227"/>
      <c r="R172" s="137"/>
      <c r="S172" s="155"/>
      <c r="T172" s="155"/>
      <c r="U172" s="155"/>
      <c r="V172" s="155"/>
      <c r="W172" s="155"/>
      <c r="X172" s="155"/>
      <c r="Y172" s="53" t="str">
        <f t="shared" si="38"/>
        <v/>
      </c>
      <c r="Z172" s="51" t="str">
        <f t="shared" si="39"/>
        <v/>
      </c>
      <c r="AA172" s="51" t="str">
        <f t="shared" si="40"/>
        <v/>
      </c>
      <c r="AB172" s="51" t="str">
        <f t="shared" si="41"/>
        <v/>
      </c>
      <c r="AC172" s="51" t="str">
        <f t="shared" si="42"/>
        <v/>
      </c>
      <c r="AD172" s="51" t="str">
        <f t="shared" si="43"/>
        <v/>
      </c>
      <c r="AE172" s="51" t="str">
        <f t="shared" si="44"/>
        <v/>
      </c>
      <c r="AF172" s="51" t="str">
        <f t="shared" si="45"/>
        <v/>
      </c>
      <c r="AG172" s="51" t="str">
        <f t="shared" si="46"/>
        <v/>
      </c>
      <c r="AH172" s="51" t="str">
        <f t="shared" si="47"/>
        <v/>
      </c>
      <c r="AI172" s="51" t="str">
        <f t="shared" si="48"/>
        <v/>
      </c>
      <c r="AJ172" s="51" t="str">
        <f t="shared" si="49"/>
        <v/>
      </c>
      <c r="AK172" s="51" t="str">
        <f t="shared" si="50"/>
        <v/>
      </c>
      <c r="AL172" s="51" t="str">
        <f t="shared" si="51"/>
        <v/>
      </c>
      <c r="AM172" s="51" t="str">
        <f t="shared" si="52"/>
        <v/>
      </c>
      <c r="AN172" s="51" t="str">
        <f>IF(OR(AD172&lt;&gt;TRUE,AI172&lt;&gt;TRUE),"",IF(OR('Info Lieferung'!$B$12-(YEAR(J172))&gt;INDEX(valschartmaxalt,MATCH(N172,libschart,0)),'Info Lieferung'!$B$12-(YEAR(J172))&lt;INDEX(valschartminalt,MATCH(N172,libschart,0))),FALSE,TRUE))</f>
        <v/>
      </c>
      <c r="AO172" s="51" t="str">
        <f t="shared" si="53"/>
        <v/>
      </c>
      <c r="AP172" s="51"/>
      <c r="AQ172" s="51"/>
      <c r="AR172" s="51"/>
      <c r="AS172" s="197" t="str">
        <f t="shared" si="54"/>
        <v/>
      </c>
      <c r="AT172" s="197" t="str">
        <f t="shared" si="55"/>
        <v/>
      </c>
    </row>
    <row r="173" spans="1:46" x14ac:dyDescent="0.2">
      <c r="A173" s="52" t="str">
        <f>IF(AND(F173&lt;&gt;"",'Institution - Klasse'!$F$4&lt;&gt;""),INDEX(libcatidinstit,'Institution - Klasse'!$F$4),"")</f>
        <v/>
      </c>
      <c r="B173" s="52" t="str">
        <f>IF(A173&lt;&gt;"",INDEX(codeinstit,'Institution - Klasse'!$F$4),"")</f>
        <v/>
      </c>
      <c r="C173" s="50" t="str">
        <f t="shared" si="56"/>
        <v/>
      </c>
      <c r="D173" s="143"/>
      <c r="E173" s="143"/>
      <c r="F173" s="137"/>
      <c r="G173" s="137"/>
      <c r="H173" s="137"/>
      <c r="I173" s="137"/>
      <c r="J173" s="139"/>
      <c r="K173" s="140"/>
      <c r="L173" s="141"/>
      <c r="M173" s="141"/>
      <c r="N173" s="140"/>
      <c r="O173" s="142"/>
      <c r="P173" s="137"/>
      <c r="Q173" s="227"/>
      <c r="R173" s="137"/>
      <c r="S173" s="155"/>
      <c r="T173" s="155"/>
      <c r="U173" s="155"/>
      <c r="V173" s="155"/>
      <c r="W173" s="155"/>
      <c r="X173" s="155"/>
      <c r="Y173" s="53" t="str">
        <f t="shared" si="38"/>
        <v/>
      </c>
      <c r="Z173" s="51" t="str">
        <f t="shared" si="39"/>
        <v/>
      </c>
      <c r="AA173" s="51" t="str">
        <f t="shared" si="40"/>
        <v/>
      </c>
      <c r="AB173" s="51" t="str">
        <f t="shared" si="41"/>
        <v/>
      </c>
      <c r="AC173" s="51" t="str">
        <f t="shared" si="42"/>
        <v/>
      </c>
      <c r="AD173" s="51" t="str">
        <f t="shared" si="43"/>
        <v/>
      </c>
      <c r="AE173" s="51" t="str">
        <f t="shared" si="44"/>
        <v/>
      </c>
      <c r="AF173" s="51" t="str">
        <f t="shared" si="45"/>
        <v/>
      </c>
      <c r="AG173" s="51" t="str">
        <f t="shared" si="46"/>
        <v/>
      </c>
      <c r="AH173" s="51" t="str">
        <f t="shared" si="47"/>
        <v/>
      </c>
      <c r="AI173" s="51" t="str">
        <f t="shared" si="48"/>
        <v/>
      </c>
      <c r="AJ173" s="51" t="str">
        <f t="shared" si="49"/>
        <v/>
      </c>
      <c r="AK173" s="51" t="str">
        <f t="shared" si="50"/>
        <v/>
      </c>
      <c r="AL173" s="51" t="str">
        <f t="shared" si="51"/>
        <v/>
      </c>
      <c r="AM173" s="51" t="str">
        <f t="shared" si="52"/>
        <v/>
      </c>
      <c r="AN173" s="51" t="str">
        <f>IF(OR(AD173&lt;&gt;TRUE,AI173&lt;&gt;TRUE),"",IF(OR('Info Lieferung'!$B$12-(YEAR(J173))&gt;INDEX(valschartmaxalt,MATCH(N173,libschart,0)),'Info Lieferung'!$B$12-(YEAR(J173))&lt;INDEX(valschartminalt,MATCH(N173,libschart,0))),FALSE,TRUE))</f>
        <v/>
      </c>
      <c r="AO173" s="51" t="str">
        <f t="shared" si="53"/>
        <v/>
      </c>
      <c r="AP173" s="51"/>
      <c r="AQ173" s="51"/>
      <c r="AR173" s="51"/>
      <c r="AS173" s="197" t="str">
        <f t="shared" si="54"/>
        <v/>
      </c>
      <c r="AT173" s="197" t="str">
        <f t="shared" si="55"/>
        <v/>
      </c>
    </row>
    <row r="174" spans="1:46" x14ac:dyDescent="0.2">
      <c r="A174" s="52" t="str">
        <f>IF(AND(F174&lt;&gt;"",'Institution - Klasse'!$F$4&lt;&gt;""),INDEX(libcatidinstit,'Institution - Klasse'!$F$4),"")</f>
        <v/>
      </c>
      <c r="B174" s="52" t="str">
        <f>IF(A174&lt;&gt;"",INDEX(codeinstit,'Institution - Klasse'!$F$4),"")</f>
        <v/>
      </c>
      <c r="C174" s="50" t="str">
        <f t="shared" si="56"/>
        <v/>
      </c>
      <c r="D174" s="143"/>
      <c r="E174" s="143"/>
      <c r="F174" s="137"/>
      <c r="G174" s="137"/>
      <c r="H174" s="137"/>
      <c r="I174" s="137"/>
      <c r="J174" s="139"/>
      <c r="K174" s="140"/>
      <c r="L174" s="141"/>
      <c r="M174" s="141"/>
      <c r="N174" s="140"/>
      <c r="O174" s="142"/>
      <c r="P174" s="137"/>
      <c r="Q174" s="227"/>
      <c r="R174" s="137"/>
      <c r="S174" s="155"/>
      <c r="T174" s="155"/>
      <c r="U174" s="155"/>
      <c r="V174" s="155"/>
      <c r="W174" s="155"/>
      <c r="X174" s="155"/>
      <c r="Y174" s="53" t="str">
        <f t="shared" si="38"/>
        <v/>
      </c>
      <c r="Z174" s="51" t="str">
        <f t="shared" si="39"/>
        <v/>
      </c>
      <c r="AA174" s="51" t="str">
        <f t="shared" si="40"/>
        <v/>
      </c>
      <c r="AB174" s="51" t="str">
        <f t="shared" si="41"/>
        <v/>
      </c>
      <c r="AC174" s="51" t="str">
        <f t="shared" si="42"/>
        <v/>
      </c>
      <c r="AD174" s="51" t="str">
        <f t="shared" si="43"/>
        <v/>
      </c>
      <c r="AE174" s="51" t="str">
        <f t="shared" si="44"/>
        <v/>
      </c>
      <c r="AF174" s="51" t="str">
        <f t="shared" si="45"/>
        <v/>
      </c>
      <c r="AG174" s="51" t="str">
        <f t="shared" si="46"/>
        <v/>
      </c>
      <c r="AH174" s="51" t="str">
        <f t="shared" si="47"/>
        <v/>
      </c>
      <c r="AI174" s="51" t="str">
        <f t="shared" si="48"/>
        <v/>
      </c>
      <c r="AJ174" s="51" t="str">
        <f t="shared" si="49"/>
        <v/>
      </c>
      <c r="AK174" s="51" t="str">
        <f t="shared" si="50"/>
        <v/>
      </c>
      <c r="AL174" s="51" t="str">
        <f t="shared" si="51"/>
        <v/>
      </c>
      <c r="AM174" s="51" t="str">
        <f t="shared" si="52"/>
        <v/>
      </c>
      <c r="AN174" s="51" t="str">
        <f>IF(OR(AD174&lt;&gt;TRUE,AI174&lt;&gt;TRUE),"",IF(OR('Info Lieferung'!$B$12-(YEAR(J174))&gt;INDEX(valschartmaxalt,MATCH(N174,libschart,0)),'Info Lieferung'!$B$12-(YEAR(J174))&lt;INDEX(valschartminalt,MATCH(N174,libschart,0))),FALSE,TRUE))</f>
        <v/>
      </c>
      <c r="AO174" s="51" t="str">
        <f t="shared" si="53"/>
        <v/>
      </c>
      <c r="AP174" s="51"/>
      <c r="AQ174" s="51"/>
      <c r="AR174" s="51"/>
      <c r="AS174" s="197" t="str">
        <f t="shared" si="54"/>
        <v/>
      </c>
      <c r="AT174" s="197" t="str">
        <f t="shared" si="55"/>
        <v/>
      </c>
    </row>
    <row r="175" spans="1:46" x14ac:dyDescent="0.2">
      <c r="A175" s="52" t="str">
        <f>IF(AND(F175&lt;&gt;"",'Institution - Klasse'!$F$4&lt;&gt;""),INDEX(libcatidinstit,'Institution - Klasse'!$F$4),"")</f>
        <v/>
      </c>
      <c r="B175" s="52" t="str">
        <f>IF(A175&lt;&gt;"",INDEX(codeinstit,'Institution - Klasse'!$F$4),"")</f>
        <v/>
      </c>
      <c r="C175" s="50" t="str">
        <f t="shared" si="56"/>
        <v/>
      </c>
      <c r="D175" s="143"/>
      <c r="E175" s="143"/>
      <c r="F175" s="137"/>
      <c r="G175" s="137"/>
      <c r="H175" s="137"/>
      <c r="I175" s="137"/>
      <c r="J175" s="139"/>
      <c r="K175" s="140"/>
      <c r="L175" s="141"/>
      <c r="M175" s="141"/>
      <c r="N175" s="140"/>
      <c r="O175" s="142"/>
      <c r="P175" s="137"/>
      <c r="Q175" s="227"/>
      <c r="R175" s="137"/>
      <c r="S175" s="155"/>
      <c r="T175" s="155"/>
      <c r="U175" s="155"/>
      <c r="V175" s="155"/>
      <c r="W175" s="155"/>
      <c r="X175" s="155"/>
      <c r="Y175" s="53" t="str">
        <f t="shared" si="38"/>
        <v/>
      </c>
      <c r="Z175" s="51" t="str">
        <f t="shared" si="39"/>
        <v/>
      </c>
      <c r="AA175" s="51" t="str">
        <f t="shared" si="40"/>
        <v/>
      </c>
      <c r="AB175" s="51" t="str">
        <f t="shared" si="41"/>
        <v/>
      </c>
      <c r="AC175" s="51" t="str">
        <f t="shared" si="42"/>
        <v/>
      </c>
      <c r="AD175" s="51" t="str">
        <f t="shared" si="43"/>
        <v/>
      </c>
      <c r="AE175" s="51" t="str">
        <f t="shared" si="44"/>
        <v/>
      </c>
      <c r="AF175" s="51" t="str">
        <f t="shared" si="45"/>
        <v/>
      </c>
      <c r="AG175" s="51" t="str">
        <f t="shared" si="46"/>
        <v/>
      </c>
      <c r="AH175" s="51" t="str">
        <f t="shared" si="47"/>
        <v/>
      </c>
      <c r="AI175" s="51" t="str">
        <f t="shared" si="48"/>
        <v/>
      </c>
      <c r="AJ175" s="51" t="str">
        <f t="shared" si="49"/>
        <v/>
      </c>
      <c r="AK175" s="51" t="str">
        <f t="shared" si="50"/>
        <v/>
      </c>
      <c r="AL175" s="51" t="str">
        <f t="shared" si="51"/>
        <v/>
      </c>
      <c r="AM175" s="51" t="str">
        <f t="shared" si="52"/>
        <v/>
      </c>
      <c r="AN175" s="51" t="str">
        <f>IF(OR(AD175&lt;&gt;TRUE,AI175&lt;&gt;TRUE),"",IF(OR('Info Lieferung'!$B$12-(YEAR(J175))&gt;INDEX(valschartmaxalt,MATCH(N175,libschart,0)),'Info Lieferung'!$B$12-(YEAR(J175))&lt;INDEX(valschartminalt,MATCH(N175,libschart,0))),FALSE,TRUE))</f>
        <v/>
      </c>
      <c r="AO175" s="51" t="str">
        <f t="shared" si="53"/>
        <v/>
      </c>
      <c r="AP175" s="51"/>
      <c r="AQ175" s="51"/>
      <c r="AR175" s="51"/>
      <c r="AS175" s="197" t="str">
        <f t="shared" si="54"/>
        <v/>
      </c>
      <c r="AT175" s="197" t="str">
        <f t="shared" si="55"/>
        <v/>
      </c>
    </row>
    <row r="176" spans="1:46" x14ac:dyDescent="0.2">
      <c r="A176" s="52" t="str">
        <f>IF(AND(F176&lt;&gt;"",'Institution - Klasse'!$F$4&lt;&gt;""),INDEX(libcatidinstit,'Institution - Klasse'!$F$4),"")</f>
        <v/>
      </c>
      <c r="B176" s="52" t="str">
        <f>IF(A176&lt;&gt;"",INDEX(codeinstit,'Institution - Klasse'!$F$4),"")</f>
        <v/>
      </c>
      <c r="C176" s="50" t="str">
        <f t="shared" si="56"/>
        <v/>
      </c>
      <c r="D176" s="143"/>
      <c r="E176" s="143"/>
      <c r="F176" s="137"/>
      <c r="G176" s="137"/>
      <c r="H176" s="137"/>
      <c r="I176" s="137"/>
      <c r="J176" s="139"/>
      <c r="K176" s="140"/>
      <c r="L176" s="141"/>
      <c r="M176" s="141"/>
      <c r="N176" s="140"/>
      <c r="O176" s="142"/>
      <c r="P176" s="137"/>
      <c r="Q176" s="227"/>
      <c r="R176" s="137"/>
      <c r="S176" s="155"/>
      <c r="T176" s="155"/>
      <c r="U176" s="155"/>
      <c r="V176" s="155"/>
      <c r="W176" s="155"/>
      <c r="X176" s="155"/>
      <c r="Y176" s="53" t="str">
        <f t="shared" si="38"/>
        <v/>
      </c>
      <c r="Z176" s="51" t="str">
        <f t="shared" si="39"/>
        <v/>
      </c>
      <c r="AA176" s="51" t="str">
        <f t="shared" si="40"/>
        <v/>
      </c>
      <c r="AB176" s="51" t="str">
        <f t="shared" si="41"/>
        <v/>
      </c>
      <c r="AC176" s="51" t="str">
        <f t="shared" si="42"/>
        <v/>
      </c>
      <c r="AD176" s="51" t="str">
        <f t="shared" si="43"/>
        <v/>
      </c>
      <c r="AE176" s="51" t="str">
        <f t="shared" si="44"/>
        <v/>
      </c>
      <c r="AF176" s="51" t="str">
        <f t="shared" si="45"/>
        <v/>
      </c>
      <c r="AG176" s="51" t="str">
        <f t="shared" si="46"/>
        <v/>
      </c>
      <c r="AH176" s="51" t="str">
        <f t="shared" si="47"/>
        <v/>
      </c>
      <c r="AI176" s="51" t="str">
        <f t="shared" si="48"/>
        <v/>
      </c>
      <c r="AJ176" s="51" t="str">
        <f t="shared" si="49"/>
        <v/>
      </c>
      <c r="AK176" s="51" t="str">
        <f t="shared" si="50"/>
        <v/>
      </c>
      <c r="AL176" s="51" t="str">
        <f t="shared" si="51"/>
        <v/>
      </c>
      <c r="AM176" s="51" t="str">
        <f t="shared" si="52"/>
        <v/>
      </c>
      <c r="AN176" s="51" t="str">
        <f>IF(OR(AD176&lt;&gt;TRUE,AI176&lt;&gt;TRUE),"",IF(OR('Info Lieferung'!$B$12-(YEAR(J176))&gt;INDEX(valschartmaxalt,MATCH(N176,libschart,0)),'Info Lieferung'!$B$12-(YEAR(J176))&lt;INDEX(valschartminalt,MATCH(N176,libschart,0))),FALSE,TRUE))</f>
        <v/>
      </c>
      <c r="AO176" s="51" t="str">
        <f t="shared" si="53"/>
        <v/>
      </c>
      <c r="AP176" s="51"/>
      <c r="AQ176" s="51"/>
      <c r="AR176" s="51"/>
      <c r="AS176" s="197" t="str">
        <f t="shared" si="54"/>
        <v/>
      </c>
      <c r="AT176" s="197" t="str">
        <f t="shared" si="55"/>
        <v/>
      </c>
    </row>
    <row r="177" spans="1:46" x14ac:dyDescent="0.2">
      <c r="A177" s="52" t="str">
        <f>IF(AND(F177&lt;&gt;"",'Institution - Klasse'!$F$4&lt;&gt;""),INDEX(libcatidinstit,'Institution - Klasse'!$F$4),"")</f>
        <v/>
      </c>
      <c r="B177" s="52" t="str">
        <f>IF(A177&lt;&gt;"",INDEX(codeinstit,'Institution - Klasse'!$F$4),"")</f>
        <v/>
      </c>
      <c r="C177" s="50" t="str">
        <f t="shared" si="56"/>
        <v/>
      </c>
      <c r="D177" s="143"/>
      <c r="E177" s="143"/>
      <c r="F177" s="137"/>
      <c r="G177" s="137"/>
      <c r="H177" s="137"/>
      <c r="I177" s="137"/>
      <c r="J177" s="139"/>
      <c r="K177" s="140"/>
      <c r="L177" s="141"/>
      <c r="M177" s="141"/>
      <c r="N177" s="140"/>
      <c r="O177" s="142"/>
      <c r="P177" s="137"/>
      <c r="Q177" s="227"/>
      <c r="R177" s="137"/>
      <c r="S177" s="155"/>
      <c r="T177" s="155"/>
      <c r="U177" s="155"/>
      <c r="V177" s="155"/>
      <c r="W177" s="155"/>
      <c r="X177" s="155"/>
      <c r="Y177" s="53" t="str">
        <f t="shared" si="38"/>
        <v/>
      </c>
      <c r="Z177" s="51" t="str">
        <f t="shared" si="39"/>
        <v/>
      </c>
      <c r="AA177" s="51" t="str">
        <f t="shared" si="40"/>
        <v/>
      </c>
      <c r="AB177" s="51" t="str">
        <f t="shared" si="41"/>
        <v/>
      </c>
      <c r="AC177" s="51" t="str">
        <f t="shared" si="42"/>
        <v/>
      </c>
      <c r="AD177" s="51" t="str">
        <f t="shared" si="43"/>
        <v/>
      </c>
      <c r="AE177" s="51" t="str">
        <f t="shared" si="44"/>
        <v/>
      </c>
      <c r="AF177" s="51" t="str">
        <f t="shared" si="45"/>
        <v/>
      </c>
      <c r="AG177" s="51" t="str">
        <f t="shared" si="46"/>
        <v/>
      </c>
      <c r="AH177" s="51" t="str">
        <f t="shared" si="47"/>
        <v/>
      </c>
      <c r="AI177" s="51" t="str">
        <f t="shared" si="48"/>
        <v/>
      </c>
      <c r="AJ177" s="51" t="str">
        <f t="shared" si="49"/>
        <v/>
      </c>
      <c r="AK177" s="51" t="str">
        <f t="shared" si="50"/>
        <v/>
      </c>
      <c r="AL177" s="51" t="str">
        <f t="shared" si="51"/>
        <v/>
      </c>
      <c r="AM177" s="51" t="str">
        <f t="shared" si="52"/>
        <v/>
      </c>
      <c r="AN177" s="51" t="str">
        <f>IF(OR(AD177&lt;&gt;TRUE,AI177&lt;&gt;TRUE),"",IF(OR('Info Lieferung'!$B$12-(YEAR(J177))&gt;INDEX(valschartmaxalt,MATCH(N177,libschart,0)),'Info Lieferung'!$B$12-(YEAR(J177))&lt;INDEX(valschartminalt,MATCH(N177,libschart,0))),FALSE,TRUE))</f>
        <v/>
      </c>
      <c r="AO177" s="51" t="str">
        <f t="shared" si="53"/>
        <v/>
      </c>
      <c r="AP177" s="51"/>
      <c r="AQ177" s="51"/>
      <c r="AR177" s="51"/>
      <c r="AS177" s="197" t="str">
        <f t="shared" si="54"/>
        <v/>
      </c>
      <c r="AT177" s="197" t="str">
        <f t="shared" si="55"/>
        <v/>
      </c>
    </row>
    <row r="178" spans="1:46" x14ac:dyDescent="0.2">
      <c r="A178" s="52" t="str">
        <f>IF(AND(F178&lt;&gt;"",'Institution - Klasse'!$F$4&lt;&gt;""),INDEX(libcatidinstit,'Institution - Klasse'!$F$4),"")</f>
        <v/>
      </c>
      <c r="B178" s="52" t="str">
        <f>IF(A178&lt;&gt;"",INDEX(codeinstit,'Institution - Klasse'!$F$4),"")</f>
        <v/>
      </c>
      <c r="C178" s="50" t="str">
        <f t="shared" si="56"/>
        <v/>
      </c>
      <c r="D178" s="143"/>
      <c r="E178" s="143"/>
      <c r="F178" s="137"/>
      <c r="G178" s="137"/>
      <c r="H178" s="137"/>
      <c r="I178" s="137"/>
      <c r="J178" s="139"/>
      <c r="K178" s="140"/>
      <c r="L178" s="141"/>
      <c r="M178" s="141"/>
      <c r="N178" s="140"/>
      <c r="O178" s="142"/>
      <c r="P178" s="137"/>
      <c r="Q178" s="227"/>
      <c r="R178" s="137"/>
      <c r="S178" s="155"/>
      <c r="T178" s="155"/>
      <c r="U178" s="155"/>
      <c r="V178" s="155"/>
      <c r="W178" s="155"/>
      <c r="X178" s="155"/>
      <c r="Y178" s="53" t="str">
        <f t="shared" si="38"/>
        <v/>
      </c>
      <c r="Z178" s="51" t="str">
        <f t="shared" si="39"/>
        <v/>
      </c>
      <c r="AA178" s="51" t="str">
        <f t="shared" si="40"/>
        <v/>
      </c>
      <c r="AB178" s="51" t="str">
        <f t="shared" si="41"/>
        <v/>
      </c>
      <c r="AC178" s="51" t="str">
        <f t="shared" si="42"/>
        <v/>
      </c>
      <c r="AD178" s="51" t="str">
        <f t="shared" si="43"/>
        <v/>
      </c>
      <c r="AE178" s="51" t="str">
        <f t="shared" si="44"/>
        <v/>
      </c>
      <c r="AF178" s="51" t="str">
        <f t="shared" si="45"/>
        <v/>
      </c>
      <c r="AG178" s="51" t="str">
        <f t="shared" si="46"/>
        <v/>
      </c>
      <c r="AH178" s="51" t="str">
        <f t="shared" si="47"/>
        <v/>
      </c>
      <c r="AI178" s="51" t="str">
        <f t="shared" si="48"/>
        <v/>
      </c>
      <c r="AJ178" s="51" t="str">
        <f t="shared" si="49"/>
        <v/>
      </c>
      <c r="AK178" s="51" t="str">
        <f t="shared" si="50"/>
        <v/>
      </c>
      <c r="AL178" s="51" t="str">
        <f t="shared" si="51"/>
        <v/>
      </c>
      <c r="AM178" s="51" t="str">
        <f t="shared" si="52"/>
        <v/>
      </c>
      <c r="AN178" s="51" t="str">
        <f>IF(OR(AD178&lt;&gt;TRUE,AI178&lt;&gt;TRUE),"",IF(OR('Info Lieferung'!$B$12-(YEAR(J178))&gt;INDEX(valschartmaxalt,MATCH(N178,libschart,0)),'Info Lieferung'!$B$12-(YEAR(J178))&lt;INDEX(valschartminalt,MATCH(N178,libschart,0))),FALSE,TRUE))</f>
        <v/>
      </c>
      <c r="AO178" s="51" t="str">
        <f t="shared" si="53"/>
        <v/>
      </c>
      <c r="AP178" s="51"/>
      <c r="AQ178" s="51"/>
      <c r="AR178" s="51"/>
      <c r="AS178" s="197" t="str">
        <f t="shared" si="54"/>
        <v/>
      </c>
      <c r="AT178" s="197" t="str">
        <f t="shared" si="55"/>
        <v/>
      </c>
    </row>
    <row r="179" spans="1:46" x14ac:dyDescent="0.2">
      <c r="A179" s="52" t="str">
        <f>IF(AND(F179&lt;&gt;"",'Institution - Klasse'!$F$4&lt;&gt;""),INDEX(libcatidinstit,'Institution - Klasse'!$F$4),"")</f>
        <v/>
      </c>
      <c r="B179" s="52" t="str">
        <f>IF(A179&lt;&gt;"",INDEX(codeinstit,'Institution - Klasse'!$F$4),"")</f>
        <v/>
      </c>
      <c r="C179" s="50" t="str">
        <f t="shared" si="56"/>
        <v/>
      </c>
      <c r="D179" s="143"/>
      <c r="E179" s="143"/>
      <c r="F179" s="137"/>
      <c r="G179" s="137"/>
      <c r="H179" s="137"/>
      <c r="I179" s="137"/>
      <c r="J179" s="139"/>
      <c r="K179" s="140"/>
      <c r="L179" s="141"/>
      <c r="M179" s="141"/>
      <c r="N179" s="140"/>
      <c r="O179" s="142"/>
      <c r="P179" s="137"/>
      <c r="Q179" s="227"/>
      <c r="R179" s="137"/>
      <c r="S179" s="155"/>
      <c r="T179" s="155"/>
      <c r="U179" s="155"/>
      <c r="V179" s="155"/>
      <c r="W179" s="155"/>
      <c r="X179" s="155"/>
      <c r="Y179" s="53" t="str">
        <f t="shared" si="38"/>
        <v/>
      </c>
      <c r="Z179" s="51" t="str">
        <f t="shared" si="39"/>
        <v/>
      </c>
      <c r="AA179" s="51" t="str">
        <f t="shared" si="40"/>
        <v/>
      </c>
      <c r="AB179" s="51" t="str">
        <f t="shared" si="41"/>
        <v/>
      </c>
      <c r="AC179" s="51" t="str">
        <f t="shared" si="42"/>
        <v/>
      </c>
      <c r="AD179" s="51" t="str">
        <f t="shared" si="43"/>
        <v/>
      </c>
      <c r="AE179" s="51" t="str">
        <f t="shared" si="44"/>
        <v/>
      </c>
      <c r="AF179" s="51" t="str">
        <f t="shared" si="45"/>
        <v/>
      </c>
      <c r="AG179" s="51" t="str">
        <f t="shared" si="46"/>
        <v/>
      </c>
      <c r="AH179" s="51" t="str">
        <f t="shared" si="47"/>
        <v/>
      </c>
      <c r="AI179" s="51" t="str">
        <f t="shared" si="48"/>
        <v/>
      </c>
      <c r="AJ179" s="51" t="str">
        <f t="shared" si="49"/>
        <v/>
      </c>
      <c r="AK179" s="51" t="str">
        <f t="shared" si="50"/>
        <v/>
      </c>
      <c r="AL179" s="51" t="str">
        <f t="shared" si="51"/>
        <v/>
      </c>
      <c r="AM179" s="51" t="str">
        <f t="shared" si="52"/>
        <v/>
      </c>
      <c r="AN179" s="51" t="str">
        <f>IF(OR(AD179&lt;&gt;TRUE,AI179&lt;&gt;TRUE),"",IF(OR('Info Lieferung'!$B$12-(YEAR(J179))&gt;INDEX(valschartmaxalt,MATCH(N179,libschart,0)),'Info Lieferung'!$B$12-(YEAR(J179))&lt;INDEX(valschartminalt,MATCH(N179,libschart,0))),FALSE,TRUE))</f>
        <v/>
      </c>
      <c r="AO179" s="51" t="str">
        <f t="shared" si="53"/>
        <v/>
      </c>
      <c r="AP179" s="51"/>
      <c r="AQ179" s="51"/>
      <c r="AR179" s="51"/>
      <c r="AS179" s="197" t="str">
        <f t="shared" si="54"/>
        <v/>
      </c>
      <c r="AT179" s="197" t="str">
        <f t="shared" si="55"/>
        <v/>
      </c>
    </row>
    <row r="180" spans="1:46" x14ac:dyDescent="0.2">
      <c r="A180" s="52" t="str">
        <f>IF(AND(F180&lt;&gt;"",'Institution - Klasse'!$F$4&lt;&gt;""),INDEX(libcatidinstit,'Institution - Klasse'!$F$4),"")</f>
        <v/>
      </c>
      <c r="B180" s="52" t="str">
        <f>IF(A180&lt;&gt;"",INDEX(codeinstit,'Institution - Klasse'!$F$4),"")</f>
        <v/>
      </c>
      <c r="C180" s="50" t="str">
        <f t="shared" si="56"/>
        <v/>
      </c>
      <c r="D180" s="143"/>
      <c r="E180" s="143"/>
      <c r="F180" s="137"/>
      <c r="G180" s="137"/>
      <c r="H180" s="137"/>
      <c r="I180" s="137"/>
      <c r="J180" s="139"/>
      <c r="K180" s="140"/>
      <c r="L180" s="141"/>
      <c r="M180" s="141"/>
      <c r="N180" s="140"/>
      <c r="O180" s="142"/>
      <c r="P180" s="137"/>
      <c r="Q180" s="227"/>
      <c r="R180" s="137"/>
      <c r="S180" s="155"/>
      <c r="T180" s="155"/>
      <c r="U180" s="155"/>
      <c r="V180" s="155"/>
      <c r="W180" s="155"/>
      <c r="X180" s="155"/>
      <c r="Y180" s="53" t="str">
        <f t="shared" si="38"/>
        <v/>
      </c>
      <c r="Z180" s="51" t="str">
        <f t="shared" si="39"/>
        <v/>
      </c>
      <c r="AA180" s="51" t="str">
        <f t="shared" si="40"/>
        <v/>
      </c>
      <c r="AB180" s="51" t="str">
        <f t="shared" si="41"/>
        <v/>
      </c>
      <c r="AC180" s="51" t="str">
        <f t="shared" si="42"/>
        <v/>
      </c>
      <c r="AD180" s="51" t="str">
        <f t="shared" si="43"/>
        <v/>
      </c>
      <c r="AE180" s="51" t="str">
        <f t="shared" si="44"/>
        <v/>
      </c>
      <c r="AF180" s="51" t="str">
        <f t="shared" si="45"/>
        <v/>
      </c>
      <c r="AG180" s="51" t="str">
        <f t="shared" si="46"/>
        <v/>
      </c>
      <c r="AH180" s="51" t="str">
        <f t="shared" si="47"/>
        <v/>
      </c>
      <c r="AI180" s="51" t="str">
        <f t="shared" si="48"/>
        <v/>
      </c>
      <c r="AJ180" s="51" t="str">
        <f t="shared" si="49"/>
        <v/>
      </c>
      <c r="AK180" s="51" t="str">
        <f t="shared" si="50"/>
        <v/>
      </c>
      <c r="AL180" s="51" t="str">
        <f t="shared" si="51"/>
        <v/>
      </c>
      <c r="AM180" s="51" t="str">
        <f t="shared" si="52"/>
        <v/>
      </c>
      <c r="AN180" s="51" t="str">
        <f>IF(OR(AD180&lt;&gt;TRUE,AI180&lt;&gt;TRUE),"",IF(OR('Info Lieferung'!$B$12-(YEAR(J180))&gt;INDEX(valschartmaxalt,MATCH(N180,libschart,0)),'Info Lieferung'!$B$12-(YEAR(J180))&lt;INDEX(valschartminalt,MATCH(N180,libschart,0))),FALSE,TRUE))</f>
        <v/>
      </c>
      <c r="AO180" s="51" t="str">
        <f t="shared" si="53"/>
        <v/>
      </c>
      <c r="AP180" s="51"/>
      <c r="AQ180" s="51"/>
      <c r="AR180" s="51"/>
      <c r="AS180" s="197" t="str">
        <f t="shared" si="54"/>
        <v/>
      </c>
      <c r="AT180" s="197" t="str">
        <f t="shared" si="55"/>
        <v/>
      </c>
    </row>
    <row r="181" spans="1:46" x14ac:dyDescent="0.2">
      <c r="A181" s="52" t="str">
        <f>IF(AND(F181&lt;&gt;"",'Institution - Klasse'!$F$4&lt;&gt;""),INDEX(libcatidinstit,'Institution - Klasse'!$F$4),"")</f>
        <v/>
      </c>
      <c r="B181" s="52" t="str">
        <f>IF(A181&lt;&gt;"",INDEX(codeinstit,'Institution - Klasse'!$F$4),"")</f>
        <v/>
      </c>
      <c r="C181" s="50" t="str">
        <f t="shared" si="56"/>
        <v/>
      </c>
      <c r="D181" s="143"/>
      <c r="E181" s="143"/>
      <c r="F181" s="137"/>
      <c r="G181" s="137"/>
      <c r="H181" s="137"/>
      <c r="I181" s="137"/>
      <c r="J181" s="139"/>
      <c r="K181" s="140"/>
      <c r="L181" s="141"/>
      <c r="M181" s="141"/>
      <c r="N181" s="140"/>
      <c r="O181" s="142"/>
      <c r="P181" s="137"/>
      <c r="Q181" s="227"/>
      <c r="R181" s="137"/>
      <c r="S181" s="155"/>
      <c r="T181" s="155"/>
      <c r="U181" s="155"/>
      <c r="V181" s="155"/>
      <c r="W181" s="155"/>
      <c r="X181" s="155"/>
      <c r="Y181" s="53" t="str">
        <f t="shared" si="38"/>
        <v/>
      </c>
      <c r="Z181" s="51" t="str">
        <f t="shared" si="39"/>
        <v/>
      </c>
      <c r="AA181" s="51" t="str">
        <f t="shared" si="40"/>
        <v/>
      </c>
      <c r="AB181" s="51" t="str">
        <f t="shared" si="41"/>
        <v/>
      </c>
      <c r="AC181" s="51" t="str">
        <f t="shared" si="42"/>
        <v/>
      </c>
      <c r="AD181" s="51" t="str">
        <f t="shared" si="43"/>
        <v/>
      </c>
      <c r="AE181" s="51" t="str">
        <f t="shared" si="44"/>
        <v/>
      </c>
      <c r="AF181" s="51" t="str">
        <f t="shared" si="45"/>
        <v/>
      </c>
      <c r="AG181" s="51" t="str">
        <f t="shared" si="46"/>
        <v/>
      </c>
      <c r="AH181" s="51" t="str">
        <f t="shared" si="47"/>
        <v/>
      </c>
      <c r="AI181" s="51" t="str">
        <f t="shared" si="48"/>
        <v/>
      </c>
      <c r="AJ181" s="51" t="str">
        <f t="shared" si="49"/>
        <v/>
      </c>
      <c r="AK181" s="51" t="str">
        <f t="shared" si="50"/>
        <v/>
      </c>
      <c r="AL181" s="51" t="str">
        <f t="shared" si="51"/>
        <v/>
      </c>
      <c r="AM181" s="51" t="str">
        <f t="shared" si="52"/>
        <v/>
      </c>
      <c r="AN181" s="51" t="str">
        <f>IF(OR(AD181&lt;&gt;TRUE,AI181&lt;&gt;TRUE),"",IF(OR('Info Lieferung'!$B$12-(YEAR(J181))&gt;INDEX(valschartmaxalt,MATCH(N181,libschart,0)),'Info Lieferung'!$B$12-(YEAR(J181))&lt;INDEX(valschartminalt,MATCH(N181,libschart,0))),FALSE,TRUE))</f>
        <v/>
      </c>
      <c r="AO181" s="51" t="str">
        <f t="shared" si="53"/>
        <v/>
      </c>
      <c r="AP181" s="51"/>
      <c r="AQ181" s="51"/>
      <c r="AR181" s="51"/>
      <c r="AS181" s="197" t="str">
        <f t="shared" si="54"/>
        <v/>
      </c>
      <c r="AT181" s="197" t="str">
        <f t="shared" si="55"/>
        <v/>
      </c>
    </row>
    <row r="182" spans="1:46" x14ac:dyDescent="0.2">
      <c r="A182" s="52" t="str">
        <f>IF(AND(F182&lt;&gt;"",'Institution - Klasse'!$F$4&lt;&gt;""),INDEX(libcatidinstit,'Institution - Klasse'!$F$4),"")</f>
        <v/>
      </c>
      <c r="B182" s="52" t="str">
        <f>IF(A182&lt;&gt;"",INDEX(codeinstit,'Institution - Klasse'!$F$4),"")</f>
        <v/>
      </c>
      <c r="C182" s="50" t="str">
        <f t="shared" si="56"/>
        <v/>
      </c>
      <c r="D182" s="143"/>
      <c r="E182" s="143"/>
      <c r="F182" s="137"/>
      <c r="G182" s="137"/>
      <c r="H182" s="137"/>
      <c r="I182" s="137"/>
      <c r="J182" s="139"/>
      <c r="K182" s="140"/>
      <c r="L182" s="141"/>
      <c r="M182" s="141"/>
      <c r="N182" s="140"/>
      <c r="O182" s="142"/>
      <c r="P182" s="137"/>
      <c r="Q182" s="227"/>
      <c r="R182" s="137"/>
      <c r="S182" s="155"/>
      <c r="T182" s="155"/>
      <c r="U182" s="155"/>
      <c r="V182" s="155"/>
      <c r="W182" s="155"/>
      <c r="X182" s="155"/>
      <c r="Y182" s="53" t="str">
        <f t="shared" si="38"/>
        <v/>
      </c>
      <c r="Z182" s="51" t="str">
        <f t="shared" si="39"/>
        <v/>
      </c>
      <c r="AA182" s="51" t="str">
        <f t="shared" si="40"/>
        <v/>
      </c>
      <c r="AB182" s="51" t="str">
        <f t="shared" si="41"/>
        <v/>
      </c>
      <c r="AC182" s="51" t="str">
        <f t="shared" si="42"/>
        <v/>
      </c>
      <c r="AD182" s="51" t="str">
        <f t="shared" si="43"/>
        <v/>
      </c>
      <c r="AE182" s="51" t="str">
        <f t="shared" si="44"/>
        <v/>
      </c>
      <c r="AF182" s="51" t="str">
        <f t="shared" si="45"/>
        <v/>
      </c>
      <c r="AG182" s="51" t="str">
        <f t="shared" si="46"/>
        <v/>
      </c>
      <c r="AH182" s="51" t="str">
        <f t="shared" si="47"/>
        <v/>
      </c>
      <c r="AI182" s="51" t="str">
        <f t="shared" si="48"/>
        <v/>
      </c>
      <c r="AJ182" s="51" t="str">
        <f t="shared" si="49"/>
        <v/>
      </c>
      <c r="AK182" s="51" t="str">
        <f t="shared" si="50"/>
        <v/>
      </c>
      <c r="AL182" s="51" t="str">
        <f t="shared" si="51"/>
        <v/>
      </c>
      <c r="AM182" s="51" t="str">
        <f t="shared" si="52"/>
        <v/>
      </c>
      <c r="AN182" s="51" t="str">
        <f>IF(OR(AD182&lt;&gt;TRUE,AI182&lt;&gt;TRUE),"",IF(OR('Info Lieferung'!$B$12-(YEAR(J182))&gt;INDEX(valschartmaxalt,MATCH(N182,libschart,0)),'Info Lieferung'!$B$12-(YEAR(J182))&lt;INDEX(valschartminalt,MATCH(N182,libschart,0))),FALSE,TRUE))</f>
        <v/>
      </c>
      <c r="AO182" s="51" t="str">
        <f t="shared" si="53"/>
        <v/>
      </c>
      <c r="AP182" s="51"/>
      <c r="AQ182" s="51"/>
      <c r="AR182" s="51"/>
      <c r="AS182" s="197" t="str">
        <f t="shared" si="54"/>
        <v/>
      </c>
      <c r="AT182" s="197" t="str">
        <f t="shared" si="55"/>
        <v/>
      </c>
    </row>
    <row r="183" spans="1:46" x14ac:dyDescent="0.2">
      <c r="A183" s="52" t="str">
        <f>IF(AND(F183&lt;&gt;"",'Institution - Klasse'!$F$4&lt;&gt;""),INDEX(libcatidinstit,'Institution - Klasse'!$F$4),"")</f>
        <v/>
      </c>
      <c r="B183" s="52" t="str">
        <f>IF(A183&lt;&gt;"",INDEX(codeinstit,'Institution - Klasse'!$F$4),"")</f>
        <v/>
      </c>
      <c r="C183" s="50" t="str">
        <f t="shared" si="56"/>
        <v/>
      </c>
      <c r="D183" s="143"/>
      <c r="E183" s="143"/>
      <c r="F183" s="137"/>
      <c r="G183" s="137"/>
      <c r="H183" s="137"/>
      <c r="I183" s="137"/>
      <c r="J183" s="139"/>
      <c r="K183" s="140"/>
      <c r="L183" s="141"/>
      <c r="M183" s="141"/>
      <c r="N183" s="140"/>
      <c r="O183" s="142"/>
      <c r="P183" s="137"/>
      <c r="Q183" s="227"/>
      <c r="R183" s="137"/>
      <c r="S183" s="155"/>
      <c r="T183" s="155"/>
      <c r="U183" s="155"/>
      <c r="V183" s="155"/>
      <c r="W183" s="155"/>
      <c r="X183" s="155"/>
      <c r="Y183" s="53" t="str">
        <f t="shared" si="38"/>
        <v/>
      </c>
      <c r="Z183" s="51" t="str">
        <f t="shared" si="39"/>
        <v/>
      </c>
      <c r="AA183" s="51" t="str">
        <f t="shared" si="40"/>
        <v/>
      </c>
      <c r="AB183" s="51" t="str">
        <f t="shared" si="41"/>
        <v/>
      </c>
      <c r="AC183" s="51" t="str">
        <f t="shared" si="42"/>
        <v/>
      </c>
      <c r="AD183" s="51" t="str">
        <f t="shared" si="43"/>
        <v/>
      </c>
      <c r="AE183" s="51" t="str">
        <f t="shared" si="44"/>
        <v/>
      </c>
      <c r="AF183" s="51" t="str">
        <f t="shared" si="45"/>
        <v/>
      </c>
      <c r="AG183" s="51" t="str">
        <f t="shared" si="46"/>
        <v/>
      </c>
      <c r="AH183" s="51" t="str">
        <f t="shared" si="47"/>
        <v/>
      </c>
      <c r="AI183" s="51" t="str">
        <f t="shared" si="48"/>
        <v/>
      </c>
      <c r="AJ183" s="51" t="str">
        <f t="shared" si="49"/>
        <v/>
      </c>
      <c r="AK183" s="51" t="str">
        <f t="shared" si="50"/>
        <v/>
      </c>
      <c r="AL183" s="51" t="str">
        <f t="shared" si="51"/>
        <v/>
      </c>
      <c r="AM183" s="51" t="str">
        <f t="shared" si="52"/>
        <v/>
      </c>
      <c r="AN183" s="51" t="str">
        <f>IF(OR(AD183&lt;&gt;TRUE,AI183&lt;&gt;TRUE),"",IF(OR('Info Lieferung'!$B$12-(YEAR(J183))&gt;INDEX(valschartmaxalt,MATCH(N183,libschart,0)),'Info Lieferung'!$B$12-(YEAR(J183))&lt;INDEX(valschartminalt,MATCH(N183,libschart,0))),FALSE,TRUE))</f>
        <v/>
      </c>
      <c r="AO183" s="51" t="str">
        <f t="shared" si="53"/>
        <v/>
      </c>
      <c r="AP183" s="51"/>
      <c r="AQ183" s="51"/>
      <c r="AR183" s="51"/>
      <c r="AS183" s="197" t="str">
        <f t="shared" si="54"/>
        <v/>
      </c>
      <c r="AT183" s="197" t="str">
        <f t="shared" si="55"/>
        <v/>
      </c>
    </row>
    <row r="184" spans="1:46" x14ac:dyDescent="0.2">
      <c r="A184" s="52" t="str">
        <f>IF(AND(F184&lt;&gt;"",'Institution - Klasse'!$F$4&lt;&gt;""),INDEX(libcatidinstit,'Institution - Klasse'!$F$4),"")</f>
        <v/>
      </c>
      <c r="B184" s="52" t="str">
        <f>IF(A184&lt;&gt;"",INDEX(codeinstit,'Institution - Klasse'!$F$4),"")</f>
        <v/>
      </c>
      <c r="C184" s="50" t="str">
        <f t="shared" si="56"/>
        <v/>
      </c>
      <c r="D184" s="143"/>
      <c r="E184" s="143"/>
      <c r="F184" s="137"/>
      <c r="G184" s="137"/>
      <c r="H184" s="137"/>
      <c r="I184" s="137"/>
      <c r="J184" s="139"/>
      <c r="K184" s="140"/>
      <c r="L184" s="141"/>
      <c r="M184" s="141"/>
      <c r="N184" s="140"/>
      <c r="O184" s="142"/>
      <c r="P184" s="137"/>
      <c r="Q184" s="227"/>
      <c r="R184" s="137"/>
      <c r="S184" s="155"/>
      <c r="T184" s="155"/>
      <c r="U184" s="155"/>
      <c r="V184" s="155"/>
      <c r="W184" s="155"/>
      <c r="X184" s="155"/>
      <c r="Y184" s="53" t="str">
        <f t="shared" si="38"/>
        <v/>
      </c>
      <c r="Z184" s="51" t="str">
        <f t="shared" si="39"/>
        <v/>
      </c>
      <c r="AA184" s="51" t="str">
        <f t="shared" si="40"/>
        <v/>
      </c>
      <c r="AB184" s="51" t="str">
        <f t="shared" si="41"/>
        <v/>
      </c>
      <c r="AC184" s="51" t="str">
        <f t="shared" si="42"/>
        <v/>
      </c>
      <c r="AD184" s="51" t="str">
        <f t="shared" si="43"/>
        <v/>
      </c>
      <c r="AE184" s="51" t="str">
        <f t="shared" si="44"/>
        <v/>
      </c>
      <c r="AF184" s="51" t="str">
        <f t="shared" si="45"/>
        <v/>
      </c>
      <c r="AG184" s="51" t="str">
        <f t="shared" si="46"/>
        <v/>
      </c>
      <c r="AH184" s="51" t="str">
        <f t="shared" si="47"/>
        <v/>
      </c>
      <c r="AI184" s="51" t="str">
        <f t="shared" si="48"/>
        <v/>
      </c>
      <c r="AJ184" s="51" t="str">
        <f t="shared" si="49"/>
        <v/>
      </c>
      <c r="AK184" s="51" t="str">
        <f t="shared" si="50"/>
        <v/>
      </c>
      <c r="AL184" s="51" t="str">
        <f t="shared" si="51"/>
        <v/>
      </c>
      <c r="AM184" s="51" t="str">
        <f t="shared" si="52"/>
        <v/>
      </c>
      <c r="AN184" s="51" t="str">
        <f>IF(OR(AD184&lt;&gt;TRUE,AI184&lt;&gt;TRUE),"",IF(OR('Info Lieferung'!$B$12-(YEAR(J184))&gt;INDEX(valschartmaxalt,MATCH(N184,libschart,0)),'Info Lieferung'!$B$12-(YEAR(J184))&lt;INDEX(valschartminalt,MATCH(N184,libschart,0))),FALSE,TRUE))</f>
        <v/>
      </c>
      <c r="AO184" s="51" t="str">
        <f t="shared" si="53"/>
        <v/>
      </c>
      <c r="AP184" s="51"/>
      <c r="AQ184" s="51"/>
      <c r="AR184" s="51"/>
      <c r="AS184" s="197" t="str">
        <f t="shared" si="54"/>
        <v/>
      </c>
      <c r="AT184" s="197" t="str">
        <f t="shared" si="55"/>
        <v/>
      </c>
    </row>
    <row r="185" spans="1:46" x14ac:dyDescent="0.2">
      <c r="A185" s="52" t="str">
        <f>IF(AND(F185&lt;&gt;"",'Institution - Klasse'!$F$4&lt;&gt;""),INDEX(libcatidinstit,'Institution - Klasse'!$F$4),"")</f>
        <v/>
      </c>
      <c r="B185" s="52" t="str">
        <f>IF(A185&lt;&gt;"",INDEX(codeinstit,'Institution - Klasse'!$F$4),"")</f>
        <v/>
      </c>
      <c r="C185" s="50" t="str">
        <f t="shared" si="56"/>
        <v/>
      </c>
      <c r="D185" s="143"/>
      <c r="E185" s="143"/>
      <c r="F185" s="137"/>
      <c r="G185" s="137"/>
      <c r="H185" s="137"/>
      <c r="I185" s="137"/>
      <c r="J185" s="139"/>
      <c r="K185" s="140"/>
      <c r="L185" s="141"/>
      <c r="M185" s="141"/>
      <c r="N185" s="140"/>
      <c r="O185" s="142"/>
      <c r="P185" s="137"/>
      <c r="Q185" s="227"/>
      <c r="R185" s="137"/>
      <c r="S185" s="155"/>
      <c r="T185" s="155"/>
      <c r="U185" s="155"/>
      <c r="V185" s="155"/>
      <c r="W185" s="155"/>
      <c r="X185" s="155"/>
      <c r="Y185" s="53" t="str">
        <f t="shared" si="38"/>
        <v/>
      </c>
      <c r="Z185" s="51" t="str">
        <f t="shared" si="39"/>
        <v/>
      </c>
      <c r="AA185" s="51" t="str">
        <f t="shared" si="40"/>
        <v/>
      </c>
      <c r="AB185" s="51" t="str">
        <f t="shared" si="41"/>
        <v/>
      </c>
      <c r="AC185" s="51" t="str">
        <f t="shared" si="42"/>
        <v/>
      </c>
      <c r="AD185" s="51" t="str">
        <f t="shared" si="43"/>
        <v/>
      </c>
      <c r="AE185" s="51" t="str">
        <f t="shared" si="44"/>
        <v/>
      </c>
      <c r="AF185" s="51" t="str">
        <f t="shared" si="45"/>
        <v/>
      </c>
      <c r="AG185" s="51" t="str">
        <f t="shared" si="46"/>
        <v/>
      </c>
      <c r="AH185" s="51" t="str">
        <f t="shared" si="47"/>
        <v/>
      </c>
      <c r="AI185" s="51" t="str">
        <f t="shared" si="48"/>
        <v/>
      </c>
      <c r="AJ185" s="51" t="str">
        <f t="shared" si="49"/>
        <v/>
      </c>
      <c r="AK185" s="51" t="str">
        <f t="shared" si="50"/>
        <v/>
      </c>
      <c r="AL185" s="51" t="str">
        <f t="shared" si="51"/>
        <v/>
      </c>
      <c r="AM185" s="51" t="str">
        <f t="shared" si="52"/>
        <v/>
      </c>
      <c r="AN185" s="51" t="str">
        <f>IF(OR(AD185&lt;&gt;TRUE,AI185&lt;&gt;TRUE),"",IF(OR('Info Lieferung'!$B$12-(YEAR(J185))&gt;INDEX(valschartmaxalt,MATCH(N185,libschart,0)),'Info Lieferung'!$B$12-(YEAR(J185))&lt;INDEX(valschartminalt,MATCH(N185,libschart,0))),FALSE,TRUE))</f>
        <v/>
      </c>
      <c r="AO185" s="51" t="str">
        <f t="shared" si="53"/>
        <v/>
      </c>
      <c r="AP185" s="51"/>
      <c r="AQ185" s="51"/>
      <c r="AR185" s="51"/>
      <c r="AS185" s="197" t="str">
        <f t="shared" si="54"/>
        <v/>
      </c>
      <c r="AT185" s="197" t="str">
        <f t="shared" si="55"/>
        <v/>
      </c>
    </row>
    <row r="186" spans="1:46" x14ac:dyDescent="0.2">
      <c r="A186" s="52" t="str">
        <f>IF(AND(F186&lt;&gt;"",'Institution - Klasse'!$F$4&lt;&gt;""),INDEX(libcatidinstit,'Institution - Klasse'!$F$4),"")</f>
        <v/>
      </c>
      <c r="B186" s="52" t="str">
        <f>IF(A186&lt;&gt;"",INDEX(codeinstit,'Institution - Klasse'!$F$4),"")</f>
        <v/>
      </c>
      <c r="C186" s="50" t="str">
        <f t="shared" si="56"/>
        <v/>
      </c>
      <c r="D186" s="143"/>
      <c r="E186" s="143"/>
      <c r="F186" s="137"/>
      <c r="G186" s="137"/>
      <c r="H186" s="137"/>
      <c r="I186" s="137"/>
      <c r="J186" s="139"/>
      <c r="K186" s="140"/>
      <c r="L186" s="141"/>
      <c r="M186" s="141"/>
      <c r="N186" s="140"/>
      <c r="O186" s="142"/>
      <c r="P186" s="137"/>
      <c r="Q186" s="227"/>
      <c r="R186" s="137"/>
      <c r="S186" s="155"/>
      <c r="T186" s="155"/>
      <c r="U186" s="155"/>
      <c r="V186" s="155"/>
      <c r="W186" s="155"/>
      <c r="X186" s="155"/>
      <c r="Y186" s="53" t="str">
        <f t="shared" si="38"/>
        <v/>
      </c>
      <c r="Z186" s="51" t="str">
        <f t="shared" si="39"/>
        <v/>
      </c>
      <c r="AA186" s="51" t="str">
        <f t="shared" si="40"/>
        <v/>
      </c>
      <c r="AB186" s="51" t="str">
        <f t="shared" si="41"/>
        <v/>
      </c>
      <c r="AC186" s="51" t="str">
        <f t="shared" si="42"/>
        <v/>
      </c>
      <c r="AD186" s="51" t="str">
        <f t="shared" si="43"/>
        <v/>
      </c>
      <c r="AE186" s="51" t="str">
        <f t="shared" si="44"/>
        <v/>
      </c>
      <c r="AF186" s="51" t="str">
        <f t="shared" si="45"/>
        <v/>
      </c>
      <c r="AG186" s="51" t="str">
        <f t="shared" si="46"/>
        <v/>
      </c>
      <c r="AH186" s="51" t="str">
        <f t="shared" si="47"/>
        <v/>
      </c>
      <c r="AI186" s="51" t="str">
        <f t="shared" si="48"/>
        <v/>
      </c>
      <c r="AJ186" s="51" t="str">
        <f t="shared" si="49"/>
        <v/>
      </c>
      <c r="AK186" s="51" t="str">
        <f t="shared" si="50"/>
        <v/>
      </c>
      <c r="AL186" s="51" t="str">
        <f t="shared" si="51"/>
        <v/>
      </c>
      <c r="AM186" s="51" t="str">
        <f t="shared" si="52"/>
        <v/>
      </c>
      <c r="AN186" s="51" t="str">
        <f>IF(OR(AD186&lt;&gt;TRUE,AI186&lt;&gt;TRUE),"",IF(OR('Info Lieferung'!$B$12-(YEAR(J186))&gt;INDEX(valschartmaxalt,MATCH(N186,libschart,0)),'Info Lieferung'!$B$12-(YEAR(J186))&lt;INDEX(valschartminalt,MATCH(N186,libschart,0))),FALSE,TRUE))</f>
        <v/>
      </c>
      <c r="AO186" s="51" t="str">
        <f t="shared" si="53"/>
        <v/>
      </c>
      <c r="AP186" s="51"/>
      <c r="AQ186" s="51"/>
      <c r="AR186" s="51"/>
      <c r="AS186" s="197" t="str">
        <f t="shared" si="54"/>
        <v/>
      </c>
      <c r="AT186" s="197" t="str">
        <f t="shared" si="55"/>
        <v/>
      </c>
    </row>
    <row r="187" spans="1:46" x14ac:dyDescent="0.2">
      <c r="A187" s="52" t="str">
        <f>IF(AND(F187&lt;&gt;"",'Institution - Klasse'!$F$4&lt;&gt;""),INDEX(libcatidinstit,'Institution - Klasse'!$F$4),"")</f>
        <v/>
      </c>
      <c r="B187" s="52" t="str">
        <f>IF(A187&lt;&gt;"",INDEX(codeinstit,'Institution - Klasse'!$F$4),"")</f>
        <v/>
      </c>
      <c r="C187" s="50" t="str">
        <f t="shared" si="56"/>
        <v/>
      </c>
      <c r="D187" s="143"/>
      <c r="E187" s="143"/>
      <c r="F187" s="137"/>
      <c r="G187" s="137"/>
      <c r="H187" s="137"/>
      <c r="I187" s="137"/>
      <c r="J187" s="139"/>
      <c r="K187" s="140"/>
      <c r="L187" s="141"/>
      <c r="M187" s="141"/>
      <c r="N187" s="140"/>
      <c r="O187" s="142"/>
      <c r="P187" s="137"/>
      <c r="Q187" s="227"/>
      <c r="R187" s="137"/>
      <c r="S187" s="155"/>
      <c r="T187" s="155"/>
      <c r="U187" s="155"/>
      <c r="V187" s="155"/>
      <c r="W187" s="155"/>
      <c r="X187" s="155"/>
      <c r="Y187" s="53" t="str">
        <f t="shared" si="38"/>
        <v/>
      </c>
      <c r="Z187" s="51" t="str">
        <f t="shared" si="39"/>
        <v/>
      </c>
      <c r="AA187" s="51" t="str">
        <f t="shared" si="40"/>
        <v/>
      </c>
      <c r="AB187" s="51" t="str">
        <f t="shared" si="41"/>
        <v/>
      </c>
      <c r="AC187" s="51" t="str">
        <f t="shared" si="42"/>
        <v/>
      </c>
      <c r="AD187" s="51" t="str">
        <f t="shared" si="43"/>
        <v/>
      </c>
      <c r="AE187" s="51" t="str">
        <f t="shared" si="44"/>
        <v/>
      </c>
      <c r="AF187" s="51" t="str">
        <f t="shared" si="45"/>
        <v/>
      </c>
      <c r="AG187" s="51" t="str">
        <f t="shared" si="46"/>
        <v/>
      </c>
      <c r="AH187" s="51" t="str">
        <f t="shared" si="47"/>
        <v/>
      </c>
      <c r="AI187" s="51" t="str">
        <f t="shared" si="48"/>
        <v/>
      </c>
      <c r="AJ187" s="51" t="str">
        <f t="shared" si="49"/>
        <v/>
      </c>
      <c r="AK187" s="51" t="str">
        <f t="shared" si="50"/>
        <v/>
      </c>
      <c r="AL187" s="51" t="str">
        <f t="shared" si="51"/>
        <v/>
      </c>
      <c r="AM187" s="51" t="str">
        <f t="shared" si="52"/>
        <v/>
      </c>
      <c r="AN187" s="51" t="str">
        <f>IF(OR(AD187&lt;&gt;TRUE,AI187&lt;&gt;TRUE),"",IF(OR('Info Lieferung'!$B$12-(YEAR(J187))&gt;INDEX(valschartmaxalt,MATCH(N187,libschart,0)),'Info Lieferung'!$B$12-(YEAR(J187))&lt;INDEX(valschartminalt,MATCH(N187,libschart,0))),FALSE,TRUE))</f>
        <v/>
      </c>
      <c r="AO187" s="51" t="str">
        <f t="shared" si="53"/>
        <v/>
      </c>
      <c r="AP187" s="51"/>
      <c r="AQ187" s="51"/>
      <c r="AR187" s="51"/>
      <c r="AS187" s="197" t="str">
        <f t="shared" si="54"/>
        <v/>
      </c>
      <c r="AT187" s="197" t="str">
        <f t="shared" si="55"/>
        <v/>
      </c>
    </row>
    <row r="188" spans="1:46" x14ac:dyDescent="0.2">
      <c r="A188" s="52" t="str">
        <f>IF(AND(F188&lt;&gt;"",'Institution - Klasse'!$F$4&lt;&gt;""),INDEX(libcatidinstit,'Institution - Klasse'!$F$4),"")</f>
        <v/>
      </c>
      <c r="B188" s="52" t="str">
        <f>IF(A188&lt;&gt;"",INDEX(codeinstit,'Institution - Klasse'!$F$4),"")</f>
        <v/>
      </c>
      <c r="C188" s="50" t="str">
        <f t="shared" si="56"/>
        <v/>
      </c>
      <c r="D188" s="143"/>
      <c r="E188" s="143"/>
      <c r="F188" s="137"/>
      <c r="G188" s="137"/>
      <c r="H188" s="137"/>
      <c r="I188" s="137"/>
      <c r="J188" s="139"/>
      <c r="K188" s="140"/>
      <c r="L188" s="141"/>
      <c r="M188" s="141"/>
      <c r="N188" s="140"/>
      <c r="O188" s="142"/>
      <c r="P188" s="137"/>
      <c r="Q188" s="227"/>
      <c r="R188" s="137"/>
      <c r="S188" s="155"/>
      <c r="T188" s="155"/>
      <c r="U188" s="155"/>
      <c r="V188" s="155"/>
      <c r="W188" s="155"/>
      <c r="X188" s="155"/>
      <c r="Y188" s="53" t="str">
        <f t="shared" si="38"/>
        <v/>
      </c>
      <c r="Z188" s="51" t="str">
        <f t="shared" si="39"/>
        <v/>
      </c>
      <c r="AA188" s="51" t="str">
        <f t="shared" si="40"/>
        <v/>
      </c>
      <c r="AB188" s="51" t="str">
        <f t="shared" si="41"/>
        <v/>
      </c>
      <c r="AC188" s="51" t="str">
        <f t="shared" si="42"/>
        <v/>
      </c>
      <c r="AD188" s="51" t="str">
        <f t="shared" si="43"/>
        <v/>
      </c>
      <c r="AE188" s="51" t="str">
        <f t="shared" si="44"/>
        <v/>
      </c>
      <c r="AF188" s="51" t="str">
        <f t="shared" si="45"/>
        <v/>
      </c>
      <c r="AG188" s="51" t="str">
        <f t="shared" si="46"/>
        <v/>
      </c>
      <c r="AH188" s="51" t="str">
        <f t="shared" si="47"/>
        <v/>
      </c>
      <c r="AI188" s="51" t="str">
        <f t="shared" si="48"/>
        <v/>
      </c>
      <c r="AJ188" s="51" t="str">
        <f t="shared" si="49"/>
        <v/>
      </c>
      <c r="AK188" s="51" t="str">
        <f t="shared" si="50"/>
        <v/>
      </c>
      <c r="AL188" s="51" t="str">
        <f t="shared" si="51"/>
        <v/>
      </c>
      <c r="AM188" s="51" t="str">
        <f t="shared" si="52"/>
        <v/>
      </c>
      <c r="AN188" s="51" t="str">
        <f>IF(OR(AD188&lt;&gt;TRUE,AI188&lt;&gt;TRUE),"",IF(OR('Info Lieferung'!$B$12-(YEAR(J188))&gt;INDEX(valschartmaxalt,MATCH(N188,libschart,0)),'Info Lieferung'!$B$12-(YEAR(J188))&lt;INDEX(valschartminalt,MATCH(N188,libschart,0))),FALSE,TRUE))</f>
        <v/>
      </c>
      <c r="AO188" s="51" t="str">
        <f t="shared" si="53"/>
        <v/>
      </c>
      <c r="AP188" s="51"/>
      <c r="AQ188" s="51"/>
      <c r="AR188" s="51"/>
      <c r="AS188" s="197" t="str">
        <f t="shared" si="54"/>
        <v/>
      </c>
      <c r="AT188" s="197" t="str">
        <f t="shared" si="55"/>
        <v/>
      </c>
    </row>
    <row r="189" spans="1:46" x14ac:dyDescent="0.2">
      <c r="A189" s="52" t="str">
        <f>IF(AND(F189&lt;&gt;"",'Institution - Klasse'!$F$4&lt;&gt;""),INDEX(libcatidinstit,'Institution - Klasse'!$F$4),"")</f>
        <v/>
      </c>
      <c r="B189" s="52" t="str">
        <f>IF(A189&lt;&gt;"",INDEX(codeinstit,'Institution - Klasse'!$F$4),"")</f>
        <v/>
      </c>
      <c r="C189" s="50" t="str">
        <f t="shared" si="56"/>
        <v/>
      </c>
      <c r="D189" s="143"/>
      <c r="E189" s="143"/>
      <c r="F189" s="137"/>
      <c r="G189" s="137"/>
      <c r="H189" s="137"/>
      <c r="I189" s="137"/>
      <c r="J189" s="139"/>
      <c r="K189" s="140"/>
      <c r="L189" s="141"/>
      <c r="M189" s="141"/>
      <c r="N189" s="140"/>
      <c r="O189" s="142"/>
      <c r="P189" s="137"/>
      <c r="Q189" s="227"/>
      <c r="R189" s="137"/>
      <c r="S189" s="155"/>
      <c r="T189" s="155"/>
      <c r="U189" s="155"/>
      <c r="V189" s="155"/>
      <c r="W189" s="155"/>
      <c r="X189" s="155"/>
      <c r="Y189" s="53" t="str">
        <f t="shared" si="38"/>
        <v/>
      </c>
      <c r="Z189" s="51" t="str">
        <f t="shared" si="39"/>
        <v/>
      </c>
      <c r="AA189" s="51" t="str">
        <f t="shared" si="40"/>
        <v/>
      </c>
      <c r="AB189" s="51" t="str">
        <f t="shared" si="41"/>
        <v/>
      </c>
      <c r="AC189" s="51" t="str">
        <f t="shared" si="42"/>
        <v/>
      </c>
      <c r="AD189" s="51" t="str">
        <f t="shared" si="43"/>
        <v/>
      </c>
      <c r="AE189" s="51" t="str">
        <f t="shared" si="44"/>
        <v/>
      </c>
      <c r="AF189" s="51" t="str">
        <f t="shared" si="45"/>
        <v/>
      </c>
      <c r="AG189" s="51" t="str">
        <f t="shared" si="46"/>
        <v/>
      </c>
      <c r="AH189" s="51" t="str">
        <f t="shared" si="47"/>
        <v/>
      </c>
      <c r="AI189" s="51" t="str">
        <f t="shared" si="48"/>
        <v/>
      </c>
      <c r="AJ189" s="51" t="str">
        <f t="shared" si="49"/>
        <v/>
      </c>
      <c r="AK189" s="51" t="str">
        <f t="shared" si="50"/>
        <v/>
      </c>
      <c r="AL189" s="51" t="str">
        <f t="shared" si="51"/>
        <v/>
      </c>
      <c r="AM189" s="51" t="str">
        <f t="shared" si="52"/>
        <v/>
      </c>
      <c r="AN189" s="51" t="str">
        <f>IF(OR(AD189&lt;&gt;TRUE,AI189&lt;&gt;TRUE),"",IF(OR('Info Lieferung'!$B$12-(YEAR(J189))&gt;INDEX(valschartmaxalt,MATCH(N189,libschart,0)),'Info Lieferung'!$B$12-(YEAR(J189))&lt;INDEX(valschartminalt,MATCH(N189,libschart,0))),FALSE,TRUE))</f>
        <v/>
      </c>
      <c r="AO189" s="51" t="str">
        <f t="shared" si="53"/>
        <v/>
      </c>
      <c r="AP189" s="51"/>
      <c r="AQ189" s="51"/>
      <c r="AR189" s="51"/>
      <c r="AS189" s="197" t="str">
        <f t="shared" si="54"/>
        <v/>
      </c>
      <c r="AT189" s="197" t="str">
        <f t="shared" si="55"/>
        <v/>
      </c>
    </row>
    <row r="190" spans="1:46" x14ac:dyDescent="0.2">
      <c r="A190" s="52" t="str">
        <f>IF(AND(F190&lt;&gt;"",'Institution - Klasse'!$F$4&lt;&gt;""),INDEX(libcatidinstit,'Institution - Klasse'!$F$4),"")</f>
        <v/>
      </c>
      <c r="B190" s="52" t="str">
        <f>IF(A190&lt;&gt;"",INDEX(codeinstit,'Institution - Klasse'!$F$4),"")</f>
        <v/>
      </c>
      <c r="C190" s="50" t="str">
        <f t="shared" si="56"/>
        <v/>
      </c>
      <c r="D190" s="143"/>
      <c r="E190" s="143"/>
      <c r="F190" s="137"/>
      <c r="G190" s="137"/>
      <c r="H190" s="137"/>
      <c r="I190" s="137"/>
      <c r="J190" s="139"/>
      <c r="K190" s="140"/>
      <c r="L190" s="141"/>
      <c r="M190" s="141"/>
      <c r="N190" s="140"/>
      <c r="O190" s="142"/>
      <c r="P190" s="137"/>
      <c r="Q190" s="227"/>
      <c r="R190" s="137"/>
      <c r="S190" s="155"/>
      <c r="T190" s="155"/>
      <c r="U190" s="155"/>
      <c r="V190" s="155"/>
      <c r="W190" s="155"/>
      <c r="X190" s="155"/>
      <c r="Y190" s="53" t="str">
        <f t="shared" si="38"/>
        <v/>
      </c>
      <c r="Z190" s="51" t="str">
        <f t="shared" si="39"/>
        <v/>
      </c>
      <c r="AA190" s="51" t="str">
        <f t="shared" si="40"/>
        <v/>
      </c>
      <c r="AB190" s="51" t="str">
        <f t="shared" si="41"/>
        <v/>
      </c>
      <c r="AC190" s="51" t="str">
        <f t="shared" si="42"/>
        <v/>
      </c>
      <c r="AD190" s="51" t="str">
        <f t="shared" si="43"/>
        <v/>
      </c>
      <c r="AE190" s="51" t="str">
        <f t="shared" si="44"/>
        <v/>
      </c>
      <c r="AF190" s="51" t="str">
        <f t="shared" si="45"/>
        <v/>
      </c>
      <c r="AG190" s="51" t="str">
        <f t="shared" si="46"/>
        <v/>
      </c>
      <c r="AH190" s="51" t="str">
        <f t="shared" si="47"/>
        <v/>
      </c>
      <c r="AI190" s="51" t="str">
        <f t="shared" si="48"/>
        <v/>
      </c>
      <c r="AJ190" s="51" t="str">
        <f t="shared" si="49"/>
        <v/>
      </c>
      <c r="AK190" s="51" t="str">
        <f t="shared" si="50"/>
        <v/>
      </c>
      <c r="AL190" s="51" t="str">
        <f t="shared" si="51"/>
        <v/>
      </c>
      <c r="AM190" s="51" t="str">
        <f t="shared" si="52"/>
        <v/>
      </c>
      <c r="AN190" s="51" t="str">
        <f>IF(OR(AD190&lt;&gt;TRUE,AI190&lt;&gt;TRUE),"",IF(OR('Info Lieferung'!$B$12-(YEAR(J190))&gt;INDEX(valschartmaxalt,MATCH(N190,libschart,0)),'Info Lieferung'!$B$12-(YEAR(J190))&lt;INDEX(valschartminalt,MATCH(N190,libschart,0))),FALSE,TRUE))</f>
        <v/>
      </c>
      <c r="AO190" s="51" t="str">
        <f t="shared" si="53"/>
        <v/>
      </c>
      <c r="AP190" s="51"/>
      <c r="AQ190" s="51"/>
      <c r="AR190" s="51"/>
      <c r="AS190" s="197" t="str">
        <f t="shared" si="54"/>
        <v/>
      </c>
      <c r="AT190" s="197" t="str">
        <f t="shared" si="55"/>
        <v/>
      </c>
    </row>
    <row r="191" spans="1:46" x14ac:dyDescent="0.2">
      <c r="A191" s="52" t="str">
        <f>IF(AND(F191&lt;&gt;"",'Institution - Klasse'!$F$4&lt;&gt;""),INDEX(libcatidinstit,'Institution - Klasse'!$F$4),"")</f>
        <v/>
      </c>
      <c r="B191" s="52" t="str">
        <f>IF(A191&lt;&gt;"",INDEX(codeinstit,'Institution - Klasse'!$F$4),"")</f>
        <v/>
      </c>
      <c r="C191" s="50" t="str">
        <f t="shared" si="56"/>
        <v/>
      </c>
      <c r="D191" s="143"/>
      <c r="E191" s="143"/>
      <c r="F191" s="137"/>
      <c r="G191" s="137"/>
      <c r="H191" s="137"/>
      <c r="I191" s="137"/>
      <c r="J191" s="139"/>
      <c r="K191" s="140"/>
      <c r="L191" s="141"/>
      <c r="M191" s="141"/>
      <c r="N191" s="140"/>
      <c r="O191" s="142"/>
      <c r="P191" s="137"/>
      <c r="Q191" s="227"/>
      <c r="R191" s="137"/>
      <c r="S191" s="155"/>
      <c r="T191" s="155"/>
      <c r="U191" s="155"/>
      <c r="V191" s="155"/>
      <c r="W191" s="155"/>
      <c r="X191" s="155"/>
      <c r="Y191" s="53" t="str">
        <f t="shared" si="38"/>
        <v/>
      </c>
      <c r="Z191" s="51" t="str">
        <f t="shared" si="39"/>
        <v/>
      </c>
      <c r="AA191" s="51" t="str">
        <f t="shared" si="40"/>
        <v/>
      </c>
      <c r="AB191" s="51" t="str">
        <f t="shared" si="41"/>
        <v/>
      </c>
      <c r="AC191" s="51" t="str">
        <f t="shared" si="42"/>
        <v/>
      </c>
      <c r="AD191" s="51" t="str">
        <f t="shared" si="43"/>
        <v/>
      </c>
      <c r="AE191" s="51" t="str">
        <f t="shared" si="44"/>
        <v/>
      </c>
      <c r="AF191" s="51" t="str">
        <f t="shared" si="45"/>
        <v/>
      </c>
      <c r="AG191" s="51" t="str">
        <f t="shared" si="46"/>
        <v/>
      </c>
      <c r="AH191" s="51" t="str">
        <f t="shared" si="47"/>
        <v/>
      </c>
      <c r="AI191" s="51" t="str">
        <f t="shared" si="48"/>
        <v/>
      </c>
      <c r="AJ191" s="51" t="str">
        <f t="shared" si="49"/>
        <v/>
      </c>
      <c r="AK191" s="51" t="str">
        <f t="shared" si="50"/>
        <v/>
      </c>
      <c r="AL191" s="51" t="str">
        <f t="shared" si="51"/>
        <v/>
      </c>
      <c r="AM191" s="51" t="str">
        <f t="shared" si="52"/>
        <v/>
      </c>
      <c r="AN191" s="51" t="str">
        <f>IF(OR(AD191&lt;&gt;TRUE,AI191&lt;&gt;TRUE),"",IF(OR('Info Lieferung'!$B$12-(YEAR(J191))&gt;INDEX(valschartmaxalt,MATCH(N191,libschart,0)),'Info Lieferung'!$B$12-(YEAR(J191))&lt;INDEX(valschartminalt,MATCH(N191,libschart,0))),FALSE,TRUE))</f>
        <v/>
      </c>
      <c r="AO191" s="51" t="str">
        <f t="shared" si="53"/>
        <v/>
      </c>
      <c r="AP191" s="51"/>
      <c r="AQ191" s="51"/>
      <c r="AR191" s="51"/>
      <c r="AS191" s="197" t="str">
        <f t="shared" si="54"/>
        <v/>
      </c>
      <c r="AT191" s="197" t="str">
        <f t="shared" si="55"/>
        <v/>
      </c>
    </row>
    <row r="192" spans="1:46" x14ac:dyDescent="0.2">
      <c r="A192" s="52" t="str">
        <f>IF(AND(F192&lt;&gt;"",'Institution - Klasse'!$F$4&lt;&gt;""),INDEX(libcatidinstit,'Institution - Klasse'!$F$4),"")</f>
        <v/>
      </c>
      <c r="B192" s="52" t="str">
        <f>IF(A192&lt;&gt;"",INDEX(codeinstit,'Institution - Klasse'!$F$4),"")</f>
        <v/>
      </c>
      <c r="C192" s="50" t="str">
        <f t="shared" si="56"/>
        <v/>
      </c>
      <c r="D192" s="143"/>
      <c r="E192" s="143"/>
      <c r="F192" s="137"/>
      <c r="G192" s="137"/>
      <c r="H192" s="137"/>
      <c r="I192" s="137"/>
      <c r="J192" s="139"/>
      <c r="K192" s="140"/>
      <c r="L192" s="141"/>
      <c r="M192" s="141"/>
      <c r="N192" s="140"/>
      <c r="O192" s="142"/>
      <c r="P192" s="137"/>
      <c r="Q192" s="227"/>
      <c r="R192" s="137"/>
      <c r="S192" s="155"/>
      <c r="T192" s="155"/>
      <c r="U192" s="155"/>
      <c r="V192" s="155"/>
      <c r="W192" s="155"/>
      <c r="X192" s="155"/>
      <c r="Y192" s="53" t="str">
        <f t="shared" si="38"/>
        <v/>
      </c>
      <c r="Z192" s="51" t="str">
        <f t="shared" si="39"/>
        <v/>
      </c>
      <c r="AA192" s="51" t="str">
        <f t="shared" si="40"/>
        <v/>
      </c>
      <c r="AB192" s="51" t="str">
        <f t="shared" si="41"/>
        <v/>
      </c>
      <c r="AC192" s="51" t="str">
        <f t="shared" si="42"/>
        <v/>
      </c>
      <c r="AD192" s="51" t="str">
        <f t="shared" si="43"/>
        <v/>
      </c>
      <c r="AE192" s="51" t="str">
        <f t="shared" si="44"/>
        <v/>
      </c>
      <c r="AF192" s="51" t="str">
        <f t="shared" si="45"/>
        <v/>
      </c>
      <c r="AG192" s="51" t="str">
        <f t="shared" si="46"/>
        <v/>
      </c>
      <c r="AH192" s="51" t="str">
        <f t="shared" si="47"/>
        <v/>
      </c>
      <c r="AI192" s="51" t="str">
        <f t="shared" si="48"/>
        <v/>
      </c>
      <c r="AJ192" s="51" t="str">
        <f t="shared" si="49"/>
        <v/>
      </c>
      <c r="AK192" s="51" t="str">
        <f t="shared" si="50"/>
        <v/>
      </c>
      <c r="AL192" s="51" t="str">
        <f t="shared" si="51"/>
        <v/>
      </c>
      <c r="AM192" s="51" t="str">
        <f t="shared" si="52"/>
        <v/>
      </c>
      <c r="AN192" s="51" t="str">
        <f>IF(OR(AD192&lt;&gt;TRUE,AI192&lt;&gt;TRUE),"",IF(OR('Info Lieferung'!$B$12-(YEAR(J192))&gt;INDEX(valschartmaxalt,MATCH(N192,libschart,0)),'Info Lieferung'!$B$12-(YEAR(J192))&lt;INDEX(valschartminalt,MATCH(N192,libschart,0))),FALSE,TRUE))</f>
        <v/>
      </c>
      <c r="AO192" s="51" t="str">
        <f t="shared" si="53"/>
        <v/>
      </c>
      <c r="AP192" s="51"/>
      <c r="AQ192" s="51"/>
      <c r="AR192" s="51"/>
      <c r="AS192" s="197" t="str">
        <f t="shared" si="54"/>
        <v/>
      </c>
      <c r="AT192" s="197" t="str">
        <f t="shared" si="55"/>
        <v/>
      </c>
    </row>
    <row r="193" spans="1:46" x14ac:dyDescent="0.2">
      <c r="A193" s="52" t="str">
        <f>IF(AND(F193&lt;&gt;"",'Institution - Klasse'!$F$4&lt;&gt;""),INDEX(libcatidinstit,'Institution - Klasse'!$F$4),"")</f>
        <v/>
      </c>
      <c r="B193" s="52" t="str">
        <f>IF(A193&lt;&gt;"",INDEX(codeinstit,'Institution - Klasse'!$F$4),"")</f>
        <v/>
      </c>
      <c r="C193" s="50" t="str">
        <f t="shared" si="56"/>
        <v/>
      </c>
      <c r="D193" s="143"/>
      <c r="E193" s="143"/>
      <c r="F193" s="137"/>
      <c r="G193" s="137"/>
      <c r="H193" s="137"/>
      <c r="I193" s="137"/>
      <c r="J193" s="139"/>
      <c r="K193" s="140"/>
      <c r="L193" s="141"/>
      <c r="M193" s="141"/>
      <c r="N193" s="140"/>
      <c r="O193" s="142"/>
      <c r="P193" s="137"/>
      <c r="Q193" s="227"/>
      <c r="R193" s="137"/>
      <c r="S193" s="155"/>
      <c r="T193" s="155"/>
      <c r="U193" s="155"/>
      <c r="V193" s="155"/>
      <c r="W193" s="155"/>
      <c r="X193" s="155"/>
      <c r="Y193" s="53" t="str">
        <f t="shared" si="38"/>
        <v/>
      </c>
      <c r="Z193" s="51" t="str">
        <f t="shared" si="39"/>
        <v/>
      </c>
      <c r="AA193" s="51" t="str">
        <f t="shared" si="40"/>
        <v/>
      </c>
      <c r="AB193" s="51" t="str">
        <f t="shared" si="41"/>
        <v/>
      </c>
      <c r="AC193" s="51" t="str">
        <f t="shared" si="42"/>
        <v/>
      </c>
      <c r="AD193" s="51" t="str">
        <f t="shared" si="43"/>
        <v/>
      </c>
      <c r="AE193" s="51" t="str">
        <f t="shared" si="44"/>
        <v/>
      </c>
      <c r="AF193" s="51" t="str">
        <f t="shared" si="45"/>
        <v/>
      </c>
      <c r="AG193" s="51" t="str">
        <f t="shared" si="46"/>
        <v/>
      </c>
      <c r="AH193" s="51" t="str">
        <f t="shared" si="47"/>
        <v/>
      </c>
      <c r="AI193" s="51" t="str">
        <f t="shared" si="48"/>
        <v/>
      </c>
      <c r="AJ193" s="51" t="str">
        <f t="shared" si="49"/>
        <v/>
      </c>
      <c r="AK193" s="51" t="str">
        <f t="shared" si="50"/>
        <v/>
      </c>
      <c r="AL193" s="51" t="str">
        <f t="shared" si="51"/>
        <v/>
      </c>
      <c r="AM193" s="51" t="str">
        <f t="shared" si="52"/>
        <v/>
      </c>
      <c r="AN193" s="51" t="str">
        <f>IF(OR(AD193&lt;&gt;TRUE,AI193&lt;&gt;TRUE),"",IF(OR('Info Lieferung'!$B$12-(YEAR(J193))&gt;INDEX(valschartmaxalt,MATCH(N193,libschart,0)),'Info Lieferung'!$B$12-(YEAR(J193))&lt;INDEX(valschartminalt,MATCH(N193,libschart,0))),FALSE,TRUE))</f>
        <v/>
      </c>
      <c r="AO193" s="51" t="str">
        <f t="shared" si="53"/>
        <v/>
      </c>
      <c r="AP193" s="51"/>
      <c r="AQ193" s="51"/>
      <c r="AR193" s="51"/>
      <c r="AS193" s="197" t="str">
        <f t="shared" si="54"/>
        <v/>
      </c>
      <c r="AT193" s="197" t="str">
        <f t="shared" si="55"/>
        <v/>
      </c>
    </row>
    <row r="194" spans="1:46" x14ac:dyDescent="0.2">
      <c r="A194" s="52" t="str">
        <f>IF(AND(F194&lt;&gt;"",'Institution - Klasse'!$F$4&lt;&gt;""),INDEX(libcatidinstit,'Institution - Klasse'!$F$4),"")</f>
        <v/>
      </c>
      <c r="B194" s="52" t="str">
        <f>IF(A194&lt;&gt;"",INDEX(codeinstit,'Institution - Klasse'!$F$4),"")</f>
        <v/>
      </c>
      <c r="C194" s="50" t="str">
        <f t="shared" si="56"/>
        <v/>
      </c>
      <c r="D194" s="143"/>
      <c r="E194" s="143"/>
      <c r="F194" s="137"/>
      <c r="G194" s="137"/>
      <c r="H194" s="137"/>
      <c r="I194" s="137"/>
      <c r="J194" s="139"/>
      <c r="K194" s="140"/>
      <c r="L194" s="141"/>
      <c r="M194" s="141"/>
      <c r="N194" s="140"/>
      <c r="O194" s="142"/>
      <c r="P194" s="137"/>
      <c r="Q194" s="227"/>
      <c r="R194" s="137"/>
      <c r="S194" s="155"/>
      <c r="T194" s="155"/>
      <c r="U194" s="155"/>
      <c r="V194" s="155"/>
      <c r="W194" s="155"/>
      <c r="X194" s="155"/>
      <c r="Y194" s="53" t="str">
        <f t="shared" si="38"/>
        <v/>
      </c>
      <c r="Z194" s="51" t="str">
        <f t="shared" si="39"/>
        <v/>
      </c>
      <c r="AA194" s="51" t="str">
        <f t="shared" si="40"/>
        <v/>
      </c>
      <c r="AB194" s="51" t="str">
        <f t="shared" si="41"/>
        <v/>
      </c>
      <c r="AC194" s="51" t="str">
        <f t="shared" si="42"/>
        <v/>
      </c>
      <c r="AD194" s="51" t="str">
        <f t="shared" si="43"/>
        <v/>
      </c>
      <c r="AE194" s="51" t="str">
        <f t="shared" si="44"/>
        <v/>
      </c>
      <c r="AF194" s="51" t="str">
        <f t="shared" si="45"/>
        <v/>
      </c>
      <c r="AG194" s="51" t="str">
        <f t="shared" si="46"/>
        <v/>
      </c>
      <c r="AH194" s="51" t="str">
        <f t="shared" si="47"/>
        <v/>
      </c>
      <c r="AI194" s="51" t="str">
        <f t="shared" si="48"/>
        <v/>
      </c>
      <c r="AJ194" s="51" t="str">
        <f t="shared" si="49"/>
        <v/>
      </c>
      <c r="AK194" s="51" t="str">
        <f t="shared" si="50"/>
        <v/>
      </c>
      <c r="AL194" s="51" t="str">
        <f t="shared" si="51"/>
        <v/>
      </c>
      <c r="AM194" s="51" t="str">
        <f t="shared" si="52"/>
        <v/>
      </c>
      <c r="AN194" s="51" t="str">
        <f>IF(OR(AD194&lt;&gt;TRUE,AI194&lt;&gt;TRUE),"",IF(OR('Info Lieferung'!$B$12-(YEAR(J194))&gt;INDEX(valschartmaxalt,MATCH(N194,libschart,0)),'Info Lieferung'!$B$12-(YEAR(J194))&lt;INDEX(valschartminalt,MATCH(N194,libschart,0))),FALSE,TRUE))</f>
        <v/>
      </c>
      <c r="AO194" s="51" t="str">
        <f t="shared" si="53"/>
        <v/>
      </c>
      <c r="AP194" s="51"/>
      <c r="AQ194" s="51"/>
      <c r="AR194" s="51"/>
      <c r="AS194" s="197" t="str">
        <f t="shared" si="54"/>
        <v/>
      </c>
      <c r="AT194" s="197" t="str">
        <f t="shared" si="55"/>
        <v/>
      </c>
    </row>
    <row r="195" spans="1:46" x14ac:dyDescent="0.2">
      <c r="A195" s="52" t="str">
        <f>IF(AND(F195&lt;&gt;"",'Institution - Klasse'!$F$4&lt;&gt;""),INDEX(libcatidinstit,'Institution - Klasse'!$F$4),"")</f>
        <v/>
      </c>
      <c r="B195" s="52" t="str">
        <f>IF(A195&lt;&gt;"",INDEX(codeinstit,'Institution - Klasse'!$F$4),"")</f>
        <v/>
      </c>
      <c r="C195" s="50" t="str">
        <f t="shared" si="56"/>
        <v/>
      </c>
      <c r="D195" s="143"/>
      <c r="E195" s="143"/>
      <c r="F195" s="137"/>
      <c r="G195" s="137"/>
      <c r="H195" s="137"/>
      <c r="I195" s="137"/>
      <c r="J195" s="139"/>
      <c r="K195" s="140"/>
      <c r="L195" s="141"/>
      <c r="M195" s="141"/>
      <c r="N195" s="140"/>
      <c r="O195" s="142"/>
      <c r="P195" s="137"/>
      <c r="Q195" s="227"/>
      <c r="R195" s="137"/>
      <c r="S195" s="155"/>
      <c r="T195" s="155"/>
      <c r="U195" s="155"/>
      <c r="V195" s="155"/>
      <c r="W195" s="155"/>
      <c r="X195" s="155"/>
      <c r="Y195" s="53" t="str">
        <f t="shared" si="38"/>
        <v/>
      </c>
      <c r="Z195" s="51" t="str">
        <f t="shared" si="39"/>
        <v/>
      </c>
      <c r="AA195" s="51" t="str">
        <f t="shared" si="40"/>
        <v/>
      </c>
      <c r="AB195" s="51" t="str">
        <f t="shared" si="41"/>
        <v/>
      </c>
      <c r="AC195" s="51" t="str">
        <f t="shared" si="42"/>
        <v/>
      </c>
      <c r="AD195" s="51" t="str">
        <f t="shared" si="43"/>
        <v/>
      </c>
      <c r="AE195" s="51" t="str">
        <f t="shared" si="44"/>
        <v/>
      </c>
      <c r="AF195" s="51" t="str">
        <f t="shared" si="45"/>
        <v/>
      </c>
      <c r="AG195" s="51" t="str">
        <f t="shared" si="46"/>
        <v/>
      </c>
      <c r="AH195" s="51" t="str">
        <f t="shared" si="47"/>
        <v/>
      </c>
      <c r="AI195" s="51" t="str">
        <f t="shared" si="48"/>
        <v/>
      </c>
      <c r="AJ195" s="51" t="str">
        <f t="shared" si="49"/>
        <v/>
      </c>
      <c r="AK195" s="51" t="str">
        <f t="shared" si="50"/>
        <v/>
      </c>
      <c r="AL195" s="51" t="str">
        <f t="shared" si="51"/>
        <v/>
      </c>
      <c r="AM195" s="51" t="str">
        <f t="shared" si="52"/>
        <v/>
      </c>
      <c r="AN195" s="51" t="str">
        <f>IF(OR(AD195&lt;&gt;TRUE,AI195&lt;&gt;TRUE),"",IF(OR('Info Lieferung'!$B$12-(YEAR(J195))&gt;INDEX(valschartmaxalt,MATCH(N195,libschart,0)),'Info Lieferung'!$B$12-(YEAR(J195))&lt;INDEX(valschartminalt,MATCH(N195,libschart,0))),FALSE,TRUE))</f>
        <v/>
      </c>
      <c r="AO195" s="51" t="str">
        <f t="shared" si="53"/>
        <v/>
      </c>
      <c r="AP195" s="51"/>
      <c r="AQ195" s="51"/>
      <c r="AR195" s="51"/>
      <c r="AS195" s="197" t="str">
        <f t="shared" si="54"/>
        <v/>
      </c>
      <c r="AT195" s="197" t="str">
        <f t="shared" si="55"/>
        <v/>
      </c>
    </row>
    <row r="196" spans="1:46" x14ac:dyDescent="0.2">
      <c r="A196" s="52" t="str">
        <f>IF(AND(F196&lt;&gt;"",'Institution - Klasse'!$F$4&lt;&gt;""),INDEX(libcatidinstit,'Institution - Klasse'!$F$4),"")</f>
        <v/>
      </c>
      <c r="B196" s="52" t="str">
        <f>IF(A196&lt;&gt;"",INDEX(codeinstit,'Institution - Klasse'!$F$4),"")</f>
        <v/>
      </c>
      <c r="C196" s="50" t="str">
        <f t="shared" si="56"/>
        <v/>
      </c>
      <c r="D196" s="143"/>
      <c r="E196" s="143"/>
      <c r="F196" s="137"/>
      <c r="G196" s="137"/>
      <c r="H196" s="137"/>
      <c r="I196" s="137"/>
      <c r="J196" s="139"/>
      <c r="K196" s="140"/>
      <c r="L196" s="141"/>
      <c r="M196" s="141"/>
      <c r="N196" s="140"/>
      <c r="O196" s="142"/>
      <c r="P196" s="137"/>
      <c r="Q196" s="227"/>
      <c r="R196" s="137"/>
      <c r="S196" s="155"/>
      <c r="T196" s="155"/>
      <c r="U196" s="155"/>
      <c r="V196" s="155"/>
      <c r="W196" s="155"/>
      <c r="X196" s="155"/>
      <c r="Y196" s="53" t="str">
        <f t="shared" si="38"/>
        <v/>
      </c>
      <c r="Z196" s="51" t="str">
        <f t="shared" si="39"/>
        <v/>
      </c>
      <c r="AA196" s="51" t="str">
        <f t="shared" si="40"/>
        <v/>
      </c>
      <c r="AB196" s="51" t="str">
        <f t="shared" si="41"/>
        <v/>
      </c>
      <c r="AC196" s="51" t="str">
        <f t="shared" si="42"/>
        <v/>
      </c>
      <c r="AD196" s="51" t="str">
        <f t="shared" si="43"/>
        <v/>
      </c>
      <c r="AE196" s="51" t="str">
        <f t="shared" si="44"/>
        <v/>
      </c>
      <c r="AF196" s="51" t="str">
        <f t="shared" si="45"/>
        <v/>
      </c>
      <c r="AG196" s="51" t="str">
        <f t="shared" si="46"/>
        <v/>
      </c>
      <c r="AH196" s="51" t="str">
        <f t="shared" si="47"/>
        <v/>
      </c>
      <c r="AI196" s="51" t="str">
        <f t="shared" si="48"/>
        <v/>
      </c>
      <c r="AJ196" s="51" t="str">
        <f t="shared" si="49"/>
        <v/>
      </c>
      <c r="AK196" s="51" t="str">
        <f t="shared" si="50"/>
        <v/>
      </c>
      <c r="AL196" s="51" t="str">
        <f t="shared" si="51"/>
        <v/>
      </c>
      <c r="AM196" s="51" t="str">
        <f t="shared" si="52"/>
        <v/>
      </c>
      <c r="AN196" s="51" t="str">
        <f>IF(OR(AD196&lt;&gt;TRUE,AI196&lt;&gt;TRUE),"",IF(OR('Info Lieferung'!$B$12-(YEAR(J196))&gt;INDEX(valschartmaxalt,MATCH(N196,libschart,0)),'Info Lieferung'!$B$12-(YEAR(J196))&lt;INDEX(valschartminalt,MATCH(N196,libschart,0))),FALSE,TRUE))</f>
        <v/>
      </c>
      <c r="AO196" s="51" t="str">
        <f t="shared" si="53"/>
        <v/>
      </c>
      <c r="AP196" s="51"/>
      <c r="AQ196" s="51"/>
      <c r="AR196" s="51"/>
      <c r="AS196" s="197" t="str">
        <f t="shared" si="54"/>
        <v/>
      </c>
      <c r="AT196" s="197" t="str">
        <f t="shared" si="55"/>
        <v/>
      </c>
    </row>
    <row r="197" spans="1:46" x14ac:dyDescent="0.2">
      <c r="A197" s="52" t="str">
        <f>IF(AND(F197&lt;&gt;"",'Institution - Klasse'!$F$4&lt;&gt;""),INDEX(libcatidinstit,'Institution - Klasse'!$F$4),"")</f>
        <v/>
      </c>
      <c r="B197" s="52" t="str">
        <f>IF(A197&lt;&gt;"",INDEX(codeinstit,'Institution - Klasse'!$F$4),"")</f>
        <v/>
      </c>
      <c r="C197" s="50" t="str">
        <f t="shared" si="56"/>
        <v/>
      </c>
      <c r="D197" s="143"/>
      <c r="E197" s="143"/>
      <c r="F197" s="137"/>
      <c r="G197" s="137"/>
      <c r="H197" s="137"/>
      <c r="I197" s="137"/>
      <c r="J197" s="139"/>
      <c r="K197" s="140"/>
      <c r="L197" s="141"/>
      <c r="M197" s="141"/>
      <c r="N197" s="140"/>
      <c r="O197" s="142"/>
      <c r="P197" s="137"/>
      <c r="Q197" s="227"/>
      <c r="R197" s="137"/>
      <c r="S197" s="155"/>
      <c r="T197" s="155"/>
      <c r="U197" s="155"/>
      <c r="V197" s="155"/>
      <c r="W197" s="155"/>
      <c r="X197" s="155"/>
      <c r="Y197" s="53" t="str">
        <f t="shared" ref="Y197:Y260" si="57">IF(G197="CH.AHV",IF(LEN(H197)=13,IF((MID(H197,13,1)+1-1)=MOD(10-(MID(H197,1,1)+3*MID(H197,2,1)+MID(H197,3,1)+3*MID(H197,4,1)+MID(H197,5,1)+3*MID(H197,6,1)+MID(H197,7,1)+3*MID(H197,8,1)+MID(H197,9,1)+3*MID(H197,10,1)+MID(H197,11,1)+3*MID(H197,12,1)),10),TRUE,FALSE),FALSE),"")</f>
        <v/>
      </c>
      <c r="Z197" s="51" t="str">
        <f t="shared" ref="Z197:Z260" si="58">IF(OR(ISBLANK(H197)),"",NOT(COUNTIF($H$5:$H$1004,$H197)&gt;1))</f>
        <v/>
      </c>
      <c r="AA197" s="51" t="str">
        <f t="shared" ref="AA197:AA260" si="59">IF(ISBLANK(F197),"",IF(ISNA(MATCH(TRIM(F197),libclint,0)),FALSE,TRUE))</f>
        <v/>
      </c>
      <c r="AB197" s="51" t="str">
        <f t="shared" ref="AB197:AB260" si="60">IF(ISBLANK(G197),"",IF(ISNA(MATCH(G197,codecatidlern,0)),FALSE,TRUE))</f>
        <v/>
      </c>
      <c r="AC197" s="51" t="str">
        <f t="shared" ref="AC197:AC260" si="61">IF(ISBLANK(I197),"",IF(ISNA(MATCH(I197,libsex,0)),FALSE,TRUE))</f>
        <v/>
      </c>
      <c r="AD197" s="51" t="str">
        <f t="shared" ref="AD197:AD260" si="62">IF(ISBLANK(J197),"",IF(AND(J197 &gt; DATE(1925,1,1),J197 &lt; DATE(2100,1,1)),TRUE,FALSE))</f>
        <v/>
      </c>
      <c r="AE197" s="51" t="str">
        <f t="shared" ref="AE197:AE260" si="63">IF(ISBLANK(K197),"",IF(ISNA(MATCH(K197,libnat,0)),FALSE,TRUE))</f>
        <v/>
      </c>
      <c r="AF197" s="51" t="str">
        <f t="shared" ref="AF197:AF260" si="64">IF(ISBLANK(L197),"",IF(ISNA(MATCH(L197,liblangue,0)),FALSE,TRUE))</f>
        <v/>
      </c>
      <c r="AG197" s="51" t="str">
        <f t="shared" ref="AG197:AG260" si="65">IF(OR(AF197&lt;&gt;TRUE,ISNA(MATCH(N197,libschart,0))),"",IF(AND(INDEX(codeschart,MATCH(N197,libschart,0))&lt;55000000,INDEX(codelangue,MATCH(L197,liblangue,0))=999),FALSE,TRUE))</f>
        <v/>
      </c>
      <c r="AH197" s="51" t="str">
        <f t="shared" ref="AH197:AH260" si="66">IF(ISBLANK(M197),"",IF(ISNA(MATCH(M197,libgem,0)),FALSE,TRUE))</f>
        <v/>
      </c>
      <c r="AI197" s="51" t="str">
        <f t="shared" ref="AI197:AI260" si="67">IF(ISBLANK(N197),"",IF(ISNA(MATCH(N197,libschart,0)),FALSE,IF(INDEX(codeschart,MATCH(N197,libschart,0))=0,FALSE,TRUE)))</f>
        <v/>
      </c>
      <c r="AJ197" s="51" t="str">
        <f t="shared" ref="AJ197:AJ260" si="68">IF(ISBLANK(O197),"",IF(ISNA(MATCH(O197,codektbj,0)),FALSE,TRUE))</f>
        <v/>
      </c>
      <c r="AK197" s="51" t="str">
        <f t="shared" ref="AK197:AK260" si="69">IF(ISBLANK(P197),"",IF(ISNA(MATCH(P197,libform,0)),FALSE,TRUE))</f>
        <v/>
      </c>
      <c r="AL197" s="51" t="str">
        <f t="shared" ref="AL197:AL260" si="70">IF(ISBLANK(Q197),"",IF(ISNA(MATCH(Q197,libspe,0)),FALSE,TRUE))</f>
        <v/>
      </c>
      <c r="AM197" s="51" t="str">
        <f t="shared" ref="AM197:AM260" si="71">IF(ISBLANK(R197),"",IF(ISNA(MATCH(R197,libmp1,0)),FALSE,TRUE))</f>
        <v/>
      </c>
      <c r="AN197" s="51" t="str">
        <f>IF(OR(AD197&lt;&gt;TRUE,AI197&lt;&gt;TRUE),"",IF(OR('Info Lieferung'!$B$12-(YEAR(J197))&gt;INDEX(valschartmaxalt,MATCH(N197,libschart,0)),'Info Lieferung'!$B$12-(YEAR(J197))&lt;INDEX(valschartminalt,MATCH(N197,libschart,0))),FALSE,TRUE))</f>
        <v/>
      </c>
      <c r="AO197" s="51" t="str">
        <f t="shared" ref="AO197:AO260" si="72">IF(ISBLANK(N197),"",IF(AND(AI197=TRUE,AJ197=TRUE),IF(OR(AND(O197&gt;=INDEX(valschartktbjmin,MATCH(N197,libschart,0)),O197&lt;=INDEX(valschartktbjmax,MATCH(N197,libschart,0))),AND(O197=90,INDEX(valschartktbj90,MATCH(N197,libschart,0))=90),AND(O197=99,INDEX(valschartktbj99,MATCH(N197,libschart,0))=99)),TRUE,FALSE),""))</f>
        <v/>
      </c>
      <c r="AP197" s="51"/>
      <c r="AQ197" s="51"/>
      <c r="AR197" s="51"/>
      <c r="AS197" s="197" t="str">
        <f t="shared" ref="AS197:AS260" si="73">IF(C197="","",1)</f>
        <v/>
      </c>
      <c r="AT197" s="197" t="str">
        <f t="shared" ref="AT197:AT260" si="74">IF(COUNTA(F197:X197)=0,"",IF(COUNTA(F197:Q197)=12,IF(OR(R197&lt;&gt;"",AI197=FALSE),FALSE,IF(OR(INDEX(codeschart,MATCH(N197,libschart,0))&lt;11000000,INDEX(codeschart,MATCH(N197,libschart,0))&gt;=52000000),FALSE,TRUE)),TRUE))</f>
        <v/>
      </c>
    </row>
    <row r="198" spans="1:46" x14ac:dyDescent="0.2">
      <c r="A198" s="52" t="str">
        <f>IF(AND(F198&lt;&gt;"",'Institution - Klasse'!$F$4&lt;&gt;""),INDEX(libcatidinstit,'Institution - Klasse'!$F$4),"")</f>
        <v/>
      </c>
      <c r="B198" s="52" t="str">
        <f>IF(A198&lt;&gt;"",INDEX(codeinstit,'Institution - Klasse'!$F$4),"")</f>
        <v/>
      </c>
      <c r="C198" s="50" t="str">
        <f t="shared" ref="C198:C261" si="75">IF(COUNTA(F198:X198)=0,"",IF(AT198=TRUE,"Unvollständig",IF(OR(Y198=FALSE,COUNTIF(AA198:AM198,FALSE)&gt;0,COUNTIF(F198:AR198,#N/A)&gt;0),"Fehler",IF(AND(Z198,AN198,AO198),"OK","Achtung"))))</f>
        <v/>
      </c>
      <c r="D198" s="143"/>
      <c r="E198" s="143"/>
      <c r="F198" s="137"/>
      <c r="G198" s="137"/>
      <c r="H198" s="137"/>
      <c r="I198" s="137"/>
      <c r="J198" s="139"/>
      <c r="K198" s="140"/>
      <c r="L198" s="141"/>
      <c r="M198" s="141"/>
      <c r="N198" s="140"/>
      <c r="O198" s="142"/>
      <c r="P198" s="137"/>
      <c r="Q198" s="227"/>
      <c r="R198" s="137"/>
      <c r="S198" s="155"/>
      <c r="T198" s="155"/>
      <c r="U198" s="155"/>
      <c r="V198" s="155"/>
      <c r="W198" s="155"/>
      <c r="X198" s="155"/>
      <c r="Y198" s="53" t="str">
        <f t="shared" si="57"/>
        <v/>
      </c>
      <c r="Z198" s="51" t="str">
        <f t="shared" si="58"/>
        <v/>
      </c>
      <c r="AA198" s="51" t="str">
        <f t="shared" si="59"/>
        <v/>
      </c>
      <c r="AB198" s="51" t="str">
        <f t="shared" si="60"/>
        <v/>
      </c>
      <c r="AC198" s="51" t="str">
        <f t="shared" si="61"/>
        <v/>
      </c>
      <c r="AD198" s="51" t="str">
        <f t="shared" si="62"/>
        <v/>
      </c>
      <c r="AE198" s="51" t="str">
        <f t="shared" si="63"/>
        <v/>
      </c>
      <c r="AF198" s="51" t="str">
        <f t="shared" si="64"/>
        <v/>
      </c>
      <c r="AG198" s="51" t="str">
        <f t="shared" si="65"/>
        <v/>
      </c>
      <c r="AH198" s="51" t="str">
        <f t="shared" si="66"/>
        <v/>
      </c>
      <c r="AI198" s="51" t="str">
        <f t="shared" si="67"/>
        <v/>
      </c>
      <c r="AJ198" s="51" t="str">
        <f t="shared" si="68"/>
        <v/>
      </c>
      <c r="AK198" s="51" t="str">
        <f t="shared" si="69"/>
        <v/>
      </c>
      <c r="AL198" s="51" t="str">
        <f t="shared" si="70"/>
        <v/>
      </c>
      <c r="AM198" s="51" t="str">
        <f t="shared" si="71"/>
        <v/>
      </c>
      <c r="AN198" s="51" t="str">
        <f>IF(OR(AD198&lt;&gt;TRUE,AI198&lt;&gt;TRUE),"",IF(OR('Info Lieferung'!$B$12-(YEAR(J198))&gt;INDEX(valschartmaxalt,MATCH(N198,libschart,0)),'Info Lieferung'!$B$12-(YEAR(J198))&lt;INDEX(valschartminalt,MATCH(N198,libschart,0))),FALSE,TRUE))</f>
        <v/>
      </c>
      <c r="AO198" s="51" t="str">
        <f t="shared" si="72"/>
        <v/>
      </c>
      <c r="AP198" s="51"/>
      <c r="AQ198" s="51"/>
      <c r="AR198" s="51"/>
      <c r="AS198" s="197" t="str">
        <f t="shared" si="73"/>
        <v/>
      </c>
      <c r="AT198" s="197" t="str">
        <f t="shared" si="74"/>
        <v/>
      </c>
    </row>
    <row r="199" spans="1:46" x14ac:dyDescent="0.2">
      <c r="A199" s="52" t="str">
        <f>IF(AND(F199&lt;&gt;"",'Institution - Klasse'!$F$4&lt;&gt;""),INDEX(libcatidinstit,'Institution - Klasse'!$F$4),"")</f>
        <v/>
      </c>
      <c r="B199" s="52" t="str">
        <f>IF(A199&lt;&gt;"",INDEX(codeinstit,'Institution - Klasse'!$F$4),"")</f>
        <v/>
      </c>
      <c r="C199" s="50" t="str">
        <f t="shared" si="75"/>
        <v/>
      </c>
      <c r="D199" s="143"/>
      <c r="E199" s="143"/>
      <c r="F199" s="137"/>
      <c r="G199" s="137"/>
      <c r="H199" s="137"/>
      <c r="I199" s="137"/>
      <c r="J199" s="139"/>
      <c r="K199" s="140"/>
      <c r="L199" s="141"/>
      <c r="M199" s="141"/>
      <c r="N199" s="140"/>
      <c r="O199" s="142"/>
      <c r="P199" s="137"/>
      <c r="Q199" s="227"/>
      <c r="R199" s="137"/>
      <c r="S199" s="155"/>
      <c r="T199" s="155"/>
      <c r="U199" s="155"/>
      <c r="V199" s="155"/>
      <c r="W199" s="155"/>
      <c r="X199" s="155"/>
      <c r="Y199" s="53" t="str">
        <f t="shared" si="57"/>
        <v/>
      </c>
      <c r="Z199" s="51" t="str">
        <f t="shared" si="58"/>
        <v/>
      </c>
      <c r="AA199" s="51" t="str">
        <f t="shared" si="59"/>
        <v/>
      </c>
      <c r="AB199" s="51" t="str">
        <f t="shared" si="60"/>
        <v/>
      </c>
      <c r="AC199" s="51" t="str">
        <f t="shared" si="61"/>
        <v/>
      </c>
      <c r="AD199" s="51" t="str">
        <f t="shared" si="62"/>
        <v/>
      </c>
      <c r="AE199" s="51" t="str">
        <f t="shared" si="63"/>
        <v/>
      </c>
      <c r="AF199" s="51" t="str">
        <f t="shared" si="64"/>
        <v/>
      </c>
      <c r="AG199" s="51" t="str">
        <f t="shared" si="65"/>
        <v/>
      </c>
      <c r="AH199" s="51" t="str">
        <f t="shared" si="66"/>
        <v/>
      </c>
      <c r="AI199" s="51" t="str">
        <f t="shared" si="67"/>
        <v/>
      </c>
      <c r="AJ199" s="51" t="str">
        <f t="shared" si="68"/>
        <v/>
      </c>
      <c r="AK199" s="51" t="str">
        <f t="shared" si="69"/>
        <v/>
      </c>
      <c r="AL199" s="51" t="str">
        <f t="shared" si="70"/>
        <v/>
      </c>
      <c r="AM199" s="51" t="str">
        <f t="shared" si="71"/>
        <v/>
      </c>
      <c r="AN199" s="51" t="str">
        <f>IF(OR(AD199&lt;&gt;TRUE,AI199&lt;&gt;TRUE),"",IF(OR('Info Lieferung'!$B$12-(YEAR(J199))&gt;INDEX(valschartmaxalt,MATCH(N199,libschart,0)),'Info Lieferung'!$B$12-(YEAR(J199))&lt;INDEX(valschartminalt,MATCH(N199,libschart,0))),FALSE,TRUE))</f>
        <v/>
      </c>
      <c r="AO199" s="51" t="str">
        <f t="shared" si="72"/>
        <v/>
      </c>
      <c r="AP199" s="51"/>
      <c r="AQ199" s="51"/>
      <c r="AR199" s="51"/>
      <c r="AS199" s="197" t="str">
        <f t="shared" si="73"/>
        <v/>
      </c>
      <c r="AT199" s="197" t="str">
        <f t="shared" si="74"/>
        <v/>
      </c>
    </row>
    <row r="200" spans="1:46" x14ac:dyDescent="0.2">
      <c r="A200" s="52" t="str">
        <f>IF(AND(F200&lt;&gt;"",'Institution - Klasse'!$F$4&lt;&gt;""),INDEX(libcatidinstit,'Institution - Klasse'!$F$4),"")</f>
        <v/>
      </c>
      <c r="B200" s="52" t="str">
        <f>IF(A200&lt;&gt;"",INDEX(codeinstit,'Institution - Klasse'!$F$4),"")</f>
        <v/>
      </c>
      <c r="C200" s="50" t="str">
        <f t="shared" si="75"/>
        <v/>
      </c>
      <c r="D200" s="143"/>
      <c r="E200" s="143"/>
      <c r="F200" s="137"/>
      <c r="G200" s="137"/>
      <c r="H200" s="137"/>
      <c r="I200" s="137"/>
      <c r="J200" s="139"/>
      <c r="K200" s="140"/>
      <c r="L200" s="141"/>
      <c r="M200" s="141"/>
      <c r="N200" s="140"/>
      <c r="O200" s="142"/>
      <c r="P200" s="137"/>
      <c r="Q200" s="227"/>
      <c r="R200" s="137"/>
      <c r="S200" s="155"/>
      <c r="T200" s="155"/>
      <c r="U200" s="155"/>
      <c r="V200" s="155"/>
      <c r="W200" s="155"/>
      <c r="X200" s="155"/>
      <c r="Y200" s="53" t="str">
        <f t="shared" si="57"/>
        <v/>
      </c>
      <c r="Z200" s="51" t="str">
        <f t="shared" si="58"/>
        <v/>
      </c>
      <c r="AA200" s="51" t="str">
        <f t="shared" si="59"/>
        <v/>
      </c>
      <c r="AB200" s="51" t="str">
        <f t="shared" si="60"/>
        <v/>
      </c>
      <c r="AC200" s="51" t="str">
        <f t="shared" si="61"/>
        <v/>
      </c>
      <c r="AD200" s="51" t="str">
        <f t="shared" si="62"/>
        <v/>
      </c>
      <c r="AE200" s="51" t="str">
        <f t="shared" si="63"/>
        <v/>
      </c>
      <c r="AF200" s="51" t="str">
        <f t="shared" si="64"/>
        <v/>
      </c>
      <c r="AG200" s="51" t="str">
        <f t="shared" si="65"/>
        <v/>
      </c>
      <c r="AH200" s="51" t="str">
        <f t="shared" si="66"/>
        <v/>
      </c>
      <c r="AI200" s="51" t="str">
        <f t="shared" si="67"/>
        <v/>
      </c>
      <c r="AJ200" s="51" t="str">
        <f t="shared" si="68"/>
        <v/>
      </c>
      <c r="AK200" s="51" t="str">
        <f t="shared" si="69"/>
        <v/>
      </c>
      <c r="AL200" s="51" t="str">
        <f t="shared" si="70"/>
        <v/>
      </c>
      <c r="AM200" s="51" t="str">
        <f t="shared" si="71"/>
        <v/>
      </c>
      <c r="AN200" s="51" t="str">
        <f>IF(OR(AD200&lt;&gt;TRUE,AI200&lt;&gt;TRUE),"",IF(OR('Info Lieferung'!$B$12-(YEAR(J200))&gt;INDEX(valschartmaxalt,MATCH(N200,libschart,0)),'Info Lieferung'!$B$12-(YEAR(J200))&lt;INDEX(valschartminalt,MATCH(N200,libschart,0))),FALSE,TRUE))</f>
        <v/>
      </c>
      <c r="AO200" s="51" t="str">
        <f t="shared" si="72"/>
        <v/>
      </c>
      <c r="AP200" s="51"/>
      <c r="AQ200" s="51"/>
      <c r="AR200" s="51"/>
      <c r="AS200" s="197" t="str">
        <f t="shared" si="73"/>
        <v/>
      </c>
      <c r="AT200" s="197" t="str">
        <f t="shared" si="74"/>
        <v/>
      </c>
    </row>
    <row r="201" spans="1:46" x14ac:dyDescent="0.2">
      <c r="A201" s="52" t="str">
        <f>IF(AND(F201&lt;&gt;"",'Institution - Klasse'!$F$4&lt;&gt;""),INDEX(libcatidinstit,'Institution - Klasse'!$F$4),"")</f>
        <v/>
      </c>
      <c r="B201" s="52" t="str">
        <f>IF(A201&lt;&gt;"",INDEX(codeinstit,'Institution - Klasse'!$F$4),"")</f>
        <v/>
      </c>
      <c r="C201" s="50" t="str">
        <f t="shared" si="75"/>
        <v/>
      </c>
      <c r="D201" s="143"/>
      <c r="E201" s="143"/>
      <c r="F201" s="137"/>
      <c r="G201" s="137"/>
      <c r="H201" s="137"/>
      <c r="I201" s="137"/>
      <c r="J201" s="139"/>
      <c r="K201" s="140"/>
      <c r="L201" s="141"/>
      <c r="M201" s="141"/>
      <c r="N201" s="140"/>
      <c r="O201" s="142"/>
      <c r="P201" s="137"/>
      <c r="Q201" s="227"/>
      <c r="R201" s="137"/>
      <c r="S201" s="155"/>
      <c r="T201" s="155"/>
      <c r="U201" s="155"/>
      <c r="V201" s="155"/>
      <c r="W201" s="155"/>
      <c r="X201" s="155"/>
      <c r="Y201" s="53" t="str">
        <f t="shared" si="57"/>
        <v/>
      </c>
      <c r="Z201" s="51" t="str">
        <f t="shared" si="58"/>
        <v/>
      </c>
      <c r="AA201" s="51" t="str">
        <f t="shared" si="59"/>
        <v/>
      </c>
      <c r="AB201" s="51" t="str">
        <f t="shared" si="60"/>
        <v/>
      </c>
      <c r="AC201" s="51" t="str">
        <f t="shared" si="61"/>
        <v/>
      </c>
      <c r="AD201" s="51" t="str">
        <f t="shared" si="62"/>
        <v/>
      </c>
      <c r="AE201" s="51" t="str">
        <f t="shared" si="63"/>
        <v/>
      </c>
      <c r="AF201" s="51" t="str">
        <f t="shared" si="64"/>
        <v/>
      </c>
      <c r="AG201" s="51" t="str">
        <f t="shared" si="65"/>
        <v/>
      </c>
      <c r="AH201" s="51" t="str">
        <f t="shared" si="66"/>
        <v/>
      </c>
      <c r="AI201" s="51" t="str">
        <f t="shared" si="67"/>
        <v/>
      </c>
      <c r="AJ201" s="51" t="str">
        <f t="shared" si="68"/>
        <v/>
      </c>
      <c r="AK201" s="51" t="str">
        <f t="shared" si="69"/>
        <v/>
      </c>
      <c r="AL201" s="51" t="str">
        <f t="shared" si="70"/>
        <v/>
      </c>
      <c r="AM201" s="51" t="str">
        <f t="shared" si="71"/>
        <v/>
      </c>
      <c r="AN201" s="51" t="str">
        <f>IF(OR(AD201&lt;&gt;TRUE,AI201&lt;&gt;TRUE),"",IF(OR('Info Lieferung'!$B$12-(YEAR(J201))&gt;INDEX(valschartmaxalt,MATCH(N201,libschart,0)),'Info Lieferung'!$B$12-(YEAR(J201))&lt;INDEX(valschartminalt,MATCH(N201,libschart,0))),FALSE,TRUE))</f>
        <v/>
      </c>
      <c r="AO201" s="51" t="str">
        <f t="shared" si="72"/>
        <v/>
      </c>
      <c r="AP201" s="51"/>
      <c r="AQ201" s="51"/>
      <c r="AR201" s="51"/>
      <c r="AS201" s="197" t="str">
        <f t="shared" si="73"/>
        <v/>
      </c>
      <c r="AT201" s="197" t="str">
        <f t="shared" si="74"/>
        <v/>
      </c>
    </row>
    <row r="202" spans="1:46" x14ac:dyDescent="0.2">
      <c r="A202" s="52" t="str">
        <f>IF(AND(F202&lt;&gt;"",'Institution - Klasse'!$F$4&lt;&gt;""),INDEX(libcatidinstit,'Institution - Klasse'!$F$4),"")</f>
        <v/>
      </c>
      <c r="B202" s="52" t="str">
        <f>IF(A202&lt;&gt;"",INDEX(codeinstit,'Institution - Klasse'!$F$4),"")</f>
        <v/>
      </c>
      <c r="C202" s="50" t="str">
        <f t="shared" si="75"/>
        <v/>
      </c>
      <c r="D202" s="143"/>
      <c r="E202" s="143"/>
      <c r="F202" s="137"/>
      <c r="G202" s="137"/>
      <c r="H202" s="137"/>
      <c r="I202" s="137"/>
      <c r="J202" s="139"/>
      <c r="K202" s="140"/>
      <c r="L202" s="141"/>
      <c r="M202" s="141"/>
      <c r="N202" s="140"/>
      <c r="O202" s="142"/>
      <c r="P202" s="137"/>
      <c r="Q202" s="227"/>
      <c r="R202" s="137"/>
      <c r="S202" s="155"/>
      <c r="T202" s="155"/>
      <c r="U202" s="155"/>
      <c r="V202" s="155"/>
      <c r="W202" s="155"/>
      <c r="X202" s="155"/>
      <c r="Y202" s="53" t="str">
        <f t="shared" si="57"/>
        <v/>
      </c>
      <c r="Z202" s="51" t="str">
        <f t="shared" si="58"/>
        <v/>
      </c>
      <c r="AA202" s="51" t="str">
        <f t="shared" si="59"/>
        <v/>
      </c>
      <c r="AB202" s="51" t="str">
        <f t="shared" si="60"/>
        <v/>
      </c>
      <c r="AC202" s="51" t="str">
        <f t="shared" si="61"/>
        <v/>
      </c>
      <c r="AD202" s="51" t="str">
        <f t="shared" si="62"/>
        <v/>
      </c>
      <c r="AE202" s="51" t="str">
        <f t="shared" si="63"/>
        <v/>
      </c>
      <c r="AF202" s="51" t="str">
        <f t="shared" si="64"/>
        <v/>
      </c>
      <c r="AG202" s="51" t="str">
        <f t="shared" si="65"/>
        <v/>
      </c>
      <c r="AH202" s="51" t="str">
        <f t="shared" si="66"/>
        <v/>
      </c>
      <c r="AI202" s="51" t="str">
        <f t="shared" si="67"/>
        <v/>
      </c>
      <c r="AJ202" s="51" t="str">
        <f t="shared" si="68"/>
        <v/>
      </c>
      <c r="AK202" s="51" t="str">
        <f t="shared" si="69"/>
        <v/>
      </c>
      <c r="AL202" s="51" t="str">
        <f t="shared" si="70"/>
        <v/>
      </c>
      <c r="AM202" s="51" t="str">
        <f t="shared" si="71"/>
        <v/>
      </c>
      <c r="AN202" s="51" t="str">
        <f>IF(OR(AD202&lt;&gt;TRUE,AI202&lt;&gt;TRUE),"",IF(OR('Info Lieferung'!$B$12-(YEAR(J202))&gt;INDEX(valschartmaxalt,MATCH(N202,libschart,0)),'Info Lieferung'!$B$12-(YEAR(J202))&lt;INDEX(valschartminalt,MATCH(N202,libschart,0))),FALSE,TRUE))</f>
        <v/>
      </c>
      <c r="AO202" s="51" t="str">
        <f t="shared" si="72"/>
        <v/>
      </c>
      <c r="AP202" s="51"/>
      <c r="AQ202" s="51"/>
      <c r="AR202" s="51"/>
      <c r="AS202" s="197" t="str">
        <f t="shared" si="73"/>
        <v/>
      </c>
      <c r="AT202" s="197" t="str">
        <f t="shared" si="74"/>
        <v/>
      </c>
    </row>
    <row r="203" spans="1:46" x14ac:dyDescent="0.2">
      <c r="A203" s="52" t="str">
        <f>IF(AND(F203&lt;&gt;"",'Institution - Klasse'!$F$4&lt;&gt;""),INDEX(libcatidinstit,'Institution - Klasse'!$F$4),"")</f>
        <v/>
      </c>
      <c r="B203" s="52" t="str">
        <f>IF(A203&lt;&gt;"",INDEX(codeinstit,'Institution - Klasse'!$F$4),"")</f>
        <v/>
      </c>
      <c r="C203" s="50" t="str">
        <f t="shared" si="75"/>
        <v/>
      </c>
      <c r="D203" s="143"/>
      <c r="E203" s="143"/>
      <c r="F203" s="137"/>
      <c r="G203" s="137"/>
      <c r="H203" s="137"/>
      <c r="I203" s="137"/>
      <c r="J203" s="139"/>
      <c r="K203" s="140"/>
      <c r="L203" s="141"/>
      <c r="M203" s="141"/>
      <c r="N203" s="140"/>
      <c r="O203" s="142"/>
      <c r="P203" s="137"/>
      <c r="Q203" s="227"/>
      <c r="R203" s="137"/>
      <c r="S203" s="155"/>
      <c r="T203" s="155"/>
      <c r="U203" s="155"/>
      <c r="V203" s="155"/>
      <c r="W203" s="155"/>
      <c r="X203" s="155"/>
      <c r="Y203" s="53" t="str">
        <f t="shared" si="57"/>
        <v/>
      </c>
      <c r="Z203" s="51" t="str">
        <f t="shared" si="58"/>
        <v/>
      </c>
      <c r="AA203" s="51" t="str">
        <f t="shared" si="59"/>
        <v/>
      </c>
      <c r="AB203" s="51" t="str">
        <f t="shared" si="60"/>
        <v/>
      </c>
      <c r="AC203" s="51" t="str">
        <f t="shared" si="61"/>
        <v/>
      </c>
      <c r="AD203" s="51" t="str">
        <f t="shared" si="62"/>
        <v/>
      </c>
      <c r="AE203" s="51" t="str">
        <f t="shared" si="63"/>
        <v/>
      </c>
      <c r="AF203" s="51" t="str">
        <f t="shared" si="64"/>
        <v/>
      </c>
      <c r="AG203" s="51" t="str">
        <f t="shared" si="65"/>
        <v/>
      </c>
      <c r="AH203" s="51" t="str">
        <f t="shared" si="66"/>
        <v/>
      </c>
      <c r="AI203" s="51" t="str">
        <f t="shared" si="67"/>
        <v/>
      </c>
      <c r="AJ203" s="51" t="str">
        <f t="shared" si="68"/>
        <v/>
      </c>
      <c r="AK203" s="51" t="str">
        <f t="shared" si="69"/>
        <v/>
      </c>
      <c r="AL203" s="51" t="str">
        <f t="shared" si="70"/>
        <v/>
      </c>
      <c r="AM203" s="51" t="str">
        <f t="shared" si="71"/>
        <v/>
      </c>
      <c r="AN203" s="51" t="str">
        <f>IF(OR(AD203&lt;&gt;TRUE,AI203&lt;&gt;TRUE),"",IF(OR('Info Lieferung'!$B$12-(YEAR(J203))&gt;INDEX(valschartmaxalt,MATCH(N203,libschart,0)),'Info Lieferung'!$B$12-(YEAR(J203))&lt;INDEX(valschartminalt,MATCH(N203,libschart,0))),FALSE,TRUE))</f>
        <v/>
      </c>
      <c r="AO203" s="51" t="str">
        <f t="shared" si="72"/>
        <v/>
      </c>
      <c r="AP203" s="51"/>
      <c r="AQ203" s="51"/>
      <c r="AR203" s="51"/>
      <c r="AS203" s="197" t="str">
        <f t="shared" si="73"/>
        <v/>
      </c>
      <c r="AT203" s="197" t="str">
        <f t="shared" si="74"/>
        <v/>
      </c>
    </row>
    <row r="204" spans="1:46" x14ac:dyDescent="0.2">
      <c r="A204" s="52" t="str">
        <f>IF(AND(F204&lt;&gt;"",'Institution - Klasse'!$F$4&lt;&gt;""),INDEX(libcatidinstit,'Institution - Klasse'!$F$4),"")</f>
        <v/>
      </c>
      <c r="B204" s="52" t="str">
        <f>IF(A204&lt;&gt;"",INDEX(codeinstit,'Institution - Klasse'!$F$4),"")</f>
        <v/>
      </c>
      <c r="C204" s="50" t="str">
        <f t="shared" si="75"/>
        <v/>
      </c>
      <c r="D204" s="143"/>
      <c r="E204" s="143"/>
      <c r="F204" s="137"/>
      <c r="G204" s="137"/>
      <c r="H204" s="137"/>
      <c r="I204" s="137"/>
      <c r="J204" s="139"/>
      <c r="K204" s="140"/>
      <c r="L204" s="141"/>
      <c r="M204" s="141"/>
      <c r="N204" s="140"/>
      <c r="O204" s="142"/>
      <c r="P204" s="137"/>
      <c r="Q204" s="227"/>
      <c r="R204" s="137"/>
      <c r="S204" s="155"/>
      <c r="T204" s="155"/>
      <c r="U204" s="155"/>
      <c r="V204" s="155"/>
      <c r="W204" s="155"/>
      <c r="X204" s="155"/>
      <c r="Y204" s="53" t="str">
        <f t="shared" si="57"/>
        <v/>
      </c>
      <c r="Z204" s="51" t="str">
        <f t="shared" si="58"/>
        <v/>
      </c>
      <c r="AA204" s="51" t="str">
        <f t="shared" si="59"/>
        <v/>
      </c>
      <c r="AB204" s="51" t="str">
        <f t="shared" si="60"/>
        <v/>
      </c>
      <c r="AC204" s="51" t="str">
        <f t="shared" si="61"/>
        <v/>
      </c>
      <c r="AD204" s="51" t="str">
        <f t="shared" si="62"/>
        <v/>
      </c>
      <c r="AE204" s="51" t="str">
        <f t="shared" si="63"/>
        <v/>
      </c>
      <c r="AF204" s="51" t="str">
        <f t="shared" si="64"/>
        <v/>
      </c>
      <c r="AG204" s="51" t="str">
        <f t="shared" si="65"/>
        <v/>
      </c>
      <c r="AH204" s="51" t="str">
        <f t="shared" si="66"/>
        <v/>
      </c>
      <c r="AI204" s="51" t="str">
        <f t="shared" si="67"/>
        <v/>
      </c>
      <c r="AJ204" s="51" t="str">
        <f t="shared" si="68"/>
        <v/>
      </c>
      <c r="AK204" s="51" t="str">
        <f t="shared" si="69"/>
        <v/>
      </c>
      <c r="AL204" s="51" t="str">
        <f t="shared" si="70"/>
        <v/>
      </c>
      <c r="AM204" s="51" t="str">
        <f t="shared" si="71"/>
        <v/>
      </c>
      <c r="AN204" s="51" t="str">
        <f>IF(OR(AD204&lt;&gt;TRUE,AI204&lt;&gt;TRUE),"",IF(OR('Info Lieferung'!$B$12-(YEAR(J204))&gt;INDEX(valschartmaxalt,MATCH(N204,libschart,0)),'Info Lieferung'!$B$12-(YEAR(J204))&lt;INDEX(valschartminalt,MATCH(N204,libschart,0))),FALSE,TRUE))</f>
        <v/>
      </c>
      <c r="AO204" s="51" t="str">
        <f t="shared" si="72"/>
        <v/>
      </c>
      <c r="AP204" s="51"/>
      <c r="AQ204" s="51"/>
      <c r="AR204" s="51"/>
      <c r="AS204" s="197" t="str">
        <f t="shared" si="73"/>
        <v/>
      </c>
      <c r="AT204" s="197" t="str">
        <f t="shared" si="74"/>
        <v/>
      </c>
    </row>
    <row r="205" spans="1:46" x14ac:dyDescent="0.2">
      <c r="A205" s="52" t="str">
        <f>IF(AND(F205&lt;&gt;"",'Institution - Klasse'!$F$4&lt;&gt;""),INDEX(libcatidinstit,'Institution - Klasse'!$F$4),"")</f>
        <v/>
      </c>
      <c r="B205" s="52" t="str">
        <f>IF(A205&lt;&gt;"",INDEX(codeinstit,'Institution - Klasse'!$F$4),"")</f>
        <v/>
      </c>
      <c r="C205" s="50" t="str">
        <f t="shared" si="75"/>
        <v/>
      </c>
      <c r="D205" s="143"/>
      <c r="E205" s="143"/>
      <c r="F205" s="137"/>
      <c r="G205" s="137"/>
      <c r="H205" s="137"/>
      <c r="I205" s="137"/>
      <c r="J205" s="139"/>
      <c r="K205" s="140"/>
      <c r="L205" s="141"/>
      <c r="M205" s="141"/>
      <c r="N205" s="140"/>
      <c r="O205" s="142"/>
      <c r="P205" s="137"/>
      <c r="Q205" s="227"/>
      <c r="R205" s="137"/>
      <c r="S205" s="155"/>
      <c r="T205" s="155"/>
      <c r="U205" s="155"/>
      <c r="V205" s="155"/>
      <c r="W205" s="155"/>
      <c r="X205" s="155"/>
      <c r="Y205" s="53" t="str">
        <f t="shared" si="57"/>
        <v/>
      </c>
      <c r="Z205" s="51" t="str">
        <f t="shared" si="58"/>
        <v/>
      </c>
      <c r="AA205" s="51" t="str">
        <f t="shared" si="59"/>
        <v/>
      </c>
      <c r="AB205" s="51" t="str">
        <f t="shared" si="60"/>
        <v/>
      </c>
      <c r="AC205" s="51" t="str">
        <f t="shared" si="61"/>
        <v/>
      </c>
      <c r="AD205" s="51" t="str">
        <f t="shared" si="62"/>
        <v/>
      </c>
      <c r="AE205" s="51" t="str">
        <f t="shared" si="63"/>
        <v/>
      </c>
      <c r="AF205" s="51" t="str">
        <f t="shared" si="64"/>
        <v/>
      </c>
      <c r="AG205" s="51" t="str">
        <f t="shared" si="65"/>
        <v/>
      </c>
      <c r="AH205" s="51" t="str">
        <f t="shared" si="66"/>
        <v/>
      </c>
      <c r="AI205" s="51" t="str">
        <f t="shared" si="67"/>
        <v/>
      </c>
      <c r="AJ205" s="51" t="str">
        <f t="shared" si="68"/>
        <v/>
      </c>
      <c r="AK205" s="51" t="str">
        <f t="shared" si="69"/>
        <v/>
      </c>
      <c r="AL205" s="51" t="str">
        <f t="shared" si="70"/>
        <v/>
      </c>
      <c r="AM205" s="51" t="str">
        <f t="shared" si="71"/>
        <v/>
      </c>
      <c r="AN205" s="51" t="str">
        <f>IF(OR(AD205&lt;&gt;TRUE,AI205&lt;&gt;TRUE),"",IF(OR('Info Lieferung'!$B$12-(YEAR(J205))&gt;INDEX(valschartmaxalt,MATCH(N205,libschart,0)),'Info Lieferung'!$B$12-(YEAR(J205))&lt;INDEX(valschartminalt,MATCH(N205,libschart,0))),FALSE,TRUE))</f>
        <v/>
      </c>
      <c r="AO205" s="51" t="str">
        <f t="shared" si="72"/>
        <v/>
      </c>
      <c r="AP205" s="51"/>
      <c r="AQ205" s="51"/>
      <c r="AR205" s="51"/>
      <c r="AS205" s="197" t="str">
        <f t="shared" si="73"/>
        <v/>
      </c>
      <c r="AT205" s="197" t="str">
        <f t="shared" si="74"/>
        <v/>
      </c>
    </row>
    <row r="206" spans="1:46" x14ac:dyDescent="0.2">
      <c r="A206" s="52" t="str">
        <f>IF(AND(F206&lt;&gt;"",'Institution - Klasse'!$F$4&lt;&gt;""),INDEX(libcatidinstit,'Institution - Klasse'!$F$4),"")</f>
        <v/>
      </c>
      <c r="B206" s="52" t="str">
        <f>IF(A206&lt;&gt;"",INDEX(codeinstit,'Institution - Klasse'!$F$4),"")</f>
        <v/>
      </c>
      <c r="C206" s="50" t="str">
        <f t="shared" si="75"/>
        <v/>
      </c>
      <c r="D206" s="143"/>
      <c r="E206" s="143"/>
      <c r="F206" s="137"/>
      <c r="G206" s="137"/>
      <c r="H206" s="137"/>
      <c r="I206" s="137"/>
      <c r="J206" s="139"/>
      <c r="K206" s="140"/>
      <c r="L206" s="141"/>
      <c r="M206" s="141"/>
      <c r="N206" s="140"/>
      <c r="O206" s="142"/>
      <c r="P206" s="137"/>
      <c r="Q206" s="227"/>
      <c r="R206" s="137"/>
      <c r="S206" s="155"/>
      <c r="T206" s="155"/>
      <c r="U206" s="155"/>
      <c r="V206" s="155"/>
      <c r="W206" s="155"/>
      <c r="X206" s="155"/>
      <c r="Y206" s="53" t="str">
        <f t="shared" si="57"/>
        <v/>
      </c>
      <c r="Z206" s="51" t="str">
        <f t="shared" si="58"/>
        <v/>
      </c>
      <c r="AA206" s="51" t="str">
        <f t="shared" si="59"/>
        <v/>
      </c>
      <c r="AB206" s="51" t="str">
        <f t="shared" si="60"/>
        <v/>
      </c>
      <c r="AC206" s="51" t="str">
        <f t="shared" si="61"/>
        <v/>
      </c>
      <c r="AD206" s="51" t="str">
        <f t="shared" si="62"/>
        <v/>
      </c>
      <c r="AE206" s="51" t="str">
        <f t="shared" si="63"/>
        <v/>
      </c>
      <c r="AF206" s="51" t="str">
        <f t="shared" si="64"/>
        <v/>
      </c>
      <c r="AG206" s="51" t="str">
        <f t="shared" si="65"/>
        <v/>
      </c>
      <c r="AH206" s="51" t="str">
        <f t="shared" si="66"/>
        <v/>
      </c>
      <c r="AI206" s="51" t="str">
        <f t="shared" si="67"/>
        <v/>
      </c>
      <c r="AJ206" s="51" t="str">
        <f t="shared" si="68"/>
        <v/>
      </c>
      <c r="AK206" s="51" t="str">
        <f t="shared" si="69"/>
        <v/>
      </c>
      <c r="AL206" s="51" t="str">
        <f t="shared" si="70"/>
        <v/>
      </c>
      <c r="AM206" s="51" t="str">
        <f t="shared" si="71"/>
        <v/>
      </c>
      <c r="AN206" s="51" t="str">
        <f>IF(OR(AD206&lt;&gt;TRUE,AI206&lt;&gt;TRUE),"",IF(OR('Info Lieferung'!$B$12-(YEAR(J206))&gt;INDEX(valschartmaxalt,MATCH(N206,libschart,0)),'Info Lieferung'!$B$12-(YEAR(J206))&lt;INDEX(valschartminalt,MATCH(N206,libschart,0))),FALSE,TRUE))</f>
        <v/>
      </c>
      <c r="AO206" s="51" t="str">
        <f t="shared" si="72"/>
        <v/>
      </c>
      <c r="AP206" s="51"/>
      <c r="AQ206" s="51"/>
      <c r="AR206" s="51"/>
      <c r="AS206" s="197" t="str">
        <f t="shared" si="73"/>
        <v/>
      </c>
      <c r="AT206" s="197" t="str">
        <f t="shared" si="74"/>
        <v/>
      </c>
    </row>
    <row r="207" spans="1:46" x14ac:dyDescent="0.2">
      <c r="A207" s="52" t="str">
        <f>IF(AND(F207&lt;&gt;"",'Institution - Klasse'!$F$4&lt;&gt;""),INDEX(libcatidinstit,'Institution - Klasse'!$F$4),"")</f>
        <v/>
      </c>
      <c r="B207" s="52" t="str">
        <f>IF(A207&lt;&gt;"",INDEX(codeinstit,'Institution - Klasse'!$F$4),"")</f>
        <v/>
      </c>
      <c r="C207" s="50" t="str">
        <f t="shared" si="75"/>
        <v/>
      </c>
      <c r="D207" s="143"/>
      <c r="E207" s="143"/>
      <c r="F207" s="137"/>
      <c r="G207" s="137"/>
      <c r="H207" s="137"/>
      <c r="I207" s="137"/>
      <c r="J207" s="139"/>
      <c r="K207" s="140"/>
      <c r="L207" s="141"/>
      <c r="M207" s="141"/>
      <c r="N207" s="140"/>
      <c r="O207" s="142"/>
      <c r="P207" s="137"/>
      <c r="Q207" s="227"/>
      <c r="R207" s="137"/>
      <c r="S207" s="155"/>
      <c r="T207" s="155"/>
      <c r="U207" s="155"/>
      <c r="V207" s="155"/>
      <c r="W207" s="155"/>
      <c r="X207" s="155"/>
      <c r="Y207" s="53" t="str">
        <f t="shared" si="57"/>
        <v/>
      </c>
      <c r="Z207" s="51" t="str">
        <f t="shared" si="58"/>
        <v/>
      </c>
      <c r="AA207" s="51" t="str">
        <f t="shared" si="59"/>
        <v/>
      </c>
      <c r="AB207" s="51" t="str">
        <f t="shared" si="60"/>
        <v/>
      </c>
      <c r="AC207" s="51" t="str">
        <f t="shared" si="61"/>
        <v/>
      </c>
      <c r="AD207" s="51" t="str">
        <f t="shared" si="62"/>
        <v/>
      </c>
      <c r="AE207" s="51" t="str">
        <f t="shared" si="63"/>
        <v/>
      </c>
      <c r="AF207" s="51" t="str">
        <f t="shared" si="64"/>
        <v/>
      </c>
      <c r="AG207" s="51" t="str">
        <f t="shared" si="65"/>
        <v/>
      </c>
      <c r="AH207" s="51" t="str">
        <f t="shared" si="66"/>
        <v/>
      </c>
      <c r="AI207" s="51" t="str">
        <f t="shared" si="67"/>
        <v/>
      </c>
      <c r="AJ207" s="51" t="str">
        <f t="shared" si="68"/>
        <v/>
      </c>
      <c r="AK207" s="51" t="str">
        <f t="shared" si="69"/>
        <v/>
      </c>
      <c r="AL207" s="51" t="str">
        <f t="shared" si="70"/>
        <v/>
      </c>
      <c r="AM207" s="51" t="str">
        <f t="shared" si="71"/>
        <v/>
      </c>
      <c r="AN207" s="51" t="str">
        <f>IF(OR(AD207&lt;&gt;TRUE,AI207&lt;&gt;TRUE),"",IF(OR('Info Lieferung'!$B$12-(YEAR(J207))&gt;INDEX(valschartmaxalt,MATCH(N207,libschart,0)),'Info Lieferung'!$B$12-(YEAR(J207))&lt;INDEX(valschartminalt,MATCH(N207,libschart,0))),FALSE,TRUE))</f>
        <v/>
      </c>
      <c r="AO207" s="51" t="str">
        <f t="shared" si="72"/>
        <v/>
      </c>
      <c r="AP207" s="51"/>
      <c r="AQ207" s="51"/>
      <c r="AR207" s="51"/>
      <c r="AS207" s="197" t="str">
        <f t="shared" si="73"/>
        <v/>
      </c>
      <c r="AT207" s="197" t="str">
        <f t="shared" si="74"/>
        <v/>
      </c>
    </row>
    <row r="208" spans="1:46" x14ac:dyDescent="0.2">
      <c r="A208" s="52" t="str">
        <f>IF(AND(F208&lt;&gt;"",'Institution - Klasse'!$F$4&lt;&gt;""),INDEX(libcatidinstit,'Institution - Klasse'!$F$4),"")</f>
        <v/>
      </c>
      <c r="B208" s="52" t="str">
        <f>IF(A208&lt;&gt;"",INDEX(codeinstit,'Institution - Klasse'!$F$4),"")</f>
        <v/>
      </c>
      <c r="C208" s="50" t="str">
        <f t="shared" si="75"/>
        <v/>
      </c>
      <c r="D208" s="143"/>
      <c r="E208" s="143"/>
      <c r="F208" s="137"/>
      <c r="G208" s="137"/>
      <c r="H208" s="137"/>
      <c r="I208" s="137"/>
      <c r="J208" s="139"/>
      <c r="K208" s="140"/>
      <c r="L208" s="141"/>
      <c r="M208" s="141"/>
      <c r="N208" s="140"/>
      <c r="O208" s="142"/>
      <c r="P208" s="137"/>
      <c r="Q208" s="227"/>
      <c r="R208" s="137"/>
      <c r="S208" s="155"/>
      <c r="T208" s="155"/>
      <c r="U208" s="155"/>
      <c r="V208" s="155"/>
      <c r="W208" s="155"/>
      <c r="X208" s="155"/>
      <c r="Y208" s="53" t="str">
        <f t="shared" si="57"/>
        <v/>
      </c>
      <c r="Z208" s="51" t="str">
        <f t="shared" si="58"/>
        <v/>
      </c>
      <c r="AA208" s="51" t="str">
        <f t="shared" si="59"/>
        <v/>
      </c>
      <c r="AB208" s="51" t="str">
        <f t="shared" si="60"/>
        <v/>
      </c>
      <c r="AC208" s="51" t="str">
        <f t="shared" si="61"/>
        <v/>
      </c>
      <c r="AD208" s="51" t="str">
        <f t="shared" si="62"/>
        <v/>
      </c>
      <c r="AE208" s="51" t="str">
        <f t="shared" si="63"/>
        <v/>
      </c>
      <c r="AF208" s="51" t="str">
        <f t="shared" si="64"/>
        <v/>
      </c>
      <c r="AG208" s="51" t="str">
        <f t="shared" si="65"/>
        <v/>
      </c>
      <c r="AH208" s="51" t="str">
        <f t="shared" si="66"/>
        <v/>
      </c>
      <c r="AI208" s="51" t="str">
        <f t="shared" si="67"/>
        <v/>
      </c>
      <c r="AJ208" s="51" t="str">
        <f t="shared" si="68"/>
        <v/>
      </c>
      <c r="AK208" s="51" t="str">
        <f t="shared" si="69"/>
        <v/>
      </c>
      <c r="AL208" s="51" t="str">
        <f t="shared" si="70"/>
        <v/>
      </c>
      <c r="AM208" s="51" t="str">
        <f t="shared" si="71"/>
        <v/>
      </c>
      <c r="AN208" s="51" t="str">
        <f>IF(OR(AD208&lt;&gt;TRUE,AI208&lt;&gt;TRUE),"",IF(OR('Info Lieferung'!$B$12-(YEAR(J208))&gt;INDEX(valschartmaxalt,MATCH(N208,libschart,0)),'Info Lieferung'!$B$12-(YEAR(J208))&lt;INDEX(valschartminalt,MATCH(N208,libschart,0))),FALSE,TRUE))</f>
        <v/>
      </c>
      <c r="AO208" s="51" t="str">
        <f t="shared" si="72"/>
        <v/>
      </c>
      <c r="AP208" s="51"/>
      <c r="AQ208" s="51"/>
      <c r="AR208" s="51"/>
      <c r="AS208" s="197" t="str">
        <f t="shared" si="73"/>
        <v/>
      </c>
      <c r="AT208" s="197" t="str">
        <f t="shared" si="74"/>
        <v/>
      </c>
    </row>
    <row r="209" spans="1:46" x14ac:dyDescent="0.2">
      <c r="A209" s="52" t="str">
        <f>IF(AND(F209&lt;&gt;"",'Institution - Klasse'!$F$4&lt;&gt;""),INDEX(libcatidinstit,'Institution - Klasse'!$F$4),"")</f>
        <v/>
      </c>
      <c r="B209" s="52" t="str">
        <f>IF(A209&lt;&gt;"",INDEX(codeinstit,'Institution - Klasse'!$F$4),"")</f>
        <v/>
      </c>
      <c r="C209" s="50" t="str">
        <f t="shared" si="75"/>
        <v/>
      </c>
      <c r="D209" s="143"/>
      <c r="E209" s="143"/>
      <c r="F209" s="137"/>
      <c r="G209" s="137"/>
      <c r="H209" s="137"/>
      <c r="I209" s="137"/>
      <c r="J209" s="139"/>
      <c r="K209" s="140"/>
      <c r="L209" s="141"/>
      <c r="M209" s="141"/>
      <c r="N209" s="140"/>
      <c r="O209" s="142"/>
      <c r="P209" s="137"/>
      <c r="Q209" s="227"/>
      <c r="R209" s="137"/>
      <c r="S209" s="155"/>
      <c r="T209" s="155"/>
      <c r="U209" s="155"/>
      <c r="V209" s="155"/>
      <c r="W209" s="155"/>
      <c r="X209" s="155"/>
      <c r="Y209" s="53" t="str">
        <f t="shared" si="57"/>
        <v/>
      </c>
      <c r="Z209" s="51" t="str">
        <f t="shared" si="58"/>
        <v/>
      </c>
      <c r="AA209" s="51" t="str">
        <f t="shared" si="59"/>
        <v/>
      </c>
      <c r="AB209" s="51" t="str">
        <f t="shared" si="60"/>
        <v/>
      </c>
      <c r="AC209" s="51" t="str">
        <f t="shared" si="61"/>
        <v/>
      </c>
      <c r="AD209" s="51" t="str">
        <f t="shared" si="62"/>
        <v/>
      </c>
      <c r="AE209" s="51" t="str">
        <f t="shared" si="63"/>
        <v/>
      </c>
      <c r="AF209" s="51" t="str">
        <f t="shared" si="64"/>
        <v/>
      </c>
      <c r="AG209" s="51" t="str">
        <f t="shared" si="65"/>
        <v/>
      </c>
      <c r="AH209" s="51" t="str">
        <f t="shared" si="66"/>
        <v/>
      </c>
      <c r="AI209" s="51" t="str">
        <f t="shared" si="67"/>
        <v/>
      </c>
      <c r="AJ209" s="51" t="str">
        <f t="shared" si="68"/>
        <v/>
      </c>
      <c r="AK209" s="51" t="str">
        <f t="shared" si="69"/>
        <v/>
      </c>
      <c r="AL209" s="51" t="str">
        <f t="shared" si="70"/>
        <v/>
      </c>
      <c r="AM209" s="51" t="str">
        <f t="shared" si="71"/>
        <v/>
      </c>
      <c r="AN209" s="51" t="str">
        <f>IF(OR(AD209&lt;&gt;TRUE,AI209&lt;&gt;TRUE),"",IF(OR('Info Lieferung'!$B$12-(YEAR(J209))&gt;INDEX(valschartmaxalt,MATCH(N209,libschart,0)),'Info Lieferung'!$B$12-(YEAR(J209))&lt;INDEX(valschartminalt,MATCH(N209,libschart,0))),FALSE,TRUE))</f>
        <v/>
      </c>
      <c r="AO209" s="51" t="str">
        <f t="shared" si="72"/>
        <v/>
      </c>
      <c r="AP209" s="51"/>
      <c r="AQ209" s="51"/>
      <c r="AR209" s="51"/>
      <c r="AS209" s="197" t="str">
        <f t="shared" si="73"/>
        <v/>
      </c>
      <c r="AT209" s="197" t="str">
        <f t="shared" si="74"/>
        <v/>
      </c>
    </row>
    <row r="210" spans="1:46" x14ac:dyDescent="0.2">
      <c r="A210" s="52" t="str">
        <f>IF(AND(F210&lt;&gt;"",'Institution - Klasse'!$F$4&lt;&gt;""),INDEX(libcatidinstit,'Institution - Klasse'!$F$4),"")</f>
        <v/>
      </c>
      <c r="B210" s="52" t="str">
        <f>IF(A210&lt;&gt;"",INDEX(codeinstit,'Institution - Klasse'!$F$4),"")</f>
        <v/>
      </c>
      <c r="C210" s="50" t="str">
        <f t="shared" si="75"/>
        <v/>
      </c>
      <c r="D210" s="143"/>
      <c r="E210" s="143"/>
      <c r="F210" s="137"/>
      <c r="G210" s="137"/>
      <c r="H210" s="137"/>
      <c r="I210" s="137"/>
      <c r="J210" s="139"/>
      <c r="K210" s="140"/>
      <c r="L210" s="141"/>
      <c r="M210" s="141"/>
      <c r="N210" s="140"/>
      <c r="O210" s="142"/>
      <c r="P210" s="137"/>
      <c r="Q210" s="227"/>
      <c r="R210" s="137"/>
      <c r="S210" s="155"/>
      <c r="T210" s="155"/>
      <c r="U210" s="155"/>
      <c r="V210" s="155"/>
      <c r="W210" s="155"/>
      <c r="X210" s="155"/>
      <c r="Y210" s="53" t="str">
        <f t="shared" si="57"/>
        <v/>
      </c>
      <c r="Z210" s="51" t="str">
        <f t="shared" si="58"/>
        <v/>
      </c>
      <c r="AA210" s="51" t="str">
        <f t="shared" si="59"/>
        <v/>
      </c>
      <c r="AB210" s="51" t="str">
        <f t="shared" si="60"/>
        <v/>
      </c>
      <c r="AC210" s="51" t="str">
        <f t="shared" si="61"/>
        <v/>
      </c>
      <c r="AD210" s="51" t="str">
        <f t="shared" si="62"/>
        <v/>
      </c>
      <c r="AE210" s="51" t="str">
        <f t="shared" si="63"/>
        <v/>
      </c>
      <c r="AF210" s="51" t="str">
        <f t="shared" si="64"/>
        <v/>
      </c>
      <c r="AG210" s="51" t="str">
        <f t="shared" si="65"/>
        <v/>
      </c>
      <c r="AH210" s="51" t="str">
        <f t="shared" si="66"/>
        <v/>
      </c>
      <c r="AI210" s="51" t="str">
        <f t="shared" si="67"/>
        <v/>
      </c>
      <c r="AJ210" s="51" t="str">
        <f t="shared" si="68"/>
        <v/>
      </c>
      <c r="AK210" s="51" t="str">
        <f t="shared" si="69"/>
        <v/>
      </c>
      <c r="AL210" s="51" t="str">
        <f t="shared" si="70"/>
        <v/>
      </c>
      <c r="AM210" s="51" t="str">
        <f t="shared" si="71"/>
        <v/>
      </c>
      <c r="AN210" s="51" t="str">
        <f>IF(OR(AD210&lt;&gt;TRUE,AI210&lt;&gt;TRUE),"",IF(OR('Info Lieferung'!$B$12-(YEAR(J210))&gt;INDEX(valschartmaxalt,MATCH(N210,libschart,0)),'Info Lieferung'!$B$12-(YEAR(J210))&lt;INDEX(valschartminalt,MATCH(N210,libschart,0))),FALSE,TRUE))</f>
        <v/>
      </c>
      <c r="AO210" s="51" t="str">
        <f t="shared" si="72"/>
        <v/>
      </c>
      <c r="AP210" s="51"/>
      <c r="AQ210" s="51"/>
      <c r="AR210" s="51"/>
      <c r="AS210" s="197" t="str">
        <f t="shared" si="73"/>
        <v/>
      </c>
      <c r="AT210" s="197" t="str">
        <f t="shared" si="74"/>
        <v/>
      </c>
    </row>
    <row r="211" spans="1:46" x14ac:dyDescent="0.2">
      <c r="A211" s="52" t="str">
        <f>IF(AND(F211&lt;&gt;"",'Institution - Klasse'!$F$4&lt;&gt;""),INDEX(libcatidinstit,'Institution - Klasse'!$F$4),"")</f>
        <v/>
      </c>
      <c r="B211" s="52" t="str">
        <f>IF(A211&lt;&gt;"",INDEX(codeinstit,'Institution - Klasse'!$F$4),"")</f>
        <v/>
      </c>
      <c r="C211" s="50" t="str">
        <f t="shared" si="75"/>
        <v/>
      </c>
      <c r="D211" s="143"/>
      <c r="E211" s="143"/>
      <c r="F211" s="137"/>
      <c r="G211" s="137"/>
      <c r="H211" s="137"/>
      <c r="I211" s="137"/>
      <c r="J211" s="139"/>
      <c r="K211" s="140"/>
      <c r="L211" s="141"/>
      <c r="M211" s="141"/>
      <c r="N211" s="140"/>
      <c r="O211" s="142"/>
      <c r="P211" s="137"/>
      <c r="Q211" s="227"/>
      <c r="R211" s="137"/>
      <c r="S211" s="155"/>
      <c r="T211" s="155"/>
      <c r="U211" s="155"/>
      <c r="V211" s="155"/>
      <c r="W211" s="155"/>
      <c r="X211" s="155"/>
      <c r="Y211" s="53" t="str">
        <f t="shared" si="57"/>
        <v/>
      </c>
      <c r="Z211" s="51" t="str">
        <f t="shared" si="58"/>
        <v/>
      </c>
      <c r="AA211" s="51" t="str">
        <f t="shared" si="59"/>
        <v/>
      </c>
      <c r="AB211" s="51" t="str">
        <f t="shared" si="60"/>
        <v/>
      </c>
      <c r="AC211" s="51" t="str">
        <f t="shared" si="61"/>
        <v/>
      </c>
      <c r="AD211" s="51" t="str">
        <f t="shared" si="62"/>
        <v/>
      </c>
      <c r="AE211" s="51" t="str">
        <f t="shared" si="63"/>
        <v/>
      </c>
      <c r="AF211" s="51" t="str">
        <f t="shared" si="64"/>
        <v/>
      </c>
      <c r="AG211" s="51" t="str">
        <f t="shared" si="65"/>
        <v/>
      </c>
      <c r="AH211" s="51" t="str">
        <f t="shared" si="66"/>
        <v/>
      </c>
      <c r="AI211" s="51" t="str">
        <f t="shared" si="67"/>
        <v/>
      </c>
      <c r="AJ211" s="51" t="str">
        <f t="shared" si="68"/>
        <v/>
      </c>
      <c r="AK211" s="51" t="str">
        <f t="shared" si="69"/>
        <v/>
      </c>
      <c r="AL211" s="51" t="str">
        <f t="shared" si="70"/>
        <v/>
      </c>
      <c r="AM211" s="51" t="str">
        <f t="shared" si="71"/>
        <v/>
      </c>
      <c r="AN211" s="51" t="str">
        <f>IF(OR(AD211&lt;&gt;TRUE,AI211&lt;&gt;TRUE),"",IF(OR('Info Lieferung'!$B$12-(YEAR(J211))&gt;INDEX(valschartmaxalt,MATCH(N211,libschart,0)),'Info Lieferung'!$B$12-(YEAR(J211))&lt;INDEX(valschartminalt,MATCH(N211,libschart,0))),FALSE,TRUE))</f>
        <v/>
      </c>
      <c r="AO211" s="51" t="str">
        <f t="shared" si="72"/>
        <v/>
      </c>
      <c r="AP211" s="51"/>
      <c r="AQ211" s="51"/>
      <c r="AR211" s="51"/>
      <c r="AS211" s="197" t="str">
        <f t="shared" si="73"/>
        <v/>
      </c>
      <c r="AT211" s="197" t="str">
        <f t="shared" si="74"/>
        <v/>
      </c>
    </row>
    <row r="212" spans="1:46" x14ac:dyDescent="0.2">
      <c r="A212" s="52" t="str">
        <f>IF(AND(F212&lt;&gt;"",'Institution - Klasse'!$F$4&lt;&gt;""),INDEX(libcatidinstit,'Institution - Klasse'!$F$4),"")</f>
        <v/>
      </c>
      <c r="B212" s="52" t="str">
        <f>IF(A212&lt;&gt;"",INDEX(codeinstit,'Institution - Klasse'!$F$4),"")</f>
        <v/>
      </c>
      <c r="C212" s="50" t="str">
        <f t="shared" si="75"/>
        <v/>
      </c>
      <c r="D212" s="143"/>
      <c r="E212" s="143"/>
      <c r="F212" s="137"/>
      <c r="G212" s="137"/>
      <c r="H212" s="137"/>
      <c r="I212" s="137"/>
      <c r="J212" s="139"/>
      <c r="K212" s="140"/>
      <c r="L212" s="141"/>
      <c r="M212" s="141"/>
      <c r="N212" s="140"/>
      <c r="O212" s="142"/>
      <c r="P212" s="137"/>
      <c r="Q212" s="227"/>
      <c r="R212" s="137"/>
      <c r="S212" s="155"/>
      <c r="T212" s="155"/>
      <c r="U212" s="155"/>
      <c r="V212" s="155"/>
      <c r="W212" s="155"/>
      <c r="X212" s="155"/>
      <c r="Y212" s="53" t="str">
        <f t="shared" si="57"/>
        <v/>
      </c>
      <c r="Z212" s="51" t="str">
        <f t="shared" si="58"/>
        <v/>
      </c>
      <c r="AA212" s="51" t="str">
        <f t="shared" si="59"/>
        <v/>
      </c>
      <c r="AB212" s="51" t="str">
        <f t="shared" si="60"/>
        <v/>
      </c>
      <c r="AC212" s="51" t="str">
        <f t="shared" si="61"/>
        <v/>
      </c>
      <c r="AD212" s="51" t="str">
        <f t="shared" si="62"/>
        <v/>
      </c>
      <c r="AE212" s="51" t="str">
        <f t="shared" si="63"/>
        <v/>
      </c>
      <c r="AF212" s="51" t="str">
        <f t="shared" si="64"/>
        <v/>
      </c>
      <c r="AG212" s="51" t="str">
        <f t="shared" si="65"/>
        <v/>
      </c>
      <c r="AH212" s="51" t="str">
        <f t="shared" si="66"/>
        <v/>
      </c>
      <c r="AI212" s="51" t="str">
        <f t="shared" si="67"/>
        <v/>
      </c>
      <c r="AJ212" s="51" t="str">
        <f t="shared" si="68"/>
        <v/>
      </c>
      <c r="AK212" s="51" t="str">
        <f t="shared" si="69"/>
        <v/>
      </c>
      <c r="AL212" s="51" t="str">
        <f t="shared" si="70"/>
        <v/>
      </c>
      <c r="AM212" s="51" t="str">
        <f t="shared" si="71"/>
        <v/>
      </c>
      <c r="AN212" s="51" t="str">
        <f>IF(OR(AD212&lt;&gt;TRUE,AI212&lt;&gt;TRUE),"",IF(OR('Info Lieferung'!$B$12-(YEAR(J212))&gt;INDEX(valschartmaxalt,MATCH(N212,libschart,0)),'Info Lieferung'!$B$12-(YEAR(J212))&lt;INDEX(valschartminalt,MATCH(N212,libschart,0))),FALSE,TRUE))</f>
        <v/>
      </c>
      <c r="AO212" s="51" t="str">
        <f t="shared" si="72"/>
        <v/>
      </c>
      <c r="AP212" s="51"/>
      <c r="AQ212" s="51"/>
      <c r="AR212" s="51"/>
      <c r="AS212" s="197" t="str">
        <f t="shared" si="73"/>
        <v/>
      </c>
      <c r="AT212" s="197" t="str">
        <f t="shared" si="74"/>
        <v/>
      </c>
    </row>
    <row r="213" spans="1:46" x14ac:dyDescent="0.2">
      <c r="A213" s="52" t="str">
        <f>IF(AND(F213&lt;&gt;"",'Institution - Klasse'!$F$4&lt;&gt;""),INDEX(libcatidinstit,'Institution - Klasse'!$F$4),"")</f>
        <v/>
      </c>
      <c r="B213" s="52" t="str">
        <f>IF(A213&lt;&gt;"",INDEX(codeinstit,'Institution - Klasse'!$F$4),"")</f>
        <v/>
      </c>
      <c r="C213" s="50" t="str">
        <f t="shared" si="75"/>
        <v/>
      </c>
      <c r="D213" s="143"/>
      <c r="E213" s="143"/>
      <c r="F213" s="137"/>
      <c r="G213" s="137"/>
      <c r="H213" s="137"/>
      <c r="I213" s="137"/>
      <c r="J213" s="139"/>
      <c r="K213" s="140"/>
      <c r="L213" s="141"/>
      <c r="M213" s="141"/>
      <c r="N213" s="140"/>
      <c r="O213" s="142"/>
      <c r="P213" s="137"/>
      <c r="Q213" s="227"/>
      <c r="R213" s="137"/>
      <c r="S213" s="155"/>
      <c r="T213" s="155"/>
      <c r="U213" s="155"/>
      <c r="V213" s="155"/>
      <c r="W213" s="155"/>
      <c r="X213" s="155"/>
      <c r="Y213" s="53" t="str">
        <f t="shared" si="57"/>
        <v/>
      </c>
      <c r="Z213" s="51" t="str">
        <f t="shared" si="58"/>
        <v/>
      </c>
      <c r="AA213" s="51" t="str">
        <f t="shared" si="59"/>
        <v/>
      </c>
      <c r="AB213" s="51" t="str">
        <f t="shared" si="60"/>
        <v/>
      </c>
      <c r="AC213" s="51" t="str">
        <f t="shared" si="61"/>
        <v/>
      </c>
      <c r="AD213" s="51" t="str">
        <f t="shared" si="62"/>
        <v/>
      </c>
      <c r="AE213" s="51" t="str">
        <f t="shared" si="63"/>
        <v/>
      </c>
      <c r="AF213" s="51" t="str">
        <f t="shared" si="64"/>
        <v/>
      </c>
      <c r="AG213" s="51" t="str">
        <f t="shared" si="65"/>
        <v/>
      </c>
      <c r="AH213" s="51" t="str">
        <f t="shared" si="66"/>
        <v/>
      </c>
      <c r="AI213" s="51" t="str">
        <f t="shared" si="67"/>
        <v/>
      </c>
      <c r="AJ213" s="51" t="str">
        <f t="shared" si="68"/>
        <v/>
      </c>
      <c r="AK213" s="51" t="str">
        <f t="shared" si="69"/>
        <v/>
      </c>
      <c r="AL213" s="51" t="str">
        <f t="shared" si="70"/>
        <v/>
      </c>
      <c r="AM213" s="51" t="str">
        <f t="shared" si="71"/>
        <v/>
      </c>
      <c r="AN213" s="51" t="str">
        <f>IF(OR(AD213&lt;&gt;TRUE,AI213&lt;&gt;TRUE),"",IF(OR('Info Lieferung'!$B$12-(YEAR(J213))&gt;INDEX(valschartmaxalt,MATCH(N213,libschart,0)),'Info Lieferung'!$B$12-(YEAR(J213))&lt;INDEX(valschartminalt,MATCH(N213,libschart,0))),FALSE,TRUE))</f>
        <v/>
      </c>
      <c r="AO213" s="51" t="str">
        <f t="shared" si="72"/>
        <v/>
      </c>
      <c r="AP213" s="51"/>
      <c r="AQ213" s="51"/>
      <c r="AR213" s="51"/>
      <c r="AS213" s="197" t="str">
        <f t="shared" si="73"/>
        <v/>
      </c>
      <c r="AT213" s="197" t="str">
        <f t="shared" si="74"/>
        <v/>
      </c>
    </row>
    <row r="214" spans="1:46" x14ac:dyDescent="0.2">
      <c r="A214" s="52" t="str">
        <f>IF(AND(F214&lt;&gt;"",'Institution - Klasse'!$F$4&lt;&gt;""),INDEX(libcatidinstit,'Institution - Klasse'!$F$4),"")</f>
        <v/>
      </c>
      <c r="B214" s="52" t="str">
        <f>IF(A214&lt;&gt;"",INDEX(codeinstit,'Institution - Klasse'!$F$4),"")</f>
        <v/>
      </c>
      <c r="C214" s="50" t="str">
        <f t="shared" si="75"/>
        <v/>
      </c>
      <c r="D214" s="143"/>
      <c r="E214" s="143"/>
      <c r="F214" s="137"/>
      <c r="G214" s="137"/>
      <c r="H214" s="137"/>
      <c r="I214" s="137"/>
      <c r="J214" s="139"/>
      <c r="K214" s="140"/>
      <c r="L214" s="141"/>
      <c r="M214" s="141"/>
      <c r="N214" s="140"/>
      <c r="O214" s="142"/>
      <c r="P214" s="137"/>
      <c r="Q214" s="227"/>
      <c r="R214" s="137"/>
      <c r="S214" s="155"/>
      <c r="T214" s="155"/>
      <c r="U214" s="155"/>
      <c r="V214" s="155"/>
      <c r="W214" s="155"/>
      <c r="X214" s="155"/>
      <c r="Y214" s="53" t="str">
        <f t="shared" si="57"/>
        <v/>
      </c>
      <c r="Z214" s="51" t="str">
        <f t="shared" si="58"/>
        <v/>
      </c>
      <c r="AA214" s="51" t="str">
        <f t="shared" si="59"/>
        <v/>
      </c>
      <c r="AB214" s="51" t="str">
        <f t="shared" si="60"/>
        <v/>
      </c>
      <c r="AC214" s="51" t="str">
        <f t="shared" si="61"/>
        <v/>
      </c>
      <c r="AD214" s="51" t="str">
        <f t="shared" si="62"/>
        <v/>
      </c>
      <c r="AE214" s="51" t="str">
        <f t="shared" si="63"/>
        <v/>
      </c>
      <c r="AF214" s="51" t="str">
        <f t="shared" si="64"/>
        <v/>
      </c>
      <c r="AG214" s="51" t="str">
        <f t="shared" si="65"/>
        <v/>
      </c>
      <c r="AH214" s="51" t="str">
        <f t="shared" si="66"/>
        <v/>
      </c>
      <c r="AI214" s="51" t="str">
        <f t="shared" si="67"/>
        <v/>
      </c>
      <c r="AJ214" s="51" t="str">
        <f t="shared" si="68"/>
        <v/>
      </c>
      <c r="AK214" s="51" t="str">
        <f t="shared" si="69"/>
        <v/>
      </c>
      <c r="AL214" s="51" t="str">
        <f t="shared" si="70"/>
        <v/>
      </c>
      <c r="AM214" s="51" t="str">
        <f t="shared" si="71"/>
        <v/>
      </c>
      <c r="AN214" s="51" t="str">
        <f>IF(OR(AD214&lt;&gt;TRUE,AI214&lt;&gt;TRUE),"",IF(OR('Info Lieferung'!$B$12-(YEAR(J214))&gt;INDEX(valschartmaxalt,MATCH(N214,libschart,0)),'Info Lieferung'!$B$12-(YEAR(J214))&lt;INDEX(valschartminalt,MATCH(N214,libschart,0))),FALSE,TRUE))</f>
        <v/>
      </c>
      <c r="AO214" s="51" t="str">
        <f t="shared" si="72"/>
        <v/>
      </c>
      <c r="AP214" s="51"/>
      <c r="AQ214" s="51"/>
      <c r="AR214" s="51"/>
      <c r="AS214" s="197" t="str">
        <f t="shared" si="73"/>
        <v/>
      </c>
      <c r="AT214" s="197" t="str">
        <f t="shared" si="74"/>
        <v/>
      </c>
    </row>
    <row r="215" spans="1:46" x14ac:dyDescent="0.2">
      <c r="A215" s="52" t="str">
        <f>IF(AND(F215&lt;&gt;"",'Institution - Klasse'!$F$4&lt;&gt;""),INDEX(libcatidinstit,'Institution - Klasse'!$F$4),"")</f>
        <v/>
      </c>
      <c r="B215" s="52" t="str">
        <f>IF(A215&lt;&gt;"",INDEX(codeinstit,'Institution - Klasse'!$F$4),"")</f>
        <v/>
      </c>
      <c r="C215" s="50" t="str">
        <f t="shared" si="75"/>
        <v/>
      </c>
      <c r="D215" s="143"/>
      <c r="E215" s="143"/>
      <c r="F215" s="137"/>
      <c r="G215" s="137"/>
      <c r="H215" s="137"/>
      <c r="I215" s="137"/>
      <c r="J215" s="139"/>
      <c r="K215" s="140"/>
      <c r="L215" s="141"/>
      <c r="M215" s="141"/>
      <c r="N215" s="140"/>
      <c r="O215" s="142"/>
      <c r="P215" s="137"/>
      <c r="Q215" s="227"/>
      <c r="R215" s="137"/>
      <c r="S215" s="155"/>
      <c r="T215" s="155"/>
      <c r="U215" s="155"/>
      <c r="V215" s="155"/>
      <c r="W215" s="155"/>
      <c r="X215" s="155"/>
      <c r="Y215" s="53" t="str">
        <f t="shared" si="57"/>
        <v/>
      </c>
      <c r="Z215" s="51" t="str">
        <f t="shared" si="58"/>
        <v/>
      </c>
      <c r="AA215" s="51" t="str">
        <f t="shared" si="59"/>
        <v/>
      </c>
      <c r="AB215" s="51" t="str">
        <f t="shared" si="60"/>
        <v/>
      </c>
      <c r="AC215" s="51" t="str">
        <f t="shared" si="61"/>
        <v/>
      </c>
      <c r="AD215" s="51" t="str">
        <f t="shared" si="62"/>
        <v/>
      </c>
      <c r="AE215" s="51" t="str">
        <f t="shared" si="63"/>
        <v/>
      </c>
      <c r="AF215" s="51" t="str">
        <f t="shared" si="64"/>
        <v/>
      </c>
      <c r="AG215" s="51" t="str">
        <f t="shared" si="65"/>
        <v/>
      </c>
      <c r="AH215" s="51" t="str">
        <f t="shared" si="66"/>
        <v/>
      </c>
      <c r="AI215" s="51" t="str">
        <f t="shared" si="67"/>
        <v/>
      </c>
      <c r="AJ215" s="51" t="str">
        <f t="shared" si="68"/>
        <v/>
      </c>
      <c r="AK215" s="51" t="str">
        <f t="shared" si="69"/>
        <v/>
      </c>
      <c r="AL215" s="51" t="str">
        <f t="shared" si="70"/>
        <v/>
      </c>
      <c r="AM215" s="51" t="str">
        <f t="shared" si="71"/>
        <v/>
      </c>
      <c r="AN215" s="51" t="str">
        <f>IF(OR(AD215&lt;&gt;TRUE,AI215&lt;&gt;TRUE),"",IF(OR('Info Lieferung'!$B$12-(YEAR(J215))&gt;INDEX(valschartmaxalt,MATCH(N215,libschart,0)),'Info Lieferung'!$B$12-(YEAR(J215))&lt;INDEX(valschartminalt,MATCH(N215,libschart,0))),FALSE,TRUE))</f>
        <v/>
      </c>
      <c r="AO215" s="51" t="str">
        <f t="shared" si="72"/>
        <v/>
      </c>
      <c r="AP215" s="51"/>
      <c r="AQ215" s="51"/>
      <c r="AR215" s="51"/>
      <c r="AS215" s="197" t="str">
        <f t="shared" si="73"/>
        <v/>
      </c>
      <c r="AT215" s="197" t="str">
        <f t="shared" si="74"/>
        <v/>
      </c>
    </row>
    <row r="216" spans="1:46" x14ac:dyDescent="0.2">
      <c r="A216" s="52" t="str">
        <f>IF(AND(F216&lt;&gt;"",'Institution - Klasse'!$F$4&lt;&gt;""),INDEX(libcatidinstit,'Institution - Klasse'!$F$4),"")</f>
        <v/>
      </c>
      <c r="B216" s="52" t="str">
        <f>IF(A216&lt;&gt;"",INDEX(codeinstit,'Institution - Klasse'!$F$4),"")</f>
        <v/>
      </c>
      <c r="C216" s="50" t="str">
        <f t="shared" si="75"/>
        <v/>
      </c>
      <c r="D216" s="143"/>
      <c r="E216" s="143"/>
      <c r="F216" s="137"/>
      <c r="G216" s="137"/>
      <c r="H216" s="137"/>
      <c r="I216" s="137"/>
      <c r="J216" s="139"/>
      <c r="K216" s="140"/>
      <c r="L216" s="141"/>
      <c r="M216" s="141"/>
      <c r="N216" s="140"/>
      <c r="O216" s="142"/>
      <c r="P216" s="137"/>
      <c r="Q216" s="227"/>
      <c r="R216" s="137"/>
      <c r="S216" s="155"/>
      <c r="T216" s="155"/>
      <c r="U216" s="155"/>
      <c r="V216" s="155"/>
      <c r="W216" s="155"/>
      <c r="X216" s="155"/>
      <c r="Y216" s="53" t="str">
        <f t="shared" si="57"/>
        <v/>
      </c>
      <c r="Z216" s="51" t="str">
        <f t="shared" si="58"/>
        <v/>
      </c>
      <c r="AA216" s="51" t="str">
        <f t="shared" si="59"/>
        <v/>
      </c>
      <c r="AB216" s="51" t="str">
        <f t="shared" si="60"/>
        <v/>
      </c>
      <c r="AC216" s="51" t="str">
        <f t="shared" si="61"/>
        <v/>
      </c>
      <c r="AD216" s="51" t="str">
        <f t="shared" si="62"/>
        <v/>
      </c>
      <c r="AE216" s="51" t="str">
        <f t="shared" si="63"/>
        <v/>
      </c>
      <c r="AF216" s="51" t="str">
        <f t="shared" si="64"/>
        <v/>
      </c>
      <c r="AG216" s="51" t="str">
        <f t="shared" si="65"/>
        <v/>
      </c>
      <c r="AH216" s="51" t="str">
        <f t="shared" si="66"/>
        <v/>
      </c>
      <c r="AI216" s="51" t="str">
        <f t="shared" si="67"/>
        <v/>
      </c>
      <c r="AJ216" s="51" t="str">
        <f t="shared" si="68"/>
        <v/>
      </c>
      <c r="AK216" s="51" t="str">
        <f t="shared" si="69"/>
        <v/>
      </c>
      <c r="AL216" s="51" t="str">
        <f t="shared" si="70"/>
        <v/>
      </c>
      <c r="AM216" s="51" t="str">
        <f t="shared" si="71"/>
        <v/>
      </c>
      <c r="AN216" s="51" t="str">
        <f>IF(OR(AD216&lt;&gt;TRUE,AI216&lt;&gt;TRUE),"",IF(OR('Info Lieferung'!$B$12-(YEAR(J216))&gt;INDEX(valschartmaxalt,MATCH(N216,libschart,0)),'Info Lieferung'!$B$12-(YEAR(J216))&lt;INDEX(valschartminalt,MATCH(N216,libschart,0))),FALSE,TRUE))</f>
        <v/>
      </c>
      <c r="AO216" s="51" t="str">
        <f t="shared" si="72"/>
        <v/>
      </c>
      <c r="AP216" s="51"/>
      <c r="AQ216" s="51"/>
      <c r="AR216" s="51"/>
      <c r="AS216" s="197" t="str">
        <f t="shared" si="73"/>
        <v/>
      </c>
      <c r="AT216" s="197" t="str">
        <f t="shared" si="74"/>
        <v/>
      </c>
    </row>
    <row r="217" spans="1:46" x14ac:dyDescent="0.2">
      <c r="A217" s="52" t="str">
        <f>IF(AND(F217&lt;&gt;"",'Institution - Klasse'!$F$4&lt;&gt;""),INDEX(libcatidinstit,'Institution - Klasse'!$F$4),"")</f>
        <v/>
      </c>
      <c r="B217" s="52" t="str">
        <f>IF(A217&lt;&gt;"",INDEX(codeinstit,'Institution - Klasse'!$F$4),"")</f>
        <v/>
      </c>
      <c r="C217" s="50" t="str">
        <f t="shared" si="75"/>
        <v/>
      </c>
      <c r="D217" s="143"/>
      <c r="E217" s="143"/>
      <c r="F217" s="137"/>
      <c r="G217" s="137"/>
      <c r="H217" s="137"/>
      <c r="I217" s="137"/>
      <c r="J217" s="139"/>
      <c r="K217" s="140"/>
      <c r="L217" s="141"/>
      <c r="M217" s="141"/>
      <c r="N217" s="140"/>
      <c r="O217" s="142"/>
      <c r="P217" s="137"/>
      <c r="Q217" s="227"/>
      <c r="R217" s="137"/>
      <c r="S217" s="155"/>
      <c r="T217" s="155"/>
      <c r="U217" s="155"/>
      <c r="V217" s="155"/>
      <c r="W217" s="155"/>
      <c r="X217" s="155"/>
      <c r="Y217" s="53" t="str">
        <f t="shared" si="57"/>
        <v/>
      </c>
      <c r="Z217" s="51" t="str">
        <f t="shared" si="58"/>
        <v/>
      </c>
      <c r="AA217" s="51" t="str">
        <f t="shared" si="59"/>
        <v/>
      </c>
      <c r="AB217" s="51" t="str">
        <f t="shared" si="60"/>
        <v/>
      </c>
      <c r="AC217" s="51" t="str">
        <f t="shared" si="61"/>
        <v/>
      </c>
      <c r="AD217" s="51" t="str">
        <f t="shared" si="62"/>
        <v/>
      </c>
      <c r="AE217" s="51" t="str">
        <f t="shared" si="63"/>
        <v/>
      </c>
      <c r="AF217" s="51" t="str">
        <f t="shared" si="64"/>
        <v/>
      </c>
      <c r="AG217" s="51" t="str">
        <f t="shared" si="65"/>
        <v/>
      </c>
      <c r="AH217" s="51" t="str">
        <f t="shared" si="66"/>
        <v/>
      </c>
      <c r="AI217" s="51" t="str">
        <f t="shared" si="67"/>
        <v/>
      </c>
      <c r="AJ217" s="51" t="str">
        <f t="shared" si="68"/>
        <v/>
      </c>
      <c r="AK217" s="51" t="str">
        <f t="shared" si="69"/>
        <v/>
      </c>
      <c r="AL217" s="51" t="str">
        <f t="shared" si="70"/>
        <v/>
      </c>
      <c r="AM217" s="51" t="str">
        <f t="shared" si="71"/>
        <v/>
      </c>
      <c r="AN217" s="51" t="str">
        <f>IF(OR(AD217&lt;&gt;TRUE,AI217&lt;&gt;TRUE),"",IF(OR('Info Lieferung'!$B$12-(YEAR(J217))&gt;INDEX(valschartmaxalt,MATCH(N217,libschart,0)),'Info Lieferung'!$B$12-(YEAR(J217))&lt;INDEX(valschartminalt,MATCH(N217,libschart,0))),FALSE,TRUE))</f>
        <v/>
      </c>
      <c r="AO217" s="51" t="str">
        <f t="shared" si="72"/>
        <v/>
      </c>
      <c r="AP217" s="51"/>
      <c r="AQ217" s="51"/>
      <c r="AR217" s="51"/>
      <c r="AS217" s="197" t="str">
        <f t="shared" si="73"/>
        <v/>
      </c>
      <c r="AT217" s="197" t="str">
        <f t="shared" si="74"/>
        <v/>
      </c>
    </row>
    <row r="218" spans="1:46" x14ac:dyDescent="0.2">
      <c r="A218" s="52" t="str">
        <f>IF(AND(F218&lt;&gt;"",'Institution - Klasse'!$F$4&lt;&gt;""),INDEX(libcatidinstit,'Institution - Klasse'!$F$4),"")</f>
        <v/>
      </c>
      <c r="B218" s="52" t="str">
        <f>IF(A218&lt;&gt;"",INDEX(codeinstit,'Institution - Klasse'!$F$4),"")</f>
        <v/>
      </c>
      <c r="C218" s="50" t="str">
        <f t="shared" si="75"/>
        <v/>
      </c>
      <c r="D218" s="143"/>
      <c r="E218" s="143"/>
      <c r="F218" s="137"/>
      <c r="G218" s="137"/>
      <c r="H218" s="137"/>
      <c r="I218" s="137"/>
      <c r="J218" s="139"/>
      <c r="K218" s="140"/>
      <c r="L218" s="141"/>
      <c r="M218" s="141"/>
      <c r="N218" s="140"/>
      <c r="O218" s="142"/>
      <c r="P218" s="137"/>
      <c r="Q218" s="227"/>
      <c r="R218" s="137"/>
      <c r="S218" s="155"/>
      <c r="T218" s="155"/>
      <c r="U218" s="155"/>
      <c r="V218" s="155"/>
      <c r="W218" s="155"/>
      <c r="X218" s="155"/>
      <c r="Y218" s="53" t="str">
        <f t="shared" si="57"/>
        <v/>
      </c>
      <c r="Z218" s="51" t="str">
        <f t="shared" si="58"/>
        <v/>
      </c>
      <c r="AA218" s="51" t="str">
        <f t="shared" si="59"/>
        <v/>
      </c>
      <c r="AB218" s="51" t="str">
        <f t="shared" si="60"/>
        <v/>
      </c>
      <c r="AC218" s="51" t="str">
        <f t="shared" si="61"/>
        <v/>
      </c>
      <c r="AD218" s="51" t="str">
        <f t="shared" si="62"/>
        <v/>
      </c>
      <c r="AE218" s="51" t="str">
        <f t="shared" si="63"/>
        <v/>
      </c>
      <c r="AF218" s="51" t="str">
        <f t="shared" si="64"/>
        <v/>
      </c>
      <c r="AG218" s="51" t="str">
        <f t="shared" si="65"/>
        <v/>
      </c>
      <c r="AH218" s="51" t="str">
        <f t="shared" si="66"/>
        <v/>
      </c>
      <c r="AI218" s="51" t="str">
        <f t="shared" si="67"/>
        <v/>
      </c>
      <c r="AJ218" s="51" t="str">
        <f t="shared" si="68"/>
        <v/>
      </c>
      <c r="AK218" s="51" t="str">
        <f t="shared" si="69"/>
        <v/>
      </c>
      <c r="AL218" s="51" t="str">
        <f t="shared" si="70"/>
        <v/>
      </c>
      <c r="AM218" s="51" t="str">
        <f t="shared" si="71"/>
        <v/>
      </c>
      <c r="AN218" s="51" t="str">
        <f>IF(OR(AD218&lt;&gt;TRUE,AI218&lt;&gt;TRUE),"",IF(OR('Info Lieferung'!$B$12-(YEAR(J218))&gt;INDEX(valschartmaxalt,MATCH(N218,libschart,0)),'Info Lieferung'!$B$12-(YEAR(J218))&lt;INDEX(valschartminalt,MATCH(N218,libschart,0))),FALSE,TRUE))</f>
        <v/>
      </c>
      <c r="AO218" s="51" t="str">
        <f t="shared" si="72"/>
        <v/>
      </c>
      <c r="AP218" s="51"/>
      <c r="AQ218" s="51"/>
      <c r="AR218" s="51"/>
      <c r="AS218" s="197" t="str">
        <f t="shared" si="73"/>
        <v/>
      </c>
      <c r="AT218" s="197" t="str">
        <f t="shared" si="74"/>
        <v/>
      </c>
    </row>
    <row r="219" spans="1:46" x14ac:dyDescent="0.2">
      <c r="A219" s="52" t="str">
        <f>IF(AND(F219&lt;&gt;"",'Institution - Klasse'!$F$4&lt;&gt;""),INDEX(libcatidinstit,'Institution - Klasse'!$F$4),"")</f>
        <v/>
      </c>
      <c r="B219" s="52" t="str">
        <f>IF(A219&lt;&gt;"",INDEX(codeinstit,'Institution - Klasse'!$F$4),"")</f>
        <v/>
      </c>
      <c r="C219" s="50" t="str">
        <f t="shared" si="75"/>
        <v/>
      </c>
      <c r="D219" s="143"/>
      <c r="E219" s="143"/>
      <c r="F219" s="137"/>
      <c r="G219" s="137"/>
      <c r="H219" s="137"/>
      <c r="I219" s="137"/>
      <c r="J219" s="139"/>
      <c r="K219" s="140"/>
      <c r="L219" s="141"/>
      <c r="M219" s="141"/>
      <c r="N219" s="140"/>
      <c r="O219" s="142"/>
      <c r="P219" s="137"/>
      <c r="Q219" s="227"/>
      <c r="R219" s="137"/>
      <c r="S219" s="155"/>
      <c r="T219" s="155"/>
      <c r="U219" s="155"/>
      <c r="V219" s="155"/>
      <c r="W219" s="155"/>
      <c r="X219" s="155"/>
      <c r="Y219" s="53" t="str">
        <f t="shared" si="57"/>
        <v/>
      </c>
      <c r="Z219" s="51" t="str">
        <f t="shared" si="58"/>
        <v/>
      </c>
      <c r="AA219" s="51" t="str">
        <f t="shared" si="59"/>
        <v/>
      </c>
      <c r="AB219" s="51" t="str">
        <f t="shared" si="60"/>
        <v/>
      </c>
      <c r="AC219" s="51" t="str">
        <f t="shared" si="61"/>
        <v/>
      </c>
      <c r="AD219" s="51" t="str">
        <f t="shared" si="62"/>
        <v/>
      </c>
      <c r="AE219" s="51" t="str">
        <f t="shared" si="63"/>
        <v/>
      </c>
      <c r="AF219" s="51" t="str">
        <f t="shared" si="64"/>
        <v/>
      </c>
      <c r="AG219" s="51" t="str">
        <f t="shared" si="65"/>
        <v/>
      </c>
      <c r="AH219" s="51" t="str">
        <f t="shared" si="66"/>
        <v/>
      </c>
      <c r="AI219" s="51" t="str">
        <f t="shared" si="67"/>
        <v/>
      </c>
      <c r="AJ219" s="51" t="str">
        <f t="shared" si="68"/>
        <v/>
      </c>
      <c r="AK219" s="51" t="str">
        <f t="shared" si="69"/>
        <v/>
      </c>
      <c r="AL219" s="51" t="str">
        <f t="shared" si="70"/>
        <v/>
      </c>
      <c r="AM219" s="51" t="str">
        <f t="shared" si="71"/>
        <v/>
      </c>
      <c r="AN219" s="51" t="str">
        <f>IF(OR(AD219&lt;&gt;TRUE,AI219&lt;&gt;TRUE),"",IF(OR('Info Lieferung'!$B$12-(YEAR(J219))&gt;INDEX(valschartmaxalt,MATCH(N219,libschart,0)),'Info Lieferung'!$B$12-(YEAR(J219))&lt;INDEX(valschartminalt,MATCH(N219,libschart,0))),FALSE,TRUE))</f>
        <v/>
      </c>
      <c r="AO219" s="51" t="str">
        <f t="shared" si="72"/>
        <v/>
      </c>
      <c r="AP219" s="51"/>
      <c r="AQ219" s="51"/>
      <c r="AR219" s="51"/>
      <c r="AS219" s="197" t="str">
        <f t="shared" si="73"/>
        <v/>
      </c>
      <c r="AT219" s="197" t="str">
        <f t="shared" si="74"/>
        <v/>
      </c>
    </row>
    <row r="220" spans="1:46" x14ac:dyDescent="0.2">
      <c r="A220" s="52" t="str">
        <f>IF(AND(F220&lt;&gt;"",'Institution - Klasse'!$F$4&lt;&gt;""),INDEX(libcatidinstit,'Institution - Klasse'!$F$4),"")</f>
        <v/>
      </c>
      <c r="B220" s="52" t="str">
        <f>IF(A220&lt;&gt;"",INDEX(codeinstit,'Institution - Klasse'!$F$4),"")</f>
        <v/>
      </c>
      <c r="C220" s="50" t="str">
        <f t="shared" si="75"/>
        <v/>
      </c>
      <c r="D220" s="143"/>
      <c r="E220" s="143"/>
      <c r="F220" s="137"/>
      <c r="G220" s="137"/>
      <c r="H220" s="137"/>
      <c r="I220" s="137"/>
      <c r="J220" s="139"/>
      <c r="K220" s="140"/>
      <c r="L220" s="141"/>
      <c r="M220" s="141"/>
      <c r="N220" s="140"/>
      <c r="O220" s="142"/>
      <c r="P220" s="137"/>
      <c r="Q220" s="227"/>
      <c r="R220" s="137"/>
      <c r="S220" s="155"/>
      <c r="T220" s="155"/>
      <c r="U220" s="155"/>
      <c r="V220" s="155"/>
      <c r="W220" s="155"/>
      <c r="X220" s="155"/>
      <c r="Y220" s="53" t="str">
        <f t="shared" si="57"/>
        <v/>
      </c>
      <c r="Z220" s="51" t="str">
        <f t="shared" si="58"/>
        <v/>
      </c>
      <c r="AA220" s="51" t="str">
        <f t="shared" si="59"/>
        <v/>
      </c>
      <c r="AB220" s="51" t="str">
        <f t="shared" si="60"/>
        <v/>
      </c>
      <c r="AC220" s="51" t="str">
        <f t="shared" si="61"/>
        <v/>
      </c>
      <c r="AD220" s="51" t="str">
        <f t="shared" si="62"/>
        <v/>
      </c>
      <c r="AE220" s="51" t="str">
        <f t="shared" si="63"/>
        <v/>
      </c>
      <c r="AF220" s="51" t="str">
        <f t="shared" si="64"/>
        <v/>
      </c>
      <c r="AG220" s="51" t="str">
        <f t="shared" si="65"/>
        <v/>
      </c>
      <c r="AH220" s="51" t="str">
        <f t="shared" si="66"/>
        <v/>
      </c>
      <c r="AI220" s="51" t="str">
        <f t="shared" si="67"/>
        <v/>
      </c>
      <c r="AJ220" s="51" t="str">
        <f t="shared" si="68"/>
        <v/>
      </c>
      <c r="AK220" s="51" t="str">
        <f t="shared" si="69"/>
        <v/>
      </c>
      <c r="AL220" s="51" t="str">
        <f t="shared" si="70"/>
        <v/>
      </c>
      <c r="AM220" s="51" t="str">
        <f t="shared" si="71"/>
        <v/>
      </c>
      <c r="AN220" s="51" t="str">
        <f>IF(OR(AD220&lt;&gt;TRUE,AI220&lt;&gt;TRUE),"",IF(OR('Info Lieferung'!$B$12-(YEAR(J220))&gt;INDEX(valschartmaxalt,MATCH(N220,libschart,0)),'Info Lieferung'!$B$12-(YEAR(J220))&lt;INDEX(valschartminalt,MATCH(N220,libschart,0))),FALSE,TRUE))</f>
        <v/>
      </c>
      <c r="AO220" s="51" t="str">
        <f t="shared" si="72"/>
        <v/>
      </c>
      <c r="AP220" s="51"/>
      <c r="AQ220" s="51"/>
      <c r="AR220" s="51"/>
      <c r="AS220" s="197" t="str">
        <f t="shared" si="73"/>
        <v/>
      </c>
      <c r="AT220" s="197" t="str">
        <f t="shared" si="74"/>
        <v/>
      </c>
    </row>
    <row r="221" spans="1:46" x14ac:dyDescent="0.2">
      <c r="A221" s="52" t="str">
        <f>IF(AND(F221&lt;&gt;"",'Institution - Klasse'!$F$4&lt;&gt;""),INDEX(libcatidinstit,'Institution - Klasse'!$F$4),"")</f>
        <v/>
      </c>
      <c r="B221" s="52" t="str">
        <f>IF(A221&lt;&gt;"",INDEX(codeinstit,'Institution - Klasse'!$F$4),"")</f>
        <v/>
      </c>
      <c r="C221" s="50" t="str">
        <f t="shared" si="75"/>
        <v/>
      </c>
      <c r="D221" s="143"/>
      <c r="E221" s="143"/>
      <c r="F221" s="137"/>
      <c r="G221" s="137"/>
      <c r="H221" s="137"/>
      <c r="I221" s="137"/>
      <c r="J221" s="139"/>
      <c r="K221" s="140"/>
      <c r="L221" s="141"/>
      <c r="M221" s="141"/>
      <c r="N221" s="140"/>
      <c r="O221" s="142"/>
      <c r="P221" s="137"/>
      <c r="Q221" s="227"/>
      <c r="R221" s="137"/>
      <c r="S221" s="155"/>
      <c r="T221" s="155"/>
      <c r="U221" s="155"/>
      <c r="V221" s="155"/>
      <c r="W221" s="155"/>
      <c r="X221" s="155"/>
      <c r="Y221" s="53" t="str">
        <f t="shared" si="57"/>
        <v/>
      </c>
      <c r="Z221" s="51" t="str">
        <f t="shared" si="58"/>
        <v/>
      </c>
      <c r="AA221" s="51" t="str">
        <f t="shared" si="59"/>
        <v/>
      </c>
      <c r="AB221" s="51" t="str">
        <f t="shared" si="60"/>
        <v/>
      </c>
      <c r="AC221" s="51" t="str">
        <f t="shared" si="61"/>
        <v/>
      </c>
      <c r="AD221" s="51" t="str">
        <f t="shared" si="62"/>
        <v/>
      </c>
      <c r="AE221" s="51" t="str">
        <f t="shared" si="63"/>
        <v/>
      </c>
      <c r="AF221" s="51" t="str">
        <f t="shared" si="64"/>
        <v/>
      </c>
      <c r="AG221" s="51" t="str">
        <f t="shared" si="65"/>
        <v/>
      </c>
      <c r="AH221" s="51" t="str">
        <f t="shared" si="66"/>
        <v/>
      </c>
      <c r="AI221" s="51" t="str">
        <f t="shared" si="67"/>
        <v/>
      </c>
      <c r="AJ221" s="51" t="str">
        <f t="shared" si="68"/>
        <v/>
      </c>
      <c r="AK221" s="51" t="str">
        <f t="shared" si="69"/>
        <v/>
      </c>
      <c r="AL221" s="51" t="str">
        <f t="shared" si="70"/>
        <v/>
      </c>
      <c r="AM221" s="51" t="str">
        <f t="shared" si="71"/>
        <v/>
      </c>
      <c r="AN221" s="51" t="str">
        <f>IF(OR(AD221&lt;&gt;TRUE,AI221&lt;&gt;TRUE),"",IF(OR('Info Lieferung'!$B$12-(YEAR(J221))&gt;INDEX(valschartmaxalt,MATCH(N221,libschart,0)),'Info Lieferung'!$B$12-(YEAR(J221))&lt;INDEX(valschartminalt,MATCH(N221,libschart,0))),FALSE,TRUE))</f>
        <v/>
      </c>
      <c r="AO221" s="51" t="str">
        <f t="shared" si="72"/>
        <v/>
      </c>
      <c r="AP221" s="51"/>
      <c r="AQ221" s="51"/>
      <c r="AR221" s="51"/>
      <c r="AS221" s="197" t="str">
        <f t="shared" si="73"/>
        <v/>
      </c>
      <c r="AT221" s="197" t="str">
        <f t="shared" si="74"/>
        <v/>
      </c>
    </row>
    <row r="222" spans="1:46" x14ac:dyDescent="0.2">
      <c r="A222" s="52" t="str">
        <f>IF(AND(F222&lt;&gt;"",'Institution - Klasse'!$F$4&lt;&gt;""),INDEX(libcatidinstit,'Institution - Klasse'!$F$4),"")</f>
        <v/>
      </c>
      <c r="B222" s="52" t="str">
        <f>IF(A222&lt;&gt;"",INDEX(codeinstit,'Institution - Klasse'!$F$4),"")</f>
        <v/>
      </c>
      <c r="C222" s="50" t="str">
        <f t="shared" si="75"/>
        <v/>
      </c>
      <c r="D222" s="143"/>
      <c r="E222" s="143"/>
      <c r="F222" s="137"/>
      <c r="G222" s="137"/>
      <c r="H222" s="137"/>
      <c r="I222" s="137"/>
      <c r="J222" s="139"/>
      <c r="K222" s="140"/>
      <c r="L222" s="141"/>
      <c r="M222" s="141"/>
      <c r="N222" s="140"/>
      <c r="O222" s="142"/>
      <c r="P222" s="137"/>
      <c r="Q222" s="227"/>
      <c r="R222" s="137"/>
      <c r="S222" s="155"/>
      <c r="T222" s="155"/>
      <c r="U222" s="155"/>
      <c r="V222" s="155"/>
      <c r="W222" s="155"/>
      <c r="X222" s="155"/>
      <c r="Y222" s="53" t="str">
        <f t="shared" si="57"/>
        <v/>
      </c>
      <c r="Z222" s="51" t="str">
        <f t="shared" si="58"/>
        <v/>
      </c>
      <c r="AA222" s="51" t="str">
        <f t="shared" si="59"/>
        <v/>
      </c>
      <c r="AB222" s="51" t="str">
        <f t="shared" si="60"/>
        <v/>
      </c>
      <c r="AC222" s="51" t="str">
        <f t="shared" si="61"/>
        <v/>
      </c>
      <c r="AD222" s="51" t="str">
        <f t="shared" si="62"/>
        <v/>
      </c>
      <c r="AE222" s="51" t="str">
        <f t="shared" si="63"/>
        <v/>
      </c>
      <c r="AF222" s="51" t="str">
        <f t="shared" si="64"/>
        <v/>
      </c>
      <c r="AG222" s="51" t="str">
        <f t="shared" si="65"/>
        <v/>
      </c>
      <c r="AH222" s="51" t="str">
        <f t="shared" si="66"/>
        <v/>
      </c>
      <c r="AI222" s="51" t="str">
        <f t="shared" si="67"/>
        <v/>
      </c>
      <c r="AJ222" s="51" t="str">
        <f t="shared" si="68"/>
        <v/>
      </c>
      <c r="AK222" s="51" t="str">
        <f t="shared" si="69"/>
        <v/>
      </c>
      <c r="AL222" s="51" t="str">
        <f t="shared" si="70"/>
        <v/>
      </c>
      <c r="AM222" s="51" t="str">
        <f t="shared" si="71"/>
        <v/>
      </c>
      <c r="AN222" s="51" t="str">
        <f>IF(OR(AD222&lt;&gt;TRUE,AI222&lt;&gt;TRUE),"",IF(OR('Info Lieferung'!$B$12-(YEAR(J222))&gt;INDEX(valschartmaxalt,MATCH(N222,libschart,0)),'Info Lieferung'!$B$12-(YEAR(J222))&lt;INDEX(valschartminalt,MATCH(N222,libschart,0))),FALSE,TRUE))</f>
        <v/>
      </c>
      <c r="AO222" s="51" t="str">
        <f t="shared" si="72"/>
        <v/>
      </c>
      <c r="AP222" s="51"/>
      <c r="AQ222" s="51"/>
      <c r="AR222" s="51"/>
      <c r="AS222" s="197" t="str">
        <f t="shared" si="73"/>
        <v/>
      </c>
      <c r="AT222" s="197" t="str">
        <f t="shared" si="74"/>
        <v/>
      </c>
    </row>
    <row r="223" spans="1:46" x14ac:dyDescent="0.2">
      <c r="A223" s="52" t="str">
        <f>IF(AND(F223&lt;&gt;"",'Institution - Klasse'!$F$4&lt;&gt;""),INDEX(libcatidinstit,'Institution - Klasse'!$F$4),"")</f>
        <v/>
      </c>
      <c r="B223" s="52" t="str">
        <f>IF(A223&lt;&gt;"",INDEX(codeinstit,'Institution - Klasse'!$F$4),"")</f>
        <v/>
      </c>
      <c r="C223" s="50" t="str">
        <f t="shared" si="75"/>
        <v/>
      </c>
      <c r="D223" s="143"/>
      <c r="E223" s="143"/>
      <c r="F223" s="137"/>
      <c r="G223" s="137"/>
      <c r="H223" s="137"/>
      <c r="I223" s="137"/>
      <c r="J223" s="139"/>
      <c r="K223" s="140"/>
      <c r="L223" s="141"/>
      <c r="M223" s="141"/>
      <c r="N223" s="140"/>
      <c r="O223" s="142"/>
      <c r="P223" s="137"/>
      <c r="Q223" s="227"/>
      <c r="R223" s="137"/>
      <c r="S223" s="155"/>
      <c r="T223" s="155"/>
      <c r="U223" s="155"/>
      <c r="V223" s="155"/>
      <c r="W223" s="155"/>
      <c r="X223" s="155"/>
      <c r="Y223" s="53" t="str">
        <f t="shared" si="57"/>
        <v/>
      </c>
      <c r="Z223" s="51" t="str">
        <f t="shared" si="58"/>
        <v/>
      </c>
      <c r="AA223" s="51" t="str">
        <f t="shared" si="59"/>
        <v/>
      </c>
      <c r="AB223" s="51" t="str">
        <f t="shared" si="60"/>
        <v/>
      </c>
      <c r="AC223" s="51" t="str">
        <f t="shared" si="61"/>
        <v/>
      </c>
      <c r="AD223" s="51" t="str">
        <f t="shared" si="62"/>
        <v/>
      </c>
      <c r="AE223" s="51" t="str">
        <f t="shared" si="63"/>
        <v/>
      </c>
      <c r="AF223" s="51" t="str">
        <f t="shared" si="64"/>
        <v/>
      </c>
      <c r="AG223" s="51" t="str">
        <f t="shared" si="65"/>
        <v/>
      </c>
      <c r="AH223" s="51" t="str">
        <f t="shared" si="66"/>
        <v/>
      </c>
      <c r="AI223" s="51" t="str">
        <f t="shared" si="67"/>
        <v/>
      </c>
      <c r="AJ223" s="51" t="str">
        <f t="shared" si="68"/>
        <v/>
      </c>
      <c r="AK223" s="51" t="str">
        <f t="shared" si="69"/>
        <v/>
      </c>
      <c r="AL223" s="51" t="str">
        <f t="shared" si="70"/>
        <v/>
      </c>
      <c r="AM223" s="51" t="str">
        <f t="shared" si="71"/>
        <v/>
      </c>
      <c r="AN223" s="51" t="str">
        <f>IF(OR(AD223&lt;&gt;TRUE,AI223&lt;&gt;TRUE),"",IF(OR('Info Lieferung'!$B$12-(YEAR(J223))&gt;INDEX(valschartmaxalt,MATCH(N223,libschart,0)),'Info Lieferung'!$B$12-(YEAR(J223))&lt;INDEX(valschartminalt,MATCH(N223,libschart,0))),FALSE,TRUE))</f>
        <v/>
      </c>
      <c r="AO223" s="51" t="str">
        <f t="shared" si="72"/>
        <v/>
      </c>
      <c r="AP223" s="51"/>
      <c r="AQ223" s="51"/>
      <c r="AR223" s="51"/>
      <c r="AS223" s="197" t="str">
        <f t="shared" si="73"/>
        <v/>
      </c>
      <c r="AT223" s="197" t="str">
        <f t="shared" si="74"/>
        <v/>
      </c>
    </row>
    <row r="224" spans="1:46" x14ac:dyDescent="0.2">
      <c r="A224" s="52" t="str">
        <f>IF(AND(F224&lt;&gt;"",'Institution - Klasse'!$F$4&lt;&gt;""),INDEX(libcatidinstit,'Institution - Klasse'!$F$4),"")</f>
        <v/>
      </c>
      <c r="B224" s="52" t="str">
        <f>IF(A224&lt;&gt;"",INDEX(codeinstit,'Institution - Klasse'!$F$4),"")</f>
        <v/>
      </c>
      <c r="C224" s="50" t="str">
        <f t="shared" si="75"/>
        <v/>
      </c>
      <c r="D224" s="143"/>
      <c r="E224" s="143"/>
      <c r="F224" s="137"/>
      <c r="G224" s="137"/>
      <c r="H224" s="137"/>
      <c r="I224" s="137"/>
      <c r="J224" s="139"/>
      <c r="K224" s="140"/>
      <c r="L224" s="141"/>
      <c r="M224" s="141"/>
      <c r="N224" s="140"/>
      <c r="O224" s="142"/>
      <c r="P224" s="137"/>
      <c r="Q224" s="227"/>
      <c r="R224" s="137"/>
      <c r="S224" s="155"/>
      <c r="T224" s="155"/>
      <c r="U224" s="155"/>
      <c r="V224" s="155"/>
      <c r="W224" s="155"/>
      <c r="X224" s="155"/>
      <c r="Y224" s="53" t="str">
        <f t="shared" si="57"/>
        <v/>
      </c>
      <c r="Z224" s="51" t="str">
        <f t="shared" si="58"/>
        <v/>
      </c>
      <c r="AA224" s="51" t="str">
        <f t="shared" si="59"/>
        <v/>
      </c>
      <c r="AB224" s="51" t="str">
        <f t="shared" si="60"/>
        <v/>
      </c>
      <c r="AC224" s="51" t="str">
        <f t="shared" si="61"/>
        <v/>
      </c>
      <c r="AD224" s="51" t="str">
        <f t="shared" si="62"/>
        <v/>
      </c>
      <c r="AE224" s="51" t="str">
        <f t="shared" si="63"/>
        <v/>
      </c>
      <c r="AF224" s="51" t="str">
        <f t="shared" si="64"/>
        <v/>
      </c>
      <c r="AG224" s="51" t="str">
        <f t="shared" si="65"/>
        <v/>
      </c>
      <c r="AH224" s="51" t="str">
        <f t="shared" si="66"/>
        <v/>
      </c>
      <c r="AI224" s="51" t="str">
        <f t="shared" si="67"/>
        <v/>
      </c>
      <c r="AJ224" s="51" t="str">
        <f t="shared" si="68"/>
        <v/>
      </c>
      <c r="AK224" s="51" t="str">
        <f t="shared" si="69"/>
        <v/>
      </c>
      <c r="AL224" s="51" t="str">
        <f t="shared" si="70"/>
        <v/>
      </c>
      <c r="AM224" s="51" t="str">
        <f t="shared" si="71"/>
        <v/>
      </c>
      <c r="AN224" s="51" t="str">
        <f>IF(OR(AD224&lt;&gt;TRUE,AI224&lt;&gt;TRUE),"",IF(OR('Info Lieferung'!$B$12-(YEAR(J224))&gt;INDEX(valschartmaxalt,MATCH(N224,libschart,0)),'Info Lieferung'!$B$12-(YEAR(J224))&lt;INDEX(valschartminalt,MATCH(N224,libschart,0))),FALSE,TRUE))</f>
        <v/>
      </c>
      <c r="AO224" s="51" t="str">
        <f t="shared" si="72"/>
        <v/>
      </c>
      <c r="AP224" s="51"/>
      <c r="AQ224" s="51"/>
      <c r="AR224" s="51"/>
      <c r="AS224" s="197" t="str">
        <f t="shared" si="73"/>
        <v/>
      </c>
      <c r="AT224" s="197" t="str">
        <f t="shared" si="74"/>
        <v/>
      </c>
    </row>
    <row r="225" spans="1:46" x14ac:dyDescent="0.2">
      <c r="A225" s="52" t="str">
        <f>IF(AND(F225&lt;&gt;"",'Institution - Klasse'!$F$4&lt;&gt;""),INDEX(libcatidinstit,'Institution - Klasse'!$F$4),"")</f>
        <v/>
      </c>
      <c r="B225" s="52" t="str">
        <f>IF(A225&lt;&gt;"",INDEX(codeinstit,'Institution - Klasse'!$F$4),"")</f>
        <v/>
      </c>
      <c r="C225" s="50" t="str">
        <f t="shared" si="75"/>
        <v/>
      </c>
      <c r="D225" s="143"/>
      <c r="E225" s="143"/>
      <c r="F225" s="137"/>
      <c r="G225" s="137"/>
      <c r="H225" s="137"/>
      <c r="I225" s="137"/>
      <c r="J225" s="139"/>
      <c r="K225" s="140"/>
      <c r="L225" s="141"/>
      <c r="M225" s="141"/>
      <c r="N225" s="140"/>
      <c r="O225" s="142"/>
      <c r="P225" s="137"/>
      <c r="Q225" s="227"/>
      <c r="R225" s="137"/>
      <c r="S225" s="155"/>
      <c r="T225" s="155"/>
      <c r="U225" s="155"/>
      <c r="V225" s="155"/>
      <c r="W225" s="155"/>
      <c r="X225" s="155"/>
      <c r="Y225" s="53" t="str">
        <f t="shared" si="57"/>
        <v/>
      </c>
      <c r="Z225" s="51" t="str">
        <f t="shared" si="58"/>
        <v/>
      </c>
      <c r="AA225" s="51" t="str">
        <f t="shared" si="59"/>
        <v/>
      </c>
      <c r="AB225" s="51" t="str">
        <f t="shared" si="60"/>
        <v/>
      </c>
      <c r="AC225" s="51" t="str">
        <f t="shared" si="61"/>
        <v/>
      </c>
      <c r="AD225" s="51" t="str">
        <f t="shared" si="62"/>
        <v/>
      </c>
      <c r="AE225" s="51" t="str">
        <f t="shared" si="63"/>
        <v/>
      </c>
      <c r="AF225" s="51" t="str">
        <f t="shared" si="64"/>
        <v/>
      </c>
      <c r="AG225" s="51" t="str">
        <f t="shared" si="65"/>
        <v/>
      </c>
      <c r="AH225" s="51" t="str">
        <f t="shared" si="66"/>
        <v/>
      </c>
      <c r="AI225" s="51" t="str">
        <f t="shared" si="67"/>
        <v/>
      </c>
      <c r="AJ225" s="51" t="str">
        <f t="shared" si="68"/>
        <v/>
      </c>
      <c r="AK225" s="51" t="str">
        <f t="shared" si="69"/>
        <v/>
      </c>
      <c r="AL225" s="51" t="str">
        <f t="shared" si="70"/>
        <v/>
      </c>
      <c r="AM225" s="51" t="str">
        <f t="shared" si="71"/>
        <v/>
      </c>
      <c r="AN225" s="51" t="str">
        <f>IF(OR(AD225&lt;&gt;TRUE,AI225&lt;&gt;TRUE),"",IF(OR('Info Lieferung'!$B$12-(YEAR(J225))&gt;INDEX(valschartmaxalt,MATCH(N225,libschart,0)),'Info Lieferung'!$B$12-(YEAR(J225))&lt;INDEX(valschartminalt,MATCH(N225,libschart,0))),FALSE,TRUE))</f>
        <v/>
      </c>
      <c r="AO225" s="51" t="str">
        <f t="shared" si="72"/>
        <v/>
      </c>
      <c r="AP225" s="51"/>
      <c r="AQ225" s="51"/>
      <c r="AR225" s="51"/>
      <c r="AS225" s="197" t="str">
        <f t="shared" si="73"/>
        <v/>
      </c>
      <c r="AT225" s="197" t="str">
        <f t="shared" si="74"/>
        <v/>
      </c>
    </row>
    <row r="226" spans="1:46" x14ac:dyDescent="0.2">
      <c r="A226" s="52" t="str">
        <f>IF(AND(F226&lt;&gt;"",'Institution - Klasse'!$F$4&lt;&gt;""),INDEX(libcatidinstit,'Institution - Klasse'!$F$4),"")</f>
        <v/>
      </c>
      <c r="B226" s="52" t="str">
        <f>IF(A226&lt;&gt;"",INDEX(codeinstit,'Institution - Klasse'!$F$4),"")</f>
        <v/>
      </c>
      <c r="C226" s="50" t="str">
        <f t="shared" si="75"/>
        <v/>
      </c>
      <c r="D226" s="143"/>
      <c r="E226" s="143"/>
      <c r="F226" s="137"/>
      <c r="G226" s="137"/>
      <c r="H226" s="137"/>
      <c r="I226" s="137"/>
      <c r="J226" s="139"/>
      <c r="K226" s="140"/>
      <c r="L226" s="141"/>
      <c r="M226" s="141"/>
      <c r="N226" s="140"/>
      <c r="O226" s="142"/>
      <c r="P226" s="137"/>
      <c r="Q226" s="227"/>
      <c r="R226" s="137"/>
      <c r="S226" s="155"/>
      <c r="T226" s="155"/>
      <c r="U226" s="155"/>
      <c r="V226" s="155"/>
      <c r="W226" s="155"/>
      <c r="X226" s="155"/>
      <c r="Y226" s="53" t="str">
        <f t="shared" si="57"/>
        <v/>
      </c>
      <c r="Z226" s="51" t="str">
        <f t="shared" si="58"/>
        <v/>
      </c>
      <c r="AA226" s="51" t="str">
        <f t="shared" si="59"/>
        <v/>
      </c>
      <c r="AB226" s="51" t="str">
        <f t="shared" si="60"/>
        <v/>
      </c>
      <c r="AC226" s="51" t="str">
        <f t="shared" si="61"/>
        <v/>
      </c>
      <c r="AD226" s="51" t="str">
        <f t="shared" si="62"/>
        <v/>
      </c>
      <c r="AE226" s="51" t="str">
        <f t="shared" si="63"/>
        <v/>
      </c>
      <c r="AF226" s="51" t="str">
        <f t="shared" si="64"/>
        <v/>
      </c>
      <c r="AG226" s="51" t="str">
        <f t="shared" si="65"/>
        <v/>
      </c>
      <c r="AH226" s="51" t="str">
        <f t="shared" si="66"/>
        <v/>
      </c>
      <c r="AI226" s="51" t="str">
        <f t="shared" si="67"/>
        <v/>
      </c>
      <c r="AJ226" s="51" t="str">
        <f t="shared" si="68"/>
        <v/>
      </c>
      <c r="AK226" s="51" t="str">
        <f t="shared" si="69"/>
        <v/>
      </c>
      <c r="AL226" s="51" t="str">
        <f t="shared" si="70"/>
        <v/>
      </c>
      <c r="AM226" s="51" t="str">
        <f t="shared" si="71"/>
        <v/>
      </c>
      <c r="AN226" s="51" t="str">
        <f>IF(OR(AD226&lt;&gt;TRUE,AI226&lt;&gt;TRUE),"",IF(OR('Info Lieferung'!$B$12-(YEAR(J226))&gt;INDEX(valschartmaxalt,MATCH(N226,libschart,0)),'Info Lieferung'!$B$12-(YEAR(J226))&lt;INDEX(valschartminalt,MATCH(N226,libschart,0))),FALSE,TRUE))</f>
        <v/>
      </c>
      <c r="AO226" s="51" t="str">
        <f t="shared" si="72"/>
        <v/>
      </c>
      <c r="AP226" s="51"/>
      <c r="AQ226" s="51"/>
      <c r="AR226" s="51"/>
      <c r="AS226" s="197" t="str">
        <f t="shared" si="73"/>
        <v/>
      </c>
      <c r="AT226" s="197" t="str">
        <f t="shared" si="74"/>
        <v/>
      </c>
    </row>
    <row r="227" spans="1:46" x14ac:dyDescent="0.2">
      <c r="A227" s="52" t="str">
        <f>IF(AND(F227&lt;&gt;"",'Institution - Klasse'!$F$4&lt;&gt;""),INDEX(libcatidinstit,'Institution - Klasse'!$F$4),"")</f>
        <v/>
      </c>
      <c r="B227" s="52" t="str">
        <f>IF(A227&lt;&gt;"",INDEX(codeinstit,'Institution - Klasse'!$F$4),"")</f>
        <v/>
      </c>
      <c r="C227" s="50" t="str">
        <f t="shared" si="75"/>
        <v/>
      </c>
      <c r="D227" s="143"/>
      <c r="E227" s="143"/>
      <c r="F227" s="137"/>
      <c r="G227" s="137"/>
      <c r="H227" s="137"/>
      <c r="I227" s="137"/>
      <c r="J227" s="139"/>
      <c r="K227" s="140"/>
      <c r="L227" s="141"/>
      <c r="M227" s="141"/>
      <c r="N227" s="140"/>
      <c r="O227" s="142"/>
      <c r="P227" s="137"/>
      <c r="Q227" s="227"/>
      <c r="R227" s="137"/>
      <c r="S227" s="155"/>
      <c r="T227" s="155"/>
      <c r="U227" s="155"/>
      <c r="V227" s="155"/>
      <c r="W227" s="155"/>
      <c r="X227" s="155"/>
      <c r="Y227" s="53" t="str">
        <f t="shared" si="57"/>
        <v/>
      </c>
      <c r="Z227" s="51" t="str">
        <f t="shared" si="58"/>
        <v/>
      </c>
      <c r="AA227" s="51" t="str">
        <f t="shared" si="59"/>
        <v/>
      </c>
      <c r="AB227" s="51" t="str">
        <f t="shared" si="60"/>
        <v/>
      </c>
      <c r="AC227" s="51" t="str">
        <f t="shared" si="61"/>
        <v/>
      </c>
      <c r="AD227" s="51" t="str">
        <f t="shared" si="62"/>
        <v/>
      </c>
      <c r="AE227" s="51" t="str">
        <f t="shared" si="63"/>
        <v/>
      </c>
      <c r="AF227" s="51" t="str">
        <f t="shared" si="64"/>
        <v/>
      </c>
      <c r="AG227" s="51" t="str">
        <f t="shared" si="65"/>
        <v/>
      </c>
      <c r="AH227" s="51" t="str">
        <f t="shared" si="66"/>
        <v/>
      </c>
      <c r="AI227" s="51" t="str">
        <f t="shared" si="67"/>
        <v/>
      </c>
      <c r="AJ227" s="51" t="str">
        <f t="shared" si="68"/>
        <v/>
      </c>
      <c r="AK227" s="51" t="str">
        <f t="shared" si="69"/>
        <v/>
      </c>
      <c r="AL227" s="51" t="str">
        <f t="shared" si="70"/>
        <v/>
      </c>
      <c r="AM227" s="51" t="str">
        <f t="shared" si="71"/>
        <v/>
      </c>
      <c r="AN227" s="51" t="str">
        <f>IF(OR(AD227&lt;&gt;TRUE,AI227&lt;&gt;TRUE),"",IF(OR('Info Lieferung'!$B$12-(YEAR(J227))&gt;INDEX(valschartmaxalt,MATCH(N227,libschart,0)),'Info Lieferung'!$B$12-(YEAR(J227))&lt;INDEX(valschartminalt,MATCH(N227,libschart,0))),FALSE,TRUE))</f>
        <v/>
      </c>
      <c r="AO227" s="51" t="str">
        <f t="shared" si="72"/>
        <v/>
      </c>
      <c r="AP227" s="51"/>
      <c r="AQ227" s="51"/>
      <c r="AR227" s="51"/>
      <c r="AS227" s="197" t="str">
        <f t="shared" si="73"/>
        <v/>
      </c>
      <c r="AT227" s="197" t="str">
        <f t="shared" si="74"/>
        <v/>
      </c>
    </row>
    <row r="228" spans="1:46" x14ac:dyDescent="0.2">
      <c r="A228" s="52" t="str">
        <f>IF(AND(F228&lt;&gt;"",'Institution - Klasse'!$F$4&lt;&gt;""),INDEX(libcatidinstit,'Institution - Klasse'!$F$4),"")</f>
        <v/>
      </c>
      <c r="B228" s="52" t="str">
        <f>IF(A228&lt;&gt;"",INDEX(codeinstit,'Institution - Klasse'!$F$4),"")</f>
        <v/>
      </c>
      <c r="C228" s="50" t="str">
        <f t="shared" si="75"/>
        <v/>
      </c>
      <c r="D228" s="143"/>
      <c r="E228" s="143"/>
      <c r="F228" s="137"/>
      <c r="G228" s="137"/>
      <c r="H228" s="137"/>
      <c r="I228" s="137"/>
      <c r="J228" s="139"/>
      <c r="K228" s="140"/>
      <c r="L228" s="141"/>
      <c r="M228" s="141"/>
      <c r="N228" s="140"/>
      <c r="O228" s="142"/>
      <c r="P228" s="137"/>
      <c r="Q228" s="227"/>
      <c r="R228" s="137"/>
      <c r="S228" s="155"/>
      <c r="T228" s="155"/>
      <c r="U228" s="155"/>
      <c r="V228" s="155"/>
      <c r="W228" s="155"/>
      <c r="X228" s="155"/>
      <c r="Y228" s="53" t="str">
        <f t="shared" si="57"/>
        <v/>
      </c>
      <c r="Z228" s="51" t="str">
        <f t="shared" si="58"/>
        <v/>
      </c>
      <c r="AA228" s="51" t="str">
        <f t="shared" si="59"/>
        <v/>
      </c>
      <c r="AB228" s="51" t="str">
        <f t="shared" si="60"/>
        <v/>
      </c>
      <c r="AC228" s="51" t="str">
        <f t="shared" si="61"/>
        <v/>
      </c>
      <c r="AD228" s="51" t="str">
        <f t="shared" si="62"/>
        <v/>
      </c>
      <c r="AE228" s="51" t="str">
        <f t="shared" si="63"/>
        <v/>
      </c>
      <c r="AF228" s="51" t="str">
        <f t="shared" si="64"/>
        <v/>
      </c>
      <c r="AG228" s="51" t="str">
        <f t="shared" si="65"/>
        <v/>
      </c>
      <c r="AH228" s="51" t="str">
        <f t="shared" si="66"/>
        <v/>
      </c>
      <c r="AI228" s="51" t="str">
        <f t="shared" si="67"/>
        <v/>
      </c>
      <c r="AJ228" s="51" t="str">
        <f t="shared" si="68"/>
        <v/>
      </c>
      <c r="AK228" s="51" t="str">
        <f t="shared" si="69"/>
        <v/>
      </c>
      <c r="AL228" s="51" t="str">
        <f t="shared" si="70"/>
        <v/>
      </c>
      <c r="AM228" s="51" t="str">
        <f t="shared" si="71"/>
        <v/>
      </c>
      <c r="AN228" s="51" t="str">
        <f>IF(OR(AD228&lt;&gt;TRUE,AI228&lt;&gt;TRUE),"",IF(OR('Info Lieferung'!$B$12-(YEAR(J228))&gt;INDEX(valschartmaxalt,MATCH(N228,libschart,0)),'Info Lieferung'!$B$12-(YEAR(J228))&lt;INDEX(valschartminalt,MATCH(N228,libschart,0))),FALSE,TRUE))</f>
        <v/>
      </c>
      <c r="AO228" s="51" t="str">
        <f t="shared" si="72"/>
        <v/>
      </c>
      <c r="AP228" s="51"/>
      <c r="AQ228" s="51"/>
      <c r="AR228" s="51"/>
      <c r="AS228" s="197" t="str">
        <f t="shared" si="73"/>
        <v/>
      </c>
      <c r="AT228" s="197" t="str">
        <f t="shared" si="74"/>
        <v/>
      </c>
    </row>
    <row r="229" spans="1:46" x14ac:dyDescent="0.2">
      <c r="A229" s="52" t="str">
        <f>IF(AND(F229&lt;&gt;"",'Institution - Klasse'!$F$4&lt;&gt;""),INDEX(libcatidinstit,'Institution - Klasse'!$F$4),"")</f>
        <v/>
      </c>
      <c r="B229" s="52" t="str">
        <f>IF(A229&lt;&gt;"",INDEX(codeinstit,'Institution - Klasse'!$F$4),"")</f>
        <v/>
      </c>
      <c r="C229" s="50" t="str">
        <f t="shared" si="75"/>
        <v/>
      </c>
      <c r="D229" s="143"/>
      <c r="E229" s="143"/>
      <c r="F229" s="137"/>
      <c r="G229" s="137"/>
      <c r="H229" s="137"/>
      <c r="I229" s="137"/>
      <c r="J229" s="139"/>
      <c r="K229" s="140"/>
      <c r="L229" s="141"/>
      <c r="M229" s="141"/>
      <c r="N229" s="140"/>
      <c r="O229" s="142"/>
      <c r="P229" s="137"/>
      <c r="Q229" s="227"/>
      <c r="R229" s="137"/>
      <c r="S229" s="155"/>
      <c r="T229" s="155"/>
      <c r="U229" s="155"/>
      <c r="V229" s="155"/>
      <c r="W229" s="155"/>
      <c r="X229" s="155"/>
      <c r="Y229" s="53" t="str">
        <f t="shared" si="57"/>
        <v/>
      </c>
      <c r="Z229" s="51" t="str">
        <f t="shared" si="58"/>
        <v/>
      </c>
      <c r="AA229" s="51" t="str">
        <f t="shared" si="59"/>
        <v/>
      </c>
      <c r="AB229" s="51" t="str">
        <f t="shared" si="60"/>
        <v/>
      </c>
      <c r="AC229" s="51" t="str">
        <f t="shared" si="61"/>
        <v/>
      </c>
      <c r="AD229" s="51" t="str">
        <f t="shared" si="62"/>
        <v/>
      </c>
      <c r="AE229" s="51" t="str">
        <f t="shared" si="63"/>
        <v/>
      </c>
      <c r="AF229" s="51" t="str">
        <f t="shared" si="64"/>
        <v/>
      </c>
      <c r="AG229" s="51" t="str">
        <f t="shared" si="65"/>
        <v/>
      </c>
      <c r="AH229" s="51" t="str">
        <f t="shared" si="66"/>
        <v/>
      </c>
      <c r="AI229" s="51" t="str">
        <f t="shared" si="67"/>
        <v/>
      </c>
      <c r="AJ229" s="51" t="str">
        <f t="shared" si="68"/>
        <v/>
      </c>
      <c r="AK229" s="51" t="str">
        <f t="shared" si="69"/>
        <v/>
      </c>
      <c r="AL229" s="51" t="str">
        <f t="shared" si="70"/>
        <v/>
      </c>
      <c r="AM229" s="51" t="str">
        <f t="shared" si="71"/>
        <v/>
      </c>
      <c r="AN229" s="51" t="str">
        <f>IF(OR(AD229&lt;&gt;TRUE,AI229&lt;&gt;TRUE),"",IF(OR('Info Lieferung'!$B$12-(YEAR(J229))&gt;INDEX(valschartmaxalt,MATCH(N229,libschart,0)),'Info Lieferung'!$B$12-(YEAR(J229))&lt;INDEX(valschartminalt,MATCH(N229,libschart,0))),FALSE,TRUE))</f>
        <v/>
      </c>
      <c r="AO229" s="51" t="str">
        <f t="shared" si="72"/>
        <v/>
      </c>
      <c r="AP229" s="51"/>
      <c r="AQ229" s="51"/>
      <c r="AR229" s="51"/>
      <c r="AS229" s="197" t="str">
        <f t="shared" si="73"/>
        <v/>
      </c>
      <c r="AT229" s="197" t="str">
        <f t="shared" si="74"/>
        <v/>
      </c>
    </row>
    <row r="230" spans="1:46" x14ac:dyDescent="0.2">
      <c r="A230" s="52" t="str">
        <f>IF(AND(F230&lt;&gt;"",'Institution - Klasse'!$F$4&lt;&gt;""),INDEX(libcatidinstit,'Institution - Klasse'!$F$4),"")</f>
        <v/>
      </c>
      <c r="B230" s="52" t="str">
        <f>IF(A230&lt;&gt;"",INDEX(codeinstit,'Institution - Klasse'!$F$4),"")</f>
        <v/>
      </c>
      <c r="C230" s="50" t="str">
        <f t="shared" si="75"/>
        <v/>
      </c>
      <c r="D230" s="143"/>
      <c r="E230" s="143"/>
      <c r="F230" s="137"/>
      <c r="G230" s="137"/>
      <c r="H230" s="137"/>
      <c r="I230" s="137"/>
      <c r="J230" s="139"/>
      <c r="K230" s="140"/>
      <c r="L230" s="141"/>
      <c r="M230" s="141"/>
      <c r="N230" s="140"/>
      <c r="O230" s="142"/>
      <c r="P230" s="137"/>
      <c r="Q230" s="227"/>
      <c r="R230" s="137"/>
      <c r="S230" s="155"/>
      <c r="T230" s="155"/>
      <c r="U230" s="155"/>
      <c r="V230" s="155"/>
      <c r="W230" s="155"/>
      <c r="X230" s="155"/>
      <c r="Y230" s="53" t="str">
        <f t="shared" si="57"/>
        <v/>
      </c>
      <c r="Z230" s="51" t="str">
        <f t="shared" si="58"/>
        <v/>
      </c>
      <c r="AA230" s="51" t="str">
        <f t="shared" si="59"/>
        <v/>
      </c>
      <c r="AB230" s="51" t="str">
        <f t="shared" si="60"/>
        <v/>
      </c>
      <c r="AC230" s="51" t="str">
        <f t="shared" si="61"/>
        <v/>
      </c>
      <c r="AD230" s="51" t="str">
        <f t="shared" si="62"/>
        <v/>
      </c>
      <c r="AE230" s="51" t="str">
        <f t="shared" si="63"/>
        <v/>
      </c>
      <c r="AF230" s="51" t="str">
        <f t="shared" si="64"/>
        <v/>
      </c>
      <c r="AG230" s="51" t="str">
        <f t="shared" si="65"/>
        <v/>
      </c>
      <c r="AH230" s="51" t="str">
        <f t="shared" si="66"/>
        <v/>
      </c>
      <c r="AI230" s="51" t="str">
        <f t="shared" si="67"/>
        <v/>
      </c>
      <c r="AJ230" s="51" t="str">
        <f t="shared" si="68"/>
        <v/>
      </c>
      <c r="AK230" s="51" t="str">
        <f t="shared" si="69"/>
        <v/>
      </c>
      <c r="AL230" s="51" t="str">
        <f t="shared" si="70"/>
        <v/>
      </c>
      <c r="AM230" s="51" t="str">
        <f t="shared" si="71"/>
        <v/>
      </c>
      <c r="AN230" s="51" t="str">
        <f>IF(OR(AD230&lt;&gt;TRUE,AI230&lt;&gt;TRUE),"",IF(OR('Info Lieferung'!$B$12-(YEAR(J230))&gt;INDEX(valschartmaxalt,MATCH(N230,libschart,0)),'Info Lieferung'!$B$12-(YEAR(J230))&lt;INDEX(valschartminalt,MATCH(N230,libschart,0))),FALSE,TRUE))</f>
        <v/>
      </c>
      <c r="AO230" s="51" t="str">
        <f t="shared" si="72"/>
        <v/>
      </c>
      <c r="AP230" s="51"/>
      <c r="AQ230" s="51"/>
      <c r="AR230" s="51"/>
      <c r="AS230" s="197" t="str">
        <f t="shared" si="73"/>
        <v/>
      </c>
      <c r="AT230" s="197" t="str">
        <f t="shared" si="74"/>
        <v/>
      </c>
    </row>
    <row r="231" spans="1:46" x14ac:dyDescent="0.2">
      <c r="A231" s="52" t="str">
        <f>IF(AND(F231&lt;&gt;"",'Institution - Klasse'!$F$4&lt;&gt;""),INDEX(libcatidinstit,'Institution - Klasse'!$F$4),"")</f>
        <v/>
      </c>
      <c r="B231" s="52" t="str">
        <f>IF(A231&lt;&gt;"",INDEX(codeinstit,'Institution - Klasse'!$F$4),"")</f>
        <v/>
      </c>
      <c r="C231" s="50" t="str">
        <f t="shared" si="75"/>
        <v/>
      </c>
      <c r="D231" s="143"/>
      <c r="E231" s="143"/>
      <c r="F231" s="137"/>
      <c r="G231" s="137"/>
      <c r="H231" s="137"/>
      <c r="I231" s="137"/>
      <c r="J231" s="139"/>
      <c r="K231" s="140"/>
      <c r="L231" s="141"/>
      <c r="M231" s="141"/>
      <c r="N231" s="140"/>
      <c r="O231" s="142"/>
      <c r="P231" s="137"/>
      <c r="Q231" s="227"/>
      <c r="R231" s="137"/>
      <c r="S231" s="155"/>
      <c r="T231" s="155"/>
      <c r="U231" s="155"/>
      <c r="V231" s="155"/>
      <c r="W231" s="155"/>
      <c r="X231" s="155"/>
      <c r="Y231" s="53" t="str">
        <f t="shared" si="57"/>
        <v/>
      </c>
      <c r="Z231" s="51" t="str">
        <f t="shared" si="58"/>
        <v/>
      </c>
      <c r="AA231" s="51" t="str">
        <f t="shared" si="59"/>
        <v/>
      </c>
      <c r="AB231" s="51" t="str">
        <f t="shared" si="60"/>
        <v/>
      </c>
      <c r="AC231" s="51" t="str">
        <f t="shared" si="61"/>
        <v/>
      </c>
      <c r="AD231" s="51" t="str">
        <f t="shared" si="62"/>
        <v/>
      </c>
      <c r="AE231" s="51" t="str">
        <f t="shared" si="63"/>
        <v/>
      </c>
      <c r="AF231" s="51" t="str">
        <f t="shared" si="64"/>
        <v/>
      </c>
      <c r="AG231" s="51" t="str">
        <f t="shared" si="65"/>
        <v/>
      </c>
      <c r="AH231" s="51" t="str">
        <f t="shared" si="66"/>
        <v/>
      </c>
      <c r="AI231" s="51" t="str">
        <f t="shared" si="67"/>
        <v/>
      </c>
      <c r="AJ231" s="51" t="str">
        <f t="shared" si="68"/>
        <v/>
      </c>
      <c r="AK231" s="51" t="str">
        <f t="shared" si="69"/>
        <v/>
      </c>
      <c r="AL231" s="51" t="str">
        <f t="shared" si="70"/>
        <v/>
      </c>
      <c r="AM231" s="51" t="str">
        <f t="shared" si="71"/>
        <v/>
      </c>
      <c r="AN231" s="51" t="str">
        <f>IF(OR(AD231&lt;&gt;TRUE,AI231&lt;&gt;TRUE),"",IF(OR('Info Lieferung'!$B$12-(YEAR(J231))&gt;INDEX(valschartmaxalt,MATCH(N231,libschart,0)),'Info Lieferung'!$B$12-(YEAR(J231))&lt;INDEX(valschartminalt,MATCH(N231,libschart,0))),FALSE,TRUE))</f>
        <v/>
      </c>
      <c r="AO231" s="51" t="str">
        <f t="shared" si="72"/>
        <v/>
      </c>
      <c r="AP231" s="51"/>
      <c r="AQ231" s="51"/>
      <c r="AR231" s="51"/>
      <c r="AS231" s="197" t="str">
        <f t="shared" si="73"/>
        <v/>
      </c>
      <c r="AT231" s="197" t="str">
        <f t="shared" si="74"/>
        <v/>
      </c>
    </row>
    <row r="232" spans="1:46" x14ac:dyDescent="0.2">
      <c r="A232" s="52" t="str">
        <f>IF(AND(F232&lt;&gt;"",'Institution - Klasse'!$F$4&lt;&gt;""),INDEX(libcatidinstit,'Institution - Klasse'!$F$4),"")</f>
        <v/>
      </c>
      <c r="B232" s="52" t="str">
        <f>IF(A232&lt;&gt;"",INDEX(codeinstit,'Institution - Klasse'!$F$4),"")</f>
        <v/>
      </c>
      <c r="C232" s="50" t="str">
        <f t="shared" si="75"/>
        <v/>
      </c>
      <c r="D232" s="143"/>
      <c r="E232" s="143"/>
      <c r="F232" s="137"/>
      <c r="G232" s="137"/>
      <c r="H232" s="137"/>
      <c r="I232" s="137"/>
      <c r="J232" s="139"/>
      <c r="K232" s="140"/>
      <c r="L232" s="141"/>
      <c r="M232" s="141"/>
      <c r="N232" s="140"/>
      <c r="O232" s="142"/>
      <c r="P232" s="137"/>
      <c r="Q232" s="227"/>
      <c r="R232" s="137"/>
      <c r="S232" s="155"/>
      <c r="T232" s="155"/>
      <c r="U232" s="155"/>
      <c r="V232" s="155"/>
      <c r="W232" s="155"/>
      <c r="X232" s="155"/>
      <c r="Y232" s="53" t="str">
        <f t="shared" si="57"/>
        <v/>
      </c>
      <c r="Z232" s="51" t="str">
        <f t="shared" si="58"/>
        <v/>
      </c>
      <c r="AA232" s="51" t="str">
        <f t="shared" si="59"/>
        <v/>
      </c>
      <c r="AB232" s="51" t="str">
        <f t="shared" si="60"/>
        <v/>
      </c>
      <c r="AC232" s="51" t="str">
        <f t="shared" si="61"/>
        <v/>
      </c>
      <c r="AD232" s="51" t="str">
        <f t="shared" si="62"/>
        <v/>
      </c>
      <c r="AE232" s="51" t="str">
        <f t="shared" si="63"/>
        <v/>
      </c>
      <c r="AF232" s="51" t="str">
        <f t="shared" si="64"/>
        <v/>
      </c>
      <c r="AG232" s="51" t="str">
        <f t="shared" si="65"/>
        <v/>
      </c>
      <c r="AH232" s="51" t="str">
        <f t="shared" si="66"/>
        <v/>
      </c>
      <c r="AI232" s="51" t="str">
        <f t="shared" si="67"/>
        <v/>
      </c>
      <c r="AJ232" s="51" t="str">
        <f t="shared" si="68"/>
        <v/>
      </c>
      <c r="AK232" s="51" t="str">
        <f t="shared" si="69"/>
        <v/>
      </c>
      <c r="AL232" s="51" t="str">
        <f t="shared" si="70"/>
        <v/>
      </c>
      <c r="AM232" s="51" t="str">
        <f t="shared" si="71"/>
        <v/>
      </c>
      <c r="AN232" s="51" t="str">
        <f>IF(OR(AD232&lt;&gt;TRUE,AI232&lt;&gt;TRUE),"",IF(OR('Info Lieferung'!$B$12-(YEAR(J232))&gt;INDEX(valschartmaxalt,MATCH(N232,libschart,0)),'Info Lieferung'!$B$12-(YEAR(J232))&lt;INDEX(valschartminalt,MATCH(N232,libschart,0))),FALSE,TRUE))</f>
        <v/>
      </c>
      <c r="AO232" s="51" t="str">
        <f t="shared" si="72"/>
        <v/>
      </c>
      <c r="AP232" s="51"/>
      <c r="AQ232" s="51"/>
      <c r="AR232" s="51"/>
      <c r="AS232" s="197" t="str">
        <f t="shared" si="73"/>
        <v/>
      </c>
      <c r="AT232" s="197" t="str">
        <f t="shared" si="74"/>
        <v/>
      </c>
    </row>
    <row r="233" spans="1:46" x14ac:dyDescent="0.2">
      <c r="A233" s="52" t="str">
        <f>IF(AND(F233&lt;&gt;"",'Institution - Klasse'!$F$4&lt;&gt;""),INDEX(libcatidinstit,'Institution - Klasse'!$F$4),"")</f>
        <v/>
      </c>
      <c r="B233" s="52" t="str">
        <f>IF(A233&lt;&gt;"",INDEX(codeinstit,'Institution - Klasse'!$F$4),"")</f>
        <v/>
      </c>
      <c r="C233" s="50" t="str">
        <f t="shared" si="75"/>
        <v/>
      </c>
      <c r="D233" s="143"/>
      <c r="E233" s="143"/>
      <c r="F233" s="137"/>
      <c r="G233" s="137"/>
      <c r="H233" s="137"/>
      <c r="I233" s="137"/>
      <c r="J233" s="139"/>
      <c r="K233" s="140"/>
      <c r="L233" s="141"/>
      <c r="M233" s="141"/>
      <c r="N233" s="140"/>
      <c r="O233" s="142"/>
      <c r="P233" s="137"/>
      <c r="Q233" s="227"/>
      <c r="R233" s="137"/>
      <c r="S233" s="155"/>
      <c r="T233" s="155"/>
      <c r="U233" s="155"/>
      <c r="V233" s="155"/>
      <c r="W233" s="155"/>
      <c r="X233" s="155"/>
      <c r="Y233" s="53" t="str">
        <f t="shared" si="57"/>
        <v/>
      </c>
      <c r="Z233" s="51" t="str">
        <f t="shared" si="58"/>
        <v/>
      </c>
      <c r="AA233" s="51" t="str">
        <f t="shared" si="59"/>
        <v/>
      </c>
      <c r="AB233" s="51" t="str">
        <f t="shared" si="60"/>
        <v/>
      </c>
      <c r="AC233" s="51" t="str">
        <f t="shared" si="61"/>
        <v/>
      </c>
      <c r="AD233" s="51" t="str">
        <f t="shared" si="62"/>
        <v/>
      </c>
      <c r="AE233" s="51" t="str">
        <f t="shared" si="63"/>
        <v/>
      </c>
      <c r="AF233" s="51" t="str">
        <f t="shared" si="64"/>
        <v/>
      </c>
      <c r="AG233" s="51" t="str">
        <f t="shared" si="65"/>
        <v/>
      </c>
      <c r="AH233" s="51" t="str">
        <f t="shared" si="66"/>
        <v/>
      </c>
      <c r="AI233" s="51" t="str">
        <f t="shared" si="67"/>
        <v/>
      </c>
      <c r="AJ233" s="51" t="str">
        <f t="shared" si="68"/>
        <v/>
      </c>
      <c r="AK233" s="51" t="str">
        <f t="shared" si="69"/>
        <v/>
      </c>
      <c r="AL233" s="51" t="str">
        <f t="shared" si="70"/>
        <v/>
      </c>
      <c r="AM233" s="51" t="str">
        <f t="shared" si="71"/>
        <v/>
      </c>
      <c r="AN233" s="51" t="str">
        <f>IF(OR(AD233&lt;&gt;TRUE,AI233&lt;&gt;TRUE),"",IF(OR('Info Lieferung'!$B$12-(YEAR(J233))&gt;INDEX(valschartmaxalt,MATCH(N233,libschart,0)),'Info Lieferung'!$B$12-(YEAR(J233))&lt;INDEX(valschartminalt,MATCH(N233,libschart,0))),FALSE,TRUE))</f>
        <v/>
      </c>
      <c r="AO233" s="51" t="str">
        <f t="shared" si="72"/>
        <v/>
      </c>
      <c r="AP233" s="51"/>
      <c r="AQ233" s="51"/>
      <c r="AR233" s="51"/>
      <c r="AS233" s="197" t="str">
        <f t="shared" si="73"/>
        <v/>
      </c>
      <c r="AT233" s="197" t="str">
        <f t="shared" si="74"/>
        <v/>
      </c>
    </row>
    <row r="234" spans="1:46" x14ac:dyDescent="0.2">
      <c r="A234" s="52" t="str">
        <f>IF(AND(F234&lt;&gt;"",'Institution - Klasse'!$F$4&lt;&gt;""),INDEX(libcatidinstit,'Institution - Klasse'!$F$4),"")</f>
        <v/>
      </c>
      <c r="B234" s="52" t="str">
        <f>IF(A234&lt;&gt;"",INDEX(codeinstit,'Institution - Klasse'!$F$4),"")</f>
        <v/>
      </c>
      <c r="C234" s="50" t="str">
        <f t="shared" si="75"/>
        <v/>
      </c>
      <c r="D234" s="143"/>
      <c r="E234" s="143"/>
      <c r="F234" s="137"/>
      <c r="G234" s="137"/>
      <c r="H234" s="137"/>
      <c r="I234" s="137"/>
      <c r="J234" s="139"/>
      <c r="K234" s="140"/>
      <c r="L234" s="141"/>
      <c r="M234" s="141"/>
      <c r="N234" s="140"/>
      <c r="O234" s="142"/>
      <c r="P234" s="137"/>
      <c r="Q234" s="227"/>
      <c r="R234" s="137"/>
      <c r="S234" s="155"/>
      <c r="T234" s="155"/>
      <c r="U234" s="155"/>
      <c r="V234" s="155"/>
      <c r="W234" s="155"/>
      <c r="X234" s="155"/>
      <c r="Y234" s="53" t="str">
        <f t="shared" si="57"/>
        <v/>
      </c>
      <c r="Z234" s="51" t="str">
        <f t="shared" si="58"/>
        <v/>
      </c>
      <c r="AA234" s="51" t="str">
        <f t="shared" si="59"/>
        <v/>
      </c>
      <c r="AB234" s="51" t="str">
        <f t="shared" si="60"/>
        <v/>
      </c>
      <c r="AC234" s="51" t="str">
        <f t="shared" si="61"/>
        <v/>
      </c>
      <c r="AD234" s="51" t="str">
        <f t="shared" si="62"/>
        <v/>
      </c>
      <c r="AE234" s="51" t="str">
        <f t="shared" si="63"/>
        <v/>
      </c>
      <c r="AF234" s="51" t="str">
        <f t="shared" si="64"/>
        <v/>
      </c>
      <c r="AG234" s="51" t="str">
        <f t="shared" si="65"/>
        <v/>
      </c>
      <c r="AH234" s="51" t="str">
        <f t="shared" si="66"/>
        <v/>
      </c>
      <c r="AI234" s="51" t="str">
        <f t="shared" si="67"/>
        <v/>
      </c>
      <c r="AJ234" s="51" t="str">
        <f t="shared" si="68"/>
        <v/>
      </c>
      <c r="AK234" s="51" t="str">
        <f t="shared" si="69"/>
        <v/>
      </c>
      <c r="AL234" s="51" t="str">
        <f t="shared" si="70"/>
        <v/>
      </c>
      <c r="AM234" s="51" t="str">
        <f t="shared" si="71"/>
        <v/>
      </c>
      <c r="AN234" s="51" t="str">
        <f>IF(OR(AD234&lt;&gt;TRUE,AI234&lt;&gt;TRUE),"",IF(OR('Info Lieferung'!$B$12-(YEAR(J234))&gt;INDEX(valschartmaxalt,MATCH(N234,libschart,0)),'Info Lieferung'!$B$12-(YEAR(J234))&lt;INDEX(valschartminalt,MATCH(N234,libschart,0))),FALSE,TRUE))</f>
        <v/>
      </c>
      <c r="AO234" s="51" t="str">
        <f t="shared" si="72"/>
        <v/>
      </c>
      <c r="AP234" s="51"/>
      <c r="AQ234" s="51"/>
      <c r="AR234" s="51"/>
      <c r="AS234" s="197" t="str">
        <f t="shared" si="73"/>
        <v/>
      </c>
      <c r="AT234" s="197" t="str">
        <f t="shared" si="74"/>
        <v/>
      </c>
    </row>
    <row r="235" spans="1:46" x14ac:dyDescent="0.2">
      <c r="A235" s="52" t="str">
        <f>IF(AND(F235&lt;&gt;"",'Institution - Klasse'!$F$4&lt;&gt;""),INDEX(libcatidinstit,'Institution - Klasse'!$F$4),"")</f>
        <v/>
      </c>
      <c r="B235" s="52" t="str">
        <f>IF(A235&lt;&gt;"",INDEX(codeinstit,'Institution - Klasse'!$F$4),"")</f>
        <v/>
      </c>
      <c r="C235" s="50" t="str">
        <f t="shared" si="75"/>
        <v/>
      </c>
      <c r="D235" s="143"/>
      <c r="E235" s="143"/>
      <c r="F235" s="137"/>
      <c r="G235" s="137"/>
      <c r="H235" s="137"/>
      <c r="I235" s="137"/>
      <c r="J235" s="139"/>
      <c r="K235" s="140"/>
      <c r="L235" s="141"/>
      <c r="M235" s="141"/>
      <c r="N235" s="140"/>
      <c r="O235" s="142"/>
      <c r="P235" s="137"/>
      <c r="Q235" s="227"/>
      <c r="R235" s="137"/>
      <c r="S235" s="155"/>
      <c r="T235" s="155"/>
      <c r="U235" s="155"/>
      <c r="V235" s="155"/>
      <c r="W235" s="155"/>
      <c r="X235" s="155"/>
      <c r="Y235" s="53" t="str">
        <f t="shared" si="57"/>
        <v/>
      </c>
      <c r="Z235" s="51" t="str">
        <f t="shared" si="58"/>
        <v/>
      </c>
      <c r="AA235" s="51" t="str">
        <f t="shared" si="59"/>
        <v/>
      </c>
      <c r="AB235" s="51" t="str">
        <f t="shared" si="60"/>
        <v/>
      </c>
      <c r="AC235" s="51" t="str">
        <f t="shared" si="61"/>
        <v/>
      </c>
      <c r="AD235" s="51" t="str">
        <f t="shared" si="62"/>
        <v/>
      </c>
      <c r="AE235" s="51" t="str">
        <f t="shared" si="63"/>
        <v/>
      </c>
      <c r="AF235" s="51" t="str">
        <f t="shared" si="64"/>
        <v/>
      </c>
      <c r="AG235" s="51" t="str">
        <f t="shared" si="65"/>
        <v/>
      </c>
      <c r="AH235" s="51" t="str">
        <f t="shared" si="66"/>
        <v/>
      </c>
      <c r="AI235" s="51" t="str">
        <f t="shared" si="67"/>
        <v/>
      </c>
      <c r="AJ235" s="51" t="str">
        <f t="shared" si="68"/>
        <v/>
      </c>
      <c r="AK235" s="51" t="str">
        <f t="shared" si="69"/>
        <v/>
      </c>
      <c r="AL235" s="51" t="str">
        <f t="shared" si="70"/>
        <v/>
      </c>
      <c r="AM235" s="51" t="str">
        <f t="shared" si="71"/>
        <v/>
      </c>
      <c r="AN235" s="51" t="str">
        <f>IF(OR(AD235&lt;&gt;TRUE,AI235&lt;&gt;TRUE),"",IF(OR('Info Lieferung'!$B$12-(YEAR(J235))&gt;INDEX(valschartmaxalt,MATCH(N235,libschart,0)),'Info Lieferung'!$B$12-(YEAR(J235))&lt;INDEX(valschartminalt,MATCH(N235,libschart,0))),FALSE,TRUE))</f>
        <v/>
      </c>
      <c r="AO235" s="51" t="str">
        <f t="shared" si="72"/>
        <v/>
      </c>
      <c r="AP235" s="51"/>
      <c r="AQ235" s="51"/>
      <c r="AR235" s="51"/>
      <c r="AS235" s="197" t="str">
        <f t="shared" si="73"/>
        <v/>
      </c>
      <c r="AT235" s="197" t="str">
        <f t="shared" si="74"/>
        <v/>
      </c>
    </row>
    <row r="236" spans="1:46" x14ac:dyDescent="0.2">
      <c r="A236" s="52" t="str">
        <f>IF(AND(F236&lt;&gt;"",'Institution - Klasse'!$F$4&lt;&gt;""),INDEX(libcatidinstit,'Institution - Klasse'!$F$4),"")</f>
        <v/>
      </c>
      <c r="B236" s="52" t="str">
        <f>IF(A236&lt;&gt;"",INDEX(codeinstit,'Institution - Klasse'!$F$4),"")</f>
        <v/>
      </c>
      <c r="C236" s="50" t="str">
        <f t="shared" si="75"/>
        <v/>
      </c>
      <c r="D236" s="143"/>
      <c r="E236" s="143"/>
      <c r="F236" s="137"/>
      <c r="G236" s="137"/>
      <c r="H236" s="137"/>
      <c r="I236" s="137"/>
      <c r="J236" s="139"/>
      <c r="K236" s="140"/>
      <c r="L236" s="141"/>
      <c r="M236" s="141"/>
      <c r="N236" s="140"/>
      <c r="O236" s="142"/>
      <c r="P236" s="137"/>
      <c r="Q236" s="227"/>
      <c r="R236" s="137"/>
      <c r="S236" s="155"/>
      <c r="T236" s="155"/>
      <c r="U236" s="155"/>
      <c r="V236" s="155"/>
      <c r="W236" s="155"/>
      <c r="X236" s="155"/>
      <c r="Y236" s="53" t="str">
        <f t="shared" si="57"/>
        <v/>
      </c>
      <c r="Z236" s="51" t="str">
        <f t="shared" si="58"/>
        <v/>
      </c>
      <c r="AA236" s="51" t="str">
        <f t="shared" si="59"/>
        <v/>
      </c>
      <c r="AB236" s="51" t="str">
        <f t="shared" si="60"/>
        <v/>
      </c>
      <c r="AC236" s="51" t="str">
        <f t="shared" si="61"/>
        <v/>
      </c>
      <c r="AD236" s="51" t="str">
        <f t="shared" si="62"/>
        <v/>
      </c>
      <c r="AE236" s="51" t="str">
        <f t="shared" si="63"/>
        <v/>
      </c>
      <c r="AF236" s="51" t="str">
        <f t="shared" si="64"/>
        <v/>
      </c>
      <c r="AG236" s="51" t="str">
        <f t="shared" si="65"/>
        <v/>
      </c>
      <c r="AH236" s="51" t="str">
        <f t="shared" si="66"/>
        <v/>
      </c>
      <c r="AI236" s="51" t="str">
        <f t="shared" si="67"/>
        <v/>
      </c>
      <c r="AJ236" s="51" t="str">
        <f t="shared" si="68"/>
        <v/>
      </c>
      <c r="AK236" s="51" t="str">
        <f t="shared" si="69"/>
        <v/>
      </c>
      <c r="AL236" s="51" t="str">
        <f t="shared" si="70"/>
        <v/>
      </c>
      <c r="AM236" s="51" t="str">
        <f t="shared" si="71"/>
        <v/>
      </c>
      <c r="AN236" s="51" t="str">
        <f>IF(OR(AD236&lt;&gt;TRUE,AI236&lt;&gt;TRUE),"",IF(OR('Info Lieferung'!$B$12-(YEAR(J236))&gt;INDEX(valschartmaxalt,MATCH(N236,libschart,0)),'Info Lieferung'!$B$12-(YEAR(J236))&lt;INDEX(valschartminalt,MATCH(N236,libschart,0))),FALSE,TRUE))</f>
        <v/>
      </c>
      <c r="AO236" s="51" t="str">
        <f t="shared" si="72"/>
        <v/>
      </c>
      <c r="AP236" s="51"/>
      <c r="AQ236" s="51"/>
      <c r="AR236" s="51"/>
      <c r="AS236" s="197" t="str">
        <f t="shared" si="73"/>
        <v/>
      </c>
      <c r="AT236" s="197" t="str">
        <f t="shared" si="74"/>
        <v/>
      </c>
    </row>
    <row r="237" spans="1:46" x14ac:dyDescent="0.2">
      <c r="A237" s="52" t="str">
        <f>IF(AND(F237&lt;&gt;"",'Institution - Klasse'!$F$4&lt;&gt;""),INDEX(libcatidinstit,'Institution - Klasse'!$F$4),"")</f>
        <v/>
      </c>
      <c r="B237" s="52" t="str">
        <f>IF(A237&lt;&gt;"",INDEX(codeinstit,'Institution - Klasse'!$F$4),"")</f>
        <v/>
      </c>
      <c r="C237" s="50" t="str">
        <f t="shared" si="75"/>
        <v/>
      </c>
      <c r="D237" s="143"/>
      <c r="E237" s="143"/>
      <c r="F237" s="137"/>
      <c r="G237" s="137"/>
      <c r="H237" s="137"/>
      <c r="I237" s="137"/>
      <c r="J237" s="139"/>
      <c r="K237" s="140"/>
      <c r="L237" s="141"/>
      <c r="M237" s="141"/>
      <c r="N237" s="140"/>
      <c r="O237" s="142"/>
      <c r="P237" s="137"/>
      <c r="Q237" s="227"/>
      <c r="R237" s="137"/>
      <c r="S237" s="155"/>
      <c r="T237" s="155"/>
      <c r="U237" s="155"/>
      <c r="V237" s="155"/>
      <c r="W237" s="155"/>
      <c r="X237" s="155"/>
      <c r="Y237" s="53" t="str">
        <f t="shared" si="57"/>
        <v/>
      </c>
      <c r="Z237" s="51" t="str">
        <f t="shared" si="58"/>
        <v/>
      </c>
      <c r="AA237" s="51" t="str">
        <f t="shared" si="59"/>
        <v/>
      </c>
      <c r="AB237" s="51" t="str">
        <f t="shared" si="60"/>
        <v/>
      </c>
      <c r="AC237" s="51" t="str">
        <f t="shared" si="61"/>
        <v/>
      </c>
      <c r="AD237" s="51" t="str">
        <f t="shared" si="62"/>
        <v/>
      </c>
      <c r="AE237" s="51" t="str">
        <f t="shared" si="63"/>
        <v/>
      </c>
      <c r="AF237" s="51" t="str">
        <f t="shared" si="64"/>
        <v/>
      </c>
      <c r="AG237" s="51" t="str">
        <f t="shared" si="65"/>
        <v/>
      </c>
      <c r="AH237" s="51" t="str">
        <f t="shared" si="66"/>
        <v/>
      </c>
      <c r="AI237" s="51" t="str">
        <f t="shared" si="67"/>
        <v/>
      </c>
      <c r="AJ237" s="51" t="str">
        <f t="shared" si="68"/>
        <v/>
      </c>
      <c r="AK237" s="51" t="str">
        <f t="shared" si="69"/>
        <v/>
      </c>
      <c r="AL237" s="51" t="str">
        <f t="shared" si="70"/>
        <v/>
      </c>
      <c r="AM237" s="51" t="str">
        <f t="shared" si="71"/>
        <v/>
      </c>
      <c r="AN237" s="51" t="str">
        <f>IF(OR(AD237&lt;&gt;TRUE,AI237&lt;&gt;TRUE),"",IF(OR('Info Lieferung'!$B$12-(YEAR(J237))&gt;INDEX(valschartmaxalt,MATCH(N237,libschart,0)),'Info Lieferung'!$B$12-(YEAR(J237))&lt;INDEX(valschartminalt,MATCH(N237,libschart,0))),FALSE,TRUE))</f>
        <v/>
      </c>
      <c r="AO237" s="51" t="str">
        <f t="shared" si="72"/>
        <v/>
      </c>
      <c r="AP237" s="51"/>
      <c r="AQ237" s="51"/>
      <c r="AR237" s="51"/>
      <c r="AS237" s="197" t="str">
        <f t="shared" si="73"/>
        <v/>
      </c>
      <c r="AT237" s="197" t="str">
        <f t="shared" si="74"/>
        <v/>
      </c>
    </row>
    <row r="238" spans="1:46" x14ac:dyDescent="0.2">
      <c r="A238" s="52" t="str">
        <f>IF(AND(F238&lt;&gt;"",'Institution - Klasse'!$F$4&lt;&gt;""),INDEX(libcatidinstit,'Institution - Klasse'!$F$4),"")</f>
        <v/>
      </c>
      <c r="B238" s="52" t="str">
        <f>IF(A238&lt;&gt;"",INDEX(codeinstit,'Institution - Klasse'!$F$4),"")</f>
        <v/>
      </c>
      <c r="C238" s="50" t="str">
        <f t="shared" si="75"/>
        <v/>
      </c>
      <c r="D238" s="143"/>
      <c r="E238" s="143"/>
      <c r="F238" s="137"/>
      <c r="G238" s="137"/>
      <c r="H238" s="137"/>
      <c r="I238" s="137"/>
      <c r="J238" s="139"/>
      <c r="K238" s="140"/>
      <c r="L238" s="141"/>
      <c r="M238" s="141"/>
      <c r="N238" s="140"/>
      <c r="O238" s="142"/>
      <c r="P238" s="137"/>
      <c r="Q238" s="227"/>
      <c r="R238" s="137"/>
      <c r="S238" s="155"/>
      <c r="T238" s="155"/>
      <c r="U238" s="155"/>
      <c r="V238" s="155"/>
      <c r="W238" s="155"/>
      <c r="X238" s="155"/>
      <c r="Y238" s="53" t="str">
        <f t="shared" si="57"/>
        <v/>
      </c>
      <c r="Z238" s="51" t="str">
        <f t="shared" si="58"/>
        <v/>
      </c>
      <c r="AA238" s="51" t="str">
        <f t="shared" si="59"/>
        <v/>
      </c>
      <c r="AB238" s="51" t="str">
        <f t="shared" si="60"/>
        <v/>
      </c>
      <c r="AC238" s="51" t="str">
        <f t="shared" si="61"/>
        <v/>
      </c>
      <c r="AD238" s="51" t="str">
        <f t="shared" si="62"/>
        <v/>
      </c>
      <c r="AE238" s="51" t="str">
        <f t="shared" si="63"/>
        <v/>
      </c>
      <c r="AF238" s="51" t="str">
        <f t="shared" si="64"/>
        <v/>
      </c>
      <c r="AG238" s="51" t="str">
        <f t="shared" si="65"/>
        <v/>
      </c>
      <c r="AH238" s="51" t="str">
        <f t="shared" si="66"/>
        <v/>
      </c>
      <c r="AI238" s="51" t="str">
        <f t="shared" si="67"/>
        <v/>
      </c>
      <c r="AJ238" s="51" t="str">
        <f t="shared" si="68"/>
        <v/>
      </c>
      <c r="AK238" s="51" t="str">
        <f t="shared" si="69"/>
        <v/>
      </c>
      <c r="AL238" s="51" t="str">
        <f t="shared" si="70"/>
        <v/>
      </c>
      <c r="AM238" s="51" t="str">
        <f t="shared" si="71"/>
        <v/>
      </c>
      <c r="AN238" s="51" t="str">
        <f>IF(OR(AD238&lt;&gt;TRUE,AI238&lt;&gt;TRUE),"",IF(OR('Info Lieferung'!$B$12-(YEAR(J238))&gt;INDEX(valschartmaxalt,MATCH(N238,libschart,0)),'Info Lieferung'!$B$12-(YEAR(J238))&lt;INDEX(valschartminalt,MATCH(N238,libschart,0))),FALSE,TRUE))</f>
        <v/>
      </c>
      <c r="AO238" s="51" t="str">
        <f t="shared" si="72"/>
        <v/>
      </c>
      <c r="AP238" s="51"/>
      <c r="AQ238" s="51"/>
      <c r="AR238" s="51"/>
      <c r="AS238" s="197" t="str">
        <f t="shared" si="73"/>
        <v/>
      </c>
      <c r="AT238" s="197" t="str">
        <f t="shared" si="74"/>
        <v/>
      </c>
    </row>
    <row r="239" spans="1:46" x14ac:dyDescent="0.2">
      <c r="A239" s="52" t="str">
        <f>IF(AND(F239&lt;&gt;"",'Institution - Klasse'!$F$4&lt;&gt;""),INDEX(libcatidinstit,'Institution - Klasse'!$F$4),"")</f>
        <v/>
      </c>
      <c r="B239" s="52" t="str">
        <f>IF(A239&lt;&gt;"",INDEX(codeinstit,'Institution - Klasse'!$F$4),"")</f>
        <v/>
      </c>
      <c r="C239" s="50" t="str">
        <f t="shared" si="75"/>
        <v/>
      </c>
      <c r="D239" s="143"/>
      <c r="E239" s="143"/>
      <c r="F239" s="137"/>
      <c r="G239" s="137"/>
      <c r="H239" s="137"/>
      <c r="I239" s="137"/>
      <c r="J239" s="139"/>
      <c r="K239" s="140"/>
      <c r="L239" s="141"/>
      <c r="M239" s="141"/>
      <c r="N239" s="140"/>
      <c r="O239" s="142"/>
      <c r="P239" s="137"/>
      <c r="Q239" s="227"/>
      <c r="R239" s="137"/>
      <c r="S239" s="155"/>
      <c r="T239" s="155"/>
      <c r="U239" s="155"/>
      <c r="V239" s="155"/>
      <c r="W239" s="155"/>
      <c r="X239" s="155"/>
      <c r="Y239" s="53" t="str">
        <f t="shared" si="57"/>
        <v/>
      </c>
      <c r="Z239" s="51" t="str">
        <f t="shared" si="58"/>
        <v/>
      </c>
      <c r="AA239" s="51" t="str">
        <f t="shared" si="59"/>
        <v/>
      </c>
      <c r="AB239" s="51" t="str">
        <f t="shared" si="60"/>
        <v/>
      </c>
      <c r="AC239" s="51" t="str">
        <f t="shared" si="61"/>
        <v/>
      </c>
      <c r="AD239" s="51" t="str">
        <f t="shared" si="62"/>
        <v/>
      </c>
      <c r="AE239" s="51" t="str">
        <f t="shared" si="63"/>
        <v/>
      </c>
      <c r="AF239" s="51" t="str">
        <f t="shared" si="64"/>
        <v/>
      </c>
      <c r="AG239" s="51" t="str">
        <f t="shared" si="65"/>
        <v/>
      </c>
      <c r="AH239" s="51" t="str">
        <f t="shared" si="66"/>
        <v/>
      </c>
      <c r="AI239" s="51" t="str">
        <f t="shared" si="67"/>
        <v/>
      </c>
      <c r="AJ239" s="51" t="str">
        <f t="shared" si="68"/>
        <v/>
      </c>
      <c r="AK239" s="51" t="str">
        <f t="shared" si="69"/>
        <v/>
      </c>
      <c r="AL239" s="51" t="str">
        <f t="shared" si="70"/>
        <v/>
      </c>
      <c r="AM239" s="51" t="str">
        <f t="shared" si="71"/>
        <v/>
      </c>
      <c r="AN239" s="51" t="str">
        <f>IF(OR(AD239&lt;&gt;TRUE,AI239&lt;&gt;TRUE),"",IF(OR('Info Lieferung'!$B$12-(YEAR(J239))&gt;INDEX(valschartmaxalt,MATCH(N239,libschart,0)),'Info Lieferung'!$B$12-(YEAR(J239))&lt;INDEX(valschartminalt,MATCH(N239,libschart,0))),FALSE,TRUE))</f>
        <v/>
      </c>
      <c r="AO239" s="51" t="str">
        <f t="shared" si="72"/>
        <v/>
      </c>
      <c r="AP239" s="51"/>
      <c r="AQ239" s="51"/>
      <c r="AR239" s="51"/>
      <c r="AS239" s="197" t="str">
        <f t="shared" si="73"/>
        <v/>
      </c>
      <c r="AT239" s="197" t="str">
        <f t="shared" si="74"/>
        <v/>
      </c>
    </row>
    <row r="240" spans="1:46" x14ac:dyDescent="0.2">
      <c r="A240" s="52" t="str">
        <f>IF(AND(F240&lt;&gt;"",'Institution - Klasse'!$F$4&lt;&gt;""),INDEX(libcatidinstit,'Institution - Klasse'!$F$4),"")</f>
        <v/>
      </c>
      <c r="B240" s="52" t="str">
        <f>IF(A240&lt;&gt;"",INDEX(codeinstit,'Institution - Klasse'!$F$4),"")</f>
        <v/>
      </c>
      <c r="C240" s="50" t="str">
        <f t="shared" si="75"/>
        <v/>
      </c>
      <c r="D240" s="143"/>
      <c r="E240" s="143"/>
      <c r="F240" s="137"/>
      <c r="G240" s="137"/>
      <c r="H240" s="137"/>
      <c r="I240" s="137"/>
      <c r="J240" s="139"/>
      <c r="K240" s="140"/>
      <c r="L240" s="141"/>
      <c r="M240" s="141"/>
      <c r="N240" s="140"/>
      <c r="O240" s="142"/>
      <c r="P240" s="137"/>
      <c r="Q240" s="227"/>
      <c r="R240" s="137"/>
      <c r="S240" s="155"/>
      <c r="T240" s="155"/>
      <c r="U240" s="155"/>
      <c r="V240" s="155"/>
      <c r="W240" s="155"/>
      <c r="X240" s="155"/>
      <c r="Y240" s="53" t="str">
        <f t="shared" si="57"/>
        <v/>
      </c>
      <c r="Z240" s="51" t="str">
        <f t="shared" si="58"/>
        <v/>
      </c>
      <c r="AA240" s="51" t="str">
        <f t="shared" si="59"/>
        <v/>
      </c>
      <c r="AB240" s="51" t="str">
        <f t="shared" si="60"/>
        <v/>
      </c>
      <c r="AC240" s="51" t="str">
        <f t="shared" si="61"/>
        <v/>
      </c>
      <c r="AD240" s="51" t="str">
        <f t="shared" si="62"/>
        <v/>
      </c>
      <c r="AE240" s="51" t="str">
        <f t="shared" si="63"/>
        <v/>
      </c>
      <c r="AF240" s="51" t="str">
        <f t="shared" si="64"/>
        <v/>
      </c>
      <c r="AG240" s="51" t="str">
        <f t="shared" si="65"/>
        <v/>
      </c>
      <c r="AH240" s="51" t="str">
        <f t="shared" si="66"/>
        <v/>
      </c>
      <c r="AI240" s="51" t="str">
        <f t="shared" si="67"/>
        <v/>
      </c>
      <c r="AJ240" s="51" t="str">
        <f t="shared" si="68"/>
        <v/>
      </c>
      <c r="AK240" s="51" t="str">
        <f t="shared" si="69"/>
        <v/>
      </c>
      <c r="AL240" s="51" t="str">
        <f t="shared" si="70"/>
        <v/>
      </c>
      <c r="AM240" s="51" t="str">
        <f t="shared" si="71"/>
        <v/>
      </c>
      <c r="AN240" s="51" t="str">
        <f>IF(OR(AD240&lt;&gt;TRUE,AI240&lt;&gt;TRUE),"",IF(OR('Info Lieferung'!$B$12-(YEAR(J240))&gt;INDEX(valschartmaxalt,MATCH(N240,libschart,0)),'Info Lieferung'!$B$12-(YEAR(J240))&lt;INDEX(valschartminalt,MATCH(N240,libschart,0))),FALSE,TRUE))</f>
        <v/>
      </c>
      <c r="AO240" s="51" t="str">
        <f t="shared" si="72"/>
        <v/>
      </c>
      <c r="AP240" s="51"/>
      <c r="AQ240" s="51"/>
      <c r="AR240" s="51"/>
      <c r="AS240" s="197" t="str">
        <f t="shared" si="73"/>
        <v/>
      </c>
      <c r="AT240" s="197" t="str">
        <f t="shared" si="74"/>
        <v/>
      </c>
    </row>
    <row r="241" spans="1:46" x14ac:dyDescent="0.2">
      <c r="A241" s="52" t="str">
        <f>IF(AND(F241&lt;&gt;"",'Institution - Klasse'!$F$4&lt;&gt;""),INDEX(libcatidinstit,'Institution - Klasse'!$F$4),"")</f>
        <v/>
      </c>
      <c r="B241" s="52" t="str">
        <f>IF(A241&lt;&gt;"",INDEX(codeinstit,'Institution - Klasse'!$F$4),"")</f>
        <v/>
      </c>
      <c r="C241" s="50" t="str">
        <f t="shared" si="75"/>
        <v/>
      </c>
      <c r="D241" s="143"/>
      <c r="E241" s="143"/>
      <c r="F241" s="137"/>
      <c r="G241" s="137"/>
      <c r="H241" s="137"/>
      <c r="I241" s="137"/>
      <c r="J241" s="139"/>
      <c r="K241" s="140"/>
      <c r="L241" s="141"/>
      <c r="M241" s="141"/>
      <c r="N241" s="140"/>
      <c r="O241" s="142"/>
      <c r="P241" s="137"/>
      <c r="Q241" s="227"/>
      <c r="R241" s="137"/>
      <c r="S241" s="155"/>
      <c r="T241" s="155"/>
      <c r="U241" s="155"/>
      <c r="V241" s="155"/>
      <c r="W241" s="155"/>
      <c r="X241" s="155"/>
      <c r="Y241" s="53" t="str">
        <f t="shared" si="57"/>
        <v/>
      </c>
      <c r="Z241" s="51" t="str">
        <f t="shared" si="58"/>
        <v/>
      </c>
      <c r="AA241" s="51" t="str">
        <f t="shared" si="59"/>
        <v/>
      </c>
      <c r="AB241" s="51" t="str">
        <f t="shared" si="60"/>
        <v/>
      </c>
      <c r="AC241" s="51" t="str">
        <f t="shared" si="61"/>
        <v/>
      </c>
      <c r="AD241" s="51" t="str">
        <f t="shared" si="62"/>
        <v/>
      </c>
      <c r="AE241" s="51" t="str">
        <f t="shared" si="63"/>
        <v/>
      </c>
      <c r="AF241" s="51" t="str">
        <f t="shared" si="64"/>
        <v/>
      </c>
      <c r="AG241" s="51" t="str">
        <f t="shared" si="65"/>
        <v/>
      </c>
      <c r="AH241" s="51" t="str">
        <f t="shared" si="66"/>
        <v/>
      </c>
      <c r="AI241" s="51" t="str">
        <f t="shared" si="67"/>
        <v/>
      </c>
      <c r="AJ241" s="51" t="str">
        <f t="shared" si="68"/>
        <v/>
      </c>
      <c r="AK241" s="51" t="str">
        <f t="shared" si="69"/>
        <v/>
      </c>
      <c r="AL241" s="51" t="str">
        <f t="shared" si="70"/>
        <v/>
      </c>
      <c r="AM241" s="51" t="str">
        <f t="shared" si="71"/>
        <v/>
      </c>
      <c r="AN241" s="51" t="str">
        <f>IF(OR(AD241&lt;&gt;TRUE,AI241&lt;&gt;TRUE),"",IF(OR('Info Lieferung'!$B$12-(YEAR(J241))&gt;INDEX(valschartmaxalt,MATCH(N241,libschart,0)),'Info Lieferung'!$B$12-(YEAR(J241))&lt;INDEX(valschartminalt,MATCH(N241,libschart,0))),FALSE,TRUE))</f>
        <v/>
      </c>
      <c r="AO241" s="51" t="str">
        <f t="shared" si="72"/>
        <v/>
      </c>
      <c r="AP241" s="51"/>
      <c r="AQ241" s="51"/>
      <c r="AR241" s="51"/>
      <c r="AS241" s="197" t="str">
        <f t="shared" si="73"/>
        <v/>
      </c>
      <c r="AT241" s="197" t="str">
        <f t="shared" si="74"/>
        <v/>
      </c>
    </row>
    <row r="242" spans="1:46" x14ac:dyDescent="0.2">
      <c r="A242" s="52" t="str">
        <f>IF(AND(F242&lt;&gt;"",'Institution - Klasse'!$F$4&lt;&gt;""),INDEX(libcatidinstit,'Institution - Klasse'!$F$4),"")</f>
        <v/>
      </c>
      <c r="B242" s="52" t="str">
        <f>IF(A242&lt;&gt;"",INDEX(codeinstit,'Institution - Klasse'!$F$4),"")</f>
        <v/>
      </c>
      <c r="C242" s="50" t="str">
        <f t="shared" si="75"/>
        <v/>
      </c>
      <c r="D242" s="143"/>
      <c r="E242" s="143"/>
      <c r="F242" s="137"/>
      <c r="G242" s="137"/>
      <c r="H242" s="137"/>
      <c r="I242" s="137"/>
      <c r="J242" s="139"/>
      <c r="K242" s="140"/>
      <c r="L242" s="141"/>
      <c r="M242" s="141"/>
      <c r="N242" s="140"/>
      <c r="O242" s="142"/>
      <c r="P242" s="137"/>
      <c r="Q242" s="227"/>
      <c r="R242" s="137"/>
      <c r="S242" s="155"/>
      <c r="T242" s="155"/>
      <c r="U242" s="155"/>
      <c r="V242" s="155"/>
      <c r="W242" s="155"/>
      <c r="X242" s="155"/>
      <c r="Y242" s="53" t="str">
        <f t="shared" si="57"/>
        <v/>
      </c>
      <c r="Z242" s="51" t="str">
        <f t="shared" si="58"/>
        <v/>
      </c>
      <c r="AA242" s="51" t="str">
        <f t="shared" si="59"/>
        <v/>
      </c>
      <c r="AB242" s="51" t="str">
        <f t="shared" si="60"/>
        <v/>
      </c>
      <c r="AC242" s="51" t="str">
        <f t="shared" si="61"/>
        <v/>
      </c>
      <c r="AD242" s="51" t="str">
        <f t="shared" si="62"/>
        <v/>
      </c>
      <c r="AE242" s="51" t="str">
        <f t="shared" si="63"/>
        <v/>
      </c>
      <c r="AF242" s="51" t="str">
        <f t="shared" si="64"/>
        <v/>
      </c>
      <c r="AG242" s="51" t="str">
        <f t="shared" si="65"/>
        <v/>
      </c>
      <c r="AH242" s="51" t="str">
        <f t="shared" si="66"/>
        <v/>
      </c>
      <c r="AI242" s="51" t="str">
        <f t="shared" si="67"/>
        <v/>
      </c>
      <c r="AJ242" s="51" t="str">
        <f t="shared" si="68"/>
        <v/>
      </c>
      <c r="AK242" s="51" t="str">
        <f t="shared" si="69"/>
        <v/>
      </c>
      <c r="AL242" s="51" t="str">
        <f t="shared" si="70"/>
        <v/>
      </c>
      <c r="AM242" s="51" t="str">
        <f t="shared" si="71"/>
        <v/>
      </c>
      <c r="AN242" s="51" t="str">
        <f>IF(OR(AD242&lt;&gt;TRUE,AI242&lt;&gt;TRUE),"",IF(OR('Info Lieferung'!$B$12-(YEAR(J242))&gt;INDEX(valschartmaxalt,MATCH(N242,libschart,0)),'Info Lieferung'!$B$12-(YEAR(J242))&lt;INDEX(valschartminalt,MATCH(N242,libschart,0))),FALSE,TRUE))</f>
        <v/>
      </c>
      <c r="AO242" s="51" t="str">
        <f t="shared" si="72"/>
        <v/>
      </c>
      <c r="AP242" s="51"/>
      <c r="AQ242" s="51"/>
      <c r="AR242" s="51"/>
      <c r="AS242" s="197" t="str">
        <f t="shared" si="73"/>
        <v/>
      </c>
      <c r="AT242" s="197" t="str">
        <f t="shared" si="74"/>
        <v/>
      </c>
    </row>
    <row r="243" spans="1:46" x14ac:dyDescent="0.2">
      <c r="A243" s="52" t="str">
        <f>IF(AND(F243&lt;&gt;"",'Institution - Klasse'!$F$4&lt;&gt;""),INDEX(libcatidinstit,'Institution - Klasse'!$F$4),"")</f>
        <v/>
      </c>
      <c r="B243" s="52" t="str">
        <f>IF(A243&lt;&gt;"",INDEX(codeinstit,'Institution - Klasse'!$F$4),"")</f>
        <v/>
      </c>
      <c r="C243" s="50" t="str">
        <f t="shared" si="75"/>
        <v/>
      </c>
      <c r="D243" s="143"/>
      <c r="E243" s="143"/>
      <c r="F243" s="137"/>
      <c r="G243" s="137"/>
      <c r="H243" s="137"/>
      <c r="I243" s="137"/>
      <c r="J243" s="139"/>
      <c r="K243" s="140"/>
      <c r="L243" s="141"/>
      <c r="M243" s="141"/>
      <c r="N243" s="140"/>
      <c r="O243" s="142"/>
      <c r="P243" s="137"/>
      <c r="Q243" s="227"/>
      <c r="R243" s="137"/>
      <c r="S243" s="155"/>
      <c r="T243" s="155"/>
      <c r="U243" s="155"/>
      <c r="V243" s="155"/>
      <c r="W243" s="155"/>
      <c r="X243" s="155"/>
      <c r="Y243" s="53" t="str">
        <f t="shared" si="57"/>
        <v/>
      </c>
      <c r="Z243" s="51" t="str">
        <f t="shared" si="58"/>
        <v/>
      </c>
      <c r="AA243" s="51" t="str">
        <f t="shared" si="59"/>
        <v/>
      </c>
      <c r="AB243" s="51" t="str">
        <f t="shared" si="60"/>
        <v/>
      </c>
      <c r="AC243" s="51" t="str">
        <f t="shared" si="61"/>
        <v/>
      </c>
      <c r="AD243" s="51" t="str">
        <f t="shared" si="62"/>
        <v/>
      </c>
      <c r="AE243" s="51" t="str">
        <f t="shared" si="63"/>
        <v/>
      </c>
      <c r="AF243" s="51" t="str">
        <f t="shared" si="64"/>
        <v/>
      </c>
      <c r="AG243" s="51" t="str">
        <f t="shared" si="65"/>
        <v/>
      </c>
      <c r="AH243" s="51" t="str">
        <f t="shared" si="66"/>
        <v/>
      </c>
      <c r="AI243" s="51" t="str">
        <f t="shared" si="67"/>
        <v/>
      </c>
      <c r="AJ243" s="51" t="str">
        <f t="shared" si="68"/>
        <v/>
      </c>
      <c r="AK243" s="51" t="str">
        <f t="shared" si="69"/>
        <v/>
      </c>
      <c r="AL243" s="51" t="str">
        <f t="shared" si="70"/>
        <v/>
      </c>
      <c r="AM243" s="51" t="str">
        <f t="shared" si="71"/>
        <v/>
      </c>
      <c r="AN243" s="51" t="str">
        <f>IF(OR(AD243&lt;&gt;TRUE,AI243&lt;&gt;TRUE),"",IF(OR('Info Lieferung'!$B$12-(YEAR(J243))&gt;INDEX(valschartmaxalt,MATCH(N243,libschart,0)),'Info Lieferung'!$B$12-(YEAR(J243))&lt;INDEX(valschartminalt,MATCH(N243,libschart,0))),FALSE,TRUE))</f>
        <v/>
      </c>
      <c r="AO243" s="51" t="str">
        <f t="shared" si="72"/>
        <v/>
      </c>
      <c r="AP243" s="51"/>
      <c r="AQ243" s="51"/>
      <c r="AR243" s="51"/>
      <c r="AS243" s="197" t="str">
        <f t="shared" si="73"/>
        <v/>
      </c>
      <c r="AT243" s="197" t="str">
        <f t="shared" si="74"/>
        <v/>
      </c>
    </row>
    <row r="244" spans="1:46" x14ac:dyDescent="0.2">
      <c r="A244" s="52" t="str">
        <f>IF(AND(F244&lt;&gt;"",'Institution - Klasse'!$F$4&lt;&gt;""),INDEX(libcatidinstit,'Institution - Klasse'!$F$4),"")</f>
        <v/>
      </c>
      <c r="B244" s="52" t="str">
        <f>IF(A244&lt;&gt;"",INDEX(codeinstit,'Institution - Klasse'!$F$4),"")</f>
        <v/>
      </c>
      <c r="C244" s="50" t="str">
        <f t="shared" si="75"/>
        <v/>
      </c>
      <c r="D244" s="143"/>
      <c r="E244" s="143"/>
      <c r="F244" s="137"/>
      <c r="G244" s="137"/>
      <c r="H244" s="137"/>
      <c r="I244" s="137"/>
      <c r="J244" s="139"/>
      <c r="K244" s="140"/>
      <c r="L244" s="141"/>
      <c r="M244" s="141"/>
      <c r="N244" s="140"/>
      <c r="O244" s="142"/>
      <c r="P244" s="137"/>
      <c r="Q244" s="227"/>
      <c r="R244" s="137"/>
      <c r="S244" s="155"/>
      <c r="T244" s="155"/>
      <c r="U244" s="155"/>
      <c r="V244" s="155"/>
      <c r="W244" s="155"/>
      <c r="X244" s="155"/>
      <c r="Y244" s="53" t="str">
        <f t="shared" si="57"/>
        <v/>
      </c>
      <c r="Z244" s="51" t="str">
        <f t="shared" si="58"/>
        <v/>
      </c>
      <c r="AA244" s="51" t="str">
        <f t="shared" si="59"/>
        <v/>
      </c>
      <c r="AB244" s="51" t="str">
        <f t="shared" si="60"/>
        <v/>
      </c>
      <c r="AC244" s="51" t="str">
        <f t="shared" si="61"/>
        <v/>
      </c>
      <c r="AD244" s="51" t="str">
        <f t="shared" si="62"/>
        <v/>
      </c>
      <c r="AE244" s="51" t="str">
        <f t="shared" si="63"/>
        <v/>
      </c>
      <c r="AF244" s="51" t="str">
        <f t="shared" si="64"/>
        <v/>
      </c>
      <c r="AG244" s="51" t="str">
        <f t="shared" si="65"/>
        <v/>
      </c>
      <c r="AH244" s="51" t="str">
        <f t="shared" si="66"/>
        <v/>
      </c>
      <c r="AI244" s="51" t="str">
        <f t="shared" si="67"/>
        <v/>
      </c>
      <c r="AJ244" s="51" t="str">
        <f t="shared" si="68"/>
        <v/>
      </c>
      <c r="AK244" s="51" t="str">
        <f t="shared" si="69"/>
        <v/>
      </c>
      <c r="AL244" s="51" t="str">
        <f t="shared" si="70"/>
        <v/>
      </c>
      <c r="AM244" s="51" t="str">
        <f t="shared" si="71"/>
        <v/>
      </c>
      <c r="AN244" s="51" t="str">
        <f>IF(OR(AD244&lt;&gt;TRUE,AI244&lt;&gt;TRUE),"",IF(OR('Info Lieferung'!$B$12-(YEAR(J244))&gt;INDEX(valschartmaxalt,MATCH(N244,libschart,0)),'Info Lieferung'!$B$12-(YEAR(J244))&lt;INDEX(valschartminalt,MATCH(N244,libschart,0))),FALSE,TRUE))</f>
        <v/>
      </c>
      <c r="AO244" s="51" t="str">
        <f t="shared" si="72"/>
        <v/>
      </c>
      <c r="AP244" s="51"/>
      <c r="AQ244" s="51"/>
      <c r="AR244" s="51"/>
      <c r="AS244" s="197" t="str">
        <f t="shared" si="73"/>
        <v/>
      </c>
      <c r="AT244" s="197" t="str">
        <f t="shared" si="74"/>
        <v/>
      </c>
    </row>
    <row r="245" spans="1:46" x14ac:dyDescent="0.2">
      <c r="A245" s="52" t="str">
        <f>IF(AND(F245&lt;&gt;"",'Institution - Klasse'!$F$4&lt;&gt;""),INDEX(libcatidinstit,'Institution - Klasse'!$F$4),"")</f>
        <v/>
      </c>
      <c r="B245" s="52" t="str">
        <f>IF(A245&lt;&gt;"",INDEX(codeinstit,'Institution - Klasse'!$F$4),"")</f>
        <v/>
      </c>
      <c r="C245" s="50" t="str">
        <f t="shared" si="75"/>
        <v/>
      </c>
      <c r="D245" s="143"/>
      <c r="E245" s="143"/>
      <c r="F245" s="137"/>
      <c r="G245" s="137"/>
      <c r="H245" s="137"/>
      <c r="I245" s="137"/>
      <c r="J245" s="139"/>
      <c r="K245" s="140"/>
      <c r="L245" s="141"/>
      <c r="M245" s="141"/>
      <c r="N245" s="140"/>
      <c r="O245" s="142"/>
      <c r="P245" s="137"/>
      <c r="Q245" s="227"/>
      <c r="R245" s="137"/>
      <c r="S245" s="155"/>
      <c r="T245" s="155"/>
      <c r="U245" s="155"/>
      <c r="V245" s="155"/>
      <c r="W245" s="155"/>
      <c r="X245" s="155"/>
      <c r="Y245" s="53" t="str">
        <f t="shared" si="57"/>
        <v/>
      </c>
      <c r="Z245" s="51" t="str">
        <f t="shared" si="58"/>
        <v/>
      </c>
      <c r="AA245" s="51" t="str">
        <f t="shared" si="59"/>
        <v/>
      </c>
      <c r="AB245" s="51" t="str">
        <f t="shared" si="60"/>
        <v/>
      </c>
      <c r="AC245" s="51" t="str">
        <f t="shared" si="61"/>
        <v/>
      </c>
      <c r="AD245" s="51" t="str">
        <f t="shared" si="62"/>
        <v/>
      </c>
      <c r="AE245" s="51" t="str">
        <f t="shared" si="63"/>
        <v/>
      </c>
      <c r="AF245" s="51" t="str">
        <f t="shared" si="64"/>
        <v/>
      </c>
      <c r="AG245" s="51" t="str">
        <f t="shared" si="65"/>
        <v/>
      </c>
      <c r="AH245" s="51" t="str">
        <f t="shared" si="66"/>
        <v/>
      </c>
      <c r="AI245" s="51" t="str">
        <f t="shared" si="67"/>
        <v/>
      </c>
      <c r="AJ245" s="51" t="str">
        <f t="shared" si="68"/>
        <v/>
      </c>
      <c r="AK245" s="51" t="str">
        <f t="shared" si="69"/>
        <v/>
      </c>
      <c r="AL245" s="51" t="str">
        <f t="shared" si="70"/>
        <v/>
      </c>
      <c r="AM245" s="51" t="str">
        <f t="shared" si="71"/>
        <v/>
      </c>
      <c r="AN245" s="51" t="str">
        <f>IF(OR(AD245&lt;&gt;TRUE,AI245&lt;&gt;TRUE),"",IF(OR('Info Lieferung'!$B$12-(YEAR(J245))&gt;INDEX(valschartmaxalt,MATCH(N245,libschart,0)),'Info Lieferung'!$B$12-(YEAR(J245))&lt;INDEX(valschartminalt,MATCH(N245,libschart,0))),FALSE,TRUE))</f>
        <v/>
      </c>
      <c r="AO245" s="51" t="str">
        <f t="shared" si="72"/>
        <v/>
      </c>
      <c r="AP245" s="51"/>
      <c r="AQ245" s="51"/>
      <c r="AR245" s="51"/>
      <c r="AS245" s="197" t="str">
        <f t="shared" si="73"/>
        <v/>
      </c>
      <c r="AT245" s="197" t="str">
        <f t="shared" si="74"/>
        <v/>
      </c>
    </row>
    <row r="246" spans="1:46" x14ac:dyDescent="0.2">
      <c r="A246" s="52" t="str">
        <f>IF(AND(F246&lt;&gt;"",'Institution - Klasse'!$F$4&lt;&gt;""),INDEX(libcatidinstit,'Institution - Klasse'!$F$4),"")</f>
        <v/>
      </c>
      <c r="B246" s="52" t="str">
        <f>IF(A246&lt;&gt;"",INDEX(codeinstit,'Institution - Klasse'!$F$4),"")</f>
        <v/>
      </c>
      <c r="C246" s="50" t="str">
        <f t="shared" si="75"/>
        <v/>
      </c>
      <c r="D246" s="143"/>
      <c r="E246" s="143"/>
      <c r="F246" s="137"/>
      <c r="G246" s="137"/>
      <c r="H246" s="137"/>
      <c r="I246" s="137"/>
      <c r="J246" s="139"/>
      <c r="K246" s="140"/>
      <c r="L246" s="141"/>
      <c r="M246" s="141"/>
      <c r="N246" s="140"/>
      <c r="O246" s="142"/>
      <c r="P246" s="137"/>
      <c r="Q246" s="227"/>
      <c r="R246" s="137"/>
      <c r="S246" s="155"/>
      <c r="T246" s="155"/>
      <c r="U246" s="155"/>
      <c r="V246" s="155"/>
      <c r="W246" s="155"/>
      <c r="X246" s="155"/>
      <c r="Y246" s="53" t="str">
        <f t="shared" si="57"/>
        <v/>
      </c>
      <c r="Z246" s="51" t="str">
        <f t="shared" si="58"/>
        <v/>
      </c>
      <c r="AA246" s="51" t="str">
        <f t="shared" si="59"/>
        <v/>
      </c>
      <c r="AB246" s="51" t="str">
        <f t="shared" si="60"/>
        <v/>
      </c>
      <c r="AC246" s="51" t="str">
        <f t="shared" si="61"/>
        <v/>
      </c>
      <c r="AD246" s="51" t="str">
        <f t="shared" si="62"/>
        <v/>
      </c>
      <c r="AE246" s="51" t="str">
        <f t="shared" si="63"/>
        <v/>
      </c>
      <c r="AF246" s="51" t="str">
        <f t="shared" si="64"/>
        <v/>
      </c>
      <c r="AG246" s="51" t="str">
        <f t="shared" si="65"/>
        <v/>
      </c>
      <c r="AH246" s="51" t="str">
        <f t="shared" si="66"/>
        <v/>
      </c>
      <c r="AI246" s="51" t="str">
        <f t="shared" si="67"/>
        <v/>
      </c>
      <c r="AJ246" s="51" t="str">
        <f t="shared" si="68"/>
        <v/>
      </c>
      <c r="AK246" s="51" t="str">
        <f t="shared" si="69"/>
        <v/>
      </c>
      <c r="AL246" s="51" t="str">
        <f t="shared" si="70"/>
        <v/>
      </c>
      <c r="AM246" s="51" t="str">
        <f t="shared" si="71"/>
        <v/>
      </c>
      <c r="AN246" s="51" t="str">
        <f>IF(OR(AD246&lt;&gt;TRUE,AI246&lt;&gt;TRUE),"",IF(OR('Info Lieferung'!$B$12-(YEAR(J246))&gt;INDEX(valschartmaxalt,MATCH(N246,libschart,0)),'Info Lieferung'!$B$12-(YEAR(J246))&lt;INDEX(valschartminalt,MATCH(N246,libschart,0))),FALSE,TRUE))</f>
        <v/>
      </c>
      <c r="AO246" s="51" t="str">
        <f t="shared" si="72"/>
        <v/>
      </c>
      <c r="AP246" s="51"/>
      <c r="AQ246" s="51"/>
      <c r="AR246" s="51"/>
      <c r="AS246" s="197" t="str">
        <f t="shared" si="73"/>
        <v/>
      </c>
      <c r="AT246" s="197" t="str">
        <f t="shared" si="74"/>
        <v/>
      </c>
    </row>
    <row r="247" spans="1:46" x14ac:dyDescent="0.2">
      <c r="A247" s="52" t="str">
        <f>IF(AND(F247&lt;&gt;"",'Institution - Klasse'!$F$4&lt;&gt;""),INDEX(libcatidinstit,'Institution - Klasse'!$F$4),"")</f>
        <v/>
      </c>
      <c r="B247" s="52" t="str">
        <f>IF(A247&lt;&gt;"",INDEX(codeinstit,'Institution - Klasse'!$F$4),"")</f>
        <v/>
      </c>
      <c r="C247" s="50" t="str">
        <f t="shared" si="75"/>
        <v/>
      </c>
      <c r="D247" s="143"/>
      <c r="E247" s="143"/>
      <c r="F247" s="137"/>
      <c r="G247" s="137"/>
      <c r="H247" s="137"/>
      <c r="I247" s="137"/>
      <c r="J247" s="139"/>
      <c r="K247" s="140"/>
      <c r="L247" s="141"/>
      <c r="M247" s="141"/>
      <c r="N247" s="140"/>
      <c r="O247" s="142"/>
      <c r="P247" s="137"/>
      <c r="Q247" s="227"/>
      <c r="R247" s="137"/>
      <c r="S247" s="155"/>
      <c r="T247" s="155"/>
      <c r="U247" s="155"/>
      <c r="V247" s="155"/>
      <c r="W247" s="155"/>
      <c r="X247" s="155"/>
      <c r="Y247" s="53" t="str">
        <f t="shared" si="57"/>
        <v/>
      </c>
      <c r="Z247" s="51" t="str">
        <f t="shared" si="58"/>
        <v/>
      </c>
      <c r="AA247" s="51" t="str">
        <f t="shared" si="59"/>
        <v/>
      </c>
      <c r="AB247" s="51" t="str">
        <f t="shared" si="60"/>
        <v/>
      </c>
      <c r="AC247" s="51" t="str">
        <f t="shared" si="61"/>
        <v/>
      </c>
      <c r="AD247" s="51" t="str">
        <f t="shared" si="62"/>
        <v/>
      </c>
      <c r="AE247" s="51" t="str">
        <f t="shared" si="63"/>
        <v/>
      </c>
      <c r="AF247" s="51" t="str">
        <f t="shared" si="64"/>
        <v/>
      </c>
      <c r="AG247" s="51" t="str">
        <f t="shared" si="65"/>
        <v/>
      </c>
      <c r="AH247" s="51" t="str">
        <f t="shared" si="66"/>
        <v/>
      </c>
      <c r="AI247" s="51" t="str">
        <f t="shared" si="67"/>
        <v/>
      </c>
      <c r="AJ247" s="51" t="str">
        <f t="shared" si="68"/>
        <v/>
      </c>
      <c r="AK247" s="51" t="str">
        <f t="shared" si="69"/>
        <v/>
      </c>
      <c r="AL247" s="51" t="str">
        <f t="shared" si="70"/>
        <v/>
      </c>
      <c r="AM247" s="51" t="str">
        <f t="shared" si="71"/>
        <v/>
      </c>
      <c r="AN247" s="51" t="str">
        <f>IF(OR(AD247&lt;&gt;TRUE,AI247&lt;&gt;TRUE),"",IF(OR('Info Lieferung'!$B$12-(YEAR(J247))&gt;INDEX(valschartmaxalt,MATCH(N247,libschart,0)),'Info Lieferung'!$B$12-(YEAR(J247))&lt;INDEX(valschartminalt,MATCH(N247,libschart,0))),FALSE,TRUE))</f>
        <v/>
      </c>
      <c r="AO247" s="51" t="str">
        <f t="shared" si="72"/>
        <v/>
      </c>
      <c r="AP247" s="51"/>
      <c r="AQ247" s="51"/>
      <c r="AR247" s="51"/>
      <c r="AS247" s="197" t="str">
        <f t="shared" si="73"/>
        <v/>
      </c>
      <c r="AT247" s="197" t="str">
        <f t="shared" si="74"/>
        <v/>
      </c>
    </row>
    <row r="248" spans="1:46" x14ac:dyDescent="0.2">
      <c r="A248" s="52" t="str">
        <f>IF(AND(F248&lt;&gt;"",'Institution - Klasse'!$F$4&lt;&gt;""),INDEX(libcatidinstit,'Institution - Klasse'!$F$4),"")</f>
        <v/>
      </c>
      <c r="B248" s="52" t="str">
        <f>IF(A248&lt;&gt;"",INDEX(codeinstit,'Institution - Klasse'!$F$4),"")</f>
        <v/>
      </c>
      <c r="C248" s="50" t="str">
        <f t="shared" si="75"/>
        <v/>
      </c>
      <c r="D248" s="143"/>
      <c r="E248" s="143"/>
      <c r="F248" s="137"/>
      <c r="G248" s="137"/>
      <c r="H248" s="137"/>
      <c r="I248" s="137"/>
      <c r="J248" s="139"/>
      <c r="K248" s="140"/>
      <c r="L248" s="141"/>
      <c r="M248" s="141"/>
      <c r="N248" s="140"/>
      <c r="O248" s="142"/>
      <c r="P248" s="137"/>
      <c r="Q248" s="227"/>
      <c r="R248" s="137"/>
      <c r="S248" s="155"/>
      <c r="T248" s="155"/>
      <c r="U248" s="155"/>
      <c r="V248" s="155"/>
      <c r="W248" s="155"/>
      <c r="X248" s="155"/>
      <c r="Y248" s="53" t="str">
        <f t="shared" si="57"/>
        <v/>
      </c>
      <c r="Z248" s="51" t="str">
        <f t="shared" si="58"/>
        <v/>
      </c>
      <c r="AA248" s="51" t="str">
        <f t="shared" si="59"/>
        <v/>
      </c>
      <c r="AB248" s="51" t="str">
        <f t="shared" si="60"/>
        <v/>
      </c>
      <c r="AC248" s="51" t="str">
        <f t="shared" si="61"/>
        <v/>
      </c>
      <c r="AD248" s="51" t="str">
        <f t="shared" si="62"/>
        <v/>
      </c>
      <c r="AE248" s="51" t="str">
        <f t="shared" si="63"/>
        <v/>
      </c>
      <c r="AF248" s="51" t="str">
        <f t="shared" si="64"/>
        <v/>
      </c>
      <c r="AG248" s="51" t="str">
        <f t="shared" si="65"/>
        <v/>
      </c>
      <c r="AH248" s="51" t="str">
        <f t="shared" si="66"/>
        <v/>
      </c>
      <c r="AI248" s="51" t="str">
        <f t="shared" si="67"/>
        <v/>
      </c>
      <c r="AJ248" s="51" t="str">
        <f t="shared" si="68"/>
        <v/>
      </c>
      <c r="AK248" s="51" t="str">
        <f t="shared" si="69"/>
        <v/>
      </c>
      <c r="AL248" s="51" t="str">
        <f t="shared" si="70"/>
        <v/>
      </c>
      <c r="AM248" s="51" t="str">
        <f t="shared" si="71"/>
        <v/>
      </c>
      <c r="AN248" s="51" t="str">
        <f>IF(OR(AD248&lt;&gt;TRUE,AI248&lt;&gt;TRUE),"",IF(OR('Info Lieferung'!$B$12-(YEAR(J248))&gt;INDEX(valschartmaxalt,MATCH(N248,libschart,0)),'Info Lieferung'!$B$12-(YEAR(J248))&lt;INDEX(valschartminalt,MATCH(N248,libschart,0))),FALSE,TRUE))</f>
        <v/>
      </c>
      <c r="AO248" s="51" t="str">
        <f t="shared" si="72"/>
        <v/>
      </c>
      <c r="AP248" s="51"/>
      <c r="AQ248" s="51"/>
      <c r="AR248" s="51"/>
      <c r="AS248" s="197" t="str">
        <f t="shared" si="73"/>
        <v/>
      </c>
      <c r="AT248" s="197" t="str">
        <f t="shared" si="74"/>
        <v/>
      </c>
    </row>
    <row r="249" spans="1:46" x14ac:dyDescent="0.2">
      <c r="A249" s="52" t="str">
        <f>IF(AND(F249&lt;&gt;"",'Institution - Klasse'!$F$4&lt;&gt;""),INDEX(libcatidinstit,'Institution - Klasse'!$F$4),"")</f>
        <v/>
      </c>
      <c r="B249" s="52" t="str">
        <f>IF(A249&lt;&gt;"",INDEX(codeinstit,'Institution - Klasse'!$F$4),"")</f>
        <v/>
      </c>
      <c r="C249" s="50" t="str">
        <f t="shared" si="75"/>
        <v/>
      </c>
      <c r="D249" s="143"/>
      <c r="E249" s="143"/>
      <c r="F249" s="137"/>
      <c r="G249" s="137"/>
      <c r="H249" s="137"/>
      <c r="I249" s="137"/>
      <c r="J249" s="139"/>
      <c r="K249" s="140"/>
      <c r="L249" s="141"/>
      <c r="M249" s="141"/>
      <c r="N249" s="140"/>
      <c r="O249" s="142"/>
      <c r="P249" s="137"/>
      <c r="Q249" s="227"/>
      <c r="R249" s="137"/>
      <c r="S249" s="155"/>
      <c r="T249" s="155"/>
      <c r="U249" s="155"/>
      <c r="V249" s="155"/>
      <c r="W249" s="155"/>
      <c r="X249" s="155"/>
      <c r="Y249" s="53" t="str">
        <f t="shared" si="57"/>
        <v/>
      </c>
      <c r="Z249" s="51" t="str">
        <f t="shared" si="58"/>
        <v/>
      </c>
      <c r="AA249" s="51" t="str">
        <f t="shared" si="59"/>
        <v/>
      </c>
      <c r="AB249" s="51" t="str">
        <f t="shared" si="60"/>
        <v/>
      </c>
      <c r="AC249" s="51" t="str">
        <f t="shared" si="61"/>
        <v/>
      </c>
      <c r="AD249" s="51" t="str">
        <f t="shared" si="62"/>
        <v/>
      </c>
      <c r="AE249" s="51" t="str">
        <f t="shared" si="63"/>
        <v/>
      </c>
      <c r="AF249" s="51" t="str">
        <f t="shared" si="64"/>
        <v/>
      </c>
      <c r="AG249" s="51" t="str">
        <f t="shared" si="65"/>
        <v/>
      </c>
      <c r="AH249" s="51" t="str">
        <f t="shared" si="66"/>
        <v/>
      </c>
      <c r="AI249" s="51" t="str">
        <f t="shared" si="67"/>
        <v/>
      </c>
      <c r="AJ249" s="51" t="str">
        <f t="shared" si="68"/>
        <v/>
      </c>
      <c r="AK249" s="51" t="str">
        <f t="shared" si="69"/>
        <v/>
      </c>
      <c r="AL249" s="51" t="str">
        <f t="shared" si="70"/>
        <v/>
      </c>
      <c r="AM249" s="51" t="str">
        <f t="shared" si="71"/>
        <v/>
      </c>
      <c r="AN249" s="51" t="str">
        <f>IF(OR(AD249&lt;&gt;TRUE,AI249&lt;&gt;TRUE),"",IF(OR('Info Lieferung'!$B$12-(YEAR(J249))&gt;INDEX(valschartmaxalt,MATCH(N249,libschart,0)),'Info Lieferung'!$B$12-(YEAR(J249))&lt;INDEX(valschartminalt,MATCH(N249,libschart,0))),FALSE,TRUE))</f>
        <v/>
      </c>
      <c r="AO249" s="51" t="str">
        <f t="shared" si="72"/>
        <v/>
      </c>
      <c r="AP249" s="51"/>
      <c r="AQ249" s="51"/>
      <c r="AR249" s="51"/>
      <c r="AS249" s="197" t="str">
        <f t="shared" si="73"/>
        <v/>
      </c>
      <c r="AT249" s="197" t="str">
        <f t="shared" si="74"/>
        <v/>
      </c>
    </row>
    <row r="250" spans="1:46" x14ac:dyDescent="0.2">
      <c r="A250" s="52" t="str">
        <f>IF(AND(F250&lt;&gt;"",'Institution - Klasse'!$F$4&lt;&gt;""),INDEX(libcatidinstit,'Institution - Klasse'!$F$4),"")</f>
        <v/>
      </c>
      <c r="B250" s="52" t="str">
        <f>IF(A250&lt;&gt;"",INDEX(codeinstit,'Institution - Klasse'!$F$4),"")</f>
        <v/>
      </c>
      <c r="C250" s="50" t="str">
        <f t="shared" si="75"/>
        <v/>
      </c>
      <c r="D250" s="143"/>
      <c r="E250" s="143"/>
      <c r="F250" s="137"/>
      <c r="G250" s="137"/>
      <c r="H250" s="137"/>
      <c r="I250" s="137"/>
      <c r="J250" s="139"/>
      <c r="K250" s="140"/>
      <c r="L250" s="141"/>
      <c r="M250" s="141"/>
      <c r="N250" s="140"/>
      <c r="O250" s="142"/>
      <c r="P250" s="137"/>
      <c r="Q250" s="227"/>
      <c r="R250" s="137"/>
      <c r="S250" s="155"/>
      <c r="T250" s="155"/>
      <c r="U250" s="155"/>
      <c r="V250" s="155"/>
      <c r="W250" s="155"/>
      <c r="X250" s="155"/>
      <c r="Y250" s="53" t="str">
        <f t="shared" si="57"/>
        <v/>
      </c>
      <c r="Z250" s="51" t="str">
        <f t="shared" si="58"/>
        <v/>
      </c>
      <c r="AA250" s="51" t="str">
        <f t="shared" si="59"/>
        <v/>
      </c>
      <c r="AB250" s="51" t="str">
        <f t="shared" si="60"/>
        <v/>
      </c>
      <c r="AC250" s="51" t="str">
        <f t="shared" si="61"/>
        <v/>
      </c>
      <c r="AD250" s="51" t="str">
        <f t="shared" si="62"/>
        <v/>
      </c>
      <c r="AE250" s="51" t="str">
        <f t="shared" si="63"/>
        <v/>
      </c>
      <c r="AF250" s="51" t="str">
        <f t="shared" si="64"/>
        <v/>
      </c>
      <c r="AG250" s="51" t="str">
        <f t="shared" si="65"/>
        <v/>
      </c>
      <c r="AH250" s="51" t="str">
        <f t="shared" si="66"/>
        <v/>
      </c>
      <c r="AI250" s="51" t="str">
        <f t="shared" si="67"/>
        <v/>
      </c>
      <c r="AJ250" s="51" t="str">
        <f t="shared" si="68"/>
        <v/>
      </c>
      <c r="AK250" s="51" t="str">
        <f t="shared" si="69"/>
        <v/>
      </c>
      <c r="AL250" s="51" t="str">
        <f t="shared" si="70"/>
        <v/>
      </c>
      <c r="AM250" s="51" t="str">
        <f t="shared" si="71"/>
        <v/>
      </c>
      <c r="AN250" s="51" t="str">
        <f>IF(OR(AD250&lt;&gt;TRUE,AI250&lt;&gt;TRUE),"",IF(OR('Info Lieferung'!$B$12-(YEAR(J250))&gt;INDEX(valschartmaxalt,MATCH(N250,libschart,0)),'Info Lieferung'!$B$12-(YEAR(J250))&lt;INDEX(valschartminalt,MATCH(N250,libschart,0))),FALSE,TRUE))</f>
        <v/>
      </c>
      <c r="AO250" s="51" t="str">
        <f t="shared" si="72"/>
        <v/>
      </c>
      <c r="AP250" s="51"/>
      <c r="AQ250" s="51"/>
      <c r="AR250" s="51"/>
      <c r="AS250" s="197" t="str">
        <f t="shared" si="73"/>
        <v/>
      </c>
      <c r="AT250" s="197" t="str">
        <f t="shared" si="74"/>
        <v/>
      </c>
    </row>
    <row r="251" spans="1:46" x14ac:dyDescent="0.2">
      <c r="A251" s="52" t="str">
        <f>IF(AND(F251&lt;&gt;"",'Institution - Klasse'!$F$4&lt;&gt;""),INDEX(libcatidinstit,'Institution - Klasse'!$F$4),"")</f>
        <v/>
      </c>
      <c r="B251" s="52" t="str">
        <f>IF(A251&lt;&gt;"",INDEX(codeinstit,'Institution - Klasse'!$F$4),"")</f>
        <v/>
      </c>
      <c r="C251" s="50" t="str">
        <f t="shared" si="75"/>
        <v/>
      </c>
      <c r="D251" s="143"/>
      <c r="E251" s="143"/>
      <c r="F251" s="137"/>
      <c r="G251" s="137"/>
      <c r="H251" s="137"/>
      <c r="I251" s="137"/>
      <c r="J251" s="139"/>
      <c r="K251" s="140"/>
      <c r="L251" s="141"/>
      <c r="M251" s="141"/>
      <c r="N251" s="140"/>
      <c r="O251" s="142"/>
      <c r="P251" s="137"/>
      <c r="Q251" s="227"/>
      <c r="R251" s="137"/>
      <c r="S251" s="155"/>
      <c r="T251" s="155"/>
      <c r="U251" s="155"/>
      <c r="V251" s="155"/>
      <c r="W251" s="155"/>
      <c r="X251" s="155"/>
      <c r="Y251" s="53" t="str">
        <f t="shared" si="57"/>
        <v/>
      </c>
      <c r="Z251" s="51" t="str">
        <f t="shared" si="58"/>
        <v/>
      </c>
      <c r="AA251" s="51" t="str">
        <f t="shared" si="59"/>
        <v/>
      </c>
      <c r="AB251" s="51" t="str">
        <f t="shared" si="60"/>
        <v/>
      </c>
      <c r="AC251" s="51" t="str">
        <f t="shared" si="61"/>
        <v/>
      </c>
      <c r="AD251" s="51" t="str">
        <f t="shared" si="62"/>
        <v/>
      </c>
      <c r="AE251" s="51" t="str">
        <f t="shared" si="63"/>
        <v/>
      </c>
      <c r="AF251" s="51" t="str">
        <f t="shared" si="64"/>
        <v/>
      </c>
      <c r="AG251" s="51" t="str">
        <f t="shared" si="65"/>
        <v/>
      </c>
      <c r="AH251" s="51" t="str">
        <f t="shared" si="66"/>
        <v/>
      </c>
      <c r="AI251" s="51" t="str">
        <f t="shared" si="67"/>
        <v/>
      </c>
      <c r="AJ251" s="51" t="str">
        <f t="shared" si="68"/>
        <v/>
      </c>
      <c r="AK251" s="51" t="str">
        <f t="shared" si="69"/>
        <v/>
      </c>
      <c r="AL251" s="51" t="str">
        <f t="shared" si="70"/>
        <v/>
      </c>
      <c r="AM251" s="51" t="str">
        <f t="shared" si="71"/>
        <v/>
      </c>
      <c r="AN251" s="51" t="str">
        <f>IF(OR(AD251&lt;&gt;TRUE,AI251&lt;&gt;TRUE),"",IF(OR('Info Lieferung'!$B$12-(YEAR(J251))&gt;INDEX(valschartmaxalt,MATCH(N251,libschart,0)),'Info Lieferung'!$B$12-(YEAR(J251))&lt;INDEX(valschartminalt,MATCH(N251,libschart,0))),FALSE,TRUE))</f>
        <v/>
      </c>
      <c r="AO251" s="51" t="str">
        <f t="shared" si="72"/>
        <v/>
      </c>
      <c r="AP251" s="51"/>
      <c r="AQ251" s="51"/>
      <c r="AR251" s="51"/>
      <c r="AS251" s="197" t="str">
        <f t="shared" si="73"/>
        <v/>
      </c>
      <c r="AT251" s="197" t="str">
        <f t="shared" si="74"/>
        <v/>
      </c>
    </row>
    <row r="252" spans="1:46" x14ac:dyDescent="0.2">
      <c r="A252" s="52" t="str">
        <f>IF(AND(F252&lt;&gt;"",'Institution - Klasse'!$F$4&lt;&gt;""),INDEX(libcatidinstit,'Institution - Klasse'!$F$4),"")</f>
        <v/>
      </c>
      <c r="B252" s="52" t="str">
        <f>IF(A252&lt;&gt;"",INDEX(codeinstit,'Institution - Klasse'!$F$4),"")</f>
        <v/>
      </c>
      <c r="C252" s="50" t="str">
        <f t="shared" si="75"/>
        <v/>
      </c>
      <c r="D252" s="143"/>
      <c r="E252" s="143"/>
      <c r="F252" s="137"/>
      <c r="G252" s="137"/>
      <c r="H252" s="137"/>
      <c r="I252" s="137"/>
      <c r="J252" s="139"/>
      <c r="K252" s="140"/>
      <c r="L252" s="141"/>
      <c r="M252" s="141"/>
      <c r="N252" s="140"/>
      <c r="O252" s="142"/>
      <c r="P252" s="137"/>
      <c r="Q252" s="227"/>
      <c r="R252" s="137"/>
      <c r="S252" s="155"/>
      <c r="T252" s="155"/>
      <c r="U252" s="155"/>
      <c r="V252" s="155"/>
      <c r="W252" s="155"/>
      <c r="X252" s="155"/>
      <c r="Y252" s="53" t="str">
        <f t="shared" si="57"/>
        <v/>
      </c>
      <c r="Z252" s="51" t="str">
        <f t="shared" si="58"/>
        <v/>
      </c>
      <c r="AA252" s="51" t="str">
        <f t="shared" si="59"/>
        <v/>
      </c>
      <c r="AB252" s="51" t="str">
        <f t="shared" si="60"/>
        <v/>
      </c>
      <c r="AC252" s="51" t="str">
        <f t="shared" si="61"/>
        <v/>
      </c>
      <c r="AD252" s="51" t="str">
        <f t="shared" si="62"/>
        <v/>
      </c>
      <c r="AE252" s="51" t="str">
        <f t="shared" si="63"/>
        <v/>
      </c>
      <c r="AF252" s="51" t="str">
        <f t="shared" si="64"/>
        <v/>
      </c>
      <c r="AG252" s="51" t="str">
        <f t="shared" si="65"/>
        <v/>
      </c>
      <c r="AH252" s="51" t="str">
        <f t="shared" si="66"/>
        <v/>
      </c>
      <c r="AI252" s="51" t="str">
        <f t="shared" si="67"/>
        <v/>
      </c>
      <c r="AJ252" s="51" t="str">
        <f t="shared" si="68"/>
        <v/>
      </c>
      <c r="AK252" s="51" t="str">
        <f t="shared" si="69"/>
        <v/>
      </c>
      <c r="AL252" s="51" t="str">
        <f t="shared" si="70"/>
        <v/>
      </c>
      <c r="AM252" s="51" t="str">
        <f t="shared" si="71"/>
        <v/>
      </c>
      <c r="AN252" s="51" t="str">
        <f>IF(OR(AD252&lt;&gt;TRUE,AI252&lt;&gt;TRUE),"",IF(OR('Info Lieferung'!$B$12-(YEAR(J252))&gt;INDEX(valschartmaxalt,MATCH(N252,libschart,0)),'Info Lieferung'!$B$12-(YEAR(J252))&lt;INDEX(valschartminalt,MATCH(N252,libschart,0))),FALSE,TRUE))</f>
        <v/>
      </c>
      <c r="AO252" s="51" t="str">
        <f t="shared" si="72"/>
        <v/>
      </c>
      <c r="AP252" s="51"/>
      <c r="AQ252" s="51"/>
      <c r="AR252" s="51"/>
      <c r="AS252" s="197" t="str">
        <f t="shared" si="73"/>
        <v/>
      </c>
      <c r="AT252" s="197" t="str">
        <f t="shared" si="74"/>
        <v/>
      </c>
    </row>
    <row r="253" spans="1:46" x14ac:dyDescent="0.2">
      <c r="A253" s="52" t="str">
        <f>IF(AND(F253&lt;&gt;"",'Institution - Klasse'!$F$4&lt;&gt;""),INDEX(libcatidinstit,'Institution - Klasse'!$F$4),"")</f>
        <v/>
      </c>
      <c r="B253" s="52" t="str">
        <f>IF(A253&lt;&gt;"",INDEX(codeinstit,'Institution - Klasse'!$F$4),"")</f>
        <v/>
      </c>
      <c r="C253" s="50" t="str">
        <f t="shared" si="75"/>
        <v/>
      </c>
      <c r="D253" s="143"/>
      <c r="E253" s="143"/>
      <c r="F253" s="137"/>
      <c r="G253" s="137"/>
      <c r="H253" s="137"/>
      <c r="I253" s="137"/>
      <c r="J253" s="139"/>
      <c r="K253" s="140"/>
      <c r="L253" s="141"/>
      <c r="M253" s="141"/>
      <c r="N253" s="140"/>
      <c r="O253" s="142"/>
      <c r="P253" s="137"/>
      <c r="Q253" s="227"/>
      <c r="R253" s="137"/>
      <c r="S253" s="155"/>
      <c r="T253" s="155"/>
      <c r="U253" s="155"/>
      <c r="V253" s="155"/>
      <c r="W253" s="155"/>
      <c r="X253" s="155"/>
      <c r="Y253" s="53" t="str">
        <f t="shared" si="57"/>
        <v/>
      </c>
      <c r="Z253" s="51" t="str">
        <f t="shared" si="58"/>
        <v/>
      </c>
      <c r="AA253" s="51" t="str">
        <f t="shared" si="59"/>
        <v/>
      </c>
      <c r="AB253" s="51" t="str">
        <f t="shared" si="60"/>
        <v/>
      </c>
      <c r="AC253" s="51" t="str">
        <f t="shared" si="61"/>
        <v/>
      </c>
      <c r="AD253" s="51" t="str">
        <f t="shared" si="62"/>
        <v/>
      </c>
      <c r="AE253" s="51" t="str">
        <f t="shared" si="63"/>
        <v/>
      </c>
      <c r="AF253" s="51" t="str">
        <f t="shared" si="64"/>
        <v/>
      </c>
      <c r="AG253" s="51" t="str">
        <f t="shared" si="65"/>
        <v/>
      </c>
      <c r="AH253" s="51" t="str">
        <f t="shared" si="66"/>
        <v/>
      </c>
      <c r="AI253" s="51" t="str">
        <f t="shared" si="67"/>
        <v/>
      </c>
      <c r="AJ253" s="51" t="str">
        <f t="shared" si="68"/>
        <v/>
      </c>
      <c r="AK253" s="51" t="str">
        <f t="shared" si="69"/>
        <v/>
      </c>
      <c r="AL253" s="51" t="str">
        <f t="shared" si="70"/>
        <v/>
      </c>
      <c r="AM253" s="51" t="str">
        <f t="shared" si="71"/>
        <v/>
      </c>
      <c r="AN253" s="51" t="str">
        <f>IF(OR(AD253&lt;&gt;TRUE,AI253&lt;&gt;TRUE),"",IF(OR('Info Lieferung'!$B$12-(YEAR(J253))&gt;INDEX(valschartmaxalt,MATCH(N253,libschart,0)),'Info Lieferung'!$B$12-(YEAR(J253))&lt;INDEX(valschartminalt,MATCH(N253,libschart,0))),FALSE,TRUE))</f>
        <v/>
      </c>
      <c r="AO253" s="51" t="str">
        <f t="shared" si="72"/>
        <v/>
      </c>
      <c r="AP253" s="51"/>
      <c r="AQ253" s="51"/>
      <c r="AR253" s="51"/>
      <c r="AS253" s="197" t="str">
        <f t="shared" si="73"/>
        <v/>
      </c>
      <c r="AT253" s="197" t="str">
        <f t="shared" si="74"/>
        <v/>
      </c>
    </row>
    <row r="254" spans="1:46" x14ac:dyDescent="0.2">
      <c r="A254" s="52" t="str">
        <f>IF(AND(F254&lt;&gt;"",'Institution - Klasse'!$F$4&lt;&gt;""),INDEX(libcatidinstit,'Institution - Klasse'!$F$4),"")</f>
        <v/>
      </c>
      <c r="B254" s="52" t="str">
        <f>IF(A254&lt;&gt;"",INDEX(codeinstit,'Institution - Klasse'!$F$4),"")</f>
        <v/>
      </c>
      <c r="C254" s="50" t="str">
        <f t="shared" si="75"/>
        <v/>
      </c>
      <c r="D254" s="143"/>
      <c r="E254" s="143"/>
      <c r="F254" s="137"/>
      <c r="G254" s="137"/>
      <c r="H254" s="137"/>
      <c r="I254" s="137"/>
      <c r="J254" s="139"/>
      <c r="K254" s="140"/>
      <c r="L254" s="141"/>
      <c r="M254" s="141"/>
      <c r="N254" s="140"/>
      <c r="O254" s="142"/>
      <c r="P254" s="137"/>
      <c r="Q254" s="227"/>
      <c r="R254" s="137"/>
      <c r="S254" s="155"/>
      <c r="T254" s="155"/>
      <c r="U254" s="155"/>
      <c r="V254" s="155"/>
      <c r="W254" s="155"/>
      <c r="X254" s="155"/>
      <c r="Y254" s="53" t="str">
        <f t="shared" si="57"/>
        <v/>
      </c>
      <c r="Z254" s="51" t="str">
        <f t="shared" si="58"/>
        <v/>
      </c>
      <c r="AA254" s="51" t="str">
        <f t="shared" si="59"/>
        <v/>
      </c>
      <c r="AB254" s="51" t="str">
        <f t="shared" si="60"/>
        <v/>
      </c>
      <c r="AC254" s="51" t="str">
        <f t="shared" si="61"/>
        <v/>
      </c>
      <c r="AD254" s="51" t="str">
        <f t="shared" si="62"/>
        <v/>
      </c>
      <c r="AE254" s="51" t="str">
        <f t="shared" si="63"/>
        <v/>
      </c>
      <c r="AF254" s="51" t="str">
        <f t="shared" si="64"/>
        <v/>
      </c>
      <c r="AG254" s="51" t="str">
        <f t="shared" si="65"/>
        <v/>
      </c>
      <c r="AH254" s="51" t="str">
        <f t="shared" si="66"/>
        <v/>
      </c>
      <c r="AI254" s="51" t="str">
        <f t="shared" si="67"/>
        <v/>
      </c>
      <c r="AJ254" s="51" t="str">
        <f t="shared" si="68"/>
        <v/>
      </c>
      <c r="AK254" s="51" t="str">
        <f t="shared" si="69"/>
        <v/>
      </c>
      <c r="AL254" s="51" t="str">
        <f t="shared" si="70"/>
        <v/>
      </c>
      <c r="AM254" s="51" t="str">
        <f t="shared" si="71"/>
        <v/>
      </c>
      <c r="AN254" s="51" t="str">
        <f>IF(OR(AD254&lt;&gt;TRUE,AI254&lt;&gt;TRUE),"",IF(OR('Info Lieferung'!$B$12-(YEAR(J254))&gt;INDEX(valschartmaxalt,MATCH(N254,libschart,0)),'Info Lieferung'!$B$12-(YEAR(J254))&lt;INDEX(valschartminalt,MATCH(N254,libschart,0))),FALSE,TRUE))</f>
        <v/>
      </c>
      <c r="AO254" s="51" t="str">
        <f t="shared" si="72"/>
        <v/>
      </c>
      <c r="AP254" s="51"/>
      <c r="AQ254" s="51"/>
      <c r="AR254" s="51"/>
      <c r="AS254" s="197" t="str">
        <f t="shared" si="73"/>
        <v/>
      </c>
      <c r="AT254" s="197" t="str">
        <f t="shared" si="74"/>
        <v/>
      </c>
    </row>
    <row r="255" spans="1:46" x14ac:dyDescent="0.2">
      <c r="A255" s="52" t="str">
        <f>IF(AND(F255&lt;&gt;"",'Institution - Klasse'!$F$4&lt;&gt;""),INDEX(libcatidinstit,'Institution - Klasse'!$F$4),"")</f>
        <v/>
      </c>
      <c r="B255" s="52" t="str">
        <f>IF(A255&lt;&gt;"",INDEX(codeinstit,'Institution - Klasse'!$F$4),"")</f>
        <v/>
      </c>
      <c r="C255" s="50" t="str">
        <f t="shared" si="75"/>
        <v/>
      </c>
      <c r="D255" s="143"/>
      <c r="E255" s="143"/>
      <c r="F255" s="137"/>
      <c r="G255" s="137"/>
      <c r="H255" s="137"/>
      <c r="I255" s="137"/>
      <c r="J255" s="139"/>
      <c r="K255" s="140"/>
      <c r="L255" s="141"/>
      <c r="M255" s="141"/>
      <c r="N255" s="140"/>
      <c r="O255" s="142"/>
      <c r="P255" s="137"/>
      <c r="Q255" s="227"/>
      <c r="R255" s="137"/>
      <c r="S255" s="155"/>
      <c r="T255" s="155"/>
      <c r="U255" s="155"/>
      <c r="V255" s="155"/>
      <c r="W255" s="155"/>
      <c r="X255" s="155"/>
      <c r="Y255" s="53" t="str">
        <f t="shared" si="57"/>
        <v/>
      </c>
      <c r="Z255" s="51" t="str">
        <f t="shared" si="58"/>
        <v/>
      </c>
      <c r="AA255" s="51" t="str">
        <f t="shared" si="59"/>
        <v/>
      </c>
      <c r="AB255" s="51" t="str">
        <f t="shared" si="60"/>
        <v/>
      </c>
      <c r="AC255" s="51" t="str">
        <f t="shared" si="61"/>
        <v/>
      </c>
      <c r="AD255" s="51" t="str">
        <f t="shared" si="62"/>
        <v/>
      </c>
      <c r="AE255" s="51" t="str">
        <f t="shared" si="63"/>
        <v/>
      </c>
      <c r="AF255" s="51" t="str">
        <f t="shared" si="64"/>
        <v/>
      </c>
      <c r="AG255" s="51" t="str">
        <f t="shared" si="65"/>
        <v/>
      </c>
      <c r="AH255" s="51" t="str">
        <f t="shared" si="66"/>
        <v/>
      </c>
      <c r="AI255" s="51" t="str">
        <f t="shared" si="67"/>
        <v/>
      </c>
      <c r="AJ255" s="51" t="str">
        <f t="shared" si="68"/>
        <v/>
      </c>
      <c r="AK255" s="51" t="str">
        <f t="shared" si="69"/>
        <v/>
      </c>
      <c r="AL255" s="51" t="str">
        <f t="shared" si="70"/>
        <v/>
      </c>
      <c r="AM255" s="51" t="str">
        <f t="shared" si="71"/>
        <v/>
      </c>
      <c r="AN255" s="51" t="str">
        <f>IF(OR(AD255&lt;&gt;TRUE,AI255&lt;&gt;TRUE),"",IF(OR('Info Lieferung'!$B$12-(YEAR(J255))&gt;INDEX(valschartmaxalt,MATCH(N255,libschart,0)),'Info Lieferung'!$B$12-(YEAR(J255))&lt;INDEX(valschartminalt,MATCH(N255,libschart,0))),FALSE,TRUE))</f>
        <v/>
      </c>
      <c r="AO255" s="51" t="str">
        <f t="shared" si="72"/>
        <v/>
      </c>
      <c r="AP255" s="51"/>
      <c r="AQ255" s="51"/>
      <c r="AR255" s="51"/>
      <c r="AS255" s="197" t="str">
        <f t="shared" si="73"/>
        <v/>
      </c>
      <c r="AT255" s="197" t="str">
        <f t="shared" si="74"/>
        <v/>
      </c>
    </row>
    <row r="256" spans="1:46" x14ac:dyDescent="0.2">
      <c r="A256" s="52" t="str">
        <f>IF(AND(F256&lt;&gt;"",'Institution - Klasse'!$F$4&lt;&gt;""),INDEX(libcatidinstit,'Institution - Klasse'!$F$4),"")</f>
        <v/>
      </c>
      <c r="B256" s="52" t="str">
        <f>IF(A256&lt;&gt;"",INDEX(codeinstit,'Institution - Klasse'!$F$4),"")</f>
        <v/>
      </c>
      <c r="C256" s="50" t="str">
        <f t="shared" si="75"/>
        <v/>
      </c>
      <c r="D256" s="143"/>
      <c r="E256" s="143"/>
      <c r="F256" s="137"/>
      <c r="G256" s="137"/>
      <c r="H256" s="137"/>
      <c r="I256" s="137"/>
      <c r="J256" s="139"/>
      <c r="K256" s="140"/>
      <c r="L256" s="141"/>
      <c r="M256" s="141"/>
      <c r="N256" s="140"/>
      <c r="O256" s="142"/>
      <c r="P256" s="137"/>
      <c r="Q256" s="227"/>
      <c r="R256" s="137"/>
      <c r="S256" s="155"/>
      <c r="T256" s="155"/>
      <c r="U256" s="155"/>
      <c r="V256" s="155"/>
      <c r="W256" s="155"/>
      <c r="X256" s="155"/>
      <c r="Y256" s="53" t="str">
        <f t="shared" si="57"/>
        <v/>
      </c>
      <c r="Z256" s="51" t="str">
        <f t="shared" si="58"/>
        <v/>
      </c>
      <c r="AA256" s="51" t="str">
        <f t="shared" si="59"/>
        <v/>
      </c>
      <c r="AB256" s="51" t="str">
        <f t="shared" si="60"/>
        <v/>
      </c>
      <c r="AC256" s="51" t="str">
        <f t="shared" si="61"/>
        <v/>
      </c>
      <c r="AD256" s="51" t="str">
        <f t="shared" si="62"/>
        <v/>
      </c>
      <c r="AE256" s="51" t="str">
        <f t="shared" si="63"/>
        <v/>
      </c>
      <c r="AF256" s="51" t="str">
        <f t="shared" si="64"/>
        <v/>
      </c>
      <c r="AG256" s="51" t="str">
        <f t="shared" si="65"/>
        <v/>
      </c>
      <c r="AH256" s="51" t="str">
        <f t="shared" si="66"/>
        <v/>
      </c>
      <c r="AI256" s="51" t="str">
        <f t="shared" si="67"/>
        <v/>
      </c>
      <c r="AJ256" s="51" t="str">
        <f t="shared" si="68"/>
        <v/>
      </c>
      <c r="AK256" s="51" t="str">
        <f t="shared" si="69"/>
        <v/>
      </c>
      <c r="AL256" s="51" t="str">
        <f t="shared" si="70"/>
        <v/>
      </c>
      <c r="AM256" s="51" t="str">
        <f t="shared" si="71"/>
        <v/>
      </c>
      <c r="AN256" s="51" t="str">
        <f>IF(OR(AD256&lt;&gt;TRUE,AI256&lt;&gt;TRUE),"",IF(OR('Info Lieferung'!$B$12-(YEAR(J256))&gt;INDEX(valschartmaxalt,MATCH(N256,libschart,0)),'Info Lieferung'!$B$12-(YEAR(J256))&lt;INDEX(valschartminalt,MATCH(N256,libschart,0))),FALSE,TRUE))</f>
        <v/>
      </c>
      <c r="AO256" s="51" t="str">
        <f t="shared" si="72"/>
        <v/>
      </c>
      <c r="AP256" s="51"/>
      <c r="AQ256" s="51"/>
      <c r="AR256" s="51"/>
      <c r="AS256" s="197" t="str">
        <f t="shared" si="73"/>
        <v/>
      </c>
      <c r="AT256" s="197" t="str">
        <f t="shared" si="74"/>
        <v/>
      </c>
    </row>
    <row r="257" spans="1:46" x14ac:dyDescent="0.2">
      <c r="A257" s="52" t="str">
        <f>IF(AND(F257&lt;&gt;"",'Institution - Klasse'!$F$4&lt;&gt;""),INDEX(libcatidinstit,'Institution - Klasse'!$F$4),"")</f>
        <v/>
      </c>
      <c r="B257" s="52" t="str">
        <f>IF(A257&lt;&gt;"",INDEX(codeinstit,'Institution - Klasse'!$F$4),"")</f>
        <v/>
      </c>
      <c r="C257" s="50" t="str">
        <f t="shared" si="75"/>
        <v/>
      </c>
      <c r="D257" s="143"/>
      <c r="E257" s="143"/>
      <c r="F257" s="137"/>
      <c r="G257" s="137"/>
      <c r="H257" s="137"/>
      <c r="I257" s="137"/>
      <c r="J257" s="139"/>
      <c r="K257" s="140"/>
      <c r="L257" s="141"/>
      <c r="M257" s="141"/>
      <c r="N257" s="140"/>
      <c r="O257" s="142"/>
      <c r="P257" s="137"/>
      <c r="Q257" s="227"/>
      <c r="R257" s="137"/>
      <c r="S257" s="155"/>
      <c r="T257" s="155"/>
      <c r="U257" s="155"/>
      <c r="V257" s="155"/>
      <c r="W257" s="155"/>
      <c r="X257" s="155"/>
      <c r="Y257" s="53" t="str">
        <f t="shared" si="57"/>
        <v/>
      </c>
      <c r="Z257" s="51" t="str">
        <f t="shared" si="58"/>
        <v/>
      </c>
      <c r="AA257" s="51" t="str">
        <f t="shared" si="59"/>
        <v/>
      </c>
      <c r="AB257" s="51" t="str">
        <f t="shared" si="60"/>
        <v/>
      </c>
      <c r="AC257" s="51" t="str">
        <f t="shared" si="61"/>
        <v/>
      </c>
      <c r="AD257" s="51" t="str">
        <f t="shared" si="62"/>
        <v/>
      </c>
      <c r="AE257" s="51" t="str">
        <f t="shared" si="63"/>
        <v/>
      </c>
      <c r="AF257" s="51" t="str">
        <f t="shared" si="64"/>
        <v/>
      </c>
      <c r="AG257" s="51" t="str">
        <f t="shared" si="65"/>
        <v/>
      </c>
      <c r="AH257" s="51" t="str">
        <f t="shared" si="66"/>
        <v/>
      </c>
      <c r="AI257" s="51" t="str">
        <f t="shared" si="67"/>
        <v/>
      </c>
      <c r="AJ257" s="51" t="str">
        <f t="shared" si="68"/>
        <v/>
      </c>
      <c r="AK257" s="51" t="str">
        <f t="shared" si="69"/>
        <v/>
      </c>
      <c r="AL257" s="51" t="str">
        <f t="shared" si="70"/>
        <v/>
      </c>
      <c r="AM257" s="51" t="str">
        <f t="shared" si="71"/>
        <v/>
      </c>
      <c r="AN257" s="51" t="str">
        <f>IF(OR(AD257&lt;&gt;TRUE,AI257&lt;&gt;TRUE),"",IF(OR('Info Lieferung'!$B$12-(YEAR(J257))&gt;INDEX(valschartmaxalt,MATCH(N257,libschart,0)),'Info Lieferung'!$B$12-(YEAR(J257))&lt;INDEX(valschartminalt,MATCH(N257,libschart,0))),FALSE,TRUE))</f>
        <v/>
      </c>
      <c r="AO257" s="51" t="str">
        <f t="shared" si="72"/>
        <v/>
      </c>
      <c r="AP257" s="51"/>
      <c r="AQ257" s="51"/>
      <c r="AR257" s="51"/>
      <c r="AS257" s="197" t="str">
        <f t="shared" si="73"/>
        <v/>
      </c>
      <c r="AT257" s="197" t="str">
        <f t="shared" si="74"/>
        <v/>
      </c>
    </row>
    <row r="258" spans="1:46" x14ac:dyDescent="0.2">
      <c r="A258" s="52" t="str">
        <f>IF(AND(F258&lt;&gt;"",'Institution - Klasse'!$F$4&lt;&gt;""),INDEX(libcatidinstit,'Institution - Klasse'!$F$4),"")</f>
        <v/>
      </c>
      <c r="B258" s="52" t="str">
        <f>IF(A258&lt;&gt;"",INDEX(codeinstit,'Institution - Klasse'!$F$4),"")</f>
        <v/>
      </c>
      <c r="C258" s="50" t="str">
        <f t="shared" si="75"/>
        <v/>
      </c>
      <c r="D258" s="143"/>
      <c r="E258" s="143"/>
      <c r="F258" s="137"/>
      <c r="G258" s="137"/>
      <c r="H258" s="137"/>
      <c r="I258" s="137"/>
      <c r="J258" s="139"/>
      <c r="K258" s="140"/>
      <c r="L258" s="141"/>
      <c r="M258" s="141"/>
      <c r="N258" s="140"/>
      <c r="O258" s="142"/>
      <c r="P258" s="137"/>
      <c r="Q258" s="227"/>
      <c r="R258" s="137"/>
      <c r="S258" s="155"/>
      <c r="T258" s="155"/>
      <c r="U258" s="155"/>
      <c r="V258" s="155"/>
      <c r="W258" s="155"/>
      <c r="X258" s="155"/>
      <c r="Y258" s="53" t="str">
        <f t="shared" si="57"/>
        <v/>
      </c>
      <c r="Z258" s="51" t="str">
        <f t="shared" si="58"/>
        <v/>
      </c>
      <c r="AA258" s="51" t="str">
        <f t="shared" si="59"/>
        <v/>
      </c>
      <c r="AB258" s="51" t="str">
        <f t="shared" si="60"/>
        <v/>
      </c>
      <c r="AC258" s="51" t="str">
        <f t="shared" si="61"/>
        <v/>
      </c>
      <c r="AD258" s="51" t="str">
        <f t="shared" si="62"/>
        <v/>
      </c>
      <c r="AE258" s="51" t="str">
        <f t="shared" si="63"/>
        <v/>
      </c>
      <c r="AF258" s="51" t="str">
        <f t="shared" si="64"/>
        <v/>
      </c>
      <c r="AG258" s="51" t="str">
        <f t="shared" si="65"/>
        <v/>
      </c>
      <c r="AH258" s="51" t="str">
        <f t="shared" si="66"/>
        <v/>
      </c>
      <c r="AI258" s="51" t="str">
        <f t="shared" si="67"/>
        <v/>
      </c>
      <c r="AJ258" s="51" t="str">
        <f t="shared" si="68"/>
        <v/>
      </c>
      <c r="AK258" s="51" t="str">
        <f t="shared" si="69"/>
        <v/>
      </c>
      <c r="AL258" s="51" t="str">
        <f t="shared" si="70"/>
        <v/>
      </c>
      <c r="AM258" s="51" t="str">
        <f t="shared" si="71"/>
        <v/>
      </c>
      <c r="AN258" s="51" t="str">
        <f>IF(OR(AD258&lt;&gt;TRUE,AI258&lt;&gt;TRUE),"",IF(OR('Info Lieferung'!$B$12-(YEAR(J258))&gt;INDEX(valschartmaxalt,MATCH(N258,libschart,0)),'Info Lieferung'!$B$12-(YEAR(J258))&lt;INDEX(valschartminalt,MATCH(N258,libschart,0))),FALSE,TRUE))</f>
        <v/>
      </c>
      <c r="AO258" s="51" t="str">
        <f t="shared" si="72"/>
        <v/>
      </c>
      <c r="AP258" s="51"/>
      <c r="AQ258" s="51"/>
      <c r="AR258" s="51"/>
      <c r="AS258" s="197" t="str">
        <f t="shared" si="73"/>
        <v/>
      </c>
      <c r="AT258" s="197" t="str">
        <f t="shared" si="74"/>
        <v/>
      </c>
    </row>
    <row r="259" spans="1:46" x14ac:dyDescent="0.2">
      <c r="A259" s="52" t="str">
        <f>IF(AND(F259&lt;&gt;"",'Institution - Klasse'!$F$4&lt;&gt;""),INDEX(libcatidinstit,'Institution - Klasse'!$F$4),"")</f>
        <v/>
      </c>
      <c r="B259" s="52" t="str">
        <f>IF(A259&lt;&gt;"",INDEX(codeinstit,'Institution - Klasse'!$F$4),"")</f>
        <v/>
      </c>
      <c r="C259" s="50" t="str">
        <f t="shared" si="75"/>
        <v/>
      </c>
      <c r="D259" s="143"/>
      <c r="E259" s="143"/>
      <c r="F259" s="137"/>
      <c r="G259" s="137"/>
      <c r="H259" s="137"/>
      <c r="I259" s="137"/>
      <c r="J259" s="139"/>
      <c r="K259" s="140"/>
      <c r="L259" s="141"/>
      <c r="M259" s="141"/>
      <c r="N259" s="140"/>
      <c r="O259" s="142"/>
      <c r="P259" s="137"/>
      <c r="Q259" s="227"/>
      <c r="R259" s="137"/>
      <c r="S259" s="155"/>
      <c r="T259" s="155"/>
      <c r="U259" s="155"/>
      <c r="V259" s="155"/>
      <c r="W259" s="155"/>
      <c r="X259" s="155"/>
      <c r="Y259" s="53" t="str">
        <f t="shared" si="57"/>
        <v/>
      </c>
      <c r="Z259" s="51" t="str">
        <f t="shared" si="58"/>
        <v/>
      </c>
      <c r="AA259" s="51" t="str">
        <f t="shared" si="59"/>
        <v/>
      </c>
      <c r="AB259" s="51" t="str">
        <f t="shared" si="60"/>
        <v/>
      </c>
      <c r="AC259" s="51" t="str">
        <f t="shared" si="61"/>
        <v/>
      </c>
      <c r="AD259" s="51" t="str">
        <f t="shared" si="62"/>
        <v/>
      </c>
      <c r="AE259" s="51" t="str">
        <f t="shared" si="63"/>
        <v/>
      </c>
      <c r="AF259" s="51" t="str">
        <f t="shared" si="64"/>
        <v/>
      </c>
      <c r="AG259" s="51" t="str">
        <f t="shared" si="65"/>
        <v/>
      </c>
      <c r="AH259" s="51" t="str">
        <f t="shared" si="66"/>
        <v/>
      </c>
      <c r="AI259" s="51" t="str">
        <f t="shared" si="67"/>
        <v/>
      </c>
      <c r="AJ259" s="51" t="str">
        <f t="shared" si="68"/>
        <v/>
      </c>
      <c r="AK259" s="51" t="str">
        <f t="shared" si="69"/>
        <v/>
      </c>
      <c r="AL259" s="51" t="str">
        <f t="shared" si="70"/>
        <v/>
      </c>
      <c r="AM259" s="51" t="str">
        <f t="shared" si="71"/>
        <v/>
      </c>
      <c r="AN259" s="51" t="str">
        <f>IF(OR(AD259&lt;&gt;TRUE,AI259&lt;&gt;TRUE),"",IF(OR('Info Lieferung'!$B$12-(YEAR(J259))&gt;INDEX(valschartmaxalt,MATCH(N259,libschart,0)),'Info Lieferung'!$B$12-(YEAR(J259))&lt;INDEX(valschartminalt,MATCH(N259,libschart,0))),FALSE,TRUE))</f>
        <v/>
      </c>
      <c r="AO259" s="51" t="str">
        <f t="shared" si="72"/>
        <v/>
      </c>
      <c r="AP259" s="51"/>
      <c r="AQ259" s="51"/>
      <c r="AR259" s="51"/>
      <c r="AS259" s="197" t="str">
        <f t="shared" si="73"/>
        <v/>
      </c>
      <c r="AT259" s="197" t="str">
        <f t="shared" si="74"/>
        <v/>
      </c>
    </row>
    <row r="260" spans="1:46" x14ac:dyDescent="0.2">
      <c r="A260" s="52" t="str">
        <f>IF(AND(F260&lt;&gt;"",'Institution - Klasse'!$F$4&lt;&gt;""),INDEX(libcatidinstit,'Institution - Klasse'!$F$4),"")</f>
        <v/>
      </c>
      <c r="B260" s="52" t="str">
        <f>IF(A260&lt;&gt;"",INDEX(codeinstit,'Institution - Klasse'!$F$4),"")</f>
        <v/>
      </c>
      <c r="C260" s="50" t="str">
        <f t="shared" si="75"/>
        <v/>
      </c>
      <c r="D260" s="143"/>
      <c r="E260" s="143"/>
      <c r="F260" s="137"/>
      <c r="G260" s="137"/>
      <c r="H260" s="137"/>
      <c r="I260" s="137"/>
      <c r="J260" s="139"/>
      <c r="K260" s="140"/>
      <c r="L260" s="141"/>
      <c r="M260" s="141"/>
      <c r="N260" s="140"/>
      <c r="O260" s="142"/>
      <c r="P260" s="137"/>
      <c r="Q260" s="227"/>
      <c r="R260" s="137"/>
      <c r="S260" s="155"/>
      <c r="T260" s="155"/>
      <c r="U260" s="155"/>
      <c r="V260" s="155"/>
      <c r="W260" s="155"/>
      <c r="X260" s="155"/>
      <c r="Y260" s="53" t="str">
        <f t="shared" si="57"/>
        <v/>
      </c>
      <c r="Z260" s="51" t="str">
        <f t="shared" si="58"/>
        <v/>
      </c>
      <c r="AA260" s="51" t="str">
        <f t="shared" si="59"/>
        <v/>
      </c>
      <c r="AB260" s="51" t="str">
        <f t="shared" si="60"/>
        <v/>
      </c>
      <c r="AC260" s="51" t="str">
        <f t="shared" si="61"/>
        <v/>
      </c>
      <c r="AD260" s="51" t="str">
        <f t="shared" si="62"/>
        <v/>
      </c>
      <c r="AE260" s="51" t="str">
        <f t="shared" si="63"/>
        <v/>
      </c>
      <c r="AF260" s="51" t="str">
        <f t="shared" si="64"/>
        <v/>
      </c>
      <c r="AG260" s="51" t="str">
        <f t="shared" si="65"/>
        <v/>
      </c>
      <c r="AH260" s="51" t="str">
        <f t="shared" si="66"/>
        <v/>
      </c>
      <c r="AI260" s="51" t="str">
        <f t="shared" si="67"/>
        <v/>
      </c>
      <c r="AJ260" s="51" t="str">
        <f t="shared" si="68"/>
        <v/>
      </c>
      <c r="AK260" s="51" t="str">
        <f t="shared" si="69"/>
        <v/>
      </c>
      <c r="AL260" s="51" t="str">
        <f t="shared" si="70"/>
        <v/>
      </c>
      <c r="AM260" s="51" t="str">
        <f t="shared" si="71"/>
        <v/>
      </c>
      <c r="AN260" s="51" t="str">
        <f>IF(OR(AD260&lt;&gt;TRUE,AI260&lt;&gt;TRUE),"",IF(OR('Info Lieferung'!$B$12-(YEAR(J260))&gt;INDEX(valschartmaxalt,MATCH(N260,libschart,0)),'Info Lieferung'!$B$12-(YEAR(J260))&lt;INDEX(valschartminalt,MATCH(N260,libschart,0))),FALSE,TRUE))</f>
        <v/>
      </c>
      <c r="AO260" s="51" t="str">
        <f t="shared" si="72"/>
        <v/>
      </c>
      <c r="AP260" s="51"/>
      <c r="AQ260" s="51"/>
      <c r="AR260" s="51"/>
      <c r="AS260" s="197" t="str">
        <f t="shared" si="73"/>
        <v/>
      </c>
      <c r="AT260" s="197" t="str">
        <f t="shared" si="74"/>
        <v/>
      </c>
    </row>
    <row r="261" spans="1:46" x14ac:dyDescent="0.2">
      <c r="A261" s="52" t="str">
        <f>IF(AND(F261&lt;&gt;"",'Institution - Klasse'!$F$4&lt;&gt;""),INDEX(libcatidinstit,'Institution - Klasse'!$F$4),"")</f>
        <v/>
      </c>
      <c r="B261" s="52" t="str">
        <f>IF(A261&lt;&gt;"",INDEX(codeinstit,'Institution - Klasse'!$F$4),"")</f>
        <v/>
      </c>
      <c r="C261" s="50" t="str">
        <f t="shared" si="75"/>
        <v/>
      </c>
      <c r="D261" s="143"/>
      <c r="E261" s="143"/>
      <c r="F261" s="137"/>
      <c r="G261" s="137"/>
      <c r="H261" s="137"/>
      <c r="I261" s="137"/>
      <c r="J261" s="139"/>
      <c r="K261" s="140"/>
      <c r="L261" s="141"/>
      <c r="M261" s="141"/>
      <c r="N261" s="140"/>
      <c r="O261" s="142"/>
      <c r="P261" s="137"/>
      <c r="Q261" s="227"/>
      <c r="R261" s="137"/>
      <c r="S261" s="155"/>
      <c r="T261" s="155"/>
      <c r="U261" s="155"/>
      <c r="V261" s="155"/>
      <c r="W261" s="155"/>
      <c r="X261" s="155"/>
      <c r="Y261" s="53" t="str">
        <f t="shared" ref="Y261:Y324" si="76">IF(G261="CH.AHV",IF(LEN(H261)=13,IF((MID(H261,13,1)+1-1)=MOD(10-(MID(H261,1,1)+3*MID(H261,2,1)+MID(H261,3,1)+3*MID(H261,4,1)+MID(H261,5,1)+3*MID(H261,6,1)+MID(H261,7,1)+3*MID(H261,8,1)+MID(H261,9,1)+3*MID(H261,10,1)+MID(H261,11,1)+3*MID(H261,12,1)),10),TRUE,FALSE),FALSE),"")</f>
        <v/>
      </c>
      <c r="Z261" s="51" t="str">
        <f t="shared" ref="Z261:Z324" si="77">IF(OR(ISBLANK(H261)),"",NOT(COUNTIF($H$5:$H$1004,$H261)&gt;1))</f>
        <v/>
      </c>
      <c r="AA261" s="51" t="str">
        <f t="shared" ref="AA261:AA324" si="78">IF(ISBLANK(F261),"",IF(ISNA(MATCH(TRIM(F261),libclint,0)),FALSE,TRUE))</f>
        <v/>
      </c>
      <c r="AB261" s="51" t="str">
        <f t="shared" ref="AB261:AB324" si="79">IF(ISBLANK(G261),"",IF(ISNA(MATCH(G261,codecatidlern,0)),FALSE,TRUE))</f>
        <v/>
      </c>
      <c r="AC261" s="51" t="str">
        <f t="shared" ref="AC261:AC324" si="80">IF(ISBLANK(I261),"",IF(ISNA(MATCH(I261,libsex,0)),FALSE,TRUE))</f>
        <v/>
      </c>
      <c r="AD261" s="51" t="str">
        <f t="shared" ref="AD261:AD324" si="81">IF(ISBLANK(J261),"",IF(AND(J261 &gt; DATE(1925,1,1),J261 &lt; DATE(2100,1,1)),TRUE,FALSE))</f>
        <v/>
      </c>
      <c r="AE261" s="51" t="str">
        <f t="shared" ref="AE261:AE324" si="82">IF(ISBLANK(K261),"",IF(ISNA(MATCH(K261,libnat,0)),FALSE,TRUE))</f>
        <v/>
      </c>
      <c r="AF261" s="51" t="str">
        <f t="shared" ref="AF261:AF324" si="83">IF(ISBLANK(L261),"",IF(ISNA(MATCH(L261,liblangue,0)),FALSE,TRUE))</f>
        <v/>
      </c>
      <c r="AG261" s="51" t="str">
        <f t="shared" ref="AG261:AG324" si="84">IF(OR(AF261&lt;&gt;TRUE,ISNA(MATCH(N261,libschart,0))),"",IF(AND(INDEX(codeschart,MATCH(N261,libschart,0))&lt;55000000,INDEX(codelangue,MATCH(L261,liblangue,0))=999),FALSE,TRUE))</f>
        <v/>
      </c>
      <c r="AH261" s="51" t="str">
        <f t="shared" ref="AH261:AH324" si="85">IF(ISBLANK(M261),"",IF(ISNA(MATCH(M261,libgem,0)),FALSE,TRUE))</f>
        <v/>
      </c>
      <c r="AI261" s="51" t="str">
        <f t="shared" ref="AI261:AI324" si="86">IF(ISBLANK(N261),"",IF(ISNA(MATCH(N261,libschart,0)),FALSE,IF(INDEX(codeschart,MATCH(N261,libschart,0))=0,FALSE,TRUE)))</f>
        <v/>
      </c>
      <c r="AJ261" s="51" t="str">
        <f t="shared" ref="AJ261:AJ324" si="87">IF(ISBLANK(O261),"",IF(ISNA(MATCH(O261,codektbj,0)),FALSE,TRUE))</f>
        <v/>
      </c>
      <c r="AK261" s="51" t="str">
        <f t="shared" ref="AK261:AK324" si="88">IF(ISBLANK(P261),"",IF(ISNA(MATCH(P261,libform,0)),FALSE,TRUE))</f>
        <v/>
      </c>
      <c r="AL261" s="51" t="str">
        <f t="shared" ref="AL261:AL324" si="89">IF(ISBLANK(Q261),"",IF(ISNA(MATCH(Q261,libspe,0)),FALSE,TRUE))</f>
        <v/>
      </c>
      <c r="AM261" s="51" t="str">
        <f t="shared" ref="AM261:AM324" si="90">IF(ISBLANK(R261),"",IF(ISNA(MATCH(R261,libmp1,0)),FALSE,TRUE))</f>
        <v/>
      </c>
      <c r="AN261" s="51" t="str">
        <f>IF(OR(AD261&lt;&gt;TRUE,AI261&lt;&gt;TRUE),"",IF(OR('Info Lieferung'!$B$12-(YEAR(J261))&gt;INDEX(valschartmaxalt,MATCH(N261,libschart,0)),'Info Lieferung'!$B$12-(YEAR(J261))&lt;INDEX(valschartminalt,MATCH(N261,libschart,0))),FALSE,TRUE))</f>
        <v/>
      </c>
      <c r="AO261" s="51" t="str">
        <f t="shared" ref="AO261:AO324" si="91">IF(ISBLANK(N261),"",IF(AND(AI261=TRUE,AJ261=TRUE),IF(OR(AND(O261&gt;=INDEX(valschartktbjmin,MATCH(N261,libschart,0)),O261&lt;=INDEX(valschartktbjmax,MATCH(N261,libschart,0))),AND(O261=90,INDEX(valschartktbj90,MATCH(N261,libschart,0))=90),AND(O261=99,INDEX(valschartktbj99,MATCH(N261,libschart,0))=99)),TRUE,FALSE),""))</f>
        <v/>
      </c>
      <c r="AP261" s="51"/>
      <c r="AQ261" s="51"/>
      <c r="AR261" s="51"/>
      <c r="AS261" s="197" t="str">
        <f t="shared" ref="AS261:AS324" si="92">IF(C261="","",1)</f>
        <v/>
      </c>
      <c r="AT261" s="197" t="str">
        <f t="shared" ref="AT261:AT324" si="93">IF(COUNTA(F261:X261)=0,"",IF(COUNTA(F261:Q261)=12,IF(OR(R261&lt;&gt;"",AI261=FALSE),FALSE,IF(OR(INDEX(codeschart,MATCH(N261,libschart,0))&lt;11000000,INDEX(codeschart,MATCH(N261,libschart,0))&gt;=52000000),FALSE,TRUE)),TRUE))</f>
        <v/>
      </c>
    </row>
    <row r="262" spans="1:46" x14ac:dyDescent="0.2">
      <c r="A262" s="52" t="str">
        <f>IF(AND(F262&lt;&gt;"",'Institution - Klasse'!$F$4&lt;&gt;""),INDEX(libcatidinstit,'Institution - Klasse'!$F$4),"")</f>
        <v/>
      </c>
      <c r="B262" s="52" t="str">
        <f>IF(A262&lt;&gt;"",INDEX(codeinstit,'Institution - Klasse'!$F$4),"")</f>
        <v/>
      </c>
      <c r="C262" s="50" t="str">
        <f t="shared" ref="C262:C325" si="94">IF(COUNTA(F262:X262)=0,"",IF(AT262=TRUE,"Unvollständig",IF(OR(Y262=FALSE,COUNTIF(AA262:AM262,FALSE)&gt;0,COUNTIF(F262:AR262,#N/A)&gt;0),"Fehler",IF(AND(Z262,AN262,AO262),"OK","Achtung"))))</f>
        <v/>
      </c>
      <c r="D262" s="143"/>
      <c r="E262" s="143"/>
      <c r="F262" s="137"/>
      <c r="G262" s="137"/>
      <c r="H262" s="137"/>
      <c r="I262" s="137"/>
      <c r="J262" s="139"/>
      <c r="K262" s="140"/>
      <c r="L262" s="141"/>
      <c r="M262" s="141"/>
      <c r="N262" s="140"/>
      <c r="O262" s="142"/>
      <c r="P262" s="137"/>
      <c r="Q262" s="227"/>
      <c r="R262" s="137"/>
      <c r="S262" s="155"/>
      <c r="T262" s="155"/>
      <c r="U262" s="155"/>
      <c r="V262" s="155"/>
      <c r="W262" s="155"/>
      <c r="X262" s="155"/>
      <c r="Y262" s="53" t="str">
        <f t="shared" si="76"/>
        <v/>
      </c>
      <c r="Z262" s="51" t="str">
        <f t="shared" si="77"/>
        <v/>
      </c>
      <c r="AA262" s="51" t="str">
        <f t="shared" si="78"/>
        <v/>
      </c>
      <c r="AB262" s="51" t="str">
        <f t="shared" si="79"/>
        <v/>
      </c>
      <c r="AC262" s="51" t="str">
        <f t="shared" si="80"/>
        <v/>
      </c>
      <c r="AD262" s="51" t="str">
        <f t="shared" si="81"/>
        <v/>
      </c>
      <c r="AE262" s="51" t="str">
        <f t="shared" si="82"/>
        <v/>
      </c>
      <c r="AF262" s="51" t="str">
        <f t="shared" si="83"/>
        <v/>
      </c>
      <c r="AG262" s="51" t="str">
        <f t="shared" si="84"/>
        <v/>
      </c>
      <c r="AH262" s="51" t="str">
        <f t="shared" si="85"/>
        <v/>
      </c>
      <c r="AI262" s="51" t="str">
        <f t="shared" si="86"/>
        <v/>
      </c>
      <c r="AJ262" s="51" t="str">
        <f t="shared" si="87"/>
        <v/>
      </c>
      <c r="AK262" s="51" t="str">
        <f t="shared" si="88"/>
        <v/>
      </c>
      <c r="AL262" s="51" t="str">
        <f t="shared" si="89"/>
        <v/>
      </c>
      <c r="AM262" s="51" t="str">
        <f t="shared" si="90"/>
        <v/>
      </c>
      <c r="AN262" s="51" t="str">
        <f>IF(OR(AD262&lt;&gt;TRUE,AI262&lt;&gt;TRUE),"",IF(OR('Info Lieferung'!$B$12-(YEAR(J262))&gt;INDEX(valschartmaxalt,MATCH(N262,libschart,0)),'Info Lieferung'!$B$12-(YEAR(J262))&lt;INDEX(valschartminalt,MATCH(N262,libschart,0))),FALSE,TRUE))</f>
        <v/>
      </c>
      <c r="AO262" s="51" t="str">
        <f t="shared" si="91"/>
        <v/>
      </c>
      <c r="AP262" s="51"/>
      <c r="AQ262" s="51"/>
      <c r="AR262" s="51"/>
      <c r="AS262" s="197" t="str">
        <f t="shared" si="92"/>
        <v/>
      </c>
      <c r="AT262" s="197" t="str">
        <f t="shared" si="93"/>
        <v/>
      </c>
    </row>
    <row r="263" spans="1:46" x14ac:dyDescent="0.2">
      <c r="A263" s="52" t="str">
        <f>IF(AND(F263&lt;&gt;"",'Institution - Klasse'!$F$4&lt;&gt;""),INDEX(libcatidinstit,'Institution - Klasse'!$F$4),"")</f>
        <v/>
      </c>
      <c r="B263" s="52" t="str">
        <f>IF(A263&lt;&gt;"",INDEX(codeinstit,'Institution - Klasse'!$F$4),"")</f>
        <v/>
      </c>
      <c r="C263" s="50" t="str">
        <f t="shared" si="94"/>
        <v/>
      </c>
      <c r="D263" s="143"/>
      <c r="E263" s="143"/>
      <c r="F263" s="137"/>
      <c r="G263" s="137"/>
      <c r="H263" s="137"/>
      <c r="I263" s="137"/>
      <c r="J263" s="139"/>
      <c r="K263" s="140"/>
      <c r="L263" s="141"/>
      <c r="M263" s="141"/>
      <c r="N263" s="140"/>
      <c r="O263" s="142"/>
      <c r="P263" s="137"/>
      <c r="Q263" s="227"/>
      <c r="R263" s="137"/>
      <c r="S263" s="155"/>
      <c r="T263" s="155"/>
      <c r="U263" s="155"/>
      <c r="V263" s="155"/>
      <c r="W263" s="155"/>
      <c r="X263" s="155"/>
      <c r="Y263" s="53" t="str">
        <f t="shared" si="76"/>
        <v/>
      </c>
      <c r="Z263" s="51" t="str">
        <f t="shared" si="77"/>
        <v/>
      </c>
      <c r="AA263" s="51" t="str">
        <f t="shared" si="78"/>
        <v/>
      </c>
      <c r="AB263" s="51" t="str">
        <f t="shared" si="79"/>
        <v/>
      </c>
      <c r="AC263" s="51" t="str">
        <f t="shared" si="80"/>
        <v/>
      </c>
      <c r="AD263" s="51" t="str">
        <f t="shared" si="81"/>
        <v/>
      </c>
      <c r="AE263" s="51" t="str">
        <f t="shared" si="82"/>
        <v/>
      </c>
      <c r="AF263" s="51" t="str">
        <f t="shared" si="83"/>
        <v/>
      </c>
      <c r="AG263" s="51" t="str">
        <f t="shared" si="84"/>
        <v/>
      </c>
      <c r="AH263" s="51" t="str">
        <f t="shared" si="85"/>
        <v/>
      </c>
      <c r="AI263" s="51" t="str">
        <f t="shared" si="86"/>
        <v/>
      </c>
      <c r="AJ263" s="51" t="str">
        <f t="shared" si="87"/>
        <v/>
      </c>
      <c r="AK263" s="51" t="str">
        <f t="shared" si="88"/>
        <v/>
      </c>
      <c r="AL263" s="51" t="str">
        <f t="shared" si="89"/>
        <v/>
      </c>
      <c r="AM263" s="51" t="str">
        <f t="shared" si="90"/>
        <v/>
      </c>
      <c r="AN263" s="51" t="str">
        <f>IF(OR(AD263&lt;&gt;TRUE,AI263&lt;&gt;TRUE),"",IF(OR('Info Lieferung'!$B$12-(YEAR(J263))&gt;INDEX(valschartmaxalt,MATCH(N263,libschart,0)),'Info Lieferung'!$B$12-(YEAR(J263))&lt;INDEX(valschartminalt,MATCH(N263,libschart,0))),FALSE,TRUE))</f>
        <v/>
      </c>
      <c r="AO263" s="51" t="str">
        <f t="shared" si="91"/>
        <v/>
      </c>
      <c r="AP263" s="51"/>
      <c r="AQ263" s="51"/>
      <c r="AR263" s="51"/>
      <c r="AS263" s="197" t="str">
        <f t="shared" si="92"/>
        <v/>
      </c>
      <c r="AT263" s="197" t="str">
        <f t="shared" si="93"/>
        <v/>
      </c>
    </row>
    <row r="264" spans="1:46" x14ac:dyDescent="0.2">
      <c r="A264" s="52" t="str">
        <f>IF(AND(F264&lt;&gt;"",'Institution - Klasse'!$F$4&lt;&gt;""),INDEX(libcatidinstit,'Institution - Klasse'!$F$4),"")</f>
        <v/>
      </c>
      <c r="B264" s="52" t="str">
        <f>IF(A264&lt;&gt;"",INDEX(codeinstit,'Institution - Klasse'!$F$4),"")</f>
        <v/>
      </c>
      <c r="C264" s="50" t="str">
        <f t="shared" si="94"/>
        <v/>
      </c>
      <c r="D264" s="143"/>
      <c r="E264" s="143"/>
      <c r="F264" s="137"/>
      <c r="G264" s="137"/>
      <c r="H264" s="137"/>
      <c r="I264" s="137"/>
      <c r="J264" s="139"/>
      <c r="K264" s="140"/>
      <c r="L264" s="141"/>
      <c r="M264" s="141"/>
      <c r="N264" s="140"/>
      <c r="O264" s="142"/>
      <c r="P264" s="137"/>
      <c r="Q264" s="227"/>
      <c r="R264" s="137"/>
      <c r="S264" s="155"/>
      <c r="T264" s="155"/>
      <c r="U264" s="155"/>
      <c r="V264" s="155"/>
      <c r="W264" s="155"/>
      <c r="X264" s="155"/>
      <c r="Y264" s="53" t="str">
        <f t="shared" si="76"/>
        <v/>
      </c>
      <c r="Z264" s="51" t="str">
        <f t="shared" si="77"/>
        <v/>
      </c>
      <c r="AA264" s="51" t="str">
        <f t="shared" si="78"/>
        <v/>
      </c>
      <c r="AB264" s="51" t="str">
        <f t="shared" si="79"/>
        <v/>
      </c>
      <c r="AC264" s="51" t="str">
        <f t="shared" si="80"/>
        <v/>
      </c>
      <c r="AD264" s="51" t="str">
        <f t="shared" si="81"/>
        <v/>
      </c>
      <c r="AE264" s="51" t="str">
        <f t="shared" si="82"/>
        <v/>
      </c>
      <c r="AF264" s="51" t="str">
        <f t="shared" si="83"/>
        <v/>
      </c>
      <c r="AG264" s="51" t="str">
        <f t="shared" si="84"/>
        <v/>
      </c>
      <c r="AH264" s="51" t="str">
        <f t="shared" si="85"/>
        <v/>
      </c>
      <c r="AI264" s="51" t="str">
        <f t="shared" si="86"/>
        <v/>
      </c>
      <c r="AJ264" s="51" t="str">
        <f t="shared" si="87"/>
        <v/>
      </c>
      <c r="AK264" s="51" t="str">
        <f t="shared" si="88"/>
        <v/>
      </c>
      <c r="AL264" s="51" t="str">
        <f t="shared" si="89"/>
        <v/>
      </c>
      <c r="AM264" s="51" t="str">
        <f t="shared" si="90"/>
        <v/>
      </c>
      <c r="AN264" s="51" t="str">
        <f>IF(OR(AD264&lt;&gt;TRUE,AI264&lt;&gt;TRUE),"",IF(OR('Info Lieferung'!$B$12-(YEAR(J264))&gt;INDEX(valschartmaxalt,MATCH(N264,libschart,0)),'Info Lieferung'!$B$12-(YEAR(J264))&lt;INDEX(valschartminalt,MATCH(N264,libschart,0))),FALSE,TRUE))</f>
        <v/>
      </c>
      <c r="AO264" s="51" t="str">
        <f t="shared" si="91"/>
        <v/>
      </c>
      <c r="AP264" s="51"/>
      <c r="AQ264" s="51"/>
      <c r="AR264" s="51"/>
      <c r="AS264" s="197" t="str">
        <f t="shared" si="92"/>
        <v/>
      </c>
      <c r="AT264" s="197" t="str">
        <f t="shared" si="93"/>
        <v/>
      </c>
    </row>
    <row r="265" spans="1:46" x14ac:dyDescent="0.2">
      <c r="A265" s="52" t="str">
        <f>IF(AND(F265&lt;&gt;"",'Institution - Klasse'!$F$4&lt;&gt;""),INDEX(libcatidinstit,'Institution - Klasse'!$F$4),"")</f>
        <v/>
      </c>
      <c r="B265" s="52" t="str">
        <f>IF(A265&lt;&gt;"",INDEX(codeinstit,'Institution - Klasse'!$F$4),"")</f>
        <v/>
      </c>
      <c r="C265" s="50" t="str">
        <f t="shared" si="94"/>
        <v/>
      </c>
      <c r="D265" s="143"/>
      <c r="E265" s="143"/>
      <c r="F265" s="137"/>
      <c r="G265" s="137"/>
      <c r="H265" s="137"/>
      <c r="I265" s="137"/>
      <c r="J265" s="139"/>
      <c r="K265" s="140"/>
      <c r="L265" s="141"/>
      <c r="M265" s="141"/>
      <c r="N265" s="140"/>
      <c r="O265" s="142"/>
      <c r="P265" s="137"/>
      <c r="Q265" s="227"/>
      <c r="R265" s="137"/>
      <c r="S265" s="155"/>
      <c r="T265" s="155"/>
      <c r="U265" s="155"/>
      <c r="V265" s="155"/>
      <c r="W265" s="155"/>
      <c r="X265" s="155"/>
      <c r="Y265" s="53" t="str">
        <f t="shared" si="76"/>
        <v/>
      </c>
      <c r="Z265" s="51" t="str">
        <f t="shared" si="77"/>
        <v/>
      </c>
      <c r="AA265" s="51" t="str">
        <f t="shared" si="78"/>
        <v/>
      </c>
      <c r="AB265" s="51" t="str">
        <f t="shared" si="79"/>
        <v/>
      </c>
      <c r="AC265" s="51" t="str">
        <f t="shared" si="80"/>
        <v/>
      </c>
      <c r="AD265" s="51" t="str">
        <f t="shared" si="81"/>
        <v/>
      </c>
      <c r="AE265" s="51" t="str">
        <f t="shared" si="82"/>
        <v/>
      </c>
      <c r="AF265" s="51" t="str">
        <f t="shared" si="83"/>
        <v/>
      </c>
      <c r="AG265" s="51" t="str">
        <f t="shared" si="84"/>
        <v/>
      </c>
      <c r="AH265" s="51" t="str">
        <f t="shared" si="85"/>
        <v/>
      </c>
      <c r="AI265" s="51" t="str">
        <f t="shared" si="86"/>
        <v/>
      </c>
      <c r="AJ265" s="51" t="str">
        <f t="shared" si="87"/>
        <v/>
      </c>
      <c r="AK265" s="51" t="str">
        <f t="shared" si="88"/>
        <v/>
      </c>
      <c r="AL265" s="51" t="str">
        <f t="shared" si="89"/>
        <v/>
      </c>
      <c r="AM265" s="51" t="str">
        <f t="shared" si="90"/>
        <v/>
      </c>
      <c r="AN265" s="51" t="str">
        <f>IF(OR(AD265&lt;&gt;TRUE,AI265&lt;&gt;TRUE),"",IF(OR('Info Lieferung'!$B$12-(YEAR(J265))&gt;INDEX(valschartmaxalt,MATCH(N265,libschart,0)),'Info Lieferung'!$B$12-(YEAR(J265))&lt;INDEX(valschartminalt,MATCH(N265,libschart,0))),FALSE,TRUE))</f>
        <v/>
      </c>
      <c r="AO265" s="51" t="str">
        <f t="shared" si="91"/>
        <v/>
      </c>
      <c r="AP265" s="51"/>
      <c r="AQ265" s="51"/>
      <c r="AR265" s="51"/>
      <c r="AS265" s="197" t="str">
        <f t="shared" si="92"/>
        <v/>
      </c>
      <c r="AT265" s="197" t="str">
        <f t="shared" si="93"/>
        <v/>
      </c>
    </row>
    <row r="266" spans="1:46" x14ac:dyDescent="0.2">
      <c r="A266" s="52" t="str">
        <f>IF(AND(F266&lt;&gt;"",'Institution - Klasse'!$F$4&lt;&gt;""),INDEX(libcatidinstit,'Institution - Klasse'!$F$4),"")</f>
        <v/>
      </c>
      <c r="B266" s="52" t="str">
        <f>IF(A266&lt;&gt;"",INDEX(codeinstit,'Institution - Klasse'!$F$4),"")</f>
        <v/>
      </c>
      <c r="C266" s="50" t="str">
        <f t="shared" si="94"/>
        <v/>
      </c>
      <c r="D266" s="143"/>
      <c r="E266" s="143"/>
      <c r="F266" s="137"/>
      <c r="G266" s="137"/>
      <c r="H266" s="137"/>
      <c r="I266" s="137"/>
      <c r="J266" s="139"/>
      <c r="K266" s="140"/>
      <c r="L266" s="141"/>
      <c r="M266" s="141"/>
      <c r="N266" s="140"/>
      <c r="O266" s="142"/>
      <c r="P266" s="137"/>
      <c r="Q266" s="227"/>
      <c r="R266" s="137"/>
      <c r="S266" s="155"/>
      <c r="T266" s="155"/>
      <c r="U266" s="155"/>
      <c r="V266" s="155"/>
      <c r="W266" s="155"/>
      <c r="X266" s="155"/>
      <c r="Y266" s="53" t="str">
        <f t="shared" si="76"/>
        <v/>
      </c>
      <c r="Z266" s="51" t="str">
        <f t="shared" si="77"/>
        <v/>
      </c>
      <c r="AA266" s="51" t="str">
        <f t="shared" si="78"/>
        <v/>
      </c>
      <c r="AB266" s="51" t="str">
        <f t="shared" si="79"/>
        <v/>
      </c>
      <c r="AC266" s="51" t="str">
        <f t="shared" si="80"/>
        <v/>
      </c>
      <c r="AD266" s="51" t="str">
        <f t="shared" si="81"/>
        <v/>
      </c>
      <c r="AE266" s="51" t="str">
        <f t="shared" si="82"/>
        <v/>
      </c>
      <c r="AF266" s="51" t="str">
        <f t="shared" si="83"/>
        <v/>
      </c>
      <c r="AG266" s="51" t="str">
        <f t="shared" si="84"/>
        <v/>
      </c>
      <c r="AH266" s="51" t="str">
        <f t="shared" si="85"/>
        <v/>
      </c>
      <c r="AI266" s="51" t="str">
        <f t="shared" si="86"/>
        <v/>
      </c>
      <c r="AJ266" s="51" t="str">
        <f t="shared" si="87"/>
        <v/>
      </c>
      <c r="AK266" s="51" t="str">
        <f t="shared" si="88"/>
        <v/>
      </c>
      <c r="AL266" s="51" t="str">
        <f t="shared" si="89"/>
        <v/>
      </c>
      <c r="AM266" s="51" t="str">
        <f t="shared" si="90"/>
        <v/>
      </c>
      <c r="AN266" s="51" t="str">
        <f>IF(OR(AD266&lt;&gt;TRUE,AI266&lt;&gt;TRUE),"",IF(OR('Info Lieferung'!$B$12-(YEAR(J266))&gt;INDEX(valschartmaxalt,MATCH(N266,libschart,0)),'Info Lieferung'!$B$12-(YEAR(J266))&lt;INDEX(valschartminalt,MATCH(N266,libschart,0))),FALSE,TRUE))</f>
        <v/>
      </c>
      <c r="AO266" s="51" t="str">
        <f t="shared" si="91"/>
        <v/>
      </c>
      <c r="AP266" s="51"/>
      <c r="AQ266" s="51"/>
      <c r="AR266" s="51"/>
      <c r="AS266" s="197" t="str">
        <f t="shared" si="92"/>
        <v/>
      </c>
      <c r="AT266" s="197" t="str">
        <f t="shared" si="93"/>
        <v/>
      </c>
    </row>
    <row r="267" spans="1:46" x14ac:dyDescent="0.2">
      <c r="A267" s="52" t="str">
        <f>IF(AND(F267&lt;&gt;"",'Institution - Klasse'!$F$4&lt;&gt;""),INDEX(libcatidinstit,'Institution - Klasse'!$F$4),"")</f>
        <v/>
      </c>
      <c r="B267" s="52" t="str">
        <f>IF(A267&lt;&gt;"",INDEX(codeinstit,'Institution - Klasse'!$F$4),"")</f>
        <v/>
      </c>
      <c r="C267" s="50" t="str">
        <f t="shared" si="94"/>
        <v/>
      </c>
      <c r="D267" s="143"/>
      <c r="E267" s="143"/>
      <c r="F267" s="137"/>
      <c r="G267" s="137"/>
      <c r="H267" s="137"/>
      <c r="I267" s="137"/>
      <c r="J267" s="139"/>
      <c r="K267" s="140"/>
      <c r="L267" s="141"/>
      <c r="M267" s="141"/>
      <c r="N267" s="140"/>
      <c r="O267" s="142"/>
      <c r="P267" s="137"/>
      <c r="Q267" s="227"/>
      <c r="R267" s="137"/>
      <c r="S267" s="155"/>
      <c r="T267" s="155"/>
      <c r="U267" s="155"/>
      <c r="V267" s="155"/>
      <c r="W267" s="155"/>
      <c r="X267" s="155"/>
      <c r="Y267" s="53" t="str">
        <f t="shared" si="76"/>
        <v/>
      </c>
      <c r="Z267" s="51" t="str">
        <f t="shared" si="77"/>
        <v/>
      </c>
      <c r="AA267" s="51" t="str">
        <f t="shared" si="78"/>
        <v/>
      </c>
      <c r="AB267" s="51" t="str">
        <f t="shared" si="79"/>
        <v/>
      </c>
      <c r="AC267" s="51" t="str">
        <f t="shared" si="80"/>
        <v/>
      </c>
      <c r="AD267" s="51" t="str">
        <f t="shared" si="81"/>
        <v/>
      </c>
      <c r="AE267" s="51" t="str">
        <f t="shared" si="82"/>
        <v/>
      </c>
      <c r="AF267" s="51" t="str">
        <f t="shared" si="83"/>
        <v/>
      </c>
      <c r="AG267" s="51" t="str">
        <f t="shared" si="84"/>
        <v/>
      </c>
      <c r="AH267" s="51" t="str">
        <f t="shared" si="85"/>
        <v/>
      </c>
      <c r="AI267" s="51" t="str">
        <f t="shared" si="86"/>
        <v/>
      </c>
      <c r="AJ267" s="51" t="str">
        <f t="shared" si="87"/>
        <v/>
      </c>
      <c r="AK267" s="51" t="str">
        <f t="shared" si="88"/>
        <v/>
      </c>
      <c r="AL267" s="51" t="str">
        <f t="shared" si="89"/>
        <v/>
      </c>
      <c r="AM267" s="51" t="str">
        <f t="shared" si="90"/>
        <v/>
      </c>
      <c r="AN267" s="51" t="str">
        <f>IF(OR(AD267&lt;&gt;TRUE,AI267&lt;&gt;TRUE),"",IF(OR('Info Lieferung'!$B$12-(YEAR(J267))&gt;INDEX(valschartmaxalt,MATCH(N267,libschart,0)),'Info Lieferung'!$B$12-(YEAR(J267))&lt;INDEX(valschartminalt,MATCH(N267,libschart,0))),FALSE,TRUE))</f>
        <v/>
      </c>
      <c r="AO267" s="51" t="str">
        <f t="shared" si="91"/>
        <v/>
      </c>
      <c r="AP267" s="51"/>
      <c r="AQ267" s="51"/>
      <c r="AR267" s="51"/>
      <c r="AS267" s="197" t="str">
        <f t="shared" si="92"/>
        <v/>
      </c>
      <c r="AT267" s="197" t="str">
        <f t="shared" si="93"/>
        <v/>
      </c>
    </row>
    <row r="268" spans="1:46" x14ac:dyDescent="0.2">
      <c r="A268" s="52" t="str">
        <f>IF(AND(F268&lt;&gt;"",'Institution - Klasse'!$F$4&lt;&gt;""),INDEX(libcatidinstit,'Institution - Klasse'!$F$4),"")</f>
        <v/>
      </c>
      <c r="B268" s="52" t="str">
        <f>IF(A268&lt;&gt;"",INDEX(codeinstit,'Institution - Klasse'!$F$4),"")</f>
        <v/>
      </c>
      <c r="C268" s="50" t="str">
        <f t="shared" si="94"/>
        <v/>
      </c>
      <c r="D268" s="143"/>
      <c r="E268" s="143"/>
      <c r="F268" s="137"/>
      <c r="G268" s="137"/>
      <c r="H268" s="137"/>
      <c r="I268" s="137"/>
      <c r="J268" s="139"/>
      <c r="K268" s="140"/>
      <c r="L268" s="141"/>
      <c r="M268" s="141"/>
      <c r="N268" s="140"/>
      <c r="O268" s="142"/>
      <c r="P268" s="137"/>
      <c r="Q268" s="227"/>
      <c r="R268" s="137"/>
      <c r="S268" s="155"/>
      <c r="T268" s="155"/>
      <c r="U268" s="155"/>
      <c r="V268" s="155"/>
      <c r="W268" s="155"/>
      <c r="X268" s="155"/>
      <c r="Y268" s="53" t="str">
        <f t="shared" si="76"/>
        <v/>
      </c>
      <c r="Z268" s="51" t="str">
        <f t="shared" si="77"/>
        <v/>
      </c>
      <c r="AA268" s="51" t="str">
        <f t="shared" si="78"/>
        <v/>
      </c>
      <c r="AB268" s="51" t="str">
        <f t="shared" si="79"/>
        <v/>
      </c>
      <c r="AC268" s="51" t="str">
        <f t="shared" si="80"/>
        <v/>
      </c>
      <c r="AD268" s="51" t="str">
        <f t="shared" si="81"/>
        <v/>
      </c>
      <c r="AE268" s="51" t="str">
        <f t="shared" si="82"/>
        <v/>
      </c>
      <c r="AF268" s="51" t="str">
        <f t="shared" si="83"/>
        <v/>
      </c>
      <c r="AG268" s="51" t="str">
        <f t="shared" si="84"/>
        <v/>
      </c>
      <c r="AH268" s="51" t="str">
        <f t="shared" si="85"/>
        <v/>
      </c>
      <c r="AI268" s="51" t="str">
        <f t="shared" si="86"/>
        <v/>
      </c>
      <c r="AJ268" s="51" t="str">
        <f t="shared" si="87"/>
        <v/>
      </c>
      <c r="AK268" s="51" t="str">
        <f t="shared" si="88"/>
        <v/>
      </c>
      <c r="AL268" s="51" t="str">
        <f t="shared" si="89"/>
        <v/>
      </c>
      <c r="AM268" s="51" t="str">
        <f t="shared" si="90"/>
        <v/>
      </c>
      <c r="AN268" s="51" t="str">
        <f>IF(OR(AD268&lt;&gt;TRUE,AI268&lt;&gt;TRUE),"",IF(OR('Info Lieferung'!$B$12-(YEAR(J268))&gt;INDEX(valschartmaxalt,MATCH(N268,libschart,0)),'Info Lieferung'!$B$12-(YEAR(J268))&lt;INDEX(valschartminalt,MATCH(N268,libschart,0))),FALSE,TRUE))</f>
        <v/>
      </c>
      <c r="AO268" s="51" t="str">
        <f t="shared" si="91"/>
        <v/>
      </c>
      <c r="AP268" s="51"/>
      <c r="AQ268" s="51"/>
      <c r="AR268" s="51"/>
      <c r="AS268" s="197" t="str">
        <f t="shared" si="92"/>
        <v/>
      </c>
      <c r="AT268" s="197" t="str">
        <f t="shared" si="93"/>
        <v/>
      </c>
    </row>
    <row r="269" spans="1:46" x14ac:dyDescent="0.2">
      <c r="A269" s="52" t="str">
        <f>IF(AND(F269&lt;&gt;"",'Institution - Klasse'!$F$4&lt;&gt;""),INDEX(libcatidinstit,'Institution - Klasse'!$F$4),"")</f>
        <v/>
      </c>
      <c r="B269" s="52" t="str">
        <f>IF(A269&lt;&gt;"",INDEX(codeinstit,'Institution - Klasse'!$F$4),"")</f>
        <v/>
      </c>
      <c r="C269" s="50" t="str">
        <f t="shared" si="94"/>
        <v/>
      </c>
      <c r="D269" s="143"/>
      <c r="E269" s="143"/>
      <c r="F269" s="137"/>
      <c r="G269" s="137"/>
      <c r="H269" s="137"/>
      <c r="I269" s="137"/>
      <c r="J269" s="139"/>
      <c r="K269" s="140"/>
      <c r="L269" s="141"/>
      <c r="M269" s="141"/>
      <c r="N269" s="140"/>
      <c r="O269" s="142"/>
      <c r="P269" s="137"/>
      <c r="Q269" s="227"/>
      <c r="R269" s="137"/>
      <c r="S269" s="155"/>
      <c r="T269" s="155"/>
      <c r="U269" s="155"/>
      <c r="V269" s="155"/>
      <c r="W269" s="155"/>
      <c r="X269" s="155"/>
      <c r="Y269" s="53" t="str">
        <f t="shared" si="76"/>
        <v/>
      </c>
      <c r="Z269" s="51" t="str">
        <f t="shared" si="77"/>
        <v/>
      </c>
      <c r="AA269" s="51" t="str">
        <f t="shared" si="78"/>
        <v/>
      </c>
      <c r="AB269" s="51" t="str">
        <f t="shared" si="79"/>
        <v/>
      </c>
      <c r="AC269" s="51" t="str">
        <f t="shared" si="80"/>
        <v/>
      </c>
      <c r="AD269" s="51" t="str">
        <f t="shared" si="81"/>
        <v/>
      </c>
      <c r="AE269" s="51" t="str">
        <f t="shared" si="82"/>
        <v/>
      </c>
      <c r="AF269" s="51" t="str">
        <f t="shared" si="83"/>
        <v/>
      </c>
      <c r="AG269" s="51" t="str">
        <f t="shared" si="84"/>
        <v/>
      </c>
      <c r="AH269" s="51" t="str">
        <f t="shared" si="85"/>
        <v/>
      </c>
      <c r="AI269" s="51" t="str">
        <f t="shared" si="86"/>
        <v/>
      </c>
      <c r="AJ269" s="51" t="str">
        <f t="shared" si="87"/>
        <v/>
      </c>
      <c r="AK269" s="51" t="str">
        <f t="shared" si="88"/>
        <v/>
      </c>
      <c r="AL269" s="51" t="str">
        <f t="shared" si="89"/>
        <v/>
      </c>
      <c r="AM269" s="51" t="str">
        <f t="shared" si="90"/>
        <v/>
      </c>
      <c r="AN269" s="51" t="str">
        <f>IF(OR(AD269&lt;&gt;TRUE,AI269&lt;&gt;TRUE),"",IF(OR('Info Lieferung'!$B$12-(YEAR(J269))&gt;INDEX(valschartmaxalt,MATCH(N269,libschart,0)),'Info Lieferung'!$B$12-(YEAR(J269))&lt;INDEX(valschartminalt,MATCH(N269,libschart,0))),FALSE,TRUE))</f>
        <v/>
      </c>
      <c r="AO269" s="51" t="str">
        <f t="shared" si="91"/>
        <v/>
      </c>
      <c r="AP269" s="51"/>
      <c r="AQ269" s="51"/>
      <c r="AR269" s="51"/>
      <c r="AS269" s="197" t="str">
        <f t="shared" si="92"/>
        <v/>
      </c>
      <c r="AT269" s="197" t="str">
        <f t="shared" si="93"/>
        <v/>
      </c>
    </row>
    <row r="270" spans="1:46" x14ac:dyDescent="0.2">
      <c r="A270" s="52" t="str">
        <f>IF(AND(F270&lt;&gt;"",'Institution - Klasse'!$F$4&lt;&gt;""),INDEX(libcatidinstit,'Institution - Klasse'!$F$4),"")</f>
        <v/>
      </c>
      <c r="B270" s="52" t="str">
        <f>IF(A270&lt;&gt;"",INDEX(codeinstit,'Institution - Klasse'!$F$4),"")</f>
        <v/>
      </c>
      <c r="C270" s="50" t="str">
        <f t="shared" si="94"/>
        <v/>
      </c>
      <c r="D270" s="143"/>
      <c r="E270" s="143"/>
      <c r="F270" s="137"/>
      <c r="G270" s="137"/>
      <c r="H270" s="137"/>
      <c r="I270" s="137"/>
      <c r="J270" s="139"/>
      <c r="K270" s="140"/>
      <c r="L270" s="141"/>
      <c r="M270" s="141"/>
      <c r="N270" s="140"/>
      <c r="O270" s="142"/>
      <c r="P270" s="137"/>
      <c r="Q270" s="227"/>
      <c r="R270" s="137"/>
      <c r="S270" s="155"/>
      <c r="T270" s="155"/>
      <c r="U270" s="155"/>
      <c r="V270" s="155"/>
      <c r="W270" s="155"/>
      <c r="X270" s="155"/>
      <c r="Y270" s="53" t="str">
        <f t="shared" si="76"/>
        <v/>
      </c>
      <c r="Z270" s="51" t="str">
        <f t="shared" si="77"/>
        <v/>
      </c>
      <c r="AA270" s="51" t="str">
        <f t="shared" si="78"/>
        <v/>
      </c>
      <c r="AB270" s="51" t="str">
        <f t="shared" si="79"/>
        <v/>
      </c>
      <c r="AC270" s="51" t="str">
        <f t="shared" si="80"/>
        <v/>
      </c>
      <c r="AD270" s="51" t="str">
        <f t="shared" si="81"/>
        <v/>
      </c>
      <c r="AE270" s="51" t="str">
        <f t="shared" si="82"/>
        <v/>
      </c>
      <c r="AF270" s="51" t="str">
        <f t="shared" si="83"/>
        <v/>
      </c>
      <c r="AG270" s="51" t="str">
        <f t="shared" si="84"/>
        <v/>
      </c>
      <c r="AH270" s="51" t="str">
        <f t="shared" si="85"/>
        <v/>
      </c>
      <c r="AI270" s="51" t="str">
        <f t="shared" si="86"/>
        <v/>
      </c>
      <c r="AJ270" s="51" t="str">
        <f t="shared" si="87"/>
        <v/>
      </c>
      <c r="AK270" s="51" t="str">
        <f t="shared" si="88"/>
        <v/>
      </c>
      <c r="AL270" s="51" t="str">
        <f t="shared" si="89"/>
        <v/>
      </c>
      <c r="AM270" s="51" t="str">
        <f t="shared" si="90"/>
        <v/>
      </c>
      <c r="AN270" s="51" t="str">
        <f>IF(OR(AD270&lt;&gt;TRUE,AI270&lt;&gt;TRUE),"",IF(OR('Info Lieferung'!$B$12-(YEAR(J270))&gt;INDEX(valschartmaxalt,MATCH(N270,libschart,0)),'Info Lieferung'!$B$12-(YEAR(J270))&lt;INDEX(valschartminalt,MATCH(N270,libschart,0))),FALSE,TRUE))</f>
        <v/>
      </c>
      <c r="AO270" s="51" t="str">
        <f t="shared" si="91"/>
        <v/>
      </c>
      <c r="AP270" s="51"/>
      <c r="AQ270" s="51"/>
      <c r="AR270" s="51"/>
      <c r="AS270" s="197" t="str">
        <f t="shared" si="92"/>
        <v/>
      </c>
      <c r="AT270" s="197" t="str">
        <f t="shared" si="93"/>
        <v/>
      </c>
    </row>
    <row r="271" spans="1:46" x14ac:dyDescent="0.2">
      <c r="A271" s="52" t="str">
        <f>IF(AND(F271&lt;&gt;"",'Institution - Klasse'!$F$4&lt;&gt;""),INDEX(libcatidinstit,'Institution - Klasse'!$F$4),"")</f>
        <v/>
      </c>
      <c r="B271" s="52" t="str">
        <f>IF(A271&lt;&gt;"",INDEX(codeinstit,'Institution - Klasse'!$F$4),"")</f>
        <v/>
      </c>
      <c r="C271" s="50" t="str">
        <f t="shared" si="94"/>
        <v/>
      </c>
      <c r="D271" s="143"/>
      <c r="E271" s="143"/>
      <c r="F271" s="137"/>
      <c r="G271" s="137"/>
      <c r="H271" s="137"/>
      <c r="I271" s="137"/>
      <c r="J271" s="139"/>
      <c r="K271" s="140"/>
      <c r="L271" s="141"/>
      <c r="M271" s="141"/>
      <c r="N271" s="140"/>
      <c r="O271" s="142"/>
      <c r="P271" s="137"/>
      <c r="Q271" s="227"/>
      <c r="R271" s="137"/>
      <c r="S271" s="155"/>
      <c r="T271" s="155"/>
      <c r="U271" s="155"/>
      <c r="V271" s="155"/>
      <c r="W271" s="155"/>
      <c r="X271" s="155"/>
      <c r="Y271" s="53" t="str">
        <f t="shared" si="76"/>
        <v/>
      </c>
      <c r="Z271" s="51" t="str">
        <f t="shared" si="77"/>
        <v/>
      </c>
      <c r="AA271" s="51" t="str">
        <f t="shared" si="78"/>
        <v/>
      </c>
      <c r="AB271" s="51" t="str">
        <f t="shared" si="79"/>
        <v/>
      </c>
      <c r="AC271" s="51" t="str">
        <f t="shared" si="80"/>
        <v/>
      </c>
      <c r="AD271" s="51" t="str">
        <f t="shared" si="81"/>
        <v/>
      </c>
      <c r="AE271" s="51" t="str">
        <f t="shared" si="82"/>
        <v/>
      </c>
      <c r="AF271" s="51" t="str">
        <f t="shared" si="83"/>
        <v/>
      </c>
      <c r="AG271" s="51" t="str">
        <f t="shared" si="84"/>
        <v/>
      </c>
      <c r="AH271" s="51" t="str">
        <f t="shared" si="85"/>
        <v/>
      </c>
      <c r="AI271" s="51" t="str">
        <f t="shared" si="86"/>
        <v/>
      </c>
      <c r="AJ271" s="51" t="str">
        <f t="shared" si="87"/>
        <v/>
      </c>
      <c r="AK271" s="51" t="str">
        <f t="shared" si="88"/>
        <v/>
      </c>
      <c r="AL271" s="51" t="str">
        <f t="shared" si="89"/>
        <v/>
      </c>
      <c r="AM271" s="51" t="str">
        <f t="shared" si="90"/>
        <v/>
      </c>
      <c r="AN271" s="51" t="str">
        <f>IF(OR(AD271&lt;&gt;TRUE,AI271&lt;&gt;TRUE),"",IF(OR('Info Lieferung'!$B$12-(YEAR(J271))&gt;INDEX(valschartmaxalt,MATCH(N271,libschart,0)),'Info Lieferung'!$B$12-(YEAR(J271))&lt;INDEX(valschartminalt,MATCH(N271,libschart,0))),FALSE,TRUE))</f>
        <v/>
      </c>
      <c r="AO271" s="51" t="str">
        <f t="shared" si="91"/>
        <v/>
      </c>
      <c r="AP271" s="51"/>
      <c r="AQ271" s="51"/>
      <c r="AR271" s="51"/>
      <c r="AS271" s="197" t="str">
        <f t="shared" si="92"/>
        <v/>
      </c>
      <c r="AT271" s="197" t="str">
        <f t="shared" si="93"/>
        <v/>
      </c>
    </row>
    <row r="272" spans="1:46" x14ac:dyDescent="0.2">
      <c r="A272" s="52" t="str">
        <f>IF(AND(F272&lt;&gt;"",'Institution - Klasse'!$F$4&lt;&gt;""),INDEX(libcatidinstit,'Institution - Klasse'!$F$4),"")</f>
        <v/>
      </c>
      <c r="B272" s="52" t="str">
        <f>IF(A272&lt;&gt;"",INDEX(codeinstit,'Institution - Klasse'!$F$4),"")</f>
        <v/>
      </c>
      <c r="C272" s="50" t="str">
        <f t="shared" si="94"/>
        <v/>
      </c>
      <c r="D272" s="143"/>
      <c r="E272" s="143"/>
      <c r="F272" s="137"/>
      <c r="G272" s="137"/>
      <c r="H272" s="137"/>
      <c r="I272" s="137"/>
      <c r="J272" s="139"/>
      <c r="K272" s="140"/>
      <c r="L272" s="141"/>
      <c r="M272" s="141"/>
      <c r="N272" s="140"/>
      <c r="O272" s="142"/>
      <c r="P272" s="137"/>
      <c r="Q272" s="227"/>
      <c r="R272" s="137"/>
      <c r="S272" s="155"/>
      <c r="T272" s="155"/>
      <c r="U272" s="155"/>
      <c r="V272" s="155"/>
      <c r="W272" s="155"/>
      <c r="X272" s="155"/>
      <c r="Y272" s="53" t="str">
        <f t="shared" si="76"/>
        <v/>
      </c>
      <c r="Z272" s="51" t="str">
        <f t="shared" si="77"/>
        <v/>
      </c>
      <c r="AA272" s="51" t="str">
        <f t="shared" si="78"/>
        <v/>
      </c>
      <c r="AB272" s="51" t="str">
        <f t="shared" si="79"/>
        <v/>
      </c>
      <c r="AC272" s="51" t="str">
        <f t="shared" si="80"/>
        <v/>
      </c>
      <c r="AD272" s="51" t="str">
        <f t="shared" si="81"/>
        <v/>
      </c>
      <c r="AE272" s="51" t="str">
        <f t="shared" si="82"/>
        <v/>
      </c>
      <c r="AF272" s="51" t="str">
        <f t="shared" si="83"/>
        <v/>
      </c>
      <c r="AG272" s="51" t="str">
        <f t="shared" si="84"/>
        <v/>
      </c>
      <c r="AH272" s="51" t="str">
        <f t="shared" si="85"/>
        <v/>
      </c>
      <c r="AI272" s="51" t="str">
        <f t="shared" si="86"/>
        <v/>
      </c>
      <c r="AJ272" s="51" t="str">
        <f t="shared" si="87"/>
        <v/>
      </c>
      <c r="AK272" s="51" t="str">
        <f t="shared" si="88"/>
        <v/>
      </c>
      <c r="AL272" s="51" t="str">
        <f t="shared" si="89"/>
        <v/>
      </c>
      <c r="AM272" s="51" t="str">
        <f t="shared" si="90"/>
        <v/>
      </c>
      <c r="AN272" s="51" t="str">
        <f>IF(OR(AD272&lt;&gt;TRUE,AI272&lt;&gt;TRUE),"",IF(OR('Info Lieferung'!$B$12-(YEAR(J272))&gt;INDEX(valschartmaxalt,MATCH(N272,libschart,0)),'Info Lieferung'!$B$12-(YEAR(J272))&lt;INDEX(valschartminalt,MATCH(N272,libschart,0))),FALSE,TRUE))</f>
        <v/>
      </c>
      <c r="AO272" s="51" t="str">
        <f t="shared" si="91"/>
        <v/>
      </c>
      <c r="AP272" s="51"/>
      <c r="AQ272" s="51"/>
      <c r="AR272" s="51"/>
      <c r="AS272" s="197" t="str">
        <f t="shared" si="92"/>
        <v/>
      </c>
      <c r="AT272" s="197" t="str">
        <f t="shared" si="93"/>
        <v/>
      </c>
    </row>
    <row r="273" spans="1:46" x14ac:dyDescent="0.2">
      <c r="A273" s="52" t="str">
        <f>IF(AND(F273&lt;&gt;"",'Institution - Klasse'!$F$4&lt;&gt;""),INDEX(libcatidinstit,'Institution - Klasse'!$F$4),"")</f>
        <v/>
      </c>
      <c r="B273" s="52" t="str">
        <f>IF(A273&lt;&gt;"",INDEX(codeinstit,'Institution - Klasse'!$F$4),"")</f>
        <v/>
      </c>
      <c r="C273" s="50" t="str">
        <f t="shared" si="94"/>
        <v/>
      </c>
      <c r="D273" s="143"/>
      <c r="E273" s="143"/>
      <c r="F273" s="137"/>
      <c r="G273" s="137"/>
      <c r="H273" s="137"/>
      <c r="I273" s="137"/>
      <c r="J273" s="139"/>
      <c r="K273" s="140"/>
      <c r="L273" s="141"/>
      <c r="M273" s="141"/>
      <c r="N273" s="140"/>
      <c r="O273" s="142"/>
      <c r="P273" s="137"/>
      <c r="Q273" s="227"/>
      <c r="R273" s="137"/>
      <c r="S273" s="155"/>
      <c r="T273" s="155"/>
      <c r="U273" s="155"/>
      <c r="V273" s="155"/>
      <c r="W273" s="155"/>
      <c r="X273" s="155"/>
      <c r="Y273" s="53" t="str">
        <f t="shared" si="76"/>
        <v/>
      </c>
      <c r="Z273" s="51" t="str">
        <f t="shared" si="77"/>
        <v/>
      </c>
      <c r="AA273" s="51" t="str">
        <f t="shared" si="78"/>
        <v/>
      </c>
      <c r="AB273" s="51" t="str">
        <f t="shared" si="79"/>
        <v/>
      </c>
      <c r="AC273" s="51" t="str">
        <f t="shared" si="80"/>
        <v/>
      </c>
      <c r="AD273" s="51" t="str">
        <f t="shared" si="81"/>
        <v/>
      </c>
      <c r="AE273" s="51" t="str">
        <f t="shared" si="82"/>
        <v/>
      </c>
      <c r="AF273" s="51" t="str">
        <f t="shared" si="83"/>
        <v/>
      </c>
      <c r="AG273" s="51" t="str">
        <f t="shared" si="84"/>
        <v/>
      </c>
      <c r="AH273" s="51" t="str">
        <f t="shared" si="85"/>
        <v/>
      </c>
      <c r="AI273" s="51" t="str">
        <f t="shared" si="86"/>
        <v/>
      </c>
      <c r="AJ273" s="51" t="str">
        <f t="shared" si="87"/>
        <v/>
      </c>
      <c r="AK273" s="51" t="str">
        <f t="shared" si="88"/>
        <v/>
      </c>
      <c r="AL273" s="51" t="str">
        <f t="shared" si="89"/>
        <v/>
      </c>
      <c r="AM273" s="51" t="str">
        <f t="shared" si="90"/>
        <v/>
      </c>
      <c r="AN273" s="51" t="str">
        <f>IF(OR(AD273&lt;&gt;TRUE,AI273&lt;&gt;TRUE),"",IF(OR('Info Lieferung'!$B$12-(YEAR(J273))&gt;INDEX(valschartmaxalt,MATCH(N273,libschart,0)),'Info Lieferung'!$B$12-(YEAR(J273))&lt;INDEX(valschartminalt,MATCH(N273,libschart,0))),FALSE,TRUE))</f>
        <v/>
      </c>
      <c r="AO273" s="51" t="str">
        <f t="shared" si="91"/>
        <v/>
      </c>
      <c r="AP273" s="51"/>
      <c r="AQ273" s="51"/>
      <c r="AR273" s="51"/>
      <c r="AS273" s="197" t="str">
        <f t="shared" si="92"/>
        <v/>
      </c>
      <c r="AT273" s="197" t="str">
        <f t="shared" si="93"/>
        <v/>
      </c>
    </row>
    <row r="274" spans="1:46" x14ac:dyDescent="0.2">
      <c r="A274" s="52" t="str">
        <f>IF(AND(F274&lt;&gt;"",'Institution - Klasse'!$F$4&lt;&gt;""),INDEX(libcatidinstit,'Institution - Klasse'!$F$4),"")</f>
        <v/>
      </c>
      <c r="B274" s="52" t="str">
        <f>IF(A274&lt;&gt;"",INDEX(codeinstit,'Institution - Klasse'!$F$4),"")</f>
        <v/>
      </c>
      <c r="C274" s="50" t="str">
        <f t="shared" si="94"/>
        <v/>
      </c>
      <c r="D274" s="143"/>
      <c r="E274" s="143"/>
      <c r="F274" s="137"/>
      <c r="G274" s="137"/>
      <c r="H274" s="137"/>
      <c r="I274" s="137"/>
      <c r="J274" s="139"/>
      <c r="K274" s="140"/>
      <c r="L274" s="141"/>
      <c r="M274" s="141"/>
      <c r="N274" s="140"/>
      <c r="O274" s="142"/>
      <c r="P274" s="137"/>
      <c r="Q274" s="227"/>
      <c r="R274" s="137"/>
      <c r="S274" s="155"/>
      <c r="T274" s="155"/>
      <c r="U274" s="155"/>
      <c r="V274" s="155"/>
      <c r="W274" s="155"/>
      <c r="X274" s="155"/>
      <c r="Y274" s="53" t="str">
        <f t="shared" si="76"/>
        <v/>
      </c>
      <c r="Z274" s="51" t="str">
        <f t="shared" si="77"/>
        <v/>
      </c>
      <c r="AA274" s="51" t="str">
        <f t="shared" si="78"/>
        <v/>
      </c>
      <c r="AB274" s="51" t="str">
        <f t="shared" si="79"/>
        <v/>
      </c>
      <c r="AC274" s="51" t="str">
        <f t="shared" si="80"/>
        <v/>
      </c>
      <c r="AD274" s="51" t="str">
        <f t="shared" si="81"/>
        <v/>
      </c>
      <c r="AE274" s="51" t="str">
        <f t="shared" si="82"/>
        <v/>
      </c>
      <c r="AF274" s="51" t="str">
        <f t="shared" si="83"/>
        <v/>
      </c>
      <c r="AG274" s="51" t="str">
        <f t="shared" si="84"/>
        <v/>
      </c>
      <c r="AH274" s="51" t="str">
        <f t="shared" si="85"/>
        <v/>
      </c>
      <c r="AI274" s="51" t="str">
        <f t="shared" si="86"/>
        <v/>
      </c>
      <c r="AJ274" s="51" t="str">
        <f t="shared" si="87"/>
        <v/>
      </c>
      <c r="AK274" s="51" t="str">
        <f t="shared" si="88"/>
        <v/>
      </c>
      <c r="AL274" s="51" t="str">
        <f t="shared" si="89"/>
        <v/>
      </c>
      <c r="AM274" s="51" t="str">
        <f t="shared" si="90"/>
        <v/>
      </c>
      <c r="AN274" s="51" t="str">
        <f>IF(OR(AD274&lt;&gt;TRUE,AI274&lt;&gt;TRUE),"",IF(OR('Info Lieferung'!$B$12-(YEAR(J274))&gt;INDEX(valschartmaxalt,MATCH(N274,libschart,0)),'Info Lieferung'!$B$12-(YEAR(J274))&lt;INDEX(valschartminalt,MATCH(N274,libschart,0))),FALSE,TRUE))</f>
        <v/>
      </c>
      <c r="AO274" s="51" t="str">
        <f t="shared" si="91"/>
        <v/>
      </c>
      <c r="AP274" s="51"/>
      <c r="AQ274" s="51"/>
      <c r="AR274" s="51"/>
      <c r="AS274" s="197" t="str">
        <f t="shared" si="92"/>
        <v/>
      </c>
      <c r="AT274" s="197" t="str">
        <f t="shared" si="93"/>
        <v/>
      </c>
    </row>
    <row r="275" spans="1:46" x14ac:dyDescent="0.2">
      <c r="A275" s="52" t="str">
        <f>IF(AND(F275&lt;&gt;"",'Institution - Klasse'!$F$4&lt;&gt;""),INDEX(libcatidinstit,'Institution - Klasse'!$F$4),"")</f>
        <v/>
      </c>
      <c r="B275" s="52" t="str">
        <f>IF(A275&lt;&gt;"",INDEX(codeinstit,'Institution - Klasse'!$F$4),"")</f>
        <v/>
      </c>
      <c r="C275" s="50" t="str">
        <f t="shared" si="94"/>
        <v/>
      </c>
      <c r="D275" s="143"/>
      <c r="E275" s="143"/>
      <c r="F275" s="137"/>
      <c r="G275" s="137"/>
      <c r="H275" s="137"/>
      <c r="I275" s="137"/>
      <c r="J275" s="139"/>
      <c r="K275" s="140"/>
      <c r="L275" s="141"/>
      <c r="M275" s="141"/>
      <c r="N275" s="140"/>
      <c r="O275" s="142"/>
      <c r="P275" s="137"/>
      <c r="Q275" s="227"/>
      <c r="R275" s="137"/>
      <c r="S275" s="155"/>
      <c r="T275" s="155"/>
      <c r="U275" s="155"/>
      <c r="V275" s="155"/>
      <c r="W275" s="155"/>
      <c r="X275" s="155"/>
      <c r="Y275" s="53" t="str">
        <f t="shared" si="76"/>
        <v/>
      </c>
      <c r="Z275" s="51" t="str">
        <f t="shared" si="77"/>
        <v/>
      </c>
      <c r="AA275" s="51" t="str">
        <f t="shared" si="78"/>
        <v/>
      </c>
      <c r="AB275" s="51" t="str">
        <f t="shared" si="79"/>
        <v/>
      </c>
      <c r="AC275" s="51" t="str">
        <f t="shared" si="80"/>
        <v/>
      </c>
      <c r="AD275" s="51" t="str">
        <f t="shared" si="81"/>
        <v/>
      </c>
      <c r="AE275" s="51" t="str">
        <f t="shared" si="82"/>
        <v/>
      </c>
      <c r="AF275" s="51" t="str">
        <f t="shared" si="83"/>
        <v/>
      </c>
      <c r="AG275" s="51" t="str">
        <f t="shared" si="84"/>
        <v/>
      </c>
      <c r="AH275" s="51" t="str">
        <f t="shared" si="85"/>
        <v/>
      </c>
      <c r="AI275" s="51" t="str">
        <f t="shared" si="86"/>
        <v/>
      </c>
      <c r="AJ275" s="51" t="str">
        <f t="shared" si="87"/>
        <v/>
      </c>
      <c r="AK275" s="51" t="str">
        <f t="shared" si="88"/>
        <v/>
      </c>
      <c r="AL275" s="51" t="str">
        <f t="shared" si="89"/>
        <v/>
      </c>
      <c r="AM275" s="51" t="str">
        <f t="shared" si="90"/>
        <v/>
      </c>
      <c r="AN275" s="51" t="str">
        <f>IF(OR(AD275&lt;&gt;TRUE,AI275&lt;&gt;TRUE),"",IF(OR('Info Lieferung'!$B$12-(YEAR(J275))&gt;INDEX(valschartmaxalt,MATCH(N275,libschart,0)),'Info Lieferung'!$B$12-(YEAR(J275))&lt;INDEX(valschartminalt,MATCH(N275,libschart,0))),FALSE,TRUE))</f>
        <v/>
      </c>
      <c r="AO275" s="51" t="str">
        <f t="shared" si="91"/>
        <v/>
      </c>
      <c r="AP275" s="51"/>
      <c r="AQ275" s="51"/>
      <c r="AR275" s="51"/>
      <c r="AS275" s="197" t="str">
        <f t="shared" si="92"/>
        <v/>
      </c>
      <c r="AT275" s="197" t="str">
        <f t="shared" si="93"/>
        <v/>
      </c>
    </row>
    <row r="276" spans="1:46" x14ac:dyDescent="0.2">
      <c r="A276" s="52" t="str">
        <f>IF(AND(F276&lt;&gt;"",'Institution - Klasse'!$F$4&lt;&gt;""),INDEX(libcatidinstit,'Institution - Klasse'!$F$4),"")</f>
        <v/>
      </c>
      <c r="B276" s="52" t="str">
        <f>IF(A276&lt;&gt;"",INDEX(codeinstit,'Institution - Klasse'!$F$4),"")</f>
        <v/>
      </c>
      <c r="C276" s="50" t="str">
        <f t="shared" si="94"/>
        <v/>
      </c>
      <c r="D276" s="143"/>
      <c r="E276" s="143"/>
      <c r="F276" s="137"/>
      <c r="G276" s="137"/>
      <c r="H276" s="137"/>
      <c r="I276" s="137"/>
      <c r="J276" s="139"/>
      <c r="K276" s="140"/>
      <c r="L276" s="141"/>
      <c r="M276" s="141"/>
      <c r="N276" s="140"/>
      <c r="O276" s="142"/>
      <c r="P276" s="137"/>
      <c r="Q276" s="227"/>
      <c r="R276" s="137"/>
      <c r="S276" s="155"/>
      <c r="T276" s="155"/>
      <c r="U276" s="155"/>
      <c r="V276" s="155"/>
      <c r="W276" s="155"/>
      <c r="X276" s="155"/>
      <c r="Y276" s="53" t="str">
        <f t="shared" si="76"/>
        <v/>
      </c>
      <c r="Z276" s="51" t="str">
        <f t="shared" si="77"/>
        <v/>
      </c>
      <c r="AA276" s="51" t="str">
        <f t="shared" si="78"/>
        <v/>
      </c>
      <c r="AB276" s="51" t="str">
        <f t="shared" si="79"/>
        <v/>
      </c>
      <c r="AC276" s="51" t="str">
        <f t="shared" si="80"/>
        <v/>
      </c>
      <c r="AD276" s="51" t="str">
        <f t="shared" si="81"/>
        <v/>
      </c>
      <c r="AE276" s="51" t="str">
        <f t="shared" si="82"/>
        <v/>
      </c>
      <c r="AF276" s="51" t="str">
        <f t="shared" si="83"/>
        <v/>
      </c>
      <c r="AG276" s="51" t="str">
        <f t="shared" si="84"/>
        <v/>
      </c>
      <c r="AH276" s="51" t="str">
        <f t="shared" si="85"/>
        <v/>
      </c>
      <c r="AI276" s="51" t="str">
        <f t="shared" si="86"/>
        <v/>
      </c>
      <c r="AJ276" s="51" t="str">
        <f t="shared" si="87"/>
        <v/>
      </c>
      <c r="AK276" s="51" t="str">
        <f t="shared" si="88"/>
        <v/>
      </c>
      <c r="AL276" s="51" t="str">
        <f t="shared" si="89"/>
        <v/>
      </c>
      <c r="AM276" s="51" t="str">
        <f t="shared" si="90"/>
        <v/>
      </c>
      <c r="AN276" s="51" t="str">
        <f>IF(OR(AD276&lt;&gt;TRUE,AI276&lt;&gt;TRUE),"",IF(OR('Info Lieferung'!$B$12-(YEAR(J276))&gt;INDEX(valschartmaxalt,MATCH(N276,libschart,0)),'Info Lieferung'!$B$12-(YEAR(J276))&lt;INDEX(valschartminalt,MATCH(N276,libschart,0))),FALSE,TRUE))</f>
        <v/>
      </c>
      <c r="AO276" s="51" t="str">
        <f t="shared" si="91"/>
        <v/>
      </c>
      <c r="AP276" s="51"/>
      <c r="AQ276" s="51"/>
      <c r="AR276" s="51"/>
      <c r="AS276" s="197" t="str">
        <f t="shared" si="92"/>
        <v/>
      </c>
      <c r="AT276" s="197" t="str">
        <f t="shared" si="93"/>
        <v/>
      </c>
    </row>
    <row r="277" spans="1:46" x14ac:dyDescent="0.2">
      <c r="A277" s="52" t="str">
        <f>IF(AND(F277&lt;&gt;"",'Institution - Klasse'!$F$4&lt;&gt;""),INDEX(libcatidinstit,'Institution - Klasse'!$F$4),"")</f>
        <v/>
      </c>
      <c r="B277" s="52" t="str">
        <f>IF(A277&lt;&gt;"",INDEX(codeinstit,'Institution - Klasse'!$F$4),"")</f>
        <v/>
      </c>
      <c r="C277" s="50" t="str">
        <f t="shared" si="94"/>
        <v/>
      </c>
      <c r="D277" s="143"/>
      <c r="E277" s="143"/>
      <c r="F277" s="137"/>
      <c r="G277" s="137"/>
      <c r="H277" s="137"/>
      <c r="I277" s="137"/>
      <c r="J277" s="139"/>
      <c r="K277" s="140"/>
      <c r="L277" s="141"/>
      <c r="M277" s="141"/>
      <c r="N277" s="140"/>
      <c r="O277" s="142"/>
      <c r="P277" s="137"/>
      <c r="Q277" s="227"/>
      <c r="R277" s="137"/>
      <c r="S277" s="155"/>
      <c r="T277" s="155"/>
      <c r="U277" s="155"/>
      <c r="V277" s="155"/>
      <c r="W277" s="155"/>
      <c r="X277" s="155"/>
      <c r="Y277" s="53" t="str">
        <f t="shared" si="76"/>
        <v/>
      </c>
      <c r="Z277" s="51" t="str">
        <f t="shared" si="77"/>
        <v/>
      </c>
      <c r="AA277" s="51" t="str">
        <f t="shared" si="78"/>
        <v/>
      </c>
      <c r="AB277" s="51" t="str">
        <f t="shared" si="79"/>
        <v/>
      </c>
      <c r="AC277" s="51" t="str">
        <f t="shared" si="80"/>
        <v/>
      </c>
      <c r="AD277" s="51" t="str">
        <f t="shared" si="81"/>
        <v/>
      </c>
      <c r="AE277" s="51" t="str">
        <f t="shared" si="82"/>
        <v/>
      </c>
      <c r="AF277" s="51" t="str">
        <f t="shared" si="83"/>
        <v/>
      </c>
      <c r="AG277" s="51" t="str">
        <f t="shared" si="84"/>
        <v/>
      </c>
      <c r="AH277" s="51" t="str">
        <f t="shared" si="85"/>
        <v/>
      </c>
      <c r="AI277" s="51" t="str">
        <f t="shared" si="86"/>
        <v/>
      </c>
      <c r="AJ277" s="51" t="str">
        <f t="shared" si="87"/>
        <v/>
      </c>
      <c r="AK277" s="51" t="str">
        <f t="shared" si="88"/>
        <v/>
      </c>
      <c r="AL277" s="51" t="str">
        <f t="shared" si="89"/>
        <v/>
      </c>
      <c r="AM277" s="51" t="str">
        <f t="shared" si="90"/>
        <v/>
      </c>
      <c r="AN277" s="51" t="str">
        <f>IF(OR(AD277&lt;&gt;TRUE,AI277&lt;&gt;TRUE),"",IF(OR('Info Lieferung'!$B$12-(YEAR(J277))&gt;INDEX(valschartmaxalt,MATCH(N277,libschart,0)),'Info Lieferung'!$B$12-(YEAR(J277))&lt;INDEX(valschartminalt,MATCH(N277,libschart,0))),FALSE,TRUE))</f>
        <v/>
      </c>
      <c r="AO277" s="51" t="str">
        <f t="shared" si="91"/>
        <v/>
      </c>
      <c r="AP277" s="51"/>
      <c r="AQ277" s="51"/>
      <c r="AR277" s="51"/>
      <c r="AS277" s="197" t="str">
        <f t="shared" si="92"/>
        <v/>
      </c>
      <c r="AT277" s="197" t="str">
        <f t="shared" si="93"/>
        <v/>
      </c>
    </row>
    <row r="278" spans="1:46" x14ac:dyDescent="0.2">
      <c r="A278" s="52" t="str">
        <f>IF(AND(F278&lt;&gt;"",'Institution - Klasse'!$F$4&lt;&gt;""),INDEX(libcatidinstit,'Institution - Klasse'!$F$4),"")</f>
        <v/>
      </c>
      <c r="B278" s="52" t="str">
        <f>IF(A278&lt;&gt;"",INDEX(codeinstit,'Institution - Klasse'!$F$4),"")</f>
        <v/>
      </c>
      <c r="C278" s="50" t="str">
        <f t="shared" si="94"/>
        <v/>
      </c>
      <c r="D278" s="143"/>
      <c r="E278" s="143"/>
      <c r="F278" s="137"/>
      <c r="G278" s="137"/>
      <c r="H278" s="137"/>
      <c r="I278" s="137"/>
      <c r="J278" s="139"/>
      <c r="K278" s="140"/>
      <c r="L278" s="141"/>
      <c r="M278" s="141"/>
      <c r="N278" s="140"/>
      <c r="O278" s="142"/>
      <c r="P278" s="137"/>
      <c r="Q278" s="227"/>
      <c r="R278" s="137"/>
      <c r="S278" s="155"/>
      <c r="T278" s="155"/>
      <c r="U278" s="155"/>
      <c r="V278" s="155"/>
      <c r="W278" s="155"/>
      <c r="X278" s="155"/>
      <c r="Y278" s="53" t="str">
        <f t="shared" si="76"/>
        <v/>
      </c>
      <c r="Z278" s="51" t="str">
        <f t="shared" si="77"/>
        <v/>
      </c>
      <c r="AA278" s="51" t="str">
        <f t="shared" si="78"/>
        <v/>
      </c>
      <c r="AB278" s="51" t="str">
        <f t="shared" si="79"/>
        <v/>
      </c>
      <c r="AC278" s="51" t="str">
        <f t="shared" si="80"/>
        <v/>
      </c>
      <c r="AD278" s="51" t="str">
        <f t="shared" si="81"/>
        <v/>
      </c>
      <c r="AE278" s="51" t="str">
        <f t="shared" si="82"/>
        <v/>
      </c>
      <c r="AF278" s="51" t="str">
        <f t="shared" si="83"/>
        <v/>
      </c>
      <c r="AG278" s="51" t="str">
        <f t="shared" si="84"/>
        <v/>
      </c>
      <c r="AH278" s="51" t="str">
        <f t="shared" si="85"/>
        <v/>
      </c>
      <c r="AI278" s="51" t="str">
        <f t="shared" si="86"/>
        <v/>
      </c>
      <c r="AJ278" s="51" t="str">
        <f t="shared" si="87"/>
        <v/>
      </c>
      <c r="AK278" s="51" t="str">
        <f t="shared" si="88"/>
        <v/>
      </c>
      <c r="AL278" s="51" t="str">
        <f t="shared" si="89"/>
        <v/>
      </c>
      <c r="AM278" s="51" t="str">
        <f t="shared" si="90"/>
        <v/>
      </c>
      <c r="AN278" s="51" t="str">
        <f>IF(OR(AD278&lt;&gt;TRUE,AI278&lt;&gt;TRUE),"",IF(OR('Info Lieferung'!$B$12-(YEAR(J278))&gt;INDEX(valschartmaxalt,MATCH(N278,libschart,0)),'Info Lieferung'!$B$12-(YEAR(J278))&lt;INDEX(valschartminalt,MATCH(N278,libschart,0))),FALSE,TRUE))</f>
        <v/>
      </c>
      <c r="AO278" s="51" t="str">
        <f t="shared" si="91"/>
        <v/>
      </c>
      <c r="AP278" s="51"/>
      <c r="AQ278" s="51"/>
      <c r="AR278" s="51"/>
      <c r="AS278" s="197" t="str">
        <f t="shared" si="92"/>
        <v/>
      </c>
      <c r="AT278" s="197" t="str">
        <f t="shared" si="93"/>
        <v/>
      </c>
    </row>
    <row r="279" spans="1:46" x14ac:dyDescent="0.2">
      <c r="A279" s="52" t="str">
        <f>IF(AND(F279&lt;&gt;"",'Institution - Klasse'!$F$4&lt;&gt;""),INDEX(libcatidinstit,'Institution - Klasse'!$F$4),"")</f>
        <v/>
      </c>
      <c r="B279" s="52" t="str">
        <f>IF(A279&lt;&gt;"",INDEX(codeinstit,'Institution - Klasse'!$F$4),"")</f>
        <v/>
      </c>
      <c r="C279" s="50" t="str">
        <f t="shared" si="94"/>
        <v/>
      </c>
      <c r="D279" s="143"/>
      <c r="E279" s="143"/>
      <c r="F279" s="137"/>
      <c r="G279" s="137"/>
      <c r="H279" s="137"/>
      <c r="I279" s="137"/>
      <c r="J279" s="139"/>
      <c r="K279" s="140"/>
      <c r="L279" s="141"/>
      <c r="M279" s="141"/>
      <c r="N279" s="140"/>
      <c r="O279" s="142"/>
      <c r="P279" s="137"/>
      <c r="Q279" s="227"/>
      <c r="R279" s="137"/>
      <c r="S279" s="155"/>
      <c r="T279" s="155"/>
      <c r="U279" s="155"/>
      <c r="V279" s="155"/>
      <c r="W279" s="155"/>
      <c r="X279" s="155"/>
      <c r="Y279" s="53" t="str">
        <f t="shared" si="76"/>
        <v/>
      </c>
      <c r="Z279" s="51" t="str">
        <f t="shared" si="77"/>
        <v/>
      </c>
      <c r="AA279" s="51" t="str">
        <f t="shared" si="78"/>
        <v/>
      </c>
      <c r="AB279" s="51" t="str">
        <f t="shared" si="79"/>
        <v/>
      </c>
      <c r="AC279" s="51" t="str">
        <f t="shared" si="80"/>
        <v/>
      </c>
      <c r="AD279" s="51" t="str">
        <f t="shared" si="81"/>
        <v/>
      </c>
      <c r="AE279" s="51" t="str">
        <f t="shared" si="82"/>
        <v/>
      </c>
      <c r="AF279" s="51" t="str">
        <f t="shared" si="83"/>
        <v/>
      </c>
      <c r="AG279" s="51" t="str">
        <f t="shared" si="84"/>
        <v/>
      </c>
      <c r="AH279" s="51" t="str">
        <f t="shared" si="85"/>
        <v/>
      </c>
      <c r="AI279" s="51" t="str">
        <f t="shared" si="86"/>
        <v/>
      </c>
      <c r="AJ279" s="51" t="str">
        <f t="shared" si="87"/>
        <v/>
      </c>
      <c r="AK279" s="51" t="str">
        <f t="shared" si="88"/>
        <v/>
      </c>
      <c r="AL279" s="51" t="str">
        <f t="shared" si="89"/>
        <v/>
      </c>
      <c r="AM279" s="51" t="str">
        <f t="shared" si="90"/>
        <v/>
      </c>
      <c r="AN279" s="51" t="str">
        <f>IF(OR(AD279&lt;&gt;TRUE,AI279&lt;&gt;TRUE),"",IF(OR('Info Lieferung'!$B$12-(YEAR(J279))&gt;INDEX(valschartmaxalt,MATCH(N279,libschart,0)),'Info Lieferung'!$B$12-(YEAR(J279))&lt;INDEX(valschartminalt,MATCH(N279,libschart,0))),FALSE,TRUE))</f>
        <v/>
      </c>
      <c r="AO279" s="51" t="str">
        <f t="shared" si="91"/>
        <v/>
      </c>
      <c r="AP279" s="51"/>
      <c r="AQ279" s="51"/>
      <c r="AR279" s="51"/>
      <c r="AS279" s="197" t="str">
        <f t="shared" si="92"/>
        <v/>
      </c>
      <c r="AT279" s="197" t="str">
        <f t="shared" si="93"/>
        <v/>
      </c>
    </row>
    <row r="280" spans="1:46" x14ac:dyDescent="0.2">
      <c r="A280" s="52" t="str">
        <f>IF(AND(F280&lt;&gt;"",'Institution - Klasse'!$F$4&lt;&gt;""),INDEX(libcatidinstit,'Institution - Klasse'!$F$4),"")</f>
        <v/>
      </c>
      <c r="B280" s="52" t="str">
        <f>IF(A280&lt;&gt;"",INDEX(codeinstit,'Institution - Klasse'!$F$4),"")</f>
        <v/>
      </c>
      <c r="C280" s="50" t="str">
        <f t="shared" si="94"/>
        <v/>
      </c>
      <c r="D280" s="143"/>
      <c r="E280" s="143"/>
      <c r="F280" s="137"/>
      <c r="G280" s="137"/>
      <c r="H280" s="137"/>
      <c r="I280" s="137"/>
      <c r="J280" s="139"/>
      <c r="K280" s="140"/>
      <c r="L280" s="141"/>
      <c r="M280" s="141"/>
      <c r="N280" s="140"/>
      <c r="O280" s="142"/>
      <c r="P280" s="137"/>
      <c r="Q280" s="227"/>
      <c r="R280" s="137"/>
      <c r="S280" s="155"/>
      <c r="T280" s="155"/>
      <c r="U280" s="155"/>
      <c r="V280" s="155"/>
      <c r="W280" s="155"/>
      <c r="X280" s="155"/>
      <c r="Y280" s="53" t="str">
        <f t="shared" si="76"/>
        <v/>
      </c>
      <c r="Z280" s="51" t="str">
        <f t="shared" si="77"/>
        <v/>
      </c>
      <c r="AA280" s="51" t="str">
        <f t="shared" si="78"/>
        <v/>
      </c>
      <c r="AB280" s="51" t="str">
        <f t="shared" si="79"/>
        <v/>
      </c>
      <c r="AC280" s="51" t="str">
        <f t="shared" si="80"/>
        <v/>
      </c>
      <c r="AD280" s="51" t="str">
        <f t="shared" si="81"/>
        <v/>
      </c>
      <c r="AE280" s="51" t="str">
        <f t="shared" si="82"/>
        <v/>
      </c>
      <c r="AF280" s="51" t="str">
        <f t="shared" si="83"/>
        <v/>
      </c>
      <c r="AG280" s="51" t="str">
        <f t="shared" si="84"/>
        <v/>
      </c>
      <c r="AH280" s="51" t="str">
        <f t="shared" si="85"/>
        <v/>
      </c>
      <c r="AI280" s="51" t="str">
        <f t="shared" si="86"/>
        <v/>
      </c>
      <c r="AJ280" s="51" t="str">
        <f t="shared" si="87"/>
        <v/>
      </c>
      <c r="AK280" s="51" t="str">
        <f t="shared" si="88"/>
        <v/>
      </c>
      <c r="AL280" s="51" t="str">
        <f t="shared" si="89"/>
        <v/>
      </c>
      <c r="AM280" s="51" t="str">
        <f t="shared" si="90"/>
        <v/>
      </c>
      <c r="AN280" s="51" t="str">
        <f>IF(OR(AD280&lt;&gt;TRUE,AI280&lt;&gt;TRUE),"",IF(OR('Info Lieferung'!$B$12-(YEAR(J280))&gt;INDEX(valschartmaxalt,MATCH(N280,libschart,0)),'Info Lieferung'!$B$12-(YEAR(J280))&lt;INDEX(valschartminalt,MATCH(N280,libschart,0))),FALSE,TRUE))</f>
        <v/>
      </c>
      <c r="AO280" s="51" t="str">
        <f t="shared" si="91"/>
        <v/>
      </c>
      <c r="AP280" s="51"/>
      <c r="AQ280" s="51"/>
      <c r="AR280" s="51"/>
      <c r="AS280" s="197" t="str">
        <f t="shared" si="92"/>
        <v/>
      </c>
      <c r="AT280" s="197" t="str">
        <f t="shared" si="93"/>
        <v/>
      </c>
    </row>
    <row r="281" spans="1:46" x14ac:dyDescent="0.2">
      <c r="A281" s="52" t="str">
        <f>IF(AND(F281&lt;&gt;"",'Institution - Klasse'!$F$4&lt;&gt;""),INDEX(libcatidinstit,'Institution - Klasse'!$F$4),"")</f>
        <v/>
      </c>
      <c r="B281" s="52" t="str">
        <f>IF(A281&lt;&gt;"",INDEX(codeinstit,'Institution - Klasse'!$F$4),"")</f>
        <v/>
      </c>
      <c r="C281" s="50" t="str">
        <f t="shared" si="94"/>
        <v/>
      </c>
      <c r="D281" s="143"/>
      <c r="E281" s="143"/>
      <c r="F281" s="137"/>
      <c r="G281" s="137"/>
      <c r="H281" s="137"/>
      <c r="I281" s="137"/>
      <c r="J281" s="139"/>
      <c r="K281" s="140"/>
      <c r="L281" s="141"/>
      <c r="M281" s="141"/>
      <c r="N281" s="140"/>
      <c r="O281" s="142"/>
      <c r="P281" s="137"/>
      <c r="Q281" s="227"/>
      <c r="R281" s="137"/>
      <c r="S281" s="155"/>
      <c r="T281" s="155"/>
      <c r="U281" s="155"/>
      <c r="V281" s="155"/>
      <c r="W281" s="155"/>
      <c r="X281" s="155"/>
      <c r="Y281" s="53" t="str">
        <f t="shared" si="76"/>
        <v/>
      </c>
      <c r="Z281" s="51" t="str">
        <f t="shared" si="77"/>
        <v/>
      </c>
      <c r="AA281" s="51" t="str">
        <f t="shared" si="78"/>
        <v/>
      </c>
      <c r="AB281" s="51" t="str">
        <f t="shared" si="79"/>
        <v/>
      </c>
      <c r="AC281" s="51" t="str">
        <f t="shared" si="80"/>
        <v/>
      </c>
      <c r="AD281" s="51" t="str">
        <f t="shared" si="81"/>
        <v/>
      </c>
      <c r="AE281" s="51" t="str">
        <f t="shared" si="82"/>
        <v/>
      </c>
      <c r="AF281" s="51" t="str">
        <f t="shared" si="83"/>
        <v/>
      </c>
      <c r="AG281" s="51" t="str">
        <f t="shared" si="84"/>
        <v/>
      </c>
      <c r="AH281" s="51" t="str">
        <f t="shared" si="85"/>
        <v/>
      </c>
      <c r="AI281" s="51" t="str">
        <f t="shared" si="86"/>
        <v/>
      </c>
      <c r="AJ281" s="51" t="str">
        <f t="shared" si="87"/>
        <v/>
      </c>
      <c r="AK281" s="51" t="str">
        <f t="shared" si="88"/>
        <v/>
      </c>
      <c r="AL281" s="51" t="str">
        <f t="shared" si="89"/>
        <v/>
      </c>
      <c r="AM281" s="51" t="str">
        <f t="shared" si="90"/>
        <v/>
      </c>
      <c r="AN281" s="51" t="str">
        <f>IF(OR(AD281&lt;&gt;TRUE,AI281&lt;&gt;TRUE),"",IF(OR('Info Lieferung'!$B$12-(YEAR(J281))&gt;INDEX(valschartmaxalt,MATCH(N281,libschart,0)),'Info Lieferung'!$B$12-(YEAR(J281))&lt;INDEX(valschartminalt,MATCH(N281,libschart,0))),FALSE,TRUE))</f>
        <v/>
      </c>
      <c r="AO281" s="51" t="str">
        <f t="shared" si="91"/>
        <v/>
      </c>
      <c r="AP281" s="51"/>
      <c r="AQ281" s="51"/>
      <c r="AR281" s="51"/>
      <c r="AS281" s="197" t="str">
        <f t="shared" si="92"/>
        <v/>
      </c>
      <c r="AT281" s="197" t="str">
        <f t="shared" si="93"/>
        <v/>
      </c>
    </row>
    <row r="282" spans="1:46" x14ac:dyDescent="0.2">
      <c r="A282" s="52" t="str">
        <f>IF(AND(F282&lt;&gt;"",'Institution - Klasse'!$F$4&lt;&gt;""),INDEX(libcatidinstit,'Institution - Klasse'!$F$4),"")</f>
        <v/>
      </c>
      <c r="B282" s="52" t="str">
        <f>IF(A282&lt;&gt;"",INDEX(codeinstit,'Institution - Klasse'!$F$4),"")</f>
        <v/>
      </c>
      <c r="C282" s="50" t="str">
        <f t="shared" si="94"/>
        <v/>
      </c>
      <c r="D282" s="143"/>
      <c r="E282" s="143"/>
      <c r="F282" s="137"/>
      <c r="G282" s="137"/>
      <c r="H282" s="137"/>
      <c r="I282" s="137"/>
      <c r="J282" s="139"/>
      <c r="K282" s="140"/>
      <c r="L282" s="141"/>
      <c r="M282" s="141"/>
      <c r="N282" s="140"/>
      <c r="O282" s="142"/>
      <c r="P282" s="137"/>
      <c r="Q282" s="227"/>
      <c r="R282" s="137"/>
      <c r="S282" s="155"/>
      <c r="T282" s="155"/>
      <c r="U282" s="155"/>
      <c r="V282" s="155"/>
      <c r="W282" s="155"/>
      <c r="X282" s="155"/>
      <c r="Y282" s="53" t="str">
        <f t="shared" si="76"/>
        <v/>
      </c>
      <c r="Z282" s="51" t="str">
        <f t="shared" si="77"/>
        <v/>
      </c>
      <c r="AA282" s="51" t="str">
        <f t="shared" si="78"/>
        <v/>
      </c>
      <c r="AB282" s="51" t="str">
        <f t="shared" si="79"/>
        <v/>
      </c>
      <c r="AC282" s="51" t="str">
        <f t="shared" si="80"/>
        <v/>
      </c>
      <c r="AD282" s="51" t="str">
        <f t="shared" si="81"/>
        <v/>
      </c>
      <c r="AE282" s="51" t="str">
        <f t="shared" si="82"/>
        <v/>
      </c>
      <c r="AF282" s="51" t="str">
        <f t="shared" si="83"/>
        <v/>
      </c>
      <c r="AG282" s="51" t="str">
        <f t="shared" si="84"/>
        <v/>
      </c>
      <c r="AH282" s="51" t="str">
        <f t="shared" si="85"/>
        <v/>
      </c>
      <c r="AI282" s="51" t="str">
        <f t="shared" si="86"/>
        <v/>
      </c>
      <c r="AJ282" s="51" t="str">
        <f t="shared" si="87"/>
        <v/>
      </c>
      <c r="AK282" s="51" t="str">
        <f t="shared" si="88"/>
        <v/>
      </c>
      <c r="AL282" s="51" t="str">
        <f t="shared" si="89"/>
        <v/>
      </c>
      <c r="AM282" s="51" t="str">
        <f t="shared" si="90"/>
        <v/>
      </c>
      <c r="AN282" s="51" t="str">
        <f>IF(OR(AD282&lt;&gt;TRUE,AI282&lt;&gt;TRUE),"",IF(OR('Info Lieferung'!$B$12-(YEAR(J282))&gt;INDEX(valschartmaxalt,MATCH(N282,libschart,0)),'Info Lieferung'!$B$12-(YEAR(J282))&lt;INDEX(valschartminalt,MATCH(N282,libschart,0))),FALSE,TRUE))</f>
        <v/>
      </c>
      <c r="AO282" s="51" t="str">
        <f t="shared" si="91"/>
        <v/>
      </c>
      <c r="AP282" s="51"/>
      <c r="AQ282" s="51"/>
      <c r="AR282" s="51"/>
      <c r="AS282" s="197" t="str">
        <f t="shared" si="92"/>
        <v/>
      </c>
      <c r="AT282" s="197" t="str">
        <f t="shared" si="93"/>
        <v/>
      </c>
    </row>
    <row r="283" spans="1:46" x14ac:dyDescent="0.2">
      <c r="A283" s="52" t="str">
        <f>IF(AND(F283&lt;&gt;"",'Institution - Klasse'!$F$4&lt;&gt;""),INDEX(libcatidinstit,'Institution - Klasse'!$F$4),"")</f>
        <v/>
      </c>
      <c r="B283" s="52" t="str">
        <f>IF(A283&lt;&gt;"",INDEX(codeinstit,'Institution - Klasse'!$F$4),"")</f>
        <v/>
      </c>
      <c r="C283" s="50" t="str">
        <f t="shared" si="94"/>
        <v/>
      </c>
      <c r="D283" s="143"/>
      <c r="E283" s="143"/>
      <c r="F283" s="137"/>
      <c r="G283" s="137"/>
      <c r="H283" s="137"/>
      <c r="I283" s="137"/>
      <c r="J283" s="139"/>
      <c r="K283" s="140"/>
      <c r="L283" s="141"/>
      <c r="M283" s="141"/>
      <c r="N283" s="140"/>
      <c r="O283" s="142"/>
      <c r="P283" s="137"/>
      <c r="Q283" s="227"/>
      <c r="R283" s="137"/>
      <c r="S283" s="155"/>
      <c r="T283" s="155"/>
      <c r="U283" s="155"/>
      <c r="V283" s="155"/>
      <c r="W283" s="155"/>
      <c r="X283" s="155"/>
      <c r="Y283" s="53" t="str">
        <f t="shared" si="76"/>
        <v/>
      </c>
      <c r="Z283" s="51" t="str">
        <f t="shared" si="77"/>
        <v/>
      </c>
      <c r="AA283" s="51" t="str">
        <f t="shared" si="78"/>
        <v/>
      </c>
      <c r="AB283" s="51" t="str">
        <f t="shared" si="79"/>
        <v/>
      </c>
      <c r="AC283" s="51" t="str">
        <f t="shared" si="80"/>
        <v/>
      </c>
      <c r="AD283" s="51" t="str">
        <f t="shared" si="81"/>
        <v/>
      </c>
      <c r="AE283" s="51" t="str">
        <f t="shared" si="82"/>
        <v/>
      </c>
      <c r="AF283" s="51" t="str">
        <f t="shared" si="83"/>
        <v/>
      </c>
      <c r="AG283" s="51" t="str">
        <f t="shared" si="84"/>
        <v/>
      </c>
      <c r="AH283" s="51" t="str">
        <f t="shared" si="85"/>
        <v/>
      </c>
      <c r="AI283" s="51" t="str">
        <f t="shared" si="86"/>
        <v/>
      </c>
      <c r="AJ283" s="51" t="str">
        <f t="shared" si="87"/>
        <v/>
      </c>
      <c r="AK283" s="51" t="str">
        <f t="shared" si="88"/>
        <v/>
      </c>
      <c r="AL283" s="51" t="str">
        <f t="shared" si="89"/>
        <v/>
      </c>
      <c r="AM283" s="51" t="str">
        <f t="shared" si="90"/>
        <v/>
      </c>
      <c r="AN283" s="51" t="str">
        <f>IF(OR(AD283&lt;&gt;TRUE,AI283&lt;&gt;TRUE),"",IF(OR('Info Lieferung'!$B$12-(YEAR(J283))&gt;INDEX(valschartmaxalt,MATCH(N283,libschart,0)),'Info Lieferung'!$B$12-(YEAR(J283))&lt;INDEX(valschartminalt,MATCH(N283,libschart,0))),FALSE,TRUE))</f>
        <v/>
      </c>
      <c r="AO283" s="51" t="str">
        <f t="shared" si="91"/>
        <v/>
      </c>
      <c r="AP283" s="51"/>
      <c r="AQ283" s="51"/>
      <c r="AR283" s="51"/>
      <c r="AS283" s="197" t="str">
        <f t="shared" si="92"/>
        <v/>
      </c>
      <c r="AT283" s="197" t="str">
        <f t="shared" si="93"/>
        <v/>
      </c>
    </row>
    <row r="284" spans="1:46" x14ac:dyDescent="0.2">
      <c r="A284" s="52" t="str">
        <f>IF(AND(F284&lt;&gt;"",'Institution - Klasse'!$F$4&lt;&gt;""),INDEX(libcatidinstit,'Institution - Klasse'!$F$4),"")</f>
        <v/>
      </c>
      <c r="B284" s="52" t="str">
        <f>IF(A284&lt;&gt;"",INDEX(codeinstit,'Institution - Klasse'!$F$4),"")</f>
        <v/>
      </c>
      <c r="C284" s="50" t="str">
        <f t="shared" si="94"/>
        <v/>
      </c>
      <c r="D284" s="143"/>
      <c r="E284" s="143"/>
      <c r="F284" s="137"/>
      <c r="G284" s="137"/>
      <c r="H284" s="137"/>
      <c r="I284" s="137"/>
      <c r="J284" s="139"/>
      <c r="K284" s="140"/>
      <c r="L284" s="141"/>
      <c r="M284" s="141"/>
      <c r="N284" s="140"/>
      <c r="O284" s="142"/>
      <c r="P284" s="137"/>
      <c r="Q284" s="227"/>
      <c r="R284" s="137"/>
      <c r="S284" s="155"/>
      <c r="T284" s="155"/>
      <c r="U284" s="155"/>
      <c r="V284" s="155"/>
      <c r="W284" s="155"/>
      <c r="X284" s="155"/>
      <c r="Y284" s="53" t="str">
        <f t="shared" si="76"/>
        <v/>
      </c>
      <c r="Z284" s="51" t="str">
        <f t="shared" si="77"/>
        <v/>
      </c>
      <c r="AA284" s="51" t="str">
        <f t="shared" si="78"/>
        <v/>
      </c>
      <c r="AB284" s="51" t="str">
        <f t="shared" si="79"/>
        <v/>
      </c>
      <c r="AC284" s="51" t="str">
        <f t="shared" si="80"/>
        <v/>
      </c>
      <c r="AD284" s="51" t="str">
        <f t="shared" si="81"/>
        <v/>
      </c>
      <c r="AE284" s="51" t="str">
        <f t="shared" si="82"/>
        <v/>
      </c>
      <c r="AF284" s="51" t="str">
        <f t="shared" si="83"/>
        <v/>
      </c>
      <c r="AG284" s="51" t="str">
        <f t="shared" si="84"/>
        <v/>
      </c>
      <c r="AH284" s="51" t="str">
        <f t="shared" si="85"/>
        <v/>
      </c>
      <c r="AI284" s="51" t="str">
        <f t="shared" si="86"/>
        <v/>
      </c>
      <c r="AJ284" s="51" t="str">
        <f t="shared" si="87"/>
        <v/>
      </c>
      <c r="AK284" s="51" t="str">
        <f t="shared" si="88"/>
        <v/>
      </c>
      <c r="AL284" s="51" t="str">
        <f t="shared" si="89"/>
        <v/>
      </c>
      <c r="AM284" s="51" t="str">
        <f t="shared" si="90"/>
        <v/>
      </c>
      <c r="AN284" s="51" t="str">
        <f>IF(OR(AD284&lt;&gt;TRUE,AI284&lt;&gt;TRUE),"",IF(OR('Info Lieferung'!$B$12-(YEAR(J284))&gt;INDEX(valschartmaxalt,MATCH(N284,libschart,0)),'Info Lieferung'!$B$12-(YEAR(J284))&lt;INDEX(valschartminalt,MATCH(N284,libschart,0))),FALSE,TRUE))</f>
        <v/>
      </c>
      <c r="AO284" s="51" t="str">
        <f t="shared" si="91"/>
        <v/>
      </c>
      <c r="AP284" s="51"/>
      <c r="AQ284" s="51"/>
      <c r="AR284" s="51"/>
      <c r="AS284" s="197" t="str">
        <f t="shared" si="92"/>
        <v/>
      </c>
      <c r="AT284" s="197" t="str">
        <f t="shared" si="93"/>
        <v/>
      </c>
    </row>
    <row r="285" spans="1:46" x14ac:dyDescent="0.2">
      <c r="A285" s="52" t="str">
        <f>IF(AND(F285&lt;&gt;"",'Institution - Klasse'!$F$4&lt;&gt;""),INDEX(libcatidinstit,'Institution - Klasse'!$F$4),"")</f>
        <v/>
      </c>
      <c r="B285" s="52" t="str">
        <f>IF(A285&lt;&gt;"",INDEX(codeinstit,'Institution - Klasse'!$F$4),"")</f>
        <v/>
      </c>
      <c r="C285" s="50" t="str">
        <f t="shared" si="94"/>
        <v/>
      </c>
      <c r="D285" s="143"/>
      <c r="E285" s="143"/>
      <c r="F285" s="137"/>
      <c r="G285" s="137"/>
      <c r="H285" s="137"/>
      <c r="I285" s="137"/>
      <c r="J285" s="139"/>
      <c r="K285" s="140"/>
      <c r="L285" s="141"/>
      <c r="M285" s="141"/>
      <c r="N285" s="140"/>
      <c r="O285" s="142"/>
      <c r="P285" s="137"/>
      <c r="Q285" s="227"/>
      <c r="R285" s="137"/>
      <c r="S285" s="155"/>
      <c r="T285" s="155"/>
      <c r="U285" s="155"/>
      <c r="V285" s="155"/>
      <c r="W285" s="155"/>
      <c r="X285" s="155"/>
      <c r="Y285" s="53" t="str">
        <f t="shared" si="76"/>
        <v/>
      </c>
      <c r="Z285" s="51" t="str">
        <f t="shared" si="77"/>
        <v/>
      </c>
      <c r="AA285" s="51" t="str">
        <f t="shared" si="78"/>
        <v/>
      </c>
      <c r="AB285" s="51" t="str">
        <f t="shared" si="79"/>
        <v/>
      </c>
      <c r="AC285" s="51" t="str">
        <f t="shared" si="80"/>
        <v/>
      </c>
      <c r="AD285" s="51" t="str">
        <f t="shared" si="81"/>
        <v/>
      </c>
      <c r="AE285" s="51" t="str">
        <f t="shared" si="82"/>
        <v/>
      </c>
      <c r="AF285" s="51" t="str">
        <f t="shared" si="83"/>
        <v/>
      </c>
      <c r="AG285" s="51" t="str">
        <f t="shared" si="84"/>
        <v/>
      </c>
      <c r="AH285" s="51" t="str">
        <f t="shared" si="85"/>
        <v/>
      </c>
      <c r="AI285" s="51" t="str">
        <f t="shared" si="86"/>
        <v/>
      </c>
      <c r="AJ285" s="51" t="str">
        <f t="shared" si="87"/>
        <v/>
      </c>
      <c r="AK285" s="51" t="str">
        <f t="shared" si="88"/>
        <v/>
      </c>
      <c r="AL285" s="51" t="str">
        <f t="shared" si="89"/>
        <v/>
      </c>
      <c r="AM285" s="51" t="str">
        <f t="shared" si="90"/>
        <v/>
      </c>
      <c r="AN285" s="51" t="str">
        <f>IF(OR(AD285&lt;&gt;TRUE,AI285&lt;&gt;TRUE),"",IF(OR('Info Lieferung'!$B$12-(YEAR(J285))&gt;INDEX(valschartmaxalt,MATCH(N285,libschart,0)),'Info Lieferung'!$B$12-(YEAR(J285))&lt;INDEX(valschartminalt,MATCH(N285,libschart,0))),FALSE,TRUE))</f>
        <v/>
      </c>
      <c r="AO285" s="51" t="str">
        <f t="shared" si="91"/>
        <v/>
      </c>
      <c r="AP285" s="51"/>
      <c r="AQ285" s="51"/>
      <c r="AR285" s="51"/>
      <c r="AS285" s="197" t="str">
        <f t="shared" si="92"/>
        <v/>
      </c>
      <c r="AT285" s="197" t="str">
        <f t="shared" si="93"/>
        <v/>
      </c>
    </row>
    <row r="286" spans="1:46" x14ac:dyDescent="0.2">
      <c r="A286" s="52" t="str">
        <f>IF(AND(F286&lt;&gt;"",'Institution - Klasse'!$F$4&lt;&gt;""),INDEX(libcatidinstit,'Institution - Klasse'!$F$4),"")</f>
        <v/>
      </c>
      <c r="B286" s="52" t="str">
        <f>IF(A286&lt;&gt;"",INDEX(codeinstit,'Institution - Klasse'!$F$4),"")</f>
        <v/>
      </c>
      <c r="C286" s="50" t="str">
        <f t="shared" si="94"/>
        <v/>
      </c>
      <c r="D286" s="143"/>
      <c r="E286" s="143"/>
      <c r="F286" s="137"/>
      <c r="G286" s="137"/>
      <c r="H286" s="137"/>
      <c r="I286" s="137"/>
      <c r="J286" s="139"/>
      <c r="K286" s="140"/>
      <c r="L286" s="141"/>
      <c r="M286" s="141"/>
      <c r="N286" s="140"/>
      <c r="O286" s="142"/>
      <c r="P286" s="137"/>
      <c r="Q286" s="227"/>
      <c r="R286" s="137"/>
      <c r="S286" s="155"/>
      <c r="T286" s="155"/>
      <c r="U286" s="155"/>
      <c r="V286" s="155"/>
      <c r="W286" s="155"/>
      <c r="X286" s="155"/>
      <c r="Y286" s="53" t="str">
        <f t="shared" si="76"/>
        <v/>
      </c>
      <c r="Z286" s="51" t="str">
        <f t="shared" si="77"/>
        <v/>
      </c>
      <c r="AA286" s="51" t="str">
        <f t="shared" si="78"/>
        <v/>
      </c>
      <c r="AB286" s="51" t="str">
        <f t="shared" si="79"/>
        <v/>
      </c>
      <c r="AC286" s="51" t="str">
        <f t="shared" si="80"/>
        <v/>
      </c>
      <c r="AD286" s="51" t="str">
        <f t="shared" si="81"/>
        <v/>
      </c>
      <c r="AE286" s="51" t="str">
        <f t="shared" si="82"/>
        <v/>
      </c>
      <c r="AF286" s="51" t="str">
        <f t="shared" si="83"/>
        <v/>
      </c>
      <c r="AG286" s="51" t="str">
        <f t="shared" si="84"/>
        <v/>
      </c>
      <c r="AH286" s="51" t="str">
        <f t="shared" si="85"/>
        <v/>
      </c>
      <c r="AI286" s="51" t="str">
        <f t="shared" si="86"/>
        <v/>
      </c>
      <c r="AJ286" s="51" t="str">
        <f t="shared" si="87"/>
        <v/>
      </c>
      <c r="AK286" s="51" t="str">
        <f t="shared" si="88"/>
        <v/>
      </c>
      <c r="AL286" s="51" t="str">
        <f t="shared" si="89"/>
        <v/>
      </c>
      <c r="AM286" s="51" t="str">
        <f t="shared" si="90"/>
        <v/>
      </c>
      <c r="AN286" s="51" t="str">
        <f>IF(OR(AD286&lt;&gt;TRUE,AI286&lt;&gt;TRUE),"",IF(OR('Info Lieferung'!$B$12-(YEAR(J286))&gt;INDEX(valschartmaxalt,MATCH(N286,libschart,0)),'Info Lieferung'!$B$12-(YEAR(J286))&lt;INDEX(valschartminalt,MATCH(N286,libschart,0))),FALSE,TRUE))</f>
        <v/>
      </c>
      <c r="AO286" s="51" t="str">
        <f t="shared" si="91"/>
        <v/>
      </c>
      <c r="AP286" s="51"/>
      <c r="AQ286" s="51"/>
      <c r="AR286" s="51"/>
      <c r="AS286" s="197" t="str">
        <f t="shared" si="92"/>
        <v/>
      </c>
      <c r="AT286" s="197" t="str">
        <f t="shared" si="93"/>
        <v/>
      </c>
    </row>
    <row r="287" spans="1:46" x14ac:dyDescent="0.2">
      <c r="A287" s="52" t="str">
        <f>IF(AND(F287&lt;&gt;"",'Institution - Klasse'!$F$4&lt;&gt;""),INDEX(libcatidinstit,'Institution - Klasse'!$F$4),"")</f>
        <v/>
      </c>
      <c r="B287" s="52" t="str">
        <f>IF(A287&lt;&gt;"",INDEX(codeinstit,'Institution - Klasse'!$F$4),"")</f>
        <v/>
      </c>
      <c r="C287" s="50" t="str">
        <f t="shared" si="94"/>
        <v/>
      </c>
      <c r="D287" s="143"/>
      <c r="E287" s="143"/>
      <c r="F287" s="137"/>
      <c r="G287" s="137"/>
      <c r="H287" s="137"/>
      <c r="I287" s="137"/>
      <c r="J287" s="139"/>
      <c r="K287" s="140"/>
      <c r="L287" s="141"/>
      <c r="M287" s="141"/>
      <c r="N287" s="140"/>
      <c r="O287" s="142"/>
      <c r="P287" s="137"/>
      <c r="Q287" s="227"/>
      <c r="R287" s="137"/>
      <c r="S287" s="155"/>
      <c r="T287" s="155"/>
      <c r="U287" s="155"/>
      <c r="V287" s="155"/>
      <c r="W287" s="155"/>
      <c r="X287" s="155"/>
      <c r="Y287" s="53" t="str">
        <f t="shared" si="76"/>
        <v/>
      </c>
      <c r="Z287" s="51" t="str">
        <f t="shared" si="77"/>
        <v/>
      </c>
      <c r="AA287" s="51" t="str">
        <f t="shared" si="78"/>
        <v/>
      </c>
      <c r="AB287" s="51" t="str">
        <f t="shared" si="79"/>
        <v/>
      </c>
      <c r="AC287" s="51" t="str">
        <f t="shared" si="80"/>
        <v/>
      </c>
      <c r="AD287" s="51" t="str">
        <f t="shared" si="81"/>
        <v/>
      </c>
      <c r="AE287" s="51" t="str">
        <f t="shared" si="82"/>
        <v/>
      </c>
      <c r="AF287" s="51" t="str">
        <f t="shared" si="83"/>
        <v/>
      </c>
      <c r="AG287" s="51" t="str">
        <f t="shared" si="84"/>
        <v/>
      </c>
      <c r="AH287" s="51" t="str">
        <f t="shared" si="85"/>
        <v/>
      </c>
      <c r="AI287" s="51" t="str">
        <f t="shared" si="86"/>
        <v/>
      </c>
      <c r="AJ287" s="51" t="str">
        <f t="shared" si="87"/>
        <v/>
      </c>
      <c r="AK287" s="51" t="str">
        <f t="shared" si="88"/>
        <v/>
      </c>
      <c r="AL287" s="51" t="str">
        <f t="shared" si="89"/>
        <v/>
      </c>
      <c r="AM287" s="51" t="str">
        <f t="shared" si="90"/>
        <v/>
      </c>
      <c r="AN287" s="51" t="str">
        <f>IF(OR(AD287&lt;&gt;TRUE,AI287&lt;&gt;TRUE),"",IF(OR('Info Lieferung'!$B$12-(YEAR(J287))&gt;INDEX(valschartmaxalt,MATCH(N287,libschart,0)),'Info Lieferung'!$B$12-(YEAR(J287))&lt;INDEX(valschartminalt,MATCH(N287,libschart,0))),FALSE,TRUE))</f>
        <v/>
      </c>
      <c r="AO287" s="51" t="str">
        <f t="shared" si="91"/>
        <v/>
      </c>
      <c r="AP287" s="51"/>
      <c r="AQ287" s="51"/>
      <c r="AR287" s="51"/>
      <c r="AS287" s="197" t="str">
        <f t="shared" si="92"/>
        <v/>
      </c>
      <c r="AT287" s="197" t="str">
        <f t="shared" si="93"/>
        <v/>
      </c>
    </row>
    <row r="288" spans="1:46" x14ac:dyDescent="0.2">
      <c r="A288" s="52" t="str">
        <f>IF(AND(F288&lt;&gt;"",'Institution - Klasse'!$F$4&lt;&gt;""),INDEX(libcatidinstit,'Institution - Klasse'!$F$4),"")</f>
        <v/>
      </c>
      <c r="B288" s="52" t="str">
        <f>IF(A288&lt;&gt;"",INDEX(codeinstit,'Institution - Klasse'!$F$4),"")</f>
        <v/>
      </c>
      <c r="C288" s="50" t="str">
        <f t="shared" si="94"/>
        <v/>
      </c>
      <c r="D288" s="143"/>
      <c r="E288" s="143"/>
      <c r="F288" s="137"/>
      <c r="G288" s="137"/>
      <c r="H288" s="137"/>
      <c r="I288" s="137"/>
      <c r="J288" s="139"/>
      <c r="K288" s="140"/>
      <c r="L288" s="141"/>
      <c r="M288" s="141"/>
      <c r="N288" s="140"/>
      <c r="O288" s="142"/>
      <c r="P288" s="137"/>
      <c r="Q288" s="227"/>
      <c r="R288" s="137"/>
      <c r="S288" s="155"/>
      <c r="T288" s="155"/>
      <c r="U288" s="155"/>
      <c r="V288" s="155"/>
      <c r="W288" s="155"/>
      <c r="X288" s="155"/>
      <c r="Y288" s="53" t="str">
        <f t="shared" si="76"/>
        <v/>
      </c>
      <c r="Z288" s="51" t="str">
        <f t="shared" si="77"/>
        <v/>
      </c>
      <c r="AA288" s="51" t="str">
        <f t="shared" si="78"/>
        <v/>
      </c>
      <c r="AB288" s="51" t="str">
        <f t="shared" si="79"/>
        <v/>
      </c>
      <c r="AC288" s="51" t="str">
        <f t="shared" si="80"/>
        <v/>
      </c>
      <c r="AD288" s="51" t="str">
        <f t="shared" si="81"/>
        <v/>
      </c>
      <c r="AE288" s="51" t="str">
        <f t="shared" si="82"/>
        <v/>
      </c>
      <c r="AF288" s="51" t="str">
        <f t="shared" si="83"/>
        <v/>
      </c>
      <c r="AG288" s="51" t="str">
        <f t="shared" si="84"/>
        <v/>
      </c>
      <c r="AH288" s="51" t="str">
        <f t="shared" si="85"/>
        <v/>
      </c>
      <c r="AI288" s="51" t="str">
        <f t="shared" si="86"/>
        <v/>
      </c>
      <c r="AJ288" s="51" t="str">
        <f t="shared" si="87"/>
        <v/>
      </c>
      <c r="AK288" s="51" t="str">
        <f t="shared" si="88"/>
        <v/>
      </c>
      <c r="AL288" s="51" t="str">
        <f t="shared" si="89"/>
        <v/>
      </c>
      <c r="AM288" s="51" t="str">
        <f t="shared" si="90"/>
        <v/>
      </c>
      <c r="AN288" s="51" t="str">
        <f>IF(OR(AD288&lt;&gt;TRUE,AI288&lt;&gt;TRUE),"",IF(OR('Info Lieferung'!$B$12-(YEAR(J288))&gt;INDEX(valschartmaxalt,MATCH(N288,libschart,0)),'Info Lieferung'!$B$12-(YEAR(J288))&lt;INDEX(valschartminalt,MATCH(N288,libschart,0))),FALSE,TRUE))</f>
        <v/>
      </c>
      <c r="AO288" s="51" t="str">
        <f t="shared" si="91"/>
        <v/>
      </c>
      <c r="AP288" s="51"/>
      <c r="AQ288" s="51"/>
      <c r="AR288" s="51"/>
      <c r="AS288" s="197" t="str">
        <f t="shared" si="92"/>
        <v/>
      </c>
      <c r="AT288" s="197" t="str">
        <f t="shared" si="93"/>
        <v/>
      </c>
    </row>
    <row r="289" spans="1:46" x14ac:dyDescent="0.2">
      <c r="A289" s="52" t="str">
        <f>IF(AND(F289&lt;&gt;"",'Institution - Klasse'!$F$4&lt;&gt;""),INDEX(libcatidinstit,'Institution - Klasse'!$F$4),"")</f>
        <v/>
      </c>
      <c r="B289" s="52" t="str">
        <f>IF(A289&lt;&gt;"",INDEX(codeinstit,'Institution - Klasse'!$F$4),"")</f>
        <v/>
      </c>
      <c r="C289" s="50" t="str">
        <f t="shared" si="94"/>
        <v/>
      </c>
      <c r="D289" s="143"/>
      <c r="E289" s="143"/>
      <c r="F289" s="137"/>
      <c r="G289" s="137"/>
      <c r="H289" s="137"/>
      <c r="I289" s="137"/>
      <c r="J289" s="139"/>
      <c r="K289" s="140"/>
      <c r="L289" s="141"/>
      <c r="M289" s="141"/>
      <c r="N289" s="140"/>
      <c r="O289" s="142"/>
      <c r="P289" s="137"/>
      <c r="Q289" s="227"/>
      <c r="R289" s="137"/>
      <c r="S289" s="155"/>
      <c r="T289" s="155"/>
      <c r="U289" s="155"/>
      <c r="V289" s="155"/>
      <c r="W289" s="155"/>
      <c r="X289" s="155"/>
      <c r="Y289" s="53" t="str">
        <f t="shared" si="76"/>
        <v/>
      </c>
      <c r="Z289" s="51" t="str">
        <f t="shared" si="77"/>
        <v/>
      </c>
      <c r="AA289" s="51" t="str">
        <f t="shared" si="78"/>
        <v/>
      </c>
      <c r="AB289" s="51" t="str">
        <f t="shared" si="79"/>
        <v/>
      </c>
      <c r="AC289" s="51" t="str">
        <f t="shared" si="80"/>
        <v/>
      </c>
      <c r="AD289" s="51" t="str">
        <f t="shared" si="81"/>
        <v/>
      </c>
      <c r="AE289" s="51" t="str">
        <f t="shared" si="82"/>
        <v/>
      </c>
      <c r="AF289" s="51" t="str">
        <f t="shared" si="83"/>
        <v/>
      </c>
      <c r="AG289" s="51" t="str">
        <f t="shared" si="84"/>
        <v/>
      </c>
      <c r="AH289" s="51" t="str">
        <f t="shared" si="85"/>
        <v/>
      </c>
      <c r="AI289" s="51" t="str">
        <f t="shared" si="86"/>
        <v/>
      </c>
      <c r="AJ289" s="51" t="str">
        <f t="shared" si="87"/>
        <v/>
      </c>
      <c r="AK289" s="51" t="str">
        <f t="shared" si="88"/>
        <v/>
      </c>
      <c r="AL289" s="51" t="str">
        <f t="shared" si="89"/>
        <v/>
      </c>
      <c r="AM289" s="51" t="str">
        <f t="shared" si="90"/>
        <v/>
      </c>
      <c r="AN289" s="51" t="str">
        <f>IF(OR(AD289&lt;&gt;TRUE,AI289&lt;&gt;TRUE),"",IF(OR('Info Lieferung'!$B$12-(YEAR(J289))&gt;INDEX(valschartmaxalt,MATCH(N289,libschart,0)),'Info Lieferung'!$B$12-(YEAR(J289))&lt;INDEX(valschartminalt,MATCH(N289,libschart,0))),FALSE,TRUE))</f>
        <v/>
      </c>
      <c r="AO289" s="51" t="str">
        <f t="shared" si="91"/>
        <v/>
      </c>
      <c r="AP289" s="51"/>
      <c r="AQ289" s="51"/>
      <c r="AR289" s="51"/>
      <c r="AS289" s="197" t="str">
        <f t="shared" si="92"/>
        <v/>
      </c>
      <c r="AT289" s="197" t="str">
        <f t="shared" si="93"/>
        <v/>
      </c>
    </row>
    <row r="290" spans="1:46" x14ac:dyDescent="0.2">
      <c r="A290" s="52" t="str">
        <f>IF(AND(F290&lt;&gt;"",'Institution - Klasse'!$F$4&lt;&gt;""),INDEX(libcatidinstit,'Institution - Klasse'!$F$4),"")</f>
        <v/>
      </c>
      <c r="B290" s="52" t="str">
        <f>IF(A290&lt;&gt;"",INDEX(codeinstit,'Institution - Klasse'!$F$4),"")</f>
        <v/>
      </c>
      <c r="C290" s="50" t="str">
        <f t="shared" si="94"/>
        <v/>
      </c>
      <c r="D290" s="143"/>
      <c r="E290" s="143"/>
      <c r="F290" s="137"/>
      <c r="G290" s="137"/>
      <c r="H290" s="137"/>
      <c r="I290" s="137"/>
      <c r="J290" s="139"/>
      <c r="K290" s="140"/>
      <c r="L290" s="141"/>
      <c r="M290" s="141"/>
      <c r="N290" s="140"/>
      <c r="O290" s="142"/>
      <c r="P290" s="137"/>
      <c r="Q290" s="227"/>
      <c r="R290" s="137"/>
      <c r="S290" s="155"/>
      <c r="T290" s="155"/>
      <c r="U290" s="155"/>
      <c r="V290" s="155"/>
      <c r="W290" s="155"/>
      <c r="X290" s="155"/>
      <c r="Y290" s="53" t="str">
        <f t="shared" si="76"/>
        <v/>
      </c>
      <c r="Z290" s="51" t="str">
        <f t="shared" si="77"/>
        <v/>
      </c>
      <c r="AA290" s="51" t="str">
        <f t="shared" si="78"/>
        <v/>
      </c>
      <c r="AB290" s="51" t="str">
        <f t="shared" si="79"/>
        <v/>
      </c>
      <c r="AC290" s="51" t="str">
        <f t="shared" si="80"/>
        <v/>
      </c>
      <c r="AD290" s="51" t="str">
        <f t="shared" si="81"/>
        <v/>
      </c>
      <c r="AE290" s="51" t="str">
        <f t="shared" si="82"/>
        <v/>
      </c>
      <c r="AF290" s="51" t="str">
        <f t="shared" si="83"/>
        <v/>
      </c>
      <c r="AG290" s="51" t="str">
        <f t="shared" si="84"/>
        <v/>
      </c>
      <c r="AH290" s="51" t="str">
        <f t="shared" si="85"/>
        <v/>
      </c>
      <c r="AI290" s="51" t="str">
        <f t="shared" si="86"/>
        <v/>
      </c>
      <c r="AJ290" s="51" t="str">
        <f t="shared" si="87"/>
        <v/>
      </c>
      <c r="AK290" s="51" t="str">
        <f t="shared" si="88"/>
        <v/>
      </c>
      <c r="AL290" s="51" t="str">
        <f t="shared" si="89"/>
        <v/>
      </c>
      <c r="AM290" s="51" t="str">
        <f t="shared" si="90"/>
        <v/>
      </c>
      <c r="AN290" s="51" t="str">
        <f>IF(OR(AD290&lt;&gt;TRUE,AI290&lt;&gt;TRUE),"",IF(OR('Info Lieferung'!$B$12-(YEAR(J290))&gt;INDEX(valschartmaxalt,MATCH(N290,libschart,0)),'Info Lieferung'!$B$12-(YEAR(J290))&lt;INDEX(valschartminalt,MATCH(N290,libschart,0))),FALSE,TRUE))</f>
        <v/>
      </c>
      <c r="AO290" s="51" t="str">
        <f t="shared" si="91"/>
        <v/>
      </c>
      <c r="AP290" s="51"/>
      <c r="AQ290" s="51"/>
      <c r="AR290" s="51"/>
      <c r="AS290" s="197" t="str">
        <f t="shared" si="92"/>
        <v/>
      </c>
      <c r="AT290" s="197" t="str">
        <f t="shared" si="93"/>
        <v/>
      </c>
    </row>
    <row r="291" spans="1:46" x14ac:dyDescent="0.2">
      <c r="A291" s="52" t="str">
        <f>IF(AND(F291&lt;&gt;"",'Institution - Klasse'!$F$4&lt;&gt;""),INDEX(libcatidinstit,'Institution - Klasse'!$F$4),"")</f>
        <v/>
      </c>
      <c r="B291" s="52" t="str">
        <f>IF(A291&lt;&gt;"",INDEX(codeinstit,'Institution - Klasse'!$F$4),"")</f>
        <v/>
      </c>
      <c r="C291" s="50" t="str">
        <f t="shared" si="94"/>
        <v/>
      </c>
      <c r="D291" s="143"/>
      <c r="E291" s="143"/>
      <c r="F291" s="137"/>
      <c r="G291" s="137"/>
      <c r="H291" s="137"/>
      <c r="I291" s="137"/>
      <c r="J291" s="139"/>
      <c r="K291" s="140"/>
      <c r="L291" s="141"/>
      <c r="M291" s="141"/>
      <c r="N291" s="140"/>
      <c r="O291" s="142"/>
      <c r="P291" s="137"/>
      <c r="Q291" s="227"/>
      <c r="R291" s="137"/>
      <c r="S291" s="155"/>
      <c r="T291" s="155"/>
      <c r="U291" s="155"/>
      <c r="V291" s="155"/>
      <c r="W291" s="155"/>
      <c r="X291" s="155"/>
      <c r="Y291" s="53" t="str">
        <f t="shared" si="76"/>
        <v/>
      </c>
      <c r="Z291" s="51" t="str">
        <f t="shared" si="77"/>
        <v/>
      </c>
      <c r="AA291" s="51" t="str">
        <f t="shared" si="78"/>
        <v/>
      </c>
      <c r="AB291" s="51" t="str">
        <f t="shared" si="79"/>
        <v/>
      </c>
      <c r="AC291" s="51" t="str">
        <f t="shared" si="80"/>
        <v/>
      </c>
      <c r="AD291" s="51" t="str">
        <f t="shared" si="81"/>
        <v/>
      </c>
      <c r="AE291" s="51" t="str">
        <f t="shared" si="82"/>
        <v/>
      </c>
      <c r="AF291" s="51" t="str">
        <f t="shared" si="83"/>
        <v/>
      </c>
      <c r="AG291" s="51" t="str">
        <f t="shared" si="84"/>
        <v/>
      </c>
      <c r="AH291" s="51" t="str">
        <f t="shared" si="85"/>
        <v/>
      </c>
      <c r="AI291" s="51" t="str">
        <f t="shared" si="86"/>
        <v/>
      </c>
      <c r="AJ291" s="51" t="str">
        <f t="shared" si="87"/>
        <v/>
      </c>
      <c r="AK291" s="51" t="str">
        <f t="shared" si="88"/>
        <v/>
      </c>
      <c r="AL291" s="51" t="str">
        <f t="shared" si="89"/>
        <v/>
      </c>
      <c r="AM291" s="51" t="str">
        <f t="shared" si="90"/>
        <v/>
      </c>
      <c r="AN291" s="51" t="str">
        <f>IF(OR(AD291&lt;&gt;TRUE,AI291&lt;&gt;TRUE),"",IF(OR('Info Lieferung'!$B$12-(YEAR(J291))&gt;INDEX(valschartmaxalt,MATCH(N291,libschart,0)),'Info Lieferung'!$B$12-(YEAR(J291))&lt;INDEX(valschartminalt,MATCH(N291,libschart,0))),FALSE,TRUE))</f>
        <v/>
      </c>
      <c r="AO291" s="51" t="str">
        <f t="shared" si="91"/>
        <v/>
      </c>
      <c r="AP291" s="51"/>
      <c r="AQ291" s="51"/>
      <c r="AR291" s="51"/>
      <c r="AS291" s="197" t="str">
        <f t="shared" si="92"/>
        <v/>
      </c>
      <c r="AT291" s="197" t="str">
        <f t="shared" si="93"/>
        <v/>
      </c>
    </row>
    <row r="292" spans="1:46" x14ac:dyDescent="0.2">
      <c r="A292" s="52" t="str">
        <f>IF(AND(F292&lt;&gt;"",'Institution - Klasse'!$F$4&lt;&gt;""),INDEX(libcatidinstit,'Institution - Klasse'!$F$4),"")</f>
        <v/>
      </c>
      <c r="B292" s="52" t="str">
        <f>IF(A292&lt;&gt;"",INDEX(codeinstit,'Institution - Klasse'!$F$4),"")</f>
        <v/>
      </c>
      <c r="C292" s="50" t="str">
        <f t="shared" si="94"/>
        <v/>
      </c>
      <c r="D292" s="143"/>
      <c r="E292" s="143"/>
      <c r="F292" s="137"/>
      <c r="G292" s="137"/>
      <c r="H292" s="137"/>
      <c r="I292" s="137"/>
      <c r="J292" s="139"/>
      <c r="K292" s="140"/>
      <c r="L292" s="141"/>
      <c r="M292" s="141"/>
      <c r="N292" s="140"/>
      <c r="O292" s="142"/>
      <c r="P292" s="137"/>
      <c r="Q292" s="227"/>
      <c r="R292" s="137"/>
      <c r="S292" s="155"/>
      <c r="T292" s="155"/>
      <c r="U292" s="155"/>
      <c r="V292" s="155"/>
      <c r="W292" s="155"/>
      <c r="X292" s="155"/>
      <c r="Y292" s="53" t="str">
        <f t="shared" si="76"/>
        <v/>
      </c>
      <c r="Z292" s="51" t="str">
        <f t="shared" si="77"/>
        <v/>
      </c>
      <c r="AA292" s="51" t="str">
        <f t="shared" si="78"/>
        <v/>
      </c>
      <c r="AB292" s="51" t="str">
        <f t="shared" si="79"/>
        <v/>
      </c>
      <c r="AC292" s="51" t="str">
        <f t="shared" si="80"/>
        <v/>
      </c>
      <c r="AD292" s="51" t="str">
        <f t="shared" si="81"/>
        <v/>
      </c>
      <c r="AE292" s="51" t="str">
        <f t="shared" si="82"/>
        <v/>
      </c>
      <c r="AF292" s="51" t="str">
        <f t="shared" si="83"/>
        <v/>
      </c>
      <c r="AG292" s="51" t="str">
        <f t="shared" si="84"/>
        <v/>
      </c>
      <c r="AH292" s="51" t="str">
        <f t="shared" si="85"/>
        <v/>
      </c>
      <c r="AI292" s="51" t="str">
        <f t="shared" si="86"/>
        <v/>
      </c>
      <c r="AJ292" s="51" t="str">
        <f t="shared" si="87"/>
        <v/>
      </c>
      <c r="AK292" s="51" t="str">
        <f t="shared" si="88"/>
        <v/>
      </c>
      <c r="AL292" s="51" t="str">
        <f t="shared" si="89"/>
        <v/>
      </c>
      <c r="AM292" s="51" t="str">
        <f t="shared" si="90"/>
        <v/>
      </c>
      <c r="AN292" s="51" t="str">
        <f>IF(OR(AD292&lt;&gt;TRUE,AI292&lt;&gt;TRUE),"",IF(OR('Info Lieferung'!$B$12-(YEAR(J292))&gt;INDEX(valschartmaxalt,MATCH(N292,libschart,0)),'Info Lieferung'!$B$12-(YEAR(J292))&lt;INDEX(valschartminalt,MATCH(N292,libschart,0))),FALSE,TRUE))</f>
        <v/>
      </c>
      <c r="AO292" s="51" t="str">
        <f t="shared" si="91"/>
        <v/>
      </c>
      <c r="AP292" s="51"/>
      <c r="AQ292" s="51"/>
      <c r="AR292" s="51"/>
      <c r="AS292" s="197" t="str">
        <f t="shared" si="92"/>
        <v/>
      </c>
      <c r="AT292" s="197" t="str">
        <f t="shared" si="93"/>
        <v/>
      </c>
    </row>
    <row r="293" spans="1:46" x14ac:dyDescent="0.2">
      <c r="A293" s="52" t="str">
        <f>IF(AND(F293&lt;&gt;"",'Institution - Klasse'!$F$4&lt;&gt;""),INDEX(libcatidinstit,'Institution - Klasse'!$F$4),"")</f>
        <v/>
      </c>
      <c r="B293" s="52" t="str">
        <f>IF(A293&lt;&gt;"",INDEX(codeinstit,'Institution - Klasse'!$F$4),"")</f>
        <v/>
      </c>
      <c r="C293" s="50" t="str">
        <f t="shared" si="94"/>
        <v/>
      </c>
      <c r="D293" s="143"/>
      <c r="E293" s="143"/>
      <c r="F293" s="137"/>
      <c r="G293" s="137"/>
      <c r="H293" s="137"/>
      <c r="I293" s="137"/>
      <c r="J293" s="139"/>
      <c r="K293" s="140"/>
      <c r="L293" s="141"/>
      <c r="M293" s="141"/>
      <c r="N293" s="140"/>
      <c r="O293" s="142"/>
      <c r="P293" s="137"/>
      <c r="Q293" s="227"/>
      <c r="R293" s="137"/>
      <c r="S293" s="155"/>
      <c r="T293" s="155"/>
      <c r="U293" s="155"/>
      <c r="V293" s="155"/>
      <c r="W293" s="155"/>
      <c r="X293" s="155"/>
      <c r="Y293" s="53" t="str">
        <f t="shared" si="76"/>
        <v/>
      </c>
      <c r="Z293" s="51" t="str">
        <f t="shared" si="77"/>
        <v/>
      </c>
      <c r="AA293" s="51" t="str">
        <f t="shared" si="78"/>
        <v/>
      </c>
      <c r="AB293" s="51" t="str">
        <f t="shared" si="79"/>
        <v/>
      </c>
      <c r="AC293" s="51" t="str">
        <f t="shared" si="80"/>
        <v/>
      </c>
      <c r="AD293" s="51" t="str">
        <f t="shared" si="81"/>
        <v/>
      </c>
      <c r="AE293" s="51" t="str">
        <f t="shared" si="82"/>
        <v/>
      </c>
      <c r="AF293" s="51" t="str">
        <f t="shared" si="83"/>
        <v/>
      </c>
      <c r="AG293" s="51" t="str">
        <f t="shared" si="84"/>
        <v/>
      </c>
      <c r="AH293" s="51" t="str">
        <f t="shared" si="85"/>
        <v/>
      </c>
      <c r="AI293" s="51" t="str">
        <f t="shared" si="86"/>
        <v/>
      </c>
      <c r="AJ293" s="51" t="str">
        <f t="shared" si="87"/>
        <v/>
      </c>
      <c r="AK293" s="51" t="str">
        <f t="shared" si="88"/>
        <v/>
      </c>
      <c r="AL293" s="51" t="str">
        <f t="shared" si="89"/>
        <v/>
      </c>
      <c r="AM293" s="51" t="str">
        <f t="shared" si="90"/>
        <v/>
      </c>
      <c r="AN293" s="51" t="str">
        <f>IF(OR(AD293&lt;&gt;TRUE,AI293&lt;&gt;TRUE),"",IF(OR('Info Lieferung'!$B$12-(YEAR(J293))&gt;INDEX(valschartmaxalt,MATCH(N293,libschart,0)),'Info Lieferung'!$B$12-(YEAR(J293))&lt;INDEX(valschartminalt,MATCH(N293,libschart,0))),FALSE,TRUE))</f>
        <v/>
      </c>
      <c r="AO293" s="51" t="str">
        <f t="shared" si="91"/>
        <v/>
      </c>
      <c r="AP293" s="51"/>
      <c r="AQ293" s="51"/>
      <c r="AR293" s="51"/>
      <c r="AS293" s="197" t="str">
        <f t="shared" si="92"/>
        <v/>
      </c>
      <c r="AT293" s="197" t="str">
        <f t="shared" si="93"/>
        <v/>
      </c>
    </row>
    <row r="294" spans="1:46" x14ac:dyDescent="0.2">
      <c r="A294" s="52" t="str">
        <f>IF(AND(F294&lt;&gt;"",'Institution - Klasse'!$F$4&lt;&gt;""),INDEX(libcatidinstit,'Institution - Klasse'!$F$4),"")</f>
        <v/>
      </c>
      <c r="B294" s="52" t="str">
        <f>IF(A294&lt;&gt;"",INDEX(codeinstit,'Institution - Klasse'!$F$4),"")</f>
        <v/>
      </c>
      <c r="C294" s="50" t="str">
        <f t="shared" si="94"/>
        <v/>
      </c>
      <c r="D294" s="143"/>
      <c r="E294" s="143"/>
      <c r="F294" s="137"/>
      <c r="G294" s="137"/>
      <c r="H294" s="137"/>
      <c r="I294" s="137"/>
      <c r="J294" s="139"/>
      <c r="K294" s="140"/>
      <c r="L294" s="141"/>
      <c r="M294" s="141"/>
      <c r="N294" s="140"/>
      <c r="O294" s="142"/>
      <c r="P294" s="137"/>
      <c r="Q294" s="227"/>
      <c r="R294" s="137"/>
      <c r="S294" s="155"/>
      <c r="T294" s="155"/>
      <c r="U294" s="155"/>
      <c r="V294" s="155"/>
      <c r="W294" s="155"/>
      <c r="X294" s="155"/>
      <c r="Y294" s="53" t="str">
        <f t="shared" si="76"/>
        <v/>
      </c>
      <c r="Z294" s="51" t="str">
        <f t="shared" si="77"/>
        <v/>
      </c>
      <c r="AA294" s="51" t="str">
        <f t="shared" si="78"/>
        <v/>
      </c>
      <c r="AB294" s="51" t="str">
        <f t="shared" si="79"/>
        <v/>
      </c>
      <c r="AC294" s="51" t="str">
        <f t="shared" si="80"/>
        <v/>
      </c>
      <c r="AD294" s="51" t="str">
        <f t="shared" si="81"/>
        <v/>
      </c>
      <c r="AE294" s="51" t="str">
        <f t="shared" si="82"/>
        <v/>
      </c>
      <c r="AF294" s="51" t="str">
        <f t="shared" si="83"/>
        <v/>
      </c>
      <c r="AG294" s="51" t="str">
        <f t="shared" si="84"/>
        <v/>
      </c>
      <c r="AH294" s="51" t="str">
        <f t="shared" si="85"/>
        <v/>
      </c>
      <c r="AI294" s="51" t="str">
        <f t="shared" si="86"/>
        <v/>
      </c>
      <c r="AJ294" s="51" t="str">
        <f t="shared" si="87"/>
        <v/>
      </c>
      <c r="AK294" s="51" t="str">
        <f t="shared" si="88"/>
        <v/>
      </c>
      <c r="AL294" s="51" t="str">
        <f t="shared" si="89"/>
        <v/>
      </c>
      <c r="AM294" s="51" t="str">
        <f t="shared" si="90"/>
        <v/>
      </c>
      <c r="AN294" s="51" t="str">
        <f>IF(OR(AD294&lt;&gt;TRUE,AI294&lt;&gt;TRUE),"",IF(OR('Info Lieferung'!$B$12-(YEAR(J294))&gt;INDEX(valschartmaxalt,MATCH(N294,libschart,0)),'Info Lieferung'!$B$12-(YEAR(J294))&lt;INDEX(valschartminalt,MATCH(N294,libschart,0))),FALSE,TRUE))</f>
        <v/>
      </c>
      <c r="AO294" s="51" t="str">
        <f t="shared" si="91"/>
        <v/>
      </c>
      <c r="AP294" s="51"/>
      <c r="AQ294" s="51"/>
      <c r="AR294" s="51"/>
      <c r="AS294" s="197" t="str">
        <f t="shared" si="92"/>
        <v/>
      </c>
      <c r="AT294" s="197" t="str">
        <f t="shared" si="93"/>
        <v/>
      </c>
    </row>
    <row r="295" spans="1:46" x14ac:dyDescent="0.2">
      <c r="A295" s="52" t="str">
        <f>IF(AND(F295&lt;&gt;"",'Institution - Klasse'!$F$4&lt;&gt;""),INDEX(libcatidinstit,'Institution - Klasse'!$F$4),"")</f>
        <v/>
      </c>
      <c r="B295" s="52" t="str">
        <f>IF(A295&lt;&gt;"",INDEX(codeinstit,'Institution - Klasse'!$F$4),"")</f>
        <v/>
      </c>
      <c r="C295" s="50" t="str">
        <f t="shared" si="94"/>
        <v/>
      </c>
      <c r="D295" s="143"/>
      <c r="E295" s="143"/>
      <c r="F295" s="137"/>
      <c r="G295" s="137"/>
      <c r="H295" s="137"/>
      <c r="I295" s="137"/>
      <c r="J295" s="139"/>
      <c r="K295" s="140"/>
      <c r="L295" s="141"/>
      <c r="M295" s="141"/>
      <c r="N295" s="140"/>
      <c r="O295" s="142"/>
      <c r="P295" s="137"/>
      <c r="Q295" s="227"/>
      <c r="R295" s="137"/>
      <c r="S295" s="155"/>
      <c r="T295" s="155"/>
      <c r="U295" s="155"/>
      <c r="V295" s="155"/>
      <c r="W295" s="155"/>
      <c r="X295" s="155"/>
      <c r="Y295" s="53" t="str">
        <f t="shared" si="76"/>
        <v/>
      </c>
      <c r="Z295" s="51" t="str">
        <f t="shared" si="77"/>
        <v/>
      </c>
      <c r="AA295" s="51" t="str">
        <f t="shared" si="78"/>
        <v/>
      </c>
      <c r="AB295" s="51" t="str">
        <f t="shared" si="79"/>
        <v/>
      </c>
      <c r="AC295" s="51" t="str">
        <f t="shared" si="80"/>
        <v/>
      </c>
      <c r="AD295" s="51" t="str">
        <f t="shared" si="81"/>
        <v/>
      </c>
      <c r="AE295" s="51" t="str">
        <f t="shared" si="82"/>
        <v/>
      </c>
      <c r="AF295" s="51" t="str">
        <f t="shared" si="83"/>
        <v/>
      </c>
      <c r="AG295" s="51" t="str">
        <f t="shared" si="84"/>
        <v/>
      </c>
      <c r="AH295" s="51" t="str">
        <f t="shared" si="85"/>
        <v/>
      </c>
      <c r="AI295" s="51" t="str">
        <f t="shared" si="86"/>
        <v/>
      </c>
      <c r="AJ295" s="51" t="str">
        <f t="shared" si="87"/>
        <v/>
      </c>
      <c r="AK295" s="51" t="str">
        <f t="shared" si="88"/>
        <v/>
      </c>
      <c r="AL295" s="51" t="str">
        <f t="shared" si="89"/>
        <v/>
      </c>
      <c r="AM295" s="51" t="str">
        <f t="shared" si="90"/>
        <v/>
      </c>
      <c r="AN295" s="51" t="str">
        <f>IF(OR(AD295&lt;&gt;TRUE,AI295&lt;&gt;TRUE),"",IF(OR('Info Lieferung'!$B$12-(YEAR(J295))&gt;INDEX(valschartmaxalt,MATCH(N295,libschart,0)),'Info Lieferung'!$B$12-(YEAR(J295))&lt;INDEX(valschartminalt,MATCH(N295,libschart,0))),FALSE,TRUE))</f>
        <v/>
      </c>
      <c r="AO295" s="51" t="str">
        <f t="shared" si="91"/>
        <v/>
      </c>
      <c r="AP295" s="51"/>
      <c r="AQ295" s="51"/>
      <c r="AR295" s="51"/>
      <c r="AS295" s="197" t="str">
        <f t="shared" si="92"/>
        <v/>
      </c>
      <c r="AT295" s="197" t="str">
        <f t="shared" si="93"/>
        <v/>
      </c>
    </row>
    <row r="296" spans="1:46" x14ac:dyDescent="0.2">
      <c r="A296" s="52" t="str">
        <f>IF(AND(F296&lt;&gt;"",'Institution - Klasse'!$F$4&lt;&gt;""),INDEX(libcatidinstit,'Institution - Klasse'!$F$4),"")</f>
        <v/>
      </c>
      <c r="B296" s="52" t="str">
        <f>IF(A296&lt;&gt;"",INDEX(codeinstit,'Institution - Klasse'!$F$4),"")</f>
        <v/>
      </c>
      <c r="C296" s="50" t="str">
        <f t="shared" si="94"/>
        <v/>
      </c>
      <c r="D296" s="143"/>
      <c r="E296" s="143"/>
      <c r="F296" s="137"/>
      <c r="G296" s="137"/>
      <c r="H296" s="137"/>
      <c r="I296" s="137"/>
      <c r="J296" s="139"/>
      <c r="K296" s="140"/>
      <c r="L296" s="141"/>
      <c r="M296" s="141"/>
      <c r="N296" s="140"/>
      <c r="O296" s="142"/>
      <c r="P296" s="137"/>
      <c r="Q296" s="227"/>
      <c r="R296" s="137"/>
      <c r="S296" s="155"/>
      <c r="T296" s="155"/>
      <c r="U296" s="155"/>
      <c r="V296" s="155"/>
      <c r="W296" s="155"/>
      <c r="X296" s="155"/>
      <c r="Y296" s="53" t="str">
        <f t="shared" si="76"/>
        <v/>
      </c>
      <c r="Z296" s="51" t="str">
        <f t="shared" si="77"/>
        <v/>
      </c>
      <c r="AA296" s="51" t="str">
        <f t="shared" si="78"/>
        <v/>
      </c>
      <c r="AB296" s="51" t="str">
        <f t="shared" si="79"/>
        <v/>
      </c>
      <c r="AC296" s="51" t="str">
        <f t="shared" si="80"/>
        <v/>
      </c>
      <c r="AD296" s="51" t="str">
        <f t="shared" si="81"/>
        <v/>
      </c>
      <c r="AE296" s="51" t="str">
        <f t="shared" si="82"/>
        <v/>
      </c>
      <c r="AF296" s="51" t="str">
        <f t="shared" si="83"/>
        <v/>
      </c>
      <c r="AG296" s="51" t="str">
        <f t="shared" si="84"/>
        <v/>
      </c>
      <c r="AH296" s="51" t="str">
        <f t="shared" si="85"/>
        <v/>
      </c>
      <c r="AI296" s="51" t="str">
        <f t="shared" si="86"/>
        <v/>
      </c>
      <c r="AJ296" s="51" t="str">
        <f t="shared" si="87"/>
        <v/>
      </c>
      <c r="AK296" s="51" t="str">
        <f t="shared" si="88"/>
        <v/>
      </c>
      <c r="AL296" s="51" t="str">
        <f t="shared" si="89"/>
        <v/>
      </c>
      <c r="AM296" s="51" t="str">
        <f t="shared" si="90"/>
        <v/>
      </c>
      <c r="AN296" s="51" t="str">
        <f>IF(OR(AD296&lt;&gt;TRUE,AI296&lt;&gt;TRUE),"",IF(OR('Info Lieferung'!$B$12-(YEAR(J296))&gt;INDEX(valschartmaxalt,MATCH(N296,libschart,0)),'Info Lieferung'!$B$12-(YEAR(J296))&lt;INDEX(valschartminalt,MATCH(N296,libschart,0))),FALSE,TRUE))</f>
        <v/>
      </c>
      <c r="AO296" s="51" t="str">
        <f t="shared" si="91"/>
        <v/>
      </c>
      <c r="AP296" s="51"/>
      <c r="AQ296" s="51"/>
      <c r="AR296" s="51"/>
      <c r="AS296" s="197" t="str">
        <f t="shared" si="92"/>
        <v/>
      </c>
      <c r="AT296" s="197" t="str">
        <f t="shared" si="93"/>
        <v/>
      </c>
    </row>
    <row r="297" spans="1:46" x14ac:dyDescent="0.2">
      <c r="A297" s="52" t="str">
        <f>IF(AND(F297&lt;&gt;"",'Institution - Klasse'!$F$4&lt;&gt;""),INDEX(libcatidinstit,'Institution - Klasse'!$F$4),"")</f>
        <v/>
      </c>
      <c r="B297" s="52" t="str">
        <f>IF(A297&lt;&gt;"",INDEX(codeinstit,'Institution - Klasse'!$F$4),"")</f>
        <v/>
      </c>
      <c r="C297" s="50" t="str">
        <f t="shared" si="94"/>
        <v/>
      </c>
      <c r="D297" s="143"/>
      <c r="E297" s="143"/>
      <c r="F297" s="137"/>
      <c r="G297" s="137"/>
      <c r="H297" s="137"/>
      <c r="I297" s="137"/>
      <c r="J297" s="139"/>
      <c r="K297" s="140"/>
      <c r="L297" s="141"/>
      <c r="M297" s="141"/>
      <c r="N297" s="140"/>
      <c r="O297" s="142"/>
      <c r="P297" s="137"/>
      <c r="Q297" s="227"/>
      <c r="R297" s="137"/>
      <c r="S297" s="155"/>
      <c r="T297" s="155"/>
      <c r="U297" s="155"/>
      <c r="V297" s="155"/>
      <c r="W297" s="155"/>
      <c r="X297" s="155"/>
      <c r="Y297" s="53" t="str">
        <f t="shared" si="76"/>
        <v/>
      </c>
      <c r="Z297" s="51" t="str">
        <f t="shared" si="77"/>
        <v/>
      </c>
      <c r="AA297" s="51" t="str">
        <f t="shared" si="78"/>
        <v/>
      </c>
      <c r="AB297" s="51" t="str">
        <f t="shared" si="79"/>
        <v/>
      </c>
      <c r="AC297" s="51" t="str">
        <f t="shared" si="80"/>
        <v/>
      </c>
      <c r="AD297" s="51" t="str">
        <f t="shared" si="81"/>
        <v/>
      </c>
      <c r="AE297" s="51" t="str">
        <f t="shared" si="82"/>
        <v/>
      </c>
      <c r="AF297" s="51" t="str">
        <f t="shared" si="83"/>
        <v/>
      </c>
      <c r="AG297" s="51" t="str">
        <f t="shared" si="84"/>
        <v/>
      </c>
      <c r="AH297" s="51" t="str">
        <f t="shared" si="85"/>
        <v/>
      </c>
      <c r="AI297" s="51" t="str">
        <f t="shared" si="86"/>
        <v/>
      </c>
      <c r="AJ297" s="51" t="str">
        <f t="shared" si="87"/>
        <v/>
      </c>
      <c r="AK297" s="51" t="str">
        <f t="shared" si="88"/>
        <v/>
      </c>
      <c r="AL297" s="51" t="str">
        <f t="shared" si="89"/>
        <v/>
      </c>
      <c r="AM297" s="51" t="str">
        <f t="shared" si="90"/>
        <v/>
      </c>
      <c r="AN297" s="51" t="str">
        <f>IF(OR(AD297&lt;&gt;TRUE,AI297&lt;&gt;TRUE),"",IF(OR('Info Lieferung'!$B$12-(YEAR(J297))&gt;INDEX(valschartmaxalt,MATCH(N297,libschart,0)),'Info Lieferung'!$B$12-(YEAR(J297))&lt;INDEX(valschartminalt,MATCH(N297,libschart,0))),FALSE,TRUE))</f>
        <v/>
      </c>
      <c r="AO297" s="51" t="str">
        <f t="shared" si="91"/>
        <v/>
      </c>
      <c r="AP297" s="51"/>
      <c r="AQ297" s="51"/>
      <c r="AR297" s="51"/>
      <c r="AS297" s="197" t="str">
        <f t="shared" si="92"/>
        <v/>
      </c>
      <c r="AT297" s="197" t="str">
        <f t="shared" si="93"/>
        <v/>
      </c>
    </row>
    <row r="298" spans="1:46" x14ac:dyDescent="0.2">
      <c r="A298" s="52" t="str">
        <f>IF(AND(F298&lt;&gt;"",'Institution - Klasse'!$F$4&lt;&gt;""),INDEX(libcatidinstit,'Institution - Klasse'!$F$4),"")</f>
        <v/>
      </c>
      <c r="B298" s="52" t="str">
        <f>IF(A298&lt;&gt;"",INDEX(codeinstit,'Institution - Klasse'!$F$4),"")</f>
        <v/>
      </c>
      <c r="C298" s="50" t="str">
        <f t="shared" si="94"/>
        <v/>
      </c>
      <c r="D298" s="143"/>
      <c r="E298" s="143"/>
      <c r="F298" s="137"/>
      <c r="G298" s="137"/>
      <c r="H298" s="137"/>
      <c r="I298" s="137"/>
      <c r="J298" s="139"/>
      <c r="K298" s="140"/>
      <c r="L298" s="141"/>
      <c r="M298" s="141"/>
      <c r="N298" s="140"/>
      <c r="O298" s="142"/>
      <c r="P298" s="137"/>
      <c r="Q298" s="227"/>
      <c r="R298" s="137"/>
      <c r="S298" s="155"/>
      <c r="T298" s="155"/>
      <c r="U298" s="155"/>
      <c r="V298" s="155"/>
      <c r="W298" s="155"/>
      <c r="X298" s="155"/>
      <c r="Y298" s="53" t="str">
        <f t="shared" si="76"/>
        <v/>
      </c>
      <c r="Z298" s="51" t="str">
        <f t="shared" si="77"/>
        <v/>
      </c>
      <c r="AA298" s="51" t="str">
        <f t="shared" si="78"/>
        <v/>
      </c>
      <c r="AB298" s="51" t="str">
        <f t="shared" si="79"/>
        <v/>
      </c>
      <c r="AC298" s="51" t="str">
        <f t="shared" si="80"/>
        <v/>
      </c>
      <c r="AD298" s="51" t="str">
        <f t="shared" si="81"/>
        <v/>
      </c>
      <c r="AE298" s="51" t="str">
        <f t="shared" si="82"/>
        <v/>
      </c>
      <c r="AF298" s="51" t="str">
        <f t="shared" si="83"/>
        <v/>
      </c>
      <c r="AG298" s="51" t="str">
        <f t="shared" si="84"/>
        <v/>
      </c>
      <c r="AH298" s="51" t="str">
        <f t="shared" si="85"/>
        <v/>
      </c>
      <c r="AI298" s="51" t="str">
        <f t="shared" si="86"/>
        <v/>
      </c>
      <c r="AJ298" s="51" t="str">
        <f t="shared" si="87"/>
        <v/>
      </c>
      <c r="AK298" s="51" t="str">
        <f t="shared" si="88"/>
        <v/>
      </c>
      <c r="AL298" s="51" t="str">
        <f t="shared" si="89"/>
        <v/>
      </c>
      <c r="AM298" s="51" t="str">
        <f t="shared" si="90"/>
        <v/>
      </c>
      <c r="AN298" s="51" t="str">
        <f>IF(OR(AD298&lt;&gt;TRUE,AI298&lt;&gt;TRUE),"",IF(OR('Info Lieferung'!$B$12-(YEAR(J298))&gt;INDEX(valschartmaxalt,MATCH(N298,libschart,0)),'Info Lieferung'!$B$12-(YEAR(J298))&lt;INDEX(valschartminalt,MATCH(N298,libschart,0))),FALSE,TRUE))</f>
        <v/>
      </c>
      <c r="AO298" s="51" t="str">
        <f t="shared" si="91"/>
        <v/>
      </c>
      <c r="AP298" s="51"/>
      <c r="AQ298" s="51"/>
      <c r="AR298" s="51"/>
      <c r="AS298" s="197" t="str">
        <f t="shared" si="92"/>
        <v/>
      </c>
      <c r="AT298" s="197" t="str">
        <f t="shared" si="93"/>
        <v/>
      </c>
    </row>
    <row r="299" spans="1:46" x14ac:dyDescent="0.2">
      <c r="A299" s="52" t="str">
        <f>IF(AND(F299&lt;&gt;"",'Institution - Klasse'!$F$4&lt;&gt;""),INDEX(libcatidinstit,'Institution - Klasse'!$F$4),"")</f>
        <v/>
      </c>
      <c r="B299" s="52" t="str">
        <f>IF(A299&lt;&gt;"",INDEX(codeinstit,'Institution - Klasse'!$F$4),"")</f>
        <v/>
      </c>
      <c r="C299" s="50" t="str">
        <f t="shared" si="94"/>
        <v/>
      </c>
      <c r="D299" s="143"/>
      <c r="E299" s="143"/>
      <c r="F299" s="137"/>
      <c r="G299" s="137"/>
      <c r="H299" s="137"/>
      <c r="I299" s="137"/>
      <c r="J299" s="139"/>
      <c r="K299" s="140"/>
      <c r="L299" s="141"/>
      <c r="M299" s="141"/>
      <c r="N299" s="140"/>
      <c r="O299" s="142"/>
      <c r="P299" s="137"/>
      <c r="Q299" s="227"/>
      <c r="R299" s="137"/>
      <c r="S299" s="155"/>
      <c r="T299" s="155"/>
      <c r="U299" s="155"/>
      <c r="V299" s="155"/>
      <c r="W299" s="155"/>
      <c r="X299" s="155"/>
      <c r="Y299" s="53" t="str">
        <f t="shared" si="76"/>
        <v/>
      </c>
      <c r="Z299" s="51" t="str">
        <f t="shared" si="77"/>
        <v/>
      </c>
      <c r="AA299" s="51" t="str">
        <f t="shared" si="78"/>
        <v/>
      </c>
      <c r="AB299" s="51" t="str">
        <f t="shared" si="79"/>
        <v/>
      </c>
      <c r="AC299" s="51" t="str">
        <f t="shared" si="80"/>
        <v/>
      </c>
      <c r="AD299" s="51" t="str">
        <f t="shared" si="81"/>
        <v/>
      </c>
      <c r="AE299" s="51" t="str">
        <f t="shared" si="82"/>
        <v/>
      </c>
      <c r="AF299" s="51" t="str">
        <f t="shared" si="83"/>
        <v/>
      </c>
      <c r="AG299" s="51" t="str">
        <f t="shared" si="84"/>
        <v/>
      </c>
      <c r="AH299" s="51" t="str">
        <f t="shared" si="85"/>
        <v/>
      </c>
      <c r="AI299" s="51" t="str">
        <f t="shared" si="86"/>
        <v/>
      </c>
      <c r="AJ299" s="51" t="str">
        <f t="shared" si="87"/>
        <v/>
      </c>
      <c r="AK299" s="51" t="str">
        <f t="shared" si="88"/>
        <v/>
      </c>
      <c r="AL299" s="51" t="str">
        <f t="shared" si="89"/>
        <v/>
      </c>
      <c r="AM299" s="51" t="str">
        <f t="shared" si="90"/>
        <v/>
      </c>
      <c r="AN299" s="51" t="str">
        <f>IF(OR(AD299&lt;&gt;TRUE,AI299&lt;&gt;TRUE),"",IF(OR('Info Lieferung'!$B$12-(YEAR(J299))&gt;INDEX(valschartmaxalt,MATCH(N299,libschart,0)),'Info Lieferung'!$B$12-(YEAR(J299))&lt;INDEX(valschartminalt,MATCH(N299,libschart,0))),FALSE,TRUE))</f>
        <v/>
      </c>
      <c r="AO299" s="51" t="str">
        <f t="shared" si="91"/>
        <v/>
      </c>
      <c r="AP299" s="51"/>
      <c r="AQ299" s="51"/>
      <c r="AR299" s="51"/>
      <c r="AS299" s="197" t="str">
        <f t="shared" si="92"/>
        <v/>
      </c>
      <c r="AT299" s="197" t="str">
        <f t="shared" si="93"/>
        <v/>
      </c>
    </row>
    <row r="300" spans="1:46" x14ac:dyDescent="0.2">
      <c r="A300" s="52" t="str">
        <f>IF(AND(F300&lt;&gt;"",'Institution - Klasse'!$F$4&lt;&gt;""),INDEX(libcatidinstit,'Institution - Klasse'!$F$4),"")</f>
        <v/>
      </c>
      <c r="B300" s="52" t="str">
        <f>IF(A300&lt;&gt;"",INDEX(codeinstit,'Institution - Klasse'!$F$4),"")</f>
        <v/>
      </c>
      <c r="C300" s="50" t="str">
        <f t="shared" si="94"/>
        <v/>
      </c>
      <c r="D300" s="143"/>
      <c r="E300" s="143"/>
      <c r="F300" s="137"/>
      <c r="G300" s="137"/>
      <c r="H300" s="137"/>
      <c r="I300" s="137"/>
      <c r="J300" s="139"/>
      <c r="K300" s="140"/>
      <c r="L300" s="141"/>
      <c r="M300" s="141"/>
      <c r="N300" s="140"/>
      <c r="O300" s="142"/>
      <c r="P300" s="137"/>
      <c r="Q300" s="227"/>
      <c r="R300" s="137"/>
      <c r="S300" s="155"/>
      <c r="T300" s="155"/>
      <c r="U300" s="155"/>
      <c r="V300" s="155"/>
      <c r="W300" s="155"/>
      <c r="X300" s="155"/>
      <c r="Y300" s="53" t="str">
        <f t="shared" si="76"/>
        <v/>
      </c>
      <c r="Z300" s="51" t="str">
        <f t="shared" si="77"/>
        <v/>
      </c>
      <c r="AA300" s="51" t="str">
        <f t="shared" si="78"/>
        <v/>
      </c>
      <c r="AB300" s="51" t="str">
        <f t="shared" si="79"/>
        <v/>
      </c>
      <c r="AC300" s="51" t="str">
        <f t="shared" si="80"/>
        <v/>
      </c>
      <c r="AD300" s="51" t="str">
        <f t="shared" si="81"/>
        <v/>
      </c>
      <c r="AE300" s="51" t="str">
        <f t="shared" si="82"/>
        <v/>
      </c>
      <c r="AF300" s="51" t="str">
        <f t="shared" si="83"/>
        <v/>
      </c>
      <c r="AG300" s="51" t="str">
        <f t="shared" si="84"/>
        <v/>
      </c>
      <c r="AH300" s="51" t="str">
        <f t="shared" si="85"/>
        <v/>
      </c>
      <c r="AI300" s="51" t="str">
        <f t="shared" si="86"/>
        <v/>
      </c>
      <c r="AJ300" s="51" t="str">
        <f t="shared" si="87"/>
        <v/>
      </c>
      <c r="AK300" s="51" t="str">
        <f t="shared" si="88"/>
        <v/>
      </c>
      <c r="AL300" s="51" t="str">
        <f t="shared" si="89"/>
        <v/>
      </c>
      <c r="AM300" s="51" t="str">
        <f t="shared" si="90"/>
        <v/>
      </c>
      <c r="AN300" s="51" t="str">
        <f>IF(OR(AD300&lt;&gt;TRUE,AI300&lt;&gt;TRUE),"",IF(OR('Info Lieferung'!$B$12-(YEAR(J300))&gt;INDEX(valschartmaxalt,MATCH(N300,libschart,0)),'Info Lieferung'!$B$12-(YEAR(J300))&lt;INDEX(valschartminalt,MATCH(N300,libschart,0))),FALSE,TRUE))</f>
        <v/>
      </c>
      <c r="AO300" s="51" t="str">
        <f t="shared" si="91"/>
        <v/>
      </c>
      <c r="AP300" s="51"/>
      <c r="AQ300" s="51"/>
      <c r="AR300" s="51"/>
      <c r="AS300" s="197" t="str">
        <f t="shared" si="92"/>
        <v/>
      </c>
      <c r="AT300" s="197" t="str">
        <f t="shared" si="93"/>
        <v/>
      </c>
    </row>
    <row r="301" spans="1:46" x14ac:dyDescent="0.2">
      <c r="A301" s="52" t="str">
        <f>IF(AND(F301&lt;&gt;"",'Institution - Klasse'!$F$4&lt;&gt;""),INDEX(libcatidinstit,'Institution - Klasse'!$F$4),"")</f>
        <v/>
      </c>
      <c r="B301" s="52" t="str">
        <f>IF(A301&lt;&gt;"",INDEX(codeinstit,'Institution - Klasse'!$F$4),"")</f>
        <v/>
      </c>
      <c r="C301" s="50" t="str">
        <f t="shared" si="94"/>
        <v/>
      </c>
      <c r="D301" s="143"/>
      <c r="E301" s="143"/>
      <c r="F301" s="137"/>
      <c r="G301" s="137"/>
      <c r="H301" s="137"/>
      <c r="I301" s="137"/>
      <c r="J301" s="139"/>
      <c r="K301" s="140"/>
      <c r="L301" s="141"/>
      <c r="M301" s="141"/>
      <c r="N301" s="140"/>
      <c r="O301" s="142"/>
      <c r="P301" s="137"/>
      <c r="Q301" s="227"/>
      <c r="R301" s="137"/>
      <c r="S301" s="155"/>
      <c r="T301" s="155"/>
      <c r="U301" s="155"/>
      <c r="V301" s="155"/>
      <c r="W301" s="155"/>
      <c r="X301" s="155"/>
      <c r="Y301" s="53" t="str">
        <f t="shared" si="76"/>
        <v/>
      </c>
      <c r="Z301" s="51" t="str">
        <f t="shared" si="77"/>
        <v/>
      </c>
      <c r="AA301" s="51" t="str">
        <f t="shared" si="78"/>
        <v/>
      </c>
      <c r="AB301" s="51" t="str">
        <f t="shared" si="79"/>
        <v/>
      </c>
      <c r="AC301" s="51" t="str">
        <f t="shared" si="80"/>
        <v/>
      </c>
      <c r="AD301" s="51" t="str">
        <f t="shared" si="81"/>
        <v/>
      </c>
      <c r="AE301" s="51" t="str">
        <f t="shared" si="82"/>
        <v/>
      </c>
      <c r="AF301" s="51" t="str">
        <f t="shared" si="83"/>
        <v/>
      </c>
      <c r="AG301" s="51" t="str">
        <f t="shared" si="84"/>
        <v/>
      </c>
      <c r="AH301" s="51" t="str">
        <f t="shared" si="85"/>
        <v/>
      </c>
      <c r="AI301" s="51" t="str">
        <f t="shared" si="86"/>
        <v/>
      </c>
      <c r="AJ301" s="51" t="str">
        <f t="shared" si="87"/>
        <v/>
      </c>
      <c r="AK301" s="51" t="str">
        <f t="shared" si="88"/>
        <v/>
      </c>
      <c r="AL301" s="51" t="str">
        <f t="shared" si="89"/>
        <v/>
      </c>
      <c r="AM301" s="51" t="str">
        <f t="shared" si="90"/>
        <v/>
      </c>
      <c r="AN301" s="51" t="str">
        <f>IF(OR(AD301&lt;&gt;TRUE,AI301&lt;&gt;TRUE),"",IF(OR('Info Lieferung'!$B$12-(YEAR(J301))&gt;INDEX(valschartmaxalt,MATCH(N301,libschart,0)),'Info Lieferung'!$B$12-(YEAR(J301))&lt;INDEX(valschartminalt,MATCH(N301,libschart,0))),FALSE,TRUE))</f>
        <v/>
      </c>
      <c r="AO301" s="51" t="str">
        <f t="shared" si="91"/>
        <v/>
      </c>
      <c r="AP301" s="51"/>
      <c r="AQ301" s="51"/>
      <c r="AR301" s="51"/>
      <c r="AS301" s="197" t="str">
        <f t="shared" si="92"/>
        <v/>
      </c>
      <c r="AT301" s="197" t="str">
        <f t="shared" si="93"/>
        <v/>
      </c>
    </row>
    <row r="302" spans="1:46" x14ac:dyDescent="0.2">
      <c r="A302" s="52" t="str">
        <f>IF(AND(F302&lt;&gt;"",'Institution - Klasse'!$F$4&lt;&gt;""),INDEX(libcatidinstit,'Institution - Klasse'!$F$4),"")</f>
        <v/>
      </c>
      <c r="B302" s="52" t="str">
        <f>IF(A302&lt;&gt;"",INDEX(codeinstit,'Institution - Klasse'!$F$4),"")</f>
        <v/>
      </c>
      <c r="C302" s="50" t="str">
        <f t="shared" si="94"/>
        <v/>
      </c>
      <c r="D302" s="143"/>
      <c r="E302" s="143"/>
      <c r="F302" s="137"/>
      <c r="G302" s="137"/>
      <c r="H302" s="137"/>
      <c r="I302" s="137"/>
      <c r="J302" s="139"/>
      <c r="K302" s="140"/>
      <c r="L302" s="141"/>
      <c r="M302" s="141"/>
      <c r="N302" s="140"/>
      <c r="O302" s="142"/>
      <c r="P302" s="137"/>
      <c r="Q302" s="227"/>
      <c r="R302" s="137"/>
      <c r="S302" s="155"/>
      <c r="T302" s="155"/>
      <c r="U302" s="155"/>
      <c r="V302" s="155"/>
      <c r="W302" s="155"/>
      <c r="X302" s="155"/>
      <c r="Y302" s="53" t="str">
        <f t="shared" si="76"/>
        <v/>
      </c>
      <c r="Z302" s="51" t="str">
        <f t="shared" si="77"/>
        <v/>
      </c>
      <c r="AA302" s="51" t="str">
        <f t="shared" si="78"/>
        <v/>
      </c>
      <c r="AB302" s="51" t="str">
        <f t="shared" si="79"/>
        <v/>
      </c>
      <c r="AC302" s="51" t="str">
        <f t="shared" si="80"/>
        <v/>
      </c>
      <c r="AD302" s="51" t="str">
        <f t="shared" si="81"/>
        <v/>
      </c>
      <c r="AE302" s="51" t="str">
        <f t="shared" si="82"/>
        <v/>
      </c>
      <c r="AF302" s="51" t="str">
        <f t="shared" si="83"/>
        <v/>
      </c>
      <c r="AG302" s="51" t="str">
        <f t="shared" si="84"/>
        <v/>
      </c>
      <c r="AH302" s="51" t="str">
        <f t="shared" si="85"/>
        <v/>
      </c>
      <c r="AI302" s="51" t="str">
        <f t="shared" si="86"/>
        <v/>
      </c>
      <c r="AJ302" s="51" t="str">
        <f t="shared" si="87"/>
        <v/>
      </c>
      <c r="AK302" s="51" t="str">
        <f t="shared" si="88"/>
        <v/>
      </c>
      <c r="AL302" s="51" t="str">
        <f t="shared" si="89"/>
        <v/>
      </c>
      <c r="AM302" s="51" t="str">
        <f t="shared" si="90"/>
        <v/>
      </c>
      <c r="AN302" s="51" t="str">
        <f>IF(OR(AD302&lt;&gt;TRUE,AI302&lt;&gt;TRUE),"",IF(OR('Info Lieferung'!$B$12-(YEAR(J302))&gt;INDEX(valschartmaxalt,MATCH(N302,libschart,0)),'Info Lieferung'!$B$12-(YEAR(J302))&lt;INDEX(valschartminalt,MATCH(N302,libschart,0))),FALSE,TRUE))</f>
        <v/>
      </c>
      <c r="AO302" s="51" t="str">
        <f t="shared" si="91"/>
        <v/>
      </c>
      <c r="AP302" s="51"/>
      <c r="AQ302" s="51"/>
      <c r="AR302" s="51"/>
      <c r="AS302" s="197" t="str">
        <f t="shared" si="92"/>
        <v/>
      </c>
      <c r="AT302" s="197" t="str">
        <f t="shared" si="93"/>
        <v/>
      </c>
    </row>
    <row r="303" spans="1:46" x14ac:dyDescent="0.2">
      <c r="A303" s="52" t="str">
        <f>IF(AND(F303&lt;&gt;"",'Institution - Klasse'!$F$4&lt;&gt;""),INDEX(libcatidinstit,'Institution - Klasse'!$F$4),"")</f>
        <v/>
      </c>
      <c r="B303" s="52" t="str">
        <f>IF(A303&lt;&gt;"",INDEX(codeinstit,'Institution - Klasse'!$F$4),"")</f>
        <v/>
      </c>
      <c r="C303" s="50" t="str">
        <f t="shared" si="94"/>
        <v/>
      </c>
      <c r="D303" s="143"/>
      <c r="E303" s="143"/>
      <c r="F303" s="137"/>
      <c r="G303" s="137"/>
      <c r="H303" s="137"/>
      <c r="I303" s="137"/>
      <c r="J303" s="139"/>
      <c r="K303" s="140"/>
      <c r="L303" s="141"/>
      <c r="M303" s="141"/>
      <c r="N303" s="140"/>
      <c r="O303" s="142"/>
      <c r="P303" s="137"/>
      <c r="Q303" s="227"/>
      <c r="R303" s="137"/>
      <c r="S303" s="155"/>
      <c r="T303" s="155"/>
      <c r="U303" s="155"/>
      <c r="V303" s="155"/>
      <c r="W303" s="155"/>
      <c r="X303" s="155"/>
      <c r="Y303" s="53" t="str">
        <f t="shared" si="76"/>
        <v/>
      </c>
      <c r="Z303" s="51" t="str">
        <f t="shared" si="77"/>
        <v/>
      </c>
      <c r="AA303" s="51" t="str">
        <f t="shared" si="78"/>
        <v/>
      </c>
      <c r="AB303" s="51" t="str">
        <f t="shared" si="79"/>
        <v/>
      </c>
      <c r="AC303" s="51" t="str">
        <f t="shared" si="80"/>
        <v/>
      </c>
      <c r="AD303" s="51" t="str">
        <f t="shared" si="81"/>
        <v/>
      </c>
      <c r="AE303" s="51" t="str">
        <f t="shared" si="82"/>
        <v/>
      </c>
      <c r="AF303" s="51" t="str">
        <f t="shared" si="83"/>
        <v/>
      </c>
      <c r="AG303" s="51" t="str">
        <f t="shared" si="84"/>
        <v/>
      </c>
      <c r="AH303" s="51" t="str">
        <f t="shared" si="85"/>
        <v/>
      </c>
      <c r="AI303" s="51" t="str">
        <f t="shared" si="86"/>
        <v/>
      </c>
      <c r="AJ303" s="51" t="str">
        <f t="shared" si="87"/>
        <v/>
      </c>
      <c r="AK303" s="51" t="str">
        <f t="shared" si="88"/>
        <v/>
      </c>
      <c r="AL303" s="51" t="str">
        <f t="shared" si="89"/>
        <v/>
      </c>
      <c r="AM303" s="51" t="str">
        <f t="shared" si="90"/>
        <v/>
      </c>
      <c r="AN303" s="51" t="str">
        <f>IF(OR(AD303&lt;&gt;TRUE,AI303&lt;&gt;TRUE),"",IF(OR('Info Lieferung'!$B$12-(YEAR(J303))&gt;INDEX(valschartmaxalt,MATCH(N303,libschart,0)),'Info Lieferung'!$B$12-(YEAR(J303))&lt;INDEX(valschartminalt,MATCH(N303,libschart,0))),FALSE,TRUE))</f>
        <v/>
      </c>
      <c r="AO303" s="51" t="str">
        <f t="shared" si="91"/>
        <v/>
      </c>
      <c r="AP303" s="51"/>
      <c r="AQ303" s="51"/>
      <c r="AR303" s="51"/>
      <c r="AS303" s="197" t="str">
        <f t="shared" si="92"/>
        <v/>
      </c>
      <c r="AT303" s="197" t="str">
        <f t="shared" si="93"/>
        <v/>
      </c>
    </row>
    <row r="304" spans="1:46" x14ac:dyDescent="0.2">
      <c r="A304" s="52" t="str">
        <f>IF(AND(F304&lt;&gt;"",'Institution - Klasse'!$F$4&lt;&gt;""),INDEX(libcatidinstit,'Institution - Klasse'!$F$4),"")</f>
        <v/>
      </c>
      <c r="B304" s="52" t="str">
        <f>IF(A304&lt;&gt;"",INDEX(codeinstit,'Institution - Klasse'!$F$4),"")</f>
        <v/>
      </c>
      <c r="C304" s="50" t="str">
        <f t="shared" si="94"/>
        <v/>
      </c>
      <c r="D304" s="143"/>
      <c r="E304" s="143"/>
      <c r="F304" s="137"/>
      <c r="G304" s="137"/>
      <c r="H304" s="137"/>
      <c r="I304" s="137"/>
      <c r="J304" s="139"/>
      <c r="K304" s="140"/>
      <c r="L304" s="141"/>
      <c r="M304" s="141"/>
      <c r="N304" s="140"/>
      <c r="O304" s="142"/>
      <c r="P304" s="137"/>
      <c r="Q304" s="227"/>
      <c r="R304" s="137"/>
      <c r="S304" s="155"/>
      <c r="T304" s="155"/>
      <c r="U304" s="155"/>
      <c r="V304" s="155"/>
      <c r="W304" s="155"/>
      <c r="X304" s="155"/>
      <c r="Y304" s="53" t="str">
        <f t="shared" si="76"/>
        <v/>
      </c>
      <c r="Z304" s="51" t="str">
        <f t="shared" si="77"/>
        <v/>
      </c>
      <c r="AA304" s="51" t="str">
        <f t="shared" si="78"/>
        <v/>
      </c>
      <c r="AB304" s="51" t="str">
        <f t="shared" si="79"/>
        <v/>
      </c>
      <c r="AC304" s="51" t="str">
        <f t="shared" si="80"/>
        <v/>
      </c>
      <c r="AD304" s="51" t="str">
        <f t="shared" si="81"/>
        <v/>
      </c>
      <c r="AE304" s="51" t="str">
        <f t="shared" si="82"/>
        <v/>
      </c>
      <c r="AF304" s="51" t="str">
        <f t="shared" si="83"/>
        <v/>
      </c>
      <c r="AG304" s="51" t="str">
        <f t="shared" si="84"/>
        <v/>
      </c>
      <c r="AH304" s="51" t="str">
        <f t="shared" si="85"/>
        <v/>
      </c>
      <c r="AI304" s="51" t="str">
        <f t="shared" si="86"/>
        <v/>
      </c>
      <c r="AJ304" s="51" t="str">
        <f t="shared" si="87"/>
        <v/>
      </c>
      <c r="AK304" s="51" t="str">
        <f t="shared" si="88"/>
        <v/>
      </c>
      <c r="AL304" s="51" t="str">
        <f t="shared" si="89"/>
        <v/>
      </c>
      <c r="AM304" s="51" t="str">
        <f t="shared" si="90"/>
        <v/>
      </c>
      <c r="AN304" s="51" t="str">
        <f>IF(OR(AD304&lt;&gt;TRUE,AI304&lt;&gt;TRUE),"",IF(OR('Info Lieferung'!$B$12-(YEAR(J304))&gt;INDEX(valschartmaxalt,MATCH(N304,libschart,0)),'Info Lieferung'!$B$12-(YEAR(J304))&lt;INDEX(valschartminalt,MATCH(N304,libschart,0))),FALSE,TRUE))</f>
        <v/>
      </c>
      <c r="AO304" s="51" t="str">
        <f t="shared" si="91"/>
        <v/>
      </c>
      <c r="AP304" s="51"/>
      <c r="AQ304" s="51"/>
      <c r="AR304" s="51"/>
      <c r="AS304" s="197" t="str">
        <f t="shared" si="92"/>
        <v/>
      </c>
      <c r="AT304" s="197" t="str">
        <f t="shared" si="93"/>
        <v/>
      </c>
    </row>
    <row r="305" spans="1:46" x14ac:dyDescent="0.2">
      <c r="A305" s="52" t="str">
        <f>IF(AND(F305&lt;&gt;"",'Institution - Klasse'!$F$4&lt;&gt;""),INDEX(libcatidinstit,'Institution - Klasse'!$F$4),"")</f>
        <v/>
      </c>
      <c r="B305" s="52" t="str">
        <f>IF(A305&lt;&gt;"",INDEX(codeinstit,'Institution - Klasse'!$F$4),"")</f>
        <v/>
      </c>
      <c r="C305" s="50" t="str">
        <f t="shared" si="94"/>
        <v/>
      </c>
      <c r="D305" s="143"/>
      <c r="E305" s="143"/>
      <c r="F305" s="137"/>
      <c r="G305" s="137"/>
      <c r="H305" s="137"/>
      <c r="I305" s="137"/>
      <c r="J305" s="139"/>
      <c r="K305" s="140"/>
      <c r="L305" s="141"/>
      <c r="M305" s="141"/>
      <c r="N305" s="140"/>
      <c r="O305" s="142"/>
      <c r="P305" s="137"/>
      <c r="Q305" s="227"/>
      <c r="R305" s="137"/>
      <c r="S305" s="155"/>
      <c r="T305" s="155"/>
      <c r="U305" s="155"/>
      <c r="V305" s="155"/>
      <c r="W305" s="155"/>
      <c r="X305" s="155"/>
      <c r="Y305" s="53" t="str">
        <f t="shared" si="76"/>
        <v/>
      </c>
      <c r="Z305" s="51" t="str">
        <f t="shared" si="77"/>
        <v/>
      </c>
      <c r="AA305" s="51" t="str">
        <f t="shared" si="78"/>
        <v/>
      </c>
      <c r="AB305" s="51" t="str">
        <f t="shared" si="79"/>
        <v/>
      </c>
      <c r="AC305" s="51" t="str">
        <f t="shared" si="80"/>
        <v/>
      </c>
      <c r="AD305" s="51" t="str">
        <f t="shared" si="81"/>
        <v/>
      </c>
      <c r="AE305" s="51" t="str">
        <f t="shared" si="82"/>
        <v/>
      </c>
      <c r="AF305" s="51" t="str">
        <f t="shared" si="83"/>
        <v/>
      </c>
      <c r="AG305" s="51" t="str">
        <f t="shared" si="84"/>
        <v/>
      </c>
      <c r="AH305" s="51" t="str">
        <f t="shared" si="85"/>
        <v/>
      </c>
      <c r="AI305" s="51" t="str">
        <f t="shared" si="86"/>
        <v/>
      </c>
      <c r="AJ305" s="51" t="str">
        <f t="shared" si="87"/>
        <v/>
      </c>
      <c r="AK305" s="51" t="str">
        <f t="shared" si="88"/>
        <v/>
      </c>
      <c r="AL305" s="51" t="str">
        <f t="shared" si="89"/>
        <v/>
      </c>
      <c r="AM305" s="51" t="str">
        <f t="shared" si="90"/>
        <v/>
      </c>
      <c r="AN305" s="51" t="str">
        <f>IF(OR(AD305&lt;&gt;TRUE,AI305&lt;&gt;TRUE),"",IF(OR('Info Lieferung'!$B$12-(YEAR(J305))&gt;INDEX(valschartmaxalt,MATCH(N305,libschart,0)),'Info Lieferung'!$B$12-(YEAR(J305))&lt;INDEX(valschartminalt,MATCH(N305,libschart,0))),FALSE,TRUE))</f>
        <v/>
      </c>
      <c r="AO305" s="51" t="str">
        <f t="shared" si="91"/>
        <v/>
      </c>
      <c r="AP305" s="51"/>
      <c r="AQ305" s="51"/>
      <c r="AR305" s="51"/>
      <c r="AS305" s="197" t="str">
        <f t="shared" si="92"/>
        <v/>
      </c>
      <c r="AT305" s="197" t="str">
        <f t="shared" si="93"/>
        <v/>
      </c>
    </row>
    <row r="306" spans="1:46" x14ac:dyDescent="0.2">
      <c r="A306" s="52" t="str">
        <f>IF(AND(F306&lt;&gt;"",'Institution - Klasse'!$F$4&lt;&gt;""),INDEX(libcatidinstit,'Institution - Klasse'!$F$4),"")</f>
        <v/>
      </c>
      <c r="B306" s="52" t="str">
        <f>IF(A306&lt;&gt;"",INDEX(codeinstit,'Institution - Klasse'!$F$4),"")</f>
        <v/>
      </c>
      <c r="C306" s="50" t="str">
        <f t="shared" si="94"/>
        <v/>
      </c>
      <c r="D306" s="143"/>
      <c r="E306" s="143"/>
      <c r="F306" s="137"/>
      <c r="G306" s="137"/>
      <c r="H306" s="137"/>
      <c r="I306" s="137"/>
      <c r="J306" s="139"/>
      <c r="K306" s="140"/>
      <c r="L306" s="141"/>
      <c r="M306" s="141"/>
      <c r="N306" s="140"/>
      <c r="O306" s="142"/>
      <c r="P306" s="137"/>
      <c r="Q306" s="227"/>
      <c r="R306" s="137"/>
      <c r="S306" s="155"/>
      <c r="T306" s="155"/>
      <c r="U306" s="155"/>
      <c r="V306" s="155"/>
      <c r="W306" s="155"/>
      <c r="X306" s="155"/>
      <c r="Y306" s="53" t="str">
        <f t="shared" si="76"/>
        <v/>
      </c>
      <c r="Z306" s="51" t="str">
        <f t="shared" si="77"/>
        <v/>
      </c>
      <c r="AA306" s="51" t="str">
        <f t="shared" si="78"/>
        <v/>
      </c>
      <c r="AB306" s="51" t="str">
        <f t="shared" si="79"/>
        <v/>
      </c>
      <c r="AC306" s="51" t="str">
        <f t="shared" si="80"/>
        <v/>
      </c>
      <c r="AD306" s="51" t="str">
        <f t="shared" si="81"/>
        <v/>
      </c>
      <c r="AE306" s="51" t="str">
        <f t="shared" si="82"/>
        <v/>
      </c>
      <c r="AF306" s="51" t="str">
        <f t="shared" si="83"/>
        <v/>
      </c>
      <c r="AG306" s="51" t="str">
        <f t="shared" si="84"/>
        <v/>
      </c>
      <c r="AH306" s="51" t="str">
        <f t="shared" si="85"/>
        <v/>
      </c>
      <c r="AI306" s="51" t="str">
        <f t="shared" si="86"/>
        <v/>
      </c>
      <c r="AJ306" s="51" t="str">
        <f t="shared" si="87"/>
        <v/>
      </c>
      <c r="AK306" s="51" t="str">
        <f t="shared" si="88"/>
        <v/>
      </c>
      <c r="AL306" s="51" t="str">
        <f t="shared" si="89"/>
        <v/>
      </c>
      <c r="AM306" s="51" t="str">
        <f t="shared" si="90"/>
        <v/>
      </c>
      <c r="AN306" s="51" t="str">
        <f>IF(OR(AD306&lt;&gt;TRUE,AI306&lt;&gt;TRUE),"",IF(OR('Info Lieferung'!$B$12-(YEAR(J306))&gt;INDEX(valschartmaxalt,MATCH(N306,libschart,0)),'Info Lieferung'!$B$12-(YEAR(J306))&lt;INDEX(valschartminalt,MATCH(N306,libschart,0))),FALSE,TRUE))</f>
        <v/>
      </c>
      <c r="AO306" s="51" t="str">
        <f t="shared" si="91"/>
        <v/>
      </c>
      <c r="AP306" s="51"/>
      <c r="AQ306" s="51"/>
      <c r="AR306" s="51"/>
      <c r="AS306" s="197" t="str">
        <f t="shared" si="92"/>
        <v/>
      </c>
      <c r="AT306" s="197" t="str">
        <f t="shared" si="93"/>
        <v/>
      </c>
    </row>
    <row r="307" spans="1:46" x14ac:dyDescent="0.2">
      <c r="A307" s="52" t="str">
        <f>IF(AND(F307&lt;&gt;"",'Institution - Klasse'!$F$4&lt;&gt;""),INDEX(libcatidinstit,'Institution - Klasse'!$F$4),"")</f>
        <v/>
      </c>
      <c r="B307" s="52" t="str">
        <f>IF(A307&lt;&gt;"",INDEX(codeinstit,'Institution - Klasse'!$F$4),"")</f>
        <v/>
      </c>
      <c r="C307" s="50" t="str">
        <f t="shared" si="94"/>
        <v/>
      </c>
      <c r="D307" s="143"/>
      <c r="E307" s="143"/>
      <c r="F307" s="137"/>
      <c r="G307" s="137"/>
      <c r="H307" s="137"/>
      <c r="I307" s="137"/>
      <c r="J307" s="139"/>
      <c r="K307" s="140"/>
      <c r="L307" s="141"/>
      <c r="M307" s="141"/>
      <c r="N307" s="140"/>
      <c r="O307" s="142"/>
      <c r="P307" s="137"/>
      <c r="Q307" s="227"/>
      <c r="R307" s="137"/>
      <c r="S307" s="155"/>
      <c r="T307" s="155"/>
      <c r="U307" s="155"/>
      <c r="V307" s="155"/>
      <c r="W307" s="155"/>
      <c r="X307" s="155"/>
      <c r="Y307" s="53" t="str">
        <f t="shared" si="76"/>
        <v/>
      </c>
      <c r="Z307" s="51" t="str">
        <f t="shared" si="77"/>
        <v/>
      </c>
      <c r="AA307" s="51" t="str">
        <f t="shared" si="78"/>
        <v/>
      </c>
      <c r="AB307" s="51" t="str">
        <f t="shared" si="79"/>
        <v/>
      </c>
      <c r="AC307" s="51" t="str">
        <f t="shared" si="80"/>
        <v/>
      </c>
      <c r="AD307" s="51" t="str">
        <f t="shared" si="81"/>
        <v/>
      </c>
      <c r="AE307" s="51" t="str">
        <f t="shared" si="82"/>
        <v/>
      </c>
      <c r="AF307" s="51" t="str">
        <f t="shared" si="83"/>
        <v/>
      </c>
      <c r="AG307" s="51" t="str">
        <f t="shared" si="84"/>
        <v/>
      </c>
      <c r="AH307" s="51" t="str">
        <f t="shared" si="85"/>
        <v/>
      </c>
      <c r="AI307" s="51" t="str">
        <f t="shared" si="86"/>
        <v/>
      </c>
      <c r="AJ307" s="51" t="str">
        <f t="shared" si="87"/>
        <v/>
      </c>
      <c r="AK307" s="51" t="str">
        <f t="shared" si="88"/>
        <v/>
      </c>
      <c r="AL307" s="51" t="str">
        <f t="shared" si="89"/>
        <v/>
      </c>
      <c r="AM307" s="51" t="str">
        <f t="shared" si="90"/>
        <v/>
      </c>
      <c r="AN307" s="51" t="str">
        <f>IF(OR(AD307&lt;&gt;TRUE,AI307&lt;&gt;TRUE),"",IF(OR('Info Lieferung'!$B$12-(YEAR(J307))&gt;INDEX(valschartmaxalt,MATCH(N307,libschart,0)),'Info Lieferung'!$B$12-(YEAR(J307))&lt;INDEX(valschartminalt,MATCH(N307,libschart,0))),FALSE,TRUE))</f>
        <v/>
      </c>
      <c r="AO307" s="51" t="str">
        <f t="shared" si="91"/>
        <v/>
      </c>
      <c r="AP307" s="51"/>
      <c r="AQ307" s="51"/>
      <c r="AR307" s="51"/>
      <c r="AS307" s="197" t="str">
        <f t="shared" si="92"/>
        <v/>
      </c>
      <c r="AT307" s="197" t="str">
        <f t="shared" si="93"/>
        <v/>
      </c>
    </row>
    <row r="308" spans="1:46" x14ac:dyDescent="0.2">
      <c r="A308" s="52" t="str">
        <f>IF(AND(F308&lt;&gt;"",'Institution - Klasse'!$F$4&lt;&gt;""),INDEX(libcatidinstit,'Institution - Klasse'!$F$4),"")</f>
        <v/>
      </c>
      <c r="B308" s="52" t="str">
        <f>IF(A308&lt;&gt;"",INDEX(codeinstit,'Institution - Klasse'!$F$4),"")</f>
        <v/>
      </c>
      <c r="C308" s="50" t="str">
        <f t="shared" si="94"/>
        <v/>
      </c>
      <c r="D308" s="143"/>
      <c r="E308" s="143"/>
      <c r="F308" s="137"/>
      <c r="G308" s="137"/>
      <c r="H308" s="137"/>
      <c r="I308" s="137"/>
      <c r="J308" s="139"/>
      <c r="K308" s="140"/>
      <c r="L308" s="141"/>
      <c r="M308" s="141"/>
      <c r="N308" s="140"/>
      <c r="O308" s="142"/>
      <c r="P308" s="137"/>
      <c r="Q308" s="227"/>
      <c r="R308" s="137"/>
      <c r="S308" s="155"/>
      <c r="T308" s="155"/>
      <c r="U308" s="155"/>
      <c r="V308" s="155"/>
      <c r="W308" s="155"/>
      <c r="X308" s="155"/>
      <c r="Y308" s="53" t="str">
        <f t="shared" si="76"/>
        <v/>
      </c>
      <c r="Z308" s="51" t="str">
        <f t="shared" si="77"/>
        <v/>
      </c>
      <c r="AA308" s="51" t="str">
        <f t="shared" si="78"/>
        <v/>
      </c>
      <c r="AB308" s="51" t="str">
        <f t="shared" si="79"/>
        <v/>
      </c>
      <c r="AC308" s="51" t="str">
        <f t="shared" si="80"/>
        <v/>
      </c>
      <c r="AD308" s="51" t="str">
        <f t="shared" si="81"/>
        <v/>
      </c>
      <c r="AE308" s="51" t="str">
        <f t="shared" si="82"/>
        <v/>
      </c>
      <c r="AF308" s="51" t="str">
        <f t="shared" si="83"/>
        <v/>
      </c>
      <c r="AG308" s="51" t="str">
        <f t="shared" si="84"/>
        <v/>
      </c>
      <c r="AH308" s="51" t="str">
        <f t="shared" si="85"/>
        <v/>
      </c>
      <c r="AI308" s="51" t="str">
        <f t="shared" si="86"/>
        <v/>
      </c>
      <c r="AJ308" s="51" t="str">
        <f t="shared" si="87"/>
        <v/>
      </c>
      <c r="AK308" s="51" t="str">
        <f t="shared" si="88"/>
        <v/>
      </c>
      <c r="AL308" s="51" t="str">
        <f t="shared" si="89"/>
        <v/>
      </c>
      <c r="AM308" s="51" t="str">
        <f t="shared" si="90"/>
        <v/>
      </c>
      <c r="AN308" s="51" t="str">
        <f>IF(OR(AD308&lt;&gt;TRUE,AI308&lt;&gt;TRUE),"",IF(OR('Info Lieferung'!$B$12-(YEAR(J308))&gt;INDEX(valschartmaxalt,MATCH(N308,libschart,0)),'Info Lieferung'!$B$12-(YEAR(J308))&lt;INDEX(valschartminalt,MATCH(N308,libschart,0))),FALSE,TRUE))</f>
        <v/>
      </c>
      <c r="AO308" s="51" t="str">
        <f t="shared" si="91"/>
        <v/>
      </c>
      <c r="AP308" s="51"/>
      <c r="AQ308" s="51"/>
      <c r="AR308" s="51"/>
      <c r="AS308" s="197" t="str">
        <f t="shared" si="92"/>
        <v/>
      </c>
      <c r="AT308" s="197" t="str">
        <f t="shared" si="93"/>
        <v/>
      </c>
    </row>
    <row r="309" spans="1:46" x14ac:dyDescent="0.2">
      <c r="A309" s="52" t="str">
        <f>IF(AND(F309&lt;&gt;"",'Institution - Klasse'!$F$4&lt;&gt;""),INDEX(libcatidinstit,'Institution - Klasse'!$F$4),"")</f>
        <v/>
      </c>
      <c r="B309" s="52" t="str">
        <f>IF(A309&lt;&gt;"",INDEX(codeinstit,'Institution - Klasse'!$F$4),"")</f>
        <v/>
      </c>
      <c r="C309" s="50" t="str">
        <f t="shared" si="94"/>
        <v/>
      </c>
      <c r="D309" s="143"/>
      <c r="E309" s="143"/>
      <c r="F309" s="137"/>
      <c r="G309" s="137"/>
      <c r="H309" s="137"/>
      <c r="I309" s="137"/>
      <c r="J309" s="139"/>
      <c r="K309" s="140"/>
      <c r="L309" s="141"/>
      <c r="M309" s="141"/>
      <c r="N309" s="140"/>
      <c r="O309" s="142"/>
      <c r="P309" s="137"/>
      <c r="Q309" s="227"/>
      <c r="R309" s="137"/>
      <c r="S309" s="155"/>
      <c r="T309" s="155"/>
      <c r="U309" s="155"/>
      <c r="V309" s="155"/>
      <c r="W309" s="155"/>
      <c r="X309" s="155"/>
      <c r="Y309" s="53" t="str">
        <f t="shared" si="76"/>
        <v/>
      </c>
      <c r="Z309" s="51" t="str">
        <f t="shared" si="77"/>
        <v/>
      </c>
      <c r="AA309" s="51" t="str">
        <f t="shared" si="78"/>
        <v/>
      </c>
      <c r="AB309" s="51" t="str">
        <f t="shared" si="79"/>
        <v/>
      </c>
      <c r="AC309" s="51" t="str">
        <f t="shared" si="80"/>
        <v/>
      </c>
      <c r="AD309" s="51" t="str">
        <f t="shared" si="81"/>
        <v/>
      </c>
      <c r="AE309" s="51" t="str">
        <f t="shared" si="82"/>
        <v/>
      </c>
      <c r="AF309" s="51" t="str">
        <f t="shared" si="83"/>
        <v/>
      </c>
      <c r="AG309" s="51" t="str">
        <f t="shared" si="84"/>
        <v/>
      </c>
      <c r="AH309" s="51" t="str">
        <f t="shared" si="85"/>
        <v/>
      </c>
      <c r="AI309" s="51" t="str">
        <f t="shared" si="86"/>
        <v/>
      </c>
      <c r="AJ309" s="51" t="str">
        <f t="shared" si="87"/>
        <v/>
      </c>
      <c r="AK309" s="51" t="str">
        <f t="shared" si="88"/>
        <v/>
      </c>
      <c r="AL309" s="51" t="str">
        <f t="shared" si="89"/>
        <v/>
      </c>
      <c r="AM309" s="51" t="str">
        <f t="shared" si="90"/>
        <v/>
      </c>
      <c r="AN309" s="51" t="str">
        <f>IF(OR(AD309&lt;&gt;TRUE,AI309&lt;&gt;TRUE),"",IF(OR('Info Lieferung'!$B$12-(YEAR(J309))&gt;INDEX(valschartmaxalt,MATCH(N309,libschart,0)),'Info Lieferung'!$B$12-(YEAR(J309))&lt;INDEX(valschartminalt,MATCH(N309,libschart,0))),FALSE,TRUE))</f>
        <v/>
      </c>
      <c r="AO309" s="51" t="str">
        <f t="shared" si="91"/>
        <v/>
      </c>
      <c r="AP309" s="51"/>
      <c r="AQ309" s="51"/>
      <c r="AR309" s="51"/>
      <c r="AS309" s="197" t="str">
        <f t="shared" si="92"/>
        <v/>
      </c>
      <c r="AT309" s="197" t="str">
        <f t="shared" si="93"/>
        <v/>
      </c>
    </row>
    <row r="310" spans="1:46" x14ac:dyDescent="0.2">
      <c r="A310" s="52" t="str">
        <f>IF(AND(F310&lt;&gt;"",'Institution - Klasse'!$F$4&lt;&gt;""),INDEX(libcatidinstit,'Institution - Klasse'!$F$4),"")</f>
        <v/>
      </c>
      <c r="B310" s="52" t="str">
        <f>IF(A310&lt;&gt;"",INDEX(codeinstit,'Institution - Klasse'!$F$4),"")</f>
        <v/>
      </c>
      <c r="C310" s="50" t="str">
        <f t="shared" si="94"/>
        <v/>
      </c>
      <c r="D310" s="143"/>
      <c r="E310" s="143"/>
      <c r="F310" s="137"/>
      <c r="G310" s="137"/>
      <c r="H310" s="137"/>
      <c r="I310" s="137"/>
      <c r="J310" s="139"/>
      <c r="K310" s="140"/>
      <c r="L310" s="141"/>
      <c r="M310" s="141"/>
      <c r="N310" s="140"/>
      <c r="O310" s="142"/>
      <c r="P310" s="137"/>
      <c r="Q310" s="227"/>
      <c r="R310" s="137"/>
      <c r="S310" s="155"/>
      <c r="T310" s="155"/>
      <c r="U310" s="155"/>
      <c r="V310" s="155"/>
      <c r="W310" s="155"/>
      <c r="X310" s="155"/>
      <c r="Y310" s="53" t="str">
        <f t="shared" si="76"/>
        <v/>
      </c>
      <c r="Z310" s="51" t="str">
        <f t="shared" si="77"/>
        <v/>
      </c>
      <c r="AA310" s="51" t="str">
        <f t="shared" si="78"/>
        <v/>
      </c>
      <c r="AB310" s="51" t="str">
        <f t="shared" si="79"/>
        <v/>
      </c>
      <c r="AC310" s="51" t="str">
        <f t="shared" si="80"/>
        <v/>
      </c>
      <c r="AD310" s="51" t="str">
        <f t="shared" si="81"/>
        <v/>
      </c>
      <c r="AE310" s="51" t="str">
        <f t="shared" si="82"/>
        <v/>
      </c>
      <c r="AF310" s="51" t="str">
        <f t="shared" si="83"/>
        <v/>
      </c>
      <c r="AG310" s="51" t="str">
        <f t="shared" si="84"/>
        <v/>
      </c>
      <c r="AH310" s="51" t="str">
        <f t="shared" si="85"/>
        <v/>
      </c>
      <c r="AI310" s="51" t="str">
        <f t="shared" si="86"/>
        <v/>
      </c>
      <c r="AJ310" s="51" t="str">
        <f t="shared" si="87"/>
        <v/>
      </c>
      <c r="AK310" s="51" t="str">
        <f t="shared" si="88"/>
        <v/>
      </c>
      <c r="AL310" s="51" t="str">
        <f t="shared" si="89"/>
        <v/>
      </c>
      <c r="AM310" s="51" t="str">
        <f t="shared" si="90"/>
        <v/>
      </c>
      <c r="AN310" s="51" t="str">
        <f>IF(OR(AD310&lt;&gt;TRUE,AI310&lt;&gt;TRUE),"",IF(OR('Info Lieferung'!$B$12-(YEAR(J310))&gt;INDEX(valschartmaxalt,MATCH(N310,libschart,0)),'Info Lieferung'!$B$12-(YEAR(J310))&lt;INDEX(valschartminalt,MATCH(N310,libschart,0))),FALSE,TRUE))</f>
        <v/>
      </c>
      <c r="AO310" s="51" t="str">
        <f t="shared" si="91"/>
        <v/>
      </c>
      <c r="AP310" s="51"/>
      <c r="AQ310" s="51"/>
      <c r="AR310" s="51"/>
      <c r="AS310" s="197" t="str">
        <f t="shared" si="92"/>
        <v/>
      </c>
      <c r="AT310" s="197" t="str">
        <f t="shared" si="93"/>
        <v/>
      </c>
    </row>
    <row r="311" spans="1:46" x14ac:dyDescent="0.2">
      <c r="A311" s="52" t="str">
        <f>IF(AND(F311&lt;&gt;"",'Institution - Klasse'!$F$4&lt;&gt;""),INDEX(libcatidinstit,'Institution - Klasse'!$F$4),"")</f>
        <v/>
      </c>
      <c r="B311" s="52" t="str">
        <f>IF(A311&lt;&gt;"",INDEX(codeinstit,'Institution - Klasse'!$F$4),"")</f>
        <v/>
      </c>
      <c r="C311" s="50" t="str">
        <f t="shared" si="94"/>
        <v/>
      </c>
      <c r="D311" s="143"/>
      <c r="E311" s="143"/>
      <c r="F311" s="137"/>
      <c r="G311" s="137"/>
      <c r="H311" s="137"/>
      <c r="I311" s="137"/>
      <c r="J311" s="139"/>
      <c r="K311" s="140"/>
      <c r="L311" s="141"/>
      <c r="M311" s="141"/>
      <c r="N311" s="140"/>
      <c r="O311" s="142"/>
      <c r="P311" s="137"/>
      <c r="Q311" s="227"/>
      <c r="R311" s="137"/>
      <c r="S311" s="155"/>
      <c r="T311" s="155"/>
      <c r="U311" s="155"/>
      <c r="V311" s="155"/>
      <c r="W311" s="155"/>
      <c r="X311" s="155"/>
      <c r="Y311" s="53" t="str">
        <f t="shared" si="76"/>
        <v/>
      </c>
      <c r="Z311" s="51" t="str">
        <f t="shared" si="77"/>
        <v/>
      </c>
      <c r="AA311" s="51" t="str">
        <f t="shared" si="78"/>
        <v/>
      </c>
      <c r="AB311" s="51" t="str">
        <f t="shared" si="79"/>
        <v/>
      </c>
      <c r="AC311" s="51" t="str">
        <f t="shared" si="80"/>
        <v/>
      </c>
      <c r="AD311" s="51" t="str">
        <f t="shared" si="81"/>
        <v/>
      </c>
      <c r="AE311" s="51" t="str">
        <f t="shared" si="82"/>
        <v/>
      </c>
      <c r="AF311" s="51" t="str">
        <f t="shared" si="83"/>
        <v/>
      </c>
      <c r="AG311" s="51" t="str">
        <f t="shared" si="84"/>
        <v/>
      </c>
      <c r="AH311" s="51" t="str">
        <f t="shared" si="85"/>
        <v/>
      </c>
      <c r="AI311" s="51" t="str">
        <f t="shared" si="86"/>
        <v/>
      </c>
      <c r="AJ311" s="51" t="str">
        <f t="shared" si="87"/>
        <v/>
      </c>
      <c r="AK311" s="51" t="str">
        <f t="shared" si="88"/>
        <v/>
      </c>
      <c r="AL311" s="51" t="str">
        <f t="shared" si="89"/>
        <v/>
      </c>
      <c r="AM311" s="51" t="str">
        <f t="shared" si="90"/>
        <v/>
      </c>
      <c r="AN311" s="51" t="str">
        <f>IF(OR(AD311&lt;&gt;TRUE,AI311&lt;&gt;TRUE),"",IF(OR('Info Lieferung'!$B$12-(YEAR(J311))&gt;INDEX(valschartmaxalt,MATCH(N311,libschart,0)),'Info Lieferung'!$B$12-(YEAR(J311))&lt;INDEX(valschartminalt,MATCH(N311,libschart,0))),FALSE,TRUE))</f>
        <v/>
      </c>
      <c r="AO311" s="51" t="str">
        <f t="shared" si="91"/>
        <v/>
      </c>
      <c r="AP311" s="51"/>
      <c r="AQ311" s="51"/>
      <c r="AR311" s="51"/>
      <c r="AS311" s="197" t="str">
        <f t="shared" si="92"/>
        <v/>
      </c>
      <c r="AT311" s="197" t="str">
        <f t="shared" si="93"/>
        <v/>
      </c>
    </row>
    <row r="312" spans="1:46" x14ac:dyDescent="0.2">
      <c r="A312" s="52" t="str">
        <f>IF(AND(F312&lt;&gt;"",'Institution - Klasse'!$F$4&lt;&gt;""),INDEX(libcatidinstit,'Institution - Klasse'!$F$4),"")</f>
        <v/>
      </c>
      <c r="B312" s="52" t="str">
        <f>IF(A312&lt;&gt;"",INDEX(codeinstit,'Institution - Klasse'!$F$4),"")</f>
        <v/>
      </c>
      <c r="C312" s="50" t="str">
        <f t="shared" si="94"/>
        <v/>
      </c>
      <c r="D312" s="143"/>
      <c r="E312" s="143"/>
      <c r="F312" s="137"/>
      <c r="G312" s="137"/>
      <c r="H312" s="137"/>
      <c r="I312" s="137"/>
      <c r="J312" s="139"/>
      <c r="K312" s="140"/>
      <c r="L312" s="141"/>
      <c r="M312" s="141"/>
      <c r="N312" s="140"/>
      <c r="O312" s="142"/>
      <c r="P312" s="137"/>
      <c r="Q312" s="227"/>
      <c r="R312" s="137"/>
      <c r="S312" s="155"/>
      <c r="T312" s="155"/>
      <c r="U312" s="155"/>
      <c r="V312" s="155"/>
      <c r="W312" s="155"/>
      <c r="X312" s="155"/>
      <c r="Y312" s="53" t="str">
        <f t="shared" si="76"/>
        <v/>
      </c>
      <c r="Z312" s="51" t="str">
        <f t="shared" si="77"/>
        <v/>
      </c>
      <c r="AA312" s="51" t="str">
        <f t="shared" si="78"/>
        <v/>
      </c>
      <c r="AB312" s="51" t="str">
        <f t="shared" si="79"/>
        <v/>
      </c>
      <c r="AC312" s="51" t="str">
        <f t="shared" si="80"/>
        <v/>
      </c>
      <c r="AD312" s="51" t="str">
        <f t="shared" si="81"/>
        <v/>
      </c>
      <c r="AE312" s="51" t="str">
        <f t="shared" si="82"/>
        <v/>
      </c>
      <c r="AF312" s="51" t="str">
        <f t="shared" si="83"/>
        <v/>
      </c>
      <c r="AG312" s="51" t="str">
        <f t="shared" si="84"/>
        <v/>
      </c>
      <c r="AH312" s="51" t="str">
        <f t="shared" si="85"/>
        <v/>
      </c>
      <c r="AI312" s="51" t="str">
        <f t="shared" si="86"/>
        <v/>
      </c>
      <c r="AJ312" s="51" t="str">
        <f t="shared" si="87"/>
        <v/>
      </c>
      <c r="AK312" s="51" t="str">
        <f t="shared" si="88"/>
        <v/>
      </c>
      <c r="AL312" s="51" t="str">
        <f t="shared" si="89"/>
        <v/>
      </c>
      <c r="AM312" s="51" t="str">
        <f t="shared" si="90"/>
        <v/>
      </c>
      <c r="AN312" s="51" t="str">
        <f>IF(OR(AD312&lt;&gt;TRUE,AI312&lt;&gt;TRUE),"",IF(OR('Info Lieferung'!$B$12-(YEAR(J312))&gt;INDEX(valschartmaxalt,MATCH(N312,libschart,0)),'Info Lieferung'!$B$12-(YEAR(J312))&lt;INDEX(valschartminalt,MATCH(N312,libschart,0))),FALSE,TRUE))</f>
        <v/>
      </c>
      <c r="AO312" s="51" t="str">
        <f t="shared" si="91"/>
        <v/>
      </c>
      <c r="AP312" s="51"/>
      <c r="AQ312" s="51"/>
      <c r="AR312" s="51"/>
      <c r="AS312" s="197" t="str">
        <f t="shared" si="92"/>
        <v/>
      </c>
      <c r="AT312" s="197" t="str">
        <f t="shared" si="93"/>
        <v/>
      </c>
    </row>
    <row r="313" spans="1:46" x14ac:dyDescent="0.2">
      <c r="A313" s="52" t="str">
        <f>IF(AND(F313&lt;&gt;"",'Institution - Klasse'!$F$4&lt;&gt;""),INDEX(libcatidinstit,'Institution - Klasse'!$F$4),"")</f>
        <v/>
      </c>
      <c r="B313" s="52" t="str">
        <f>IF(A313&lt;&gt;"",INDEX(codeinstit,'Institution - Klasse'!$F$4),"")</f>
        <v/>
      </c>
      <c r="C313" s="50" t="str">
        <f t="shared" si="94"/>
        <v/>
      </c>
      <c r="D313" s="143"/>
      <c r="E313" s="143"/>
      <c r="F313" s="137"/>
      <c r="G313" s="137"/>
      <c r="H313" s="137"/>
      <c r="I313" s="137"/>
      <c r="J313" s="139"/>
      <c r="K313" s="140"/>
      <c r="L313" s="141"/>
      <c r="M313" s="141"/>
      <c r="N313" s="140"/>
      <c r="O313" s="142"/>
      <c r="P313" s="137"/>
      <c r="Q313" s="227"/>
      <c r="R313" s="137"/>
      <c r="S313" s="155"/>
      <c r="T313" s="155"/>
      <c r="U313" s="155"/>
      <c r="V313" s="155"/>
      <c r="W313" s="155"/>
      <c r="X313" s="155"/>
      <c r="Y313" s="53" t="str">
        <f t="shared" si="76"/>
        <v/>
      </c>
      <c r="Z313" s="51" t="str">
        <f t="shared" si="77"/>
        <v/>
      </c>
      <c r="AA313" s="51" t="str">
        <f t="shared" si="78"/>
        <v/>
      </c>
      <c r="AB313" s="51" t="str">
        <f t="shared" si="79"/>
        <v/>
      </c>
      <c r="AC313" s="51" t="str">
        <f t="shared" si="80"/>
        <v/>
      </c>
      <c r="AD313" s="51" t="str">
        <f t="shared" si="81"/>
        <v/>
      </c>
      <c r="AE313" s="51" t="str">
        <f t="shared" si="82"/>
        <v/>
      </c>
      <c r="AF313" s="51" t="str">
        <f t="shared" si="83"/>
        <v/>
      </c>
      <c r="AG313" s="51" t="str">
        <f t="shared" si="84"/>
        <v/>
      </c>
      <c r="AH313" s="51" t="str">
        <f t="shared" si="85"/>
        <v/>
      </c>
      <c r="AI313" s="51" t="str">
        <f t="shared" si="86"/>
        <v/>
      </c>
      <c r="AJ313" s="51" t="str">
        <f t="shared" si="87"/>
        <v/>
      </c>
      <c r="AK313" s="51" t="str">
        <f t="shared" si="88"/>
        <v/>
      </c>
      <c r="AL313" s="51" t="str">
        <f t="shared" si="89"/>
        <v/>
      </c>
      <c r="AM313" s="51" t="str">
        <f t="shared" si="90"/>
        <v/>
      </c>
      <c r="AN313" s="51" t="str">
        <f>IF(OR(AD313&lt;&gt;TRUE,AI313&lt;&gt;TRUE),"",IF(OR('Info Lieferung'!$B$12-(YEAR(J313))&gt;INDEX(valschartmaxalt,MATCH(N313,libschart,0)),'Info Lieferung'!$B$12-(YEAR(J313))&lt;INDEX(valschartminalt,MATCH(N313,libschart,0))),FALSE,TRUE))</f>
        <v/>
      </c>
      <c r="AO313" s="51" t="str">
        <f t="shared" si="91"/>
        <v/>
      </c>
      <c r="AP313" s="51"/>
      <c r="AQ313" s="51"/>
      <c r="AR313" s="51"/>
      <c r="AS313" s="197" t="str">
        <f t="shared" si="92"/>
        <v/>
      </c>
      <c r="AT313" s="197" t="str">
        <f t="shared" si="93"/>
        <v/>
      </c>
    </row>
    <row r="314" spans="1:46" x14ac:dyDescent="0.2">
      <c r="A314" s="52" t="str">
        <f>IF(AND(F314&lt;&gt;"",'Institution - Klasse'!$F$4&lt;&gt;""),INDEX(libcatidinstit,'Institution - Klasse'!$F$4),"")</f>
        <v/>
      </c>
      <c r="B314" s="52" t="str">
        <f>IF(A314&lt;&gt;"",INDEX(codeinstit,'Institution - Klasse'!$F$4),"")</f>
        <v/>
      </c>
      <c r="C314" s="50" t="str">
        <f t="shared" si="94"/>
        <v/>
      </c>
      <c r="D314" s="143"/>
      <c r="E314" s="143"/>
      <c r="F314" s="137"/>
      <c r="G314" s="137"/>
      <c r="H314" s="137"/>
      <c r="I314" s="137"/>
      <c r="J314" s="139"/>
      <c r="K314" s="140"/>
      <c r="L314" s="141"/>
      <c r="M314" s="141"/>
      <c r="N314" s="140"/>
      <c r="O314" s="142"/>
      <c r="P314" s="137"/>
      <c r="Q314" s="227"/>
      <c r="R314" s="137"/>
      <c r="S314" s="155"/>
      <c r="T314" s="155"/>
      <c r="U314" s="155"/>
      <c r="V314" s="155"/>
      <c r="W314" s="155"/>
      <c r="X314" s="155"/>
      <c r="Y314" s="53" t="str">
        <f t="shared" si="76"/>
        <v/>
      </c>
      <c r="Z314" s="51" t="str">
        <f t="shared" si="77"/>
        <v/>
      </c>
      <c r="AA314" s="51" t="str">
        <f t="shared" si="78"/>
        <v/>
      </c>
      <c r="AB314" s="51" t="str">
        <f t="shared" si="79"/>
        <v/>
      </c>
      <c r="AC314" s="51" t="str">
        <f t="shared" si="80"/>
        <v/>
      </c>
      <c r="AD314" s="51" t="str">
        <f t="shared" si="81"/>
        <v/>
      </c>
      <c r="AE314" s="51" t="str">
        <f t="shared" si="82"/>
        <v/>
      </c>
      <c r="AF314" s="51" t="str">
        <f t="shared" si="83"/>
        <v/>
      </c>
      <c r="AG314" s="51" t="str">
        <f t="shared" si="84"/>
        <v/>
      </c>
      <c r="AH314" s="51" t="str">
        <f t="shared" si="85"/>
        <v/>
      </c>
      <c r="AI314" s="51" t="str">
        <f t="shared" si="86"/>
        <v/>
      </c>
      <c r="AJ314" s="51" t="str">
        <f t="shared" si="87"/>
        <v/>
      </c>
      <c r="AK314" s="51" t="str">
        <f t="shared" si="88"/>
        <v/>
      </c>
      <c r="AL314" s="51" t="str">
        <f t="shared" si="89"/>
        <v/>
      </c>
      <c r="AM314" s="51" t="str">
        <f t="shared" si="90"/>
        <v/>
      </c>
      <c r="AN314" s="51" t="str">
        <f>IF(OR(AD314&lt;&gt;TRUE,AI314&lt;&gt;TRUE),"",IF(OR('Info Lieferung'!$B$12-(YEAR(J314))&gt;INDEX(valschartmaxalt,MATCH(N314,libschart,0)),'Info Lieferung'!$B$12-(YEAR(J314))&lt;INDEX(valschartminalt,MATCH(N314,libschart,0))),FALSE,TRUE))</f>
        <v/>
      </c>
      <c r="AO314" s="51" t="str">
        <f t="shared" si="91"/>
        <v/>
      </c>
      <c r="AP314" s="51"/>
      <c r="AQ314" s="51"/>
      <c r="AR314" s="51"/>
      <c r="AS314" s="197" t="str">
        <f t="shared" si="92"/>
        <v/>
      </c>
      <c r="AT314" s="197" t="str">
        <f t="shared" si="93"/>
        <v/>
      </c>
    </row>
    <row r="315" spans="1:46" x14ac:dyDescent="0.2">
      <c r="A315" s="52" t="str">
        <f>IF(AND(F315&lt;&gt;"",'Institution - Klasse'!$F$4&lt;&gt;""),INDEX(libcatidinstit,'Institution - Klasse'!$F$4),"")</f>
        <v/>
      </c>
      <c r="B315" s="52" t="str">
        <f>IF(A315&lt;&gt;"",INDEX(codeinstit,'Institution - Klasse'!$F$4),"")</f>
        <v/>
      </c>
      <c r="C315" s="50" t="str">
        <f t="shared" si="94"/>
        <v/>
      </c>
      <c r="D315" s="143"/>
      <c r="E315" s="143"/>
      <c r="F315" s="137"/>
      <c r="G315" s="137"/>
      <c r="H315" s="137"/>
      <c r="I315" s="137"/>
      <c r="J315" s="139"/>
      <c r="K315" s="140"/>
      <c r="L315" s="141"/>
      <c r="M315" s="141"/>
      <c r="N315" s="140"/>
      <c r="O315" s="142"/>
      <c r="P315" s="137"/>
      <c r="Q315" s="227"/>
      <c r="R315" s="137"/>
      <c r="S315" s="155"/>
      <c r="T315" s="155"/>
      <c r="U315" s="155"/>
      <c r="V315" s="155"/>
      <c r="W315" s="155"/>
      <c r="X315" s="155"/>
      <c r="Y315" s="53" t="str">
        <f t="shared" si="76"/>
        <v/>
      </c>
      <c r="Z315" s="51" t="str">
        <f t="shared" si="77"/>
        <v/>
      </c>
      <c r="AA315" s="51" t="str">
        <f t="shared" si="78"/>
        <v/>
      </c>
      <c r="AB315" s="51" t="str">
        <f t="shared" si="79"/>
        <v/>
      </c>
      <c r="AC315" s="51" t="str">
        <f t="shared" si="80"/>
        <v/>
      </c>
      <c r="AD315" s="51" t="str">
        <f t="shared" si="81"/>
        <v/>
      </c>
      <c r="AE315" s="51" t="str">
        <f t="shared" si="82"/>
        <v/>
      </c>
      <c r="AF315" s="51" t="str">
        <f t="shared" si="83"/>
        <v/>
      </c>
      <c r="AG315" s="51" t="str">
        <f t="shared" si="84"/>
        <v/>
      </c>
      <c r="AH315" s="51" t="str">
        <f t="shared" si="85"/>
        <v/>
      </c>
      <c r="AI315" s="51" t="str">
        <f t="shared" si="86"/>
        <v/>
      </c>
      <c r="AJ315" s="51" t="str">
        <f t="shared" si="87"/>
        <v/>
      </c>
      <c r="AK315" s="51" t="str">
        <f t="shared" si="88"/>
        <v/>
      </c>
      <c r="AL315" s="51" t="str">
        <f t="shared" si="89"/>
        <v/>
      </c>
      <c r="AM315" s="51" t="str">
        <f t="shared" si="90"/>
        <v/>
      </c>
      <c r="AN315" s="51" t="str">
        <f>IF(OR(AD315&lt;&gt;TRUE,AI315&lt;&gt;TRUE),"",IF(OR('Info Lieferung'!$B$12-(YEAR(J315))&gt;INDEX(valschartmaxalt,MATCH(N315,libschart,0)),'Info Lieferung'!$B$12-(YEAR(J315))&lt;INDEX(valschartminalt,MATCH(N315,libschart,0))),FALSE,TRUE))</f>
        <v/>
      </c>
      <c r="AO315" s="51" t="str">
        <f t="shared" si="91"/>
        <v/>
      </c>
      <c r="AP315" s="51"/>
      <c r="AQ315" s="51"/>
      <c r="AR315" s="51"/>
      <c r="AS315" s="197" t="str">
        <f t="shared" si="92"/>
        <v/>
      </c>
      <c r="AT315" s="197" t="str">
        <f t="shared" si="93"/>
        <v/>
      </c>
    </row>
    <row r="316" spans="1:46" x14ac:dyDescent="0.2">
      <c r="A316" s="52" t="str">
        <f>IF(AND(F316&lt;&gt;"",'Institution - Klasse'!$F$4&lt;&gt;""),INDEX(libcatidinstit,'Institution - Klasse'!$F$4),"")</f>
        <v/>
      </c>
      <c r="B316" s="52" t="str">
        <f>IF(A316&lt;&gt;"",INDEX(codeinstit,'Institution - Klasse'!$F$4),"")</f>
        <v/>
      </c>
      <c r="C316" s="50" t="str">
        <f t="shared" si="94"/>
        <v/>
      </c>
      <c r="D316" s="143"/>
      <c r="E316" s="143"/>
      <c r="F316" s="137"/>
      <c r="G316" s="137"/>
      <c r="H316" s="137"/>
      <c r="I316" s="137"/>
      <c r="J316" s="139"/>
      <c r="K316" s="140"/>
      <c r="L316" s="141"/>
      <c r="M316" s="141"/>
      <c r="N316" s="140"/>
      <c r="O316" s="142"/>
      <c r="P316" s="137"/>
      <c r="Q316" s="227"/>
      <c r="R316" s="137"/>
      <c r="S316" s="155"/>
      <c r="T316" s="155"/>
      <c r="U316" s="155"/>
      <c r="V316" s="155"/>
      <c r="W316" s="155"/>
      <c r="X316" s="155"/>
      <c r="Y316" s="53" t="str">
        <f t="shared" si="76"/>
        <v/>
      </c>
      <c r="Z316" s="51" t="str">
        <f t="shared" si="77"/>
        <v/>
      </c>
      <c r="AA316" s="51" t="str">
        <f t="shared" si="78"/>
        <v/>
      </c>
      <c r="AB316" s="51" t="str">
        <f t="shared" si="79"/>
        <v/>
      </c>
      <c r="AC316" s="51" t="str">
        <f t="shared" si="80"/>
        <v/>
      </c>
      <c r="AD316" s="51" t="str">
        <f t="shared" si="81"/>
        <v/>
      </c>
      <c r="AE316" s="51" t="str">
        <f t="shared" si="82"/>
        <v/>
      </c>
      <c r="AF316" s="51" t="str">
        <f t="shared" si="83"/>
        <v/>
      </c>
      <c r="AG316" s="51" t="str">
        <f t="shared" si="84"/>
        <v/>
      </c>
      <c r="AH316" s="51" t="str">
        <f t="shared" si="85"/>
        <v/>
      </c>
      <c r="AI316" s="51" t="str">
        <f t="shared" si="86"/>
        <v/>
      </c>
      <c r="AJ316" s="51" t="str">
        <f t="shared" si="87"/>
        <v/>
      </c>
      <c r="AK316" s="51" t="str">
        <f t="shared" si="88"/>
        <v/>
      </c>
      <c r="AL316" s="51" t="str">
        <f t="shared" si="89"/>
        <v/>
      </c>
      <c r="AM316" s="51" t="str">
        <f t="shared" si="90"/>
        <v/>
      </c>
      <c r="AN316" s="51" t="str">
        <f>IF(OR(AD316&lt;&gt;TRUE,AI316&lt;&gt;TRUE),"",IF(OR('Info Lieferung'!$B$12-(YEAR(J316))&gt;INDEX(valschartmaxalt,MATCH(N316,libschart,0)),'Info Lieferung'!$B$12-(YEAR(J316))&lt;INDEX(valschartminalt,MATCH(N316,libschart,0))),FALSE,TRUE))</f>
        <v/>
      </c>
      <c r="AO316" s="51" t="str">
        <f t="shared" si="91"/>
        <v/>
      </c>
      <c r="AP316" s="51"/>
      <c r="AQ316" s="51"/>
      <c r="AR316" s="51"/>
      <c r="AS316" s="197" t="str">
        <f t="shared" si="92"/>
        <v/>
      </c>
      <c r="AT316" s="197" t="str">
        <f t="shared" si="93"/>
        <v/>
      </c>
    </row>
    <row r="317" spans="1:46" x14ac:dyDescent="0.2">
      <c r="A317" s="52" t="str">
        <f>IF(AND(F317&lt;&gt;"",'Institution - Klasse'!$F$4&lt;&gt;""),INDEX(libcatidinstit,'Institution - Klasse'!$F$4),"")</f>
        <v/>
      </c>
      <c r="B317" s="52" t="str">
        <f>IF(A317&lt;&gt;"",INDEX(codeinstit,'Institution - Klasse'!$F$4),"")</f>
        <v/>
      </c>
      <c r="C317" s="50" t="str">
        <f t="shared" si="94"/>
        <v/>
      </c>
      <c r="D317" s="143"/>
      <c r="E317" s="143"/>
      <c r="F317" s="137"/>
      <c r="G317" s="137"/>
      <c r="H317" s="137"/>
      <c r="I317" s="137"/>
      <c r="J317" s="139"/>
      <c r="K317" s="140"/>
      <c r="L317" s="141"/>
      <c r="M317" s="141"/>
      <c r="N317" s="140"/>
      <c r="O317" s="142"/>
      <c r="P317" s="137"/>
      <c r="Q317" s="227"/>
      <c r="R317" s="137"/>
      <c r="S317" s="155"/>
      <c r="T317" s="155"/>
      <c r="U317" s="155"/>
      <c r="V317" s="155"/>
      <c r="W317" s="155"/>
      <c r="X317" s="155"/>
      <c r="Y317" s="53" t="str">
        <f t="shared" si="76"/>
        <v/>
      </c>
      <c r="Z317" s="51" t="str">
        <f t="shared" si="77"/>
        <v/>
      </c>
      <c r="AA317" s="51" t="str">
        <f t="shared" si="78"/>
        <v/>
      </c>
      <c r="AB317" s="51" t="str">
        <f t="shared" si="79"/>
        <v/>
      </c>
      <c r="AC317" s="51" t="str">
        <f t="shared" si="80"/>
        <v/>
      </c>
      <c r="AD317" s="51" t="str">
        <f t="shared" si="81"/>
        <v/>
      </c>
      <c r="AE317" s="51" t="str">
        <f t="shared" si="82"/>
        <v/>
      </c>
      <c r="AF317" s="51" t="str">
        <f t="shared" si="83"/>
        <v/>
      </c>
      <c r="AG317" s="51" t="str">
        <f t="shared" si="84"/>
        <v/>
      </c>
      <c r="AH317" s="51" t="str">
        <f t="shared" si="85"/>
        <v/>
      </c>
      <c r="AI317" s="51" t="str">
        <f t="shared" si="86"/>
        <v/>
      </c>
      <c r="AJ317" s="51" t="str">
        <f t="shared" si="87"/>
        <v/>
      </c>
      <c r="AK317" s="51" t="str">
        <f t="shared" si="88"/>
        <v/>
      </c>
      <c r="AL317" s="51" t="str">
        <f t="shared" si="89"/>
        <v/>
      </c>
      <c r="AM317" s="51" t="str">
        <f t="shared" si="90"/>
        <v/>
      </c>
      <c r="AN317" s="51" t="str">
        <f>IF(OR(AD317&lt;&gt;TRUE,AI317&lt;&gt;TRUE),"",IF(OR('Info Lieferung'!$B$12-(YEAR(J317))&gt;INDEX(valschartmaxalt,MATCH(N317,libschart,0)),'Info Lieferung'!$B$12-(YEAR(J317))&lt;INDEX(valschartminalt,MATCH(N317,libschart,0))),FALSE,TRUE))</f>
        <v/>
      </c>
      <c r="AO317" s="51" t="str">
        <f t="shared" si="91"/>
        <v/>
      </c>
      <c r="AP317" s="51"/>
      <c r="AQ317" s="51"/>
      <c r="AR317" s="51"/>
      <c r="AS317" s="197" t="str">
        <f t="shared" si="92"/>
        <v/>
      </c>
      <c r="AT317" s="197" t="str">
        <f t="shared" si="93"/>
        <v/>
      </c>
    </row>
    <row r="318" spans="1:46" x14ac:dyDescent="0.2">
      <c r="A318" s="52" t="str">
        <f>IF(AND(F318&lt;&gt;"",'Institution - Klasse'!$F$4&lt;&gt;""),INDEX(libcatidinstit,'Institution - Klasse'!$F$4),"")</f>
        <v/>
      </c>
      <c r="B318" s="52" t="str">
        <f>IF(A318&lt;&gt;"",INDEX(codeinstit,'Institution - Klasse'!$F$4),"")</f>
        <v/>
      </c>
      <c r="C318" s="50" t="str">
        <f t="shared" si="94"/>
        <v/>
      </c>
      <c r="D318" s="143"/>
      <c r="E318" s="143"/>
      <c r="F318" s="137"/>
      <c r="G318" s="137"/>
      <c r="H318" s="137"/>
      <c r="I318" s="137"/>
      <c r="J318" s="139"/>
      <c r="K318" s="140"/>
      <c r="L318" s="141"/>
      <c r="M318" s="141"/>
      <c r="N318" s="140"/>
      <c r="O318" s="142"/>
      <c r="P318" s="137"/>
      <c r="Q318" s="227"/>
      <c r="R318" s="137"/>
      <c r="S318" s="155"/>
      <c r="T318" s="155"/>
      <c r="U318" s="155"/>
      <c r="V318" s="155"/>
      <c r="W318" s="155"/>
      <c r="X318" s="155"/>
      <c r="Y318" s="53" t="str">
        <f t="shared" si="76"/>
        <v/>
      </c>
      <c r="Z318" s="51" t="str">
        <f t="shared" si="77"/>
        <v/>
      </c>
      <c r="AA318" s="51" t="str">
        <f t="shared" si="78"/>
        <v/>
      </c>
      <c r="AB318" s="51" t="str">
        <f t="shared" si="79"/>
        <v/>
      </c>
      <c r="AC318" s="51" t="str">
        <f t="shared" si="80"/>
        <v/>
      </c>
      <c r="AD318" s="51" t="str">
        <f t="shared" si="81"/>
        <v/>
      </c>
      <c r="AE318" s="51" t="str">
        <f t="shared" si="82"/>
        <v/>
      </c>
      <c r="AF318" s="51" t="str">
        <f t="shared" si="83"/>
        <v/>
      </c>
      <c r="AG318" s="51" t="str">
        <f t="shared" si="84"/>
        <v/>
      </c>
      <c r="AH318" s="51" t="str">
        <f t="shared" si="85"/>
        <v/>
      </c>
      <c r="AI318" s="51" t="str">
        <f t="shared" si="86"/>
        <v/>
      </c>
      <c r="AJ318" s="51" t="str">
        <f t="shared" si="87"/>
        <v/>
      </c>
      <c r="AK318" s="51" t="str">
        <f t="shared" si="88"/>
        <v/>
      </c>
      <c r="AL318" s="51" t="str">
        <f t="shared" si="89"/>
        <v/>
      </c>
      <c r="AM318" s="51" t="str">
        <f t="shared" si="90"/>
        <v/>
      </c>
      <c r="AN318" s="51" t="str">
        <f>IF(OR(AD318&lt;&gt;TRUE,AI318&lt;&gt;TRUE),"",IF(OR('Info Lieferung'!$B$12-(YEAR(J318))&gt;INDEX(valschartmaxalt,MATCH(N318,libschart,0)),'Info Lieferung'!$B$12-(YEAR(J318))&lt;INDEX(valschartminalt,MATCH(N318,libschart,0))),FALSE,TRUE))</f>
        <v/>
      </c>
      <c r="AO318" s="51" t="str">
        <f t="shared" si="91"/>
        <v/>
      </c>
      <c r="AP318" s="51"/>
      <c r="AQ318" s="51"/>
      <c r="AR318" s="51"/>
      <c r="AS318" s="197" t="str">
        <f t="shared" si="92"/>
        <v/>
      </c>
      <c r="AT318" s="197" t="str">
        <f t="shared" si="93"/>
        <v/>
      </c>
    </row>
    <row r="319" spans="1:46" x14ac:dyDescent="0.2">
      <c r="A319" s="52" t="str">
        <f>IF(AND(F319&lt;&gt;"",'Institution - Klasse'!$F$4&lt;&gt;""),INDEX(libcatidinstit,'Institution - Klasse'!$F$4),"")</f>
        <v/>
      </c>
      <c r="B319" s="52" t="str">
        <f>IF(A319&lt;&gt;"",INDEX(codeinstit,'Institution - Klasse'!$F$4),"")</f>
        <v/>
      </c>
      <c r="C319" s="50" t="str">
        <f t="shared" si="94"/>
        <v/>
      </c>
      <c r="D319" s="143"/>
      <c r="E319" s="143"/>
      <c r="F319" s="137"/>
      <c r="G319" s="137"/>
      <c r="H319" s="137"/>
      <c r="I319" s="137"/>
      <c r="J319" s="139"/>
      <c r="K319" s="140"/>
      <c r="L319" s="141"/>
      <c r="M319" s="141"/>
      <c r="N319" s="140"/>
      <c r="O319" s="142"/>
      <c r="P319" s="137"/>
      <c r="Q319" s="227"/>
      <c r="R319" s="137"/>
      <c r="S319" s="155"/>
      <c r="T319" s="155"/>
      <c r="U319" s="155"/>
      <c r="V319" s="155"/>
      <c r="W319" s="155"/>
      <c r="X319" s="155"/>
      <c r="Y319" s="53" t="str">
        <f t="shared" si="76"/>
        <v/>
      </c>
      <c r="Z319" s="51" t="str">
        <f t="shared" si="77"/>
        <v/>
      </c>
      <c r="AA319" s="51" t="str">
        <f t="shared" si="78"/>
        <v/>
      </c>
      <c r="AB319" s="51" t="str">
        <f t="shared" si="79"/>
        <v/>
      </c>
      <c r="AC319" s="51" t="str">
        <f t="shared" si="80"/>
        <v/>
      </c>
      <c r="AD319" s="51" t="str">
        <f t="shared" si="81"/>
        <v/>
      </c>
      <c r="AE319" s="51" t="str">
        <f t="shared" si="82"/>
        <v/>
      </c>
      <c r="AF319" s="51" t="str">
        <f t="shared" si="83"/>
        <v/>
      </c>
      <c r="AG319" s="51" t="str">
        <f t="shared" si="84"/>
        <v/>
      </c>
      <c r="AH319" s="51" t="str">
        <f t="shared" si="85"/>
        <v/>
      </c>
      <c r="AI319" s="51" t="str">
        <f t="shared" si="86"/>
        <v/>
      </c>
      <c r="AJ319" s="51" t="str">
        <f t="shared" si="87"/>
        <v/>
      </c>
      <c r="AK319" s="51" t="str">
        <f t="shared" si="88"/>
        <v/>
      </c>
      <c r="AL319" s="51" t="str">
        <f t="shared" si="89"/>
        <v/>
      </c>
      <c r="AM319" s="51" t="str">
        <f t="shared" si="90"/>
        <v/>
      </c>
      <c r="AN319" s="51" t="str">
        <f>IF(OR(AD319&lt;&gt;TRUE,AI319&lt;&gt;TRUE),"",IF(OR('Info Lieferung'!$B$12-(YEAR(J319))&gt;INDEX(valschartmaxalt,MATCH(N319,libschart,0)),'Info Lieferung'!$B$12-(YEAR(J319))&lt;INDEX(valschartminalt,MATCH(N319,libschart,0))),FALSE,TRUE))</f>
        <v/>
      </c>
      <c r="AO319" s="51" t="str">
        <f t="shared" si="91"/>
        <v/>
      </c>
      <c r="AP319" s="51"/>
      <c r="AQ319" s="51"/>
      <c r="AR319" s="51"/>
      <c r="AS319" s="197" t="str">
        <f t="shared" si="92"/>
        <v/>
      </c>
      <c r="AT319" s="197" t="str">
        <f t="shared" si="93"/>
        <v/>
      </c>
    </row>
    <row r="320" spans="1:46" x14ac:dyDescent="0.2">
      <c r="A320" s="52" t="str">
        <f>IF(AND(F320&lt;&gt;"",'Institution - Klasse'!$F$4&lt;&gt;""),INDEX(libcatidinstit,'Institution - Klasse'!$F$4),"")</f>
        <v/>
      </c>
      <c r="B320" s="52" t="str">
        <f>IF(A320&lt;&gt;"",INDEX(codeinstit,'Institution - Klasse'!$F$4),"")</f>
        <v/>
      </c>
      <c r="C320" s="50" t="str">
        <f t="shared" si="94"/>
        <v/>
      </c>
      <c r="D320" s="143"/>
      <c r="E320" s="143"/>
      <c r="F320" s="137"/>
      <c r="G320" s="137"/>
      <c r="H320" s="137"/>
      <c r="I320" s="137"/>
      <c r="J320" s="139"/>
      <c r="K320" s="140"/>
      <c r="L320" s="141"/>
      <c r="M320" s="141"/>
      <c r="N320" s="140"/>
      <c r="O320" s="142"/>
      <c r="P320" s="137"/>
      <c r="Q320" s="227"/>
      <c r="R320" s="137"/>
      <c r="S320" s="155"/>
      <c r="T320" s="155"/>
      <c r="U320" s="155"/>
      <c r="V320" s="155"/>
      <c r="W320" s="155"/>
      <c r="X320" s="155"/>
      <c r="Y320" s="53" t="str">
        <f t="shared" si="76"/>
        <v/>
      </c>
      <c r="Z320" s="51" t="str">
        <f t="shared" si="77"/>
        <v/>
      </c>
      <c r="AA320" s="51" t="str">
        <f t="shared" si="78"/>
        <v/>
      </c>
      <c r="AB320" s="51" t="str">
        <f t="shared" si="79"/>
        <v/>
      </c>
      <c r="AC320" s="51" t="str">
        <f t="shared" si="80"/>
        <v/>
      </c>
      <c r="AD320" s="51" t="str">
        <f t="shared" si="81"/>
        <v/>
      </c>
      <c r="AE320" s="51" t="str">
        <f t="shared" si="82"/>
        <v/>
      </c>
      <c r="AF320" s="51" t="str">
        <f t="shared" si="83"/>
        <v/>
      </c>
      <c r="AG320" s="51" t="str">
        <f t="shared" si="84"/>
        <v/>
      </c>
      <c r="AH320" s="51" t="str">
        <f t="shared" si="85"/>
        <v/>
      </c>
      <c r="AI320" s="51" t="str">
        <f t="shared" si="86"/>
        <v/>
      </c>
      <c r="AJ320" s="51" t="str">
        <f t="shared" si="87"/>
        <v/>
      </c>
      <c r="AK320" s="51" t="str">
        <f t="shared" si="88"/>
        <v/>
      </c>
      <c r="AL320" s="51" t="str">
        <f t="shared" si="89"/>
        <v/>
      </c>
      <c r="AM320" s="51" t="str">
        <f t="shared" si="90"/>
        <v/>
      </c>
      <c r="AN320" s="51" t="str">
        <f>IF(OR(AD320&lt;&gt;TRUE,AI320&lt;&gt;TRUE),"",IF(OR('Info Lieferung'!$B$12-(YEAR(J320))&gt;INDEX(valschartmaxalt,MATCH(N320,libschart,0)),'Info Lieferung'!$B$12-(YEAR(J320))&lt;INDEX(valschartminalt,MATCH(N320,libschart,0))),FALSE,TRUE))</f>
        <v/>
      </c>
      <c r="AO320" s="51" t="str">
        <f t="shared" si="91"/>
        <v/>
      </c>
      <c r="AP320" s="51"/>
      <c r="AQ320" s="51"/>
      <c r="AR320" s="51"/>
      <c r="AS320" s="197" t="str">
        <f t="shared" si="92"/>
        <v/>
      </c>
      <c r="AT320" s="197" t="str">
        <f t="shared" si="93"/>
        <v/>
      </c>
    </row>
    <row r="321" spans="1:46" x14ac:dyDescent="0.2">
      <c r="A321" s="52" t="str">
        <f>IF(AND(F321&lt;&gt;"",'Institution - Klasse'!$F$4&lt;&gt;""),INDEX(libcatidinstit,'Institution - Klasse'!$F$4),"")</f>
        <v/>
      </c>
      <c r="B321" s="52" t="str">
        <f>IF(A321&lt;&gt;"",INDEX(codeinstit,'Institution - Klasse'!$F$4),"")</f>
        <v/>
      </c>
      <c r="C321" s="50" t="str">
        <f t="shared" si="94"/>
        <v/>
      </c>
      <c r="D321" s="143"/>
      <c r="E321" s="143"/>
      <c r="F321" s="137"/>
      <c r="G321" s="137"/>
      <c r="H321" s="137"/>
      <c r="I321" s="137"/>
      <c r="J321" s="139"/>
      <c r="K321" s="140"/>
      <c r="L321" s="141"/>
      <c r="M321" s="141"/>
      <c r="N321" s="140"/>
      <c r="O321" s="142"/>
      <c r="P321" s="137"/>
      <c r="Q321" s="227"/>
      <c r="R321" s="137"/>
      <c r="S321" s="155"/>
      <c r="T321" s="155"/>
      <c r="U321" s="155"/>
      <c r="V321" s="155"/>
      <c r="W321" s="155"/>
      <c r="X321" s="155"/>
      <c r="Y321" s="53" t="str">
        <f t="shared" si="76"/>
        <v/>
      </c>
      <c r="Z321" s="51" t="str">
        <f t="shared" si="77"/>
        <v/>
      </c>
      <c r="AA321" s="51" t="str">
        <f t="shared" si="78"/>
        <v/>
      </c>
      <c r="AB321" s="51" t="str">
        <f t="shared" si="79"/>
        <v/>
      </c>
      <c r="AC321" s="51" t="str">
        <f t="shared" si="80"/>
        <v/>
      </c>
      <c r="AD321" s="51" t="str">
        <f t="shared" si="81"/>
        <v/>
      </c>
      <c r="AE321" s="51" t="str">
        <f t="shared" si="82"/>
        <v/>
      </c>
      <c r="AF321" s="51" t="str">
        <f t="shared" si="83"/>
        <v/>
      </c>
      <c r="AG321" s="51" t="str">
        <f t="shared" si="84"/>
        <v/>
      </c>
      <c r="AH321" s="51" t="str">
        <f t="shared" si="85"/>
        <v/>
      </c>
      <c r="AI321" s="51" t="str">
        <f t="shared" si="86"/>
        <v/>
      </c>
      <c r="AJ321" s="51" t="str">
        <f t="shared" si="87"/>
        <v/>
      </c>
      <c r="AK321" s="51" t="str">
        <f t="shared" si="88"/>
        <v/>
      </c>
      <c r="AL321" s="51" t="str">
        <f t="shared" si="89"/>
        <v/>
      </c>
      <c r="AM321" s="51" t="str">
        <f t="shared" si="90"/>
        <v/>
      </c>
      <c r="AN321" s="51" t="str">
        <f>IF(OR(AD321&lt;&gt;TRUE,AI321&lt;&gt;TRUE),"",IF(OR('Info Lieferung'!$B$12-(YEAR(J321))&gt;INDEX(valschartmaxalt,MATCH(N321,libschart,0)),'Info Lieferung'!$B$12-(YEAR(J321))&lt;INDEX(valschartminalt,MATCH(N321,libschart,0))),FALSE,TRUE))</f>
        <v/>
      </c>
      <c r="AO321" s="51" t="str">
        <f t="shared" si="91"/>
        <v/>
      </c>
      <c r="AP321" s="51"/>
      <c r="AQ321" s="51"/>
      <c r="AR321" s="51"/>
      <c r="AS321" s="197" t="str">
        <f t="shared" si="92"/>
        <v/>
      </c>
      <c r="AT321" s="197" t="str">
        <f t="shared" si="93"/>
        <v/>
      </c>
    </row>
    <row r="322" spans="1:46" x14ac:dyDescent="0.2">
      <c r="A322" s="52" t="str">
        <f>IF(AND(F322&lt;&gt;"",'Institution - Klasse'!$F$4&lt;&gt;""),INDEX(libcatidinstit,'Institution - Klasse'!$F$4),"")</f>
        <v/>
      </c>
      <c r="B322" s="52" t="str">
        <f>IF(A322&lt;&gt;"",INDEX(codeinstit,'Institution - Klasse'!$F$4),"")</f>
        <v/>
      </c>
      <c r="C322" s="50" t="str">
        <f t="shared" si="94"/>
        <v/>
      </c>
      <c r="D322" s="143"/>
      <c r="E322" s="143"/>
      <c r="F322" s="137"/>
      <c r="G322" s="137"/>
      <c r="H322" s="137"/>
      <c r="I322" s="137"/>
      <c r="J322" s="139"/>
      <c r="K322" s="140"/>
      <c r="L322" s="141"/>
      <c r="M322" s="141"/>
      <c r="N322" s="140"/>
      <c r="O322" s="142"/>
      <c r="P322" s="137"/>
      <c r="Q322" s="227"/>
      <c r="R322" s="137"/>
      <c r="S322" s="155"/>
      <c r="T322" s="155"/>
      <c r="U322" s="155"/>
      <c r="V322" s="155"/>
      <c r="W322" s="155"/>
      <c r="X322" s="155"/>
      <c r="Y322" s="53" t="str">
        <f t="shared" si="76"/>
        <v/>
      </c>
      <c r="Z322" s="51" t="str">
        <f t="shared" si="77"/>
        <v/>
      </c>
      <c r="AA322" s="51" t="str">
        <f t="shared" si="78"/>
        <v/>
      </c>
      <c r="AB322" s="51" t="str">
        <f t="shared" si="79"/>
        <v/>
      </c>
      <c r="AC322" s="51" t="str">
        <f t="shared" si="80"/>
        <v/>
      </c>
      <c r="AD322" s="51" t="str">
        <f t="shared" si="81"/>
        <v/>
      </c>
      <c r="AE322" s="51" t="str">
        <f t="shared" si="82"/>
        <v/>
      </c>
      <c r="AF322" s="51" t="str">
        <f t="shared" si="83"/>
        <v/>
      </c>
      <c r="AG322" s="51" t="str">
        <f t="shared" si="84"/>
        <v/>
      </c>
      <c r="AH322" s="51" t="str">
        <f t="shared" si="85"/>
        <v/>
      </c>
      <c r="AI322" s="51" t="str">
        <f t="shared" si="86"/>
        <v/>
      </c>
      <c r="AJ322" s="51" t="str">
        <f t="shared" si="87"/>
        <v/>
      </c>
      <c r="AK322" s="51" t="str">
        <f t="shared" si="88"/>
        <v/>
      </c>
      <c r="AL322" s="51" t="str">
        <f t="shared" si="89"/>
        <v/>
      </c>
      <c r="AM322" s="51" t="str">
        <f t="shared" si="90"/>
        <v/>
      </c>
      <c r="AN322" s="51" t="str">
        <f>IF(OR(AD322&lt;&gt;TRUE,AI322&lt;&gt;TRUE),"",IF(OR('Info Lieferung'!$B$12-(YEAR(J322))&gt;INDEX(valschartmaxalt,MATCH(N322,libschart,0)),'Info Lieferung'!$B$12-(YEAR(J322))&lt;INDEX(valschartminalt,MATCH(N322,libschart,0))),FALSE,TRUE))</f>
        <v/>
      </c>
      <c r="AO322" s="51" t="str">
        <f t="shared" si="91"/>
        <v/>
      </c>
      <c r="AP322" s="51"/>
      <c r="AQ322" s="51"/>
      <c r="AR322" s="51"/>
      <c r="AS322" s="197" t="str">
        <f t="shared" si="92"/>
        <v/>
      </c>
      <c r="AT322" s="197" t="str">
        <f t="shared" si="93"/>
        <v/>
      </c>
    </row>
    <row r="323" spans="1:46" x14ac:dyDescent="0.2">
      <c r="A323" s="52" t="str">
        <f>IF(AND(F323&lt;&gt;"",'Institution - Klasse'!$F$4&lt;&gt;""),INDEX(libcatidinstit,'Institution - Klasse'!$F$4),"")</f>
        <v/>
      </c>
      <c r="B323" s="52" t="str">
        <f>IF(A323&lt;&gt;"",INDEX(codeinstit,'Institution - Klasse'!$F$4),"")</f>
        <v/>
      </c>
      <c r="C323" s="50" t="str">
        <f t="shared" si="94"/>
        <v/>
      </c>
      <c r="D323" s="143"/>
      <c r="E323" s="143"/>
      <c r="F323" s="137"/>
      <c r="G323" s="137"/>
      <c r="H323" s="137"/>
      <c r="I323" s="137"/>
      <c r="J323" s="139"/>
      <c r="K323" s="140"/>
      <c r="L323" s="141"/>
      <c r="M323" s="141"/>
      <c r="N323" s="140"/>
      <c r="O323" s="142"/>
      <c r="P323" s="137"/>
      <c r="Q323" s="227"/>
      <c r="R323" s="137"/>
      <c r="S323" s="155"/>
      <c r="T323" s="155"/>
      <c r="U323" s="155"/>
      <c r="V323" s="155"/>
      <c r="W323" s="155"/>
      <c r="X323" s="155"/>
      <c r="Y323" s="53" t="str">
        <f t="shared" si="76"/>
        <v/>
      </c>
      <c r="Z323" s="51" t="str">
        <f t="shared" si="77"/>
        <v/>
      </c>
      <c r="AA323" s="51" t="str">
        <f t="shared" si="78"/>
        <v/>
      </c>
      <c r="AB323" s="51" t="str">
        <f t="shared" si="79"/>
        <v/>
      </c>
      <c r="AC323" s="51" t="str">
        <f t="shared" si="80"/>
        <v/>
      </c>
      <c r="AD323" s="51" t="str">
        <f t="shared" si="81"/>
        <v/>
      </c>
      <c r="AE323" s="51" t="str">
        <f t="shared" si="82"/>
        <v/>
      </c>
      <c r="AF323" s="51" t="str">
        <f t="shared" si="83"/>
        <v/>
      </c>
      <c r="AG323" s="51" t="str">
        <f t="shared" si="84"/>
        <v/>
      </c>
      <c r="AH323" s="51" t="str">
        <f t="shared" si="85"/>
        <v/>
      </c>
      <c r="AI323" s="51" t="str">
        <f t="shared" si="86"/>
        <v/>
      </c>
      <c r="AJ323" s="51" t="str">
        <f t="shared" si="87"/>
        <v/>
      </c>
      <c r="AK323" s="51" t="str">
        <f t="shared" si="88"/>
        <v/>
      </c>
      <c r="AL323" s="51" t="str">
        <f t="shared" si="89"/>
        <v/>
      </c>
      <c r="AM323" s="51" t="str">
        <f t="shared" si="90"/>
        <v/>
      </c>
      <c r="AN323" s="51" t="str">
        <f>IF(OR(AD323&lt;&gt;TRUE,AI323&lt;&gt;TRUE),"",IF(OR('Info Lieferung'!$B$12-(YEAR(J323))&gt;INDEX(valschartmaxalt,MATCH(N323,libschart,0)),'Info Lieferung'!$B$12-(YEAR(J323))&lt;INDEX(valschartminalt,MATCH(N323,libschart,0))),FALSE,TRUE))</f>
        <v/>
      </c>
      <c r="AO323" s="51" t="str">
        <f t="shared" si="91"/>
        <v/>
      </c>
      <c r="AP323" s="51"/>
      <c r="AQ323" s="51"/>
      <c r="AR323" s="51"/>
      <c r="AS323" s="197" t="str">
        <f t="shared" si="92"/>
        <v/>
      </c>
      <c r="AT323" s="197" t="str">
        <f t="shared" si="93"/>
        <v/>
      </c>
    </row>
    <row r="324" spans="1:46" x14ac:dyDescent="0.2">
      <c r="A324" s="52" t="str">
        <f>IF(AND(F324&lt;&gt;"",'Institution - Klasse'!$F$4&lt;&gt;""),INDEX(libcatidinstit,'Institution - Klasse'!$F$4),"")</f>
        <v/>
      </c>
      <c r="B324" s="52" t="str">
        <f>IF(A324&lt;&gt;"",INDEX(codeinstit,'Institution - Klasse'!$F$4),"")</f>
        <v/>
      </c>
      <c r="C324" s="50" t="str">
        <f t="shared" si="94"/>
        <v/>
      </c>
      <c r="D324" s="143"/>
      <c r="E324" s="143"/>
      <c r="F324" s="137"/>
      <c r="G324" s="137"/>
      <c r="H324" s="137"/>
      <c r="I324" s="137"/>
      <c r="J324" s="139"/>
      <c r="K324" s="140"/>
      <c r="L324" s="141"/>
      <c r="M324" s="141"/>
      <c r="N324" s="140"/>
      <c r="O324" s="142"/>
      <c r="P324" s="137"/>
      <c r="Q324" s="227"/>
      <c r="R324" s="137"/>
      <c r="S324" s="155"/>
      <c r="T324" s="155"/>
      <c r="U324" s="155"/>
      <c r="V324" s="155"/>
      <c r="W324" s="155"/>
      <c r="X324" s="155"/>
      <c r="Y324" s="53" t="str">
        <f t="shared" si="76"/>
        <v/>
      </c>
      <c r="Z324" s="51" t="str">
        <f t="shared" si="77"/>
        <v/>
      </c>
      <c r="AA324" s="51" t="str">
        <f t="shared" si="78"/>
        <v/>
      </c>
      <c r="AB324" s="51" t="str">
        <f t="shared" si="79"/>
        <v/>
      </c>
      <c r="AC324" s="51" t="str">
        <f t="shared" si="80"/>
        <v/>
      </c>
      <c r="AD324" s="51" t="str">
        <f t="shared" si="81"/>
        <v/>
      </c>
      <c r="AE324" s="51" t="str">
        <f t="shared" si="82"/>
        <v/>
      </c>
      <c r="AF324" s="51" t="str">
        <f t="shared" si="83"/>
        <v/>
      </c>
      <c r="AG324" s="51" t="str">
        <f t="shared" si="84"/>
        <v/>
      </c>
      <c r="AH324" s="51" t="str">
        <f t="shared" si="85"/>
        <v/>
      </c>
      <c r="AI324" s="51" t="str">
        <f t="shared" si="86"/>
        <v/>
      </c>
      <c r="AJ324" s="51" t="str">
        <f t="shared" si="87"/>
        <v/>
      </c>
      <c r="AK324" s="51" t="str">
        <f t="shared" si="88"/>
        <v/>
      </c>
      <c r="AL324" s="51" t="str">
        <f t="shared" si="89"/>
        <v/>
      </c>
      <c r="AM324" s="51" t="str">
        <f t="shared" si="90"/>
        <v/>
      </c>
      <c r="AN324" s="51" t="str">
        <f>IF(OR(AD324&lt;&gt;TRUE,AI324&lt;&gt;TRUE),"",IF(OR('Info Lieferung'!$B$12-(YEAR(J324))&gt;INDEX(valschartmaxalt,MATCH(N324,libschart,0)),'Info Lieferung'!$B$12-(YEAR(J324))&lt;INDEX(valschartminalt,MATCH(N324,libschart,0))),FALSE,TRUE))</f>
        <v/>
      </c>
      <c r="AO324" s="51" t="str">
        <f t="shared" si="91"/>
        <v/>
      </c>
      <c r="AP324" s="51"/>
      <c r="AQ324" s="51"/>
      <c r="AR324" s="51"/>
      <c r="AS324" s="197" t="str">
        <f t="shared" si="92"/>
        <v/>
      </c>
      <c r="AT324" s="197" t="str">
        <f t="shared" si="93"/>
        <v/>
      </c>
    </row>
    <row r="325" spans="1:46" x14ac:dyDescent="0.2">
      <c r="A325" s="52" t="str">
        <f>IF(AND(F325&lt;&gt;"",'Institution - Klasse'!$F$4&lt;&gt;""),INDEX(libcatidinstit,'Institution - Klasse'!$F$4),"")</f>
        <v/>
      </c>
      <c r="B325" s="52" t="str">
        <f>IF(A325&lt;&gt;"",INDEX(codeinstit,'Institution - Klasse'!$F$4),"")</f>
        <v/>
      </c>
      <c r="C325" s="50" t="str">
        <f t="shared" si="94"/>
        <v/>
      </c>
      <c r="D325" s="143"/>
      <c r="E325" s="143"/>
      <c r="F325" s="137"/>
      <c r="G325" s="137"/>
      <c r="H325" s="137"/>
      <c r="I325" s="137"/>
      <c r="J325" s="139"/>
      <c r="K325" s="140"/>
      <c r="L325" s="141"/>
      <c r="M325" s="141"/>
      <c r="N325" s="140"/>
      <c r="O325" s="142"/>
      <c r="P325" s="137"/>
      <c r="Q325" s="227"/>
      <c r="R325" s="137"/>
      <c r="S325" s="155"/>
      <c r="T325" s="155"/>
      <c r="U325" s="155"/>
      <c r="V325" s="155"/>
      <c r="W325" s="155"/>
      <c r="X325" s="155"/>
      <c r="Y325" s="53" t="str">
        <f t="shared" ref="Y325:Y388" si="95">IF(G325="CH.AHV",IF(LEN(H325)=13,IF((MID(H325,13,1)+1-1)=MOD(10-(MID(H325,1,1)+3*MID(H325,2,1)+MID(H325,3,1)+3*MID(H325,4,1)+MID(H325,5,1)+3*MID(H325,6,1)+MID(H325,7,1)+3*MID(H325,8,1)+MID(H325,9,1)+3*MID(H325,10,1)+MID(H325,11,1)+3*MID(H325,12,1)),10),TRUE,FALSE),FALSE),"")</f>
        <v/>
      </c>
      <c r="Z325" s="51" t="str">
        <f t="shared" ref="Z325:Z388" si="96">IF(OR(ISBLANK(H325)),"",NOT(COUNTIF($H$5:$H$1004,$H325)&gt;1))</f>
        <v/>
      </c>
      <c r="AA325" s="51" t="str">
        <f t="shared" ref="AA325:AA388" si="97">IF(ISBLANK(F325),"",IF(ISNA(MATCH(TRIM(F325),libclint,0)),FALSE,TRUE))</f>
        <v/>
      </c>
      <c r="AB325" s="51" t="str">
        <f t="shared" ref="AB325:AB388" si="98">IF(ISBLANK(G325),"",IF(ISNA(MATCH(G325,codecatidlern,0)),FALSE,TRUE))</f>
        <v/>
      </c>
      <c r="AC325" s="51" t="str">
        <f t="shared" ref="AC325:AC388" si="99">IF(ISBLANK(I325),"",IF(ISNA(MATCH(I325,libsex,0)),FALSE,TRUE))</f>
        <v/>
      </c>
      <c r="AD325" s="51" t="str">
        <f t="shared" ref="AD325:AD388" si="100">IF(ISBLANK(J325),"",IF(AND(J325 &gt; DATE(1925,1,1),J325 &lt; DATE(2100,1,1)),TRUE,FALSE))</f>
        <v/>
      </c>
      <c r="AE325" s="51" t="str">
        <f t="shared" ref="AE325:AE388" si="101">IF(ISBLANK(K325),"",IF(ISNA(MATCH(K325,libnat,0)),FALSE,TRUE))</f>
        <v/>
      </c>
      <c r="AF325" s="51" t="str">
        <f t="shared" ref="AF325:AF388" si="102">IF(ISBLANK(L325),"",IF(ISNA(MATCH(L325,liblangue,0)),FALSE,TRUE))</f>
        <v/>
      </c>
      <c r="AG325" s="51" t="str">
        <f t="shared" ref="AG325:AG388" si="103">IF(OR(AF325&lt;&gt;TRUE,ISNA(MATCH(N325,libschart,0))),"",IF(AND(INDEX(codeschart,MATCH(N325,libschart,0))&lt;55000000,INDEX(codelangue,MATCH(L325,liblangue,0))=999),FALSE,TRUE))</f>
        <v/>
      </c>
      <c r="AH325" s="51" t="str">
        <f t="shared" ref="AH325:AH388" si="104">IF(ISBLANK(M325),"",IF(ISNA(MATCH(M325,libgem,0)),FALSE,TRUE))</f>
        <v/>
      </c>
      <c r="AI325" s="51" t="str">
        <f t="shared" ref="AI325:AI388" si="105">IF(ISBLANK(N325),"",IF(ISNA(MATCH(N325,libschart,0)),FALSE,IF(INDEX(codeschart,MATCH(N325,libschart,0))=0,FALSE,TRUE)))</f>
        <v/>
      </c>
      <c r="AJ325" s="51" t="str">
        <f t="shared" ref="AJ325:AJ388" si="106">IF(ISBLANK(O325),"",IF(ISNA(MATCH(O325,codektbj,0)),FALSE,TRUE))</f>
        <v/>
      </c>
      <c r="AK325" s="51" t="str">
        <f t="shared" ref="AK325:AK388" si="107">IF(ISBLANK(P325),"",IF(ISNA(MATCH(P325,libform,0)),FALSE,TRUE))</f>
        <v/>
      </c>
      <c r="AL325" s="51" t="str">
        <f t="shared" ref="AL325:AL388" si="108">IF(ISBLANK(Q325),"",IF(ISNA(MATCH(Q325,libspe,0)),FALSE,TRUE))</f>
        <v/>
      </c>
      <c r="AM325" s="51" t="str">
        <f t="shared" ref="AM325:AM388" si="109">IF(ISBLANK(R325),"",IF(ISNA(MATCH(R325,libmp1,0)),FALSE,TRUE))</f>
        <v/>
      </c>
      <c r="AN325" s="51" t="str">
        <f>IF(OR(AD325&lt;&gt;TRUE,AI325&lt;&gt;TRUE),"",IF(OR('Info Lieferung'!$B$12-(YEAR(J325))&gt;INDEX(valschartmaxalt,MATCH(N325,libschart,0)),'Info Lieferung'!$B$12-(YEAR(J325))&lt;INDEX(valschartminalt,MATCH(N325,libschart,0))),FALSE,TRUE))</f>
        <v/>
      </c>
      <c r="AO325" s="51" t="str">
        <f t="shared" ref="AO325:AO388" si="110">IF(ISBLANK(N325),"",IF(AND(AI325=TRUE,AJ325=TRUE),IF(OR(AND(O325&gt;=INDEX(valschartktbjmin,MATCH(N325,libschart,0)),O325&lt;=INDEX(valschartktbjmax,MATCH(N325,libschart,0))),AND(O325=90,INDEX(valschartktbj90,MATCH(N325,libschart,0))=90),AND(O325=99,INDEX(valschartktbj99,MATCH(N325,libschart,0))=99)),TRUE,FALSE),""))</f>
        <v/>
      </c>
      <c r="AP325" s="51"/>
      <c r="AQ325" s="51"/>
      <c r="AR325" s="51"/>
      <c r="AS325" s="197" t="str">
        <f t="shared" ref="AS325:AS388" si="111">IF(C325="","",1)</f>
        <v/>
      </c>
      <c r="AT325" s="197" t="str">
        <f t="shared" ref="AT325:AT388" si="112">IF(COUNTA(F325:X325)=0,"",IF(COUNTA(F325:Q325)=12,IF(OR(R325&lt;&gt;"",AI325=FALSE),FALSE,IF(OR(INDEX(codeschart,MATCH(N325,libschart,0))&lt;11000000,INDEX(codeschart,MATCH(N325,libschart,0))&gt;=52000000),FALSE,TRUE)),TRUE))</f>
        <v/>
      </c>
    </row>
    <row r="326" spans="1:46" x14ac:dyDescent="0.2">
      <c r="A326" s="52" t="str">
        <f>IF(AND(F326&lt;&gt;"",'Institution - Klasse'!$F$4&lt;&gt;""),INDEX(libcatidinstit,'Institution - Klasse'!$F$4),"")</f>
        <v/>
      </c>
      <c r="B326" s="52" t="str">
        <f>IF(A326&lt;&gt;"",INDEX(codeinstit,'Institution - Klasse'!$F$4),"")</f>
        <v/>
      </c>
      <c r="C326" s="50" t="str">
        <f t="shared" ref="C326:C389" si="113">IF(COUNTA(F326:X326)=0,"",IF(AT326=TRUE,"Unvollständig",IF(OR(Y326=FALSE,COUNTIF(AA326:AM326,FALSE)&gt;0,COUNTIF(F326:AR326,#N/A)&gt;0),"Fehler",IF(AND(Z326,AN326,AO326),"OK","Achtung"))))</f>
        <v/>
      </c>
      <c r="D326" s="143"/>
      <c r="E326" s="143"/>
      <c r="F326" s="137"/>
      <c r="G326" s="137"/>
      <c r="H326" s="137"/>
      <c r="I326" s="137"/>
      <c r="J326" s="139"/>
      <c r="K326" s="140"/>
      <c r="L326" s="141"/>
      <c r="M326" s="141"/>
      <c r="N326" s="140"/>
      <c r="O326" s="142"/>
      <c r="P326" s="137"/>
      <c r="Q326" s="227"/>
      <c r="R326" s="137"/>
      <c r="S326" s="155"/>
      <c r="T326" s="155"/>
      <c r="U326" s="155"/>
      <c r="V326" s="155"/>
      <c r="W326" s="155"/>
      <c r="X326" s="155"/>
      <c r="Y326" s="53" t="str">
        <f t="shared" si="95"/>
        <v/>
      </c>
      <c r="Z326" s="51" t="str">
        <f t="shared" si="96"/>
        <v/>
      </c>
      <c r="AA326" s="51" t="str">
        <f t="shared" si="97"/>
        <v/>
      </c>
      <c r="AB326" s="51" t="str">
        <f t="shared" si="98"/>
        <v/>
      </c>
      <c r="AC326" s="51" t="str">
        <f t="shared" si="99"/>
        <v/>
      </c>
      <c r="AD326" s="51" t="str">
        <f t="shared" si="100"/>
        <v/>
      </c>
      <c r="AE326" s="51" t="str">
        <f t="shared" si="101"/>
        <v/>
      </c>
      <c r="AF326" s="51" t="str">
        <f t="shared" si="102"/>
        <v/>
      </c>
      <c r="AG326" s="51" t="str">
        <f t="shared" si="103"/>
        <v/>
      </c>
      <c r="AH326" s="51" t="str">
        <f t="shared" si="104"/>
        <v/>
      </c>
      <c r="AI326" s="51" t="str">
        <f t="shared" si="105"/>
        <v/>
      </c>
      <c r="AJ326" s="51" t="str">
        <f t="shared" si="106"/>
        <v/>
      </c>
      <c r="AK326" s="51" t="str">
        <f t="shared" si="107"/>
        <v/>
      </c>
      <c r="AL326" s="51" t="str">
        <f t="shared" si="108"/>
        <v/>
      </c>
      <c r="AM326" s="51" t="str">
        <f t="shared" si="109"/>
        <v/>
      </c>
      <c r="AN326" s="51" t="str">
        <f>IF(OR(AD326&lt;&gt;TRUE,AI326&lt;&gt;TRUE),"",IF(OR('Info Lieferung'!$B$12-(YEAR(J326))&gt;INDEX(valschartmaxalt,MATCH(N326,libschart,0)),'Info Lieferung'!$B$12-(YEAR(J326))&lt;INDEX(valschartminalt,MATCH(N326,libschart,0))),FALSE,TRUE))</f>
        <v/>
      </c>
      <c r="AO326" s="51" t="str">
        <f t="shared" si="110"/>
        <v/>
      </c>
      <c r="AP326" s="51"/>
      <c r="AQ326" s="51"/>
      <c r="AR326" s="51"/>
      <c r="AS326" s="197" t="str">
        <f t="shared" si="111"/>
        <v/>
      </c>
      <c r="AT326" s="197" t="str">
        <f t="shared" si="112"/>
        <v/>
      </c>
    </row>
    <row r="327" spans="1:46" x14ac:dyDescent="0.2">
      <c r="A327" s="52" t="str">
        <f>IF(AND(F327&lt;&gt;"",'Institution - Klasse'!$F$4&lt;&gt;""),INDEX(libcatidinstit,'Institution - Klasse'!$F$4),"")</f>
        <v/>
      </c>
      <c r="B327" s="52" t="str">
        <f>IF(A327&lt;&gt;"",INDEX(codeinstit,'Institution - Klasse'!$F$4),"")</f>
        <v/>
      </c>
      <c r="C327" s="50" t="str">
        <f t="shared" si="113"/>
        <v/>
      </c>
      <c r="D327" s="143"/>
      <c r="E327" s="143"/>
      <c r="F327" s="137"/>
      <c r="G327" s="137"/>
      <c r="H327" s="137"/>
      <c r="I327" s="137"/>
      <c r="J327" s="139"/>
      <c r="K327" s="140"/>
      <c r="L327" s="141"/>
      <c r="M327" s="141"/>
      <c r="N327" s="140"/>
      <c r="O327" s="142"/>
      <c r="P327" s="137"/>
      <c r="Q327" s="227"/>
      <c r="R327" s="137"/>
      <c r="S327" s="155"/>
      <c r="T327" s="155"/>
      <c r="U327" s="155"/>
      <c r="V327" s="155"/>
      <c r="W327" s="155"/>
      <c r="X327" s="155"/>
      <c r="Y327" s="53" t="str">
        <f t="shared" si="95"/>
        <v/>
      </c>
      <c r="Z327" s="51" t="str">
        <f t="shared" si="96"/>
        <v/>
      </c>
      <c r="AA327" s="51" t="str">
        <f t="shared" si="97"/>
        <v/>
      </c>
      <c r="AB327" s="51" t="str">
        <f t="shared" si="98"/>
        <v/>
      </c>
      <c r="AC327" s="51" t="str">
        <f t="shared" si="99"/>
        <v/>
      </c>
      <c r="AD327" s="51" t="str">
        <f t="shared" si="100"/>
        <v/>
      </c>
      <c r="AE327" s="51" t="str">
        <f t="shared" si="101"/>
        <v/>
      </c>
      <c r="AF327" s="51" t="str">
        <f t="shared" si="102"/>
        <v/>
      </c>
      <c r="AG327" s="51" t="str">
        <f t="shared" si="103"/>
        <v/>
      </c>
      <c r="AH327" s="51" t="str">
        <f t="shared" si="104"/>
        <v/>
      </c>
      <c r="AI327" s="51" t="str">
        <f t="shared" si="105"/>
        <v/>
      </c>
      <c r="AJ327" s="51" t="str">
        <f t="shared" si="106"/>
        <v/>
      </c>
      <c r="AK327" s="51" t="str">
        <f t="shared" si="107"/>
        <v/>
      </c>
      <c r="AL327" s="51" t="str">
        <f t="shared" si="108"/>
        <v/>
      </c>
      <c r="AM327" s="51" t="str">
        <f t="shared" si="109"/>
        <v/>
      </c>
      <c r="AN327" s="51" t="str">
        <f>IF(OR(AD327&lt;&gt;TRUE,AI327&lt;&gt;TRUE),"",IF(OR('Info Lieferung'!$B$12-(YEAR(J327))&gt;INDEX(valschartmaxalt,MATCH(N327,libschart,0)),'Info Lieferung'!$B$12-(YEAR(J327))&lt;INDEX(valschartminalt,MATCH(N327,libschart,0))),FALSE,TRUE))</f>
        <v/>
      </c>
      <c r="AO327" s="51" t="str">
        <f t="shared" si="110"/>
        <v/>
      </c>
      <c r="AP327" s="51"/>
      <c r="AQ327" s="51"/>
      <c r="AR327" s="51"/>
      <c r="AS327" s="197" t="str">
        <f t="shared" si="111"/>
        <v/>
      </c>
      <c r="AT327" s="197" t="str">
        <f t="shared" si="112"/>
        <v/>
      </c>
    </row>
    <row r="328" spans="1:46" x14ac:dyDescent="0.2">
      <c r="A328" s="52" t="str">
        <f>IF(AND(F328&lt;&gt;"",'Institution - Klasse'!$F$4&lt;&gt;""),INDEX(libcatidinstit,'Institution - Klasse'!$F$4),"")</f>
        <v/>
      </c>
      <c r="B328" s="52" t="str">
        <f>IF(A328&lt;&gt;"",INDEX(codeinstit,'Institution - Klasse'!$F$4),"")</f>
        <v/>
      </c>
      <c r="C328" s="50" t="str">
        <f t="shared" si="113"/>
        <v/>
      </c>
      <c r="D328" s="143"/>
      <c r="E328" s="143"/>
      <c r="F328" s="137"/>
      <c r="G328" s="137"/>
      <c r="H328" s="137"/>
      <c r="I328" s="137"/>
      <c r="J328" s="139"/>
      <c r="K328" s="140"/>
      <c r="L328" s="141"/>
      <c r="M328" s="141"/>
      <c r="N328" s="140"/>
      <c r="O328" s="142"/>
      <c r="P328" s="137"/>
      <c r="Q328" s="227"/>
      <c r="R328" s="137"/>
      <c r="S328" s="155"/>
      <c r="T328" s="155"/>
      <c r="U328" s="155"/>
      <c r="V328" s="155"/>
      <c r="W328" s="155"/>
      <c r="X328" s="155"/>
      <c r="Y328" s="53" t="str">
        <f t="shared" si="95"/>
        <v/>
      </c>
      <c r="Z328" s="51" t="str">
        <f t="shared" si="96"/>
        <v/>
      </c>
      <c r="AA328" s="51" t="str">
        <f t="shared" si="97"/>
        <v/>
      </c>
      <c r="AB328" s="51" t="str">
        <f t="shared" si="98"/>
        <v/>
      </c>
      <c r="AC328" s="51" t="str">
        <f t="shared" si="99"/>
        <v/>
      </c>
      <c r="AD328" s="51" t="str">
        <f t="shared" si="100"/>
        <v/>
      </c>
      <c r="AE328" s="51" t="str">
        <f t="shared" si="101"/>
        <v/>
      </c>
      <c r="AF328" s="51" t="str">
        <f t="shared" si="102"/>
        <v/>
      </c>
      <c r="AG328" s="51" t="str">
        <f t="shared" si="103"/>
        <v/>
      </c>
      <c r="AH328" s="51" t="str">
        <f t="shared" si="104"/>
        <v/>
      </c>
      <c r="AI328" s="51" t="str">
        <f t="shared" si="105"/>
        <v/>
      </c>
      <c r="AJ328" s="51" t="str">
        <f t="shared" si="106"/>
        <v/>
      </c>
      <c r="AK328" s="51" t="str">
        <f t="shared" si="107"/>
        <v/>
      </c>
      <c r="AL328" s="51" t="str">
        <f t="shared" si="108"/>
        <v/>
      </c>
      <c r="AM328" s="51" t="str">
        <f t="shared" si="109"/>
        <v/>
      </c>
      <c r="AN328" s="51" t="str">
        <f>IF(OR(AD328&lt;&gt;TRUE,AI328&lt;&gt;TRUE),"",IF(OR('Info Lieferung'!$B$12-(YEAR(J328))&gt;INDEX(valschartmaxalt,MATCH(N328,libschart,0)),'Info Lieferung'!$B$12-(YEAR(J328))&lt;INDEX(valschartminalt,MATCH(N328,libschart,0))),FALSE,TRUE))</f>
        <v/>
      </c>
      <c r="AO328" s="51" t="str">
        <f t="shared" si="110"/>
        <v/>
      </c>
      <c r="AP328" s="51"/>
      <c r="AQ328" s="51"/>
      <c r="AR328" s="51"/>
      <c r="AS328" s="197" t="str">
        <f t="shared" si="111"/>
        <v/>
      </c>
      <c r="AT328" s="197" t="str">
        <f t="shared" si="112"/>
        <v/>
      </c>
    </row>
    <row r="329" spans="1:46" x14ac:dyDescent="0.2">
      <c r="A329" s="52" t="str">
        <f>IF(AND(F329&lt;&gt;"",'Institution - Klasse'!$F$4&lt;&gt;""),INDEX(libcatidinstit,'Institution - Klasse'!$F$4),"")</f>
        <v/>
      </c>
      <c r="B329" s="52" t="str">
        <f>IF(A329&lt;&gt;"",INDEX(codeinstit,'Institution - Klasse'!$F$4),"")</f>
        <v/>
      </c>
      <c r="C329" s="50" t="str">
        <f t="shared" si="113"/>
        <v/>
      </c>
      <c r="D329" s="143"/>
      <c r="E329" s="143"/>
      <c r="F329" s="137"/>
      <c r="G329" s="137"/>
      <c r="H329" s="137"/>
      <c r="I329" s="137"/>
      <c r="J329" s="139"/>
      <c r="K329" s="140"/>
      <c r="L329" s="141"/>
      <c r="M329" s="141"/>
      <c r="N329" s="140"/>
      <c r="O329" s="142"/>
      <c r="P329" s="137"/>
      <c r="Q329" s="227"/>
      <c r="R329" s="137"/>
      <c r="S329" s="155"/>
      <c r="T329" s="155"/>
      <c r="U329" s="155"/>
      <c r="V329" s="155"/>
      <c r="W329" s="155"/>
      <c r="X329" s="155"/>
      <c r="Y329" s="53" t="str">
        <f t="shared" si="95"/>
        <v/>
      </c>
      <c r="Z329" s="51" t="str">
        <f t="shared" si="96"/>
        <v/>
      </c>
      <c r="AA329" s="51" t="str">
        <f t="shared" si="97"/>
        <v/>
      </c>
      <c r="AB329" s="51" t="str">
        <f t="shared" si="98"/>
        <v/>
      </c>
      <c r="AC329" s="51" t="str">
        <f t="shared" si="99"/>
        <v/>
      </c>
      <c r="AD329" s="51" t="str">
        <f t="shared" si="100"/>
        <v/>
      </c>
      <c r="AE329" s="51" t="str">
        <f t="shared" si="101"/>
        <v/>
      </c>
      <c r="AF329" s="51" t="str">
        <f t="shared" si="102"/>
        <v/>
      </c>
      <c r="AG329" s="51" t="str">
        <f t="shared" si="103"/>
        <v/>
      </c>
      <c r="AH329" s="51" t="str">
        <f t="shared" si="104"/>
        <v/>
      </c>
      <c r="AI329" s="51" t="str">
        <f t="shared" si="105"/>
        <v/>
      </c>
      <c r="AJ329" s="51" t="str">
        <f t="shared" si="106"/>
        <v/>
      </c>
      <c r="AK329" s="51" t="str">
        <f t="shared" si="107"/>
        <v/>
      </c>
      <c r="AL329" s="51" t="str">
        <f t="shared" si="108"/>
        <v/>
      </c>
      <c r="AM329" s="51" t="str">
        <f t="shared" si="109"/>
        <v/>
      </c>
      <c r="AN329" s="51" t="str">
        <f>IF(OR(AD329&lt;&gt;TRUE,AI329&lt;&gt;TRUE),"",IF(OR('Info Lieferung'!$B$12-(YEAR(J329))&gt;INDEX(valschartmaxalt,MATCH(N329,libschart,0)),'Info Lieferung'!$B$12-(YEAR(J329))&lt;INDEX(valschartminalt,MATCH(N329,libschart,0))),FALSE,TRUE))</f>
        <v/>
      </c>
      <c r="AO329" s="51" t="str">
        <f t="shared" si="110"/>
        <v/>
      </c>
      <c r="AP329" s="51"/>
      <c r="AQ329" s="51"/>
      <c r="AR329" s="51"/>
      <c r="AS329" s="197" t="str">
        <f t="shared" si="111"/>
        <v/>
      </c>
      <c r="AT329" s="197" t="str">
        <f t="shared" si="112"/>
        <v/>
      </c>
    </row>
    <row r="330" spans="1:46" x14ac:dyDescent="0.2">
      <c r="A330" s="52" t="str">
        <f>IF(AND(F330&lt;&gt;"",'Institution - Klasse'!$F$4&lt;&gt;""),INDEX(libcatidinstit,'Institution - Klasse'!$F$4),"")</f>
        <v/>
      </c>
      <c r="B330" s="52" t="str">
        <f>IF(A330&lt;&gt;"",INDEX(codeinstit,'Institution - Klasse'!$F$4),"")</f>
        <v/>
      </c>
      <c r="C330" s="50" t="str">
        <f t="shared" si="113"/>
        <v/>
      </c>
      <c r="D330" s="143"/>
      <c r="E330" s="143"/>
      <c r="F330" s="137"/>
      <c r="G330" s="137"/>
      <c r="H330" s="137"/>
      <c r="I330" s="137"/>
      <c r="J330" s="139"/>
      <c r="K330" s="140"/>
      <c r="L330" s="141"/>
      <c r="M330" s="141"/>
      <c r="N330" s="140"/>
      <c r="O330" s="142"/>
      <c r="P330" s="137"/>
      <c r="Q330" s="227"/>
      <c r="R330" s="137"/>
      <c r="S330" s="155"/>
      <c r="T330" s="155"/>
      <c r="U330" s="155"/>
      <c r="V330" s="155"/>
      <c r="W330" s="155"/>
      <c r="X330" s="155"/>
      <c r="Y330" s="53" t="str">
        <f t="shared" si="95"/>
        <v/>
      </c>
      <c r="Z330" s="51" t="str">
        <f t="shared" si="96"/>
        <v/>
      </c>
      <c r="AA330" s="51" t="str">
        <f t="shared" si="97"/>
        <v/>
      </c>
      <c r="AB330" s="51" t="str">
        <f t="shared" si="98"/>
        <v/>
      </c>
      <c r="AC330" s="51" t="str">
        <f t="shared" si="99"/>
        <v/>
      </c>
      <c r="AD330" s="51" t="str">
        <f t="shared" si="100"/>
        <v/>
      </c>
      <c r="AE330" s="51" t="str">
        <f t="shared" si="101"/>
        <v/>
      </c>
      <c r="AF330" s="51" t="str">
        <f t="shared" si="102"/>
        <v/>
      </c>
      <c r="AG330" s="51" t="str">
        <f t="shared" si="103"/>
        <v/>
      </c>
      <c r="AH330" s="51" t="str">
        <f t="shared" si="104"/>
        <v/>
      </c>
      <c r="AI330" s="51" t="str">
        <f t="shared" si="105"/>
        <v/>
      </c>
      <c r="AJ330" s="51" t="str">
        <f t="shared" si="106"/>
        <v/>
      </c>
      <c r="AK330" s="51" t="str">
        <f t="shared" si="107"/>
        <v/>
      </c>
      <c r="AL330" s="51" t="str">
        <f t="shared" si="108"/>
        <v/>
      </c>
      <c r="AM330" s="51" t="str">
        <f t="shared" si="109"/>
        <v/>
      </c>
      <c r="AN330" s="51" t="str">
        <f>IF(OR(AD330&lt;&gt;TRUE,AI330&lt;&gt;TRUE),"",IF(OR('Info Lieferung'!$B$12-(YEAR(J330))&gt;INDEX(valschartmaxalt,MATCH(N330,libschart,0)),'Info Lieferung'!$B$12-(YEAR(J330))&lt;INDEX(valschartminalt,MATCH(N330,libschart,0))),FALSE,TRUE))</f>
        <v/>
      </c>
      <c r="AO330" s="51" t="str">
        <f t="shared" si="110"/>
        <v/>
      </c>
      <c r="AP330" s="51"/>
      <c r="AQ330" s="51"/>
      <c r="AR330" s="51"/>
      <c r="AS330" s="197" t="str">
        <f t="shared" si="111"/>
        <v/>
      </c>
      <c r="AT330" s="197" t="str">
        <f t="shared" si="112"/>
        <v/>
      </c>
    </row>
    <row r="331" spans="1:46" x14ac:dyDescent="0.2">
      <c r="A331" s="52" t="str">
        <f>IF(AND(F331&lt;&gt;"",'Institution - Klasse'!$F$4&lt;&gt;""),INDEX(libcatidinstit,'Institution - Klasse'!$F$4),"")</f>
        <v/>
      </c>
      <c r="B331" s="52" t="str">
        <f>IF(A331&lt;&gt;"",INDEX(codeinstit,'Institution - Klasse'!$F$4),"")</f>
        <v/>
      </c>
      <c r="C331" s="50" t="str">
        <f t="shared" si="113"/>
        <v/>
      </c>
      <c r="D331" s="143"/>
      <c r="E331" s="143"/>
      <c r="F331" s="137"/>
      <c r="G331" s="137"/>
      <c r="H331" s="137"/>
      <c r="I331" s="137"/>
      <c r="J331" s="139"/>
      <c r="K331" s="140"/>
      <c r="L331" s="141"/>
      <c r="M331" s="141"/>
      <c r="N331" s="140"/>
      <c r="O331" s="142"/>
      <c r="P331" s="137"/>
      <c r="Q331" s="227"/>
      <c r="R331" s="137"/>
      <c r="S331" s="155"/>
      <c r="T331" s="155"/>
      <c r="U331" s="155"/>
      <c r="V331" s="155"/>
      <c r="W331" s="155"/>
      <c r="X331" s="155"/>
      <c r="Y331" s="53" t="str">
        <f t="shared" si="95"/>
        <v/>
      </c>
      <c r="Z331" s="51" t="str">
        <f t="shared" si="96"/>
        <v/>
      </c>
      <c r="AA331" s="51" t="str">
        <f t="shared" si="97"/>
        <v/>
      </c>
      <c r="AB331" s="51" t="str">
        <f t="shared" si="98"/>
        <v/>
      </c>
      <c r="AC331" s="51" t="str">
        <f t="shared" si="99"/>
        <v/>
      </c>
      <c r="AD331" s="51" t="str">
        <f t="shared" si="100"/>
        <v/>
      </c>
      <c r="AE331" s="51" t="str">
        <f t="shared" si="101"/>
        <v/>
      </c>
      <c r="AF331" s="51" t="str">
        <f t="shared" si="102"/>
        <v/>
      </c>
      <c r="AG331" s="51" t="str">
        <f t="shared" si="103"/>
        <v/>
      </c>
      <c r="AH331" s="51" t="str">
        <f t="shared" si="104"/>
        <v/>
      </c>
      <c r="AI331" s="51" t="str">
        <f t="shared" si="105"/>
        <v/>
      </c>
      <c r="AJ331" s="51" t="str">
        <f t="shared" si="106"/>
        <v/>
      </c>
      <c r="AK331" s="51" t="str">
        <f t="shared" si="107"/>
        <v/>
      </c>
      <c r="AL331" s="51" t="str">
        <f t="shared" si="108"/>
        <v/>
      </c>
      <c r="AM331" s="51" t="str">
        <f t="shared" si="109"/>
        <v/>
      </c>
      <c r="AN331" s="51" t="str">
        <f>IF(OR(AD331&lt;&gt;TRUE,AI331&lt;&gt;TRUE),"",IF(OR('Info Lieferung'!$B$12-(YEAR(J331))&gt;INDEX(valschartmaxalt,MATCH(N331,libschart,0)),'Info Lieferung'!$B$12-(YEAR(J331))&lt;INDEX(valschartminalt,MATCH(N331,libschart,0))),FALSE,TRUE))</f>
        <v/>
      </c>
      <c r="AO331" s="51" t="str">
        <f t="shared" si="110"/>
        <v/>
      </c>
      <c r="AP331" s="51"/>
      <c r="AQ331" s="51"/>
      <c r="AR331" s="51"/>
      <c r="AS331" s="197" t="str">
        <f t="shared" si="111"/>
        <v/>
      </c>
      <c r="AT331" s="197" t="str">
        <f t="shared" si="112"/>
        <v/>
      </c>
    </row>
    <row r="332" spans="1:46" x14ac:dyDescent="0.2">
      <c r="A332" s="52" t="str">
        <f>IF(AND(F332&lt;&gt;"",'Institution - Klasse'!$F$4&lt;&gt;""),INDEX(libcatidinstit,'Institution - Klasse'!$F$4),"")</f>
        <v/>
      </c>
      <c r="B332" s="52" t="str">
        <f>IF(A332&lt;&gt;"",INDEX(codeinstit,'Institution - Klasse'!$F$4),"")</f>
        <v/>
      </c>
      <c r="C332" s="50" t="str">
        <f t="shared" si="113"/>
        <v/>
      </c>
      <c r="D332" s="143"/>
      <c r="E332" s="143"/>
      <c r="F332" s="137"/>
      <c r="G332" s="137"/>
      <c r="H332" s="137"/>
      <c r="I332" s="137"/>
      <c r="J332" s="139"/>
      <c r="K332" s="140"/>
      <c r="L332" s="141"/>
      <c r="M332" s="141"/>
      <c r="N332" s="140"/>
      <c r="O332" s="142"/>
      <c r="P332" s="137"/>
      <c r="Q332" s="227"/>
      <c r="R332" s="137"/>
      <c r="S332" s="155"/>
      <c r="T332" s="155"/>
      <c r="U332" s="155"/>
      <c r="V332" s="155"/>
      <c r="W332" s="155"/>
      <c r="X332" s="155"/>
      <c r="Y332" s="53" t="str">
        <f t="shared" si="95"/>
        <v/>
      </c>
      <c r="Z332" s="51" t="str">
        <f t="shared" si="96"/>
        <v/>
      </c>
      <c r="AA332" s="51" t="str">
        <f t="shared" si="97"/>
        <v/>
      </c>
      <c r="AB332" s="51" t="str">
        <f t="shared" si="98"/>
        <v/>
      </c>
      <c r="AC332" s="51" t="str">
        <f t="shared" si="99"/>
        <v/>
      </c>
      <c r="AD332" s="51" t="str">
        <f t="shared" si="100"/>
        <v/>
      </c>
      <c r="AE332" s="51" t="str">
        <f t="shared" si="101"/>
        <v/>
      </c>
      <c r="AF332" s="51" t="str">
        <f t="shared" si="102"/>
        <v/>
      </c>
      <c r="AG332" s="51" t="str">
        <f t="shared" si="103"/>
        <v/>
      </c>
      <c r="AH332" s="51" t="str">
        <f t="shared" si="104"/>
        <v/>
      </c>
      <c r="AI332" s="51" t="str">
        <f t="shared" si="105"/>
        <v/>
      </c>
      <c r="AJ332" s="51" t="str">
        <f t="shared" si="106"/>
        <v/>
      </c>
      <c r="AK332" s="51" t="str">
        <f t="shared" si="107"/>
        <v/>
      </c>
      <c r="AL332" s="51" t="str">
        <f t="shared" si="108"/>
        <v/>
      </c>
      <c r="AM332" s="51" t="str">
        <f t="shared" si="109"/>
        <v/>
      </c>
      <c r="AN332" s="51" t="str">
        <f>IF(OR(AD332&lt;&gt;TRUE,AI332&lt;&gt;TRUE),"",IF(OR('Info Lieferung'!$B$12-(YEAR(J332))&gt;INDEX(valschartmaxalt,MATCH(N332,libschart,0)),'Info Lieferung'!$B$12-(YEAR(J332))&lt;INDEX(valschartminalt,MATCH(N332,libschart,0))),FALSE,TRUE))</f>
        <v/>
      </c>
      <c r="AO332" s="51" t="str">
        <f t="shared" si="110"/>
        <v/>
      </c>
      <c r="AP332" s="51"/>
      <c r="AQ332" s="51"/>
      <c r="AR332" s="51"/>
      <c r="AS332" s="197" t="str">
        <f t="shared" si="111"/>
        <v/>
      </c>
      <c r="AT332" s="197" t="str">
        <f t="shared" si="112"/>
        <v/>
      </c>
    </row>
    <row r="333" spans="1:46" x14ac:dyDescent="0.2">
      <c r="A333" s="52" t="str">
        <f>IF(AND(F333&lt;&gt;"",'Institution - Klasse'!$F$4&lt;&gt;""),INDEX(libcatidinstit,'Institution - Klasse'!$F$4),"")</f>
        <v/>
      </c>
      <c r="B333" s="52" t="str">
        <f>IF(A333&lt;&gt;"",INDEX(codeinstit,'Institution - Klasse'!$F$4),"")</f>
        <v/>
      </c>
      <c r="C333" s="50" t="str">
        <f t="shared" si="113"/>
        <v/>
      </c>
      <c r="D333" s="143"/>
      <c r="E333" s="143"/>
      <c r="F333" s="137"/>
      <c r="G333" s="137"/>
      <c r="H333" s="137"/>
      <c r="I333" s="137"/>
      <c r="J333" s="139"/>
      <c r="K333" s="140"/>
      <c r="L333" s="141"/>
      <c r="M333" s="141"/>
      <c r="N333" s="140"/>
      <c r="O333" s="142"/>
      <c r="P333" s="137"/>
      <c r="Q333" s="227"/>
      <c r="R333" s="137"/>
      <c r="S333" s="155"/>
      <c r="T333" s="155"/>
      <c r="U333" s="155"/>
      <c r="V333" s="155"/>
      <c r="W333" s="155"/>
      <c r="X333" s="155"/>
      <c r="Y333" s="53" t="str">
        <f t="shared" si="95"/>
        <v/>
      </c>
      <c r="Z333" s="51" t="str">
        <f t="shared" si="96"/>
        <v/>
      </c>
      <c r="AA333" s="51" t="str">
        <f t="shared" si="97"/>
        <v/>
      </c>
      <c r="AB333" s="51" t="str">
        <f t="shared" si="98"/>
        <v/>
      </c>
      <c r="AC333" s="51" t="str">
        <f t="shared" si="99"/>
        <v/>
      </c>
      <c r="AD333" s="51" t="str">
        <f t="shared" si="100"/>
        <v/>
      </c>
      <c r="AE333" s="51" t="str">
        <f t="shared" si="101"/>
        <v/>
      </c>
      <c r="AF333" s="51" t="str">
        <f t="shared" si="102"/>
        <v/>
      </c>
      <c r="AG333" s="51" t="str">
        <f t="shared" si="103"/>
        <v/>
      </c>
      <c r="AH333" s="51" t="str">
        <f t="shared" si="104"/>
        <v/>
      </c>
      <c r="AI333" s="51" t="str">
        <f t="shared" si="105"/>
        <v/>
      </c>
      <c r="AJ333" s="51" t="str">
        <f t="shared" si="106"/>
        <v/>
      </c>
      <c r="AK333" s="51" t="str">
        <f t="shared" si="107"/>
        <v/>
      </c>
      <c r="AL333" s="51" t="str">
        <f t="shared" si="108"/>
        <v/>
      </c>
      <c r="AM333" s="51" t="str">
        <f t="shared" si="109"/>
        <v/>
      </c>
      <c r="AN333" s="51" t="str">
        <f>IF(OR(AD333&lt;&gt;TRUE,AI333&lt;&gt;TRUE),"",IF(OR('Info Lieferung'!$B$12-(YEAR(J333))&gt;INDEX(valschartmaxalt,MATCH(N333,libschart,0)),'Info Lieferung'!$B$12-(YEAR(J333))&lt;INDEX(valschartminalt,MATCH(N333,libschart,0))),FALSE,TRUE))</f>
        <v/>
      </c>
      <c r="AO333" s="51" t="str">
        <f t="shared" si="110"/>
        <v/>
      </c>
      <c r="AP333" s="51"/>
      <c r="AQ333" s="51"/>
      <c r="AR333" s="51"/>
      <c r="AS333" s="197" t="str">
        <f t="shared" si="111"/>
        <v/>
      </c>
      <c r="AT333" s="197" t="str">
        <f t="shared" si="112"/>
        <v/>
      </c>
    </row>
    <row r="334" spans="1:46" x14ac:dyDescent="0.2">
      <c r="A334" s="52" t="str">
        <f>IF(AND(F334&lt;&gt;"",'Institution - Klasse'!$F$4&lt;&gt;""),INDEX(libcatidinstit,'Institution - Klasse'!$F$4),"")</f>
        <v/>
      </c>
      <c r="B334" s="52" t="str">
        <f>IF(A334&lt;&gt;"",INDEX(codeinstit,'Institution - Klasse'!$F$4),"")</f>
        <v/>
      </c>
      <c r="C334" s="50" t="str">
        <f t="shared" si="113"/>
        <v/>
      </c>
      <c r="D334" s="143"/>
      <c r="E334" s="143"/>
      <c r="F334" s="137"/>
      <c r="G334" s="137"/>
      <c r="H334" s="137"/>
      <c r="I334" s="137"/>
      <c r="J334" s="139"/>
      <c r="K334" s="140"/>
      <c r="L334" s="141"/>
      <c r="M334" s="141"/>
      <c r="N334" s="140"/>
      <c r="O334" s="142"/>
      <c r="P334" s="137"/>
      <c r="Q334" s="227"/>
      <c r="R334" s="137"/>
      <c r="S334" s="155"/>
      <c r="T334" s="155"/>
      <c r="U334" s="155"/>
      <c r="V334" s="155"/>
      <c r="W334" s="155"/>
      <c r="X334" s="155"/>
      <c r="Y334" s="53" t="str">
        <f t="shared" si="95"/>
        <v/>
      </c>
      <c r="Z334" s="51" t="str">
        <f t="shared" si="96"/>
        <v/>
      </c>
      <c r="AA334" s="51" t="str">
        <f t="shared" si="97"/>
        <v/>
      </c>
      <c r="AB334" s="51" t="str">
        <f t="shared" si="98"/>
        <v/>
      </c>
      <c r="AC334" s="51" t="str">
        <f t="shared" si="99"/>
        <v/>
      </c>
      <c r="AD334" s="51" t="str">
        <f t="shared" si="100"/>
        <v/>
      </c>
      <c r="AE334" s="51" t="str">
        <f t="shared" si="101"/>
        <v/>
      </c>
      <c r="AF334" s="51" t="str">
        <f t="shared" si="102"/>
        <v/>
      </c>
      <c r="AG334" s="51" t="str">
        <f t="shared" si="103"/>
        <v/>
      </c>
      <c r="AH334" s="51" t="str">
        <f t="shared" si="104"/>
        <v/>
      </c>
      <c r="AI334" s="51" t="str">
        <f t="shared" si="105"/>
        <v/>
      </c>
      <c r="AJ334" s="51" t="str">
        <f t="shared" si="106"/>
        <v/>
      </c>
      <c r="AK334" s="51" t="str">
        <f t="shared" si="107"/>
        <v/>
      </c>
      <c r="AL334" s="51" t="str">
        <f t="shared" si="108"/>
        <v/>
      </c>
      <c r="AM334" s="51" t="str">
        <f t="shared" si="109"/>
        <v/>
      </c>
      <c r="AN334" s="51" t="str">
        <f>IF(OR(AD334&lt;&gt;TRUE,AI334&lt;&gt;TRUE),"",IF(OR('Info Lieferung'!$B$12-(YEAR(J334))&gt;INDEX(valschartmaxalt,MATCH(N334,libschart,0)),'Info Lieferung'!$B$12-(YEAR(J334))&lt;INDEX(valschartminalt,MATCH(N334,libschart,0))),FALSE,TRUE))</f>
        <v/>
      </c>
      <c r="AO334" s="51" t="str">
        <f t="shared" si="110"/>
        <v/>
      </c>
      <c r="AP334" s="51"/>
      <c r="AQ334" s="51"/>
      <c r="AR334" s="51"/>
      <c r="AS334" s="197" t="str">
        <f t="shared" si="111"/>
        <v/>
      </c>
      <c r="AT334" s="197" t="str">
        <f t="shared" si="112"/>
        <v/>
      </c>
    </row>
    <row r="335" spans="1:46" x14ac:dyDescent="0.2">
      <c r="A335" s="52" t="str">
        <f>IF(AND(F335&lt;&gt;"",'Institution - Klasse'!$F$4&lt;&gt;""),INDEX(libcatidinstit,'Institution - Klasse'!$F$4),"")</f>
        <v/>
      </c>
      <c r="B335" s="52" t="str">
        <f>IF(A335&lt;&gt;"",INDEX(codeinstit,'Institution - Klasse'!$F$4),"")</f>
        <v/>
      </c>
      <c r="C335" s="50" t="str">
        <f t="shared" si="113"/>
        <v/>
      </c>
      <c r="D335" s="143"/>
      <c r="E335" s="143"/>
      <c r="F335" s="137"/>
      <c r="G335" s="137"/>
      <c r="H335" s="137"/>
      <c r="I335" s="137"/>
      <c r="J335" s="139"/>
      <c r="K335" s="140"/>
      <c r="L335" s="141"/>
      <c r="M335" s="141"/>
      <c r="N335" s="140"/>
      <c r="O335" s="142"/>
      <c r="P335" s="137"/>
      <c r="Q335" s="227"/>
      <c r="R335" s="137"/>
      <c r="S335" s="155"/>
      <c r="T335" s="155"/>
      <c r="U335" s="155"/>
      <c r="V335" s="155"/>
      <c r="W335" s="155"/>
      <c r="X335" s="155"/>
      <c r="Y335" s="53" t="str">
        <f t="shared" si="95"/>
        <v/>
      </c>
      <c r="Z335" s="51" t="str">
        <f t="shared" si="96"/>
        <v/>
      </c>
      <c r="AA335" s="51" t="str">
        <f t="shared" si="97"/>
        <v/>
      </c>
      <c r="AB335" s="51" t="str">
        <f t="shared" si="98"/>
        <v/>
      </c>
      <c r="AC335" s="51" t="str">
        <f t="shared" si="99"/>
        <v/>
      </c>
      <c r="AD335" s="51" t="str">
        <f t="shared" si="100"/>
        <v/>
      </c>
      <c r="AE335" s="51" t="str">
        <f t="shared" si="101"/>
        <v/>
      </c>
      <c r="AF335" s="51" t="str">
        <f t="shared" si="102"/>
        <v/>
      </c>
      <c r="AG335" s="51" t="str">
        <f t="shared" si="103"/>
        <v/>
      </c>
      <c r="AH335" s="51" t="str">
        <f t="shared" si="104"/>
        <v/>
      </c>
      <c r="AI335" s="51" t="str">
        <f t="shared" si="105"/>
        <v/>
      </c>
      <c r="AJ335" s="51" t="str">
        <f t="shared" si="106"/>
        <v/>
      </c>
      <c r="AK335" s="51" t="str">
        <f t="shared" si="107"/>
        <v/>
      </c>
      <c r="AL335" s="51" t="str">
        <f t="shared" si="108"/>
        <v/>
      </c>
      <c r="AM335" s="51" t="str">
        <f t="shared" si="109"/>
        <v/>
      </c>
      <c r="AN335" s="51" t="str">
        <f>IF(OR(AD335&lt;&gt;TRUE,AI335&lt;&gt;TRUE),"",IF(OR('Info Lieferung'!$B$12-(YEAR(J335))&gt;INDEX(valschartmaxalt,MATCH(N335,libschart,0)),'Info Lieferung'!$B$12-(YEAR(J335))&lt;INDEX(valschartminalt,MATCH(N335,libschart,0))),FALSE,TRUE))</f>
        <v/>
      </c>
      <c r="AO335" s="51" t="str">
        <f t="shared" si="110"/>
        <v/>
      </c>
      <c r="AP335" s="51"/>
      <c r="AQ335" s="51"/>
      <c r="AR335" s="51"/>
      <c r="AS335" s="197" t="str">
        <f t="shared" si="111"/>
        <v/>
      </c>
      <c r="AT335" s="197" t="str">
        <f t="shared" si="112"/>
        <v/>
      </c>
    </row>
    <row r="336" spans="1:46" x14ac:dyDescent="0.2">
      <c r="A336" s="52" t="str">
        <f>IF(AND(F336&lt;&gt;"",'Institution - Klasse'!$F$4&lt;&gt;""),INDEX(libcatidinstit,'Institution - Klasse'!$F$4),"")</f>
        <v/>
      </c>
      <c r="B336" s="52" t="str">
        <f>IF(A336&lt;&gt;"",INDEX(codeinstit,'Institution - Klasse'!$F$4),"")</f>
        <v/>
      </c>
      <c r="C336" s="50" t="str">
        <f t="shared" si="113"/>
        <v/>
      </c>
      <c r="D336" s="143"/>
      <c r="E336" s="143"/>
      <c r="F336" s="137"/>
      <c r="G336" s="137"/>
      <c r="H336" s="137"/>
      <c r="I336" s="137"/>
      <c r="J336" s="139"/>
      <c r="K336" s="140"/>
      <c r="L336" s="141"/>
      <c r="M336" s="141"/>
      <c r="N336" s="140"/>
      <c r="O336" s="142"/>
      <c r="P336" s="137"/>
      <c r="Q336" s="227"/>
      <c r="R336" s="137"/>
      <c r="S336" s="155"/>
      <c r="T336" s="155"/>
      <c r="U336" s="155"/>
      <c r="V336" s="155"/>
      <c r="W336" s="155"/>
      <c r="X336" s="155"/>
      <c r="Y336" s="53" t="str">
        <f t="shared" si="95"/>
        <v/>
      </c>
      <c r="Z336" s="51" t="str">
        <f t="shared" si="96"/>
        <v/>
      </c>
      <c r="AA336" s="51" t="str">
        <f t="shared" si="97"/>
        <v/>
      </c>
      <c r="AB336" s="51" t="str">
        <f t="shared" si="98"/>
        <v/>
      </c>
      <c r="AC336" s="51" t="str">
        <f t="shared" si="99"/>
        <v/>
      </c>
      <c r="AD336" s="51" t="str">
        <f t="shared" si="100"/>
        <v/>
      </c>
      <c r="AE336" s="51" t="str">
        <f t="shared" si="101"/>
        <v/>
      </c>
      <c r="AF336" s="51" t="str">
        <f t="shared" si="102"/>
        <v/>
      </c>
      <c r="AG336" s="51" t="str">
        <f t="shared" si="103"/>
        <v/>
      </c>
      <c r="AH336" s="51" t="str">
        <f t="shared" si="104"/>
        <v/>
      </c>
      <c r="AI336" s="51" t="str">
        <f t="shared" si="105"/>
        <v/>
      </c>
      <c r="AJ336" s="51" t="str">
        <f t="shared" si="106"/>
        <v/>
      </c>
      <c r="AK336" s="51" t="str">
        <f t="shared" si="107"/>
        <v/>
      </c>
      <c r="AL336" s="51" t="str">
        <f t="shared" si="108"/>
        <v/>
      </c>
      <c r="AM336" s="51" t="str">
        <f t="shared" si="109"/>
        <v/>
      </c>
      <c r="AN336" s="51" t="str">
        <f>IF(OR(AD336&lt;&gt;TRUE,AI336&lt;&gt;TRUE),"",IF(OR('Info Lieferung'!$B$12-(YEAR(J336))&gt;INDEX(valschartmaxalt,MATCH(N336,libschart,0)),'Info Lieferung'!$B$12-(YEAR(J336))&lt;INDEX(valschartminalt,MATCH(N336,libschart,0))),FALSE,TRUE))</f>
        <v/>
      </c>
      <c r="AO336" s="51" t="str">
        <f t="shared" si="110"/>
        <v/>
      </c>
      <c r="AP336" s="51"/>
      <c r="AQ336" s="51"/>
      <c r="AR336" s="51"/>
      <c r="AS336" s="197" t="str">
        <f t="shared" si="111"/>
        <v/>
      </c>
      <c r="AT336" s="197" t="str">
        <f t="shared" si="112"/>
        <v/>
      </c>
    </row>
    <row r="337" spans="1:46" x14ac:dyDescent="0.2">
      <c r="A337" s="52" t="str">
        <f>IF(AND(F337&lt;&gt;"",'Institution - Klasse'!$F$4&lt;&gt;""),INDEX(libcatidinstit,'Institution - Klasse'!$F$4),"")</f>
        <v/>
      </c>
      <c r="B337" s="52" t="str">
        <f>IF(A337&lt;&gt;"",INDEX(codeinstit,'Institution - Klasse'!$F$4),"")</f>
        <v/>
      </c>
      <c r="C337" s="50" t="str">
        <f t="shared" si="113"/>
        <v/>
      </c>
      <c r="D337" s="143"/>
      <c r="E337" s="143"/>
      <c r="F337" s="137"/>
      <c r="G337" s="137"/>
      <c r="H337" s="137"/>
      <c r="I337" s="137"/>
      <c r="J337" s="139"/>
      <c r="K337" s="140"/>
      <c r="L337" s="141"/>
      <c r="M337" s="141"/>
      <c r="N337" s="140"/>
      <c r="O337" s="142"/>
      <c r="P337" s="137"/>
      <c r="Q337" s="227"/>
      <c r="R337" s="137"/>
      <c r="S337" s="155"/>
      <c r="T337" s="155"/>
      <c r="U337" s="155"/>
      <c r="V337" s="155"/>
      <c r="W337" s="155"/>
      <c r="X337" s="155"/>
      <c r="Y337" s="53" t="str">
        <f t="shared" si="95"/>
        <v/>
      </c>
      <c r="Z337" s="51" t="str">
        <f t="shared" si="96"/>
        <v/>
      </c>
      <c r="AA337" s="51" t="str">
        <f t="shared" si="97"/>
        <v/>
      </c>
      <c r="AB337" s="51" t="str">
        <f t="shared" si="98"/>
        <v/>
      </c>
      <c r="AC337" s="51" t="str">
        <f t="shared" si="99"/>
        <v/>
      </c>
      <c r="AD337" s="51" t="str">
        <f t="shared" si="100"/>
        <v/>
      </c>
      <c r="AE337" s="51" t="str">
        <f t="shared" si="101"/>
        <v/>
      </c>
      <c r="AF337" s="51" t="str">
        <f t="shared" si="102"/>
        <v/>
      </c>
      <c r="AG337" s="51" t="str">
        <f t="shared" si="103"/>
        <v/>
      </c>
      <c r="AH337" s="51" t="str">
        <f t="shared" si="104"/>
        <v/>
      </c>
      <c r="AI337" s="51" t="str">
        <f t="shared" si="105"/>
        <v/>
      </c>
      <c r="AJ337" s="51" t="str">
        <f t="shared" si="106"/>
        <v/>
      </c>
      <c r="AK337" s="51" t="str">
        <f t="shared" si="107"/>
        <v/>
      </c>
      <c r="AL337" s="51" t="str">
        <f t="shared" si="108"/>
        <v/>
      </c>
      <c r="AM337" s="51" t="str">
        <f t="shared" si="109"/>
        <v/>
      </c>
      <c r="AN337" s="51" t="str">
        <f>IF(OR(AD337&lt;&gt;TRUE,AI337&lt;&gt;TRUE),"",IF(OR('Info Lieferung'!$B$12-(YEAR(J337))&gt;INDEX(valschartmaxalt,MATCH(N337,libschart,0)),'Info Lieferung'!$B$12-(YEAR(J337))&lt;INDEX(valschartminalt,MATCH(N337,libschart,0))),FALSE,TRUE))</f>
        <v/>
      </c>
      <c r="AO337" s="51" t="str">
        <f t="shared" si="110"/>
        <v/>
      </c>
      <c r="AP337" s="51"/>
      <c r="AQ337" s="51"/>
      <c r="AR337" s="51"/>
      <c r="AS337" s="197" t="str">
        <f t="shared" si="111"/>
        <v/>
      </c>
      <c r="AT337" s="197" t="str">
        <f t="shared" si="112"/>
        <v/>
      </c>
    </row>
    <row r="338" spans="1:46" x14ac:dyDescent="0.2">
      <c r="A338" s="52" t="str">
        <f>IF(AND(F338&lt;&gt;"",'Institution - Klasse'!$F$4&lt;&gt;""),INDEX(libcatidinstit,'Institution - Klasse'!$F$4),"")</f>
        <v/>
      </c>
      <c r="B338" s="52" t="str">
        <f>IF(A338&lt;&gt;"",INDEX(codeinstit,'Institution - Klasse'!$F$4),"")</f>
        <v/>
      </c>
      <c r="C338" s="50" t="str">
        <f t="shared" si="113"/>
        <v/>
      </c>
      <c r="D338" s="143"/>
      <c r="E338" s="143"/>
      <c r="F338" s="137"/>
      <c r="G338" s="137"/>
      <c r="H338" s="137"/>
      <c r="I338" s="137"/>
      <c r="J338" s="139"/>
      <c r="K338" s="140"/>
      <c r="L338" s="141"/>
      <c r="M338" s="141"/>
      <c r="N338" s="140"/>
      <c r="O338" s="142"/>
      <c r="P338" s="137"/>
      <c r="Q338" s="227"/>
      <c r="R338" s="137"/>
      <c r="S338" s="155"/>
      <c r="T338" s="155"/>
      <c r="U338" s="155"/>
      <c r="V338" s="155"/>
      <c r="W338" s="155"/>
      <c r="X338" s="155"/>
      <c r="Y338" s="53" t="str">
        <f t="shared" si="95"/>
        <v/>
      </c>
      <c r="Z338" s="51" t="str">
        <f t="shared" si="96"/>
        <v/>
      </c>
      <c r="AA338" s="51" t="str">
        <f t="shared" si="97"/>
        <v/>
      </c>
      <c r="AB338" s="51" t="str">
        <f t="shared" si="98"/>
        <v/>
      </c>
      <c r="AC338" s="51" t="str">
        <f t="shared" si="99"/>
        <v/>
      </c>
      <c r="AD338" s="51" t="str">
        <f t="shared" si="100"/>
        <v/>
      </c>
      <c r="AE338" s="51" t="str">
        <f t="shared" si="101"/>
        <v/>
      </c>
      <c r="AF338" s="51" t="str">
        <f t="shared" si="102"/>
        <v/>
      </c>
      <c r="AG338" s="51" t="str">
        <f t="shared" si="103"/>
        <v/>
      </c>
      <c r="AH338" s="51" t="str">
        <f t="shared" si="104"/>
        <v/>
      </c>
      <c r="AI338" s="51" t="str">
        <f t="shared" si="105"/>
        <v/>
      </c>
      <c r="AJ338" s="51" t="str">
        <f t="shared" si="106"/>
        <v/>
      </c>
      <c r="AK338" s="51" t="str">
        <f t="shared" si="107"/>
        <v/>
      </c>
      <c r="AL338" s="51" t="str">
        <f t="shared" si="108"/>
        <v/>
      </c>
      <c r="AM338" s="51" t="str">
        <f t="shared" si="109"/>
        <v/>
      </c>
      <c r="AN338" s="51" t="str">
        <f>IF(OR(AD338&lt;&gt;TRUE,AI338&lt;&gt;TRUE),"",IF(OR('Info Lieferung'!$B$12-(YEAR(J338))&gt;INDEX(valschartmaxalt,MATCH(N338,libschart,0)),'Info Lieferung'!$B$12-(YEAR(J338))&lt;INDEX(valschartminalt,MATCH(N338,libschart,0))),FALSE,TRUE))</f>
        <v/>
      </c>
      <c r="AO338" s="51" t="str">
        <f t="shared" si="110"/>
        <v/>
      </c>
      <c r="AP338" s="51"/>
      <c r="AQ338" s="51"/>
      <c r="AR338" s="51"/>
      <c r="AS338" s="197" t="str">
        <f t="shared" si="111"/>
        <v/>
      </c>
      <c r="AT338" s="197" t="str">
        <f t="shared" si="112"/>
        <v/>
      </c>
    </row>
    <row r="339" spans="1:46" x14ac:dyDescent="0.2">
      <c r="A339" s="52" t="str">
        <f>IF(AND(F339&lt;&gt;"",'Institution - Klasse'!$F$4&lt;&gt;""),INDEX(libcatidinstit,'Institution - Klasse'!$F$4),"")</f>
        <v/>
      </c>
      <c r="B339" s="52" t="str">
        <f>IF(A339&lt;&gt;"",INDEX(codeinstit,'Institution - Klasse'!$F$4),"")</f>
        <v/>
      </c>
      <c r="C339" s="50" t="str">
        <f t="shared" si="113"/>
        <v/>
      </c>
      <c r="D339" s="143"/>
      <c r="E339" s="143"/>
      <c r="F339" s="137"/>
      <c r="G339" s="137"/>
      <c r="H339" s="137"/>
      <c r="I339" s="137"/>
      <c r="J339" s="139"/>
      <c r="K339" s="140"/>
      <c r="L339" s="141"/>
      <c r="M339" s="141"/>
      <c r="N339" s="140"/>
      <c r="O339" s="142"/>
      <c r="P339" s="137"/>
      <c r="Q339" s="227"/>
      <c r="R339" s="137"/>
      <c r="S339" s="155"/>
      <c r="T339" s="155"/>
      <c r="U339" s="155"/>
      <c r="V339" s="155"/>
      <c r="W339" s="155"/>
      <c r="X339" s="155"/>
      <c r="Y339" s="53" t="str">
        <f t="shared" si="95"/>
        <v/>
      </c>
      <c r="Z339" s="51" t="str">
        <f t="shared" si="96"/>
        <v/>
      </c>
      <c r="AA339" s="51" t="str">
        <f t="shared" si="97"/>
        <v/>
      </c>
      <c r="AB339" s="51" t="str">
        <f t="shared" si="98"/>
        <v/>
      </c>
      <c r="AC339" s="51" t="str">
        <f t="shared" si="99"/>
        <v/>
      </c>
      <c r="AD339" s="51" t="str">
        <f t="shared" si="100"/>
        <v/>
      </c>
      <c r="AE339" s="51" t="str">
        <f t="shared" si="101"/>
        <v/>
      </c>
      <c r="AF339" s="51" t="str">
        <f t="shared" si="102"/>
        <v/>
      </c>
      <c r="AG339" s="51" t="str">
        <f t="shared" si="103"/>
        <v/>
      </c>
      <c r="AH339" s="51" t="str">
        <f t="shared" si="104"/>
        <v/>
      </c>
      <c r="AI339" s="51" t="str">
        <f t="shared" si="105"/>
        <v/>
      </c>
      <c r="AJ339" s="51" t="str">
        <f t="shared" si="106"/>
        <v/>
      </c>
      <c r="AK339" s="51" t="str">
        <f t="shared" si="107"/>
        <v/>
      </c>
      <c r="AL339" s="51" t="str">
        <f t="shared" si="108"/>
        <v/>
      </c>
      <c r="AM339" s="51" t="str">
        <f t="shared" si="109"/>
        <v/>
      </c>
      <c r="AN339" s="51" t="str">
        <f>IF(OR(AD339&lt;&gt;TRUE,AI339&lt;&gt;TRUE),"",IF(OR('Info Lieferung'!$B$12-(YEAR(J339))&gt;INDEX(valschartmaxalt,MATCH(N339,libschart,0)),'Info Lieferung'!$B$12-(YEAR(J339))&lt;INDEX(valschartminalt,MATCH(N339,libschart,0))),FALSE,TRUE))</f>
        <v/>
      </c>
      <c r="AO339" s="51" t="str">
        <f t="shared" si="110"/>
        <v/>
      </c>
      <c r="AP339" s="51"/>
      <c r="AQ339" s="51"/>
      <c r="AR339" s="51"/>
      <c r="AS339" s="197" t="str">
        <f t="shared" si="111"/>
        <v/>
      </c>
      <c r="AT339" s="197" t="str">
        <f t="shared" si="112"/>
        <v/>
      </c>
    </row>
    <row r="340" spans="1:46" x14ac:dyDescent="0.2">
      <c r="A340" s="52" t="str">
        <f>IF(AND(F340&lt;&gt;"",'Institution - Klasse'!$F$4&lt;&gt;""),INDEX(libcatidinstit,'Institution - Klasse'!$F$4),"")</f>
        <v/>
      </c>
      <c r="B340" s="52" t="str">
        <f>IF(A340&lt;&gt;"",INDEX(codeinstit,'Institution - Klasse'!$F$4),"")</f>
        <v/>
      </c>
      <c r="C340" s="50" t="str">
        <f t="shared" si="113"/>
        <v/>
      </c>
      <c r="D340" s="143"/>
      <c r="E340" s="143"/>
      <c r="F340" s="137"/>
      <c r="G340" s="137"/>
      <c r="H340" s="137"/>
      <c r="I340" s="137"/>
      <c r="J340" s="139"/>
      <c r="K340" s="140"/>
      <c r="L340" s="141"/>
      <c r="M340" s="141"/>
      <c r="N340" s="140"/>
      <c r="O340" s="142"/>
      <c r="P340" s="137"/>
      <c r="Q340" s="227"/>
      <c r="R340" s="137"/>
      <c r="S340" s="155"/>
      <c r="T340" s="155"/>
      <c r="U340" s="155"/>
      <c r="V340" s="155"/>
      <c r="W340" s="155"/>
      <c r="X340" s="155"/>
      <c r="Y340" s="53" t="str">
        <f t="shared" si="95"/>
        <v/>
      </c>
      <c r="Z340" s="51" t="str">
        <f t="shared" si="96"/>
        <v/>
      </c>
      <c r="AA340" s="51" t="str">
        <f t="shared" si="97"/>
        <v/>
      </c>
      <c r="AB340" s="51" t="str">
        <f t="shared" si="98"/>
        <v/>
      </c>
      <c r="AC340" s="51" t="str">
        <f t="shared" si="99"/>
        <v/>
      </c>
      <c r="AD340" s="51" t="str">
        <f t="shared" si="100"/>
        <v/>
      </c>
      <c r="AE340" s="51" t="str">
        <f t="shared" si="101"/>
        <v/>
      </c>
      <c r="AF340" s="51" t="str">
        <f t="shared" si="102"/>
        <v/>
      </c>
      <c r="AG340" s="51" t="str">
        <f t="shared" si="103"/>
        <v/>
      </c>
      <c r="AH340" s="51" t="str">
        <f t="shared" si="104"/>
        <v/>
      </c>
      <c r="AI340" s="51" t="str">
        <f t="shared" si="105"/>
        <v/>
      </c>
      <c r="AJ340" s="51" t="str">
        <f t="shared" si="106"/>
        <v/>
      </c>
      <c r="AK340" s="51" t="str">
        <f t="shared" si="107"/>
        <v/>
      </c>
      <c r="AL340" s="51" t="str">
        <f t="shared" si="108"/>
        <v/>
      </c>
      <c r="AM340" s="51" t="str">
        <f t="shared" si="109"/>
        <v/>
      </c>
      <c r="AN340" s="51" t="str">
        <f>IF(OR(AD340&lt;&gt;TRUE,AI340&lt;&gt;TRUE),"",IF(OR('Info Lieferung'!$B$12-(YEAR(J340))&gt;INDEX(valschartmaxalt,MATCH(N340,libschart,0)),'Info Lieferung'!$B$12-(YEAR(J340))&lt;INDEX(valschartminalt,MATCH(N340,libschart,0))),FALSE,TRUE))</f>
        <v/>
      </c>
      <c r="AO340" s="51" t="str">
        <f t="shared" si="110"/>
        <v/>
      </c>
      <c r="AP340" s="51"/>
      <c r="AQ340" s="51"/>
      <c r="AR340" s="51"/>
      <c r="AS340" s="197" t="str">
        <f t="shared" si="111"/>
        <v/>
      </c>
      <c r="AT340" s="197" t="str">
        <f t="shared" si="112"/>
        <v/>
      </c>
    </row>
    <row r="341" spans="1:46" x14ac:dyDescent="0.2">
      <c r="A341" s="52" t="str">
        <f>IF(AND(F341&lt;&gt;"",'Institution - Klasse'!$F$4&lt;&gt;""),INDEX(libcatidinstit,'Institution - Klasse'!$F$4),"")</f>
        <v/>
      </c>
      <c r="B341" s="52" t="str">
        <f>IF(A341&lt;&gt;"",INDEX(codeinstit,'Institution - Klasse'!$F$4),"")</f>
        <v/>
      </c>
      <c r="C341" s="50" t="str">
        <f t="shared" si="113"/>
        <v/>
      </c>
      <c r="D341" s="143"/>
      <c r="E341" s="143"/>
      <c r="F341" s="137"/>
      <c r="G341" s="137"/>
      <c r="H341" s="137"/>
      <c r="I341" s="137"/>
      <c r="J341" s="139"/>
      <c r="K341" s="140"/>
      <c r="L341" s="141"/>
      <c r="M341" s="141"/>
      <c r="N341" s="140"/>
      <c r="O341" s="142"/>
      <c r="P341" s="137"/>
      <c r="Q341" s="227"/>
      <c r="R341" s="137"/>
      <c r="S341" s="155"/>
      <c r="T341" s="155"/>
      <c r="U341" s="155"/>
      <c r="V341" s="155"/>
      <c r="W341" s="155"/>
      <c r="X341" s="155"/>
      <c r="Y341" s="53" t="str">
        <f t="shared" si="95"/>
        <v/>
      </c>
      <c r="Z341" s="51" t="str">
        <f t="shared" si="96"/>
        <v/>
      </c>
      <c r="AA341" s="51" t="str">
        <f t="shared" si="97"/>
        <v/>
      </c>
      <c r="AB341" s="51" t="str">
        <f t="shared" si="98"/>
        <v/>
      </c>
      <c r="AC341" s="51" t="str">
        <f t="shared" si="99"/>
        <v/>
      </c>
      <c r="AD341" s="51" t="str">
        <f t="shared" si="100"/>
        <v/>
      </c>
      <c r="AE341" s="51" t="str">
        <f t="shared" si="101"/>
        <v/>
      </c>
      <c r="AF341" s="51" t="str">
        <f t="shared" si="102"/>
        <v/>
      </c>
      <c r="AG341" s="51" t="str">
        <f t="shared" si="103"/>
        <v/>
      </c>
      <c r="AH341" s="51" t="str">
        <f t="shared" si="104"/>
        <v/>
      </c>
      <c r="AI341" s="51" t="str">
        <f t="shared" si="105"/>
        <v/>
      </c>
      <c r="AJ341" s="51" t="str">
        <f t="shared" si="106"/>
        <v/>
      </c>
      <c r="AK341" s="51" t="str">
        <f t="shared" si="107"/>
        <v/>
      </c>
      <c r="AL341" s="51" t="str">
        <f t="shared" si="108"/>
        <v/>
      </c>
      <c r="AM341" s="51" t="str">
        <f t="shared" si="109"/>
        <v/>
      </c>
      <c r="AN341" s="51" t="str">
        <f>IF(OR(AD341&lt;&gt;TRUE,AI341&lt;&gt;TRUE),"",IF(OR('Info Lieferung'!$B$12-(YEAR(J341))&gt;INDEX(valschartmaxalt,MATCH(N341,libschart,0)),'Info Lieferung'!$B$12-(YEAR(J341))&lt;INDEX(valschartminalt,MATCH(N341,libschart,0))),FALSE,TRUE))</f>
        <v/>
      </c>
      <c r="AO341" s="51" t="str">
        <f t="shared" si="110"/>
        <v/>
      </c>
      <c r="AP341" s="51"/>
      <c r="AQ341" s="51"/>
      <c r="AR341" s="51"/>
      <c r="AS341" s="197" t="str">
        <f t="shared" si="111"/>
        <v/>
      </c>
      <c r="AT341" s="197" t="str">
        <f t="shared" si="112"/>
        <v/>
      </c>
    </row>
    <row r="342" spans="1:46" x14ac:dyDescent="0.2">
      <c r="A342" s="52" t="str">
        <f>IF(AND(F342&lt;&gt;"",'Institution - Klasse'!$F$4&lt;&gt;""),INDEX(libcatidinstit,'Institution - Klasse'!$F$4),"")</f>
        <v/>
      </c>
      <c r="B342" s="52" t="str">
        <f>IF(A342&lt;&gt;"",INDEX(codeinstit,'Institution - Klasse'!$F$4),"")</f>
        <v/>
      </c>
      <c r="C342" s="50" t="str">
        <f t="shared" si="113"/>
        <v/>
      </c>
      <c r="D342" s="143"/>
      <c r="E342" s="143"/>
      <c r="F342" s="137"/>
      <c r="G342" s="137"/>
      <c r="H342" s="137"/>
      <c r="I342" s="137"/>
      <c r="J342" s="139"/>
      <c r="K342" s="140"/>
      <c r="L342" s="141"/>
      <c r="M342" s="141"/>
      <c r="N342" s="140"/>
      <c r="O342" s="142"/>
      <c r="P342" s="137"/>
      <c r="Q342" s="227"/>
      <c r="R342" s="137"/>
      <c r="S342" s="155"/>
      <c r="T342" s="155"/>
      <c r="U342" s="155"/>
      <c r="V342" s="155"/>
      <c r="W342" s="155"/>
      <c r="X342" s="155"/>
      <c r="Y342" s="53" t="str">
        <f t="shared" si="95"/>
        <v/>
      </c>
      <c r="Z342" s="51" t="str">
        <f t="shared" si="96"/>
        <v/>
      </c>
      <c r="AA342" s="51" t="str">
        <f t="shared" si="97"/>
        <v/>
      </c>
      <c r="AB342" s="51" t="str">
        <f t="shared" si="98"/>
        <v/>
      </c>
      <c r="AC342" s="51" t="str">
        <f t="shared" si="99"/>
        <v/>
      </c>
      <c r="AD342" s="51" t="str">
        <f t="shared" si="100"/>
        <v/>
      </c>
      <c r="AE342" s="51" t="str">
        <f t="shared" si="101"/>
        <v/>
      </c>
      <c r="AF342" s="51" t="str">
        <f t="shared" si="102"/>
        <v/>
      </c>
      <c r="AG342" s="51" t="str">
        <f t="shared" si="103"/>
        <v/>
      </c>
      <c r="AH342" s="51" t="str">
        <f t="shared" si="104"/>
        <v/>
      </c>
      <c r="AI342" s="51" t="str">
        <f t="shared" si="105"/>
        <v/>
      </c>
      <c r="AJ342" s="51" t="str">
        <f t="shared" si="106"/>
        <v/>
      </c>
      <c r="AK342" s="51" t="str">
        <f t="shared" si="107"/>
        <v/>
      </c>
      <c r="AL342" s="51" t="str">
        <f t="shared" si="108"/>
        <v/>
      </c>
      <c r="AM342" s="51" t="str">
        <f t="shared" si="109"/>
        <v/>
      </c>
      <c r="AN342" s="51" t="str">
        <f>IF(OR(AD342&lt;&gt;TRUE,AI342&lt;&gt;TRUE),"",IF(OR('Info Lieferung'!$B$12-(YEAR(J342))&gt;INDEX(valschartmaxalt,MATCH(N342,libschart,0)),'Info Lieferung'!$B$12-(YEAR(J342))&lt;INDEX(valschartminalt,MATCH(N342,libschart,0))),FALSE,TRUE))</f>
        <v/>
      </c>
      <c r="AO342" s="51" t="str">
        <f t="shared" si="110"/>
        <v/>
      </c>
      <c r="AP342" s="51"/>
      <c r="AQ342" s="51"/>
      <c r="AR342" s="51"/>
      <c r="AS342" s="197" t="str">
        <f t="shared" si="111"/>
        <v/>
      </c>
      <c r="AT342" s="197" t="str">
        <f t="shared" si="112"/>
        <v/>
      </c>
    </row>
    <row r="343" spans="1:46" x14ac:dyDescent="0.2">
      <c r="A343" s="52" t="str">
        <f>IF(AND(F343&lt;&gt;"",'Institution - Klasse'!$F$4&lt;&gt;""),INDEX(libcatidinstit,'Institution - Klasse'!$F$4),"")</f>
        <v/>
      </c>
      <c r="B343" s="52" t="str">
        <f>IF(A343&lt;&gt;"",INDEX(codeinstit,'Institution - Klasse'!$F$4),"")</f>
        <v/>
      </c>
      <c r="C343" s="50" t="str">
        <f t="shared" si="113"/>
        <v/>
      </c>
      <c r="D343" s="143"/>
      <c r="E343" s="143"/>
      <c r="F343" s="137"/>
      <c r="G343" s="137"/>
      <c r="H343" s="137"/>
      <c r="I343" s="137"/>
      <c r="J343" s="139"/>
      <c r="K343" s="140"/>
      <c r="L343" s="141"/>
      <c r="M343" s="141"/>
      <c r="N343" s="140"/>
      <c r="O343" s="142"/>
      <c r="P343" s="137"/>
      <c r="Q343" s="227"/>
      <c r="R343" s="137"/>
      <c r="S343" s="155"/>
      <c r="T343" s="155"/>
      <c r="U343" s="155"/>
      <c r="V343" s="155"/>
      <c r="W343" s="155"/>
      <c r="X343" s="155"/>
      <c r="Y343" s="53" t="str">
        <f t="shared" si="95"/>
        <v/>
      </c>
      <c r="Z343" s="51" t="str">
        <f t="shared" si="96"/>
        <v/>
      </c>
      <c r="AA343" s="51" t="str">
        <f t="shared" si="97"/>
        <v/>
      </c>
      <c r="AB343" s="51" t="str">
        <f t="shared" si="98"/>
        <v/>
      </c>
      <c r="AC343" s="51" t="str">
        <f t="shared" si="99"/>
        <v/>
      </c>
      <c r="AD343" s="51" t="str">
        <f t="shared" si="100"/>
        <v/>
      </c>
      <c r="AE343" s="51" t="str">
        <f t="shared" si="101"/>
        <v/>
      </c>
      <c r="AF343" s="51" t="str">
        <f t="shared" si="102"/>
        <v/>
      </c>
      <c r="AG343" s="51" t="str">
        <f t="shared" si="103"/>
        <v/>
      </c>
      <c r="AH343" s="51" t="str">
        <f t="shared" si="104"/>
        <v/>
      </c>
      <c r="AI343" s="51" t="str">
        <f t="shared" si="105"/>
        <v/>
      </c>
      <c r="AJ343" s="51" t="str">
        <f t="shared" si="106"/>
        <v/>
      </c>
      <c r="AK343" s="51" t="str">
        <f t="shared" si="107"/>
        <v/>
      </c>
      <c r="AL343" s="51" t="str">
        <f t="shared" si="108"/>
        <v/>
      </c>
      <c r="AM343" s="51" t="str">
        <f t="shared" si="109"/>
        <v/>
      </c>
      <c r="AN343" s="51" t="str">
        <f>IF(OR(AD343&lt;&gt;TRUE,AI343&lt;&gt;TRUE),"",IF(OR('Info Lieferung'!$B$12-(YEAR(J343))&gt;INDEX(valschartmaxalt,MATCH(N343,libschart,0)),'Info Lieferung'!$B$12-(YEAR(J343))&lt;INDEX(valschartminalt,MATCH(N343,libschart,0))),FALSE,TRUE))</f>
        <v/>
      </c>
      <c r="AO343" s="51" t="str">
        <f t="shared" si="110"/>
        <v/>
      </c>
      <c r="AP343" s="51"/>
      <c r="AQ343" s="51"/>
      <c r="AR343" s="51"/>
      <c r="AS343" s="197" t="str">
        <f t="shared" si="111"/>
        <v/>
      </c>
      <c r="AT343" s="197" t="str">
        <f t="shared" si="112"/>
        <v/>
      </c>
    </row>
    <row r="344" spans="1:46" x14ac:dyDescent="0.2">
      <c r="A344" s="52" t="str">
        <f>IF(AND(F344&lt;&gt;"",'Institution - Klasse'!$F$4&lt;&gt;""),INDEX(libcatidinstit,'Institution - Klasse'!$F$4),"")</f>
        <v/>
      </c>
      <c r="B344" s="52" t="str">
        <f>IF(A344&lt;&gt;"",INDEX(codeinstit,'Institution - Klasse'!$F$4),"")</f>
        <v/>
      </c>
      <c r="C344" s="50" t="str">
        <f t="shared" si="113"/>
        <v/>
      </c>
      <c r="D344" s="143"/>
      <c r="E344" s="143"/>
      <c r="F344" s="137"/>
      <c r="G344" s="137"/>
      <c r="H344" s="137"/>
      <c r="I344" s="137"/>
      <c r="J344" s="139"/>
      <c r="K344" s="140"/>
      <c r="L344" s="141"/>
      <c r="M344" s="141"/>
      <c r="N344" s="140"/>
      <c r="O344" s="142"/>
      <c r="P344" s="137"/>
      <c r="Q344" s="227"/>
      <c r="R344" s="137"/>
      <c r="S344" s="155"/>
      <c r="T344" s="155"/>
      <c r="U344" s="155"/>
      <c r="V344" s="155"/>
      <c r="W344" s="155"/>
      <c r="X344" s="155"/>
      <c r="Y344" s="53" t="str">
        <f t="shared" si="95"/>
        <v/>
      </c>
      <c r="Z344" s="51" t="str">
        <f t="shared" si="96"/>
        <v/>
      </c>
      <c r="AA344" s="51" t="str">
        <f t="shared" si="97"/>
        <v/>
      </c>
      <c r="AB344" s="51" t="str">
        <f t="shared" si="98"/>
        <v/>
      </c>
      <c r="AC344" s="51" t="str">
        <f t="shared" si="99"/>
        <v/>
      </c>
      <c r="AD344" s="51" t="str">
        <f t="shared" si="100"/>
        <v/>
      </c>
      <c r="AE344" s="51" t="str">
        <f t="shared" si="101"/>
        <v/>
      </c>
      <c r="AF344" s="51" t="str">
        <f t="shared" si="102"/>
        <v/>
      </c>
      <c r="AG344" s="51" t="str">
        <f t="shared" si="103"/>
        <v/>
      </c>
      <c r="AH344" s="51" t="str">
        <f t="shared" si="104"/>
        <v/>
      </c>
      <c r="AI344" s="51" t="str">
        <f t="shared" si="105"/>
        <v/>
      </c>
      <c r="AJ344" s="51" t="str">
        <f t="shared" si="106"/>
        <v/>
      </c>
      <c r="AK344" s="51" t="str">
        <f t="shared" si="107"/>
        <v/>
      </c>
      <c r="AL344" s="51" t="str">
        <f t="shared" si="108"/>
        <v/>
      </c>
      <c r="AM344" s="51" t="str">
        <f t="shared" si="109"/>
        <v/>
      </c>
      <c r="AN344" s="51" t="str">
        <f>IF(OR(AD344&lt;&gt;TRUE,AI344&lt;&gt;TRUE),"",IF(OR('Info Lieferung'!$B$12-(YEAR(J344))&gt;INDEX(valschartmaxalt,MATCH(N344,libschart,0)),'Info Lieferung'!$B$12-(YEAR(J344))&lt;INDEX(valschartminalt,MATCH(N344,libschart,0))),FALSE,TRUE))</f>
        <v/>
      </c>
      <c r="AO344" s="51" t="str">
        <f t="shared" si="110"/>
        <v/>
      </c>
      <c r="AP344" s="51"/>
      <c r="AQ344" s="51"/>
      <c r="AR344" s="51"/>
      <c r="AS344" s="197" t="str">
        <f t="shared" si="111"/>
        <v/>
      </c>
      <c r="AT344" s="197" t="str">
        <f t="shared" si="112"/>
        <v/>
      </c>
    </row>
    <row r="345" spans="1:46" x14ac:dyDescent="0.2">
      <c r="A345" s="52" t="str">
        <f>IF(AND(F345&lt;&gt;"",'Institution - Klasse'!$F$4&lt;&gt;""),INDEX(libcatidinstit,'Institution - Klasse'!$F$4),"")</f>
        <v/>
      </c>
      <c r="B345" s="52" t="str">
        <f>IF(A345&lt;&gt;"",INDEX(codeinstit,'Institution - Klasse'!$F$4),"")</f>
        <v/>
      </c>
      <c r="C345" s="50" t="str">
        <f t="shared" si="113"/>
        <v/>
      </c>
      <c r="D345" s="143"/>
      <c r="E345" s="143"/>
      <c r="F345" s="137"/>
      <c r="G345" s="137"/>
      <c r="H345" s="137"/>
      <c r="I345" s="137"/>
      <c r="J345" s="139"/>
      <c r="K345" s="140"/>
      <c r="L345" s="141"/>
      <c r="M345" s="141"/>
      <c r="N345" s="140"/>
      <c r="O345" s="142"/>
      <c r="P345" s="137"/>
      <c r="Q345" s="227"/>
      <c r="R345" s="137"/>
      <c r="S345" s="155"/>
      <c r="T345" s="155"/>
      <c r="U345" s="155"/>
      <c r="V345" s="155"/>
      <c r="W345" s="155"/>
      <c r="X345" s="155"/>
      <c r="Y345" s="53" t="str">
        <f t="shared" si="95"/>
        <v/>
      </c>
      <c r="Z345" s="51" t="str">
        <f t="shared" si="96"/>
        <v/>
      </c>
      <c r="AA345" s="51" t="str">
        <f t="shared" si="97"/>
        <v/>
      </c>
      <c r="AB345" s="51" t="str">
        <f t="shared" si="98"/>
        <v/>
      </c>
      <c r="AC345" s="51" t="str">
        <f t="shared" si="99"/>
        <v/>
      </c>
      <c r="AD345" s="51" t="str">
        <f t="shared" si="100"/>
        <v/>
      </c>
      <c r="AE345" s="51" t="str">
        <f t="shared" si="101"/>
        <v/>
      </c>
      <c r="AF345" s="51" t="str">
        <f t="shared" si="102"/>
        <v/>
      </c>
      <c r="AG345" s="51" t="str">
        <f t="shared" si="103"/>
        <v/>
      </c>
      <c r="AH345" s="51" t="str">
        <f t="shared" si="104"/>
        <v/>
      </c>
      <c r="AI345" s="51" t="str">
        <f t="shared" si="105"/>
        <v/>
      </c>
      <c r="AJ345" s="51" t="str">
        <f t="shared" si="106"/>
        <v/>
      </c>
      <c r="AK345" s="51" t="str">
        <f t="shared" si="107"/>
        <v/>
      </c>
      <c r="AL345" s="51" t="str">
        <f t="shared" si="108"/>
        <v/>
      </c>
      <c r="AM345" s="51" t="str">
        <f t="shared" si="109"/>
        <v/>
      </c>
      <c r="AN345" s="51" t="str">
        <f>IF(OR(AD345&lt;&gt;TRUE,AI345&lt;&gt;TRUE),"",IF(OR('Info Lieferung'!$B$12-(YEAR(J345))&gt;INDEX(valschartmaxalt,MATCH(N345,libschart,0)),'Info Lieferung'!$B$12-(YEAR(J345))&lt;INDEX(valschartminalt,MATCH(N345,libschart,0))),FALSE,TRUE))</f>
        <v/>
      </c>
      <c r="AO345" s="51" t="str">
        <f t="shared" si="110"/>
        <v/>
      </c>
      <c r="AP345" s="51"/>
      <c r="AQ345" s="51"/>
      <c r="AR345" s="51"/>
      <c r="AS345" s="197" t="str">
        <f t="shared" si="111"/>
        <v/>
      </c>
      <c r="AT345" s="197" t="str">
        <f t="shared" si="112"/>
        <v/>
      </c>
    </row>
    <row r="346" spans="1:46" x14ac:dyDescent="0.2">
      <c r="A346" s="52" t="str">
        <f>IF(AND(F346&lt;&gt;"",'Institution - Klasse'!$F$4&lt;&gt;""),INDEX(libcatidinstit,'Institution - Klasse'!$F$4),"")</f>
        <v/>
      </c>
      <c r="B346" s="52" t="str">
        <f>IF(A346&lt;&gt;"",INDEX(codeinstit,'Institution - Klasse'!$F$4),"")</f>
        <v/>
      </c>
      <c r="C346" s="50" t="str">
        <f t="shared" si="113"/>
        <v/>
      </c>
      <c r="D346" s="143"/>
      <c r="E346" s="143"/>
      <c r="F346" s="137"/>
      <c r="G346" s="137"/>
      <c r="H346" s="137"/>
      <c r="I346" s="137"/>
      <c r="J346" s="139"/>
      <c r="K346" s="140"/>
      <c r="L346" s="141"/>
      <c r="M346" s="141"/>
      <c r="N346" s="140"/>
      <c r="O346" s="142"/>
      <c r="P346" s="137"/>
      <c r="Q346" s="227"/>
      <c r="R346" s="137"/>
      <c r="S346" s="155"/>
      <c r="T346" s="155"/>
      <c r="U346" s="155"/>
      <c r="V346" s="155"/>
      <c r="W346" s="155"/>
      <c r="X346" s="155"/>
      <c r="Y346" s="53" t="str">
        <f t="shared" si="95"/>
        <v/>
      </c>
      <c r="Z346" s="51" t="str">
        <f t="shared" si="96"/>
        <v/>
      </c>
      <c r="AA346" s="51" t="str">
        <f t="shared" si="97"/>
        <v/>
      </c>
      <c r="AB346" s="51" t="str">
        <f t="shared" si="98"/>
        <v/>
      </c>
      <c r="AC346" s="51" t="str">
        <f t="shared" si="99"/>
        <v/>
      </c>
      <c r="AD346" s="51" t="str">
        <f t="shared" si="100"/>
        <v/>
      </c>
      <c r="AE346" s="51" t="str">
        <f t="shared" si="101"/>
        <v/>
      </c>
      <c r="AF346" s="51" t="str">
        <f t="shared" si="102"/>
        <v/>
      </c>
      <c r="AG346" s="51" t="str">
        <f t="shared" si="103"/>
        <v/>
      </c>
      <c r="AH346" s="51" t="str">
        <f t="shared" si="104"/>
        <v/>
      </c>
      <c r="AI346" s="51" t="str">
        <f t="shared" si="105"/>
        <v/>
      </c>
      <c r="AJ346" s="51" t="str">
        <f t="shared" si="106"/>
        <v/>
      </c>
      <c r="AK346" s="51" t="str">
        <f t="shared" si="107"/>
        <v/>
      </c>
      <c r="AL346" s="51" t="str">
        <f t="shared" si="108"/>
        <v/>
      </c>
      <c r="AM346" s="51" t="str">
        <f t="shared" si="109"/>
        <v/>
      </c>
      <c r="AN346" s="51" t="str">
        <f>IF(OR(AD346&lt;&gt;TRUE,AI346&lt;&gt;TRUE),"",IF(OR('Info Lieferung'!$B$12-(YEAR(J346))&gt;INDEX(valschartmaxalt,MATCH(N346,libschart,0)),'Info Lieferung'!$B$12-(YEAR(J346))&lt;INDEX(valschartminalt,MATCH(N346,libschart,0))),FALSE,TRUE))</f>
        <v/>
      </c>
      <c r="AO346" s="51" t="str">
        <f t="shared" si="110"/>
        <v/>
      </c>
      <c r="AP346" s="51"/>
      <c r="AQ346" s="51"/>
      <c r="AR346" s="51"/>
      <c r="AS346" s="197" t="str">
        <f t="shared" si="111"/>
        <v/>
      </c>
      <c r="AT346" s="197" t="str">
        <f t="shared" si="112"/>
        <v/>
      </c>
    </row>
    <row r="347" spans="1:46" x14ac:dyDescent="0.2">
      <c r="A347" s="52" t="str">
        <f>IF(AND(F347&lt;&gt;"",'Institution - Klasse'!$F$4&lt;&gt;""),INDEX(libcatidinstit,'Institution - Klasse'!$F$4),"")</f>
        <v/>
      </c>
      <c r="B347" s="52" t="str">
        <f>IF(A347&lt;&gt;"",INDEX(codeinstit,'Institution - Klasse'!$F$4),"")</f>
        <v/>
      </c>
      <c r="C347" s="50" t="str">
        <f t="shared" si="113"/>
        <v/>
      </c>
      <c r="D347" s="143"/>
      <c r="E347" s="143"/>
      <c r="F347" s="137"/>
      <c r="G347" s="137"/>
      <c r="H347" s="137"/>
      <c r="I347" s="137"/>
      <c r="J347" s="139"/>
      <c r="K347" s="140"/>
      <c r="L347" s="141"/>
      <c r="M347" s="141"/>
      <c r="N347" s="140"/>
      <c r="O347" s="142"/>
      <c r="P347" s="137"/>
      <c r="Q347" s="227"/>
      <c r="R347" s="137"/>
      <c r="S347" s="155"/>
      <c r="T347" s="155"/>
      <c r="U347" s="155"/>
      <c r="V347" s="155"/>
      <c r="W347" s="155"/>
      <c r="X347" s="155"/>
      <c r="Y347" s="53" t="str">
        <f t="shared" si="95"/>
        <v/>
      </c>
      <c r="Z347" s="51" t="str">
        <f t="shared" si="96"/>
        <v/>
      </c>
      <c r="AA347" s="51" t="str">
        <f t="shared" si="97"/>
        <v/>
      </c>
      <c r="AB347" s="51" t="str">
        <f t="shared" si="98"/>
        <v/>
      </c>
      <c r="AC347" s="51" t="str">
        <f t="shared" si="99"/>
        <v/>
      </c>
      <c r="AD347" s="51" t="str">
        <f t="shared" si="100"/>
        <v/>
      </c>
      <c r="AE347" s="51" t="str">
        <f t="shared" si="101"/>
        <v/>
      </c>
      <c r="AF347" s="51" t="str">
        <f t="shared" si="102"/>
        <v/>
      </c>
      <c r="AG347" s="51" t="str">
        <f t="shared" si="103"/>
        <v/>
      </c>
      <c r="AH347" s="51" t="str">
        <f t="shared" si="104"/>
        <v/>
      </c>
      <c r="AI347" s="51" t="str">
        <f t="shared" si="105"/>
        <v/>
      </c>
      <c r="AJ347" s="51" t="str">
        <f t="shared" si="106"/>
        <v/>
      </c>
      <c r="AK347" s="51" t="str">
        <f t="shared" si="107"/>
        <v/>
      </c>
      <c r="AL347" s="51" t="str">
        <f t="shared" si="108"/>
        <v/>
      </c>
      <c r="AM347" s="51" t="str">
        <f t="shared" si="109"/>
        <v/>
      </c>
      <c r="AN347" s="51" t="str">
        <f>IF(OR(AD347&lt;&gt;TRUE,AI347&lt;&gt;TRUE),"",IF(OR('Info Lieferung'!$B$12-(YEAR(J347))&gt;INDEX(valschartmaxalt,MATCH(N347,libschart,0)),'Info Lieferung'!$B$12-(YEAR(J347))&lt;INDEX(valschartminalt,MATCH(N347,libschart,0))),FALSE,TRUE))</f>
        <v/>
      </c>
      <c r="AO347" s="51" t="str">
        <f t="shared" si="110"/>
        <v/>
      </c>
      <c r="AP347" s="51"/>
      <c r="AQ347" s="51"/>
      <c r="AR347" s="51"/>
      <c r="AS347" s="197" t="str">
        <f t="shared" si="111"/>
        <v/>
      </c>
      <c r="AT347" s="197" t="str">
        <f t="shared" si="112"/>
        <v/>
      </c>
    </row>
    <row r="348" spans="1:46" x14ac:dyDescent="0.2">
      <c r="A348" s="52" t="str">
        <f>IF(AND(F348&lt;&gt;"",'Institution - Klasse'!$F$4&lt;&gt;""),INDEX(libcatidinstit,'Institution - Klasse'!$F$4),"")</f>
        <v/>
      </c>
      <c r="B348" s="52" t="str">
        <f>IF(A348&lt;&gt;"",INDEX(codeinstit,'Institution - Klasse'!$F$4),"")</f>
        <v/>
      </c>
      <c r="C348" s="50" t="str">
        <f t="shared" si="113"/>
        <v/>
      </c>
      <c r="D348" s="143"/>
      <c r="E348" s="143"/>
      <c r="F348" s="137"/>
      <c r="G348" s="137"/>
      <c r="H348" s="137"/>
      <c r="I348" s="137"/>
      <c r="J348" s="139"/>
      <c r="K348" s="140"/>
      <c r="L348" s="141"/>
      <c r="M348" s="141"/>
      <c r="N348" s="140"/>
      <c r="O348" s="142"/>
      <c r="P348" s="137"/>
      <c r="Q348" s="227"/>
      <c r="R348" s="137"/>
      <c r="S348" s="155"/>
      <c r="T348" s="155"/>
      <c r="U348" s="155"/>
      <c r="V348" s="155"/>
      <c r="W348" s="155"/>
      <c r="X348" s="155"/>
      <c r="Y348" s="53" t="str">
        <f t="shared" si="95"/>
        <v/>
      </c>
      <c r="Z348" s="51" t="str">
        <f t="shared" si="96"/>
        <v/>
      </c>
      <c r="AA348" s="51" t="str">
        <f t="shared" si="97"/>
        <v/>
      </c>
      <c r="AB348" s="51" t="str">
        <f t="shared" si="98"/>
        <v/>
      </c>
      <c r="AC348" s="51" t="str">
        <f t="shared" si="99"/>
        <v/>
      </c>
      <c r="AD348" s="51" t="str">
        <f t="shared" si="100"/>
        <v/>
      </c>
      <c r="AE348" s="51" t="str">
        <f t="shared" si="101"/>
        <v/>
      </c>
      <c r="AF348" s="51" t="str">
        <f t="shared" si="102"/>
        <v/>
      </c>
      <c r="AG348" s="51" t="str">
        <f t="shared" si="103"/>
        <v/>
      </c>
      <c r="AH348" s="51" t="str">
        <f t="shared" si="104"/>
        <v/>
      </c>
      <c r="AI348" s="51" t="str">
        <f t="shared" si="105"/>
        <v/>
      </c>
      <c r="AJ348" s="51" t="str">
        <f t="shared" si="106"/>
        <v/>
      </c>
      <c r="AK348" s="51" t="str">
        <f t="shared" si="107"/>
        <v/>
      </c>
      <c r="AL348" s="51" t="str">
        <f t="shared" si="108"/>
        <v/>
      </c>
      <c r="AM348" s="51" t="str">
        <f t="shared" si="109"/>
        <v/>
      </c>
      <c r="AN348" s="51" t="str">
        <f>IF(OR(AD348&lt;&gt;TRUE,AI348&lt;&gt;TRUE),"",IF(OR('Info Lieferung'!$B$12-(YEAR(J348))&gt;INDEX(valschartmaxalt,MATCH(N348,libschart,0)),'Info Lieferung'!$B$12-(YEAR(J348))&lt;INDEX(valschartminalt,MATCH(N348,libschart,0))),FALSE,TRUE))</f>
        <v/>
      </c>
      <c r="AO348" s="51" t="str">
        <f t="shared" si="110"/>
        <v/>
      </c>
      <c r="AP348" s="51"/>
      <c r="AQ348" s="51"/>
      <c r="AR348" s="51"/>
      <c r="AS348" s="197" t="str">
        <f t="shared" si="111"/>
        <v/>
      </c>
      <c r="AT348" s="197" t="str">
        <f t="shared" si="112"/>
        <v/>
      </c>
    </row>
    <row r="349" spans="1:46" x14ac:dyDescent="0.2">
      <c r="A349" s="52" t="str">
        <f>IF(AND(F349&lt;&gt;"",'Institution - Klasse'!$F$4&lt;&gt;""),INDEX(libcatidinstit,'Institution - Klasse'!$F$4),"")</f>
        <v/>
      </c>
      <c r="B349" s="52" t="str">
        <f>IF(A349&lt;&gt;"",INDEX(codeinstit,'Institution - Klasse'!$F$4),"")</f>
        <v/>
      </c>
      <c r="C349" s="50" t="str">
        <f t="shared" si="113"/>
        <v/>
      </c>
      <c r="D349" s="143"/>
      <c r="E349" s="143"/>
      <c r="F349" s="137"/>
      <c r="G349" s="137"/>
      <c r="H349" s="137"/>
      <c r="I349" s="137"/>
      <c r="J349" s="139"/>
      <c r="K349" s="140"/>
      <c r="L349" s="141"/>
      <c r="M349" s="141"/>
      <c r="N349" s="140"/>
      <c r="O349" s="142"/>
      <c r="P349" s="137"/>
      <c r="Q349" s="227"/>
      <c r="R349" s="137"/>
      <c r="S349" s="155"/>
      <c r="T349" s="155"/>
      <c r="U349" s="155"/>
      <c r="V349" s="155"/>
      <c r="W349" s="155"/>
      <c r="X349" s="155"/>
      <c r="Y349" s="53" t="str">
        <f t="shared" si="95"/>
        <v/>
      </c>
      <c r="Z349" s="51" t="str">
        <f t="shared" si="96"/>
        <v/>
      </c>
      <c r="AA349" s="51" t="str">
        <f t="shared" si="97"/>
        <v/>
      </c>
      <c r="AB349" s="51" t="str">
        <f t="shared" si="98"/>
        <v/>
      </c>
      <c r="AC349" s="51" t="str">
        <f t="shared" si="99"/>
        <v/>
      </c>
      <c r="AD349" s="51" t="str">
        <f t="shared" si="100"/>
        <v/>
      </c>
      <c r="AE349" s="51" t="str">
        <f t="shared" si="101"/>
        <v/>
      </c>
      <c r="AF349" s="51" t="str">
        <f t="shared" si="102"/>
        <v/>
      </c>
      <c r="AG349" s="51" t="str">
        <f t="shared" si="103"/>
        <v/>
      </c>
      <c r="AH349" s="51" t="str">
        <f t="shared" si="104"/>
        <v/>
      </c>
      <c r="AI349" s="51" t="str">
        <f t="shared" si="105"/>
        <v/>
      </c>
      <c r="AJ349" s="51" t="str">
        <f t="shared" si="106"/>
        <v/>
      </c>
      <c r="AK349" s="51" t="str">
        <f t="shared" si="107"/>
        <v/>
      </c>
      <c r="AL349" s="51" t="str">
        <f t="shared" si="108"/>
        <v/>
      </c>
      <c r="AM349" s="51" t="str">
        <f t="shared" si="109"/>
        <v/>
      </c>
      <c r="AN349" s="51" t="str">
        <f>IF(OR(AD349&lt;&gt;TRUE,AI349&lt;&gt;TRUE),"",IF(OR('Info Lieferung'!$B$12-(YEAR(J349))&gt;INDEX(valschartmaxalt,MATCH(N349,libschart,0)),'Info Lieferung'!$B$12-(YEAR(J349))&lt;INDEX(valschartminalt,MATCH(N349,libschart,0))),FALSE,TRUE))</f>
        <v/>
      </c>
      <c r="AO349" s="51" t="str">
        <f t="shared" si="110"/>
        <v/>
      </c>
      <c r="AP349" s="51"/>
      <c r="AQ349" s="51"/>
      <c r="AR349" s="51"/>
      <c r="AS349" s="197" t="str">
        <f t="shared" si="111"/>
        <v/>
      </c>
      <c r="AT349" s="197" t="str">
        <f t="shared" si="112"/>
        <v/>
      </c>
    </row>
    <row r="350" spans="1:46" x14ac:dyDescent="0.2">
      <c r="A350" s="52" t="str">
        <f>IF(AND(F350&lt;&gt;"",'Institution - Klasse'!$F$4&lt;&gt;""),INDEX(libcatidinstit,'Institution - Klasse'!$F$4),"")</f>
        <v/>
      </c>
      <c r="B350" s="52" t="str">
        <f>IF(A350&lt;&gt;"",INDEX(codeinstit,'Institution - Klasse'!$F$4),"")</f>
        <v/>
      </c>
      <c r="C350" s="50" t="str">
        <f t="shared" si="113"/>
        <v/>
      </c>
      <c r="D350" s="143"/>
      <c r="E350" s="143"/>
      <c r="F350" s="137"/>
      <c r="G350" s="137"/>
      <c r="H350" s="137"/>
      <c r="I350" s="137"/>
      <c r="J350" s="139"/>
      <c r="K350" s="140"/>
      <c r="L350" s="141"/>
      <c r="M350" s="141"/>
      <c r="N350" s="140"/>
      <c r="O350" s="142"/>
      <c r="P350" s="137"/>
      <c r="Q350" s="227"/>
      <c r="R350" s="137"/>
      <c r="S350" s="155"/>
      <c r="T350" s="155"/>
      <c r="U350" s="155"/>
      <c r="V350" s="155"/>
      <c r="W350" s="155"/>
      <c r="X350" s="155"/>
      <c r="Y350" s="53" t="str">
        <f t="shared" si="95"/>
        <v/>
      </c>
      <c r="Z350" s="51" t="str">
        <f t="shared" si="96"/>
        <v/>
      </c>
      <c r="AA350" s="51" t="str">
        <f t="shared" si="97"/>
        <v/>
      </c>
      <c r="AB350" s="51" t="str">
        <f t="shared" si="98"/>
        <v/>
      </c>
      <c r="AC350" s="51" t="str">
        <f t="shared" si="99"/>
        <v/>
      </c>
      <c r="AD350" s="51" t="str">
        <f t="shared" si="100"/>
        <v/>
      </c>
      <c r="AE350" s="51" t="str">
        <f t="shared" si="101"/>
        <v/>
      </c>
      <c r="AF350" s="51" t="str">
        <f t="shared" si="102"/>
        <v/>
      </c>
      <c r="AG350" s="51" t="str">
        <f t="shared" si="103"/>
        <v/>
      </c>
      <c r="AH350" s="51" t="str">
        <f t="shared" si="104"/>
        <v/>
      </c>
      <c r="AI350" s="51" t="str">
        <f t="shared" si="105"/>
        <v/>
      </c>
      <c r="AJ350" s="51" t="str">
        <f t="shared" si="106"/>
        <v/>
      </c>
      <c r="AK350" s="51" t="str">
        <f t="shared" si="107"/>
        <v/>
      </c>
      <c r="AL350" s="51" t="str">
        <f t="shared" si="108"/>
        <v/>
      </c>
      <c r="AM350" s="51" t="str">
        <f t="shared" si="109"/>
        <v/>
      </c>
      <c r="AN350" s="51" t="str">
        <f>IF(OR(AD350&lt;&gt;TRUE,AI350&lt;&gt;TRUE),"",IF(OR('Info Lieferung'!$B$12-(YEAR(J350))&gt;INDEX(valschartmaxalt,MATCH(N350,libschart,0)),'Info Lieferung'!$B$12-(YEAR(J350))&lt;INDEX(valschartminalt,MATCH(N350,libschart,0))),FALSE,TRUE))</f>
        <v/>
      </c>
      <c r="AO350" s="51" t="str">
        <f t="shared" si="110"/>
        <v/>
      </c>
      <c r="AP350" s="51"/>
      <c r="AQ350" s="51"/>
      <c r="AR350" s="51"/>
      <c r="AS350" s="197" t="str">
        <f t="shared" si="111"/>
        <v/>
      </c>
      <c r="AT350" s="197" t="str">
        <f t="shared" si="112"/>
        <v/>
      </c>
    </row>
    <row r="351" spans="1:46" x14ac:dyDescent="0.2">
      <c r="A351" s="52" t="str">
        <f>IF(AND(F351&lt;&gt;"",'Institution - Klasse'!$F$4&lt;&gt;""),INDEX(libcatidinstit,'Institution - Klasse'!$F$4),"")</f>
        <v/>
      </c>
      <c r="B351" s="52" t="str">
        <f>IF(A351&lt;&gt;"",INDEX(codeinstit,'Institution - Klasse'!$F$4),"")</f>
        <v/>
      </c>
      <c r="C351" s="50" t="str">
        <f t="shared" si="113"/>
        <v/>
      </c>
      <c r="D351" s="143"/>
      <c r="E351" s="143"/>
      <c r="F351" s="137"/>
      <c r="G351" s="137"/>
      <c r="H351" s="137"/>
      <c r="I351" s="137"/>
      <c r="J351" s="139"/>
      <c r="K351" s="140"/>
      <c r="L351" s="141"/>
      <c r="M351" s="141"/>
      <c r="N351" s="140"/>
      <c r="O351" s="142"/>
      <c r="P351" s="137"/>
      <c r="Q351" s="227"/>
      <c r="R351" s="137"/>
      <c r="S351" s="155"/>
      <c r="T351" s="155"/>
      <c r="U351" s="155"/>
      <c r="V351" s="155"/>
      <c r="W351" s="155"/>
      <c r="X351" s="155"/>
      <c r="Y351" s="53" t="str">
        <f t="shared" si="95"/>
        <v/>
      </c>
      <c r="Z351" s="51" t="str">
        <f t="shared" si="96"/>
        <v/>
      </c>
      <c r="AA351" s="51" t="str">
        <f t="shared" si="97"/>
        <v/>
      </c>
      <c r="AB351" s="51" t="str">
        <f t="shared" si="98"/>
        <v/>
      </c>
      <c r="AC351" s="51" t="str">
        <f t="shared" si="99"/>
        <v/>
      </c>
      <c r="AD351" s="51" t="str">
        <f t="shared" si="100"/>
        <v/>
      </c>
      <c r="AE351" s="51" t="str">
        <f t="shared" si="101"/>
        <v/>
      </c>
      <c r="AF351" s="51" t="str">
        <f t="shared" si="102"/>
        <v/>
      </c>
      <c r="AG351" s="51" t="str">
        <f t="shared" si="103"/>
        <v/>
      </c>
      <c r="AH351" s="51" t="str">
        <f t="shared" si="104"/>
        <v/>
      </c>
      <c r="AI351" s="51" t="str">
        <f t="shared" si="105"/>
        <v/>
      </c>
      <c r="AJ351" s="51" t="str">
        <f t="shared" si="106"/>
        <v/>
      </c>
      <c r="AK351" s="51" t="str">
        <f t="shared" si="107"/>
        <v/>
      </c>
      <c r="AL351" s="51" t="str">
        <f t="shared" si="108"/>
        <v/>
      </c>
      <c r="AM351" s="51" t="str">
        <f t="shared" si="109"/>
        <v/>
      </c>
      <c r="AN351" s="51" t="str">
        <f>IF(OR(AD351&lt;&gt;TRUE,AI351&lt;&gt;TRUE),"",IF(OR('Info Lieferung'!$B$12-(YEAR(J351))&gt;INDEX(valschartmaxalt,MATCH(N351,libschart,0)),'Info Lieferung'!$B$12-(YEAR(J351))&lt;INDEX(valschartminalt,MATCH(N351,libschart,0))),FALSE,TRUE))</f>
        <v/>
      </c>
      <c r="AO351" s="51" t="str">
        <f t="shared" si="110"/>
        <v/>
      </c>
      <c r="AP351" s="51"/>
      <c r="AQ351" s="51"/>
      <c r="AR351" s="51"/>
      <c r="AS351" s="197" t="str">
        <f t="shared" si="111"/>
        <v/>
      </c>
      <c r="AT351" s="197" t="str">
        <f t="shared" si="112"/>
        <v/>
      </c>
    </row>
    <row r="352" spans="1:46" x14ac:dyDescent="0.2">
      <c r="A352" s="52" t="str">
        <f>IF(AND(F352&lt;&gt;"",'Institution - Klasse'!$F$4&lt;&gt;""),INDEX(libcatidinstit,'Institution - Klasse'!$F$4),"")</f>
        <v/>
      </c>
      <c r="B352" s="52" t="str">
        <f>IF(A352&lt;&gt;"",INDEX(codeinstit,'Institution - Klasse'!$F$4),"")</f>
        <v/>
      </c>
      <c r="C352" s="50" t="str">
        <f t="shared" si="113"/>
        <v/>
      </c>
      <c r="D352" s="143"/>
      <c r="E352" s="143"/>
      <c r="F352" s="137"/>
      <c r="G352" s="137"/>
      <c r="H352" s="137"/>
      <c r="I352" s="137"/>
      <c r="J352" s="139"/>
      <c r="K352" s="140"/>
      <c r="L352" s="141"/>
      <c r="M352" s="141"/>
      <c r="N352" s="140"/>
      <c r="O352" s="142"/>
      <c r="P352" s="137"/>
      <c r="Q352" s="227"/>
      <c r="R352" s="137"/>
      <c r="S352" s="155"/>
      <c r="T352" s="155"/>
      <c r="U352" s="155"/>
      <c r="V352" s="155"/>
      <c r="W352" s="155"/>
      <c r="X352" s="155"/>
      <c r="Y352" s="53" t="str">
        <f t="shared" si="95"/>
        <v/>
      </c>
      <c r="Z352" s="51" t="str">
        <f t="shared" si="96"/>
        <v/>
      </c>
      <c r="AA352" s="51" t="str">
        <f t="shared" si="97"/>
        <v/>
      </c>
      <c r="AB352" s="51" t="str">
        <f t="shared" si="98"/>
        <v/>
      </c>
      <c r="AC352" s="51" t="str">
        <f t="shared" si="99"/>
        <v/>
      </c>
      <c r="AD352" s="51" t="str">
        <f t="shared" si="100"/>
        <v/>
      </c>
      <c r="AE352" s="51" t="str">
        <f t="shared" si="101"/>
        <v/>
      </c>
      <c r="AF352" s="51" t="str">
        <f t="shared" si="102"/>
        <v/>
      </c>
      <c r="AG352" s="51" t="str">
        <f t="shared" si="103"/>
        <v/>
      </c>
      <c r="AH352" s="51" t="str">
        <f t="shared" si="104"/>
        <v/>
      </c>
      <c r="AI352" s="51" t="str">
        <f t="shared" si="105"/>
        <v/>
      </c>
      <c r="AJ352" s="51" t="str">
        <f t="shared" si="106"/>
        <v/>
      </c>
      <c r="AK352" s="51" t="str">
        <f t="shared" si="107"/>
        <v/>
      </c>
      <c r="AL352" s="51" t="str">
        <f t="shared" si="108"/>
        <v/>
      </c>
      <c r="AM352" s="51" t="str">
        <f t="shared" si="109"/>
        <v/>
      </c>
      <c r="AN352" s="51" t="str">
        <f>IF(OR(AD352&lt;&gt;TRUE,AI352&lt;&gt;TRUE),"",IF(OR('Info Lieferung'!$B$12-(YEAR(J352))&gt;INDEX(valschartmaxalt,MATCH(N352,libschart,0)),'Info Lieferung'!$B$12-(YEAR(J352))&lt;INDEX(valschartminalt,MATCH(N352,libschart,0))),FALSE,TRUE))</f>
        <v/>
      </c>
      <c r="AO352" s="51" t="str">
        <f t="shared" si="110"/>
        <v/>
      </c>
      <c r="AP352" s="51"/>
      <c r="AQ352" s="51"/>
      <c r="AR352" s="51"/>
      <c r="AS352" s="197" t="str">
        <f t="shared" si="111"/>
        <v/>
      </c>
      <c r="AT352" s="197" t="str">
        <f t="shared" si="112"/>
        <v/>
      </c>
    </row>
    <row r="353" spans="1:46" x14ac:dyDescent="0.2">
      <c r="A353" s="52" t="str">
        <f>IF(AND(F353&lt;&gt;"",'Institution - Klasse'!$F$4&lt;&gt;""),INDEX(libcatidinstit,'Institution - Klasse'!$F$4),"")</f>
        <v/>
      </c>
      <c r="B353" s="52" t="str">
        <f>IF(A353&lt;&gt;"",INDEX(codeinstit,'Institution - Klasse'!$F$4),"")</f>
        <v/>
      </c>
      <c r="C353" s="50" t="str">
        <f t="shared" si="113"/>
        <v/>
      </c>
      <c r="D353" s="143"/>
      <c r="E353" s="143"/>
      <c r="F353" s="137"/>
      <c r="G353" s="137"/>
      <c r="H353" s="137"/>
      <c r="I353" s="137"/>
      <c r="J353" s="139"/>
      <c r="K353" s="140"/>
      <c r="L353" s="141"/>
      <c r="M353" s="141"/>
      <c r="N353" s="140"/>
      <c r="O353" s="142"/>
      <c r="P353" s="137"/>
      <c r="Q353" s="227"/>
      <c r="R353" s="137"/>
      <c r="S353" s="155"/>
      <c r="T353" s="155"/>
      <c r="U353" s="155"/>
      <c r="V353" s="155"/>
      <c r="W353" s="155"/>
      <c r="X353" s="155"/>
      <c r="Y353" s="53" t="str">
        <f t="shared" si="95"/>
        <v/>
      </c>
      <c r="Z353" s="51" t="str">
        <f t="shared" si="96"/>
        <v/>
      </c>
      <c r="AA353" s="51" t="str">
        <f t="shared" si="97"/>
        <v/>
      </c>
      <c r="AB353" s="51" t="str">
        <f t="shared" si="98"/>
        <v/>
      </c>
      <c r="AC353" s="51" t="str">
        <f t="shared" si="99"/>
        <v/>
      </c>
      <c r="AD353" s="51" t="str">
        <f t="shared" si="100"/>
        <v/>
      </c>
      <c r="AE353" s="51" t="str">
        <f t="shared" si="101"/>
        <v/>
      </c>
      <c r="AF353" s="51" t="str">
        <f t="shared" si="102"/>
        <v/>
      </c>
      <c r="AG353" s="51" t="str">
        <f t="shared" si="103"/>
        <v/>
      </c>
      <c r="AH353" s="51" t="str">
        <f t="shared" si="104"/>
        <v/>
      </c>
      <c r="AI353" s="51" t="str">
        <f t="shared" si="105"/>
        <v/>
      </c>
      <c r="AJ353" s="51" t="str">
        <f t="shared" si="106"/>
        <v/>
      </c>
      <c r="AK353" s="51" t="str">
        <f t="shared" si="107"/>
        <v/>
      </c>
      <c r="AL353" s="51" t="str">
        <f t="shared" si="108"/>
        <v/>
      </c>
      <c r="AM353" s="51" t="str">
        <f t="shared" si="109"/>
        <v/>
      </c>
      <c r="AN353" s="51" t="str">
        <f>IF(OR(AD353&lt;&gt;TRUE,AI353&lt;&gt;TRUE),"",IF(OR('Info Lieferung'!$B$12-(YEAR(J353))&gt;INDEX(valschartmaxalt,MATCH(N353,libschart,0)),'Info Lieferung'!$B$12-(YEAR(J353))&lt;INDEX(valschartminalt,MATCH(N353,libschart,0))),FALSE,TRUE))</f>
        <v/>
      </c>
      <c r="AO353" s="51" t="str">
        <f t="shared" si="110"/>
        <v/>
      </c>
      <c r="AP353" s="51"/>
      <c r="AQ353" s="51"/>
      <c r="AR353" s="51"/>
      <c r="AS353" s="197" t="str">
        <f t="shared" si="111"/>
        <v/>
      </c>
      <c r="AT353" s="197" t="str">
        <f t="shared" si="112"/>
        <v/>
      </c>
    </row>
    <row r="354" spans="1:46" x14ac:dyDescent="0.2">
      <c r="A354" s="52" t="str">
        <f>IF(AND(F354&lt;&gt;"",'Institution - Klasse'!$F$4&lt;&gt;""),INDEX(libcatidinstit,'Institution - Klasse'!$F$4),"")</f>
        <v/>
      </c>
      <c r="B354" s="52" t="str">
        <f>IF(A354&lt;&gt;"",INDEX(codeinstit,'Institution - Klasse'!$F$4),"")</f>
        <v/>
      </c>
      <c r="C354" s="50" t="str">
        <f t="shared" si="113"/>
        <v/>
      </c>
      <c r="D354" s="143"/>
      <c r="E354" s="143"/>
      <c r="F354" s="137"/>
      <c r="G354" s="137"/>
      <c r="H354" s="137"/>
      <c r="I354" s="137"/>
      <c r="J354" s="139"/>
      <c r="K354" s="140"/>
      <c r="L354" s="141"/>
      <c r="M354" s="141"/>
      <c r="N354" s="140"/>
      <c r="O354" s="142"/>
      <c r="P354" s="137"/>
      <c r="Q354" s="227"/>
      <c r="R354" s="137"/>
      <c r="S354" s="155"/>
      <c r="T354" s="155"/>
      <c r="U354" s="155"/>
      <c r="V354" s="155"/>
      <c r="W354" s="155"/>
      <c r="X354" s="155"/>
      <c r="Y354" s="53" t="str">
        <f t="shared" si="95"/>
        <v/>
      </c>
      <c r="Z354" s="51" t="str">
        <f t="shared" si="96"/>
        <v/>
      </c>
      <c r="AA354" s="51" t="str">
        <f t="shared" si="97"/>
        <v/>
      </c>
      <c r="AB354" s="51" t="str">
        <f t="shared" si="98"/>
        <v/>
      </c>
      <c r="AC354" s="51" t="str">
        <f t="shared" si="99"/>
        <v/>
      </c>
      <c r="AD354" s="51" t="str">
        <f t="shared" si="100"/>
        <v/>
      </c>
      <c r="AE354" s="51" t="str">
        <f t="shared" si="101"/>
        <v/>
      </c>
      <c r="AF354" s="51" t="str">
        <f t="shared" si="102"/>
        <v/>
      </c>
      <c r="AG354" s="51" t="str">
        <f t="shared" si="103"/>
        <v/>
      </c>
      <c r="AH354" s="51" t="str">
        <f t="shared" si="104"/>
        <v/>
      </c>
      <c r="AI354" s="51" t="str">
        <f t="shared" si="105"/>
        <v/>
      </c>
      <c r="AJ354" s="51" t="str">
        <f t="shared" si="106"/>
        <v/>
      </c>
      <c r="AK354" s="51" t="str">
        <f t="shared" si="107"/>
        <v/>
      </c>
      <c r="AL354" s="51" t="str">
        <f t="shared" si="108"/>
        <v/>
      </c>
      <c r="AM354" s="51" t="str">
        <f t="shared" si="109"/>
        <v/>
      </c>
      <c r="AN354" s="51" t="str">
        <f>IF(OR(AD354&lt;&gt;TRUE,AI354&lt;&gt;TRUE),"",IF(OR('Info Lieferung'!$B$12-(YEAR(J354))&gt;INDEX(valschartmaxalt,MATCH(N354,libschart,0)),'Info Lieferung'!$B$12-(YEAR(J354))&lt;INDEX(valschartminalt,MATCH(N354,libschart,0))),FALSE,TRUE))</f>
        <v/>
      </c>
      <c r="AO354" s="51" t="str">
        <f t="shared" si="110"/>
        <v/>
      </c>
      <c r="AP354" s="51"/>
      <c r="AQ354" s="51"/>
      <c r="AR354" s="51"/>
      <c r="AS354" s="197" t="str">
        <f t="shared" si="111"/>
        <v/>
      </c>
      <c r="AT354" s="197" t="str">
        <f t="shared" si="112"/>
        <v/>
      </c>
    </row>
    <row r="355" spans="1:46" x14ac:dyDescent="0.2">
      <c r="A355" s="52" t="str">
        <f>IF(AND(F355&lt;&gt;"",'Institution - Klasse'!$F$4&lt;&gt;""),INDEX(libcatidinstit,'Institution - Klasse'!$F$4),"")</f>
        <v/>
      </c>
      <c r="B355" s="52" t="str">
        <f>IF(A355&lt;&gt;"",INDEX(codeinstit,'Institution - Klasse'!$F$4),"")</f>
        <v/>
      </c>
      <c r="C355" s="50" t="str">
        <f t="shared" si="113"/>
        <v/>
      </c>
      <c r="D355" s="143"/>
      <c r="E355" s="143"/>
      <c r="F355" s="137"/>
      <c r="G355" s="137"/>
      <c r="H355" s="137"/>
      <c r="I355" s="137"/>
      <c r="J355" s="139"/>
      <c r="K355" s="140"/>
      <c r="L355" s="141"/>
      <c r="M355" s="141"/>
      <c r="N355" s="140"/>
      <c r="O355" s="142"/>
      <c r="P355" s="137"/>
      <c r="Q355" s="227"/>
      <c r="R355" s="137"/>
      <c r="S355" s="155"/>
      <c r="T355" s="155"/>
      <c r="U355" s="155"/>
      <c r="V355" s="155"/>
      <c r="W355" s="155"/>
      <c r="X355" s="155"/>
      <c r="Y355" s="53" t="str">
        <f t="shared" si="95"/>
        <v/>
      </c>
      <c r="Z355" s="51" t="str">
        <f t="shared" si="96"/>
        <v/>
      </c>
      <c r="AA355" s="51" t="str">
        <f t="shared" si="97"/>
        <v/>
      </c>
      <c r="AB355" s="51" t="str">
        <f t="shared" si="98"/>
        <v/>
      </c>
      <c r="AC355" s="51" t="str">
        <f t="shared" si="99"/>
        <v/>
      </c>
      <c r="AD355" s="51" t="str">
        <f t="shared" si="100"/>
        <v/>
      </c>
      <c r="AE355" s="51" t="str">
        <f t="shared" si="101"/>
        <v/>
      </c>
      <c r="AF355" s="51" t="str">
        <f t="shared" si="102"/>
        <v/>
      </c>
      <c r="AG355" s="51" t="str">
        <f t="shared" si="103"/>
        <v/>
      </c>
      <c r="AH355" s="51" t="str">
        <f t="shared" si="104"/>
        <v/>
      </c>
      <c r="AI355" s="51" t="str">
        <f t="shared" si="105"/>
        <v/>
      </c>
      <c r="AJ355" s="51" t="str">
        <f t="shared" si="106"/>
        <v/>
      </c>
      <c r="AK355" s="51" t="str">
        <f t="shared" si="107"/>
        <v/>
      </c>
      <c r="AL355" s="51" t="str">
        <f t="shared" si="108"/>
        <v/>
      </c>
      <c r="AM355" s="51" t="str">
        <f t="shared" si="109"/>
        <v/>
      </c>
      <c r="AN355" s="51" t="str">
        <f>IF(OR(AD355&lt;&gt;TRUE,AI355&lt;&gt;TRUE),"",IF(OR('Info Lieferung'!$B$12-(YEAR(J355))&gt;INDEX(valschartmaxalt,MATCH(N355,libschart,0)),'Info Lieferung'!$B$12-(YEAR(J355))&lt;INDEX(valschartminalt,MATCH(N355,libschart,0))),FALSE,TRUE))</f>
        <v/>
      </c>
      <c r="AO355" s="51" t="str">
        <f t="shared" si="110"/>
        <v/>
      </c>
      <c r="AP355" s="51"/>
      <c r="AQ355" s="51"/>
      <c r="AR355" s="51"/>
      <c r="AS355" s="197" t="str">
        <f t="shared" si="111"/>
        <v/>
      </c>
      <c r="AT355" s="197" t="str">
        <f t="shared" si="112"/>
        <v/>
      </c>
    </row>
    <row r="356" spans="1:46" x14ac:dyDescent="0.2">
      <c r="A356" s="52" t="str">
        <f>IF(AND(F356&lt;&gt;"",'Institution - Klasse'!$F$4&lt;&gt;""),INDEX(libcatidinstit,'Institution - Klasse'!$F$4),"")</f>
        <v/>
      </c>
      <c r="B356" s="52" t="str">
        <f>IF(A356&lt;&gt;"",INDEX(codeinstit,'Institution - Klasse'!$F$4),"")</f>
        <v/>
      </c>
      <c r="C356" s="50" t="str">
        <f t="shared" si="113"/>
        <v/>
      </c>
      <c r="D356" s="143"/>
      <c r="E356" s="143"/>
      <c r="F356" s="137"/>
      <c r="G356" s="137"/>
      <c r="H356" s="137"/>
      <c r="I356" s="137"/>
      <c r="J356" s="139"/>
      <c r="K356" s="140"/>
      <c r="L356" s="141"/>
      <c r="M356" s="141"/>
      <c r="N356" s="140"/>
      <c r="O356" s="142"/>
      <c r="P356" s="137"/>
      <c r="Q356" s="227"/>
      <c r="R356" s="137"/>
      <c r="S356" s="155"/>
      <c r="T356" s="155"/>
      <c r="U356" s="155"/>
      <c r="V356" s="155"/>
      <c r="W356" s="155"/>
      <c r="X356" s="155"/>
      <c r="Y356" s="53" t="str">
        <f t="shared" si="95"/>
        <v/>
      </c>
      <c r="Z356" s="51" t="str">
        <f t="shared" si="96"/>
        <v/>
      </c>
      <c r="AA356" s="51" t="str">
        <f t="shared" si="97"/>
        <v/>
      </c>
      <c r="AB356" s="51" t="str">
        <f t="shared" si="98"/>
        <v/>
      </c>
      <c r="AC356" s="51" t="str">
        <f t="shared" si="99"/>
        <v/>
      </c>
      <c r="AD356" s="51" t="str">
        <f t="shared" si="100"/>
        <v/>
      </c>
      <c r="AE356" s="51" t="str">
        <f t="shared" si="101"/>
        <v/>
      </c>
      <c r="AF356" s="51" t="str">
        <f t="shared" si="102"/>
        <v/>
      </c>
      <c r="AG356" s="51" t="str">
        <f t="shared" si="103"/>
        <v/>
      </c>
      <c r="AH356" s="51" t="str">
        <f t="shared" si="104"/>
        <v/>
      </c>
      <c r="AI356" s="51" t="str">
        <f t="shared" si="105"/>
        <v/>
      </c>
      <c r="AJ356" s="51" t="str">
        <f t="shared" si="106"/>
        <v/>
      </c>
      <c r="AK356" s="51" t="str">
        <f t="shared" si="107"/>
        <v/>
      </c>
      <c r="AL356" s="51" t="str">
        <f t="shared" si="108"/>
        <v/>
      </c>
      <c r="AM356" s="51" t="str">
        <f t="shared" si="109"/>
        <v/>
      </c>
      <c r="AN356" s="51" t="str">
        <f>IF(OR(AD356&lt;&gt;TRUE,AI356&lt;&gt;TRUE),"",IF(OR('Info Lieferung'!$B$12-(YEAR(J356))&gt;INDEX(valschartmaxalt,MATCH(N356,libschart,0)),'Info Lieferung'!$B$12-(YEAR(J356))&lt;INDEX(valschartminalt,MATCH(N356,libschart,0))),FALSE,TRUE))</f>
        <v/>
      </c>
      <c r="AO356" s="51" t="str">
        <f t="shared" si="110"/>
        <v/>
      </c>
      <c r="AP356" s="51"/>
      <c r="AQ356" s="51"/>
      <c r="AR356" s="51"/>
      <c r="AS356" s="197" t="str">
        <f t="shared" si="111"/>
        <v/>
      </c>
      <c r="AT356" s="197" t="str">
        <f t="shared" si="112"/>
        <v/>
      </c>
    </row>
    <row r="357" spans="1:46" x14ac:dyDescent="0.2">
      <c r="A357" s="52" t="str">
        <f>IF(AND(F357&lt;&gt;"",'Institution - Klasse'!$F$4&lt;&gt;""),INDEX(libcatidinstit,'Institution - Klasse'!$F$4),"")</f>
        <v/>
      </c>
      <c r="B357" s="52" t="str">
        <f>IF(A357&lt;&gt;"",INDEX(codeinstit,'Institution - Klasse'!$F$4),"")</f>
        <v/>
      </c>
      <c r="C357" s="50" t="str">
        <f t="shared" si="113"/>
        <v/>
      </c>
      <c r="D357" s="143"/>
      <c r="E357" s="143"/>
      <c r="F357" s="137"/>
      <c r="G357" s="137"/>
      <c r="H357" s="137"/>
      <c r="I357" s="137"/>
      <c r="J357" s="139"/>
      <c r="K357" s="140"/>
      <c r="L357" s="141"/>
      <c r="M357" s="141"/>
      <c r="N357" s="140"/>
      <c r="O357" s="142"/>
      <c r="P357" s="137"/>
      <c r="Q357" s="227"/>
      <c r="R357" s="137"/>
      <c r="S357" s="155"/>
      <c r="T357" s="155"/>
      <c r="U357" s="155"/>
      <c r="V357" s="155"/>
      <c r="W357" s="155"/>
      <c r="X357" s="155"/>
      <c r="Y357" s="53" t="str">
        <f t="shared" si="95"/>
        <v/>
      </c>
      <c r="Z357" s="51" t="str">
        <f t="shared" si="96"/>
        <v/>
      </c>
      <c r="AA357" s="51" t="str">
        <f t="shared" si="97"/>
        <v/>
      </c>
      <c r="AB357" s="51" t="str">
        <f t="shared" si="98"/>
        <v/>
      </c>
      <c r="AC357" s="51" t="str">
        <f t="shared" si="99"/>
        <v/>
      </c>
      <c r="AD357" s="51" t="str">
        <f t="shared" si="100"/>
        <v/>
      </c>
      <c r="AE357" s="51" t="str">
        <f t="shared" si="101"/>
        <v/>
      </c>
      <c r="AF357" s="51" t="str">
        <f t="shared" si="102"/>
        <v/>
      </c>
      <c r="AG357" s="51" t="str">
        <f t="shared" si="103"/>
        <v/>
      </c>
      <c r="AH357" s="51" t="str">
        <f t="shared" si="104"/>
        <v/>
      </c>
      <c r="AI357" s="51" t="str">
        <f t="shared" si="105"/>
        <v/>
      </c>
      <c r="AJ357" s="51" t="str">
        <f t="shared" si="106"/>
        <v/>
      </c>
      <c r="AK357" s="51" t="str">
        <f t="shared" si="107"/>
        <v/>
      </c>
      <c r="AL357" s="51" t="str">
        <f t="shared" si="108"/>
        <v/>
      </c>
      <c r="AM357" s="51" t="str">
        <f t="shared" si="109"/>
        <v/>
      </c>
      <c r="AN357" s="51" t="str">
        <f>IF(OR(AD357&lt;&gt;TRUE,AI357&lt;&gt;TRUE),"",IF(OR('Info Lieferung'!$B$12-(YEAR(J357))&gt;INDEX(valschartmaxalt,MATCH(N357,libschart,0)),'Info Lieferung'!$B$12-(YEAR(J357))&lt;INDEX(valschartminalt,MATCH(N357,libschart,0))),FALSE,TRUE))</f>
        <v/>
      </c>
      <c r="AO357" s="51" t="str">
        <f t="shared" si="110"/>
        <v/>
      </c>
      <c r="AP357" s="51"/>
      <c r="AQ357" s="51"/>
      <c r="AR357" s="51"/>
      <c r="AS357" s="197" t="str">
        <f t="shared" si="111"/>
        <v/>
      </c>
      <c r="AT357" s="197" t="str">
        <f t="shared" si="112"/>
        <v/>
      </c>
    </row>
    <row r="358" spans="1:46" x14ac:dyDescent="0.2">
      <c r="A358" s="52" t="str">
        <f>IF(AND(F358&lt;&gt;"",'Institution - Klasse'!$F$4&lt;&gt;""),INDEX(libcatidinstit,'Institution - Klasse'!$F$4),"")</f>
        <v/>
      </c>
      <c r="B358" s="52" t="str">
        <f>IF(A358&lt;&gt;"",INDEX(codeinstit,'Institution - Klasse'!$F$4),"")</f>
        <v/>
      </c>
      <c r="C358" s="50" t="str">
        <f t="shared" si="113"/>
        <v/>
      </c>
      <c r="D358" s="143"/>
      <c r="E358" s="143"/>
      <c r="F358" s="137"/>
      <c r="G358" s="137"/>
      <c r="H358" s="137"/>
      <c r="I358" s="137"/>
      <c r="J358" s="139"/>
      <c r="K358" s="140"/>
      <c r="L358" s="141"/>
      <c r="M358" s="141"/>
      <c r="N358" s="140"/>
      <c r="O358" s="142"/>
      <c r="P358" s="137"/>
      <c r="Q358" s="227"/>
      <c r="R358" s="137"/>
      <c r="S358" s="155"/>
      <c r="T358" s="155"/>
      <c r="U358" s="155"/>
      <c r="V358" s="155"/>
      <c r="W358" s="155"/>
      <c r="X358" s="155"/>
      <c r="Y358" s="53" t="str">
        <f t="shared" si="95"/>
        <v/>
      </c>
      <c r="Z358" s="51" t="str">
        <f t="shared" si="96"/>
        <v/>
      </c>
      <c r="AA358" s="51" t="str">
        <f t="shared" si="97"/>
        <v/>
      </c>
      <c r="AB358" s="51" t="str">
        <f t="shared" si="98"/>
        <v/>
      </c>
      <c r="AC358" s="51" t="str">
        <f t="shared" si="99"/>
        <v/>
      </c>
      <c r="AD358" s="51" t="str">
        <f t="shared" si="100"/>
        <v/>
      </c>
      <c r="AE358" s="51" t="str">
        <f t="shared" si="101"/>
        <v/>
      </c>
      <c r="AF358" s="51" t="str">
        <f t="shared" si="102"/>
        <v/>
      </c>
      <c r="AG358" s="51" t="str">
        <f t="shared" si="103"/>
        <v/>
      </c>
      <c r="AH358" s="51" t="str">
        <f t="shared" si="104"/>
        <v/>
      </c>
      <c r="AI358" s="51" t="str">
        <f t="shared" si="105"/>
        <v/>
      </c>
      <c r="AJ358" s="51" t="str">
        <f t="shared" si="106"/>
        <v/>
      </c>
      <c r="AK358" s="51" t="str">
        <f t="shared" si="107"/>
        <v/>
      </c>
      <c r="AL358" s="51" t="str">
        <f t="shared" si="108"/>
        <v/>
      </c>
      <c r="AM358" s="51" t="str">
        <f t="shared" si="109"/>
        <v/>
      </c>
      <c r="AN358" s="51" t="str">
        <f>IF(OR(AD358&lt;&gt;TRUE,AI358&lt;&gt;TRUE),"",IF(OR('Info Lieferung'!$B$12-(YEAR(J358))&gt;INDEX(valschartmaxalt,MATCH(N358,libschart,0)),'Info Lieferung'!$B$12-(YEAR(J358))&lt;INDEX(valschartminalt,MATCH(N358,libschart,0))),FALSE,TRUE))</f>
        <v/>
      </c>
      <c r="AO358" s="51" t="str">
        <f t="shared" si="110"/>
        <v/>
      </c>
      <c r="AP358" s="51"/>
      <c r="AQ358" s="51"/>
      <c r="AR358" s="51"/>
      <c r="AS358" s="197" t="str">
        <f t="shared" si="111"/>
        <v/>
      </c>
      <c r="AT358" s="197" t="str">
        <f t="shared" si="112"/>
        <v/>
      </c>
    </row>
    <row r="359" spans="1:46" x14ac:dyDescent="0.2">
      <c r="A359" s="52" t="str">
        <f>IF(AND(F359&lt;&gt;"",'Institution - Klasse'!$F$4&lt;&gt;""),INDEX(libcatidinstit,'Institution - Klasse'!$F$4),"")</f>
        <v/>
      </c>
      <c r="B359" s="52" t="str">
        <f>IF(A359&lt;&gt;"",INDEX(codeinstit,'Institution - Klasse'!$F$4),"")</f>
        <v/>
      </c>
      <c r="C359" s="50" t="str">
        <f t="shared" si="113"/>
        <v/>
      </c>
      <c r="D359" s="143"/>
      <c r="E359" s="143"/>
      <c r="F359" s="137"/>
      <c r="G359" s="137"/>
      <c r="H359" s="137"/>
      <c r="I359" s="137"/>
      <c r="J359" s="139"/>
      <c r="K359" s="140"/>
      <c r="L359" s="141"/>
      <c r="M359" s="141"/>
      <c r="N359" s="140"/>
      <c r="O359" s="142"/>
      <c r="P359" s="137"/>
      <c r="Q359" s="227"/>
      <c r="R359" s="137"/>
      <c r="S359" s="155"/>
      <c r="T359" s="155"/>
      <c r="U359" s="155"/>
      <c r="V359" s="155"/>
      <c r="W359" s="155"/>
      <c r="X359" s="155"/>
      <c r="Y359" s="53" t="str">
        <f t="shared" si="95"/>
        <v/>
      </c>
      <c r="Z359" s="51" t="str">
        <f t="shared" si="96"/>
        <v/>
      </c>
      <c r="AA359" s="51" t="str">
        <f t="shared" si="97"/>
        <v/>
      </c>
      <c r="AB359" s="51" t="str">
        <f t="shared" si="98"/>
        <v/>
      </c>
      <c r="AC359" s="51" t="str">
        <f t="shared" si="99"/>
        <v/>
      </c>
      <c r="AD359" s="51" t="str">
        <f t="shared" si="100"/>
        <v/>
      </c>
      <c r="AE359" s="51" t="str">
        <f t="shared" si="101"/>
        <v/>
      </c>
      <c r="AF359" s="51" t="str">
        <f t="shared" si="102"/>
        <v/>
      </c>
      <c r="AG359" s="51" t="str">
        <f t="shared" si="103"/>
        <v/>
      </c>
      <c r="AH359" s="51" t="str">
        <f t="shared" si="104"/>
        <v/>
      </c>
      <c r="AI359" s="51" t="str">
        <f t="shared" si="105"/>
        <v/>
      </c>
      <c r="AJ359" s="51" t="str">
        <f t="shared" si="106"/>
        <v/>
      </c>
      <c r="AK359" s="51" t="str">
        <f t="shared" si="107"/>
        <v/>
      </c>
      <c r="AL359" s="51" t="str">
        <f t="shared" si="108"/>
        <v/>
      </c>
      <c r="AM359" s="51" t="str">
        <f t="shared" si="109"/>
        <v/>
      </c>
      <c r="AN359" s="51" t="str">
        <f>IF(OR(AD359&lt;&gt;TRUE,AI359&lt;&gt;TRUE),"",IF(OR('Info Lieferung'!$B$12-(YEAR(J359))&gt;INDEX(valschartmaxalt,MATCH(N359,libschart,0)),'Info Lieferung'!$B$12-(YEAR(J359))&lt;INDEX(valschartminalt,MATCH(N359,libschart,0))),FALSE,TRUE))</f>
        <v/>
      </c>
      <c r="AO359" s="51" t="str">
        <f t="shared" si="110"/>
        <v/>
      </c>
      <c r="AP359" s="51"/>
      <c r="AQ359" s="51"/>
      <c r="AR359" s="51"/>
      <c r="AS359" s="197" t="str">
        <f t="shared" si="111"/>
        <v/>
      </c>
      <c r="AT359" s="197" t="str">
        <f t="shared" si="112"/>
        <v/>
      </c>
    </row>
    <row r="360" spans="1:46" x14ac:dyDescent="0.2">
      <c r="A360" s="52" t="str">
        <f>IF(AND(F360&lt;&gt;"",'Institution - Klasse'!$F$4&lt;&gt;""),INDEX(libcatidinstit,'Institution - Klasse'!$F$4),"")</f>
        <v/>
      </c>
      <c r="B360" s="52" t="str">
        <f>IF(A360&lt;&gt;"",INDEX(codeinstit,'Institution - Klasse'!$F$4),"")</f>
        <v/>
      </c>
      <c r="C360" s="50" t="str">
        <f t="shared" si="113"/>
        <v/>
      </c>
      <c r="D360" s="143"/>
      <c r="E360" s="143"/>
      <c r="F360" s="137"/>
      <c r="G360" s="137"/>
      <c r="H360" s="137"/>
      <c r="I360" s="137"/>
      <c r="J360" s="139"/>
      <c r="K360" s="140"/>
      <c r="L360" s="141"/>
      <c r="M360" s="141"/>
      <c r="N360" s="140"/>
      <c r="O360" s="142"/>
      <c r="P360" s="137"/>
      <c r="Q360" s="227"/>
      <c r="R360" s="137"/>
      <c r="S360" s="155"/>
      <c r="T360" s="155"/>
      <c r="U360" s="155"/>
      <c r="V360" s="155"/>
      <c r="W360" s="155"/>
      <c r="X360" s="155"/>
      <c r="Y360" s="53" t="str">
        <f t="shared" si="95"/>
        <v/>
      </c>
      <c r="Z360" s="51" t="str">
        <f t="shared" si="96"/>
        <v/>
      </c>
      <c r="AA360" s="51" t="str">
        <f t="shared" si="97"/>
        <v/>
      </c>
      <c r="AB360" s="51" t="str">
        <f t="shared" si="98"/>
        <v/>
      </c>
      <c r="AC360" s="51" t="str">
        <f t="shared" si="99"/>
        <v/>
      </c>
      <c r="AD360" s="51" t="str">
        <f t="shared" si="100"/>
        <v/>
      </c>
      <c r="AE360" s="51" t="str">
        <f t="shared" si="101"/>
        <v/>
      </c>
      <c r="AF360" s="51" t="str">
        <f t="shared" si="102"/>
        <v/>
      </c>
      <c r="AG360" s="51" t="str">
        <f t="shared" si="103"/>
        <v/>
      </c>
      <c r="AH360" s="51" t="str">
        <f t="shared" si="104"/>
        <v/>
      </c>
      <c r="AI360" s="51" t="str">
        <f t="shared" si="105"/>
        <v/>
      </c>
      <c r="AJ360" s="51" t="str">
        <f t="shared" si="106"/>
        <v/>
      </c>
      <c r="AK360" s="51" t="str">
        <f t="shared" si="107"/>
        <v/>
      </c>
      <c r="AL360" s="51" t="str">
        <f t="shared" si="108"/>
        <v/>
      </c>
      <c r="AM360" s="51" t="str">
        <f t="shared" si="109"/>
        <v/>
      </c>
      <c r="AN360" s="51" t="str">
        <f>IF(OR(AD360&lt;&gt;TRUE,AI360&lt;&gt;TRUE),"",IF(OR('Info Lieferung'!$B$12-(YEAR(J360))&gt;INDEX(valschartmaxalt,MATCH(N360,libschart,0)),'Info Lieferung'!$B$12-(YEAR(J360))&lt;INDEX(valschartminalt,MATCH(N360,libschart,0))),FALSE,TRUE))</f>
        <v/>
      </c>
      <c r="AO360" s="51" t="str">
        <f t="shared" si="110"/>
        <v/>
      </c>
      <c r="AP360" s="51"/>
      <c r="AQ360" s="51"/>
      <c r="AR360" s="51"/>
      <c r="AS360" s="197" t="str">
        <f t="shared" si="111"/>
        <v/>
      </c>
      <c r="AT360" s="197" t="str">
        <f t="shared" si="112"/>
        <v/>
      </c>
    </row>
    <row r="361" spans="1:46" x14ac:dyDescent="0.2">
      <c r="A361" s="52" t="str">
        <f>IF(AND(F361&lt;&gt;"",'Institution - Klasse'!$F$4&lt;&gt;""),INDEX(libcatidinstit,'Institution - Klasse'!$F$4),"")</f>
        <v/>
      </c>
      <c r="B361" s="52" t="str">
        <f>IF(A361&lt;&gt;"",INDEX(codeinstit,'Institution - Klasse'!$F$4),"")</f>
        <v/>
      </c>
      <c r="C361" s="50" t="str">
        <f t="shared" si="113"/>
        <v/>
      </c>
      <c r="D361" s="143"/>
      <c r="E361" s="143"/>
      <c r="F361" s="137"/>
      <c r="G361" s="137"/>
      <c r="H361" s="137"/>
      <c r="I361" s="137"/>
      <c r="J361" s="139"/>
      <c r="K361" s="140"/>
      <c r="L361" s="141"/>
      <c r="M361" s="141"/>
      <c r="N361" s="140"/>
      <c r="O361" s="142"/>
      <c r="P361" s="137"/>
      <c r="Q361" s="227"/>
      <c r="R361" s="137"/>
      <c r="S361" s="155"/>
      <c r="T361" s="155"/>
      <c r="U361" s="155"/>
      <c r="V361" s="155"/>
      <c r="W361" s="155"/>
      <c r="X361" s="155"/>
      <c r="Y361" s="53" t="str">
        <f t="shared" si="95"/>
        <v/>
      </c>
      <c r="Z361" s="51" t="str">
        <f t="shared" si="96"/>
        <v/>
      </c>
      <c r="AA361" s="51" t="str">
        <f t="shared" si="97"/>
        <v/>
      </c>
      <c r="AB361" s="51" t="str">
        <f t="shared" si="98"/>
        <v/>
      </c>
      <c r="AC361" s="51" t="str">
        <f t="shared" si="99"/>
        <v/>
      </c>
      <c r="AD361" s="51" t="str">
        <f t="shared" si="100"/>
        <v/>
      </c>
      <c r="AE361" s="51" t="str">
        <f t="shared" si="101"/>
        <v/>
      </c>
      <c r="AF361" s="51" t="str">
        <f t="shared" si="102"/>
        <v/>
      </c>
      <c r="AG361" s="51" t="str">
        <f t="shared" si="103"/>
        <v/>
      </c>
      <c r="AH361" s="51" t="str">
        <f t="shared" si="104"/>
        <v/>
      </c>
      <c r="AI361" s="51" t="str">
        <f t="shared" si="105"/>
        <v/>
      </c>
      <c r="AJ361" s="51" t="str">
        <f t="shared" si="106"/>
        <v/>
      </c>
      <c r="AK361" s="51" t="str">
        <f t="shared" si="107"/>
        <v/>
      </c>
      <c r="AL361" s="51" t="str">
        <f t="shared" si="108"/>
        <v/>
      </c>
      <c r="AM361" s="51" t="str">
        <f t="shared" si="109"/>
        <v/>
      </c>
      <c r="AN361" s="51" t="str">
        <f>IF(OR(AD361&lt;&gt;TRUE,AI361&lt;&gt;TRUE),"",IF(OR('Info Lieferung'!$B$12-(YEAR(J361))&gt;INDEX(valschartmaxalt,MATCH(N361,libschart,0)),'Info Lieferung'!$B$12-(YEAR(J361))&lt;INDEX(valschartminalt,MATCH(N361,libschart,0))),FALSE,TRUE))</f>
        <v/>
      </c>
      <c r="AO361" s="51" t="str">
        <f t="shared" si="110"/>
        <v/>
      </c>
      <c r="AP361" s="51"/>
      <c r="AQ361" s="51"/>
      <c r="AR361" s="51"/>
      <c r="AS361" s="197" t="str">
        <f t="shared" si="111"/>
        <v/>
      </c>
      <c r="AT361" s="197" t="str">
        <f t="shared" si="112"/>
        <v/>
      </c>
    </row>
    <row r="362" spans="1:46" x14ac:dyDescent="0.2">
      <c r="A362" s="52" t="str">
        <f>IF(AND(F362&lt;&gt;"",'Institution - Klasse'!$F$4&lt;&gt;""),INDEX(libcatidinstit,'Institution - Klasse'!$F$4),"")</f>
        <v/>
      </c>
      <c r="B362" s="52" t="str">
        <f>IF(A362&lt;&gt;"",INDEX(codeinstit,'Institution - Klasse'!$F$4),"")</f>
        <v/>
      </c>
      <c r="C362" s="50" t="str">
        <f t="shared" si="113"/>
        <v/>
      </c>
      <c r="D362" s="143"/>
      <c r="E362" s="143"/>
      <c r="F362" s="137"/>
      <c r="G362" s="137"/>
      <c r="H362" s="137"/>
      <c r="I362" s="137"/>
      <c r="J362" s="139"/>
      <c r="K362" s="140"/>
      <c r="L362" s="141"/>
      <c r="M362" s="141"/>
      <c r="N362" s="140"/>
      <c r="O362" s="142"/>
      <c r="P362" s="137"/>
      <c r="Q362" s="227"/>
      <c r="R362" s="137"/>
      <c r="S362" s="155"/>
      <c r="T362" s="155"/>
      <c r="U362" s="155"/>
      <c r="V362" s="155"/>
      <c r="W362" s="155"/>
      <c r="X362" s="155"/>
      <c r="Y362" s="53" t="str">
        <f t="shared" si="95"/>
        <v/>
      </c>
      <c r="Z362" s="51" t="str">
        <f t="shared" si="96"/>
        <v/>
      </c>
      <c r="AA362" s="51" t="str">
        <f t="shared" si="97"/>
        <v/>
      </c>
      <c r="AB362" s="51" t="str">
        <f t="shared" si="98"/>
        <v/>
      </c>
      <c r="AC362" s="51" t="str">
        <f t="shared" si="99"/>
        <v/>
      </c>
      <c r="AD362" s="51" t="str">
        <f t="shared" si="100"/>
        <v/>
      </c>
      <c r="AE362" s="51" t="str">
        <f t="shared" si="101"/>
        <v/>
      </c>
      <c r="AF362" s="51" t="str">
        <f t="shared" si="102"/>
        <v/>
      </c>
      <c r="AG362" s="51" t="str">
        <f t="shared" si="103"/>
        <v/>
      </c>
      <c r="AH362" s="51" t="str">
        <f t="shared" si="104"/>
        <v/>
      </c>
      <c r="AI362" s="51" t="str">
        <f t="shared" si="105"/>
        <v/>
      </c>
      <c r="AJ362" s="51" t="str">
        <f t="shared" si="106"/>
        <v/>
      </c>
      <c r="AK362" s="51" t="str">
        <f t="shared" si="107"/>
        <v/>
      </c>
      <c r="AL362" s="51" t="str">
        <f t="shared" si="108"/>
        <v/>
      </c>
      <c r="AM362" s="51" t="str">
        <f t="shared" si="109"/>
        <v/>
      </c>
      <c r="AN362" s="51" t="str">
        <f>IF(OR(AD362&lt;&gt;TRUE,AI362&lt;&gt;TRUE),"",IF(OR('Info Lieferung'!$B$12-(YEAR(J362))&gt;INDEX(valschartmaxalt,MATCH(N362,libschart,0)),'Info Lieferung'!$B$12-(YEAR(J362))&lt;INDEX(valschartminalt,MATCH(N362,libschart,0))),FALSE,TRUE))</f>
        <v/>
      </c>
      <c r="AO362" s="51" t="str">
        <f t="shared" si="110"/>
        <v/>
      </c>
      <c r="AP362" s="51"/>
      <c r="AQ362" s="51"/>
      <c r="AR362" s="51"/>
      <c r="AS362" s="197" t="str">
        <f t="shared" si="111"/>
        <v/>
      </c>
      <c r="AT362" s="197" t="str">
        <f t="shared" si="112"/>
        <v/>
      </c>
    </row>
    <row r="363" spans="1:46" x14ac:dyDescent="0.2">
      <c r="A363" s="52" t="str">
        <f>IF(AND(F363&lt;&gt;"",'Institution - Klasse'!$F$4&lt;&gt;""),INDEX(libcatidinstit,'Institution - Klasse'!$F$4),"")</f>
        <v/>
      </c>
      <c r="B363" s="52" t="str">
        <f>IF(A363&lt;&gt;"",INDEX(codeinstit,'Institution - Klasse'!$F$4),"")</f>
        <v/>
      </c>
      <c r="C363" s="50" t="str">
        <f t="shared" si="113"/>
        <v/>
      </c>
      <c r="D363" s="143"/>
      <c r="E363" s="143"/>
      <c r="F363" s="137"/>
      <c r="G363" s="137"/>
      <c r="H363" s="137"/>
      <c r="I363" s="137"/>
      <c r="J363" s="139"/>
      <c r="K363" s="140"/>
      <c r="L363" s="141"/>
      <c r="M363" s="141"/>
      <c r="N363" s="140"/>
      <c r="O363" s="142"/>
      <c r="P363" s="137"/>
      <c r="Q363" s="227"/>
      <c r="R363" s="137"/>
      <c r="S363" s="155"/>
      <c r="T363" s="155"/>
      <c r="U363" s="155"/>
      <c r="V363" s="155"/>
      <c r="W363" s="155"/>
      <c r="X363" s="155"/>
      <c r="Y363" s="53" t="str">
        <f t="shared" si="95"/>
        <v/>
      </c>
      <c r="Z363" s="51" t="str">
        <f t="shared" si="96"/>
        <v/>
      </c>
      <c r="AA363" s="51" t="str">
        <f t="shared" si="97"/>
        <v/>
      </c>
      <c r="AB363" s="51" t="str">
        <f t="shared" si="98"/>
        <v/>
      </c>
      <c r="AC363" s="51" t="str">
        <f t="shared" si="99"/>
        <v/>
      </c>
      <c r="AD363" s="51" t="str">
        <f t="shared" si="100"/>
        <v/>
      </c>
      <c r="AE363" s="51" t="str">
        <f t="shared" si="101"/>
        <v/>
      </c>
      <c r="AF363" s="51" t="str">
        <f t="shared" si="102"/>
        <v/>
      </c>
      <c r="AG363" s="51" t="str">
        <f t="shared" si="103"/>
        <v/>
      </c>
      <c r="AH363" s="51" t="str">
        <f t="shared" si="104"/>
        <v/>
      </c>
      <c r="AI363" s="51" t="str">
        <f t="shared" si="105"/>
        <v/>
      </c>
      <c r="AJ363" s="51" t="str">
        <f t="shared" si="106"/>
        <v/>
      </c>
      <c r="AK363" s="51" t="str">
        <f t="shared" si="107"/>
        <v/>
      </c>
      <c r="AL363" s="51" t="str">
        <f t="shared" si="108"/>
        <v/>
      </c>
      <c r="AM363" s="51" t="str">
        <f t="shared" si="109"/>
        <v/>
      </c>
      <c r="AN363" s="51" t="str">
        <f>IF(OR(AD363&lt;&gt;TRUE,AI363&lt;&gt;TRUE),"",IF(OR('Info Lieferung'!$B$12-(YEAR(J363))&gt;INDEX(valschartmaxalt,MATCH(N363,libschart,0)),'Info Lieferung'!$B$12-(YEAR(J363))&lt;INDEX(valschartminalt,MATCH(N363,libschart,0))),FALSE,TRUE))</f>
        <v/>
      </c>
      <c r="AO363" s="51" t="str">
        <f t="shared" si="110"/>
        <v/>
      </c>
      <c r="AP363" s="51"/>
      <c r="AQ363" s="51"/>
      <c r="AR363" s="51"/>
      <c r="AS363" s="197" t="str">
        <f t="shared" si="111"/>
        <v/>
      </c>
      <c r="AT363" s="197" t="str">
        <f t="shared" si="112"/>
        <v/>
      </c>
    </row>
    <row r="364" spans="1:46" x14ac:dyDescent="0.2">
      <c r="A364" s="52" t="str">
        <f>IF(AND(F364&lt;&gt;"",'Institution - Klasse'!$F$4&lt;&gt;""),INDEX(libcatidinstit,'Institution - Klasse'!$F$4),"")</f>
        <v/>
      </c>
      <c r="B364" s="52" t="str">
        <f>IF(A364&lt;&gt;"",INDEX(codeinstit,'Institution - Klasse'!$F$4),"")</f>
        <v/>
      </c>
      <c r="C364" s="50" t="str">
        <f t="shared" si="113"/>
        <v/>
      </c>
      <c r="D364" s="143"/>
      <c r="E364" s="143"/>
      <c r="F364" s="137"/>
      <c r="G364" s="137"/>
      <c r="H364" s="137"/>
      <c r="I364" s="137"/>
      <c r="J364" s="139"/>
      <c r="K364" s="140"/>
      <c r="L364" s="141"/>
      <c r="M364" s="141"/>
      <c r="N364" s="140"/>
      <c r="O364" s="142"/>
      <c r="P364" s="137"/>
      <c r="Q364" s="227"/>
      <c r="R364" s="137"/>
      <c r="S364" s="155"/>
      <c r="T364" s="155"/>
      <c r="U364" s="155"/>
      <c r="V364" s="155"/>
      <c r="W364" s="155"/>
      <c r="X364" s="155"/>
      <c r="Y364" s="53" t="str">
        <f t="shared" si="95"/>
        <v/>
      </c>
      <c r="Z364" s="51" t="str">
        <f t="shared" si="96"/>
        <v/>
      </c>
      <c r="AA364" s="51" t="str">
        <f t="shared" si="97"/>
        <v/>
      </c>
      <c r="AB364" s="51" t="str">
        <f t="shared" si="98"/>
        <v/>
      </c>
      <c r="AC364" s="51" t="str">
        <f t="shared" si="99"/>
        <v/>
      </c>
      <c r="AD364" s="51" t="str">
        <f t="shared" si="100"/>
        <v/>
      </c>
      <c r="AE364" s="51" t="str">
        <f t="shared" si="101"/>
        <v/>
      </c>
      <c r="AF364" s="51" t="str">
        <f t="shared" si="102"/>
        <v/>
      </c>
      <c r="AG364" s="51" t="str">
        <f t="shared" si="103"/>
        <v/>
      </c>
      <c r="AH364" s="51" t="str">
        <f t="shared" si="104"/>
        <v/>
      </c>
      <c r="AI364" s="51" t="str">
        <f t="shared" si="105"/>
        <v/>
      </c>
      <c r="AJ364" s="51" t="str">
        <f t="shared" si="106"/>
        <v/>
      </c>
      <c r="AK364" s="51" t="str">
        <f t="shared" si="107"/>
        <v/>
      </c>
      <c r="AL364" s="51" t="str">
        <f t="shared" si="108"/>
        <v/>
      </c>
      <c r="AM364" s="51" t="str">
        <f t="shared" si="109"/>
        <v/>
      </c>
      <c r="AN364" s="51" t="str">
        <f>IF(OR(AD364&lt;&gt;TRUE,AI364&lt;&gt;TRUE),"",IF(OR('Info Lieferung'!$B$12-(YEAR(J364))&gt;INDEX(valschartmaxalt,MATCH(N364,libschart,0)),'Info Lieferung'!$B$12-(YEAR(J364))&lt;INDEX(valschartminalt,MATCH(N364,libschart,0))),FALSE,TRUE))</f>
        <v/>
      </c>
      <c r="AO364" s="51" t="str">
        <f t="shared" si="110"/>
        <v/>
      </c>
      <c r="AP364" s="51"/>
      <c r="AQ364" s="51"/>
      <c r="AR364" s="51"/>
      <c r="AS364" s="197" t="str">
        <f t="shared" si="111"/>
        <v/>
      </c>
      <c r="AT364" s="197" t="str">
        <f t="shared" si="112"/>
        <v/>
      </c>
    </row>
    <row r="365" spans="1:46" x14ac:dyDescent="0.2">
      <c r="A365" s="52" t="str">
        <f>IF(AND(F365&lt;&gt;"",'Institution - Klasse'!$F$4&lt;&gt;""),INDEX(libcatidinstit,'Institution - Klasse'!$F$4),"")</f>
        <v/>
      </c>
      <c r="B365" s="52" t="str">
        <f>IF(A365&lt;&gt;"",INDEX(codeinstit,'Institution - Klasse'!$F$4),"")</f>
        <v/>
      </c>
      <c r="C365" s="50" t="str">
        <f t="shared" si="113"/>
        <v/>
      </c>
      <c r="D365" s="143"/>
      <c r="E365" s="143"/>
      <c r="F365" s="137"/>
      <c r="G365" s="137"/>
      <c r="H365" s="137"/>
      <c r="I365" s="137"/>
      <c r="J365" s="139"/>
      <c r="K365" s="140"/>
      <c r="L365" s="141"/>
      <c r="M365" s="141"/>
      <c r="N365" s="140"/>
      <c r="O365" s="142"/>
      <c r="P365" s="137"/>
      <c r="Q365" s="227"/>
      <c r="R365" s="137"/>
      <c r="S365" s="155"/>
      <c r="T365" s="155"/>
      <c r="U365" s="155"/>
      <c r="V365" s="155"/>
      <c r="W365" s="155"/>
      <c r="X365" s="155"/>
      <c r="Y365" s="53" t="str">
        <f t="shared" si="95"/>
        <v/>
      </c>
      <c r="Z365" s="51" t="str">
        <f t="shared" si="96"/>
        <v/>
      </c>
      <c r="AA365" s="51" t="str">
        <f t="shared" si="97"/>
        <v/>
      </c>
      <c r="AB365" s="51" t="str">
        <f t="shared" si="98"/>
        <v/>
      </c>
      <c r="AC365" s="51" t="str">
        <f t="shared" si="99"/>
        <v/>
      </c>
      <c r="AD365" s="51" t="str">
        <f t="shared" si="100"/>
        <v/>
      </c>
      <c r="AE365" s="51" t="str">
        <f t="shared" si="101"/>
        <v/>
      </c>
      <c r="AF365" s="51" t="str">
        <f t="shared" si="102"/>
        <v/>
      </c>
      <c r="AG365" s="51" t="str">
        <f t="shared" si="103"/>
        <v/>
      </c>
      <c r="AH365" s="51" t="str">
        <f t="shared" si="104"/>
        <v/>
      </c>
      <c r="AI365" s="51" t="str">
        <f t="shared" si="105"/>
        <v/>
      </c>
      <c r="AJ365" s="51" t="str">
        <f t="shared" si="106"/>
        <v/>
      </c>
      <c r="AK365" s="51" t="str">
        <f t="shared" si="107"/>
        <v/>
      </c>
      <c r="AL365" s="51" t="str">
        <f t="shared" si="108"/>
        <v/>
      </c>
      <c r="AM365" s="51" t="str">
        <f t="shared" si="109"/>
        <v/>
      </c>
      <c r="AN365" s="51" t="str">
        <f>IF(OR(AD365&lt;&gt;TRUE,AI365&lt;&gt;TRUE),"",IF(OR('Info Lieferung'!$B$12-(YEAR(J365))&gt;INDEX(valschartmaxalt,MATCH(N365,libschart,0)),'Info Lieferung'!$B$12-(YEAR(J365))&lt;INDEX(valschartminalt,MATCH(N365,libschart,0))),FALSE,TRUE))</f>
        <v/>
      </c>
      <c r="AO365" s="51" t="str">
        <f t="shared" si="110"/>
        <v/>
      </c>
      <c r="AP365" s="51"/>
      <c r="AQ365" s="51"/>
      <c r="AR365" s="51"/>
      <c r="AS365" s="197" t="str">
        <f t="shared" si="111"/>
        <v/>
      </c>
      <c r="AT365" s="197" t="str">
        <f t="shared" si="112"/>
        <v/>
      </c>
    </row>
    <row r="366" spans="1:46" x14ac:dyDescent="0.2">
      <c r="A366" s="52" t="str">
        <f>IF(AND(F366&lt;&gt;"",'Institution - Klasse'!$F$4&lt;&gt;""),INDEX(libcatidinstit,'Institution - Klasse'!$F$4),"")</f>
        <v/>
      </c>
      <c r="B366" s="52" t="str">
        <f>IF(A366&lt;&gt;"",INDEX(codeinstit,'Institution - Klasse'!$F$4),"")</f>
        <v/>
      </c>
      <c r="C366" s="50" t="str">
        <f t="shared" si="113"/>
        <v/>
      </c>
      <c r="D366" s="143"/>
      <c r="E366" s="143"/>
      <c r="F366" s="137"/>
      <c r="G366" s="137"/>
      <c r="H366" s="137"/>
      <c r="I366" s="137"/>
      <c r="J366" s="139"/>
      <c r="K366" s="140"/>
      <c r="L366" s="141"/>
      <c r="M366" s="141"/>
      <c r="N366" s="140"/>
      <c r="O366" s="142"/>
      <c r="P366" s="137"/>
      <c r="Q366" s="227"/>
      <c r="R366" s="137"/>
      <c r="S366" s="155"/>
      <c r="T366" s="155"/>
      <c r="U366" s="155"/>
      <c r="V366" s="155"/>
      <c r="W366" s="155"/>
      <c r="X366" s="155"/>
      <c r="Y366" s="53" t="str">
        <f t="shared" si="95"/>
        <v/>
      </c>
      <c r="Z366" s="51" t="str">
        <f t="shared" si="96"/>
        <v/>
      </c>
      <c r="AA366" s="51" t="str">
        <f t="shared" si="97"/>
        <v/>
      </c>
      <c r="AB366" s="51" t="str">
        <f t="shared" si="98"/>
        <v/>
      </c>
      <c r="AC366" s="51" t="str">
        <f t="shared" si="99"/>
        <v/>
      </c>
      <c r="AD366" s="51" t="str">
        <f t="shared" si="100"/>
        <v/>
      </c>
      <c r="AE366" s="51" t="str">
        <f t="shared" si="101"/>
        <v/>
      </c>
      <c r="AF366" s="51" t="str">
        <f t="shared" si="102"/>
        <v/>
      </c>
      <c r="AG366" s="51" t="str">
        <f t="shared" si="103"/>
        <v/>
      </c>
      <c r="AH366" s="51" t="str">
        <f t="shared" si="104"/>
        <v/>
      </c>
      <c r="AI366" s="51" t="str">
        <f t="shared" si="105"/>
        <v/>
      </c>
      <c r="AJ366" s="51" t="str">
        <f t="shared" si="106"/>
        <v/>
      </c>
      <c r="AK366" s="51" t="str">
        <f t="shared" si="107"/>
        <v/>
      </c>
      <c r="AL366" s="51" t="str">
        <f t="shared" si="108"/>
        <v/>
      </c>
      <c r="AM366" s="51" t="str">
        <f t="shared" si="109"/>
        <v/>
      </c>
      <c r="AN366" s="51" t="str">
        <f>IF(OR(AD366&lt;&gt;TRUE,AI366&lt;&gt;TRUE),"",IF(OR('Info Lieferung'!$B$12-(YEAR(J366))&gt;INDEX(valschartmaxalt,MATCH(N366,libschart,0)),'Info Lieferung'!$B$12-(YEAR(J366))&lt;INDEX(valschartminalt,MATCH(N366,libschart,0))),FALSE,TRUE))</f>
        <v/>
      </c>
      <c r="AO366" s="51" t="str">
        <f t="shared" si="110"/>
        <v/>
      </c>
      <c r="AP366" s="51"/>
      <c r="AQ366" s="51"/>
      <c r="AR366" s="51"/>
      <c r="AS366" s="197" t="str">
        <f t="shared" si="111"/>
        <v/>
      </c>
      <c r="AT366" s="197" t="str">
        <f t="shared" si="112"/>
        <v/>
      </c>
    </row>
    <row r="367" spans="1:46" x14ac:dyDescent="0.2">
      <c r="A367" s="52" t="str">
        <f>IF(AND(F367&lt;&gt;"",'Institution - Klasse'!$F$4&lt;&gt;""),INDEX(libcatidinstit,'Institution - Klasse'!$F$4),"")</f>
        <v/>
      </c>
      <c r="B367" s="52" t="str">
        <f>IF(A367&lt;&gt;"",INDEX(codeinstit,'Institution - Klasse'!$F$4),"")</f>
        <v/>
      </c>
      <c r="C367" s="50" t="str">
        <f t="shared" si="113"/>
        <v/>
      </c>
      <c r="D367" s="143"/>
      <c r="E367" s="143"/>
      <c r="F367" s="137"/>
      <c r="G367" s="137"/>
      <c r="H367" s="137"/>
      <c r="I367" s="137"/>
      <c r="J367" s="139"/>
      <c r="K367" s="140"/>
      <c r="L367" s="141"/>
      <c r="M367" s="141"/>
      <c r="N367" s="140"/>
      <c r="O367" s="142"/>
      <c r="P367" s="137"/>
      <c r="Q367" s="227"/>
      <c r="R367" s="137"/>
      <c r="S367" s="155"/>
      <c r="T367" s="155"/>
      <c r="U367" s="155"/>
      <c r="V367" s="155"/>
      <c r="W367" s="155"/>
      <c r="X367" s="155"/>
      <c r="Y367" s="53" t="str">
        <f t="shared" si="95"/>
        <v/>
      </c>
      <c r="Z367" s="51" t="str">
        <f t="shared" si="96"/>
        <v/>
      </c>
      <c r="AA367" s="51" t="str">
        <f t="shared" si="97"/>
        <v/>
      </c>
      <c r="AB367" s="51" t="str">
        <f t="shared" si="98"/>
        <v/>
      </c>
      <c r="AC367" s="51" t="str">
        <f t="shared" si="99"/>
        <v/>
      </c>
      <c r="AD367" s="51" t="str">
        <f t="shared" si="100"/>
        <v/>
      </c>
      <c r="AE367" s="51" t="str">
        <f t="shared" si="101"/>
        <v/>
      </c>
      <c r="AF367" s="51" t="str">
        <f t="shared" si="102"/>
        <v/>
      </c>
      <c r="AG367" s="51" t="str">
        <f t="shared" si="103"/>
        <v/>
      </c>
      <c r="AH367" s="51" t="str">
        <f t="shared" si="104"/>
        <v/>
      </c>
      <c r="AI367" s="51" t="str">
        <f t="shared" si="105"/>
        <v/>
      </c>
      <c r="AJ367" s="51" t="str">
        <f t="shared" si="106"/>
        <v/>
      </c>
      <c r="AK367" s="51" t="str">
        <f t="shared" si="107"/>
        <v/>
      </c>
      <c r="AL367" s="51" t="str">
        <f t="shared" si="108"/>
        <v/>
      </c>
      <c r="AM367" s="51" t="str">
        <f t="shared" si="109"/>
        <v/>
      </c>
      <c r="AN367" s="51" t="str">
        <f>IF(OR(AD367&lt;&gt;TRUE,AI367&lt;&gt;TRUE),"",IF(OR('Info Lieferung'!$B$12-(YEAR(J367))&gt;INDEX(valschartmaxalt,MATCH(N367,libschart,0)),'Info Lieferung'!$B$12-(YEAR(J367))&lt;INDEX(valschartminalt,MATCH(N367,libschart,0))),FALSE,TRUE))</f>
        <v/>
      </c>
      <c r="AO367" s="51" t="str">
        <f t="shared" si="110"/>
        <v/>
      </c>
      <c r="AP367" s="51"/>
      <c r="AQ367" s="51"/>
      <c r="AR367" s="51"/>
      <c r="AS367" s="197" t="str">
        <f t="shared" si="111"/>
        <v/>
      </c>
      <c r="AT367" s="197" t="str">
        <f t="shared" si="112"/>
        <v/>
      </c>
    </row>
    <row r="368" spans="1:46" x14ac:dyDescent="0.2">
      <c r="A368" s="52" t="str">
        <f>IF(AND(F368&lt;&gt;"",'Institution - Klasse'!$F$4&lt;&gt;""),INDEX(libcatidinstit,'Institution - Klasse'!$F$4),"")</f>
        <v/>
      </c>
      <c r="B368" s="52" t="str">
        <f>IF(A368&lt;&gt;"",INDEX(codeinstit,'Institution - Klasse'!$F$4),"")</f>
        <v/>
      </c>
      <c r="C368" s="50" t="str">
        <f t="shared" si="113"/>
        <v/>
      </c>
      <c r="D368" s="143"/>
      <c r="E368" s="143"/>
      <c r="F368" s="137"/>
      <c r="G368" s="137"/>
      <c r="H368" s="137"/>
      <c r="I368" s="137"/>
      <c r="J368" s="139"/>
      <c r="K368" s="140"/>
      <c r="L368" s="141"/>
      <c r="M368" s="141"/>
      <c r="N368" s="140"/>
      <c r="O368" s="142"/>
      <c r="P368" s="137"/>
      <c r="Q368" s="227"/>
      <c r="R368" s="137"/>
      <c r="S368" s="155"/>
      <c r="T368" s="155"/>
      <c r="U368" s="155"/>
      <c r="V368" s="155"/>
      <c r="W368" s="155"/>
      <c r="X368" s="155"/>
      <c r="Y368" s="53" t="str">
        <f t="shared" si="95"/>
        <v/>
      </c>
      <c r="Z368" s="51" t="str">
        <f t="shared" si="96"/>
        <v/>
      </c>
      <c r="AA368" s="51" t="str">
        <f t="shared" si="97"/>
        <v/>
      </c>
      <c r="AB368" s="51" t="str">
        <f t="shared" si="98"/>
        <v/>
      </c>
      <c r="AC368" s="51" t="str">
        <f t="shared" si="99"/>
        <v/>
      </c>
      <c r="AD368" s="51" t="str">
        <f t="shared" si="100"/>
        <v/>
      </c>
      <c r="AE368" s="51" t="str">
        <f t="shared" si="101"/>
        <v/>
      </c>
      <c r="AF368" s="51" t="str">
        <f t="shared" si="102"/>
        <v/>
      </c>
      <c r="AG368" s="51" t="str">
        <f t="shared" si="103"/>
        <v/>
      </c>
      <c r="AH368" s="51" t="str">
        <f t="shared" si="104"/>
        <v/>
      </c>
      <c r="AI368" s="51" t="str">
        <f t="shared" si="105"/>
        <v/>
      </c>
      <c r="AJ368" s="51" t="str">
        <f t="shared" si="106"/>
        <v/>
      </c>
      <c r="AK368" s="51" t="str">
        <f t="shared" si="107"/>
        <v/>
      </c>
      <c r="AL368" s="51" t="str">
        <f t="shared" si="108"/>
        <v/>
      </c>
      <c r="AM368" s="51" t="str">
        <f t="shared" si="109"/>
        <v/>
      </c>
      <c r="AN368" s="51" t="str">
        <f>IF(OR(AD368&lt;&gt;TRUE,AI368&lt;&gt;TRUE),"",IF(OR('Info Lieferung'!$B$12-(YEAR(J368))&gt;INDEX(valschartmaxalt,MATCH(N368,libschart,0)),'Info Lieferung'!$B$12-(YEAR(J368))&lt;INDEX(valschartminalt,MATCH(N368,libschart,0))),FALSE,TRUE))</f>
        <v/>
      </c>
      <c r="AO368" s="51" t="str">
        <f t="shared" si="110"/>
        <v/>
      </c>
      <c r="AP368" s="51"/>
      <c r="AQ368" s="51"/>
      <c r="AR368" s="51"/>
      <c r="AS368" s="197" t="str">
        <f t="shared" si="111"/>
        <v/>
      </c>
      <c r="AT368" s="197" t="str">
        <f t="shared" si="112"/>
        <v/>
      </c>
    </row>
    <row r="369" spans="1:46" x14ac:dyDescent="0.2">
      <c r="A369" s="52" t="str">
        <f>IF(AND(F369&lt;&gt;"",'Institution - Klasse'!$F$4&lt;&gt;""),INDEX(libcatidinstit,'Institution - Klasse'!$F$4),"")</f>
        <v/>
      </c>
      <c r="B369" s="52" t="str">
        <f>IF(A369&lt;&gt;"",INDEX(codeinstit,'Institution - Klasse'!$F$4),"")</f>
        <v/>
      </c>
      <c r="C369" s="50" t="str">
        <f t="shared" si="113"/>
        <v/>
      </c>
      <c r="D369" s="143"/>
      <c r="E369" s="143"/>
      <c r="F369" s="137"/>
      <c r="G369" s="137"/>
      <c r="H369" s="137"/>
      <c r="I369" s="137"/>
      <c r="J369" s="139"/>
      <c r="K369" s="140"/>
      <c r="L369" s="141"/>
      <c r="M369" s="141"/>
      <c r="N369" s="140"/>
      <c r="O369" s="142"/>
      <c r="P369" s="137"/>
      <c r="Q369" s="227"/>
      <c r="R369" s="137"/>
      <c r="S369" s="155"/>
      <c r="T369" s="155"/>
      <c r="U369" s="155"/>
      <c r="V369" s="155"/>
      <c r="W369" s="155"/>
      <c r="X369" s="155"/>
      <c r="Y369" s="53" t="str">
        <f t="shared" si="95"/>
        <v/>
      </c>
      <c r="Z369" s="51" t="str">
        <f t="shared" si="96"/>
        <v/>
      </c>
      <c r="AA369" s="51" t="str">
        <f t="shared" si="97"/>
        <v/>
      </c>
      <c r="AB369" s="51" t="str">
        <f t="shared" si="98"/>
        <v/>
      </c>
      <c r="AC369" s="51" t="str">
        <f t="shared" si="99"/>
        <v/>
      </c>
      <c r="AD369" s="51" t="str">
        <f t="shared" si="100"/>
        <v/>
      </c>
      <c r="AE369" s="51" t="str">
        <f t="shared" si="101"/>
        <v/>
      </c>
      <c r="AF369" s="51" t="str">
        <f t="shared" si="102"/>
        <v/>
      </c>
      <c r="AG369" s="51" t="str">
        <f t="shared" si="103"/>
        <v/>
      </c>
      <c r="AH369" s="51" t="str">
        <f t="shared" si="104"/>
        <v/>
      </c>
      <c r="AI369" s="51" t="str">
        <f t="shared" si="105"/>
        <v/>
      </c>
      <c r="AJ369" s="51" t="str">
        <f t="shared" si="106"/>
        <v/>
      </c>
      <c r="AK369" s="51" t="str">
        <f t="shared" si="107"/>
        <v/>
      </c>
      <c r="AL369" s="51" t="str">
        <f t="shared" si="108"/>
        <v/>
      </c>
      <c r="AM369" s="51" t="str">
        <f t="shared" si="109"/>
        <v/>
      </c>
      <c r="AN369" s="51" t="str">
        <f>IF(OR(AD369&lt;&gt;TRUE,AI369&lt;&gt;TRUE),"",IF(OR('Info Lieferung'!$B$12-(YEAR(J369))&gt;INDEX(valschartmaxalt,MATCH(N369,libschart,0)),'Info Lieferung'!$B$12-(YEAR(J369))&lt;INDEX(valschartminalt,MATCH(N369,libschart,0))),FALSE,TRUE))</f>
        <v/>
      </c>
      <c r="AO369" s="51" t="str">
        <f t="shared" si="110"/>
        <v/>
      </c>
      <c r="AP369" s="51"/>
      <c r="AQ369" s="51"/>
      <c r="AR369" s="51"/>
      <c r="AS369" s="197" t="str">
        <f t="shared" si="111"/>
        <v/>
      </c>
      <c r="AT369" s="197" t="str">
        <f t="shared" si="112"/>
        <v/>
      </c>
    </row>
    <row r="370" spans="1:46" x14ac:dyDescent="0.2">
      <c r="A370" s="52" t="str">
        <f>IF(AND(F370&lt;&gt;"",'Institution - Klasse'!$F$4&lt;&gt;""),INDEX(libcatidinstit,'Institution - Klasse'!$F$4),"")</f>
        <v/>
      </c>
      <c r="B370" s="52" t="str">
        <f>IF(A370&lt;&gt;"",INDEX(codeinstit,'Institution - Klasse'!$F$4),"")</f>
        <v/>
      </c>
      <c r="C370" s="50" t="str">
        <f t="shared" si="113"/>
        <v/>
      </c>
      <c r="D370" s="143"/>
      <c r="E370" s="143"/>
      <c r="F370" s="137"/>
      <c r="G370" s="137"/>
      <c r="H370" s="137"/>
      <c r="I370" s="137"/>
      <c r="J370" s="139"/>
      <c r="K370" s="140"/>
      <c r="L370" s="141"/>
      <c r="M370" s="141"/>
      <c r="N370" s="140"/>
      <c r="O370" s="142"/>
      <c r="P370" s="137"/>
      <c r="Q370" s="227"/>
      <c r="R370" s="137"/>
      <c r="S370" s="155"/>
      <c r="T370" s="155"/>
      <c r="U370" s="155"/>
      <c r="V370" s="155"/>
      <c r="W370" s="155"/>
      <c r="X370" s="155"/>
      <c r="Y370" s="53" t="str">
        <f t="shared" si="95"/>
        <v/>
      </c>
      <c r="Z370" s="51" t="str">
        <f t="shared" si="96"/>
        <v/>
      </c>
      <c r="AA370" s="51" t="str">
        <f t="shared" si="97"/>
        <v/>
      </c>
      <c r="AB370" s="51" t="str">
        <f t="shared" si="98"/>
        <v/>
      </c>
      <c r="AC370" s="51" t="str">
        <f t="shared" si="99"/>
        <v/>
      </c>
      <c r="AD370" s="51" t="str">
        <f t="shared" si="100"/>
        <v/>
      </c>
      <c r="AE370" s="51" t="str">
        <f t="shared" si="101"/>
        <v/>
      </c>
      <c r="AF370" s="51" t="str">
        <f t="shared" si="102"/>
        <v/>
      </c>
      <c r="AG370" s="51" t="str">
        <f t="shared" si="103"/>
        <v/>
      </c>
      <c r="AH370" s="51" t="str">
        <f t="shared" si="104"/>
        <v/>
      </c>
      <c r="AI370" s="51" t="str">
        <f t="shared" si="105"/>
        <v/>
      </c>
      <c r="AJ370" s="51" t="str">
        <f t="shared" si="106"/>
        <v/>
      </c>
      <c r="AK370" s="51" t="str">
        <f t="shared" si="107"/>
        <v/>
      </c>
      <c r="AL370" s="51" t="str">
        <f t="shared" si="108"/>
        <v/>
      </c>
      <c r="AM370" s="51" t="str">
        <f t="shared" si="109"/>
        <v/>
      </c>
      <c r="AN370" s="51" t="str">
        <f>IF(OR(AD370&lt;&gt;TRUE,AI370&lt;&gt;TRUE),"",IF(OR('Info Lieferung'!$B$12-(YEAR(J370))&gt;INDEX(valschartmaxalt,MATCH(N370,libschart,0)),'Info Lieferung'!$B$12-(YEAR(J370))&lt;INDEX(valschartminalt,MATCH(N370,libschart,0))),FALSE,TRUE))</f>
        <v/>
      </c>
      <c r="AO370" s="51" t="str">
        <f t="shared" si="110"/>
        <v/>
      </c>
      <c r="AP370" s="51"/>
      <c r="AQ370" s="51"/>
      <c r="AR370" s="51"/>
      <c r="AS370" s="197" t="str">
        <f t="shared" si="111"/>
        <v/>
      </c>
      <c r="AT370" s="197" t="str">
        <f t="shared" si="112"/>
        <v/>
      </c>
    </row>
    <row r="371" spans="1:46" x14ac:dyDescent="0.2">
      <c r="A371" s="52" t="str">
        <f>IF(AND(F371&lt;&gt;"",'Institution - Klasse'!$F$4&lt;&gt;""),INDEX(libcatidinstit,'Institution - Klasse'!$F$4),"")</f>
        <v/>
      </c>
      <c r="B371" s="52" t="str">
        <f>IF(A371&lt;&gt;"",INDEX(codeinstit,'Institution - Klasse'!$F$4),"")</f>
        <v/>
      </c>
      <c r="C371" s="50" t="str">
        <f t="shared" si="113"/>
        <v/>
      </c>
      <c r="D371" s="143"/>
      <c r="E371" s="143"/>
      <c r="F371" s="137"/>
      <c r="G371" s="137"/>
      <c r="H371" s="137"/>
      <c r="I371" s="137"/>
      <c r="J371" s="139"/>
      <c r="K371" s="140"/>
      <c r="L371" s="141"/>
      <c r="M371" s="141"/>
      <c r="N371" s="140"/>
      <c r="O371" s="142"/>
      <c r="P371" s="137"/>
      <c r="Q371" s="227"/>
      <c r="R371" s="137"/>
      <c r="S371" s="155"/>
      <c r="T371" s="155"/>
      <c r="U371" s="155"/>
      <c r="V371" s="155"/>
      <c r="W371" s="155"/>
      <c r="X371" s="155"/>
      <c r="Y371" s="53" t="str">
        <f t="shared" si="95"/>
        <v/>
      </c>
      <c r="Z371" s="51" t="str">
        <f t="shared" si="96"/>
        <v/>
      </c>
      <c r="AA371" s="51" t="str">
        <f t="shared" si="97"/>
        <v/>
      </c>
      <c r="AB371" s="51" t="str">
        <f t="shared" si="98"/>
        <v/>
      </c>
      <c r="AC371" s="51" t="str">
        <f t="shared" si="99"/>
        <v/>
      </c>
      <c r="AD371" s="51" t="str">
        <f t="shared" si="100"/>
        <v/>
      </c>
      <c r="AE371" s="51" t="str">
        <f t="shared" si="101"/>
        <v/>
      </c>
      <c r="AF371" s="51" t="str">
        <f t="shared" si="102"/>
        <v/>
      </c>
      <c r="AG371" s="51" t="str">
        <f t="shared" si="103"/>
        <v/>
      </c>
      <c r="AH371" s="51" t="str">
        <f t="shared" si="104"/>
        <v/>
      </c>
      <c r="AI371" s="51" t="str">
        <f t="shared" si="105"/>
        <v/>
      </c>
      <c r="AJ371" s="51" t="str">
        <f t="shared" si="106"/>
        <v/>
      </c>
      <c r="AK371" s="51" t="str">
        <f t="shared" si="107"/>
        <v/>
      </c>
      <c r="AL371" s="51" t="str">
        <f t="shared" si="108"/>
        <v/>
      </c>
      <c r="AM371" s="51" t="str">
        <f t="shared" si="109"/>
        <v/>
      </c>
      <c r="AN371" s="51" t="str">
        <f>IF(OR(AD371&lt;&gt;TRUE,AI371&lt;&gt;TRUE),"",IF(OR('Info Lieferung'!$B$12-(YEAR(J371))&gt;INDEX(valschartmaxalt,MATCH(N371,libschart,0)),'Info Lieferung'!$B$12-(YEAR(J371))&lt;INDEX(valschartminalt,MATCH(N371,libschart,0))),FALSE,TRUE))</f>
        <v/>
      </c>
      <c r="AO371" s="51" t="str">
        <f t="shared" si="110"/>
        <v/>
      </c>
      <c r="AP371" s="51"/>
      <c r="AQ371" s="51"/>
      <c r="AR371" s="51"/>
      <c r="AS371" s="197" t="str">
        <f t="shared" si="111"/>
        <v/>
      </c>
      <c r="AT371" s="197" t="str">
        <f t="shared" si="112"/>
        <v/>
      </c>
    </row>
    <row r="372" spans="1:46" x14ac:dyDescent="0.2">
      <c r="A372" s="52" t="str">
        <f>IF(AND(F372&lt;&gt;"",'Institution - Klasse'!$F$4&lt;&gt;""),INDEX(libcatidinstit,'Institution - Klasse'!$F$4),"")</f>
        <v/>
      </c>
      <c r="B372" s="52" t="str">
        <f>IF(A372&lt;&gt;"",INDEX(codeinstit,'Institution - Klasse'!$F$4),"")</f>
        <v/>
      </c>
      <c r="C372" s="50" t="str">
        <f t="shared" si="113"/>
        <v/>
      </c>
      <c r="D372" s="143"/>
      <c r="E372" s="143"/>
      <c r="F372" s="137"/>
      <c r="G372" s="137"/>
      <c r="H372" s="137"/>
      <c r="I372" s="137"/>
      <c r="J372" s="139"/>
      <c r="K372" s="140"/>
      <c r="L372" s="141"/>
      <c r="M372" s="141"/>
      <c r="N372" s="140"/>
      <c r="O372" s="142"/>
      <c r="P372" s="137"/>
      <c r="Q372" s="227"/>
      <c r="R372" s="137"/>
      <c r="S372" s="155"/>
      <c r="T372" s="155"/>
      <c r="U372" s="155"/>
      <c r="V372" s="155"/>
      <c r="W372" s="155"/>
      <c r="X372" s="155"/>
      <c r="Y372" s="53" t="str">
        <f t="shared" si="95"/>
        <v/>
      </c>
      <c r="Z372" s="51" t="str">
        <f t="shared" si="96"/>
        <v/>
      </c>
      <c r="AA372" s="51" t="str">
        <f t="shared" si="97"/>
        <v/>
      </c>
      <c r="AB372" s="51" t="str">
        <f t="shared" si="98"/>
        <v/>
      </c>
      <c r="AC372" s="51" t="str">
        <f t="shared" si="99"/>
        <v/>
      </c>
      <c r="AD372" s="51" t="str">
        <f t="shared" si="100"/>
        <v/>
      </c>
      <c r="AE372" s="51" t="str">
        <f t="shared" si="101"/>
        <v/>
      </c>
      <c r="AF372" s="51" t="str">
        <f t="shared" si="102"/>
        <v/>
      </c>
      <c r="AG372" s="51" t="str">
        <f t="shared" si="103"/>
        <v/>
      </c>
      <c r="AH372" s="51" t="str">
        <f t="shared" si="104"/>
        <v/>
      </c>
      <c r="AI372" s="51" t="str">
        <f t="shared" si="105"/>
        <v/>
      </c>
      <c r="AJ372" s="51" t="str">
        <f t="shared" si="106"/>
        <v/>
      </c>
      <c r="AK372" s="51" t="str">
        <f t="shared" si="107"/>
        <v/>
      </c>
      <c r="AL372" s="51" t="str">
        <f t="shared" si="108"/>
        <v/>
      </c>
      <c r="AM372" s="51" t="str">
        <f t="shared" si="109"/>
        <v/>
      </c>
      <c r="AN372" s="51" t="str">
        <f>IF(OR(AD372&lt;&gt;TRUE,AI372&lt;&gt;TRUE),"",IF(OR('Info Lieferung'!$B$12-(YEAR(J372))&gt;INDEX(valschartmaxalt,MATCH(N372,libschart,0)),'Info Lieferung'!$B$12-(YEAR(J372))&lt;INDEX(valschartminalt,MATCH(N372,libschart,0))),FALSE,TRUE))</f>
        <v/>
      </c>
      <c r="AO372" s="51" t="str">
        <f t="shared" si="110"/>
        <v/>
      </c>
      <c r="AP372" s="51"/>
      <c r="AQ372" s="51"/>
      <c r="AR372" s="51"/>
      <c r="AS372" s="197" t="str">
        <f t="shared" si="111"/>
        <v/>
      </c>
      <c r="AT372" s="197" t="str">
        <f t="shared" si="112"/>
        <v/>
      </c>
    </row>
    <row r="373" spans="1:46" x14ac:dyDescent="0.2">
      <c r="A373" s="52" t="str">
        <f>IF(AND(F373&lt;&gt;"",'Institution - Klasse'!$F$4&lt;&gt;""),INDEX(libcatidinstit,'Institution - Klasse'!$F$4),"")</f>
        <v/>
      </c>
      <c r="B373" s="52" t="str">
        <f>IF(A373&lt;&gt;"",INDEX(codeinstit,'Institution - Klasse'!$F$4),"")</f>
        <v/>
      </c>
      <c r="C373" s="50" t="str">
        <f t="shared" si="113"/>
        <v/>
      </c>
      <c r="D373" s="143"/>
      <c r="E373" s="143"/>
      <c r="F373" s="137"/>
      <c r="G373" s="137"/>
      <c r="H373" s="137"/>
      <c r="I373" s="137"/>
      <c r="J373" s="139"/>
      <c r="K373" s="140"/>
      <c r="L373" s="141"/>
      <c r="M373" s="141"/>
      <c r="N373" s="140"/>
      <c r="O373" s="142"/>
      <c r="P373" s="137"/>
      <c r="Q373" s="227"/>
      <c r="R373" s="137"/>
      <c r="S373" s="155"/>
      <c r="T373" s="155"/>
      <c r="U373" s="155"/>
      <c r="V373" s="155"/>
      <c r="W373" s="155"/>
      <c r="X373" s="155"/>
      <c r="Y373" s="53" t="str">
        <f t="shared" si="95"/>
        <v/>
      </c>
      <c r="Z373" s="51" t="str">
        <f t="shared" si="96"/>
        <v/>
      </c>
      <c r="AA373" s="51" t="str">
        <f t="shared" si="97"/>
        <v/>
      </c>
      <c r="AB373" s="51" t="str">
        <f t="shared" si="98"/>
        <v/>
      </c>
      <c r="AC373" s="51" t="str">
        <f t="shared" si="99"/>
        <v/>
      </c>
      <c r="AD373" s="51" t="str">
        <f t="shared" si="100"/>
        <v/>
      </c>
      <c r="AE373" s="51" t="str">
        <f t="shared" si="101"/>
        <v/>
      </c>
      <c r="AF373" s="51" t="str">
        <f t="shared" si="102"/>
        <v/>
      </c>
      <c r="AG373" s="51" t="str">
        <f t="shared" si="103"/>
        <v/>
      </c>
      <c r="AH373" s="51" t="str">
        <f t="shared" si="104"/>
        <v/>
      </c>
      <c r="AI373" s="51" t="str">
        <f t="shared" si="105"/>
        <v/>
      </c>
      <c r="AJ373" s="51" t="str">
        <f t="shared" si="106"/>
        <v/>
      </c>
      <c r="AK373" s="51" t="str">
        <f t="shared" si="107"/>
        <v/>
      </c>
      <c r="AL373" s="51" t="str">
        <f t="shared" si="108"/>
        <v/>
      </c>
      <c r="AM373" s="51" t="str">
        <f t="shared" si="109"/>
        <v/>
      </c>
      <c r="AN373" s="51" t="str">
        <f>IF(OR(AD373&lt;&gt;TRUE,AI373&lt;&gt;TRUE),"",IF(OR('Info Lieferung'!$B$12-(YEAR(J373))&gt;INDEX(valschartmaxalt,MATCH(N373,libschart,0)),'Info Lieferung'!$B$12-(YEAR(J373))&lt;INDEX(valschartminalt,MATCH(N373,libschart,0))),FALSE,TRUE))</f>
        <v/>
      </c>
      <c r="AO373" s="51" t="str">
        <f t="shared" si="110"/>
        <v/>
      </c>
      <c r="AP373" s="51"/>
      <c r="AQ373" s="51"/>
      <c r="AR373" s="51"/>
      <c r="AS373" s="197" t="str">
        <f t="shared" si="111"/>
        <v/>
      </c>
      <c r="AT373" s="197" t="str">
        <f t="shared" si="112"/>
        <v/>
      </c>
    </row>
    <row r="374" spans="1:46" x14ac:dyDescent="0.2">
      <c r="A374" s="52" t="str">
        <f>IF(AND(F374&lt;&gt;"",'Institution - Klasse'!$F$4&lt;&gt;""),INDEX(libcatidinstit,'Institution - Klasse'!$F$4),"")</f>
        <v/>
      </c>
      <c r="B374" s="52" t="str">
        <f>IF(A374&lt;&gt;"",INDEX(codeinstit,'Institution - Klasse'!$F$4),"")</f>
        <v/>
      </c>
      <c r="C374" s="50" t="str">
        <f t="shared" si="113"/>
        <v/>
      </c>
      <c r="D374" s="143"/>
      <c r="E374" s="143"/>
      <c r="F374" s="137"/>
      <c r="G374" s="137"/>
      <c r="H374" s="137"/>
      <c r="I374" s="137"/>
      <c r="J374" s="139"/>
      <c r="K374" s="140"/>
      <c r="L374" s="141"/>
      <c r="M374" s="141"/>
      <c r="N374" s="140"/>
      <c r="O374" s="142"/>
      <c r="P374" s="137"/>
      <c r="Q374" s="227"/>
      <c r="R374" s="137"/>
      <c r="S374" s="155"/>
      <c r="T374" s="155"/>
      <c r="U374" s="155"/>
      <c r="V374" s="155"/>
      <c r="W374" s="155"/>
      <c r="X374" s="155"/>
      <c r="Y374" s="53" t="str">
        <f t="shared" si="95"/>
        <v/>
      </c>
      <c r="Z374" s="51" t="str">
        <f t="shared" si="96"/>
        <v/>
      </c>
      <c r="AA374" s="51" t="str">
        <f t="shared" si="97"/>
        <v/>
      </c>
      <c r="AB374" s="51" t="str">
        <f t="shared" si="98"/>
        <v/>
      </c>
      <c r="AC374" s="51" t="str">
        <f t="shared" si="99"/>
        <v/>
      </c>
      <c r="AD374" s="51" t="str">
        <f t="shared" si="100"/>
        <v/>
      </c>
      <c r="AE374" s="51" t="str">
        <f t="shared" si="101"/>
        <v/>
      </c>
      <c r="AF374" s="51" t="str">
        <f t="shared" si="102"/>
        <v/>
      </c>
      <c r="AG374" s="51" t="str">
        <f t="shared" si="103"/>
        <v/>
      </c>
      <c r="AH374" s="51" t="str">
        <f t="shared" si="104"/>
        <v/>
      </c>
      <c r="AI374" s="51" t="str">
        <f t="shared" si="105"/>
        <v/>
      </c>
      <c r="AJ374" s="51" t="str">
        <f t="shared" si="106"/>
        <v/>
      </c>
      <c r="AK374" s="51" t="str">
        <f t="shared" si="107"/>
        <v/>
      </c>
      <c r="AL374" s="51" t="str">
        <f t="shared" si="108"/>
        <v/>
      </c>
      <c r="AM374" s="51" t="str">
        <f t="shared" si="109"/>
        <v/>
      </c>
      <c r="AN374" s="51" t="str">
        <f>IF(OR(AD374&lt;&gt;TRUE,AI374&lt;&gt;TRUE),"",IF(OR('Info Lieferung'!$B$12-(YEAR(J374))&gt;INDEX(valschartmaxalt,MATCH(N374,libschart,0)),'Info Lieferung'!$B$12-(YEAR(J374))&lt;INDEX(valschartminalt,MATCH(N374,libschart,0))),FALSE,TRUE))</f>
        <v/>
      </c>
      <c r="AO374" s="51" t="str">
        <f t="shared" si="110"/>
        <v/>
      </c>
      <c r="AP374" s="51"/>
      <c r="AQ374" s="51"/>
      <c r="AR374" s="51"/>
      <c r="AS374" s="197" t="str">
        <f t="shared" si="111"/>
        <v/>
      </c>
      <c r="AT374" s="197" t="str">
        <f t="shared" si="112"/>
        <v/>
      </c>
    </row>
    <row r="375" spans="1:46" x14ac:dyDescent="0.2">
      <c r="A375" s="52" t="str">
        <f>IF(AND(F375&lt;&gt;"",'Institution - Klasse'!$F$4&lt;&gt;""),INDEX(libcatidinstit,'Institution - Klasse'!$F$4),"")</f>
        <v/>
      </c>
      <c r="B375" s="52" t="str">
        <f>IF(A375&lt;&gt;"",INDEX(codeinstit,'Institution - Klasse'!$F$4),"")</f>
        <v/>
      </c>
      <c r="C375" s="50" t="str">
        <f t="shared" si="113"/>
        <v/>
      </c>
      <c r="D375" s="143"/>
      <c r="E375" s="143"/>
      <c r="F375" s="137"/>
      <c r="G375" s="137"/>
      <c r="H375" s="137"/>
      <c r="I375" s="137"/>
      <c r="J375" s="139"/>
      <c r="K375" s="140"/>
      <c r="L375" s="141"/>
      <c r="M375" s="141"/>
      <c r="N375" s="140"/>
      <c r="O375" s="142"/>
      <c r="P375" s="137"/>
      <c r="Q375" s="227"/>
      <c r="R375" s="137"/>
      <c r="S375" s="155"/>
      <c r="T375" s="155"/>
      <c r="U375" s="155"/>
      <c r="V375" s="155"/>
      <c r="W375" s="155"/>
      <c r="X375" s="155"/>
      <c r="Y375" s="53" t="str">
        <f t="shared" si="95"/>
        <v/>
      </c>
      <c r="Z375" s="51" t="str">
        <f t="shared" si="96"/>
        <v/>
      </c>
      <c r="AA375" s="51" t="str">
        <f t="shared" si="97"/>
        <v/>
      </c>
      <c r="AB375" s="51" t="str">
        <f t="shared" si="98"/>
        <v/>
      </c>
      <c r="AC375" s="51" t="str">
        <f t="shared" si="99"/>
        <v/>
      </c>
      <c r="AD375" s="51" t="str">
        <f t="shared" si="100"/>
        <v/>
      </c>
      <c r="AE375" s="51" t="str">
        <f t="shared" si="101"/>
        <v/>
      </c>
      <c r="AF375" s="51" t="str">
        <f t="shared" si="102"/>
        <v/>
      </c>
      <c r="AG375" s="51" t="str">
        <f t="shared" si="103"/>
        <v/>
      </c>
      <c r="AH375" s="51" t="str">
        <f t="shared" si="104"/>
        <v/>
      </c>
      <c r="AI375" s="51" t="str">
        <f t="shared" si="105"/>
        <v/>
      </c>
      <c r="AJ375" s="51" t="str">
        <f t="shared" si="106"/>
        <v/>
      </c>
      <c r="AK375" s="51" t="str">
        <f t="shared" si="107"/>
        <v/>
      </c>
      <c r="AL375" s="51" t="str">
        <f t="shared" si="108"/>
        <v/>
      </c>
      <c r="AM375" s="51" t="str">
        <f t="shared" si="109"/>
        <v/>
      </c>
      <c r="AN375" s="51" t="str">
        <f>IF(OR(AD375&lt;&gt;TRUE,AI375&lt;&gt;TRUE),"",IF(OR('Info Lieferung'!$B$12-(YEAR(J375))&gt;INDEX(valschartmaxalt,MATCH(N375,libschart,0)),'Info Lieferung'!$B$12-(YEAR(J375))&lt;INDEX(valschartminalt,MATCH(N375,libschart,0))),FALSE,TRUE))</f>
        <v/>
      </c>
      <c r="AO375" s="51" t="str">
        <f t="shared" si="110"/>
        <v/>
      </c>
      <c r="AP375" s="51"/>
      <c r="AQ375" s="51"/>
      <c r="AR375" s="51"/>
      <c r="AS375" s="197" t="str">
        <f t="shared" si="111"/>
        <v/>
      </c>
      <c r="AT375" s="197" t="str">
        <f t="shared" si="112"/>
        <v/>
      </c>
    </row>
    <row r="376" spans="1:46" x14ac:dyDescent="0.2">
      <c r="A376" s="52" t="str">
        <f>IF(AND(F376&lt;&gt;"",'Institution - Klasse'!$F$4&lt;&gt;""),INDEX(libcatidinstit,'Institution - Klasse'!$F$4),"")</f>
        <v/>
      </c>
      <c r="B376" s="52" t="str">
        <f>IF(A376&lt;&gt;"",INDEX(codeinstit,'Institution - Klasse'!$F$4),"")</f>
        <v/>
      </c>
      <c r="C376" s="50" t="str">
        <f t="shared" si="113"/>
        <v/>
      </c>
      <c r="D376" s="143"/>
      <c r="E376" s="143"/>
      <c r="F376" s="137"/>
      <c r="G376" s="137"/>
      <c r="H376" s="137"/>
      <c r="I376" s="137"/>
      <c r="J376" s="139"/>
      <c r="K376" s="140"/>
      <c r="L376" s="141"/>
      <c r="M376" s="141"/>
      <c r="N376" s="140"/>
      <c r="O376" s="142"/>
      <c r="P376" s="137"/>
      <c r="Q376" s="227"/>
      <c r="R376" s="137"/>
      <c r="S376" s="155"/>
      <c r="T376" s="155"/>
      <c r="U376" s="155"/>
      <c r="V376" s="155"/>
      <c r="W376" s="155"/>
      <c r="X376" s="155"/>
      <c r="Y376" s="53" t="str">
        <f t="shared" si="95"/>
        <v/>
      </c>
      <c r="Z376" s="51" t="str">
        <f t="shared" si="96"/>
        <v/>
      </c>
      <c r="AA376" s="51" t="str">
        <f t="shared" si="97"/>
        <v/>
      </c>
      <c r="AB376" s="51" t="str">
        <f t="shared" si="98"/>
        <v/>
      </c>
      <c r="AC376" s="51" t="str">
        <f t="shared" si="99"/>
        <v/>
      </c>
      <c r="AD376" s="51" t="str">
        <f t="shared" si="100"/>
        <v/>
      </c>
      <c r="AE376" s="51" t="str">
        <f t="shared" si="101"/>
        <v/>
      </c>
      <c r="AF376" s="51" t="str">
        <f t="shared" si="102"/>
        <v/>
      </c>
      <c r="AG376" s="51" t="str">
        <f t="shared" si="103"/>
        <v/>
      </c>
      <c r="AH376" s="51" t="str">
        <f t="shared" si="104"/>
        <v/>
      </c>
      <c r="AI376" s="51" t="str">
        <f t="shared" si="105"/>
        <v/>
      </c>
      <c r="AJ376" s="51" t="str">
        <f t="shared" si="106"/>
        <v/>
      </c>
      <c r="AK376" s="51" t="str">
        <f t="shared" si="107"/>
        <v/>
      </c>
      <c r="AL376" s="51" t="str">
        <f t="shared" si="108"/>
        <v/>
      </c>
      <c r="AM376" s="51" t="str">
        <f t="shared" si="109"/>
        <v/>
      </c>
      <c r="AN376" s="51" t="str">
        <f>IF(OR(AD376&lt;&gt;TRUE,AI376&lt;&gt;TRUE),"",IF(OR('Info Lieferung'!$B$12-(YEAR(J376))&gt;INDEX(valschartmaxalt,MATCH(N376,libschart,0)),'Info Lieferung'!$B$12-(YEAR(J376))&lt;INDEX(valschartminalt,MATCH(N376,libschart,0))),FALSE,TRUE))</f>
        <v/>
      </c>
      <c r="AO376" s="51" t="str">
        <f t="shared" si="110"/>
        <v/>
      </c>
      <c r="AP376" s="51"/>
      <c r="AQ376" s="51"/>
      <c r="AR376" s="51"/>
      <c r="AS376" s="197" t="str">
        <f t="shared" si="111"/>
        <v/>
      </c>
      <c r="AT376" s="197" t="str">
        <f t="shared" si="112"/>
        <v/>
      </c>
    </row>
    <row r="377" spans="1:46" x14ac:dyDescent="0.2">
      <c r="A377" s="52" t="str">
        <f>IF(AND(F377&lt;&gt;"",'Institution - Klasse'!$F$4&lt;&gt;""),INDEX(libcatidinstit,'Institution - Klasse'!$F$4),"")</f>
        <v/>
      </c>
      <c r="B377" s="52" t="str">
        <f>IF(A377&lt;&gt;"",INDEX(codeinstit,'Institution - Klasse'!$F$4),"")</f>
        <v/>
      </c>
      <c r="C377" s="50" t="str">
        <f t="shared" si="113"/>
        <v/>
      </c>
      <c r="D377" s="143"/>
      <c r="E377" s="143"/>
      <c r="F377" s="137"/>
      <c r="G377" s="137"/>
      <c r="H377" s="137"/>
      <c r="I377" s="137"/>
      <c r="J377" s="139"/>
      <c r="K377" s="140"/>
      <c r="L377" s="141"/>
      <c r="M377" s="141"/>
      <c r="N377" s="140"/>
      <c r="O377" s="142"/>
      <c r="P377" s="137"/>
      <c r="Q377" s="227"/>
      <c r="R377" s="137"/>
      <c r="S377" s="155"/>
      <c r="T377" s="155"/>
      <c r="U377" s="155"/>
      <c r="V377" s="155"/>
      <c r="W377" s="155"/>
      <c r="X377" s="155"/>
      <c r="Y377" s="53" t="str">
        <f t="shared" si="95"/>
        <v/>
      </c>
      <c r="Z377" s="51" t="str">
        <f t="shared" si="96"/>
        <v/>
      </c>
      <c r="AA377" s="51" t="str">
        <f t="shared" si="97"/>
        <v/>
      </c>
      <c r="AB377" s="51" t="str">
        <f t="shared" si="98"/>
        <v/>
      </c>
      <c r="AC377" s="51" t="str">
        <f t="shared" si="99"/>
        <v/>
      </c>
      <c r="AD377" s="51" t="str">
        <f t="shared" si="100"/>
        <v/>
      </c>
      <c r="AE377" s="51" t="str">
        <f t="shared" si="101"/>
        <v/>
      </c>
      <c r="AF377" s="51" t="str">
        <f t="shared" si="102"/>
        <v/>
      </c>
      <c r="AG377" s="51" t="str">
        <f t="shared" si="103"/>
        <v/>
      </c>
      <c r="AH377" s="51" t="str">
        <f t="shared" si="104"/>
        <v/>
      </c>
      <c r="AI377" s="51" t="str">
        <f t="shared" si="105"/>
        <v/>
      </c>
      <c r="AJ377" s="51" t="str">
        <f t="shared" si="106"/>
        <v/>
      </c>
      <c r="AK377" s="51" t="str">
        <f t="shared" si="107"/>
        <v/>
      </c>
      <c r="AL377" s="51" t="str">
        <f t="shared" si="108"/>
        <v/>
      </c>
      <c r="AM377" s="51" t="str">
        <f t="shared" si="109"/>
        <v/>
      </c>
      <c r="AN377" s="51" t="str">
        <f>IF(OR(AD377&lt;&gt;TRUE,AI377&lt;&gt;TRUE),"",IF(OR('Info Lieferung'!$B$12-(YEAR(J377))&gt;INDEX(valschartmaxalt,MATCH(N377,libschart,0)),'Info Lieferung'!$B$12-(YEAR(J377))&lt;INDEX(valschartminalt,MATCH(N377,libschart,0))),FALSE,TRUE))</f>
        <v/>
      </c>
      <c r="AO377" s="51" t="str">
        <f t="shared" si="110"/>
        <v/>
      </c>
      <c r="AP377" s="51"/>
      <c r="AQ377" s="51"/>
      <c r="AR377" s="51"/>
      <c r="AS377" s="197" t="str">
        <f t="shared" si="111"/>
        <v/>
      </c>
      <c r="AT377" s="197" t="str">
        <f t="shared" si="112"/>
        <v/>
      </c>
    </row>
    <row r="378" spans="1:46" x14ac:dyDescent="0.2">
      <c r="A378" s="52" t="str">
        <f>IF(AND(F378&lt;&gt;"",'Institution - Klasse'!$F$4&lt;&gt;""),INDEX(libcatidinstit,'Institution - Klasse'!$F$4),"")</f>
        <v/>
      </c>
      <c r="B378" s="52" t="str">
        <f>IF(A378&lt;&gt;"",INDEX(codeinstit,'Institution - Klasse'!$F$4),"")</f>
        <v/>
      </c>
      <c r="C378" s="50" t="str">
        <f t="shared" si="113"/>
        <v/>
      </c>
      <c r="D378" s="143"/>
      <c r="E378" s="143"/>
      <c r="F378" s="137"/>
      <c r="G378" s="137"/>
      <c r="H378" s="137"/>
      <c r="I378" s="137"/>
      <c r="J378" s="139"/>
      <c r="K378" s="140"/>
      <c r="L378" s="141"/>
      <c r="M378" s="141"/>
      <c r="N378" s="140"/>
      <c r="O378" s="142"/>
      <c r="P378" s="137"/>
      <c r="Q378" s="227"/>
      <c r="R378" s="137"/>
      <c r="S378" s="155"/>
      <c r="T378" s="155"/>
      <c r="U378" s="155"/>
      <c r="V378" s="155"/>
      <c r="W378" s="155"/>
      <c r="X378" s="155"/>
      <c r="Y378" s="53" t="str">
        <f t="shared" si="95"/>
        <v/>
      </c>
      <c r="Z378" s="51" t="str">
        <f t="shared" si="96"/>
        <v/>
      </c>
      <c r="AA378" s="51" t="str">
        <f t="shared" si="97"/>
        <v/>
      </c>
      <c r="AB378" s="51" t="str">
        <f t="shared" si="98"/>
        <v/>
      </c>
      <c r="AC378" s="51" t="str">
        <f t="shared" si="99"/>
        <v/>
      </c>
      <c r="AD378" s="51" t="str">
        <f t="shared" si="100"/>
        <v/>
      </c>
      <c r="AE378" s="51" t="str">
        <f t="shared" si="101"/>
        <v/>
      </c>
      <c r="AF378" s="51" t="str">
        <f t="shared" si="102"/>
        <v/>
      </c>
      <c r="AG378" s="51" t="str">
        <f t="shared" si="103"/>
        <v/>
      </c>
      <c r="AH378" s="51" t="str">
        <f t="shared" si="104"/>
        <v/>
      </c>
      <c r="AI378" s="51" t="str">
        <f t="shared" si="105"/>
        <v/>
      </c>
      <c r="AJ378" s="51" t="str">
        <f t="shared" si="106"/>
        <v/>
      </c>
      <c r="AK378" s="51" t="str">
        <f t="shared" si="107"/>
        <v/>
      </c>
      <c r="AL378" s="51" t="str">
        <f t="shared" si="108"/>
        <v/>
      </c>
      <c r="AM378" s="51" t="str">
        <f t="shared" si="109"/>
        <v/>
      </c>
      <c r="AN378" s="51" t="str">
        <f>IF(OR(AD378&lt;&gt;TRUE,AI378&lt;&gt;TRUE),"",IF(OR('Info Lieferung'!$B$12-(YEAR(J378))&gt;INDEX(valschartmaxalt,MATCH(N378,libschart,0)),'Info Lieferung'!$B$12-(YEAR(J378))&lt;INDEX(valschartminalt,MATCH(N378,libschart,0))),FALSE,TRUE))</f>
        <v/>
      </c>
      <c r="AO378" s="51" t="str">
        <f t="shared" si="110"/>
        <v/>
      </c>
      <c r="AP378" s="51"/>
      <c r="AQ378" s="51"/>
      <c r="AR378" s="51"/>
      <c r="AS378" s="197" t="str">
        <f t="shared" si="111"/>
        <v/>
      </c>
      <c r="AT378" s="197" t="str">
        <f t="shared" si="112"/>
        <v/>
      </c>
    </row>
    <row r="379" spans="1:46" x14ac:dyDescent="0.2">
      <c r="A379" s="52" t="str">
        <f>IF(AND(F379&lt;&gt;"",'Institution - Klasse'!$F$4&lt;&gt;""),INDEX(libcatidinstit,'Institution - Klasse'!$F$4),"")</f>
        <v/>
      </c>
      <c r="B379" s="52" t="str">
        <f>IF(A379&lt;&gt;"",INDEX(codeinstit,'Institution - Klasse'!$F$4),"")</f>
        <v/>
      </c>
      <c r="C379" s="50" t="str">
        <f t="shared" si="113"/>
        <v/>
      </c>
      <c r="D379" s="143"/>
      <c r="E379" s="143"/>
      <c r="F379" s="137"/>
      <c r="G379" s="137"/>
      <c r="H379" s="137"/>
      <c r="I379" s="137"/>
      <c r="J379" s="139"/>
      <c r="K379" s="140"/>
      <c r="L379" s="141"/>
      <c r="M379" s="141"/>
      <c r="N379" s="140"/>
      <c r="O379" s="142"/>
      <c r="P379" s="137"/>
      <c r="Q379" s="227"/>
      <c r="R379" s="137"/>
      <c r="S379" s="155"/>
      <c r="T379" s="155"/>
      <c r="U379" s="155"/>
      <c r="V379" s="155"/>
      <c r="W379" s="155"/>
      <c r="X379" s="155"/>
      <c r="Y379" s="53" t="str">
        <f t="shared" si="95"/>
        <v/>
      </c>
      <c r="Z379" s="51" t="str">
        <f t="shared" si="96"/>
        <v/>
      </c>
      <c r="AA379" s="51" t="str">
        <f t="shared" si="97"/>
        <v/>
      </c>
      <c r="AB379" s="51" t="str">
        <f t="shared" si="98"/>
        <v/>
      </c>
      <c r="AC379" s="51" t="str">
        <f t="shared" si="99"/>
        <v/>
      </c>
      <c r="AD379" s="51" t="str">
        <f t="shared" si="100"/>
        <v/>
      </c>
      <c r="AE379" s="51" t="str">
        <f t="shared" si="101"/>
        <v/>
      </c>
      <c r="AF379" s="51" t="str">
        <f t="shared" si="102"/>
        <v/>
      </c>
      <c r="AG379" s="51" t="str">
        <f t="shared" si="103"/>
        <v/>
      </c>
      <c r="AH379" s="51" t="str">
        <f t="shared" si="104"/>
        <v/>
      </c>
      <c r="AI379" s="51" t="str">
        <f t="shared" si="105"/>
        <v/>
      </c>
      <c r="AJ379" s="51" t="str">
        <f t="shared" si="106"/>
        <v/>
      </c>
      <c r="AK379" s="51" t="str">
        <f t="shared" si="107"/>
        <v/>
      </c>
      <c r="AL379" s="51" t="str">
        <f t="shared" si="108"/>
        <v/>
      </c>
      <c r="AM379" s="51" t="str">
        <f t="shared" si="109"/>
        <v/>
      </c>
      <c r="AN379" s="51" t="str">
        <f>IF(OR(AD379&lt;&gt;TRUE,AI379&lt;&gt;TRUE),"",IF(OR('Info Lieferung'!$B$12-(YEAR(J379))&gt;INDEX(valschartmaxalt,MATCH(N379,libschart,0)),'Info Lieferung'!$B$12-(YEAR(J379))&lt;INDEX(valschartminalt,MATCH(N379,libschart,0))),FALSE,TRUE))</f>
        <v/>
      </c>
      <c r="AO379" s="51" t="str">
        <f t="shared" si="110"/>
        <v/>
      </c>
      <c r="AP379" s="51"/>
      <c r="AQ379" s="51"/>
      <c r="AR379" s="51"/>
      <c r="AS379" s="197" t="str">
        <f t="shared" si="111"/>
        <v/>
      </c>
      <c r="AT379" s="197" t="str">
        <f t="shared" si="112"/>
        <v/>
      </c>
    </row>
    <row r="380" spans="1:46" x14ac:dyDescent="0.2">
      <c r="A380" s="52" t="str">
        <f>IF(AND(F380&lt;&gt;"",'Institution - Klasse'!$F$4&lt;&gt;""),INDEX(libcatidinstit,'Institution - Klasse'!$F$4),"")</f>
        <v/>
      </c>
      <c r="B380" s="52" t="str">
        <f>IF(A380&lt;&gt;"",INDEX(codeinstit,'Institution - Klasse'!$F$4),"")</f>
        <v/>
      </c>
      <c r="C380" s="50" t="str">
        <f t="shared" si="113"/>
        <v/>
      </c>
      <c r="D380" s="143"/>
      <c r="E380" s="143"/>
      <c r="F380" s="137"/>
      <c r="G380" s="137"/>
      <c r="H380" s="137"/>
      <c r="I380" s="137"/>
      <c r="J380" s="139"/>
      <c r="K380" s="140"/>
      <c r="L380" s="141"/>
      <c r="M380" s="141"/>
      <c r="N380" s="140"/>
      <c r="O380" s="142"/>
      <c r="P380" s="137"/>
      <c r="Q380" s="227"/>
      <c r="R380" s="137"/>
      <c r="S380" s="155"/>
      <c r="T380" s="155"/>
      <c r="U380" s="155"/>
      <c r="V380" s="155"/>
      <c r="W380" s="155"/>
      <c r="X380" s="155"/>
      <c r="Y380" s="53" t="str">
        <f t="shared" si="95"/>
        <v/>
      </c>
      <c r="Z380" s="51" t="str">
        <f t="shared" si="96"/>
        <v/>
      </c>
      <c r="AA380" s="51" t="str">
        <f t="shared" si="97"/>
        <v/>
      </c>
      <c r="AB380" s="51" t="str">
        <f t="shared" si="98"/>
        <v/>
      </c>
      <c r="AC380" s="51" t="str">
        <f t="shared" si="99"/>
        <v/>
      </c>
      <c r="AD380" s="51" t="str">
        <f t="shared" si="100"/>
        <v/>
      </c>
      <c r="AE380" s="51" t="str">
        <f t="shared" si="101"/>
        <v/>
      </c>
      <c r="AF380" s="51" t="str">
        <f t="shared" si="102"/>
        <v/>
      </c>
      <c r="AG380" s="51" t="str">
        <f t="shared" si="103"/>
        <v/>
      </c>
      <c r="AH380" s="51" t="str">
        <f t="shared" si="104"/>
        <v/>
      </c>
      <c r="AI380" s="51" t="str">
        <f t="shared" si="105"/>
        <v/>
      </c>
      <c r="AJ380" s="51" t="str">
        <f t="shared" si="106"/>
        <v/>
      </c>
      <c r="AK380" s="51" t="str">
        <f t="shared" si="107"/>
        <v/>
      </c>
      <c r="AL380" s="51" t="str">
        <f t="shared" si="108"/>
        <v/>
      </c>
      <c r="AM380" s="51" t="str">
        <f t="shared" si="109"/>
        <v/>
      </c>
      <c r="AN380" s="51" t="str">
        <f>IF(OR(AD380&lt;&gt;TRUE,AI380&lt;&gt;TRUE),"",IF(OR('Info Lieferung'!$B$12-(YEAR(J380))&gt;INDEX(valschartmaxalt,MATCH(N380,libschart,0)),'Info Lieferung'!$B$12-(YEAR(J380))&lt;INDEX(valschartminalt,MATCH(N380,libschart,0))),FALSE,TRUE))</f>
        <v/>
      </c>
      <c r="AO380" s="51" t="str">
        <f t="shared" si="110"/>
        <v/>
      </c>
      <c r="AP380" s="51"/>
      <c r="AQ380" s="51"/>
      <c r="AR380" s="51"/>
      <c r="AS380" s="197" t="str">
        <f t="shared" si="111"/>
        <v/>
      </c>
      <c r="AT380" s="197" t="str">
        <f t="shared" si="112"/>
        <v/>
      </c>
    </row>
    <row r="381" spans="1:46" x14ac:dyDescent="0.2">
      <c r="A381" s="52" t="str">
        <f>IF(AND(F381&lt;&gt;"",'Institution - Klasse'!$F$4&lt;&gt;""),INDEX(libcatidinstit,'Institution - Klasse'!$F$4),"")</f>
        <v/>
      </c>
      <c r="B381" s="52" t="str">
        <f>IF(A381&lt;&gt;"",INDEX(codeinstit,'Institution - Klasse'!$F$4),"")</f>
        <v/>
      </c>
      <c r="C381" s="50" t="str">
        <f t="shared" si="113"/>
        <v/>
      </c>
      <c r="D381" s="143"/>
      <c r="E381" s="143"/>
      <c r="F381" s="137"/>
      <c r="G381" s="137"/>
      <c r="H381" s="137"/>
      <c r="I381" s="137"/>
      <c r="J381" s="139"/>
      <c r="K381" s="140"/>
      <c r="L381" s="141"/>
      <c r="M381" s="141"/>
      <c r="N381" s="140"/>
      <c r="O381" s="142"/>
      <c r="P381" s="137"/>
      <c r="Q381" s="227"/>
      <c r="R381" s="137"/>
      <c r="S381" s="155"/>
      <c r="T381" s="155"/>
      <c r="U381" s="155"/>
      <c r="V381" s="155"/>
      <c r="W381" s="155"/>
      <c r="X381" s="155"/>
      <c r="Y381" s="53" t="str">
        <f t="shared" si="95"/>
        <v/>
      </c>
      <c r="Z381" s="51" t="str">
        <f t="shared" si="96"/>
        <v/>
      </c>
      <c r="AA381" s="51" t="str">
        <f t="shared" si="97"/>
        <v/>
      </c>
      <c r="AB381" s="51" t="str">
        <f t="shared" si="98"/>
        <v/>
      </c>
      <c r="AC381" s="51" t="str">
        <f t="shared" si="99"/>
        <v/>
      </c>
      <c r="AD381" s="51" t="str">
        <f t="shared" si="100"/>
        <v/>
      </c>
      <c r="AE381" s="51" t="str">
        <f t="shared" si="101"/>
        <v/>
      </c>
      <c r="AF381" s="51" t="str">
        <f t="shared" si="102"/>
        <v/>
      </c>
      <c r="AG381" s="51" t="str">
        <f t="shared" si="103"/>
        <v/>
      </c>
      <c r="AH381" s="51" t="str">
        <f t="shared" si="104"/>
        <v/>
      </c>
      <c r="AI381" s="51" t="str">
        <f t="shared" si="105"/>
        <v/>
      </c>
      <c r="AJ381" s="51" t="str">
        <f t="shared" si="106"/>
        <v/>
      </c>
      <c r="AK381" s="51" t="str">
        <f t="shared" si="107"/>
        <v/>
      </c>
      <c r="AL381" s="51" t="str">
        <f t="shared" si="108"/>
        <v/>
      </c>
      <c r="AM381" s="51" t="str">
        <f t="shared" si="109"/>
        <v/>
      </c>
      <c r="AN381" s="51" t="str">
        <f>IF(OR(AD381&lt;&gt;TRUE,AI381&lt;&gt;TRUE),"",IF(OR('Info Lieferung'!$B$12-(YEAR(J381))&gt;INDEX(valschartmaxalt,MATCH(N381,libschart,0)),'Info Lieferung'!$B$12-(YEAR(J381))&lt;INDEX(valschartminalt,MATCH(N381,libschart,0))),FALSE,TRUE))</f>
        <v/>
      </c>
      <c r="AO381" s="51" t="str">
        <f t="shared" si="110"/>
        <v/>
      </c>
      <c r="AP381" s="51"/>
      <c r="AQ381" s="51"/>
      <c r="AR381" s="51"/>
      <c r="AS381" s="197" t="str">
        <f t="shared" si="111"/>
        <v/>
      </c>
      <c r="AT381" s="197" t="str">
        <f t="shared" si="112"/>
        <v/>
      </c>
    </row>
    <row r="382" spans="1:46" x14ac:dyDescent="0.2">
      <c r="A382" s="52" t="str">
        <f>IF(AND(F382&lt;&gt;"",'Institution - Klasse'!$F$4&lt;&gt;""),INDEX(libcatidinstit,'Institution - Klasse'!$F$4),"")</f>
        <v/>
      </c>
      <c r="B382" s="52" t="str">
        <f>IF(A382&lt;&gt;"",INDEX(codeinstit,'Institution - Klasse'!$F$4),"")</f>
        <v/>
      </c>
      <c r="C382" s="50" t="str">
        <f t="shared" si="113"/>
        <v/>
      </c>
      <c r="D382" s="143"/>
      <c r="E382" s="143"/>
      <c r="F382" s="137"/>
      <c r="G382" s="137"/>
      <c r="H382" s="137"/>
      <c r="I382" s="137"/>
      <c r="J382" s="139"/>
      <c r="K382" s="140"/>
      <c r="L382" s="141"/>
      <c r="M382" s="141"/>
      <c r="N382" s="140"/>
      <c r="O382" s="142"/>
      <c r="P382" s="137"/>
      <c r="Q382" s="227"/>
      <c r="R382" s="137"/>
      <c r="S382" s="155"/>
      <c r="T382" s="155"/>
      <c r="U382" s="155"/>
      <c r="V382" s="155"/>
      <c r="W382" s="155"/>
      <c r="X382" s="155"/>
      <c r="Y382" s="53" t="str">
        <f t="shared" si="95"/>
        <v/>
      </c>
      <c r="Z382" s="51" t="str">
        <f t="shared" si="96"/>
        <v/>
      </c>
      <c r="AA382" s="51" t="str">
        <f t="shared" si="97"/>
        <v/>
      </c>
      <c r="AB382" s="51" t="str">
        <f t="shared" si="98"/>
        <v/>
      </c>
      <c r="AC382" s="51" t="str">
        <f t="shared" si="99"/>
        <v/>
      </c>
      <c r="AD382" s="51" t="str">
        <f t="shared" si="100"/>
        <v/>
      </c>
      <c r="AE382" s="51" t="str">
        <f t="shared" si="101"/>
        <v/>
      </c>
      <c r="AF382" s="51" t="str">
        <f t="shared" si="102"/>
        <v/>
      </c>
      <c r="AG382" s="51" t="str">
        <f t="shared" si="103"/>
        <v/>
      </c>
      <c r="AH382" s="51" t="str">
        <f t="shared" si="104"/>
        <v/>
      </c>
      <c r="AI382" s="51" t="str">
        <f t="shared" si="105"/>
        <v/>
      </c>
      <c r="AJ382" s="51" t="str">
        <f t="shared" si="106"/>
        <v/>
      </c>
      <c r="AK382" s="51" t="str">
        <f t="shared" si="107"/>
        <v/>
      </c>
      <c r="AL382" s="51" t="str">
        <f t="shared" si="108"/>
        <v/>
      </c>
      <c r="AM382" s="51" t="str">
        <f t="shared" si="109"/>
        <v/>
      </c>
      <c r="AN382" s="51" t="str">
        <f>IF(OR(AD382&lt;&gt;TRUE,AI382&lt;&gt;TRUE),"",IF(OR('Info Lieferung'!$B$12-(YEAR(J382))&gt;INDEX(valschartmaxalt,MATCH(N382,libschart,0)),'Info Lieferung'!$B$12-(YEAR(J382))&lt;INDEX(valschartminalt,MATCH(N382,libschart,0))),FALSE,TRUE))</f>
        <v/>
      </c>
      <c r="AO382" s="51" t="str">
        <f t="shared" si="110"/>
        <v/>
      </c>
      <c r="AP382" s="51"/>
      <c r="AQ382" s="51"/>
      <c r="AR382" s="51"/>
      <c r="AS382" s="197" t="str">
        <f t="shared" si="111"/>
        <v/>
      </c>
      <c r="AT382" s="197" t="str">
        <f t="shared" si="112"/>
        <v/>
      </c>
    </row>
    <row r="383" spans="1:46" x14ac:dyDescent="0.2">
      <c r="A383" s="52" t="str">
        <f>IF(AND(F383&lt;&gt;"",'Institution - Klasse'!$F$4&lt;&gt;""),INDEX(libcatidinstit,'Institution - Klasse'!$F$4),"")</f>
        <v/>
      </c>
      <c r="B383" s="52" t="str">
        <f>IF(A383&lt;&gt;"",INDEX(codeinstit,'Institution - Klasse'!$F$4),"")</f>
        <v/>
      </c>
      <c r="C383" s="50" t="str">
        <f t="shared" si="113"/>
        <v/>
      </c>
      <c r="D383" s="143"/>
      <c r="E383" s="143"/>
      <c r="F383" s="137"/>
      <c r="G383" s="137"/>
      <c r="H383" s="137"/>
      <c r="I383" s="137"/>
      <c r="J383" s="139"/>
      <c r="K383" s="140"/>
      <c r="L383" s="141"/>
      <c r="M383" s="141"/>
      <c r="N383" s="140"/>
      <c r="O383" s="142"/>
      <c r="P383" s="137"/>
      <c r="Q383" s="227"/>
      <c r="R383" s="137"/>
      <c r="S383" s="155"/>
      <c r="T383" s="155"/>
      <c r="U383" s="155"/>
      <c r="V383" s="155"/>
      <c r="W383" s="155"/>
      <c r="X383" s="155"/>
      <c r="Y383" s="53" t="str">
        <f t="shared" si="95"/>
        <v/>
      </c>
      <c r="Z383" s="51" t="str">
        <f t="shared" si="96"/>
        <v/>
      </c>
      <c r="AA383" s="51" t="str">
        <f t="shared" si="97"/>
        <v/>
      </c>
      <c r="AB383" s="51" t="str">
        <f t="shared" si="98"/>
        <v/>
      </c>
      <c r="AC383" s="51" t="str">
        <f t="shared" si="99"/>
        <v/>
      </c>
      <c r="AD383" s="51" t="str">
        <f t="shared" si="100"/>
        <v/>
      </c>
      <c r="AE383" s="51" t="str">
        <f t="shared" si="101"/>
        <v/>
      </c>
      <c r="AF383" s="51" t="str">
        <f t="shared" si="102"/>
        <v/>
      </c>
      <c r="AG383" s="51" t="str">
        <f t="shared" si="103"/>
        <v/>
      </c>
      <c r="AH383" s="51" t="str">
        <f t="shared" si="104"/>
        <v/>
      </c>
      <c r="AI383" s="51" t="str">
        <f t="shared" si="105"/>
        <v/>
      </c>
      <c r="AJ383" s="51" t="str">
        <f t="shared" si="106"/>
        <v/>
      </c>
      <c r="AK383" s="51" t="str">
        <f t="shared" si="107"/>
        <v/>
      </c>
      <c r="AL383" s="51" t="str">
        <f t="shared" si="108"/>
        <v/>
      </c>
      <c r="AM383" s="51" t="str">
        <f t="shared" si="109"/>
        <v/>
      </c>
      <c r="AN383" s="51" t="str">
        <f>IF(OR(AD383&lt;&gt;TRUE,AI383&lt;&gt;TRUE),"",IF(OR('Info Lieferung'!$B$12-(YEAR(J383))&gt;INDEX(valschartmaxalt,MATCH(N383,libschart,0)),'Info Lieferung'!$B$12-(YEAR(J383))&lt;INDEX(valschartminalt,MATCH(N383,libschart,0))),FALSE,TRUE))</f>
        <v/>
      </c>
      <c r="AO383" s="51" t="str">
        <f t="shared" si="110"/>
        <v/>
      </c>
      <c r="AP383" s="51"/>
      <c r="AQ383" s="51"/>
      <c r="AR383" s="51"/>
      <c r="AS383" s="197" t="str">
        <f t="shared" si="111"/>
        <v/>
      </c>
      <c r="AT383" s="197" t="str">
        <f t="shared" si="112"/>
        <v/>
      </c>
    </row>
    <row r="384" spans="1:46" x14ac:dyDescent="0.2">
      <c r="A384" s="52" t="str">
        <f>IF(AND(F384&lt;&gt;"",'Institution - Klasse'!$F$4&lt;&gt;""),INDEX(libcatidinstit,'Institution - Klasse'!$F$4),"")</f>
        <v/>
      </c>
      <c r="B384" s="52" t="str">
        <f>IF(A384&lt;&gt;"",INDEX(codeinstit,'Institution - Klasse'!$F$4),"")</f>
        <v/>
      </c>
      <c r="C384" s="50" t="str">
        <f t="shared" si="113"/>
        <v/>
      </c>
      <c r="D384" s="143"/>
      <c r="E384" s="143"/>
      <c r="F384" s="137"/>
      <c r="G384" s="137"/>
      <c r="H384" s="137"/>
      <c r="I384" s="137"/>
      <c r="J384" s="139"/>
      <c r="K384" s="140"/>
      <c r="L384" s="141"/>
      <c r="M384" s="141"/>
      <c r="N384" s="140"/>
      <c r="O384" s="142"/>
      <c r="P384" s="137"/>
      <c r="Q384" s="227"/>
      <c r="R384" s="137"/>
      <c r="S384" s="155"/>
      <c r="T384" s="155"/>
      <c r="U384" s="155"/>
      <c r="V384" s="155"/>
      <c r="W384" s="155"/>
      <c r="X384" s="155"/>
      <c r="Y384" s="53" t="str">
        <f t="shared" si="95"/>
        <v/>
      </c>
      <c r="Z384" s="51" t="str">
        <f t="shared" si="96"/>
        <v/>
      </c>
      <c r="AA384" s="51" t="str">
        <f t="shared" si="97"/>
        <v/>
      </c>
      <c r="AB384" s="51" t="str">
        <f t="shared" si="98"/>
        <v/>
      </c>
      <c r="AC384" s="51" t="str">
        <f t="shared" si="99"/>
        <v/>
      </c>
      <c r="AD384" s="51" t="str">
        <f t="shared" si="100"/>
        <v/>
      </c>
      <c r="AE384" s="51" t="str">
        <f t="shared" si="101"/>
        <v/>
      </c>
      <c r="AF384" s="51" t="str">
        <f t="shared" si="102"/>
        <v/>
      </c>
      <c r="AG384" s="51" t="str">
        <f t="shared" si="103"/>
        <v/>
      </c>
      <c r="AH384" s="51" t="str">
        <f t="shared" si="104"/>
        <v/>
      </c>
      <c r="AI384" s="51" t="str">
        <f t="shared" si="105"/>
        <v/>
      </c>
      <c r="AJ384" s="51" t="str">
        <f t="shared" si="106"/>
        <v/>
      </c>
      <c r="AK384" s="51" t="str">
        <f t="shared" si="107"/>
        <v/>
      </c>
      <c r="AL384" s="51" t="str">
        <f t="shared" si="108"/>
        <v/>
      </c>
      <c r="AM384" s="51" t="str">
        <f t="shared" si="109"/>
        <v/>
      </c>
      <c r="AN384" s="51" t="str">
        <f>IF(OR(AD384&lt;&gt;TRUE,AI384&lt;&gt;TRUE),"",IF(OR('Info Lieferung'!$B$12-(YEAR(J384))&gt;INDEX(valschartmaxalt,MATCH(N384,libschart,0)),'Info Lieferung'!$B$12-(YEAR(J384))&lt;INDEX(valschartminalt,MATCH(N384,libschart,0))),FALSE,TRUE))</f>
        <v/>
      </c>
      <c r="AO384" s="51" t="str">
        <f t="shared" si="110"/>
        <v/>
      </c>
      <c r="AP384" s="51"/>
      <c r="AQ384" s="51"/>
      <c r="AR384" s="51"/>
      <c r="AS384" s="197" t="str">
        <f t="shared" si="111"/>
        <v/>
      </c>
      <c r="AT384" s="197" t="str">
        <f t="shared" si="112"/>
        <v/>
      </c>
    </row>
    <row r="385" spans="1:46" x14ac:dyDescent="0.2">
      <c r="A385" s="52" t="str">
        <f>IF(AND(F385&lt;&gt;"",'Institution - Klasse'!$F$4&lt;&gt;""),INDEX(libcatidinstit,'Institution - Klasse'!$F$4),"")</f>
        <v/>
      </c>
      <c r="B385" s="52" t="str">
        <f>IF(A385&lt;&gt;"",INDEX(codeinstit,'Institution - Klasse'!$F$4),"")</f>
        <v/>
      </c>
      <c r="C385" s="50" t="str">
        <f t="shared" si="113"/>
        <v/>
      </c>
      <c r="D385" s="143"/>
      <c r="E385" s="143"/>
      <c r="F385" s="137"/>
      <c r="G385" s="137"/>
      <c r="H385" s="137"/>
      <c r="I385" s="137"/>
      <c r="J385" s="139"/>
      <c r="K385" s="140"/>
      <c r="L385" s="141"/>
      <c r="M385" s="141"/>
      <c r="N385" s="140"/>
      <c r="O385" s="142"/>
      <c r="P385" s="137"/>
      <c r="Q385" s="227"/>
      <c r="R385" s="137"/>
      <c r="S385" s="155"/>
      <c r="T385" s="155"/>
      <c r="U385" s="155"/>
      <c r="V385" s="155"/>
      <c r="W385" s="155"/>
      <c r="X385" s="155"/>
      <c r="Y385" s="53" t="str">
        <f t="shared" si="95"/>
        <v/>
      </c>
      <c r="Z385" s="51" t="str">
        <f t="shared" si="96"/>
        <v/>
      </c>
      <c r="AA385" s="51" t="str">
        <f t="shared" si="97"/>
        <v/>
      </c>
      <c r="AB385" s="51" t="str">
        <f t="shared" si="98"/>
        <v/>
      </c>
      <c r="AC385" s="51" t="str">
        <f t="shared" si="99"/>
        <v/>
      </c>
      <c r="AD385" s="51" t="str">
        <f t="shared" si="100"/>
        <v/>
      </c>
      <c r="AE385" s="51" t="str">
        <f t="shared" si="101"/>
        <v/>
      </c>
      <c r="AF385" s="51" t="str">
        <f t="shared" si="102"/>
        <v/>
      </c>
      <c r="AG385" s="51" t="str">
        <f t="shared" si="103"/>
        <v/>
      </c>
      <c r="AH385" s="51" t="str">
        <f t="shared" si="104"/>
        <v/>
      </c>
      <c r="AI385" s="51" t="str">
        <f t="shared" si="105"/>
        <v/>
      </c>
      <c r="AJ385" s="51" t="str">
        <f t="shared" si="106"/>
        <v/>
      </c>
      <c r="AK385" s="51" t="str">
        <f t="shared" si="107"/>
        <v/>
      </c>
      <c r="AL385" s="51" t="str">
        <f t="shared" si="108"/>
        <v/>
      </c>
      <c r="AM385" s="51" t="str">
        <f t="shared" si="109"/>
        <v/>
      </c>
      <c r="AN385" s="51" t="str">
        <f>IF(OR(AD385&lt;&gt;TRUE,AI385&lt;&gt;TRUE),"",IF(OR('Info Lieferung'!$B$12-(YEAR(J385))&gt;INDEX(valschartmaxalt,MATCH(N385,libschart,0)),'Info Lieferung'!$B$12-(YEAR(J385))&lt;INDEX(valschartminalt,MATCH(N385,libschart,0))),FALSE,TRUE))</f>
        <v/>
      </c>
      <c r="AO385" s="51" t="str">
        <f t="shared" si="110"/>
        <v/>
      </c>
      <c r="AP385" s="51"/>
      <c r="AQ385" s="51"/>
      <c r="AR385" s="51"/>
      <c r="AS385" s="197" t="str">
        <f t="shared" si="111"/>
        <v/>
      </c>
      <c r="AT385" s="197" t="str">
        <f t="shared" si="112"/>
        <v/>
      </c>
    </row>
    <row r="386" spans="1:46" x14ac:dyDescent="0.2">
      <c r="A386" s="52" t="str">
        <f>IF(AND(F386&lt;&gt;"",'Institution - Klasse'!$F$4&lt;&gt;""),INDEX(libcatidinstit,'Institution - Klasse'!$F$4),"")</f>
        <v/>
      </c>
      <c r="B386" s="52" t="str">
        <f>IF(A386&lt;&gt;"",INDEX(codeinstit,'Institution - Klasse'!$F$4),"")</f>
        <v/>
      </c>
      <c r="C386" s="50" t="str">
        <f t="shared" si="113"/>
        <v/>
      </c>
      <c r="D386" s="143"/>
      <c r="E386" s="143"/>
      <c r="F386" s="137"/>
      <c r="G386" s="137"/>
      <c r="H386" s="137"/>
      <c r="I386" s="137"/>
      <c r="J386" s="139"/>
      <c r="K386" s="140"/>
      <c r="L386" s="141"/>
      <c r="M386" s="141"/>
      <c r="N386" s="140"/>
      <c r="O386" s="142"/>
      <c r="P386" s="137"/>
      <c r="Q386" s="227"/>
      <c r="R386" s="137"/>
      <c r="S386" s="155"/>
      <c r="T386" s="155"/>
      <c r="U386" s="155"/>
      <c r="V386" s="155"/>
      <c r="W386" s="155"/>
      <c r="X386" s="155"/>
      <c r="Y386" s="53" t="str">
        <f t="shared" si="95"/>
        <v/>
      </c>
      <c r="Z386" s="51" t="str">
        <f t="shared" si="96"/>
        <v/>
      </c>
      <c r="AA386" s="51" t="str">
        <f t="shared" si="97"/>
        <v/>
      </c>
      <c r="AB386" s="51" t="str">
        <f t="shared" si="98"/>
        <v/>
      </c>
      <c r="AC386" s="51" t="str">
        <f t="shared" si="99"/>
        <v/>
      </c>
      <c r="AD386" s="51" t="str">
        <f t="shared" si="100"/>
        <v/>
      </c>
      <c r="AE386" s="51" t="str">
        <f t="shared" si="101"/>
        <v/>
      </c>
      <c r="AF386" s="51" t="str">
        <f t="shared" si="102"/>
        <v/>
      </c>
      <c r="AG386" s="51" t="str">
        <f t="shared" si="103"/>
        <v/>
      </c>
      <c r="AH386" s="51" t="str">
        <f t="shared" si="104"/>
        <v/>
      </c>
      <c r="AI386" s="51" t="str">
        <f t="shared" si="105"/>
        <v/>
      </c>
      <c r="AJ386" s="51" t="str">
        <f t="shared" si="106"/>
        <v/>
      </c>
      <c r="AK386" s="51" t="str">
        <f t="shared" si="107"/>
        <v/>
      </c>
      <c r="AL386" s="51" t="str">
        <f t="shared" si="108"/>
        <v/>
      </c>
      <c r="AM386" s="51" t="str">
        <f t="shared" si="109"/>
        <v/>
      </c>
      <c r="AN386" s="51" t="str">
        <f>IF(OR(AD386&lt;&gt;TRUE,AI386&lt;&gt;TRUE),"",IF(OR('Info Lieferung'!$B$12-(YEAR(J386))&gt;INDEX(valschartmaxalt,MATCH(N386,libschart,0)),'Info Lieferung'!$B$12-(YEAR(J386))&lt;INDEX(valschartminalt,MATCH(N386,libschart,0))),FALSE,TRUE))</f>
        <v/>
      </c>
      <c r="AO386" s="51" t="str">
        <f t="shared" si="110"/>
        <v/>
      </c>
      <c r="AP386" s="51"/>
      <c r="AQ386" s="51"/>
      <c r="AR386" s="51"/>
      <c r="AS386" s="197" t="str">
        <f t="shared" si="111"/>
        <v/>
      </c>
      <c r="AT386" s="197" t="str">
        <f t="shared" si="112"/>
        <v/>
      </c>
    </row>
    <row r="387" spans="1:46" x14ac:dyDescent="0.2">
      <c r="A387" s="52" t="str">
        <f>IF(AND(F387&lt;&gt;"",'Institution - Klasse'!$F$4&lt;&gt;""),INDEX(libcatidinstit,'Institution - Klasse'!$F$4),"")</f>
        <v/>
      </c>
      <c r="B387" s="52" t="str">
        <f>IF(A387&lt;&gt;"",INDEX(codeinstit,'Institution - Klasse'!$F$4),"")</f>
        <v/>
      </c>
      <c r="C387" s="50" t="str">
        <f t="shared" si="113"/>
        <v/>
      </c>
      <c r="D387" s="143"/>
      <c r="E387" s="143"/>
      <c r="F387" s="137"/>
      <c r="G387" s="137"/>
      <c r="H387" s="137"/>
      <c r="I387" s="137"/>
      <c r="J387" s="139"/>
      <c r="K387" s="140"/>
      <c r="L387" s="141"/>
      <c r="M387" s="141"/>
      <c r="N387" s="140"/>
      <c r="O387" s="142"/>
      <c r="P387" s="137"/>
      <c r="Q387" s="227"/>
      <c r="R387" s="137"/>
      <c r="S387" s="155"/>
      <c r="T387" s="155"/>
      <c r="U387" s="155"/>
      <c r="V387" s="155"/>
      <c r="W387" s="155"/>
      <c r="X387" s="155"/>
      <c r="Y387" s="53" t="str">
        <f t="shared" si="95"/>
        <v/>
      </c>
      <c r="Z387" s="51" t="str">
        <f t="shared" si="96"/>
        <v/>
      </c>
      <c r="AA387" s="51" t="str">
        <f t="shared" si="97"/>
        <v/>
      </c>
      <c r="AB387" s="51" t="str">
        <f t="shared" si="98"/>
        <v/>
      </c>
      <c r="AC387" s="51" t="str">
        <f t="shared" si="99"/>
        <v/>
      </c>
      <c r="AD387" s="51" t="str">
        <f t="shared" si="100"/>
        <v/>
      </c>
      <c r="AE387" s="51" t="str">
        <f t="shared" si="101"/>
        <v/>
      </c>
      <c r="AF387" s="51" t="str">
        <f t="shared" si="102"/>
        <v/>
      </c>
      <c r="AG387" s="51" t="str">
        <f t="shared" si="103"/>
        <v/>
      </c>
      <c r="AH387" s="51" t="str">
        <f t="shared" si="104"/>
        <v/>
      </c>
      <c r="AI387" s="51" t="str">
        <f t="shared" si="105"/>
        <v/>
      </c>
      <c r="AJ387" s="51" t="str">
        <f t="shared" si="106"/>
        <v/>
      </c>
      <c r="AK387" s="51" t="str">
        <f t="shared" si="107"/>
        <v/>
      </c>
      <c r="AL387" s="51" t="str">
        <f t="shared" si="108"/>
        <v/>
      </c>
      <c r="AM387" s="51" t="str">
        <f t="shared" si="109"/>
        <v/>
      </c>
      <c r="AN387" s="51" t="str">
        <f>IF(OR(AD387&lt;&gt;TRUE,AI387&lt;&gt;TRUE),"",IF(OR('Info Lieferung'!$B$12-(YEAR(J387))&gt;INDEX(valschartmaxalt,MATCH(N387,libschart,0)),'Info Lieferung'!$B$12-(YEAR(J387))&lt;INDEX(valschartminalt,MATCH(N387,libschart,0))),FALSE,TRUE))</f>
        <v/>
      </c>
      <c r="AO387" s="51" t="str">
        <f t="shared" si="110"/>
        <v/>
      </c>
      <c r="AP387" s="51"/>
      <c r="AQ387" s="51"/>
      <c r="AR387" s="51"/>
      <c r="AS387" s="197" t="str">
        <f t="shared" si="111"/>
        <v/>
      </c>
      <c r="AT387" s="197" t="str">
        <f t="shared" si="112"/>
        <v/>
      </c>
    </row>
    <row r="388" spans="1:46" x14ac:dyDescent="0.2">
      <c r="A388" s="52" t="str">
        <f>IF(AND(F388&lt;&gt;"",'Institution - Klasse'!$F$4&lt;&gt;""),INDEX(libcatidinstit,'Institution - Klasse'!$F$4),"")</f>
        <v/>
      </c>
      <c r="B388" s="52" t="str">
        <f>IF(A388&lt;&gt;"",INDEX(codeinstit,'Institution - Klasse'!$F$4),"")</f>
        <v/>
      </c>
      <c r="C388" s="50" t="str">
        <f t="shared" si="113"/>
        <v/>
      </c>
      <c r="D388" s="143"/>
      <c r="E388" s="143"/>
      <c r="F388" s="137"/>
      <c r="G388" s="137"/>
      <c r="H388" s="137"/>
      <c r="I388" s="137"/>
      <c r="J388" s="139"/>
      <c r="K388" s="140"/>
      <c r="L388" s="141"/>
      <c r="M388" s="141"/>
      <c r="N388" s="140"/>
      <c r="O388" s="142"/>
      <c r="P388" s="137"/>
      <c r="Q388" s="227"/>
      <c r="R388" s="137"/>
      <c r="S388" s="155"/>
      <c r="T388" s="155"/>
      <c r="U388" s="155"/>
      <c r="V388" s="155"/>
      <c r="W388" s="155"/>
      <c r="X388" s="155"/>
      <c r="Y388" s="53" t="str">
        <f t="shared" si="95"/>
        <v/>
      </c>
      <c r="Z388" s="51" t="str">
        <f t="shared" si="96"/>
        <v/>
      </c>
      <c r="AA388" s="51" t="str">
        <f t="shared" si="97"/>
        <v/>
      </c>
      <c r="AB388" s="51" t="str">
        <f t="shared" si="98"/>
        <v/>
      </c>
      <c r="AC388" s="51" t="str">
        <f t="shared" si="99"/>
        <v/>
      </c>
      <c r="AD388" s="51" t="str">
        <f t="shared" si="100"/>
        <v/>
      </c>
      <c r="AE388" s="51" t="str">
        <f t="shared" si="101"/>
        <v/>
      </c>
      <c r="AF388" s="51" t="str">
        <f t="shared" si="102"/>
        <v/>
      </c>
      <c r="AG388" s="51" t="str">
        <f t="shared" si="103"/>
        <v/>
      </c>
      <c r="AH388" s="51" t="str">
        <f t="shared" si="104"/>
        <v/>
      </c>
      <c r="AI388" s="51" t="str">
        <f t="shared" si="105"/>
        <v/>
      </c>
      <c r="AJ388" s="51" t="str">
        <f t="shared" si="106"/>
        <v/>
      </c>
      <c r="AK388" s="51" t="str">
        <f t="shared" si="107"/>
        <v/>
      </c>
      <c r="AL388" s="51" t="str">
        <f t="shared" si="108"/>
        <v/>
      </c>
      <c r="AM388" s="51" t="str">
        <f t="shared" si="109"/>
        <v/>
      </c>
      <c r="AN388" s="51" t="str">
        <f>IF(OR(AD388&lt;&gt;TRUE,AI388&lt;&gt;TRUE),"",IF(OR('Info Lieferung'!$B$12-(YEAR(J388))&gt;INDEX(valschartmaxalt,MATCH(N388,libschart,0)),'Info Lieferung'!$B$12-(YEAR(J388))&lt;INDEX(valschartminalt,MATCH(N388,libschart,0))),FALSE,TRUE))</f>
        <v/>
      </c>
      <c r="AO388" s="51" t="str">
        <f t="shared" si="110"/>
        <v/>
      </c>
      <c r="AP388" s="51"/>
      <c r="AQ388" s="51"/>
      <c r="AR388" s="51"/>
      <c r="AS388" s="197" t="str">
        <f t="shared" si="111"/>
        <v/>
      </c>
      <c r="AT388" s="197" t="str">
        <f t="shared" si="112"/>
        <v/>
      </c>
    </row>
    <row r="389" spans="1:46" x14ac:dyDescent="0.2">
      <c r="A389" s="52" t="str">
        <f>IF(AND(F389&lt;&gt;"",'Institution - Klasse'!$F$4&lt;&gt;""),INDEX(libcatidinstit,'Institution - Klasse'!$F$4),"")</f>
        <v/>
      </c>
      <c r="B389" s="52" t="str">
        <f>IF(A389&lt;&gt;"",INDEX(codeinstit,'Institution - Klasse'!$F$4),"")</f>
        <v/>
      </c>
      <c r="C389" s="50" t="str">
        <f t="shared" si="113"/>
        <v/>
      </c>
      <c r="D389" s="143"/>
      <c r="E389" s="143"/>
      <c r="F389" s="137"/>
      <c r="G389" s="137"/>
      <c r="H389" s="137"/>
      <c r="I389" s="137"/>
      <c r="J389" s="139"/>
      <c r="K389" s="140"/>
      <c r="L389" s="141"/>
      <c r="M389" s="141"/>
      <c r="N389" s="140"/>
      <c r="O389" s="142"/>
      <c r="P389" s="137"/>
      <c r="Q389" s="227"/>
      <c r="R389" s="137"/>
      <c r="S389" s="155"/>
      <c r="T389" s="155"/>
      <c r="U389" s="155"/>
      <c r="V389" s="155"/>
      <c r="W389" s="155"/>
      <c r="X389" s="155"/>
      <c r="Y389" s="53" t="str">
        <f t="shared" ref="Y389:Y452" si="114">IF(G389="CH.AHV",IF(LEN(H389)=13,IF((MID(H389,13,1)+1-1)=MOD(10-(MID(H389,1,1)+3*MID(H389,2,1)+MID(H389,3,1)+3*MID(H389,4,1)+MID(H389,5,1)+3*MID(H389,6,1)+MID(H389,7,1)+3*MID(H389,8,1)+MID(H389,9,1)+3*MID(H389,10,1)+MID(H389,11,1)+3*MID(H389,12,1)),10),TRUE,FALSE),FALSE),"")</f>
        <v/>
      </c>
      <c r="Z389" s="51" t="str">
        <f t="shared" ref="Z389:Z452" si="115">IF(OR(ISBLANK(H389)),"",NOT(COUNTIF($H$5:$H$1004,$H389)&gt;1))</f>
        <v/>
      </c>
      <c r="AA389" s="51" t="str">
        <f t="shared" ref="AA389:AA452" si="116">IF(ISBLANK(F389),"",IF(ISNA(MATCH(TRIM(F389),libclint,0)),FALSE,TRUE))</f>
        <v/>
      </c>
      <c r="AB389" s="51" t="str">
        <f t="shared" ref="AB389:AB452" si="117">IF(ISBLANK(G389),"",IF(ISNA(MATCH(G389,codecatidlern,0)),FALSE,TRUE))</f>
        <v/>
      </c>
      <c r="AC389" s="51" t="str">
        <f t="shared" ref="AC389:AC452" si="118">IF(ISBLANK(I389),"",IF(ISNA(MATCH(I389,libsex,0)),FALSE,TRUE))</f>
        <v/>
      </c>
      <c r="AD389" s="51" t="str">
        <f t="shared" ref="AD389:AD452" si="119">IF(ISBLANK(J389),"",IF(AND(J389 &gt; DATE(1925,1,1),J389 &lt; DATE(2100,1,1)),TRUE,FALSE))</f>
        <v/>
      </c>
      <c r="AE389" s="51" t="str">
        <f t="shared" ref="AE389:AE452" si="120">IF(ISBLANK(K389),"",IF(ISNA(MATCH(K389,libnat,0)),FALSE,TRUE))</f>
        <v/>
      </c>
      <c r="AF389" s="51" t="str">
        <f t="shared" ref="AF389:AF452" si="121">IF(ISBLANK(L389),"",IF(ISNA(MATCH(L389,liblangue,0)),FALSE,TRUE))</f>
        <v/>
      </c>
      <c r="AG389" s="51" t="str">
        <f t="shared" ref="AG389:AG452" si="122">IF(OR(AF389&lt;&gt;TRUE,ISNA(MATCH(N389,libschart,0))),"",IF(AND(INDEX(codeschart,MATCH(N389,libschart,0))&lt;55000000,INDEX(codelangue,MATCH(L389,liblangue,0))=999),FALSE,TRUE))</f>
        <v/>
      </c>
      <c r="AH389" s="51" t="str">
        <f t="shared" ref="AH389:AH452" si="123">IF(ISBLANK(M389),"",IF(ISNA(MATCH(M389,libgem,0)),FALSE,TRUE))</f>
        <v/>
      </c>
      <c r="AI389" s="51" t="str">
        <f t="shared" ref="AI389:AI452" si="124">IF(ISBLANK(N389),"",IF(ISNA(MATCH(N389,libschart,0)),FALSE,IF(INDEX(codeschart,MATCH(N389,libschart,0))=0,FALSE,TRUE)))</f>
        <v/>
      </c>
      <c r="AJ389" s="51" t="str">
        <f t="shared" ref="AJ389:AJ452" si="125">IF(ISBLANK(O389),"",IF(ISNA(MATCH(O389,codektbj,0)),FALSE,TRUE))</f>
        <v/>
      </c>
      <c r="AK389" s="51" t="str">
        <f t="shared" ref="AK389:AK452" si="126">IF(ISBLANK(P389),"",IF(ISNA(MATCH(P389,libform,0)),FALSE,TRUE))</f>
        <v/>
      </c>
      <c r="AL389" s="51" t="str">
        <f t="shared" ref="AL389:AL452" si="127">IF(ISBLANK(Q389),"",IF(ISNA(MATCH(Q389,libspe,0)),FALSE,TRUE))</f>
        <v/>
      </c>
      <c r="AM389" s="51" t="str">
        <f t="shared" ref="AM389:AM452" si="128">IF(ISBLANK(R389),"",IF(ISNA(MATCH(R389,libmp1,0)),FALSE,TRUE))</f>
        <v/>
      </c>
      <c r="AN389" s="51" t="str">
        <f>IF(OR(AD389&lt;&gt;TRUE,AI389&lt;&gt;TRUE),"",IF(OR('Info Lieferung'!$B$12-(YEAR(J389))&gt;INDEX(valschartmaxalt,MATCH(N389,libschart,0)),'Info Lieferung'!$B$12-(YEAR(J389))&lt;INDEX(valschartminalt,MATCH(N389,libschart,0))),FALSE,TRUE))</f>
        <v/>
      </c>
      <c r="AO389" s="51" t="str">
        <f t="shared" ref="AO389:AO452" si="129">IF(ISBLANK(N389),"",IF(AND(AI389=TRUE,AJ389=TRUE),IF(OR(AND(O389&gt;=INDEX(valschartktbjmin,MATCH(N389,libschart,0)),O389&lt;=INDEX(valschartktbjmax,MATCH(N389,libschart,0))),AND(O389=90,INDEX(valschartktbj90,MATCH(N389,libschart,0))=90),AND(O389=99,INDEX(valschartktbj99,MATCH(N389,libschart,0))=99)),TRUE,FALSE),""))</f>
        <v/>
      </c>
      <c r="AP389" s="51"/>
      <c r="AQ389" s="51"/>
      <c r="AR389" s="51"/>
      <c r="AS389" s="197" t="str">
        <f t="shared" ref="AS389:AS452" si="130">IF(C389="","",1)</f>
        <v/>
      </c>
      <c r="AT389" s="197" t="str">
        <f t="shared" ref="AT389:AT452" si="131">IF(COUNTA(F389:X389)=0,"",IF(COUNTA(F389:Q389)=12,IF(OR(R389&lt;&gt;"",AI389=FALSE),FALSE,IF(OR(INDEX(codeschart,MATCH(N389,libschart,0))&lt;11000000,INDEX(codeschart,MATCH(N389,libschart,0))&gt;=52000000),FALSE,TRUE)),TRUE))</f>
        <v/>
      </c>
    </row>
    <row r="390" spans="1:46" x14ac:dyDescent="0.2">
      <c r="A390" s="52" t="str">
        <f>IF(AND(F390&lt;&gt;"",'Institution - Klasse'!$F$4&lt;&gt;""),INDEX(libcatidinstit,'Institution - Klasse'!$F$4),"")</f>
        <v/>
      </c>
      <c r="B390" s="52" t="str">
        <f>IF(A390&lt;&gt;"",INDEX(codeinstit,'Institution - Klasse'!$F$4),"")</f>
        <v/>
      </c>
      <c r="C390" s="50" t="str">
        <f t="shared" ref="C390:C453" si="132">IF(COUNTA(F390:X390)=0,"",IF(AT390=TRUE,"Unvollständig",IF(OR(Y390=FALSE,COUNTIF(AA390:AM390,FALSE)&gt;0,COUNTIF(F390:AR390,#N/A)&gt;0),"Fehler",IF(AND(Z390,AN390,AO390),"OK","Achtung"))))</f>
        <v/>
      </c>
      <c r="D390" s="143"/>
      <c r="E390" s="143"/>
      <c r="F390" s="137"/>
      <c r="G390" s="137"/>
      <c r="H390" s="137"/>
      <c r="I390" s="137"/>
      <c r="J390" s="139"/>
      <c r="K390" s="140"/>
      <c r="L390" s="141"/>
      <c r="M390" s="141"/>
      <c r="N390" s="140"/>
      <c r="O390" s="142"/>
      <c r="P390" s="137"/>
      <c r="Q390" s="227"/>
      <c r="R390" s="137"/>
      <c r="S390" s="155"/>
      <c r="T390" s="155"/>
      <c r="U390" s="155"/>
      <c r="V390" s="155"/>
      <c r="W390" s="155"/>
      <c r="X390" s="155"/>
      <c r="Y390" s="53" t="str">
        <f t="shared" si="114"/>
        <v/>
      </c>
      <c r="Z390" s="51" t="str">
        <f t="shared" si="115"/>
        <v/>
      </c>
      <c r="AA390" s="51" t="str">
        <f t="shared" si="116"/>
        <v/>
      </c>
      <c r="AB390" s="51" t="str">
        <f t="shared" si="117"/>
        <v/>
      </c>
      <c r="AC390" s="51" t="str">
        <f t="shared" si="118"/>
        <v/>
      </c>
      <c r="AD390" s="51" t="str">
        <f t="shared" si="119"/>
        <v/>
      </c>
      <c r="AE390" s="51" t="str">
        <f t="shared" si="120"/>
        <v/>
      </c>
      <c r="AF390" s="51" t="str">
        <f t="shared" si="121"/>
        <v/>
      </c>
      <c r="AG390" s="51" t="str">
        <f t="shared" si="122"/>
        <v/>
      </c>
      <c r="AH390" s="51" t="str">
        <f t="shared" si="123"/>
        <v/>
      </c>
      <c r="AI390" s="51" t="str">
        <f t="shared" si="124"/>
        <v/>
      </c>
      <c r="AJ390" s="51" t="str">
        <f t="shared" si="125"/>
        <v/>
      </c>
      <c r="AK390" s="51" t="str">
        <f t="shared" si="126"/>
        <v/>
      </c>
      <c r="AL390" s="51" t="str">
        <f t="shared" si="127"/>
        <v/>
      </c>
      <c r="AM390" s="51" t="str">
        <f t="shared" si="128"/>
        <v/>
      </c>
      <c r="AN390" s="51" t="str">
        <f>IF(OR(AD390&lt;&gt;TRUE,AI390&lt;&gt;TRUE),"",IF(OR('Info Lieferung'!$B$12-(YEAR(J390))&gt;INDEX(valschartmaxalt,MATCH(N390,libschart,0)),'Info Lieferung'!$B$12-(YEAR(J390))&lt;INDEX(valschartminalt,MATCH(N390,libschart,0))),FALSE,TRUE))</f>
        <v/>
      </c>
      <c r="AO390" s="51" t="str">
        <f t="shared" si="129"/>
        <v/>
      </c>
      <c r="AP390" s="51"/>
      <c r="AQ390" s="51"/>
      <c r="AR390" s="51"/>
      <c r="AS390" s="197" t="str">
        <f t="shared" si="130"/>
        <v/>
      </c>
      <c r="AT390" s="197" t="str">
        <f t="shared" si="131"/>
        <v/>
      </c>
    </row>
    <row r="391" spans="1:46" x14ac:dyDescent="0.2">
      <c r="A391" s="52" t="str">
        <f>IF(AND(F391&lt;&gt;"",'Institution - Klasse'!$F$4&lt;&gt;""),INDEX(libcatidinstit,'Institution - Klasse'!$F$4),"")</f>
        <v/>
      </c>
      <c r="B391" s="52" t="str">
        <f>IF(A391&lt;&gt;"",INDEX(codeinstit,'Institution - Klasse'!$F$4),"")</f>
        <v/>
      </c>
      <c r="C391" s="50" t="str">
        <f t="shared" si="132"/>
        <v/>
      </c>
      <c r="D391" s="143"/>
      <c r="E391" s="143"/>
      <c r="F391" s="137"/>
      <c r="G391" s="137"/>
      <c r="H391" s="137"/>
      <c r="I391" s="137"/>
      <c r="J391" s="139"/>
      <c r="K391" s="140"/>
      <c r="L391" s="141"/>
      <c r="M391" s="141"/>
      <c r="N391" s="140"/>
      <c r="O391" s="142"/>
      <c r="P391" s="137"/>
      <c r="Q391" s="227"/>
      <c r="R391" s="137"/>
      <c r="S391" s="155"/>
      <c r="T391" s="155"/>
      <c r="U391" s="155"/>
      <c r="V391" s="155"/>
      <c r="W391" s="155"/>
      <c r="X391" s="155"/>
      <c r="Y391" s="53" t="str">
        <f t="shared" si="114"/>
        <v/>
      </c>
      <c r="Z391" s="51" t="str">
        <f t="shared" si="115"/>
        <v/>
      </c>
      <c r="AA391" s="51" t="str">
        <f t="shared" si="116"/>
        <v/>
      </c>
      <c r="AB391" s="51" t="str">
        <f t="shared" si="117"/>
        <v/>
      </c>
      <c r="AC391" s="51" t="str">
        <f t="shared" si="118"/>
        <v/>
      </c>
      <c r="AD391" s="51" t="str">
        <f t="shared" si="119"/>
        <v/>
      </c>
      <c r="AE391" s="51" t="str">
        <f t="shared" si="120"/>
        <v/>
      </c>
      <c r="AF391" s="51" t="str">
        <f t="shared" si="121"/>
        <v/>
      </c>
      <c r="AG391" s="51" t="str">
        <f t="shared" si="122"/>
        <v/>
      </c>
      <c r="AH391" s="51" t="str">
        <f t="shared" si="123"/>
        <v/>
      </c>
      <c r="AI391" s="51" t="str">
        <f t="shared" si="124"/>
        <v/>
      </c>
      <c r="AJ391" s="51" t="str">
        <f t="shared" si="125"/>
        <v/>
      </c>
      <c r="AK391" s="51" t="str">
        <f t="shared" si="126"/>
        <v/>
      </c>
      <c r="AL391" s="51" t="str">
        <f t="shared" si="127"/>
        <v/>
      </c>
      <c r="AM391" s="51" t="str">
        <f t="shared" si="128"/>
        <v/>
      </c>
      <c r="AN391" s="51" t="str">
        <f>IF(OR(AD391&lt;&gt;TRUE,AI391&lt;&gt;TRUE),"",IF(OR('Info Lieferung'!$B$12-(YEAR(J391))&gt;INDEX(valschartmaxalt,MATCH(N391,libschart,0)),'Info Lieferung'!$B$12-(YEAR(J391))&lt;INDEX(valschartminalt,MATCH(N391,libschart,0))),FALSE,TRUE))</f>
        <v/>
      </c>
      <c r="AO391" s="51" t="str">
        <f t="shared" si="129"/>
        <v/>
      </c>
      <c r="AP391" s="51"/>
      <c r="AQ391" s="51"/>
      <c r="AR391" s="51"/>
      <c r="AS391" s="197" t="str">
        <f t="shared" si="130"/>
        <v/>
      </c>
      <c r="AT391" s="197" t="str">
        <f t="shared" si="131"/>
        <v/>
      </c>
    </row>
    <row r="392" spans="1:46" x14ac:dyDescent="0.2">
      <c r="A392" s="52" t="str">
        <f>IF(AND(F392&lt;&gt;"",'Institution - Klasse'!$F$4&lt;&gt;""),INDEX(libcatidinstit,'Institution - Klasse'!$F$4),"")</f>
        <v/>
      </c>
      <c r="B392" s="52" t="str">
        <f>IF(A392&lt;&gt;"",INDEX(codeinstit,'Institution - Klasse'!$F$4),"")</f>
        <v/>
      </c>
      <c r="C392" s="50" t="str">
        <f t="shared" si="132"/>
        <v/>
      </c>
      <c r="D392" s="143"/>
      <c r="E392" s="143"/>
      <c r="F392" s="137"/>
      <c r="G392" s="137"/>
      <c r="H392" s="137"/>
      <c r="I392" s="137"/>
      <c r="J392" s="139"/>
      <c r="K392" s="140"/>
      <c r="L392" s="141"/>
      <c r="M392" s="141"/>
      <c r="N392" s="140"/>
      <c r="O392" s="142"/>
      <c r="P392" s="137"/>
      <c r="Q392" s="227"/>
      <c r="R392" s="137"/>
      <c r="S392" s="155"/>
      <c r="T392" s="155"/>
      <c r="U392" s="155"/>
      <c r="V392" s="155"/>
      <c r="W392" s="155"/>
      <c r="X392" s="155"/>
      <c r="Y392" s="53" t="str">
        <f t="shared" si="114"/>
        <v/>
      </c>
      <c r="Z392" s="51" t="str">
        <f t="shared" si="115"/>
        <v/>
      </c>
      <c r="AA392" s="51" t="str">
        <f t="shared" si="116"/>
        <v/>
      </c>
      <c r="AB392" s="51" t="str">
        <f t="shared" si="117"/>
        <v/>
      </c>
      <c r="AC392" s="51" t="str">
        <f t="shared" si="118"/>
        <v/>
      </c>
      <c r="AD392" s="51" t="str">
        <f t="shared" si="119"/>
        <v/>
      </c>
      <c r="AE392" s="51" t="str">
        <f t="shared" si="120"/>
        <v/>
      </c>
      <c r="AF392" s="51" t="str">
        <f t="shared" si="121"/>
        <v/>
      </c>
      <c r="AG392" s="51" t="str">
        <f t="shared" si="122"/>
        <v/>
      </c>
      <c r="AH392" s="51" t="str">
        <f t="shared" si="123"/>
        <v/>
      </c>
      <c r="AI392" s="51" t="str">
        <f t="shared" si="124"/>
        <v/>
      </c>
      <c r="AJ392" s="51" t="str">
        <f t="shared" si="125"/>
        <v/>
      </c>
      <c r="AK392" s="51" t="str">
        <f t="shared" si="126"/>
        <v/>
      </c>
      <c r="AL392" s="51" t="str">
        <f t="shared" si="127"/>
        <v/>
      </c>
      <c r="AM392" s="51" t="str">
        <f t="shared" si="128"/>
        <v/>
      </c>
      <c r="AN392" s="51" t="str">
        <f>IF(OR(AD392&lt;&gt;TRUE,AI392&lt;&gt;TRUE),"",IF(OR('Info Lieferung'!$B$12-(YEAR(J392))&gt;INDEX(valschartmaxalt,MATCH(N392,libschart,0)),'Info Lieferung'!$B$12-(YEAR(J392))&lt;INDEX(valschartminalt,MATCH(N392,libschart,0))),FALSE,TRUE))</f>
        <v/>
      </c>
      <c r="AO392" s="51" t="str">
        <f t="shared" si="129"/>
        <v/>
      </c>
      <c r="AP392" s="51"/>
      <c r="AQ392" s="51"/>
      <c r="AR392" s="51"/>
      <c r="AS392" s="197" t="str">
        <f t="shared" si="130"/>
        <v/>
      </c>
      <c r="AT392" s="197" t="str">
        <f t="shared" si="131"/>
        <v/>
      </c>
    </row>
    <row r="393" spans="1:46" x14ac:dyDescent="0.2">
      <c r="A393" s="52" t="str">
        <f>IF(AND(F393&lt;&gt;"",'Institution - Klasse'!$F$4&lt;&gt;""),INDEX(libcatidinstit,'Institution - Klasse'!$F$4),"")</f>
        <v/>
      </c>
      <c r="B393" s="52" t="str">
        <f>IF(A393&lt;&gt;"",INDEX(codeinstit,'Institution - Klasse'!$F$4),"")</f>
        <v/>
      </c>
      <c r="C393" s="50" t="str">
        <f t="shared" si="132"/>
        <v/>
      </c>
      <c r="D393" s="143"/>
      <c r="E393" s="143"/>
      <c r="F393" s="137"/>
      <c r="G393" s="137"/>
      <c r="H393" s="137"/>
      <c r="I393" s="137"/>
      <c r="J393" s="139"/>
      <c r="K393" s="140"/>
      <c r="L393" s="141"/>
      <c r="M393" s="141"/>
      <c r="N393" s="140"/>
      <c r="O393" s="142"/>
      <c r="P393" s="137"/>
      <c r="Q393" s="227"/>
      <c r="R393" s="137"/>
      <c r="S393" s="155"/>
      <c r="T393" s="155"/>
      <c r="U393" s="155"/>
      <c r="V393" s="155"/>
      <c r="W393" s="155"/>
      <c r="X393" s="155"/>
      <c r="Y393" s="53" t="str">
        <f t="shared" si="114"/>
        <v/>
      </c>
      <c r="Z393" s="51" t="str">
        <f t="shared" si="115"/>
        <v/>
      </c>
      <c r="AA393" s="51" t="str">
        <f t="shared" si="116"/>
        <v/>
      </c>
      <c r="AB393" s="51" t="str">
        <f t="shared" si="117"/>
        <v/>
      </c>
      <c r="AC393" s="51" t="str">
        <f t="shared" si="118"/>
        <v/>
      </c>
      <c r="AD393" s="51" t="str">
        <f t="shared" si="119"/>
        <v/>
      </c>
      <c r="AE393" s="51" t="str">
        <f t="shared" si="120"/>
        <v/>
      </c>
      <c r="AF393" s="51" t="str">
        <f t="shared" si="121"/>
        <v/>
      </c>
      <c r="AG393" s="51" t="str">
        <f t="shared" si="122"/>
        <v/>
      </c>
      <c r="AH393" s="51" t="str">
        <f t="shared" si="123"/>
        <v/>
      </c>
      <c r="AI393" s="51" t="str">
        <f t="shared" si="124"/>
        <v/>
      </c>
      <c r="AJ393" s="51" t="str">
        <f t="shared" si="125"/>
        <v/>
      </c>
      <c r="AK393" s="51" t="str">
        <f t="shared" si="126"/>
        <v/>
      </c>
      <c r="AL393" s="51" t="str">
        <f t="shared" si="127"/>
        <v/>
      </c>
      <c r="AM393" s="51" t="str">
        <f t="shared" si="128"/>
        <v/>
      </c>
      <c r="AN393" s="51" t="str">
        <f>IF(OR(AD393&lt;&gt;TRUE,AI393&lt;&gt;TRUE),"",IF(OR('Info Lieferung'!$B$12-(YEAR(J393))&gt;INDEX(valschartmaxalt,MATCH(N393,libschart,0)),'Info Lieferung'!$B$12-(YEAR(J393))&lt;INDEX(valschartminalt,MATCH(N393,libschart,0))),FALSE,TRUE))</f>
        <v/>
      </c>
      <c r="AO393" s="51" t="str">
        <f t="shared" si="129"/>
        <v/>
      </c>
      <c r="AP393" s="51"/>
      <c r="AQ393" s="51"/>
      <c r="AR393" s="51"/>
      <c r="AS393" s="197" t="str">
        <f t="shared" si="130"/>
        <v/>
      </c>
      <c r="AT393" s="197" t="str">
        <f t="shared" si="131"/>
        <v/>
      </c>
    </row>
    <row r="394" spans="1:46" x14ac:dyDescent="0.2">
      <c r="A394" s="52" t="str">
        <f>IF(AND(F394&lt;&gt;"",'Institution - Klasse'!$F$4&lt;&gt;""),INDEX(libcatidinstit,'Institution - Klasse'!$F$4),"")</f>
        <v/>
      </c>
      <c r="B394" s="52" t="str">
        <f>IF(A394&lt;&gt;"",INDEX(codeinstit,'Institution - Klasse'!$F$4),"")</f>
        <v/>
      </c>
      <c r="C394" s="50" t="str">
        <f t="shared" si="132"/>
        <v/>
      </c>
      <c r="D394" s="143"/>
      <c r="E394" s="143"/>
      <c r="F394" s="137"/>
      <c r="G394" s="137"/>
      <c r="H394" s="137"/>
      <c r="I394" s="137"/>
      <c r="J394" s="139"/>
      <c r="K394" s="140"/>
      <c r="L394" s="141"/>
      <c r="M394" s="141"/>
      <c r="N394" s="140"/>
      <c r="O394" s="142"/>
      <c r="P394" s="137"/>
      <c r="Q394" s="227"/>
      <c r="R394" s="137"/>
      <c r="S394" s="155"/>
      <c r="T394" s="155"/>
      <c r="U394" s="155"/>
      <c r="V394" s="155"/>
      <c r="W394" s="155"/>
      <c r="X394" s="155"/>
      <c r="Y394" s="53" t="str">
        <f t="shared" si="114"/>
        <v/>
      </c>
      <c r="Z394" s="51" t="str">
        <f t="shared" si="115"/>
        <v/>
      </c>
      <c r="AA394" s="51" t="str">
        <f t="shared" si="116"/>
        <v/>
      </c>
      <c r="AB394" s="51" t="str">
        <f t="shared" si="117"/>
        <v/>
      </c>
      <c r="AC394" s="51" t="str">
        <f t="shared" si="118"/>
        <v/>
      </c>
      <c r="AD394" s="51" t="str">
        <f t="shared" si="119"/>
        <v/>
      </c>
      <c r="AE394" s="51" t="str">
        <f t="shared" si="120"/>
        <v/>
      </c>
      <c r="AF394" s="51" t="str">
        <f t="shared" si="121"/>
        <v/>
      </c>
      <c r="AG394" s="51" t="str">
        <f t="shared" si="122"/>
        <v/>
      </c>
      <c r="AH394" s="51" t="str">
        <f t="shared" si="123"/>
        <v/>
      </c>
      <c r="AI394" s="51" t="str">
        <f t="shared" si="124"/>
        <v/>
      </c>
      <c r="AJ394" s="51" t="str">
        <f t="shared" si="125"/>
        <v/>
      </c>
      <c r="AK394" s="51" t="str">
        <f t="shared" si="126"/>
        <v/>
      </c>
      <c r="AL394" s="51" t="str">
        <f t="shared" si="127"/>
        <v/>
      </c>
      <c r="AM394" s="51" t="str">
        <f t="shared" si="128"/>
        <v/>
      </c>
      <c r="AN394" s="51" t="str">
        <f>IF(OR(AD394&lt;&gt;TRUE,AI394&lt;&gt;TRUE),"",IF(OR('Info Lieferung'!$B$12-(YEAR(J394))&gt;INDEX(valschartmaxalt,MATCH(N394,libschart,0)),'Info Lieferung'!$B$12-(YEAR(J394))&lt;INDEX(valschartminalt,MATCH(N394,libschart,0))),FALSE,TRUE))</f>
        <v/>
      </c>
      <c r="AO394" s="51" t="str">
        <f t="shared" si="129"/>
        <v/>
      </c>
      <c r="AP394" s="51"/>
      <c r="AQ394" s="51"/>
      <c r="AR394" s="51"/>
      <c r="AS394" s="197" t="str">
        <f t="shared" si="130"/>
        <v/>
      </c>
      <c r="AT394" s="197" t="str">
        <f t="shared" si="131"/>
        <v/>
      </c>
    </row>
    <row r="395" spans="1:46" x14ac:dyDescent="0.2">
      <c r="A395" s="52" t="str">
        <f>IF(AND(F395&lt;&gt;"",'Institution - Klasse'!$F$4&lt;&gt;""),INDEX(libcatidinstit,'Institution - Klasse'!$F$4),"")</f>
        <v/>
      </c>
      <c r="B395" s="52" t="str">
        <f>IF(A395&lt;&gt;"",INDEX(codeinstit,'Institution - Klasse'!$F$4),"")</f>
        <v/>
      </c>
      <c r="C395" s="50" t="str">
        <f t="shared" si="132"/>
        <v/>
      </c>
      <c r="D395" s="143"/>
      <c r="E395" s="143"/>
      <c r="F395" s="137"/>
      <c r="G395" s="137"/>
      <c r="H395" s="137"/>
      <c r="I395" s="137"/>
      <c r="J395" s="139"/>
      <c r="K395" s="140"/>
      <c r="L395" s="141"/>
      <c r="M395" s="141"/>
      <c r="N395" s="140"/>
      <c r="O395" s="142"/>
      <c r="P395" s="137"/>
      <c r="Q395" s="227"/>
      <c r="R395" s="137"/>
      <c r="S395" s="155"/>
      <c r="T395" s="155"/>
      <c r="U395" s="155"/>
      <c r="V395" s="155"/>
      <c r="W395" s="155"/>
      <c r="X395" s="155"/>
      <c r="Y395" s="53" t="str">
        <f t="shared" si="114"/>
        <v/>
      </c>
      <c r="Z395" s="51" t="str">
        <f t="shared" si="115"/>
        <v/>
      </c>
      <c r="AA395" s="51" t="str">
        <f t="shared" si="116"/>
        <v/>
      </c>
      <c r="AB395" s="51" t="str">
        <f t="shared" si="117"/>
        <v/>
      </c>
      <c r="AC395" s="51" t="str">
        <f t="shared" si="118"/>
        <v/>
      </c>
      <c r="AD395" s="51" t="str">
        <f t="shared" si="119"/>
        <v/>
      </c>
      <c r="AE395" s="51" t="str">
        <f t="shared" si="120"/>
        <v/>
      </c>
      <c r="AF395" s="51" t="str">
        <f t="shared" si="121"/>
        <v/>
      </c>
      <c r="AG395" s="51" t="str">
        <f t="shared" si="122"/>
        <v/>
      </c>
      <c r="AH395" s="51" t="str">
        <f t="shared" si="123"/>
        <v/>
      </c>
      <c r="AI395" s="51" t="str">
        <f t="shared" si="124"/>
        <v/>
      </c>
      <c r="AJ395" s="51" t="str">
        <f t="shared" si="125"/>
        <v/>
      </c>
      <c r="AK395" s="51" t="str">
        <f t="shared" si="126"/>
        <v/>
      </c>
      <c r="AL395" s="51" t="str">
        <f t="shared" si="127"/>
        <v/>
      </c>
      <c r="AM395" s="51" t="str">
        <f t="shared" si="128"/>
        <v/>
      </c>
      <c r="AN395" s="51" t="str">
        <f>IF(OR(AD395&lt;&gt;TRUE,AI395&lt;&gt;TRUE),"",IF(OR('Info Lieferung'!$B$12-(YEAR(J395))&gt;INDEX(valschartmaxalt,MATCH(N395,libschart,0)),'Info Lieferung'!$B$12-(YEAR(J395))&lt;INDEX(valschartminalt,MATCH(N395,libschart,0))),FALSE,TRUE))</f>
        <v/>
      </c>
      <c r="AO395" s="51" t="str">
        <f t="shared" si="129"/>
        <v/>
      </c>
      <c r="AP395" s="51"/>
      <c r="AQ395" s="51"/>
      <c r="AR395" s="51"/>
      <c r="AS395" s="197" t="str">
        <f t="shared" si="130"/>
        <v/>
      </c>
      <c r="AT395" s="197" t="str">
        <f t="shared" si="131"/>
        <v/>
      </c>
    </row>
    <row r="396" spans="1:46" x14ac:dyDescent="0.2">
      <c r="A396" s="52" t="str">
        <f>IF(AND(F396&lt;&gt;"",'Institution - Klasse'!$F$4&lt;&gt;""),INDEX(libcatidinstit,'Institution - Klasse'!$F$4),"")</f>
        <v/>
      </c>
      <c r="B396" s="52" t="str">
        <f>IF(A396&lt;&gt;"",INDEX(codeinstit,'Institution - Klasse'!$F$4),"")</f>
        <v/>
      </c>
      <c r="C396" s="50" t="str">
        <f t="shared" si="132"/>
        <v/>
      </c>
      <c r="D396" s="143"/>
      <c r="E396" s="143"/>
      <c r="F396" s="137"/>
      <c r="G396" s="137"/>
      <c r="H396" s="137"/>
      <c r="I396" s="137"/>
      <c r="J396" s="139"/>
      <c r="K396" s="140"/>
      <c r="L396" s="141"/>
      <c r="M396" s="141"/>
      <c r="N396" s="140"/>
      <c r="O396" s="142"/>
      <c r="P396" s="137"/>
      <c r="Q396" s="227"/>
      <c r="R396" s="137"/>
      <c r="S396" s="155"/>
      <c r="T396" s="155"/>
      <c r="U396" s="155"/>
      <c r="V396" s="155"/>
      <c r="W396" s="155"/>
      <c r="X396" s="155"/>
      <c r="Y396" s="53" t="str">
        <f t="shared" si="114"/>
        <v/>
      </c>
      <c r="Z396" s="51" t="str">
        <f t="shared" si="115"/>
        <v/>
      </c>
      <c r="AA396" s="51" t="str">
        <f t="shared" si="116"/>
        <v/>
      </c>
      <c r="AB396" s="51" t="str">
        <f t="shared" si="117"/>
        <v/>
      </c>
      <c r="AC396" s="51" t="str">
        <f t="shared" si="118"/>
        <v/>
      </c>
      <c r="AD396" s="51" t="str">
        <f t="shared" si="119"/>
        <v/>
      </c>
      <c r="AE396" s="51" t="str">
        <f t="shared" si="120"/>
        <v/>
      </c>
      <c r="AF396" s="51" t="str">
        <f t="shared" si="121"/>
        <v/>
      </c>
      <c r="AG396" s="51" t="str">
        <f t="shared" si="122"/>
        <v/>
      </c>
      <c r="AH396" s="51" t="str">
        <f t="shared" si="123"/>
        <v/>
      </c>
      <c r="AI396" s="51" t="str">
        <f t="shared" si="124"/>
        <v/>
      </c>
      <c r="AJ396" s="51" t="str">
        <f t="shared" si="125"/>
        <v/>
      </c>
      <c r="AK396" s="51" t="str">
        <f t="shared" si="126"/>
        <v/>
      </c>
      <c r="AL396" s="51" t="str">
        <f t="shared" si="127"/>
        <v/>
      </c>
      <c r="AM396" s="51" t="str">
        <f t="shared" si="128"/>
        <v/>
      </c>
      <c r="AN396" s="51" t="str">
        <f>IF(OR(AD396&lt;&gt;TRUE,AI396&lt;&gt;TRUE),"",IF(OR('Info Lieferung'!$B$12-(YEAR(J396))&gt;INDEX(valschartmaxalt,MATCH(N396,libschart,0)),'Info Lieferung'!$B$12-(YEAR(J396))&lt;INDEX(valschartminalt,MATCH(N396,libschart,0))),FALSE,TRUE))</f>
        <v/>
      </c>
      <c r="AO396" s="51" t="str">
        <f t="shared" si="129"/>
        <v/>
      </c>
      <c r="AP396" s="51"/>
      <c r="AQ396" s="51"/>
      <c r="AR396" s="51"/>
      <c r="AS396" s="197" t="str">
        <f t="shared" si="130"/>
        <v/>
      </c>
      <c r="AT396" s="197" t="str">
        <f t="shared" si="131"/>
        <v/>
      </c>
    </row>
    <row r="397" spans="1:46" x14ac:dyDescent="0.2">
      <c r="A397" s="52" t="str">
        <f>IF(AND(F397&lt;&gt;"",'Institution - Klasse'!$F$4&lt;&gt;""),INDEX(libcatidinstit,'Institution - Klasse'!$F$4),"")</f>
        <v/>
      </c>
      <c r="B397" s="52" t="str">
        <f>IF(A397&lt;&gt;"",INDEX(codeinstit,'Institution - Klasse'!$F$4),"")</f>
        <v/>
      </c>
      <c r="C397" s="50" t="str">
        <f t="shared" si="132"/>
        <v/>
      </c>
      <c r="D397" s="143"/>
      <c r="E397" s="143"/>
      <c r="F397" s="137"/>
      <c r="G397" s="137"/>
      <c r="H397" s="137"/>
      <c r="I397" s="137"/>
      <c r="J397" s="139"/>
      <c r="K397" s="140"/>
      <c r="L397" s="141"/>
      <c r="M397" s="141"/>
      <c r="N397" s="140"/>
      <c r="O397" s="142"/>
      <c r="P397" s="137"/>
      <c r="Q397" s="227"/>
      <c r="R397" s="137"/>
      <c r="S397" s="155"/>
      <c r="T397" s="155"/>
      <c r="U397" s="155"/>
      <c r="V397" s="155"/>
      <c r="W397" s="155"/>
      <c r="X397" s="155"/>
      <c r="Y397" s="53" t="str">
        <f t="shared" si="114"/>
        <v/>
      </c>
      <c r="Z397" s="51" t="str">
        <f t="shared" si="115"/>
        <v/>
      </c>
      <c r="AA397" s="51" t="str">
        <f t="shared" si="116"/>
        <v/>
      </c>
      <c r="AB397" s="51" t="str">
        <f t="shared" si="117"/>
        <v/>
      </c>
      <c r="AC397" s="51" t="str">
        <f t="shared" si="118"/>
        <v/>
      </c>
      <c r="AD397" s="51" t="str">
        <f t="shared" si="119"/>
        <v/>
      </c>
      <c r="AE397" s="51" t="str">
        <f t="shared" si="120"/>
        <v/>
      </c>
      <c r="AF397" s="51" t="str">
        <f t="shared" si="121"/>
        <v/>
      </c>
      <c r="AG397" s="51" t="str">
        <f t="shared" si="122"/>
        <v/>
      </c>
      <c r="AH397" s="51" t="str">
        <f t="shared" si="123"/>
        <v/>
      </c>
      <c r="AI397" s="51" t="str">
        <f t="shared" si="124"/>
        <v/>
      </c>
      <c r="AJ397" s="51" t="str">
        <f t="shared" si="125"/>
        <v/>
      </c>
      <c r="AK397" s="51" t="str">
        <f t="shared" si="126"/>
        <v/>
      </c>
      <c r="AL397" s="51" t="str">
        <f t="shared" si="127"/>
        <v/>
      </c>
      <c r="AM397" s="51" t="str">
        <f t="shared" si="128"/>
        <v/>
      </c>
      <c r="AN397" s="51" t="str">
        <f>IF(OR(AD397&lt;&gt;TRUE,AI397&lt;&gt;TRUE),"",IF(OR('Info Lieferung'!$B$12-(YEAR(J397))&gt;INDEX(valschartmaxalt,MATCH(N397,libschart,0)),'Info Lieferung'!$B$12-(YEAR(J397))&lt;INDEX(valschartminalt,MATCH(N397,libschart,0))),FALSE,TRUE))</f>
        <v/>
      </c>
      <c r="AO397" s="51" t="str">
        <f t="shared" si="129"/>
        <v/>
      </c>
      <c r="AP397" s="51"/>
      <c r="AQ397" s="51"/>
      <c r="AR397" s="51"/>
      <c r="AS397" s="197" t="str">
        <f t="shared" si="130"/>
        <v/>
      </c>
      <c r="AT397" s="197" t="str">
        <f t="shared" si="131"/>
        <v/>
      </c>
    </row>
    <row r="398" spans="1:46" x14ac:dyDescent="0.2">
      <c r="A398" s="52" t="str">
        <f>IF(AND(F398&lt;&gt;"",'Institution - Klasse'!$F$4&lt;&gt;""),INDEX(libcatidinstit,'Institution - Klasse'!$F$4),"")</f>
        <v/>
      </c>
      <c r="B398" s="52" t="str">
        <f>IF(A398&lt;&gt;"",INDEX(codeinstit,'Institution - Klasse'!$F$4),"")</f>
        <v/>
      </c>
      <c r="C398" s="50" t="str">
        <f t="shared" si="132"/>
        <v/>
      </c>
      <c r="D398" s="143"/>
      <c r="E398" s="143"/>
      <c r="F398" s="137"/>
      <c r="G398" s="137"/>
      <c r="H398" s="137"/>
      <c r="I398" s="137"/>
      <c r="J398" s="139"/>
      <c r="K398" s="140"/>
      <c r="L398" s="141"/>
      <c r="M398" s="141"/>
      <c r="N398" s="140"/>
      <c r="O398" s="142"/>
      <c r="P398" s="137"/>
      <c r="Q398" s="227"/>
      <c r="R398" s="137"/>
      <c r="S398" s="155"/>
      <c r="T398" s="155"/>
      <c r="U398" s="155"/>
      <c r="V398" s="155"/>
      <c r="W398" s="155"/>
      <c r="X398" s="155"/>
      <c r="Y398" s="53" t="str">
        <f t="shared" si="114"/>
        <v/>
      </c>
      <c r="Z398" s="51" t="str">
        <f t="shared" si="115"/>
        <v/>
      </c>
      <c r="AA398" s="51" t="str">
        <f t="shared" si="116"/>
        <v/>
      </c>
      <c r="AB398" s="51" t="str">
        <f t="shared" si="117"/>
        <v/>
      </c>
      <c r="AC398" s="51" t="str">
        <f t="shared" si="118"/>
        <v/>
      </c>
      <c r="AD398" s="51" t="str">
        <f t="shared" si="119"/>
        <v/>
      </c>
      <c r="AE398" s="51" t="str">
        <f t="shared" si="120"/>
        <v/>
      </c>
      <c r="AF398" s="51" t="str">
        <f t="shared" si="121"/>
        <v/>
      </c>
      <c r="AG398" s="51" t="str">
        <f t="shared" si="122"/>
        <v/>
      </c>
      <c r="AH398" s="51" t="str">
        <f t="shared" si="123"/>
        <v/>
      </c>
      <c r="AI398" s="51" t="str">
        <f t="shared" si="124"/>
        <v/>
      </c>
      <c r="AJ398" s="51" t="str">
        <f t="shared" si="125"/>
        <v/>
      </c>
      <c r="AK398" s="51" t="str">
        <f t="shared" si="126"/>
        <v/>
      </c>
      <c r="AL398" s="51" t="str">
        <f t="shared" si="127"/>
        <v/>
      </c>
      <c r="AM398" s="51" t="str">
        <f t="shared" si="128"/>
        <v/>
      </c>
      <c r="AN398" s="51" t="str">
        <f>IF(OR(AD398&lt;&gt;TRUE,AI398&lt;&gt;TRUE),"",IF(OR('Info Lieferung'!$B$12-(YEAR(J398))&gt;INDEX(valschartmaxalt,MATCH(N398,libschart,0)),'Info Lieferung'!$B$12-(YEAR(J398))&lt;INDEX(valschartminalt,MATCH(N398,libschart,0))),FALSE,TRUE))</f>
        <v/>
      </c>
      <c r="AO398" s="51" t="str">
        <f t="shared" si="129"/>
        <v/>
      </c>
      <c r="AP398" s="51"/>
      <c r="AQ398" s="51"/>
      <c r="AR398" s="51"/>
      <c r="AS398" s="197" t="str">
        <f t="shared" si="130"/>
        <v/>
      </c>
      <c r="AT398" s="197" t="str">
        <f t="shared" si="131"/>
        <v/>
      </c>
    </row>
    <row r="399" spans="1:46" x14ac:dyDescent="0.2">
      <c r="A399" s="52" t="str">
        <f>IF(AND(F399&lt;&gt;"",'Institution - Klasse'!$F$4&lt;&gt;""),INDEX(libcatidinstit,'Institution - Klasse'!$F$4),"")</f>
        <v/>
      </c>
      <c r="B399" s="52" t="str">
        <f>IF(A399&lt;&gt;"",INDEX(codeinstit,'Institution - Klasse'!$F$4),"")</f>
        <v/>
      </c>
      <c r="C399" s="50" t="str">
        <f t="shared" si="132"/>
        <v/>
      </c>
      <c r="D399" s="143"/>
      <c r="E399" s="143"/>
      <c r="F399" s="137"/>
      <c r="G399" s="137"/>
      <c r="H399" s="137"/>
      <c r="I399" s="137"/>
      <c r="J399" s="139"/>
      <c r="K399" s="140"/>
      <c r="L399" s="141"/>
      <c r="M399" s="141"/>
      <c r="N399" s="140"/>
      <c r="O399" s="142"/>
      <c r="P399" s="137"/>
      <c r="Q399" s="227"/>
      <c r="R399" s="137"/>
      <c r="S399" s="155"/>
      <c r="T399" s="155"/>
      <c r="U399" s="155"/>
      <c r="V399" s="155"/>
      <c r="W399" s="155"/>
      <c r="X399" s="155"/>
      <c r="Y399" s="53" t="str">
        <f t="shared" si="114"/>
        <v/>
      </c>
      <c r="Z399" s="51" t="str">
        <f t="shared" si="115"/>
        <v/>
      </c>
      <c r="AA399" s="51" t="str">
        <f t="shared" si="116"/>
        <v/>
      </c>
      <c r="AB399" s="51" t="str">
        <f t="shared" si="117"/>
        <v/>
      </c>
      <c r="AC399" s="51" t="str">
        <f t="shared" si="118"/>
        <v/>
      </c>
      <c r="AD399" s="51" t="str">
        <f t="shared" si="119"/>
        <v/>
      </c>
      <c r="AE399" s="51" t="str">
        <f t="shared" si="120"/>
        <v/>
      </c>
      <c r="AF399" s="51" t="str">
        <f t="shared" si="121"/>
        <v/>
      </c>
      <c r="AG399" s="51" t="str">
        <f t="shared" si="122"/>
        <v/>
      </c>
      <c r="AH399" s="51" t="str">
        <f t="shared" si="123"/>
        <v/>
      </c>
      <c r="AI399" s="51" t="str">
        <f t="shared" si="124"/>
        <v/>
      </c>
      <c r="AJ399" s="51" t="str">
        <f t="shared" si="125"/>
        <v/>
      </c>
      <c r="AK399" s="51" t="str">
        <f t="shared" si="126"/>
        <v/>
      </c>
      <c r="AL399" s="51" t="str">
        <f t="shared" si="127"/>
        <v/>
      </c>
      <c r="AM399" s="51" t="str">
        <f t="shared" si="128"/>
        <v/>
      </c>
      <c r="AN399" s="51" t="str">
        <f>IF(OR(AD399&lt;&gt;TRUE,AI399&lt;&gt;TRUE),"",IF(OR('Info Lieferung'!$B$12-(YEAR(J399))&gt;INDEX(valschartmaxalt,MATCH(N399,libschart,0)),'Info Lieferung'!$B$12-(YEAR(J399))&lt;INDEX(valschartminalt,MATCH(N399,libschart,0))),FALSE,TRUE))</f>
        <v/>
      </c>
      <c r="AO399" s="51" t="str">
        <f t="shared" si="129"/>
        <v/>
      </c>
      <c r="AP399" s="51"/>
      <c r="AQ399" s="51"/>
      <c r="AR399" s="51"/>
      <c r="AS399" s="197" t="str">
        <f t="shared" si="130"/>
        <v/>
      </c>
      <c r="AT399" s="197" t="str">
        <f t="shared" si="131"/>
        <v/>
      </c>
    </row>
    <row r="400" spans="1:46" x14ac:dyDescent="0.2">
      <c r="A400" s="52" t="str">
        <f>IF(AND(F400&lt;&gt;"",'Institution - Klasse'!$F$4&lt;&gt;""),INDEX(libcatidinstit,'Institution - Klasse'!$F$4),"")</f>
        <v/>
      </c>
      <c r="B400" s="52" t="str">
        <f>IF(A400&lt;&gt;"",INDEX(codeinstit,'Institution - Klasse'!$F$4),"")</f>
        <v/>
      </c>
      <c r="C400" s="50" t="str">
        <f t="shared" si="132"/>
        <v/>
      </c>
      <c r="D400" s="143"/>
      <c r="E400" s="143"/>
      <c r="F400" s="137"/>
      <c r="G400" s="137"/>
      <c r="H400" s="137"/>
      <c r="I400" s="137"/>
      <c r="J400" s="139"/>
      <c r="K400" s="140"/>
      <c r="L400" s="141"/>
      <c r="M400" s="141"/>
      <c r="N400" s="140"/>
      <c r="O400" s="142"/>
      <c r="P400" s="137"/>
      <c r="Q400" s="227"/>
      <c r="R400" s="137"/>
      <c r="S400" s="155"/>
      <c r="T400" s="155"/>
      <c r="U400" s="155"/>
      <c r="V400" s="155"/>
      <c r="W400" s="155"/>
      <c r="X400" s="155"/>
      <c r="Y400" s="53" t="str">
        <f t="shared" si="114"/>
        <v/>
      </c>
      <c r="Z400" s="51" t="str">
        <f t="shared" si="115"/>
        <v/>
      </c>
      <c r="AA400" s="51" t="str">
        <f t="shared" si="116"/>
        <v/>
      </c>
      <c r="AB400" s="51" t="str">
        <f t="shared" si="117"/>
        <v/>
      </c>
      <c r="AC400" s="51" t="str">
        <f t="shared" si="118"/>
        <v/>
      </c>
      <c r="AD400" s="51" t="str">
        <f t="shared" si="119"/>
        <v/>
      </c>
      <c r="AE400" s="51" t="str">
        <f t="shared" si="120"/>
        <v/>
      </c>
      <c r="AF400" s="51" t="str">
        <f t="shared" si="121"/>
        <v/>
      </c>
      <c r="AG400" s="51" t="str">
        <f t="shared" si="122"/>
        <v/>
      </c>
      <c r="AH400" s="51" t="str">
        <f t="shared" si="123"/>
        <v/>
      </c>
      <c r="AI400" s="51" t="str">
        <f t="shared" si="124"/>
        <v/>
      </c>
      <c r="AJ400" s="51" t="str">
        <f t="shared" si="125"/>
        <v/>
      </c>
      <c r="AK400" s="51" t="str">
        <f t="shared" si="126"/>
        <v/>
      </c>
      <c r="AL400" s="51" t="str">
        <f t="shared" si="127"/>
        <v/>
      </c>
      <c r="AM400" s="51" t="str">
        <f t="shared" si="128"/>
        <v/>
      </c>
      <c r="AN400" s="51" t="str">
        <f>IF(OR(AD400&lt;&gt;TRUE,AI400&lt;&gt;TRUE),"",IF(OR('Info Lieferung'!$B$12-(YEAR(J400))&gt;INDEX(valschartmaxalt,MATCH(N400,libschart,0)),'Info Lieferung'!$B$12-(YEAR(J400))&lt;INDEX(valschartminalt,MATCH(N400,libschart,0))),FALSE,TRUE))</f>
        <v/>
      </c>
      <c r="AO400" s="51" t="str">
        <f t="shared" si="129"/>
        <v/>
      </c>
      <c r="AP400" s="51"/>
      <c r="AQ400" s="51"/>
      <c r="AR400" s="51"/>
      <c r="AS400" s="197" t="str">
        <f t="shared" si="130"/>
        <v/>
      </c>
      <c r="AT400" s="197" t="str">
        <f t="shared" si="131"/>
        <v/>
      </c>
    </row>
    <row r="401" spans="1:46" x14ac:dyDescent="0.2">
      <c r="A401" s="52" t="str">
        <f>IF(AND(F401&lt;&gt;"",'Institution - Klasse'!$F$4&lt;&gt;""),INDEX(libcatidinstit,'Institution - Klasse'!$F$4),"")</f>
        <v/>
      </c>
      <c r="B401" s="52" t="str">
        <f>IF(A401&lt;&gt;"",INDEX(codeinstit,'Institution - Klasse'!$F$4),"")</f>
        <v/>
      </c>
      <c r="C401" s="50" t="str">
        <f t="shared" si="132"/>
        <v/>
      </c>
      <c r="D401" s="143"/>
      <c r="E401" s="143"/>
      <c r="F401" s="137"/>
      <c r="G401" s="137"/>
      <c r="H401" s="137"/>
      <c r="I401" s="137"/>
      <c r="J401" s="139"/>
      <c r="K401" s="140"/>
      <c r="L401" s="141"/>
      <c r="M401" s="141"/>
      <c r="N401" s="140"/>
      <c r="O401" s="142"/>
      <c r="P401" s="137"/>
      <c r="Q401" s="227"/>
      <c r="R401" s="137"/>
      <c r="S401" s="155"/>
      <c r="T401" s="155"/>
      <c r="U401" s="155"/>
      <c r="V401" s="155"/>
      <c r="W401" s="155"/>
      <c r="X401" s="155"/>
      <c r="Y401" s="53" t="str">
        <f t="shared" si="114"/>
        <v/>
      </c>
      <c r="Z401" s="51" t="str">
        <f t="shared" si="115"/>
        <v/>
      </c>
      <c r="AA401" s="51" t="str">
        <f t="shared" si="116"/>
        <v/>
      </c>
      <c r="AB401" s="51" t="str">
        <f t="shared" si="117"/>
        <v/>
      </c>
      <c r="AC401" s="51" t="str">
        <f t="shared" si="118"/>
        <v/>
      </c>
      <c r="AD401" s="51" t="str">
        <f t="shared" si="119"/>
        <v/>
      </c>
      <c r="AE401" s="51" t="str">
        <f t="shared" si="120"/>
        <v/>
      </c>
      <c r="AF401" s="51" t="str">
        <f t="shared" si="121"/>
        <v/>
      </c>
      <c r="AG401" s="51" t="str">
        <f t="shared" si="122"/>
        <v/>
      </c>
      <c r="AH401" s="51" t="str">
        <f t="shared" si="123"/>
        <v/>
      </c>
      <c r="AI401" s="51" t="str">
        <f t="shared" si="124"/>
        <v/>
      </c>
      <c r="AJ401" s="51" t="str">
        <f t="shared" si="125"/>
        <v/>
      </c>
      <c r="AK401" s="51" t="str">
        <f t="shared" si="126"/>
        <v/>
      </c>
      <c r="AL401" s="51" t="str">
        <f t="shared" si="127"/>
        <v/>
      </c>
      <c r="AM401" s="51" t="str">
        <f t="shared" si="128"/>
        <v/>
      </c>
      <c r="AN401" s="51" t="str">
        <f>IF(OR(AD401&lt;&gt;TRUE,AI401&lt;&gt;TRUE),"",IF(OR('Info Lieferung'!$B$12-(YEAR(J401))&gt;INDEX(valschartmaxalt,MATCH(N401,libschart,0)),'Info Lieferung'!$B$12-(YEAR(J401))&lt;INDEX(valschartminalt,MATCH(N401,libschart,0))),FALSE,TRUE))</f>
        <v/>
      </c>
      <c r="AO401" s="51" t="str">
        <f t="shared" si="129"/>
        <v/>
      </c>
      <c r="AP401" s="51"/>
      <c r="AQ401" s="51"/>
      <c r="AR401" s="51"/>
      <c r="AS401" s="197" t="str">
        <f t="shared" si="130"/>
        <v/>
      </c>
      <c r="AT401" s="197" t="str">
        <f t="shared" si="131"/>
        <v/>
      </c>
    </row>
    <row r="402" spans="1:46" x14ac:dyDescent="0.2">
      <c r="A402" s="52" t="str">
        <f>IF(AND(F402&lt;&gt;"",'Institution - Klasse'!$F$4&lt;&gt;""),INDEX(libcatidinstit,'Institution - Klasse'!$F$4),"")</f>
        <v/>
      </c>
      <c r="B402" s="52" t="str">
        <f>IF(A402&lt;&gt;"",INDEX(codeinstit,'Institution - Klasse'!$F$4),"")</f>
        <v/>
      </c>
      <c r="C402" s="50" t="str">
        <f t="shared" si="132"/>
        <v/>
      </c>
      <c r="D402" s="143"/>
      <c r="E402" s="143"/>
      <c r="F402" s="137"/>
      <c r="G402" s="137"/>
      <c r="H402" s="137"/>
      <c r="I402" s="137"/>
      <c r="J402" s="139"/>
      <c r="K402" s="140"/>
      <c r="L402" s="141"/>
      <c r="M402" s="141"/>
      <c r="N402" s="140"/>
      <c r="O402" s="142"/>
      <c r="P402" s="137"/>
      <c r="Q402" s="227"/>
      <c r="R402" s="137"/>
      <c r="S402" s="155"/>
      <c r="T402" s="155"/>
      <c r="U402" s="155"/>
      <c r="V402" s="155"/>
      <c r="W402" s="155"/>
      <c r="X402" s="155"/>
      <c r="Y402" s="53" t="str">
        <f t="shared" si="114"/>
        <v/>
      </c>
      <c r="Z402" s="51" t="str">
        <f t="shared" si="115"/>
        <v/>
      </c>
      <c r="AA402" s="51" t="str">
        <f t="shared" si="116"/>
        <v/>
      </c>
      <c r="AB402" s="51" t="str">
        <f t="shared" si="117"/>
        <v/>
      </c>
      <c r="AC402" s="51" t="str">
        <f t="shared" si="118"/>
        <v/>
      </c>
      <c r="AD402" s="51" t="str">
        <f t="shared" si="119"/>
        <v/>
      </c>
      <c r="AE402" s="51" t="str">
        <f t="shared" si="120"/>
        <v/>
      </c>
      <c r="AF402" s="51" t="str">
        <f t="shared" si="121"/>
        <v/>
      </c>
      <c r="AG402" s="51" t="str">
        <f t="shared" si="122"/>
        <v/>
      </c>
      <c r="AH402" s="51" t="str">
        <f t="shared" si="123"/>
        <v/>
      </c>
      <c r="AI402" s="51" t="str">
        <f t="shared" si="124"/>
        <v/>
      </c>
      <c r="AJ402" s="51" t="str">
        <f t="shared" si="125"/>
        <v/>
      </c>
      <c r="AK402" s="51" t="str">
        <f t="shared" si="126"/>
        <v/>
      </c>
      <c r="AL402" s="51" t="str">
        <f t="shared" si="127"/>
        <v/>
      </c>
      <c r="AM402" s="51" t="str">
        <f t="shared" si="128"/>
        <v/>
      </c>
      <c r="AN402" s="51" t="str">
        <f>IF(OR(AD402&lt;&gt;TRUE,AI402&lt;&gt;TRUE),"",IF(OR('Info Lieferung'!$B$12-(YEAR(J402))&gt;INDEX(valschartmaxalt,MATCH(N402,libschart,0)),'Info Lieferung'!$B$12-(YEAR(J402))&lt;INDEX(valschartminalt,MATCH(N402,libschart,0))),FALSE,TRUE))</f>
        <v/>
      </c>
      <c r="AO402" s="51" t="str">
        <f t="shared" si="129"/>
        <v/>
      </c>
      <c r="AP402" s="51"/>
      <c r="AQ402" s="51"/>
      <c r="AR402" s="51"/>
      <c r="AS402" s="197" t="str">
        <f t="shared" si="130"/>
        <v/>
      </c>
      <c r="AT402" s="197" t="str">
        <f t="shared" si="131"/>
        <v/>
      </c>
    </row>
    <row r="403" spans="1:46" x14ac:dyDescent="0.2">
      <c r="A403" s="52" t="str">
        <f>IF(AND(F403&lt;&gt;"",'Institution - Klasse'!$F$4&lt;&gt;""),INDEX(libcatidinstit,'Institution - Klasse'!$F$4),"")</f>
        <v/>
      </c>
      <c r="B403" s="52" t="str">
        <f>IF(A403&lt;&gt;"",INDEX(codeinstit,'Institution - Klasse'!$F$4),"")</f>
        <v/>
      </c>
      <c r="C403" s="50" t="str">
        <f t="shared" si="132"/>
        <v/>
      </c>
      <c r="D403" s="143"/>
      <c r="E403" s="143"/>
      <c r="F403" s="137"/>
      <c r="G403" s="137"/>
      <c r="H403" s="137"/>
      <c r="I403" s="137"/>
      <c r="J403" s="139"/>
      <c r="K403" s="140"/>
      <c r="L403" s="141"/>
      <c r="M403" s="141"/>
      <c r="N403" s="140"/>
      <c r="O403" s="142"/>
      <c r="P403" s="137"/>
      <c r="Q403" s="227"/>
      <c r="R403" s="137"/>
      <c r="S403" s="155"/>
      <c r="T403" s="155"/>
      <c r="U403" s="155"/>
      <c r="V403" s="155"/>
      <c r="W403" s="155"/>
      <c r="X403" s="155"/>
      <c r="Y403" s="53" t="str">
        <f t="shared" si="114"/>
        <v/>
      </c>
      <c r="Z403" s="51" t="str">
        <f t="shared" si="115"/>
        <v/>
      </c>
      <c r="AA403" s="51" t="str">
        <f t="shared" si="116"/>
        <v/>
      </c>
      <c r="AB403" s="51" t="str">
        <f t="shared" si="117"/>
        <v/>
      </c>
      <c r="AC403" s="51" t="str">
        <f t="shared" si="118"/>
        <v/>
      </c>
      <c r="AD403" s="51" t="str">
        <f t="shared" si="119"/>
        <v/>
      </c>
      <c r="AE403" s="51" t="str">
        <f t="shared" si="120"/>
        <v/>
      </c>
      <c r="AF403" s="51" t="str">
        <f t="shared" si="121"/>
        <v/>
      </c>
      <c r="AG403" s="51" t="str">
        <f t="shared" si="122"/>
        <v/>
      </c>
      <c r="AH403" s="51" t="str">
        <f t="shared" si="123"/>
        <v/>
      </c>
      <c r="AI403" s="51" t="str">
        <f t="shared" si="124"/>
        <v/>
      </c>
      <c r="AJ403" s="51" t="str">
        <f t="shared" si="125"/>
        <v/>
      </c>
      <c r="AK403" s="51" t="str">
        <f t="shared" si="126"/>
        <v/>
      </c>
      <c r="AL403" s="51" t="str">
        <f t="shared" si="127"/>
        <v/>
      </c>
      <c r="AM403" s="51" t="str">
        <f t="shared" si="128"/>
        <v/>
      </c>
      <c r="AN403" s="51" t="str">
        <f>IF(OR(AD403&lt;&gt;TRUE,AI403&lt;&gt;TRUE),"",IF(OR('Info Lieferung'!$B$12-(YEAR(J403))&gt;INDEX(valschartmaxalt,MATCH(N403,libschart,0)),'Info Lieferung'!$B$12-(YEAR(J403))&lt;INDEX(valschartminalt,MATCH(N403,libschart,0))),FALSE,TRUE))</f>
        <v/>
      </c>
      <c r="AO403" s="51" t="str">
        <f t="shared" si="129"/>
        <v/>
      </c>
      <c r="AP403" s="51"/>
      <c r="AQ403" s="51"/>
      <c r="AR403" s="51"/>
      <c r="AS403" s="197" t="str">
        <f t="shared" si="130"/>
        <v/>
      </c>
      <c r="AT403" s="197" t="str">
        <f t="shared" si="131"/>
        <v/>
      </c>
    </row>
    <row r="404" spans="1:46" x14ac:dyDescent="0.2">
      <c r="A404" s="52" t="str">
        <f>IF(AND(F404&lt;&gt;"",'Institution - Klasse'!$F$4&lt;&gt;""),INDEX(libcatidinstit,'Institution - Klasse'!$F$4),"")</f>
        <v/>
      </c>
      <c r="B404" s="52" t="str">
        <f>IF(A404&lt;&gt;"",INDEX(codeinstit,'Institution - Klasse'!$F$4),"")</f>
        <v/>
      </c>
      <c r="C404" s="50" t="str">
        <f t="shared" si="132"/>
        <v/>
      </c>
      <c r="D404" s="143"/>
      <c r="E404" s="143"/>
      <c r="F404" s="137"/>
      <c r="G404" s="137"/>
      <c r="H404" s="137"/>
      <c r="I404" s="137"/>
      <c r="J404" s="139"/>
      <c r="K404" s="140"/>
      <c r="L404" s="141"/>
      <c r="M404" s="141"/>
      <c r="N404" s="140"/>
      <c r="O404" s="142"/>
      <c r="P404" s="137"/>
      <c r="Q404" s="227"/>
      <c r="R404" s="137"/>
      <c r="S404" s="155"/>
      <c r="T404" s="155"/>
      <c r="U404" s="155"/>
      <c r="V404" s="155"/>
      <c r="W404" s="155"/>
      <c r="X404" s="155"/>
      <c r="Y404" s="53" t="str">
        <f t="shared" si="114"/>
        <v/>
      </c>
      <c r="Z404" s="51" t="str">
        <f t="shared" si="115"/>
        <v/>
      </c>
      <c r="AA404" s="51" t="str">
        <f t="shared" si="116"/>
        <v/>
      </c>
      <c r="AB404" s="51" t="str">
        <f t="shared" si="117"/>
        <v/>
      </c>
      <c r="AC404" s="51" t="str">
        <f t="shared" si="118"/>
        <v/>
      </c>
      <c r="AD404" s="51" t="str">
        <f t="shared" si="119"/>
        <v/>
      </c>
      <c r="AE404" s="51" t="str">
        <f t="shared" si="120"/>
        <v/>
      </c>
      <c r="AF404" s="51" t="str">
        <f t="shared" si="121"/>
        <v/>
      </c>
      <c r="AG404" s="51" t="str">
        <f t="shared" si="122"/>
        <v/>
      </c>
      <c r="AH404" s="51" t="str">
        <f t="shared" si="123"/>
        <v/>
      </c>
      <c r="AI404" s="51" t="str">
        <f t="shared" si="124"/>
        <v/>
      </c>
      <c r="AJ404" s="51" t="str">
        <f t="shared" si="125"/>
        <v/>
      </c>
      <c r="AK404" s="51" t="str">
        <f t="shared" si="126"/>
        <v/>
      </c>
      <c r="AL404" s="51" t="str">
        <f t="shared" si="127"/>
        <v/>
      </c>
      <c r="AM404" s="51" t="str">
        <f t="shared" si="128"/>
        <v/>
      </c>
      <c r="AN404" s="51" t="str">
        <f>IF(OR(AD404&lt;&gt;TRUE,AI404&lt;&gt;TRUE),"",IF(OR('Info Lieferung'!$B$12-(YEAR(J404))&gt;INDEX(valschartmaxalt,MATCH(N404,libschart,0)),'Info Lieferung'!$B$12-(YEAR(J404))&lt;INDEX(valschartminalt,MATCH(N404,libschart,0))),FALSE,TRUE))</f>
        <v/>
      </c>
      <c r="AO404" s="51" t="str">
        <f t="shared" si="129"/>
        <v/>
      </c>
      <c r="AP404" s="51"/>
      <c r="AQ404" s="51"/>
      <c r="AR404" s="51"/>
      <c r="AS404" s="197" t="str">
        <f t="shared" si="130"/>
        <v/>
      </c>
      <c r="AT404" s="197" t="str">
        <f t="shared" si="131"/>
        <v/>
      </c>
    </row>
    <row r="405" spans="1:46" x14ac:dyDescent="0.2">
      <c r="A405" s="52" t="str">
        <f>IF(AND(F405&lt;&gt;"",'Institution - Klasse'!$F$4&lt;&gt;""),INDEX(libcatidinstit,'Institution - Klasse'!$F$4),"")</f>
        <v/>
      </c>
      <c r="B405" s="52" t="str">
        <f>IF(A405&lt;&gt;"",INDEX(codeinstit,'Institution - Klasse'!$F$4),"")</f>
        <v/>
      </c>
      <c r="C405" s="50" t="str">
        <f t="shared" si="132"/>
        <v/>
      </c>
      <c r="D405" s="143"/>
      <c r="E405" s="143"/>
      <c r="F405" s="137"/>
      <c r="G405" s="137"/>
      <c r="H405" s="137"/>
      <c r="I405" s="137"/>
      <c r="J405" s="139"/>
      <c r="K405" s="140"/>
      <c r="L405" s="141"/>
      <c r="M405" s="141"/>
      <c r="N405" s="140"/>
      <c r="O405" s="142"/>
      <c r="P405" s="137"/>
      <c r="Q405" s="227"/>
      <c r="R405" s="137"/>
      <c r="S405" s="155"/>
      <c r="T405" s="155"/>
      <c r="U405" s="155"/>
      <c r="V405" s="155"/>
      <c r="W405" s="155"/>
      <c r="X405" s="155"/>
      <c r="Y405" s="53" t="str">
        <f t="shared" si="114"/>
        <v/>
      </c>
      <c r="Z405" s="51" t="str">
        <f t="shared" si="115"/>
        <v/>
      </c>
      <c r="AA405" s="51" t="str">
        <f t="shared" si="116"/>
        <v/>
      </c>
      <c r="AB405" s="51" t="str">
        <f t="shared" si="117"/>
        <v/>
      </c>
      <c r="AC405" s="51" t="str">
        <f t="shared" si="118"/>
        <v/>
      </c>
      <c r="AD405" s="51" t="str">
        <f t="shared" si="119"/>
        <v/>
      </c>
      <c r="AE405" s="51" t="str">
        <f t="shared" si="120"/>
        <v/>
      </c>
      <c r="AF405" s="51" t="str">
        <f t="shared" si="121"/>
        <v/>
      </c>
      <c r="AG405" s="51" t="str">
        <f t="shared" si="122"/>
        <v/>
      </c>
      <c r="AH405" s="51" t="str">
        <f t="shared" si="123"/>
        <v/>
      </c>
      <c r="AI405" s="51" t="str">
        <f t="shared" si="124"/>
        <v/>
      </c>
      <c r="AJ405" s="51" t="str">
        <f t="shared" si="125"/>
        <v/>
      </c>
      <c r="AK405" s="51" t="str">
        <f t="shared" si="126"/>
        <v/>
      </c>
      <c r="AL405" s="51" t="str">
        <f t="shared" si="127"/>
        <v/>
      </c>
      <c r="AM405" s="51" t="str">
        <f t="shared" si="128"/>
        <v/>
      </c>
      <c r="AN405" s="51" t="str">
        <f>IF(OR(AD405&lt;&gt;TRUE,AI405&lt;&gt;TRUE),"",IF(OR('Info Lieferung'!$B$12-(YEAR(J405))&gt;INDEX(valschartmaxalt,MATCH(N405,libschart,0)),'Info Lieferung'!$B$12-(YEAR(J405))&lt;INDEX(valschartminalt,MATCH(N405,libschart,0))),FALSE,TRUE))</f>
        <v/>
      </c>
      <c r="AO405" s="51" t="str">
        <f t="shared" si="129"/>
        <v/>
      </c>
      <c r="AP405" s="51"/>
      <c r="AQ405" s="51"/>
      <c r="AR405" s="51"/>
      <c r="AS405" s="197" t="str">
        <f t="shared" si="130"/>
        <v/>
      </c>
      <c r="AT405" s="197" t="str">
        <f t="shared" si="131"/>
        <v/>
      </c>
    </row>
    <row r="406" spans="1:46" x14ac:dyDescent="0.2">
      <c r="A406" s="52" t="str">
        <f>IF(AND(F406&lt;&gt;"",'Institution - Klasse'!$F$4&lt;&gt;""),INDEX(libcatidinstit,'Institution - Klasse'!$F$4),"")</f>
        <v/>
      </c>
      <c r="B406" s="52" t="str">
        <f>IF(A406&lt;&gt;"",INDEX(codeinstit,'Institution - Klasse'!$F$4),"")</f>
        <v/>
      </c>
      <c r="C406" s="50" t="str">
        <f t="shared" si="132"/>
        <v/>
      </c>
      <c r="D406" s="143"/>
      <c r="E406" s="143"/>
      <c r="F406" s="137"/>
      <c r="G406" s="137"/>
      <c r="H406" s="137"/>
      <c r="I406" s="137"/>
      <c r="J406" s="139"/>
      <c r="K406" s="140"/>
      <c r="L406" s="141"/>
      <c r="M406" s="141"/>
      <c r="N406" s="140"/>
      <c r="O406" s="142"/>
      <c r="P406" s="137"/>
      <c r="Q406" s="227"/>
      <c r="R406" s="137"/>
      <c r="S406" s="155"/>
      <c r="T406" s="155"/>
      <c r="U406" s="155"/>
      <c r="V406" s="155"/>
      <c r="W406" s="155"/>
      <c r="X406" s="155"/>
      <c r="Y406" s="53" t="str">
        <f t="shared" si="114"/>
        <v/>
      </c>
      <c r="Z406" s="51" t="str">
        <f t="shared" si="115"/>
        <v/>
      </c>
      <c r="AA406" s="51" t="str">
        <f t="shared" si="116"/>
        <v/>
      </c>
      <c r="AB406" s="51" t="str">
        <f t="shared" si="117"/>
        <v/>
      </c>
      <c r="AC406" s="51" t="str">
        <f t="shared" si="118"/>
        <v/>
      </c>
      <c r="AD406" s="51" t="str">
        <f t="shared" si="119"/>
        <v/>
      </c>
      <c r="AE406" s="51" t="str">
        <f t="shared" si="120"/>
        <v/>
      </c>
      <c r="AF406" s="51" t="str">
        <f t="shared" si="121"/>
        <v/>
      </c>
      <c r="AG406" s="51" t="str">
        <f t="shared" si="122"/>
        <v/>
      </c>
      <c r="AH406" s="51" t="str">
        <f t="shared" si="123"/>
        <v/>
      </c>
      <c r="AI406" s="51" t="str">
        <f t="shared" si="124"/>
        <v/>
      </c>
      <c r="AJ406" s="51" t="str">
        <f t="shared" si="125"/>
        <v/>
      </c>
      <c r="AK406" s="51" t="str">
        <f t="shared" si="126"/>
        <v/>
      </c>
      <c r="AL406" s="51" t="str">
        <f t="shared" si="127"/>
        <v/>
      </c>
      <c r="AM406" s="51" t="str">
        <f t="shared" si="128"/>
        <v/>
      </c>
      <c r="AN406" s="51" t="str">
        <f>IF(OR(AD406&lt;&gt;TRUE,AI406&lt;&gt;TRUE),"",IF(OR('Info Lieferung'!$B$12-(YEAR(J406))&gt;INDEX(valschartmaxalt,MATCH(N406,libschart,0)),'Info Lieferung'!$B$12-(YEAR(J406))&lt;INDEX(valschartminalt,MATCH(N406,libschart,0))),FALSE,TRUE))</f>
        <v/>
      </c>
      <c r="AO406" s="51" t="str">
        <f t="shared" si="129"/>
        <v/>
      </c>
      <c r="AP406" s="51"/>
      <c r="AQ406" s="51"/>
      <c r="AR406" s="51"/>
      <c r="AS406" s="197" t="str">
        <f t="shared" si="130"/>
        <v/>
      </c>
      <c r="AT406" s="197" t="str">
        <f t="shared" si="131"/>
        <v/>
      </c>
    </row>
    <row r="407" spans="1:46" x14ac:dyDescent="0.2">
      <c r="A407" s="52" t="str">
        <f>IF(AND(F407&lt;&gt;"",'Institution - Klasse'!$F$4&lt;&gt;""),INDEX(libcatidinstit,'Institution - Klasse'!$F$4),"")</f>
        <v/>
      </c>
      <c r="B407" s="52" t="str">
        <f>IF(A407&lt;&gt;"",INDEX(codeinstit,'Institution - Klasse'!$F$4),"")</f>
        <v/>
      </c>
      <c r="C407" s="50" t="str">
        <f t="shared" si="132"/>
        <v/>
      </c>
      <c r="D407" s="143"/>
      <c r="E407" s="143"/>
      <c r="F407" s="137"/>
      <c r="G407" s="137"/>
      <c r="H407" s="137"/>
      <c r="I407" s="137"/>
      <c r="J407" s="139"/>
      <c r="K407" s="140"/>
      <c r="L407" s="141"/>
      <c r="M407" s="141"/>
      <c r="N407" s="140"/>
      <c r="O407" s="142"/>
      <c r="P407" s="137"/>
      <c r="Q407" s="227"/>
      <c r="R407" s="137"/>
      <c r="S407" s="155"/>
      <c r="T407" s="155"/>
      <c r="U407" s="155"/>
      <c r="V407" s="155"/>
      <c r="W407" s="155"/>
      <c r="X407" s="155"/>
      <c r="Y407" s="53" t="str">
        <f t="shared" si="114"/>
        <v/>
      </c>
      <c r="Z407" s="51" t="str">
        <f t="shared" si="115"/>
        <v/>
      </c>
      <c r="AA407" s="51" t="str">
        <f t="shared" si="116"/>
        <v/>
      </c>
      <c r="AB407" s="51" t="str">
        <f t="shared" si="117"/>
        <v/>
      </c>
      <c r="AC407" s="51" t="str">
        <f t="shared" si="118"/>
        <v/>
      </c>
      <c r="AD407" s="51" t="str">
        <f t="shared" si="119"/>
        <v/>
      </c>
      <c r="AE407" s="51" t="str">
        <f t="shared" si="120"/>
        <v/>
      </c>
      <c r="AF407" s="51" t="str">
        <f t="shared" si="121"/>
        <v/>
      </c>
      <c r="AG407" s="51" t="str">
        <f t="shared" si="122"/>
        <v/>
      </c>
      <c r="AH407" s="51" t="str">
        <f t="shared" si="123"/>
        <v/>
      </c>
      <c r="AI407" s="51" t="str">
        <f t="shared" si="124"/>
        <v/>
      </c>
      <c r="AJ407" s="51" t="str">
        <f t="shared" si="125"/>
        <v/>
      </c>
      <c r="AK407" s="51" t="str">
        <f t="shared" si="126"/>
        <v/>
      </c>
      <c r="AL407" s="51" t="str">
        <f t="shared" si="127"/>
        <v/>
      </c>
      <c r="AM407" s="51" t="str">
        <f t="shared" si="128"/>
        <v/>
      </c>
      <c r="AN407" s="51" t="str">
        <f>IF(OR(AD407&lt;&gt;TRUE,AI407&lt;&gt;TRUE),"",IF(OR('Info Lieferung'!$B$12-(YEAR(J407))&gt;INDEX(valschartmaxalt,MATCH(N407,libschart,0)),'Info Lieferung'!$B$12-(YEAR(J407))&lt;INDEX(valschartminalt,MATCH(N407,libschart,0))),FALSE,TRUE))</f>
        <v/>
      </c>
      <c r="AO407" s="51" t="str">
        <f t="shared" si="129"/>
        <v/>
      </c>
      <c r="AP407" s="51"/>
      <c r="AQ407" s="51"/>
      <c r="AR407" s="51"/>
      <c r="AS407" s="197" t="str">
        <f t="shared" si="130"/>
        <v/>
      </c>
      <c r="AT407" s="197" t="str">
        <f t="shared" si="131"/>
        <v/>
      </c>
    </row>
    <row r="408" spans="1:46" x14ac:dyDescent="0.2">
      <c r="A408" s="52" t="str">
        <f>IF(AND(F408&lt;&gt;"",'Institution - Klasse'!$F$4&lt;&gt;""),INDEX(libcatidinstit,'Institution - Klasse'!$F$4),"")</f>
        <v/>
      </c>
      <c r="B408" s="52" t="str">
        <f>IF(A408&lt;&gt;"",INDEX(codeinstit,'Institution - Klasse'!$F$4),"")</f>
        <v/>
      </c>
      <c r="C408" s="50" t="str">
        <f t="shared" si="132"/>
        <v/>
      </c>
      <c r="D408" s="143"/>
      <c r="E408" s="143"/>
      <c r="F408" s="137"/>
      <c r="G408" s="137"/>
      <c r="H408" s="137"/>
      <c r="I408" s="137"/>
      <c r="J408" s="139"/>
      <c r="K408" s="140"/>
      <c r="L408" s="141"/>
      <c r="M408" s="141"/>
      <c r="N408" s="140"/>
      <c r="O408" s="142"/>
      <c r="P408" s="137"/>
      <c r="Q408" s="227"/>
      <c r="R408" s="137"/>
      <c r="S408" s="155"/>
      <c r="T408" s="155"/>
      <c r="U408" s="155"/>
      <c r="V408" s="155"/>
      <c r="W408" s="155"/>
      <c r="X408" s="155"/>
      <c r="Y408" s="53" t="str">
        <f t="shared" si="114"/>
        <v/>
      </c>
      <c r="Z408" s="51" t="str">
        <f t="shared" si="115"/>
        <v/>
      </c>
      <c r="AA408" s="51" t="str">
        <f t="shared" si="116"/>
        <v/>
      </c>
      <c r="AB408" s="51" t="str">
        <f t="shared" si="117"/>
        <v/>
      </c>
      <c r="AC408" s="51" t="str">
        <f t="shared" si="118"/>
        <v/>
      </c>
      <c r="AD408" s="51" t="str">
        <f t="shared" si="119"/>
        <v/>
      </c>
      <c r="AE408" s="51" t="str">
        <f t="shared" si="120"/>
        <v/>
      </c>
      <c r="AF408" s="51" t="str">
        <f t="shared" si="121"/>
        <v/>
      </c>
      <c r="AG408" s="51" t="str">
        <f t="shared" si="122"/>
        <v/>
      </c>
      <c r="AH408" s="51" t="str">
        <f t="shared" si="123"/>
        <v/>
      </c>
      <c r="AI408" s="51" t="str">
        <f t="shared" si="124"/>
        <v/>
      </c>
      <c r="AJ408" s="51" t="str">
        <f t="shared" si="125"/>
        <v/>
      </c>
      <c r="AK408" s="51" t="str">
        <f t="shared" si="126"/>
        <v/>
      </c>
      <c r="AL408" s="51" t="str">
        <f t="shared" si="127"/>
        <v/>
      </c>
      <c r="AM408" s="51" t="str">
        <f t="shared" si="128"/>
        <v/>
      </c>
      <c r="AN408" s="51" t="str">
        <f>IF(OR(AD408&lt;&gt;TRUE,AI408&lt;&gt;TRUE),"",IF(OR('Info Lieferung'!$B$12-(YEAR(J408))&gt;INDEX(valschartmaxalt,MATCH(N408,libschart,0)),'Info Lieferung'!$B$12-(YEAR(J408))&lt;INDEX(valschartminalt,MATCH(N408,libschart,0))),FALSE,TRUE))</f>
        <v/>
      </c>
      <c r="AO408" s="51" t="str">
        <f t="shared" si="129"/>
        <v/>
      </c>
      <c r="AP408" s="51"/>
      <c r="AQ408" s="51"/>
      <c r="AR408" s="51"/>
      <c r="AS408" s="197" t="str">
        <f t="shared" si="130"/>
        <v/>
      </c>
      <c r="AT408" s="197" t="str">
        <f t="shared" si="131"/>
        <v/>
      </c>
    </row>
    <row r="409" spans="1:46" x14ac:dyDescent="0.2">
      <c r="A409" s="52" t="str">
        <f>IF(AND(F409&lt;&gt;"",'Institution - Klasse'!$F$4&lt;&gt;""),INDEX(libcatidinstit,'Institution - Klasse'!$F$4),"")</f>
        <v/>
      </c>
      <c r="B409" s="52" t="str">
        <f>IF(A409&lt;&gt;"",INDEX(codeinstit,'Institution - Klasse'!$F$4),"")</f>
        <v/>
      </c>
      <c r="C409" s="50" t="str">
        <f t="shared" si="132"/>
        <v/>
      </c>
      <c r="D409" s="143"/>
      <c r="E409" s="143"/>
      <c r="F409" s="137"/>
      <c r="G409" s="137"/>
      <c r="H409" s="137"/>
      <c r="I409" s="137"/>
      <c r="J409" s="139"/>
      <c r="K409" s="140"/>
      <c r="L409" s="141"/>
      <c r="M409" s="141"/>
      <c r="N409" s="140"/>
      <c r="O409" s="142"/>
      <c r="P409" s="137"/>
      <c r="Q409" s="227"/>
      <c r="R409" s="137"/>
      <c r="S409" s="155"/>
      <c r="T409" s="155"/>
      <c r="U409" s="155"/>
      <c r="V409" s="155"/>
      <c r="W409" s="155"/>
      <c r="X409" s="155"/>
      <c r="Y409" s="53" t="str">
        <f t="shared" si="114"/>
        <v/>
      </c>
      <c r="Z409" s="51" t="str">
        <f t="shared" si="115"/>
        <v/>
      </c>
      <c r="AA409" s="51" t="str">
        <f t="shared" si="116"/>
        <v/>
      </c>
      <c r="AB409" s="51" t="str">
        <f t="shared" si="117"/>
        <v/>
      </c>
      <c r="AC409" s="51" t="str">
        <f t="shared" si="118"/>
        <v/>
      </c>
      <c r="AD409" s="51" t="str">
        <f t="shared" si="119"/>
        <v/>
      </c>
      <c r="AE409" s="51" t="str">
        <f t="shared" si="120"/>
        <v/>
      </c>
      <c r="AF409" s="51" t="str">
        <f t="shared" si="121"/>
        <v/>
      </c>
      <c r="AG409" s="51" t="str">
        <f t="shared" si="122"/>
        <v/>
      </c>
      <c r="AH409" s="51" t="str">
        <f t="shared" si="123"/>
        <v/>
      </c>
      <c r="AI409" s="51" t="str">
        <f t="shared" si="124"/>
        <v/>
      </c>
      <c r="AJ409" s="51" t="str">
        <f t="shared" si="125"/>
        <v/>
      </c>
      <c r="AK409" s="51" t="str">
        <f t="shared" si="126"/>
        <v/>
      </c>
      <c r="AL409" s="51" t="str">
        <f t="shared" si="127"/>
        <v/>
      </c>
      <c r="AM409" s="51" t="str">
        <f t="shared" si="128"/>
        <v/>
      </c>
      <c r="AN409" s="51" t="str">
        <f>IF(OR(AD409&lt;&gt;TRUE,AI409&lt;&gt;TRUE),"",IF(OR('Info Lieferung'!$B$12-(YEAR(J409))&gt;INDEX(valschartmaxalt,MATCH(N409,libschart,0)),'Info Lieferung'!$B$12-(YEAR(J409))&lt;INDEX(valschartminalt,MATCH(N409,libschart,0))),FALSE,TRUE))</f>
        <v/>
      </c>
      <c r="AO409" s="51" t="str">
        <f t="shared" si="129"/>
        <v/>
      </c>
      <c r="AP409" s="51"/>
      <c r="AQ409" s="51"/>
      <c r="AR409" s="51"/>
      <c r="AS409" s="197" t="str">
        <f t="shared" si="130"/>
        <v/>
      </c>
      <c r="AT409" s="197" t="str">
        <f t="shared" si="131"/>
        <v/>
      </c>
    </row>
    <row r="410" spans="1:46" x14ac:dyDescent="0.2">
      <c r="A410" s="52" t="str">
        <f>IF(AND(F410&lt;&gt;"",'Institution - Klasse'!$F$4&lt;&gt;""),INDEX(libcatidinstit,'Institution - Klasse'!$F$4),"")</f>
        <v/>
      </c>
      <c r="B410" s="52" t="str">
        <f>IF(A410&lt;&gt;"",INDEX(codeinstit,'Institution - Klasse'!$F$4),"")</f>
        <v/>
      </c>
      <c r="C410" s="50" t="str">
        <f t="shared" si="132"/>
        <v/>
      </c>
      <c r="D410" s="143"/>
      <c r="E410" s="143"/>
      <c r="F410" s="137"/>
      <c r="G410" s="137"/>
      <c r="H410" s="137"/>
      <c r="I410" s="137"/>
      <c r="J410" s="139"/>
      <c r="K410" s="140"/>
      <c r="L410" s="141"/>
      <c r="M410" s="141"/>
      <c r="N410" s="140"/>
      <c r="O410" s="142"/>
      <c r="P410" s="137"/>
      <c r="Q410" s="227"/>
      <c r="R410" s="137"/>
      <c r="S410" s="155"/>
      <c r="T410" s="155"/>
      <c r="U410" s="155"/>
      <c r="V410" s="155"/>
      <c r="W410" s="155"/>
      <c r="X410" s="155"/>
      <c r="Y410" s="53" t="str">
        <f t="shared" si="114"/>
        <v/>
      </c>
      <c r="Z410" s="51" t="str">
        <f t="shared" si="115"/>
        <v/>
      </c>
      <c r="AA410" s="51" t="str">
        <f t="shared" si="116"/>
        <v/>
      </c>
      <c r="AB410" s="51" t="str">
        <f t="shared" si="117"/>
        <v/>
      </c>
      <c r="AC410" s="51" t="str">
        <f t="shared" si="118"/>
        <v/>
      </c>
      <c r="AD410" s="51" t="str">
        <f t="shared" si="119"/>
        <v/>
      </c>
      <c r="AE410" s="51" t="str">
        <f t="shared" si="120"/>
        <v/>
      </c>
      <c r="AF410" s="51" t="str">
        <f t="shared" si="121"/>
        <v/>
      </c>
      <c r="AG410" s="51" t="str">
        <f t="shared" si="122"/>
        <v/>
      </c>
      <c r="AH410" s="51" t="str">
        <f t="shared" si="123"/>
        <v/>
      </c>
      <c r="AI410" s="51" t="str">
        <f t="shared" si="124"/>
        <v/>
      </c>
      <c r="AJ410" s="51" t="str">
        <f t="shared" si="125"/>
        <v/>
      </c>
      <c r="AK410" s="51" t="str">
        <f t="shared" si="126"/>
        <v/>
      </c>
      <c r="AL410" s="51" t="str">
        <f t="shared" si="127"/>
        <v/>
      </c>
      <c r="AM410" s="51" t="str">
        <f t="shared" si="128"/>
        <v/>
      </c>
      <c r="AN410" s="51" t="str">
        <f>IF(OR(AD410&lt;&gt;TRUE,AI410&lt;&gt;TRUE),"",IF(OR('Info Lieferung'!$B$12-(YEAR(J410))&gt;INDEX(valschartmaxalt,MATCH(N410,libschart,0)),'Info Lieferung'!$B$12-(YEAR(J410))&lt;INDEX(valschartminalt,MATCH(N410,libschart,0))),FALSE,TRUE))</f>
        <v/>
      </c>
      <c r="AO410" s="51" t="str">
        <f t="shared" si="129"/>
        <v/>
      </c>
      <c r="AP410" s="51"/>
      <c r="AQ410" s="51"/>
      <c r="AR410" s="51"/>
      <c r="AS410" s="197" t="str">
        <f t="shared" si="130"/>
        <v/>
      </c>
      <c r="AT410" s="197" t="str">
        <f t="shared" si="131"/>
        <v/>
      </c>
    </row>
    <row r="411" spans="1:46" x14ac:dyDescent="0.2">
      <c r="A411" s="52" t="str">
        <f>IF(AND(F411&lt;&gt;"",'Institution - Klasse'!$F$4&lt;&gt;""),INDEX(libcatidinstit,'Institution - Klasse'!$F$4),"")</f>
        <v/>
      </c>
      <c r="B411" s="52" t="str">
        <f>IF(A411&lt;&gt;"",INDEX(codeinstit,'Institution - Klasse'!$F$4),"")</f>
        <v/>
      </c>
      <c r="C411" s="50" t="str">
        <f t="shared" si="132"/>
        <v/>
      </c>
      <c r="D411" s="143"/>
      <c r="E411" s="143"/>
      <c r="F411" s="137"/>
      <c r="G411" s="137"/>
      <c r="H411" s="137"/>
      <c r="I411" s="137"/>
      <c r="J411" s="139"/>
      <c r="K411" s="140"/>
      <c r="L411" s="141"/>
      <c r="M411" s="141"/>
      <c r="N411" s="140"/>
      <c r="O411" s="142"/>
      <c r="P411" s="137"/>
      <c r="Q411" s="227"/>
      <c r="R411" s="137"/>
      <c r="S411" s="155"/>
      <c r="T411" s="155"/>
      <c r="U411" s="155"/>
      <c r="V411" s="155"/>
      <c r="W411" s="155"/>
      <c r="X411" s="155"/>
      <c r="Y411" s="53" t="str">
        <f t="shared" si="114"/>
        <v/>
      </c>
      <c r="Z411" s="51" t="str">
        <f t="shared" si="115"/>
        <v/>
      </c>
      <c r="AA411" s="51" t="str">
        <f t="shared" si="116"/>
        <v/>
      </c>
      <c r="AB411" s="51" t="str">
        <f t="shared" si="117"/>
        <v/>
      </c>
      <c r="AC411" s="51" t="str">
        <f t="shared" si="118"/>
        <v/>
      </c>
      <c r="AD411" s="51" t="str">
        <f t="shared" si="119"/>
        <v/>
      </c>
      <c r="AE411" s="51" t="str">
        <f t="shared" si="120"/>
        <v/>
      </c>
      <c r="AF411" s="51" t="str">
        <f t="shared" si="121"/>
        <v/>
      </c>
      <c r="AG411" s="51" t="str">
        <f t="shared" si="122"/>
        <v/>
      </c>
      <c r="AH411" s="51" t="str">
        <f t="shared" si="123"/>
        <v/>
      </c>
      <c r="AI411" s="51" t="str">
        <f t="shared" si="124"/>
        <v/>
      </c>
      <c r="AJ411" s="51" t="str">
        <f t="shared" si="125"/>
        <v/>
      </c>
      <c r="AK411" s="51" t="str">
        <f t="shared" si="126"/>
        <v/>
      </c>
      <c r="AL411" s="51" t="str">
        <f t="shared" si="127"/>
        <v/>
      </c>
      <c r="AM411" s="51" t="str">
        <f t="shared" si="128"/>
        <v/>
      </c>
      <c r="AN411" s="51" t="str">
        <f>IF(OR(AD411&lt;&gt;TRUE,AI411&lt;&gt;TRUE),"",IF(OR('Info Lieferung'!$B$12-(YEAR(J411))&gt;INDEX(valschartmaxalt,MATCH(N411,libschart,0)),'Info Lieferung'!$B$12-(YEAR(J411))&lt;INDEX(valschartminalt,MATCH(N411,libschart,0))),FALSE,TRUE))</f>
        <v/>
      </c>
      <c r="AO411" s="51" t="str">
        <f t="shared" si="129"/>
        <v/>
      </c>
      <c r="AP411" s="51"/>
      <c r="AQ411" s="51"/>
      <c r="AR411" s="51"/>
      <c r="AS411" s="197" t="str">
        <f t="shared" si="130"/>
        <v/>
      </c>
      <c r="AT411" s="197" t="str">
        <f t="shared" si="131"/>
        <v/>
      </c>
    </row>
    <row r="412" spans="1:46" x14ac:dyDescent="0.2">
      <c r="A412" s="52" t="str">
        <f>IF(AND(F412&lt;&gt;"",'Institution - Klasse'!$F$4&lt;&gt;""),INDEX(libcatidinstit,'Institution - Klasse'!$F$4),"")</f>
        <v/>
      </c>
      <c r="B412" s="52" t="str">
        <f>IF(A412&lt;&gt;"",INDEX(codeinstit,'Institution - Klasse'!$F$4),"")</f>
        <v/>
      </c>
      <c r="C412" s="50" t="str">
        <f t="shared" si="132"/>
        <v/>
      </c>
      <c r="D412" s="143"/>
      <c r="E412" s="143"/>
      <c r="F412" s="137"/>
      <c r="G412" s="137"/>
      <c r="H412" s="137"/>
      <c r="I412" s="137"/>
      <c r="J412" s="139"/>
      <c r="K412" s="140"/>
      <c r="L412" s="141"/>
      <c r="M412" s="141"/>
      <c r="N412" s="140"/>
      <c r="O412" s="142"/>
      <c r="P412" s="137"/>
      <c r="Q412" s="227"/>
      <c r="R412" s="137"/>
      <c r="S412" s="155"/>
      <c r="T412" s="155"/>
      <c r="U412" s="155"/>
      <c r="V412" s="155"/>
      <c r="W412" s="155"/>
      <c r="X412" s="155"/>
      <c r="Y412" s="53" t="str">
        <f t="shared" si="114"/>
        <v/>
      </c>
      <c r="Z412" s="51" t="str">
        <f t="shared" si="115"/>
        <v/>
      </c>
      <c r="AA412" s="51" t="str">
        <f t="shared" si="116"/>
        <v/>
      </c>
      <c r="AB412" s="51" t="str">
        <f t="shared" si="117"/>
        <v/>
      </c>
      <c r="AC412" s="51" t="str">
        <f t="shared" si="118"/>
        <v/>
      </c>
      <c r="AD412" s="51" t="str">
        <f t="shared" si="119"/>
        <v/>
      </c>
      <c r="AE412" s="51" t="str">
        <f t="shared" si="120"/>
        <v/>
      </c>
      <c r="AF412" s="51" t="str">
        <f t="shared" si="121"/>
        <v/>
      </c>
      <c r="AG412" s="51" t="str">
        <f t="shared" si="122"/>
        <v/>
      </c>
      <c r="AH412" s="51" t="str">
        <f t="shared" si="123"/>
        <v/>
      </c>
      <c r="AI412" s="51" t="str">
        <f t="shared" si="124"/>
        <v/>
      </c>
      <c r="AJ412" s="51" t="str">
        <f t="shared" si="125"/>
        <v/>
      </c>
      <c r="AK412" s="51" t="str">
        <f t="shared" si="126"/>
        <v/>
      </c>
      <c r="AL412" s="51" t="str">
        <f t="shared" si="127"/>
        <v/>
      </c>
      <c r="AM412" s="51" t="str">
        <f t="shared" si="128"/>
        <v/>
      </c>
      <c r="AN412" s="51" t="str">
        <f>IF(OR(AD412&lt;&gt;TRUE,AI412&lt;&gt;TRUE),"",IF(OR('Info Lieferung'!$B$12-(YEAR(J412))&gt;INDEX(valschartmaxalt,MATCH(N412,libschart,0)),'Info Lieferung'!$B$12-(YEAR(J412))&lt;INDEX(valschartminalt,MATCH(N412,libschart,0))),FALSE,TRUE))</f>
        <v/>
      </c>
      <c r="AO412" s="51" t="str">
        <f t="shared" si="129"/>
        <v/>
      </c>
      <c r="AP412" s="51"/>
      <c r="AQ412" s="51"/>
      <c r="AR412" s="51"/>
      <c r="AS412" s="197" t="str">
        <f t="shared" si="130"/>
        <v/>
      </c>
      <c r="AT412" s="197" t="str">
        <f t="shared" si="131"/>
        <v/>
      </c>
    </row>
    <row r="413" spans="1:46" x14ac:dyDescent="0.2">
      <c r="A413" s="52" t="str">
        <f>IF(AND(F413&lt;&gt;"",'Institution - Klasse'!$F$4&lt;&gt;""),INDEX(libcatidinstit,'Institution - Klasse'!$F$4),"")</f>
        <v/>
      </c>
      <c r="B413" s="52" t="str">
        <f>IF(A413&lt;&gt;"",INDEX(codeinstit,'Institution - Klasse'!$F$4),"")</f>
        <v/>
      </c>
      <c r="C413" s="50" t="str">
        <f t="shared" si="132"/>
        <v/>
      </c>
      <c r="D413" s="143"/>
      <c r="E413" s="143"/>
      <c r="F413" s="137"/>
      <c r="G413" s="137"/>
      <c r="H413" s="137"/>
      <c r="I413" s="137"/>
      <c r="J413" s="139"/>
      <c r="K413" s="140"/>
      <c r="L413" s="141"/>
      <c r="M413" s="141"/>
      <c r="N413" s="140"/>
      <c r="O413" s="142"/>
      <c r="P413" s="137"/>
      <c r="Q413" s="227"/>
      <c r="R413" s="137"/>
      <c r="S413" s="155"/>
      <c r="T413" s="155"/>
      <c r="U413" s="155"/>
      <c r="V413" s="155"/>
      <c r="W413" s="155"/>
      <c r="X413" s="155"/>
      <c r="Y413" s="53" t="str">
        <f t="shared" si="114"/>
        <v/>
      </c>
      <c r="Z413" s="51" t="str">
        <f t="shared" si="115"/>
        <v/>
      </c>
      <c r="AA413" s="51" t="str">
        <f t="shared" si="116"/>
        <v/>
      </c>
      <c r="AB413" s="51" t="str">
        <f t="shared" si="117"/>
        <v/>
      </c>
      <c r="AC413" s="51" t="str">
        <f t="shared" si="118"/>
        <v/>
      </c>
      <c r="AD413" s="51" t="str">
        <f t="shared" si="119"/>
        <v/>
      </c>
      <c r="AE413" s="51" t="str">
        <f t="shared" si="120"/>
        <v/>
      </c>
      <c r="AF413" s="51" t="str">
        <f t="shared" si="121"/>
        <v/>
      </c>
      <c r="AG413" s="51" t="str">
        <f t="shared" si="122"/>
        <v/>
      </c>
      <c r="AH413" s="51" t="str">
        <f t="shared" si="123"/>
        <v/>
      </c>
      <c r="AI413" s="51" t="str">
        <f t="shared" si="124"/>
        <v/>
      </c>
      <c r="AJ413" s="51" t="str">
        <f t="shared" si="125"/>
        <v/>
      </c>
      <c r="AK413" s="51" t="str">
        <f t="shared" si="126"/>
        <v/>
      </c>
      <c r="AL413" s="51" t="str">
        <f t="shared" si="127"/>
        <v/>
      </c>
      <c r="AM413" s="51" t="str">
        <f t="shared" si="128"/>
        <v/>
      </c>
      <c r="AN413" s="51" t="str">
        <f>IF(OR(AD413&lt;&gt;TRUE,AI413&lt;&gt;TRUE),"",IF(OR('Info Lieferung'!$B$12-(YEAR(J413))&gt;INDEX(valschartmaxalt,MATCH(N413,libschart,0)),'Info Lieferung'!$B$12-(YEAR(J413))&lt;INDEX(valschartminalt,MATCH(N413,libschart,0))),FALSE,TRUE))</f>
        <v/>
      </c>
      <c r="AO413" s="51" t="str">
        <f t="shared" si="129"/>
        <v/>
      </c>
      <c r="AP413" s="51"/>
      <c r="AQ413" s="51"/>
      <c r="AR413" s="51"/>
      <c r="AS413" s="197" t="str">
        <f t="shared" si="130"/>
        <v/>
      </c>
      <c r="AT413" s="197" t="str">
        <f t="shared" si="131"/>
        <v/>
      </c>
    </row>
    <row r="414" spans="1:46" x14ac:dyDescent="0.2">
      <c r="A414" s="52" t="str">
        <f>IF(AND(F414&lt;&gt;"",'Institution - Klasse'!$F$4&lt;&gt;""),INDEX(libcatidinstit,'Institution - Klasse'!$F$4),"")</f>
        <v/>
      </c>
      <c r="B414" s="52" t="str">
        <f>IF(A414&lt;&gt;"",INDEX(codeinstit,'Institution - Klasse'!$F$4),"")</f>
        <v/>
      </c>
      <c r="C414" s="50" t="str">
        <f t="shared" si="132"/>
        <v/>
      </c>
      <c r="D414" s="143"/>
      <c r="E414" s="143"/>
      <c r="F414" s="137"/>
      <c r="G414" s="137"/>
      <c r="H414" s="137"/>
      <c r="I414" s="137"/>
      <c r="J414" s="139"/>
      <c r="K414" s="140"/>
      <c r="L414" s="141"/>
      <c r="M414" s="141"/>
      <c r="N414" s="140"/>
      <c r="O414" s="142"/>
      <c r="P414" s="137"/>
      <c r="Q414" s="227"/>
      <c r="R414" s="137"/>
      <c r="S414" s="155"/>
      <c r="T414" s="155"/>
      <c r="U414" s="155"/>
      <c r="V414" s="155"/>
      <c r="W414" s="155"/>
      <c r="X414" s="155"/>
      <c r="Y414" s="53" t="str">
        <f t="shared" si="114"/>
        <v/>
      </c>
      <c r="Z414" s="51" t="str">
        <f t="shared" si="115"/>
        <v/>
      </c>
      <c r="AA414" s="51" t="str">
        <f t="shared" si="116"/>
        <v/>
      </c>
      <c r="AB414" s="51" t="str">
        <f t="shared" si="117"/>
        <v/>
      </c>
      <c r="AC414" s="51" t="str">
        <f t="shared" si="118"/>
        <v/>
      </c>
      <c r="AD414" s="51" t="str">
        <f t="shared" si="119"/>
        <v/>
      </c>
      <c r="AE414" s="51" t="str">
        <f t="shared" si="120"/>
        <v/>
      </c>
      <c r="AF414" s="51" t="str">
        <f t="shared" si="121"/>
        <v/>
      </c>
      <c r="AG414" s="51" t="str">
        <f t="shared" si="122"/>
        <v/>
      </c>
      <c r="AH414" s="51" t="str">
        <f t="shared" si="123"/>
        <v/>
      </c>
      <c r="AI414" s="51" t="str">
        <f t="shared" si="124"/>
        <v/>
      </c>
      <c r="AJ414" s="51" t="str">
        <f t="shared" si="125"/>
        <v/>
      </c>
      <c r="AK414" s="51" t="str">
        <f t="shared" si="126"/>
        <v/>
      </c>
      <c r="AL414" s="51" t="str">
        <f t="shared" si="127"/>
        <v/>
      </c>
      <c r="AM414" s="51" t="str">
        <f t="shared" si="128"/>
        <v/>
      </c>
      <c r="AN414" s="51" t="str">
        <f>IF(OR(AD414&lt;&gt;TRUE,AI414&lt;&gt;TRUE),"",IF(OR('Info Lieferung'!$B$12-(YEAR(J414))&gt;INDEX(valschartmaxalt,MATCH(N414,libschart,0)),'Info Lieferung'!$B$12-(YEAR(J414))&lt;INDEX(valschartminalt,MATCH(N414,libschart,0))),FALSE,TRUE))</f>
        <v/>
      </c>
      <c r="AO414" s="51" t="str">
        <f t="shared" si="129"/>
        <v/>
      </c>
      <c r="AP414" s="51"/>
      <c r="AQ414" s="51"/>
      <c r="AR414" s="51"/>
      <c r="AS414" s="197" t="str">
        <f t="shared" si="130"/>
        <v/>
      </c>
      <c r="AT414" s="197" t="str">
        <f t="shared" si="131"/>
        <v/>
      </c>
    </row>
    <row r="415" spans="1:46" x14ac:dyDescent="0.2">
      <c r="A415" s="52" t="str">
        <f>IF(AND(F415&lt;&gt;"",'Institution - Klasse'!$F$4&lt;&gt;""),INDEX(libcatidinstit,'Institution - Klasse'!$F$4),"")</f>
        <v/>
      </c>
      <c r="B415" s="52" t="str">
        <f>IF(A415&lt;&gt;"",INDEX(codeinstit,'Institution - Klasse'!$F$4),"")</f>
        <v/>
      </c>
      <c r="C415" s="50" t="str">
        <f t="shared" si="132"/>
        <v/>
      </c>
      <c r="D415" s="143"/>
      <c r="E415" s="143"/>
      <c r="F415" s="137"/>
      <c r="G415" s="137"/>
      <c r="H415" s="137"/>
      <c r="I415" s="137"/>
      <c r="J415" s="139"/>
      <c r="K415" s="140"/>
      <c r="L415" s="141"/>
      <c r="M415" s="141"/>
      <c r="N415" s="140"/>
      <c r="O415" s="142"/>
      <c r="P415" s="137"/>
      <c r="Q415" s="227"/>
      <c r="R415" s="137"/>
      <c r="S415" s="155"/>
      <c r="T415" s="155"/>
      <c r="U415" s="155"/>
      <c r="V415" s="155"/>
      <c r="W415" s="155"/>
      <c r="X415" s="155"/>
      <c r="Y415" s="53" t="str">
        <f t="shared" si="114"/>
        <v/>
      </c>
      <c r="Z415" s="51" t="str">
        <f t="shared" si="115"/>
        <v/>
      </c>
      <c r="AA415" s="51" t="str">
        <f t="shared" si="116"/>
        <v/>
      </c>
      <c r="AB415" s="51" t="str">
        <f t="shared" si="117"/>
        <v/>
      </c>
      <c r="AC415" s="51" t="str">
        <f t="shared" si="118"/>
        <v/>
      </c>
      <c r="AD415" s="51" t="str">
        <f t="shared" si="119"/>
        <v/>
      </c>
      <c r="AE415" s="51" t="str">
        <f t="shared" si="120"/>
        <v/>
      </c>
      <c r="AF415" s="51" t="str">
        <f t="shared" si="121"/>
        <v/>
      </c>
      <c r="AG415" s="51" t="str">
        <f t="shared" si="122"/>
        <v/>
      </c>
      <c r="AH415" s="51" t="str">
        <f t="shared" si="123"/>
        <v/>
      </c>
      <c r="AI415" s="51" t="str">
        <f t="shared" si="124"/>
        <v/>
      </c>
      <c r="AJ415" s="51" t="str">
        <f t="shared" si="125"/>
        <v/>
      </c>
      <c r="AK415" s="51" t="str">
        <f t="shared" si="126"/>
        <v/>
      </c>
      <c r="AL415" s="51" t="str">
        <f t="shared" si="127"/>
        <v/>
      </c>
      <c r="AM415" s="51" t="str">
        <f t="shared" si="128"/>
        <v/>
      </c>
      <c r="AN415" s="51" t="str">
        <f>IF(OR(AD415&lt;&gt;TRUE,AI415&lt;&gt;TRUE),"",IF(OR('Info Lieferung'!$B$12-(YEAR(J415))&gt;INDEX(valschartmaxalt,MATCH(N415,libschart,0)),'Info Lieferung'!$B$12-(YEAR(J415))&lt;INDEX(valschartminalt,MATCH(N415,libschart,0))),FALSE,TRUE))</f>
        <v/>
      </c>
      <c r="AO415" s="51" t="str">
        <f t="shared" si="129"/>
        <v/>
      </c>
      <c r="AP415" s="51"/>
      <c r="AQ415" s="51"/>
      <c r="AR415" s="51"/>
      <c r="AS415" s="197" t="str">
        <f t="shared" si="130"/>
        <v/>
      </c>
      <c r="AT415" s="197" t="str">
        <f t="shared" si="131"/>
        <v/>
      </c>
    </row>
    <row r="416" spans="1:46" x14ac:dyDescent="0.2">
      <c r="A416" s="52" t="str">
        <f>IF(AND(F416&lt;&gt;"",'Institution - Klasse'!$F$4&lt;&gt;""),INDEX(libcatidinstit,'Institution - Klasse'!$F$4),"")</f>
        <v/>
      </c>
      <c r="B416" s="52" t="str">
        <f>IF(A416&lt;&gt;"",INDEX(codeinstit,'Institution - Klasse'!$F$4),"")</f>
        <v/>
      </c>
      <c r="C416" s="50" t="str">
        <f t="shared" si="132"/>
        <v/>
      </c>
      <c r="D416" s="143"/>
      <c r="E416" s="143"/>
      <c r="F416" s="137"/>
      <c r="G416" s="137"/>
      <c r="H416" s="137"/>
      <c r="I416" s="137"/>
      <c r="J416" s="139"/>
      <c r="K416" s="140"/>
      <c r="L416" s="141"/>
      <c r="M416" s="141"/>
      <c r="N416" s="140"/>
      <c r="O416" s="142"/>
      <c r="P416" s="137"/>
      <c r="Q416" s="227"/>
      <c r="R416" s="137"/>
      <c r="S416" s="155"/>
      <c r="T416" s="155"/>
      <c r="U416" s="155"/>
      <c r="V416" s="155"/>
      <c r="W416" s="155"/>
      <c r="X416" s="155"/>
      <c r="Y416" s="53" t="str">
        <f t="shared" si="114"/>
        <v/>
      </c>
      <c r="Z416" s="51" t="str">
        <f t="shared" si="115"/>
        <v/>
      </c>
      <c r="AA416" s="51" t="str">
        <f t="shared" si="116"/>
        <v/>
      </c>
      <c r="AB416" s="51" t="str">
        <f t="shared" si="117"/>
        <v/>
      </c>
      <c r="AC416" s="51" t="str">
        <f t="shared" si="118"/>
        <v/>
      </c>
      <c r="AD416" s="51" t="str">
        <f t="shared" si="119"/>
        <v/>
      </c>
      <c r="AE416" s="51" t="str">
        <f t="shared" si="120"/>
        <v/>
      </c>
      <c r="AF416" s="51" t="str">
        <f t="shared" si="121"/>
        <v/>
      </c>
      <c r="AG416" s="51" t="str">
        <f t="shared" si="122"/>
        <v/>
      </c>
      <c r="AH416" s="51" t="str">
        <f t="shared" si="123"/>
        <v/>
      </c>
      <c r="AI416" s="51" t="str">
        <f t="shared" si="124"/>
        <v/>
      </c>
      <c r="AJ416" s="51" t="str">
        <f t="shared" si="125"/>
        <v/>
      </c>
      <c r="AK416" s="51" t="str">
        <f t="shared" si="126"/>
        <v/>
      </c>
      <c r="AL416" s="51" t="str">
        <f t="shared" si="127"/>
        <v/>
      </c>
      <c r="AM416" s="51" t="str">
        <f t="shared" si="128"/>
        <v/>
      </c>
      <c r="AN416" s="51" t="str">
        <f>IF(OR(AD416&lt;&gt;TRUE,AI416&lt;&gt;TRUE),"",IF(OR('Info Lieferung'!$B$12-(YEAR(J416))&gt;INDEX(valschartmaxalt,MATCH(N416,libschart,0)),'Info Lieferung'!$B$12-(YEAR(J416))&lt;INDEX(valschartminalt,MATCH(N416,libschart,0))),FALSE,TRUE))</f>
        <v/>
      </c>
      <c r="AO416" s="51" t="str">
        <f t="shared" si="129"/>
        <v/>
      </c>
      <c r="AP416" s="51"/>
      <c r="AQ416" s="51"/>
      <c r="AR416" s="51"/>
      <c r="AS416" s="197" t="str">
        <f t="shared" si="130"/>
        <v/>
      </c>
      <c r="AT416" s="197" t="str">
        <f t="shared" si="131"/>
        <v/>
      </c>
    </row>
    <row r="417" spans="1:46" x14ac:dyDescent="0.2">
      <c r="A417" s="52" t="str">
        <f>IF(AND(F417&lt;&gt;"",'Institution - Klasse'!$F$4&lt;&gt;""),INDEX(libcatidinstit,'Institution - Klasse'!$F$4),"")</f>
        <v/>
      </c>
      <c r="B417" s="52" t="str">
        <f>IF(A417&lt;&gt;"",INDEX(codeinstit,'Institution - Klasse'!$F$4),"")</f>
        <v/>
      </c>
      <c r="C417" s="50" t="str">
        <f t="shared" si="132"/>
        <v/>
      </c>
      <c r="D417" s="143"/>
      <c r="E417" s="143"/>
      <c r="F417" s="137"/>
      <c r="G417" s="137"/>
      <c r="H417" s="137"/>
      <c r="I417" s="137"/>
      <c r="J417" s="139"/>
      <c r="K417" s="140"/>
      <c r="L417" s="141"/>
      <c r="M417" s="141"/>
      <c r="N417" s="140"/>
      <c r="O417" s="142"/>
      <c r="P417" s="137"/>
      <c r="Q417" s="227"/>
      <c r="R417" s="137"/>
      <c r="S417" s="155"/>
      <c r="T417" s="155"/>
      <c r="U417" s="155"/>
      <c r="V417" s="155"/>
      <c r="W417" s="155"/>
      <c r="X417" s="155"/>
      <c r="Y417" s="53" t="str">
        <f t="shared" si="114"/>
        <v/>
      </c>
      <c r="Z417" s="51" t="str">
        <f t="shared" si="115"/>
        <v/>
      </c>
      <c r="AA417" s="51" t="str">
        <f t="shared" si="116"/>
        <v/>
      </c>
      <c r="AB417" s="51" t="str">
        <f t="shared" si="117"/>
        <v/>
      </c>
      <c r="AC417" s="51" t="str">
        <f t="shared" si="118"/>
        <v/>
      </c>
      <c r="AD417" s="51" t="str">
        <f t="shared" si="119"/>
        <v/>
      </c>
      <c r="AE417" s="51" t="str">
        <f t="shared" si="120"/>
        <v/>
      </c>
      <c r="AF417" s="51" t="str">
        <f t="shared" si="121"/>
        <v/>
      </c>
      <c r="AG417" s="51" t="str">
        <f t="shared" si="122"/>
        <v/>
      </c>
      <c r="AH417" s="51" t="str">
        <f t="shared" si="123"/>
        <v/>
      </c>
      <c r="AI417" s="51" t="str">
        <f t="shared" si="124"/>
        <v/>
      </c>
      <c r="AJ417" s="51" t="str">
        <f t="shared" si="125"/>
        <v/>
      </c>
      <c r="AK417" s="51" t="str">
        <f t="shared" si="126"/>
        <v/>
      </c>
      <c r="AL417" s="51" t="str">
        <f t="shared" si="127"/>
        <v/>
      </c>
      <c r="AM417" s="51" t="str">
        <f t="shared" si="128"/>
        <v/>
      </c>
      <c r="AN417" s="51" t="str">
        <f>IF(OR(AD417&lt;&gt;TRUE,AI417&lt;&gt;TRUE),"",IF(OR('Info Lieferung'!$B$12-(YEAR(J417))&gt;INDEX(valschartmaxalt,MATCH(N417,libschart,0)),'Info Lieferung'!$B$12-(YEAR(J417))&lt;INDEX(valschartminalt,MATCH(N417,libschart,0))),FALSE,TRUE))</f>
        <v/>
      </c>
      <c r="AO417" s="51" t="str">
        <f t="shared" si="129"/>
        <v/>
      </c>
      <c r="AP417" s="51"/>
      <c r="AQ417" s="51"/>
      <c r="AR417" s="51"/>
      <c r="AS417" s="197" t="str">
        <f t="shared" si="130"/>
        <v/>
      </c>
      <c r="AT417" s="197" t="str">
        <f t="shared" si="131"/>
        <v/>
      </c>
    </row>
    <row r="418" spans="1:46" x14ac:dyDescent="0.2">
      <c r="A418" s="52" t="str">
        <f>IF(AND(F418&lt;&gt;"",'Institution - Klasse'!$F$4&lt;&gt;""),INDEX(libcatidinstit,'Institution - Klasse'!$F$4),"")</f>
        <v/>
      </c>
      <c r="B418" s="52" t="str">
        <f>IF(A418&lt;&gt;"",INDEX(codeinstit,'Institution - Klasse'!$F$4),"")</f>
        <v/>
      </c>
      <c r="C418" s="50" t="str">
        <f t="shared" si="132"/>
        <v/>
      </c>
      <c r="D418" s="143"/>
      <c r="E418" s="143"/>
      <c r="F418" s="137"/>
      <c r="G418" s="137"/>
      <c r="H418" s="137"/>
      <c r="I418" s="137"/>
      <c r="J418" s="139"/>
      <c r="K418" s="140"/>
      <c r="L418" s="141"/>
      <c r="M418" s="141"/>
      <c r="N418" s="140"/>
      <c r="O418" s="142"/>
      <c r="P418" s="137"/>
      <c r="Q418" s="227"/>
      <c r="R418" s="137"/>
      <c r="S418" s="155"/>
      <c r="T418" s="155"/>
      <c r="U418" s="155"/>
      <c r="V418" s="155"/>
      <c r="W418" s="155"/>
      <c r="X418" s="155"/>
      <c r="Y418" s="53" t="str">
        <f t="shared" si="114"/>
        <v/>
      </c>
      <c r="Z418" s="51" t="str">
        <f t="shared" si="115"/>
        <v/>
      </c>
      <c r="AA418" s="51" t="str">
        <f t="shared" si="116"/>
        <v/>
      </c>
      <c r="AB418" s="51" t="str">
        <f t="shared" si="117"/>
        <v/>
      </c>
      <c r="AC418" s="51" t="str">
        <f t="shared" si="118"/>
        <v/>
      </c>
      <c r="AD418" s="51" t="str">
        <f t="shared" si="119"/>
        <v/>
      </c>
      <c r="AE418" s="51" t="str">
        <f t="shared" si="120"/>
        <v/>
      </c>
      <c r="AF418" s="51" t="str">
        <f t="shared" si="121"/>
        <v/>
      </c>
      <c r="AG418" s="51" t="str">
        <f t="shared" si="122"/>
        <v/>
      </c>
      <c r="AH418" s="51" t="str">
        <f t="shared" si="123"/>
        <v/>
      </c>
      <c r="AI418" s="51" t="str">
        <f t="shared" si="124"/>
        <v/>
      </c>
      <c r="AJ418" s="51" t="str">
        <f t="shared" si="125"/>
        <v/>
      </c>
      <c r="AK418" s="51" t="str">
        <f t="shared" si="126"/>
        <v/>
      </c>
      <c r="AL418" s="51" t="str">
        <f t="shared" si="127"/>
        <v/>
      </c>
      <c r="AM418" s="51" t="str">
        <f t="shared" si="128"/>
        <v/>
      </c>
      <c r="AN418" s="51" t="str">
        <f>IF(OR(AD418&lt;&gt;TRUE,AI418&lt;&gt;TRUE),"",IF(OR('Info Lieferung'!$B$12-(YEAR(J418))&gt;INDEX(valschartmaxalt,MATCH(N418,libschart,0)),'Info Lieferung'!$B$12-(YEAR(J418))&lt;INDEX(valschartminalt,MATCH(N418,libschart,0))),FALSE,TRUE))</f>
        <v/>
      </c>
      <c r="AO418" s="51" t="str">
        <f t="shared" si="129"/>
        <v/>
      </c>
      <c r="AP418" s="51"/>
      <c r="AQ418" s="51"/>
      <c r="AR418" s="51"/>
      <c r="AS418" s="197" t="str">
        <f t="shared" si="130"/>
        <v/>
      </c>
      <c r="AT418" s="197" t="str">
        <f t="shared" si="131"/>
        <v/>
      </c>
    </row>
    <row r="419" spans="1:46" x14ac:dyDescent="0.2">
      <c r="A419" s="52" t="str">
        <f>IF(AND(F419&lt;&gt;"",'Institution - Klasse'!$F$4&lt;&gt;""),INDEX(libcatidinstit,'Institution - Klasse'!$F$4),"")</f>
        <v/>
      </c>
      <c r="B419" s="52" t="str">
        <f>IF(A419&lt;&gt;"",INDEX(codeinstit,'Institution - Klasse'!$F$4),"")</f>
        <v/>
      </c>
      <c r="C419" s="50" t="str">
        <f t="shared" si="132"/>
        <v/>
      </c>
      <c r="D419" s="143"/>
      <c r="E419" s="143"/>
      <c r="F419" s="137"/>
      <c r="G419" s="137"/>
      <c r="H419" s="137"/>
      <c r="I419" s="137"/>
      <c r="J419" s="139"/>
      <c r="K419" s="140"/>
      <c r="L419" s="141"/>
      <c r="M419" s="141"/>
      <c r="N419" s="140"/>
      <c r="O419" s="142"/>
      <c r="P419" s="137"/>
      <c r="Q419" s="227"/>
      <c r="R419" s="137"/>
      <c r="S419" s="155"/>
      <c r="T419" s="155"/>
      <c r="U419" s="155"/>
      <c r="V419" s="155"/>
      <c r="W419" s="155"/>
      <c r="X419" s="155"/>
      <c r="Y419" s="53" t="str">
        <f t="shared" si="114"/>
        <v/>
      </c>
      <c r="Z419" s="51" t="str">
        <f t="shared" si="115"/>
        <v/>
      </c>
      <c r="AA419" s="51" t="str">
        <f t="shared" si="116"/>
        <v/>
      </c>
      <c r="AB419" s="51" t="str">
        <f t="shared" si="117"/>
        <v/>
      </c>
      <c r="AC419" s="51" t="str">
        <f t="shared" si="118"/>
        <v/>
      </c>
      <c r="AD419" s="51" t="str">
        <f t="shared" si="119"/>
        <v/>
      </c>
      <c r="AE419" s="51" t="str">
        <f t="shared" si="120"/>
        <v/>
      </c>
      <c r="AF419" s="51" t="str">
        <f t="shared" si="121"/>
        <v/>
      </c>
      <c r="AG419" s="51" t="str">
        <f t="shared" si="122"/>
        <v/>
      </c>
      <c r="AH419" s="51" t="str">
        <f t="shared" si="123"/>
        <v/>
      </c>
      <c r="AI419" s="51" t="str">
        <f t="shared" si="124"/>
        <v/>
      </c>
      <c r="AJ419" s="51" t="str">
        <f t="shared" si="125"/>
        <v/>
      </c>
      <c r="AK419" s="51" t="str">
        <f t="shared" si="126"/>
        <v/>
      </c>
      <c r="AL419" s="51" t="str">
        <f t="shared" si="127"/>
        <v/>
      </c>
      <c r="AM419" s="51" t="str">
        <f t="shared" si="128"/>
        <v/>
      </c>
      <c r="AN419" s="51" t="str">
        <f>IF(OR(AD419&lt;&gt;TRUE,AI419&lt;&gt;TRUE),"",IF(OR('Info Lieferung'!$B$12-(YEAR(J419))&gt;INDEX(valschartmaxalt,MATCH(N419,libschart,0)),'Info Lieferung'!$B$12-(YEAR(J419))&lt;INDEX(valschartminalt,MATCH(N419,libschart,0))),FALSE,TRUE))</f>
        <v/>
      </c>
      <c r="AO419" s="51" t="str">
        <f t="shared" si="129"/>
        <v/>
      </c>
      <c r="AP419" s="51"/>
      <c r="AQ419" s="51"/>
      <c r="AR419" s="51"/>
      <c r="AS419" s="197" t="str">
        <f t="shared" si="130"/>
        <v/>
      </c>
      <c r="AT419" s="197" t="str">
        <f t="shared" si="131"/>
        <v/>
      </c>
    </row>
    <row r="420" spans="1:46" x14ac:dyDescent="0.2">
      <c r="A420" s="52" t="str">
        <f>IF(AND(F420&lt;&gt;"",'Institution - Klasse'!$F$4&lt;&gt;""),INDEX(libcatidinstit,'Institution - Klasse'!$F$4),"")</f>
        <v/>
      </c>
      <c r="B420" s="52" t="str">
        <f>IF(A420&lt;&gt;"",INDEX(codeinstit,'Institution - Klasse'!$F$4),"")</f>
        <v/>
      </c>
      <c r="C420" s="50" t="str">
        <f t="shared" si="132"/>
        <v/>
      </c>
      <c r="D420" s="143"/>
      <c r="E420" s="143"/>
      <c r="F420" s="137"/>
      <c r="G420" s="137"/>
      <c r="H420" s="137"/>
      <c r="I420" s="137"/>
      <c r="J420" s="139"/>
      <c r="K420" s="140"/>
      <c r="L420" s="141"/>
      <c r="M420" s="141"/>
      <c r="N420" s="140"/>
      <c r="O420" s="142"/>
      <c r="P420" s="137"/>
      <c r="Q420" s="227"/>
      <c r="R420" s="137"/>
      <c r="S420" s="155"/>
      <c r="T420" s="155"/>
      <c r="U420" s="155"/>
      <c r="V420" s="155"/>
      <c r="W420" s="155"/>
      <c r="X420" s="155"/>
      <c r="Y420" s="53" t="str">
        <f t="shared" si="114"/>
        <v/>
      </c>
      <c r="Z420" s="51" t="str">
        <f t="shared" si="115"/>
        <v/>
      </c>
      <c r="AA420" s="51" t="str">
        <f t="shared" si="116"/>
        <v/>
      </c>
      <c r="AB420" s="51" t="str">
        <f t="shared" si="117"/>
        <v/>
      </c>
      <c r="AC420" s="51" t="str">
        <f t="shared" si="118"/>
        <v/>
      </c>
      <c r="AD420" s="51" t="str">
        <f t="shared" si="119"/>
        <v/>
      </c>
      <c r="AE420" s="51" t="str">
        <f t="shared" si="120"/>
        <v/>
      </c>
      <c r="AF420" s="51" t="str">
        <f t="shared" si="121"/>
        <v/>
      </c>
      <c r="AG420" s="51" t="str">
        <f t="shared" si="122"/>
        <v/>
      </c>
      <c r="AH420" s="51" t="str">
        <f t="shared" si="123"/>
        <v/>
      </c>
      <c r="AI420" s="51" t="str">
        <f t="shared" si="124"/>
        <v/>
      </c>
      <c r="AJ420" s="51" t="str">
        <f t="shared" si="125"/>
        <v/>
      </c>
      <c r="AK420" s="51" t="str">
        <f t="shared" si="126"/>
        <v/>
      </c>
      <c r="AL420" s="51" t="str">
        <f t="shared" si="127"/>
        <v/>
      </c>
      <c r="AM420" s="51" t="str">
        <f t="shared" si="128"/>
        <v/>
      </c>
      <c r="AN420" s="51" t="str">
        <f>IF(OR(AD420&lt;&gt;TRUE,AI420&lt;&gt;TRUE),"",IF(OR('Info Lieferung'!$B$12-(YEAR(J420))&gt;INDEX(valschartmaxalt,MATCH(N420,libschart,0)),'Info Lieferung'!$B$12-(YEAR(J420))&lt;INDEX(valschartminalt,MATCH(N420,libschart,0))),FALSE,TRUE))</f>
        <v/>
      </c>
      <c r="AO420" s="51" t="str">
        <f t="shared" si="129"/>
        <v/>
      </c>
      <c r="AP420" s="51"/>
      <c r="AQ420" s="51"/>
      <c r="AR420" s="51"/>
      <c r="AS420" s="197" t="str">
        <f t="shared" si="130"/>
        <v/>
      </c>
      <c r="AT420" s="197" t="str">
        <f t="shared" si="131"/>
        <v/>
      </c>
    </row>
    <row r="421" spans="1:46" x14ac:dyDescent="0.2">
      <c r="A421" s="52" t="str">
        <f>IF(AND(F421&lt;&gt;"",'Institution - Klasse'!$F$4&lt;&gt;""),INDEX(libcatidinstit,'Institution - Klasse'!$F$4),"")</f>
        <v/>
      </c>
      <c r="B421" s="52" t="str">
        <f>IF(A421&lt;&gt;"",INDEX(codeinstit,'Institution - Klasse'!$F$4),"")</f>
        <v/>
      </c>
      <c r="C421" s="50" t="str">
        <f t="shared" si="132"/>
        <v/>
      </c>
      <c r="D421" s="143"/>
      <c r="E421" s="143"/>
      <c r="F421" s="137"/>
      <c r="G421" s="137"/>
      <c r="H421" s="137"/>
      <c r="I421" s="137"/>
      <c r="J421" s="139"/>
      <c r="K421" s="140"/>
      <c r="L421" s="141"/>
      <c r="M421" s="141"/>
      <c r="N421" s="140"/>
      <c r="O421" s="142"/>
      <c r="P421" s="137"/>
      <c r="Q421" s="227"/>
      <c r="R421" s="137"/>
      <c r="S421" s="155"/>
      <c r="T421" s="155"/>
      <c r="U421" s="155"/>
      <c r="V421" s="155"/>
      <c r="W421" s="155"/>
      <c r="X421" s="155"/>
      <c r="Y421" s="53" t="str">
        <f t="shared" si="114"/>
        <v/>
      </c>
      <c r="Z421" s="51" t="str">
        <f t="shared" si="115"/>
        <v/>
      </c>
      <c r="AA421" s="51" t="str">
        <f t="shared" si="116"/>
        <v/>
      </c>
      <c r="AB421" s="51" t="str">
        <f t="shared" si="117"/>
        <v/>
      </c>
      <c r="AC421" s="51" t="str">
        <f t="shared" si="118"/>
        <v/>
      </c>
      <c r="AD421" s="51" t="str">
        <f t="shared" si="119"/>
        <v/>
      </c>
      <c r="AE421" s="51" t="str">
        <f t="shared" si="120"/>
        <v/>
      </c>
      <c r="AF421" s="51" t="str">
        <f t="shared" si="121"/>
        <v/>
      </c>
      <c r="AG421" s="51" t="str">
        <f t="shared" si="122"/>
        <v/>
      </c>
      <c r="AH421" s="51" t="str">
        <f t="shared" si="123"/>
        <v/>
      </c>
      <c r="AI421" s="51" t="str">
        <f t="shared" si="124"/>
        <v/>
      </c>
      <c r="AJ421" s="51" t="str">
        <f t="shared" si="125"/>
        <v/>
      </c>
      <c r="AK421" s="51" t="str">
        <f t="shared" si="126"/>
        <v/>
      </c>
      <c r="AL421" s="51" t="str">
        <f t="shared" si="127"/>
        <v/>
      </c>
      <c r="AM421" s="51" t="str">
        <f t="shared" si="128"/>
        <v/>
      </c>
      <c r="AN421" s="51" t="str">
        <f>IF(OR(AD421&lt;&gt;TRUE,AI421&lt;&gt;TRUE),"",IF(OR('Info Lieferung'!$B$12-(YEAR(J421))&gt;INDEX(valschartmaxalt,MATCH(N421,libschart,0)),'Info Lieferung'!$B$12-(YEAR(J421))&lt;INDEX(valschartminalt,MATCH(N421,libschart,0))),FALSE,TRUE))</f>
        <v/>
      </c>
      <c r="AO421" s="51" t="str">
        <f t="shared" si="129"/>
        <v/>
      </c>
      <c r="AP421" s="51"/>
      <c r="AQ421" s="51"/>
      <c r="AR421" s="51"/>
      <c r="AS421" s="197" t="str">
        <f t="shared" si="130"/>
        <v/>
      </c>
      <c r="AT421" s="197" t="str">
        <f t="shared" si="131"/>
        <v/>
      </c>
    </row>
    <row r="422" spans="1:46" x14ac:dyDescent="0.2">
      <c r="A422" s="52" t="str">
        <f>IF(AND(F422&lt;&gt;"",'Institution - Klasse'!$F$4&lt;&gt;""),INDEX(libcatidinstit,'Institution - Klasse'!$F$4),"")</f>
        <v/>
      </c>
      <c r="B422" s="52" t="str">
        <f>IF(A422&lt;&gt;"",INDEX(codeinstit,'Institution - Klasse'!$F$4),"")</f>
        <v/>
      </c>
      <c r="C422" s="50" t="str">
        <f t="shared" si="132"/>
        <v/>
      </c>
      <c r="D422" s="143"/>
      <c r="E422" s="143"/>
      <c r="F422" s="137"/>
      <c r="G422" s="137"/>
      <c r="H422" s="137"/>
      <c r="I422" s="137"/>
      <c r="J422" s="139"/>
      <c r="K422" s="140"/>
      <c r="L422" s="141"/>
      <c r="M422" s="141"/>
      <c r="N422" s="140"/>
      <c r="O422" s="142"/>
      <c r="P422" s="137"/>
      <c r="Q422" s="227"/>
      <c r="R422" s="137"/>
      <c r="S422" s="155"/>
      <c r="T422" s="155"/>
      <c r="U422" s="155"/>
      <c r="V422" s="155"/>
      <c r="W422" s="155"/>
      <c r="X422" s="155"/>
      <c r="Y422" s="53" t="str">
        <f t="shared" si="114"/>
        <v/>
      </c>
      <c r="Z422" s="51" t="str">
        <f t="shared" si="115"/>
        <v/>
      </c>
      <c r="AA422" s="51" t="str">
        <f t="shared" si="116"/>
        <v/>
      </c>
      <c r="AB422" s="51" t="str">
        <f t="shared" si="117"/>
        <v/>
      </c>
      <c r="AC422" s="51" t="str">
        <f t="shared" si="118"/>
        <v/>
      </c>
      <c r="AD422" s="51" t="str">
        <f t="shared" si="119"/>
        <v/>
      </c>
      <c r="AE422" s="51" t="str">
        <f t="shared" si="120"/>
        <v/>
      </c>
      <c r="AF422" s="51" t="str">
        <f t="shared" si="121"/>
        <v/>
      </c>
      <c r="AG422" s="51" t="str">
        <f t="shared" si="122"/>
        <v/>
      </c>
      <c r="AH422" s="51" t="str">
        <f t="shared" si="123"/>
        <v/>
      </c>
      <c r="AI422" s="51" t="str">
        <f t="shared" si="124"/>
        <v/>
      </c>
      <c r="AJ422" s="51" t="str">
        <f t="shared" si="125"/>
        <v/>
      </c>
      <c r="AK422" s="51" t="str">
        <f t="shared" si="126"/>
        <v/>
      </c>
      <c r="AL422" s="51" t="str">
        <f t="shared" si="127"/>
        <v/>
      </c>
      <c r="AM422" s="51" t="str">
        <f t="shared" si="128"/>
        <v/>
      </c>
      <c r="AN422" s="51" t="str">
        <f>IF(OR(AD422&lt;&gt;TRUE,AI422&lt;&gt;TRUE),"",IF(OR('Info Lieferung'!$B$12-(YEAR(J422))&gt;INDEX(valschartmaxalt,MATCH(N422,libschart,0)),'Info Lieferung'!$B$12-(YEAR(J422))&lt;INDEX(valschartminalt,MATCH(N422,libschart,0))),FALSE,TRUE))</f>
        <v/>
      </c>
      <c r="AO422" s="51" t="str">
        <f t="shared" si="129"/>
        <v/>
      </c>
      <c r="AP422" s="51"/>
      <c r="AQ422" s="51"/>
      <c r="AR422" s="51"/>
      <c r="AS422" s="197" t="str">
        <f t="shared" si="130"/>
        <v/>
      </c>
      <c r="AT422" s="197" t="str">
        <f t="shared" si="131"/>
        <v/>
      </c>
    </row>
    <row r="423" spans="1:46" x14ac:dyDescent="0.2">
      <c r="A423" s="52" t="str">
        <f>IF(AND(F423&lt;&gt;"",'Institution - Klasse'!$F$4&lt;&gt;""),INDEX(libcatidinstit,'Institution - Klasse'!$F$4),"")</f>
        <v/>
      </c>
      <c r="B423" s="52" t="str">
        <f>IF(A423&lt;&gt;"",INDEX(codeinstit,'Institution - Klasse'!$F$4),"")</f>
        <v/>
      </c>
      <c r="C423" s="50" t="str">
        <f t="shared" si="132"/>
        <v/>
      </c>
      <c r="D423" s="143"/>
      <c r="E423" s="143"/>
      <c r="F423" s="137"/>
      <c r="G423" s="137"/>
      <c r="H423" s="137"/>
      <c r="I423" s="137"/>
      <c r="J423" s="139"/>
      <c r="K423" s="140"/>
      <c r="L423" s="141"/>
      <c r="M423" s="141"/>
      <c r="N423" s="140"/>
      <c r="O423" s="142"/>
      <c r="P423" s="137"/>
      <c r="Q423" s="227"/>
      <c r="R423" s="137"/>
      <c r="S423" s="155"/>
      <c r="T423" s="155"/>
      <c r="U423" s="155"/>
      <c r="V423" s="155"/>
      <c r="W423" s="155"/>
      <c r="X423" s="155"/>
      <c r="Y423" s="53" t="str">
        <f t="shared" si="114"/>
        <v/>
      </c>
      <c r="Z423" s="51" t="str">
        <f t="shared" si="115"/>
        <v/>
      </c>
      <c r="AA423" s="51" t="str">
        <f t="shared" si="116"/>
        <v/>
      </c>
      <c r="AB423" s="51" t="str">
        <f t="shared" si="117"/>
        <v/>
      </c>
      <c r="AC423" s="51" t="str">
        <f t="shared" si="118"/>
        <v/>
      </c>
      <c r="AD423" s="51" t="str">
        <f t="shared" si="119"/>
        <v/>
      </c>
      <c r="AE423" s="51" t="str">
        <f t="shared" si="120"/>
        <v/>
      </c>
      <c r="AF423" s="51" t="str">
        <f t="shared" si="121"/>
        <v/>
      </c>
      <c r="AG423" s="51" t="str">
        <f t="shared" si="122"/>
        <v/>
      </c>
      <c r="AH423" s="51" t="str">
        <f t="shared" si="123"/>
        <v/>
      </c>
      <c r="AI423" s="51" t="str">
        <f t="shared" si="124"/>
        <v/>
      </c>
      <c r="AJ423" s="51" t="str">
        <f t="shared" si="125"/>
        <v/>
      </c>
      <c r="AK423" s="51" t="str">
        <f t="shared" si="126"/>
        <v/>
      </c>
      <c r="AL423" s="51" t="str">
        <f t="shared" si="127"/>
        <v/>
      </c>
      <c r="AM423" s="51" t="str">
        <f t="shared" si="128"/>
        <v/>
      </c>
      <c r="AN423" s="51" t="str">
        <f>IF(OR(AD423&lt;&gt;TRUE,AI423&lt;&gt;TRUE),"",IF(OR('Info Lieferung'!$B$12-(YEAR(J423))&gt;INDEX(valschartmaxalt,MATCH(N423,libschart,0)),'Info Lieferung'!$B$12-(YEAR(J423))&lt;INDEX(valschartminalt,MATCH(N423,libschart,0))),FALSE,TRUE))</f>
        <v/>
      </c>
      <c r="AO423" s="51" t="str">
        <f t="shared" si="129"/>
        <v/>
      </c>
      <c r="AP423" s="51"/>
      <c r="AQ423" s="51"/>
      <c r="AR423" s="51"/>
      <c r="AS423" s="197" t="str">
        <f t="shared" si="130"/>
        <v/>
      </c>
      <c r="AT423" s="197" t="str">
        <f t="shared" si="131"/>
        <v/>
      </c>
    </row>
    <row r="424" spans="1:46" x14ac:dyDescent="0.2">
      <c r="A424" s="52" t="str">
        <f>IF(AND(F424&lt;&gt;"",'Institution - Klasse'!$F$4&lt;&gt;""),INDEX(libcatidinstit,'Institution - Klasse'!$F$4),"")</f>
        <v/>
      </c>
      <c r="B424" s="52" t="str">
        <f>IF(A424&lt;&gt;"",INDEX(codeinstit,'Institution - Klasse'!$F$4),"")</f>
        <v/>
      </c>
      <c r="C424" s="50" t="str">
        <f t="shared" si="132"/>
        <v/>
      </c>
      <c r="D424" s="143"/>
      <c r="E424" s="143"/>
      <c r="F424" s="137"/>
      <c r="G424" s="137"/>
      <c r="H424" s="137"/>
      <c r="I424" s="137"/>
      <c r="J424" s="139"/>
      <c r="K424" s="140"/>
      <c r="L424" s="141"/>
      <c r="M424" s="141"/>
      <c r="N424" s="140"/>
      <c r="O424" s="142"/>
      <c r="P424" s="137"/>
      <c r="Q424" s="227"/>
      <c r="R424" s="137"/>
      <c r="S424" s="155"/>
      <c r="T424" s="155"/>
      <c r="U424" s="155"/>
      <c r="V424" s="155"/>
      <c r="W424" s="155"/>
      <c r="X424" s="155"/>
      <c r="Y424" s="53" t="str">
        <f t="shared" si="114"/>
        <v/>
      </c>
      <c r="Z424" s="51" t="str">
        <f t="shared" si="115"/>
        <v/>
      </c>
      <c r="AA424" s="51" t="str">
        <f t="shared" si="116"/>
        <v/>
      </c>
      <c r="AB424" s="51" t="str">
        <f t="shared" si="117"/>
        <v/>
      </c>
      <c r="AC424" s="51" t="str">
        <f t="shared" si="118"/>
        <v/>
      </c>
      <c r="AD424" s="51" t="str">
        <f t="shared" si="119"/>
        <v/>
      </c>
      <c r="AE424" s="51" t="str">
        <f t="shared" si="120"/>
        <v/>
      </c>
      <c r="AF424" s="51" t="str">
        <f t="shared" si="121"/>
        <v/>
      </c>
      <c r="AG424" s="51" t="str">
        <f t="shared" si="122"/>
        <v/>
      </c>
      <c r="AH424" s="51" t="str">
        <f t="shared" si="123"/>
        <v/>
      </c>
      <c r="AI424" s="51" t="str">
        <f t="shared" si="124"/>
        <v/>
      </c>
      <c r="AJ424" s="51" t="str">
        <f t="shared" si="125"/>
        <v/>
      </c>
      <c r="AK424" s="51" t="str">
        <f t="shared" si="126"/>
        <v/>
      </c>
      <c r="AL424" s="51" t="str">
        <f t="shared" si="127"/>
        <v/>
      </c>
      <c r="AM424" s="51" t="str">
        <f t="shared" si="128"/>
        <v/>
      </c>
      <c r="AN424" s="51" t="str">
        <f>IF(OR(AD424&lt;&gt;TRUE,AI424&lt;&gt;TRUE),"",IF(OR('Info Lieferung'!$B$12-(YEAR(J424))&gt;INDEX(valschartmaxalt,MATCH(N424,libschart,0)),'Info Lieferung'!$B$12-(YEAR(J424))&lt;INDEX(valschartminalt,MATCH(N424,libschart,0))),FALSE,TRUE))</f>
        <v/>
      </c>
      <c r="AO424" s="51" t="str">
        <f t="shared" si="129"/>
        <v/>
      </c>
      <c r="AP424" s="51"/>
      <c r="AQ424" s="51"/>
      <c r="AR424" s="51"/>
      <c r="AS424" s="197" t="str">
        <f t="shared" si="130"/>
        <v/>
      </c>
      <c r="AT424" s="197" t="str">
        <f t="shared" si="131"/>
        <v/>
      </c>
    </row>
    <row r="425" spans="1:46" x14ac:dyDescent="0.2">
      <c r="A425" s="52" t="str">
        <f>IF(AND(F425&lt;&gt;"",'Institution - Klasse'!$F$4&lt;&gt;""),INDEX(libcatidinstit,'Institution - Klasse'!$F$4),"")</f>
        <v/>
      </c>
      <c r="B425" s="52" t="str">
        <f>IF(A425&lt;&gt;"",INDEX(codeinstit,'Institution - Klasse'!$F$4),"")</f>
        <v/>
      </c>
      <c r="C425" s="50" t="str">
        <f t="shared" si="132"/>
        <v/>
      </c>
      <c r="D425" s="143"/>
      <c r="E425" s="143"/>
      <c r="F425" s="137"/>
      <c r="G425" s="137"/>
      <c r="H425" s="137"/>
      <c r="I425" s="137"/>
      <c r="J425" s="139"/>
      <c r="K425" s="140"/>
      <c r="L425" s="141"/>
      <c r="M425" s="141"/>
      <c r="N425" s="140"/>
      <c r="O425" s="142"/>
      <c r="P425" s="137"/>
      <c r="Q425" s="227"/>
      <c r="R425" s="137"/>
      <c r="S425" s="155"/>
      <c r="T425" s="155"/>
      <c r="U425" s="155"/>
      <c r="V425" s="155"/>
      <c r="W425" s="155"/>
      <c r="X425" s="155"/>
      <c r="Y425" s="53" t="str">
        <f t="shared" si="114"/>
        <v/>
      </c>
      <c r="Z425" s="51" t="str">
        <f t="shared" si="115"/>
        <v/>
      </c>
      <c r="AA425" s="51" t="str">
        <f t="shared" si="116"/>
        <v/>
      </c>
      <c r="AB425" s="51" t="str">
        <f t="shared" si="117"/>
        <v/>
      </c>
      <c r="AC425" s="51" t="str">
        <f t="shared" si="118"/>
        <v/>
      </c>
      <c r="AD425" s="51" t="str">
        <f t="shared" si="119"/>
        <v/>
      </c>
      <c r="AE425" s="51" t="str">
        <f t="shared" si="120"/>
        <v/>
      </c>
      <c r="AF425" s="51" t="str">
        <f t="shared" si="121"/>
        <v/>
      </c>
      <c r="AG425" s="51" t="str">
        <f t="shared" si="122"/>
        <v/>
      </c>
      <c r="AH425" s="51" t="str">
        <f t="shared" si="123"/>
        <v/>
      </c>
      <c r="AI425" s="51" t="str">
        <f t="shared" si="124"/>
        <v/>
      </c>
      <c r="AJ425" s="51" t="str">
        <f t="shared" si="125"/>
        <v/>
      </c>
      <c r="AK425" s="51" t="str">
        <f t="shared" si="126"/>
        <v/>
      </c>
      <c r="AL425" s="51" t="str">
        <f t="shared" si="127"/>
        <v/>
      </c>
      <c r="AM425" s="51" t="str">
        <f t="shared" si="128"/>
        <v/>
      </c>
      <c r="AN425" s="51" t="str">
        <f>IF(OR(AD425&lt;&gt;TRUE,AI425&lt;&gt;TRUE),"",IF(OR('Info Lieferung'!$B$12-(YEAR(J425))&gt;INDEX(valschartmaxalt,MATCH(N425,libschart,0)),'Info Lieferung'!$B$12-(YEAR(J425))&lt;INDEX(valschartminalt,MATCH(N425,libschart,0))),FALSE,TRUE))</f>
        <v/>
      </c>
      <c r="AO425" s="51" t="str">
        <f t="shared" si="129"/>
        <v/>
      </c>
      <c r="AP425" s="51"/>
      <c r="AQ425" s="51"/>
      <c r="AR425" s="51"/>
      <c r="AS425" s="197" t="str">
        <f t="shared" si="130"/>
        <v/>
      </c>
      <c r="AT425" s="197" t="str">
        <f t="shared" si="131"/>
        <v/>
      </c>
    </row>
    <row r="426" spans="1:46" x14ac:dyDescent="0.2">
      <c r="A426" s="52" t="str">
        <f>IF(AND(F426&lt;&gt;"",'Institution - Klasse'!$F$4&lt;&gt;""),INDEX(libcatidinstit,'Institution - Klasse'!$F$4),"")</f>
        <v/>
      </c>
      <c r="B426" s="52" t="str">
        <f>IF(A426&lt;&gt;"",INDEX(codeinstit,'Institution - Klasse'!$F$4),"")</f>
        <v/>
      </c>
      <c r="C426" s="50" t="str">
        <f t="shared" si="132"/>
        <v/>
      </c>
      <c r="D426" s="143"/>
      <c r="E426" s="143"/>
      <c r="F426" s="137"/>
      <c r="G426" s="137"/>
      <c r="H426" s="137"/>
      <c r="I426" s="137"/>
      <c r="J426" s="139"/>
      <c r="K426" s="140"/>
      <c r="L426" s="141"/>
      <c r="M426" s="141"/>
      <c r="N426" s="140"/>
      <c r="O426" s="142"/>
      <c r="P426" s="137"/>
      <c r="Q426" s="227"/>
      <c r="R426" s="137"/>
      <c r="S426" s="155"/>
      <c r="T426" s="155"/>
      <c r="U426" s="155"/>
      <c r="V426" s="155"/>
      <c r="W426" s="155"/>
      <c r="X426" s="155"/>
      <c r="Y426" s="53" t="str">
        <f t="shared" si="114"/>
        <v/>
      </c>
      <c r="Z426" s="51" t="str">
        <f t="shared" si="115"/>
        <v/>
      </c>
      <c r="AA426" s="51" t="str">
        <f t="shared" si="116"/>
        <v/>
      </c>
      <c r="AB426" s="51" t="str">
        <f t="shared" si="117"/>
        <v/>
      </c>
      <c r="AC426" s="51" t="str">
        <f t="shared" si="118"/>
        <v/>
      </c>
      <c r="AD426" s="51" t="str">
        <f t="shared" si="119"/>
        <v/>
      </c>
      <c r="AE426" s="51" t="str">
        <f t="shared" si="120"/>
        <v/>
      </c>
      <c r="AF426" s="51" t="str">
        <f t="shared" si="121"/>
        <v/>
      </c>
      <c r="AG426" s="51" t="str">
        <f t="shared" si="122"/>
        <v/>
      </c>
      <c r="AH426" s="51" t="str">
        <f t="shared" si="123"/>
        <v/>
      </c>
      <c r="AI426" s="51" t="str">
        <f t="shared" si="124"/>
        <v/>
      </c>
      <c r="AJ426" s="51" t="str">
        <f t="shared" si="125"/>
        <v/>
      </c>
      <c r="AK426" s="51" t="str">
        <f t="shared" si="126"/>
        <v/>
      </c>
      <c r="AL426" s="51" t="str">
        <f t="shared" si="127"/>
        <v/>
      </c>
      <c r="AM426" s="51" t="str">
        <f t="shared" si="128"/>
        <v/>
      </c>
      <c r="AN426" s="51" t="str">
        <f>IF(OR(AD426&lt;&gt;TRUE,AI426&lt;&gt;TRUE),"",IF(OR('Info Lieferung'!$B$12-(YEAR(J426))&gt;INDEX(valschartmaxalt,MATCH(N426,libschart,0)),'Info Lieferung'!$B$12-(YEAR(J426))&lt;INDEX(valschartminalt,MATCH(N426,libschart,0))),FALSE,TRUE))</f>
        <v/>
      </c>
      <c r="AO426" s="51" t="str">
        <f t="shared" si="129"/>
        <v/>
      </c>
      <c r="AP426" s="51"/>
      <c r="AQ426" s="51"/>
      <c r="AR426" s="51"/>
      <c r="AS426" s="197" t="str">
        <f t="shared" si="130"/>
        <v/>
      </c>
      <c r="AT426" s="197" t="str">
        <f t="shared" si="131"/>
        <v/>
      </c>
    </row>
    <row r="427" spans="1:46" x14ac:dyDescent="0.2">
      <c r="A427" s="52" t="str">
        <f>IF(AND(F427&lt;&gt;"",'Institution - Klasse'!$F$4&lt;&gt;""),INDEX(libcatidinstit,'Institution - Klasse'!$F$4),"")</f>
        <v/>
      </c>
      <c r="B427" s="52" t="str">
        <f>IF(A427&lt;&gt;"",INDEX(codeinstit,'Institution - Klasse'!$F$4),"")</f>
        <v/>
      </c>
      <c r="C427" s="50" t="str">
        <f t="shared" si="132"/>
        <v/>
      </c>
      <c r="D427" s="143"/>
      <c r="E427" s="143"/>
      <c r="F427" s="137"/>
      <c r="G427" s="137"/>
      <c r="H427" s="137"/>
      <c r="I427" s="137"/>
      <c r="J427" s="139"/>
      <c r="K427" s="140"/>
      <c r="L427" s="141"/>
      <c r="M427" s="141"/>
      <c r="N427" s="140"/>
      <c r="O427" s="142"/>
      <c r="P427" s="137"/>
      <c r="Q427" s="227"/>
      <c r="R427" s="137"/>
      <c r="S427" s="155"/>
      <c r="T427" s="155"/>
      <c r="U427" s="155"/>
      <c r="V427" s="155"/>
      <c r="W427" s="155"/>
      <c r="X427" s="155"/>
      <c r="Y427" s="53" t="str">
        <f t="shared" si="114"/>
        <v/>
      </c>
      <c r="Z427" s="51" t="str">
        <f t="shared" si="115"/>
        <v/>
      </c>
      <c r="AA427" s="51" t="str">
        <f t="shared" si="116"/>
        <v/>
      </c>
      <c r="AB427" s="51" t="str">
        <f t="shared" si="117"/>
        <v/>
      </c>
      <c r="AC427" s="51" t="str">
        <f t="shared" si="118"/>
        <v/>
      </c>
      <c r="AD427" s="51" t="str">
        <f t="shared" si="119"/>
        <v/>
      </c>
      <c r="AE427" s="51" t="str">
        <f t="shared" si="120"/>
        <v/>
      </c>
      <c r="AF427" s="51" t="str">
        <f t="shared" si="121"/>
        <v/>
      </c>
      <c r="AG427" s="51" t="str">
        <f t="shared" si="122"/>
        <v/>
      </c>
      <c r="AH427" s="51" t="str">
        <f t="shared" si="123"/>
        <v/>
      </c>
      <c r="AI427" s="51" t="str">
        <f t="shared" si="124"/>
        <v/>
      </c>
      <c r="AJ427" s="51" t="str">
        <f t="shared" si="125"/>
        <v/>
      </c>
      <c r="AK427" s="51" t="str">
        <f t="shared" si="126"/>
        <v/>
      </c>
      <c r="AL427" s="51" t="str">
        <f t="shared" si="127"/>
        <v/>
      </c>
      <c r="AM427" s="51" t="str">
        <f t="shared" si="128"/>
        <v/>
      </c>
      <c r="AN427" s="51" t="str">
        <f>IF(OR(AD427&lt;&gt;TRUE,AI427&lt;&gt;TRUE),"",IF(OR('Info Lieferung'!$B$12-(YEAR(J427))&gt;INDEX(valschartmaxalt,MATCH(N427,libschart,0)),'Info Lieferung'!$B$12-(YEAR(J427))&lt;INDEX(valschartminalt,MATCH(N427,libschart,0))),FALSE,TRUE))</f>
        <v/>
      </c>
      <c r="AO427" s="51" t="str">
        <f t="shared" si="129"/>
        <v/>
      </c>
      <c r="AP427" s="51"/>
      <c r="AQ427" s="51"/>
      <c r="AR427" s="51"/>
      <c r="AS427" s="197" t="str">
        <f t="shared" si="130"/>
        <v/>
      </c>
      <c r="AT427" s="197" t="str">
        <f t="shared" si="131"/>
        <v/>
      </c>
    </row>
    <row r="428" spans="1:46" x14ac:dyDescent="0.2">
      <c r="A428" s="52" t="str">
        <f>IF(AND(F428&lt;&gt;"",'Institution - Klasse'!$F$4&lt;&gt;""),INDEX(libcatidinstit,'Institution - Klasse'!$F$4),"")</f>
        <v/>
      </c>
      <c r="B428" s="52" t="str">
        <f>IF(A428&lt;&gt;"",INDEX(codeinstit,'Institution - Klasse'!$F$4),"")</f>
        <v/>
      </c>
      <c r="C428" s="50" t="str">
        <f t="shared" si="132"/>
        <v/>
      </c>
      <c r="D428" s="143"/>
      <c r="E428" s="143"/>
      <c r="F428" s="137"/>
      <c r="G428" s="137"/>
      <c r="H428" s="137"/>
      <c r="I428" s="137"/>
      <c r="J428" s="139"/>
      <c r="K428" s="140"/>
      <c r="L428" s="141"/>
      <c r="M428" s="141"/>
      <c r="N428" s="140"/>
      <c r="O428" s="142"/>
      <c r="P428" s="137"/>
      <c r="Q428" s="227"/>
      <c r="R428" s="137"/>
      <c r="S428" s="155"/>
      <c r="T428" s="155"/>
      <c r="U428" s="155"/>
      <c r="V428" s="155"/>
      <c r="W428" s="155"/>
      <c r="X428" s="155"/>
      <c r="Y428" s="53" t="str">
        <f t="shared" si="114"/>
        <v/>
      </c>
      <c r="Z428" s="51" t="str">
        <f t="shared" si="115"/>
        <v/>
      </c>
      <c r="AA428" s="51" t="str">
        <f t="shared" si="116"/>
        <v/>
      </c>
      <c r="AB428" s="51" t="str">
        <f t="shared" si="117"/>
        <v/>
      </c>
      <c r="AC428" s="51" t="str">
        <f t="shared" si="118"/>
        <v/>
      </c>
      <c r="AD428" s="51" t="str">
        <f t="shared" si="119"/>
        <v/>
      </c>
      <c r="AE428" s="51" t="str">
        <f t="shared" si="120"/>
        <v/>
      </c>
      <c r="AF428" s="51" t="str">
        <f t="shared" si="121"/>
        <v/>
      </c>
      <c r="AG428" s="51" t="str">
        <f t="shared" si="122"/>
        <v/>
      </c>
      <c r="AH428" s="51" t="str">
        <f t="shared" si="123"/>
        <v/>
      </c>
      <c r="AI428" s="51" t="str">
        <f t="shared" si="124"/>
        <v/>
      </c>
      <c r="AJ428" s="51" t="str">
        <f t="shared" si="125"/>
        <v/>
      </c>
      <c r="AK428" s="51" t="str">
        <f t="shared" si="126"/>
        <v/>
      </c>
      <c r="AL428" s="51" t="str">
        <f t="shared" si="127"/>
        <v/>
      </c>
      <c r="AM428" s="51" t="str">
        <f t="shared" si="128"/>
        <v/>
      </c>
      <c r="AN428" s="51" t="str">
        <f>IF(OR(AD428&lt;&gt;TRUE,AI428&lt;&gt;TRUE),"",IF(OR('Info Lieferung'!$B$12-(YEAR(J428))&gt;INDEX(valschartmaxalt,MATCH(N428,libschart,0)),'Info Lieferung'!$B$12-(YEAR(J428))&lt;INDEX(valschartminalt,MATCH(N428,libschart,0))),FALSE,TRUE))</f>
        <v/>
      </c>
      <c r="AO428" s="51" t="str">
        <f t="shared" si="129"/>
        <v/>
      </c>
      <c r="AP428" s="51"/>
      <c r="AQ428" s="51"/>
      <c r="AR428" s="51"/>
      <c r="AS428" s="197" t="str">
        <f t="shared" si="130"/>
        <v/>
      </c>
      <c r="AT428" s="197" t="str">
        <f t="shared" si="131"/>
        <v/>
      </c>
    </row>
    <row r="429" spans="1:46" x14ac:dyDescent="0.2">
      <c r="A429" s="52" t="str">
        <f>IF(AND(F429&lt;&gt;"",'Institution - Klasse'!$F$4&lt;&gt;""),INDEX(libcatidinstit,'Institution - Klasse'!$F$4),"")</f>
        <v/>
      </c>
      <c r="B429" s="52" t="str">
        <f>IF(A429&lt;&gt;"",INDEX(codeinstit,'Institution - Klasse'!$F$4),"")</f>
        <v/>
      </c>
      <c r="C429" s="50" t="str">
        <f t="shared" si="132"/>
        <v/>
      </c>
      <c r="D429" s="143"/>
      <c r="E429" s="143"/>
      <c r="F429" s="137"/>
      <c r="G429" s="137"/>
      <c r="H429" s="137"/>
      <c r="I429" s="137"/>
      <c r="J429" s="139"/>
      <c r="K429" s="140"/>
      <c r="L429" s="141"/>
      <c r="M429" s="141"/>
      <c r="N429" s="140"/>
      <c r="O429" s="142"/>
      <c r="P429" s="137"/>
      <c r="Q429" s="227"/>
      <c r="R429" s="137"/>
      <c r="S429" s="155"/>
      <c r="T429" s="155"/>
      <c r="U429" s="155"/>
      <c r="V429" s="155"/>
      <c r="W429" s="155"/>
      <c r="X429" s="155"/>
      <c r="Y429" s="53" t="str">
        <f t="shared" si="114"/>
        <v/>
      </c>
      <c r="Z429" s="51" t="str">
        <f t="shared" si="115"/>
        <v/>
      </c>
      <c r="AA429" s="51" t="str">
        <f t="shared" si="116"/>
        <v/>
      </c>
      <c r="AB429" s="51" t="str">
        <f t="shared" si="117"/>
        <v/>
      </c>
      <c r="AC429" s="51" t="str">
        <f t="shared" si="118"/>
        <v/>
      </c>
      <c r="AD429" s="51" t="str">
        <f t="shared" si="119"/>
        <v/>
      </c>
      <c r="AE429" s="51" t="str">
        <f t="shared" si="120"/>
        <v/>
      </c>
      <c r="AF429" s="51" t="str">
        <f t="shared" si="121"/>
        <v/>
      </c>
      <c r="AG429" s="51" t="str">
        <f t="shared" si="122"/>
        <v/>
      </c>
      <c r="AH429" s="51" t="str">
        <f t="shared" si="123"/>
        <v/>
      </c>
      <c r="AI429" s="51" t="str">
        <f t="shared" si="124"/>
        <v/>
      </c>
      <c r="AJ429" s="51" t="str">
        <f t="shared" si="125"/>
        <v/>
      </c>
      <c r="AK429" s="51" t="str">
        <f t="shared" si="126"/>
        <v/>
      </c>
      <c r="AL429" s="51" t="str">
        <f t="shared" si="127"/>
        <v/>
      </c>
      <c r="AM429" s="51" t="str">
        <f t="shared" si="128"/>
        <v/>
      </c>
      <c r="AN429" s="51" t="str">
        <f>IF(OR(AD429&lt;&gt;TRUE,AI429&lt;&gt;TRUE),"",IF(OR('Info Lieferung'!$B$12-(YEAR(J429))&gt;INDEX(valschartmaxalt,MATCH(N429,libschart,0)),'Info Lieferung'!$B$12-(YEAR(J429))&lt;INDEX(valschartminalt,MATCH(N429,libschart,0))),FALSE,TRUE))</f>
        <v/>
      </c>
      <c r="AO429" s="51" t="str">
        <f t="shared" si="129"/>
        <v/>
      </c>
      <c r="AP429" s="51"/>
      <c r="AQ429" s="51"/>
      <c r="AR429" s="51"/>
      <c r="AS429" s="197" t="str">
        <f t="shared" si="130"/>
        <v/>
      </c>
      <c r="AT429" s="197" t="str">
        <f t="shared" si="131"/>
        <v/>
      </c>
    </row>
    <row r="430" spans="1:46" x14ac:dyDescent="0.2">
      <c r="A430" s="52" t="str">
        <f>IF(AND(F430&lt;&gt;"",'Institution - Klasse'!$F$4&lt;&gt;""),INDEX(libcatidinstit,'Institution - Klasse'!$F$4),"")</f>
        <v/>
      </c>
      <c r="B430" s="52" t="str">
        <f>IF(A430&lt;&gt;"",INDEX(codeinstit,'Institution - Klasse'!$F$4),"")</f>
        <v/>
      </c>
      <c r="C430" s="50" t="str">
        <f t="shared" si="132"/>
        <v/>
      </c>
      <c r="D430" s="143"/>
      <c r="E430" s="143"/>
      <c r="F430" s="137"/>
      <c r="G430" s="137"/>
      <c r="H430" s="137"/>
      <c r="I430" s="137"/>
      <c r="J430" s="139"/>
      <c r="K430" s="140"/>
      <c r="L430" s="141"/>
      <c r="M430" s="141"/>
      <c r="N430" s="140"/>
      <c r="O430" s="142"/>
      <c r="P430" s="137"/>
      <c r="Q430" s="227"/>
      <c r="R430" s="137"/>
      <c r="S430" s="155"/>
      <c r="T430" s="155"/>
      <c r="U430" s="155"/>
      <c r="V430" s="155"/>
      <c r="W430" s="155"/>
      <c r="X430" s="155"/>
      <c r="Y430" s="53" t="str">
        <f t="shared" si="114"/>
        <v/>
      </c>
      <c r="Z430" s="51" t="str">
        <f t="shared" si="115"/>
        <v/>
      </c>
      <c r="AA430" s="51" t="str">
        <f t="shared" si="116"/>
        <v/>
      </c>
      <c r="AB430" s="51" t="str">
        <f t="shared" si="117"/>
        <v/>
      </c>
      <c r="AC430" s="51" t="str">
        <f t="shared" si="118"/>
        <v/>
      </c>
      <c r="AD430" s="51" t="str">
        <f t="shared" si="119"/>
        <v/>
      </c>
      <c r="AE430" s="51" t="str">
        <f t="shared" si="120"/>
        <v/>
      </c>
      <c r="AF430" s="51" t="str">
        <f t="shared" si="121"/>
        <v/>
      </c>
      <c r="AG430" s="51" t="str">
        <f t="shared" si="122"/>
        <v/>
      </c>
      <c r="AH430" s="51" t="str">
        <f t="shared" si="123"/>
        <v/>
      </c>
      <c r="AI430" s="51" t="str">
        <f t="shared" si="124"/>
        <v/>
      </c>
      <c r="AJ430" s="51" t="str">
        <f t="shared" si="125"/>
        <v/>
      </c>
      <c r="AK430" s="51" t="str">
        <f t="shared" si="126"/>
        <v/>
      </c>
      <c r="AL430" s="51" t="str">
        <f t="shared" si="127"/>
        <v/>
      </c>
      <c r="AM430" s="51" t="str">
        <f t="shared" si="128"/>
        <v/>
      </c>
      <c r="AN430" s="51" t="str">
        <f>IF(OR(AD430&lt;&gt;TRUE,AI430&lt;&gt;TRUE),"",IF(OR('Info Lieferung'!$B$12-(YEAR(J430))&gt;INDEX(valschartmaxalt,MATCH(N430,libschart,0)),'Info Lieferung'!$B$12-(YEAR(J430))&lt;INDEX(valschartminalt,MATCH(N430,libschart,0))),FALSE,TRUE))</f>
        <v/>
      </c>
      <c r="AO430" s="51" t="str">
        <f t="shared" si="129"/>
        <v/>
      </c>
      <c r="AP430" s="51"/>
      <c r="AQ430" s="51"/>
      <c r="AR430" s="51"/>
      <c r="AS430" s="197" t="str">
        <f t="shared" si="130"/>
        <v/>
      </c>
      <c r="AT430" s="197" t="str">
        <f t="shared" si="131"/>
        <v/>
      </c>
    </row>
    <row r="431" spans="1:46" x14ac:dyDescent="0.2">
      <c r="A431" s="52" t="str">
        <f>IF(AND(F431&lt;&gt;"",'Institution - Klasse'!$F$4&lt;&gt;""),INDEX(libcatidinstit,'Institution - Klasse'!$F$4),"")</f>
        <v/>
      </c>
      <c r="B431" s="52" t="str">
        <f>IF(A431&lt;&gt;"",INDEX(codeinstit,'Institution - Klasse'!$F$4),"")</f>
        <v/>
      </c>
      <c r="C431" s="50" t="str">
        <f t="shared" si="132"/>
        <v/>
      </c>
      <c r="D431" s="143"/>
      <c r="E431" s="143"/>
      <c r="F431" s="137"/>
      <c r="G431" s="137"/>
      <c r="H431" s="137"/>
      <c r="I431" s="137"/>
      <c r="J431" s="139"/>
      <c r="K431" s="140"/>
      <c r="L431" s="141"/>
      <c r="M431" s="141"/>
      <c r="N431" s="140"/>
      <c r="O431" s="142"/>
      <c r="P431" s="137"/>
      <c r="Q431" s="227"/>
      <c r="R431" s="137"/>
      <c r="S431" s="155"/>
      <c r="T431" s="155"/>
      <c r="U431" s="155"/>
      <c r="V431" s="155"/>
      <c r="W431" s="155"/>
      <c r="X431" s="155"/>
      <c r="Y431" s="53" t="str">
        <f t="shared" si="114"/>
        <v/>
      </c>
      <c r="Z431" s="51" t="str">
        <f t="shared" si="115"/>
        <v/>
      </c>
      <c r="AA431" s="51" t="str">
        <f t="shared" si="116"/>
        <v/>
      </c>
      <c r="AB431" s="51" t="str">
        <f t="shared" si="117"/>
        <v/>
      </c>
      <c r="AC431" s="51" t="str">
        <f t="shared" si="118"/>
        <v/>
      </c>
      <c r="AD431" s="51" t="str">
        <f t="shared" si="119"/>
        <v/>
      </c>
      <c r="AE431" s="51" t="str">
        <f t="shared" si="120"/>
        <v/>
      </c>
      <c r="AF431" s="51" t="str">
        <f t="shared" si="121"/>
        <v/>
      </c>
      <c r="AG431" s="51" t="str">
        <f t="shared" si="122"/>
        <v/>
      </c>
      <c r="AH431" s="51" t="str">
        <f t="shared" si="123"/>
        <v/>
      </c>
      <c r="AI431" s="51" t="str">
        <f t="shared" si="124"/>
        <v/>
      </c>
      <c r="AJ431" s="51" t="str">
        <f t="shared" si="125"/>
        <v/>
      </c>
      <c r="AK431" s="51" t="str">
        <f t="shared" si="126"/>
        <v/>
      </c>
      <c r="AL431" s="51" t="str">
        <f t="shared" si="127"/>
        <v/>
      </c>
      <c r="AM431" s="51" t="str">
        <f t="shared" si="128"/>
        <v/>
      </c>
      <c r="AN431" s="51" t="str">
        <f>IF(OR(AD431&lt;&gt;TRUE,AI431&lt;&gt;TRUE),"",IF(OR('Info Lieferung'!$B$12-(YEAR(J431))&gt;INDEX(valschartmaxalt,MATCH(N431,libschart,0)),'Info Lieferung'!$B$12-(YEAR(J431))&lt;INDEX(valschartminalt,MATCH(N431,libschart,0))),FALSE,TRUE))</f>
        <v/>
      </c>
      <c r="AO431" s="51" t="str">
        <f t="shared" si="129"/>
        <v/>
      </c>
      <c r="AP431" s="51"/>
      <c r="AQ431" s="51"/>
      <c r="AR431" s="51"/>
      <c r="AS431" s="197" t="str">
        <f t="shared" si="130"/>
        <v/>
      </c>
      <c r="AT431" s="197" t="str">
        <f t="shared" si="131"/>
        <v/>
      </c>
    </row>
    <row r="432" spans="1:46" x14ac:dyDescent="0.2">
      <c r="A432" s="52" t="str">
        <f>IF(AND(F432&lt;&gt;"",'Institution - Klasse'!$F$4&lt;&gt;""),INDEX(libcatidinstit,'Institution - Klasse'!$F$4),"")</f>
        <v/>
      </c>
      <c r="B432" s="52" t="str">
        <f>IF(A432&lt;&gt;"",INDEX(codeinstit,'Institution - Klasse'!$F$4),"")</f>
        <v/>
      </c>
      <c r="C432" s="50" t="str">
        <f t="shared" si="132"/>
        <v/>
      </c>
      <c r="D432" s="143"/>
      <c r="E432" s="143"/>
      <c r="F432" s="137"/>
      <c r="G432" s="137"/>
      <c r="H432" s="137"/>
      <c r="I432" s="137"/>
      <c r="J432" s="139"/>
      <c r="K432" s="140"/>
      <c r="L432" s="141"/>
      <c r="M432" s="141"/>
      <c r="N432" s="140"/>
      <c r="O432" s="142"/>
      <c r="P432" s="137"/>
      <c r="Q432" s="227"/>
      <c r="R432" s="137"/>
      <c r="S432" s="155"/>
      <c r="T432" s="155"/>
      <c r="U432" s="155"/>
      <c r="V432" s="155"/>
      <c r="W432" s="155"/>
      <c r="X432" s="155"/>
      <c r="Y432" s="53" t="str">
        <f t="shared" si="114"/>
        <v/>
      </c>
      <c r="Z432" s="51" t="str">
        <f t="shared" si="115"/>
        <v/>
      </c>
      <c r="AA432" s="51" t="str">
        <f t="shared" si="116"/>
        <v/>
      </c>
      <c r="AB432" s="51" t="str">
        <f t="shared" si="117"/>
        <v/>
      </c>
      <c r="AC432" s="51" t="str">
        <f t="shared" si="118"/>
        <v/>
      </c>
      <c r="AD432" s="51" t="str">
        <f t="shared" si="119"/>
        <v/>
      </c>
      <c r="AE432" s="51" t="str">
        <f t="shared" si="120"/>
        <v/>
      </c>
      <c r="AF432" s="51" t="str">
        <f t="shared" si="121"/>
        <v/>
      </c>
      <c r="AG432" s="51" t="str">
        <f t="shared" si="122"/>
        <v/>
      </c>
      <c r="AH432" s="51" t="str">
        <f t="shared" si="123"/>
        <v/>
      </c>
      <c r="AI432" s="51" t="str">
        <f t="shared" si="124"/>
        <v/>
      </c>
      <c r="AJ432" s="51" t="str">
        <f t="shared" si="125"/>
        <v/>
      </c>
      <c r="AK432" s="51" t="str">
        <f t="shared" si="126"/>
        <v/>
      </c>
      <c r="AL432" s="51" t="str">
        <f t="shared" si="127"/>
        <v/>
      </c>
      <c r="AM432" s="51" t="str">
        <f t="shared" si="128"/>
        <v/>
      </c>
      <c r="AN432" s="51" t="str">
        <f>IF(OR(AD432&lt;&gt;TRUE,AI432&lt;&gt;TRUE),"",IF(OR('Info Lieferung'!$B$12-(YEAR(J432))&gt;INDEX(valschartmaxalt,MATCH(N432,libschart,0)),'Info Lieferung'!$B$12-(YEAR(J432))&lt;INDEX(valschartminalt,MATCH(N432,libschart,0))),FALSE,TRUE))</f>
        <v/>
      </c>
      <c r="AO432" s="51" t="str">
        <f t="shared" si="129"/>
        <v/>
      </c>
      <c r="AP432" s="51"/>
      <c r="AQ432" s="51"/>
      <c r="AR432" s="51"/>
      <c r="AS432" s="197" t="str">
        <f t="shared" si="130"/>
        <v/>
      </c>
      <c r="AT432" s="197" t="str">
        <f t="shared" si="131"/>
        <v/>
      </c>
    </row>
    <row r="433" spans="1:46" x14ac:dyDescent="0.2">
      <c r="A433" s="52" t="str">
        <f>IF(AND(F433&lt;&gt;"",'Institution - Klasse'!$F$4&lt;&gt;""),INDEX(libcatidinstit,'Institution - Klasse'!$F$4),"")</f>
        <v/>
      </c>
      <c r="B433" s="52" t="str">
        <f>IF(A433&lt;&gt;"",INDEX(codeinstit,'Institution - Klasse'!$F$4),"")</f>
        <v/>
      </c>
      <c r="C433" s="50" t="str">
        <f t="shared" si="132"/>
        <v/>
      </c>
      <c r="D433" s="143"/>
      <c r="E433" s="143"/>
      <c r="F433" s="137"/>
      <c r="G433" s="137"/>
      <c r="H433" s="137"/>
      <c r="I433" s="137"/>
      <c r="J433" s="139"/>
      <c r="K433" s="140"/>
      <c r="L433" s="141"/>
      <c r="M433" s="141"/>
      <c r="N433" s="140"/>
      <c r="O433" s="142"/>
      <c r="P433" s="137"/>
      <c r="Q433" s="227"/>
      <c r="R433" s="137"/>
      <c r="S433" s="155"/>
      <c r="T433" s="155"/>
      <c r="U433" s="155"/>
      <c r="V433" s="155"/>
      <c r="W433" s="155"/>
      <c r="X433" s="155"/>
      <c r="Y433" s="53" t="str">
        <f t="shared" si="114"/>
        <v/>
      </c>
      <c r="Z433" s="51" t="str">
        <f t="shared" si="115"/>
        <v/>
      </c>
      <c r="AA433" s="51" t="str">
        <f t="shared" si="116"/>
        <v/>
      </c>
      <c r="AB433" s="51" t="str">
        <f t="shared" si="117"/>
        <v/>
      </c>
      <c r="AC433" s="51" t="str">
        <f t="shared" si="118"/>
        <v/>
      </c>
      <c r="AD433" s="51" t="str">
        <f t="shared" si="119"/>
        <v/>
      </c>
      <c r="AE433" s="51" t="str">
        <f t="shared" si="120"/>
        <v/>
      </c>
      <c r="AF433" s="51" t="str">
        <f t="shared" si="121"/>
        <v/>
      </c>
      <c r="AG433" s="51" t="str">
        <f t="shared" si="122"/>
        <v/>
      </c>
      <c r="AH433" s="51" t="str">
        <f t="shared" si="123"/>
        <v/>
      </c>
      <c r="AI433" s="51" t="str">
        <f t="shared" si="124"/>
        <v/>
      </c>
      <c r="AJ433" s="51" t="str">
        <f t="shared" si="125"/>
        <v/>
      </c>
      <c r="AK433" s="51" t="str">
        <f t="shared" si="126"/>
        <v/>
      </c>
      <c r="AL433" s="51" t="str">
        <f t="shared" si="127"/>
        <v/>
      </c>
      <c r="AM433" s="51" t="str">
        <f t="shared" si="128"/>
        <v/>
      </c>
      <c r="AN433" s="51" t="str">
        <f>IF(OR(AD433&lt;&gt;TRUE,AI433&lt;&gt;TRUE),"",IF(OR('Info Lieferung'!$B$12-(YEAR(J433))&gt;INDEX(valschartmaxalt,MATCH(N433,libschart,0)),'Info Lieferung'!$B$12-(YEAR(J433))&lt;INDEX(valschartminalt,MATCH(N433,libschart,0))),FALSE,TRUE))</f>
        <v/>
      </c>
      <c r="AO433" s="51" t="str">
        <f t="shared" si="129"/>
        <v/>
      </c>
      <c r="AP433" s="51"/>
      <c r="AQ433" s="51"/>
      <c r="AR433" s="51"/>
      <c r="AS433" s="197" t="str">
        <f t="shared" si="130"/>
        <v/>
      </c>
      <c r="AT433" s="197" t="str">
        <f t="shared" si="131"/>
        <v/>
      </c>
    </row>
    <row r="434" spans="1:46" x14ac:dyDescent="0.2">
      <c r="A434" s="52" t="str">
        <f>IF(AND(F434&lt;&gt;"",'Institution - Klasse'!$F$4&lt;&gt;""),INDEX(libcatidinstit,'Institution - Klasse'!$F$4),"")</f>
        <v/>
      </c>
      <c r="B434" s="52" t="str">
        <f>IF(A434&lt;&gt;"",INDEX(codeinstit,'Institution - Klasse'!$F$4),"")</f>
        <v/>
      </c>
      <c r="C434" s="50" t="str">
        <f t="shared" si="132"/>
        <v/>
      </c>
      <c r="D434" s="143"/>
      <c r="E434" s="143"/>
      <c r="F434" s="137"/>
      <c r="G434" s="137"/>
      <c r="H434" s="137"/>
      <c r="I434" s="137"/>
      <c r="J434" s="139"/>
      <c r="K434" s="140"/>
      <c r="L434" s="141"/>
      <c r="M434" s="141"/>
      <c r="N434" s="140"/>
      <c r="O434" s="142"/>
      <c r="P434" s="137"/>
      <c r="Q434" s="227"/>
      <c r="R434" s="137"/>
      <c r="S434" s="155"/>
      <c r="T434" s="155"/>
      <c r="U434" s="155"/>
      <c r="V434" s="155"/>
      <c r="W434" s="155"/>
      <c r="X434" s="155"/>
      <c r="Y434" s="53" t="str">
        <f t="shared" si="114"/>
        <v/>
      </c>
      <c r="Z434" s="51" t="str">
        <f t="shared" si="115"/>
        <v/>
      </c>
      <c r="AA434" s="51" t="str">
        <f t="shared" si="116"/>
        <v/>
      </c>
      <c r="AB434" s="51" t="str">
        <f t="shared" si="117"/>
        <v/>
      </c>
      <c r="AC434" s="51" t="str">
        <f t="shared" si="118"/>
        <v/>
      </c>
      <c r="AD434" s="51" t="str">
        <f t="shared" si="119"/>
        <v/>
      </c>
      <c r="AE434" s="51" t="str">
        <f t="shared" si="120"/>
        <v/>
      </c>
      <c r="AF434" s="51" t="str">
        <f t="shared" si="121"/>
        <v/>
      </c>
      <c r="AG434" s="51" t="str">
        <f t="shared" si="122"/>
        <v/>
      </c>
      <c r="AH434" s="51" t="str">
        <f t="shared" si="123"/>
        <v/>
      </c>
      <c r="AI434" s="51" t="str">
        <f t="shared" si="124"/>
        <v/>
      </c>
      <c r="AJ434" s="51" t="str">
        <f t="shared" si="125"/>
        <v/>
      </c>
      <c r="AK434" s="51" t="str">
        <f t="shared" si="126"/>
        <v/>
      </c>
      <c r="AL434" s="51" t="str">
        <f t="shared" si="127"/>
        <v/>
      </c>
      <c r="AM434" s="51" t="str">
        <f t="shared" si="128"/>
        <v/>
      </c>
      <c r="AN434" s="51" t="str">
        <f>IF(OR(AD434&lt;&gt;TRUE,AI434&lt;&gt;TRUE),"",IF(OR('Info Lieferung'!$B$12-(YEAR(J434))&gt;INDEX(valschartmaxalt,MATCH(N434,libschart,0)),'Info Lieferung'!$B$12-(YEAR(J434))&lt;INDEX(valschartminalt,MATCH(N434,libschart,0))),FALSE,TRUE))</f>
        <v/>
      </c>
      <c r="AO434" s="51" t="str">
        <f t="shared" si="129"/>
        <v/>
      </c>
      <c r="AP434" s="51"/>
      <c r="AQ434" s="51"/>
      <c r="AR434" s="51"/>
      <c r="AS434" s="197" t="str">
        <f t="shared" si="130"/>
        <v/>
      </c>
      <c r="AT434" s="197" t="str">
        <f t="shared" si="131"/>
        <v/>
      </c>
    </row>
    <row r="435" spans="1:46" x14ac:dyDescent="0.2">
      <c r="A435" s="52" t="str">
        <f>IF(AND(F435&lt;&gt;"",'Institution - Klasse'!$F$4&lt;&gt;""),INDEX(libcatidinstit,'Institution - Klasse'!$F$4),"")</f>
        <v/>
      </c>
      <c r="B435" s="52" t="str">
        <f>IF(A435&lt;&gt;"",INDEX(codeinstit,'Institution - Klasse'!$F$4),"")</f>
        <v/>
      </c>
      <c r="C435" s="50" t="str">
        <f t="shared" si="132"/>
        <v/>
      </c>
      <c r="D435" s="143"/>
      <c r="E435" s="143"/>
      <c r="F435" s="137"/>
      <c r="G435" s="137"/>
      <c r="H435" s="137"/>
      <c r="I435" s="137"/>
      <c r="J435" s="139"/>
      <c r="K435" s="140"/>
      <c r="L435" s="141"/>
      <c r="M435" s="141"/>
      <c r="N435" s="140"/>
      <c r="O435" s="142"/>
      <c r="P435" s="137"/>
      <c r="Q435" s="227"/>
      <c r="R435" s="137"/>
      <c r="S435" s="155"/>
      <c r="T435" s="155"/>
      <c r="U435" s="155"/>
      <c r="V435" s="155"/>
      <c r="W435" s="155"/>
      <c r="X435" s="155"/>
      <c r="Y435" s="53" t="str">
        <f t="shared" si="114"/>
        <v/>
      </c>
      <c r="Z435" s="51" t="str">
        <f t="shared" si="115"/>
        <v/>
      </c>
      <c r="AA435" s="51" t="str">
        <f t="shared" si="116"/>
        <v/>
      </c>
      <c r="AB435" s="51" t="str">
        <f t="shared" si="117"/>
        <v/>
      </c>
      <c r="AC435" s="51" t="str">
        <f t="shared" si="118"/>
        <v/>
      </c>
      <c r="AD435" s="51" t="str">
        <f t="shared" si="119"/>
        <v/>
      </c>
      <c r="AE435" s="51" t="str">
        <f t="shared" si="120"/>
        <v/>
      </c>
      <c r="AF435" s="51" t="str">
        <f t="shared" si="121"/>
        <v/>
      </c>
      <c r="AG435" s="51" t="str">
        <f t="shared" si="122"/>
        <v/>
      </c>
      <c r="AH435" s="51" t="str">
        <f t="shared" si="123"/>
        <v/>
      </c>
      <c r="AI435" s="51" t="str">
        <f t="shared" si="124"/>
        <v/>
      </c>
      <c r="AJ435" s="51" t="str">
        <f t="shared" si="125"/>
        <v/>
      </c>
      <c r="AK435" s="51" t="str">
        <f t="shared" si="126"/>
        <v/>
      </c>
      <c r="AL435" s="51" t="str">
        <f t="shared" si="127"/>
        <v/>
      </c>
      <c r="AM435" s="51" t="str">
        <f t="shared" si="128"/>
        <v/>
      </c>
      <c r="AN435" s="51" t="str">
        <f>IF(OR(AD435&lt;&gt;TRUE,AI435&lt;&gt;TRUE),"",IF(OR('Info Lieferung'!$B$12-(YEAR(J435))&gt;INDEX(valschartmaxalt,MATCH(N435,libschart,0)),'Info Lieferung'!$B$12-(YEAR(J435))&lt;INDEX(valschartminalt,MATCH(N435,libschart,0))),FALSE,TRUE))</f>
        <v/>
      </c>
      <c r="AO435" s="51" t="str">
        <f t="shared" si="129"/>
        <v/>
      </c>
      <c r="AP435" s="51"/>
      <c r="AQ435" s="51"/>
      <c r="AR435" s="51"/>
      <c r="AS435" s="197" t="str">
        <f t="shared" si="130"/>
        <v/>
      </c>
      <c r="AT435" s="197" t="str">
        <f t="shared" si="131"/>
        <v/>
      </c>
    </row>
    <row r="436" spans="1:46" x14ac:dyDescent="0.2">
      <c r="A436" s="52" t="str">
        <f>IF(AND(F436&lt;&gt;"",'Institution - Klasse'!$F$4&lt;&gt;""),INDEX(libcatidinstit,'Institution - Klasse'!$F$4),"")</f>
        <v/>
      </c>
      <c r="B436" s="52" t="str">
        <f>IF(A436&lt;&gt;"",INDEX(codeinstit,'Institution - Klasse'!$F$4),"")</f>
        <v/>
      </c>
      <c r="C436" s="50" t="str">
        <f t="shared" si="132"/>
        <v/>
      </c>
      <c r="D436" s="143"/>
      <c r="E436" s="143"/>
      <c r="F436" s="137"/>
      <c r="G436" s="137"/>
      <c r="H436" s="137"/>
      <c r="I436" s="137"/>
      <c r="J436" s="139"/>
      <c r="K436" s="140"/>
      <c r="L436" s="141"/>
      <c r="M436" s="141"/>
      <c r="N436" s="140"/>
      <c r="O436" s="142"/>
      <c r="P436" s="137"/>
      <c r="Q436" s="227"/>
      <c r="R436" s="137"/>
      <c r="S436" s="155"/>
      <c r="T436" s="155"/>
      <c r="U436" s="155"/>
      <c r="V436" s="155"/>
      <c r="W436" s="155"/>
      <c r="X436" s="155"/>
      <c r="Y436" s="53" t="str">
        <f t="shared" si="114"/>
        <v/>
      </c>
      <c r="Z436" s="51" t="str">
        <f t="shared" si="115"/>
        <v/>
      </c>
      <c r="AA436" s="51" t="str">
        <f t="shared" si="116"/>
        <v/>
      </c>
      <c r="AB436" s="51" t="str">
        <f t="shared" si="117"/>
        <v/>
      </c>
      <c r="AC436" s="51" t="str">
        <f t="shared" si="118"/>
        <v/>
      </c>
      <c r="AD436" s="51" t="str">
        <f t="shared" si="119"/>
        <v/>
      </c>
      <c r="AE436" s="51" t="str">
        <f t="shared" si="120"/>
        <v/>
      </c>
      <c r="AF436" s="51" t="str">
        <f t="shared" si="121"/>
        <v/>
      </c>
      <c r="AG436" s="51" t="str">
        <f t="shared" si="122"/>
        <v/>
      </c>
      <c r="AH436" s="51" t="str">
        <f t="shared" si="123"/>
        <v/>
      </c>
      <c r="AI436" s="51" t="str">
        <f t="shared" si="124"/>
        <v/>
      </c>
      <c r="AJ436" s="51" t="str">
        <f t="shared" si="125"/>
        <v/>
      </c>
      <c r="AK436" s="51" t="str">
        <f t="shared" si="126"/>
        <v/>
      </c>
      <c r="AL436" s="51" t="str">
        <f t="shared" si="127"/>
        <v/>
      </c>
      <c r="AM436" s="51" t="str">
        <f t="shared" si="128"/>
        <v/>
      </c>
      <c r="AN436" s="51" t="str">
        <f>IF(OR(AD436&lt;&gt;TRUE,AI436&lt;&gt;TRUE),"",IF(OR('Info Lieferung'!$B$12-(YEAR(J436))&gt;INDEX(valschartmaxalt,MATCH(N436,libschart,0)),'Info Lieferung'!$B$12-(YEAR(J436))&lt;INDEX(valschartminalt,MATCH(N436,libschart,0))),FALSE,TRUE))</f>
        <v/>
      </c>
      <c r="AO436" s="51" t="str">
        <f t="shared" si="129"/>
        <v/>
      </c>
      <c r="AP436" s="51"/>
      <c r="AQ436" s="51"/>
      <c r="AR436" s="51"/>
      <c r="AS436" s="197" t="str">
        <f t="shared" si="130"/>
        <v/>
      </c>
      <c r="AT436" s="197" t="str">
        <f t="shared" si="131"/>
        <v/>
      </c>
    </row>
    <row r="437" spans="1:46" x14ac:dyDescent="0.2">
      <c r="A437" s="52" t="str">
        <f>IF(AND(F437&lt;&gt;"",'Institution - Klasse'!$F$4&lt;&gt;""),INDEX(libcatidinstit,'Institution - Klasse'!$F$4),"")</f>
        <v/>
      </c>
      <c r="B437" s="52" t="str">
        <f>IF(A437&lt;&gt;"",INDEX(codeinstit,'Institution - Klasse'!$F$4),"")</f>
        <v/>
      </c>
      <c r="C437" s="50" t="str">
        <f t="shared" si="132"/>
        <v/>
      </c>
      <c r="D437" s="143"/>
      <c r="E437" s="143"/>
      <c r="F437" s="137"/>
      <c r="G437" s="137"/>
      <c r="H437" s="137"/>
      <c r="I437" s="137"/>
      <c r="J437" s="139"/>
      <c r="K437" s="140"/>
      <c r="L437" s="141"/>
      <c r="M437" s="141"/>
      <c r="N437" s="140"/>
      <c r="O437" s="142"/>
      <c r="P437" s="137"/>
      <c r="Q437" s="227"/>
      <c r="R437" s="137"/>
      <c r="S437" s="155"/>
      <c r="T437" s="155"/>
      <c r="U437" s="155"/>
      <c r="V437" s="155"/>
      <c r="W437" s="155"/>
      <c r="X437" s="155"/>
      <c r="Y437" s="53" t="str">
        <f t="shared" si="114"/>
        <v/>
      </c>
      <c r="Z437" s="51" t="str">
        <f t="shared" si="115"/>
        <v/>
      </c>
      <c r="AA437" s="51" t="str">
        <f t="shared" si="116"/>
        <v/>
      </c>
      <c r="AB437" s="51" t="str">
        <f t="shared" si="117"/>
        <v/>
      </c>
      <c r="AC437" s="51" t="str">
        <f t="shared" si="118"/>
        <v/>
      </c>
      <c r="AD437" s="51" t="str">
        <f t="shared" si="119"/>
        <v/>
      </c>
      <c r="AE437" s="51" t="str">
        <f t="shared" si="120"/>
        <v/>
      </c>
      <c r="AF437" s="51" t="str">
        <f t="shared" si="121"/>
        <v/>
      </c>
      <c r="AG437" s="51" t="str">
        <f t="shared" si="122"/>
        <v/>
      </c>
      <c r="AH437" s="51" t="str">
        <f t="shared" si="123"/>
        <v/>
      </c>
      <c r="AI437" s="51" t="str">
        <f t="shared" si="124"/>
        <v/>
      </c>
      <c r="AJ437" s="51" t="str">
        <f t="shared" si="125"/>
        <v/>
      </c>
      <c r="AK437" s="51" t="str">
        <f t="shared" si="126"/>
        <v/>
      </c>
      <c r="AL437" s="51" t="str">
        <f t="shared" si="127"/>
        <v/>
      </c>
      <c r="AM437" s="51" t="str">
        <f t="shared" si="128"/>
        <v/>
      </c>
      <c r="AN437" s="51" t="str">
        <f>IF(OR(AD437&lt;&gt;TRUE,AI437&lt;&gt;TRUE),"",IF(OR('Info Lieferung'!$B$12-(YEAR(J437))&gt;INDEX(valschartmaxalt,MATCH(N437,libschart,0)),'Info Lieferung'!$B$12-(YEAR(J437))&lt;INDEX(valschartminalt,MATCH(N437,libschart,0))),FALSE,TRUE))</f>
        <v/>
      </c>
      <c r="AO437" s="51" t="str">
        <f t="shared" si="129"/>
        <v/>
      </c>
      <c r="AP437" s="51"/>
      <c r="AQ437" s="51"/>
      <c r="AR437" s="51"/>
      <c r="AS437" s="197" t="str">
        <f t="shared" si="130"/>
        <v/>
      </c>
      <c r="AT437" s="197" t="str">
        <f t="shared" si="131"/>
        <v/>
      </c>
    </row>
    <row r="438" spans="1:46" x14ac:dyDescent="0.2">
      <c r="A438" s="52" t="str">
        <f>IF(AND(F438&lt;&gt;"",'Institution - Klasse'!$F$4&lt;&gt;""),INDEX(libcatidinstit,'Institution - Klasse'!$F$4),"")</f>
        <v/>
      </c>
      <c r="B438" s="52" t="str">
        <f>IF(A438&lt;&gt;"",INDEX(codeinstit,'Institution - Klasse'!$F$4),"")</f>
        <v/>
      </c>
      <c r="C438" s="50" t="str">
        <f t="shared" si="132"/>
        <v/>
      </c>
      <c r="D438" s="143"/>
      <c r="E438" s="143"/>
      <c r="F438" s="137"/>
      <c r="G438" s="137"/>
      <c r="H438" s="137"/>
      <c r="I438" s="137"/>
      <c r="J438" s="139"/>
      <c r="K438" s="140"/>
      <c r="L438" s="141"/>
      <c r="M438" s="141"/>
      <c r="N438" s="140"/>
      <c r="O438" s="142"/>
      <c r="P438" s="137"/>
      <c r="Q438" s="227"/>
      <c r="R438" s="137"/>
      <c r="S438" s="155"/>
      <c r="T438" s="155"/>
      <c r="U438" s="155"/>
      <c r="V438" s="155"/>
      <c r="W438" s="155"/>
      <c r="X438" s="155"/>
      <c r="Y438" s="53" t="str">
        <f t="shared" si="114"/>
        <v/>
      </c>
      <c r="Z438" s="51" t="str">
        <f t="shared" si="115"/>
        <v/>
      </c>
      <c r="AA438" s="51" t="str">
        <f t="shared" si="116"/>
        <v/>
      </c>
      <c r="AB438" s="51" t="str">
        <f t="shared" si="117"/>
        <v/>
      </c>
      <c r="AC438" s="51" t="str">
        <f t="shared" si="118"/>
        <v/>
      </c>
      <c r="AD438" s="51" t="str">
        <f t="shared" si="119"/>
        <v/>
      </c>
      <c r="AE438" s="51" t="str">
        <f t="shared" si="120"/>
        <v/>
      </c>
      <c r="AF438" s="51" t="str">
        <f t="shared" si="121"/>
        <v/>
      </c>
      <c r="AG438" s="51" t="str">
        <f t="shared" si="122"/>
        <v/>
      </c>
      <c r="AH438" s="51" t="str">
        <f t="shared" si="123"/>
        <v/>
      </c>
      <c r="AI438" s="51" t="str">
        <f t="shared" si="124"/>
        <v/>
      </c>
      <c r="AJ438" s="51" t="str">
        <f t="shared" si="125"/>
        <v/>
      </c>
      <c r="AK438" s="51" t="str">
        <f t="shared" si="126"/>
        <v/>
      </c>
      <c r="AL438" s="51" t="str">
        <f t="shared" si="127"/>
        <v/>
      </c>
      <c r="AM438" s="51" t="str">
        <f t="shared" si="128"/>
        <v/>
      </c>
      <c r="AN438" s="51" t="str">
        <f>IF(OR(AD438&lt;&gt;TRUE,AI438&lt;&gt;TRUE),"",IF(OR('Info Lieferung'!$B$12-(YEAR(J438))&gt;INDEX(valschartmaxalt,MATCH(N438,libschart,0)),'Info Lieferung'!$B$12-(YEAR(J438))&lt;INDEX(valschartminalt,MATCH(N438,libschart,0))),FALSE,TRUE))</f>
        <v/>
      </c>
      <c r="AO438" s="51" t="str">
        <f t="shared" si="129"/>
        <v/>
      </c>
      <c r="AP438" s="51"/>
      <c r="AQ438" s="51"/>
      <c r="AR438" s="51"/>
      <c r="AS438" s="197" t="str">
        <f t="shared" si="130"/>
        <v/>
      </c>
      <c r="AT438" s="197" t="str">
        <f t="shared" si="131"/>
        <v/>
      </c>
    </row>
    <row r="439" spans="1:46" x14ac:dyDescent="0.2">
      <c r="A439" s="52" t="str">
        <f>IF(AND(F439&lt;&gt;"",'Institution - Klasse'!$F$4&lt;&gt;""),INDEX(libcatidinstit,'Institution - Klasse'!$F$4),"")</f>
        <v/>
      </c>
      <c r="B439" s="52" t="str">
        <f>IF(A439&lt;&gt;"",INDEX(codeinstit,'Institution - Klasse'!$F$4),"")</f>
        <v/>
      </c>
      <c r="C439" s="50" t="str">
        <f t="shared" si="132"/>
        <v/>
      </c>
      <c r="D439" s="143"/>
      <c r="E439" s="143"/>
      <c r="F439" s="137"/>
      <c r="G439" s="137"/>
      <c r="H439" s="137"/>
      <c r="I439" s="137"/>
      <c r="J439" s="139"/>
      <c r="K439" s="140"/>
      <c r="L439" s="141"/>
      <c r="M439" s="141"/>
      <c r="N439" s="140"/>
      <c r="O439" s="142"/>
      <c r="P439" s="137"/>
      <c r="Q439" s="227"/>
      <c r="R439" s="137"/>
      <c r="S439" s="155"/>
      <c r="T439" s="155"/>
      <c r="U439" s="155"/>
      <c r="V439" s="155"/>
      <c r="W439" s="155"/>
      <c r="X439" s="155"/>
      <c r="Y439" s="53" t="str">
        <f t="shared" si="114"/>
        <v/>
      </c>
      <c r="Z439" s="51" t="str">
        <f t="shared" si="115"/>
        <v/>
      </c>
      <c r="AA439" s="51" t="str">
        <f t="shared" si="116"/>
        <v/>
      </c>
      <c r="AB439" s="51" t="str">
        <f t="shared" si="117"/>
        <v/>
      </c>
      <c r="AC439" s="51" t="str">
        <f t="shared" si="118"/>
        <v/>
      </c>
      <c r="AD439" s="51" t="str">
        <f t="shared" si="119"/>
        <v/>
      </c>
      <c r="AE439" s="51" t="str">
        <f t="shared" si="120"/>
        <v/>
      </c>
      <c r="AF439" s="51" t="str">
        <f t="shared" si="121"/>
        <v/>
      </c>
      <c r="AG439" s="51" t="str">
        <f t="shared" si="122"/>
        <v/>
      </c>
      <c r="AH439" s="51" t="str">
        <f t="shared" si="123"/>
        <v/>
      </c>
      <c r="AI439" s="51" t="str">
        <f t="shared" si="124"/>
        <v/>
      </c>
      <c r="AJ439" s="51" t="str">
        <f t="shared" si="125"/>
        <v/>
      </c>
      <c r="AK439" s="51" t="str">
        <f t="shared" si="126"/>
        <v/>
      </c>
      <c r="AL439" s="51" t="str">
        <f t="shared" si="127"/>
        <v/>
      </c>
      <c r="AM439" s="51" t="str">
        <f t="shared" si="128"/>
        <v/>
      </c>
      <c r="AN439" s="51" t="str">
        <f>IF(OR(AD439&lt;&gt;TRUE,AI439&lt;&gt;TRUE),"",IF(OR('Info Lieferung'!$B$12-(YEAR(J439))&gt;INDEX(valschartmaxalt,MATCH(N439,libschart,0)),'Info Lieferung'!$B$12-(YEAR(J439))&lt;INDEX(valschartminalt,MATCH(N439,libschart,0))),FALSE,TRUE))</f>
        <v/>
      </c>
      <c r="AO439" s="51" t="str">
        <f t="shared" si="129"/>
        <v/>
      </c>
      <c r="AP439" s="51"/>
      <c r="AQ439" s="51"/>
      <c r="AR439" s="51"/>
      <c r="AS439" s="197" t="str">
        <f t="shared" si="130"/>
        <v/>
      </c>
      <c r="AT439" s="197" t="str">
        <f t="shared" si="131"/>
        <v/>
      </c>
    </row>
    <row r="440" spans="1:46" x14ac:dyDescent="0.2">
      <c r="A440" s="52" t="str">
        <f>IF(AND(F440&lt;&gt;"",'Institution - Klasse'!$F$4&lt;&gt;""),INDEX(libcatidinstit,'Institution - Klasse'!$F$4),"")</f>
        <v/>
      </c>
      <c r="B440" s="52" t="str">
        <f>IF(A440&lt;&gt;"",INDEX(codeinstit,'Institution - Klasse'!$F$4),"")</f>
        <v/>
      </c>
      <c r="C440" s="50" t="str">
        <f t="shared" si="132"/>
        <v/>
      </c>
      <c r="D440" s="143"/>
      <c r="E440" s="143"/>
      <c r="F440" s="137"/>
      <c r="G440" s="137"/>
      <c r="H440" s="137"/>
      <c r="I440" s="137"/>
      <c r="J440" s="139"/>
      <c r="K440" s="140"/>
      <c r="L440" s="141"/>
      <c r="M440" s="141"/>
      <c r="N440" s="140"/>
      <c r="O440" s="142"/>
      <c r="P440" s="137"/>
      <c r="Q440" s="227"/>
      <c r="R440" s="137"/>
      <c r="S440" s="155"/>
      <c r="T440" s="155"/>
      <c r="U440" s="155"/>
      <c r="V440" s="155"/>
      <c r="W440" s="155"/>
      <c r="X440" s="155"/>
      <c r="Y440" s="53" t="str">
        <f t="shared" si="114"/>
        <v/>
      </c>
      <c r="Z440" s="51" t="str">
        <f t="shared" si="115"/>
        <v/>
      </c>
      <c r="AA440" s="51" t="str">
        <f t="shared" si="116"/>
        <v/>
      </c>
      <c r="AB440" s="51" t="str">
        <f t="shared" si="117"/>
        <v/>
      </c>
      <c r="AC440" s="51" t="str">
        <f t="shared" si="118"/>
        <v/>
      </c>
      <c r="AD440" s="51" t="str">
        <f t="shared" si="119"/>
        <v/>
      </c>
      <c r="AE440" s="51" t="str">
        <f t="shared" si="120"/>
        <v/>
      </c>
      <c r="AF440" s="51" t="str">
        <f t="shared" si="121"/>
        <v/>
      </c>
      <c r="AG440" s="51" t="str">
        <f t="shared" si="122"/>
        <v/>
      </c>
      <c r="AH440" s="51" t="str">
        <f t="shared" si="123"/>
        <v/>
      </c>
      <c r="AI440" s="51" t="str">
        <f t="shared" si="124"/>
        <v/>
      </c>
      <c r="AJ440" s="51" t="str">
        <f t="shared" si="125"/>
        <v/>
      </c>
      <c r="AK440" s="51" t="str">
        <f t="shared" si="126"/>
        <v/>
      </c>
      <c r="AL440" s="51" t="str">
        <f t="shared" si="127"/>
        <v/>
      </c>
      <c r="AM440" s="51" t="str">
        <f t="shared" si="128"/>
        <v/>
      </c>
      <c r="AN440" s="51" t="str">
        <f>IF(OR(AD440&lt;&gt;TRUE,AI440&lt;&gt;TRUE),"",IF(OR('Info Lieferung'!$B$12-(YEAR(J440))&gt;INDEX(valschartmaxalt,MATCH(N440,libschart,0)),'Info Lieferung'!$B$12-(YEAR(J440))&lt;INDEX(valschartminalt,MATCH(N440,libschart,0))),FALSE,TRUE))</f>
        <v/>
      </c>
      <c r="AO440" s="51" t="str">
        <f t="shared" si="129"/>
        <v/>
      </c>
      <c r="AP440" s="51"/>
      <c r="AQ440" s="51"/>
      <c r="AR440" s="51"/>
      <c r="AS440" s="197" t="str">
        <f t="shared" si="130"/>
        <v/>
      </c>
      <c r="AT440" s="197" t="str">
        <f t="shared" si="131"/>
        <v/>
      </c>
    </row>
    <row r="441" spans="1:46" x14ac:dyDescent="0.2">
      <c r="A441" s="52" t="str">
        <f>IF(AND(F441&lt;&gt;"",'Institution - Klasse'!$F$4&lt;&gt;""),INDEX(libcatidinstit,'Institution - Klasse'!$F$4),"")</f>
        <v/>
      </c>
      <c r="B441" s="52" t="str">
        <f>IF(A441&lt;&gt;"",INDEX(codeinstit,'Institution - Klasse'!$F$4),"")</f>
        <v/>
      </c>
      <c r="C441" s="50" t="str">
        <f t="shared" si="132"/>
        <v/>
      </c>
      <c r="D441" s="143"/>
      <c r="E441" s="143"/>
      <c r="F441" s="137"/>
      <c r="G441" s="137"/>
      <c r="H441" s="137"/>
      <c r="I441" s="137"/>
      <c r="J441" s="139"/>
      <c r="K441" s="140"/>
      <c r="L441" s="141"/>
      <c r="M441" s="141"/>
      <c r="N441" s="140"/>
      <c r="O441" s="142"/>
      <c r="P441" s="137"/>
      <c r="Q441" s="227"/>
      <c r="R441" s="137"/>
      <c r="S441" s="155"/>
      <c r="T441" s="155"/>
      <c r="U441" s="155"/>
      <c r="V441" s="155"/>
      <c r="W441" s="155"/>
      <c r="X441" s="155"/>
      <c r="Y441" s="53" t="str">
        <f t="shared" si="114"/>
        <v/>
      </c>
      <c r="Z441" s="51" t="str">
        <f t="shared" si="115"/>
        <v/>
      </c>
      <c r="AA441" s="51" t="str">
        <f t="shared" si="116"/>
        <v/>
      </c>
      <c r="AB441" s="51" t="str">
        <f t="shared" si="117"/>
        <v/>
      </c>
      <c r="AC441" s="51" t="str">
        <f t="shared" si="118"/>
        <v/>
      </c>
      <c r="AD441" s="51" t="str">
        <f t="shared" si="119"/>
        <v/>
      </c>
      <c r="AE441" s="51" t="str">
        <f t="shared" si="120"/>
        <v/>
      </c>
      <c r="AF441" s="51" t="str">
        <f t="shared" si="121"/>
        <v/>
      </c>
      <c r="AG441" s="51" t="str">
        <f t="shared" si="122"/>
        <v/>
      </c>
      <c r="AH441" s="51" t="str">
        <f t="shared" si="123"/>
        <v/>
      </c>
      <c r="AI441" s="51" t="str">
        <f t="shared" si="124"/>
        <v/>
      </c>
      <c r="AJ441" s="51" t="str">
        <f t="shared" si="125"/>
        <v/>
      </c>
      <c r="AK441" s="51" t="str">
        <f t="shared" si="126"/>
        <v/>
      </c>
      <c r="AL441" s="51" t="str">
        <f t="shared" si="127"/>
        <v/>
      </c>
      <c r="AM441" s="51" t="str">
        <f t="shared" si="128"/>
        <v/>
      </c>
      <c r="AN441" s="51" t="str">
        <f>IF(OR(AD441&lt;&gt;TRUE,AI441&lt;&gt;TRUE),"",IF(OR('Info Lieferung'!$B$12-(YEAR(J441))&gt;INDEX(valschartmaxalt,MATCH(N441,libschart,0)),'Info Lieferung'!$B$12-(YEAR(J441))&lt;INDEX(valschartminalt,MATCH(N441,libschart,0))),FALSE,TRUE))</f>
        <v/>
      </c>
      <c r="AO441" s="51" t="str">
        <f t="shared" si="129"/>
        <v/>
      </c>
      <c r="AP441" s="51"/>
      <c r="AQ441" s="51"/>
      <c r="AR441" s="51"/>
      <c r="AS441" s="197" t="str">
        <f t="shared" si="130"/>
        <v/>
      </c>
      <c r="AT441" s="197" t="str">
        <f t="shared" si="131"/>
        <v/>
      </c>
    </row>
    <row r="442" spans="1:46" x14ac:dyDescent="0.2">
      <c r="A442" s="52" t="str">
        <f>IF(AND(F442&lt;&gt;"",'Institution - Klasse'!$F$4&lt;&gt;""),INDEX(libcatidinstit,'Institution - Klasse'!$F$4),"")</f>
        <v/>
      </c>
      <c r="B442" s="52" t="str">
        <f>IF(A442&lt;&gt;"",INDEX(codeinstit,'Institution - Klasse'!$F$4),"")</f>
        <v/>
      </c>
      <c r="C442" s="50" t="str">
        <f t="shared" si="132"/>
        <v/>
      </c>
      <c r="D442" s="143"/>
      <c r="E442" s="143"/>
      <c r="F442" s="137"/>
      <c r="G442" s="137"/>
      <c r="H442" s="137"/>
      <c r="I442" s="137"/>
      <c r="J442" s="139"/>
      <c r="K442" s="140"/>
      <c r="L442" s="141"/>
      <c r="M442" s="141"/>
      <c r="N442" s="140"/>
      <c r="O442" s="142"/>
      <c r="P442" s="137"/>
      <c r="Q442" s="227"/>
      <c r="R442" s="137"/>
      <c r="S442" s="155"/>
      <c r="T442" s="155"/>
      <c r="U442" s="155"/>
      <c r="V442" s="155"/>
      <c r="W442" s="155"/>
      <c r="X442" s="155"/>
      <c r="Y442" s="53" t="str">
        <f t="shared" si="114"/>
        <v/>
      </c>
      <c r="Z442" s="51" t="str">
        <f t="shared" si="115"/>
        <v/>
      </c>
      <c r="AA442" s="51" t="str">
        <f t="shared" si="116"/>
        <v/>
      </c>
      <c r="AB442" s="51" t="str">
        <f t="shared" si="117"/>
        <v/>
      </c>
      <c r="AC442" s="51" t="str">
        <f t="shared" si="118"/>
        <v/>
      </c>
      <c r="AD442" s="51" t="str">
        <f t="shared" si="119"/>
        <v/>
      </c>
      <c r="AE442" s="51" t="str">
        <f t="shared" si="120"/>
        <v/>
      </c>
      <c r="AF442" s="51" t="str">
        <f t="shared" si="121"/>
        <v/>
      </c>
      <c r="AG442" s="51" t="str">
        <f t="shared" si="122"/>
        <v/>
      </c>
      <c r="AH442" s="51" t="str">
        <f t="shared" si="123"/>
        <v/>
      </c>
      <c r="AI442" s="51" t="str">
        <f t="shared" si="124"/>
        <v/>
      </c>
      <c r="AJ442" s="51" t="str">
        <f t="shared" si="125"/>
        <v/>
      </c>
      <c r="AK442" s="51" t="str">
        <f t="shared" si="126"/>
        <v/>
      </c>
      <c r="AL442" s="51" t="str">
        <f t="shared" si="127"/>
        <v/>
      </c>
      <c r="AM442" s="51" t="str">
        <f t="shared" si="128"/>
        <v/>
      </c>
      <c r="AN442" s="51" t="str">
        <f>IF(OR(AD442&lt;&gt;TRUE,AI442&lt;&gt;TRUE),"",IF(OR('Info Lieferung'!$B$12-(YEAR(J442))&gt;INDEX(valschartmaxalt,MATCH(N442,libschart,0)),'Info Lieferung'!$B$12-(YEAR(J442))&lt;INDEX(valschartminalt,MATCH(N442,libschart,0))),FALSE,TRUE))</f>
        <v/>
      </c>
      <c r="AO442" s="51" t="str">
        <f t="shared" si="129"/>
        <v/>
      </c>
      <c r="AP442" s="51"/>
      <c r="AQ442" s="51"/>
      <c r="AR442" s="51"/>
      <c r="AS442" s="197" t="str">
        <f t="shared" si="130"/>
        <v/>
      </c>
      <c r="AT442" s="197" t="str">
        <f t="shared" si="131"/>
        <v/>
      </c>
    </row>
    <row r="443" spans="1:46" x14ac:dyDescent="0.2">
      <c r="A443" s="52" t="str">
        <f>IF(AND(F443&lt;&gt;"",'Institution - Klasse'!$F$4&lt;&gt;""),INDEX(libcatidinstit,'Institution - Klasse'!$F$4),"")</f>
        <v/>
      </c>
      <c r="B443" s="52" t="str">
        <f>IF(A443&lt;&gt;"",INDEX(codeinstit,'Institution - Klasse'!$F$4),"")</f>
        <v/>
      </c>
      <c r="C443" s="50" t="str">
        <f t="shared" si="132"/>
        <v/>
      </c>
      <c r="D443" s="143"/>
      <c r="E443" s="143"/>
      <c r="F443" s="137"/>
      <c r="G443" s="137"/>
      <c r="H443" s="137"/>
      <c r="I443" s="137"/>
      <c r="J443" s="139"/>
      <c r="K443" s="140"/>
      <c r="L443" s="141"/>
      <c r="M443" s="141"/>
      <c r="N443" s="140"/>
      <c r="O443" s="142"/>
      <c r="P443" s="137"/>
      <c r="Q443" s="227"/>
      <c r="R443" s="137"/>
      <c r="S443" s="155"/>
      <c r="T443" s="155"/>
      <c r="U443" s="155"/>
      <c r="V443" s="155"/>
      <c r="W443" s="155"/>
      <c r="X443" s="155"/>
      <c r="Y443" s="53" t="str">
        <f t="shared" si="114"/>
        <v/>
      </c>
      <c r="Z443" s="51" t="str">
        <f t="shared" si="115"/>
        <v/>
      </c>
      <c r="AA443" s="51" t="str">
        <f t="shared" si="116"/>
        <v/>
      </c>
      <c r="AB443" s="51" t="str">
        <f t="shared" si="117"/>
        <v/>
      </c>
      <c r="AC443" s="51" t="str">
        <f t="shared" si="118"/>
        <v/>
      </c>
      <c r="AD443" s="51" t="str">
        <f t="shared" si="119"/>
        <v/>
      </c>
      <c r="AE443" s="51" t="str">
        <f t="shared" si="120"/>
        <v/>
      </c>
      <c r="AF443" s="51" t="str">
        <f t="shared" si="121"/>
        <v/>
      </c>
      <c r="AG443" s="51" t="str">
        <f t="shared" si="122"/>
        <v/>
      </c>
      <c r="AH443" s="51" t="str">
        <f t="shared" si="123"/>
        <v/>
      </c>
      <c r="AI443" s="51" t="str">
        <f t="shared" si="124"/>
        <v/>
      </c>
      <c r="AJ443" s="51" t="str">
        <f t="shared" si="125"/>
        <v/>
      </c>
      <c r="AK443" s="51" t="str">
        <f t="shared" si="126"/>
        <v/>
      </c>
      <c r="AL443" s="51" t="str">
        <f t="shared" si="127"/>
        <v/>
      </c>
      <c r="AM443" s="51" t="str">
        <f t="shared" si="128"/>
        <v/>
      </c>
      <c r="AN443" s="51" t="str">
        <f>IF(OR(AD443&lt;&gt;TRUE,AI443&lt;&gt;TRUE),"",IF(OR('Info Lieferung'!$B$12-(YEAR(J443))&gt;INDEX(valschartmaxalt,MATCH(N443,libschart,0)),'Info Lieferung'!$B$12-(YEAR(J443))&lt;INDEX(valschartminalt,MATCH(N443,libschart,0))),FALSE,TRUE))</f>
        <v/>
      </c>
      <c r="AO443" s="51" t="str">
        <f t="shared" si="129"/>
        <v/>
      </c>
      <c r="AP443" s="51"/>
      <c r="AQ443" s="51"/>
      <c r="AR443" s="51"/>
      <c r="AS443" s="197" t="str">
        <f t="shared" si="130"/>
        <v/>
      </c>
      <c r="AT443" s="197" t="str">
        <f t="shared" si="131"/>
        <v/>
      </c>
    </row>
    <row r="444" spans="1:46" x14ac:dyDescent="0.2">
      <c r="A444" s="52" t="str">
        <f>IF(AND(F444&lt;&gt;"",'Institution - Klasse'!$F$4&lt;&gt;""),INDEX(libcatidinstit,'Institution - Klasse'!$F$4),"")</f>
        <v/>
      </c>
      <c r="B444" s="52" t="str">
        <f>IF(A444&lt;&gt;"",INDEX(codeinstit,'Institution - Klasse'!$F$4),"")</f>
        <v/>
      </c>
      <c r="C444" s="50" t="str">
        <f t="shared" si="132"/>
        <v/>
      </c>
      <c r="D444" s="143"/>
      <c r="E444" s="143"/>
      <c r="F444" s="137"/>
      <c r="G444" s="137"/>
      <c r="H444" s="137"/>
      <c r="I444" s="137"/>
      <c r="J444" s="139"/>
      <c r="K444" s="140"/>
      <c r="L444" s="141"/>
      <c r="M444" s="141"/>
      <c r="N444" s="140"/>
      <c r="O444" s="142"/>
      <c r="P444" s="137"/>
      <c r="Q444" s="227"/>
      <c r="R444" s="137"/>
      <c r="S444" s="155"/>
      <c r="T444" s="155"/>
      <c r="U444" s="155"/>
      <c r="V444" s="155"/>
      <c r="W444" s="155"/>
      <c r="X444" s="155"/>
      <c r="Y444" s="53" t="str">
        <f t="shared" si="114"/>
        <v/>
      </c>
      <c r="Z444" s="51" t="str">
        <f t="shared" si="115"/>
        <v/>
      </c>
      <c r="AA444" s="51" t="str">
        <f t="shared" si="116"/>
        <v/>
      </c>
      <c r="AB444" s="51" t="str">
        <f t="shared" si="117"/>
        <v/>
      </c>
      <c r="AC444" s="51" t="str">
        <f t="shared" si="118"/>
        <v/>
      </c>
      <c r="AD444" s="51" t="str">
        <f t="shared" si="119"/>
        <v/>
      </c>
      <c r="AE444" s="51" t="str">
        <f t="shared" si="120"/>
        <v/>
      </c>
      <c r="AF444" s="51" t="str">
        <f t="shared" si="121"/>
        <v/>
      </c>
      <c r="AG444" s="51" t="str">
        <f t="shared" si="122"/>
        <v/>
      </c>
      <c r="AH444" s="51" t="str">
        <f t="shared" si="123"/>
        <v/>
      </c>
      <c r="AI444" s="51" t="str">
        <f t="shared" si="124"/>
        <v/>
      </c>
      <c r="AJ444" s="51" t="str">
        <f t="shared" si="125"/>
        <v/>
      </c>
      <c r="AK444" s="51" t="str">
        <f t="shared" si="126"/>
        <v/>
      </c>
      <c r="AL444" s="51" t="str">
        <f t="shared" si="127"/>
        <v/>
      </c>
      <c r="AM444" s="51" t="str">
        <f t="shared" si="128"/>
        <v/>
      </c>
      <c r="AN444" s="51" t="str">
        <f>IF(OR(AD444&lt;&gt;TRUE,AI444&lt;&gt;TRUE),"",IF(OR('Info Lieferung'!$B$12-(YEAR(J444))&gt;INDEX(valschartmaxalt,MATCH(N444,libschart,0)),'Info Lieferung'!$B$12-(YEAR(J444))&lt;INDEX(valschartminalt,MATCH(N444,libschart,0))),FALSE,TRUE))</f>
        <v/>
      </c>
      <c r="AO444" s="51" t="str">
        <f t="shared" si="129"/>
        <v/>
      </c>
      <c r="AP444" s="51"/>
      <c r="AQ444" s="51"/>
      <c r="AR444" s="51"/>
      <c r="AS444" s="197" t="str">
        <f t="shared" si="130"/>
        <v/>
      </c>
      <c r="AT444" s="197" t="str">
        <f t="shared" si="131"/>
        <v/>
      </c>
    </row>
    <row r="445" spans="1:46" x14ac:dyDescent="0.2">
      <c r="A445" s="52" t="str">
        <f>IF(AND(F445&lt;&gt;"",'Institution - Klasse'!$F$4&lt;&gt;""),INDEX(libcatidinstit,'Institution - Klasse'!$F$4),"")</f>
        <v/>
      </c>
      <c r="B445" s="52" t="str">
        <f>IF(A445&lt;&gt;"",INDEX(codeinstit,'Institution - Klasse'!$F$4),"")</f>
        <v/>
      </c>
      <c r="C445" s="50" t="str">
        <f t="shared" si="132"/>
        <v/>
      </c>
      <c r="D445" s="143"/>
      <c r="E445" s="143"/>
      <c r="F445" s="137"/>
      <c r="G445" s="137"/>
      <c r="H445" s="137"/>
      <c r="I445" s="137"/>
      <c r="J445" s="139"/>
      <c r="K445" s="140"/>
      <c r="L445" s="141"/>
      <c r="M445" s="141"/>
      <c r="N445" s="140"/>
      <c r="O445" s="142"/>
      <c r="P445" s="137"/>
      <c r="Q445" s="227"/>
      <c r="R445" s="137"/>
      <c r="S445" s="155"/>
      <c r="T445" s="155"/>
      <c r="U445" s="155"/>
      <c r="V445" s="155"/>
      <c r="W445" s="155"/>
      <c r="X445" s="155"/>
      <c r="Y445" s="53" t="str">
        <f t="shared" si="114"/>
        <v/>
      </c>
      <c r="Z445" s="51" t="str">
        <f t="shared" si="115"/>
        <v/>
      </c>
      <c r="AA445" s="51" t="str">
        <f t="shared" si="116"/>
        <v/>
      </c>
      <c r="AB445" s="51" t="str">
        <f t="shared" si="117"/>
        <v/>
      </c>
      <c r="AC445" s="51" t="str">
        <f t="shared" si="118"/>
        <v/>
      </c>
      <c r="AD445" s="51" t="str">
        <f t="shared" si="119"/>
        <v/>
      </c>
      <c r="AE445" s="51" t="str">
        <f t="shared" si="120"/>
        <v/>
      </c>
      <c r="AF445" s="51" t="str">
        <f t="shared" si="121"/>
        <v/>
      </c>
      <c r="AG445" s="51" t="str">
        <f t="shared" si="122"/>
        <v/>
      </c>
      <c r="AH445" s="51" t="str">
        <f t="shared" si="123"/>
        <v/>
      </c>
      <c r="AI445" s="51" t="str">
        <f t="shared" si="124"/>
        <v/>
      </c>
      <c r="AJ445" s="51" t="str">
        <f t="shared" si="125"/>
        <v/>
      </c>
      <c r="AK445" s="51" t="str">
        <f t="shared" si="126"/>
        <v/>
      </c>
      <c r="AL445" s="51" t="str">
        <f t="shared" si="127"/>
        <v/>
      </c>
      <c r="AM445" s="51" t="str">
        <f t="shared" si="128"/>
        <v/>
      </c>
      <c r="AN445" s="51" t="str">
        <f>IF(OR(AD445&lt;&gt;TRUE,AI445&lt;&gt;TRUE),"",IF(OR('Info Lieferung'!$B$12-(YEAR(J445))&gt;INDEX(valschartmaxalt,MATCH(N445,libschart,0)),'Info Lieferung'!$B$12-(YEAR(J445))&lt;INDEX(valschartminalt,MATCH(N445,libschart,0))),FALSE,TRUE))</f>
        <v/>
      </c>
      <c r="AO445" s="51" t="str">
        <f t="shared" si="129"/>
        <v/>
      </c>
      <c r="AP445" s="51"/>
      <c r="AQ445" s="51"/>
      <c r="AR445" s="51"/>
      <c r="AS445" s="197" t="str">
        <f t="shared" si="130"/>
        <v/>
      </c>
      <c r="AT445" s="197" t="str">
        <f t="shared" si="131"/>
        <v/>
      </c>
    </row>
    <row r="446" spans="1:46" x14ac:dyDescent="0.2">
      <c r="A446" s="52" t="str">
        <f>IF(AND(F446&lt;&gt;"",'Institution - Klasse'!$F$4&lt;&gt;""),INDEX(libcatidinstit,'Institution - Klasse'!$F$4),"")</f>
        <v/>
      </c>
      <c r="B446" s="52" t="str">
        <f>IF(A446&lt;&gt;"",INDEX(codeinstit,'Institution - Klasse'!$F$4),"")</f>
        <v/>
      </c>
      <c r="C446" s="50" t="str">
        <f t="shared" si="132"/>
        <v/>
      </c>
      <c r="D446" s="143"/>
      <c r="E446" s="143"/>
      <c r="F446" s="137"/>
      <c r="G446" s="137"/>
      <c r="H446" s="137"/>
      <c r="I446" s="137"/>
      <c r="J446" s="139"/>
      <c r="K446" s="140"/>
      <c r="L446" s="141"/>
      <c r="M446" s="141"/>
      <c r="N446" s="140"/>
      <c r="O446" s="142"/>
      <c r="P446" s="137"/>
      <c r="Q446" s="227"/>
      <c r="R446" s="137"/>
      <c r="S446" s="155"/>
      <c r="T446" s="155"/>
      <c r="U446" s="155"/>
      <c r="V446" s="155"/>
      <c r="W446" s="155"/>
      <c r="X446" s="155"/>
      <c r="Y446" s="53" t="str">
        <f t="shared" si="114"/>
        <v/>
      </c>
      <c r="Z446" s="51" t="str">
        <f t="shared" si="115"/>
        <v/>
      </c>
      <c r="AA446" s="51" t="str">
        <f t="shared" si="116"/>
        <v/>
      </c>
      <c r="AB446" s="51" t="str">
        <f t="shared" si="117"/>
        <v/>
      </c>
      <c r="AC446" s="51" t="str">
        <f t="shared" si="118"/>
        <v/>
      </c>
      <c r="AD446" s="51" t="str">
        <f t="shared" si="119"/>
        <v/>
      </c>
      <c r="AE446" s="51" t="str">
        <f t="shared" si="120"/>
        <v/>
      </c>
      <c r="AF446" s="51" t="str">
        <f t="shared" si="121"/>
        <v/>
      </c>
      <c r="AG446" s="51" t="str">
        <f t="shared" si="122"/>
        <v/>
      </c>
      <c r="AH446" s="51" t="str">
        <f t="shared" si="123"/>
        <v/>
      </c>
      <c r="AI446" s="51" t="str">
        <f t="shared" si="124"/>
        <v/>
      </c>
      <c r="AJ446" s="51" t="str">
        <f t="shared" si="125"/>
        <v/>
      </c>
      <c r="AK446" s="51" t="str">
        <f t="shared" si="126"/>
        <v/>
      </c>
      <c r="AL446" s="51" t="str">
        <f t="shared" si="127"/>
        <v/>
      </c>
      <c r="AM446" s="51" t="str">
        <f t="shared" si="128"/>
        <v/>
      </c>
      <c r="AN446" s="51" t="str">
        <f>IF(OR(AD446&lt;&gt;TRUE,AI446&lt;&gt;TRUE),"",IF(OR('Info Lieferung'!$B$12-(YEAR(J446))&gt;INDEX(valschartmaxalt,MATCH(N446,libschart,0)),'Info Lieferung'!$B$12-(YEAR(J446))&lt;INDEX(valschartminalt,MATCH(N446,libschart,0))),FALSE,TRUE))</f>
        <v/>
      </c>
      <c r="AO446" s="51" t="str">
        <f t="shared" si="129"/>
        <v/>
      </c>
      <c r="AP446" s="51"/>
      <c r="AQ446" s="51"/>
      <c r="AR446" s="51"/>
      <c r="AS446" s="197" t="str">
        <f t="shared" si="130"/>
        <v/>
      </c>
      <c r="AT446" s="197" t="str">
        <f t="shared" si="131"/>
        <v/>
      </c>
    </row>
    <row r="447" spans="1:46" x14ac:dyDescent="0.2">
      <c r="A447" s="52" t="str">
        <f>IF(AND(F447&lt;&gt;"",'Institution - Klasse'!$F$4&lt;&gt;""),INDEX(libcatidinstit,'Institution - Klasse'!$F$4),"")</f>
        <v/>
      </c>
      <c r="B447" s="52" t="str">
        <f>IF(A447&lt;&gt;"",INDEX(codeinstit,'Institution - Klasse'!$F$4),"")</f>
        <v/>
      </c>
      <c r="C447" s="50" t="str">
        <f t="shared" si="132"/>
        <v/>
      </c>
      <c r="D447" s="143"/>
      <c r="E447" s="143"/>
      <c r="F447" s="137"/>
      <c r="G447" s="137"/>
      <c r="H447" s="137"/>
      <c r="I447" s="137"/>
      <c r="J447" s="139"/>
      <c r="K447" s="140"/>
      <c r="L447" s="141"/>
      <c r="M447" s="141"/>
      <c r="N447" s="140"/>
      <c r="O447" s="142"/>
      <c r="P447" s="137"/>
      <c r="Q447" s="227"/>
      <c r="R447" s="137"/>
      <c r="S447" s="155"/>
      <c r="T447" s="155"/>
      <c r="U447" s="155"/>
      <c r="V447" s="155"/>
      <c r="W447" s="155"/>
      <c r="X447" s="155"/>
      <c r="Y447" s="53" t="str">
        <f t="shared" si="114"/>
        <v/>
      </c>
      <c r="Z447" s="51" t="str">
        <f t="shared" si="115"/>
        <v/>
      </c>
      <c r="AA447" s="51" t="str">
        <f t="shared" si="116"/>
        <v/>
      </c>
      <c r="AB447" s="51" t="str">
        <f t="shared" si="117"/>
        <v/>
      </c>
      <c r="AC447" s="51" t="str">
        <f t="shared" si="118"/>
        <v/>
      </c>
      <c r="AD447" s="51" t="str">
        <f t="shared" si="119"/>
        <v/>
      </c>
      <c r="AE447" s="51" t="str">
        <f t="shared" si="120"/>
        <v/>
      </c>
      <c r="AF447" s="51" t="str">
        <f t="shared" si="121"/>
        <v/>
      </c>
      <c r="AG447" s="51" t="str">
        <f t="shared" si="122"/>
        <v/>
      </c>
      <c r="AH447" s="51" t="str">
        <f t="shared" si="123"/>
        <v/>
      </c>
      <c r="AI447" s="51" t="str">
        <f t="shared" si="124"/>
        <v/>
      </c>
      <c r="AJ447" s="51" t="str">
        <f t="shared" si="125"/>
        <v/>
      </c>
      <c r="AK447" s="51" t="str">
        <f t="shared" si="126"/>
        <v/>
      </c>
      <c r="AL447" s="51" t="str">
        <f t="shared" si="127"/>
        <v/>
      </c>
      <c r="AM447" s="51" t="str">
        <f t="shared" si="128"/>
        <v/>
      </c>
      <c r="AN447" s="51" t="str">
        <f>IF(OR(AD447&lt;&gt;TRUE,AI447&lt;&gt;TRUE),"",IF(OR('Info Lieferung'!$B$12-(YEAR(J447))&gt;INDEX(valschartmaxalt,MATCH(N447,libschart,0)),'Info Lieferung'!$B$12-(YEAR(J447))&lt;INDEX(valschartminalt,MATCH(N447,libschart,0))),FALSE,TRUE))</f>
        <v/>
      </c>
      <c r="AO447" s="51" t="str">
        <f t="shared" si="129"/>
        <v/>
      </c>
      <c r="AP447" s="51"/>
      <c r="AQ447" s="51"/>
      <c r="AR447" s="51"/>
      <c r="AS447" s="197" t="str">
        <f t="shared" si="130"/>
        <v/>
      </c>
      <c r="AT447" s="197" t="str">
        <f t="shared" si="131"/>
        <v/>
      </c>
    </row>
    <row r="448" spans="1:46" x14ac:dyDescent="0.2">
      <c r="A448" s="52" t="str">
        <f>IF(AND(F448&lt;&gt;"",'Institution - Klasse'!$F$4&lt;&gt;""),INDEX(libcatidinstit,'Institution - Klasse'!$F$4),"")</f>
        <v/>
      </c>
      <c r="B448" s="52" t="str">
        <f>IF(A448&lt;&gt;"",INDEX(codeinstit,'Institution - Klasse'!$F$4),"")</f>
        <v/>
      </c>
      <c r="C448" s="50" t="str">
        <f t="shared" si="132"/>
        <v/>
      </c>
      <c r="D448" s="143"/>
      <c r="E448" s="143"/>
      <c r="F448" s="137"/>
      <c r="G448" s="137"/>
      <c r="H448" s="137"/>
      <c r="I448" s="137"/>
      <c r="J448" s="139"/>
      <c r="K448" s="140"/>
      <c r="L448" s="141"/>
      <c r="M448" s="141"/>
      <c r="N448" s="140"/>
      <c r="O448" s="142"/>
      <c r="P448" s="137"/>
      <c r="Q448" s="227"/>
      <c r="R448" s="137"/>
      <c r="S448" s="155"/>
      <c r="T448" s="155"/>
      <c r="U448" s="155"/>
      <c r="V448" s="155"/>
      <c r="W448" s="155"/>
      <c r="X448" s="155"/>
      <c r="Y448" s="53" t="str">
        <f t="shared" si="114"/>
        <v/>
      </c>
      <c r="Z448" s="51" t="str">
        <f t="shared" si="115"/>
        <v/>
      </c>
      <c r="AA448" s="51" t="str">
        <f t="shared" si="116"/>
        <v/>
      </c>
      <c r="AB448" s="51" t="str">
        <f t="shared" si="117"/>
        <v/>
      </c>
      <c r="AC448" s="51" t="str">
        <f t="shared" si="118"/>
        <v/>
      </c>
      <c r="AD448" s="51" t="str">
        <f t="shared" si="119"/>
        <v/>
      </c>
      <c r="AE448" s="51" t="str">
        <f t="shared" si="120"/>
        <v/>
      </c>
      <c r="AF448" s="51" t="str">
        <f t="shared" si="121"/>
        <v/>
      </c>
      <c r="AG448" s="51" t="str">
        <f t="shared" si="122"/>
        <v/>
      </c>
      <c r="AH448" s="51" t="str">
        <f t="shared" si="123"/>
        <v/>
      </c>
      <c r="AI448" s="51" t="str">
        <f t="shared" si="124"/>
        <v/>
      </c>
      <c r="AJ448" s="51" t="str">
        <f t="shared" si="125"/>
        <v/>
      </c>
      <c r="AK448" s="51" t="str">
        <f t="shared" si="126"/>
        <v/>
      </c>
      <c r="AL448" s="51" t="str">
        <f t="shared" si="127"/>
        <v/>
      </c>
      <c r="AM448" s="51" t="str">
        <f t="shared" si="128"/>
        <v/>
      </c>
      <c r="AN448" s="51" t="str">
        <f>IF(OR(AD448&lt;&gt;TRUE,AI448&lt;&gt;TRUE),"",IF(OR('Info Lieferung'!$B$12-(YEAR(J448))&gt;INDEX(valschartmaxalt,MATCH(N448,libschart,0)),'Info Lieferung'!$B$12-(YEAR(J448))&lt;INDEX(valschartminalt,MATCH(N448,libschart,0))),FALSE,TRUE))</f>
        <v/>
      </c>
      <c r="AO448" s="51" t="str">
        <f t="shared" si="129"/>
        <v/>
      </c>
      <c r="AP448" s="51"/>
      <c r="AQ448" s="51"/>
      <c r="AR448" s="51"/>
      <c r="AS448" s="197" t="str">
        <f t="shared" si="130"/>
        <v/>
      </c>
      <c r="AT448" s="197" t="str">
        <f t="shared" si="131"/>
        <v/>
      </c>
    </row>
    <row r="449" spans="1:46" x14ac:dyDescent="0.2">
      <c r="A449" s="52" t="str">
        <f>IF(AND(F449&lt;&gt;"",'Institution - Klasse'!$F$4&lt;&gt;""),INDEX(libcatidinstit,'Institution - Klasse'!$F$4),"")</f>
        <v/>
      </c>
      <c r="B449" s="52" t="str">
        <f>IF(A449&lt;&gt;"",INDEX(codeinstit,'Institution - Klasse'!$F$4),"")</f>
        <v/>
      </c>
      <c r="C449" s="50" t="str">
        <f t="shared" si="132"/>
        <v/>
      </c>
      <c r="D449" s="143"/>
      <c r="E449" s="143"/>
      <c r="F449" s="137"/>
      <c r="G449" s="137"/>
      <c r="H449" s="137"/>
      <c r="I449" s="137"/>
      <c r="J449" s="139"/>
      <c r="K449" s="140"/>
      <c r="L449" s="141"/>
      <c r="M449" s="141"/>
      <c r="N449" s="140"/>
      <c r="O449" s="142"/>
      <c r="P449" s="137"/>
      <c r="Q449" s="227"/>
      <c r="R449" s="137"/>
      <c r="S449" s="155"/>
      <c r="T449" s="155"/>
      <c r="U449" s="155"/>
      <c r="V449" s="155"/>
      <c r="W449" s="155"/>
      <c r="X449" s="155"/>
      <c r="Y449" s="53" t="str">
        <f t="shared" si="114"/>
        <v/>
      </c>
      <c r="Z449" s="51" t="str">
        <f t="shared" si="115"/>
        <v/>
      </c>
      <c r="AA449" s="51" t="str">
        <f t="shared" si="116"/>
        <v/>
      </c>
      <c r="AB449" s="51" t="str">
        <f t="shared" si="117"/>
        <v/>
      </c>
      <c r="AC449" s="51" t="str">
        <f t="shared" si="118"/>
        <v/>
      </c>
      <c r="AD449" s="51" t="str">
        <f t="shared" si="119"/>
        <v/>
      </c>
      <c r="AE449" s="51" t="str">
        <f t="shared" si="120"/>
        <v/>
      </c>
      <c r="AF449" s="51" t="str">
        <f t="shared" si="121"/>
        <v/>
      </c>
      <c r="AG449" s="51" t="str">
        <f t="shared" si="122"/>
        <v/>
      </c>
      <c r="AH449" s="51" t="str">
        <f t="shared" si="123"/>
        <v/>
      </c>
      <c r="AI449" s="51" t="str">
        <f t="shared" si="124"/>
        <v/>
      </c>
      <c r="AJ449" s="51" t="str">
        <f t="shared" si="125"/>
        <v/>
      </c>
      <c r="AK449" s="51" t="str">
        <f t="shared" si="126"/>
        <v/>
      </c>
      <c r="AL449" s="51" t="str">
        <f t="shared" si="127"/>
        <v/>
      </c>
      <c r="AM449" s="51" t="str">
        <f t="shared" si="128"/>
        <v/>
      </c>
      <c r="AN449" s="51" t="str">
        <f>IF(OR(AD449&lt;&gt;TRUE,AI449&lt;&gt;TRUE),"",IF(OR('Info Lieferung'!$B$12-(YEAR(J449))&gt;INDEX(valschartmaxalt,MATCH(N449,libschart,0)),'Info Lieferung'!$B$12-(YEAR(J449))&lt;INDEX(valschartminalt,MATCH(N449,libschart,0))),FALSE,TRUE))</f>
        <v/>
      </c>
      <c r="AO449" s="51" t="str">
        <f t="shared" si="129"/>
        <v/>
      </c>
      <c r="AP449" s="51"/>
      <c r="AQ449" s="51"/>
      <c r="AR449" s="51"/>
      <c r="AS449" s="197" t="str">
        <f t="shared" si="130"/>
        <v/>
      </c>
      <c r="AT449" s="197" t="str">
        <f t="shared" si="131"/>
        <v/>
      </c>
    </row>
    <row r="450" spans="1:46" x14ac:dyDescent="0.2">
      <c r="A450" s="52" t="str">
        <f>IF(AND(F450&lt;&gt;"",'Institution - Klasse'!$F$4&lt;&gt;""),INDEX(libcatidinstit,'Institution - Klasse'!$F$4),"")</f>
        <v/>
      </c>
      <c r="B450" s="52" t="str">
        <f>IF(A450&lt;&gt;"",INDEX(codeinstit,'Institution - Klasse'!$F$4),"")</f>
        <v/>
      </c>
      <c r="C450" s="50" t="str">
        <f t="shared" si="132"/>
        <v/>
      </c>
      <c r="D450" s="143"/>
      <c r="E450" s="143"/>
      <c r="F450" s="137"/>
      <c r="G450" s="137"/>
      <c r="H450" s="137"/>
      <c r="I450" s="137"/>
      <c r="J450" s="139"/>
      <c r="K450" s="140"/>
      <c r="L450" s="141"/>
      <c r="M450" s="141"/>
      <c r="N450" s="140"/>
      <c r="O450" s="142"/>
      <c r="P450" s="137"/>
      <c r="Q450" s="227"/>
      <c r="R450" s="137"/>
      <c r="S450" s="155"/>
      <c r="T450" s="155"/>
      <c r="U450" s="155"/>
      <c r="V450" s="155"/>
      <c r="W450" s="155"/>
      <c r="X450" s="155"/>
      <c r="Y450" s="53" t="str">
        <f t="shared" si="114"/>
        <v/>
      </c>
      <c r="Z450" s="51" t="str">
        <f t="shared" si="115"/>
        <v/>
      </c>
      <c r="AA450" s="51" t="str">
        <f t="shared" si="116"/>
        <v/>
      </c>
      <c r="AB450" s="51" t="str">
        <f t="shared" si="117"/>
        <v/>
      </c>
      <c r="AC450" s="51" t="str">
        <f t="shared" si="118"/>
        <v/>
      </c>
      <c r="AD450" s="51" t="str">
        <f t="shared" si="119"/>
        <v/>
      </c>
      <c r="AE450" s="51" t="str">
        <f t="shared" si="120"/>
        <v/>
      </c>
      <c r="AF450" s="51" t="str">
        <f t="shared" si="121"/>
        <v/>
      </c>
      <c r="AG450" s="51" t="str">
        <f t="shared" si="122"/>
        <v/>
      </c>
      <c r="AH450" s="51" t="str">
        <f t="shared" si="123"/>
        <v/>
      </c>
      <c r="AI450" s="51" t="str">
        <f t="shared" si="124"/>
        <v/>
      </c>
      <c r="AJ450" s="51" t="str">
        <f t="shared" si="125"/>
        <v/>
      </c>
      <c r="AK450" s="51" t="str">
        <f t="shared" si="126"/>
        <v/>
      </c>
      <c r="AL450" s="51" t="str">
        <f t="shared" si="127"/>
        <v/>
      </c>
      <c r="AM450" s="51" t="str">
        <f t="shared" si="128"/>
        <v/>
      </c>
      <c r="AN450" s="51" t="str">
        <f>IF(OR(AD450&lt;&gt;TRUE,AI450&lt;&gt;TRUE),"",IF(OR('Info Lieferung'!$B$12-(YEAR(J450))&gt;INDEX(valschartmaxalt,MATCH(N450,libschart,0)),'Info Lieferung'!$B$12-(YEAR(J450))&lt;INDEX(valschartminalt,MATCH(N450,libschart,0))),FALSE,TRUE))</f>
        <v/>
      </c>
      <c r="AO450" s="51" t="str">
        <f t="shared" si="129"/>
        <v/>
      </c>
      <c r="AP450" s="51"/>
      <c r="AQ450" s="51"/>
      <c r="AR450" s="51"/>
      <c r="AS450" s="197" t="str">
        <f t="shared" si="130"/>
        <v/>
      </c>
      <c r="AT450" s="197" t="str">
        <f t="shared" si="131"/>
        <v/>
      </c>
    </row>
    <row r="451" spans="1:46" x14ac:dyDescent="0.2">
      <c r="A451" s="52" t="str">
        <f>IF(AND(F451&lt;&gt;"",'Institution - Klasse'!$F$4&lt;&gt;""),INDEX(libcatidinstit,'Institution - Klasse'!$F$4),"")</f>
        <v/>
      </c>
      <c r="B451" s="52" t="str">
        <f>IF(A451&lt;&gt;"",INDEX(codeinstit,'Institution - Klasse'!$F$4),"")</f>
        <v/>
      </c>
      <c r="C451" s="50" t="str">
        <f t="shared" si="132"/>
        <v/>
      </c>
      <c r="D451" s="143"/>
      <c r="E451" s="143"/>
      <c r="F451" s="137"/>
      <c r="G451" s="137"/>
      <c r="H451" s="137"/>
      <c r="I451" s="137"/>
      <c r="J451" s="139"/>
      <c r="K451" s="140"/>
      <c r="L451" s="141"/>
      <c r="M451" s="141"/>
      <c r="N451" s="140"/>
      <c r="O451" s="142"/>
      <c r="P451" s="137"/>
      <c r="Q451" s="227"/>
      <c r="R451" s="137"/>
      <c r="S451" s="155"/>
      <c r="T451" s="155"/>
      <c r="U451" s="155"/>
      <c r="V451" s="155"/>
      <c r="W451" s="155"/>
      <c r="X451" s="155"/>
      <c r="Y451" s="53" t="str">
        <f t="shared" si="114"/>
        <v/>
      </c>
      <c r="Z451" s="51" t="str">
        <f t="shared" si="115"/>
        <v/>
      </c>
      <c r="AA451" s="51" t="str">
        <f t="shared" si="116"/>
        <v/>
      </c>
      <c r="AB451" s="51" t="str">
        <f t="shared" si="117"/>
        <v/>
      </c>
      <c r="AC451" s="51" t="str">
        <f t="shared" si="118"/>
        <v/>
      </c>
      <c r="AD451" s="51" t="str">
        <f t="shared" si="119"/>
        <v/>
      </c>
      <c r="AE451" s="51" t="str">
        <f t="shared" si="120"/>
        <v/>
      </c>
      <c r="AF451" s="51" t="str">
        <f t="shared" si="121"/>
        <v/>
      </c>
      <c r="AG451" s="51" t="str">
        <f t="shared" si="122"/>
        <v/>
      </c>
      <c r="AH451" s="51" t="str">
        <f t="shared" si="123"/>
        <v/>
      </c>
      <c r="AI451" s="51" t="str">
        <f t="shared" si="124"/>
        <v/>
      </c>
      <c r="AJ451" s="51" t="str">
        <f t="shared" si="125"/>
        <v/>
      </c>
      <c r="AK451" s="51" t="str">
        <f t="shared" si="126"/>
        <v/>
      </c>
      <c r="AL451" s="51" t="str">
        <f t="shared" si="127"/>
        <v/>
      </c>
      <c r="AM451" s="51" t="str">
        <f t="shared" si="128"/>
        <v/>
      </c>
      <c r="AN451" s="51" t="str">
        <f>IF(OR(AD451&lt;&gt;TRUE,AI451&lt;&gt;TRUE),"",IF(OR('Info Lieferung'!$B$12-(YEAR(J451))&gt;INDEX(valschartmaxalt,MATCH(N451,libschart,0)),'Info Lieferung'!$B$12-(YEAR(J451))&lt;INDEX(valschartminalt,MATCH(N451,libschart,0))),FALSE,TRUE))</f>
        <v/>
      </c>
      <c r="AO451" s="51" t="str">
        <f t="shared" si="129"/>
        <v/>
      </c>
      <c r="AP451" s="51"/>
      <c r="AQ451" s="51"/>
      <c r="AR451" s="51"/>
      <c r="AS451" s="197" t="str">
        <f t="shared" si="130"/>
        <v/>
      </c>
      <c r="AT451" s="197" t="str">
        <f t="shared" si="131"/>
        <v/>
      </c>
    </row>
    <row r="452" spans="1:46" x14ac:dyDescent="0.2">
      <c r="A452" s="52" t="str">
        <f>IF(AND(F452&lt;&gt;"",'Institution - Klasse'!$F$4&lt;&gt;""),INDEX(libcatidinstit,'Institution - Klasse'!$F$4),"")</f>
        <v/>
      </c>
      <c r="B452" s="52" t="str">
        <f>IF(A452&lt;&gt;"",INDEX(codeinstit,'Institution - Klasse'!$F$4),"")</f>
        <v/>
      </c>
      <c r="C452" s="50" t="str">
        <f t="shared" si="132"/>
        <v/>
      </c>
      <c r="D452" s="143"/>
      <c r="E452" s="143"/>
      <c r="F452" s="137"/>
      <c r="G452" s="137"/>
      <c r="H452" s="137"/>
      <c r="I452" s="137"/>
      <c r="J452" s="139"/>
      <c r="K452" s="140"/>
      <c r="L452" s="141"/>
      <c r="M452" s="141"/>
      <c r="N452" s="140"/>
      <c r="O452" s="142"/>
      <c r="P452" s="137"/>
      <c r="Q452" s="227"/>
      <c r="R452" s="137"/>
      <c r="S452" s="155"/>
      <c r="T452" s="155"/>
      <c r="U452" s="155"/>
      <c r="V452" s="155"/>
      <c r="W452" s="155"/>
      <c r="X452" s="155"/>
      <c r="Y452" s="53" t="str">
        <f t="shared" si="114"/>
        <v/>
      </c>
      <c r="Z452" s="51" t="str">
        <f t="shared" si="115"/>
        <v/>
      </c>
      <c r="AA452" s="51" t="str">
        <f t="shared" si="116"/>
        <v/>
      </c>
      <c r="AB452" s="51" t="str">
        <f t="shared" si="117"/>
        <v/>
      </c>
      <c r="AC452" s="51" t="str">
        <f t="shared" si="118"/>
        <v/>
      </c>
      <c r="AD452" s="51" t="str">
        <f t="shared" si="119"/>
        <v/>
      </c>
      <c r="AE452" s="51" t="str">
        <f t="shared" si="120"/>
        <v/>
      </c>
      <c r="AF452" s="51" t="str">
        <f t="shared" si="121"/>
        <v/>
      </c>
      <c r="AG452" s="51" t="str">
        <f t="shared" si="122"/>
        <v/>
      </c>
      <c r="AH452" s="51" t="str">
        <f t="shared" si="123"/>
        <v/>
      </c>
      <c r="AI452" s="51" t="str">
        <f t="shared" si="124"/>
        <v/>
      </c>
      <c r="AJ452" s="51" t="str">
        <f t="shared" si="125"/>
        <v/>
      </c>
      <c r="AK452" s="51" t="str">
        <f t="shared" si="126"/>
        <v/>
      </c>
      <c r="AL452" s="51" t="str">
        <f t="shared" si="127"/>
        <v/>
      </c>
      <c r="AM452" s="51" t="str">
        <f t="shared" si="128"/>
        <v/>
      </c>
      <c r="AN452" s="51" t="str">
        <f>IF(OR(AD452&lt;&gt;TRUE,AI452&lt;&gt;TRUE),"",IF(OR('Info Lieferung'!$B$12-(YEAR(J452))&gt;INDEX(valschartmaxalt,MATCH(N452,libschart,0)),'Info Lieferung'!$B$12-(YEAR(J452))&lt;INDEX(valschartminalt,MATCH(N452,libschart,0))),FALSE,TRUE))</f>
        <v/>
      </c>
      <c r="AO452" s="51" t="str">
        <f t="shared" si="129"/>
        <v/>
      </c>
      <c r="AP452" s="51"/>
      <c r="AQ452" s="51"/>
      <c r="AR452" s="51"/>
      <c r="AS452" s="197" t="str">
        <f t="shared" si="130"/>
        <v/>
      </c>
      <c r="AT452" s="197" t="str">
        <f t="shared" si="131"/>
        <v/>
      </c>
    </row>
    <row r="453" spans="1:46" x14ac:dyDescent="0.2">
      <c r="A453" s="52" t="str">
        <f>IF(AND(F453&lt;&gt;"",'Institution - Klasse'!$F$4&lt;&gt;""),INDEX(libcatidinstit,'Institution - Klasse'!$F$4),"")</f>
        <v/>
      </c>
      <c r="B453" s="52" t="str">
        <f>IF(A453&lt;&gt;"",INDEX(codeinstit,'Institution - Klasse'!$F$4),"")</f>
        <v/>
      </c>
      <c r="C453" s="50" t="str">
        <f t="shared" si="132"/>
        <v/>
      </c>
      <c r="D453" s="143"/>
      <c r="E453" s="143"/>
      <c r="F453" s="137"/>
      <c r="G453" s="137"/>
      <c r="H453" s="137"/>
      <c r="I453" s="137"/>
      <c r="J453" s="139"/>
      <c r="K453" s="140"/>
      <c r="L453" s="141"/>
      <c r="M453" s="141"/>
      <c r="N453" s="140"/>
      <c r="O453" s="142"/>
      <c r="P453" s="137"/>
      <c r="Q453" s="227"/>
      <c r="R453" s="137"/>
      <c r="S453" s="155"/>
      <c r="T453" s="155"/>
      <c r="U453" s="155"/>
      <c r="V453" s="155"/>
      <c r="W453" s="155"/>
      <c r="X453" s="155"/>
      <c r="Y453" s="53" t="str">
        <f t="shared" ref="Y453:Y516" si="133">IF(G453="CH.AHV",IF(LEN(H453)=13,IF((MID(H453,13,1)+1-1)=MOD(10-(MID(H453,1,1)+3*MID(H453,2,1)+MID(H453,3,1)+3*MID(H453,4,1)+MID(H453,5,1)+3*MID(H453,6,1)+MID(H453,7,1)+3*MID(H453,8,1)+MID(H453,9,1)+3*MID(H453,10,1)+MID(H453,11,1)+3*MID(H453,12,1)),10),TRUE,FALSE),FALSE),"")</f>
        <v/>
      </c>
      <c r="Z453" s="51" t="str">
        <f t="shared" ref="Z453:Z516" si="134">IF(OR(ISBLANK(H453)),"",NOT(COUNTIF($H$5:$H$1004,$H453)&gt;1))</f>
        <v/>
      </c>
      <c r="AA453" s="51" t="str">
        <f t="shared" ref="AA453:AA516" si="135">IF(ISBLANK(F453),"",IF(ISNA(MATCH(TRIM(F453),libclint,0)),FALSE,TRUE))</f>
        <v/>
      </c>
      <c r="AB453" s="51" t="str">
        <f t="shared" ref="AB453:AB516" si="136">IF(ISBLANK(G453),"",IF(ISNA(MATCH(G453,codecatidlern,0)),FALSE,TRUE))</f>
        <v/>
      </c>
      <c r="AC453" s="51" t="str">
        <f t="shared" ref="AC453:AC516" si="137">IF(ISBLANK(I453),"",IF(ISNA(MATCH(I453,libsex,0)),FALSE,TRUE))</f>
        <v/>
      </c>
      <c r="AD453" s="51" t="str">
        <f t="shared" ref="AD453:AD516" si="138">IF(ISBLANK(J453),"",IF(AND(J453 &gt; DATE(1925,1,1),J453 &lt; DATE(2100,1,1)),TRUE,FALSE))</f>
        <v/>
      </c>
      <c r="AE453" s="51" t="str">
        <f t="shared" ref="AE453:AE516" si="139">IF(ISBLANK(K453),"",IF(ISNA(MATCH(K453,libnat,0)),FALSE,TRUE))</f>
        <v/>
      </c>
      <c r="AF453" s="51" t="str">
        <f t="shared" ref="AF453:AF516" si="140">IF(ISBLANK(L453),"",IF(ISNA(MATCH(L453,liblangue,0)),FALSE,TRUE))</f>
        <v/>
      </c>
      <c r="AG453" s="51" t="str">
        <f t="shared" ref="AG453:AG516" si="141">IF(OR(AF453&lt;&gt;TRUE,ISNA(MATCH(N453,libschart,0))),"",IF(AND(INDEX(codeschart,MATCH(N453,libschart,0))&lt;55000000,INDEX(codelangue,MATCH(L453,liblangue,0))=999),FALSE,TRUE))</f>
        <v/>
      </c>
      <c r="AH453" s="51" t="str">
        <f t="shared" ref="AH453:AH516" si="142">IF(ISBLANK(M453),"",IF(ISNA(MATCH(M453,libgem,0)),FALSE,TRUE))</f>
        <v/>
      </c>
      <c r="AI453" s="51" t="str">
        <f t="shared" ref="AI453:AI516" si="143">IF(ISBLANK(N453),"",IF(ISNA(MATCH(N453,libschart,0)),FALSE,IF(INDEX(codeschart,MATCH(N453,libschart,0))=0,FALSE,TRUE)))</f>
        <v/>
      </c>
      <c r="AJ453" s="51" t="str">
        <f t="shared" ref="AJ453:AJ516" si="144">IF(ISBLANK(O453),"",IF(ISNA(MATCH(O453,codektbj,0)),FALSE,TRUE))</f>
        <v/>
      </c>
      <c r="AK453" s="51" t="str">
        <f t="shared" ref="AK453:AK516" si="145">IF(ISBLANK(P453),"",IF(ISNA(MATCH(P453,libform,0)),FALSE,TRUE))</f>
        <v/>
      </c>
      <c r="AL453" s="51" t="str">
        <f t="shared" ref="AL453:AL516" si="146">IF(ISBLANK(Q453),"",IF(ISNA(MATCH(Q453,libspe,0)),FALSE,TRUE))</f>
        <v/>
      </c>
      <c r="AM453" s="51" t="str">
        <f t="shared" ref="AM453:AM516" si="147">IF(ISBLANK(R453),"",IF(ISNA(MATCH(R453,libmp1,0)),FALSE,TRUE))</f>
        <v/>
      </c>
      <c r="AN453" s="51" t="str">
        <f>IF(OR(AD453&lt;&gt;TRUE,AI453&lt;&gt;TRUE),"",IF(OR('Info Lieferung'!$B$12-(YEAR(J453))&gt;INDEX(valschartmaxalt,MATCH(N453,libschart,0)),'Info Lieferung'!$B$12-(YEAR(J453))&lt;INDEX(valschartminalt,MATCH(N453,libschart,0))),FALSE,TRUE))</f>
        <v/>
      </c>
      <c r="AO453" s="51" t="str">
        <f t="shared" ref="AO453:AO516" si="148">IF(ISBLANK(N453),"",IF(AND(AI453=TRUE,AJ453=TRUE),IF(OR(AND(O453&gt;=INDEX(valschartktbjmin,MATCH(N453,libschart,0)),O453&lt;=INDEX(valschartktbjmax,MATCH(N453,libschart,0))),AND(O453=90,INDEX(valschartktbj90,MATCH(N453,libschart,0))=90),AND(O453=99,INDEX(valschartktbj99,MATCH(N453,libschart,0))=99)),TRUE,FALSE),""))</f>
        <v/>
      </c>
      <c r="AP453" s="51"/>
      <c r="AQ453" s="51"/>
      <c r="AR453" s="51"/>
      <c r="AS453" s="197" t="str">
        <f t="shared" ref="AS453:AS516" si="149">IF(C453="","",1)</f>
        <v/>
      </c>
      <c r="AT453" s="197" t="str">
        <f t="shared" ref="AT453:AT516" si="150">IF(COUNTA(F453:X453)=0,"",IF(COUNTA(F453:Q453)=12,IF(OR(R453&lt;&gt;"",AI453=FALSE),FALSE,IF(OR(INDEX(codeschart,MATCH(N453,libschart,0))&lt;11000000,INDEX(codeschart,MATCH(N453,libschart,0))&gt;=52000000),FALSE,TRUE)),TRUE))</f>
        <v/>
      </c>
    </row>
    <row r="454" spans="1:46" x14ac:dyDescent="0.2">
      <c r="A454" s="52" t="str">
        <f>IF(AND(F454&lt;&gt;"",'Institution - Klasse'!$F$4&lt;&gt;""),INDEX(libcatidinstit,'Institution - Klasse'!$F$4),"")</f>
        <v/>
      </c>
      <c r="B454" s="52" t="str">
        <f>IF(A454&lt;&gt;"",INDEX(codeinstit,'Institution - Klasse'!$F$4),"")</f>
        <v/>
      </c>
      <c r="C454" s="50" t="str">
        <f t="shared" ref="C454:C517" si="151">IF(COUNTA(F454:X454)=0,"",IF(AT454=TRUE,"Unvollständig",IF(OR(Y454=FALSE,COUNTIF(AA454:AM454,FALSE)&gt;0,COUNTIF(F454:AR454,#N/A)&gt;0),"Fehler",IF(AND(Z454,AN454,AO454),"OK","Achtung"))))</f>
        <v/>
      </c>
      <c r="D454" s="143"/>
      <c r="E454" s="143"/>
      <c r="F454" s="137"/>
      <c r="G454" s="137"/>
      <c r="H454" s="137"/>
      <c r="I454" s="137"/>
      <c r="J454" s="139"/>
      <c r="K454" s="140"/>
      <c r="L454" s="141"/>
      <c r="M454" s="141"/>
      <c r="N454" s="140"/>
      <c r="O454" s="142"/>
      <c r="P454" s="137"/>
      <c r="Q454" s="227"/>
      <c r="R454" s="137"/>
      <c r="S454" s="155"/>
      <c r="T454" s="155"/>
      <c r="U454" s="155"/>
      <c r="V454" s="155"/>
      <c r="W454" s="155"/>
      <c r="X454" s="155"/>
      <c r="Y454" s="53" t="str">
        <f t="shared" si="133"/>
        <v/>
      </c>
      <c r="Z454" s="51" t="str">
        <f t="shared" si="134"/>
        <v/>
      </c>
      <c r="AA454" s="51" t="str">
        <f t="shared" si="135"/>
        <v/>
      </c>
      <c r="AB454" s="51" t="str">
        <f t="shared" si="136"/>
        <v/>
      </c>
      <c r="AC454" s="51" t="str">
        <f t="shared" si="137"/>
        <v/>
      </c>
      <c r="AD454" s="51" t="str">
        <f t="shared" si="138"/>
        <v/>
      </c>
      <c r="AE454" s="51" t="str">
        <f t="shared" si="139"/>
        <v/>
      </c>
      <c r="AF454" s="51" t="str">
        <f t="shared" si="140"/>
        <v/>
      </c>
      <c r="AG454" s="51" t="str">
        <f t="shared" si="141"/>
        <v/>
      </c>
      <c r="AH454" s="51" t="str">
        <f t="shared" si="142"/>
        <v/>
      </c>
      <c r="AI454" s="51" t="str">
        <f t="shared" si="143"/>
        <v/>
      </c>
      <c r="AJ454" s="51" t="str">
        <f t="shared" si="144"/>
        <v/>
      </c>
      <c r="AK454" s="51" t="str">
        <f t="shared" si="145"/>
        <v/>
      </c>
      <c r="AL454" s="51" t="str">
        <f t="shared" si="146"/>
        <v/>
      </c>
      <c r="AM454" s="51" t="str">
        <f t="shared" si="147"/>
        <v/>
      </c>
      <c r="AN454" s="51" t="str">
        <f>IF(OR(AD454&lt;&gt;TRUE,AI454&lt;&gt;TRUE),"",IF(OR('Info Lieferung'!$B$12-(YEAR(J454))&gt;INDEX(valschartmaxalt,MATCH(N454,libschart,0)),'Info Lieferung'!$B$12-(YEAR(J454))&lt;INDEX(valschartminalt,MATCH(N454,libschart,0))),FALSE,TRUE))</f>
        <v/>
      </c>
      <c r="AO454" s="51" t="str">
        <f t="shared" si="148"/>
        <v/>
      </c>
      <c r="AP454" s="51"/>
      <c r="AQ454" s="51"/>
      <c r="AR454" s="51"/>
      <c r="AS454" s="197" t="str">
        <f t="shared" si="149"/>
        <v/>
      </c>
      <c r="AT454" s="197" t="str">
        <f t="shared" si="150"/>
        <v/>
      </c>
    </row>
    <row r="455" spans="1:46" x14ac:dyDescent="0.2">
      <c r="A455" s="52" t="str">
        <f>IF(AND(F455&lt;&gt;"",'Institution - Klasse'!$F$4&lt;&gt;""),INDEX(libcatidinstit,'Institution - Klasse'!$F$4),"")</f>
        <v/>
      </c>
      <c r="B455" s="52" t="str">
        <f>IF(A455&lt;&gt;"",INDEX(codeinstit,'Institution - Klasse'!$F$4),"")</f>
        <v/>
      </c>
      <c r="C455" s="50" t="str">
        <f t="shared" si="151"/>
        <v/>
      </c>
      <c r="D455" s="143"/>
      <c r="E455" s="143"/>
      <c r="F455" s="137"/>
      <c r="G455" s="137"/>
      <c r="H455" s="137"/>
      <c r="I455" s="137"/>
      <c r="J455" s="139"/>
      <c r="K455" s="140"/>
      <c r="L455" s="141"/>
      <c r="M455" s="141"/>
      <c r="N455" s="140"/>
      <c r="O455" s="142"/>
      <c r="P455" s="137"/>
      <c r="Q455" s="227"/>
      <c r="R455" s="137"/>
      <c r="S455" s="155"/>
      <c r="T455" s="155"/>
      <c r="U455" s="155"/>
      <c r="V455" s="155"/>
      <c r="W455" s="155"/>
      <c r="X455" s="155"/>
      <c r="Y455" s="53" t="str">
        <f t="shared" si="133"/>
        <v/>
      </c>
      <c r="Z455" s="51" t="str">
        <f t="shared" si="134"/>
        <v/>
      </c>
      <c r="AA455" s="51" t="str">
        <f t="shared" si="135"/>
        <v/>
      </c>
      <c r="AB455" s="51" t="str">
        <f t="shared" si="136"/>
        <v/>
      </c>
      <c r="AC455" s="51" t="str">
        <f t="shared" si="137"/>
        <v/>
      </c>
      <c r="AD455" s="51" t="str">
        <f t="shared" si="138"/>
        <v/>
      </c>
      <c r="AE455" s="51" t="str">
        <f t="shared" si="139"/>
        <v/>
      </c>
      <c r="AF455" s="51" t="str">
        <f t="shared" si="140"/>
        <v/>
      </c>
      <c r="AG455" s="51" t="str">
        <f t="shared" si="141"/>
        <v/>
      </c>
      <c r="AH455" s="51" t="str">
        <f t="shared" si="142"/>
        <v/>
      </c>
      <c r="AI455" s="51" t="str">
        <f t="shared" si="143"/>
        <v/>
      </c>
      <c r="AJ455" s="51" t="str">
        <f t="shared" si="144"/>
        <v/>
      </c>
      <c r="AK455" s="51" t="str">
        <f t="shared" si="145"/>
        <v/>
      </c>
      <c r="AL455" s="51" t="str">
        <f t="shared" si="146"/>
        <v/>
      </c>
      <c r="AM455" s="51" t="str">
        <f t="shared" si="147"/>
        <v/>
      </c>
      <c r="AN455" s="51" t="str">
        <f>IF(OR(AD455&lt;&gt;TRUE,AI455&lt;&gt;TRUE),"",IF(OR('Info Lieferung'!$B$12-(YEAR(J455))&gt;INDEX(valschartmaxalt,MATCH(N455,libschart,0)),'Info Lieferung'!$B$12-(YEAR(J455))&lt;INDEX(valschartminalt,MATCH(N455,libschart,0))),FALSE,TRUE))</f>
        <v/>
      </c>
      <c r="AO455" s="51" t="str">
        <f t="shared" si="148"/>
        <v/>
      </c>
      <c r="AP455" s="51"/>
      <c r="AQ455" s="51"/>
      <c r="AR455" s="51"/>
      <c r="AS455" s="197" t="str">
        <f t="shared" si="149"/>
        <v/>
      </c>
      <c r="AT455" s="197" t="str">
        <f t="shared" si="150"/>
        <v/>
      </c>
    </row>
    <row r="456" spans="1:46" x14ac:dyDescent="0.2">
      <c r="A456" s="52" t="str">
        <f>IF(AND(F456&lt;&gt;"",'Institution - Klasse'!$F$4&lt;&gt;""),INDEX(libcatidinstit,'Institution - Klasse'!$F$4),"")</f>
        <v/>
      </c>
      <c r="B456" s="52" t="str">
        <f>IF(A456&lt;&gt;"",INDEX(codeinstit,'Institution - Klasse'!$F$4),"")</f>
        <v/>
      </c>
      <c r="C456" s="50" t="str">
        <f t="shared" si="151"/>
        <v/>
      </c>
      <c r="D456" s="143"/>
      <c r="E456" s="143"/>
      <c r="F456" s="137"/>
      <c r="G456" s="137"/>
      <c r="H456" s="137"/>
      <c r="I456" s="137"/>
      <c r="J456" s="139"/>
      <c r="K456" s="140"/>
      <c r="L456" s="141"/>
      <c r="M456" s="141"/>
      <c r="N456" s="140"/>
      <c r="O456" s="142"/>
      <c r="P456" s="137"/>
      <c r="Q456" s="227"/>
      <c r="R456" s="137"/>
      <c r="S456" s="155"/>
      <c r="T456" s="155"/>
      <c r="U456" s="155"/>
      <c r="V456" s="155"/>
      <c r="W456" s="155"/>
      <c r="X456" s="155"/>
      <c r="Y456" s="53" t="str">
        <f t="shared" si="133"/>
        <v/>
      </c>
      <c r="Z456" s="51" t="str">
        <f t="shared" si="134"/>
        <v/>
      </c>
      <c r="AA456" s="51" t="str">
        <f t="shared" si="135"/>
        <v/>
      </c>
      <c r="AB456" s="51" t="str">
        <f t="shared" si="136"/>
        <v/>
      </c>
      <c r="AC456" s="51" t="str">
        <f t="shared" si="137"/>
        <v/>
      </c>
      <c r="AD456" s="51" t="str">
        <f t="shared" si="138"/>
        <v/>
      </c>
      <c r="AE456" s="51" t="str">
        <f t="shared" si="139"/>
        <v/>
      </c>
      <c r="AF456" s="51" t="str">
        <f t="shared" si="140"/>
        <v/>
      </c>
      <c r="AG456" s="51" t="str">
        <f t="shared" si="141"/>
        <v/>
      </c>
      <c r="AH456" s="51" t="str">
        <f t="shared" si="142"/>
        <v/>
      </c>
      <c r="AI456" s="51" t="str">
        <f t="shared" si="143"/>
        <v/>
      </c>
      <c r="AJ456" s="51" t="str">
        <f t="shared" si="144"/>
        <v/>
      </c>
      <c r="AK456" s="51" t="str">
        <f t="shared" si="145"/>
        <v/>
      </c>
      <c r="AL456" s="51" t="str">
        <f t="shared" si="146"/>
        <v/>
      </c>
      <c r="AM456" s="51" t="str">
        <f t="shared" si="147"/>
        <v/>
      </c>
      <c r="AN456" s="51" t="str">
        <f>IF(OR(AD456&lt;&gt;TRUE,AI456&lt;&gt;TRUE),"",IF(OR('Info Lieferung'!$B$12-(YEAR(J456))&gt;INDEX(valschartmaxalt,MATCH(N456,libschart,0)),'Info Lieferung'!$B$12-(YEAR(J456))&lt;INDEX(valschartminalt,MATCH(N456,libschart,0))),FALSE,TRUE))</f>
        <v/>
      </c>
      <c r="AO456" s="51" t="str">
        <f t="shared" si="148"/>
        <v/>
      </c>
      <c r="AP456" s="51"/>
      <c r="AQ456" s="51"/>
      <c r="AR456" s="51"/>
      <c r="AS456" s="197" t="str">
        <f t="shared" si="149"/>
        <v/>
      </c>
      <c r="AT456" s="197" t="str">
        <f t="shared" si="150"/>
        <v/>
      </c>
    </row>
    <row r="457" spans="1:46" x14ac:dyDescent="0.2">
      <c r="A457" s="52" t="str">
        <f>IF(AND(F457&lt;&gt;"",'Institution - Klasse'!$F$4&lt;&gt;""),INDEX(libcatidinstit,'Institution - Klasse'!$F$4),"")</f>
        <v/>
      </c>
      <c r="B457" s="52" t="str">
        <f>IF(A457&lt;&gt;"",INDEX(codeinstit,'Institution - Klasse'!$F$4),"")</f>
        <v/>
      </c>
      <c r="C457" s="50" t="str">
        <f t="shared" si="151"/>
        <v/>
      </c>
      <c r="D457" s="143"/>
      <c r="E457" s="143"/>
      <c r="F457" s="137"/>
      <c r="G457" s="137"/>
      <c r="H457" s="137"/>
      <c r="I457" s="137"/>
      <c r="J457" s="139"/>
      <c r="K457" s="140"/>
      <c r="L457" s="141"/>
      <c r="M457" s="141"/>
      <c r="N457" s="140"/>
      <c r="O457" s="142"/>
      <c r="P457" s="137"/>
      <c r="Q457" s="227"/>
      <c r="R457" s="137"/>
      <c r="S457" s="155"/>
      <c r="T457" s="155"/>
      <c r="U457" s="155"/>
      <c r="V457" s="155"/>
      <c r="W457" s="155"/>
      <c r="X457" s="155"/>
      <c r="Y457" s="53" t="str">
        <f t="shared" si="133"/>
        <v/>
      </c>
      <c r="Z457" s="51" t="str">
        <f t="shared" si="134"/>
        <v/>
      </c>
      <c r="AA457" s="51" t="str">
        <f t="shared" si="135"/>
        <v/>
      </c>
      <c r="AB457" s="51" t="str">
        <f t="shared" si="136"/>
        <v/>
      </c>
      <c r="AC457" s="51" t="str">
        <f t="shared" si="137"/>
        <v/>
      </c>
      <c r="AD457" s="51" t="str">
        <f t="shared" si="138"/>
        <v/>
      </c>
      <c r="AE457" s="51" t="str">
        <f t="shared" si="139"/>
        <v/>
      </c>
      <c r="AF457" s="51" t="str">
        <f t="shared" si="140"/>
        <v/>
      </c>
      <c r="AG457" s="51" t="str">
        <f t="shared" si="141"/>
        <v/>
      </c>
      <c r="AH457" s="51" t="str">
        <f t="shared" si="142"/>
        <v/>
      </c>
      <c r="AI457" s="51" t="str">
        <f t="shared" si="143"/>
        <v/>
      </c>
      <c r="AJ457" s="51" t="str">
        <f t="shared" si="144"/>
        <v/>
      </c>
      <c r="AK457" s="51" t="str">
        <f t="shared" si="145"/>
        <v/>
      </c>
      <c r="AL457" s="51" t="str">
        <f t="shared" si="146"/>
        <v/>
      </c>
      <c r="AM457" s="51" t="str">
        <f t="shared" si="147"/>
        <v/>
      </c>
      <c r="AN457" s="51" t="str">
        <f>IF(OR(AD457&lt;&gt;TRUE,AI457&lt;&gt;TRUE),"",IF(OR('Info Lieferung'!$B$12-(YEAR(J457))&gt;INDEX(valschartmaxalt,MATCH(N457,libschart,0)),'Info Lieferung'!$B$12-(YEAR(J457))&lt;INDEX(valschartminalt,MATCH(N457,libschart,0))),FALSE,TRUE))</f>
        <v/>
      </c>
      <c r="AO457" s="51" t="str">
        <f t="shared" si="148"/>
        <v/>
      </c>
      <c r="AP457" s="51"/>
      <c r="AQ457" s="51"/>
      <c r="AR457" s="51"/>
      <c r="AS457" s="197" t="str">
        <f t="shared" si="149"/>
        <v/>
      </c>
      <c r="AT457" s="197" t="str">
        <f t="shared" si="150"/>
        <v/>
      </c>
    </row>
    <row r="458" spans="1:46" x14ac:dyDescent="0.2">
      <c r="A458" s="52" t="str">
        <f>IF(AND(F458&lt;&gt;"",'Institution - Klasse'!$F$4&lt;&gt;""),INDEX(libcatidinstit,'Institution - Klasse'!$F$4),"")</f>
        <v/>
      </c>
      <c r="B458" s="52" t="str">
        <f>IF(A458&lt;&gt;"",INDEX(codeinstit,'Institution - Klasse'!$F$4),"")</f>
        <v/>
      </c>
      <c r="C458" s="50" t="str">
        <f t="shared" si="151"/>
        <v/>
      </c>
      <c r="D458" s="143"/>
      <c r="E458" s="143"/>
      <c r="F458" s="137"/>
      <c r="G458" s="137"/>
      <c r="H458" s="137"/>
      <c r="I458" s="137"/>
      <c r="J458" s="139"/>
      <c r="K458" s="140"/>
      <c r="L458" s="141"/>
      <c r="M458" s="141"/>
      <c r="N458" s="140"/>
      <c r="O458" s="142"/>
      <c r="P458" s="137"/>
      <c r="Q458" s="227"/>
      <c r="R458" s="137"/>
      <c r="S458" s="155"/>
      <c r="T458" s="155"/>
      <c r="U458" s="155"/>
      <c r="V458" s="155"/>
      <c r="W458" s="155"/>
      <c r="X458" s="155"/>
      <c r="Y458" s="53" t="str">
        <f t="shared" si="133"/>
        <v/>
      </c>
      <c r="Z458" s="51" t="str">
        <f t="shared" si="134"/>
        <v/>
      </c>
      <c r="AA458" s="51" t="str">
        <f t="shared" si="135"/>
        <v/>
      </c>
      <c r="AB458" s="51" t="str">
        <f t="shared" si="136"/>
        <v/>
      </c>
      <c r="AC458" s="51" t="str">
        <f t="shared" si="137"/>
        <v/>
      </c>
      <c r="AD458" s="51" t="str">
        <f t="shared" si="138"/>
        <v/>
      </c>
      <c r="AE458" s="51" t="str">
        <f t="shared" si="139"/>
        <v/>
      </c>
      <c r="AF458" s="51" t="str">
        <f t="shared" si="140"/>
        <v/>
      </c>
      <c r="AG458" s="51" t="str">
        <f t="shared" si="141"/>
        <v/>
      </c>
      <c r="AH458" s="51" t="str">
        <f t="shared" si="142"/>
        <v/>
      </c>
      <c r="AI458" s="51" t="str">
        <f t="shared" si="143"/>
        <v/>
      </c>
      <c r="AJ458" s="51" t="str">
        <f t="shared" si="144"/>
        <v/>
      </c>
      <c r="AK458" s="51" t="str">
        <f t="shared" si="145"/>
        <v/>
      </c>
      <c r="AL458" s="51" t="str">
        <f t="shared" si="146"/>
        <v/>
      </c>
      <c r="AM458" s="51" t="str">
        <f t="shared" si="147"/>
        <v/>
      </c>
      <c r="AN458" s="51" t="str">
        <f>IF(OR(AD458&lt;&gt;TRUE,AI458&lt;&gt;TRUE),"",IF(OR('Info Lieferung'!$B$12-(YEAR(J458))&gt;INDEX(valschartmaxalt,MATCH(N458,libschart,0)),'Info Lieferung'!$B$12-(YEAR(J458))&lt;INDEX(valschartminalt,MATCH(N458,libschart,0))),FALSE,TRUE))</f>
        <v/>
      </c>
      <c r="AO458" s="51" t="str">
        <f t="shared" si="148"/>
        <v/>
      </c>
      <c r="AP458" s="51"/>
      <c r="AQ458" s="51"/>
      <c r="AR458" s="51"/>
      <c r="AS458" s="197" t="str">
        <f t="shared" si="149"/>
        <v/>
      </c>
      <c r="AT458" s="197" t="str">
        <f t="shared" si="150"/>
        <v/>
      </c>
    </row>
    <row r="459" spans="1:46" x14ac:dyDescent="0.2">
      <c r="A459" s="52" t="str">
        <f>IF(AND(F459&lt;&gt;"",'Institution - Klasse'!$F$4&lt;&gt;""),INDEX(libcatidinstit,'Institution - Klasse'!$F$4),"")</f>
        <v/>
      </c>
      <c r="B459" s="52" t="str">
        <f>IF(A459&lt;&gt;"",INDEX(codeinstit,'Institution - Klasse'!$F$4),"")</f>
        <v/>
      </c>
      <c r="C459" s="50" t="str">
        <f t="shared" si="151"/>
        <v/>
      </c>
      <c r="D459" s="143"/>
      <c r="E459" s="143"/>
      <c r="F459" s="137"/>
      <c r="G459" s="137"/>
      <c r="H459" s="137"/>
      <c r="I459" s="137"/>
      <c r="J459" s="139"/>
      <c r="K459" s="140"/>
      <c r="L459" s="141"/>
      <c r="M459" s="141"/>
      <c r="N459" s="140"/>
      <c r="O459" s="142"/>
      <c r="P459" s="137"/>
      <c r="Q459" s="227"/>
      <c r="R459" s="137"/>
      <c r="S459" s="155"/>
      <c r="T459" s="155"/>
      <c r="U459" s="155"/>
      <c r="V459" s="155"/>
      <c r="W459" s="155"/>
      <c r="X459" s="155"/>
      <c r="Y459" s="53" t="str">
        <f t="shared" si="133"/>
        <v/>
      </c>
      <c r="Z459" s="51" t="str">
        <f t="shared" si="134"/>
        <v/>
      </c>
      <c r="AA459" s="51" t="str">
        <f t="shared" si="135"/>
        <v/>
      </c>
      <c r="AB459" s="51" t="str">
        <f t="shared" si="136"/>
        <v/>
      </c>
      <c r="AC459" s="51" t="str">
        <f t="shared" si="137"/>
        <v/>
      </c>
      <c r="AD459" s="51" t="str">
        <f t="shared" si="138"/>
        <v/>
      </c>
      <c r="AE459" s="51" t="str">
        <f t="shared" si="139"/>
        <v/>
      </c>
      <c r="AF459" s="51" t="str">
        <f t="shared" si="140"/>
        <v/>
      </c>
      <c r="AG459" s="51" t="str">
        <f t="shared" si="141"/>
        <v/>
      </c>
      <c r="AH459" s="51" t="str">
        <f t="shared" si="142"/>
        <v/>
      </c>
      <c r="AI459" s="51" t="str">
        <f t="shared" si="143"/>
        <v/>
      </c>
      <c r="AJ459" s="51" t="str">
        <f t="shared" si="144"/>
        <v/>
      </c>
      <c r="AK459" s="51" t="str">
        <f t="shared" si="145"/>
        <v/>
      </c>
      <c r="AL459" s="51" t="str">
        <f t="shared" si="146"/>
        <v/>
      </c>
      <c r="AM459" s="51" t="str">
        <f t="shared" si="147"/>
        <v/>
      </c>
      <c r="AN459" s="51" t="str">
        <f>IF(OR(AD459&lt;&gt;TRUE,AI459&lt;&gt;TRUE),"",IF(OR('Info Lieferung'!$B$12-(YEAR(J459))&gt;INDEX(valschartmaxalt,MATCH(N459,libschart,0)),'Info Lieferung'!$B$12-(YEAR(J459))&lt;INDEX(valschartminalt,MATCH(N459,libschart,0))),FALSE,TRUE))</f>
        <v/>
      </c>
      <c r="AO459" s="51" t="str">
        <f t="shared" si="148"/>
        <v/>
      </c>
      <c r="AP459" s="51"/>
      <c r="AQ459" s="51"/>
      <c r="AR459" s="51"/>
      <c r="AS459" s="197" t="str">
        <f t="shared" si="149"/>
        <v/>
      </c>
      <c r="AT459" s="197" t="str">
        <f t="shared" si="150"/>
        <v/>
      </c>
    </row>
    <row r="460" spans="1:46" x14ac:dyDescent="0.2">
      <c r="A460" s="52" t="str">
        <f>IF(AND(F460&lt;&gt;"",'Institution - Klasse'!$F$4&lt;&gt;""),INDEX(libcatidinstit,'Institution - Klasse'!$F$4),"")</f>
        <v/>
      </c>
      <c r="B460" s="52" t="str">
        <f>IF(A460&lt;&gt;"",INDEX(codeinstit,'Institution - Klasse'!$F$4),"")</f>
        <v/>
      </c>
      <c r="C460" s="50" t="str">
        <f t="shared" si="151"/>
        <v/>
      </c>
      <c r="D460" s="143"/>
      <c r="E460" s="143"/>
      <c r="F460" s="137"/>
      <c r="G460" s="137"/>
      <c r="H460" s="137"/>
      <c r="I460" s="137"/>
      <c r="J460" s="139"/>
      <c r="K460" s="140"/>
      <c r="L460" s="141"/>
      <c r="M460" s="141"/>
      <c r="N460" s="140"/>
      <c r="O460" s="142"/>
      <c r="P460" s="137"/>
      <c r="Q460" s="227"/>
      <c r="R460" s="137"/>
      <c r="S460" s="155"/>
      <c r="T460" s="155"/>
      <c r="U460" s="155"/>
      <c r="V460" s="155"/>
      <c r="W460" s="155"/>
      <c r="X460" s="155"/>
      <c r="Y460" s="53" t="str">
        <f t="shared" si="133"/>
        <v/>
      </c>
      <c r="Z460" s="51" t="str">
        <f t="shared" si="134"/>
        <v/>
      </c>
      <c r="AA460" s="51" t="str">
        <f t="shared" si="135"/>
        <v/>
      </c>
      <c r="AB460" s="51" t="str">
        <f t="shared" si="136"/>
        <v/>
      </c>
      <c r="AC460" s="51" t="str">
        <f t="shared" si="137"/>
        <v/>
      </c>
      <c r="AD460" s="51" t="str">
        <f t="shared" si="138"/>
        <v/>
      </c>
      <c r="AE460" s="51" t="str">
        <f t="shared" si="139"/>
        <v/>
      </c>
      <c r="AF460" s="51" t="str">
        <f t="shared" si="140"/>
        <v/>
      </c>
      <c r="AG460" s="51" t="str">
        <f t="shared" si="141"/>
        <v/>
      </c>
      <c r="AH460" s="51" t="str">
        <f t="shared" si="142"/>
        <v/>
      </c>
      <c r="AI460" s="51" t="str">
        <f t="shared" si="143"/>
        <v/>
      </c>
      <c r="AJ460" s="51" t="str">
        <f t="shared" si="144"/>
        <v/>
      </c>
      <c r="AK460" s="51" t="str">
        <f t="shared" si="145"/>
        <v/>
      </c>
      <c r="AL460" s="51" t="str">
        <f t="shared" si="146"/>
        <v/>
      </c>
      <c r="AM460" s="51" t="str">
        <f t="shared" si="147"/>
        <v/>
      </c>
      <c r="AN460" s="51" t="str">
        <f>IF(OR(AD460&lt;&gt;TRUE,AI460&lt;&gt;TRUE),"",IF(OR('Info Lieferung'!$B$12-(YEAR(J460))&gt;INDEX(valschartmaxalt,MATCH(N460,libschart,0)),'Info Lieferung'!$B$12-(YEAR(J460))&lt;INDEX(valschartminalt,MATCH(N460,libschart,0))),FALSE,TRUE))</f>
        <v/>
      </c>
      <c r="AO460" s="51" t="str">
        <f t="shared" si="148"/>
        <v/>
      </c>
      <c r="AP460" s="51"/>
      <c r="AQ460" s="51"/>
      <c r="AR460" s="51"/>
      <c r="AS460" s="197" t="str">
        <f t="shared" si="149"/>
        <v/>
      </c>
      <c r="AT460" s="197" t="str">
        <f t="shared" si="150"/>
        <v/>
      </c>
    </row>
    <row r="461" spans="1:46" x14ac:dyDescent="0.2">
      <c r="A461" s="52" t="str">
        <f>IF(AND(F461&lt;&gt;"",'Institution - Klasse'!$F$4&lt;&gt;""),INDEX(libcatidinstit,'Institution - Klasse'!$F$4),"")</f>
        <v/>
      </c>
      <c r="B461" s="52" t="str">
        <f>IF(A461&lt;&gt;"",INDEX(codeinstit,'Institution - Klasse'!$F$4),"")</f>
        <v/>
      </c>
      <c r="C461" s="50" t="str">
        <f t="shared" si="151"/>
        <v/>
      </c>
      <c r="D461" s="143"/>
      <c r="E461" s="143"/>
      <c r="F461" s="137"/>
      <c r="G461" s="137"/>
      <c r="H461" s="137"/>
      <c r="I461" s="137"/>
      <c r="J461" s="139"/>
      <c r="K461" s="140"/>
      <c r="L461" s="141"/>
      <c r="M461" s="141"/>
      <c r="N461" s="140"/>
      <c r="O461" s="142"/>
      <c r="P461" s="137"/>
      <c r="Q461" s="227"/>
      <c r="R461" s="137"/>
      <c r="S461" s="155"/>
      <c r="T461" s="155"/>
      <c r="U461" s="155"/>
      <c r="V461" s="155"/>
      <c r="W461" s="155"/>
      <c r="X461" s="155"/>
      <c r="Y461" s="53" t="str">
        <f t="shared" si="133"/>
        <v/>
      </c>
      <c r="Z461" s="51" t="str">
        <f t="shared" si="134"/>
        <v/>
      </c>
      <c r="AA461" s="51" t="str">
        <f t="shared" si="135"/>
        <v/>
      </c>
      <c r="AB461" s="51" t="str">
        <f t="shared" si="136"/>
        <v/>
      </c>
      <c r="AC461" s="51" t="str">
        <f t="shared" si="137"/>
        <v/>
      </c>
      <c r="AD461" s="51" t="str">
        <f t="shared" si="138"/>
        <v/>
      </c>
      <c r="AE461" s="51" t="str">
        <f t="shared" si="139"/>
        <v/>
      </c>
      <c r="AF461" s="51" t="str">
        <f t="shared" si="140"/>
        <v/>
      </c>
      <c r="AG461" s="51" t="str">
        <f t="shared" si="141"/>
        <v/>
      </c>
      <c r="AH461" s="51" t="str">
        <f t="shared" si="142"/>
        <v/>
      </c>
      <c r="AI461" s="51" t="str">
        <f t="shared" si="143"/>
        <v/>
      </c>
      <c r="AJ461" s="51" t="str">
        <f t="shared" si="144"/>
        <v/>
      </c>
      <c r="AK461" s="51" t="str">
        <f t="shared" si="145"/>
        <v/>
      </c>
      <c r="AL461" s="51" t="str">
        <f t="shared" si="146"/>
        <v/>
      </c>
      <c r="AM461" s="51" t="str">
        <f t="shared" si="147"/>
        <v/>
      </c>
      <c r="AN461" s="51" t="str">
        <f>IF(OR(AD461&lt;&gt;TRUE,AI461&lt;&gt;TRUE),"",IF(OR('Info Lieferung'!$B$12-(YEAR(J461))&gt;INDEX(valschartmaxalt,MATCH(N461,libschart,0)),'Info Lieferung'!$B$12-(YEAR(J461))&lt;INDEX(valschartminalt,MATCH(N461,libschart,0))),FALSE,TRUE))</f>
        <v/>
      </c>
      <c r="AO461" s="51" t="str">
        <f t="shared" si="148"/>
        <v/>
      </c>
      <c r="AP461" s="51"/>
      <c r="AQ461" s="51"/>
      <c r="AR461" s="51"/>
      <c r="AS461" s="197" t="str">
        <f t="shared" si="149"/>
        <v/>
      </c>
      <c r="AT461" s="197" t="str">
        <f t="shared" si="150"/>
        <v/>
      </c>
    </row>
    <row r="462" spans="1:46" x14ac:dyDescent="0.2">
      <c r="A462" s="52" t="str">
        <f>IF(AND(F462&lt;&gt;"",'Institution - Klasse'!$F$4&lt;&gt;""),INDEX(libcatidinstit,'Institution - Klasse'!$F$4),"")</f>
        <v/>
      </c>
      <c r="B462" s="52" t="str">
        <f>IF(A462&lt;&gt;"",INDEX(codeinstit,'Institution - Klasse'!$F$4),"")</f>
        <v/>
      </c>
      <c r="C462" s="50" t="str">
        <f t="shared" si="151"/>
        <v/>
      </c>
      <c r="D462" s="143"/>
      <c r="E462" s="143"/>
      <c r="F462" s="137"/>
      <c r="G462" s="137"/>
      <c r="H462" s="137"/>
      <c r="I462" s="137"/>
      <c r="J462" s="139"/>
      <c r="K462" s="140"/>
      <c r="L462" s="141"/>
      <c r="M462" s="141"/>
      <c r="N462" s="140"/>
      <c r="O462" s="142"/>
      <c r="P462" s="137"/>
      <c r="Q462" s="227"/>
      <c r="R462" s="137"/>
      <c r="S462" s="155"/>
      <c r="T462" s="155"/>
      <c r="U462" s="155"/>
      <c r="V462" s="155"/>
      <c r="W462" s="155"/>
      <c r="X462" s="155"/>
      <c r="Y462" s="53" t="str">
        <f t="shared" si="133"/>
        <v/>
      </c>
      <c r="Z462" s="51" t="str">
        <f t="shared" si="134"/>
        <v/>
      </c>
      <c r="AA462" s="51" t="str">
        <f t="shared" si="135"/>
        <v/>
      </c>
      <c r="AB462" s="51" t="str">
        <f t="shared" si="136"/>
        <v/>
      </c>
      <c r="AC462" s="51" t="str">
        <f t="shared" si="137"/>
        <v/>
      </c>
      <c r="AD462" s="51" t="str">
        <f t="shared" si="138"/>
        <v/>
      </c>
      <c r="AE462" s="51" t="str">
        <f t="shared" si="139"/>
        <v/>
      </c>
      <c r="AF462" s="51" t="str">
        <f t="shared" si="140"/>
        <v/>
      </c>
      <c r="AG462" s="51" t="str">
        <f t="shared" si="141"/>
        <v/>
      </c>
      <c r="AH462" s="51" t="str">
        <f t="shared" si="142"/>
        <v/>
      </c>
      <c r="AI462" s="51" t="str">
        <f t="shared" si="143"/>
        <v/>
      </c>
      <c r="AJ462" s="51" t="str">
        <f t="shared" si="144"/>
        <v/>
      </c>
      <c r="AK462" s="51" t="str">
        <f t="shared" si="145"/>
        <v/>
      </c>
      <c r="AL462" s="51" t="str">
        <f t="shared" si="146"/>
        <v/>
      </c>
      <c r="AM462" s="51" t="str">
        <f t="shared" si="147"/>
        <v/>
      </c>
      <c r="AN462" s="51" t="str">
        <f>IF(OR(AD462&lt;&gt;TRUE,AI462&lt;&gt;TRUE),"",IF(OR('Info Lieferung'!$B$12-(YEAR(J462))&gt;INDEX(valschartmaxalt,MATCH(N462,libschart,0)),'Info Lieferung'!$B$12-(YEAR(J462))&lt;INDEX(valschartminalt,MATCH(N462,libschart,0))),FALSE,TRUE))</f>
        <v/>
      </c>
      <c r="AO462" s="51" t="str">
        <f t="shared" si="148"/>
        <v/>
      </c>
      <c r="AP462" s="51"/>
      <c r="AQ462" s="51"/>
      <c r="AR462" s="51"/>
      <c r="AS462" s="197" t="str">
        <f t="shared" si="149"/>
        <v/>
      </c>
      <c r="AT462" s="197" t="str">
        <f t="shared" si="150"/>
        <v/>
      </c>
    </row>
    <row r="463" spans="1:46" x14ac:dyDescent="0.2">
      <c r="A463" s="52" t="str">
        <f>IF(AND(F463&lt;&gt;"",'Institution - Klasse'!$F$4&lt;&gt;""),INDEX(libcatidinstit,'Institution - Klasse'!$F$4),"")</f>
        <v/>
      </c>
      <c r="B463" s="52" t="str">
        <f>IF(A463&lt;&gt;"",INDEX(codeinstit,'Institution - Klasse'!$F$4),"")</f>
        <v/>
      </c>
      <c r="C463" s="50" t="str">
        <f t="shared" si="151"/>
        <v/>
      </c>
      <c r="D463" s="143"/>
      <c r="E463" s="143"/>
      <c r="F463" s="137"/>
      <c r="G463" s="137"/>
      <c r="H463" s="137"/>
      <c r="I463" s="137"/>
      <c r="J463" s="139"/>
      <c r="K463" s="140"/>
      <c r="L463" s="141"/>
      <c r="M463" s="141"/>
      <c r="N463" s="140"/>
      <c r="O463" s="142"/>
      <c r="P463" s="137"/>
      <c r="Q463" s="227"/>
      <c r="R463" s="137"/>
      <c r="S463" s="155"/>
      <c r="T463" s="155"/>
      <c r="U463" s="155"/>
      <c r="V463" s="155"/>
      <c r="W463" s="155"/>
      <c r="X463" s="155"/>
      <c r="Y463" s="53" t="str">
        <f t="shared" si="133"/>
        <v/>
      </c>
      <c r="Z463" s="51" t="str">
        <f t="shared" si="134"/>
        <v/>
      </c>
      <c r="AA463" s="51" t="str">
        <f t="shared" si="135"/>
        <v/>
      </c>
      <c r="AB463" s="51" t="str">
        <f t="shared" si="136"/>
        <v/>
      </c>
      <c r="AC463" s="51" t="str">
        <f t="shared" si="137"/>
        <v/>
      </c>
      <c r="AD463" s="51" t="str">
        <f t="shared" si="138"/>
        <v/>
      </c>
      <c r="AE463" s="51" t="str">
        <f t="shared" si="139"/>
        <v/>
      </c>
      <c r="AF463" s="51" t="str">
        <f t="shared" si="140"/>
        <v/>
      </c>
      <c r="AG463" s="51" t="str">
        <f t="shared" si="141"/>
        <v/>
      </c>
      <c r="AH463" s="51" t="str">
        <f t="shared" si="142"/>
        <v/>
      </c>
      <c r="AI463" s="51" t="str">
        <f t="shared" si="143"/>
        <v/>
      </c>
      <c r="AJ463" s="51" t="str">
        <f t="shared" si="144"/>
        <v/>
      </c>
      <c r="AK463" s="51" t="str">
        <f t="shared" si="145"/>
        <v/>
      </c>
      <c r="AL463" s="51" t="str">
        <f t="shared" si="146"/>
        <v/>
      </c>
      <c r="AM463" s="51" t="str">
        <f t="shared" si="147"/>
        <v/>
      </c>
      <c r="AN463" s="51" t="str">
        <f>IF(OR(AD463&lt;&gt;TRUE,AI463&lt;&gt;TRUE),"",IF(OR('Info Lieferung'!$B$12-(YEAR(J463))&gt;INDEX(valschartmaxalt,MATCH(N463,libschart,0)),'Info Lieferung'!$B$12-(YEAR(J463))&lt;INDEX(valschartminalt,MATCH(N463,libschart,0))),FALSE,TRUE))</f>
        <v/>
      </c>
      <c r="AO463" s="51" t="str">
        <f t="shared" si="148"/>
        <v/>
      </c>
      <c r="AP463" s="51"/>
      <c r="AQ463" s="51"/>
      <c r="AR463" s="51"/>
      <c r="AS463" s="197" t="str">
        <f t="shared" si="149"/>
        <v/>
      </c>
      <c r="AT463" s="197" t="str">
        <f t="shared" si="150"/>
        <v/>
      </c>
    </row>
    <row r="464" spans="1:46" x14ac:dyDescent="0.2">
      <c r="A464" s="52" t="str">
        <f>IF(AND(F464&lt;&gt;"",'Institution - Klasse'!$F$4&lt;&gt;""),INDEX(libcatidinstit,'Institution - Klasse'!$F$4),"")</f>
        <v/>
      </c>
      <c r="B464" s="52" t="str">
        <f>IF(A464&lt;&gt;"",INDEX(codeinstit,'Institution - Klasse'!$F$4),"")</f>
        <v/>
      </c>
      <c r="C464" s="50" t="str">
        <f t="shared" si="151"/>
        <v/>
      </c>
      <c r="D464" s="143"/>
      <c r="E464" s="143"/>
      <c r="F464" s="137"/>
      <c r="G464" s="137"/>
      <c r="H464" s="137"/>
      <c r="I464" s="137"/>
      <c r="J464" s="139"/>
      <c r="K464" s="140"/>
      <c r="L464" s="141"/>
      <c r="M464" s="141"/>
      <c r="N464" s="140"/>
      <c r="O464" s="142"/>
      <c r="P464" s="137"/>
      <c r="Q464" s="227"/>
      <c r="R464" s="137"/>
      <c r="S464" s="155"/>
      <c r="T464" s="155"/>
      <c r="U464" s="155"/>
      <c r="V464" s="155"/>
      <c r="W464" s="155"/>
      <c r="X464" s="155"/>
      <c r="Y464" s="53" t="str">
        <f t="shared" si="133"/>
        <v/>
      </c>
      <c r="Z464" s="51" t="str">
        <f t="shared" si="134"/>
        <v/>
      </c>
      <c r="AA464" s="51" t="str">
        <f t="shared" si="135"/>
        <v/>
      </c>
      <c r="AB464" s="51" t="str">
        <f t="shared" si="136"/>
        <v/>
      </c>
      <c r="AC464" s="51" t="str">
        <f t="shared" si="137"/>
        <v/>
      </c>
      <c r="AD464" s="51" t="str">
        <f t="shared" si="138"/>
        <v/>
      </c>
      <c r="AE464" s="51" t="str">
        <f t="shared" si="139"/>
        <v/>
      </c>
      <c r="AF464" s="51" t="str">
        <f t="shared" si="140"/>
        <v/>
      </c>
      <c r="AG464" s="51" t="str">
        <f t="shared" si="141"/>
        <v/>
      </c>
      <c r="AH464" s="51" t="str">
        <f t="shared" si="142"/>
        <v/>
      </c>
      <c r="AI464" s="51" t="str">
        <f t="shared" si="143"/>
        <v/>
      </c>
      <c r="AJ464" s="51" t="str">
        <f t="shared" si="144"/>
        <v/>
      </c>
      <c r="AK464" s="51" t="str">
        <f t="shared" si="145"/>
        <v/>
      </c>
      <c r="AL464" s="51" t="str">
        <f t="shared" si="146"/>
        <v/>
      </c>
      <c r="AM464" s="51" t="str">
        <f t="shared" si="147"/>
        <v/>
      </c>
      <c r="AN464" s="51" t="str">
        <f>IF(OR(AD464&lt;&gt;TRUE,AI464&lt;&gt;TRUE),"",IF(OR('Info Lieferung'!$B$12-(YEAR(J464))&gt;INDEX(valschartmaxalt,MATCH(N464,libschart,0)),'Info Lieferung'!$B$12-(YEAR(J464))&lt;INDEX(valschartminalt,MATCH(N464,libschart,0))),FALSE,TRUE))</f>
        <v/>
      </c>
      <c r="AO464" s="51" t="str">
        <f t="shared" si="148"/>
        <v/>
      </c>
      <c r="AP464" s="51"/>
      <c r="AQ464" s="51"/>
      <c r="AR464" s="51"/>
      <c r="AS464" s="197" t="str">
        <f t="shared" si="149"/>
        <v/>
      </c>
      <c r="AT464" s="197" t="str">
        <f t="shared" si="150"/>
        <v/>
      </c>
    </row>
    <row r="465" spans="1:46" x14ac:dyDescent="0.2">
      <c r="A465" s="52" t="str">
        <f>IF(AND(F465&lt;&gt;"",'Institution - Klasse'!$F$4&lt;&gt;""),INDEX(libcatidinstit,'Institution - Klasse'!$F$4),"")</f>
        <v/>
      </c>
      <c r="B465" s="52" t="str">
        <f>IF(A465&lt;&gt;"",INDEX(codeinstit,'Institution - Klasse'!$F$4),"")</f>
        <v/>
      </c>
      <c r="C465" s="50" t="str">
        <f t="shared" si="151"/>
        <v/>
      </c>
      <c r="D465" s="143"/>
      <c r="E465" s="143"/>
      <c r="F465" s="137"/>
      <c r="G465" s="137"/>
      <c r="H465" s="137"/>
      <c r="I465" s="137"/>
      <c r="J465" s="139"/>
      <c r="K465" s="140"/>
      <c r="L465" s="141"/>
      <c r="M465" s="141"/>
      <c r="N465" s="140"/>
      <c r="O465" s="142"/>
      <c r="P465" s="137"/>
      <c r="Q465" s="227"/>
      <c r="R465" s="137"/>
      <c r="S465" s="155"/>
      <c r="T465" s="155"/>
      <c r="U465" s="155"/>
      <c r="V465" s="155"/>
      <c r="W465" s="155"/>
      <c r="X465" s="155"/>
      <c r="Y465" s="53" t="str">
        <f t="shared" si="133"/>
        <v/>
      </c>
      <c r="Z465" s="51" t="str">
        <f t="shared" si="134"/>
        <v/>
      </c>
      <c r="AA465" s="51" t="str">
        <f t="shared" si="135"/>
        <v/>
      </c>
      <c r="AB465" s="51" t="str">
        <f t="shared" si="136"/>
        <v/>
      </c>
      <c r="AC465" s="51" t="str">
        <f t="shared" si="137"/>
        <v/>
      </c>
      <c r="AD465" s="51" t="str">
        <f t="shared" si="138"/>
        <v/>
      </c>
      <c r="AE465" s="51" t="str">
        <f t="shared" si="139"/>
        <v/>
      </c>
      <c r="AF465" s="51" t="str">
        <f t="shared" si="140"/>
        <v/>
      </c>
      <c r="AG465" s="51" t="str">
        <f t="shared" si="141"/>
        <v/>
      </c>
      <c r="AH465" s="51" t="str">
        <f t="shared" si="142"/>
        <v/>
      </c>
      <c r="AI465" s="51" t="str">
        <f t="shared" si="143"/>
        <v/>
      </c>
      <c r="AJ465" s="51" t="str">
        <f t="shared" si="144"/>
        <v/>
      </c>
      <c r="AK465" s="51" t="str">
        <f t="shared" si="145"/>
        <v/>
      </c>
      <c r="AL465" s="51" t="str">
        <f t="shared" si="146"/>
        <v/>
      </c>
      <c r="AM465" s="51" t="str">
        <f t="shared" si="147"/>
        <v/>
      </c>
      <c r="AN465" s="51" t="str">
        <f>IF(OR(AD465&lt;&gt;TRUE,AI465&lt;&gt;TRUE),"",IF(OR('Info Lieferung'!$B$12-(YEAR(J465))&gt;INDEX(valschartmaxalt,MATCH(N465,libschart,0)),'Info Lieferung'!$B$12-(YEAR(J465))&lt;INDEX(valschartminalt,MATCH(N465,libschart,0))),FALSE,TRUE))</f>
        <v/>
      </c>
      <c r="AO465" s="51" t="str">
        <f t="shared" si="148"/>
        <v/>
      </c>
      <c r="AP465" s="51"/>
      <c r="AQ465" s="51"/>
      <c r="AR465" s="51"/>
      <c r="AS465" s="197" t="str">
        <f t="shared" si="149"/>
        <v/>
      </c>
      <c r="AT465" s="197" t="str">
        <f t="shared" si="150"/>
        <v/>
      </c>
    </row>
    <row r="466" spans="1:46" x14ac:dyDescent="0.2">
      <c r="A466" s="52" t="str">
        <f>IF(AND(F466&lt;&gt;"",'Institution - Klasse'!$F$4&lt;&gt;""),INDEX(libcatidinstit,'Institution - Klasse'!$F$4),"")</f>
        <v/>
      </c>
      <c r="B466" s="52" t="str">
        <f>IF(A466&lt;&gt;"",INDEX(codeinstit,'Institution - Klasse'!$F$4),"")</f>
        <v/>
      </c>
      <c r="C466" s="50" t="str">
        <f t="shared" si="151"/>
        <v/>
      </c>
      <c r="D466" s="143"/>
      <c r="E466" s="143"/>
      <c r="F466" s="137"/>
      <c r="G466" s="137"/>
      <c r="H466" s="137"/>
      <c r="I466" s="137"/>
      <c r="J466" s="139"/>
      <c r="K466" s="140"/>
      <c r="L466" s="141"/>
      <c r="M466" s="141"/>
      <c r="N466" s="140"/>
      <c r="O466" s="142"/>
      <c r="P466" s="137"/>
      <c r="Q466" s="227"/>
      <c r="R466" s="137"/>
      <c r="S466" s="155"/>
      <c r="T466" s="155"/>
      <c r="U466" s="155"/>
      <c r="V466" s="155"/>
      <c r="W466" s="155"/>
      <c r="X466" s="155"/>
      <c r="Y466" s="53" t="str">
        <f t="shared" si="133"/>
        <v/>
      </c>
      <c r="Z466" s="51" t="str">
        <f t="shared" si="134"/>
        <v/>
      </c>
      <c r="AA466" s="51" t="str">
        <f t="shared" si="135"/>
        <v/>
      </c>
      <c r="AB466" s="51" t="str">
        <f t="shared" si="136"/>
        <v/>
      </c>
      <c r="AC466" s="51" t="str">
        <f t="shared" si="137"/>
        <v/>
      </c>
      <c r="AD466" s="51" t="str">
        <f t="shared" si="138"/>
        <v/>
      </c>
      <c r="AE466" s="51" t="str">
        <f t="shared" si="139"/>
        <v/>
      </c>
      <c r="AF466" s="51" t="str">
        <f t="shared" si="140"/>
        <v/>
      </c>
      <c r="AG466" s="51" t="str">
        <f t="shared" si="141"/>
        <v/>
      </c>
      <c r="AH466" s="51" t="str">
        <f t="shared" si="142"/>
        <v/>
      </c>
      <c r="AI466" s="51" t="str">
        <f t="shared" si="143"/>
        <v/>
      </c>
      <c r="AJ466" s="51" t="str">
        <f t="shared" si="144"/>
        <v/>
      </c>
      <c r="AK466" s="51" t="str">
        <f t="shared" si="145"/>
        <v/>
      </c>
      <c r="AL466" s="51" t="str">
        <f t="shared" si="146"/>
        <v/>
      </c>
      <c r="AM466" s="51" t="str">
        <f t="shared" si="147"/>
        <v/>
      </c>
      <c r="AN466" s="51" t="str">
        <f>IF(OR(AD466&lt;&gt;TRUE,AI466&lt;&gt;TRUE),"",IF(OR('Info Lieferung'!$B$12-(YEAR(J466))&gt;INDEX(valschartmaxalt,MATCH(N466,libschart,0)),'Info Lieferung'!$B$12-(YEAR(J466))&lt;INDEX(valschartminalt,MATCH(N466,libschart,0))),FALSE,TRUE))</f>
        <v/>
      </c>
      <c r="AO466" s="51" t="str">
        <f t="shared" si="148"/>
        <v/>
      </c>
      <c r="AP466" s="51"/>
      <c r="AQ466" s="51"/>
      <c r="AR466" s="51"/>
      <c r="AS466" s="197" t="str">
        <f t="shared" si="149"/>
        <v/>
      </c>
      <c r="AT466" s="197" t="str">
        <f t="shared" si="150"/>
        <v/>
      </c>
    </row>
    <row r="467" spans="1:46" x14ac:dyDescent="0.2">
      <c r="A467" s="52" t="str">
        <f>IF(AND(F467&lt;&gt;"",'Institution - Klasse'!$F$4&lt;&gt;""),INDEX(libcatidinstit,'Institution - Klasse'!$F$4),"")</f>
        <v/>
      </c>
      <c r="B467" s="52" t="str">
        <f>IF(A467&lt;&gt;"",INDEX(codeinstit,'Institution - Klasse'!$F$4),"")</f>
        <v/>
      </c>
      <c r="C467" s="50" t="str">
        <f t="shared" si="151"/>
        <v/>
      </c>
      <c r="D467" s="143"/>
      <c r="E467" s="143"/>
      <c r="F467" s="137"/>
      <c r="G467" s="137"/>
      <c r="H467" s="137"/>
      <c r="I467" s="137"/>
      <c r="J467" s="139"/>
      <c r="K467" s="140"/>
      <c r="L467" s="141"/>
      <c r="M467" s="141"/>
      <c r="N467" s="140"/>
      <c r="O467" s="142"/>
      <c r="P467" s="137"/>
      <c r="Q467" s="227"/>
      <c r="R467" s="137"/>
      <c r="S467" s="155"/>
      <c r="T467" s="155"/>
      <c r="U467" s="155"/>
      <c r="V467" s="155"/>
      <c r="W467" s="155"/>
      <c r="X467" s="155"/>
      <c r="Y467" s="53" t="str">
        <f t="shared" si="133"/>
        <v/>
      </c>
      <c r="Z467" s="51" t="str">
        <f t="shared" si="134"/>
        <v/>
      </c>
      <c r="AA467" s="51" t="str">
        <f t="shared" si="135"/>
        <v/>
      </c>
      <c r="AB467" s="51" t="str">
        <f t="shared" si="136"/>
        <v/>
      </c>
      <c r="AC467" s="51" t="str">
        <f t="shared" si="137"/>
        <v/>
      </c>
      <c r="AD467" s="51" t="str">
        <f t="shared" si="138"/>
        <v/>
      </c>
      <c r="AE467" s="51" t="str">
        <f t="shared" si="139"/>
        <v/>
      </c>
      <c r="AF467" s="51" t="str">
        <f t="shared" si="140"/>
        <v/>
      </c>
      <c r="AG467" s="51" t="str">
        <f t="shared" si="141"/>
        <v/>
      </c>
      <c r="AH467" s="51" t="str">
        <f t="shared" si="142"/>
        <v/>
      </c>
      <c r="AI467" s="51" t="str">
        <f t="shared" si="143"/>
        <v/>
      </c>
      <c r="AJ467" s="51" t="str">
        <f t="shared" si="144"/>
        <v/>
      </c>
      <c r="AK467" s="51" t="str">
        <f t="shared" si="145"/>
        <v/>
      </c>
      <c r="AL467" s="51" t="str">
        <f t="shared" si="146"/>
        <v/>
      </c>
      <c r="AM467" s="51" t="str">
        <f t="shared" si="147"/>
        <v/>
      </c>
      <c r="AN467" s="51" t="str">
        <f>IF(OR(AD467&lt;&gt;TRUE,AI467&lt;&gt;TRUE),"",IF(OR('Info Lieferung'!$B$12-(YEAR(J467))&gt;INDEX(valschartmaxalt,MATCH(N467,libschart,0)),'Info Lieferung'!$B$12-(YEAR(J467))&lt;INDEX(valschartminalt,MATCH(N467,libschart,0))),FALSE,TRUE))</f>
        <v/>
      </c>
      <c r="AO467" s="51" t="str">
        <f t="shared" si="148"/>
        <v/>
      </c>
      <c r="AP467" s="51"/>
      <c r="AQ467" s="51"/>
      <c r="AR467" s="51"/>
      <c r="AS467" s="197" t="str">
        <f t="shared" si="149"/>
        <v/>
      </c>
      <c r="AT467" s="197" t="str">
        <f t="shared" si="150"/>
        <v/>
      </c>
    </row>
    <row r="468" spans="1:46" x14ac:dyDescent="0.2">
      <c r="A468" s="52" t="str">
        <f>IF(AND(F468&lt;&gt;"",'Institution - Klasse'!$F$4&lt;&gt;""),INDEX(libcatidinstit,'Institution - Klasse'!$F$4),"")</f>
        <v/>
      </c>
      <c r="B468" s="52" t="str">
        <f>IF(A468&lt;&gt;"",INDEX(codeinstit,'Institution - Klasse'!$F$4),"")</f>
        <v/>
      </c>
      <c r="C468" s="50" t="str">
        <f t="shared" si="151"/>
        <v/>
      </c>
      <c r="D468" s="143"/>
      <c r="E468" s="143"/>
      <c r="F468" s="137"/>
      <c r="G468" s="137"/>
      <c r="H468" s="137"/>
      <c r="I468" s="137"/>
      <c r="J468" s="139"/>
      <c r="K468" s="140"/>
      <c r="L468" s="141"/>
      <c r="M468" s="141"/>
      <c r="N468" s="140"/>
      <c r="O468" s="142"/>
      <c r="P468" s="137"/>
      <c r="Q468" s="227"/>
      <c r="R468" s="137"/>
      <c r="S468" s="155"/>
      <c r="T468" s="155"/>
      <c r="U468" s="155"/>
      <c r="V468" s="155"/>
      <c r="W468" s="155"/>
      <c r="X468" s="155"/>
      <c r="Y468" s="53" t="str">
        <f t="shared" si="133"/>
        <v/>
      </c>
      <c r="Z468" s="51" t="str">
        <f t="shared" si="134"/>
        <v/>
      </c>
      <c r="AA468" s="51" t="str">
        <f t="shared" si="135"/>
        <v/>
      </c>
      <c r="AB468" s="51" t="str">
        <f t="shared" si="136"/>
        <v/>
      </c>
      <c r="AC468" s="51" t="str">
        <f t="shared" si="137"/>
        <v/>
      </c>
      <c r="AD468" s="51" t="str">
        <f t="shared" si="138"/>
        <v/>
      </c>
      <c r="AE468" s="51" t="str">
        <f t="shared" si="139"/>
        <v/>
      </c>
      <c r="AF468" s="51" t="str">
        <f t="shared" si="140"/>
        <v/>
      </c>
      <c r="AG468" s="51" t="str">
        <f t="shared" si="141"/>
        <v/>
      </c>
      <c r="AH468" s="51" t="str">
        <f t="shared" si="142"/>
        <v/>
      </c>
      <c r="AI468" s="51" t="str">
        <f t="shared" si="143"/>
        <v/>
      </c>
      <c r="AJ468" s="51" t="str">
        <f t="shared" si="144"/>
        <v/>
      </c>
      <c r="AK468" s="51" t="str">
        <f t="shared" si="145"/>
        <v/>
      </c>
      <c r="AL468" s="51" t="str">
        <f t="shared" si="146"/>
        <v/>
      </c>
      <c r="AM468" s="51" t="str">
        <f t="shared" si="147"/>
        <v/>
      </c>
      <c r="AN468" s="51" t="str">
        <f>IF(OR(AD468&lt;&gt;TRUE,AI468&lt;&gt;TRUE),"",IF(OR('Info Lieferung'!$B$12-(YEAR(J468))&gt;INDEX(valschartmaxalt,MATCH(N468,libschart,0)),'Info Lieferung'!$B$12-(YEAR(J468))&lt;INDEX(valschartminalt,MATCH(N468,libschart,0))),FALSE,TRUE))</f>
        <v/>
      </c>
      <c r="AO468" s="51" t="str">
        <f t="shared" si="148"/>
        <v/>
      </c>
      <c r="AP468" s="51"/>
      <c r="AQ468" s="51"/>
      <c r="AR468" s="51"/>
      <c r="AS468" s="197" t="str">
        <f t="shared" si="149"/>
        <v/>
      </c>
      <c r="AT468" s="197" t="str">
        <f t="shared" si="150"/>
        <v/>
      </c>
    </row>
    <row r="469" spans="1:46" x14ac:dyDescent="0.2">
      <c r="A469" s="52" t="str">
        <f>IF(AND(F469&lt;&gt;"",'Institution - Klasse'!$F$4&lt;&gt;""),INDEX(libcatidinstit,'Institution - Klasse'!$F$4),"")</f>
        <v/>
      </c>
      <c r="B469" s="52" t="str">
        <f>IF(A469&lt;&gt;"",INDEX(codeinstit,'Institution - Klasse'!$F$4),"")</f>
        <v/>
      </c>
      <c r="C469" s="50" t="str">
        <f t="shared" si="151"/>
        <v/>
      </c>
      <c r="D469" s="143"/>
      <c r="E469" s="143"/>
      <c r="F469" s="137"/>
      <c r="G469" s="137"/>
      <c r="H469" s="137"/>
      <c r="I469" s="137"/>
      <c r="J469" s="139"/>
      <c r="K469" s="140"/>
      <c r="L469" s="141"/>
      <c r="M469" s="141"/>
      <c r="N469" s="140"/>
      <c r="O469" s="142"/>
      <c r="P469" s="137"/>
      <c r="Q469" s="227"/>
      <c r="R469" s="137"/>
      <c r="S469" s="155"/>
      <c r="T469" s="155"/>
      <c r="U469" s="155"/>
      <c r="V469" s="155"/>
      <c r="W469" s="155"/>
      <c r="X469" s="155"/>
      <c r="Y469" s="53" t="str">
        <f t="shared" si="133"/>
        <v/>
      </c>
      <c r="Z469" s="51" t="str">
        <f t="shared" si="134"/>
        <v/>
      </c>
      <c r="AA469" s="51" t="str">
        <f t="shared" si="135"/>
        <v/>
      </c>
      <c r="AB469" s="51" t="str">
        <f t="shared" si="136"/>
        <v/>
      </c>
      <c r="AC469" s="51" t="str">
        <f t="shared" si="137"/>
        <v/>
      </c>
      <c r="AD469" s="51" t="str">
        <f t="shared" si="138"/>
        <v/>
      </c>
      <c r="AE469" s="51" t="str">
        <f t="shared" si="139"/>
        <v/>
      </c>
      <c r="AF469" s="51" t="str">
        <f t="shared" si="140"/>
        <v/>
      </c>
      <c r="AG469" s="51" t="str">
        <f t="shared" si="141"/>
        <v/>
      </c>
      <c r="AH469" s="51" t="str">
        <f t="shared" si="142"/>
        <v/>
      </c>
      <c r="AI469" s="51" t="str">
        <f t="shared" si="143"/>
        <v/>
      </c>
      <c r="AJ469" s="51" t="str">
        <f t="shared" si="144"/>
        <v/>
      </c>
      <c r="AK469" s="51" t="str">
        <f t="shared" si="145"/>
        <v/>
      </c>
      <c r="AL469" s="51" t="str">
        <f t="shared" si="146"/>
        <v/>
      </c>
      <c r="AM469" s="51" t="str">
        <f t="shared" si="147"/>
        <v/>
      </c>
      <c r="AN469" s="51" t="str">
        <f>IF(OR(AD469&lt;&gt;TRUE,AI469&lt;&gt;TRUE),"",IF(OR('Info Lieferung'!$B$12-(YEAR(J469))&gt;INDEX(valschartmaxalt,MATCH(N469,libschart,0)),'Info Lieferung'!$B$12-(YEAR(J469))&lt;INDEX(valschartminalt,MATCH(N469,libschart,0))),FALSE,TRUE))</f>
        <v/>
      </c>
      <c r="AO469" s="51" t="str">
        <f t="shared" si="148"/>
        <v/>
      </c>
      <c r="AP469" s="51"/>
      <c r="AQ469" s="51"/>
      <c r="AR469" s="51"/>
      <c r="AS469" s="197" t="str">
        <f t="shared" si="149"/>
        <v/>
      </c>
      <c r="AT469" s="197" t="str">
        <f t="shared" si="150"/>
        <v/>
      </c>
    </row>
    <row r="470" spans="1:46" x14ac:dyDescent="0.2">
      <c r="A470" s="52" t="str">
        <f>IF(AND(F470&lt;&gt;"",'Institution - Klasse'!$F$4&lt;&gt;""),INDEX(libcatidinstit,'Institution - Klasse'!$F$4),"")</f>
        <v/>
      </c>
      <c r="B470" s="52" t="str">
        <f>IF(A470&lt;&gt;"",INDEX(codeinstit,'Institution - Klasse'!$F$4),"")</f>
        <v/>
      </c>
      <c r="C470" s="50" t="str">
        <f t="shared" si="151"/>
        <v/>
      </c>
      <c r="D470" s="143"/>
      <c r="E470" s="143"/>
      <c r="F470" s="137"/>
      <c r="G470" s="137"/>
      <c r="H470" s="137"/>
      <c r="I470" s="137"/>
      <c r="J470" s="139"/>
      <c r="K470" s="140"/>
      <c r="L470" s="141"/>
      <c r="M470" s="141"/>
      <c r="N470" s="140"/>
      <c r="O470" s="142"/>
      <c r="P470" s="137"/>
      <c r="Q470" s="227"/>
      <c r="R470" s="137"/>
      <c r="S470" s="155"/>
      <c r="T470" s="155"/>
      <c r="U470" s="155"/>
      <c r="V470" s="155"/>
      <c r="W470" s="155"/>
      <c r="X470" s="155"/>
      <c r="Y470" s="53" t="str">
        <f t="shared" si="133"/>
        <v/>
      </c>
      <c r="Z470" s="51" t="str">
        <f t="shared" si="134"/>
        <v/>
      </c>
      <c r="AA470" s="51" t="str">
        <f t="shared" si="135"/>
        <v/>
      </c>
      <c r="AB470" s="51" t="str">
        <f t="shared" si="136"/>
        <v/>
      </c>
      <c r="AC470" s="51" t="str">
        <f t="shared" si="137"/>
        <v/>
      </c>
      <c r="AD470" s="51" t="str">
        <f t="shared" si="138"/>
        <v/>
      </c>
      <c r="AE470" s="51" t="str">
        <f t="shared" si="139"/>
        <v/>
      </c>
      <c r="AF470" s="51" t="str">
        <f t="shared" si="140"/>
        <v/>
      </c>
      <c r="AG470" s="51" t="str">
        <f t="shared" si="141"/>
        <v/>
      </c>
      <c r="AH470" s="51" t="str">
        <f t="shared" si="142"/>
        <v/>
      </c>
      <c r="AI470" s="51" t="str">
        <f t="shared" si="143"/>
        <v/>
      </c>
      <c r="AJ470" s="51" t="str">
        <f t="shared" si="144"/>
        <v/>
      </c>
      <c r="AK470" s="51" t="str">
        <f t="shared" si="145"/>
        <v/>
      </c>
      <c r="AL470" s="51" t="str">
        <f t="shared" si="146"/>
        <v/>
      </c>
      <c r="AM470" s="51" t="str">
        <f t="shared" si="147"/>
        <v/>
      </c>
      <c r="AN470" s="51" t="str">
        <f>IF(OR(AD470&lt;&gt;TRUE,AI470&lt;&gt;TRUE),"",IF(OR('Info Lieferung'!$B$12-(YEAR(J470))&gt;INDEX(valschartmaxalt,MATCH(N470,libschart,0)),'Info Lieferung'!$B$12-(YEAR(J470))&lt;INDEX(valschartminalt,MATCH(N470,libschart,0))),FALSE,TRUE))</f>
        <v/>
      </c>
      <c r="AO470" s="51" t="str">
        <f t="shared" si="148"/>
        <v/>
      </c>
      <c r="AP470" s="51"/>
      <c r="AQ470" s="51"/>
      <c r="AR470" s="51"/>
      <c r="AS470" s="197" t="str">
        <f t="shared" si="149"/>
        <v/>
      </c>
      <c r="AT470" s="197" t="str">
        <f t="shared" si="150"/>
        <v/>
      </c>
    </row>
    <row r="471" spans="1:46" x14ac:dyDescent="0.2">
      <c r="A471" s="52" t="str">
        <f>IF(AND(F471&lt;&gt;"",'Institution - Klasse'!$F$4&lt;&gt;""),INDEX(libcatidinstit,'Institution - Klasse'!$F$4),"")</f>
        <v/>
      </c>
      <c r="B471" s="52" t="str">
        <f>IF(A471&lt;&gt;"",INDEX(codeinstit,'Institution - Klasse'!$F$4),"")</f>
        <v/>
      </c>
      <c r="C471" s="50" t="str">
        <f t="shared" si="151"/>
        <v/>
      </c>
      <c r="D471" s="143"/>
      <c r="E471" s="143"/>
      <c r="F471" s="137"/>
      <c r="G471" s="137"/>
      <c r="H471" s="137"/>
      <c r="I471" s="137"/>
      <c r="J471" s="139"/>
      <c r="K471" s="140"/>
      <c r="L471" s="141"/>
      <c r="M471" s="141"/>
      <c r="N471" s="140"/>
      <c r="O471" s="142"/>
      <c r="P471" s="137"/>
      <c r="Q471" s="227"/>
      <c r="R471" s="137"/>
      <c r="S471" s="155"/>
      <c r="T471" s="155"/>
      <c r="U471" s="155"/>
      <c r="V471" s="155"/>
      <c r="W471" s="155"/>
      <c r="X471" s="155"/>
      <c r="Y471" s="53" t="str">
        <f t="shared" si="133"/>
        <v/>
      </c>
      <c r="Z471" s="51" t="str">
        <f t="shared" si="134"/>
        <v/>
      </c>
      <c r="AA471" s="51" t="str">
        <f t="shared" si="135"/>
        <v/>
      </c>
      <c r="AB471" s="51" t="str">
        <f t="shared" si="136"/>
        <v/>
      </c>
      <c r="AC471" s="51" t="str">
        <f t="shared" si="137"/>
        <v/>
      </c>
      <c r="AD471" s="51" t="str">
        <f t="shared" si="138"/>
        <v/>
      </c>
      <c r="AE471" s="51" t="str">
        <f t="shared" si="139"/>
        <v/>
      </c>
      <c r="AF471" s="51" t="str">
        <f t="shared" si="140"/>
        <v/>
      </c>
      <c r="AG471" s="51" t="str">
        <f t="shared" si="141"/>
        <v/>
      </c>
      <c r="AH471" s="51" t="str">
        <f t="shared" si="142"/>
        <v/>
      </c>
      <c r="AI471" s="51" t="str">
        <f t="shared" si="143"/>
        <v/>
      </c>
      <c r="AJ471" s="51" t="str">
        <f t="shared" si="144"/>
        <v/>
      </c>
      <c r="AK471" s="51" t="str">
        <f t="shared" si="145"/>
        <v/>
      </c>
      <c r="AL471" s="51" t="str">
        <f t="shared" si="146"/>
        <v/>
      </c>
      <c r="AM471" s="51" t="str">
        <f t="shared" si="147"/>
        <v/>
      </c>
      <c r="AN471" s="51" t="str">
        <f>IF(OR(AD471&lt;&gt;TRUE,AI471&lt;&gt;TRUE),"",IF(OR('Info Lieferung'!$B$12-(YEAR(J471))&gt;INDEX(valschartmaxalt,MATCH(N471,libschart,0)),'Info Lieferung'!$B$12-(YEAR(J471))&lt;INDEX(valschartminalt,MATCH(N471,libschart,0))),FALSE,TRUE))</f>
        <v/>
      </c>
      <c r="AO471" s="51" t="str">
        <f t="shared" si="148"/>
        <v/>
      </c>
      <c r="AP471" s="51"/>
      <c r="AQ471" s="51"/>
      <c r="AR471" s="51"/>
      <c r="AS471" s="197" t="str">
        <f t="shared" si="149"/>
        <v/>
      </c>
      <c r="AT471" s="197" t="str">
        <f t="shared" si="150"/>
        <v/>
      </c>
    </row>
    <row r="472" spans="1:46" x14ac:dyDescent="0.2">
      <c r="A472" s="52" t="str">
        <f>IF(AND(F472&lt;&gt;"",'Institution - Klasse'!$F$4&lt;&gt;""),INDEX(libcatidinstit,'Institution - Klasse'!$F$4),"")</f>
        <v/>
      </c>
      <c r="B472" s="52" t="str">
        <f>IF(A472&lt;&gt;"",INDEX(codeinstit,'Institution - Klasse'!$F$4),"")</f>
        <v/>
      </c>
      <c r="C472" s="50" t="str">
        <f t="shared" si="151"/>
        <v/>
      </c>
      <c r="D472" s="143"/>
      <c r="E472" s="143"/>
      <c r="F472" s="137"/>
      <c r="G472" s="137"/>
      <c r="H472" s="137"/>
      <c r="I472" s="137"/>
      <c r="J472" s="139"/>
      <c r="K472" s="140"/>
      <c r="L472" s="141"/>
      <c r="M472" s="141"/>
      <c r="N472" s="140"/>
      <c r="O472" s="142"/>
      <c r="P472" s="137"/>
      <c r="Q472" s="227"/>
      <c r="R472" s="137"/>
      <c r="S472" s="155"/>
      <c r="T472" s="155"/>
      <c r="U472" s="155"/>
      <c r="V472" s="155"/>
      <c r="W472" s="155"/>
      <c r="X472" s="155"/>
      <c r="Y472" s="53" t="str">
        <f t="shared" si="133"/>
        <v/>
      </c>
      <c r="Z472" s="51" t="str">
        <f t="shared" si="134"/>
        <v/>
      </c>
      <c r="AA472" s="51" t="str">
        <f t="shared" si="135"/>
        <v/>
      </c>
      <c r="AB472" s="51" t="str">
        <f t="shared" si="136"/>
        <v/>
      </c>
      <c r="AC472" s="51" t="str">
        <f t="shared" si="137"/>
        <v/>
      </c>
      <c r="AD472" s="51" t="str">
        <f t="shared" si="138"/>
        <v/>
      </c>
      <c r="AE472" s="51" t="str">
        <f t="shared" si="139"/>
        <v/>
      </c>
      <c r="AF472" s="51" t="str">
        <f t="shared" si="140"/>
        <v/>
      </c>
      <c r="AG472" s="51" t="str">
        <f t="shared" si="141"/>
        <v/>
      </c>
      <c r="AH472" s="51" t="str">
        <f t="shared" si="142"/>
        <v/>
      </c>
      <c r="AI472" s="51" t="str">
        <f t="shared" si="143"/>
        <v/>
      </c>
      <c r="AJ472" s="51" t="str">
        <f t="shared" si="144"/>
        <v/>
      </c>
      <c r="AK472" s="51" t="str">
        <f t="shared" si="145"/>
        <v/>
      </c>
      <c r="AL472" s="51" t="str">
        <f t="shared" si="146"/>
        <v/>
      </c>
      <c r="AM472" s="51" t="str">
        <f t="shared" si="147"/>
        <v/>
      </c>
      <c r="AN472" s="51" t="str">
        <f>IF(OR(AD472&lt;&gt;TRUE,AI472&lt;&gt;TRUE),"",IF(OR('Info Lieferung'!$B$12-(YEAR(J472))&gt;INDEX(valschartmaxalt,MATCH(N472,libschart,0)),'Info Lieferung'!$B$12-(YEAR(J472))&lt;INDEX(valschartminalt,MATCH(N472,libschart,0))),FALSE,TRUE))</f>
        <v/>
      </c>
      <c r="AO472" s="51" t="str">
        <f t="shared" si="148"/>
        <v/>
      </c>
      <c r="AP472" s="51"/>
      <c r="AQ472" s="51"/>
      <c r="AR472" s="51"/>
      <c r="AS472" s="197" t="str">
        <f t="shared" si="149"/>
        <v/>
      </c>
      <c r="AT472" s="197" t="str">
        <f t="shared" si="150"/>
        <v/>
      </c>
    </row>
    <row r="473" spans="1:46" x14ac:dyDescent="0.2">
      <c r="A473" s="52" t="str">
        <f>IF(AND(F473&lt;&gt;"",'Institution - Klasse'!$F$4&lt;&gt;""),INDEX(libcatidinstit,'Institution - Klasse'!$F$4),"")</f>
        <v/>
      </c>
      <c r="B473" s="52" t="str">
        <f>IF(A473&lt;&gt;"",INDEX(codeinstit,'Institution - Klasse'!$F$4),"")</f>
        <v/>
      </c>
      <c r="C473" s="50" t="str">
        <f t="shared" si="151"/>
        <v/>
      </c>
      <c r="D473" s="143"/>
      <c r="E473" s="143"/>
      <c r="F473" s="137"/>
      <c r="G473" s="137"/>
      <c r="H473" s="137"/>
      <c r="I473" s="137"/>
      <c r="J473" s="139"/>
      <c r="K473" s="140"/>
      <c r="L473" s="141"/>
      <c r="M473" s="141"/>
      <c r="N473" s="140"/>
      <c r="O473" s="142"/>
      <c r="P473" s="137"/>
      <c r="Q473" s="227"/>
      <c r="R473" s="137"/>
      <c r="S473" s="155"/>
      <c r="T473" s="155"/>
      <c r="U473" s="155"/>
      <c r="V473" s="155"/>
      <c r="W473" s="155"/>
      <c r="X473" s="155"/>
      <c r="Y473" s="53" t="str">
        <f t="shared" si="133"/>
        <v/>
      </c>
      <c r="Z473" s="51" t="str">
        <f t="shared" si="134"/>
        <v/>
      </c>
      <c r="AA473" s="51" t="str">
        <f t="shared" si="135"/>
        <v/>
      </c>
      <c r="AB473" s="51" t="str">
        <f t="shared" si="136"/>
        <v/>
      </c>
      <c r="AC473" s="51" t="str">
        <f t="shared" si="137"/>
        <v/>
      </c>
      <c r="AD473" s="51" t="str">
        <f t="shared" si="138"/>
        <v/>
      </c>
      <c r="AE473" s="51" t="str">
        <f t="shared" si="139"/>
        <v/>
      </c>
      <c r="AF473" s="51" t="str">
        <f t="shared" si="140"/>
        <v/>
      </c>
      <c r="AG473" s="51" t="str">
        <f t="shared" si="141"/>
        <v/>
      </c>
      <c r="AH473" s="51" t="str">
        <f t="shared" si="142"/>
        <v/>
      </c>
      <c r="AI473" s="51" t="str">
        <f t="shared" si="143"/>
        <v/>
      </c>
      <c r="AJ473" s="51" t="str">
        <f t="shared" si="144"/>
        <v/>
      </c>
      <c r="AK473" s="51" t="str">
        <f t="shared" si="145"/>
        <v/>
      </c>
      <c r="AL473" s="51" t="str">
        <f t="shared" si="146"/>
        <v/>
      </c>
      <c r="AM473" s="51" t="str">
        <f t="shared" si="147"/>
        <v/>
      </c>
      <c r="AN473" s="51" t="str">
        <f>IF(OR(AD473&lt;&gt;TRUE,AI473&lt;&gt;TRUE),"",IF(OR('Info Lieferung'!$B$12-(YEAR(J473))&gt;INDEX(valschartmaxalt,MATCH(N473,libschart,0)),'Info Lieferung'!$B$12-(YEAR(J473))&lt;INDEX(valschartminalt,MATCH(N473,libschart,0))),FALSE,TRUE))</f>
        <v/>
      </c>
      <c r="AO473" s="51" t="str">
        <f t="shared" si="148"/>
        <v/>
      </c>
      <c r="AP473" s="51"/>
      <c r="AQ473" s="51"/>
      <c r="AR473" s="51"/>
      <c r="AS473" s="197" t="str">
        <f t="shared" si="149"/>
        <v/>
      </c>
      <c r="AT473" s="197" t="str">
        <f t="shared" si="150"/>
        <v/>
      </c>
    </row>
    <row r="474" spans="1:46" x14ac:dyDescent="0.2">
      <c r="A474" s="52" t="str">
        <f>IF(AND(F474&lt;&gt;"",'Institution - Klasse'!$F$4&lt;&gt;""),INDEX(libcatidinstit,'Institution - Klasse'!$F$4),"")</f>
        <v/>
      </c>
      <c r="B474" s="52" t="str">
        <f>IF(A474&lt;&gt;"",INDEX(codeinstit,'Institution - Klasse'!$F$4),"")</f>
        <v/>
      </c>
      <c r="C474" s="50" t="str">
        <f t="shared" si="151"/>
        <v/>
      </c>
      <c r="D474" s="143"/>
      <c r="E474" s="143"/>
      <c r="F474" s="137"/>
      <c r="G474" s="137"/>
      <c r="H474" s="137"/>
      <c r="I474" s="137"/>
      <c r="J474" s="139"/>
      <c r="K474" s="140"/>
      <c r="L474" s="141"/>
      <c r="M474" s="141"/>
      <c r="N474" s="140"/>
      <c r="O474" s="142"/>
      <c r="P474" s="137"/>
      <c r="Q474" s="227"/>
      <c r="R474" s="137"/>
      <c r="S474" s="155"/>
      <c r="T474" s="155"/>
      <c r="U474" s="155"/>
      <c r="V474" s="155"/>
      <c r="W474" s="155"/>
      <c r="X474" s="155"/>
      <c r="Y474" s="53" t="str">
        <f t="shared" si="133"/>
        <v/>
      </c>
      <c r="Z474" s="51" t="str">
        <f t="shared" si="134"/>
        <v/>
      </c>
      <c r="AA474" s="51" t="str">
        <f t="shared" si="135"/>
        <v/>
      </c>
      <c r="AB474" s="51" t="str">
        <f t="shared" si="136"/>
        <v/>
      </c>
      <c r="AC474" s="51" t="str">
        <f t="shared" si="137"/>
        <v/>
      </c>
      <c r="AD474" s="51" t="str">
        <f t="shared" si="138"/>
        <v/>
      </c>
      <c r="AE474" s="51" t="str">
        <f t="shared" si="139"/>
        <v/>
      </c>
      <c r="AF474" s="51" t="str">
        <f t="shared" si="140"/>
        <v/>
      </c>
      <c r="AG474" s="51" t="str">
        <f t="shared" si="141"/>
        <v/>
      </c>
      <c r="AH474" s="51" t="str">
        <f t="shared" si="142"/>
        <v/>
      </c>
      <c r="AI474" s="51" t="str">
        <f t="shared" si="143"/>
        <v/>
      </c>
      <c r="AJ474" s="51" t="str">
        <f t="shared" si="144"/>
        <v/>
      </c>
      <c r="AK474" s="51" t="str">
        <f t="shared" si="145"/>
        <v/>
      </c>
      <c r="AL474" s="51" t="str">
        <f t="shared" si="146"/>
        <v/>
      </c>
      <c r="AM474" s="51" t="str">
        <f t="shared" si="147"/>
        <v/>
      </c>
      <c r="AN474" s="51" t="str">
        <f>IF(OR(AD474&lt;&gt;TRUE,AI474&lt;&gt;TRUE),"",IF(OR('Info Lieferung'!$B$12-(YEAR(J474))&gt;INDEX(valschartmaxalt,MATCH(N474,libschart,0)),'Info Lieferung'!$B$12-(YEAR(J474))&lt;INDEX(valschartminalt,MATCH(N474,libschart,0))),FALSE,TRUE))</f>
        <v/>
      </c>
      <c r="AO474" s="51" t="str">
        <f t="shared" si="148"/>
        <v/>
      </c>
      <c r="AP474" s="51"/>
      <c r="AQ474" s="51"/>
      <c r="AR474" s="51"/>
      <c r="AS474" s="197" t="str">
        <f t="shared" si="149"/>
        <v/>
      </c>
      <c r="AT474" s="197" t="str">
        <f t="shared" si="150"/>
        <v/>
      </c>
    </row>
    <row r="475" spans="1:46" x14ac:dyDescent="0.2">
      <c r="A475" s="52" t="str">
        <f>IF(AND(F475&lt;&gt;"",'Institution - Klasse'!$F$4&lt;&gt;""),INDEX(libcatidinstit,'Institution - Klasse'!$F$4),"")</f>
        <v/>
      </c>
      <c r="B475" s="52" t="str">
        <f>IF(A475&lt;&gt;"",INDEX(codeinstit,'Institution - Klasse'!$F$4),"")</f>
        <v/>
      </c>
      <c r="C475" s="50" t="str">
        <f t="shared" si="151"/>
        <v/>
      </c>
      <c r="D475" s="143"/>
      <c r="E475" s="143"/>
      <c r="F475" s="137"/>
      <c r="G475" s="137"/>
      <c r="H475" s="137"/>
      <c r="I475" s="137"/>
      <c r="J475" s="139"/>
      <c r="K475" s="140"/>
      <c r="L475" s="141"/>
      <c r="M475" s="141"/>
      <c r="N475" s="140"/>
      <c r="O475" s="142"/>
      <c r="P475" s="137"/>
      <c r="Q475" s="227"/>
      <c r="R475" s="137"/>
      <c r="S475" s="155"/>
      <c r="T475" s="155"/>
      <c r="U475" s="155"/>
      <c r="V475" s="155"/>
      <c r="W475" s="155"/>
      <c r="X475" s="155"/>
      <c r="Y475" s="53" t="str">
        <f t="shared" si="133"/>
        <v/>
      </c>
      <c r="Z475" s="51" t="str">
        <f t="shared" si="134"/>
        <v/>
      </c>
      <c r="AA475" s="51" t="str">
        <f t="shared" si="135"/>
        <v/>
      </c>
      <c r="AB475" s="51" t="str">
        <f t="shared" si="136"/>
        <v/>
      </c>
      <c r="AC475" s="51" t="str">
        <f t="shared" si="137"/>
        <v/>
      </c>
      <c r="AD475" s="51" t="str">
        <f t="shared" si="138"/>
        <v/>
      </c>
      <c r="AE475" s="51" t="str">
        <f t="shared" si="139"/>
        <v/>
      </c>
      <c r="AF475" s="51" t="str">
        <f t="shared" si="140"/>
        <v/>
      </c>
      <c r="AG475" s="51" t="str">
        <f t="shared" si="141"/>
        <v/>
      </c>
      <c r="AH475" s="51" t="str">
        <f t="shared" si="142"/>
        <v/>
      </c>
      <c r="AI475" s="51" t="str">
        <f t="shared" si="143"/>
        <v/>
      </c>
      <c r="AJ475" s="51" t="str">
        <f t="shared" si="144"/>
        <v/>
      </c>
      <c r="AK475" s="51" t="str">
        <f t="shared" si="145"/>
        <v/>
      </c>
      <c r="AL475" s="51" t="str">
        <f t="shared" si="146"/>
        <v/>
      </c>
      <c r="AM475" s="51" t="str">
        <f t="shared" si="147"/>
        <v/>
      </c>
      <c r="AN475" s="51" t="str">
        <f>IF(OR(AD475&lt;&gt;TRUE,AI475&lt;&gt;TRUE),"",IF(OR('Info Lieferung'!$B$12-(YEAR(J475))&gt;INDEX(valschartmaxalt,MATCH(N475,libschart,0)),'Info Lieferung'!$B$12-(YEAR(J475))&lt;INDEX(valschartminalt,MATCH(N475,libschart,0))),FALSE,TRUE))</f>
        <v/>
      </c>
      <c r="AO475" s="51" t="str">
        <f t="shared" si="148"/>
        <v/>
      </c>
      <c r="AP475" s="51"/>
      <c r="AQ475" s="51"/>
      <c r="AR475" s="51"/>
      <c r="AS475" s="197" t="str">
        <f t="shared" si="149"/>
        <v/>
      </c>
      <c r="AT475" s="197" t="str">
        <f t="shared" si="150"/>
        <v/>
      </c>
    </row>
    <row r="476" spans="1:46" x14ac:dyDescent="0.2">
      <c r="A476" s="52" t="str">
        <f>IF(AND(F476&lt;&gt;"",'Institution - Klasse'!$F$4&lt;&gt;""),INDEX(libcatidinstit,'Institution - Klasse'!$F$4),"")</f>
        <v/>
      </c>
      <c r="B476" s="52" t="str">
        <f>IF(A476&lt;&gt;"",INDEX(codeinstit,'Institution - Klasse'!$F$4),"")</f>
        <v/>
      </c>
      <c r="C476" s="50" t="str">
        <f t="shared" si="151"/>
        <v/>
      </c>
      <c r="D476" s="143"/>
      <c r="E476" s="143"/>
      <c r="F476" s="137"/>
      <c r="G476" s="137"/>
      <c r="H476" s="137"/>
      <c r="I476" s="137"/>
      <c r="J476" s="139"/>
      <c r="K476" s="140"/>
      <c r="L476" s="141"/>
      <c r="M476" s="141"/>
      <c r="N476" s="140"/>
      <c r="O476" s="142"/>
      <c r="P476" s="137"/>
      <c r="Q476" s="227"/>
      <c r="R476" s="137"/>
      <c r="S476" s="155"/>
      <c r="T476" s="155"/>
      <c r="U476" s="155"/>
      <c r="V476" s="155"/>
      <c r="W476" s="155"/>
      <c r="X476" s="155"/>
      <c r="Y476" s="53" t="str">
        <f t="shared" si="133"/>
        <v/>
      </c>
      <c r="Z476" s="51" t="str">
        <f t="shared" si="134"/>
        <v/>
      </c>
      <c r="AA476" s="51" t="str">
        <f t="shared" si="135"/>
        <v/>
      </c>
      <c r="AB476" s="51" t="str">
        <f t="shared" si="136"/>
        <v/>
      </c>
      <c r="AC476" s="51" t="str">
        <f t="shared" si="137"/>
        <v/>
      </c>
      <c r="AD476" s="51" t="str">
        <f t="shared" si="138"/>
        <v/>
      </c>
      <c r="AE476" s="51" t="str">
        <f t="shared" si="139"/>
        <v/>
      </c>
      <c r="AF476" s="51" t="str">
        <f t="shared" si="140"/>
        <v/>
      </c>
      <c r="AG476" s="51" t="str">
        <f t="shared" si="141"/>
        <v/>
      </c>
      <c r="AH476" s="51" t="str">
        <f t="shared" si="142"/>
        <v/>
      </c>
      <c r="AI476" s="51" t="str">
        <f t="shared" si="143"/>
        <v/>
      </c>
      <c r="AJ476" s="51" t="str">
        <f t="shared" si="144"/>
        <v/>
      </c>
      <c r="AK476" s="51" t="str">
        <f t="shared" si="145"/>
        <v/>
      </c>
      <c r="AL476" s="51" t="str">
        <f t="shared" si="146"/>
        <v/>
      </c>
      <c r="AM476" s="51" t="str">
        <f t="shared" si="147"/>
        <v/>
      </c>
      <c r="AN476" s="51" t="str">
        <f>IF(OR(AD476&lt;&gt;TRUE,AI476&lt;&gt;TRUE),"",IF(OR('Info Lieferung'!$B$12-(YEAR(J476))&gt;INDEX(valschartmaxalt,MATCH(N476,libschart,0)),'Info Lieferung'!$B$12-(YEAR(J476))&lt;INDEX(valschartminalt,MATCH(N476,libschart,0))),FALSE,TRUE))</f>
        <v/>
      </c>
      <c r="AO476" s="51" t="str">
        <f t="shared" si="148"/>
        <v/>
      </c>
      <c r="AP476" s="51"/>
      <c r="AQ476" s="51"/>
      <c r="AR476" s="51"/>
      <c r="AS476" s="197" t="str">
        <f t="shared" si="149"/>
        <v/>
      </c>
      <c r="AT476" s="197" t="str">
        <f t="shared" si="150"/>
        <v/>
      </c>
    </row>
    <row r="477" spans="1:46" x14ac:dyDescent="0.2">
      <c r="A477" s="52" t="str">
        <f>IF(AND(F477&lt;&gt;"",'Institution - Klasse'!$F$4&lt;&gt;""),INDEX(libcatidinstit,'Institution - Klasse'!$F$4),"")</f>
        <v/>
      </c>
      <c r="B477" s="52" t="str">
        <f>IF(A477&lt;&gt;"",INDEX(codeinstit,'Institution - Klasse'!$F$4),"")</f>
        <v/>
      </c>
      <c r="C477" s="50" t="str">
        <f t="shared" si="151"/>
        <v/>
      </c>
      <c r="D477" s="143"/>
      <c r="E477" s="143"/>
      <c r="F477" s="137"/>
      <c r="G477" s="137"/>
      <c r="H477" s="137"/>
      <c r="I477" s="137"/>
      <c r="J477" s="139"/>
      <c r="K477" s="140"/>
      <c r="L477" s="141"/>
      <c r="M477" s="141"/>
      <c r="N477" s="140"/>
      <c r="O477" s="142"/>
      <c r="P477" s="137"/>
      <c r="Q477" s="227"/>
      <c r="R477" s="137"/>
      <c r="S477" s="155"/>
      <c r="T477" s="155"/>
      <c r="U477" s="155"/>
      <c r="V477" s="155"/>
      <c r="W477" s="155"/>
      <c r="X477" s="155"/>
      <c r="Y477" s="53" t="str">
        <f t="shared" si="133"/>
        <v/>
      </c>
      <c r="Z477" s="51" t="str">
        <f t="shared" si="134"/>
        <v/>
      </c>
      <c r="AA477" s="51" t="str">
        <f t="shared" si="135"/>
        <v/>
      </c>
      <c r="AB477" s="51" t="str">
        <f t="shared" si="136"/>
        <v/>
      </c>
      <c r="AC477" s="51" t="str">
        <f t="shared" si="137"/>
        <v/>
      </c>
      <c r="AD477" s="51" t="str">
        <f t="shared" si="138"/>
        <v/>
      </c>
      <c r="AE477" s="51" t="str">
        <f t="shared" si="139"/>
        <v/>
      </c>
      <c r="AF477" s="51" t="str">
        <f t="shared" si="140"/>
        <v/>
      </c>
      <c r="AG477" s="51" t="str">
        <f t="shared" si="141"/>
        <v/>
      </c>
      <c r="AH477" s="51" t="str">
        <f t="shared" si="142"/>
        <v/>
      </c>
      <c r="AI477" s="51" t="str">
        <f t="shared" si="143"/>
        <v/>
      </c>
      <c r="AJ477" s="51" t="str">
        <f t="shared" si="144"/>
        <v/>
      </c>
      <c r="AK477" s="51" t="str">
        <f t="shared" si="145"/>
        <v/>
      </c>
      <c r="AL477" s="51" t="str">
        <f t="shared" si="146"/>
        <v/>
      </c>
      <c r="AM477" s="51" t="str">
        <f t="shared" si="147"/>
        <v/>
      </c>
      <c r="AN477" s="51" t="str">
        <f>IF(OR(AD477&lt;&gt;TRUE,AI477&lt;&gt;TRUE),"",IF(OR('Info Lieferung'!$B$12-(YEAR(J477))&gt;INDEX(valschartmaxalt,MATCH(N477,libschart,0)),'Info Lieferung'!$B$12-(YEAR(J477))&lt;INDEX(valschartminalt,MATCH(N477,libschart,0))),FALSE,TRUE))</f>
        <v/>
      </c>
      <c r="AO477" s="51" t="str">
        <f t="shared" si="148"/>
        <v/>
      </c>
      <c r="AP477" s="51"/>
      <c r="AQ477" s="51"/>
      <c r="AR477" s="51"/>
      <c r="AS477" s="197" t="str">
        <f t="shared" si="149"/>
        <v/>
      </c>
      <c r="AT477" s="197" t="str">
        <f t="shared" si="150"/>
        <v/>
      </c>
    </row>
    <row r="478" spans="1:46" x14ac:dyDescent="0.2">
      <c r="A478" s="52" t="str">
        <f>IF(AND(F478&lt;&gt;"",'Institution - Klasse'!$F$4&lt;&gt;""),INDEX(libcatidinstit,'Institution - Klasse'!$F$4),"")</f>
        <v/>
      </c>
      <c r="B478" s="52" t="str">
        <f>IF(A478&lt;&gt;"",INDEX(codeinstit,'Institution - Klasse'!$F$4),"")</f>
        <v/>
      </c>
      <c r="C478" s="50" t="str">
        <f t="shared" si="151"/>
        <v/>
      </c>
      <c r="D478" s="143"/>
      <c r="E478" s="143"/>
      <c r="F478" s="137"/>
      <c r="G478" s="137"/>
      <c r="H478" s="137"/>
      <c r="I478" s="137"/>
      <c r="J478" s="139"/>
      <c r="K478" s="140"/>
      <c r="L478" s="141"/>
      <c r="M478" s="141"/>
      <c r="N478" s="140"/>
      <c r="O478" s="142"/>
      <c r="P478" s="137"/>
      <c r="Q478" s="227"/>
      <c r="R478" s="137"/>
      <c r="S478" s="155"/>
      <c r="T478" s="155"/>
      <c r="U478" s="155"/>
      <c r="V478" s="155"/>
      <c r="W478" s="155"/>
      <c r="X478" s="155"/>
      <c r="Y478" s="53" t="str">
        <f t="shared" si="133"/>
        <v/>
      </c>
      <c r="Z478" s="51" t="str">
        <f t="shared" si="134"/>
        <v/>
      </c>
      <c r="AA478" s="51" t="str">
        <f t="shared" si="135"/>
        <v/>
      </c>
      <c r="AB478" s="51" t="str">
        <f t="shared" si="136"/>
        <v/>
      </c>
      <c r="AC478" s="51" t="str">
        <f t="shared" si="137"/>
        <v/>
      </c>
      <c r="AD478" s="51" t="str">
        <f t="shared" si="138"/>
        <v/>
      </c>
      <c r="AE478" s="51" t="str">
        <f t="shared" si="139"/>
        <v/>
      </c>
      <c r="AF478" s="51" t="str">
        <f t="shared" si="140"/>
        <v/>
      </c>
      <c r="AG478" s="51" t="str">
        <f t="shared" si="141"/>
        <v/>
      </c>
      <c r="AH478" s="51" t="str">
        <f t="shared" si="142"/>
        <v/>
      </c>
      <c r="AI478" s="51" t="str">
        <f t="shared" si="143"/>
        <v/>
      </c>
      <c r="AJ478" s="51" t="str">
        <f t="shared" si="144"/>
        <v/>
      </c>
      <c r="AK478" s="51" t="str">
        <f t="shared" si="145"/>
        <v/>
      </c>
      <c r="AL478" s="51" t="str">
        <f t="shared" si="146"/>
        <v/>
      </c>
      <c r="AM478" s="51" t="str">
        <f t="shared" si="147"/>
        <v/>
      </c>
      <c r="AN478" s="51" t="str">
        <f>IF(OR(AD478&lt;&gt;TRUE,AI478&lt;&gt;TRUE),"",IF(OR('Info Lieferung'!$B$12-(YEAR(J478))&gt;INDEX(valschartmaxalt,MATCH(N478,libschart,0)),'Info Lieferung'!$B$12-(YEAR(J478))&lt;INDEX(valschartminalt,MATCH(N478,libschart,0))),FALSE,TRUE))</f>
        <v/>
      </c>
      <c r="AO478" s="51" t="str">
        <f t="shared" si="148"/>
        <v/>
      </c>
      <c r="AP478" s="51"/>
      <c r="AQ478" s="51"/>
      <c r="AR478" s="51"/>
      <c r="AS478" s="197" t="str">
        <f t="shared" si="149"/>
        <v/>
      </c>
      <c r="AT478" s="197" t="str">
        <f t="shared" si="150"/>
        <v/>
      </c>
    </row>
    <row r="479" spans="1:46" x14ac:dyDescent="0.2">
      <c r="A479" s="52" t="str">
        <f>IF(AND(F479&lt;&gt;"",'Institution - Klasse'!$F$4&lt;&gt;""),INDEX(libcatidinstit,'Institution - Klasse'!$F$4),"")</f>
        <v/>
      </c>
      <c r="B479" s="52" t="str">
        <f>IF(A479&lt;&gt;"",INDEX(codeinstit,'Institution - Klasse'!$F$4),"")</f>
        <v/>
      </c>
      <c r="C479" s="50" t="str">
        <f t="shared" si="151"/>
        <v/>
      </c>
      <c r="D479" s="143"/>
      <c r="E479" s="143"/>
      <c r="F479" s="137"/>
      <c r="G479" s="137"/>
      <c r="H479" s="137"/>
      <c r="I479" s="137"/>
      <c r="J479" s="139"/>
      <c r="K479" s="140"/>
      <c r="L479" s="141"/>
      <c r="M479" s="141"/>
      <c r="N479" s="140"/>
      <c r="O479" s="142"/>
      <c r="P479" s="137"/>
      <c r="Q479" s="227"/>
      <c r="R479" s="137"/>
      <c r="S479" s="155"/>
      <c r="T479" s="155"/>
      <c r="U479" s="155"/>
      <c r="V479" s="155"/>
      <c r="W479" s="155"/>
      <c r="X479" s="155"/>
      <c r="Y479" s="53" t="str">
        <f t="shared" si="133"/>
        <v/>
      </c>
      <c r="Z479" s="51" t="str">
        <f t="shared" si="134"/>
        <v/>
      </c>
      <c r="AA479" s="51" t="str">
        <f t="shared" si="135"/>
        <v/>
      </c>
      <c r="AB479" s="51" t="str">
        <f t="shared" si="136"/>
        <v/>
      </c>
      <c r="AC479" s="51" t="str">
        <f t="shared" si="137"/>
        <v/>
      </c>
      <c r="AD479" s="51" t="str">
        <f t="shared" si="138"/>
        <v/>
      </c>
      <c r="AE479" s="51" t="str">
        <f t="shared" si="139"/>
        <v/>
      </c>
      <c r="AF479" s="51" t="str">
        <f t="shared" si="140"/>
        <v/>
      </c>
      <c r="AG479" s="51" t="str">
        <f t="shared" si="141"/>
        <v/>
      </c>
      <c r="AH479" s="51" t="str">
        <f t="shared" si="142"/>
        <v/>
      </c>
      <c r="AI479" s="51" t="str">
        <f t="shared" si="143"/>
        <v/>
      </c>
      <c r="AJ479" s="51" t="str">
        <f t="shared" si="144"/>
        <v/>
      </c>
      <c r="AK479" s="51" t="str">
        <f t="shared" si="145"/>
        <v/>
      </c>
      <c r="AL479" s="51" t="str">
        <f t="shared" si="146"/>
        <v/>
      </c>
      <c r="AM479" s="51" t="str">
        <f t="shared" si="147"/>
        <v/>
      </c>
      <c r="AN479" s="51" t="str">
        <f>IF(OR(AD479&lt;&gt;TRUE,AI479&lt;&gt;TRUE),"",IF(OR('Info Lieferung'!$B$12-(YEAR(J479))&gt;INDEX(valschartmaxalt,MATCH(N479,libschart,0)),'Info Lieferung'!$B$12-(YEAR(J479))&lt;INDEX(valschartminalt,MATCH(N479,libschart,0))),FALSE,TRUE))</f>
        <v/>
      </c>
      <c r="AO479" s="51" t="str">
        <f t="shared" si="148"/>
        <v/>
      </c>
      <c r="AP479" s="51"/>
      <c r="AQ479" s="51"/>
      <c r="AR479" s="51"/>
      <c r="AS479" s="197" t="str">
        <f t="shared" si="149"/>
        <v/>
      </c>
      <c r="AT479" s="197" t="str">
        <f t="shared" si="150"/>
        <v/>
      </c>
    </row>
    <row r="480" spans="1:46" x14ac:dyDescent="0.2">
      <c r="A480" s="52" t="str">
        <f>IF(AND(F480&lt;&gt;"",'Institution - Klasse'!$F$4&lt;&gt;""),INDEX(libcatidinstit,'Institution - Klasse'!$F$4),"")</f>
        <v/>
      </c>
      <c r="B480" s="52" t="str">
        <f>IF(A480&lt;&gt;"",INDEX(codeinstit,'Institution - Klasse'!$F$4),"")</f>
        <v/>
      </c>
      <c r="C480" s="50" t="str">
        <f t="shared" si="151"/>
        <v/>
      </c>
      <c r="D480" s="143"/>
      <c r="E480" s="143"/>
      <c r="F480" s="137"/>
      <c r="G480" s="137"/>
      <c r="H480" s="137"/>
      <c r="I480" s="137"/>
      <c r="J480" s="139"/>
      <c r="K480" s="140"/>
      <c r="L480" s="141"/>
      <c r="M480" s="141"/>
      <c r="N480" s="140"/>
      <c r="O480" s="142"/>
      <c r="P480" s="137"/>
      <c r="Q480" s="227"/>
      <c r="R480" s="137"/>
      <c r="S480" s="155"/>
      <c r="T480" s="155"/>
      <c r="U480" s="155"/>
      <c r="V480" s="155"/>
      <c r="W480" s="155"/>
      <c r="X480" s="155"/>
      <c r="Y480" s="53" t="str">
        <f t="shared" si="133"/>
        <v/>
      </c>
      <c r="Z480" s="51" t="str">
        <f t="shared" si="134"/>
        <v/>
      </c>
      <c r="AA480" s="51" t="str">
        <f t="shared" si="135"/>
        <v/>
      </c>
      <c r="AB480" s="51" t="str">
        <f t="shared" si="136"/>
        <v/>
      </c>
      <c r="AC480" s="51" t="str">
        <f t="shared" si="137"/>
        <v/>
      </c>
      <c r="AD480" s="51" t="str">
        <f t="shared" si="138"/>
        <v/>
      </c>
      <c r="AE480" s="51" t="str">
        <f t="shared" si="139"/>
        <v/>
      </c>
      <c r="AF480" s="51" t="str">
        <f t="shared" si="140"/>
        <v/>
      </c>
      <c r="AG480" s="51" t="str">
        <f t="shared" si="141"/>
        <v/>
      </c>
      <c r="AH480" s="51" t="str">
        <f t="shared" si="142"/>
        <v/>
      </c>
      <c r="AI480" s="51" t="str">
        <f t="shared" si="143"/>
        <v/>
      </c>
      <c r="AJ480" s="51" t="str">
        <f t="shared" si="144"/>
        <v/>
      </c>
      <c r="AK480" s="51" t="str">
        <f t="shared" si="145"/>
        <v/>
      </c>
      <c r="AL480" s="51" t="str">
        <f t="shared" si="146"/>
        <v/>
      </c>
      <c r="AM480" s="51" t="str">
        <f t="shared" si="147"/>
        <v/>
      </c>
      <c r="AN480" s="51" t="str">
        <f>IF(OR(AD480&lt;&gt;TRUE,AI480&lt;&gt;TRUE),"",IF(OR('Info Lieferung'!$B$12-(YEAR(J480))&gt;INDEX(valschartmaxalt,MATCH(N480,libschart,0)),'Info Lieferung'!$B$12-(YEAR(J480))&lt;INDEX(valschartminalt,MATCH(N480,libschart,0))),FALSE,TRUE))</f>
        <v/>
      </c>
      <c r="AO480" s="51" t="str">
        <f t="shared" si="148"/>
        <v/>
      </c>
      <c r="AP480" s="51"/>
      <c r="AQ480" s="51"/>
      <c r="AR480" s="51"/>
      <c r="AS480" s="197" t="str">
        <f t="shared" si="149"/>
        <v/>
      </c>
      <c r="AT480" s="197" t="str">
        <f t="shared" si="150"/>
        <v/>
      </c>
    </row>
    <row r="481" spans="1:46" x14ac:dyDescent="0.2">
      <c r="A481" s="52" t="str">
        <f>IF(AND(F481&lt;&gt;"",'Institution - Klasse'!$F$4&lt;&gt;""),INDEX(libcatidinstit,'Institution - Klasse'!$F$4),"")</f>
        <v/>
      </c>
      <c r="B481" s="52" t="str">
        <f>IF(A481&lt;&gt;"",INDEX(codeinstit,'Institution - Klasse'!$F$4),"")</f>
        <v/>
      </c>
      <c r="C481" s="50" t="str">
        <f t="shared" si="151"/>
        <v/>
      </c>
      <c r="D481" s="143"/>
      <c r="E481" s="143"/>
      <c r="F481" s="137"/>
      <c r="G481" s="137"/>
      <c r="H481" s="137"/>
      <c r="I481" s="137"/>
      <c r="J481" s="139"/>
      <c r="K481" s="140"/>
      <c r="L481" s="141"/>
      <c r="M481" s="141"/>
      <c r="N481" s="140"/>
      <c r="O481" s="142"/>
      <c r="P481" s="137"/>
      <c r="Q481" s="227"/>
      <c r="R481" s="137"/>
      <c r="S481" s="155"/>
      <c r="T481" s="155"/>
      <c r="U481" s="155"/>
      <c r="V481" s="155"/>
      <c r="W481" s="155"/>
      <c r="X481" s="155"/>
      <c r="Y481" s="53" t="str">
        <f t="shared" si="133"/>
        <v/>
      </c>
      <c r="Z481" s="51" t="str">
        <f t="shared" si="134"/>
        <v/>
      </c>
      <c r="AA481" s="51" t="str">
        <f t="shared" si="135"/>
        <v/>
      </c>
      <c r="AB481" s="51" t="str">
        <f t="shared" si="136"/>
        <v/>
      </c>
      <c r="AC481" s="51" t="str">
        <f t="shared" si="137"/>
        <v/>
      </c>
      <c r="AD481" s="51" t="str">
        <f t="shared" si="138"/>
        <v/>
      </c>
      <c r="AE481" s="51" t="str">
        <f t="shared" si="139"/>
        <v/>
      </c>
      <c r="AF481" s="51" t="str">
        <f t="shared" si="140"/>
        <v/>
      </c>
      <c r="AG481" s="51" t="str">
        <f t="shared" si="141"/>
        <v/>
      </c>
      <c r="AH481" s="51" t="str">
        <f t="shared" si="142"/>
        <v/>
      </c>
      <c r="AI481" s="51" t="str">
        <f t="shared" si="143"/>
        <v/>
      </c>
      <c r="AJ481" s="51" t="str">
        <f t="shared" si="144"/>
        <v/>
      </c>
      <c r="AK481" s="51" t="str">
        <f t="shared" si="145"/>
        <v/>
      </c>
      <c r="AL481" s="51" t="str">
        <f t="shared" si="146"/>
        <v/>
      </c>
      <c r="AM481" s="51" t="str">
        <f t="shared" si="147"/>
        <v/>
      </c>
      <c r="AN481" s="51" t="str">
        <f>IF(OR(AD481&lt;&gt;TRUE,AI481&lt;&gt;TRUE),"",IF(OR('Info Lieferung'!$B$12-(YEAR(J481))&gt;INDEX(valschartmaxalt,MATCH(N481,libschart,0)),'Info Lieferung'!$B$12-(YEAR(J481))&lt;INDEX(valschartminalt,MATCH(N481,libschart,0))),FALSE,TRUE))</f>
        <v/>
      </c>
      <c r="AO481" s="51" t="str">
        <f t="shared" si="148"/>
        <v/>
      </c>
      <c r="AP481" s="51"/>
      <c r="AQ481" s="51"/>
      <c r="AR481" s="51"/>
      <c r="AS481" s="197" t="str">
        <f t="shared" si="149"/>
        <v/>
      </c>
      <c r="AT481" s="197" t="str">
        <f t="shared" si="150"/>
        <v/>
      </c>
    </row>
    <row r="482" spans="1:46" x14ac:dyDescent="0.2">
      <c r="A482" s="52" t="str">
        <f>IF(AND(F482&lt;&gt;"",'Institution - Klasse'!$F$4&lt;&gt;""),INDEX(libcatidinstit,'Institution - Klasse'!$F$4),"")</f>
        <v/>
      </c>
      <c r="B482" s="52" t="str">
        <f>IF(A482&lt;&gt;"",INDEX(codeinstit,'Institution - Klasse'!$F$4),"")</f>
        <v/>
      </c>
      <c r="C482" s="50" t="str">
        <f t="shared" si="151"/>
        <v/>
      </c>
      <c r="D482" s="143"/>
      <c r="E482" s="143"/>
      <c r="F482" s="137"/>
      <c r="G482" s="137"/>
      <c r="H482" s="137"/>
      <c r="I482" s="137"/>
      <c r="J482" s="139"/>
      <c r="K482" s="140"/>
      <c r="L482" s="141"/>
      <c r="M482" s="141"/>
      <c r="N482" s="140"/>
      <c r="O482" s="142"/>
      <c r="P482" s="137"/>
      <c r="Q482" s="227"/>
      <c r="R482" s="137"/>
      <c r="S482" s="155"/>
      <c r="T482" s="155"/>
      <c r="U482" s="155"/>
      <c r="V482" s="155"/>
      <c r="W482" s="155"/>
      <c r="X482" s="155"/>
      <c r="Y482" s="53" t="str">
        <f t="shared" si="133"/>
        <v/>
      </c>
      <c r="Z482" s="51" t="str">
        <f t="shared" si="134"/>
        <v/>
      </c>
      <c r="AA482" s="51" t="str">
        <f t="shared" si="135"/>
        <v/>
      </c>
      <c r="AB482" s="51" t="str">
        <f t="shared" si="136"/>
        <v/>
      </c>
      <c r="AC482" s="51" t="str">
        <f t="shared" si="137"/>
        <v/>
      </c>
      <c r="AD482" s="51" t="str">
        <f t="shared" si="138"/>
        <v/>
      </c>
      <c r="AE482" s="51" t="str">
        <f t="shared" si="139"/>
        <v/>
      </c>
      <c r="AF482" s="51" t="str">
        <f t="shared" si="140"/>
        <v/>
      </c>
      <c r="AG482" s="51" t="str">
        <f t="shared" si="141"/>
        <v/>
      </c>
      <c r="AH482" s="51" t="str">
        <f t="shared" si="142"/>
        <v/>
      </c>
      <c r="AI482" s="51" t="str">
        <f t="shared" si="143"/>
        <v/>
      </c>
      <c r="AJ482" s="51" t="str">
        <f t="shared" si="144"/>
        <v/>
      </c>
      <c r="AK482" s="51" t="str">
        <f t="shared" si="145"/>
        <v/>
      </c>
      <c r="AL482" s="51" t="str">
        <f t="shared" si="146"/>
        <v/>
      </c>
      <c r="AM482" s="51" t="str">
        <f t="shared" si="147"/>
        <v/>
      </c>
      <c r="AN482" s="51" t="str">
        <f>IF(OR(AD482&lt;&gt;TRUE,AI482&lt;&gt;TRUE),"",IF(OR('Info Lieferung'!$B$12-(YEAR(J482))&gt;INDEX(valschartmaxalt,MATCH(N482,libschart,0)),'Info Lieferung'!$B$12-(YEAR(J482))&lt;INDEX(valschartminalt,MATCH(N482,libschart,0))),FALSE,TRUE))</f>
        <v/>
      </c>
      <c r="AO482" s="51" t="str">
        <f t="shared" si="148"/>
        <v/>
      </c>
      <c r="AP482" s="51"/>
      <c r="AQ482" s="51"/>
      <c r="AR482" s="51"/>
      <c r="AS482" s="197" t="str">
        <f t="shared" si="149"/>
        <v/>
      </c>
      <c r="AT482" s="197" t="str">
        <f t="shared" si="150"/>
        <v/>
      </c>
    </row>
    <row r="483" spans="1:46" x14ac:dyDescent="0.2">
      <c r="A483" s="52" t="str">
        <f>IF(AND(F483&lt;&gt;"",'Institution - Klasse'!$F$4&lt;&gt;""),INDEX(libcatidinstit,'Institution - Klasse'!$F$4),"")</f>
        <v/>
      </c>
      <c r="B483" s="52" t="str">
        <f>IF(A483&lt;&gt;"",INDEX(codeinstit,'Institution - Klasse'!$F$4),"")</f>
        <v/>
      </c>
      <c r="C483" s="50" t="str">
        <f t="shared" si="151"/>
        <v/>
      </c>
      <c r="D483" s="143"/>
      <c r="E483" s="143"/>
      <c r="F483" s="137"/>
      <c r="G483" s="137"/>
      <c r="H483" s="137"/>
      <c r="I483" s="137"/>
      <c r="J483" s="139"/>
      <c r="K483" s="140"/>
      <c r="L483" s="141"/>
      <c r="M483" s="141"/>
      <c r="N483" s="140"/>
      <c r="O483" s="142"/>
      <c r="P483" s="137"/>
      <c r="Q483" s="227"/>
      <c r="R483" s="137"/>
      <c r="S483" s="155"/>
      <c r="T483" s="155"/>
      <c r="U483" s="155"/>
      <c r="V483" s="155"/>
      <c r="W483" s="155"/>
      <c r="X483" s="155"/>
      <c r="Y483" s="53" t="str">
        <f t="shared" si="133"/>
        <v/>
      </c>
      <c r="Z483" s="51" t="str">
        <f t="shared" si="134"/>
        <v/>
      </c>
      <c r="AA483" s="51" t="str">
        <f t="shared" si="135"/>
        <v/>
      </c>
      <c r="AB483" s="51" t="str">
        <f t="shared" si="136"/>
        <v/>
      </c>
      <c r="AC483" s="51" t="str">
        <f t="shared" si="137"/>
        <v/>
      </c>
      <c r="AD483" s="51" t="str">
        <f t="shared" si="138"/>
        <v/>
      </c>
      <c r="AE483" s="51" t="str">
        <f t="shared" si="139"/>
        <v/>
      </c>
      <c r="AF483" s="51" t="str">
        <f t="shared" si="140"/>
        <v/>
      </c>
      <c r="AG483" s="51" t="str">
        <f t="shared" si="141"/>
        <v/>
      </c>
      <c r="AH483" s="51" t="str">
        <f t="shared" si="142"/>
        <v/>
      </c>
      <c r="AI483" s="51" t="str">
        <f t="shared" si="143"/>
        <v/>
      </c>
      <c r="AJ483" s="51" t="str">
        <f t="shared" si="144"/>
        <v/>
      </c>
      <c r="AK483" s="51" t="str">
        <f t="shared" si="145"/>
        <v/>
      </c>
      <c r="AL483" s="51" t="str">
        <f t="shared" si="146"/>
        <v/>
      </c>
      <c r="AM483" s="51" t="str">
        <f t="shared" si="147"/>
        <v/>
      </c>
      <c r="AN483" s="51" t="str">
        <f>IF(OR(AD483&lt;&gt;TRUE,AI483&lt;&gt;TRUE),"",IF(OR('Info Lieferung'!$B$12-(YEAR(J483))&gt;INDEX(valschartmaxalt,MATCH(N483,libschart,0)),'Info Lieferung'!$B$12-(YEAR(J483))&lt;INDEX(valschartminalt,MATCH(N483,libschart,0))),FALSE,TRUE))</f>
        <v/>
      </c>
      <c r="AO483" s="51" t="str">
        <f t="shared" si="148"/>
        <v/>
      </c>
      <c r="AP483" s="51"/>
      <c r="AQ483" s="51"/>
      <c r="AR483" s="51"/>
      <c r="AS483" s="197" t="str">
        <f t="shared" si="149"/>
        <v/>
      </c>
      <c r="AT483" s="197" t="str">
        <f t="shared" si="150"/>
        <v/>
      </c>
    </row>
    <row r="484" spans="1:46" x14ac:dyDescent="0.2">
      <c r="A484" s="52" t="str">
        <f>IF(AND(F484&lt;&gt;"",'Institution - Klasse'!$F$4&lt;&gt;""),INDEX(libcatidinstit,'Institution - Klasse'!$F$4),"")</f>
        <v/>
      </c>
      <c r="B484" s="52" t="str">
        <f>IF(A484&lt;&gt;"",INDEX(codeinstit,'Institution - Klasse'!$F$4),"")</f>
        <v/>
      </c>
      <c r="C484" s="50" t="str">
        <f t="shared" si="151"/>
        <v/>
      </c>
      <c r="D484" s="143"/>
      <c r="E484" s="143"/>
      <c r="F484" s="137"/>
      <c r="G484" s="137"/>
      <c r="H484" s="137"/>
      <c r="I484" s="137"/>
      <c r="J484" s="139"/>
      <c r="K484" s="140"/>
      <c r="L484" s="141"/>
      <c r="M484" s="141"/>
      <c r="N484" s="140"/>
      <c r="O484" s="142"/>
      <c r="P484" s="137"/>
      <c r="Q484" s="227"/>
      <c r="R484" s="137"/>
      <c r="S484" s="155"/>
      <c r="T484" s="155"/>
      <c r="U484" s="155"/>
      <c r="V484" s="155"/>
      <c r="W484" s="155"/>
      <c r="X484" s="155"/>
      <c r="Y484" s="53" t="str">
        <f t="shared" si="133"/>
        <v/>
      </c>
      <c r="Z484" s="51" t="str">
        <f t="shared" si="134"/>
        <v/>
      </c>
      <c r="AA484" s="51" t="str">
        <f t="shared" si="135"/>
        <v/>
      </c>
      <c r="AB484" s="51" t="str">
        <f t="shared" si="136"/>
        <v/>
      </c>
      <c r="AC484" s="51" t="str">
        <f t="shared" si="137"/>
        <v/>
      </c>
      <c r="AD484" s="51" t="str">
        <f t="shared" si="138"/>
        <v/>
      </c>
      <c r="AE484" s="51" t="str">
        <f t="shared" si="139"/>
        <v/>
      </c>
      <c r="AF484" s="51" t="str">
        <f t="shared" si="140"/>
        <v/>
      </c>
      <c r="AG484" s="51" t="str">
        <f t="shared" si="141"/>
        <v/>
      </c>
      <c r="AH484" s="51" t="str">
        <f t="shared" si="142"/>
        <v/>
      </c>
      <c r="AI484" s="51" t="str">
        <f t="shared" si="143"/>
        <v/>
      </c>
      <c r="AJ484" s="51" t="str">
        <f t="shared" si="144"/>
        <v/>
      </c>
      <c r="AK484" s="51" t="str">
        <f t="shared" si="145"/>
        <v/>
      </c>
      <c r="AL484" s="51" t="str">
        <f t="shared" si="146"/>
        <v/>
      </c>
      <c r="AM484" s="51" t="str">
        <f t="shared" si="147"/>
        <v/>
      </c>
      <c r="AN484" s="51" t="str">
        <f>IF(OR(AD484&lt;&gt;TRUE,AI484&lt;&gt;TRUE),"",IF(OR('Info Lieferung'!$B$12-(YEAR(J484))&gt;INDEX(valschartmaxalt,MATCH(N484,libschart,0)),'Info Lieferung'!$B$12-(YEAR(J484))&lt;INDEX(valschartminalt,MATCH(N484,libschart,0))),FALSE,TRUE))</f>
        <v/>
      </c>
      <c r="AO484" s="51" t="str">
        <f t="shared" si="148"/>
        <v/>
      </c>
      <c r="AP484" s="51"/>
      <c r="AQ484" s="51"/>
      <c r="AR484" s="51"/>
      <c r="AS484" s="197" t="str">
        <f t="shared" si="149"/>
        <v/>
      </c>
      <c r="AT484" s="197" t="str">
        <f t="shared" si="150"/>
        <v/>
      </c>
    </row>
    <row r="485" spans="1:46" x14ac:dyDescent="0.2">
      <c r="A485" s="52" t="str">
        <f>IF(AND(F485&lt;&gt;"",'Institution - Klasse'!$F$4&lt;&gt;""),INDEX(libcatidinstit,'Institution - Klasse'!$F$4),"")</f>
        <v/>
      </c>
      <c r="B485" s="52" t="str">
        <f>IF(A485&lt;&gt;"",INDEX(codeinstit,'Institution - Klasse'!$F$4),"")</f>
        <v/>
      </c>
      <c r="C485" s="50" t="str">
        <f t="shared" si="151"/>
        <v/>
      </c>
      <c r="D485" s="143"/>
      <c r="E485" s="143"/>
      <c r="F485" s="137"/>
      <c r="G485" s="137"/>
      <c r="H485" s="137"/>
      <c r="I485" s="137"/>
      <c r="J485" s="139"/>
      <c r="K485" s="140"/>
      <c r="L485" s="141"/>
      <c r="M485" s="141"/>
      <c r="N485" s="140"/>
      <c r="O485" s="142"/>
      <c r="P485" s="137"/>
      <c r="Q485" s="227"/>
      <c r="R485" s="137"/>
      <c r="S485" s="155"/>
      <c r="T485" s="155"/>
      <c r="U485" s="155"/>
      <c r="V485" s="155"/>
      <c r="W485" s="155"/>
      <c r="X485" s="155"/>
      <c r="Y485" s="53" t="str">
        <f t="shared" si="133"/>
        <v/>
      </c>
      <c r="Z485" s="51" t="str">
        <f t="shared" si="134"/>
        <v/>
      </c>
      <c r="AA485" s="51" t="str">
        <f t="shared" si="135"/>
        <v/>
      </c>
      <c r="AB485" s="51" t="str">
        <f t="shared" si="136"/>
        <v/>
      </c>
      <c r="AC485" s="51" t="str">
        <f t="shared" si="137"/>
        <v/>
      </c>
      <c r="AD485" s="51" t="str">
        <f t="shared" si="138"/>
        <v/>
      </c>
      <c r="AE485" s="51" t="str">
        <f t="shared" si="139"/>
        <v/>
      </c>
      <c r="AF485" s="51" t="str">
        <f t="shared" si="140"/>
        <v/>
      </c>
      <c r="AG485" s="51" t="str">
        <f t="shared" si="141"/>
        <v/>
      </c>
      <c r="AH485" s="51" t="str">
        <f t="shared" si="142"/>
        <v/>
      </c>
      <c r="AI485" s="51" t="str">
        <f t="shared" si="143"/>
        <v/>
      </c>
      <c r="AJ485" s="51" t="str">
        <f t="shared" si="144"/>
        <v/>
      </c>
      <c r="AK485" s="51" t="str">
        <f t="shared" si="145"/>
        <v/>
      </c>
      <c r="AL485" s="51" t="str">
        <f t="shared" si="146"/>
        <v/>
      </c>
      <c r="AM485" s="51" t="str">
        <f t="shared" si="147"/>
        <v/>
      </c>
      <c r="AN485" s="51" t="str">
        <f>IF(OR(AD485&lt;&gt;TRUE,AI485&lt;&gt;TRUE),"",IF(OR('Info Lieferung'!$B$12-(YEAR(J485))&gt;INDEX(valschartmaxalt,MATCH(N485,libschart,0)),'Info Lieferung'!$B$12-(YEAR(J485))&lt;INDEX(valschartminalt,MATCH(N485,libschart,0))),FALSE,TRUE))</f>
        <v/>
      </c>
      <c r="AO485" s="51" t="str">
        <f t="shared" si="148"/>
        <v/>
      </c>
      <c r="AP485" s="51"/>
      <c r="AQ485" s="51"/>
      <c r="AR485" s="51"/>
      <c r="AS485" s="197" t="str">
        <f t="shared" si="149"/>
        <v/>
      </c>
      <c r="AT485" s="197" t="str">
        <f t="shared" si="150"/>
        <v/>
      </c>
    </row>
    <row r="486" spans="1:46" x14ac:dyDescent="0.2">
      <c r="A486" s="52" t="str">
        <f>IF(AND(F486&lt;&gt;"",'Institution - Klasse'!$F$4&lt;&gt;""),INDEX(libcatidinstit,'Institution - Klasse'!$F$4),"")</f>
        <v/>
      </c>
      <c r="B486" s="52" t="str">
        <f>IF(A486&lt;&gt;"",INDEX(codeinstit,'Institution - Klasse'!$F$4),"")</f>
        <v/>
      </c>
      <c r="C486" s="50" t="str">
        <f t="shared" si="151"/>
        <v/>
      </c>
      <c r="D486" s="143"/>
      <c r="E486" s="143"/>
      <c r="F486" s="137"/>
      <c r="G486" s="137"/>
      <c r="H486" s="137"/>
      <c r="I486" s="137"/>
      <c r="J486" s="139"/>
      <c r="K486" s="140"/>
      <c r="L486" s="141"/>
      <c r="M486" s="141"/>
      <c r="N486" s="140"/>
      <c r="O486" s="142"/>
      <c r="P486" s="137"/>
      <c r="Q486" s="227"/>
      <c r="R486" s="137"/>
      <c r="S486" s="155"/>
      <c r="T486" s="155"/>
      <c r="U486" s="155"/>
      <c r="V486" s="155"/>
      <c r="W486" s="155"/>
      <c r="X486" s="155"/>
      <c r="Y486" s="53" t="str">
        <f t="shared" si="133"/>
        <v/>
      </c>
      <c r="Z486" s="51" t="str">
        <f t="shared" si="134"/>
        <v/>
      </c>
      <c r="AA486" s="51" t="str">
        <f t="shared" si="135"/>
        <v/>
      </c>
      <c r="AB486" s="51" t="str">
        <f t="shared" si="136"/>
        <v/>
      </c>
      <c r="AC486" s="51" t="str">
        <f t="shared" si="137"/>
        <v/>
      </c>
      <c r="AD486" s="51" t="str">
        <f t="shared" si="138"/>
        <v/>
      </c>
      <c r="AE486" s="51" t="str">
        <f t="shared" si="139"/>
        <v/>
      </c>
      <c r="AF486" s="51" t="str">
        <f t="shared" si="140"/>
        <v/>
      </c>
      <c r="AG486" s="51" t="str">
        <f t="shared" si="141"/>
        <v/>
      </c>
      <c r="AH486" s="51" t="str">
        <f t="shared" si="142"/>
        <v/>
      </c>
      <c r="AI486" s="51" t="str">
        <f t="shared" si="143"/>
        <v/>
      </c>
      <c r="AJ486" s="51" t="str">
        <f t="shared" si="144"/>
        <v/>
      </c>
      <c r="AK486" s="51" t="str">
        <f t="shared" si="145"/>
        <v/>
      </c>
      <c r="AL486" s="51" t="str">
        <f t="shared" si="146"/>
        <v/>
      </c>
      <c r="AM486" s="51" t="str">
        <f t="shared" si="147"/>
        <v/>
      </c>
      <c r="AN486" s="51" t="str">
        <f>IF(OR(AD486&lt;&gt;TRUE,AI486&lt;&gt;TRUE),"",IF(OR('Info Lieferung'!$B$12-(YEAR(J486))&gt;INDEX(valschartmaxalt,MATCH(N486,libschart,0)),'Info Lieferung'!$B$12-(YEAR(J486))&lt;INDEX(valschartminalt,MATCH(N486,libschart,0))),FALSE,TRUE))</f>
        <v/>
      </c>
      <c r="AO486" s="51" t="str">
        <f t="shared" si="148"/>
        <v/>
      </c>
      <c r="AP486" s="51"/>
      <c r="AQ486" s="51"/>
      <c r="AR486" s="51"/>
      <c r="AS486" s="197" t="str">
        <f t="shared" si="149"/>
        <v/>
      </c>
      <c r="AT486" s="197" t="str">
        <f t="shared" si="150"/>
        <v/>
      </c>
    </row>
    <row r="487" spans="1:46" x14ac:dyDescent="0.2">
      <c r="A487" s="52" t="str">
        <f>IF(AND(F487&lt;&gt;"",'Institution - Klasse'!$F$4&lt;&gt;""),INDEX(libcatidinstit,'Institution - Klasse'!$F$4),"")</f>
        <v/>
      </c>
      <c r="B487" s="52" t="str">
        <f>IF(A487&lt;&gt;"",INDEX(codeinstit,'Institution - Klasse'!$F$4),"")</f>
        <v/>
      </c>
      <c r="C487" s="50" t="str">
        <f t="shared" si="151"/>
        <v/>
      </c>
      <c r="D487" s="143"/>
      <c r="E487" s="143"/>
      <c r="F487" s="137"/>
      <c r="G487" s="137"/>
      <c r="H487" s="137"/>
      <c r="I487" s="137"/>
      <c r="J487" s="139"/>
      <c r="K487" s="140"/>
      <c r="L487" s="141"/>
      <c r="M487" s="141"/>
      <c r="N487" s="140"/>
      <c r="O487" s="142"/>
      <c r="P487" s="137"/>
      <c r="Q487" s="227"/>
      <c r="R487" s="137"/>
      <c r="S487" s="155"/>
      <c r="T487" s="155"/>
      <c r="U487" s="155"/>
      <c r="V487" s="155"/>
      <c r="W487" s="155"/>
      <c r="X487" s="155"/>
      <c r="Y487" s="53" t="str">
        <f t="shared" si="133"/>
        <v/>
      </c>
      <c r="Z487" s="51" t="str">
        <f t="shared" si="134"/>
        <v/>
      </c>
      <c r="AA487" s="51" t="str">
        <f t="shared" si="135"/>
        <v/>
      </c>
      <c r="AB487" s="51" t="str">
        <f t="shared" si="136"/>
        <v/>
      </c>
      <c r="AC487" s="51" t="str">
        <f t="shared" si="137"/>
        <v/>
      </c>
      <c r="AD487" s="51" t="str">
        <f t="shared" si="138"/>
        <v/>
      </c>
      <c r="AE487" s="51" t="str">
        <f t="shared" si="139"/>
        <v/>
      </c>
      <c r="AF487" s="51" t="str">
        <f t="shared" si="140"/>
        <v/>
      </c>
      <c r="AG487" s="51" t="str">
        <f t="shared" si="141"/>
        <v/>
      </c>
      <c r="AH487" s="51" t="str">
        <f t="shared" si="142"/>
        <v/>
      </c>
      <c r="AI487" s="51" t="str">
        <f t="shared" si="143"/>
        <v/>
      </c>
      <c r="AJ487" s="51" t="str">
        <f t="shared" si="144"/>
        <v/>
      </c>
      <c r="AK487" s="51" t="str">
        <f t="shared" si="145"/>
        <v/>
      </c>
      <c r="AL487" s="51" t="str">
        <f t="shared" si="146"/>
        <v/>
      </c>
      <c r="AM487" s="51" t="str">
        <f t="shared" si="147"/>
        <v/>
      </c>
      <c r="AN487" s="51" t="str">
        <f>IF(OR(AD487&lt;&gt;TRUE,AI487&lt;&gt;TRUE),"",IF(OR('Info Lieferung'!$B$12-(YEAR(J487))&gt;INDEX(valschartmaxalt,MATCH(N487,libschart,0)),'Info Lieferung'!$B$12-(YEAR(J487))&lt;INDEX(valschartminalt,MATCH(N487,libschart,0))),FALSE,TRUE))</f>
        <v/>
      </c>
      <c r="AO487" s="51" t="str">
        <f t="shared" si="148"/>
        <v/>
      </c>
      <c r="AP487" s="51"/>
      <c r="AQ487" s="51"/>
      <c r="AR487" s="51"/>
      <c r="AS487" s="197" t="str">
        <f t="shared" si="149"/>
        <v/>
      </c>
      <c r="AT487" s="197" t="str">
        <f t="shared" si="150"/>
        <v/>
      </c>
    </row>
    <row r="488" spans="1:46" x14ac:dyDescent="0.2">
      <c r="A488" s="52" t="str">
        <f>IF(AND(F488&lt;&gt;"",'Institution - Klasse'!$F$4&lt;&gt;""),INDEX(libcatidinstit,'Institution - Klasse'!$F$4),"")</f>
        <v/>
      </c>
      <c r="B488" s="52" t="str">
        <f>IF(A488&lt;&gt;"",INDEX(codeinstit,'Institution - Klasse'!$F$4),"")</f>
        <v/>
      </c>
      <c r="C488" s="50" t="str">
        <f t="shared" si="151"/>
        <v/>
      </c>
      <c r="D488" s="143"/>
      <c r="E488" s="143"/>
      <c r="F488" s="137"/>
      <c r="G488" s="137"/>
      <c r="H488" s="137"/>
      <c r="I488" s="137"/>
      <c r="J488" s="139"/>
      <c r="K488" s="140"/>
      <c r="L488" s="141"/>
      <c r="M488" s="141"/>
      <c r="N488" s="140"/>
      <c r="O488" s="142"/>
      <c r="P488" s="137"/>
      <c r="Q488" s="227"/>
      <c r="R488" s="137"/>
      <c r="S488" s="155"/>
      <c r="T488" s="155"/>
      <c r="U488" s="155"/>
      <c r="V488" s="155"/>
      <c r="W488" s="155"/>
      <c r="X488" s="155"/>
      <c r="Y488" s="53" t="str">
        <f t="shared" si="133"/>
        <v/>
      </c>
      <c r="Z488" s="51" t="str">
        <f t="shared" si="134"/>
        <v/>
      </c>
      <c r="AA488" s="51" t="str">
        <f t="shared" si="135"/>
        <v/>
      </c>
      <c r="AB488" s="51" t="str">
        <f t="shared" si="136"/>
        <v/>
      </c>
      <c r="AC488" s="51" t="str">
        <f t="shared" si="137"/>
        <v/>
      </c>
      <c r="AD488" s="51" t="str">
        <f t="shared" si="138"/>
        <v/>
      </c>
      <c r="AE488" s="51" t="str">
        <f t="shared" si="139"/>
        <v/>
      </c>
      <c r="AF488" s="51" t="str">
        <f t="shared" si="140"/>
        <v/>
      </c>
      <c r="AG488" s="51" t="str">
        <f t="shared" si="141"/>
        <v/>
      </c>
      <c r="AH488" s="51" t="str">
        <f t="shared" si="142"/>
        <v/>
      </c>
      <c r="AI488" s="51" t="str">
        <f t="shared" si="143"/>
        <v/>
      </c>
      <c r="AJ488" s="51" t="str">
        <f t="shared" si="144"/>
        <v/>
      </c>
      <c r="AK488" s="51" t="str">
        <f t="shared" si="145"/>
        <v/>
      </c>
      <c r="AL488" s="51" t="str">
        <f t="shared" si="146"/>
        <v/>
      </c>
      <c r="AM488" s="51" t="str">
        <f t="shared" si="147"/>
        <v/>
      </c>
      <c r="AN488" s="51" t="str">
        <f>IF(OR(AD488&lt;&gt;TRUE,AI488&lt;&gt;TRUE),"",IF(OR('Info Lieferung'!$B$12-(YEAR(J488))&gt;INDEX(valschartmaxalt,MATCH(N488,libschart,0)),'Info Lieferung'!$B$12-(YEAR(J488))&lt;INDEX(valschartminalt,MATCH(N488,libschart,0))),FALSE,TRUE))</f>
        <v/>
      </c>
      <c r="AO488" s="51" t="str">
        <f t="shared" si="148"/>
        <v/>
      </c>
      <c r="AP488" s="51"/>
      <c r="AQ488" s="51"/>
      <c r="AR488" s="51"/>
      <c r="AS488" s="197" t="str">
        <f t="shared" si="149"/>
        <v/>
      </c>
      <c r="AT488" s="197" t="str">
        <f t="shared" si="150"/>
        <v/>
      </c>
    </row>
    <row r="489" spans="1:46" x14ac:dyDescent="0.2">
      <c r="A489" s="52" t="str">
        <f>IF(AND(F489&lt;&gt;"",'Institution - Klasse'!$F$4&lt;&gt;""),INDEX(libcatidinstit,'Institution - Klasse'!$F$4),"")</f>
        <v/>
      </c>
      <c r="B489" s="52" t="str">
        <f>IF(A489&lt;&gt;"",INDEX(codeinstit,'Institution - Klasse'!$F$4),"")</f>
        <v/>
      </c>
      <c r="C489" s="50" t="str">
        <f t="shared" si="151"/>
        <v/>
      </c>
      <c r="D489" s="143"/>
      <c r="E489" s="143"/>
      <c r="F489" s="137"/>
      <c r="G489" s="137"/>
      <c r="H489" s="137"/>
      <c r="I489" s="137"/>
      <c r="J489" s="139"/>
      <c r="K489" s="140"/>
      <c r="L489" s="141"/>
      <c r="M489" s="141"/>
      <c r="N489" s="140"/>
      <c r="O489" s="142"/>
      <c r="P489" s="137"/>
      <c r="Q489" s="227"/>
      <c r="R489" s="137"/>
      <c r="S489" s="155"/>
      <c r="T489" s="155"/>
      <c r="U489" s="155"/>
      <c r="V489" s="155"/>
      <c r="W489" s="155"/>
      <c r="X489" s="155"/>
      <c r="Y489" s="53" t="str">
        <f t="shared" si="133"/>
        <v/>
      </c>
      <c r="Z489" s="51" t="str">
        <f t="shared" si="134"/>
        <v/>
      </c>
      <c r="AA489" s="51" t="str">
        <f t="shared" si="135"/>
        <v/>
      </c>
      <c r="AB489" s="51" t="str">
        <f t="shared" si="136"/>
        <v/>
      </c>
      <c r="AC489" s="51" t="str">
        <f t="shared" si="137"/>
        <v/>
      </c>
      <c r="AD489" s="51" t="str">
        <f t="shared" si="138"/>
        <v/>
      </c>
      <c r="AE489" s="51" t="str">
        <f t="shared" si="139"/>
        <v/>
      </c>
      <c r="AF489" s="51" t="str">
        <f t="shared" si="140"/>
        <v/>
      </c>
      <c r="AG489" s="51" t="str">
        <f t="shared" si="141"/>
        <v/>
      </c>
      <c r="AH489" s="51" t="str">
        <f t="shared" si="142"/>
        <v/>
      </c>
      <c r="AI489" s="51" t="str">
        <f t="shared" si="143"/>
        <v/>
      </c>
      <c r="AJ489" s="51" t="str">
        <f t="shared" si="144"/>
        <v/>
      </c>
      <c r="AK489" s="51" t="str">
        <f t="shared" si="145"/>
        <v/>
      </c>
      <c r="AL489" s="51" t="str">
        <f t="shared" si="146"/>
        <v/>
      </c>
      <c r="AM489" s="51" t="str">
        <f t="shared" si="147"/>
        <v/>
      </c>
      <c r="AN489" s="51" t="str">
        <f>IF(OR(AD489&lt;&gt;TRUE,AI489&lt;&gt;TRUE),"",IF(OR('Info Lieferung'!$B$12-(YEAR(J489))&gt;INDEX(valschartmaxalt,MATCH(N489,libschart,0)),'Info Lieferung'!$B$12-(YEAR(J489))&lt;INDEX(valschartminalt,MATCH(N489,libschart,0))),FALSE,TRUE))</f>
        <v/>
      </c>
      <c r="AO489" s="51" t="str">
        <f t="shared" si="148"/>
        <v/>
      </c>
      <c r="AP489" s="51"/>
      <c r="AQ489" s="51"/>
      <c r="AR489" s="51"/>
      <c r="AS489" s="197" t="str">
        <f t="shared" si="149"/>
        <v/>
      </c>
      <c r="AT489" s="197" t="str">
        <f t="shared" si="150"/>
        <v/>
      </c>
    </row>
    <row r="490" spans="1:46" x14ac:dyDescent="0.2">
      <c r="A490" s="52" t="str">
        <f>IF(AND(F490&lt;&gt;"",'Institution - Klasse'!$F$4&lt;&gt;""),INDEX(libcatidinstit,'Institution - Klasse'!$F$4),"")</f>
        <v/>
      </c>
      <c r="B490" s="52" t="str">
        <f>IF(A490&lt;&gt;"",INDEX(codeinstit,'Institution - Klasse'!$F$4),"")</f>
        <v/>
      </c>
      <c r="C490" s="50" t="str">
        <f t="shared" si="151"/>
        <v/>
      </c>
      <c r="D490" s="143"/>
      <c r="E490" s="143"/>
      <c r="F490" s="137"/>
      <c r="G490" s="137"/>
      <c r="H490" s="137"/>
      <c r="I490" s="137"/>
      <c r="J490" s="139"/>
      <c r="K490" s="140"/>
      <c r="L490" s="141"/>
      <c r="M490" s="141"/>
      <c r="N490" s="140"/>
      <c r="O490" s="142"/>
      <c r="P490" s="137"/>
      <c r="Q490" s="227"/>
      <c r="R490" s="137"/>
      <c r="S490" s="155"/>
      <c r="T490" s="155"/>
      <c r="U490" s="155"/>
      <c r="V490" s="155"/>
      <c r="W490" s="155"/>
      <c r="X490" s="155"/>
      <c r="Y490" s="53" t="str">
        <f t="shared" si="133"/>
        <v/>
      </c>
      <c r="Z490" s="51" t="str">
        <f t="shared" si="134"/>
        <v/>
      </c>
      <c r="AA490" s="51" t="str">
        <f t="shared" si="135"/>
        <v/>
      </c>
      <c r="AB490" s="51" t="str">
        <f t="shared" si="136"/>
        <v/>
      </c>
      <c r="AC490" s="51" t="str">
        <f t="shared" si="137"/>
        <v/>
      </c>
      <c r="AD490" s="51" t="str">
        <f t="shared" si="138"/>
        <v/>
      </c>
      <c r="AE490" s="51" t="str">
        <f t="shared" si="139"/>
        <v/>
      </c>
      <c r="AF490" s="51" t="str">
        <f t="shared" si="140"/>
        <v/>
      </c>
      <c r="AG490" s="51" t="str">
        <f t="shared" si="141"/>
        <v/>
      </c>
      <c r="AH490" s="51" t="str">
        <f t="shared" si="142"/>
        <v/>
      </c>
      <c r="AI490" s="51" t="str">
        <f t="shared" si="143"/>
        <v/>
      </c>
      <c r="AJ490" s="51" t="str">
        <f t="shared" si="144"/>
        <v/>
      </c>
      <c r="AK490" s="51" t="str">
        <f t="shared" si="145"/>
        <v/>
      </c>
      <c r="AL490" s="51" t="str">
        <f t="shared" si="146"/>
        <v/>
      </c>
      <c r="AM490" s="51" t="str">
        <f t="shared" si="147"/>
        <v/>
      </c>
      <c r="AN490" s="51" t="str">
        <f>IF(OR(AD490&lt;&gt;TRUE,AI490&lt;&gt;TRUE),"",IF(OR('Info Lieferung'!$B$12-(YEAR(J490))&gt;INDEX(valschartmaxalt,MATCH(N490,libschart,0)),'Info Lieferung'!$B$12-(YEAR(J490))&lt;INDEX(valschartminalt,MATCH(N490,libschart,0))),FALSE,TRUE))</f>
        <v/>
      </c>
      <c r="AO490" s="51" t="str">
        <f t="shared" si="148"/>
        <v/>
      </c>
      <c r="AP490" s="51"/>
      <c r="AQ490" s="51"/>
      <c r="AR490" s="51"/>
      <c r="AS490" s="197" t="str">
        <f t="shared" si="149"/>
        <v/>
      </c>
      <c r="AT490" s="197" t="str">
        <f t="shared" si="150"/>
        <v/>
      </c>
    </row>
    <row r="491" spans="1:46" x14ac:dyDescent="0.2">
      <c r="A491" s="52" t="str">
        <f>IF(AND(F491&lt;&gt;"",'Institution - Klasse'!$F$4&lt;&gt;""),INDEX(libcatidinstit,'Institution - Klasse'!$F$4),"")</f>
        <v/>
      </c>
      <c r="B491" s="52" t="str">
        <f>IF(A491&lt;&gt;"",INDEX(codeinstit,'Institution - Klasse'!$F$4),"")</f>
        <v/>
      </c>
      <c r="C491" s="50" t="str">
        <f t="shared" si="151"/>
        <v/>
      </c>
      <c r="D491" s="143"/>
      <c r="E491" s="143"/>
      <c r="F491" s="137"/>
      <c r="G491" s="137"/>
      <c r="H491" s="137"/>
      <c r="I491" s="137"/>
      <c r="J491" s="139"/>
      <c r="K491" s="140"/>
      <c r="L491" s="141"/>
      <c r="M491" s="141"/>
      <c r="N491" s="140"/>
      <c r="O491" s="142"/>
      <c r="P491" s="137"/>
      <c r="Q491" s="227"/>
      <c r="R491" s="137"/>
      <c r="S491" s="155"/>
      <c r="T491" s="155"/>
      <c r="U491" s="155"/>
      <c r="V491" s="155"/>
      <c r="W491" s="155"/>
      <c r="X491" s="155"/>
      <c r="Y491" s="53" t="str">
        <f t="shared" si="133"/>
        <v/>
      </c>
      <c r="Z491" s="51" t="str">
        <f t="shared" si="134"/>
        <v/>
      </c>
      <c r="AA491" s="51" t="str">
        <f t="shared" si="135"/>
        <v/>
      </c>
      <c r="AB491" s="51" t="str">
        <f t="shared" si="136"/>
        <v/>
      </c>
      <c r="AC491" s="51" t="str">
        <f t="shared" si="137"/>
        <v/>
      </c>
      <c r="AD491" s="51" t="str">
        <f t="shared" si="138"/>
        <v/>
      </c>
      <c r="AE491" s="51" t="str">
        <f t="shared" si="139"/>
        <v/>
      </c>
      <c r="AF491" s="51" t="str">
        <f t="shared" si="140"/>
        <v/>
      </c>
      <c r="AG491" s="51" t="str">
        <f t="shared" si="141"/>
        <v/>
      </c>
      <c r="AH491" s="51" t="str">
        <f t="shared" si="142"/>
        <v/>
      </c>
      <c r="AI491" s="51" t="str">
        <f t="shared" si="143"/>
        <v/>
      </c>
      <c r="AJ491" s="51" t="str">
        <f t="shared" si="144"/>
        <v/>
      </c>
      <c r="AK491" s="51" t="str">
        <f t="shared" si="145"/>
        <v/>
      </c>
      <c r="AL491" s="51" t="str">
        <f t="shared" si="146"/>
        <v/>
      </c>
      <c r="AM491" s="51" t="str">
        <f t="shared" si="147"/>
        <v/>
      </c>
      <c r="AN491" s="51" t="str">
        <f>IF(OR(AD491&lt;&gt;TRUE,AI491&lt;&gt;TRUE),"",IF(OR('Info Lieferung'!$B$12-(YEAR(J491))&gt;INDEX(valschartmaxalt,MATCH(N491,libschart,0)),'Info Lieferung'!$B$12-(YEAR(J491))&lt;INDEX(valschartminalt,MATCH(N491,libschart,0))),FALSE,TRUE))</f>
        <v/>
      </c>
      <c r="AO491" s="51" t="str">
        <f t="shared" si="148"/>
        <v/>
      </c>
      <c r="AP491" s="51"/>
      <c r="AQ491" s="51"/>
      <c r="AR491" s="51"/>
      <c r="AS491" s="197" t="str">
        <f t="shared" si="149"/>
        <v/>
      </c>
      <c r="AT491" s="197" t="str">
        <f t="shared" si="150"/>
        <v/>
      </c>
    </row>
    <row r="492" spans="1:46" x14ac:dyDescent="0.2">
      <c r="A492" s="52" t="str">
        <f>IF(AND(F492&lt;&gt;"",'Institution - Klasse'!$F$4&lt;&gt;""),INDEX(libcatidinstit,'Institution - Klasse'!$F$4),"")</f>
        <v/>
      </c>
      <c r="B492" s="52" t="str">
        <f>IF(A492&lt;&gt;"",INDEX(codeinstit,'Institution - Klasse'!$F$4),"")</f>
        <v/>
      </c>
      <c r="C492" s="50" t="str">
        <f t="shared" si="151"/>
        <v/>
      </c>
      <c r="D492" s="143"/>
      <c r="E492" s="143"/>
      <c r="F492" s="137"/>
      <c r="G492" s="137"/>
      <c r="H492" s="137"/>
      <c r="I492" s="137"/>
      <c r="J492" s="139"/>
      <c r="K492" s="140"/>
      <c r="L492" s="141"/>
      <c r="M492" s="141"/>
      <c r="N492" s="140"/>
      <c r="O492" s="142"/>
      <c r="P492" s="137"/>
      <c r="Q492" s="227"/>
      <c r="R492" s="137"/>
      <c r="S492" s="155"/>
      <c r="T492" s="155"/>
      <c r="U492" s="155"/>
      <c r="V492" s="155"/>
      <c r="W492" s="155"/>
      <c r="X492" s="155"/>
      <c r="Y492" s="53" t="str">
        <f t="shared" si="133"/>
        <v/>
      </c>
      <c r="Z492" s="51" t="str">
        <f t="shared" si="134"/>
        <v/>
      </c>
      <c r="AA492" s="51" t="str">
        <f t="shared" si="135"/>
        <v/>
      </c>
      <c r="AB492" s="51" t="str">
        <f t="shared" si="136"/>
        <v/>
      </c>
      <c r="AC492" s="51" t="str">
        <f t="shared" si="137"/>
        <v/>
      </c>
      <c r="AD492" s="51" t="str">
        <f t="shared" si="138"/>
        <v/>
      </c>
      <c r="AE492" s="51" t="str">
        <f t="shared" si="139"/>
        <v/>
      </c>
      <c r="AF492" s="51" t="str">
        <f t="shared" si="140"/>
        <v/>
      </c>
      <c r="AG492" s="51" t="str">
        <f t="shared" si="141"/>
        <v/>
      </c>
      <c r="AH492" s="51" t="str">
        <f t="shared" si="142"/>
        <v/>
      </c>
      <c r="AI492" s="51" t="str">
        <f t="shared" si="143"/>
        <v/>
      </c>
      <c r="AJ492" s="51" t="str">
        <f t="shared" si="144"/>
        <v/>
      </c>
      <c r="AK492" s="51" t="str">
        <f t="shared" si="145"/>
        <v/>
      </c>
      <c r="AL492" s="51" t="str">
        <f t="shared" si="146"/>
        <v/>
      </c>
      <c r="AM492" s="51" t="str">
        <f t="shared" si="147"/>
        <v/>
      </c>
      <c r="AN492" s="51" t="str">
        <f>IF(OR(AD492&lt;&gt;TRUE,AI492&lt;&gt;TRUE),"",IF(OR('Info Lieferung'!$B$12-(YEAR(J492))&gt;INDEX(valschartmaxalt,MATCH(N492,libschart,0)),'Info Lieferung'!$B$12-(YEAR(J492))&lt;INDEX(valschartminalt,MATCH(N492,libschart,0))),FALSE,TRUE))</f>
        <v/>
      </c>
      <c r="AO492" s="51" t="str">
        <f t="shared" si="148"/>
        <v/>
      </c>
      <c r="AP492" s="51"/>
      <c r="AQ492" s="51"/>
      <c r="AR492" s="51"/>
      <c r="AS492" s="197" t="str">
        <f t="shared" si="149"/>
        <v/>
      </c>
      <c r="AT492" s="197" t="str">
        <f t="shared" si="150"/>
        <v/>
      </c>
    </row>
    <row r="493" spans="1:46" x14ac:dyDescent="0.2">
      <c r="A493" s="52" t="str">
        <f>IF(AND(F493&lt;&gt;"",'Institution - Klasse'!$F$4&lt;&gt;""),INDEX(libcatidinstit,'Institution - Klasse'!$F$4),"")</f>
        <v/>
      </c>
      <c r="B493" s="52" t="str">
        <f>IF(A493&lt;&gt;"",INDEX(codeinstit,'Institution - Klasse'!$F$4),"")</f>
        <v/>
      </c>
      <c r="C493" s="50" t="str">
        <f t="shared" si="151"/>
        <v/>
      </c>
      <c r="D493" s="143"/>
      <c r="E493" s="143"/>
      <c r="F493" s="137"/>
      <c r="G493" s="137"/>
      <c r="H493" s="137"/>
      <c r="I493" s="137"/>
      <c r="J493" s="139"/>
      <c r="K493" s="140"/>
      <c r="L493" s="141"/>
      <c r="M493" s="141"/>
      <c r="N493" s="140"/>
      <c r="O493" s="142"/>
      <c r="P493" s="137"/>
      <c r="Q493" s="227"/>
      <c r="R493" s="137"/>
      <c r="S493" s="155"/>
      <c r="T493" s="155"/>
      <c r="U493" s="155"/>
      <c r="V493" s="155"/>
      <c r="W493" s="155"/>
      <c r="X493" s="155"/>
      <c r="Y493" s="53" t="str">
        <f t="shared" si="133"/>
        <v/>
      </c>
      <c r="Z493" s="51" t="str">
        <f t="shared" si="134"/>
        <v/>
      </c>
      <c r="AA493" s="51" t="str">
        <f t="shared" si="135"/>
        <v/>
      </c>
      <c r="AB493" s="51" t="str">
        <f t="shared" si="136"/>
        <v/>
      </c>
      <c r="AC493" s="51" t="str">
        <f t="shared" si="137"/>
        <v/>
      </c>
      <c r="AD493" s="51" t="str">
        <f t="shared" si="138"/>
        <v/>
      </c>
      <c r="AE493" s="51" t="str">
        <f t="shared" si="139"/>
        <v/>
      </c>
      <c r="AF493" s="51" t="str">
        <f t="shared" si="140"/>
        <v/>
      </c>
      <c r="AG493" s="51" t="str">
        <f t="shared" si="141"/>
        <v/>
      </c>
      <c r="AH493" s="51" t="str">
        <f t="shared" si="142"/>
        <v/>
      </c>
      <c r="AI493" s="51" t="str">
        <f t="shared" si="143"/>
        <v/>
      </c>
      <c r="AJ493" s="51" t="str">
        <f t="shared" si="144"/>
        <v/>
      </c>
      <c r="AK493" s="51" t="str">
        <f t="shared" si="145"/>
        <v/>
      </c>
      <c r="AL493" s="51" t="str">
        <f t="shared" si="146"/>
        <v/>
      </c>
      <c r="AM493" s="51" t="str">
        <f t="shared" si="147"/>
        <v/>
      </c>
      <c r="AN493" s="51" t="str">
        <f>IF(OR(AD493&lt;&gt;TRUE,AI493&lt;&gt;TRUE),"",IF(OR('Info Lieferung'!$B$12-(YEAR(J493))&gt;INDEX(valschartmaxalt,MATCH(N493,libschart,0)),'Info Lieferung'!$B$12-(YEAR(J493))&lt;INDEX(valschartminalt,MATCH(N493,libschart,0))),FALSE,TRUE))</f>
        <v/>
      </c>
      <c r="AO493" s="51" t="str">
        <f t="shared" si="148"/>
        <v/>
      </c>
      <c r="AP493" s="51"/>
      <c r="AQ493" s="51"/>
      <c r="AR493" s="51"/>
      <c r="AS493" s="197" t="str">
        <f t="shared" si="149"/>
        <v/>
      </c>
      <c r="AT493" s="197" t="str">
        <f t="shared" si="150"/>
        <v/>
      </c>
    </row>
    <row r="494" spans="1:46" x14ac:dyDescent="0.2">
      <c r="A494" s="52" t="str">
        <f>IF(AND(F494&lt;&gt;"",'Institution - Klasse'!$F$4&lt;&gt;""),INDEX(libcatidinstit,'Institution - Klasse'!$F$4),"")</f>
        <v/>
      </c>
      <c r="B494" s="52" t="str">
        <f>IF(A494&lt;&gt;"",INDEX(codeinstit,'Institution - Klasse'!$F$4),"")</f>
        <v/>
      </c>
      <c r="C494" s="50" t="str">
        <f t="shared" si="151"/>
        <v/>
      </c>
      <c r="D494" s="143"/>
      <c r="E494" s="143"/>
      <c r="F494" s="137"/>
      <c r="G494" s="137"/>
      <c r="H494" s="137"/>
      <c r="I494" s="137"/>
      <c r="J494" s="139"/>
      <c r="K494" s="140"/>
      <c r="L494" s="141"/>
      <c r="M494" s="141"/>
      <c r="N494" s="140"/>
      <c r="O494" s="142"/>
      <c r="P494" s="137"/>
      <c r="Q494" s="227"/>
      <c r="R494" s="137"/>
      <c r="S494" s="155"/>
      <c r="T494" s="155"/>
      <c r="U494" s="155"/>
      <c r="V494" s="155"/>
      <c r="W494" s="155"/>
      <c r="X494" s="155"/>
      <c r="Y494" s="53" t="str">
        <f t="shared" si="133"/>
        <v/>
      </c>
      <c r="Z494" s="51" t="str">
        <f t="shared" si="134"/>
        <v/>
      </c>
      <c r="AA494" s="51" t="str">
        <f t="shared" si="135"/>
        <v/>
      </c>
      <c r="AB494" s="51" t="str">
        <f t="shared" si="136"/>
        <v/>
      </c>
      <c r="AC494" s="51" t="str">
        <f t="shared" si="137"/>
        <v/>
      </c>
      <c r="AD494" s="51" t="str">
        <f t="shared" si="138"/>
        <v/>
      </c>
      <c r="AE494" s="51" t="str">
        <f t="shared" si="139"/>
        <v/>
      </c>
      <c r="AF494" s="51" t="str">
        <f t="shared" si="140"/>
        <v/>
      </c>
      <c r="AG494" s="51" t="str">
        <f t="shared" si="141"/>
        <v/>
      </c>
      <c r="AH494" s="51" t="str">
        <f t="shared" si="142"/>
        <v/>
      </c>
      <c r="AI494" s="51" t="str">
        <f t="shared" si="143"/>
        <v/>
      </c>
      <c r="AJ494" s="51" t="str">
        <f t="shared" si="144"/>
        <v/>
      </c>
      <c r="AK494" s="51" t="str">
        <f t="shared" si="145"/>
        <v/>
      </c>
      <c r="AL494" s="51" t="str">
        <f t="shared" si="146"/>
        <v/>
      </c>
      <c r="AM494" s="51" t="str">
        <f t="shared" si="147"/>
        <v/>
      </c>
      <c r="AN494" s="51" t="str">
        <f>IF(OR(AD494&lt;&gt;TRUE,AI494&lt;&gt;TRUE),"",IF(OR('Info Lieferung'!$B$12-(YEAR(J494))&gt;INDEX(valschartmaxalt,MATCH(N494,libschart,0)),'Info Lieferung'!$B$12-(YEAR(J494))&lt;INDEX(valschartminalt,MATCH(N494,libschart,0))),FALSE,TRUE))</f>
        <v/>
      </c>
      <c r="AO494" s="51" t="str">
        <f t="shared" si="148"/>
        <v/>
      </c>
      <c r="AP494" s="51"/>
      <c r="AQ494" s="51"/>
      <c r="AR494" s="51"/>
      <c r="AS494" s="197" t="str">
        <f t="shared" si="149"/>
        <v/>
      </c>
      <c r="AT494" s="197" t="str">
        <f t="shared" si="150"/>
        <v/>
      </c>
    </row>
    <row r="495" spans="1:46" x14ac:dyDescent="0.2">
      <c r="A495" s="52" t="str">
        <f>IF(AND(F495&lt;&gt;"",'Institution - Klasse'!$F$4&lt;&gt;""),INDEX(libcatidinstit,'Institution - Klasse'!$F$4),"")</f>
        <v/>
      </c>
      <c r="B495" s="52" t="str">
        <f>IF(A495&lt;&gt;"",INDEX(codeinstit,'Institution - Klasse'!$F$4),"")</f>
        <v/>
      </c>
      <c r="C495" s="50" t="str">
        <f t="shared" si="151"/>
        <v/>
      </c>
      <c r="D495" s="143"/>
      <c r="E495" s="143"/>
      <c r="F495" s="137"/>
      <c r="G495" s="137"/>
      <c r="H495" s="137"/>
      <c r="I495" s="137"/>
      <c r="J495" s="139"/>
      <c r="K495" s="140"/>
      <c r="L495" s="141"/>
      <c r="M495" s="141"/>
      <c r="N495" s="140"/>
      <c r="O495" s="142"/>
      <c r="P495" s="137"/>
      <c r="Q495" s="227"/>
      <c r="R495" s="137"/>
      <c r="S495" s="155"/>
      <c r="T495" s="155"/>
      <c r="U495" s="155"/>
      <c r="V495" s="155"/>
      <c r="W495" s="155"/>
      <c r="X495" s="155"/>
      <c r="Y495" s="53" t="str">
        <f t="shared" si="133"/>
        <v/>
      </c>
      <c r="Z495" s="51" t="str">
        <f t="shared" si="134"/>
        <v/>
      </c>
      <c r="AA495" s="51" t="str">
        <f t="shared" si="135"/>
        <v/>
      </c>
      <c r="AB495" s="51" t="str">
        <f t="shared" si="136"/>
        <v/>
      </c>
      <c r="AC495" s="51" t="str">
        <f t="shared" si="137"/>
        <v/>
      </c>
      <c r="AD495" s="51" t="str">
        <f t="shared" si="138"/>
        <v/>
      </c>
      <c r="AE495" s="51" t="str">
        <f t="shared" si="139"/>
        <v/>
      </c>
      <c r="AF495" s="51" t="str">
        <f t="shared" si="140"/>
        <v/>
      </c>
      <c r="AG495" s="51" t="str">
        <f t="shared" si="141"/>
        <v/>
      </c>
      <c r="AH495" s="51" t="str">
        <f t="shared" si="142"/>
        <v/>
      </c>
      <c r="AI495" s="51" t="str">
        <f t="shared" si="143"/>
        <v/>
      </c>
      <c r="AJ495" s="51" t="str">
        <f t="shared" si="144"/>
        <v/>
      </c>
      <c r="AK495" s="51" t="str">
        <f t="shared" si="145"/>
        <v/>
      </c>
      <c r="AL495" s="51" t="str">
        <f t="shared" si="146"/>
        <v/>
      </c>
      <c r="AM495" s="51" t="str">
        <f t="shared" si="147"/>
        <v/>
      </c>
      <c r="AN495" s="51" t="str">
        <f>IF(OR(AD495&lt;&gt;TRUE,AI495&lt;&gt;TRUE),"",IF(OR('Info Lieferung'!$B$12-(YEAR(J495))&gt;INDEX(valschartmaxalt,MATCH(N495,libschart,0)),'Info Lieferung'!$B$12-(YEAR(J495))&lt;INDEX(valschartminalt,MATCH(N495,libschart,0))),FALSE,TRUE))</f>
        <v/>
      </c>
      <c r="AO495" s="51" t="str">
        <f t="shared" si="148"/>
        <v/>
      </c>
      <c r="AP495" s="51"/>
      <c r="AQ495" s="51"/>
      <c r="AR495" s="51"/>
      <c r="AS495" s="197" t="str">
        <f t="shared" si="149"/>
        <v/>
      </c>
      <c r="AT495" s="197" t="str">
        <f t="shared" si="150"/>
        <v/>
      </c>
    </row>
    <row r="496" spans="1:46" x14ac:dyDescent="0.2">
      <c r="A496" s="52" t="str">
        <f>IF(AND(F496&lt;&gt;"",'Institution - Klasse'!$F$4&lt;&gt;""),INDEX(libcatidinstit,'Institution - Klasse'!$F$4),"")</f>
        <v/>
      </c>
      <c r="B496" s="52" t="str">
        <f>IF(A496&lt;&gt;"",INDEX(codeinstit,'Institution - Klasse'!$F$4),"")</f>
        <v/>
      </c>
      <c r="C496" s="50" t="str">
        <f t="shared" si="151"/>
        <v/>
      </c>
      <c r="D496" s="143"/>
      <c r="E496" s="143"/>
      <c r="F496" s="137"/>
      <c r="G496" s="137"/>
      <c r="H496" s="137"/>
      <c r="I496" s="137"/>
      <c r="J496" s="139"/>
      <c r="K496" s="140"/>
      <c r="L496" s="141"/>
      <c r="M496" s="141"/>
      <c r="N496" s="140"/>
      <c r="O496" s="142"/>
      <c r="P496" s="137"/>
      <c r="Q496" s="227"/>
      <c r="R496" s="137"/>
      <c r="S496" s="155"/>
      <c r="T496" s="155"/>
      <c r="U496" s="155"/>
      <c r="V496" s="155"/>
      <c r="W496" s="155"/>
      <c r="X496" s="155"/>
      <c r="Y496" s="53" t="str">
        <f t="shared" si="133"/>
        <v/>
      </c>
      <c r="Z496" s="51" t="str">
        <f t="shared" si="134"/>
        <v/>
      </c>
      <c r="AA496" s="51" t="str">
        <f t="shared" si="135"/>
        <v/>
      </c>
      <c r="AB496" s="51" t="str">
        <f t="shared" si="136"/>
        <v/>
      </c>
      <c r="AC496" s="51" t="str">
        <f t="shared" si="137"/>
        <v/>
      </c>
      <c r="AD496" s="51" t="str">
        <f t="shared" si="138"/>
        <v/>
      </c>
      <c r="AE496" s="51" t="str">
        <f t="shared" si="139"/>
        <v/>
      </c>
      <c r="AF496" s="51" t="str">
        <f t="shared" si="140"/>
        <v/>
      </c>
      <c r="AG496" s="51" t="str">
        <f t="shared" si="141"/>
        <v/>
      </c>
      <c r="AH496" s="51" t="str">
        <f t="shared" si="142"/>
        <v/>
      </c>
      <c r="AI496" s="51" t="str">
        <f t="shared" si="143"/>
        <v/>
      </c>
      <c r="AJ496" s="51" t="str">
        <f t="shared" si="144"/>
        <v/>
      </c>
      <c r="AK496" s="51" t="str">
        <f t="shared" si="145"/>
        <v/>
      </c>
      <c r="AL496" s="51" t="str">
        <f t="shared" si="146"/>
        <v/>
      </c>
      <c r="AM496" s="51" t="str">
        <f t="shared" si="147"/>
        <v/>
      </c>
      <c r="AN496" s="51" t="str">
        <f>IF(OR(AD496&lt;&gt;TRUE,AI496&lt;&gt;TRUE),"",IF(OR('Info Lieferung'!$B$12-(YEAR(J496))&gt;INDEX(valschartmaxalt,MATCH(N496,libschart,0)),'Info Lieferung'!$B$12-(YEAR(J496))&lt;INDEX(valschartminalt,MATCH(N496,libschart,0))),FALSE,TRUE))</f>
        <v/>
      </c>
      <c r="AO496" s="51" t="str">
        <f t="shared" si="148"/>
        <v/>
      </c>
      <c r="AP496" s="51"/>
      <c r="AQ496" s="51"/>
      <c r="AR496" s="51"/>
      <c r="AS496" s="197" t="str">
        <f t="shared" si="149"/>
        <v/>
      </c>
      <c r="AT496" s="197" t="str">
        <f t="shared" si="150"/>
        <v/>
      </c>
    </row>
    <row r="497" spans="1:46" x14ac:dyDescent="0.2">
      <c r="A497" s="52" t="str">
        <f>IF(AND(F497&lt;&gt;"",'Institution - Klasse'!$F$4&lt;&gt;""),INDEX(libcatidinstit,'Institution - Klasse'!$F$4),"")</f>
        <v/>
      </c>
      <c r="B497" s="52" t="str">
        <f>IF(A497&lt;&gt;"",INDEX(codeinstit,'Institution - Klasse'!$F$4),"")</f>
        <v/>
      </c>
      <c r="C497" s="50" t="str">
        <f t="shared" si="151"/>
        <v/>
      </c>
      <c r="D497" s="143"/>
      <c r="E497" s="143"/>
      <c r="F497" s="137"/>
      <c r="G497" s="137"/>
      <c r="H497" s="137"/>
      <c r="I497" s="137"/>
      <c r="J497" s="139"/>
      <c r="K497" s="140"/>
      <c r="L497" s="141"/>
      <c r="M497" s="141"/>
      <c r="N497" s="140"/>
      <c r="O497" s="142"/>
      <c r="P497" s="137"/>
      <c r="Q497" s="227"/>
      <c r="R497" s="137"/>
      <c r="S497" s="155"/>
      <c r="T497" s="155"/>
      <c r="U497" s="155"/>
      <c r="V497" s="155"/>
      <c r="W497" s="155"/>
      <c r="X497" s="155"/>
      <c r="Y497" s="53" t="str">
        <f t="shared" si="133"/>
        <v/>
      </c>
      <c r="Z497" s="51" t="str">
        <f t="shared" si="134"/>
        <v/>
      </c>
      <c r="AA497" s="51" t="str">
        <f t="shared" si="135"/>
        <v/>
      </c>
      <c r="AB497" s="51" t="str">
        <f t="shared" si="136"/>
        <v/>
      </c>
      <c r="AC497" s="51" t="str">
        <f t="shared" si="137"/>
        <v/>
      </c>
      <c r="AD497" s="51" t="str">
        <f t="shared" si="138"/>
        <v/>
      </c>
      <c r="AE497" s="51" t="str">
        <f t="shared" si="139"/>
        <v/>
      </c>
      <c r="AF497" s="51" t="str">
        <f t="shared" si="140"/>
        <v/>
      </c>
      <c r="AG497" s="51" t="str">
        <f t="shared" si="141"/>
        <v/>
      </c>
      <c r="AH497" s="51" t="str">
        <f t="shared" si="142"/>
        <v/>
      </c>
      <c r="AI497" s="51" t="str">
        <f t="shared" si="143"/>
        <v/>
      </c>
      <c r="AJ497" s="51" t="str">
        <f t="shared" si="144"/>
        <v/>
      </c>
      <c r="AK497" s="51" t="str">
        <f t="shared" si="145"/>
        <v/>
      </c>
      <c r="AL497" s="51" t="str">
        <f t="shared" si="146"/>
        <v/>
      </c>
      <c r="AM497" s="51" t="str">
        <f t="shared" si="147"/>
        <v/>
      </c>
      <c r="AN497" s="51" t="str">
        <f>IF(OR(AD497&lt;&gt;TRUE,AI497&lt;&gt;TRUE),"",IF(OR('Info Lieferung'!$B$12-(YEAR(J497))&gt;INDEX(valschartmaxalt,MATCH(N497,libschart,0)),'Info Lieferung'!$B$12-(YEAR(J497))&lt;INDEX(valschartminalt,MATCH(N497,libschart,0))),FALSE,TRUE))</f>
        <v/>
      </c>
      <c r="AO497" s="51" t="str">
        <f t="shared" si="148"/>
        <v/>
      </c>
      <c r="AP497" s="51"/>
      <c r="AQ497" s="51"/>
      <c r="AR497" s="51"/>
      <c r="AS497" s="197" t="str">
        <f t="shared" si="149"/>
        <v/>
      </c>
      <c r="AT497" s="197" t="str">
        <f t="shared" si="150"/>
        <v/>
      </c>
    </row>
    <row r="498" spans="1:46" x14ac:dyDescent="0.2">
      <c r="A498" s="52" t="str">
        <f>IF(AND(F498&lt;&gt;"",'Institution - Klasse'!$F$4&lt;&gt;""),INDEX(libcatidinstit,'Institution - Klasse'!$F$4),"")</f>
        <v/>
      </c>
      <c r="B498" s="52" t="str">
        <f>IF(A498&lt;&gt;"",INDEX(codeinstit,'Institution - Klasse'!$F$4),"")</f>
        <v/>
      </c>
      <c r="C498" s="50" t="str">
        <f t="shared" si="151"/>
        <v/>
      </c>
      <c r="D498" s="143"/>
      <c r="E498" s="143"/>
      <c r="F498" s="137"/>
      <c r="G498" s="137"/>
      <c r="H498" s="137"/>
      <c r="I498" s="137"/>
      <c r="J498" s="139"/>
      <c r="K498" s="140"/>
      <c r="L498" s="141"/>
      <c r="M498" s="141"/>
      <c r="N498" s="140"/>
      <c r="O498" s="142"/>
      <c r="P498" s="137"/>
      <c r="Q498" s="227"/>
      <c r="R498" s="137"/>
      <c r="S498" s="155"/>
      <c r="T498" s="155"/>
      <c r="U498" s="155"/>
      <c r="V498" s="155"/>
      <c r="W498" s="155"/>
      <c r="X498" s="155"/>
      <c r="Y498" s="53" t="str">
        <f t="shared" si="133"/>
        <v/>
      </c>
      <c r="Z498" s="51" t="str">
        <f t="shared" si="134"/>
        <v/>
      </c>
      <c r="AA498" s="51" t="str">
        <f t="shared" si="135"/>
        <v/>
      </c>
      <c r="AB498" s="51" t="str">
        <f t="shared" si="136"/>
        <v/>
      </c>
      <c r="AC498" s="51" t="str">
        <f t="shared" si="137"/>
        <v/>
      </c>
      <c r="AD498" s="51" t="str">
        <f t="shared" si="138"/>
        <v/>
      </c>
      <c r="AE498" s="51" t="str">
        <f t="shared" si="139"/>
        <v/>
      </c>
      <c r="AF498" s="51" t="str">
        <f t="shared" si="140"/>
        <v/>
      </c>
      <c r="AG498" s="51" t="str">
        <f t="shared" si="141"/>
        <v/>
      </c>
      <c r="AH498" s="51" t="str">
        <f t="shared" si="142"/>
        <v/>
      </c>
      <c r="AI498" s="51" t="str">
        <f t="shared" si="143"/>
        <v/>
      </c>
      <c r="AJ498" s="51" t="str">
        <f t="shared" si="144"/>
        <v/>
      </c>
      <c r="AK498" s="51" t="str">
        <f t="shared" si="145"/>
        <v/>
      </c>
      <c r="AL498" s="51" t="str">
        <f t="shared" si="146"/>
        <v/>
      </c>
      <c r="AM498" s="51" t="str">
        <f t="shared" si="147"/>
        <v/>
      </c>
      <c r="AN498" s="51" t="str">
        <f>IF(OR(AD498&lt;&gt;TRUE,AI498&lt;&gt;TRUE),"",IF(OR('Info Lieferung'!$B$12-(YEAR(J498))&gt;INDEX(valschartmaxalt,MATCH(N498,libschart,0)),'Info Lieferung'!$B$12-(YEAR(J498))&lt;INDEX(valschartminalt,MATCH(N498,libschart,0))),FALSE,TRUE))</f>
        <v/>
      </c>
      <c r="AO498" s="51" t="str">
        <f t="shared" si="148"/>
        <v/>
      </c>
      <c r="AP498" s="51"/>
      <c r="AQ498" s="51"/>
      <c r="AR498" s="51"/>
      <c r="AS498" s="197" t="str">
        <f t="shared" si="149"/>
        <v/>
      </c>
      <c r="AT498" s="197" t="str">
        <f t="shared" si="150"/>
        <v/>
      </c>
    </row>
    <row r="499" spans="1:46" x14ac:dyDescent="0.2">
      <c r="A499" s="52" t="str">
        <f>IF(AND(F499&lt;&gt;"",'Institution - Klasse'!$F$4&lt;&gt;""),INDEX(libcatidinstit,'Institution - Klasse'!$F$4),"")</f>
        <v/>
      </c>
      <c r="B499" s="52" t="str">
        <f>IF(A499&lt;&gt;"",INDEX(codeinstit,'Institution - Klasse'!$F$4),"")</f>
        <v/>
      </c>
      <c r="C499" s="50" t="str">
        <f t="shared" si="151"/>
        <v/>
      </c>
      <c r="D499" s="143"/>
      <c r="E499" s="143"/>
      <c r="F499" s="137"/>
      <c r="G499" s="137"/>
      <c r="H499" s="137"/>
      <c r="I499" s="137"/>
      <c r="J499" s="139"/>
      <c r="K499" s="140"/>
      <c r="L499" s="141"/>
      <c r="M499" s="141"/>
      <c r="N499" s="140"/>
      <c r="O499" s="142"/>
      <c r="P499" s="137"/>
      <c r="Q499" s="227"/>
      <c r="R499" s="137"/>
      <c r="S499" s="155"/>
      <c r="T499" s="155"/>
      <c r="U499" s="155"/>
      <c r="V499" s="155"/>
      <c r="W499" s="155"/>
      <c r="X499" s="155"/>
      <c r="Y499" s="53" t="str">
        <f t="shared" si="133"/>
        <v/>
      </c>
      <c r="Z499" s="51" t="str">
        <f t="shared" si="134"/>
        <v/>
      </c>
      <c r="AA499" s="51" t="str">
        <f t="shared" si="135"/>
        <v/>
      </c>
      <c r="AB499" s="51" t="str">
        <f t="shared" si="136"/>
        <v/>
      </c>
      <c r="AC499" s="51" t="str">
        <f t="shared" si="137"/>
        <v/>
      </c>
      <c r="AD499" s="51" t="str">
        <f t="shared" si="138"/>
        <v/>
      </c>
      <c r="AE499" s="51" t="str">
        <f t="shared" si="139"/>
        <v/>
      </c>
      <c r="AF499" s="51" t="str">
        <f t="shared" si="140"/>
        <v/>
      </c>
      <c r="AG499" s="51" t="str">
        <f t="shared" si="141"/>
        <v/>
      </c>
      <c r="AH499" s="51" t="str">
        <f t="shared" si="142"/>
        <v/>
      </c>
      <c r="AI499" s="51" t="str">
        <f t="shared" si="143"/>
        <v/>
      </c>
      <c r="AJ499" s="51" t="str">
        <f t="shared" si="144"/>
        <v/>
      </c>
      <c r="AK499" s="51" t="str">
        <f t="shared" si="145"/>
        <v/>
      </c>
      <c r="AL499" s="51" t="str">
        <f t="shared" si="146"/>
        <v/>
      </c>
      <c r="AM499" s="51" t="str">
        <f t="shared" si="147"/>
        <v/>
      </c>
      <c r="AN499" s="51" t="str">
        <f>IF(OR(AD499&lt;&gt;TRUE,AI499&lt;&gt;TRUE),"",IF(OR('Info Lieferung'!$B$12-(YEAR(J499))&gt;INDEX(valschartmaxalt,MATCH(N499,libschart,0)),'Info Lieferung'!$B$12-(YEAR(J499))&lt;INDEX(valschartminalt,MATCH(N499,libschart,0))),FALSE,TRUE))</f>
        <v/>
      </c>
      <c r="AO499" s="51" t="str">
        <f t="shared" si="148"/>
        <v/>
      </c>
      <c r="AP499" s="51"/>
      <c r="AQ499" s="51"/>
      <c r="AR499" s="51"/>
      <c r="AS499" s="197" t="str">
        <f t="shared" si="149"/>
        <v/>
      </c>
      <c r="AT499" s="197" t="str">
        <f t="shared" si="150"/>
        <v/>
      </c>
    </row>
    <row r="500" spans="1:46" x14ac:dyDescent="0.2">
      <c r="A500" s="52" t="str">
        <f>IF(AND(F500&lt;&gt;"",'Institution - Klasse'!$F$4&lt;&gt;""),INDEX(libcatidinstit,'Institution - Klasse'!$F$4),"")</f>
        <v/>
      </c>
      <c r="B500" s="52" t="str">
        <f>IF(A500&lt;&gt;"",INDEX(codeinstit,'Institution - Klasse'!$F$4),"")</f>
        <v/>
      </c>
      <c r="C500" s="50" t="str">
        <f t="shared" si="151"/>
        <v/>
      </c>
      <c r="D500" s="143"/>
      <c r="E500" s="143"/>
      <c r="F500" s="137"/>
      <c r="G500" s="137"/>
      <c r="H500" s="137"/>
      <c r="I500" s="137"/>
      <c r="J500" s="139"/>
      <c r="K500" s="140"/>
      <c r="L500" s="141"/>
      <c r="M500" s="141"/>
      <c r="N500" s="140"/>
      <c r="O500" s="142"/>
      <c r="P500" s="137"/>
      <c r="Q500" s="227"/>
      <c r="R500" s="137"/>
      <c r="S500" s="155"/>
      <c r="T500" s="155"/>
      <c r="U500" s="155"/>
      <c r="V500" s="155"/>
      <c r="W500" s="155"/>
      <c r="X500" s="155"/>
      <c r="Y500" s="53" t="str">
        <f t="shared" si="133"/>
        <v/>
      </c>
      <c r="Z500" s="51" t="str">
        <f t="shared" si="134"/>
        <v/>
      </c>
      <c r="AA500" s="51" t="str">
        <f t="shared" si="135"/>
        <v/>
      </c>
      <c r="AB500" s="51" t="str">
        <f t="shared" si="136"/>
        <v/>
      </c>
      <c r="AC500" s="51" t="str">
        <f t="shared" si="137"/>
        <v/>
      </c>
      <c r="AD500" s="51" t="str">
        <f t="shared" si="138"/>
        <v/>
      </c>
      <c r="AE500" s="51" t="str">
        <f t="shared" si="139"/>
        <v/>
      </c>
      <c r="AF500" s="51" t="str">
        <f t="shared" si="140"/>
        <v/>
      </c>
      <c r="AG500" s="51" t="str">
        <f t="shared" si="141"/>
        <v/>
      </c>
      <c r="AH500" s="51" t="str">
        <f t="shared" si="142"/>
        <v/>
      </c>
      <c r="AI500" s="51" t="str">
        <f t="shared" si="143"/>
        <v/>
      </c>
      <c r="AJ500" s="51" t="str">
        <f t="shared" si="144"/>
        <v/>
      </c>
      <c r="AK500" s="51" t="str">
        <f t="shared" si="145"/>
        <v/>
      </c>
      <c r="AL500" s="51" t="str">
        <f t="shared" si="146"/>
        <v/>
      </c>
      <c r="AM500" s="51" t="str">
        <f t="shared" si="147"/>
        <v/>
      </c>
      <c r="AN500" s="51" t="str">
        <f>IF(OR(AD500&lt;&gt;TRUE,AI500&lt;&gt;TRUE),"",IF(OR('Info Lieferung'!$B$12-(YEAR(J500))&gt;INDEX(valschartmaxalt,MATCH(N500,libschart,0)),'Info Lieferung'!$B$12-(YEAR(J500))&lt;INDEX(valschartminalt,MATCH(N500,libschart,0))),FALSE,TRUE))</f>
        <v/>
      </c>
      <c r="AO500" s="51" t="str">
        <f t="shared" si="148"/>
        <v/>
      </c>
      <c r="AP500" s="51"/>
      <c r="AQ500" s="51"/>
      <c r="AR500" s="51"/>
      <c r="AS500" s="197" t="str">
        <f t="shared" si="149"/>
        <v/>
      </c>
      <c r="AT500" s="197" t="str">
        <f t="shared" si="150"/>
        <v/>
      </c>
    </row>
    <row r="501" spans="1:46" x14ac:dyDescent="0.2">
      <c r="A501" s="52" t="str">
        <f>IF(AND(F501&lt;&gt;"",'Institution - Klasse'!$F$4&lt;&gt;""),INDEX(libcatidinstit,'Institution - Klasse'!$F$4),"")</f>
        <v/>
      </c>
      <c r="B501" s="52" t="str">
        <f>IF(A501&lt;&gt;"",INDEX(codeinstit,'Institution - Klasse'!$F$4),"")</f>
        <v/>
      </c>
      <c r="C501" s="50" t="str">
        <f t="shared" si="151"/>
        <v/>
      </c>
      <c r="D501" s="143"/>
      <c r="E501" s="143"/>
      <c r="F501" s="137"/>
      <c r="G501" s="137"/>
      <c r="H501" s="137"/>
      <c r="I501" s="137"/>
      <c r="J501" s="139"/>
      <c r="K501" s="140"/>
      <c r="L501" s="141"/>
      <c r="M501" s="141"/>
      <c r="N501" s="140"/>
      <c r="O501" s="142"/>
      <c r="P501" s="137"/>
      <c r="Q501" s="227"/>
      <c r="R501" s="137"/>
      <c r="S501" s="155"/>
      <c r="T501" s="155"/>
      <c r="U501" s="155"/>
      <c r="V501" s="155"/>
      <c r="W501" s="155"/>
      <c r="X501" s="155"/>
      <c r="Y501" s="53" t="str">
        <f t="shared" si="133"/>
        <v/>
      </c>
      <c r="Z501" s="51" t="str">
        <f t="shared" si="134"/>
        <v/>
      </c>
      <c r="AA501" s="51" t="str">
        <f t="shared" si="135"/>
        <v/>
      </c>
      <c r="AB501" s="51" t="str">
        <f t="shared" si="136"/>
        <v/>
      </c>
      <c r="AC501" s="51" t="str">
        <f t="shared" si="137"/>
        <v/>
      </c>
      <c r="AD501" s="51" t="str">
        <f t="shared" si="138"/>
        <v/>
      </c>
      <c r="AE501" s="51" t="str">
        <f t="shared" si="139"/>
        <v/>
      </c>
      <c r="AF501" s="51" t="str">
        <f t="shared" si="140"/>
        <v/>
      </c>
      <c r="AG501" s="51" t="str">
        <f t="shared" si="141"/>
        <v/>
      </c>
      <c r="AH501" s="51" t="str">
        <f t="shared" si="142"/>
        <v/>
      </c>
      <c r="AI501" s="51" t="str">
        <f t="shared" si="143"/>
        <v/>
      </c>
      <c r="AJ501" s="51" t="str">
        <f t="shared" si="144"/>
        <v/>
      </c>
      <c r="AK501" s="51" t="str">
        <f t="shared" si="145"/>
        <v/>
      </c>
      <c r="AL501" s="51" t="str">
        <f t="shared" si="146"/>
        <v/>
      </c>
      <c r="AM501" s="51" t="str">
        <f t="shared" si="147"/>
        <v/>
      </c>
      <c r="AN501" s="51" t="str">
        <f>IF(OR(AD501&lt;&gt;TRUE,AI501&lt;&gt;TRUE),"",IF(OR('Info Lieferung'!$B$12-(YEAR(J501))&gt;INDEX(valschartmaxalt,MATCH(N501,libschart,0)),'Info Lieferung'!$B$12-(YEAR(J501))&lt;INDEX(valschartminalt,MATCH(N501,libschart,0))),FALSE,TRUE))</f>
        <v/>
      </c>
      <c r="AO501" s="51" t="str">
        <f t="shared" si="148"/>
        <v/>
      </c>
      <c r="AP501" s="51"/>
      <c r="AQ501" s="51"/>
      <c r="AR501" s="51"/>
      <c r="AS501" s="197" t="str">
        <f t="shared" si="149"/>
        <v/>
      </c>
      <c r="AT501" s="197" t="str">
        <f t="shared" si="150"/>
        <v/>
      </c>
    </row>
    <row r="502" spans="1:46" x14ac:dyDescent="0.2">
      <c r="A502" s="52" t="str">
        <f>IF(AND(F502&lt;&gt;"",'Institution - Klasse'!$F$4&lt;&gt;""),INDEX(libcatidinstit,'Institution - Klasse'!$F$4),"")</f>
        <v/>
      </c>
      <c r="B502" s="52" t="str">
        <f>IF(A502&lt;&gt;"",INDEX(codeinstit,'Institution - Klasse'!$F$4),"")</f>
        <v/>
      </c>
      <c r="C502" s="50" t="str">
        <f t="shared" si="151"/>
        <v/>
      </c>
      <c r="D502" s="143"/>
      <c r="E502" s="143"/>
      <c r="F502" s="137"/>
      <c r="G502" s="137"/>
      <c r="H502" s="137"/>
      <c r="I502" s="137"/>
      <c r="J502" s="139"/>
      <c r="K502" s="140"/>
      <c r="L502" s="141"/>
      <c r="M502" s="141"/>
      <c r="N502" s="140"/>
      <c r="O502" s="142"/>
      <c r="P502" s="137"/>
      <c r="Q502" s="227"/>
      <c r="R502" s="137"/>
      <c r="S502" s="155"/>
      <c r="T502" s="155"/>
      <c r="U502" s="155"/>
      <c r="V502" s="155"/>
      <c r="W502" s="155"/>
      <c r="X502" s="155"/>
      <c r="Y502" s="53" t="str">
        <f t="shared" si="133"/>
        <v/>
      </c>
      <c r="Z502" s="51" t="str">
        <f t="shared" si="134"/>
        <v/>
      </c>
      <c r="AA502" s="51" t="str">
        <f t="shared" si="135"/>
        <v/>
      </c>
      <c r="AB502" s="51" t="str">
        <f t="shared" si="136"/>
        <v/>
      </c>
      <c r="AC502" s="51" t="str">
        <f t="shared" si="137"/>
        <v/>
      </c>
      <c r="AD502" s="51" t="str">
        <f t="shared" si="138"/>
        <v/>
      </c>
      <c r="AE502" s="51" t="str">
        <f t="shared" si="139"/>
        <v/>
      </c>
      <c r="AF502" s="51" t="str">
        <f t="shared" si="140"/>
        <v/>
      </c>
      <c r="AG502" s="51" t="str">
        <f t="shared" si="141"/>
        <v/>
      </c>
      <c r="AH502" s="51" t="str">
        <f t="shared" si="142"/>
        <v/>
      </c>
      <c r="AI502" s="51" t="str">
        <f t="shared" si="143"/>
        <v/>
      </c>
      <c r="AJ502" s="51" t="str">
        <f t="shared" si="144"/>
        <v/>
      </c>
      <c r="AK502" s="51" t="str">
        <f t="shared" si="145"/>
        <v/>
      </c>
      <c r="AL502" s="51" t="str">
        <f t="shared" si="146"/>
        <v/>
      </c>
      <c r="AM502" s="51" t="str">
        <f t="shared" si="147"/>
        <v/>
      </c>
      <c r="AN502" s="51" t="str">
        <f>IF(OR(AD502&lt;&gt;TRUE,AI502&lt;&gt;TRUE),"",IF(OR('Info Lieferung'!$B$12-(YEAR(J502))&gt;INDEX(valschartmaxalt,MATCH(N502,libschart,0)),'Info Lieferung'!$B$12-(YEAR(J502))&lt;INDEX(valschartminalt,MATCH(N502,libschart,0))),FALSE,TRUE))</f>
        <v/>
      </c>
      <c r="AO502" s="51" t="str">
        <f t="shared" si="148"/>
        <v/>
      </c>
      <c r="AP502" s="51"/>
      <c r="AQ502" s="51"/>
      <c r="AR502" s="51"/>
      <c r="AS502" s="197" t="str">
        <f t="shared" si="149"/>
        <v/>
      </c>
      <c r="AT502" s="197" t="str">
        <f t="shared" si="150"/>
        <v/>
      </c>
    </row>
    <row r="503" spans="1:46" x14ac:dyDescent="0.2">
      <c r="A503" s="52" t="str">
        <f>IF(AND(F503&lt;&gt;"",'Institution - Klasse'!$F$4&lt;&gt;""),INDEX(libcatidinstit,'Institution - Klasse'!$F$4),"")</f>
        <v/>
      </c>
      <c r="B503" s="52" t="str">
        <f>IF(A503&lt;&gt;"",INDEX(codeinstit,'Institution - Klasse'!$F$4),"")</f>
        <v/>
      </c>
      <c r="C503" s="50" t="str">
        <f t="shared" si="151"/>
        <v/>
      </c>
      <c r="D503" s="143"/>
      <c r="E503" s="143"/>
      <c r="F503" s="137"/>
      <c r="G503" s="137"/>
      <c r="H503" s="137"/>
      <c r="I503" s="137"/>
      <c r="J503" s="139"/>
      <c r="K503" s="140"/>
      <c r="L503" s="141"/>
      <c r="M503" s="141"/>
      <c r="N503" s="140"/>
      <c r="O503" s="142"/>
      <c r="P503" s="137"/>
      <c r="Q503" s="227"/>
      <c r="R503" s="137"/>
      <c r="S503" s="155"/>
      <c r="T503" s="155"/>
      <c r="U503" s="155"/>
      <c r="V503" s="155"/>
      <c r="W503" s="155"/>
      <c r="X503" s="155"/>
      <c r="Y503" s="53" t="str">
        <f t="shared" si="133"/>
        <v/>
      </c>
      <c r="Z503" s="51" t="str">
        <f t="shared" si="134"/>
        <v/>
      </c>
      <c r="AA503" s="51" t="str">
        <f t="shared" si="135"/>
        <v/>
      </c>
      <c r="AB503" s="51" t="str">
        <f t="shared" si="136"/>
        <v/>
      </c>
      <c r="AC503" s="51" t="str">
        <f t="shared" si="137"/>
        <v/>
      </c>
      <c r="AD503" s="51" t="str">
        <f t="shared" si="138"/>
        <v/>
      </c>
      <c r="AE503" s="51" t="str">
        <f t="shared" si="139"/>
        <v/>
      </c>
      <c r="AF503" s="51" t="str">
        <f t="shared" si="140"/>
        <v/>
      </c>
      <c r="AG503" s="51" t="str">
        <f t="shared" si="141"/>
        <v/>
      </c>
      <c r="AH503" s="51" t="str">
        <f t="shared" si="142"/>
        <v/>
      </c>
      <c r="AI503" s="51" t="str">
        <f t="shared" si="143"/>
        <v/>
      </c>
      <c r="AJ503" s="51" t="str">
        <f t="shared" si="144"/>
        <v/>
      </c>
      <c r="AK503" s="51" t="str">
        <f t="shared" si="145"/>
        <v/>
      </c>
      <c r="AL503" s="51" t="str">
        <f t="shared" si="146"/>
        <v/>
      </c>
      <c r="AM503" s="51" t="str">
        <f t="shared" si="147"/>
        <v/>
      </c>
      <c r="AN503" s="51" t="str">
        <f>IF(OR(AD503&lt;&gt;TRUE,AI503&lt;&gt;TRUE),"",IF(OR('Info Lieferung'!$B$12-(YEAR(J503))&gt;INDEX(valschartmaxalt,MATCH(N503,libschart,0)),'Info Lieferung'!$B$12-(YEAR(J503))&lt;INDEX(valschartminalt,MATCH(N503,libschart,0))),FALSE,TRUE))</f>
        <v/>
      </c>
      <c r="AO503" s="51" t="str">
        <f t="shared" si="148"/>
        <v/>
      </c>
      <c r="AP503" s="51"/>
      <c r="AQ503" s="51"/>
      <c r="AR503" s="51"/>
      <c r="AS503" s="197" t="str">
        <f t="shared" si="149"/>
        <v/>
      </c>
      <c r="AT503" s="197" t="str">
        <f t="shared" si="150"/>
        <v/>
      </c>
    </row>
    <row r="504" spans="1:46" x14ac:dyDescent="0.2">
      <c r="A504" s="52" t="str">
        <f>IF(AND(F504&lt;&gt;"",'Institution - Klasse'!$F$4&lt;&gt;""),INDEX(libcatidinstit,'Institution - Klasse'!$F$4),"")</f>
        <v/>
      </c>
      <c r="B504" s="52" t="str">
        <f>IF(A504&lt;&gt;"",INDEX(codeinstit,'Institution - Klasse'!$F$4),"")</f>
        <v/>
      </c>
      <c r="C504" s="50" t="str">
        <f t="shared" si="151"/>
        <v/>
      </c>
      <c r="D504" s="143"/>
      <c r="E504" s="143"/>
      <c r="F504" s="137"/>
      <c r="G504" s="137"/>
      <c r="H504" s="137"/>
      <c r="I504" s="137"/>
      <c r="J504" s="139"/>
      <c r="K504" s="140"/>
      <c r="L504" s="141"/>
      <c r="M504" s="141"/>
      <c r="N504" s="140"/>
      <c r="O504" s="142"/>
      <c r="P504" s="137"/>
      <c r="Q504" s="227"/>
      <c r="R504" s="137"/>
      <c r="S504" s="155"/>
      <c r="T504" s="155"/>
      <c r="U504" s="155"/>
      <c r="V504" s="155"/>
      <c r="W504" s="155"/>
      <c r="X504" s="155"/>
      <c r="Y504" s="53" t="str">
        <f t="shared" si="133"/>
        <v/>
      </c>
      <c r="Z504" s="51" t="str">
        <f t="shared" si="134"/>
        <v/>
      </c>
      <c r="AA504" s="51" t="str">
        <f t="shared" si="135"/>
        <v/>
      </c>
      <c r="AB504" s="51" t="str">
        <f t="shared" si="136"/>
        <v/>
      </c>
      <c r="AC504" s="51" t="str">
        <f t="shared" si="137"/>
        <v/>
      </c>
      <c r="AD504" s="51" t="str">
        <f t="shared" si="138"/>
        <v/>
      </c>
      <c r="AE504" s="51" t="str">
        <f t="shared" si="139"/>
        <v/>
      </c>
      <c r="AF504" s="51" t="str">
        <f t="shared" si="140"/>
        <v/>
      </c>
      <c r="AG504" s="51" t="str">
        <f t="shared" si="141"/>
        <v/>
      </c>
      <c r="AH504" s="51" t="str">
        <f t="shared" si="142"/>
        <v/>
      </c>
      <c r="AI504" s="51" t="str">
        <f t="shared" si="143"/>
        <v/>
      </c>
      <c r="AJ504" s="51" t="str">
        <f t="shared" si="144"/>
        <v/>
      </c>
      <c r="AK504" s="51" t="str">
        <f t="shared" si="145"/>
        <v/>
      </c>
      <c r="AL504" s="51" t="str">
        <f t="shared" si="146"/>
        <v/>
      </c>
      <c r="AM504" s="51" t="str">
        <f t="shared" si="147"/>
        <v/>
      </c>
      <c r="AN504" s="51" t="str">
        <f>IF(OR(AD504&lt;&gt;TRUE,AI504&lt;&gt;TRUE),"",IF(OR('Info Lieferung'!$B$12-(YEAR(J504))&gt;INDEX(valschartmaxalt,MATCH(N504,libschart,0)),'Info Lieferung'!$B$12-(YEAR(J504))&lt;INDEX(valschartminalt,MATCH(N504,libschart,0))),FALSE,TRUE))</f>
        <v/>
      </c>
      <c r="AO504" s="51" t="str">
        <f t="shared" si="148"/>
        <v/>
      </c>
      <c r="AP504" s="51"/>
      <c r="AQ504" s="51"/>
      <c r="AR504" s="51"/>
      <c r="AS504" s="197" t="str">
        <f t="shared" si="149"/>
        <v/>
      </c>
      <c r="AT504" s="197" t="str">
        <f t="shared" si="150"/>
        <v/>
      </c>
    </row>
    <row r="505" spans="1:46" x14ac:dyDescent="0.2">
      <c r="A505" s="52" t="str">
        <f>IF(AND(F505&lt;&gt;"",'Institution - Klasse'!$F$4&lt;&gt;""),INDEX(libcatidinstit,'Institution - Klasse'!$F$4),"")</f>
        <v/>
      </c>
      <c r="B505" s="52" t="str">
        <f>IF(A505&lt;&gt;"",INDEX(codeinstit,'Institution - Klasse'!$F$4),"")</f>
        <v/>
      </c>
      <c r="C505" s="50" t="str">
        <f t="shared" si="151"/>
        <v/>
      </c>
      <c r="D505" s="143"/>
      <c r="E505" s="143"/>
      <c r="F505" s="137"/>
      <c r="G505" s="137"/>
      <c r="H505" s="137"/>
      <c r="I505" s="137"/>
      <c r="J505" s="139"/>
      <c r="K505" s="140"/>
      <c r="L505" s="141"/>
      <c r="M505" s="141"/>
      <c r="N505" s="140"/>
      <c r="O505" s="142"/>
      <c r="P505" s="137"/>
      <c r="Q505" s="227"/>
      <c r="R505" s="137"/>
      <c r="S505" s="155"/>
      <c r="T505" s="155"/>
      <c r="U505" s="155"/>
      <c r="V505" s="155"/>
      <c r="W505" s="155"/>
      <c r="X505" s="155"/>
      <c r="Y505" s="53" t="str">
        <f t="shared" si="133"/>
        <v/>
      </c>
      <c r="Z505" s="51" t="str">
        <f t="shared" si="134"/>
        <v/>
      </c>
      <c r="AA505" s="51" t="str">
        <f t="shared" si="135"/>
        <v/>
      </c>
      <c r="AB505" s="51" t="str">
        <f t="shared" si="136"/>
        <v/>
      </c>
      <c r="AC505" s="51" t="str">
        <f t="shared" si="137"/>
        <v/>
      </c>
      <c r="AD505" s="51" t="str">
        <f t="shared" si="138"/>
        <v/>
      </c>
      <c r="AE505" s="51" t="str">
        <f t="shared" si="139"/>
        <v/>
      </c>
      <c r="AF505" s="51" t="str">
        <f t="shared" si="140"/>
        <v/>
      </c>
      <c r="AG505" s="51" t="str">
        <f t="shared" si="141"/>
        <v/>
      </c>
      <c r="AH505" s="51" t="str">
        <f t="shared" si="142"/>
        <v/>
      </c>
      <c r="AI505" s="51" t="str">
        <f t="shared" si="143"/>
        <v/>
      </c>
      <c r="AJ505" s="51" t="str">
        <f t="shared" si="144"/>
        <v/>
      </c>
      <c r="AK505" s="51" t="str">
        <f t="shared" si="145"/>
        <v/>
      </c>
      <c r="AL505" s="51" t="str">
        <f t="shared" si="146"/>
        <v/>
      </c>
      <c r="AM505" s="51" t="str">
        <f t="shared" si="147"/>
        <v/>
      </c>
      <c r="AN505" s="51" t="str">
        <f>IF(OR(AD505&lt;&gt;TRUE,AI505&lt;&gt;TRUE),"",IF(OR('Info Lieferung'!$B$12-(YEAR(J505))&gt;INDEX(valschartmaxalt,MATCH(N505,libschart,0)),'Info Lieferung'!$B$12-(YEAR(J505))&lt;INDEX(valschartminalt,MATCH(N505,libschart,0))),FALSE,TRUE))</f>
        <v/>
      </c>
      <c r="AO505" s="51" t="str">
        <f t="shared" si="148"/>
        <v/>
      </c>
      <c r="AP505" s="51"/>
      <c r="AQ505" s="51"/>
      <c r="AR505" s="51"/>
      <c r="AS505" s="197" t="str">
        <f t="shared" si="149"/>
        <v/>
      </c>
      <c r="AT505" s="197" t="str">
        <f t="shared" si="150"/>
        <v/>
      </c>
    </row>
    <row r="506" spans="1:46" x14ac:dyDescent="0.2">
      <c r="A506" s="52" t="str">
        <f>IF(AND(F506&lt;&gt;"",'Institution - Klasse'!$F$4&lt;&gt;""),INDEX(libcatidinstit,'Institution - Klasse'!$F$4),"")</f>
        <v/>
      </c>
      <c r="B506" s="52" t="str">
        <f>IF(A506&lt;&gt;"",INDEX(codeinstit,'Institution - Klasse'!$F$4),"")</f>
        <v/>
      </c>
      <c r="C506" s="50" t="str">
        <f t="shared" si="151"/>
        <v/>
      </c>
      <c r="D506" s="143"/>
      <c r="E506" s="143"/>
      <c r="F506" s="137"/>
      <c r="G506" s="137"/>
      <c r="H506" s="137"/>
      <c r="I506" s="137"/>
      <c r="J506" s="139"/>
      <c r="K506" s="140"/>
      <c r="L506" s="141"/>
      <c r="M506" s="141"/>
      <c r="N506" s="140"/>
      <c r="O506" s="142"/>
      <c r="P506" s="137"/>
      <c r="Q506" s="227"/>
      <c r="R506" s="137"/>
      <c r="S506" s="155"/>
      <c r="T506" s="155"/>
      <c r="U506" s="155"/>
      <c r="V506" s="155"/>
      <c r="W506" s="155"/>
      <c r="X506" s="155"/>
      <c r="Y506" s="53" t="str">
        <f t="shared" si="133"/>
        <v/>
      </c>
      <c r="Z506" s="51" t="str">
        <f t="shared" si="134"/>
        <v/>
      </c>
      <c r="AA506" s="51" t="str">
        <f t="shared" si="135"/>
        <v/>
      </c>
      <c r="AB506" s="51" t="str">
        <f t="shared" si="136"/>
        <v/>
      </c>
      <c r="AC506" s="51" t="str">
        <f t="shared" si="137"/>
        <v/>
      </c>
      <c r="AD506" s="51" t="str">
        <f t="shared" si="138"/>
        <v/>
      </c>
      <c r="AE506" s="51" t="str">
        <f t="shared" si="139"/>
        <v/>
      </c>
      <c r="AF506" s="51" t="str">
        <f t="shared" si="140"/>
        <v/>
      </c>
      <c r="AG506" s="51" t="str">
        <f t="shared" si="141"/>
        <v/>
      </c>
      <c r="AH506" s="51" t="str">
        <f t="shared" si="142"/>
        <v/>
      </c>
      <c r="AI506" s="51" t="str">
        <f t="shared" si="143"/>
        <v/>
      </c>
      <c r="AJ506" s="51" t="str">
        <f t="shared" si="144"/>
        <v/>
      </c>
      <c r="AK506" s="51" t="str">
        <f t="shared" si="145"/>
        <v/>
      </c>
      <c r="AL506" s="51" t="str">
        <f t="shared" si="146"/>
        <v/>
      </c>
      <c r="AM506" s="51" t="str">
        <f t="shared" si="147"/>
        <v/>
      </c>
      <c r="AN506" s="51" t="str">
        <f>IF(OR(AD506&lt;&gt;TRUE,AI506&lt;&gt;TRUE),"",IF(OR('Info Lieferung'!$B$12-(YEAR(J506))&gt;INDEX(valschartmaxalt,MATCH(N506,libschart,0)),'Info Lieferung'!$B$12-(YEAR(J506))&lt;INDEX(valschartminalt,MATCH(N506,libschart,0))),FALSE,TRUE))</f>
        <v/>
      </c>
      <c r="AO506" s="51" t="str">
        <f t="shared" si="148"/>
        <v/>
      </c>
      <c r="AP506" s="51"/>
      <c r="AQ506" s="51"/>
      <c r="AR506" s="51"/>
      <c r="AS506" s="197" t="str">
        <f t="shared" si="149"/>
        <v/>
      </c>
      <c r="AT506" s="197" t="str">
        <f t="shared" si="150"/>
        <v/>
      </c>
    </row>
    <row r="507" spans="1:46" x14ac:dyDescent="0.2">
      <c r="A507" s="52" t="str">
        <f>IF(AND(F507&lt;&gt;"",'Institution - Klasse'!$F$4&lt;&gt;""),INDEX(libcatidinstit,'Institution - Klasse'!$F$4),"")</f>
        <v/>
      </c>
      <c r="B507" s="52" t="str">
        <f>IF(A507&lt;&gt;"",INDEX(codeinstit,'Institution - Klasse'!$F$4),"")</f>
        <v/>
      </c>
      <c r="C507" s="50" t="str">
        <f t="shared" si="151"/>
        <v/>
      </c>
      <c r="D507" s="143"/>
      <c r="E507" s="143"/>
      <c r="F507" s="137"/>
      <c r="G507" s="137"/>
      <c r="H507" s="137"/>
      <c r="I507" s="137"/>
      <c r="J507" s="139"/>
      <c r="K507" s="140"/>
      <c r="L507" s="141"/>
      <c r="M507" s="141"/>
      <c r="N507" s="140"/>
      <c r="O507" s="142"/>
      <c r="P507" s="137"/>
      <c r="Q507" s="227"/>
      <c r="R507" s="137"/>
      <c r="S507" s="155"/>
      <c r="T507" s="155"/>
      <c r="U507" s="155"/>
      <c r="V507" s="155"/>
      <c r="W507" s="155"/>
      <c r="X507" s="155"/>
      <c r="Y507" s="53" t="str">
        <f t="shared" si="133"/>
        <v/>
      </c>
      <c r="Z507" s="51" t="str">
        <f t="shared" si="134"/>
        <v/>
      </c>
      <c r="AA507" s="51" t="str">
        <f t="shared" si="135"/>
        <v/>
      </c>
      <c r="AB507" s="51" t="str">
        <f t="shared" si="136"/>
        <v/>
      </c>
      <c r="AC507" s="51" t="str">
        <f t="shared" si="137"/>
        <v/>
      </c>
      <c r="AD507" s="51" t="str">
        <f t="shared" si="138"/>
        <v/>
      </c>
      <c r="AE507" s="51" t="str">
        <f t="shared" si="139"/>
        <v/>
      </c>
      <c r="AF507" s="51" t="str">
        <f t="shared" si="140"/>
        <v/>
      </c>
      <c r="AG507" s="51" t="str">
        <f t="shared" si="141"/>
        <v/>
      </c>
      <c r="AH507" s="51" t="str">
        <f t="shared" si="142"/>
        <v/>
      </c>
      <c r="AI507" s="51" t="str">
        <f t="shared" si="143"/>
        <v/>
      </c>
      <c r="AJ507" s="51" t="str">
        <f t="shared" si="144"/>
        <v/>
      </c>
      <c r="AK507" s="51" t="str">
        <f t="shared" si="145"/>
        <v/>
      </c>
      <c r="AL507" s="51" t="str">
        <f t="shared" si="146"/>
        <v/>
      </c>
      <c r="AM507" s="51" t="str">
        <f t="shared" si="147"/>
        <v/>
      </c>
      <c r="AN507" s="51" t="str">
        <f>IF(OR(AD507&lt;&gt;TRUE,AI507&lt;&gt;TRUE),"",IF(OR('Info Lieferung'!$B$12-(YEAR(J507))&gt;INDEX(valschartmaxalt,MATCH(N507,libschart,0)),'Info Lieferung'!$B$12-(YEAR(J507))&lt;INDEX(valschartminalt,MATCH(N507,libschart,0))),FALSE,TRUE))</f>
        <v/>
      </c>
      <c r="AO507" s="51" t="str">
        <f t="shared" si="148"/>
        <v/>
      </c>
      <c r="AP507" s="51"/>
      <c r="AQ507" s="51"/>
      <c r="AR507" s="51"/>
      <c r="AS507" s="197" t="str">
        <f t="shared" si="149"/>
        <v/>
      </c>
      <c r="AT507" s="197" t="str">
        <f t="shared" si="150"/>
        <v/>
      </c>
    </row>
    <row r="508" spans="1:46" x14ac:dyDescent="0.2">
      <c r="A508" s="52" t="str">
        <f>IF(AND(F508&lt;&gt;"",'Institution - Klasse'!$F$4&lt;&gt;""),INDEX(libcatidinstit,'Institution - Klasse'!$F$4),"")</f>
        <v/>
      </c>
      <c r="B508" s="52" t="str">
        <f>IF(A508&lt;&gt;"",INDEX(codeinstit,'Institution - Klasse'!$F$4),"")</f>
        <v/>
      </c>
      <c r="C508" s="50" t="str">
        <f t="shared" si="151"/>
        <v/>
      </c>
      <c r="D508" s="143"/>
      <c r="E508" s="143"/>
      <c r="F508" s="137"/>
      <c r="G508" s="137"/>
      <c r="H508" s="137"/>
      <c r="I508" s="137"/>
      <c r="J508" s="139"/>
      <c r="K508" s="140"/>
      <c r="L508" s="141"/>
      <c r="M508" s="141"/>
      <c r="N508" s="140"/>
      <c r="O508" s="142"/>
      <c r="P508" s="137"/>
      <c r="Q508" s="227"/>
      <c r="R508" s="137"/>
      <c r="S508" s="155"/>
      <c r="T508" s="155"/>
      <c r="U508" s="155"/>
      <c r="V508" s="155"/>
      <c r="W508" s="155"/>
      <c r="X508" s="155"/>
      <c r="Y508" s="53" t="str">
        <f t="shared" si="133"/>
        <v/>
      </c>
      <c r="Z508" s="51" t="str">
        <f t="shared" si="134"/>
        <v/>
      </c>
      <c r="AA508" s="51" t="str">
        <f t="shared" si="135"/>
        <v/>
      </c>
      <c r="AB508" s="51" t="str">
        <f t="shared" si="136"/>
        <v/>
      </c>
      <c r="AC508" s="51" t="str">
        <f t="shared" si="137"/>
        <v/>
      </c>
      <c r="AD508" s="51" t="str">
        <f t="shared" si="138"/>
        <v/>
      </c>
      <c r="AE508" s="51" t="str">
        <f t="shared" si="139"/>
        <v/>
      </c>
      <c r="AF508" s="51" t="str">
        <f t="shared" si="140"/>
        <v/>
      </c>
      <c r="AG508" s="51" t="str">
        <f t="shared" si="141"/>
        <v/>
      </c>
      <c r="AH508" s="51" t="str">
        <f t="shared" si="142"/>
        <v/>
      </c>
      <c r="AI508" s="51" t="str">
        <f t="shared" si="143"/>
        <v/>
      </c>
      <c r="AJ508" s="51" t="str">
        <f t="shared" si="144"/>
        <v/>
      </c>
      <c r="AK508" s="51" t="str">
        <f t="shared" si="145"/>
        <v/>
      </c>
      <c r="AL508" s="51" t="str">
        <f t="shared" si="146"/>
        <v/>
      </c>
      <c r="AM508" s="51" t="str">
        <f t="shared" si="147"/>
        <v/>
      </c>
      <c r="AN508" s="51" t="str">
        <f>IF(OR(AD508&lt;&gt;TRUE,AI508&lt;&gt;TRUE),"",IF(OR('Info Lieferung'!$B$12-(YEAR(J508))&gt;INDEX(valschartmaxalt,MATCH(N508,libschart,0)),'Info Lieferung'!$B$12-(YEAR(J508))&lt;INDEX(valschartminalt,MATCH(N508,libschart,0))),FALSE,TRUE))</f>
        <v/>
      </c>
      <c r="AO508" s="51" t="str">
        <f t="shared" si="148"/>
        <v/>
      </c>
      <c r="AP508" s="51"/>
      <c r="AQ508" s="51"/>
      <c r="AR508" s="51"/>
      <c r="AS508" s="197" t="str">
        <f t="shared" si="149"/>
        <v/>
      </c>
      <c r="AT508" s="197" t="str">
        <f t="shared" si="150"/>
        <v/>
      </c>
    </row>
    <row r="509" spans="1:46" x14ac:dyDescent="0.2">
      <c r="A509" s="52" t="str">
        <f>IF(AND(F509&lt;&gt;"",'Institution - Klasse'!$F$4&lt;&gt;""),INDEX(libcatidinstit,'Institution - Klasse'!$F$4),"")</f>
        <v/>
      </c>
      <c r="B509" s="52" t="str">
        <f>IF(A509&lt;&gt;"",INDEX(codeinstit,'Institution - Klasse'!$F$4),"")</f>
        <v/>
      </c>
      <c r="C509" s="50" t="str">
        <f t="shared" si="151"/>
        <v/>
      </c>
      <c r="D509" s="143"/>
      <c r="E509" s="143"/>
      <c r="F509" s="137"/>
      <c r="G509" s="137"/>
      <c r="H509" s="137"/>
      <c r="I509" s="137"/>
      <c r="J509" s="139"/>
      <c r="K509" s="140"/>
      <c r="L509" s="141"/>
      <c r="M509" s="141"/>
      <c r="N509" s="140"/>
      <c r="O509" s="142"/>
      <c r="P509" s="137"/>
      <c r="Q509" s="227"/>
      <c r="R509" s="137"/>
      <c r="S509" s="155"/>
      <c r="T509" s="155"/>
      <c r="U509" s="155"/>
      <c r="V509" s="155"/>
      <c r="W509" s="155"/>
      <c r="X509" s="155"/>
      <c r="Y509" s="53" t="str">
        <f t="shared" si="133"/>
        <v/>
      </c>
      <c r="Z509" s="51" t="str">
        <f t="shared" si="134"/>
        <v/>
      </c>
      <c r="AA509" s="51" t="str">
        <f t="shared" si="135"/>
        <v/>
      </c>
      <c r="AB509" s="51" t="str">
        <f t="shared" si="136"/>
        <v/>
      </c>
      <c r="AC509" s="51" t="str">
        <f t="shared" si="137"/>
        <v/>
      </c>
      <c r="AD509" s="51" t="str">
        <f t="shared" si="138"/>
        <v/>
      </c>
      <c r="AE509" s="51" t="str">
        <f t="shared" si="139"/>
        <v/>
      </c>
      <c r="AF509" s="51" t="str">
        <f t="shared" si="140"/>
        <v/>
      </c>
      <c r="AG509" s="51" t="str">
        <f t="shared" si="141"/>
        <v/>
      </c>
      <c r="AH509" s="51" t="str">
        <f t="shared" si="142"/>
        <v/>
      </c>
      <c r="AI509" s="51" t="str">
        <f t="shared" si="143"/>
        <v/>
      </c>
      <c r="AJ509" s="51" t="str">
        <f t="shared" si="144"/>
        <v/>
      </c>
      <c r="AK509" s="51" t="str">
        <f t="shared" si="145"/>
        <v/>
      </c>
      <c r="AL509" s="51" t="str">
        <f t="shared" si="146"/>
        <v/>
      </c>
      <c r="AM509" s="51" t="str">
        <f t="shared" si="147"/>
        <v/>
      </c>
      <c r="AN509" s="51" t="str">
        <f>IF(OR(AD509&lt;&gt;TRUE,AI509&lt;&gt;TRUE),"",IF(OR('Info Lieferung'!$B$12-(YEAR(J509))&gt;INDEX(valschartmaxalt,MATCH(N509,libschart,0)),'Info Lieferung'!$B$12-(YEAR(J509))&lt;INDEX(valschartminalt,MATCH(N509,libschart,0))),FALSE,TRUE))</f>
        <v/>
      </c>
      <c r="AO509" s="51" t="str">
        <f t="shared" si="148"/>
        <v/>
      </c>
      <c r="AP509" s="51"/>
      <c r="AQ509" s="51"/>
      <c r="AR509" s="51"/>
      <c r="AS509" s="197" t="str">
        <f t="shared" si="149"/>
        <v/>
      </c>
      <c r="AT509" s="197" t="str">
        <f t="shared" si="150"/>
        <v/>
      </c>
    </row>
    <row r="510" spans="1:46" x14ac:dyDescent="0.2">
      <c r="A510" s="52" t="str">
        <f>IF(AND(F510&lt;&gt;"",'Institution - Klasse'!$F$4&lt;&gt;""),INDEX(libcatidinstit,'Institution - Klasse'!$F$4),"")</f>
        <v/>
      </c>
      <c r="B510" s="52" t="str">
        <f>IF(A510&lt;&gt;"",INDEX(codeinstit,'Institution - Klasse'!$F$4),"")</f>
        <v/>
      </c>
      <c r="C510" s="50" t="str">
        <f t="shared" si="151"/>
        <v/>
      </c>
      <c r="D510" s="143"/>
      <c r="E510" s="143"/>
      <c r="F510" s="137"/>
      <c r="G510" s="137"/>
      <c r="H510" s="137"/>
      <c r="I510" s="137"/>
      <c r="J510" s="139"/>
      <c r="K510" s="140"/>
      <c r="L510" s="141"/>
      <c r="M510" s="141"/>
      <c r="N510" s="140"/>
      <c r="O510" s="142"/>
      <c r="P510" s="137"/>
      <c r="Q510" s="227"/>
      <c r="R510" s="137"/>
      <c r="S510" s="155"/>
      <c r="T510" s="155"/>
      <c r="U510" s="155"/>
      <c r="V510" s="155"/>
      <c r="W510" s="155"/>
      <c r="X510" s="155"/>
      <c r="Y510" s="53" t="str">
        <f t="shared" si="133"/>
        <v/>
      </c>
      <c r="Z510" s="51" t="str">
        <f t="shared" si="134"/>
        <v/>
      </c>
      <c r="AA510" s="51" t="str">
        <f t="shared" si="135"/>
        <v/>
      </c>
      <c r="AB510" s="51" t="str">
        <f t="shared" si="136"/>
        <v/>
      </c>
      <c r="AC510" s="51" t="str">
        <f t="shared" si="137"/>
        <v/>
      </c>
      <c r="AD510" s="51" t="str">
        <f t="shared" si="138"/>
        <v/>
      </c>
      <c r="AE510" s="51" t="str">
        <f t="shared" si="139"/>
        <v/>
      </c>
      <c r="AF510" s="51" t="str">
        <f t="shared" si="140"/>
        <v/>
      </c>
      <c r="AG510" s="51" t="str">
        <f t="shared" si="141"/>
        <v/>
      </c>
      <c r="AH510" s="51" t="str">
        <f t="shared" si="142"/>
        <v/>
      </c>
      <c r="AI510" s="51" t="str">
        <f t="shared" si="143"/>
        <v/>
      </c>
      <c r="AJ510" s="51" t="str">
        <f t="shared" si="144"/>
        <v/>
      </c>
      <c r="AK510" s="51" t="str">
        <f t="shared" si="145"/>
        <v/>
      </c>
      <c r="AL510" s="51" t="str">
        <f t="shared" si="146"/>
        <v/>
      </c>
      <c r="AM510" s="51" t="str">
        <f t="shared" si="147"/>
        <v/>
      </c>
      <c r="AN510" s="51" t="str">
        <f>IF(OR(AD510&lt;&gt;TRUE,AI510&lt;&gt;TRUE),"",IF(OR('Info Lieferung'!$B$12-(YEAR(J510))&gt;INDEX(valschartmaxalt,MATCH(N510,libschart,0)),'Info Lieferung'!$B$12-(YEAR(J510))&lt;INDEX(valschartminalt,MATCH(N510,libschart,0))),FALSE,TRUE))</f>
        <v/>
      </c>
      <c r="AO510" s="51" t="str">
        <f t="shared" si="148"/>
        <v/>
      </c>
      <c r="AP510" s="51"/>
      <c r="AQ510" s="51"/>
      <c r="AR510" s="51"/>
      <c r="AS510" s="197" t="str">
        <f t="shared" si="149"/>
        <v/>
      </c>
      <c r="AT510" s="197" t="str">
        <f t="shared" si="150"/>
        <v/>
      </c>
    </row>
    <row r="511" spans="1:46" x14ac:dyDescent="0.2">
      <c r="A511" s="52" t="str">
        <f>IF(AND(F511&lt;&gt;"",'Institution - Klasse'!$F$4&lt;&gt;""),INDEX(libcatidinstit,'Institution - Klasse'!$F$4),"")</f>
        <v/>
      </c>
      <c r="B511" s="52" t="str">
        <f>IF(A511&lt;&gt;"",INDEX(codeinstit,'Institution - Klasse'!$F$4),"")</f>
        <v/>
      </c>
      <c r="C511" s="50" t="str">
        <f t="shared" si="151"/>
        <v/>
      </c>
      <c r="D511" s="143"/>
      <c r="E511" s="143"/>
      <c r="F511" s="137"/>
      <c r="G511" s="137"/>
      <c r="H511" s="137"/>
      <c r="I511" s="137"/>
      <c r="J511" s="139"/>
      <c r="K511" s="140"/>
      <c r="L511" s="141"/>
      <c r="M511" s="141"/>
      <c r="N511" s="140"/>
      <c r="O511" s="142"/>
      <c r="P511" s="137"/>
      <c r="Q511" s="227"/>
      <c r="R511" s="137"/>
      <c r="S511" s="155"/>
      <c r="T511" s="155"/>
      <c r="U511" s="155"/>
      <c r="V511" s="155"/>
      <c r="W511" s="155"/>
      <c r="X511" s="155"/>
      <c r="Y511" s="53" t="str">
        <f t="shared" si="133"/>
        <v/>
      </c>
      <c r="Z511" s="51" t="str">
        <f t="shared" si="134"/>
        <v/>
      </c>
      <c r="AA511" s="51" t="str">
        <f t="shared" si="135"/>
        <v/>
      </c>
      <c r="AB511" s="51" t="str">
        <f t="shared" si="136"/>
        <v/>
      </c>
      <c r="AC511" s="51" t="str">
        <f t="shared" si="137"/>
        <v/>
      </c>
      <c r="AD511" s="51" t="str">
        <f t="shared" si="138"/>
        <v/>
      </c>
      <c r="AE511" s="51" t="str">
        <f t="shared" si="139"/>
        <v/>
      </c>
      <c r="AF511" s="51" t="str">
        <f t="shared" si="140"/>
        <v/>
      </c>
      <c r="AG511" s="51" t="str">
        <f t="shared" si="141"/>
        <v/>
      </c>
      <c r="AH511" s="51" t="str">
        <f t="shared" si="142"/>
        <v/>
      </c>
      <c r="AI511" s="51" t="str">
        <f t="shared" si="143"/>
        <v/>
      </c>
      <c r="AJ511" s="51" t="str">
        <f t="shared" si="144"/>
        <v/>
      </c>
      <c r="AK511" s="51" t="str">
        <f t="shared" si="145"/>
        <v/>
      </c>
      <c r="AL511" s="51" t="str">
        <f t="shared" si="146"/>
        <v/>
      </c>
      <c r="AM511" s="51" t="str">
        <f t="shared" si="147"/>
        <v/>
      </c>
      <c r="AN511" s="51" t="str">
        <f>IF(OR(AD511&lt;&gt;TRUE,AI511&lt;&gt;TRUE),"",IF(OR('Info Lieferung'!$B$12-(YEAR(J511))&gt;INDEX(valschartmaxalt,MATCH(N511,libschart,0)),'Info Lieferung'!$B$12-(YEAR(J511))&lt;INDEX(valschartminalt,MATCH(N511,libschart,0))),FALSE,TRUE))</f>
        <v/>
      </c>
      <c r="AO511" s="51" t="str">
        <f t="shared" si="148"/>
        <v/>
      </c>
      <c r="AP511" s="51"/>
      <c r="AQ511" s="51"/>
      <c r="AR511" s="51"/>
      <c r="AS511" s="197" t="str">
        <f t="shared" si="149"/>
        <v/>
      </c>
      <c r="AT511" s="197" t="str">
        <f t="shared" si="150"/>
        <v/>
      </c>
    </row>
    <row r="512" spans="1:46" x14ac:dyDescent="0.2">
      <c r="A512" s="52" t="str">
        <f>IF(AND(F512&lt;&gt;"",'Institution - Klasse'!$F$4&lt;&gt;""),INDEX(libcatidinstit,'Institution - Klasse'!$F$4),"")</f>
        <v/>
      </c>
      <c r="B512" s="52" t="str">
        <f>IF(A512&lt;&gt;"",INDEX(codeinstit,'Institution - Klasse'!$F$4),"")</f>
        <v/>
      </c>
      <c r="C512" s="50" t="str">
        <f t="shared" si="151"/>
        <v/>
      </c>
      <c r="D512" s="143"/>
      <c r="E512" s="143"/>
      <c r="F512" s="137"/>
      <c r="G512" s="137"/>
      <c r="H512" s="137"/>
      <c r="I512" s="137"/>
      <c r="J512" s="139"/>
      <c r="K512" s="140"/>
      <c r="L512" s="141"/>
      <c r="M512" s="141"/>
      <c r="N512" s="140"/>
      <c r="O512" s="142"/>
      <c r="P512" s="137"/>
      <c r="Q512" s="227"/>
      <c r="R512" s="137"/>
      <c r="S512" s="155"/>
      <c r="T512" s="155"/>
      <c r="U512" s="155"/>
      <c r="V512" s="155"/>
      <c r="W512" s="155"/>
      <c r="X512" s="155"/>
      <c r="Y512" s="53" t="str">
        <f t="shared" si="133"/>
        <v/>
      </c>
      <c r="Z512" s="51" t="str">
        <f t="shared" si="134"/>
        <v/>
      </c>
      <c r="AA512" s="51" t="str">
        <f t="shared" si="135"/>
        <v/>
      </c>
      <c r="AB512" s="51" t="str">
        <f t="shared" si="136"/>
        <v/>
      </c>
      <c r="AC512" s="51" t="str">
        <f t="shared" si="137"/>
        <v/>
      </c>
      <c r="AD512" s="51" t="str">
        <f t="shared" si="138"/>
        <v/>
      </c>
      <c r="AE512" s="51" t="str">
        <f t="shared" si="139"/>
        <v/>
      </c>
      <c r="AF512" s="51" t="str">
        <f t="shared" si="140"/>
        <v/>
      </c>
      <c r="AG512" s="51" t="str">
        <f t="shared" si="141"/>
        <v/>
      </c>
      <c r="AH512" s="51" t="str">
        <f t="shared" si="142"/>
        <v/>
      </c>
      <c r="AI512" s="51" t="str">
        <f t="shared" si="143"/>
        <v/>
      </c>
      <c r="AJ512" s="51" t="str">
        <f t="shared" si="144"/>
        <v/>
      </c>
      <c r="AK512" s="51" t="str">
        <f t="shared" si="145"/>
        <v/>
      </c>
      <c r="AL512" s="51" t="str">
        <f t="shared" si="146"/>
        <v/>
      </c>
      <c r="AM512" s="51" t="str">
        <f t="shared" si="147"/>
        <v/>
      </c>
      <c r="AN512" s="51" t="str">
        <f>IF(OR(AD512&lt;&gt;TRUE,AI512&lt;&gt;TRUE),"",IF(OR('Info Lieferung'!$B$12-(YEAR(J512))&gt;INDEX(valschartmaxalt,MATCH(N512,libschart,0)),'Info Lieferung'!$B$12-(YEAR(J512))&lt;INDEX(valschartminalt,MATCH(N512,libschart,0))),FALSE,TRUE))</f>
        <v/>
      </c>
      <c r="AO512" s="51" t="str">
        <f t="shared" si="148"/>
        <v/>
      </c>
      <c r="AP512" s="51"/>
      <c r="AQ512" s="51"/>
      <c r="AR512" s="51"/>
      <c r="AS512" s="197" t="str">
        <f t="shared" si="149"/>
        <v/>
      </c>
      <c r="AT512" s="197" t="str">
        <f t="shared" si="150"/>
        <v/>
      </c>
    </row>
    <row r="513" spans="1:46" x14ac:dyDescent="0.2">
      <c r="A513" s="52" t="str">
        <f>IF(AND(F513&lt;&gt;"",'Institution - Klasse'!$F$4&lt;&gt;""),INDEX(libcatidinstit,'Institution - Klasse'!$F$4),"")</f>
        <v/>
      </c>
      <c r="B513" s="52" t="str">
        <f>IF(A513&lt;&gt;"",INDEX(codeinstit,'Institution - Klasse'!$F$4),"")</f>
        <v/>
      </c>
      <c r="C513" s="50" t="str">
        <f t="shared" si="151"/>
        <v/>
      </c>
      <c r="D513" s="143"/>
      <c r="E513" s="143"/>
      <c r="F513" s="137"/>
      <c r="G513" s="137"/>
      <c r="H513" s="137"/>
      <c r="I513" s="137"/>
      <c r="J513" s="139"/>
      <c r="K513" s="140"/>
      <c r="L513" s="141"/>
      <c r="M513" s="141"/>
      <c r="N513" s="140"/>
      <c r="O513" s="142"/>
      <c r="P513" s="137"/>
      <c r="Q513" s="227"/>
      <c r="R513" s="137"/>
      <c r="S513" s="155"/>
      <c r="T513" s="155"/>
      <c r="U513" s="155"/>
      <c r="V513" s="155"/>
      <c r="W513" s="155"/>
      <c r="X513" s="155"/>
      <c r="Y513" s="53" t="str">
        <f t="shared" si="133"/>
        <v/>
      </c>
      <c r="Z513" s="51" t="str">
        <f t="shared" si="134"/>
        <v/>
      </c>
      <c r="AA513" s="51" t="str">
        <f t="shared" si="135"/>
        <v/>
      </c>
      <c r="AB513" s="51" t="str">
        <f t="shared" si="136"/>
        <v/>
      </c>
      <c r="AC513" s="51" t="str">
        <f t="shared" si="137"/>
        <v/>
      </c>
      <c r="AD513" s="51" t="str">
        <f t="shared" si="138"/>
        <v/>
      </c>
      <c r="AE513" s="51" t="str">
        <f t="shared" si="139"/>
        <v/>
      </c>
      <c r="AF513" s="51" t="str">
        <f t="shared" si="140"/>
        <v/>
      </c>
      <c r="AG513" s="51" t="str">
        <f t="shared" si="141"/>
        <v/>
      </c>
      <c r="AH513" s="51" t="str">
        <f t="shared" si="142"/>
        <v/>
      </c>
      <c r="AI513" s="51" t="str">
        <f t="shared" si="143"/>
        <v/>
      </c>
      <c r="AJ513" s="51" t="str">
        <f t="shared" si="144"/>
        <v/>
      </c>
      <c r="AK513" s="51" t="str">
        <f t="shared" si="145"/>
        <v/>
      </c>
      <c r="AL513" s="51" t="str">
        <f t="shared" si="146"/>
        <v/>
      </c>
      <c r="AM513" s="51" t="str">
        <f t="shared" si="147"/>
        <v/>
      </c>
      <c r="AN513" s="51" t="str">
        <f>IF(OR(AD513&lt;&gt;TRUE,AI513&lt;&gt;TRUE),"",IF(OR('Info Lieferung'!$B$12-(YEAR(J513))&gt;INDEX(valschartmaxalt,MATCH(N513,libschart,0)),'Info Lieferung'!$B$12-(YEAR(J513))&lt;INDEX(valschartminalt,MATCH(N513,libschart,0))),FALSE,TRUE))</f>
        <v/>
      </c>
      <c r="AO513" s="51" t="str">
        <f t="shared" si="148"/>
        <v/>
      </c>
      <c r="AP513" s="51"/>
      <c r="AQ513" s="51"/>
      <c r="AR513" s="51"/>
      <c r="AS513" s="197" t="str">
        <f t="shared" si="149"/>
        <v/>
      </c>
      <c r="AT513" s="197" t="str">
        <f t="shared" si="150"/>
        <v/>
      </c>
    </row>
    <row r="514" spans="1:46" x14ac:dyDescent="0.2">
      <c r="A514" s="52" t="str">
        <f>IF(AND(F514&lt;&gt;"",'Institution - Klasse'!$F$4&lt;&gt;""),INDEX(libcatidinstit,'Institution - Klasse'!$F$4),"")</f>
        <v/>
      </c>
      <c r="B514" s="52" t="str">
        <f>IF(A514&lt;&gt;"",INDEX(codeinstit,'Institution - Klasse'!$F$4),"")</f>
        <v/>
      </c>
      <c r="C514" s="50" t="str">
        <f t="shared" si="151"/>
        <v/>
      </c>
      <c r="D514" s="143"/>
      <c r="E514" s="143"/>
      <c r="F514" s="137"/>
      <c r="G514" s="137"/>
      <c r="H514" s="137"/>
      <c r="I514" s="137"/>
      <c r="J514" s="139"/>
      <c r="K514" s="140"/>
      <c r="L514" s="141"/>
      <c r="M514" s="141"/>
      <c r="N514" s="140"/>
      <c r="O514" s="142"/>
      <c r="P514" s="137"/>
      <c r="Q514" s="227"/>
      <c r="R514" s="137"/>
      <c r="S514" s="155"/>
      <c r="T514" s="155"/>
      <c r="U514" s="155"/>
      <c r="V514" s="155"/>
      <c r="W514" s="155"/>
      <c r="X514" s="155"/>
      <c r="Y514" s="53" t="str">
        <f t="shared" si="133"/>
        <v/>
      </c>
      <c r="Z514" s="51" t="str">
        <f t="shared" si="134"/>
        <v/>
      </c>
      <c r="AA514" s="51" t="str">
        <f t="shared" si="135"/>
        <v/>
      </c>
      <c r="AB514" s="51" t="str">
        <f t="shared" si="136"/>
        <v/>
      </c>
      <c r="AC514" s="51" t="str">
        <f t="shared" si="137"/>
        <v/>
      </c>
      <c r="AD514" s="51" t="str">
        <f t="shared" si="138"/>
        <v/>
      </c>
      <c r="AE514" s="51" t="str">
        <f t="shared" si="139"/>
        <v/>
      </c>
      <c r="AF514" s="51" t="str">
        <f t="shared" si="140"/>
        <v/>
      </c>
      <c r="AG514" s="51" t="str">
        <f t="shared" si="141"/>
        <v/>
      </c>
      <c r="AH514" s="51" t="str">
        <f t="shared" si="142"/>
        <v/>
      </c>
      <c r="AI514" s="51" t="str">
        <f t="shared" si="143"/>
        <v/>
      </c>
      <c r="AJ514" s="51" t="str">
        <f t="shared" si="144"/>
        <v/>
      </c>
      <c r="AK514" s="51" t="str">
        <f t="shared" si="145"/>
        <v/>
      </c>
      <c r="AL514" s="51" t="str">
        <f t="shared" si="146"/>
        <v/>
      </c>
      <c r="AM514" s="51" t="str">
        <f t="shared" si="147"/>
        <v/>
      </c>
      <c r="AN514" s="51" t="str">
        <f>IF(OR(AD514&lt;&gt;TRUE,AI514&lt;&gt;TRUE),"",IF(OR('Info Lieferung'!$B$12-(YEAR(J514))&gt;INDEX(valschartmaxalt,MATCH(N514,libschart,0)),'Info Lieferung'!$B$12-(YEAR(J514))&lt;INDEX(valschartminalt,MATCH(N514,libschart,0))),FALSE,TRUE))</f>
        <v/>
      </c>
      <c r="AO514" s="51" t="str">
        <f t="shared" si="148"/>
        <v/>
      </c>
      <c r="AP514" s="51"/>
      <c r="AQ514" s="51"/>
      <c r="AR514" s="51"/>
      <c r="AS514" s="197" t="str">
        <f t="shared" si="149"/>
        <v/>
      </c>
      <c r="AT514" s="197" t="str">
        <f t="shared" si="150"/>
        <v/>
      </c>
    </row>
    <row r="515" spans="1:46" x14ac:dyDescent="0.2">
      <c r="A515" s="52" t="str">
        <f>IF(AND(F515&lt;&gt;"",'Institution - Klasse'!$F$4&lt;&gt;""),INDEX(libcatidinstit,'Institution - Klasse'!$F$4),"")</f>
        <v/>
      </c>
      <c r="B515" s="52" t="str">
        <f>IF(A515&lt;&gt;"",INDEX(codeinstit,'Institution - Klasse'!$F$4),"")</f>
        <v/>
      </c>
      <c r="C515" s="50" t="str">
        <f t="shared" si="151"/>
        <v/>
      </c>
      <c r="D515" s="143"/>
      <c r="E515" s="143"/>
      <c r="F515" s="137"/>
      <c r="G515" s="137"/>
      <c r="H515" s="137"/>
      <c r="I515" s="137"/>
      <c r="J515" s="139"/>
      <c r="K515" s="140"/>
      <c r="L515" s="141"/>
      <c r="M515" s="141"/>
      <c r="N515" s="140"/>
      <c r="O515" s="142"/>
      <c r="P515" s="137"/>
      <c r="Q515" s="227"/>
      <c r="R515" s="137"/>
      <c r="S515" s="155"/>
      <c r="T515" s="155"/>
      <c r="U515" s="155"/>
      <c r="V515" s="155"/>
      <c r="W515" s="155"/>
      <c r="X515" s="155"/>
      <c r="Y515" s="53" t="str">
        <f t="shared" si="133"/>
        <v/>
      </c>
      <c r="Z515" s="51" t="str">
        <f t="shared" si="134"/>
        <v/>
      </c>
      <c r="AA515" s="51" t="str">
        <f t="shared" si="135"/>
        <v/>
      </c>
      <c r="AB515" s="51" t="str">
        <f t="shared" si="136"/>
        <v/>
      </c>
      <c r="AC515" s="51" t="str">
        <f t="shared" si="137"/>
        <v/>
      </c>
      <c r="AD515" s="51" t="str">
        <f t="shared" si="138"/>
        <v/>
      </c>
      <c r="AE515" s="51" t="str">
        <f t="shared" si="139"/>
        <v/>
      </c>
      <c r="AF515" s="51" t="str">
        <f t="shared" si="140"/>
        <v/>
      </c>
      <c r="AG515" s="51" t="str">
        <f t="shared" si="141"/>
        <v/>
      </c>
      <c r="AH515" s="51" t="str">
        <f t="shared" si="142"/>
        <v/>
      </c>
      <c r="AI515" s="51" t="str">
        <f t="shared" si="143"/>
        <v/>
      </c>
      <c r="AJ515" s="51" t="str">
        <f t="shared" si="144"/>
        <v/>
      </c>
      <c r="AK515" s="51" t="str">
        <f t="shared" si="145"/>
        <v/>
      </c>
      <c r="AL515" s="51" t="str">
        <f t="shared" si="146"/>
        <v/>
      </c>
      <c r="AM515" s="51" t="str">
        <f t="shared" si="147"/>
        <v/>
      </c>
      <c r="AN515" s="51" t="str">
        <f>IF(OR(AD515&lt;&gt;TRUE,AI515&lt;&gt;TRUE),"",IF(OR('Info Lieferung'!$B$12-(YEAR(J515))&gt;INDEX(valschartmaxalt,MATCH(N515,libschart,0)),'Info Lieferung'!$B$12-(YEAR(J515))&lt;INDEX(valschartminalt,MATCH(N515,libschart,0))),FALSE,TRUE))</f>
        <v/>
      </c>
      <c r="AO515" s="51" t="str">
        <f t="shared" si="148"/>
        <v/>
      </c>
      <c r="AP515" s="51"/>
      <c r="AQ515" s="51"/>
      <c r="AR515" s="51"/>
      <c r="AS515" s="197" t="str">
        <f t="shared" si="149"/>
        <v/>
      </c>
      <c r="AT515" s="197" t="str">
        <f t="shared" si="150"/>
        <v/>
      </c>
    </row>
    <row r="516" spans="1:46" x14ac:dyDescent="0.2">
      <c r="A516" s="52" t="str">
        <f>IF(AND(F516&lt;&gt;"",'Institution - Klasse'!$F$4&lt;&gt;""),INDEX(libcatidinstit,'Institution - Klasse'!$F$4),"")</f>
        <v/>
      </c>
      <c r="B516" s="52" t="str">
        <f>IF(A516&lt;&gt;"",INDEX(codeinstit,'Institution - Klasse'!$F$4),"")</f>
        <v/>
      </c>
      <c r="C516" s="50" t="str">
        <f t="shared" si="151"/>
        <v/>
      </c>
      <c r="D516" s="143"/>
      <c r="E516" s="143"/>
      <c r="F516" s="137"/>
      <c r="G516" s="137"/>
      <c r="H516" s="137"/>
      <c r="I516" s="137"/>
      <c r="J516" s="139"/>
      <c r="K516" s="140"/>
      <c r="L516" s="141"/>
      <c r="M516" s="141"/>
      <c r="N516" s="140"/>
      <c r="O516" s="142"/>
      <c r="P516" s="137"/>
      <c r="Q516" s="227"/>
      <c r="R516" s="137"/>
      <c r="S516" s="155"/>
      <c r="T516" s="155"/>
      <c r="U516" s="155"/>
      <c r="V516" s="155"/>
      <c r="W516" s="155"/>
      <c r="X516" s="155"/>
      <c r="Y516" s="53" t="str">
        <f t="shared" si="133"/>
        <v/>
      </c>
      <c r="Z516" s="51" t="str">
        <f t="shared" si="134"/>
        <v/>
      </c>
      <c r="AA516" s="51" t="str">
        <f t="shared" si="135"/>
        <v/>
      </c>
      <c r="AB516" s="51" t="str">
        <f t="shared" si="136"/>
        <v/>
      </c>
      <c r="AC516" s="51" t="str">
        <f t="shared" si="137"/>
        <v/>
      </c>
      <c r="AD516" s="51" t="str">
        <f t="shared" si="138"/>
        <v/>
      </c>
      <c r="AE516" s="51" t="str">
        <f t="shared" si="139"/>
        <v/>
      </c>
      <c r="AF516" s="51" t="str">
        <f t="shared" si="140"/>
        <v/>
      </c>
      <c r="AG516" s="51" t="str">
        <f t="shared" si="141"/>
        <v/>
      </c>
      <c r="AH516" s="51" t="str">
        <f t="shared" si="142"/>
        <v/>
      </c>
      <c r="AI516" s="51" t="str">
        <f t="shared" si="143"/>
        <v/>
      </c>
      <c r="AJ516" s="51" t="str">
        <f t="shared" si="144"/>
        <v/>
      </c>
      <c r="AK516" s="51" t="str">
        <f t="shared" si="145"/>
        <v/>
      </c>
      <c r="AL516" s="51" t="str">
        <f t="shared" si="146"/>
        <v/>
      </c>
      <c r="AM516" s="51" t="str">
        <f t="shared" si="147"/>
        <v/>
      </c>
      <c r="AN516" s="51" t="str">
        <f>IF(OR(AD516&lt;&gt;TRUE,AI516&lt;&gt;TRUE),"",IF(OR('Info Lieferung'!$B$12-(YEAR(J516))&gt;INDEX(valschartmaxalt,MATCH(N516,libschart,0)),'Info Lieferung'!$B$12-(YEAR(J516))&lt;INDEX(valschartminalt,MATCH(N516,libschart,0))),FALSE,TRUE))</f>
        <v/>
      </c>
      <c r="AO516" s="51" t="str">
        <f t="shared" si="148"/>
        <v/>
      </c>
      <c r="AP516" s="51"/>
      <c r="AQ516" s="51"/>
      <c r="AR516" s="51"/>
      <c r="AS516" s="197" t="str">
        <f t="shared" si="149"/>
        <v/>
      </c>
      <c r="AT516" s="197" t="str">
        <f t="shared" si="150"/>
        <v/>
      </c>
    </row>
    <row r="517" spans="1:46" x14ac:dyDescent="0.2">
      <c r="A517" s="52" t="str">
        <f>IF(AND(F517&lt;&gt;"",'Institution - Klasse'!$F$4&lt;&gt;""),INDEX(libcatidinstit,'Institution - Klasse'!$F$4),"")</f>
        <v/>
      </c>
      <c r="B517" s="52" t="str">
        <f>IF(A517&lt;&gt;"",INDEX(codeinstit,'Institution - Klasse'!$F$4),"")</f>
        <v/>
      </c>
      <c r="C517" s="50" t="str">
        <f t="shared" si="151"/>
        <v/>
      </c>
      <c r="D517" s="143"/>
      <c r="E517" s="143"/>
      <c r="F517" s="137"/>
      <c r="G517" s="137"/>
      <c r="H517" s="137"/>
      <c r="I517" s="137"/>
      <c r="J517" s="139"/>
      <c r="K517" s="140"/>
      <c r="L517" s="141"/>
      <c r="M517" s="141"/>
      <c r="N517" s="140"/>
      <c r="O517" s="142"/>
      <c r="P517" s="137"/>
      <c r="Q517" s="227"/>
      <c r="R517" s="137"/>
      <c r="S517" s="155"/>
      <c r="T517" s="155"/>
      <c r="U517" s="155"/>
      <c r="V517" s="155"/>
      <c r="W517" s="155"/>
      <c r="X517" s="155"/>
      <c r="Y517" s="53" t="str">
        <f t="shared" ref="Y517:Y580" si="152">IF(G517="CH.AHV",IF(LEN(H517)=13,IF((MID(H517,13,1)+1-1)=MOD(10-(MID(H517,1,1)+3*MID(H517,2,1)+MID(H517,3,1)+3*MID(H517,4,1)+MID(H517,5,1)+3*MID(H517,6,1)+MID(H517,7,1)+3*MID(H517,8,1)+MID(H517,9,1)+3*MID(H517,10,1)+MID(H517,11,1)+3*MID(H517,12,1)),10),TRUE,FALSE),FALSE),"")</f>
        <v/>
      </c>
      <c r="Z517" s="51" t="str">
        <f t="shared" ref="Z517:Z580" si="153">IF(OR(ISBLANK(H517)),"",NOT(COUNTIF($H$5:$H$1004,$H517)&gt;1))</f>
        <v/>
      </c>
      <c r="AA517" s="51" t="str">
        <f t="shared" ref="AA517:AA580" si="154">IF(ISBLANK(F517),"",IF(ISNA(MATCH(TRIM(F517),libclint,0)),FALSE,TRUE))</f>
        <v/>
      </c>
      <c r="AB517" s="51" t="str">
        <f t="shared" ref="AB517:AB580" si="155">IF(ISBLANK(G517),"",IF(ISNA(MATCH(G517,codecatidlern,0)),FALSE,TRUE))</f>
        <v/>
      </c>
      <c r="AC517" s="51" t="str">
        <f t="shared" ref="AC517:AC580" si="156">IF(ISBLANK(I517),"",IF(ISNA(MATCH(I517,libsex,0)),FALSE,TRUE))</f>
        <v/>
      </c>
      <c r="AD517" s="51" t="str">
        <f t="shared" ref="AD517:AD580" si="157">IF(ISBLANK(J517),"",IF(AND(J517 &gt; DATE(1925,1,1),J517 &lt; DATE(2100,1,1)),TRUE,FALSE))</f>
        <v/>
      </c>
      <c r="AE517" s="51" t="str">
        <f t="shared" ref="AE517:AE580" si="158">IF(ISBLANK(K517),"",IF(ISNA(MATCH(K517,libnat,0)),FALSE,TRUE))</f>
        <v/>
      </c>
      <c r="AF517" s="51" t="str">
        <f t="shared" ref="AF517:AF580" si="159">IF(ISBLANK(L517),"",IF(ISNA(MATCH(L517,liblangue,0)),FALSE,TRUE))</f>
        <v/>
      </c>
      <c r="AG517" s="51" t="str">
        <f t="shared" ref="AG517:AG580" si="160">IF(OR(AF517&lt;&gt;TRUE,ISNA(MATCH(N517,libschart,0))),"",IF(AND(INDEX(codeschart,MATCH(N517,libschart,0))&lt;55000000,INDEX(codelangue,MATCH(L517,liblangue,0))=999),FALSE,TRUE))</f>
        <v/>
      </c>
      <c r="AH517" s="51" t="str">
        <f t="shared" ref="AH517:AH580" si="161">IF(ISBLANK(M517),"",IF(ISNA(MATCH(M517,libgem,0)),FALSE,TRUE))</f>
        <v/>
      </c>
      <c r="AI517" s="51" t="str">
        <f t="shared" ref="AI517:AI580" si="162">IF(ISBLANK(N517),"",IF(ISNA(MATCH(N517,libschart,0)),FALSE,IF(INDEX(codeschart,MATCH(N517,libschart,0))=0,FALSE,TRUE)))</f>
        <v/>
      </c>
      <c r="AJ517" s="51" t="str">
        <f t="shared" ref="AJ517:AJ580" si="163">IF(ISBLANK(O517),"",IF(ISNA(MATCH(O517,codektbj,0)),FALSE,TRUE))</f>
        <v/>
      </c>
      <c r="AK517" s="51" t="str">
        <f t="shared" ref="AK517:AK580" si="164">IF(ISBLANK(P517),"",IF(ISNA(MATCH(P517,libform,0)),FALSE,TRUE))</f>
        <v/>
      </c>
      <c r="AL517" s="51" t="str">
        <f t="shared" ref="AL517:AL580" si="165">IF(ISBLANK(Q517),"",IF(ISNA(MATCH(Q517,libspe,0)),FALSE,TRUE))</f>
        <v/>
      </c>
      <c r="AM517" s="51" t="str">
        <f t="shared" ref="AM517:AM580" si="166">IF(ISBLANK(R517),"",IF(ISNA(MATCH(R517,libmp1,0)),FALSE,TRUE))</f>
        <v/>
      </c>
      <c r="AN517" s="51" t="str">
        <f>IF(OR(AD517&lt;&gt;TRUE,AI517&lt;&gt;TRUE),"",IF(OR('Info Lieferung'!$B$12-(YEAR(J517))&gt;INDEX(valschartmaxalt,MATCH(N517,libschart,0)),'Info Lieferung'!$B$12-(YEAR(J517))&lt;INDEX(valschartminalt,MATCH(N517,libschart,0))),FALSE,TRUE))</f>
        <v/>
      </c>
      <c r="AO517" s="51" t="str">
        <f t="shared" ref="AO517:AO580" si="167">IF(ISBLANK(N517),"",IF(AND(AI517=TRUE,AJ517=TRUE),IF(OR(AND(O517&gt;=INDEX(valschartktbjmin,MATCH(N517,libschart,0)),O517&lt;=INDEX(valschartktbjmax,MATCH(N517,libschart,0))),AND(O517=90,INDEX(valschartktbj90,MATCH(N517,libschart,0))=90),AND(O517=99,INDEX(valschartktbj99,MATCH(N517,libschart,0))=99)),TRUE,FALSE),""))</f>
        <v/>
      </c>
      <c r="AP517" s="51"/>
      <c r="AQ517" s="51"/>
      <c r="AR517" s="51"/>
      <c r="AS517" s="197" t="str">
        <f t="shared" ref="AS517:AS580" si="168">IF(C517="","",1)</f>
        <v/>
      </c>
      <c r="AT517" s="197" t="str">
        <f t="shared" ref="AT517:AT580" si="169">IF(COUNTA(F517:X517)=0,"",IF(COUNTA(F517:Q517)=12,IF(OR(R517&lt;&gt;"",AI517=FALSE),FALSE,IF(OR(INDEX(codeschart,MATCH(N517,libschart,0))&lt;11000000,INDEX(codeschart,MATCH(N517,libschart,0))&gt;=52000000),FALSE,TRUE)),TRUE))</f>
        <v/>
      </c>
    </row>
    <row r="518" spans="1:46" x14ac:dyDescent="0.2">
      <c r="A518" s="52" t="str">
        <f>IF(AND(F518&lt;&gt;"",'Institution - Klasse'!$F$4&lt;&gt;""),INDEX(libcatidinstit,'Institution - Klasse'!$F$4),"")</f>
        <v/>
      </c>
      <c r="B518" s="52" t="str">
        <f>IF(A518&lt;&gt;"",INDEX(codeinstit,'Institution - Klasse'!$F$4),"")</f>
        <v/>
      </c>
      <c r="C518" s="50" t="str">
        <f t="shared" ref="C518:C581" si="170">IF(COUNTA(F518:X518)=0,"",IF(AT518=TRUE,"Unvollständig",IF(OR(Y518=FALSE,COUNTIF(AA518:AM518,FALSE)&gt;0,COUNTIF(F518:AR518,#N/A)&gt;0),"Fehler",IF(AND(Z518,AN518,AO518),"OK","Achtung"))))</f>
        <v/>
      </c>
      <c r="D518" s="143"/>
      <c r="E518" s="143"/>
      <c r="F518" s="137"/>
      <c r="G518" s="137"/>
      <c r="H518" s="137"/>
      <c r="I518" s="137"/>
      <c r="J518" s="139"/>
      <c r="K518" s="140"/>
      <c r="L518" s="141"/>
      <c r="M518" s="141"/>
      <c r="N518" s="140"/>
      <c r="O518" s="142"/>
      <c r="P518" s="137"/>
      <c r="Q518" s="227"/>
      <c r="R518" s="137"/>
      <c r="S518" s="155"/>
      <c r="T518" s="155"/>
      <c r="U518" s="155"/>
      <c r="V518" s="155"/>
      <c r="W518" s="155"/>
      <c r="X518" s="155"/>
      <c r="Y518" s="53" t="str">
        <f t="shared" si="152"/>
        <v/>
      </c>
      <c r="Z518" s="51" t="str">
        <f t="shared" si="153"/>
        <v/>
      </c>
      <c r="AA518" s="51" t="str">
        <f t="shared" si="154"/>
        <v/>
      </c>
      <c r="AB518" s="51" t="str">
        <f t="shared" si="155"/>
        <v/>
      </c>
      <c r="AC518" s="51" t="str">
        <f t="shared" si="156"/>
        <v/>
      </c>
      <c r="AD518" s="51" t="str">
        <f t="shared" si="157"/>
        <v/>
      </c>
      <c r="AE518" s="51" t="str">
        <f t="shared" si="158"/>
        <v/>
      </c>
      <c r="AF518" s="51" t="str">
        <f t="shared" si="159"/>
        <v/>
      </c>
      <c r="AG518" s="51" t="str">
        <f t="shared" si="160"/>
        <v/>
      </c>
      <c r="AH518" s="51" t="str">
        <f t="shared" si="161"/>
        <v/>
      </c>
      <c r="AI518" s="51" t="str">
        <f t="shared" si="162"/>
        <v/>
      </c>
      <c r="AJ518" s="51" t="str">
        <f t="shared" si="163"/>
        <v/>
      </c>
      <c r="AK518" s="51" t="str">
        <f t="shared" si="164"/>
        <v/>
      </c>
      <c r="AL518" s="51" t="str">
        <f t="shared" si="165"/>
        <v/>
      </c>
      <c r="AM518" s="51" t="str">
        <f t="shared" si="166"/>
        <v/>
      </c>
      <c r="AN518" s="51" t="str">
        <f>IF(OR(AD518&lt;&gt;TRUE,AI518&lt;&gt;TRUE),"",IF(OR('Info Lieferung'!$B$12-(YEAR(J518))&gt;INDEX(valschartmaxalt,MATCH(N518,libschart,0)),'Info Lieferung'!$B$12-(YEAR(J518))&lt;INDEX(valschartminalt,MATCH(N518,libschart,0))),FALSE,TRUE))</f>
        <v/>
      </c>
      <c r="AO518" s="51" t="str">
        <f t="shared" si="167"/>
        <v/>
      </c>
      <c r="AP518" s="51"/>
      <c r="AQ518" s="51"/>
      <c r="AR518" s="51"/>
      <c r="AS518" s="197" t="str">
        <f t="shared" si="168"/>
        <v/>
      </c>
      <c r="AT518" s="197" t="str">
        <f t="shared" si="169"/>
        <v/>
      </c>
    </row>
    <row r="519" spans="1:46" x14ac:dyDescent="0.2">
      <c r="A519" s="52" t="str">
        <f>IF(AND(F519&lt;&gt;"",'Institution - Klasse'!$F$4&lt;&gt;""),INDEX(libcatidinstit,'Institution - Klasse'!$F$4),"")</f>
        <v/>
      </c>
      <c r="B519" s="52" t="str">
        <f>IF(A519&lt;&gt;"",INDEX(codeinstit,'Institution - Klasse'!$F$4),"")</f>
        <v/>
      </c>
      <c r="C519" s="50" t="str">
        <f t="shared" si="170"/>
        <v/>
      </c>
      <c r="D519" s="143"/>
      <c r="E519" s="143"/>
      <c r="F519" s="137"/>
      <c r="G519" s="137"/>
      <c r="H519" s="137"/>
      <c r="I519" s="137"/>
      <c r="J519" s="139"/>
      <c r="K519" s="140"/>
      <c r="L519" s="141"/>
      <c r="M519" s="141"/>
      <c r="N519" s="140"/>
      <c r="O519" s="142"/>
      <c r="P519" s="137"/>
      <c r="Q519" s="227"/>
      <c r="R519" s="137"/>
      <c r="S519" s="155"/>
      <c r="T519" s="155"/>
      <c r="U519" s="155"/>
      <c r="V519" s="155"/>
      <c r="W519" s="155"/>
      <c r="X519" s="155"/>
      <c r="Y519" s="53" t="str">
        <f t="shared" si="152"/>
        <v/>
      </c>
      <c r="Z519" s="51" t="str">
        <f t="shared" si="153"/>
        <v/>
      </c>
      <c r="AA519" s="51" t="str">
        <f t="shared" si="154"/>
        <v/>
      </c>
      <c r="AB519" s="51" t="str">
        <f t="shared" si="155"/>
        <v/>
      </c>
      <c r="AC519" s="51" t="str">
        <f t="shared" si="156"/>
        <v/>
      </c>
      <c r="AD519" s="51" t="str">
        <f t="shared" si="157"/>
        <v/>
      </c>
      <c r="AE519" s="51" t="str">
        <f t="shared" si="158"/>
        <v/>
      </c>
      <c r="AF519" s="51" t="str">
        <f t="shared" si="159"/>
        <v/>
      </c>
      <c r="AG519" s="51" t="str">
        <f t="shared" si="160"/>
        <v/>
      </c>
      <c r="AH519" s="51" t="str">
        <f t="shared" si="161"/>
        <v/>
      </c>
      <c r="AI519" s="51" t="str">
        <f t="shared" si="162"/>
        <v/>
      </c>
      <c r="AJ519" s="51" t="str">
        <f t="shared" si="163"/>
        <v/>
      </c>
      <c r="AK519" s="51" t="str">
        <f t="shared" si="164"/>
        <v/>
      </c>
      <c r="AL519" s="51" t="str">
        <f t="shared" si="165"/>
        <v/>
      </c>
      <c r="AM519" s="51" t="str">
        <f t="shared" si="166"/>
        <v/>
      </c>
      <c r="AN519" s="51" t="str">
        <f>IF(OR(AD519&lt;&gt;TRUE,AI519&lt;&gt;TRUE),"",IF(OR('Info Lieferung'!$B$12-(YEAR(J519))&gt;INDEX(valschartmaxalt,MATCH(N519,libschart,0)),'Info Lieferung'!$B$12-(YEAR(J519))&lt;INDEX(valschartminalt,MATCH(N519,libschart,0))),FALSE,TRUE))</f>
        <v/>
      </c>
      <c r="AO519" s="51" t="str">
        <f t="shared" si="167"/>
        <v/>
      </c>
      <c r="AP519" s="51"/>
      <c r="AQ519" s="51"/>
      <c r="AR519" s="51"/>
      <c r="AS519" s="197" t="str">
        <f t="shared" si="168"/>
        <v/>
      </c>
      <c r="AT519" s="197" t="str">
        <f t="shared" si="169"/>
        <v/>
      </c>
    </row>
    <row r="520" spans="1:46" x14ac:dyDescent="0.2">
      <c r="A520" s="52" t="str">
        <f>IF(AND(F520&lt;&gt;"",'Institution - Klasse'!$F$4&lt;&gt;""),INDEX(libcatidinstit,'Institution - Klasse'!$F$4),"")</f>
        <v/>
      </c>
      <c r="B520" s="52" t="str">
        <f>IF(A520&lt;&gt;"",INDEX(codeinstit,'Institution - Klasse'!$F$4),"")</f>
        <v/>
      </c>
      <c r="C520" s="50" t="str">
        <f t="shared" si="170"/>
        <v/>
      </c>
      <c r="D520" s="143"/>
      <c r="E520" s="143"/>
      <c r="F520" s="137"/>
      <c r="G520" s="137"/>
      <c r="H520" s="137"/>
      <c r="I520" s="137"/>
      <c r="J520" s="139"/>
      <c r="K520" s="140"/>
      <c r="L520" s="141"/>
      <c r="M520" s="141"/>
      <c r="N520" s="140"/>
      <c r="O520" s="142"/>
      <c r="P520" s="137"/>
      <c r="Q520" s="227"/>
      <c r="R520" s="137"/>
      <c r="S520" s="155"/>
      <c r="T520" s="155"/>
      <c r="U520" s="155"/>
      <c r="V520" s="155"/>
      <c r="W520" s="155"/>
      <c r="X520" s="155"/>
      <c r="Y520" s="53" t="str">
        <f t="shared" si="152"/>
        <v/>
      </c>
      <c r="Z520" s="51" t="str">
        <f t="shared" si="153"/>
        <v/>
      </c>
      <c r="AA520" s="51" t="str">
        <f t="shared" si="154"/>
        <v/>
      </c>
      <c r="AB520" s="51" t="str">
        <f t="shared" si="155"/>
        <v/>
      </c>
      <c r="AC520" s="51" t="str">
        <f t="shared" si="156"/>
        <v/>
      </c>
      <c r="AD520" s="51" t="str">
        <f t="shared" si="157"/>
        <v/>
      </c>
      <c r="AE520" s="51" t="str">
        <f t="shared" si="158"/>
        <v/>
      </c>
      <c r="AF520" s="51" t="str">
        <f t="shared" si="159"/>
        <v/>
      </c>
      <c r="AG520" s="51" t="str">
        <f t="shared" si="160"/>
        <v/>
      </c>
      <c r="AH520" s="51" t="str">
        <f t="shared" si="161"/>
        <v/>
      </c>
      <c r="AI520" s="51" t="str">
        <f t="shared" si="162"/>
        <v/>
      </c>
      <c r="AJ520" s="51" t="str">
        <f t="shared" si="163"/>
        <v/>
      </c>
      <c r="AK520" s="51" t="str">
        <f t="shared" si="164"/>
        <v/>
      </c>
      <c r="AL520" s="51" t="str">
        <f t="shared" si="165"/>
        <v/>
      </c>
      <c r="AM520" s="51" t="str">
        <f t="shared" si="166"/>
        <v/>
      </c>
      <c r="AN520" s="51" t="str">
        <f>IF(OR(AD520&lt;&gt;TRUE,AI520&lt;&gt;TRUE),"",IF(OR('Info Lieferung'!$B$12-(YEAR(J520))&gt;INDEX(valschartmaxalt,MATCH(N520,libschart,0)),'Info Lieferung'!$B$12-(YEAR(J520))&lt;INDEX(valschartminalt,MATCH(N520,libschart,0))),FALSE,TRUE))</f>
        <v/>
      </c>
      <c r="AO520" s="51" t="str">
        <f t="shared" si="167"/>
        <v/>
      </c>
      <c r="AP520" s="51"/>
      <c r="AQ520" s="51"/>
      <c r="AR520" s="51"/>
      <c r="AS520" s="197" t="str">
        <f t="shared" si="168"/>
        <v/>
      </c>
      <c r="AT520" s="197" t="str">
        <f t="shared" si="169"/>
        <v/>
      </c>
    </row>
    <row r="521" spans="1:46" x14ac:dyDescent="0.2">
      <c r="A521" s="52" t="str">
        <f>IF(AND(F521&lt;&gt;"",'Institution - Klasse'!$F$4&lt;&gt;""),INDEX(libcatidinstit,'Institution - Klasse'!$F$4),"")</f>
        <v/>
      </c>
      <c r="B521" s="52" t="str">
        <f>IF(A521&lt;&gt;"",INDEX(codeinstit,'Institution - Klasse'!$F$4),"")</f>
        <v/>
      </c>
      <c r="C521" s="50" t="str">
        <f t="shared" si="170"/>
        <v/>
      </c>
      <c r="D521" s="143"/>
      <c r="E521" s="143"/>
      <c r="F521" s="137"/>
      <c r="G521" s="137"/>
      <c r="H521" s="137"/>
      <c r="I521" s="137"/>
      <c r="J521" s="139"/>
      <c r="K521" s="140"/>
      <c r="L521" s="141"/>
      <c r="M521" s="141"/>
      <c r="N521" s="140"/>
      <c r="O521" s="142"/>
      <c r="P521" s="137"/>
      <c r="Q521" s="227"/>
      <c r="R521" s="137"/>
      <c r="S521" s="155"/>
      <c r="T521" s="155"/>
      <c r="U521" s="155"/>
      <c r="V521" s="155"/>
      <c r="W521" s="155"/>
      <c r="X521" s="155"/>
      <c r="Y521" s="53" t="str">
        <f t="shared" si="152"/>
        <v/>
      </c>
      <c r="Z521" s="51" t="str">
        <f t="shared" si="153"/>
        <v/>
      </c>
      <c r="AA521" s="51" t="str">
        <f t="shared" si="154"/>
        <v/>
      </c>
      <c r="AB521" s="51" t="str">
        <f t="shared" si="155"/>
        <v/>
      </c>
      <c r="AC521" s="51" t="str">
        <f t="shared" si="156"/>
        <v/>
      </c>
      <c r="AD521" s="51" t="str">
        <f t="shared" si="157"/>
        <v/>
      </c>
      <c r="AE521" s="51" t="str">
        <f t="shared" si="158"/>
        <v/>
      </c>
      <c r="AF521" s="51" t="str">
        <f t="shared" si="159"/>
        <v/>
      </c>
      <c r="AG521" s="51" t="str">
        <f t="shared" si="160"/>
        <v/>
      </c>
      <c r="AH521" s="51" t="str">
        <f t="shared" si="161"/>
        <v/>
      </c>
      <c r="AI521" s="51" t="str">
        <f t="shared" si="162"/>
        <v/>
      </c>
      <c r="AJ521" s="51" t="str">
        <f t="shared" si="163"/>
        <v/>
      </c>
      <c r="AK521" s="51" t="str">
        <f t="shared" si="164"/>
        <v/>
      </c>
      <c r="AL521" s="51" t="str">
        <f t="shared" si="165"/>
        <v/>
      </c>
      <c r="AM521" s="51" t="str">
        <f t="shared" si="166"/>
        <v/>
      </c>
      <c r="AN521" s="51" t="str">
        <f>IF(OR(AD521&lt;&gt;TRUE,AI521&lt;&gt;TRUE),"",IF(OR('Info Lieferung'!$B$12-(YEAR(J521))&gt;INDEX(valschartmaxalt,MATCH(N521,libschart,0)),'Info Lieferung'!$B$12-(YEAR(J521))&lt;INDEX(valschartminalt,MATCH(N521,libschart,0))),FALSE,TRUE))</f>
        <v/>
      </c>
      <c r="AO521" s="51" t="str">
        <f t="shared" si="167"/>
        <v/>
      </c>
      <c r="AP521" s="51"/>
      <c r="AQ521" s="51"/>
      <c r="AR521" s="51"/>
      <c r="AS521" s="197" t="str">
        <f t="shared" si="168"/>
        <v/>
      </c>
      <c r="AT521" s="197" t="str">
        <f t="shared" si="169"/>
        <v/>
      </c>
    </row>
    <row r="522" spans="1:46" x14ac:dyDescent="0.2">
      <c r="A522" s="52" t="str">
        <f>IF(AND(F522&lt;&gt;"",'Institution - Klasse'!$F$4&lt;&gt;""),INDEX(libcatidinstit,'Institution - Klasse'!$F$4),"")</f>
        <v/>
      </c>
      <c r="B522" s="52" t="str">
        <f>IF(A522&lt;&gt;"",INDEX(codeinstit,'Institution - Klasse'!$F$4),"")</f>
        <v/>
      </c>
      <c r="C522" s="50" t="str">
        <f t="shared" si="170"/>
        <v/>
      </c>
      <c r="D522" s="143"/>
      <c r="E522" s="143"/>
      <c r="F522" s="137"/>
      <c r="G522" s="137"/>
      <c r="H522" s="137"/>
      <c r="I522" s="137"/>
      <c r="J522" s="139"/>
      <c r="K522" s="140"/>
      <c r="L522" s="141"/>
      <c r="M522" s="141"/>
      <c r="N522" s="140"/>
      <c r="O522" s="142"/>
      <c r="P522" s="137"/>
      <c r="Q522" s="227"/>
      <c r="R522" s="137"/>
      <c r="S522" s="155"/>
      <c r="T522" s="155"/>
      <c r="U522" s="155"/>
      <c r="V522" s="155"/>
      <c r="W522" s="155"/>
      <c r="X522" s="155"/>
      <c r="Y522" s="53" t="str">
        <f t="shared" si="152"/>
        <v/>
      </c>
      <c r="Z522" s="51" t="str">
        <f t="shared" si="153"/>
        <v/>
      </c>
      <c r="AA522" s="51" t="str">
        <f t="shared" si="154"/>
        <v/>
      </c>
      <c r="AB522" s="51" t="str">
        <f t="shared" si="155"/>
        <v/>
      </c>
      <c r="AC522" s="51" t="str">
        <f t="shared" si="156"/>
        <v/>
      </c>
      <c r="AD522" s="51" t="str">
        <f t="shared" si="157"/>
        <v/>
      </c>
      <c r="AE522" s="51" t="str">
        <f t="shared" si="158"/>
        <v/>
      </c>
      <c r="AF522" s="51" t="str">
        <f t="shared" si="159"/>
        <v/>
      </c>
      <c r="AG522" s="51" t="str">
        <f t="shared" si="160"/>
        <v/>
      </c>
      <c r="AH522" s="51" t="str">
        <f t="shared" si="161"/>
        <v/>
      </c>
      <c r="AI522" s="51" t="str">
        <f t="shared" si="162"/>
        <v/>
      </c>
      <c r="AJ522" s="51" t="str">
        <f t="shared" si="163"/>
        <v/>
      </c>
      <c r="AK522" s="51" t="str">
        <f t="shared" si="164"/>
        <v/>
      </c>
      <c r="AL522" s="51" t="str">
        <f t="shared" si="165"/>
        <v/>
      </c>
      <c r="AM522" s="51" t="str">
        <f t="shared" si="166"/>
        <v/>
      </c>
      <c r="AN522" s="51" t="str">
        <f>IF(OR(AD522&lt;&gt;TRUE,AI522&lt;&gt;TRUE),"",IF(OR('Info Lieferung'!$B$12-(YEAR(J522))&gt;INDEX(valschartmaxalt,MATCH(N522,libschart,0)),'Info Lieferung'!$B$12-(YEAR(J522))&lt;INDEX(valschartminalt,MATCH(N522,libschart,0))),FALSE,TRUE))</f>
        <v/>
      </c>
      <c r="AO522" s="51" t="str">
        <f t="shared" si="167"/>
        <v/>
      </c>
      <c r="AP522" s="51"/>
      <c r="AQ522" s="51"/>
      <c r="AR522" s="51"/>
      <c r="AS522" s="197" t="str">
        <f t="shared" si="168"/>
        <v/>
      </c>
      <c r="AT522" s="197" t="str">
        <f t="shared" si="169"/>
        <v/>
      </c>
    </row>
    <row r="523" spans="1:46" x14ac:dyDescent="0.2">
      <c r="A523" s="52" t="str">
        <f>IF(AND(F523&lt;&gt;"",'Institution - Klasse'!$F$4&lt;&gt;""),INDEX(libcatidinstit,'Institution - Klasse'!$F$4),"")</f>
        <v/>
      </c>
      <c r="B523" s="52" t="str">
        <f>IF(A523&lt;&gt;"",INDEX(codeinstit,'Institution - Klasse'!$F$4),"")</f>
        <v/>
      </c>
      <c r="C523" s="50" t="str">
        <f t="shared" si="170"/>
        <v/>
      </c>
      <c r="D523" s="143"/>
      <c r="E523" s="143"/>
      <c r="F523" s="137"/>
      <c r="G523" s="137"/>
      <c r="H523" s="137"/>
      <c r="I523" s="137"/>
      <c r="J523" s="139"/>
      <c r="K523" s="140"/>
      <c r="L523" s="141"/>
      <c r="M523" s="141"/>
      <c r="N523" s="140"/>
      <c r="O523" s="142"/>
      <c r="P523" s="137"/>
      <c r="Q523" s="227"/>
      <c r="R523" s="137"/>
      <c r="S523" s="155"/>
      <c r="T523" s="155"/>
      <c r="U523" s="155"/>
      <c r="V523" s="155"/>
      <c r="W523" s="155"/>
      <c r="X523" s="155"/>
      <c r="Y523" s="53" t="str">
        <f t="shared" si="152"/>
        <v/>
      </c>
      <c r="Z523" s="51" t="str">
        <f t="shared" si="153"/>
        <v/>
      </c>
      <c r="AA523" s="51" t="str">
        <f t="shared" si="154"/>
        <v/>
      </c>
      <c r="AB523" s="51" t="str">
        <f t="shared" si="155"/>
        <v/>
      </c>
      <c r="AC523" s="51" t="str">
        <f t="shared" si="156"/>
        <v/>
      </c>
      <c r="AD523" s="51" t="str">
        <f t="shared" si="157"/>
        <v/>
      </c>
      <c r="AE523" s="51" t="str">
        <f t="shared" si="158"/>
        <v/>
      </c>
      <c r="AF523" s="51" t="str">
        <f t="shared" si="159"/>
        <v/>
      </c>
      <c r="AG523" s="51" t="str">
        <f t="shared" si="160"/>
        <v/>
      </c>
      <c r="AH523" s="51" t="str">
        <f t="shared" si="161"/>
        <v/>
      </c>
      <c r="AI523" s="51" t="str">
        <f t="shared" si="162"/>
        <v/>
      </c>
      <c r="AJ523" s="51" t="str">
        <f t="shared" si="163"/>
        <v/>
      </c>
      <c r="AK523" s="51" t="str">
        <f t="shared" si="164"/>
        <v/>
      </c>
      <c r="AL523" s="51" t="str">
        <f t="shared" si="165"/>
        <v/>
      </c>
      <c r="AM523" s="51" t="str">
        <f t="shared" si="166"/>
        <v/>
      </c>
      <c r="AN523" s="51" t="str">
        <f>IF(OR(AD523&lt;&gt;TRUE,AI523&lt;&gt;TRUE),"",IF(OR('Info Lieferung'!$B$12-(YEAR(J523))&gt;INDEX(valschartmaxalt,MATCH(N523,libschart,0)),'Info Lieferung'!$B$12-(YEAR(J523))&lt;INDEX(valschartminalt,MATCH(N523,libschart,0))),FALSE,TRUE))</f>
        <v/>
      </c>
      <c r="AO523" s="51" t="str">
        <f t="shared" si="167"/>
        <v/>
      </c>
      <c r="AP523" s="51"/>
      <c r="AQ523" s="51"/>
      <c r="AR523" s="51"/>
      <c r="AS523" s="197" t="str">
        <f t="shared" si="168"/>
        <v/>
      </c>
      <c r="AT523" s="197" t="str">
        <f t="shared" si="169"/>
        <v/>
      </c>
    </row>
    <row r="524" spans="1:46" x14ac:dyDescent="0.2">
      <c r="A524" s="52" t="str">
        <f>IF(AND(F524&lt;&gt;"",'Institution - Klasse'!$F$4&lt;&gt;""),INDEX(libcatidinstit,'Institution - Klasse'!$F$4),"")</f>
        <v/>
      </c>
      <c r="B524" s="52" t="str">
        <f>IF(A524&lt;&gt;"",INDEX(codeinstit,'Institution - Klasse'!$F$4),"")</f>
        <v/>
      </c>
      <c r="C524" s="50" t="str">
        <f t="shared" si="170"/>
        <v/>
      </c>
      <c r="D524" s="143"/>
      <c r="E524" s="143"/>
      <c r="F524" s="137"/>
      <c r="G524" s="137"/>
      <c r="H524" s="137"/>
      <c r="I524" s="137"/>
      <c r="J524" s="139"/>
      <c r="K524" s="140"/>
      <c r="L524" s="141"/>
      <c r="M524" s="141"/>
      <c r="N524" s="140"/>
      <c r="O524" s="142"/>
      <c r="P524" s="137"/>
      <c r="Q524" s="227"/>
      <c r="R524" s="137"/>
      <c r="S524" s="155"/>
      <c r="T524" s="155"/>
      <c r="U524" s="155"/>
      <c r="V524" s="155"/>
      <c r="W524" s="155"/>
      <c r="X524" s="155"/>
      <c r="Y524" s="53" t="str">
        <f t="shared" si="152"/>
        <v/>
      </c>
      <c r="Z524" s="51" t="str">
        <f t="shared" si="153"/>
        <v/>
      </c>
      <c r="AA524" s="51" t="str">
        <f t="shared" si="154"/>
        <v/>
      </c>
      <c r="AB524" s="51" t="str">
        <f t="shared" si="155"/>
        <v/>
      </c>
      <c r="AC524" s="51" t="str">
        <f t="shared" si="156"/>
        <v/>
      </c>
      <c r="AD524" s="51" t="str">
        <f t="shared" si="157"/>
        <v/>
      </c>
      <c r="AE524" s="51" t="str">
        <f t="shared" si="158"/>
        <v/>
      </c>
      <c r="AF524" s="51" t="str">
        <f t="shared" si="159"/>
        <v/>
      </c>
      <c r="AG524" s="51" t="str">
        <f t="shared" si="160"/>
        <v/>
      </c>
      <c r="AH524" s="51" t="str">
        <f t="shared" si="161"/>
        <v/>
      </c>
      <c r="AI524" s="51" t="str">
        <f t="shared" si="162"/>
        <v/>
      </c>
      <c r="AJ524" s="51" t="str">
        <f t="shared" si="163"/>
        <v/>
      </c>
      <c r="AK524" s="51" t="str">
        <f t="shared" si="164"/>
        <v/>
      </c>
      <c r="AL524" s="51" t="str">
        <f t="shared" si="165"/>
        <v/>
      </c>
      <c r="AM524" s="51" t="str">
        <f t="shared" si="166"/>
        <v/>
      </c>
      <c r="AN524" s="51" t="str">
        <f>IF(OR(AD524&lt;&gt;TRUE,AI524&lt;&gt;TRUE),"",IF(OR('Info Lieferung'!$B$12-(YEAR(J524))&gt;INDEX(valschartmaxalt,MATCH(N524,libschart,0)),'Info Lieferung'!$B$12-(YEAR(J524))&lt;INDEX(valschartminalt,MATCH(N524,libschart,0))),FALSE,TRUE))</f>
        <v/>
      </c>
      <c r="AO524" s="51" t="str">
        <f t="shared" si="167"/>
        <v/>
      </c>
      <c r="AP524" s="51"/>
      <c r="AQ524" s="51"/>
      <c r="AR524" s="51"/>
      <c r="AS524" s="197" t="str">
        <f t="shared" si="168"/>
        <v/>
      </c>
      <c r="AT524" s="197" t="str">
        <f t="shared" si="169"/>
        <v/>
      </c>
    </row>
    <row r="525" spans="1:46" x14ac:dyDescent="0.2">
      <c r="A525" s="52" t="str">
        <f>IF(AND(F525&lt;&gt;"",'Institution - Klasse'!$F$4&lt;&gt;""),INDEX(libcatidinstit,'Institution - Klasse'!$F$4),"")</f>
        <v/>
      </c>
      <c r="B525" s="52" t="str">
        <f>IF(A525&lt;&gt;"",INDEX(codeinstit,'Institution - Klasse'!$F$4),"")</f>
        <v/>
      </c>
      <c r="C525" s="50" t="str">
        <f t="shared" si="170"/>
        <v/>
      </c>
      <c r="D525" s="143"/>
      <c r="E525" s="143"/>
      <c r="F525" s="137"/>
      <c r="G525" s="137"/>
      <c r="H525" s="137"/>
      <c r="I525" s="137"/>
      <c r="J525" s="139"/>
      <c r="K525" s="140"/>
      <c r="L525" s="141"/>
      <c r="M525" s="141"/>
      <c r="N525" s="140"/>
      <c r="O525" s="142"/>
      <c r="P525" s="137"/>
      <c r="Q525" s="227"/>
      <c r="R525" s="137"/>
      <c r="S525" s="155"/>
      <c r="T525" s="155"/>
      <c r="U525" s="155"/>
      <c r="V525" s="155"/>
      <c r="W525" s="155"/>
      <c r="X525" s="155"/>
      <c r="Y525" s="53" t="str">
        <f t="shared" si="152"/>
        <v/>
      </c>
      <c r="Z525" s="51" t="str">
        <f t="shared" si="153"/>
        <v/>
      </c>
      <c r="AA525" s="51" t="str">
        <f t="shared" si="154"/>
        <v/>
      </c>
      <c r="AB525" s="51" t="str">
        <f t="shared" si="155"/>
        <v/>
      </c>
      <c r="AC525" s="51" t="str">
        <f t="shared" si="156"/>
        <v/>
      </c>
      <c r="AD525" s="51" t="str">
        <f t="shared" si="157"/>
        <v/>
      </c>
      <c r="AE525" s="51" t="str">
        <f t="shared" si="158"/>
        <v/>
      </c>
      <c r="AF525" s="51" t="str">
        <f t="shared" si="159"/>
        <v/>
      </c>
      <c r="AG525" s="51" t="str">
        <f t="shared" si="160"/>
        <v/>
      </c>
      <c r="AH525" s="51" t="str">
        <f t="shared" si="161"/>
        <v/>
      </c>
      <c r="AI525" s="51" t="str">
        <f t="shared" si="162"/>
        <v/>
      </c>
      <c r="AJ525" s="51" t="str">
        <f t="shared" si="163"/>
        <v/>
      </c>
      <c r="AK525" s="51" t="str">
        <f t="shared" si="164"/>
        <v/>
      </c>
      <c r="AL525" s="51" t="str">
        <f t="shared" si="165"/>
        <v/>
      </c>
      <c r="AM525" s="51" t="str">
        <f t="shared" si="166"/>
        <v/>
      </c>
      <c r="AN525" s="51" t="str">
        <f>IF(OR(AD525&lt;&gt;TRUE,AI525&lt;&gt;TRUE),"",IF(OR('Info Lieferung'!$B$12-(YEAR(J525))&gt;INDEX(valschartmaxalt,MATCH(N525,libschart,0)),'Info Lieferung'!$B$12-(YEAR(J525))&lt;INDEX(valschartminalt,MATCH(N525,libschart,0))),FALSE,TRUE))</f>
        <v/>
      </c>
      <c r="AO525" s="51" t="str">
        <f t="shared" si="167"/>
        <v/>
      </c>
      <c r="AP525" s="51"/>
      <c r="AQ525" s="51"/>
      <c r="AR525" s="51"/>
      <c r="AS525" s="197" t="str">
        <f t="shared" si="168"/>
        <v/>
      </c>
      <c r="AT525" s="197" t="str">
        <f t="shared" si="169"/>
        <v/>
      </c>
    </row>
    <row r="526" spans="1:46" x14ac:dyDescent="0.2">
      <c r="A526" s="52" t="str">
        <f>IF(AND(F526&lt;&gt;"",'Institution - Klasse'!$F$4&lt;&gt;""),INDEX(libcatidinstit,'Institution - Klasse'!$F$4),"")</f>
        <v/>
      </c>
      <c r="B526" s="52" t="str">
        <f>IF(A526&lt;&gt;"",INDEX(codeinstit,'Institution - Klasse'!$F$4),"")</f>
        <v/>
      </c>
      <c r="C526" s="50" t="str">
        <f t="shared" si="170"/>
        <v/>
      </c>
      <c r="D526" s="143"/>
      <c r="E526" s="143"/>
      <c r="F526" s="137"/>
      <c r="G526" s="137"/>
      <c r="H526" s="137"/>
      <c r="I526" s="137"/>
      <c r="J526" s="139"/>
      <c r="K526" s="140"/>
      <c r="L526" s="141"/>
      <c r="M526" s="141"/>
      <c r="N526" s="140"/>
      <c r="O526" s="142"/>
      <c r="P526" s="137"/>
      <c r="Q526" s="227"/>
      <c r="R526" s="137"/>
      <c r="S526" s="155"/>
      <c r="T526" s="155"/>
      <c r="U526" s="155"/>
      <c r="V526" s="155"/>
      <c r="W526" s="155"/>
      <c r="X526" s="155"/>
      <c r="Y526" s="53" t="str">
        <f t="shared" si="152"/>
        <v/>
      </c>
      <c r="Z526" s="51" t="str">
        <f t="shared" si="153"/>
        <v/>
      </c>
      <c r="AA526" s="51" t="str">
        <f t="shared" si="154"/>
        <v/>
      </c>
      <c r="AB526" s="51" t="str">
        <f t="shared" si="155"/>
        <v/>
      </c>
      <c r="AC526" s="51" t="str">
        <f t="shared" si="156"/>
        <v/>
      </c>
      <c r="AD526" s="51" t="str">
        <f t="shared" si="157"/>
        <v/>
      </c>
      <c r="AE526" s="51" t="str">
        <f t="shared" si="158"/>
        <v/>
      </c>
      <c r="AF526" s="51" t="str">
        <f t="shared" si="159"/>
        <v/>
      </c>
      <c r="AG526" s="51" t="str">
        <f t="shared" si="160"/>
        <v/>
      </c>
      <c r="AH526" s="51" t="str">
        <f t="shared" si="161"/>
        <v/>
      </c>
      <c r="AI526" s="51" t="str">
        <f t="shared" si="162"/>
        <v/>
      </c>
      <c r="AJ526" s="51" t="str">
        <f t="shared" si="163"/>
        <v/>
      </c>
      <c r="AK526" s="51" t="str">
        <f t="shared" si="164"/>
        <v/>
      </c>
      <c r="AL526" s="51" t="str">
        <f t="shared" si="165"/>
        <v/>
      </c>
      <c r="AM526" s="51" t="str">
        <f t="shared" si="166"/>
        <v/>
      </c>
      <c r="AN526" s="51" t="str">
        <f>IF(OR(AD526&lt;&gt;TRUE,AI526&lt;&gt;TRUE),"",IF(OR('Info Lieferung'!$B$12-(YEAR(J526))&gt;INDEX(valschartmaxalt,MATCH(N526,libschart,0)),'Info Lieferung'!$B$12-(YEAR(J526))&lt;INDEX(valschartminalt,MATCH(N526,libschart,0))),FALSE,TRUE))</f>
        <v/>
      </c>
      <c r="AO526" s="51" t="str">
        <f t="shared" si="167"/>
        <v/>
      </c>
      <c r="AP526" s="51"/>
      <c r="AQ526" s="51"/>
      <c r="AR526" s="51"/>
      <c r="AS526" s="197" t="str">
        <f t="shared" si="168"/>
        <v/>
      </c>
      <c r="AT526" s="197" t="str">
        <f t="shared" si="169"/>
        <v/>
      </c>
    </row>
    <row r="527" spans="1:46" x14ac:dyDescent="0.2">
      <c r="A527" s="52" t="str">
        <f>IF(AND(F527&lt;&gt;"",'Institution - Klasse'!$F$4&lt;&gt;""),INDEX(libcatidinstit,'Institution - Klasse'!$F$4),"")</f>
        <v/>
      </c>
      <c r="B527" s="52" t="str">
        <f>IF(A527&lt;&gt;"",INDEX(codeinstit,'Institution - Klasse'!$F$4),"")</f>
        <v/>
      </c>
      <c r="C527" s="50" t="str">
        <f t="shared" si="170"/>
        <v/>
      </c>
      <c r="D527" s="143"/>
      <c r="E527" s="143"/>
      <c r="F527" s="137"/>
      <c r="G527" s="137"/>
      <c r="H527" s="137"/>
      <c r="I527" s="137"/>
      <c r="J527" s="139"/>
      <c r="K527" s="140"/>
      <c r="L527" s="141"/>
      <c r="M527" s="141"/>
      <c r="N527" s="140"/>
      <c r="O527" s="142"/>
      <c r="P527" s="137"/>
      <c r="Q527" s="227"/>
      <c r="R527" s="137"/>
      <c r="S527" s="155"/>
      <c r="T527" s="155"/>
      <c r="U527" s="155"/>
      <c r="V527" s="155"/>
      <c r="W527" s="155"/>
      <c r="X527" s="155"/>
      <c r="Y527" s="53" t="str">
        <f t="shared" si="152"/>
        <v/>
      </c>
      <c r="Z527" s="51" t="str">
        <f t="shared" si="153"/>
        <v/>
      </c>
      <c r="AA527" s="51" t="str">
        <f t="shared" si="154"/>
        <v/>
      </c>
      <c r="AB527" s="51" t="str">
        <f t="shared" si="155"/>
        <v/>
      </c>
      <c r="AC527" s="51" t="str">
        <f t="shared" si="156"/>
        <v/>
      </c>
      <c r="AD527" s="51" t="str">
        <f t="shared" si="157"/>
        <v/>
      </c>
      <c r="AE527" s="51" t="str">
        <f t="shared" si="158"/>
        <v/>
      </c>
      <c r="AF527" s="51" t="str">
        <f t="shared" si="159"/>
        <v/>
      </c>
      <c r="AG527" s="51" t="str">
        <f t="shared" si="160"/>
        <v/>
      </c>
      <c r="AH527" s="51" t="str">
        <f t="shared" si="161"/>
        <v/>
      </c>
      <c r="AI527" s="51" t="str">
        <f t="shared" si="162"/>
        <v/>
      </c>
      <c r="AJ527" s="51" t="str">
        <f t="shared" si="163"/>
        <v/>
      </c>
      <c r="AK527" s="51" t="str">
        <f t="shared" si="164"/>
        <v/>
      </c>
      <c r="AL527" s="51" t="str">
        <f t="shared" si="165"/>
        <v/>
      </c>
      <c r="AM527" s="51" t="str">
        <f t="shared" si="166"/>
        <v/>
      </c>
      <c r="AN527" s="51" t="str">
        <f>IF(OR(AD527&lt;&gt;TRUE,AI527&lt;&gt;TRUE),"",IF(OR('Info Lieferung'!$B$12-(YEAR(J527))&gt;INDEX(valschartmaxalt,MATCH(N527,libschart,0)),'Info Lieferung'!$B$12-(YEAR(J527))&lt;INDEX(valschartminalt,MATCH(N527,libschart,0))),FALSE,TRUE))</f>
        <v/>
      </c>
      <c r="AO527" s="51" t="str">
        <f t="shared" si="167"/>
        <v/>
      </c>
      <c r="AP527" s="51"/>
      <c r="AQ527" s="51"/>
      <c r="AR527" s="51"/>
      <c r="AS527" s="197" t="str">
        <f t="shared" si="168"/>
        <v/>
      </c>
      <c r="AT527" s="197" t="str">
        <f t="shared" si="169"/>
        <v/>
      </c>
    </row>
    <row r="528" spans="1:46" x14ac:dyDescent="0.2">
      <c r="A528" s="52" t="str">
        <f>IF(AND(F528&lt;&gt;"",'Institution - Klasse'!$F$4&lt;&gt;""),INDEX(libcatidinstit,'Institution - Klasse'!$F$4),"")</f>
        <v/>
      </c>
      <c r="B528" s="52" t="str">
        <f>IF(A528&lt;&gt;"",INDEX(codeinstit,'Institution - Klasse'!$F$4),"")</f>
        <v/>
      </c>
      <c r="C528" s="50" t="str">
        <f t="shared" si="170"/>
        <v/>
      </c>
      <c r="D528" s="143"/>
      <c r="E528" s="143"/>
      <c r="F528" s="137"/>
      <c r="G528" s="137"/>
      <c r="H528" s="137"/>
      <c r="I528" s="137"/>
      <c r="J528" s="139"/>
      <c r="K528" s="140"/>
      <c r="L528" s="141"/>
      <c r="M528" s="141"/>
      <c r="N528" s="140"/>
      <c r="O528" s="142"/>
      <c r="P528" s="137"/>
      <c r="Q528" s="227"/>
      <c r="R528" s="137"/>
      <c r="S528" s="155"/>
      <c r="T528" s="155"/>
      <c r="U528" s="155"/>
      <c r="V528" s="155"/>
      <c r="W528" s="155"/>
      <c r="X528" s="155"/>
      <c r="Y528" s="53" t="str">
        <f t="shared" si="152"/>
        <v/>
      </c>
      <c r="Z528" s="51" t="str">
        <f t="shared" si="153"/>
        <v/>
      </c>
      <c r="AA528" s="51" t="str">
        <f t="shared" si="154"/>
        <v/>
      </c>
      <c r="AB528" s="51" t="str">
        <f t="shared" si="155"/>
        <v/>
      </c>
      <c r="AC528" s="51" t="str">
        <f t="shared" si="156"/>
        <v/>
      </c>
      <c r="AD528" s="51" t="str">
        <f t="shared" si="157"/>
        <v/>
      </c>
      <c r="AE528" s="51" t="str">
        <f t="shared" si="158"/>
        <v/>
      </c>
      <c r="AF528" s="51" t="str">
        <f t="shared" si="159"/>
        <v/>
      </c>
      <c r="AG528" s="51" t="str">
        <f t="shared" si="160"/>
        <v/>
      </c>
      <c r="AH528" s="51" t="str">
        <f t="shared" si="161"/>
        <v/>
      </c>
      <c r="AI528" s="51" t="str">
        <f t="shared" si="162"/>
        <v/>
      </c>
      <c r="AJ528" s="51" t="str">
        <f t="shared" si="163"/>
        <v/>
      </c>
      <c r="AK528" s="51" t="str">
        <f t="shared" si="164"/>
        <v/>
      </c>
      <c r="AL528" s="51" t="str">
        <f t="shared" si="165"/>
        <v/>
      </c>
      <c r="AM528" s="51" t="str">
        <f t="shared" si="166"/>
        <v/>
      </c>
      <c r="AN528" s="51" t="str">
        <f>IF(OR(AD528&lt;&gt;TRUE,AI528&lt;&gt;TRUE),"",IF(OR('Info Lieferung'!$B$12-(YEAR(J528))&gt;INDEX(valschartmaxalt,MATCH(N528,libschart,0)),'Info Lieferung'!$B$12-(YEAR(J528))&lt;INDEX(valschartminalt,MATCH(N528,libschart,0))),FALSE,TRUE))</f>
        <v/>
      </c>
      <c r="AO528" s="51" t="str">
        <f t="shared" si="167"/>
        <v/>
      </c>
      <c r="AP528" s="51"/>
      <c r="AQ528" s="51"/>
      <c r="AR528" s="51"/>
      <c r="AS528" s="197" t="str">
        <f t="shared" si="168"/>
        <v/>
      </c>
      <c r="AT528" s="197" t="str">
        <f t="shared" si="169"/>
        <v/>
      </c>
    </row>
    <row r="529" spans="1:46" x14ac:dyDescent="0.2">
      <c r="A529" s="52" t="str">
        <f>IF(AND(F529&lt;&gt;"",'Institution - Klasse'!$F$4&lt;&gt;""),INDEX(libcatidinstit,'Institution - Klasse'!$F$4),"")</f>
        <v/>
      </c>
      <c r="B529" s="52" t="str">
        <f>IF(A529&lt;&gt;"",INDEX(codeinstit,'Institution - Klasse'!$F$4),"")</f>
        <v/>
      </c>
      <c r="C529" s="50" t="str">
        <f t="shared" si="170"/>
        <v/>
      </c>
      <c r="D529" s="143"/>
      <c r="E529" s="143"/>
      <c r="F529" s="137"/>
      <c r="G529" s="137"/>
      <c r="H529" s="137"/>
      <c r="I529" s="137"/>
      <c r="J529" s="139"/>
      <c r="K529" s="140"/>
      <c r="L529" s="141"/>
      <c r="M529" s="141"/>
      <c r="N529" s="140"/>
      <c r="O529" s="142"/>
      <c r="P529" s="137"/>
      <c r="Q529" s="227"/>
      <c r="R529" s="137"/>
      <c r="S529" s="155"/>
      <c r="T529" s="155"/>
      <c r="U529" s="155"/>
      <c r="V529" s="155"/>
      <c r="W529" s="155"/>
      <c r="X529" s="155"/>
      <c r="Y529" s="53" t="str">
        <f t="shared" si="152"/>
        <v/>
      </c>
      <c r="Z529" s="51" t="str">
        <f t="shared" si="153"/>
        <v/>
      </c>
      <c r="AA529" s="51" t="str">
        <f t="shared" si="154"/>
        <v/>
      </c>
      <c r="AB529" s="51" t="str">
        <f t="shared" si="155"/>
        <v/>
      </c>
      <c r="AC529" s="51" t="str">
        <f t="shared" si="156"/>
        <v/>
      </c>
      <c r="AD529" s="51" t="str">
        <f t="shared" si="157"/>
        <v/>
      </c>
      <c r="AE529" s="51" t="str">
        <f t="shared" si="158"/>
        <v/>
      </c>
      <c r="AF529" s="51" t="str">
        <f t="shared" si="159"/>
        <v/>
      </c>
      <c r="AG529" s="51" t="str">
        <f t="shared" si="160"/>
        <v/>
      </c>
      <c r="AH529" s="51" t="str">
        <f t="shared" si="161"/>
        <v/>
      </c>
      <c r="AI529" s="51" t="str">
        <f t="shared" si="162"/>
        <v/>
      </c>
      <c r="AJ529" s="51" t="str">
        <f t="shared" si="163"/>
        <v/>
      </c>
      <c r="AK529" s="51" t="str">
        <f t="shared" si="164"/>
        <v/>
      </c>
      <c r="AL529" s="51" t="str">
        <f t="shared" si="165"/>
        <v/>
      </c>
      <c r="AM529" s="51" t="str">
        <f t="shared" si="166"/>
        <v/>
      </c>
      <c r="AN529" s="51" t="str">
        <f>IF(OR(AD529&lt;&gt;TRUE,AI529&lt;&gt;TRUE),"",IF(OR('Info Lieferung'!$B$12-(YEAR(J529))&gt;INDEX(valschartmaxalt,MATCH(N529,libschart,0)),'Info Lieferung'!$B$12-(YEAR(J529))&lt;INDEX(valschartminalt,MATCH(N529,libschart,0))),FALSE,TRUE))</f>
        <v/>
      </c>
      <c r="AO529" s="51" t="str">
        <f t="shared" si="167"/>
        <v/>
      </c>
      <c r="AP529" s="51"/>
      <c r="AQ529" s="51"/>
      <c r="AR529" s="51"/>
      <c r="AS529" s="197" t="str">
        <f t="shared" si="168"/>
        <v/>
      </c>
      <c r="AT529" s="197" t="str">
        <f t="shared" si="169"/>
        <v/>
      </c>
    </row>
    <row r="530" spans="1:46" x14ac:dyDescent="0.2">
      <c r="A530" s="52" t="str">
        <f>IF(AND(F530&lt;&gt;"",'Institution - Klasse'!$F$4&lt;&gt;""),INDEX(libcatidinstit,'Institution - Klasse'!$F$4),"")</f>
        <v/>
      </c>
      <c r="B530" s="52" t="str">
        <f>IF(A530&lt;&gt;"",INDEX(codeinstit,'Institution - Klasse'!$F$4),"")</f>
        <v/>
      </c>
      <c r="C530" s="50" t="str">
        <f t="shared" si="170"/>
        <v/>
      </c>
      <c r="D530" s="143"/>
      <c r="E530" s="143"/>
      <c r="F530" s="137"/>
      <c r="G530" s="137"/>
      <c r="H530" s="137"/>
      <c r="I530" s="137"/>
      <c r="J530" s="139"/>
      <c r="K530" s="140"/>
      <c r="L530" s="141"/>
      <c r="M530" s="141"/>
      <c r="N530" s="140"/>
      <c r="O530" s="142"/>
      <c r="P530" s="137"/>
      <c r="Q530" s="227"/>
      <c r="R530" s="137"/>
      <c r="S530" s="155"/>
      <c r="T530" s="155"/>
      <c r="U530" s="155"/>
      <c r="V530" s="155"/>
      <c r="W530" s="155"/>
      <c r="X530" s="155"/>
      <c r="Y530" s="53" t="str">
        <f t="shared" si="152"/>
        <v/>
      </c>
      <c r="Z530" s="51" t="str">
        <f t="shared" si="153"/>
        <v/>
      </c>
      <c r="AA530" s="51" t="str">
        <f t="shared" si="154"/>
        <v/>
      </c>
      <c r="AB530" s="51" t="str">
        <f t="shared" si="155"/>
        <v/>
      </c>
      <c r="AC530" s="51" t="str">
        <f t="shared" si="156"/>
        <v/>
      </c>
      <c r="AD530" s="51" t="str">
        <f t="shared" si="157"/>
        <v/>
      </c>
      <c r="AE530" s="51" t="str">
        <f t="shared" si="158"/>
        <v/>
      </c>
      <c r="AF530" s="51" t="str">
        <f t="shared" si="159"/>
        <v/>
      </c>
      <c r="AG530" s="51" t="str">
        <f t="shared" si="160"/>
        <v/>
      </c>
      <c r="AH530" s="51" t="str">
        <f t="shared" si="161"/>
        <v/>
      </c>
      <c r="AI530" s="51" t="str">
        <f t="shared" si="162"/>
        <v/>
      </c>
      <c r="AJ530" s="51" t="str">
        <f t="shared" si="163"/>
        <v/>
      </c>
      <c r="AK530" s="51" t="str">
        <f t="shared" si="164"/>
        <v/>
      </c>
      <c r="AL530" s="51" t="str">
        <f t="shared" si="165"/>
        <v/>
      </c>
      <c r="AM530" s="51" t="str">
        <f t="shared" si="166"/>
        <v/>
      </c>
      <c r="AN530" s="51" t="str">
        <f>IF(OR(AD530&lt;&gt;TRUE,AI530&lt;&gt;TRUE),"",IF(OR('Info Lieferung'!$B$12-(YEAR(J530))&gt;INDEX(valschartmaxalt,MATCH(N530,libschart,0)),'Info Lieferung'!$B$12-(YEAR(J530))&lt;INDEX(valschartminalt,MATCH(N530,libschart,0))),FALSE,TRUE))</f>
        <v/>
      </c>
      <c r="AO530" s="51" t="str">
        <f t="shared" si="167"/>
        <v/>
      </c>
      <c r="AP530" s="51"/>
      <c r="AQ530" s="51"/>
      <c r="AR530" s="51"/>
      <c r="AS530" s="197" t="str">
        <f t="shared" si="168"/>
        <v/>
      </c>
      <c r="AT530" s="197" t="str">
        <f t="shared" si="169"/>
        <v/>
      </c>
    </row>
    <row r="531" spans="1:46" x14ac:dyDescent="0.2">
      <c r="A531" s="52" t="str">
        <f>IF(AND(F531&lt;&gt;"",'Institution - Klasse'!$F$4&lt;&gt;""),INDEX(libcatidinstit,'Institution - Klasse'!$F$4),"")</f>
        <v/>
      </c>
      <c r="B531" s="52" t="str">
        <f>IF(A531&lt;&gt;"",INDEX(codeinstit,'Institution - Klasse'!$F$4),"")</f>
        <v/>
      </c>
      <c r="C531" s="50" t="str">
        <f t="shared" si="170"/>
        <v/>
      </c>
      <c r="D531" s="143"/>
      <c r="E531" s="143"/>
      <c r="F531" s="137"/>
      <c r="G531" s="137"/>
      <c r="H531" s="137"/>
      <c r="I531" s="137"/>
      <c r="J531" s="139"/>
      <c r="K531" s="140"/>
      <c r="L531" s="141"/>
      <c r="M531" s="141"/>
      <c r="N531" s="140"/>
      <c r="O531" s="142"/>
      <c r="P531" s="137"/>
      <c r="Q531" s="227"/>
      <c r="R531" s="137"/>
      <c r="S531" s="155"/>
      <c r="T531" s="155"/>
      <c r="U531" s="155"/>
      <c r="V531" s="155"/>
      <c r="W531" s="155"/>
      <c r="X531" s="155"/>
      <c r="Y531" s="53" t="str">
        <f t="shared" si="152"/>
        <v/>
      </c>
      <c r="Z531" s="51" t="str">
        <f t="shared" si="153"/>
        <v/>
      </c>
      <c r="AA531" s="51" t="str">
        <f t="shared" si="154"/>
        <v/>
      </c>
      <c r="AB531" s="51" t="str">
        <f t="shared" si="155"/>
        <v/>
      </c>
      <c r="AC531" s="51" t="str">
        <f t="shared" si="156"/>
        <v/>
      </c>
      <c r="AD531" s="51" t="str">
        <f t="shared" si="157"/>
        <v/>
      </c>
      <c r="AE531" s="51" t="str">
        <f t="shared" si="158"/>
        <v/>
      </c>
      <c r="AF531" s="51" t="str">
        <f t="shared" si="159"/>
        <v/>
      </c>
      <c r="AG531" s="51" t="str">
        <f t="shared" si="160"/>
        <v/>
      </c>
      <c r="AH531" s="51" t="str">
        <f t="shared" si="161"/>
        <v/>
      </c>
      <c r="AI531" s="51" t="str">
        <f t="shared" si="162"/>
        <v/>
      </c>
      <c r="AJ531" s="51" t="str">
        <f t="shared" si="163"/>
        <v/>
      </c>
      <c r="AK531" s="51" t="str">
        <f t="shared" si="164"/>
        <v/>
      </c>
      <c r="AL531" s="51" t="str">
        <f t="shared" si="165"/>
        <v/>
      </c>
      <c r="AM531" s="51" t="str">
        <f t="shared" si="166"/>
        <v/>
      </c>
      <c r="AN531" s="51" t="str">
        <f>IF(OR(AD531&lt;&gt;TRUE,AI531&lt;&gt;TRUE),"",IF(OR('Info Lieferung'!$B$12-(YEAR(J531))&gt;INDEX(valschartmaxalt,MATCH(N531,libschart,0)),'Info Lieferung'!$B$12-(YEAR(J531))&lt;INDEX(valschartminalt,MATCH(N531,libschart,0))),FALSE,TRUE))</f>
        <v/>
      </c>
      <c r="AO531" s="51" t="str">
        <f t="shared" si="167"/>
        <v/>
      </c>
      <c r="AP531" s="51"/>
      <c r="AQ531" s="51"/>
      <c r="AR531" s="51"/>
      <c r="AS531" s="197" t="str">
        <f t="shared" si="168"/>
        <v/>
      </c>
      <c r="AT531" s="197" t="str">
        <f t="shared" si="169"/>
        <v/>
      </c>
    </row>
    <row r="532" spans="1:46" x14ac:dyDescent="0.2">
      <c r="A532" s="52" t="str">
        <f>IF(AND(F532&lt;&gt;"",'Institution - Klasse'!$F$4&lt;&gt;""),INDEX(libcatidinstit,'Institution - Klasse'!$F$4),"")</f>
        <v/>
      </c>
      <c r="B532" s="52" t="str">
        <f>IF(A532&lt;&gt;"",INDEX(codeinstit,'Institution - Klasse'!$F$4),"")</f>
        <v/>
      </c>
      <c r="C532" s="50" t="str">
        <f t="shared" si="170"/>
        <v/>
      </c>
      <c r="D532" s="143"/>
      <c r="E532" s="143"/>
      <c r="F532" s="137"/>
      <c r="G532" s="137"/>
      <c r="H532" s="137"/>
      <c r="I532" s="137"/>
      <c r="J532" s="139"/>
      <c r="K532" s="140"/>
      <c r="L532" s="141"/>
      <c r="M532" s="141"/>
      <c r="N532" s="140"/>
      <c r="O532" s="142"/>
      <c r="P532" s="137"/>
      <c r="Q532" s="227"/>
      <c r="R532" s="137"/>
      <c r="S532" s="155"/>
      <c r="T532" s="155"/>
      <c r="U532" s="155"/>
      <c r="V532" s="155"/>
      <c r="W532" s="155"/>
      <c r="X532" s="155"/>
      <c r="Y532" s="53" t="str">
        <f t="shared" si="152"/>
        <v/>
      </c>
      <c r="Z532" s="51" t="str">
        <f t="shared" si="153"/>
        <v/>
      </c>
      <c r="AA532" s="51" t="str">
        <f t="shared" si="154"/>
        <v/>
      </c>
      <c r="AB532" s="51" t="str">
        <f t="shared" si="155"/>
        <v/>
      </c>
      <c r="AC532" s="51" t="str">
        <f t="shared" si="156"/>
        <v/>
      </c>
      <c r="AD532" s="51" t="str">
        <f t="shared" si="157"/>
        <v/>
      </c>
      <c r="AE532" s="51" t="str">
        <f t="shared" si="158"/>
        <v/>
      </c>
      <c r="AF532" s="51" t="str">
        <f t="shared" si="159"/>
        <v/>
      </c>
      <c r="AG532" s="51" t="str">
        <f t="shared" si="160"/>
        <v/>
      </c>
      <c r="AH532" s="51" t="str">
        <f t="shared" si="161"/>
        <v/>
      </c>
      <c r="AI532" s="51" t="str">
        <f t="shared" si="162"/>
        <v/>
      </c>
      <c r="AJ532" s="51" t="str">
        <f t="shared" si="163"/>
        <v/>
      </c>
      <c r="AK532" s="51" t="str">
        <f t="shared" si="164"/>
        <v/>
      </c>
      <c r="AL532" s="51" t="str">
        <f t="shared" si="165"/>
        <v/>
      </c>
      <c r="AM532" s="51" t="str">
        <f t="shared" si="166"/>
        <v/>
      </c>
      <c r="AN532" s="51" t="str">
        <f>IF(OR(AD532&lt;&gt;TRUE,AI532&lt;&gt;TRUE),"",IF(OR('Info Lieferung'!$B$12-(YEAR(J532))&gt;INDEX(valschartmaxalt,MATCH(N532,libschart,0)),'Info Lieferung'!$B$12-(YEAR(J532))&lt;INDEX(valschartminalt,MATCH(N532,libschart,0))),FALSE,TRUE))</f>
        <v/>
      </c>
      <c r="AO532" s="51" t="str">
        <f t="shared" si="167"/>
        <v/>
      </c>
      <c r="AP532" s="51"/>
      <c r="AQ532" s="51"/>
      <c r="AR532" s="51"/>
      <c r="AS532" s="197" t="str">
        <f t="shared" si="168"/>
        <v/>
      </c>
      <c r="AT532" s="197" t="str">
        <f t="shared" si="169"/>
        <v/>
      </c>
    </row>
    <row r="533" spans="1:46" x14ac:dyDescent="0.2">
      <c r="A533" s="52" t="str">
        <f>IF(AND(F533&lt;&gt;"",'Institution - Klasse'!$F$4&lt;&gt;""),INDEX(libcatidinstit,'Institution - Klasse'!$F$4),"")</f>
        <v/>
      </c>
      <c r="B533" s="52" t="str">
        <f>IF(A533&lt;&gt;"",INDEX(codeinstit,'Institution - Klasse'!$F$4),"")</f>
        <v/>
      </c>
      <c r="C533" s="50" t="str">
        <f t="shared" si="170"/>
        <v/>
      </c>
      <c r="D533" s="143"/>
      <c r="E533" s="143"/>
      <c r="F533" s="137"/>
      <c r="G533" s="137"/>
      <c r="H533" s="137"/>
      <c r="I533" s="137"/>
      <c r="J533" s="139"/>
      <c r="K533" s="140"/>
      <c r="L533" s="141"/>
      <c r="M533" s="141"/>
      <c r="N533" s="140"/>
      <c r="O533" s="142"/>
      <c r="P533" s="137"/>
      <c r="Q533" s="227"/>
      <c r="R533" s="137"/>
      <c r="S533" s="155"/>
      <c r="T533" s="155"/>
      <c r="U533" s="155"/>
      <c r="V533" s="155"/>
      <c r="W533" s="155"/>
      <c r="X533" s="155"/>
      <c r="Y533" s="53" t="str">
        <f t="shared" si="152"/>
        <v/>
      </c>
      <c r="Z533" s="51" t="str">
        <f t="shared" si="153"/>
        <v/>
      </c>
      <c r="AA533" s="51" t="str">
        <f t="shared" si="154"/>
        <v/>
      </c>
      <c r="AB533" s="51" t="str">
        <f t="shared" si="155"/>
        <v/>
      </c>
      <c r="AC533" s="51" t="str">
        <f t="shared" si="156"/>
        <v/>
      </c>
      <c r="AD533" s="51" t="str">
        <f t="shared" si="157"/>
        <v/>
      </c>
      <c r="AE533" s="51" t="str">
        <f t="shared" si="158"/>
        <v/>
      </c>
      <c r="AF533" s="51" t="str">
        <f t="shared" si="159"/>
        <v/>
      </c>
      <c r="AG533" s="51" t="str">
        <f t="shared" si="160"/>
        <v/>
      </c>
      <c r="AH533" s="51" t="str">
        <f t="shared" si="161"/>
        <v/>
      </c>
      <c r="AI533" s="51" t="str">
        <f t="shared" si="162"/>
        <v/>
      </c>
      <c r="AJ533" s="51" t="str">
        <f t="shared" si="163"/>
        <v/>
      </c>
      <c r="AK533" s="51" t="str">
        <f t="shared" si="164"/>
        <v/>
      </c>
      <c r="AL533" s="51" t="str">
        <f t="shared" si="165"/>
        <v/>
      </c>
      <c r="AM533" s="51" t="str">
        <f t="shared" si="166"/>
        <v/>
      </c>
      <c r="AN533" s="51" t="str">
        <f>IF(OR(AD533&lt;&gt;TRUE,AI533&lt;&gt;TRUE),"",IF(OR('Info Lieferung'!$B$12-(YEAR(J533))&gt;INDEX(valschartmaxalt,MATCH(N533,libschart,0)),'Info Lieferung'!$B$12-(YEAR(J533))&lt;INDEX(valschartminalt,MATCH(N533,libschart,0))),FALSE,TRUE))</f>
        <v/>
      </c>
      <c r="AO533" s="51" t="str">
        <f t="shared" si="167"/>
        <v/>
      </c>
      <c r="AP533" s="51"/>
      <c r="AQ533" s="51"/>
      <c r="AR533" s="51"/>
      <c r="AS533" s="197" t="str">
        <f t="shared" si="168"/>
        <v/>
      </c>
      <c r="AT533" s="197" t="str">
        <f t="shared" si="169"/>
        <v/>
      </c>
    </row>
    <row r="534" spans="1:46" x14ac:dyDescent="0.2">
      <c r="A534" s="52" t="str">
        <f>IF(AND(F534&lt;&gt;"",'Institution - Klasse'!$F$4&lt;&gt;""),INDEX(libcatidinstit,'Institution - Klasse'!$F$4),"")</f>
        <v/>
      </c>
      <c r="B534" s="52" t="str">
        <f>IF(A534&lt;&gt;"",INDEX(codeinstit,'Institution - Klasse'!$F$4),"")</f>
        <v/>
      </c>
      <c r="C534" s="50" t="str">
        <f t="shared" si="170"/>
        <v/>
      </c>
      <c r="D534" s="143"/>
      <c r="E534" s="143"/>
      <c r="F534" s="137"/>
      <c r="G534" s="137"/>
      <c r="H534" s="137"/>
      <c r="I534" s="137"/>
      <c r="J534" s="139"/>
      <c r="K534" s="140"/>
      <c r="L534" s="141"/>
      <c r="M534" s="141"/>
      <c r="N534" s="140"/>
      <c r="O534" s="142"/>
      <c r="P534" s="137"/>
      <c r="Q534" s="227"/>
      <c r="R534" s="137"/>
      <c r="S534" s="155"/>
      <c r="T534" s="155"/>
      <c r="U534" s="155"/>
      <c r="V534" s="155"/>
      <c r="W534" s="155"/>
      <c r="X534" s="155"/>
      <c r="Y534" s="53" t="str">
        <f t="shared" si="152"/>
        <v/>
      </c>
      <c r="Z534" s="51" t="str">
        <f t="shared" si="153"/>
        <v/>
      </c>
      <c r="AA534" s="51" t="str">
        <f t="shared" si="154"/>
        <v/>
      </c>
      <c r="AB534" s="51" t="str">
        <f t="shared" si="155"/>
        <v/>
      </c>
      <c r="AC534" s="51" t="str">
        <f t="shared" si="156"/>
        <v/>
      </c>
      <c r="AD534" s="51" t="str">
        <f t="shared" si="157"/>
        <v/>
      </c>
      <c r="AE534" s="51" t="str">
        <f t="shared" si="158"/>
        <v/>
      </c>
      <c r="AF534" s="51" t="str">
        <f t="shared" si="159"/>
        <v/>
      </c>
      <c r="AG534" s="51" t="str">
        <f t="shared" si="160"/>
        <v/>
      </c>
      <c r="AH534" s="51" t="str">
        <f t="shared" si="161"/>
        <v/>
      </c>
      <c r="AI534" s="51" t="str">
        <f t="shared" si="162"/>
        <v/>
      </c>
      <c r="AJ534" s="51" t="str">
        <f t="shared" si="163"/>
        <v/>
      </c>
      <c r="AK534" s="51" t="str">
        <f t="shared" si="164"/>
        <v/>
      </c>
      <c r="AL534" s="51" t="str">
        <f t="shared" si="165"/>
        <v/>
      </c>
      <c r="AM534" s="51" t="str">
        <f t="shared" si="166"/>
        <v/>
      </c>
      <c r="AN534" s="51" t="str">
        <f>IF(OR(AD534&lt;&gt;TRUE,AI534&lt;&gt;TRUE),"",IF(OR('Info Lieferung'!$B$12-(YEAR(J534))&gt;INDEX(valschartmaxalt,MATCH(N534,libschart,0)),'Info Lieferung'!$B$12-(YEAR(J534))&lt;INDEX(valschartminalt,MATCH(N534,libschart,0))),FALSE,TRUE))</f>
        <v/>
      </c>
      <c r="AO534" s="51" t="str">
        <f t="shared" si="167"/>
        <v/>
      </c>
      <c r="AP534" s="51"/>
      <c r="AQ534" s="51"/>
      <c r="AR534" s="51"/>
      <c r="AS534" s="197" t="str">
        <f t="shared" si="168"/>
        <v/>
      </c>
      <c r="AT534" s="197" t="str">
        <f t="shared" si="169"/>
        <v/>
      </c>
    </row>
    <row r="535" spans="1:46" x14ac:dyDescent="0.2">
      <c r="A535" s="52" t="str">
        <f>IF(AND(F535&lt;&gt;"",'Institution - Klasse'!$F$4&lt;&gt;""),INDEX(libcatidinstit,'Institution - Klasse'!$F$4),"")</f>
        <v/>
      </c>
      <c r="B535" s="52" t="str">
        <f>IF(A535&lt;&gt;"",INDEX(codeinstit,'Institution - Klasse'!$F$4),"")</f>
        <v/>
      </c>
      <c r="C535" s="50" t="str">
        <f t="shared" si="170"/>
        <v/>
      </c>
      <c r="D535" s="143"/>
      <c r="E535" s="143"/>
      <c r="F535" s="137"/>
      <c r="G535" s="137"/>
      <c r="H535" s="137"/>
      <c r="I535" s="137"/>
      <c r="J535" s="139"/>
      <c r="K535" s="140"/>
      <c r="L535" s="141"/>
      <c r="M535" s="141"/>
      <c r="N535" s="140"/>
      <c r="O535" s="142"/>
      <c r="P535" s="137"/>
      <c r="Q535" s="227"/>
      <c r="R535" s="137"/>
      <c r="S535" s="155"/>
      <c r="T535" s="155"/>
      <c r="U535" s="155"/>
      <c r="V535" s="155"/>
      <c r="W535" s="155"/>
      <c r="X535" s="155"/>
      <c r="Y535" s="53" t="str">
        <f t="shared" si="152"/>
        <v/>
      </c>
      <c r="Z535" s="51" t="str">
        <f t="shared" si="153"/>
        <v/>
      </c>
      <c r="AA535" s="51" t="str">
        <f t="shared" si="154"/>
        <v/>
      </c>
      <c r="AB535" s="51" t="str">
        <f t="shared" si="155"/>
        <v/>
      </c>
      <c r="AC535" s="51" t="str">
        <f t="shared" si="156"/>
        <v/>
      </c>
      <c r="AD535" s="51" t="str">
        <f t="shared" si="157"/>
        <v/>
      </c>
      <c r="AE535" s="51" t="str">
        <f t="shared" si="158"/>
        <v/>
      </c>
      <c r="AF535" s="51" t="str">
        <f t="shared" si="159"/>
        <v/>
      </c>
      <c r="AG535" s="51" t="str">
        <f t="shared" si="160"/>
        <v/>
      </c>
      <c r="AH535" s="51" t="str">
        <f t="shared" si="161"/>
        <v/>
      </c>
      <c r="AI535" s="51" t="str">
        <f t="shared" si="162"/>
        <v/>
      </c>
      <c r="AJ535" s="51" t="str">
        <f t="shared" si="163"/>
        <v/>
      </c>
      <c r="AK535" s="51" t="str">
        <f t="shared" si="164"/>
        <v/>
      </c>
      <c r="AL535" s="51" t="str">
        <f t="shared" si="165"/>
        <v/>
      </c>
      <c r="AM535" s="51" t="str">
        <f t="shared" si="166"/>
        <v/>
      </c>
      <c r="AN535" s="51" t="str">
        <f>IF(OR(AD535&lt;&gt;TRUE,AI535&lt;&gt;TRUE),"",IF(OR('Info Lieferung'!$B$12-(YEAR(J535))&gt;INDEX(valschartmaxalt,MATCH(N535,libschart,0)),'Info Lieferung'!$B$12-(YEAR(J535))&lt;INDEX(valschartminalt,MATCH(N535,libschart,0))),FALSE,TRUE))</f>
        <v/>
      </c>
      <c r="AO535" s="51" t="str">
        <f t="shared" si="167"/>
        <v/>
      </c>
      <c r="AP535" s="51"/>
      <c r="AQ535" s="51"/>
      <c r="AR535" s="51"/>
      <c r="AS535" s="197" t="str">
        <f t="shared" si="168"/>
        <v/>
      </c>
      <c r="AT535" s="197" t="str">
        <f t="shared" si="169"/>
        <v/>
      </c>
    </row>
    <row r="536" spans="1:46" x14ac:dyDescent="0.2">
      <c r="A536" s="52" t="str">
        <f>IF(AND(F536&lt;&gt;"",'Institution - Klasse'!$F$4&lt;&gt;""),INDEX(libcatidinstit,'Institution - Klasse'!$F$4),"")</f>
        <v/>
      </c>
      <c r="B536" s="52" t="str">
        <f>IF(A536&lt;&gt;"",INDEX(codeinstit,'Institution - Klasse'!$F$4),"")</f>
        <v/>
      </c>
      <c r="C536" s="50" t="str">
        <f t="shared" si="170"/>
        <v/>
      </c>
      <c r="D536" s="143"/>
      <c r="E536" s="143"/>
      <c r="F536" s="137"/>
      <c r="G536" s="137"/>
      <c r="H536" s="137"/>
      <c r="I536" s="137"/>
      <c r="J536" s="139"/>
      <c r="K536" s="140"/>
      <c r="L536" s="141"/>
      <c r="M536" s="141"/>
      <c r="N536" s="140"/>
      <c r="O536" s="142"/>
      <c r="P536" s="137"/>
      <c r="Q536" s="227"/>
      <c r="R536" s="137"/>
      <c r="S536" s="155"/>
      <c r="T536" s="155"/>
      <c r="U536" s="155"/>
      <c r="V536" s="155"/>
      <c r="W536" s="155"/>
      <c r="X536" s="155"/>
      <c r="Y536" s="53" t="str">
        <f t="shared" si="152"/>
        <v/>
      </c>
      <c r="Z536" s="51" t="str">
        <f t="shared" si="153"/>
        <v/>
      </c>
      <c r="AA536" s="51" t="str">
        <f t="shared" si="154"/>
        <v/>
      </c>
      <c r="AB536" s="51" t="str">
        <f t="shared" si="155"/>
        <v/>
      </c>
      <c r="AC536" s="51" t="str">
        <f t="shared" si="156"/>
        <v/>
      </c>
      <c r="AD536" s="51" t="str">
        <f t="shared" si="157"/>
        <v/>
      </c>
      <c r="AE536" s="51" t="str">
        <f t="shared" si="158"/>
        <v/>
      </c>
      <c r="AF536" s="51" t="str">
        <f t="shared" si="159"/>
        <v/>
      </c>
      <c r="AG536" s="51" t="str">
        <f t="shared" si="160"/>
        <v/>
      </c>
      <c r="AH536" s="51" t="str">
        <f t="shared" si="161"/>
        <v/>
      </c>
      <c r="AI536" s="51" t="str">
        <f t="shared" si="162"/>
        <v/>
      </c>
      <c r="AJ536" s="51" t="str">
        <f t="shared" si="163"/>
        <v/>
      </c>
      <c r="AK536" s="51" t="str">
        <f t="shared" si="164"/>
        <v/>
      </c>
      <c r="AL536" s="51" t="str">
        <f t="shared" si="165"/>
        <v/>
      </c>
      <c r="AM536" s="51" t="str">
        <f t="shared" si="166"/>
        <v/>
      </c>
      <c r="AN536" s="51" t="str">
        <f>IF(OR(AD536&lt;&gt;TRUE,AI536&lt;&gt;TRUE),"",IF(OR('Info Lieferung'!$B$12-(YEAR(J536))&gt;INDEX(valschartmaxalt,MATCH(N536,libschart,0)),'Info Lieferung'!$B$12-(YEAR(J536))&lt;INDEX(valschartminalt,MATCH(N536,libschart,0))),FALSE,TRUE))</f>
        <v/>
      </c>
      <c r="AO536" s="51" t="str">
        <f t="shared" si="167"/>
        <v/>
      </c>
      <c r="AP536" s="51"/>
      <c r="AQ536" s="51"/>
      <c r="AR536" s="51"/>
      <c r="AS536" s="197" t="str">
        <f t="shared" si="168"/>
        <v/>
      </c>
      <c r="AT536" s="197" t="str">
        <f t="shared" si="169"/>
        <v/>
      </c>
    </row>
    <row r="537" spans="1:46" x14ac:dyDescent="0.2">
      <c r="A537" s="52" t="str">
        <f>IF(AND(F537&lt;&gt;"",'Institution - Klasse'!$F$4&lt;&gt;""),INDEX(libcatidinstit,'Institution - Klasse'!$F$4),"")</f>
        <v/>
      </c>
      <c r="B537" s="52" t="str">
        <f>IF(A537&lt;&gt;"",INDEX(codeinstit,'Institution - Klasse'!$F$4),"")</f>
        <v/>
      </c>
      <c r="C537" s="50" t="str">
        <f t="shared" si="170"/>
        <v/>
      </c>
      <c r="D537" s="143"/>
      <c r="E537" s="143"/>
      <c r="F537" s="137"/>
      <c r="G537" s="137"/>
      <c r="H537" s="137"/>
      <c r="I537" s="137"/>
      <c r="J537" s="139"/>
      <c r="K537" s="140"/>
      <c r="L537" s="141"/>
      <c r="M537" s="141"/>
      <c r="N537" s="140"/>
      <c r="O537" s="142"/>
      <c r="P537" s="137"/>
      <c r="Q537" s="227"/>
      <c r="R537" s="137"/>
      <c r="S537" s="155"/>
      <c r="T537" s="155"/>
      <c r="U537" s="155"/>
      <c r="V537" s="155"/>
      <c r="W537" s="155"/>
      <c r="X537" s="155"/>
      <c r="Y537" s="53" t="str">
        <f t="shared" si="152"/>
        <v/>
      </c>
      <c r="Z537" s="51" t="str">
        <f t="shared" si="153"/>
        <v/>
      </c>
      <c r="AA537" s="51" t="str">
        <f t="shared" si="154"/>
        <v/>
      </c>
      <c r="AB537" s="51" t="str">
        <f t="shared" si="155"/>
        <v/>
      </c>
      <c r="AC537" s="51" t="str">
        <f t="shared" si="156"/>
        <v/>
      </c>
      <c r="AD537" s="51" t="str">
        <f t="shared" si="157"/>
        <v/>
      </c>
      <c r="AE537" s="51" t="str">
        <f t="shared" si="158"/>
        <v/>
      </c>
      <c r="AF537" s="51" t="str">
        <f t="shared" si="159"/>
        <v/>
      </c>
      <c r="AG537" s="51" t="str">
        <f t="shared" si="160"/>
        <v/>
      </c>
      <c r="AH537" s="51" t="str">
        <f t="shared" si="161"/>
        <v/>
      </c>
      <c r="AI537" s="51" t="str">
        <f t="shared" si="162"/>
        <v/>
      </c>
      <c r="AJ537" s="51" t="str">
        <f t="shared" si="163"/>
        <v/>
      </c>
      <c r="AK537" s="51" t="str">
        <f t="shared" si="164"/>
        <v/>
      </c>
      <c r="AL537" s="51" t="str">
        <f t="shared" si="165"/>
        <v/>
      </c>
      <c r="AM537" s="51" t="str">
        <f t="shared" si="166"/>
        <v/>
      </c>
      <c r="AN537" s="51" t="str">
        <f>IF(OR(AD537&lt;&gt;TRUE,AI537&lt;&gt;TRUE),"",IF(OR('Info Lieferung'!$B$12-(YEAR(J537))&gt;INDEX(valschartmaxalt,MATCH(N537,libschart,0)),'Info Lieferung'!$B$12-(YEAR(J537))&lt;INDEX(valschartminalt,MATCH(N537,libschart,0))),FALSE,TRUE))</f>
        <v/>
      </c>
      <c r="AO537" s="51" t="str">
        <f t="shared" si="167"/>
        <v/>
      </c>
      <c r="AP537" s="51"/>
      <c r="AQ537" s="51"/>
      <c r="AR537" s="51"/>
      <c r="AS537" s="197" t="str">
        <f t="shared" si="168"/>
        <v/>
      </c>
      <c r="AT537" s="197" t="str">
        <f t="shared" si="169"/>
        <v/>
      </c>
    </row>
    <row r="538" spans="1:46" x14ac:dyDescent="0.2">
      <c r="A538" s="52" t="str">
        <f>IF(AND(F538&lt;&gt;"",'Institution - Klasse'!$F$4&lt;&gt;""),INDEX(libcatidinstit,'Institution - Klasse'!$F$4),"")</f>
        <v/>
      </c>
      <c r="B538" s="52" t="str">
        <f>IF(A538&lt;&gt;"",INDEX(codeinstit,'Institution - Klasse'!$F$4),"")</f>
        <v/>
      </c>
      <c r="C538" s="50" t="str">
        <f t="shared" si="170"/>
        <v/>
      </c>
      <c r="D538" s="143"/>
      <c r="E538" s="143"/>
      <c r="F538" s="137"/>
      <c r="G538" s="137"/>
      <c r="H538" s="137"/>
      <c r="I538" s="137"/>
      <c r="J538" s="139"/>
      <c r="K538" s="140"/>
      <c r="L538" s="141"/>
      <c r="M538" s="141"/>
      <c r="N538" s="140"/>
      <c r="O538" s="142"/>
      <c r="P538" s="137"/>
      <c r="Q538" s="227"/>
      <c r="R538" s="137"/>
      <c r="S538" s="155"/>
      <c r="T538" s="155"/>
      <c r="U538" s="155"/>
      <c r="V538" s="155"/>
      <c r="W538" s="155"/>
      <c r="X538" s="155"/>
      <c r="Y538" s="53" t="str">
        <f t="shared" si="152"/>
        <v/>
      </c>
      <c r="Z538" s="51" t="str">
        <f t="shared" si="153"/>
        <v/>
      </c>
      <c r="AA538" s="51" t="str">
        <f t="shared" si="154"/>
        <v/>
      </c>
      <c r="AB538" s="51" t="str">
        <f t="shared" si="155"/>
        <v/>
      </c>
      <c r="AC538" s="51" t="str">
        <f t="shared" si="156"/>
        <v/>
      </c>
      <c r="AD538" s="51" t="str">
        <f t="shared" si="157"/>
        <v/>
      </c>
      <c r="AE538" s="51" t="str">
        <f t="shared" si="158"/>
        <v/>
      </c>
      <c r="AF538" s="51" t="str">
        <f t="shared" si="159"/>
        <v/>
      </c>
      <c r="AG538" s="51" t="str">
        <f t="shared" si="160"/>
        <v/>
      </c>
      <c r="AH538" s="51" t="str">
        <f t="shared" si="161"/>
        <v/>
      </c>
      <c r="AI538" s="51" t="str">
        <f t="shared" si="162"/>
        <v/>
      </c>
      <c r="AJ538" s="51" t="str">
        <f t="shared" si="163"/>
        <v/>
      </c>
      <c r="AK538" s="51" t="str">
        <f t="shared" si="164"/>
        <v/>
      </c>
      <c r="AL538" s="51" t="str">
        <f t="shared" si="165"/>
        <v/>
      </c>
      <c r="AM538" s="51" t="str">
        <f t="shared" si="166"/>
        <v/>
      </c>
      <c r="AN538" s="51" t="str">
        <f>IF(OR(AD538&lt;&gt;TRUE,AI538&lt;&gt;TRUE),"",IF(OR('Info Lieferung'!$B$12-(YEAR(J538))&gt;INDEX(valschartmaxalt,MATCH(N538,libschart,0)),'Info Lieferung'!$B$12-(YEAR(J538))&lt;INDEX(valschartminalt,MATCH(N538,libschart,0))),FALSE,TRUE))</f>
        <v/>
      </c>
      <c r="AO538" s="51" t="str">
        <f t="shared" si="167"/>
        <v/>
      </c>
      <c r="AP538" s="51"/>
      <c r="AQ538" s="51"/>
      <c r="AR538" s="51"/>
      <c r="AS538" s="197" t="str">
        <f t="shared" si="168"/>
        <v/>
      </c>
      <c r="AT538" s="197" t="str">
        <f t="shared" si="169"/>
        <v/>
      </c>
    </row>
    <row r="539" spans="1:46" x14ac:dyDescent="0.2">
      <c r="A539" s="52" t="str">
        <f>IF(AND(F539&lt;&gt;"",'Institution - Klasse'!$F$4&lt;&gt;""),INDEX(libcatidinstit,'Institution - Klasse'!$F$4),"")</f>
        <v/>
      </c>
      <c r="B539" s="52" t="str">
        <f>IF(A539&lt;&gt;"",INDEX(codeinstit,'Institution - Klasse'!$F$4),"")</f>
        <v/>
      </c>
      <c r="C539" s="50" t="str">
        <f t="shared" si="170"/>
        <v/>
      </c>
      <c r="D539" s="143"/>
      <c r="E539" s="143"/>
      <c r="F539" s="137"/>
      <c r="G539" s="137"/>
      <c r="H539" s="137"/>
      <c r="I539" s="137"/>
      <c r="J539" s="139"/>
      <c r="K539" s="140"/>
      <c r="L539" s="141"/>
      <c r="M539" s="141"/>
      <c r="N539" s="140"/>
      <c r="O539" s="142"/>
      <c r="P539" s="137"/>
      <c r="Q539" s="227"/>
      <c r="R539" s="137"/>
      <c r="S539" s="155"/>
      <c r="T539" s="155"/>
      <c r="U539" s="155"/>
      <c r="V539" s="155"/>
      <c r="W539" s="155"/>
      <c r="X539" s="155"/>
      <c r="Y539" s="53" t="str">
        <f t="shared" si="152"/>
        <v/>
      </c>
      <c r="Z539" s="51" t="str">
        <f t="shared" si="153"/>
        <v/>
      </c>
      <c r="AA539" s="51" t="str">
        <f t="shared" si="154"/>
        <v/>
      </c>
      <c r="AB539" s="51" t="str">
        <f t="shared" si="155"/>
        <v/>
      </c>
      <c r="AC539" s="51" t="str">
        <f t="shared" si="156"/>
        <v/>
      </c>
      <c r="AD539" s="51" t="str">
        <f t="shared" si="157"/>
        <v/>
      </c>
      <c r="AE539" s="51" t="str">
        <f t="shared" si="158"/>
        <v/>
      </c>
      <c r="AF539" s="51" t="str">
        <f t="shared" si="159"/>
        <v/>
      </c>
      <c r="AG539" s="51" t="str">
        <f t="shared" si="160"/>
        <v/>
      </c>
      <c r="AH539" s="51" t="str">
        <f t="shared" si="161"/>
        <v/>
      </c>
      <c r="AI539" s="51" t="str">
        <f t="shared" si="162"/>
        <v/>
      </c>
      <c r="AJ539" s="51" t="str">
        <f t="shared" si="163"/>
        <v/>
      </c>
      <c r="AK539" s="51" t="str">
        <f t="shared" si="164"/>
        <v/>
      </c>
      <c r="AL539" s="51" t="str">
        <f t="shared" si="165"/>
        <v/>
      </c>
      <c r="AM539" s="51" t="str">
        <f t="shared" si="166"/>
        <v/>
      </c>
      <c r="AN539" s="51" t="str">
        <f>IF(OR(AD539&lt;&gt;TRUE,AI539&lt;&gt;TRUE),"",IF(OR('Info Lieferung'!$B$12-(YEAR(J539))&gt;INDEX(valschartmaxalt,MATCH(N539,libschart,0)),'Info Lieferung'!$B$12-(YEAR(J539))&lt;INDEX(valschartminalt,MATCH(N539,libschart,0))),FALSE,TRUE))</f>
        <v/>
      </c>
      <c r="AO539" s="51" t="str">
        <f t="shared" si="167"/>
        <v/>
      </c>
      <c r="AP539" s="51"/>
      <c r="AQ539" s="51"/>
      <c r="AR539" s="51"/>
      <c r="AS539" s="197" t="str">
        <f t="shared" si="168"/>
        <v/>
      </c>
      <c r="AT539" s="197" t="str">
        <f t="shared" si="169"/>
        <v/>
      </c>
    </row>
    <row r="540" spans="1:46" x14ac:dyDescent="0.2">
      <c r="A540" s="52" t="str">
        <f>IF(AND(F540&lt;&gt;"",'Institution - Klasse'!$F$4&lt;&gt;""),INDEX(libcatidinstit,'Institution - Klasse'!$F$4),"")</f>
        <v/>
      </c>
      <c r="B540" s="52" t="str">
        <f>IF(A540&lt;&gt;"",INDEX(codeinstit,'Institution - Klasse'!$F$4),"")</f>
        <v/>
      </c>
      <c r="C540" s="50" t="str">
        <f t="shared" si="170"/>
        <v/>
      </c>
      <c r="D540" s="143"/>
      <c r="E540" s="143"/>
      <c r="F540" s="137"/>
      <c r="G540" s="137"/>
      <c r="H540" s="137"/>
      <c r="I540" s="137"/>
      <c r="J540" s="139"/>
      <c r="K540" s="140"/>
      <c r="L540" s="141"/>
      <c r="M540" s="141"/>
      <c r="N540" s="140"/>
      <c r="O540" s="142"/>
      <c r="P540" s="137"/>
      <c r="Q540" s="227"/>
      <c r="R540" s="137"/>
      <c r="S540" s="155"/>
      <c r="T540" s="155"/>
      <c r="U540" s="155"/>
      <c r="V540" s="155"/>
      <c r="W540" s="155"/>
      <c r="X540" s="155"/>
      <c r="Y540" s="53" t="str">
        <f t="shared" si="152"/>
        <v/>
      </c>
      <c r="Z540" s="51" t="str">
        <f t="shared" si="153"/>
        <v/>
      </c>
      <c r="AA540" s="51" t="str">
        <f t="shared" si="154"/>
        <v/>
      </c>
      <c r="AB540" s="51" t="str">
        <f t="shared" si="155"/>
        <v/>
      </c>
      <c r="AC540" s="51" t="str">
        <f t="shared" si="156"/>
        <v/>
      </c>
      <c r="AD540" s="51" t="str">
        <f t="shared" si="157"/>
        <v/>
      </c>
      <c r="AE540" s="51" t="str">
        <f t="shared" si="158"/>
        <v/>
      </c>
      <c r="AF540" s="51" t="str">
        <f t="shared" si="159"/>
        <v/>
      </c>
      <c r="AG540" s="51" t="str">
        <f t="shared" si="160"/>
        <v/>
      </c>
      <c r="AH540" s="51" t="str">
        <f t="shared" si="161"/>
        <v/>
      </c>
      <c r="AI540" s="51" t="str">
        <f t="shared" si="162"/>
        <v/>
      </c>
      <c r="AJ540" s="51" t="str">
        <f t="shared" si="163"/>
        <v/>
      </c>
      <c r="AK540" s="51" t="str">
        <f t="shared" si="164"/>
        <v/>
      </c>
      <c r="AL540" s="51" t="str">
        <f t="shared" si="165"/>
        <v/>
      </c>
      <c r="AM540" s="51" t="str">
        <f t="shared" si="166"/>
        <v/>
      </c>
      <c r="AN540" s="51" t="str">
        <f>IF(OR(AD540&lt;&gt;TRUE,AI540&lt;&gt;TRUE),"",IF(OR('Info Lieferung'!$B$12-(YEAR(J540))&gt;INDEX(valschartmaxalt,MATCH(N540,libschart,0)),'Info Lieferung'!$B$12-(YEAR(J540))&lt;INDEX(valschartminalt,MATCH(N540,libschart,0))),FALSE,TRUE))</f>
        <v/>
      </c>
      <c r="AO540" s="51" t="str">
        <f t="shared" si="167"/>
        <v/>
      </c>
      <c r="AP540" s="51"/>
      <c r="AQ540" s="51"/>
      <c r="AR540" s="51"/>
      <c r="AS540" s="197" t="str">
        <f t="shared" si="168"/>
        <v/>
      </c>
      <c r="AT540" s="197" t="str">
        <f t="shared" si="169"/>
        <v/>
      </c>
    </row>
    <row r="541" spans="1:46" x14ac:dyDescent="0.2">
      <c r="A541" s="52" t="str">
        <f>IF(AND(F541&lt;&gt;"",'Institution - Klasse'!$F$4&lt;&gt;""),INDEX(libcatidinstit,'Institution - Klasse'!$F$4),"")</f>
        <v/>
      </c>
      <c r="B541" s="52" t="str">
        <f>IF(A541&lt;&gt;"",INDEX(codeinstit,'Institution - Klasse'!$F$4),"")</f>
        <v/>
      </c>
      <c r="C541" s="50" t="str">
        <f t="shared" si="170"/>
        <v/>
      </c>
      <c r="D541" s="143"/>
      <c r="E541" s="143"/>
      <c r="F541" s="137"/>
      <c r="G541" s="137"/>
      <c r="H541" s="137"/>
      <c r="I541" s="137"/>
      <c r="J541" s="139"/>
      <c r="K541" s="140"/>
      <c r="L541" s="141"/>
      <c r="M541" s="141"/>
      <c r="N541" s="140"/>
      <c r="O541" s="142"/>
      <c r="P541" s="137"/>
      <c r="Q541" s="227"/>
      <c r="R541" s="137"/>
      <c r="S541" s="155"/>
      <c r="T541" s="155"/>
      <c r="U541" s="155"/>
      <c r="V541" s="155"/>
      <c r="W541" s="155"/>
      <c r="X541" s="155"/>
      <c r="Y541" s="53" t="str">
        <f t="shared" si="152"/>
        <v/>
      </c>
      <c r="Z541" s="51" t="str">
        <f t="shared" si="153"/>
        <v/>
      </c>
      <c r="AA541" s="51" t="str">
        <f t="shared" si="154"/>
        <v/>
      </c>
      <c r="AB541" s="51" t="str">
        <f t="shared" si="155"/>
        <v/>
      </c>
      <c r="AC541" s="51" t="str">
        <f t="shared" si="156"/>
        <v/>
      </c>
      <c r="AD541" s="51" t="str">
        <f t="shared" si="157"/>
        <v/>
      </c>
      <c r="AE541" s="51" t="str">
        <f t="shared" si="158"/>
        <v/>
      </c>
      <c r="AF541" s="51" t="str">
        <f t="shared" si="159"/>
        <v/>
      </c>
      <c r="AG541" s="51" t="str">
        <f t="shared" si="160"/>
        <v/>
      </c>
      <c r="AH541" s="51" t="str">
        <f t="shared" si="161"/>
        <v/>
      </c>
      <c r="AI541" s="51" t="str">
        <f t="shared" si="162"/>
        <v/>
      </c>
      <c r="AJ541" s="51" t="str">
        <f t="shared" si="163"/>
        <v/>
      </c>
      <c r="AK541" s="51" t="str">
        <f t="shared" si="164"/>
        <v/>
      </c>
      <c r="AL541" s="51" t="str">
        <f t="shared" si="165"/>
        <v/>
      </c>
      <c r="AM541" s="51" t="str">
        <f t="shared" si="166"/>
        <v/>
      </c>
      <c r="AN541" s="51" t="str">
        <f>IF(OR(AD541&lt;&gt;TRUE,AI541&lt;&gt;TRUE),"",IF(OR('Info Lieferung'!$B$12-(YEAR(J541))&gt;INDEX(valschartmaxalt,MATCH(N541,libschart,0)),'Info Lieferung'!$B$12-(YEAR(J541))&lt;INDEX(valschartminalt,MATCH(N541,libschart,0))),FALSE,TRUE))</f>
        <v/>
      </c>
      <c r="AO541" s="51" t="str">
        <f t="shared" si="167"/>
        <v/>
      </c>
      <c r="AP541" s="51"/>
      <c r="AQ541" s="51"/>
      <c r="AR541" s="51"/>
      <c r="AS541" s="197" t="str">
        <f t="shared" si="168"/>
        <v/>
      </c>
      <c r="AT541" s="197" t="str">
        <f t="shared" si="169"/>
        <v/>
      </c>
    </row>
    <row r="542" spans="1:46" x14ac:dyDescent="0.2">
      <c r="A542" s="52" t="str">
        <f>IF(AND(F542&lt;&gt;"",'Institution - Klasse'!$F$4&lt;&gt;""),INDEX(libcatidinstit,'Institution - Klasse'!$F$4),"")</f>
        <v/>
      </c>
      <c r="B542" s="52" t="str">
        <f>IF(A542&lt;&gt;"",INDEX(codeinstit,'Institution - Klasse'!$F$4),"")</f>
        <v/>
      </c>
      <c r="C542" s="50" t="str">
        <f t="shared" si="170"/>
        <v/>
      </c>
      <c r="D542" s="143"/>
      <c r="E542" s="143"/>
      <c r="F542" s="137"/>
      <c r="G542" s="137"/>
      <c r="H542" s="137"/>
      <c r="I542" s="137"/>
      <c r="J542" s="139"/>
      <c r="K542" s="140"/>
      <c r="L542" s="141"/>
      <c r="M542" s="141"/>
      <c r="N542" s="140"/>
      <c r="O542" s="142"/>
      <c r="P542" s="137"/>
      <c r="Q542" s="227"/>
      <c r="R542" s="137"/>
      <c r="S542" s="155"/>
      <c r="T542" s="155"/>
      <c r="U542" s="155"/>
      <c r="V542" s="155"/>
      <c r="W542" s="155"/>
      <c r="X542" s="155"/>
      <c r="Y542" s="53" t="str">
        <f t="shared" si="152"/>
        <v/>
      </c>
      <c r="Z542" s="51" t="str">
        <f t="shared" si="153"/>
        <v/>
      </c>
      <c r="AA542" s="51" t="str">
        <f t="shared" si="154"/>
        <v/>
      </c>
      <c r="AB542" s="51" t="str">
        <f t="shared" si="155"/>
        <v/>
      </c>
      <c r="AC542" s="51" t="str">
        <f t="shared" si="156"/>
        <v/>
      </c>
      <c r="AD542" s="51" t="str">
        <f t="shared" si="157"/>
        <v/>
      </c>
      <c r="AE542" s="51" t="str">
        <f t="shared" si="158"/>
        <v/>
      </c>
      <c r="AF542" s="51" t="str">
        <f t="shared" si="159"/>
        <v/>
      </c>
      <c r="AG542" s="51" t="str">
        <f t="shared" si="160"/>
        <v/>
      </c>
      <c r="AH542" s="51" t="str">
        <f t="shared" si="161"/>
        <v/>
      </c>
      <c r="AI542" s="51" t="str">
        <f t="shared" si="162"/>
        <v/>
      </c>
      <c r="AJ542" s="51" t="str">
        <f t="shared" si="163"/>
        <v/>
      </c>
      <c r="AK542" s="51" t="str">
        <f t="shared" si="164"/>
        <v/>
      </c>
      <c r="AL542" s="51" t="str">
        <f t="shared" si="165"/>
        <v/>
      </c>
      <c r="AM542" s="51" t="str">
        <f t="shared" si="166"/>
        <v/>
      </c>
      <c r="AN542" s="51" t="str">
        <f>IF(OR(AD542&lt;&gt;TRUE,AI542&lt;&gt;TRUE),"",IF(OR('Info Lieferung'!$B$12-(YEAR(J542))&gt;INDEX(valschartmaxalt,MATCH(N542,libschart,0)),'Info Lieferung'!$B$12-(YEAR(J542))&lt;INDEX(valschartminalt,MATCH(N542,libschart,0))),FALSE,TRUE))</f>
        <v/>
      </c>
      <c r="AO542" s="51" t="str">
        <f t="shared" si="167"/>
        <v/>
      </c>
      <c r="AP542" s="51"/>
      <c r="AQ542" s="51"/>
      <c r="AR542" s="51"/>
      <c r="AS542" s="197" t="str">
        <f t="shared" si="168"/>
        <v/>
      </c>
      <c r="AT542" s="197" t="str">
        <f t="shared" si="169"/>
        <v/>
      </c>
    </row>
    <row r="543" spans="1:46" x14ac:dyDescent="0.2">
      <c r="A543" s="52" t="str">
        <f>IF(AND(F543&lt;&gt;"",'Institution - Klasse'!$F$4&lt;&gt;""),INDEX(libcatidinstit,'Institution - Klasse'!$F$4),"")</f>
        <v/>
      </c>
      <c r="B543" s="52" t="str">
        <f>IF(A543&lt;&gt;"",INDEX(codeinstit,'Institution - Klasse'!$F$4),"")</f>
        <v/>
      </c>
      <c r="C543" s="50" t="str">
        <f t="shared" si="170"/>
        <v/>
      </c>
      <c r="D543" s="143"/>
      <c r="E543" s="143"/>
      <c r="F543" s="137"/>
      <c r="G543" s="137"/>
      <c r="H543" s="137"/>
      <c r="I543" s="137"/>
      <c r="J543" s="139"/>
      <c r="K543" s="140"/>
      <c r="L543" s="141"/>
      <c r="M543" s="141"/>
      <c r="N543" s="140"/>
      <c r="O543" s="142"/>
      <c r="P543" s="137"/>
      <c r="Q543" s="227"/>
      <c r="R543" s="137"/>
      <c r="S543" s="155"/>
      <c r="T543" s="155"/>
      <c r="U543" s="155"/>
      <c r="V543" s="155"/>
      <c r="W543" s="155"/>
      <c r="X543" s="155"/>
      <c r="Y543" s="53" t="str">
        <f t="shared" si="152"/>
        <v/>
      </c>
      <c r="Z543" s="51" t="str">
        <f t="shared" si="153"/>
        <v/>
      </c>
      <c r="AA543" s="51" t="str">
        <f t="shared" si="154"/>
        <v/>
      </c>
      <c r="AB543" s="51" t="str">
        <f t="shared" si="155"/>
        <v/>
      </c>
      <c r="AC543" s="51" t="str">
        <f t="shared" si="156"/>
        <v/>
      </c>
      <c r="AD543" s="51" t="str">
        <f t="shared" si="157"/>
        <v/>
      </c>
      <c r="AE543" s="51" t="str">
        <f t="shared" si="158"/>
        <v/>
      </c>
      <c r="AF543" s="51" t="str">
        <f t="shared" si="159"/>
        <v/>
      </c>
      <c r="AG543" s="51" t="str">
        <f t="shared" si="160"/>
        <v/>
      </c>
      <c r="AH543" s="51" t="str">
        <f t="shared" si="161"/>
        <v/>
      </c>
      <c r="AI543" s="51" t="str">
        <f t="shared" si="162"/>
        <v/>
      </c>
      <c r="AJ543" s="51" t="str">
        <f t="shared" si="163"/>
        <v/>
      </c>
      <c r="AK543" s="51" t="str">
        <f t="shared" si="164"/>
        <v/>
      </c>
      <c r="AL543" s="51" t="str">
        <f t="shared" si="165"/>
        <v/>
      </c>
      <c r="AM543" s="51" t="str">
        <f t="shared" si="166"/>
        <v/>
      </c>
      <c r="AN543" s="51" t="str">
        <f>IF(OR(AD543&lt;&gt;TRUE,AI543&lt;&gt;TRUE),"",IF(OR('Info Lieferung'!$B$12-(YEAR(J543))&gt;INDEX(valschartmaxalt,MATCH(N543,libschart,0)),'Info Lieferung'!$B$12-(YEAR(J543))&lt;INDEX(valschartminalt,MATCH(N543,libschart,0))),FALSE,TRUE))</f>
        <v/>
      </c>
      <c r="AO543" s="51" t="str">
        <f t="shared" si="167"/>
        <v/>
      </c>
      <c r="AP543" s="51"/>
      <c r="AQ543" s="51"/>
      <c r="AR543" s="51"/>
      <c r="AS543" s="197" t="str">
        <f t="shared" si="168"/>
        <v/>
      </c>
      <c r="AT543" s="197" t="str">
        <f t="shared" si="169"/>
        <v/>
      </c>
    </row>
    <row r="544" spans="1:46" x14ac:dyDescent="0.2">
      <c r="A544" s="52" t="str">
        <f>IF(AND(F544&lt;&gt;"",'Institution - Klasse'!$F$4&lt;&gt;""),INDEX(libcatidinstit,'Institution - Klasse'!$F$4),"")</f>
        <v/>
      </c>
      <c r="B544" s="52" t="str">
        <f>IF(A544&lt;&gt;"",INDEX(codeinstit,'Institution - Klasse'!$F$4),"")</f>
        <v/>
      </c>
      <c r="C544" s="50" t="str">
        <f t="shared" si="170"/>
        <v/>
      </c>
      <c r="D544" s="143"/>
      <c r="E544" s="143"/>
      <c r="F544" s="137"/>
      <c r="G544" s="137"/>
      <c r="H544" s="137"/>
      <c r="I544" s="137"/>
      <c r="J544" s="139"/>
      <c r="K544" s="140"/>
      <c r="L544" s="141"/>
      <c r="M544" s="141"/>
      <c r="N544" s="140"/>
      <c r="O544" s="142"/>
      <c r="P544" s="137"/>
      <c r="Q544" s="227"/>
      <c r="R544" s="137"/>
      <c r="S544" s="155"/>
      <c r="T544" s="155"/>
      <c r="U544" s="155"/>
      <c r="V544" s="155"/>
      <c r="W544" s="155"/>
      <c r="X544" s="155"/>
      <c r="Y544" s="53" t="str">
        <f t="shared" si="152"/>
        <v/>
      </c>
      <c r="Z544" s="51" t="str">
        <f t="shared" si="153"/>
        <v/>
      </c>
      <c r="AA544" s="51" t="str">
        <f t="shared" si="154"/>
        <v/>
      </c>
      <c r="AB544" s="51" t="str">
        <f t="shared" si="155"/>
        <v/>
      </c>
      <c r="AC544" s="51" t="str">
        <f t="shared" si="156"/>
        <v/>
      </c>
      <c r="AD544" s="51" t="str">
        <f t="shared" si="157"/>
        <v/>
      </c>
      <c r="AE544" s="51" t="str">
        <f t="shared" si="158"/>
        <v/>
      </c>
      <c r="AF544" s="51" t="str">
        <f t="shared" si="159"/>
        <v/>
      </c>
      <c r="AG544" s="51" t="str">
        <f t="shared" si="160"/>
        <v/>
      </c>
      <c r="AH544" s="51" t="str">
        <f t="shared" si="161"/>
        <v/>
      </c>
      <c r="AI544" s="51" t="str">
        <f t="shared" si="162"/>
        <v/>
      </c>
      <c r="AJ544" s="51" t="str">
        <f t="shared" si="163"/>
        <v/>
      </c>
      <c r="AK544" s="51" t="str">
        <f t="shared" si="164"/>
        <v/>
      </c>
      <c r="AL544" s="51" t="str">
        <f t="shared" si="165"/>
        <v/>
      </c>
      <c r="AM544" s="51" t="str">
        <f t="shared" si="166"/>
        <v/>
      </c>
      <c r="AN544" s="51" t="str">
        <f>IF(OR(AD544&lt;&gt;TRUE,AI544&lt;&gt;TRUE),"",IF(OR('Info Lieferung'!$B$12-(YEAR(J544))&gt;INDEX(valschartmaxalt,MATCH(N544,libschart,0)),'Info Lieferung'!$B$12-(YEAR(J544))&lt;INDEX(valschartminalt,MATCH(N544,libschart,0))),FALSE,TRUE))</f>
        <v/>
      </c>
      <c r="AO544" s="51" t="str">
        <f t="shared" si="167"/>
        <v/>
      </c>
      <c r="AP544" s="51"/>
      <c r="AQ544" s="51"/>
      <c r="AR544" s="51"/>
      <c r="AS544" s="197" t="str">
        <f t="shared" si="168"/>
        <v/>
      </c>
      <c r="AT544" s="197" t="str">
        <f t="shared" si="169"/>
        <v/>
      </c>
    </row>
    <row r="545" spans="1:46" x14ac:dyDescent="0.2">
      <c r="A545" s="52" t="str">
        <f>IF(AND(F545&lt;&gt;"",'Institution - Klasse'!$F$4&lt;&gt;""),INDEX(libcatidinstit,'Institution - Klasse'!$F$4),"")</f>
        <v/>
      </c>
      <c r="B545" s="52" t="str">
        <f>IF(A545&lt;&gt;"",INDEX(codeinstit,'Institution - Klasse'!$F$4),"")</f>
        <v/>
      </c>
      <c r="C545" s="50" t="str">
        <f t="shared" si="170"/>
        <v/>
      </c>
      <c r="D545" s="143"/>
      <c r="E545" s="143"/>
      <c r="F545" s="137"/>
      <c r="G545" s="137"/>
      <c r="H545" s="137"/>
      <c r="I545" s="137"/>
      <c r="J545" s="139"/>
      <c r="K545" s="140"/>
      <c r="L545" s="141"/>
      <c r="M545" s="141"/>
      <c r="N545" s="140"/>
      <c r="O545" s="142"/>
      <c r="P545" s="137"/>
      <c r="Q545" s="227"/>
      <c r="R545" s="137"/>
      <c r="S545" s="155"/>
      <c r="T545" s="155"/>
      <c r="U545" s="155"/>
      <c r="V545" s="155"/>
      <c r="W545" s="155"/>
      <c r="X545" s="155"/>
      <c r="Y545" s="53" t="str">
        <f t="shared" si="152"/>
        <v/>
      </c>
      <c r="Z545" s="51" t="str">
        <f t="shared" si="153"/>
        <v/>
      </c>
      <c r="AA545" s="51" t="str">
        <f t="shared" si="154"/>
        <v/>
      </c>
      <c r="AB545" s="51" t="str">
        <f t="shared" si="155"/>
        <v/>
      </c>
      <c r="AC545" s="51" t="str">
        <f t="shared" si="156"/>
        <v/>
      </c>
      <c r="AD545" s="51" t="str">
        <f t="shared" si="157"/>
        <v/>
      </c>
      <c r="AE545" s="51" t="str">
        <f t="shared" si="158"/>
        <v/>
      </c>
      <c r="AF545" s="51" t="str">
        <f t="shared" si="159"/>
        <v/>
      </c>
      <c r="AG545" s="51" t="str">
        <f t="shared" si="160"/>
        <v/>
      </c>
      <c r="AH545" s="51" t="str">
        <f t="shared" si="161"/>
        <v/>
      </c>
      <c r="AI545" s="51" t="str">
        <f t="shared" si="162"/>
        <v/>
      </c>
      <c r="AJ545" s="51" t="str">
        <f t="shared" si="163"/>
        <v/>
      </c>
      <c r="AK545" s="51" t="str">
        <f t="shared" si="164"/>
        <v/>
      </c>
      <c r="AL545" s="51" t="str">
        <f t="shared" si="165"/>
        <v/>
      </c>
      <c r="AM545" s="51" t="str">
        <f t="shared" si="166"/>
        <v/>
      </c>
      <c r="AN545" s="51" t="str">
        <f>IF(OR(AD545&lt;&gt;TRUE,AI545&lt;&gt;TRUE),"",IF(OR('Info Lieferung'!$B$12-(YEAR(J545))&gt;INDEX(valschartmaxalt,MATCH(N545,libschart,0)),'Info Lieferung'!$B$12-(YEAR(J545))&lt;INDEX(valschartminalt,MATCH(N545,libschart,0))),FALSE,TRUE))</f>
        <v/>
      </c>
      <c r="AO545" s="51" t="str">
        <f t="shared" si="167"/>
        <v/>
      </c>
      <c r="AP545" s="51"/>
      <c r="AQ545" s="51"/>
      <c r="AR545" s="51"/>
      <c r="AS545" s="197" t="str">
        <f t="shared" si="168"/>
        <v/>
      </c>
      <c r="AT545" s="197" t="str">
        <f t="shared" si="169"/>
        <v/>
      </c>
    </row>
    <row r="546" spans="1:46" x14ac:dyDescent="0.2">
      <c r="A546" s="52" t="str">
        <f>IF(AND(F546&lt;&gt;"",'Institution - Klasse'!$F$4&lt;&gt;""),INDEX(libcatidinstit,'Institution - Klasse'!$F$4),"")</f>
        <v/>
      </c>
      <c r="B546" s="52" t="str">
        <f>IF(A546&lt;&gt;"",INDEX(codeinstit,'Institution - Klasse'!$F$4),"")</f>
        <v/>
      </c>
      <c r="C546" s="50" t="str">
        <f t="shared" si="170"/>
        <v/>
      </c>
      <c r="D546" s="143"/>
      <c r="E546" s="143"/>
      <c r="F546" s="137"/>
      <c r="G546" s="137"/>
      <c r="H546" s="137"/>
      <c r="I546" s="137"/>
      <c r="J546" s="139"/>
      <c r="K546" s="140"/>
      <c r="L546" s="141"/>
      <c r="M546" s="141"/>
      <c r="N546" s="140"/>
      <c r="O546" s="142"/>
      <c r="P546" s="137"/>
      <c r="Q546" s="227"/>
      <c r="R546" s="137"/>
      <c r="S546" s="155"/>
      <c r="T546" s="155"/>
      <c r="U546" s="155"/>
      <c r="V546" s="155"/>
      <c r="W546" s="155"/>
      <c r="X546" s="155"/>
      <c r="Y546" s="53" t="str">
        <f t="shared" si="152"/>
        <v/>
      </c>
      <c r="Z546" s="51" t="str">
        <f t="shared" si="153"/>
        <v/>
      </c>
      <c r="AA546" s="51" t="str">
        <f t="shared" si="154"/>
        <v/>
      </c>
      <c r="AB546" s="51" t="str">
        <f t="shared" si="155"/>
        <v/>
      </c>
      <c r="AC546" s="51" t="str">
        <f t="shared" si="156"/>
        <v/>
      </c>
      <c r="AD546" s="51" t="str">
        <f t="shared" si="157"/>
        <v/>
      </c>
      <c r="AE546" s="51" t="str">
        <f t="shared" si="158"/>
        <v/>
      </c>
      <c r="AF546" s="51" t="str">
        <f t="shared" si="159"/>
        <v/>
      </c>
      <c r="AG546" s="51" t="str">
        <f t="shared" si="160"/>
        <v/>
      </c>
      <c r="AH546" s="51" t="str">
        <f t="shared" si="161"/>
        <v/>
      </c>
      <c r="AI546" s="51" t="str">
        <f t="shared" si="162"/>
        <v/>
      </c>
      <c r="AJ546" s="51" t="str">
        <f t="shared" si="163"/>
        <v/>
      </c>
      <c r="AK546" s="51" t="str">
        <f t="shared" si="164"/>
        <v/>
      </c>
      <c r="AL546" s="51" t="str">
        <f t="shared" si="165"/>
        <v/>
      </c>
      <c r="AM546" s="51" t="str">
        <f t="shared" si="166"/>
        <v/>
      </c>
      <c r="AN546" s="51" t="str">
        <f>IF(OR(AD546&lt;&gt;TRUE,AI546&lt;&gt;TRUE),"",IF(OR('Info Lieferung'!$B$12-(YEAR(J546))&gt;INDEX(valschartmaxalt,MATCH(N546,libschart,0)),'Info Lieferung'!$B$12-(YEAR(J546))&lt;INDEX(valschartminalt,MATCH(N546,libschart,0))),FALSE,TRUE))</f>
        <v/>
      </c>
      <c r="AO546" s="51" t="str">
        <f t="shared" si="167"/>
        <v/>
      </c>
      <c r="AP546" s="51"/>
      <c r="AQ546" s="51"/>
      <c r="AR546" s="51"/>
      <c r="AS546" s="197" t="str">
        <f t="shared" si="168"/>
        <v/>
      </c>
      <c r="AT546" s="197" t="str">
        <f t="shared" si="169"/>
        <v/>
      </c>
    </row>
    <row r="547" spans="1:46" x14ac:dyDescent="0.2">
      <c r="A547" s="52" t="str">
        <f>IF(AND(F547&lt;&gt;"",'Institution - Klasse'!$F$4&lt;&gt;""),INDEX(libcatidinstit,'Institution - Klasse'!$F$4),"")</f>
        <v/>
      </c>
      <c r="B547" s="52" t="str">
        <f>IF(A547&lt;&gt;"",INDEX(codeinstit,'Institution - Klasse'!$F$4),"")</f>
        <v/>
      </c>
      <c r="C547" s="50" t="str">
        <f t="shared" si="170"/>
        <v/>
      </c>
      <c r="D547" s="143"/>
      <c r="E547" s="143"/>
      <c r="F547" s="137"/>
      <c r="G547" s="137"/>
      <c r="H547" s="137"/>
      <c r="I547" s="137"/>
      <c r="J547" s="139"/>
      <c r="K547" s="140"/>
      <c r="L547" s="141"/>
      <c r="M547" s="141"/>
      <c r="N547" s="140"/>
      <c r="O547" s="142"/>
      <c r="P547" s="137"/>
      <c r="Q547" s="227"/>
      <c r="R547" s="137"/>
      <c r="S547" s="155"/>
      <c r="T547" s="155"/>
      <c r="U547" s="155"/>
      <c r="V547" s="155"/>
      <c r="W547" s="155"/>
      <c r="X547" s="155"/>
      <c r="Y547" s="53" t="str">
        <f t="shared" si="152"/>
        <v/>
      </c>
      <c r="Z547" s="51" t="str">
        <f t="shared" si="153"/>
        <v/>
      </c>
      <c r="AA547" s="51" t="str">
        <f t="shared" si="154"/>
        <v/>
      </c>
      <c r="AB547" s="51" t="str">
        <f t="shared" si="155"/>
        <v/>
      </c>
      <c r="AC547" s="51" t="str">
        <f t="shared" si="156"/>
        <v/>
      </c>
      <c r="AD547" s="51" t="str">
        <f t="shared" si="157"/>
        <v/>
      </c>
      <c r="AE547" s="51" t="str">
        <f t="shared" si="158"/>
        <v/>
      </c>
      <c r="AF547" s="51" t="str">
        <f t="shared" si="159"/>
        <v/>
      </c>
      <c r="AG547" s="51" t="str">
        <f t="shared" si="160"/>
        <v/>
      </c>
      <c r="AH547" s="51" t="str">
        <f t="shared" si="161"/>
        <v/>
      </c>
      <c r="AI547" s="51" t="str">
        <f t="shared" si="162"/>
        <v/>
      </c>
      <c r="AJ547" s="51" t="str">
        <f t="shared" si="163"/>
        <v/>
      </c>
      <c r="AK547" s="51" t="str">
        <f t="shared" si="164"/>
        <v/>
      </c>
      <c r="AL547" s="51" t="str">
        <f t="shared" si="165"/>
        <v/>
      </c>
      <c r="AM547" s="51" t="str">
        <f t="shared" si="166"/>
        <v/>
      </c>
      <c r="AN547" s="51" t="str">
        <f>IF(OR(AD547&lt;&gt;TRUE,AI547&lt;&gt;TRUE),"",IF(OR('Info Lieferung'!$B$12-(YEAR(J547))&gt;INDEX(valschartmaxalt,MATCH(N547,libschart,0)),'Info Lieferung'!$B$12-(YEAR(J547))&lt;INDEX(valschartminalt,MATCH(N547,libschart,0))),FALSE,TRUE))</f>
        <v/>
      </c>
      <c r="AO547" s="51" t="str">
        <f t="shared" si="167"/>
        <v/>
      </c>
      <c r="AP547" s="51"/>
      <c r="AQ547" s="51"/>
      <c r="AR547" s="51"/>
      <c r="AS547" s="197" t="str">
        <f t="shared" si="168"/>
        <v/>
      </c>
      <c r="AT547" s="197" t="str">
        <f t="shared" si="169"/>
        <v/>
      </c>
    </row>
    <row r="548" spans="1:46" x14ac:dyDescent="0.2">
      <c r="A548" s="52" t="str">
        <f>IF(AND(F548&lt;&gt;"",'Institution - Klasse'!$F$4&lt;&gt;""),INDEX(libcatidinstit,'Institution - Klasse'!$F$4),"")</f>
        <v/>
      </c>
      <c r="B548" s="52" t="str">
        <f>IF(A548&lt;&gt;"",INDEX(codeinstit,'Institution - Klasse'!$F$4),"")</f>
        <v/>
      </c>
      <c r="C548" s="50" t="str">
        <f t="shared" si="170"/>
        <v/>
      </c>
      <c r="D548" s="143"/>
      <c r="E548" s="143"/>
      <c r="F548" s="137"/>
      <c r="G548" s="137"/>
      <c r="H548" s="137"/>
      <c r="I548" s="137"/>
      <c r="J548" s="139"/>
      <c r="K548" s="140"/>
      <c r="L548" s="141"/>
      <c r="M548" s="141"/>
      <c r="N548" s="140"/>
      <c r="O548" s="142"/>
      <c r="P548" s="137"/>
      <c r="Q548" s="227"/>
      <c r="R548" s="137"/>
      <c r="S548" s="155"/>
      <c r="T548" s="155"/>
      <c r="U548" s="155"/>
      <c r="V548" s="155"/>
      <c r="W548" s="155"/>
      <c r="X548" s="155"/>
      <c r="Y548" s="53" t="str">
        <f t="shared" si="152"/>
        <v/>
      </c>
      <c r="Z548" s="51" t="str">
        <f t="shared" si="153"/>
        <v/>
      </c>
      <c r="AA548" s="51" t="str">
        <f t="shared" si="154"/>
        <v/>
      </c>
      <c r="AB548" s="51" t="str">
        <f t="shared" si="155"/>
        <v/>
      </c>
      <c r="AC548" s="51" t="str">
        <f t="shared" si="156"/>
        <v/>
      </c>
      <c r="AD548" s="51" t="str">
        <f t="shared" si="157"/>
        <v/>
      </c>
      <c r="AE548" s="51" t="str">
        <f t="shared" si="158"/>
        <v/>
      </c>
      <c r="AF548" s="51" t="str">
        <f t="shared" si="159"/>
        <v/>
      </c>
      <c r="AG548" s="51" t="str">
        <f t="shared" si="160"/>
        <v/>
      </c>
      <c r="AH548" s="51" t="str">
        <f t="shared" si="161"/>
        <v/>
      </c>
      <c r="AI548" s="51" t="str">
        <f t="shared" si="162"/>
        <v/>
      </c>
      <c r="AJ548" s="51" t="str">
        <f t="shared" si="163"/>
        <v/>
      </c>
      <c r="AK548" s="51" t="str">
        <f t="shared" si="164"/>
        <v/>
      </c>
      <c r="AL548" s="51" t="str">
        <f t="shared" si="165"/>
        <v/>
      </c>
      <c r="AM548" s="51" t="str">
        <f t="shared" si="166"/>
        <v/>
      </c>
      <c r="AN548" s="51" t="str">
        <f>IF(OR(AD548&lt;&gt;TRUE,AI548&lt;&gt;TRUE),"",IF(OR('Info Lieferung'!$B$12-(YEAR(J548))&gt;INDEX(valschartmaxalt,MATCH(N548,libschart,0)),'Info Lieferung'!$B$12-(YEAR(J548))&lt;INDEX(valschartminalt,MATCH(N548,libschart,0))),FALSE,TRUE))</f>
        <v/>
      </c>
      <c r="AO548" s="51" t="str">
        <f t="shared" si="167"/>
        <v/>
      </c>
      <c r="AP548" s="51"/>
      <c r="AQ548" s="51"/>
      <c r="AR548" s="51"/>
      <c r="AS548" s="197" t="str">
        <f t="shared" si="168"/>
        <v/>
      </c>
      <c r="AT548" s="197" t="str">
        <f t="shared" si="169"/>
        <v/>
      </c>
    </row>
    <row r="549" spans="1:46" x14ac:dyDescent="0.2">
      <c r="A549" s="52" t="str">
        <f>IF(AND(F549&lt;&gt;"",'Institution - Klasse'!$F$4&lt;&gt;""),INDEX(libcatidinstit,'Institution - Klasse'!$F$4),"")</f>
        <v/>
      </c>
      <c r="B549" s="52" t="str">
        <f>IF(A549&lt;&gt;"",INDEX(codeinstit,'Institution - Klasse'!$F$4),"")</f>
        <v/>
      </c>
      <c r="C549" s="50" t="str">
        <f t="shared" si="170"/>
        <v/>
      </c>
      <c r="D549" s="143"/>
      <c r="E549" s="143"/>
      <c r="F549" s="137"/>
      <c r="G549" s="137"/>
      <c r="H549" s="137"/>
      <c r="I549" s="137"/>
      <c r="J549" s="139"/>
      <c r="K549" s="140"/>
      <c r="L549" s="141"/>
      <c r="M549" s="141"/>
      <c r="N549" s="140"/>
      <c r="O549" s="142"/>
      <c r="P549" s="137"/>
      <c r="Q549" s="227"/>
      <c r="R549" s="137"/>
      <c r="S549" s="155"/>
      <c r="T549" s="155"/>
      <c r="U549" s="155"/>
      <c r="V549" s="155"/>
      <c r="W549" s="155"/>
      <c r="X549" s="155"/>
      <c r="Y549" s="53" t="str">
        <f t="shared" si="152"/>
        <v/>
      </c>
      <c r="Z549" s="51" t="str">
        <f t="shared" si="153"/>
        <v/>
      </c>
      <c r="AA549" s="51" t="str">
        <f t="shared" si="154"/>
        <v/>
      </c>
      <c r="AB549" s="51" t="str">
        <f t="shared" si="155"/>
        <v/>
      </c>
      <c r="AC549" s="51" t="str">
        <f t="shared" si="156"/>
        <v/>
      </c>
      <c r="AD549" s="51" t="str">
        <f t="shared" si="157"/>
        <v/>
      </c>
      <c r="AE549" s="51" t="str">
        <f t="shared" si="158"/>
        <v/>
      </c>
      <c r="AF549" s="51" t="str">
        <f t="shared" si="159"/>
        <v/>
      </c>
      <c r="AG549" s="51" t="str">
        <f t="shared" si="160"/>
        <v/>
      </c>
      <c r="AH549" s="51" t="str">
        <f t="shared" si="161"/>
        <v/>
      </c>
      <c r="AI549" s="51" t="str">
        <f t="shared" si="162"/>
        <v/>
      </c>
      <c r="AJ549" s="51" t="str">
        <f t="shared" si="163"/>
        <v/>
      </c>
      <c r="AK549" s="51" t="str">
        <f t="shared" si="164"/>
        <v/>
      </c>
      <c r="AL549" s="51" t="str">
        <f t="shared" si="165"/>
        <v/>
      </c>
      <c r="AM549" s="51" t="str">
        <f t="shared" si="166"/>
        <v/>
      </c>
      <c r="AN549" s="51" t="str">
        <f>IF(OR(AD549&lt;&gt;TRUE,AI549&lt;&gt;TRUE),"",IF(OR('Info Lieferung'!$B$12-(YEAR(J549))&gt;INDEX(valschartmaxalt,MATCH(N549,libschart,0)),'Info Lieferung'!$B$12-(YEAR(J549))&lt;INDEX(valschartminalt,MATCH(N549,libschart,0))),FALSE,TRUE))</f>
        <v/>
      </c>
      <c r="AO549" s="51" t="str">
        <f t="shared" si="167"/>
        <v/>
      </c>
      <c r="AP549" s="51"/>
      <c r="AQ549" s="51"/>
      <c r="AR549" s="51"/>
      <c r="AS549" s="197" t="str">
        <f t="shared" si="168"/>
        <v/>
      </c>
      <c r="AT549" s="197" t="str">
        <f t="shared" si="169"/>
        <v/>
      </c>
    </row>
    <row r="550" spans="1:46" x14ac:dyDescent="0.2">
      <c r="A550" s="52" t="str">
        <f>IF(AND(F550&lt;&gt;"",'Institution - Klasse'!$F$4&lt;&gt;""),INDEX(libcatidinstit,'Institution - Klasse'!$F$4),"")</f>
        <v/>
      </c>
      <c r="B550" s="52" t="str">
        <f>IF(A550&lt;&gt;"",INDEX(codeinstit,'Institution - Klasse'!$F$4),"")</f>
        <v/>
      </c>
      <c r="C550" s="50" t="str">
        <f t="shared" si="170"/>
        <v/>
      </c>
      <c r="D550" s="143"/>
      <c r="E550" s="143"/>
      <c r="F550" s="137"/>
      <c r="G550" s="137"/>
      <c r="H550" s="137"/>
      <c r="I550" s="137"/>
      <c r="J550" s="139"/>
      <c r="K550" s="140"/>
      <c r="L550" s="141"/>
      <c r="M550" s="141"/>
      <c r="N550" s="140"/>
      <c r="O550" s="142"/>
      <c r="P550" s="137"/>
      <c r="Q550" s="227"/>
      <c r="R550" s="137"/>
      <c r="S550" s="155"/>
      <c r="T550" s="155"/>
      <c r="U550" s="155"/>
      <c r="V550" s="155"/>
      <c r="W550" s="155"/>
      <c r="X550" s="155"/>
      <c r="Y550" s="53" t="str">
        <f t="shared" si="152"/>
        <v/>
      </c>
      <c r="Z550" s="51" t="str">
        <f t="shared" si="153"/>
        <v/>
      </c>
      <c r="AA550" s="51" t="str">
        <f t="shared" si="154"/>
        <v/>
      </c>
      <c r="AB550" s="51" t="str">
        <f t="shared" si="155"/>
        <v/>
      </c>
      <c r="AC550" s="51" t="str">
        <f t="shared" si="156"/>
        <v/>
      </c>
      <c r="AD550" s="51" t="str">
        <f t="shared" si="157"/>
        <v/>
      </c>
      <c r="AE550" s="51" t="str">
        <f t="shared" si="158"/>
        <v/>
      </c>
      <c r="AF550" s="51" t="str">
        <f t="shared" si="159"/>
        <v/>
      </c>
      <c r="AG550" s="51" t="str">
        <f t="shared" si="160"/>
        <v/>
      </c>
      <c r="AH550" s="51" t="str">
        <f t="shared" si="161"/>
        <v/>
      </c>
      <c r="AI550" s="51" t="str">
        <f t="shared" si="162"/>
        <v/>
      </c>
      <c r="AJ550" s="51" t="str">
        <f t="shared" si="163"/>
        <v/>
      </c>
      <c r="AK550" s="51" t="str">
        <f t="shared" si="164"/>
        <v/>
      </c>
      <c r="AL550" s="51" t="str">
        <f t="shared" si="165"/>
        <v/>
      </c>
      <c r="AM550" s="51" t="str">
        <f t="shared" si="166"/>
        <v/>
      </c>
      <c r="AN550" s="51" t="str">
        <f>IF(OR(AD550&lt;&gt;TRUE,AI550&lt;&gt;TRUE),"",IF(OR('Info Lieferung'!$B$12-(YEAR(J550))&gt;INDEX(valschartmaxalt,MATCH(N550,libschart,0)),'Info Lieferung'!$B$12-(YEAR(J550))&lt;INDEX(valschartminalt,MATCH(N550,libschart,0))),FALSE,TRUE))</f>
        <v/>
      </c>
      <c r="AO550" s="51" t="str">
        <f t="shared" si="167"/>
        <v/>
      </c>
      <c r="AP550" s="51"/>
      <c r="AQ550" s="51"/>
      <c r="AR550" s="51"/>
      <c r="AS550" s="197" t="str">
        <f t="shared" si="168"/>
        <v/>
      </c>
      <c r="AT550" s="197" t="str">
        <f t="shared" si="169"/>
        <v/>
      </c>
    </row>
    <row r="551" spans="1:46" x14ac:dyDescent="0.2">
      <c r="A551" s="52" t="str">
        <f>IF(AND(F551&lt;&gt;"",'Institution - Klasse'!$F$4&lt;&gt;""),INDEX(libcatidinstit,'Institution - Klasse'!$F$4),"")</f>
        <v/>
      </c>
      <c r="B551" s="52" t="str">
        <f>IF(A551&lt;&gt;"",INDEX(codeinstit,'Institution - Klasse'!$F$4),"")</f>
        <v/>
      </c>
      <c r="C551" s="50" t="str">
        <f t="shared" si="170"/>
        <v/>
      </c>
      <c r="D551" s="143"/>
      <c r="E551" s="143"/>
      <c r="F551" s="137"/>
      <c r="G551" s="137"/>
      <c r="H551" s="137"/>
      <c r="I551" s="137"/>
      <c r="J551" s="139"/>
      <c r="K551" s="140"/>
      <c r="L551" s="141"/>
      <c r="M551" s="141"/>
      <c r="N551" s="140"/>
      <c r="O551" s="142"/>
      <c r="P551" s="137"/>
      <c r="Q551" s="227"/>
      <c r="R551" s="137"/>
      <c r="S551" s="155"/>
      <c r="T551" s="155"/>
      <c r="U551" s="155"/>
      <c r="V551" s="155"/>
      <c r="W551" s="155"/>
      <c r="X551" s="155"/>
      <c r="Y551" s="53" t="str">
        <f t="shared" si="152"/>
        <v/>
      </c>
      <c r="Z551" s="51" t="str">
        <f t="shared" si="153"/>
        <v/>
      </c>
      <c r="AA551" s="51" t="str">
        <f t="shared" si="154"/>
        <v/>
      </c>
      <c r="AB551" s="51" t="str">
        <f t="shared" si="155"/>
        <v/>
      </c>
      <c r="AC551" s="51" t="str">
        <f t="shared" si="156"/>
        <v/>
      </c>
      <c r="AD551" s="51" t="str">
        <f t="shared" si="157"/>
        <v/>
      </c>
      <c r="AE551" s="51" t="str">
        <f t="shared" si="158"/>
        <v/>
      </c>
      <c r="AF551" s="51" t="str">
        <f t="shared" si="159"/>
        <v/>
      </c>
      <c r="AG551" s="51" t="str">
        <f t="shared" si="160"/>
        <v/>
      </c>
      <c r="AH551" s="51" t="str">
        <f t="shared" si="161"/>
        <v/>
      </c>
      <c r="AI551" s="51" t="str">
        <f t="shared" si="162"/>
        <v/>
      </c>
      <c r="AJ551" s="51" t="str">
        <f t="shared" si="163"/>
        <v/>
      </c>
      <c r="AK551" s="51" t="str">
        <f t="shared" si="164"/>
        <v/>
      </c>
      <c r="AL551" s="51" t="str">
        <f t="shared" si="165"/>
        <v/>
      </c>
      <c r="AM551" s="51" t="str">
        <f t="shared" si="166"/>
        <v/>
      </c>
      <c r="AN551" s="51" t="str">
        <f>IF(OR(AD551&lt;&gt;TRUE,AI551&lt;&gt;TRUE),"",IF(OR('Info Lieferung'!$B$12-(YEAR(J551))&gt;INDEX(valschartmaxalt,MATCH(N551,libschart,0)),'Info Lieferung'!$B$12-(YEAR(J551))&lt;INDEX(valschartminalt,MATCH(N551,libschart,0))),FALSE,TRUE))</f>
        <v/>
      </c>
      <c r="AO551" s="51" t="str">
        <f t="shared" si="167"/>
        <v/>
      </c>
      <c r="AP551" s="51"/>
      <c r="AQ551" s="51"/>
      <c r="AR551" s="51"/>
      <c r="AS551" s="197" t="str">
        <f t="shared" si="168"/>
        <v/>
      </c>
      <c r="AT551" s="197" t="str">
        <f t="shared" si="169"/>
        <v/>
      </c>
    </row>
    <row r="552" spans="1:46" x14ac:dyDescent="0.2">
      <c r="A552" s="52" t="str">
        <f>IF(AND(F552&lt;&gt;"",'Institution - Klasse'!$F$4&lt;&gt;""),INDEX(libcatidinstit,'Institution - Klasse'!$F$4),"")</f>
        <v/>
      </c>
      <c r="B552" s="52" t="str">
        <f>IF(A552&lt;&gt;"",INDEX(codeinstit,'Institution - Klasse'!$F$4),"")</f>
        <v/>
      </c>
      <c r="C552" s="50" t="str">
        <f t="shared" si="170"/>
        <v/>
      </c>
      <c r="D552" s="143"/>
      <c r="E552" s="143"/>
      <c r="F552" s="137"/>
      <c r="G552" s="137"/>
      <c r="H552" s="137"/>
      <c r="I552" s="137"/>
      <c r="J552" s="139"/>
      <c r="K552" s="140"/>
      <c r="L552" s="141"/>
      <c r="M552" s="141"/>
      <c r="N552" s="140"/>
      <c r="O552" s="142"/>
      <c r="P552" s="137"/>
      <c r="Q552" s="227"/>
      <c r="R552" s="137"/>
      <c r="S552" s="155"/>
      <c r="T552" s="155"/>
      <c r="U552" s="155"/>
      <c r="V552" s="155"/>
      <c r="W552" s="155"/>
      <c r="X552" s="155"/>
      <c r="Y552" s="53" t="str">
        <f t="shared" si="152"/>
        <v/>
      </c>
      <c r="Z552" s="51" t="str">
        <f t="shared" si="153"/>
        <v/>
      </c>
      <c r="AA552" s="51" t="str">
        <f t="shared" si="154"/>
        <v/>
      </c>
      <c r="AB552" s="51" t="str">
        <f t="shared" si="155"/>
        <v/>
      </c>
      <c r="AC552" s="51" t="str">
        <f t="shared" si="156"/>
        <v/>
      </c>
      <c r="AD552" s="51" t="str">
        <f t="shared" si="157"/>
        <v/>
      </c>
      <c r="AE552" s="51" t="str">
        <f t="shared" si="158"/>
        <v/>
      </c>
      <c r="AF552" s="51" t="str">
        <f t="shared" si="159"/>
        <v/>
      </c>
      <c r="AG552" s="51" t="str">
        <f t="shared" si="160"/>
        <v/>
      </c>
      <c r="AH552" s="51" t="str">
        <f t="shared" si="161"/>
        <v/>
      </c>
      <c r="AI552" s="51" t="str">
        <f t="shared" si="162"/>
        <v/>
      </c>
      <c r="AJ552" s="51" t="str">
        <f t="shared" si="163"/>
        <v/>
      </c>
      <c r="AK552" s="51" t="str">
        <f t="shared" si="164"/>
        <v/>
      </c>
      <c r="AL552" s="51" t="str">
        <f t="shared" si="165"/>
        <v/>
      </c>
      <c r="AM552" s="51" t="str">
        <f t="shared" si="166"/>
        <v/>
      </c>
      <c r="AN552" s="51" t="str">
        <f>IF(OR(AD552&lt;&gt;TRUE,AI552&lt;&gt;TRUE),"",IF(OR('Info Lieferung'!$B$12-(YEAR(J552))&gt;INDEX(valschartmaxalt,MATCH(N552,libschart,0)),'Info Lieferung'!$B$12-(YEAR(J552))&lt;INDEX(valschartminalt,MATCH(N552,libschart,0))),FALSE,TRUE))</f>
        <v/>
      </c>
      <c r="AO552" s="51" t="str">
        <f t="shared" si="167"/>
        <v/>
      </c>
      <c r="AP552" s="51"/>
      <c r="AQ552" s="51"/>
      <c r="AR552" s="51"/>
      <c r="AS552" s="197" t="str">
        <f t="shared" si="168"/>
        <v/>
      </c>
      <c r="AT552" s="197" t="str">
        <f t="shared" si="169"/>
        <v/>
      </c>
    </row>
    <row r="553" spans="1:46" x14ac:dyDescent="0.2">
      <c r="A553" s="52" t="str">
        <f>IF(AND(F553&lt;&gt;"",'Institution - Klasse'!$F$4&lt;&gt;""),INDEX(libcatidinstit,'Institution - Klasse'!$F$4),"")</f>
        <v/>
      </c>
      <c r="B553" s="52" t="str">
        <f>IF(A553&lt;&gt;"",INDEX(codeinstit,'Institution - Klasse'!$F$4),"")</f>
        <v/>
      </c>
      <c r="C553" s="50" t="str">
        <f t="shared" si="170"/>
        <v/>
      </c>
      <c r="D553" s="143"/>
      <c r="E553" s="143"/>
      <c r="F553" s="137"/>
      <c r="G553" s="137"/>
      <c r="H553" s="137"/>
      <c r="I553" s="137"/>
      <c r="J553" s="139"/>
      <c r="K553" s="140"/>
      <c r="L553" s="141"/>
      <c r="M553" s="141"/>
      <c r="N553" s="140"/>
      <c r="O553" s="142"/>
      <c r="P553" s="137"/>
      <c r="Q553" s="227"/>
      <c r="R553" s="137"/>
      <c r="S553" s="155"/>
      <c r="T553" s="155"/>
      <c r="U553" s="155"/>
      <c r="V553" s="155"/>
      <c r="W553" s="155"/>
      <c r="X553" s="155"/>
      <c r="Y553" s="53" t="str">
        <f t="shared" si="152"/>
        <v/>
      </c>
      <c r="Z553" s="51" t="str">
        <f t="shared" si="153"/>
        <v/>
      </c>
      <c r="AA553" s="51" t="str">
        <f t="shared" si="154"/>
        <v/>
      </c>
      <c r="AB553" s="51" t="str">
        <f t="shared" si="155"/>
        <v/>
      </c>
      <c r="AC553" s="51" t="str">
        <f t="shared" si="156"/>
        <v/>
      </c>
      <c r="AD553" s="51" t="str">
        <f t="shared" si="157"/>
        <v/>
      </c>
      <c r="AE553" s="51" t="str">
        <f t="shared" si="158"/>
        <v/>
      </c>
      <c r="AF553" s="51" t="str">
        <f t="shared" si="159"/>
        <v/>
      </c>
      <c r="AG553" s="51" t="str">
        <f t="shared" si="160"/>
        <v/>
      </c>
      <c r="AH553" s="51" t="str">
        <f t="shared" si="161"/>
        <v/>
      </c>
      <c r="AI553" s="51" t="str">
        <f t="shared" si="162"/>
        <v/>
      </c>
      <c r="AJ553" s="51" t="str">
        <f t="shared" si="163"/>
        <v/>
      </c>
      <c r="AK553" s="51" t="str">
        <f t="shared" si="164"/>
        <v/>
      </c>
      <c r="AL553" s="51" t="str">
        <f t="shared" si="165"/>
        <v/>
      </c>
      <c r="AM553" s="51" t="str">
        <f t="shared" si="166"/>
        <v/>
      </c>
      <c r="AN553" s="51" t="str">
        <f>IF(OR(AD553&lt;&gt;TRUE,AI553&lt;&gt;TRUE),"",IF(OR('Info Lieferung'!$B$12-(YEAR(J553))&gt;INDEX(valschartmaxalt,MATCH(N553,libschart,0)),'Info Lieferung'!$B$12-(YEAR(J553))&lt;INDEX(valschartminalt,MATCH(N553,libschart,0))),FALSE,TRUE))</f>
        <v/>
      </c>
      <c r="AO553" s="51" t="str">
        <f t="shared" si="167"/>
        <v/>
      </c>
      <c r="AP553" s="51"/>
      <c r="AQ553" s="51"/>
      <c r="AR553" s="51"/>
      <c r="AS553" s="197" t="str">
        <f t="shared" si="168"/>
        <v/>
      </c>
      <c r="AT553" s="197" t="str">
        <f t="shared" si="169"/>
        <v/>
      </c>
    </row>
    <row r="554" spans="1:46" x14ac:dyDescent="0.2">
      <c r="A554" s="52" t="str">
        <f>IF(AND(F554&lt;&gt;"",'Institution - Klasse'!$F$4&lt;&gt;""),INDEX(libcatidinstit,'Institution - Klasse'!$F$4),"")</f>
        <v/>
      </c>
      <c r="B554" s="52" t="str">
        <f>IF(A554&lt;&gt;"",INDEX(codeinstit,'Institution - Klasse'!$F$4),"")</f>
        <v/>
      </c>
      <c r="C554" s="50" t="str">
        <f t="shared" si="170"/>
        <v/>
      </c>
      <c r="D554" s="143"/>
      <c r="E554" s="143"/>
      <c r="F554" s="137"/>
      <c r="G554" s="137"/>
      <c r="H554" s="137"/>
      <c r="I554" s="137"/>
      <c r="J554" s="139"/>
      <c r="K554" s="140"/>
      <c r="L554" s="141"/>
      <c r="M554" s="141"/>
      <c r="N554" s="140"/>
      <c r="O554" s="142"/>
      <c r="P554" s="137"/>
      <c r="Q554" s="227"/>
      <c r="R554" s="137"/>
      <c r="S554" s="155"/>
      <c r="T554" s="155"/>
      <c r="U554" s="155"/>
      <c r="V554" s="155"/>
      <c r="W554" s="155"/>
      <c r="X554" s="155"/>
      <c r="Y554" s="53" t="str">
        <f t="shared" si="152"/>
        <v/>
      </c>
      <c r="Z554" s="51" t="str">
        <f t="shared" si="153"/>
        <v/>
      </c>
      <c r="AA554" s="51" t="str">
        <f t="shared" si="154"/>
        <v/>
      </c>
      <c r="AB554" s="51" t="str">
        <f t="shared" si="155"/>
        <v/>
      </c>
      <c r="AC554" s="51" t="str">
        <f t="shared" si="156"/>
        <v/>
      </c>
      <c r="AD554" s="51" t="str">
        <f t="shared" si="157"/>
        <v/>
      </c>
      <c r="AE554" s="51" t="str">
        <f t="shared" si="158"/>
        <v/>
      </c>
      <c r="AF554" s="51" t="str">
        <f t="shared" si="159"/>
        <v/>
      </c>
      <c r="AG554" s="51" t="str">
        <f t="shared" si="160"/>
        <v/>
      </c>
      <c r="AH554" s="51" t="str">
        <f t="shared" si="161"/>
        <v/>
      </c>
      <c r="AI554" s="51" t="str">
        <f t="shared" si="162"/>
        <v/>
      </c>
      <c r="AJ554" s="51" t="str">
        <f t="shared" si="163"/>
        <v/>
      </c>
      <c r="AK554" s="51" t="str">
        <f t="shared" si="164"/>
        <v/>
      </c>
      <c r="AL554" s="51" t="str">
        <f t="shared" si="165"/>
        <v/>
      </c>
      <c r="AM554" s="51" t="str">
        <f t="shared" si="166"/>
        <v/>
      </c>
      <c r="AN554" s="51" t="str">
        <f>IF(OR(AD554&lt;&gt;TRUE,AI554&lt;&gt;TRUE),"",IF(OR('Info Lieferung'!$B$12-(YEAR(J554))&gt;INDEX(valschartmaxalt,MATCH(N554,libschart,0)),'Info Lieferung'!$B$12-(YEAR(J554))&lt;INDEX(valschartminalt,MATCH(N554,libschart,0))),FALSE,TRUE))</f>
        <v/>
      </c>
      <c r="AO554" s="51" t="str">
        <f t="shared" si="167"/>
        <v/>
      </c>
      <c r="AP554" s="51"/>
      <c r="AQ554" s="51"/>
      <c r="AR554" s="51"/>
      <c r="AS554" s="197" t="str">
        <f t="shared" si="168"/>
        <v/>
      </c>
      <c r="AT554" s="197" t="str">
        <f t="shared" si="169"/>
        <v/>
      </c>
    </row>
    <row r="555" spans="1:46" x14ac:dyDescent="0.2">
      <c r="A555" s="52" t="str">
        <f>IF(AND(F555&lt;&gt;"",'Institution - Klasse'!$F$4&lt;&gt;""),INDEX(libcatidinstit,'Institution - Klasse'!$F$4),"")</f>
        <v/>
      </c>
      <c r="B555" s="52" t="str">
        <f>IF(A555&lt;&gt;"",INDEX(codeinstit,'Institution - Klasse'!$F$4),"")</f>
        <v/>
      </c>
      <c r="C555" s="50" t="str">
        <f t="shared" si="170"/>
        <v/>
      </c>
      <c r="D555" s="143"/>
      <c r="E555" s="143"/>
      <c r="F555" s="137"/>
      <c r="G555" s="137"/>
      <c r="H555" s="137"/>
      <c r="I555" s="137"/>
      <c r="J555" s="139"/>
      <c r="K555" s="140"/>
      <c r="L555" s="141"/>
      <c r="M555" s="141"/>
      <c r="N555" s="140"/>
      <c r="O555" s="142"/>
      <c r="P555" s="137"/>
      <c r="Q555" s="227"/>
      <c r="R555" s="137"/>
      <c r="S555" s="155"/>
      <c r="T555" s="155"/>
      <c r="U555" s="155"/>
      <c r="V555" s="155"/>
      <c r="W555" s="155"/>
      <c r="X555" s="155"/>
      <c r="Y555" s="53" t="str">
        <f t="shared" si="152"/>
        <v/>
      </c>
      <c r="Z555" s="51" t="str">
        <f t="shared" si="153"/>
        <v/>
      </c>
      <c r="AA555" s="51" t="str">
        <f t="shared" si="154"/>
        <v/>
      </c>
      <c r="AB555" s="51" t="str">
        <f t="shared" si="155"/>
        <v/>
      </c>
      <c r="AC555" s="51" t="str">
        <f t="shared" si="156"/>
        <v/>
      </c>
      <c r="AD555" s="51" t="str">
        <f t="shared" si="157"/>
        <v/>
      </c>
      <c r="AE555" s="51" t="str">
        <f t="shared" si="158"/>
        <v/>
      </c>
      <c r="AF555" s="51" t="str">
        <f t="shared" si="159"/>
        <v/>
      </c>
      <c r="AG555" s="51" t="str">
        <f t="shared" si="160"/>
        <v/>
      </c>
      <c r="AH555" s="51" t="str">
        <f t="shared" si="161"/>
        <v/>
      </c>
      <c r="AI555" s="51" t="str">
        <f t="shared" si="162"/>
        <v/>
      </c>
      <c r="AJ555" s="51" t="str">
        <f t="shared" si="163"/>
        <v/>
      </c>
      <c r="AK555" s="51" t="str">
        <f t="shared" si="164"/>
        <v/>
      </c>
      <c r="AL555" s="51" t="str">
        <f t="shared" si="165"/>
        <v/>
      </c>
      <c r="AM555" s="51" t="str">
        <f t="shared" si="166"/>
        <v/>
      </c>
      <c r="AN555" s="51" t="str">
        <f>IF(OR(AD555&lt;&gt;TRUE,AI555&lt;&gt;TRUE),"",IF(OR('Info Lieferung'!$B$12-(YEAR(J555))&gt;INDEX(valschartmaxalt,MATCH(N555,libschart,0)),'Info Lieferung'!$B$12-(YEAR(J555))&lt;INDEX(valschartminalt,MATCH(N555,libschart,0))),FALSE,TRUE))</f>
        <v/>
      </c>
      <c r="AO555" s="51" t="str">
        <f t="shared" si="167"/>
        <v/>
      </c>
      <c r="AP555" s="51"/>
      <c r="AQ555" s="51"/>
      <c r="AR555" s="51"/>
      <c r="AS555" s="197" t="str">
        <f t="shared" si="168"/>
        <v/>
      </c>
      <c r="AT555" s="197" t="str">
        <f t="shared" si="169"/>
        <v/>
      </c>
    </row>
    <row r="556" spans="1:46" x14ac:dyDescent="0.2">
      <c r="A556" s="52" t="str">
        <f>IF(AND(F556&lt;&gt;"",'Institution - Klasse'!$F$4&lt;&gt;""),INDEX(libcatidinstit,'Institution - Klasse'!$F$4),"")</f>
        <v/>
      </c>
      <c r="B556" s="52" t="str">
        <f>IF(A556&lt;&gt;"",INDEX(codeinstit,'Institution - Klasse'!$F$4),"")</f>
        <v/>
      </c>
      <c r="C556" s="50" t="str">
        <f t="shared" si="170"/>
        <v/>
      </c>
      <c r="D556" s="143"/>
      <c r="E556" s="143"/>
      <c r="F556" s="137"/>
      <c r="G556" s="137"/>
      <c r="H556" s="137"/>
      <c r="I556" s="137"/>
      <c r="J556" s="139"/>
      <c r="K556" s="140"/>
      <c r="L556" s="141"/>
      <c r="M556" s="141"/>
      <c r="N556" s="140"/>
      <c r="O556" s="142"/>
      <c r="P556" s="137"/>
      <c r="Q556" s="227"/>
      <c r="R556" s="137"/>
      <c r="S556" s="155"/>
      <c r="T556" s="155"/>
      <c r="U556" s="155"/>
      <c r="V556" s="155"/>
      <c r="W556" s="155"/>
      <c r="X556" s="155"/>
      <c r="Y556" s="53" t="str">
        <f t="shared" si="152"/>
        <v/>
      </c>
      <c r="Z556" s="51" t="str">
        <f t="shared" si="153"/>
        <v/>
      </c>
      <c r="AA556" s="51" t="str">
        <f t="shared" si="154"/>
        <v/>
      </c>
      <c r="AB556" s="51" t="str">
        <f t="shared" si="155"/>
        <v/>
      </c>
      <c r="AC556" s="51" t="str">
        <f t="shared" si="156"/>
        <v/>
      </c>
      <c r="AD556" s="51" t="str">
        <f t="shared" si="157"/>
        <v/>
      </c>
      <c r="AE556" s="51" t="str">
        <f t="shared" si="158"/>
        <v/>
      </c>
      <c r="AF556" s="51" t="str">
        <f t="shared" si="159"/>
        <v/>
      </c>
      <c r="AG556" s="51" t="str">
        <f t="shared" si="160"/>
        <v/>
      </c>
      <c r="AH556" s="51" t="str">
        <f t="shared" si="161"/>
        <v/>
      </c>
      <c r="AI556" s="51" t="str">
        <f t="shared" si="162"/>
        <v/>
      </c>
      <c r="AJ556" s="51" t="str">
        <f t="shared" si="163"/>
        <v/>
      </c>
      <c r="AK556" s="51" t="str">
        <f t="shared" si="164"/>
        <v/>
      </c>
      <c r="AL556" s="51" t="str">
        <f t="shared" si="165"/>
        <v/>
      </c>
      <c r="AM556" s="51" t="str">
        <f t="shared" si="166"/>
        <v/>
      </c>
      <c r="AN556" s="51" t="str">
        <f>IF(OR(AD556&lt;&gt;TRUE,AI556&lt;&gt;TRUE),"",IF(OR('Info Lieferung'!$B$12-(YEAR(J556))&gt;INDEX(valschartmaxalt,MATCH(N556,libschart,0)),'Info Lieferung'!$B$12-(YEAR(J556))&lt;INDEX(valschartminalt,MATCH(N556,libschart,0))),FALSE,TRUE))</f>
        <v/>
      </c>
      <c r="AO556" s="51" t="str">
        <f t="shared" si="167"/>
        <v/>
      </c>
      <c r="AP556" s="51"/>
      <c r="AQ556" s="51"/>
      <c r="AR556" s="51"/>
      <c r="AS556" s="197" t="str">
        <f t="shared" si="168"/>
        <v/>
      </c>
      <c r="AT556" s="197" t="str">
        <f t="shared" si="169"/>
        <v/>
      </c>
    </row>
    <row r="557" spans="1:46" x14ac:dyDescent="0.2">
      <c r="A557" s="52" t="str">
        <f>IF(AND(F557&lt;&gt;"",'Institution - Klasse'!$F$4&lt;&gt;""),INDEX(libcatidinstit,'Institution - Klasse'!$F$4),"")</f>
        <v/>
      </c>
      <c r="B557" s="52" t="str">
        <f>IF(A557&lt;&gt;"",INDEX(codeinstit,'Institution - Klasse'!$F$4),"")</f>
        <v/>
      </c>
      <c r="C557" s="50" t="str">
        <f t="shared" si="170"/>
        <v/>
      </c>
      <c r="D557" s="143"/>
      <c r="E557" s="143"/>
      <c r="F557" s="137"/>
      <c r="G557" s="137"/>
      <c r="H557" s="137"/>
      <c r="I557" s="137"/>
      <c r="J557" s="139"/>
      <c r="K557" s="140"/>
      <c r="L557" s="141"/>
      <c r="M557" s="141"/>
      <c r="N557" s="140"/>
      <c r="O557" s="142"/>
      <c r="P557" s="137"/>
      <c r="Q557" s="227"/>
      <c r="R557" s="137"/>
      <c r="S557" s="155"/>
      <c r="T557" s="155"/>
      <c r="U557" s="155"/>
      <c r="V557" s="155"/>
      <c r="W557" s="155"/>
      <c r="X557" s="155"/>
      <c r="Y557" s="53" t="str">
        <f t="shared" si="152"/>
        <v/>
      </c>
      <c r="Z557" s="51" t="str">
        <f t="shared" si="153"/>
        <v/>
      </c>
      <c r="AA557" s="51" t="str">
        <f t="shared" si="154"/>
        <v/>
      </c>
      <c r="AB557" s="51" t="str">
        <f t="shared" si="155"/>
        <v/>
      </c>
      <c r="AC557" s="51" t="str">
        <f t="shared" si="156"/>
        <v/>
      </c>
      <c r="AD557" s="51" t="str">
        <f t="shared" si="157"/>
        <v/>
      </c>
      <c r="AE557" s="51" t="str">
        <f t="shared" si="158"/>
        <v/>
      </c>
      <c r="AF557" s="51" t="str">
        <f t="shared" si="159"/>
        <v/>
      </c>
      <c r="AG557" s="51" t="str">
        <f t="shared" si="160"/>
        <v/>
      </c>
      <c r="AH557" s="51" t="str">
        <f t="shared" si="161"/>
        <v/>
      </c>
      <c r="AI557" s="51" t="str">
        <f t="shared" si="162"/>
        <v/>
      </c>
      <c r="AJ557" s="51" t="str">
        <f t="shared" si="163"/>
        <v/>
      </c>
      <c r="AK557" s="51" t="str">
        <f t="shared" si="164"/>
        <v/>
      </c>
      <c r="AL557" s="51" t="str">
        <f t="shared" si="165"/>
        <v/>
      </c>
      <c r="AM557" s="51" t="str">
        <f t="shared" si="166"/>
        <v/>
      </c>
      <c r="AN557" s="51" t="str">
        <f>IF(OR(AD557&lt;&gt;TRUE,AI557&lt;&gt;TRUE),"",IF(OR('Info Lieferung'!$B$12-(YEAR(J557))&gt;INDEX(valschartmaxalt,MATCH(N557,libschart,0)),'Info Lieferung'!$B$12-(YEAR(J557))&lt;INDEX(valschartminalt,MATCH(N557,libschart,0))),FALSE,TRUE))</f>
        <v/>
      </c>
      <c r="AO557" s="51" t="str">
        <f t="shared" si="167"/>
        <v/>
      </c>
      <c r="AP557" s="51"/>
      <c r="AQ557" s="51"/>
      <c r="AR557" s="51"/>
      <c r="AS557" s="197" t="str">
        <f t="shared" si="168"/>
        <v/>
      </c>
      <c r="AT557" s="197" t="str">
        <f t="shared" si="169"/>
        <v/>
      </c>
    </row>
    <row r="558" spans="1:46" x14ac:dyDescent="0.2">
      <c r="A558" s="52" t="str">
        <f>IF(AND(F558&lt;&gt;"",'Institution - Klasse'!$F$4&lt;&gt;""),INDEX(libcatidinstit,'Institution - Klasse'!$F$4),"")</f>
        <v/>
      </c>
      <c r="B558" s="52" t="str">
        <f>IF(A558&lt;&gt;"",INDEX(codeinstit,'Institution - Klasse'!$F$4),"")</f>
        <v/>
      </c>
      <c r="C558" s="50" t="str">
        <f t="shared" si="170"/>
        <v/>
      </c>
      <c r="D558" s="143"/>
      <c r="E558" s="143"/>
      <c r="F558" s="137"/>
      <c r="G558" s="137"/>
      <c r="H558" s="137"/>
      <c r="I558" s="137"/>
      <c r="J558" s="139"/>
      <c r="K558" s="140"/>
      <c r="L558" s="141"/>
      <c r="M558" s="141"/>
      <c r="N558" s="140"/>
      <c r="O558" s="142"/>
      <c r="P558" s="137"/>
      <c r="Q558" s="227"/>
      <c r="R558" s="137"/>
      <c r="S558" s="155"/>
      <c r="T558" s="155"/>
      <c r="U558" s="155"/>
      <c r="V558" s="155"/>
      <c r="W558" s="155"/>
      <c r="X558" s="155"/>
      <c r="Y558" s="53" t="str">
        <f t="shared" si="152"/>
        <v/>
      </c>
      <c r="Z558" s="51" t="str">
        <f t="shared" si="153"/>
        <v/>
      </c>
      <c r="AA558" s="51" t="str">
        <f t="shared" si="154"/>
        <v/>
      </c>
      <c r="AB558" s="51" t="str">
        <f t="shared" si="155"/>
        <v/>
      </c>
      <c r="AC558" s="51" t="str">
        <f t="shared" si="156"/>
        <v/>
      </c>
      <c r="AD558" s="51" t="str">
        <f t="shared" si="157"/>
        <v/>
      </c>
      <c r="AE558" s="51" t="str">
        <f t="shared" si="158"/>
        <v/>
      </c>
      <c r="AF558" s="51" t="str">
        <f t="shared" si="159"/>
        <v/>
      </c>
      <c r="AG558" s="51" t="str">
        <f t="shared" si="160"/>
        <v/>
      </c>
      <c r="AH558" s="51" t="str">
        <f t="shared" si="161"/>
        <v/>
      </c>
      <c r="AI558" s="51" t="str">
        <f t="shared" si="162"/>
        <v/>
      </c>
      <c r="AJ558" s="51" t="str">
        <f t="shared" si="163"/>
        <v/>
      </c>
      <c r="AK558" s="51" t="str">
        <f t="shared" si="164"/>
        <v/>
      </c>
      <c r="AL558" s="51" t="str">
        <f t="shared" si="165"/>
        <v/>
      </c>
      <c r="AM558" s="51" t="str">
        <f t="shared" si="166"/>
        <v/>
      </c>
      <c r="AN558" s="51" t="str">
        <f>IF(OR(AD558&lt;&gt;TRUE,AI558&lt;&gt;TRUE),"",IF(OR('Info Lieferung'!$B$12-(YEAR(J558))&gt;INDEX(valschartmaxalt,MATCH(N558,libschart,0)),'Info Lieferung'!$B$12-(YEAR(J558))&lt;INDEX(valschartminalt,MATCH(N558,libschart,0))),FALSE,TRUE))</f>
        <v/>
      </c>
      <c r="AO558" s="51" t="str">
        <f t="shared" si="167"/>
        <v/>
      </c>
      <c r="AP558" s="51"/>
      <c r="AQ558" s="51"/>
      <c r="AR558" s="51"/>
      <c r="AS558" s="197" t="str">
        <f t="shared" si="168"/>
        <v/>
      </c>
      <c r="AT558" s="197" t="str">
        <f t="shared" si="169"/>
        <v/>
      </c>
    </row>
    <row r="559" spans="1:46" x14ac:dyDescent="0.2">
      <c r="A559" s="52" t="str">
        <f>IF(AND(F559&lt;&gt;"",'Institution - Klasse'!$F$4&lt;&gt;""),INDEX(libcatidinstit,'Institution - Klasse'!$F$4),"")</f>
        <v/>
      </c>
      <c r="B559" s="52" t="str">
        <f>IF(A559&lt;&gt;"",INDEX(codeinstit,'Institution - Klasse'!$F$4),"")</f>
        <v/>
      </c>
      <c r="C559" s="50" t="str">
        <f t="shared" si="170"/>
        <v/>
      </c>
      <c r="D559" s="143"/>
      <c r="E559" s="143"/>
      <c r="F559" s="137"/>
      <c r="G559" s="137"/>
      <c r="H559" s="137"/>
      <c r="I559" s="137"/>
      <c r="J559" s="139"/>
      <c r="K559" s="140"/>
      <c r="L559" s="141"/>
      <c r="M559" s="141"/>
      <c r="N559" s="140"/>
      <c r="O559" s="142"/>
      <c r="P559" s="137"/>
      <c r="Q559" s="227"/>
      <c r="R559" s="137"/>
      <c r="S559" s="155"/>
      <c r="T559" s="155"/>
      <c r="U559" s="155"/>
      <c r="V559" s="155"/>
      <c r="W559" s="155"/>
      <c r="X559" s="155"/>
      <c r="Y559" s="53" t="str">
        <f t="shared" si="152"/>
        <v/>
      </c>
      <c r="Z559" s="51" t="str">
        <f t="shared" si="153"/>
        <v/>
      </c>
      <c r="AA559" s="51" t="str">
        <f t="shared" si="154"/>
        <v/>
      </c>
      <c r="AB559" s="51" t="str">
        <f t="shared" si="155"/>
        <v/>
      </c>
      <c r="AC559" s="51" t="str">
        <f t="shared" si="156"/>
        <v/>
      </c>
      <c r="AD559" s="51" t="str">
        <f t="shared" si="157"/>
        <v/>
      </c>
      <c r="AE559" s="51" t="str">
        <f t="shared" si="158"/>
        <v/>
      </c>
      <c r="AF559" s="51" t="str">
        <f t="shared" si="159"/>
        <v/>
      </c>
      <c r="AG559" s="51" t="str">
        <f t="shared" si="160"/>
        <v/>
      </c>
      <c r="AH559" s="51" t="str">
        <f t="shared" si="161"/>
        <v/>
      </c>
      <c r="AI559" s="51" t="str">
        <f t="shared" si="162"/>
        <v/>
      </c>
      <c r="AJ559" s="51" t="str">
        <f t="shared" si="163"/>
        <v/>
      </c>
      <c r="AK559" s="51" t="str">
        <f t="shared" si="164"/>
        <v/>
      </c>
      <c r="AL559" s="51" t="str">
        <f t="shared" si="165"/>
        <v/>
      </c>
      <c r="AM559" s="51" t="str">
        <f t="shared" si="166"/>
        <v/>
      </c>
      <c r="AN559" s="51" t="str">
        <f>IF(OR(AD559&lt;&gt;TRUE,AI559&lt;&gt;TRUE),"",IF(OR('Info Lieferung'!$B$12-(YEAR(J559))&gt;INDEX(valschartmaxalt,MATCH(N559,libschart,0)),'Info Lieferung'!$B$12-(YEAR(J559))&lt;INDEX(valschartminalt,MATCH(N559,libschart,0))),FALSE,TRUE))</f>
        <v/>
      </c>
      <c r="AO559" s="51" t="str">
        <f t="shared" si="167"/>
        <v/>
      </c>
      <c r="AP559" s="51"/>
      <c r="AQ559" s="51"/>
      <c r="AR559" s="51"/>
      <c r="AS559" s="197" t="str">
        <f t="shared" si="168"/>
        <v/>
      </c>
      <c r="AT559" s="197" t="str">
        <f t="shared" si="169"/>
        <v/>
      </c>
    </row>
    <row r="560" spans="1:46" x14ac:dyDescent="0.2">
      <c r="A560" s="52" t="str">
        <f>IF(AND(F560&lt;&gt;"",'Institution - Klasse'!$F$4&lt;&gt;""),INDEX(libcatidinstit,'Institution - Klasse'!$F$4),"")</f>
        <v/>
      </c>
      <c r="B560" s="52" t="str">
        <f>IF(A560&lt;&gt;"",INDEX(codeinstit,'Institution - Klasse'!$F$4),"")</f>
        <v/>
      </c>
      <c r="C560" s="50" t="str">
        <f t="shared" si="170"/>
        <v/>
      </c>
      <c r="D560" s="143"/>
      <c r="E560" s="143"/>
      <c r="F560" s="137"/>
      <c r="G560" s="137"/>
      <c r="H560" s="137"/>
      <c r="I560" s="137"/>
      <c r="J560" s="139"/>
      <c r="K560" s="140"/>
      <c r="L560" s="141"/>
      <c r="M560" s="141"/>
      <c r="N560" s="140"/>
      <c r="O560" s="142"/>
      <c r="P560" s="137"/>
      <c r="Q560" s="227"/>
      <c r="R560" s="137"/>
      <c r="S560" s="155"/>
      <c r="T560" s="155"/>
      <c r="U560" s="155"/>
      <c r="V560" s="155"/>
      <c r="W560" s="155"/>
      <c r="X560" s="155"/>
      <c r="Y560" s="53" t="str">
        <f t="shared" si="152"/>
        <v/>
      </c>
      <c r="Z560" s="51" t="str">
        <f t="shared" si="153"/>
        <v/>
      </c>
      <c r="AA560" s="51" t="str">
        <f t="shared" si="154"/>
        <v/>
      </c>
      <c r="AB560" s="51" t="str">
        <f t="shared" si="155"/>
        <v/>
      </c>
      <c r="AC560" s="51" t="str">
        <f t="shared" si="156"/>
        <v/>
      </c>
      <c r="AD560" s="51" t="str">
        <f t="shared" si="157"/>
        <v/>
      </c>
      <c r="AE560" s="51" t="str">
        <f t="shared" si="158"/>
        <v/>
      </c>
      <c r="AF560" s="51" t="str">
        <f t="shared" si="159"/>
        <v/>
      </c>
      <c r="AG560" s="51" t="str">
        <f t="shared" si="160"/>
        <v/>
      </c>
      <c r="AH560" s="51" t="str">
        <f t="shared" si="161"/>
        <v/>
      </c>
      <c r="AI560" s="51" t="str">
        <f t="shared" si="162"/>
        <v/>
      </c>
      <c r="AJ560" s="51" t="str">
        <f t="shared" si="163"/>
        <v/>
      </c>
      <c r="AK560" s="51" t="str">
        <f t="shared" si="164"/>
        <v/>
      </c>
      <c r="AL560" s="51" t="str">
        <f t="shared" si="165"/>
        <v/>
      </c>
      <c r="AM560" s="51" t="str">
        <f t="shared" si="166"/>
        <v/>
      </c>
      <c r="AN560" s="51" t="str">
        <f>IF(OR(AD560&lt;&gt;TRUE,AI560&lt;&gt;TRUE),"",IF(OR('Info Lieferung'!$B$12-(YEAR(J560))&gt;INDEX(valschartmaxalt,MATCH(N560,libschart,0)),'Info Lieferung'!$B$12-(YEAR(J560))&lt;INDEX(valschartminalt,MATCH(N560,libschart,0))),FALSE,TRUE))</f>
        <v/>
      </c>
      <c r="AO560" s="51" t="str">
        <f t="shared" si="167"/>
        <v/>
      </c>
      <c r="AP560" s="51"/>
      <c r="AQ560" s="51"/>
      <c r="AR560" s="51"/>
      <c r="AS560" s="197" t="str">
        <f t="shared" si="168"/>
        <v/>
      </c>
      <c r="AT560" s="197" t="str">
        <f t="shared" si="169"/>
        <v/>
      </c>
    </row>
    <row r="561" spans="1:46" x14ac:dyDescent="0.2">
      <c r="A561" s="52" t="str">
        <f>IF(AND(F561&lt;&gt;"",'Institution - Klasse'!$F$4&lt;&gt;""),INDEX(libcatidinstit,'Institution - Klasse'!$F$4),"")</f>
        <v/>
      </c>
      <c r="B561" s="52" t="str">
        <f>IF(A561&lt;&gt;"",INDEX(codeinstit,'Institution - Klasse'!$F$4),"")</f>
        <v/>
      </c>
      <c r="C561" s="50" t="str">
        <f t="shared" si="170"/>
        <v/>
      </c>
      <c r="D561" s="143"/>
      <c r="E561" s="143"/>
      <c r="F561" s="137"/>
      <c r="G561" s="137"/>
      <c r="H561" s="137"/>
      <c r="I561" s="137"/>
      <c r="J561" s="139"/>
      <c r="K561" s="140"/>
      <c r="L561" s="141"/>
      <c r="M561" s="141"/>
      <c r="N561" s="140"/>
      <c r="O561" s="142"/>
      <c r="P561" s="137"/>
      <c r="Q561" s="227"/>
      <c r="R561" s="137"/>
      <c r="S561" s="155"/>
      <c r="T561" s="155"/>
      <c r="U561" s="155"/>
      <c r="V561" s="155"/>
      <c r="W561" s="155"/>
      <c r="X561" s="155"/>
      <c r="Y561" s="53" t="str">
        <f t="shared" si="152"/>
        <v/>
      </c>
      <c r="Z561" s="51" t="str">
        <f t="shared" si="153"/>
        <v/>
      </c>
      <c r="AA561" s="51" t="str">
        <f t="shared" si="154"/>
        <v/>
      </c>
      <c r="AB561" s="51" t="str">
        <f t="shared" si="155"/>
        <v/>
      </c>
      <c r="AC561" s="51" t="str">
        <f t="shared" si="156"/>
        <v/>
      </c>
      <c r="AD561" s="51" t="str">
        <f t="shared" si="157"/>
        <v/>
      </c>
      <c r="AE561" s="51" t="str">
        <f t="shared" si="158"/>
        <v/>
      </c>
      <c r="AF561" s="51" t="str">
        <f t="shared" si="159"/>
        <v/>
      </c>
      <c r="AG561" s="51" t="str">
        <f t="shared" si="160"/>
        <v/>
      </c>
      <c r="AH561" s="51" t="str">
        <f t="shared" si="161"/>
        <v/>
      </c>
      <c r="AI561" s="51" t="str">
        <f t="shared" si="162"/>
        <v/>
      </c>
      <c r="AJ561" s="51" t="str">
        <f t="shared" si="163"/>
        <v/>
      </c>
      <c r="AK561" s="51" t="str">
        <f t="shared" si="164"/>
        <v/>
      </c>
      <c r="AL561" s="51" t="str">
        <f t="shared" si="165"/>
        <v/>
      </c>
      <c r="AM561" s="51" t="str">
        <f t="shared" si="166"/>
        <v/>
      </c>
      <c r="AN561" s="51" t="str">
        <f>IF(OR(AD561&lt;&gt;TRUE,AI561&lt;&gt;TRUE),"",IF(OR('Info Lieferung'!$B$12-(YEAR(J561))&gt;INDEX(valschartmaxalt,MATCH(N561,libschart,0)),'Info Lieferung'!$B$12-(YEAR(J561))&lt;INDEX(valschartminalt,MATCH(N561,libschart,0))),FALSE,TRUE))</f>
        <v/>
      </c>
      <c r="AO561" s="51" t="str">
        <f t="shared" si="167"/>
        <v/>
      </c>
      <c r="AP561" s="51"/>
      <c r="AQ561" s="51"/>
      <c r="AR561" s="51"/>
      <c r="AS561" s="197" t="str">
        <f t="shared" si="168"/>
        <v/>
      </c>
      <c r="AT561" s="197" t="str">
        <f t="shared" si="169"/>
        <v/>
      </c>
    </row>
    <row r="562" spans="1:46" x14ac:dyDescent="0.2">
      <c r="A562" s="52" t="str">
        <f>IF(AND(F562&lt;&gt;"",'Institution - Klasse'!$F$4&lt;&gt;""),INDEX(libcatidinstit,'Institution - Klasse'!$F$4),"")</f>
        <v/>
      </c>
      <c r="B562" s="52" t="str">
        <f>IF(A562&lt;&gt;"",INDEX(codeinstit,'Institution - Klasse'!$F$4),"")</f>
        <v/>
      </c>
      <c r="C562" s="50" t="str">
        <f t="shared" si="170"/>
        <v/>
      </c>
      <c r="D562" s="143"/>
      <c r="E562" s="143"/>
      <c r="F562" s="137"/>
      <c r="G562" s="137"/>
      <c r="H562" s="137"/>
      <c r="I562" s="137"/>
      <c r="J562" s="139"/>
      <c r="K562" s="140"/>
      <c r="L562" s="141"/>
      <c r="M562" s="141"/>
      <c r="N562" s="140"/>
      <c r="O562" s="142"/>
      <c r="P562" s="137"/>
      <c r="Q562" s="227"/>
      <c r="R562" s="137"/>
      <c r="S562" s="155"/>
      <c r="T562" s="155"/>
      <c r="U562" s="155"/>
      <c r="V562" s="155"/>
      <c r="W562" s="155"/>
      <c r="X562" s="155"/>
      <c r="Y562" s="53" t="str">
        <f t="shared" si="152"/>
        <v/>
      </c>
      <c r="Z562" s="51" t="str">
        <f t="shared" si="153"/>
        <v/>
      </c>
      <c r="AA562" s="51" t="str">
        <f t="shared" si="154"/>
        <v/>
      </c>
      <c r="AB562" s="51" t="str">
        <f t="shared" si="155"/>
        <v/>
      </c>
      <c r="AC562" s="51" t="str">
        <f t="shared" si="156"/>
        <v/>
      </c>
      <c r="AD562" s="51" t="str">
        <f t="shared" si="157"/>
        <v/>
      </c>
      <c r="AE562" s="51" t="str">
        <f t="shared" si="158"/>
        <v/>
      </c>
      <c r="AF562" s="51" t="str">
        <f t="shared" si="159"/>
        <v/>
      </c>
      <c r="AG562" s="51" t="str">
        <f t="shared" si="160"/>
        <v/>
      </c>
      <c r="AH562" s="51" t="str">
        <f t="shared" si="161"/>
        <v/>
      </c>
      <c r="AI562" s="51" t="str">
        <f t="shared" si="162"/>
        <v/>
      </c>
      <c r="AJ562" s="51" t="str">
        <f t="shared" si="163"/>
        <v/>
      </c>
      <c r="AK562" s="51" t="str">
        <f t="shared" si="164"/>
        <v/>
      </c>
      <c r="AL562" s="51" t="str">
        <f t="shared" si="165"/>
        <v/>
      </c>
      <c r="AM562" s="51" t="str">
        <f t="shared" si="166"/>
        <v/>
      </c>
      <c r="AN562" s="51" t="str">
        <f>IF(OR(AD562&lt;&gt;TRUE,AI562&lt;&gt;TRUE),"",IF(OR('Info Lieferung'!$B$12-(YEAR(J562))&gt;INDEX(valschartmaxalt,MATCH(N562,libschart,0)),'Info Lieferung'!$B$12-(YEAR(J562))&lt;INDEX(valschartminalt,MATCH(N562,libschart,0))),FALSE,TRUE))</f>
        <v/>
      </c>
      <c r="AO562" s="51" t="str">
        <f t="shared" si="167"/>
        <v/>
      </c>
      <c r="AP562" s="51"/>
      <c r="AQ562" s="51"/>
      <c r="AR562" s="51"/>
      <c r="AS562" s="197" t="str">
        <f t="shared" si="168"/>
        <v/>
      </c>
      <c r="AT562" s="197" t="str">
        <f t="shared" si="169"/>
        <v/>
      </c>
    </row>
    <row r="563" spans="1:46" x14ac:dyDescent="0.2">
      <c r="A563" s="52" t="str">
        <f>IF(AND(F563&lt;&gt;"",'Institution - Klasse'!$F$4&lt;&gt;""),INDEX(libcatidinstit,'Institution - Klasse'!$F$4),"")</f>
        <v/>
      </c>
      <c r="B563" s="52" t="str">
        <f>IF(A563&lt;&gt;"",INDEX(codeinstit,'Institution - Klasse'!$F$4),"")</f>
        <v/>
      </c>
      <c r="C563" s="50" t="str">
        <f t="shared" si="170"/>
        <v/>
      </c>
      <c r="D563" s="143"/>
      <c r="E563" s="143"/>
      <c r="F563" s="137"/>
      <c r="G563" s="137"/>
      <c r="H563" s="137"/>
      <c r="I563" s="137"/>
      <c r="J563" s="139"/>
      <c r="K563" s="140"/>
      <c r="L563" s="141"/>
      <c r="M563" s="141"/>
      <c r="N563" s="140"/>
      <c r="O563" s="142"/>
      <c r="P563" s="137"/>
      <c r="Q563" s="227"/>
      <c r="R563" s="137"/>
      <c r="S563" s="155"/>
      <c r="T563" s="155"/>
      <c r="U563" s="155"/>
      <c r="V563" s="155"/>
      <c r="W563" s="155"/>
      <c r="X563" s="155"/>
      <c r="Y563" s="53" t="str">
        <f t="shared" si="152"/>
        <v/>
      </c>
      <c r="Z563" s="51" t="str">
        <f t="shared" si="153"/>
        <v/>
      </c>
      <c r="AA563" s="51" t="str">
        <f t="shared" si="154"/>
        <v/>
      </c>
      <c r="AB563" s="51" t="str">
        <f t="shared" si="155"/>
        <v/>
      </c>
      <c r="AC563" s="51" t="str">
        <f t="shared" si="156"/>
        <v/>
      </c>
      <c r="AD563" s="51" t="str">
        <f t="shared" si="157"/>
        <v/>
      </c>
      <c r="AE563" s="51" t="str">
        <f t="shared" si="158"/>
        <v/>
      </c>
      <c r="AF563" s="51" t="str">
        <f t="shared" si="159"/>
        <v/>
      </c>
      <c r="AG563" s="51" t="str">
        <f t="shared" si="160"/>
        <v/>
      </c>
      <c r="AH563" s="51" t="str">
        <f t="shared" si="161"/>
        <v/>
      </c>
      <c r="AI563" s="51" t="str">
        <f t="shared" si="162"/>
        <v/>
      </c>
      <c r="AJ563" s="51" t="str">
        <f t="shared" si="163"/>
        <v/>
      </c>
      <c r="AK563" s="51" t="str">
        <f t="shared" si="164"/>
        <v/>
      </c>
      <c r="AL563" s="51" t="str">
        <f t="shared" si="165"/>
        <v/>
      </c>
      <c r="AM563" s="51" t="str">
        <f t="shared" si="166"/>
        <v/>
      </c>
      <c r="AN563" s="51" t="str">
        <f>IF(OR(AD563&lt;&gt;TRUE,AI563&lt;&gt;TRUE),"",IF(OR('Info Lieferung'!$B$12-(YEAR(J563))&gt;INDEX(valschartmaxalt,MATCH(N563,libschart,0)),'Info Lieferung'!$B$12-(YEAR(J563))&lt;INDEX(valschartminalt,MATCH(N563,libschart,0))),FALSE,TRUE))</f>
        <v/>
      </c>
      <c r="AO563" s="51" t="str">
        <f t="shared" si="167"/>
        <v/>
      </c>
      <c r="AP563" s="51"/>
      <c r="AQ563" s="51"/>
      <c r="AR563" s="51"/>
      <c r="AS563" s="197" t="str">
        <f t="shared" si="168"/>
        <v/>
      </c>
      <c r="AT563" s="197" t="str">
        <f t="shared" si="169"/>
        <v/>
      </c>
    </row>
    <row r="564" spans="1:46" x14ac:dyDescent="0.2">
      <c r="A564" s="52" t="str">
        <f>IF(AND(F564&lt;&gt;"",'Institution - Klasse'!$F$4&lt;&gt;""),INDEX(libcatidinstit,'Institution - Klasse'!$F$4),"")</f>
        <v/>
      </c>
      <c r="B564" s="52" t="str">
        <f>IF(A564&lt;&gt;"",INDEX(codeinstit,'Institution - Klasse'!$F$4),"")</f>
        <v/>
      </c>
      <c r="C564" s="50" t="str">
        <f t="shared" si="170"/>
        <v/>
      </c>
      <c r="D564" s="143"/>
      <c r="E564" s="143"/>
      <c r="F564" s="137"/>
      <c r="G564" s="137"/>
      <c r="H564" s="137"/>
      <c r="I564" s="137"/>
      <c r="J564" s="139"/>
      <c r="K564" s="140"/>
      <c r="L564" s="141"/>
      <c r="M564" s="141"/>
      <c r="N564" s="140"/>
      <c r="O564" s="142"/>
      <c r="P564" s="137"/>
      <c r="Q564" s="227"/>
      <c r="R564" s="137"/>
      <c r="S564" s="155"/>
      <c r="T564" s="155"/>
      <c r="U564" s="155"/>
      <c r="V564" s="155"/>
      <c r="W564" s="155"/>
      <c r="X564" s="155"/>
      <c r="Y564" s="53" t="str">
        <f t="shared" si="152"/>
        <v/>
      </c>
      <c r="Z564" s="51" t="str">
        <f t="shared" si="153"/>
        <v/>
      </c>
      <c r="AA564" s="51" t="str">
        <f t="shared" si="154"/>
        <v/>
      </c>
      <c r="AB564" s="51" t="str">
        <f t="shared" si="155"/>
        <v/>
      </c>
      <c r="AC564" s="51" t="str">
        <f t="shared" si="156"/>
        <v/>
      </c>
      <c r="AD564" s="51" t="str">
        <f t="shared" si="157"/>
        <v/>
      </c>
      <c r="AE564" s="51" t="str">
        <f t="shared" si="158"/>
        <v/>
      </c>
      <c r="AF564" s="51" t="str">
        <f t="shared" si="159"/>
        <v/>
      </c>
      <c r="AG564" s="51" t="str">
        <f t="shared" si="160"/>
        <v/>
      </c>
      <c r="AH564" s="51" t="str">
        <f t="shared" si="161"/>
        <v/>
      </c>
      <c r="AI564" s="51" t="str">
        <f t="shared" si="162"/>
        <v/>
      </c>
      <c r="AJ564" s="51" t="str">
        <f t="shared" si="163"/>
        <v/>
      </c>
      <c r="AK564" s="51" t="str">
        <f t="shared" si="164"/>
        <v/>
      </c>
      <c r="AL564" s="51" t="str">
        <f t="shared" si="165"/>
        <v/>
      </c>
      <c r="AM564" s="51" t="str">
        <f t="shared" si="166"/>
        <v/>
      </c>
      <c r="AN564" s="51" t="str">
        <f>IF(OR(AD564&lt;&gt;TRUE,AI564&lt;&gt;TRUE),"",IF(OR('Info Lieferung'!$B$12-(YEAR(J564))&gt;INDEX(valschartmaxalt,MATCH(N564,libschart,0)),'Info Lieferung'!$B$12-(YEAR(J564))&lt;INDEX(valschartminalt,MATCH(N564,libschart,0))),FALSE,TRUE))</f>
        <v/>
      </c>
      <c r="AO564" s="51" t="str">
        <f t="shared" si="167"/>
        <v/>
      </c>
      <c r="AP564" s="51"/>
      <c r="AQ564" s="51"/>
      <c r="AR564" s="51"/>
      <c r="AS564" s="197" t="str">
        <f t="shared" si="168"/>
        <v/>
      </c>
      <c r="AT564" s="197" t="str">
        <f t="shared" si="169"/>
        <v/>
      </c>
    </row>
    <row r="565" spans="1:46" x14ac:dyDescent="0.2">
      <c r="A565" s="52" t="str">
        <f>IF(AND(F565&lt;&gt;"",'Institution - Klasse'!$F$4&lt;&gt;""),INDEX(libcatidinstit,'Institution - Klasse'!$F$4),"")</f>
        <v/>
      </c>
      <c r="B565" s="52" t="str">
        <f>IF(A565&lt;&gt;"",INDEX(codeinstit,'Institution - Klasse'!$F$4),"")</f>
        <v/>
      </c>
      <c r="C565" s="50" t="str">
        <f t="shared" si="170"/>
        <v/>
      </c>
      <c r="D565" s="143"/>
      <c r="E565" s="143"/>
      <c r="F565" s="137"/>
      <c r="G565" s="137"/>
      <c r="H565" s="137"/>
      <c r="I565" s="137"/>
      <c r="J565" s="139"/>
      <c r="K565" s="140"/>
      <c r="L565" s="141"/>
      <c r="M565" s="141"/>
      <c r="N565" s="140"/>
      <c r="O565" s="142"/>
      <c r="P565" s="137"/>
      <c r="Q565" s="227"/>
      <c r="R565" s="137"/>
      <c r="S565" s="155"/>
      <c r="T565" s="155"/>
      <c r="U565" s="155"/>
      <c r="V565" s="155"/>
      <c r="W565" s="155"/>
      <c r="X565" s="155"/>
      <c r="Y565" s="53" t="str">
        <f t="shared" si="152"/>
        <v/>
      </c>
      <c r="Z565" s="51" t="str">
        <f t="shared" si="153"/>
        <v/>
      </c>
      <c r="AA565" s="51" t="str">
        <f t="shared" si="154"/>
        <v/>
      </c>
      <c r="AB565" s="51" t="str">
        <f t="shared" si="155"/>
        <v/>
      </c>
      <c r="AC565" s="51" t="str">
        <f t="shared" si="156"/>
        <v/>
      </c>
      <c r="AD565" s="51" t="str">
        <f t="shared" si="157"/>
        <v/>
      </c>
      <c r="AE565" s="51" t="str">
        <f t="shared" si="158"/>
        <v/>
      </c>
      <c r="AF565" s="51" t="str">
        <f t="shared" si="159"/>
        <v/>
      </c>
      <c r="AG565" s="51" t="str">
        <f t="shared" si="160"/>
        <v/>
      </c>
      <c r="AH565" s="51" t="str">
        <f t="shared" si="161"/>
        <v/>
      </c>
      <c r="AI565" s="51" t="str">
        <f t="shared" si="162"/>
        <v/>
      </c>
      <c r="AJ565" s="51" t="str">
        <f t="shared" si="163"/>
        <v/>
      </c>
      <c r="AK565" s="51" t="str">
        <f t="shared" si="164"/>
        <v/>
      </c>
      <c r="AL565" s="51" t="str">
        <f t="shared" si="165"/>
        <v/>
      </c>
      <c r="AM565" s="51" t="str">
        <f t="shared" si="166"/>
        <v/>
      </c>
      <c r="AN565" s="51" t="str">
        <f>IF(OR(AD565&lt;&gt;TRUE,AI565&lt;&gt;TRUE),"",IF(OR('Info Lieferung'!$B$12-(YEAR(J565))&gt;INDEX(valschartmaxalt,MATCH(N565,libschart,0)),'Info Lieferung'!$B$12-(YEAR(J565))&lt;INDEX(valschartminalt,MATCH(N565,libschart,0))),FALSE,TRUE))</f>
        <v/>
      </c>
      <c r="AO565" s="51" t="str">
        <f t="shared" si="167"/>
        <v/>
      </c>
      <c r="AP565" s="51"/>
      <c r="AQ565" s="51"/>
      <c r="AR565" s="51"/>
      <c r="AS565" s="197" t="str">
        <f t="shared" si="168"/>
        <v/>
      </c>
      <c r="AT565" s="197" t="str">
        <f t="shared" si="169"/>
        <v/>
      </c>
    </row>
    <row r="566" spans="1:46" x14ac:dyDescent="0.2">
      <c r="A566" s="52" t="str">
        <f>IF(AND(F566&lt;&gt;"",'Institution - Klasse'!$F$4&lt;&gt;""),INDEX(libcatidinstit,'Institution - Klasse'!$F$4),"")</f>
        <v/>
      </c>
      <c r="B566" s="52" t="str">
        <f>IF(A566&lt;&gt;"",INDEX(codeinstit,'Institution - Klasse'!$F$4),"")</f>
        <v/>
      </c>
      <c r="C566" s="50" t="str">
        <f t="shared" si="170"/>
        <v/>
      </c>
      <c r="D566" s="143"/>
      <c r="E566" s="143"/>
      <c r="F566" s="137"/>
      <c r="G566" s="137"/>
      <c r="H566" s="137"/>
      <c r="I566" s="137"/>
      <c r="J566" s="139"/>
      <c r="K566" s="140"/>
      <c r="L566" s="141"/>
      <c r="M566" s="141"/>
      <c r="N566" s="140"/>
      <c r="O566" s="142"/>
      <c r="P566" s="137"/>
      <c r="Q566" s="227"/>
      <c r="R566" s="137"/>
      <c r="S566" s="155"/>
      <c r="T566" s="155"/>
      <c r="U566" s="155"/>
      <c r="V566" s="155"/>
      <c r="W566" s="155"/>
      <c r="X566" s="155"/>
      <c r="Y566" s="53" t="str">
        <f t="shared" si="152"/>
        <v/>
      </c>
      <c r="Z566" s="51" t="str">
        <f t="shared" si="153"/>
        <v/>
      </c>
      <c r="AA566" s="51" t="str">
        <f t="shared" si="154"/>
        <v/>
      </c>
      <c r="AB566" s="51" t="str">
        <f t="shared" si="155"/>
        <v/>
      </c>
      <c r="AC566" s="51" t="str">
        <f t="shared" si="156"/>
        <v/>
      </c>
      <c r="AD566" s="51" t="str">
        <f t="shared" si="157"/>
        <v/>
      </c>
      <c r="AE566" s="51" t="str">
        <f t="shared" si="158"/>
        <v/>
      </c>
      <c r="AF566" s="51" t="str">
        <f t="shared" si="159"/>
        <v/>
      </c>
      <c r="AG566" s="51" t="str">
        <f t="shared" si="160"/>
        <v/>
      </c>
      <c r="AH566" s="51" t="str">
        <f t="shared" si="161"/>
        <v/>
      </c>
      <c r="AI566" s="51" t="str">
        <f t="shared" si="162"/>
        <v/>
      </c>
      <c r="AJ566" s="51" t="str">
        <f t="shared" si="163"/>
        <v/>
      </c>
      <c r="AK566" s="51" t="str">
        <f t="shared" si="164"/>
        <v/>
      </c>
      <c r="AL566" s="51" t="str">
        <f t="shared" si="165"/>
        <v/>
      </c>
      <c r="AM566" s="51" t="str">
        <f t="shared" si="166"/>
        <v/>
      </c>
      <c r="AN566" s="51" t="str">
        <f>IF(OR(AD566&lt;&gt;TRUE,AI566&lt;&gt;TRUE),"",IF(OR('Info Lieferung'!$B$12-(YEAR(J566))&gt;INDEX(valschartmaxalt,MATCH(N566,libschart,0)),'Info Lieferung'!$B$12-(YEAR(J566))&lt;INDEX(valschartminalt,MATCH(N566,libschart,0))),FALSE,TRUE))</f>
        <v/>
      </c>
      <c r="AO566" s="51" t="str">
        <f t="shared" si="167"/>
        <v/>
      </c>
      <c r="AP566" s="51"/>
      <c r="AQ566" s="51"/>
      <c r="AR566" s="51"/>
      <c r="AS566" s="197" t="str">
        <f t="shared" si="168"/>
        <v/>
      </c>
      <c r="AT566" s="197" t="str">
        <f t="shared" si="169"/>
        <v/>
      </c>
    </row>
    <row r="567" spans="1:46" x14ac:dyDescent="0.2">
      <c r="A567" s="52" t="str">
        <f>IF(AND(F567&lt;&gt;"",'Institution - Klasse'!$F$4&lt;&gt;""),INDEX(libcatidinstit,'Institution - Klasse'!$F$4),"")</f>
        <v/>
      </c>
      <c r="B567" s="52" t="str">
        <f>IF(A567&lt;&gt;"",INDEX(codeinstit,'Institution - Klasse'!$F$4),"")</f>
        <v/>
      </c>
      <c r="C567" s="50" t="str">
        <f t="shared" si="170"/>
        <v/>
      </c>
      <c r="D567" s="143"/>
      <c r="E567" s="143"/>
      <c r="F567" s="137"/>
      <c r="G567" s="137"/>
      <c r="H567" s="137"/>
      <c r="I567" s="137"/>
      <c r="J567" s="139"/>
      <c r="K567" s="140"/>
      <c r="L567" s="141"/>
      <c r="M567" s="141"/>
      <c r="N567" s="140"/>
      <c r="O567" s="142"/>
      <c r="P567" s="137"/>
      <c r="Q567" s="227"/>
      <c r="R567" s="137"/>
      <c r="S567" s="155"/>
      <c r="T567" s="155"/>
      <c r="U567" s="155"/>
      <c r="V567" s="155"/>
      <c r="W567" s="155"/>
      <c r="X567" s="155"/>
      <c r="Y567" s="53" t="str">
        <f t="shared" si="152"/>
        <v/>
      </c>
      <c r="Z567" s="51" t="str">
        <f t="shared" si="153"/>
        <v/>
      </c>
      <c r="AA567" s="51" t="str">
        <f t="shared" si="154"/>
        <v/>
      </c>
      <c r="AB567" s="51" t="str">
        <f t="shared" si="155"/>
        <v/>
      </c>
      <c r="AC567" s="51" t="str">
        <f t="shared" si="156"/>
        <v/>
      </c>
      <c r="AD567" s="51" t="str">
        <f t="shared" si="157"/>
        <v/>
      </c>
      <c r="AE567" s="51" t="str">
        <f t="shared" si="158"/>
        <v/>
      </c>
      <c r="AF567" s="51" t="str">
        <f t="shared" si="159"/>
        <v/>
      </c>
      <c r="AG567" s="51" t="str">
        <f t="shared" si="160"/>
        <v/>
      </c>
      <c r="AH567" s="51" t="str">
        <f t="shared" si="161"/>
        <v/>
      </c>
      <c r="AI567" s="51" t="str">
        <f t="shared" si="162"/>
        <v/>
      </c>
      <c r="AJ567" s="51" t="str">
        <f t="shared" si="163"/>
        <v/>
      </c>
      <c r="AK567" s="51" t="str">
        <f t="shared" si="164"/>
        <v/>
      </c>
      <c r="AL567" s="51" t="str">
        <f t="shared" si="165"/>
        <v/>
      </c>
      <c r="AM567" s="51" t="str">
        <f t="shared" si="166"/>
        <v/>
      </c>
      <c r="AN567" s="51" t="str">
        <f>IF(OR(AD567&lt;&gt;TRUE,AI567&lt;&gt;TRUE),"",IF(OR('Info Lieferung'!$B$12-(YEAR(J567))&gt;INDEX(valschartmaxalt,MATCH(N567,libschart,0)),'Info Lieferung'!$B$12-(YEAR(J567))&lt;INDEX(valschartminalt,MATCH(N567,libschart,0))),FALSE,TRUE))</f>
        <v/>
      </c>
      <c r="AO567" s="51" t="str">
        <f t="shared" si="167"/>
        <v/>
      </c>
      <c r="AP567" s="51"/>
      <c r="AQ567" s="51"/>
      <c r="AR567" s="51"/>
      <c r="AS567" s="197" t="str">
        <f t="shared" si="168"/>
        <v/>
      </c>
      <c r="AT567" s="197" t="str">
        <f t="shared" si="169"/>
        <v/>
      </c>
    </row>
    <row r="568" spans="1:46" x14ac:dyDescent="0.2">
      <c r="A568" s="52" t="str">
        <f>IF(AND(F568&lt;&gt;"",'Institution - Klasse'!$F$4&lt;&gt;""),INDEX(libcatidinstit,'Institution - Klasse'!$F$4),"")</f>
        <v/>
      </c>
      <c r="B568" s="52" t="str">
        <f>IF(A568&lt;&gt;"",INDEX(codeinstit,'Institution - Klasse'!$F$4),"")</f>
        <v/>
      </c>
      <c r="C568" s="50" t="str">
        <f t="shared" si="170"/>
        <v/>
      </c>
      <c r="D568" s="143"/>
      <c r="E568" s="143"/>
      <c r="F568" s="137"/>
      <c r="G568" s="137"/>
      <c r="H568" s="137"/>
      <c r="I568" s="137"/>
      <c r="J568" s="139"/>
      <c r="K568" s="140"/>
      <c r="L568" s="141"/>
      <c r="M568" s="141"/>
      <c r="N568" s="140"/>
      <c r="O568" s="142"/>
      <c r="P568" s="137"/>
      <c r="Q568" s="227"/>
      <c r="R568" s="137"/>
      <c r="S568" s="155"/>
      <c r="T568" s="155"/>
      <c r="U568" s="155"/>
      <c r="V568" s="155"/>
      <c r="W568" s="155"/>
      <c r="X568" s="155"/>
      <c r="Y568" s="53" t="str">
        <f t="shared" si="152"/>
        <v/>
      </c>
      <c r="Z568" s="51" t="str">
        <f t="shared" si="153"/>
        <v/>
      </c>
      <c r="AA568" s="51" t="str">
        <f t="shared" si="154"/>
        <v/>
      </c>
      <c r="AB568" s="51" t="str">
        <f t="shared" si="155"/>
        <v/>
      </c>
      <c r="AC568" s="51" t="str">
        <f t="shared" si="156"/>
        <v/>
      </c>
      <c r="AD568" s="51" t="str">
        <f t="shared" si="157"/>
        <v/>
      </c>
      <c r="AE568" s="51" t="str">
        <f t="shared" si="158"/>
        <v/>
      </c>
      <c r="AF568" s="51" t="str">
        <f t="shared" si="159"/>
        <v/>
      </c>
      <c r="AG568" s="51" t="str">
        <f t="shared" si="160"/>
        <v/>
      </c>
      <c r="AH568" s="51" t="str">
        <f t="shared" si="161"/>
        <v/>
      </c>
      <c r="AI568" s="51" t="str">
        <f t="shared" si="162"/>
        <v/>
      </c>
      <c r="AJ568" s="51" t="str">
        <f t="shared" si="163"/>
        <v/>
      </c>
      <c r="AK568" s="51" t="str">
        <f t="shared" si="164"/>
        <v/>
      </c>
      <c r="AL568" s="51" t="str">
        <f t="shared" si="165"/>
        <v/>
      </c>
      <c r="AM568" s="51" t="str">
        <f t="shared" si="166"/>
        <v/>
      </c>
      <c r="AN568" s="51" t="str">
        <f>IF(OR(AD568&lt;&gt;TRUE,AI568&lt;&gt;TRUE),"",IF(OR('Info Lieferung'!$B$12-(YEAR(J568))&gt;INDEX(valschartmaxalt,MATCH(N568,libschart,0)),'Info Lieferung'!$B$12-(YEAR(J568))&lt;INDEX(valschartminalt,MATCH(N568,libschart,0))),FALSE,TRUE))</f>
        <v/>
      </c>
      <c r="AO568" s="51" t="str">
        <f t="shared" si="167"/>
        <v/>
      </c>
      <c r="AP568" s="51"/>
      <c r="AQ568" s="51"/>
      <c r="AR568" s="51"/>
      <c r="AS568" s="197" t="str">
        <f t="shared" si="168"/>
        <v/>
      </c>
      <c r="AT568" s="197" t="str">
        <f t="shared" si="169"/>
        <v/>
      </c>
    </row>
    <row r="569" spans="1:46" x14ac:dyDescent="0.2">
      <c r="A569" s="52" t="str">
        <f>IF(AND(F569&lt;&gt;"",'Institution - Klasse'!$F$4&lt;&gt;""),INDEX(libcatidinstit,'Institution - Klasse'!$F$4),"")</f>
        <v/>
      </c>
      <c r="B569" s="52" t="str">
        <f>IF(A569&lt;&gt;"",INDEX(codeinstit,'Institution - Klasse'!$F$4),"")</f>
        <v/>
      </c>
      <c r="C569" s="50" t="str">
        <f t="shared" si="170"/>
        <v/>
      </c>
      <c r="D569" s="143"/>
      <c r="E569" s="143"/>
      <c r="F569" s="137"/>
      <c r="G569" s="137"/>
      <c r="H569" s="137"/>
      <c r="I569" s="137"/>
      <c r="J569" s="139"/>
      <c r="K569" s="140"/>
      <c r="L569" s="141"/>
      <c r="M569" s="141"/>
      <c r="N569" s="140"/>
      <c r="O569" s="142"/>
      <c r="P569" s="137"/>
      <c r="Q569" s="227"/>
      <c r="R569" s="137"/>
      <c r="S569" s="155"/>
      <c r="T569" s="155"/>
      <c r="U569" s="155"/>
      <c r="V569" s="155"/>
      <c r="W569" s="155"/>
      <c r="X569" s="155"/>
      <c r="Y569" s="53" t="str">
        <f t="shared" si="152"/>
        <v/>
      </c>
      <c r="Z569" s="51" t="str">
        <f t="shared" si="153"/>
        <v/>
      </c>
      <c r="AA569" s="51" t="str">
        <f t="shared" si="154"/>
        <v/>
      </c>
      <c r="AB569" s="51" t="str">
        <f t="shared" si="155"/>
        <v/>
      </c>
      <c r="AC569" s="51" t="str">
        <f t="shared" si="156"/>
        <v/>
      </c>
      <c r="AD569" s="51" t="str">
        <f t="shared" si="157"/>
        <v/>
      </c>
      <c r="AE569" s="51" t="str">
        <f t="shared" si="158"/>
        <v/>
      </c>
      <c r="AF569" s="51" t="str">
        <f t="shared" si="159"/>
        <v/>
      </c>
      <c r="AG569" s="51" t="str">
        <f t="shared" si="160"/>
        <v/>
      </c>
      <c r="AH569" s="51" t="str">
        <f t="shared" si="161"/>
        <v/>
      </c>
      <c r="AI569" s="51" t="str">
        <f t="shared" si="162"/>
        <v/>
      </c>
      <c r="AJ569" s="51" t="str">
        <f t="shared" si="163"/>
        <v/>
      </c>
      <c r="AK569" s="51" t="str">
        <f t="shared" si="164"/>
        <v/>
      </c>
      <c r="AL569" s="51" t="str">
        <f t="shared" si="165"/>
        <v/>
      </c>
      <c r="AM569" s="51" t="str">
        <f t="shared" si="166"/>
        <v/>
      </c>
      <c r="AN569" s="51" t="str">
        <f>IF(OR(AD569&lt;&gt;TRUE,AI569&lt;&gt;TRUE),"",IF(OR('Info Lieferung'!$B$12-(YEAR(J569))&gt;INDEX(valschartmaxalt,MATCH(N569,libschart,0)),'Info Lieferung'!$B$12-(YEAR(J569))&lt;INDEX(valschartminalt,MATCH(N569,libschart,0))),FALSE,TRUE))</f>
        <v/>
      </c>
      <c r="AO569" s="51" t="str">
        <f t="shared" si="167"/>
        <v/>
      </c>
      <c r="AP569" s="51"/>
      <c r="AQ569" s="51"/>
      <c r="AR569" s="51"/>
      <c r="AS569" s="197" t="str">
        <f t="shared" si="168"/>
        <v/>
      </c>
      <c r="AT569" s="197" t="str">
        <f t="shared" si="169"/>
        <v/>
      </c>
    </row>
    <row r="570" spans="1:46" x14ac:dyDescent="0.2">
      <c r="A570" s="52" t="str">
        <f>IF(AND(F570&lt;&gt;"",'Institution - Klasse'!$F$4&lt;&gt;""),INDEX(libcatidinstit,'Institution - Klasse'!$F$4),"")</f>
        <v/>
      </c>
      <c r="B570" s="52" t="str">
        <f>IF(A570&lt;&gt;"",INDEX(codeinstit,'Institution - Klasse'!$F$4),"")</f>
        <v/>
      </c>
      <c r="C570" s="50" t="str">
        <f t="shared" si="170"/>
        <v/>
      </c>
      <c r="D570" s="143"/>
      <c r="E570" s="143"/>
      <c r="F570" s="137"/>
      <c r="G570" s="137"/>
      <c r="H570" s="137"/>
      <c r="I570" s="137"/>
      <c r="J570" s="139"/>
      <c r="K570" s="140"/>
      <c r="L570" s="141"/>
      <c r="M570" s="141"/>
      <c r="N570" s="140"/>
      <c r="O570" s="142"/>
      <c r="P570" s="137"/>
      <c r="Q570" s="227"/>
      <c r="R570" s="137"/>
      <c r="S570" s="155"/>
      <c r="T570" s="155"/>
      <c r="U570" s="155"/>
      <c r="V570" s="155"/>
      <c r="W570" s="155"/>
      <c r="X570" s="155"/>
      <c r="Y570" s="53" t="str">
        <f t="shared" si="152"/>
        <v/>
      </c>
      <c r="Z570" s="51" t="str">
        <f t="shared" si="153"/>
        <v/>
      </c>
      <c r="AA570" s="51" t="str">
        <f t="shared" si="154"/>
        <v/>
      </c>
      <c r="AB570" s="51" t="str">
        <f t="shared" si="155"/>
        <v/>
      </c>
      <c r="AC570" s="51" t="str">
        <f t="shared" si="156"/>
        <v/>
      </c>
      <c r="AD570" s="51" t="str">
        <f t="shared" si="157"/>
        <v/>
      </c>
      <c r="AE570" s="51" t="str">
        <f t="shared" si="158"/>
        <v/>
      </c>
      <c r="AF570" s="51" t="str">
        <f t="shared" si="159"/>
        <v/>
      </c>
      <c r="AG570" s="51" t="str">
        <f t="shared" si="160"/>
        <v/>
      </c>
      <c r="AH570" s="51" t="str">
        <f t="shared" si="161"/>
        <v/>
      </c>
      <c r="AI570" s="51" t="str">
        <f t="shared" si="162"/>
        <v/>
      </c>
      <c r="AJ570" s="51" t="str">
        <f t="shared" si="163"/>
        <v/>
      </c>
      <c r="AK570" s="51" t="str">
        <f t="shared" si="164"/>
        <v/>
      </c>
      <c r="AL570" s="51" t="str">
        <f t="shared" si="165"/>
        <v/>
      </c>
      <c r="AM570" s="51" t="str">
        <f t="shared" si="166"/>
        <v/>
      </c>
      <c r="AN570" s="51" t="str">
        <f>IF(OR(AD570&lt;&gt;TRUE,AI570&lt;&gt;TRUE),"",IF(OR('Info Lieferung'!$B$12-(YEAR(J570))&gt;INDEX(valschartmaxalt,MATCH(N570,libschart,0)),'Info Lieferung'!$B$12-(YEAR(J570))&lt;INDEX(valschartminalt,MATCH(N570,libschart,0))),FALSE,TRUE))</f>
        <v/>
      </c>
      <c r="AO570" s="51" t="str">
        <f t="shared" si="167"/>
        <v/>
      </c>
      <c r="AP570" s="51"/>
      <c r="AQ570" s="51"/>
      <c r="AR570" s="51"/>
      <c r="AS570" s="197" t="str">
        <f t="shared" si="168"/>
        <v/>
      </c>
      <c r="AT570" s="197" t="str">
        <f t="shared" si="169"/>
        <v/>
      </c>
    </row>
    <row r="571" spans="1:46" x14ac:dyDescent="0.2">
      <c r="A571" s="52" t="str">
        <f>IF(AND(F571&lt;&gt;"",'Institution - Klasse'!$F$4&lt;&gt;""),INDEX(libcatidinstit,'Institution - Klasse'!$F$4),"")</f>
        <v/>
      </c>
      <c r="B571" s="52" t="str">
        <f>IF(A571&lt;&gt;"",INDEX(codeinstit,'Institution - Klasse'!$F$4),"")</f>
        <v/>
      </c>
      <c r="C571" s="50" t="str">
        <f t="shared" si="170"/>
        <v/>
      </c>
      <c r="D571" s="143"/>
      <c r="E571" s="143"/>
      <c r="F571" s="137"/>
      <c r="G571" s="137"/>
      <c r="H571" s="137"/>
      <c r="I571" s="137"/>
      <c r="J571" s="139"/>
      <c r="K571" s="140"/>
      <c r="L571" s="141"/>
      <c r="M571" s="141"/>
      <c r="N571" s="140"/>
      <c r="O571" s="142"/>
      <c r="P571" s="137"/>
      <c r="Q571" s="227"/>
      <c r="R571" s="137"/>
      <c r="S571" s="155"/>
      <c r="T571" s="155"/>
      <c r="U571" s="155"/>
      <c r="V571" s="155"/>
      <c r="W571" s="155"/>
      <c r="X571" s="155"/>
      <c r="Y571" s="53" t="str">
        <f t="shared" si="152"/>
        <v/>
      </c>
      <c r="Z571" s="51" t="str">
        <f t="shared" si="153"/>
        <v/>
      </c>
      <c r="AA571" s="51" t="str">
        <f t="shared" si="154"/>
        <v/>
      </c>
      <c r="AB571" s="51" t="str">
        <f t="shared" si="155"/>
        <v/>
      </c>
      <c r="AC571" s="51" t="str">
        <f t="shared" si="156"/>
        <v/>
      </c>
      <c r="AD571" s="51" t="str">
        <f t="shared" si="157"/>
        <v/>
      </c>
      <c r="AE571" s="51" t="str">
        <f t="shared" si="158"/>
        <v/>
      </c>
      <c r="AF571" s="51" t="str">
        <f t="shared" si="159"/>
        <v/>
      </c>
      <c r="AG571" s="51" t="str">
        <f t="shared" si="160"/>
        <v/>
      </c>
      <c r="AH571" s="51" t="str">
        <f t="shared" si="161"/>
        <v/>
      </c>
      <c r="AI571" s="51" t="str">
        <f t="shared" si="162"/>
        <v/>
      </c>
      <c r="AJ571" s="51" t="str">
        <f t="shared" si="163"/>
        <v/>
      </c>
      <c r="AK571" s="51" t="str">
        <f t="shared" si="164"/>
        <v/>
      </c>
      <c r="AL571" s="51" t="str">
        <f t="shared" si="165"/>
        <v/>
      </c>
      <c r="AM571" s="51" t="str">
        <f t="shared" si="166"/>
        <v/>
      </c>
      <c r="AN571" s="51" t="str">
        <f>IF(OR(AD571&lt;&gt;TRUE,AI571&lt;&gt;TRUE),"",IF(OR('Info Lieferung'!$B$12-(YEAR(J571))&gt;INDEX(valschartmaxalt,MATCH(N571,libschart,0)),'Info Lieferung'!$B$12-(YEAR(J571))&lt;INDEX(valschartminalt,MATCH(N571,libschart,0))),FALSE,TRUE))</f>
        <v/>
      </c>
      <c r="AO571" s="51" t="str">
        <f t="shared" si="167"/>
        <v/>
      </c>
      <c r="AP571" s="51"/>
      <c r="AQ571" s="51"/>
      <c r="AR571" s="51"/>
      <c r="AS571" s="197" t="str">
        <f t="shared" si="168"/>
        <v/>
      </c>
      <c r="AT571" s="197" t="str">
        <f t="shared" si="169"/>
        <v/>
      </c>
    </row>
    <row r="572" spans="1:46" x14ac:dyDescent="0.2">
      <c r="A572" s="52" t="str">
        <f>IF(AND(F572&lt;&gt;"",'Institution - Klasse'!$F$4&lt;&gt;""),INDEX(libcatidinstit,'Institution - Klasse'!$F$4),"")</f>
        <v/>
      </c>
      <c r="B572" s="52" t="str">
        <f>IF(A572&lt;&gt;"",INDEX(codeinstit,'Institution - Klasse'!$F$4),"")</f>
        <v/>
      </c>
      <c r="C572" s="50" t="str">
        <f t="shared" si="170"/>
        <v/>
      </c>
      <c r="D572" s="143"/>
      <c r="E572" s="143"/>
      <c r="F572" s="137"/>
      <c r="G572" s="137"/>
      <c r="H572" s="137"/>
      <c r="I572" s="137"/>
      <c r="J572" s="139"/>
      <c r="K572" s="140"/>
      <c r="L572" s="141"/>
      <c r="M572" s="141"/>
      <c r="N572" s="140"/>
      <c r="O572" s="142"/>
      <c r="P572" s="137"/>
      <c r="Q572" s="227"/>
      <c r="R572" s="137"/>
      <c r="S572" s="155"/>
      <c r="T572" s="155"/>
      <c r="U572" s="155"/>
      <c r="V572" s="155"/>
      <c r="W572" s="155"/>
      <c r="X572" s="155"/>
      <c r="Y572" s="53" t="str">
        <f t="shared" si="152"/>
        <v/>
      </c>
      <c r="Z572" s="51" t="str">
        <f t="shared" si="153"/>
        <v/>
      </c>
      <c r="AA572" s="51" t="str">
        <f t="shared" si="154"/>
        <v/>
      </c>
      <c r="AB572" s="51" t="str">
        <f t="shared" si="155"/>
        <v/>
      </c>
      <c r="AC572" s="51" t="str">
        <f t="shared" si="156"/>
        <v/>
      </c>
      <c r="AD572" s="51" t="str">
        <f t="shared" si="157"/>
        <v/>
      </c>
      <c r="AE572" s="51" t="str">
        <f t="shared" si="158"/>
        <v/>
      </c>
      <c r="AF572" s="51" t="str">
        <f t="shared" si="159"/>
        <v/>
      </c>
      <c r="AG572" s="51" t="str">
        <f t="shared" si="160"/>
        <v/>
      </c>
      <c r="AH572" s="51" t="str">
        <f t="shared" si="161"/>
        <v/>
      </c>
      <c r="AI572" s="51" t="str">
        <f t="shared" si="162"/>
        <v/>
      </c>
      <c r="AJ572" s="51" t="str">
        <f t="shared" si="163"/>
        <v/>
      </c>
      <c r="AK572" s="51" t="str">
        <f t="shared" si="164"/>
        <v/>
      </c>
      <c r="AL572" s="51" t="str">
        <f t="shared" si="165"/>
        <v/>
      </c>
      <c r="AM572" s="51" t="str">
        <f t="shared" si="166"/>
        <v/>
      </c>
      <c r="AN572" s="51" t="str">
        <f>IF(OR(AD572&lt;&gt;TRUE,AI572&lt;&gt;TRUE),"",IF(OR('Info Lieferung'!$B$12-(YEAR(J572))&gt;INDEX(valschartmaxalt,MATCH(N572,libschart,0)),'Info Lieferung'!$B$12-(YEAR(J572))&lt;INDEX(valschartminalt,MATCH(N572,libschart,0))),FALSE,TRUE))</f>
        <v/>
      </c>
      <c r="AO572" s="51" t="str">
        <f t="shared" si="167"/>
        <v/>
      </c>
      <c r="AP572" s="51"/>
      <c r="AQ572" s="51"/>
      <c r="AR572" s="51"/>
      <c r="AS572" s="197" t="str">
        <f t="shared" si="168"/>
        <v/>
      </c>
      <c r="AT572" s="197" t="str">
        <f t="shared" si="169"/>
        <v/>
      </c>
    </row>
    <row r="573" spans="1:46" x14ac:dyDescent="0.2">
      <c r="A573" s="52" t="str">
        <f>IF(AND(F573&lt;&gt;"",'Institution - Klasse'!$F$4&lt;&gt;""),INDEX(libcatidinstit,'Institution - Klasse'!$F$4),"")</f>
        <v/>
      </c>
      <c r="B573" s="52" t="str">
        <f>IF(A573&lt;&gt;"",INDEX(codeinstit,'Institution - Klasse'!$F$4),"")</f>
        <v/>
      </c>
      <c r="C573" s="50" t="str">
        <f t="shared" si="170"/>
        <v/>
      </c>
      <c r="D573" s="143"/>
      <c r="E573" s="143"/>
      <c r="F573" s="137"/>
      <c r="G573" s="137"/>
      <c r="H573" s="137"/>
      <c r="I573" s="137"/>
      <c r="J573" s="139"/>
      <c r="K573" s="140"/>
      <c r="L573" s="141"/>
      <c r="M573" s="141"/>
      <c r="N573" s="140"/>
      <c r="O573" s="142"/>
      <c r="P573" s="137"/>
      <c r="Q573" s="227"/>
      <c r="R573" s="137"/>
      <c r="S573" s="155"/>
      <c r="T573" s="155"/>
      <c r="U573" s="155"/>
      <c r="V573" s="155"/>
      <c r="W573" s="155"/>
      <c r="X573" s="155"/>
      <c r="Y573" s="53" t="str">
        <f t="shared" si="152"/>
        <v/>
      </c>
      <c r="Z573" s="51" t="str">
        <f t="shared" si="153"/>
        <v/>
      </c>
      <c r="AA573" s="51" t="str">
        <f t="shared" si="154"/>
        <v/>
      </c>
      <c r="AB573" s="51" t="str">
        <f t="shared" si="155"/>
        <v/>
      </c>
      <c r="AC573" s="51" t="str">
        <f t="shared" si="156"/>
        <v/>
      </c>
      <c r="AD573" s="51" t="str">
        <f t="shared" si="157"/>
        <v/>
      </c>
      <c r="AE573" s="51" t="str">
        <f t="shared" si="158"/>
        <v/>
      </c>
      <c r="AF573" s="51" t="str">
        <f t="shared" si="159"/>
        <v/>
      </c>
      <c r="AG573" s="51" t="str">
        <f t="shared" si="160"/>
        <v/>
      </c>
      <c r="AH573" s="51" t="str">
        <f t="shared" si="161"/>
        <v/>
      </c>
      <c r="AI573" s="51" t="str">
        <f t="shared" si="162"/>
        <v/>
      </c>
      <c r="AJ573" s="51" t="str">
        <f t="shared" si="163"/>
        <v/>
      </c>
      <c r="AK573" s="51" t="str">
        <f t="shared" si="164"/>
        <v/>
      </c>
      <c r="AL573" s="51" t="str">
        <f t="shared" si="165"/>
        <v/>
      </c>
      <c r="AM573" s="51" t="str">
        <f t="shared" si="166"/>
        <v/>
      </c>
      <c r="AN573" s="51" t="str">
        <f>IF(OR(AD573&lt;&gt;TRUE,AI573&lt;&gt;TRUE),"",IF(OR('Info Lieferung'!$B$12-(YEAR(J573))&gt;INDEX(valschartmaxalt,MATCH(N573,libschart,0)),'Info Lieferung'!$B$12-(YEAR(J573))&lt;INDEX(valschartminalt,MATCH(N573,libschart,0))),FALSE,TRUE))</f>
        <v/>
      </c>
      <c r="AO573" s="51" t="str">
        <f t="shared" si="167"/>
        <v/>
      </c>
      <c r="AP573" s="51"/>
      <c r="AQ573" s="51"/>
      <c r="AR573" s="51"/>
      <c r="AS573" s="197" t="str">
        <f t="shared" si="168"/>
        <v/>
      </c>
      <c r="AT573" s="197" t="str">
        <f t="shared" si="169"/>
        <v/>
      </c>
    </row>
    <row r="574" spans="1:46" x14ac:dyDescent="0.2">
      <c r="A574" s="52" t="str">
        <f>IF(AND(F574&lt;&gt;"",'Institution - Klasse'!$F$4&lt;&gt;""),INDEX(libcatidinstit,'Institution - Klasse'!$F$4),"")</f>
        <v/>
      </c>
      <c r="B574" s="52" t="str">
        <f>IF(A574&lt;&gt;"",INDEX(codeinstit,'Institution - Klasse'!$F$4),"")</f>
        <v/>
      </c>
      <c r="C574" s="50" t="str">
        <f t="shared" si="170"/>
        <v/>
      </c>
      <c r="D574" s="143"/>
      <c r="E574" s="143"/>
      <c r="F574" s="137"/>
      <c r="G574" s="137"/>
      <c r="H574" s="137"/>
      <c r="I574" s="137"/>
      <c r="J574" s="139"/>
      <c r="K574" s="140"/>
      <c r="L574" s="141"/>
      <c r="M574" s="141"/>
      <c r="N574" s="140"/>
      <c r="O574" s="142"/>
      <c r="P574" s="137"/>
      <c r="Q574" s="227"/>
      <c r="R574" s="137"/>
      <c r="S574" s="155"/>
      <c r="T574" s="155"/>
      <c r="U574" s="155"/>
      <c r="V574" s="155"/>
      <c r="W574" s="155"/>
      <c r="X574" s="155"/>
      <c r="Y574" s="53" t="str">
        <f t="shared" si="152"/>
        <v/>
      </c>
      <c r="Z574" s="51" t="str">
        <f t="shared" si="153"/>
        <v/>
      </c>
      <c r="AA574" s="51" t="str">
        <f t="shared" si="154"/>
        <v/>
      </c>
      <c r="AB574" s="51" t="str">
        <f t="shared" si="155"/>
        <v/>
      </c>
      <c r="AC574" s="51" t="str">
        <f t="shared" si="156"/>
        <v/>
      </c>
      <c r="AD574" s="51" t="str">
        <f t="shared" si="157"/>
        <v/>
      </c>
      <c r="AE574" s="51" t="str">
        <f t="shared" si="158"/>
        <v/>
      </c>
      <c r="AF574" s="51" t="str">
        <f t="shared" si="159"/>
        <v/>
      </c>
      <c r="AG574" s="51" t="str">
        <f t="shared" si="160"/>
        <v/>
      </c>
      <c r="AH574" s="51" t="str">
        <f t="shared" si="161"/>
        <v/>
      </c>
      <c r="AI574" s="51" t="str">
        <f t="shared" si="162"/>
        <v/>
      </c>
      <c r="AJ574" s="51" t="str">
        <f t="shared" si="163"/>
        <v/>
      </c>
      <c r="AK574" s="51" t="str">
        <f t="shared" si="164"/>
        <v/>
      </c>
      <c r="AL574" s="51" t="str">
        <f t="shared" si="165"/>
        <v/>
      </c>
      <c r="AM574" s="51" t="str">
        <f t="shared" si="166"/>
        <v/>
      </c>
      <c r="AN574" s="51" t="str">
        <f>IF(OR(AD574&lt;&gt;TRUE,AI574&lt;&gt;TRUE),"",IF(OR('Info Lieferung'!$B$12-(YEAR(J574))&gt;INDEX(valschartmaxalt,MATCH(N574,libschart,0)),'Info Lieferung'!$B$12-(YEAR(J574))&lt;INDEX(valschartminalt,MATCH(N574,libschart,0))),FALSE,TRUE))</f>
        <v/>
      </c>
      <c r="AO574" s="51" t="str">
        <f t="shared" si="167"/>
        <v/>
      </c>
      <c r="AP574" s="51"/>
      <c r="AQ574" s="51"/>
      <c r="AR574" s="51"/>
      <c r="AS574" s="197" t="str">
        <f t="shared" si="168"/>
        <v/>
      </c>
      <c r="AT574" s="197" t="str">
        <f t="shared" si="169"/>
        <v/>
      </c>
    </row>
    <row r="575" spans="1:46" x14ac:dyDescent="0.2">
      <c r="A575" s="52" t="str">
        <f>IF(AND(F575&lt;&gt;"",'Institution - Klasse'!$F$4&lt;&gt;""),INDEX(libcatidinstit,'Institution - Klasse'!$F$4),"")</f>
        <v/>
      </c>
      <c r="B575" s="52" t="str">
        <f>IF(A575&lt;&gt;"",INDEX(codeinstit,'Institution - Klasse'!$F$4),"")</f>
        <v/>
      </c>
      <c r="C575" s="50" t="str">
        <f t="shared" si="170"/>
        <v/>
      </c>
      <c r="D575" s="143"/>
      <c r="E575" s="143"/>
      <c r="F575" s="137"/>
      <c r="G575" s="137"/>
      <c r="H575" s="137"/>
      <c r="I575" s="137"/>
      <c r="J575" s="139"/>
      <c r="K575" s="140"/>
      <c r="L575" s="141"/>
      <c r="M575" s="141"/>
      <c r="N575" s="140"/>
      <c r="O575" s="142"/>
      <c r="P575" s="137"/>
      <c r="Q575" s="227"/>
      <c r="R575" s="137"/>
      <c r="S575" s="155"/>
      <c r="T575" s="155"/>
      <c r="U575" s="155"/>
      <c r="V575" s="155"/>
      <c r="W575" s="155"/>
      <c r="X575" s="155"/>
      <c r="Y575" s="53" t="str">
        <f t="shared" si="152"/>
        <v/>
      </c>
      <c r="Z575" s="51" t="str">
        <f t="shared" si="153"/>
        <v/>
      </c>
      <c r="AA575" s="51" t="str">
        <f t="shared" si="154"/>
        <v/>
      </c>
      <c r="AB575" s="51" t="str">
        <f t="shared" si="155"/>
        <v/>
      </c>
      <c r="AC575" s="51" t="str">
        <f t="shared" si="156"/>
        <v/>
      </c>
      <c r="AD575" s="51" t="str">
        <f t="shared" si="157"/>
        <v/>
      </c>
      <c r="AE575" s="51" t="str">
        <f t="shared" si="158"/>
        <v/>
      </c>
      <c r="AF575" s="51" t="str">
        <f t="shared" si="159"/>
        <v/>
      </c>
      <c r="AG575" s="51" t="str">
        <f t="shared" si="160"/>
        <v/>
      </c>
      <c r="AH575" s="51" t="str">
        <f t="shared" si="161"/>
        <v/>
      </c>
      <c r="AI575" s="51" t="str">
        <f t="shared" si="162"/>
        <v/>
      </c>
      <c r="AJ575" s="51" t="str">
        <f t="shared" si="163"/>
        <v/>
      </c>
      <c r="AK575" s="51" t="str">
        <f t="shared" si="164"/>
        <v/>
      </c>
      <c r="AL575" s="51" t="str">
        <f t="shared" si="165"/>
        <v/>
      </c>
      <c r="AM575" s="51" t="str">
        <f t="shared" si="166"/>
        <v/>
      </c>
      <c r="AN575" s="51" t="str">
        <f>IF(OR(AD575&lt;&gt;TRUE,AI575&lt;&gt;TRUE),"",IF(OR('Info Lieferung'!$B$12-(YEAR(J575))&gt;INDEX(valschartmaxalt,MATCH(N575,libschart,0)),'Info Lieferung'!$B$12-(YEAR(J575))&lt;INDEX(valschartminalt,MATCH(N575,libschart,0))),FALSE,TRUE))</f>
        <v/>
      </c>
      <c r="AO575" s="51" t="str">
        <f t="shared" si="167"/>
        <v/>
      </c>
      <c r="AP575" s="51"/>
      <c r="AQ575" s="51"/>
      <c r="AR575" s="51"/>
      <c r="AS575" s="197" t="str">
        <f t="shared" si="168"/>
        <v/>
      </c>
      <c r="AT575" s="197" t="str">
        <f t="shared" si="169"/>
        <v/>
      </c>
    </row>
    <row r="576" spans="1:46" x14ac:dyDescent="0.2">
      <c r="A576" s="52" t="str">
        <f>IF(AND(F576&lt;&gt;"",'Institution - Klasse'!$F$4&lt;&gt;""),INDEX(libcatidinstit,'Institution - Klasse'!$F$4),"")</f>
        <v/>
      </c>
      <c r="B576" s="52" t="str">
        <f>IF(A576&lt;&gt;"",INDEX(codeinstit,'Institution - Klasse'!$F$4),"")</f>
        <v/>
      </c>
      <c r="C576" s="50" t="str">
        <f t="shared" si="170"/>
        <v/>
      </c>
      <c r="D576" s="143"/>
      <c r="E576" s="143"/>
      <c r="F576" s="137"/>
      <c r="G576" s="137"/>
      <c r="H576" s="137"/>
      <c r="I576" s="137"/>
      <c r="J576" s="139"/>
      <c r="K576" s="140"/>
      <c r="L576" s="141"/>
      <c r="M576" s="141"/>
      <c r="N576" s="140"/>
      <c r="O576" s="142"/>
      <c r="P576" s="137"/>
      <c r="Q576" s="227"/>
      <c r="R576" s="137"/>
      <c r="S576" s="155"/>
      <c r="T576" s="155"/>
      <c r="U576" s="155"/>
      <c r="V576" s="155"/>
      <c r="W576" s="155"/>
      <c r="X576" s="155"/>
      <c r="Y576" s="53" t="str">
        <f t="shared" si="152"/>
        <v/>
      </c>
      <c r="Z576" s="51" t="str">
        <f t="shared" si="153"/>
        <v/>
      </c>
      <c r="AA576" s="51" t="str">
        <f t="shared" si="154"/>
        <v/>
      </c>
      <c r="AB576" s="51" t="str">
        <f t="shared" si="155"/>
        <v/>
      </c>
      <c r="AC576" s="51" t="str">
        <f t="shared" si="156"/>
        <v/>
      </c>
      <c r="AD576" s="51" t="str">
        <f t="shared" si="157"/>
        <v/>
      </c>
      <c r="AE576" s="51" t="str">
        <f t="shared" si="158"/>
        <v/>
      </c>
      <c r="AF576" s="51" t="str">
        <f t="shared" si="159"/>
        <v/>
      </c>
      <c r="AG576" s="51" t="str">
        <f t="shared" si="160"/>
        <v/>
      </c>
      <c r="AH576" s="51" t="str">
        <f t="shared" si="161"/>
        <v/>
      </c>
      <c r="AI576" s="51" t="str">
        <f t="shared" si="162"/>
        <v/>
      </c>
      <c r="AJ576" s="51" t="str">
        <f t="shared" si="163"/>
        <v/>
      </c>
      <c r="AK576" s="51" t="str">
        <f t="shared" si="164"/>
        <v/>
      </c>
      <c r="AL576" s="51" t="str">
        <f t="shared" si="165"/>
        <v/>
      </c>
      <c r="AM576" s="51" t="str">
        <f t="shared" si="166"/>
        <v/>
      </c>
      <c r="AN576" s="51" t="str">
        <f>IF(OR(AD576&lt;&gt;TRUE,AI576&lt;&gt;TRUE),"",IF(OR('Info Lieferung'!$B$12-(YEAR(J576))&gt;INDEX(valschartmaxalt,MATCH(N576,libschart,0)),'Info Lieferung'!$B$12-(YEAR(J576))&lt;INDEX(valschartminalt,MATCH(N576,libschart,0))),FALSE,TRUE))</f>
        <v/>
      </c>
      <c r="AO576" s="51" t="str">
        <f t="shared" si="167"/>
        <v/>
      </c>
      <c r="AP576" s="51"/>
      <c r="AQ576" s="51"/>
      <c r="AR576" s="51"/>
      <c r="AS576" s="197" t="str">
        <f t="shared" si="168"/>
        <v/>
      </c>
      <c r="AT576" s="197" t="str">
        <f t="shared" si="169"/>
        <v/>
      </c>
    </row>
    <row r="577" spans="1:46" x14ac:dyDescent="0.2">
      <c r="A577" s="52" t="str">
        <f>IF(AND(F577&lt;&gt;"",'Institution - Klasse'!$F$4&lt;&gt;""),INDEX(libcatidinstit,'Institution - Klasse'!$F$4),"")</f>
        <v/>
      </c>
      <c r="B577" s="52" t="str">
        <f>IF(A577&lt;&gt;"",INDEX(codeinstit,'Institution - Klasse'!$F$4),"")</f>
        <v/>
      </c>
      <c r="C577" s="50" t="str">
        <f t="shared" si="170"/>
        <v/>
      </c>
      <c r="D577" s="143"/>
      <c r="E577" s="143"/>
      <c r="F577" s="137"/>
      <c r="G577" s="137"/>
      <c r="H577" s="137"/>
      <c r="I577" s="137"/>
      <c r="J577" s="139"/>
      <c r="K577" s="140"/>
      <c r="L577" s="141"/>
      <c r="M577" s="141"/>
      <c r="N577" s="140"/>
      <c r="O577" s="142"/>
      <c r="P577" s="137"/>
      <c r="Q577" s="227"/>
      <c r="R577" s="137"/>
      <c r="S577" s="155"/>
      <c r="T577" s="155"/>
      <c r="U577" s="155"/>
      <c r="V577" s="155"/>
      <c r="W577" s="155"/>
      <c r="X577" s="155"/>
      <c r="Y577" s="53" t="str">
        <f t="shared" si="152"/>
        <v/>
      </c>
      <c r="Z577" s="51" t="str">
        <f t="shared" si="153"/>
        <v/>
      </c>
      <c r="AA577" s="51" t="str">
        <f t="shared" si="154"/>
        <v/>
      </c>
      <c r="AB577" s="51" t="str">
        <f t="shared" si="155"/>
        <v/>
      </c>
      <c r="AC577" s="51" t="str">
        <f t="shared" si="156"/>
        <v/>
      </c>
      <c r="AD577" s="51" t="str">
        <f t="shared" si="157"/>
        <v/>
      </c>
      <c r="AE577" s="51" t="str">
        <f t="shared" si="158"/>
        <v/>
      </c>
      <c r="AF577" s="51" t="str">
        <f t="shared" si="159"/>
        <v/>
      </c>
      <c r="AG577" s="51" t="str">
        <f t="shared" si="160"/>
        <v/>
      </c>
      <c r="AH577" s="51" t="str">
        <f t="shared" si="161"/>
        <v/>
      </c>
      <c r="AI577" s="51" t="str">
        <f t="shared" si="162"/>
        <v/>
      </c>
      <c r="AJ577" s="51" t="str">
        <f t="shared" si="163"/>
        <v/>
      </c>
      <c r="AK577" s="51" t="str">
        <f t="shared" si="164"/>
        <v/>
      </c>
      <c r="AL577" s="51" t="str">
        <f t="shared" si="165"/>
        <v/>
      </c>
      <c r="AM577" s="51" t="str">
        <f t="shared" si="166"/>
        <v/>
      </c>
      <c r="AN577" s="51" t="str">
        <f>IF(OR(AD577&lt;&gt;TRUE,AI577&lt;&gt;TRUE),"",IF(OR('Info Lieferung'!$B$12-(YEAR(J577))&gt;INDEX(valschartmaxalt,MATCH(N577,libschart,0)),'Info Lieferung'!$B$12-(YEAR(J577))&lt;INDEX(valschartminalt,MATCH(N577,libschart,0))),FALSE,TRUE))</f>
        <v/>
      </c>
      <c r="AO577" s="51" t="str">
        <f t="shared" si="167"/>
        <v/>
      </c>
      <c r="AP577" s="51"/>
      <c r="AQ577" s="51"/>
      <c r="AR577" s="51"/>
      <c r="AS577" s="197" t="str">
        <f t="shared" si="168"/>
        <v/>
      </c>
      <c r="AT577" s="197" t="str">
        <f t="shared" si="169"/>
        <v/>
      </c>
    </row>
    <row r="578" spans="1:46" x14ac:dyDescent="0.2">
      <c r="A578" s="52" t="str">
        <f>IF(AND(F578&lt;&gt;"",'Institution - Klasse'!$F$4&lt;&gt;""),INDEX(libcatidinstit,'Institution - Klasse'!$F$4),"")</f>
        <v/>
      </c>
      <c r="B578" s="52" t="str">
        <f>IF(A578&lt;&gt;"",INDEX(codeinstit,'Institution - Klasse'!$F$4),"")</f>
        <v/>
      </c>
      <c r="C578" s="50" t="str">
        <f t="shared" si="170"/>
        <v/>
      </c>
      <c r="D578" s="143"/>
      <c r="E578" s="143"/>
      <c r="F578" s="137"/>
      <c r="G578" s="137"/>
      <c r="H578" s="137"/>
      <c r="I578" s="137"/>
      <c r="J578" s="139"/>
      <c r="K578" s="140"/>
      <c r="L578" s="141"/>
      <c r="M578" s="141"/>
      <c r="N578" s="140"/>
      <c r="O578" s="142"/>
      <c r="P578" s="137"/>
      <c r="Q578" s="227"/>
      <c r="R578" s="137"/>
      <c r="S578" s="155"/>
      <c r="T578" s="155"/>
      <c r="U578" s="155"/>
      <c r="V578" s="155"/>
      <c r="W578" s="155"/>
      <c r="X578" s="155"/>
      <c r="Y578" s="53" t="str">
        <f t="shared" si="152"/>
        <v/>
      </c>
      <c r="Z578" s="51" t="str">
        <f t="shared" si="153"/>
        <v/>
      </c>
      <c r="AA578" s="51" t="str">
        <f t="shared" si="154"/>
        <v/>
      </c>
      <c r="AB578" s="51" t="str">
        <f t="shared" si="155"/>
        <v/>
      </c>
      <c r="AC578" s="51" t="str">
        <f t="shared" si="156"/>
        <v/>
      </c>
      <c r="AD578" s="51" t="str">
        <f t="shared" si="157"/>
        <v/>
      </c>
      <c r="AE578" s="51" t="str">
        <f t="shared" si="158"/>
        <v/>
      </c>
      <c r="AF578" s="51" t="str">
        <f t="shared" si="159"/>
        <v/>
      </c>
      <c r="AG578" s="51" t="str">
        <f t="shared" si="160"/>
        <v/>
      </c>
      <c r="AH578" s="51" t="str">
        <f t="shared" si="161"/>
        <v/>
      </c>
      <c r="AI578" s="51" t="str">
        <f t="shared" si="162"/>
        <v/>
      </c>
      <c r="AJ578" s="51" t="str">
        <f t="shared" si="163"/>
        <v/>
      </c>
      <c r="AK578" s="51" t="str">
        <f t="shared" si="164"/>
        <v/>
      </c>
      <c r="AL578" s="51" t="str">
        <f t="shared" si="165"/>
        <v/>
      </c>
      <c r="AM578" s="51" t="str">
        <f t="shared" si="166"/>
        <v/>
      </c>
      <c r="AN578" s="51" t="str">
        <f>IF(OR(AD578&lt;&gt;TRUE,AI578&lt;&gt;TRUE),"",IF(OR('Info Lieferung'!$B$12-(YEAR(J578))&gt;INDEX(valschartmaxalt,MATCH(N578,libschart,0)),'Info Lieferung'!$B$12-(YEAR(J578))&lt;INDEX(valschartminalt,MATCH(N578,libschart,0))),FALSE,TRUE))</f>
        <v/>
      </c>
      <c r="AO578" s="51" t="str">
        <f t="shared" si="167"/>
        <v/>
      </c>
      <c r="AP578" s="51"/>
      <c r="AQ578" s="51"/>
      <c r="AR578" s="51"/>
      <c r="AS578" s="197" t="str">
        <f t="shared" si="168"/>
        <v/>
      </c>
      <c r="AT578" s="197" t="str">
        <f t="shared" si="169"/>
        <v/>
      </c>
    </row>
    <row r="579" spans="1:46" x14ac:dyDescent="0.2">
      <c r="A579" s="52" t="str">
        <f>IF(AND(F579&lt;&gt;"",'Institution - Klasse'!$F$4&lt;&gt;""),INDEX(libcatidinstit,'Institution - Klasse'!$F$4),"")</f>
        <v/>
      </c>
      <c r="B579" s="52" t="str">
        <f>IF(A579&lt;&gt;"",INDEX(codeinstit,'Institution - Klasse'!$F$4),"")</f>
        <v/>
      </c>
      <c r="C579" s="50" t="str">
        <f t="shared" si="170"/>
        <v/>
      </c>
      <c r="D579" s="143"/>
      <c r="E579" s="143"/>
      <c r="F579" s="137"/>
      <c r="G579" s="137"/>
      <c r="H579" s="137"/>
      <c r="I579" s="137"/>
      <c r="J579" s="139"/>
      <c r="K579" s="140"/>
      <c r="L579" s="141"/>
      <c r="M579" s="141"/>
      <c r="N579" s="140"/>
      <c r="O579" s="142"/>
      <c r="P579" s="137"/>
      <c r="Q579" s="227"/>
      <c r="R579" s="137"/>
      <c r="S579" s="155"/>
      <c r="T579" s="155"/>
      <c r="U579" s="155"/>
      <c r="V579" s="155"/>
      <c r="W579" s="155"/>
      <c r="X579" s="155"/>
      <c r="Y579" s="53" t="str">
        <f t="shared" si="152"/>
        <v/>
      </c>
      <c r="Z579" s="51" t="str">
        <f t="shared" si="153"/>
        <v/>
      </c>
      <c r="AA579" s="51" t="str">
        <f t="shared" si="154"/>
        <v/>
      </c>
      <c r="AB579" s="51" t="str">
        <f t="shared" si="155"/>
        <v/>
      </c>
      <c r="AC579" s="51" t="str">
        <f t="shared" si="156"/>
        <v/>
      </c>
      <c r="AD579" s="51" t="str">
        <f t="shared" si="157"/>
        <v/>
      </c>
      <c r="AE579" s="51" t="str">
        <f t="shared" si="158"/>
        <v/>
      </c>
      <c r="AF579" s="51" t="str">
        <f t="shared" si="159"/>
        <v/>
      </c>
      <c r="AG579" s="51" t="str">
        <f t="shared" si="160"/>
        <v/>
      </c>
      <c r="AH579" s="51" t="str">
        <f t="shared" si="161"/>
        <v/>
      </c>
      <c r="AI579" s="51" t="str">
        <f t="shared" si="162"/>
        <v/>
      </c>
      <c r="AJ579" s="51" t="str">
        <f t="shared" si="163"/>
        <v/>
      </c>
      <c r="AK579" s="51" t="str">
        <f t="shared" si="164"/>
        <v/>
      </c>
      <c r="AL579" s="51" t="str">
        <f t="shared" si="165"/>
        <v/>
      </c>
      <c r="AM579" s="51" t="str">
        <f t="shared" si="166"/>
        <v/>
      </c>
      <c r="AN579" s="51" t="str">
        <f>IF(OR(AD579&lt;&gt;TRUE,AI579&lt;&gt;TRUE),"",IF(OR('Info Lieferung'!$B$12-(YEAR(J579))&gt;INDEX(valschartmaxalt,MATCH(N579,libschart,0)),'Info Lieferung'!$B$12-(YEAR(J579))&lt;INDEX(valschartminalt,MATCH(N579,libschart,0))),FALSE,TRUE))</f>
        <v/>
      </c>
      <c r="AO579" s="51" t="str">
        <f t="shared" si="167"/>
        <v/>
      </c>
      <c r="AP579" s="51"/>
      <c r="AQ579" s="51"/>
      <c r="AR579" s="51"/>
      <c r="AS579" s="197" t="str">
        <f t="shared" si="168"/>
        <v/>
      </c>
      <c r="AT579" s="197" t="str">
        <f t="shared" si="169"/>
        <v/>
      </c>
    </row>
    <row r="580" spans="1:46" x14ac:dyDescent="0.2">
      <c r="A580" s="52" t="str">
        <f>IF(AND(F580&lt;&gt;"",'Institution - Klasse'!$F$4&lt;&gt;""),INDEX(libcatidinstit,'Institution - Klasse'!$F$4),"")</f>
        <v/>
      </c>
      <c r="B580" s="52" t="str">
        <f>IF(A580&lt;&gt;"",INDEX(codeinstit,'Institution - Klasse'!$F$4),"")</f>
        <v/>
      </c>
      <c r="C580" s="50" t="str">
        <f t="shared" si="170"/>
        <v/>
      </c>
      <c r="D580" s="143"/>
      <c r="E580" s="143"/>
      <c r="F580" s="137"/>
      <c r="G580" s="137"/>
      <c r="H580" s="137"/>
      <c r="I580" s="137"/>
      <c r="J580" s="139"/>
      <c r="K580" s="140"/>
      <c r="L580" s="141"/>
      <c r="M580" s="141"/>
      <c r="N580" s="140"/>
      <c r="O580" s="142"/>
      <c r="P580" s="137"/>
      <c r="Q580" s="227"/>
      <c r="R580" s="137"/>
      <c r="S580" s="155"/>
      <c r="T580" s="155"/>
      <c r="U580" s="155"/>
      <c r="V580" s="155"/>
      <c r="W580" s="155"/>
      <c r="X580" s="155"/>
      <c r="Y580" s="53" t="str">
        <f t="shared" si="152"/>
        <v/>
      </c>
      <c r="Z580" s="51" t="str">
        <f t="shared" si="153"/>
        <v/>
      </c>
      <c r="AA580" s="51" t="str">
        <f t="shared" si="154"/>
        <v/>
      </c>
      <c r="AB580" s="51" t="str">
        <f t="shared" si="155"/>
        <v/>
      </c>
      <c r="AC580" s="51" t="str">
        <f t="shared" si="156"/>
        <v/>
      </c>
      <c r="AD580" s="51" t="str">
        <f t="shared" si="157"/>
        <v/>
      </c>
      <c r="AE580" s="51" t="str">
        <f t="shared" si="158"/>
        <v/>
      </c>
      <c r="AF580" s="51" t="str">
        <f t="shared" si="159"/>
        <v/>
      </c>
      <c r="AG580" s="51" t="str">
        <f t="shared" si="160"/>
        <v/>
      </c>
      <c r="AH580" s="51" t="str">
        <f t="shared" si="161"/>
        <v/>
      </c>
      <c r="AI580" s="51" t="str">
        <f t="shared" si="162"/>
        <v/>
      </c>
      <c r="AJ580" s="51" t="str">
        <f t="shared" si="163"/>
        <v/>
      </c>
      <c r="AK580" s="51" t="str">
        <f t="shared" si="164"/>
        <v/>
      </c>
      <c r="AL580" s="51" t="str">
        <f t="shared" si="165"/>
        <v/>
      </c>
      <c r="AM580" s="51" t="str">
        <f t="shared" si="166"/>
        <v/>
      </c>
      <c r="AN580" s="51" t="str">
        <f>IF(OR(AD580&lt;&gt;TRUE,AI580&lt;&gt;TRUE),"",IF(OR('Info Lieferung'!$B$12-(YEAR(J580))&gt;INDEX(valschartmaxalt,MATCH(N580,libschart,0)),'Info Lieferung'!$B$12-(YEAR(J580))&lt;INDEX(valschartminalt,MATCH(N580,libschart,0))),FALSE,TRUE))</f>
        <v/>
      </c>
      <c r="AO580" s="51" t="str">
        <f t="shared" si="167"/>
        <v/>
      </c>
      <c r="AP580" s="51"/>
      <c r="AQ580" s="51"/>
      <c r="AR580" s="51"/>
      <c r="AS580" s="197" t="str">
        <f t="shared" si="168"/>
        <v/>
      </c>
      <c r="AT580" s="197" t="str">
        <f t="shared" si="169"/>
        <v/>
      </c>
    </row>
    <row r="581" spans="1:46" x14ac:dyDescent="0.2">
      <c r="A581" s="52" t="str">
        <f>IF(AND(F581&lt;&gt;"",'Institution - Klasse'!$F$4&lt;&gt;""),INDEX(libcatidinstit,'Institution - Klasse'!$F$4),"")</f>
        <v/>
      </c>
      <c r="B581" s="52" t="str">
        <f>IF(A581&lt;&gt;"",INDEX(codeinstit,'Institution - Klasse'!$F$4),"")</f>
        <v/>
      </c>
      <c r="C581" s="50" t="str">
        <f t="shared" si="170"/>
        <v/>
      </c>
      <c r="D581" s="143"/>
      <c r="E581" s="143"/>
      <c r="F581" s="137"/>
      <c r="G581" s="137"/>
      <c r="H581" s="137"/>
      <c r="I581" s="137"/>
      <c r="J581" s="139"/>
      <c r="K581" s="140"/>
      <c r="L581" s="141"/>
      <c r="M581" s="141"/>
      <c r="N581" s="140"/>
      <c r="O581" s="142"/>
      <c r="P581" s="137"/>
      <c r="Q581" s="227"/>
      <c r="R581" s="137"/>
      <c r="S581" s="155"/>
      <c r="T581" s="155"/>
      <c r="U581" s="155"/>
      <c r="V581" s="155"/>
      <c r="W581" s="155"/>
      <c r="X581" s="155"/>
      <c r="Y581" s="53" t="str">
        <f t="shared" ref="Y581:Y644" si="171">IF(G581="CH.AHV",IF(LEN(H581)=13,IF((MID(H581,13,1)+1-1)=MOD(10-(MID(H581,1,1)+3*MID(H581,2,1)+MID(H581,3,1)+3*MID(H581,4,1)+MID(H581,5,1)+3*MID(H581,6,1)+MID(H581,7,1)+3*MID(H581,8,1)+MID(H581,9,1)+3*MID(H581,10,1)+MID(H581,11,1)+3*MID(H581,12,1)),10),TRUE,FALSE),FALSE),"")</f>
        <v/>
      </c>
      <c r="Z581" s="51" t="str">
        <f t="shared" ref="Z581:Z644" si="172">IF(OR(ISBLANK(H581)),"",NOT(COUNTIF($H$5:$H$1004,$H581)&gt;1))</f>
        <v/>
      </c>
      <c r="AA581" s="51" t="str">
        <f t="shared" ref="AA581:AA644" si="173">IF(ISBLANK(F581),"",IF(ISNA(MATCH(TRIM(F581),libclint,0)),FALSE,TRUE))</f>
        <v/>
      </c>
      <c r="AB581" s="51" t="str">
        <f t="shared" ref="AB581:AB644" si="174">IF(ISBLANK(G581),"",IF(ISNA(MATCH(G581,codecatidlern,0)),FALSE,TRUE))</f>
        <v/>
      </c>
      <c r="AC581" s="51" t="str">
        <f t="shared" ref="AC581:AC644" si="175">IF(ISBLANK(I581),"",IF(ISNA(MATCH(I581,libsex,0)),FALSE,TRUE))</f>
        <v/>
      </c>
      <c r="AD581" s="51" t="str">
        <f t="shared" ref="AD581:AD644" si="176">IF(ISBLANK(J581),"",IF(AND(J581 &gt; DATE(1925,1,1),J581 &lt; DATE(2100,1,1)),TRUE,FALSE))</f>
        <v/>
      </c>
      <c r="AE581" s="51" t="str">
        <f t="shared" ref="AE581:AE644" si="177">IF(ISBLANK(K581),"",IF(ISNA(MATCH(K581,libnat,0)),FALSE,TRUE))</f>
        <v/>
      </c>
      <c r="AF581" s="51" t="str">
        <f t="shared" ref="AF581:AF644" si="178">IF(ISBLANK(L581),"",IF(ISNA(MATCH(L581,liblangue,0)),FALSE,TRUE))</f>
        <v/>
      </c>
      <c r="AG581" s="51" t="str">
        <f t="shared" ref="AG581:AG644" si="179">IF(OR(AF581&lt;&gt;TRUE,ISNA(MATCH(N581,libschart,0))),"",IF(AND(INDEX(codeschart,MATCH(N581,libschart,0))&lt;55000000,INDEX(codelangue,MATCH(L581,liblangue,0))=999),FALSE,TRUE))</f>
        <v/>
      </c>
      <c r="AH581" s="51" t="str">
        <f t="shared" ref="AH581:AH644" si="180">IF(ISBLANK(M581),"",IF(ISNA(MATCH(M581,libgem,0)),FALSE,TRUE))</f>
        <v/>
      </c>
      <c r="AI581" s="51" t="str">
        <f t="shared" ref="AI581:AI644" si="181">IF(ISBLANK(N581),"",IF(ISNA(MATCH(N581,libschart,0)),FALSE,IF(INDEX(codeschart,MATCH(N581,libschart,0))=0,FALSE,TRUE)))</f>
        <v/>
      </c>
      <c r="AJ581" s="51" t="str">
        <f t="shared" ref="AJ581:AJ644" si="182">IF(ISBLANK(O581),"",IF(ISNA(MATCH(O581,codektbj,0)),FALSE,TRUE))</f>
        <v/>
      </c>
      <c r="AK581" s="51" t="str">
        <f t="shared" ref="AK581:AK644" si="183">IF(ISBLANK(P581),"",IF(ISNA(MATCH(P581,libform,0)),FALSE,TRUE))</f>
        <v/>
      </c>
      <c r="AL581" s="51" t="str">
        <f t="shared" ref="AL581:AL644" si="184">IF(ISBLANK(Q581),"",IF(ISNA(MATCH(Q581,libspe,0)),FALSE,TRUE))</f>
        <v/>
      </c>
      <c r="AM581" s="51" t="str">
        <f t="shared" ref="AM581:AM644" si="185">IF(ISBLANK(R581),"",IF(ISNA(MATCH(R581,libmp1,0)),FALSE,TRUE))</f>
        <v/>
      </c>
      <c r="AN581" s="51" t="str">
        <f>IF(OR(AD581&lt;&gt;TRUE,AI581&lt;&gt;TRUE),"",IF(OR('Info Lieferung'!$B$12-(YEAR(J581))&gt;INDEX(valschartmaxalt,MATCH(N581,libschart,0)),'Info Lieferung'!$B$12-(YEAR(J581))&lt;INDEX(valschartminalt,MATCH(N581,libschart,0))),FALSE,TRUE))</f>
        <v/>
      </c>
      <c r="AO581" s="51" t="str">
        <f t="shared" ref="AO581:AO644" si="186">IF(ISBLANK(N581),"",IF(AND(AI581=TRUE,AJ581=TRUE),IF(OR(AND(O581&gt;=INDEX(valschartktbjmin,MATCH(N581,libschart,0)),O581&lt;=INDEX(valschartktbjmax,MATCH(N581,libschart,0))),AND(O581=90,INDEX(valschartktbj90,MATCH(N581,libschart,0))=90),AND(O581=99,INDEX(valschartktbj99,MATCH(N581,libschart,0))=99)),TRUE,FALSE),""))</f>
        <v/>
      </c>
      <c r="AP581" s="51"/>
      <c r="AQ581" s="51"/>
      <c r="AR581" s="51"/>
      <c r="AS581" s="197" t="str">
        <f t="shared" ref="AS581:AS644" si="187">IF(C581="","",1)</f>
        <v/>
      </c>
      <c r="AT581" s="197" t="str">
        <f t="shared" ref="AT581:AT644" si="188">IF(COUNTA(F581:X581)=0,"",IF(COUNTA(F581:Q581)=12,IF(OR(R581&lt;&gt;"",AI581=FALSE),FALSE,IF(OR(INDEX(codeschart,MATCH(N581,libschart,0))&lt;11000000,INDEX(codeschart,MATCH(N581,libschart,0))&gt;=52000000),FALSE,TRUE)),TRUE))</f>
        <v/>
      </c>
    </row>
    <row r="582" spans="1:46" x14ac:dyDescent="0.2">
      <c r="A582" s="52" t="str">
        <f>IF(AND(F582&lt;&gt;"",'Institution - Klasse'!$F$4&lt;&gt;""),INDEX(libcatidinstit,'Institution - Klasse'!$F$4),"")</f>
        <v/>
      </c>
      <c r="B582" s="52" t="str">
        <f>IF(A582&lt;&gt;"",INDEX(codeinstit,'Institution - Klasse'!$F$4),"")</f>
        <v/>
      </c>
      <c r="C582" s="50" t="str">
        <f t="shared" ref="C582:C645" si="189">IF(COUNTA(F582:X582)=0,"",IF(AT582=TRUE,"Unvollständig",IF(OR(Y582=FALSE,COUNTIF(AA582:AM582,FALSE)&gt;0,COUNTIF(F582:AR582,#N/A)&gt;0),"Fehler",IF(AND(Z582,AN582,AO582),"OK","Achtung"))))</f>
        <v/>
      </c>
      <c r="D582" s="143"/>
      <c r="E582" s="143"/>
      <c r="F582" s="137"/>
      <c r="G582" s="137"/>
      <c r="H582" s="137"/>
      <c r="I582" s="137"/>
      <c r="J582" s="139"/>
      <c r="K582" s="140"/>
      <c r="L582" s="141"/>
      <c r="M582" s="141"/>
      <c r="N582" s="140"/>
      <c r="O582" s="142"/>
      <c r="P582" s="137"/>
      <c r="Q582" s="227"/>
      <c r="R582" s="137"/>
      <c r="S582" s="155"/>
      <c r="T582" s="155"/>
      <c r="U582" s="155"/>
      <c r="V582" s="155"/>
      <c r="W582" s="155"/>
      <c r="X582" s="155"/>
      <c r="Y582" s="53" t="str">
        <f t="shared" si="171"/>
        <v/>
      </c>
      <c r="Z582" s="51" t="str">
        <f t="shared" si="172"/>
        <v/>
      </c>
      <c r="AA582" s="51" t="str">
        <f t="shared" si="173"/>
        <v/>
      </c>
      <c r="AB582" s="51" t="str">
        <f t="shared" si="174"/>
        <v/>
      </c>
      <c r="AC582" s="51" t="str">
        <f t="shared" si="175"/>
        <v/>
      </c>
      <c r="AD582" s="51" t="str">
        <f t="shared" si="176"/>
        <v/>
      </c>
      <c r="AE582" s="51" t="str">
        <f t="shared" si="177"/>
        <v/>
      </c>
      <c r="AF582" s="51" t="str">
        <f t="shared" si="178"/>
        <v/>
      </c>
      <c r="AG582" s="51" t="str">
        <f t="shared" si="179"/>
        <v/>
      </c>
      <c r="AH582" s="51" t="str">
        <f t="shared" si="180"/>
        <v/>
      </c>
      <c r="AI582" s="51" t="str">
        <f t="shared" si="181"/>
        <v/>
      </c>
      <c r="AJ582" s="51" t="str">
        <f t="shared" si="182"/>
        <v/>
      </c>
      <c r="AK582" s="51" t="str">
        <f t="shared" si="183"/>
        <v/>
      </c>
      <c r="AL582" s="51" t="str">
        <f t="shared" si="184"/>
        <v/>
      </c>
      <c r="AM582" s="51" t="str">
        <f t="shared" si="185"/>
        <v/>
      </c>
      <c r="AN582" s="51" t="str">
        <f>IF(OR(AD582&lt;&gt;TRUE,AI582&lt;&gt;TRUE),"",IF(OR('Info Lieferung'!$B$12-(YEAR(J582))&gt;INDEX(valschartmaxalt,MATCH(N582,libschart,0)),'Info Lieferung'!$B$12-(YEAR(J582))&lt;INDEX(valschartminalt,MATCH(N582,libschart,0))),FALSE,TRUE))</f>
        <v/>
      </c>
      <c r="AO582" s="51" t="str">
        <f t="shared" si="186"/>
        <v/>
      </c>
      <c r="AP582" s="51"/>
      <c r="AQ582" s="51"/>
      <c r="AR582" s="51"/>
      <c r="AS582" s="197" t="str">
        <f t="shared" si="187"/>
        <v/>
      </c>
      <c r="AT582" s="197" t="str">
        <f t="shared" si="188"/>
        <v/>
      </c>
    </row>
    <row r="583" spans="1:46" x14ac:dyDescent="0.2">
      <c r="A583" s="52" t="str">
        <f>IF(AND(F583&lt;&gt;"",'Institution - Klasse'!$F$4&lt;&gt;""),INDEX(libcatidinstit,'Institution - Klasse'!$F$4),"")</f>
        <v/>
      </c>
      <c r="B583" s="52" t="str">
        <f>IF(A583&lt;&gt;"",INDEX(codeinstit,'Institution - Klasse'!$F$4),"")</f>
        <v/>
      </c>
      <c r="C583" s="50" t="str">
        <f t="shared" si="189"/>
        <v/>
      </c>
      <c r="D583" s="143"/>
      <c r="E583" s="143"/>
      <c r="F583" s="137"/>
      <c r="G583" s="137"/>
      <c r="H583" s="137"/>
      <c r="I583" s="137"/>
      <c r="J583" s="139"/>
      <c r="K583" s="140"/>
      <c r="L583" s="141"/>
      <c r="M583" s="141"/>
      <c r="N583" s="140"/>
      <c r="O583" s="142"/>
      <c r="P583" s="137"/>
      <c r="Q583" s="227"/>
      <c r="R583" s="137"/>
      <c r="S583" s="155"/>
      <c r="T583" s="155"/>
      <c r="U583" s="155"/>
      <c r="V583" s="155"/>
      <c r="W583" s="155"/>
      <c r="X583" s="155"/>
      <c r="Y583" s="53" t="str">
        <f t="shared" si="171"/>
        <v/>
      </c>
      <c r="Z583" s="51" t="str">
        <f t="shared" si="172"/>
        <v/>
      </c>
      <c r="AA583" s="51" t="str">
        <f t="shared" si="173"/>
        <v/>
      </c>
      <c r="AB583" s="51" t="str">
        <f t="shared" si="174"/>
        <v/>
      </c>
      <c r="AC583" s="51" t="str">
        <f t="shared" si="175"/>
        <v/>
      </c>
      <c r="AD583" s="51" t="str">
        <f t="shared" si="176"/>
        <v/>
      </c>
      <c r="AE583" s="51" t="str">
        <f t="shared" si="177"/>
        <v/>
      </c>
      <c r="AF583" s="51" t="str">
        <f t="shared" si="178"/>
        <v/>
      </c>
      <c r="AG583" s="51" t="str">
        <f t="shared" si="179"/>
        <v/>
      </c>
      <c r="AH583" s="51" t="str">
        <f t="shared" si="180"/>
        <v/>
      </c>
      <c r="AI583" s="51" t="str">
        <f t="shared" si="181"/>
        <v/>
      </c>
      <c r="AJ583" s="51" t="str">
        <f t="shared" si="182"/>
        <v/>
      </c>
      <c r="AK583" s="51" t="str">
        <f t="shared" si="183"/>
        <v/>
      </c>
      <c r="AL583" s="51" t="str">
        <f t="shared" si="184"/>
        <v/>
      </c>
      <c r="AM583" s="51" t="str">
        <f t="shared" si="185"/>
        <v/>
      </c>
      <c r="AN583" s="51" t="str">
        <f>IF(OR(AD583&lt;&gt;TRUE,AI583&lt;&gt;TRUE),"",IF(OR('Info Lieferung'!$B$12-(YEAR(J583))&gt;INDEX(valschartmaxalt,MATCH(N583,libschart,0)),'Info Lieferung'!$B$12-(YEAR(J583))&lt;INDEX(valschartminalt,MATCH(N583,libschart,0))),FALSE,TRUE))</f>
        <v/>
      </c>
      <c r="AO583" s="51" t="str">
        <f t="shared" si="186"/>
        <v/>
      </c>
      <c r="AP583" s="51"/>
      <c r="AQ583" s="51"/>
      <c r="AR583" s="51"/>
      <c r="AS583" s="197" t="str">
        <f t="shared" si="187"/>
        <v/>
      </c>
      <c r="AT583" s="197" t="str">
        <f t="shared" si="188"/>
        <v/>
      </c>
    </row>
    <row r="584" spans="1:46" x14ac:dyDescent="0.2">
      <c r="A584" s="52" t="str">
        <f>IF(AND(F584&lt;&gt;"",'Institution - Klasse'!$F$4&lt;&gt;""),INDEX(libcatidinstit,'Institution - Klasse'!$F$4),"")</f>
        <v/>
      </c>
      <c r="B584" s="52" t="str">
        <f>IF(A584&lt;&gt;"",INDEX(codeinstit,'Institution - Klasse'!$F$4),"")</f>
        <v/>
      </c>
      <c r="C584" s="50" t="str">
        <f t="shared" si="189"/>
        <v/>
      </c>
      <c r="D584" s="143"/>
      <c r="E584" s="143"/>
      <c r="F584" s="137"/>
      <c r="G584" s="137"/>
      <c r="H584" s="137"/>
      <c r="I584" s="137"/>
      <c r="J584" s="139"/>
      <c r="K584" s="140"/>
      <c r="L584" s="141"/>
      <c r="M584" s="141"/>
      <c r="N584" s="140"/>
      <c r="O584" s="142"/>
      <c r="P584" s="137"/>
      <c r="Q584" s="227"/>
      <c r="R584" s="137"/>
      <c r="S584" s="155"/>
      <c r="T584" s="155"/>
      <c r="U584" s="155"/>
      <c r="V584" s="155"/>
      <c r="W584" s="155"/>
      <c r="X584" s="155"/>
      <c r="Y584" s="53" t="str">
        <f t="shared" si="171"/>
        <v/>
      </c>
      <c r="Z584" s="51" t="str">
        <f t="shared" si="172"/>
        <v/>
      </c>
      <c r="AA584" s="51" t="str">
        <f t="shared" si="173"/>
        <v/>
      </c>
      <c r="AB584" s="51" t="str">
        <f t="shared" si="174"/>
        <v/>
      </c>
      <c r="AC584" s="51" t="str">
        <f t="shared" si="175"/>
        <v/>
      </c>
      <c r="AD584" s="51" t="str">
        <f t="shared" si="176"/>
        <v/>
      </c>
      <c r="AE584" s="51" t="str">
        <f t="shared" si="177"/>
        <v/>
      </c>
      <c r="AF584" s="51" t="str">
        <f t="shared" si="178"/>
        <v/>
      </c>
      <c r="AG584" s="51" t="str">
        <f t="shared" si="179"/>
        <v/>
      </c>
      <c r="AH584" s="51" t="str">
        <f t="shared" si="180"/>
        <v/>
      </c>
      <c r="AI584" s="51" t="str">
        <f t="shared" si="181"/>
        <v/>
      </c>
      <c r="AJ584" s="51" t="str">
        <f t="shared" si="182"/>
        <v/>
      </c>
      <c r="AK584" s="51" t="str">
        <f t="shared" si="183"/>
        <v/>
      </c>
      <c r="AL584" s="51" t="str">
        <f t="shared" si="184"/>
        <v/>
      </c>
      <c r="AM584" s="51" t="str">
        <f t="shared" si="185"/>
        <v/>
      </c>
      <c r="AN584" s="51" t="str">
        <f>IF(OR(AD584&lt;&gt;TRUE,AI584&lt;&gt;TRUE),"",IF(OR('Info Lieferung'!$B$12-(YEAR(J584))&gt;INDEX(valschartmaxalt,MATCH(N584,libschart,0)),'Info Lieferung'!$B$12-(YEAR(J584))&lt;INDEX(valschartminalt,MATCH(N584,libschart,0))),FALSE,TRUE))</f>
        <v/>
      </c>
      <c r="AO584" s="51" t="str">
        <f t="shared" si="186"/>
        <v/>
      </c>
      <c r="AP584" s="51"/>
      <c r="AQ584" s="51"/>
      <c r="AR584" s="51"/>
      <c r="AS584" s="197" t="str">
        <f t="shared" si="187"/>
        <v/>
      </c>
      <c r="AT584" s="197" t="str">
        <f t="shared" si="188"/>
        <v/>
      </c>
    </row>
    <row r="585" spans="1:46" x14ac:dyDescent="0.2">
      <c r="A585" s="52" t="str">
        <f>IF(AND(F585&lt;&gt;"",'Institution - Klasse'!$F$4&lt;&gt;""),INDEX(libcatidinstit,'Institution - Klasse'!$F$4),"")</f>
        <v/>
      </c>
      <c r="B585" s="52" t="str">
        <f>IF(A585&lt;&gt;"",INDEX(codeinstit,'Institution - Klasse'!$F$4),"")</f>
        <v/>
      </c>
      <c r="C585" s="50" t="str">
        <f t="shared" si="189"/>
        <v/>
      </c>
      <c r="D585" s="143"/>
      <c r="E585" s="143"/>
      <c r="F585" s="137"/>
      <c r="G585" s="137"/>
      <c r="H585" s="137"/>
      <c r="I585" s="137"/>
      <c r="J585" s="139"/>
      <c r="K585" s="140"/>
      <c r="L585" s="141"/>
      <c r="M585" s="141"/>
      <c r="N585" s="140"/>
      <c r="O585" s="142"/>
      <c r="P585" s="137"/>
      <c r="Q585" s="227"/>
      <c r="R585" s="137"/>
      <c r="S585" s="155"/>
      <c r="T585" s="155"/>
      <c r="U585" s="155"/>
      <c r="V585" s="155"/>
      <c r="W585" s="155"/>
      <c r="X585" s="155"/>
      <c r="Y585" s="53" t="str">
        <f t="shared" si="171"/>
        <v/>
      </c>
      <c r="Z585" s="51" t="str">
        <f t="shared" si="172"/>
        <v/>
      </c>
      <c r="AA585" s="51" t="str">
        <f t="shared" si="173"/>
        <v/>
      </c>
      <c r="AB585" s="51" t="str">
        <f t="shared" si="174"/>
        <v/>
      </c>
      <c r="AC585" s="51" t="str">
        <f t="shared" si="175"/>
        <v/>
      </c>
      <c r="AD585" s="51" t="str">
        <f t="shared" si="176"/>
        <v/>
      </c>
      <c r="AE585" s="51" t="str">
        <f t="shared" si="177"/>
        <v/>
      </c>
      <c r="AF585" s="51" t="str">
        <f t="shared" si="178"/>
        <v/>
      </c>
      <c r="AG585" s="51" t="str">
        <f t="shared" si="179"/>
        <v/>
      </c>
      <c r="AH585" s="51" t="str">
        <f t="shared" si="180"/>
        <v/>
      </c>
      <c r="AI585" s="51" t="str">
        <f t="shared" si="181"/>
        <v/>
      </c>
      <c r="AJ585" s="51" t="str">
        <f t="shared" si="182"/>
        <v/>
      </c>
      <c r="AK585" s="51" t="str">
        <f t="shared" si="183"/>
        <v/>
      </c>
      <c r="AL585" s="51" t="str">
        <f t="shared" si="184"/>
        <v/>
      </c>
      <c r="AM585" s="51" t="str">
        <f t="shared" si="185"/>
        <v/>
      </c>
      <c r="AN585" s="51" t="str">
        <f>IF(OR(AD585&lt;&gt;TRUE,AI585&lt;&gt;TRUE),"",IF(OR('Info Lieferung'!$B$12-(YEAR(J585))&gt;INDEX(valschartmaxalt,MATCH(N585,libschart,0)),'Info Lieferung'!$B$12-(YEAR(J585))&lt;INDEX(valschartminalt,MATCH(N585,libschart,0))),FALSE,TRUE))</f>
        <v/>
      </c>
      <c r="AO585" s="51" t="str">
        <f t="shared" si="186"/>
        <v/>
      </c>
      <c r="AP585" s="51"/>
      <c r="AQ585" s="51"/>
      <c r="AR585" s="51"/>
      <c r="AS585" s="197" t="str">
        <f t="shared" si="187"/>
        <v/>
      </c>
      <c r="AT585" s="197" t="str">
        <f t="shared" si="188"/>
        <v/>
      </c>
    </row>
    <row r="586" spans="1:46" x14ac:dyDescent="0.2">
      <c r="A586" s="52" t="str">
        <f>IF(AND(F586&lt;&gt;"",'Institution - Klasse'!$F$4&lt;&gt;""),INDEX(libcatidinstit,'Institution - Klasse'!$F$4),"")</f>
        <v/>
      </c>
      <c r="B586" s="52" t="str">
        <f>IF(A586&lt;&gt;"",INDEX(codeinstit,'Institution - Klasse'!$F$4),"")</f>
        <v/>
      </c>
      <c r="C586" s="50" t="str">
        <f t="shared" si="189"/>
        <v/>
      </c>
      <c r="D586" s="143"/>
      <c r="E586" s="143"/>
      <c r="F586" s="137"/>
      <c r="G586" s="137"/>
      <c r="H586" s="137"/>
      <c r="I586" s="137"/>
      <c r="J586" s="139"/>
      <c r="K586" s="140"/>
      <c r="L586" s="141"/>
      <c r="M586" s="141"/>
      <c r="N586" s="140"/>
      <c r="O586" s="142"/>
      <c r="P586" s="137"/>
      <c r="Q586" s="227"/>
      <c r="R586" s="137"/>
      <c r="S586" s="155"/>
      <c r="T586" s="155"/>
      <c r="U586" s="155"/>
      <c r="V586" s="155"/>
      <c r="W586" s="155"/>
      <c r="X586" s="155"/>
      <c r="Y586" s="53" t="str">
        <f t="shared" si="171"/>
        <v/>
      </c>
      <c r="Z586" s="51" t="str">
        <f t="shared" si="172"/>
        <v/>
      </c>
      <c r="AA586" s="51" t="str">
        <f t="shared" si="173"/>
        <v/>
      </c>
      <c r="AB586" s="51" t="str">
        <f t="shared" si="174"/>
        <v/>
      </c>
      <c r="AC586" s="51" t="str">
        <f t="shared" si="175"/>
        <v/>
      </c>
      <c r="AD586" s="51" t="str">
        <f t="shared" si="176"/>
        <v/>
      </c>
      <c r="AE586" s="51" t="str">
        <f t="shared" si="177"/>
        <v/>
      </c>
      <c r="AF586" s="51" t="str">
        <f t="shared" si="178"/>
        <v/>
      </c>
      <c r="AG586" s="51" t="str">
        <f t="shared" si="179"/>
        <v/>
      </c>
      <c r="AH586" s="51" t="str">
        <f t="shared" si="180"/>
        <v/>
      </c>
      <c r="AI586" s="51" t="str">
        <f t="shared" si="181"/>
        <v/>
      </c>
      <c r="AJ586" s="51" t="str">
        <f t="shared" si="182"/>
        <v/>
      </c>
      <c r="AK586" s="51" t="str">
        <f t="shared" si="183"/>
        <v/>
      </c>
      <c r="AL586" s="51" t="str">
        <f t="shared" si="184"/>
        <v/>
      </c>
      <c r="AM586" s="51" t="str">
        <f t="shared" si="185"/>
        <v/>
      </c>
      <c r="AN586" s="51" t="str">
        <f>IF(OR(AD586&lt;&gt;TRUE,AI586&lt;&gt;TRUE),"",IF(OR('Info Lieferung'!$B$12-(YEAR(J586))&gt;INDEX(valschartmaxalt,MATCH(N586,libschart,0)),'Info Lieferung'!$B$12-(YEAR(J586))&lt;INDEX(valschartminalt,MATCH(N586,libschart,0))),FALSE,TRUE))</f>
        <v/>
      </c>
      <c r="AO586" s="51" t="str">
        <f t="shared" si="186"/>
        <v/>
      </c>
      <c r="AP586" s="51"/>
      <c r="AQ586" s="51"/>
      <c r="AR586" s="51"/>
      <c r="AS586" s="197" t="str">
        <f t="shared" si="187"/>
        <v/>
      </c>
      <c r="AT586" s="197" t="str">
        <f t="shared" si="188"/>
        <v/>
      </c>
    </row>
    <row r="587" spans="1:46" x14ac:dyDescent="0.2">
      <c r="A587" s="52" t="str">
        <f>IF(AND(F587&lt;&gt;"",'Institution - Klasse'!$F$4&lt;&gt;""),INDEX(libcatidinstit,'Institution - Klasse'!$F$4),"")</f>
        <v/>
      </c>
      <c r="B587" s="52" t="str">
        <f>IF(A587&lt;&gt;"",INDEX(codeinstit,'Institution - Klasse'!$F$4),"")</f>
        <v/>
      </c>
      <c r="C587" s="50" t="str">
        <f t="shared" si="189"/>
        <v/>
      </c>
      <c r="D587" s="143"/>
      <c r="E587" s="143"/>
      <c r="F587" s="137"/>
      <c r="G587" s="137"/>
      <c r="H587" s="137"/>
      <c r="I587" s="137"/>
      <c r="J587" s="139"/>
      <c r="K587" s="140"/>
      <c r="L587" s="141"/>
      <c r="M587" s="141"/>
      <c r="N587" s="140"/>
      <c r="O587" s="142"/>
      <c r="P587" s="137"/>
      <c r="Q587" s="227"/>
      <c r="R587" s="137"/>
      <c r="S587" s="155"/>
      <c r="T587" s="155"/>
      <c r="U587" s="155"/>
      <c r="V587" s="155"/>
      <c r="W587" s="155"/>
      <c r="X587" s="155"/>
      <c r="Y587" s="53" t="str">
        <f t="shared" si="171"/>
        <v/>
      </c>
      <c r="Z587" s="51" t="str">
        <f t="shared" si="172"/>
        <v/>
      </c>
      <c r="AA587" s="51" t="str">
        <f t="shared" si="173"/>
        <v/>
      </c>
      <c r="AB587" s="51" t="str">
        <f t="shared" si="174"/>
        <v/>
      </c>
      <c r="AC587" s="51" t="str">
        <f t="shared" si="175"/>
        <v/>
      </c>
      <c r="AD587" s="51" t="str">
        <f t="shared" si="176"/>
        <v/>
      </c>
      <c r="AE587" s="51" t="str">
        <f t="shared" si="177"/>
        <v/>
      </c>
      <c r="AF587" s="51" t="str">
        <f t="shared" si="178"/>
        <v/>
      </c>
      <c r="AG587" s="51" t="str">
        <f t="shared" si="179"/>
        <v/>
      </c>
      <c r="AH587" s="51" t="str">
        <f t="shared" si="180"/>
        <v/>
      </c>
      <c r="AI587" s="51" t="str">
        <f t="shared" si="181"/>
        <v/>
      </c>
      <c r="AJ587" s="51" t="str">
        <f t="shared" si="182"/>
        <v/>
      </c>
      <c r="AK587" s="51" t="str">
        <f t="shared" si="183"/>
        <v/>
      </c>
      <c r="AL587" s="51" t="str">
        <f t="shared" si="184"/>
        <v/>
      </c>
      <c r="AM587" s="51" t="str">
        <f t="shared" si="185"/>
        <v/>
      </c>
      <c r="AN587" s="51" t="str">
        <f>IF(OR(AD587&lt;&gt;TRUE,AI587&lt;&gt;TRUE),"",IF(OR('Info Lieferung'!$B$12-(YEAR(J587))&gt;INDEX(valschartmaxalt,MATCH(N587,libschart,0)),'Info Lieferung'!$B$12-(YEAR(J587))&lt;INDEX(valschartminalt,MATCH(N587,libschart,0))),FALSE,TRUE))</f>
        <v/>
      </c>
      <c r="AO587" s="51" t="str">
        <f t="shared" si="186"/>
        <v/>
      </c>
      <c r="AP587" s="51"/>
      <c r="AQ587" s="51"/>
      <c r="AR587" s="51"/>
      <c r="AS587" s="197" t="str">
        <f t="shared" si="187"/>
        <v/>
      </c>
      <c r="AT587" s="197" t="str">
        <f t="shared" si="188"/>
        <v/>
      </c>
    </row>
    <row r="588" spans="1:46" x14ac:dyDescent="0.2">
      <c r="A588" s="52" t="str">
        <f>IF(AND(F588&lt;&gt;"",'Institution - Klasse'!$F$4&lt;&gt;""),INDEX(libcatidinstit,'Institution - Klasse'!$F$4),"")</f>
        <v/>
      </c>
      <c r="B588" s="52" t="str">
        <f>IF(A588&lt;&gt;"",INDEX(codeinstit,'Institution - Klasse'!$F$4),"")</f>
        <v/>
      </c>
      <c r="C588" s="50" t="str">
        <f t="shared" si="189"/>
        <v/>
      </c>
      <c r="D588" s="143"/>
      <c r="E588" s="143"/>
      <c r="F588" s="137"/>
      <c r="G588" s="137"/>
      <c r="H588" s="137"/>
      <c r="I588" s="137"/>
      <c r="J588" s="139"/>
      <c r="K588" s="140"/>
      <c r="L588" s="141"/>
      <c r="M588" s="141"/>
      <c r="N588" s="140"/>
      <c r="O588" s="142"/>
      <c r="P588" s="137"/>
      <c r="Q588" s="227"/>
      <c r="R588" s="137"/>
      <c r="S588" s="155"/>
      <c r="T588" s="155"/>
      <c r="U588" s="155"/>
      <c r="V588" s="155"/>
      <c r="W588" s="155"/>
      <c r="X588" s="155"/>
      <c r="Y588" s="53" t="str">
        <f t="shared" si="171"/>
        <v/>
      </c>
      <c r="Z588" s="51" t="str">
        <f t="shared" si="172"/>
        <v/>
      </c>
      <c r="AA588" s="51" t="str">
        <f t="shared" si="173"/>
        <v/>
      </c>
      <c r="AB588" s="51" t="str">
        <f t="shared" si="174"/>
        <v/>
      </c>
      <c r="AC588" s="51" t="str">
        <f t="shared" si="175"/>
        <v/>
      </c>
      <c r="AD588" s="51" t="str">
        <f t="shared" si="176"/>
        <v/>
      </c>
      <c r="AE588" s="51" t="str">
        <f t="shared" si="177"/>
        <v/>
      </c>
      <c r="AF588" s="51" t="str">
        <f t="shared" si="178"/>
        <v/>
      </c>
      <c r="AG588" s="51" t="str">
        <f t="shared" si="179"/>
        <v/>
      </c>
      <c r="AH588" s="51" t="str">
        <f t="shared" si="180"/>
        <v/>
      </c>
      <c r="AI588" s="51" t="str">
        <f t="shared" si="181"/>
        <v/>
      </c>
      <c r="AJ588" s="51" t="str">
        <f t="shared" si="182"/>
        <v/>
      </c>
      <c r="AK588" s="51" t="str">
        <f t="shared" si="183"/>
        <v/>
      </c>
      <c r="AL588" s="51" t="str">
        <f t="shared" si="184"/>
        <v/>
      </c>
      <c r="AM588" s="51" t="str">
        <f t="shared" si="185"/>
        <v/>
      </c>
      <c r="AN588" s="51" t="str">
        <f>IF(OR(AD588&lt;&gt;TRUE,AI588&lt;&gt;TRUE),"",IF(OR('Info Lieferung'!$B$12-(YEAR(J588))&gt;INDEX(valschartmaxalt,MATCH(N588,libschart,0)),'Info Lieferung'!$B$12-(YEAR(J588))&lt;INDEX(valschartminalt,MATCH(N588,libschart,0))),FALSE,TRUE))</f>
        <v/>
      </c>
      <c r="AO588" s="51" t="str">
        <f t="shared" si="186"/>
        <v/>
      </c>
      <c r="AP588" s="51"/>
      <c r="AQ588" s="51"/>
      <c r="AR588" s="51"/>
      <c r="AS588" s="197" t="str">
        <f t="shared" si="187"/>
        <v/>
      </c>
      <c r="AT588" s="197" t="str">
        <f t="shared" si="188"/>
        <v/>
      </c>
    </row>
    <row r="589" spans="1:46" x14ac:dyDescent="0.2">
      <c r="A589" s="52" t="str">
        <f>IF(AND(F589&lt;&gt;"",'Institution - Klasse'!$F$4&lt;&gt;""),INDEX(libcatidinstit,'Institution - Klasse'!$F$4),"")</f>
        <v/>
      </c>
      <c r="B589" s="52" t="str">
        <f>IF(A589&lt;&gt;"",INDEX(codeinstit,'Institution - Klasse'!$F$4),"")</f>
        <v/>
      </c>
      <c r="C589" s="50" t="str">
        <f t="shared" si="189"/>
        <v/>
      </c>
      <c r="D589" s="143"/>
      <c r="E589" s="143"/>
      <c r="F589" s="137"/>
      <c r="G589" s="137"/>
      <c r="H589" s="137"/>
      <c r="I589" s="137"/>
      <c r="J589" s="139"/>
      <c r="K589" s="140"/>
      <c r="L589" s="141"/>
      <c r="M589" s="141"/>
      <c r="N589" s="140"/>
      <c r="O589" s="142"/>
      <c r="P589" s="137"/>
      <c r="Q589" s="227"/>
      <c r="R589" s="137"/>
      <c r="S589" s="155"/>
      <c r="T589" s="155"/>
      <c r="U589" s="155"/>
      <c r="V589" s="155"/>
      <c r="W589" s="155"/>
      <c r="X589" s="155"/>
      <c r="Y589" s="53" t="str">
        <f t="shared" si="171"/>
        <v/>
      </c>
      <c r="Z589" s="51" t="str">
        <f t="shared" si="172"/>
        <v/>
      </c>
      <c r="AA589" s="51" t="str">
        <f t="shared" si="173"/>
        <v/>
      </c>
      <c r="AB589" s="51" t="str">
        <f t="shared" si="174"/>
        <v/>
      </c>
      <c r="AC589" s="51" t="str">
        <f t="shared" si="175"/>
        <v/>
      </c>
      <c r="AD589" s="51" t="str">
        <f t="shared" si="176"/>
        <v/>
      </c>
      <c r="AE589" s="51" t="str">
        <f t="shared" si="177"/>
        <v/>
      </c>
      <c r="AF589" s="51" t="str">
        <f t="shared" si="178"/>
        <v/>
      </c>
      <c r="AG589" s="51" t="str">
        <f t="shared" si="179"/>
        <v/>
      </c>
      <c r="AH589" s="51" t="str">
        <f t="shared" si="180"/>
        <v/>
      </c>
      <c r="AI589" s="51" t="str">
        <f t="shared" si="181"/>
        <v/>
      </c>
      <c r="AJ589" s="51" t="str">
        <f t="shared" si="182"/>
        <v/>
      </c>
      <c r="AK589" s="51" t="str">
        <f t="shared" si="183"/>
        <v/>
      </c>
      <c r="AL589" s="51" t="str">
        <f t="shared" si="184"/>
        <v/>
      </c>
      <c r="AM589" s="51" t="str">
        <f t="shared" si="185"/>
        <v/>
      </c>
      <c r="AN589" s="51" t="str">
        <f>IF(OR(AD589&lt;&gt;TRUE,AI589&lt;&gt;TRUE),"",IF(OR('Info Lieferung'!$B$12-(YEAR(J589))&gt;INDEX(valschartmaxalt,MATCH(N589,libschart,0)),'Info Lieferung'!$B$12-(YEAR(J589))&lt;INDEX(valschartminalt,MATCH(N589,libschart,0))),FALSE,TRUE))</f>
        <v/>
      </c>
      <c r="AO589" s="51" t="str">
        <f t="shared" si="186"/>
        <v/>
      </c>
      <c r="AP589" s="51"/>
      <c r="AQ589" s="51"/>
      <c r="AR589" s="51"/>
      <c r="AS589" s="197" t="str">
        <f t="shared" si="187"/>
        <v/>
      </c>
      <c r="AT589" s="197" t="str">
        <f t="shared" si="188"/>
        <v/>
      </c>
    </row>
    <row r="590" spans="1:46" x14ac:dyDescent="0.2">
      <c r="A590" s="52" t="str">
        <f>IF(AND(F590&lt;&gt;"",'Institution - Klasse'!$F$4&lt;&gt;""),INDEX(libcatidinstit,'Institution - Klasse'!$F$4),"")</f>
        <v/>
      </c>
      <c r="B590" s="52" t="str">
        <f>IF(A590&lt;&gt;"",INDEX(codeinstit,'Institution - Klasse'!$F$4),"")</f>
        <v/>
      </c>
      <c r="C590" s="50" t="str">
        <f t="shared" si="189"/>
        <v/>
      </c>
      <c r="D590" s="143"/>
      <c r="E590" s="143"/>
      <c r="F590" s="137"/>
      <c r="G590" s="137"/>
      <c r="H590" s="137"/>
      <c r="I590" s="137"/>
      <c r="J590" s="139"/>
      <c r="K590" s="140"/>
      <c r="L590" s="141"/>
      <c r="M590" s="141"/>
      <c r="N590" s="140"/>
      <c r="O590" s="142"/>
      <c r="P590" s="137"/>
      <c r="Q590" s="227"/>
      <c r="R590" s="137"/>
      <c r="S590" s="155"/>
      <c r="T590" s="155"/>
      <c r="U590" s="155"/>
      <c r="V590" s="155"/>
      <c r="W590" s="155"/>
      <c r="X590" s="155"/>
      <c r="Y590" s="53" t="str">
        <f t="shared" si="171"/>
        <v/>
      </c>
      <c r="Z590" s="51" t="str">
        <f t="shared" si="172"/>
        <v/>
      </c>
      <c r="AA590" s="51" t="str">
        <f t="shared" si="173"/>
        <v/>
      </c>
      <c r="AB590" s="51" t="str">
        <f t="shared" si="174"/>
        <v/>
      </c>
      <c r="AC590" s="51" t="str">
        <f t="shared" si="175"/>
        <v/>
      </c>
      <c r="AD590" s="51" t="str">
        <f t="shared" si="176"/>
        <v/>
      </c>
      <c r="AE590" s="51" t="str">
        <f t="shared" si="177"/>
        <v/>
      </c>
      <c r="AF590" s="51" t="str">
        <f t="shared" si="178"/>
        <v/>
      </c>
      <c r="AG590" s="51" t="str">
        <f t="shared" si="179"/>
        <v/>
      </c>
      <c r="AH590" s="51" t="str">
        <f t="shared" si="180"/>
        <v/>
      </c>
      <c r="AI590" s="51" t="str">
        <f t="shared" si="181"/>
        <v/>
      </c>
      <c r="AJ590" s="51" t="str">
        <f t="shared" si="182"/>
        <v/>
      </c>
      <c r="AK590" s="51" t="str">
        <f t="shared" si="183"/>
        <v/>
      </c>
      <c r="AL590" s="51" t="str">
        <f t="shared" si="184"/>
        <v/>
      </c>
      <c r="AM590" s="51" t="str">
        <f t="shared" si="185"/>
        <v/>
      </c>
      <c r="AN590" s="51" t="str">
        <f>IF(OR(AD590&lt;&gt;TRUE,AI590&lt;&gt;TRUE),"",IF(OR('Info Lieferung'!$B$12-(YEAR(J590))&gt;INDEX(valschartmaxalt,MATCH(N590,libschart,0)),'Info Lieferung'!$B$12-(YEAR(J590))&lt;INDEX(valschartminalt,MATCH(N590,libschart,0))),FALSE,TRUE))</f>
        <v/>
      </c>
      <c r="AO590" s="51" t="str">
        <f t="shared" si="186"/>
        <v/>
      </c>
      <c r="AP590" s="51"/>
      <c r="AQ590" s="51"/>
      <c r="AR590" s="51"/>
      <c r="AS590" s="197" t="str">
        <f t="shared" si="187"/>
        <v/>
      </c>
      <c r="AT590" s="197" t="str">
        <f t="shared" si="188"/>
        <v/>
      </c>
    </row>
    <row r="591" spans="1:46" x14ac:dyDescent="0.2">
      <c r="A591" s="52" t="str">
        <f>IF(AND(F591&lt;&gt;"",'Institution - Klasse'!$F$4&lt;&gt;""),INDEX(libcatidinstit,'Institution - Klasse'!$F$4),"")</f>
        <v/>
      </c>
      <c r="B591" s="52" t="str">
        <f>IF(A591&lt;&gt;"",INDEX(codeinstit,'Institution - Klasse'!$F$4),"")</f>
        <v/>
      </c>
      <c r="C591" s="50" t="str">
        <f t="shared" si="189"/>
        <v/>
      </c>
      <c r="D591" s="143"/>
      <c r="E591" s="143"/>
      <c r="F591" s="137"/>
      <c r="G591" s="137"/>
      <c r="H591" s="137"/>
      <c r="I591" s="137"/>
      <c r="J591" s="139"/>
      <c r="K591" s="140"/>
      <c r="L591" s="141"/>
      <c r="M591" s="141"/>
      <c r="N591" s="140"/>
      <c r="O591" s="142"/>
      <c r="P591" s="137"/>
      <c r="Q591" s="227"/>
      <c r="R591" s="137"/>
      <c r="S591" s="155"/>
      <c r="T591" s="155"/>
      <c r="U591" s="155"/>
      <c r="V591" s="155"/>
      <c r="W591" s="155"/>
      <c r="X591" s="155"/>
      <c r="Y591" s="53" t="str">
        <f t="shared" si="171"/>
        <v/>
      </c>
      <c r="Z591" s="51" t="str">
        <f t="shared" si="172"/>
        <v/>
      </c>
      <c r="AA591" s="51" t="str">
        <f t="shared" si="173"/>
        <v/>
      </c>
      <c r="AB591" s="51" t="str">
        <f t="shared" si="174"/>
        <v/>
      </c>
      <c r="AC591" s="51" t="str">
        <f t="shared" si="175"/>
        <v/>
      </c>
      <c r="AD591" s="51" t="str">
        <f t="shared" si="176"/>
        <v/>
      </c>
      <c r="AE591" s="51" t="str">
        <f t="shared" si="177"/>
        <v/>
      </c>
      <c r="AF591" s="51" t="str">
        <f t="shared" si="178"/>
        <v/>
      </c>
      <c r="AG591" s="51" t="str">
        <f t="shared" si="179"/>
        <v/>
      </c>
      <c r="AH591" s="51" t="str">
        <f t="shared" si="180"/>
        <v/>
      </c>
      <c r="AI591" s="51" t="str">
        <f t="shared" si="181"/>
        <v/>
      </c>
      <c r="AJ591" s="51" t="str">
        <f t="shared" si="182"/>
        <v/>
      </c>
      <c r="AK591" s="51" t="str">
        <f t="shared" si="183"/>
        <v/>
      </c>
      <c r="AL591" s="51" t="str">
        <f t="shared" si="184"/>
        <v/>
      </c>
      <c r="AM591" s="51" t="str">
        <f t="shared" si="185"/>
        <v/>
      </c>
      <c r="AN591" s="51" t="str">
        <f>IF(OR(AD591&lt;&gt;TRUE,AI591&lt;&gt;TRUE),"",IF(OR('Info Lieferung'!$B$12-(YEAR(J591))&gt;INDEX(valschartmaxalt,MATCH(N591,libschart,0)),'Info Lieferung'!$B$12-(YEAR(J591))&lt;INDEX(valschartminalt,MATCH(N591,libschart,0))),FALSE,TRUE))</f>
        <v/>
      </c>
      <c r="AO591" s="51" t="str">
        <f t="shared" si="186"/>
        <v/>
      </c>
      <c r="AP591" s="51"/>
      <c r="AQ591" s="51"/>
      <c r="AR591" s="51"/>
      <c r="AS591" s="197" t="str">
        <f t="shared" si="187"/>
        <v/>
      </c>
      <c r="AT591" s="197" t="str">
        <f t="shared" si="188"/>
        <v/>
      </c>
    </row>
    <row r="592" spans="1:46" x14ac:dyDescent="0.2">
      <c r="A592" s="52" t="str">
        <f>IF(AND(F592&lt;&gt;"",'Institution - Klasse'!$F$4&lt;&gt;""),INDEX(libcatidinstit,'Institution - Klasse'!$F$4),"")</f>
        <v/>
      </c>
      <c r="B592" s="52" t="str">
        <f>IF(A592&lt;&gt;"",INDEX(codeinstit,'Institution - Klasse'!$F$4),"")</f>
        <v/>
      </c>
      <c r="C592" s="50" t="str">
        <f t="shared" si="189"/>
        <v/>
      </c>
      <c r="D592" s="143"/>
      <c r="E592" s="143"/>
      <c r="F592" s="137"/>
      <c r="G592" s="137"/>
      <c r="H592" s="137"/>
      <c r="I592" s="137"/>
      <c r="J592" s="139"/>
      <c r="K592" s="140"/>
      <c r="L592" s="141"/>
      <c r="M592" s="141"/>
      <c r="N592" s="140"/>
      <c r="O592" s="142"/>
      <c r="P592" s="137"/>
      <c r="Q592" s="227"/>
      <c r="R592" s="137"/>
      <c r="S592" s="155"/>
      <c r="T592" s="155"/>
      <c r="U592" s="155"/>
      <c r="V592" s="155"/>
      <c r="W592" s="155"/>
      <c r="X592" s="155"/>
      <c r="Y592" s="53" t="str">
        <f t="shared" si="171"/>
        <v/>
      </c>
      <c r="Z592" s="51" t="str">
        <f t="shared" si="172"/>
        <v/>
      </c>
      <c r="AA592" s="51" t="str">
        <f t="shared" si="173"/>
        <v/>
      </c>
      <c r="AB592" s="51" t="str">
        <f t="shared" si="174"/>
        <v/>
      </c>
      <c r="AC592" s="51" t="str">
        <f t="shared" si="175"/>
        <v/>
      </c>
      <c r="AD592" s="51" t="str">
        <f t="shared" si="176"/>
        <v/>
      </c>
      <c r="AE592" s="51" t="str">
        <f t="shared" si="177"/>
        <v/>
      </c>
      <c r="AF592" s="51" t="str">
        <f t="shared" si="178"/>
        <v/>
      </c>
      <c r="AG592" s="51" t="str">
        <f t="shared" si="179"/>
        <v/>
      </c>
      <c r="AH592" s="51" t="str">
        <f t="shared" si="180"/>
        <v/>
      </c>
      <c r="AI592" s="51" t="str">
        <f t="shared" si="181"/>
        <v/>
      </c>
      <c r="AJ592" s="51" t="str">
        <f t="shared" si="182"/>
        <v/>
      </c>
      <c r="AK592" s="51" t="str">
        <f t="shared" si="183"/>
        <v/>
      </c>
      <c r="AL592" s="51" t="str">
        <f t="shared" si="184"/>
        <v/>
      </c>
      <c r="AM592" s="51" t="str">
        <f t="shared" si="185"/>
        <v/>
      </c>
      <c r="AN592" s="51" t="str">
        <f>IF(OR(AD592&lt;&gt;TRUE,AI592&lt;&gt;TRUE),"",IF(OR('Info Lieferung'!$B$12-(YEAR(J592))&gt;INDEX(valschartmaxalt,MATCH(N592,libschart,0)),'Info Lieferung'!$B$12-(YEAR(J592))&lt;INDEX(valschartminalt,MATCH(N592,libschart,0))),FALSE,TRUE))</f>
        <v/>
      </c>
      <c r="AO592" s="51" t="str">
        <f t="shared" si="186"/>
        <v/>
      </c>
      <c r="AP592" s="51"/>
      <c r="AQ592" s="51"/>
      <c r="AR592" s="51"/>
      <c r="AS592" s="197" t="str">
        <f t="shared" si="187"/>
        <v/>
      </c>
      <c r="AT592" s="197" t="str">
        <f t="shared" si="188"/>
        <v/>
      </c>
    </row>
    <row r="593" spans="1:46" x14ac:dyDescent="0.2">
      <c r="A593" s="52" t="str">
        <f>IF(AND(F593&lt;&gt;"",'Institution - Klasse'!$F$4&lt;&gt;""),INDEX(libcatidinstit,'Institution - Klasse'!$F$4),"")</f>
        <v/>
      </c>
      <c r="B593" s="52" t="str">
        <f>IF(A593&lt;&gt;"",INDEX(codeinstit,'Institution - Klasse'!$F$4),"")</f>
        <v/>
      </c>
      <c r="C593" s="50" t="str">
        <f t="shared" si="189"/>
        <v/>
      </c>
      <c r="D593" s="143"/>
      <c r="E593" s="143"/>
      <c r="F593" s="137"/>
      <c r="G593" s="137"/>
      <c r="H593" s="137"/>
      <c r="I593" s="137"/>
      <c r="J593" s="139"/>
      <c r="K593" s="140"/>
      <c r="L593" s="141"/>
      <c r="M593" s="141"/>
      <c r="N593" s="140"/>
      <c r="O593" s="142"/>
      <c r="P593" s="137"/>
      <c r="Q593" s="227"/>
      <c r="R593" s="137"/>
      <c r="S593" s="155"/>
      <c r="T593" s="155"/>
      <c r="U593" s="155"/>
      <c r="V593" s="155"/>
      <c r="W593" s="155"/>
      <c r="X593" s="155"/>
      <c r="Y593" s="53" t="str">
        <f t="shared" si="171"/>
        <v/>
      </c>
      <c r="Z593" s="51" t="str">
        <f t="shared" si="172"/>
        <v/>
      </c>
      <c r="AA593" s="51" t="str">
        <f t="shared" si="173"/>
        <v/>
      </c>
      <c r="AB593" s="51" t="str">
        <f t="shared" si="174"/>
        <v/>
      </c>
      <c r="AC593" s="51" t="str">
        <f t="shared" si="175"/>
        <v/>
      </c>
      <c r="AD593" s="51" t="str">
        <f t="shared" si="176"/>
        <v/>
      </c>
      <c r="AE593" s="51" t="str">
        <f t="shared" si="177"/>
        <v/>
      </c>
      <c r="AF593" s="51" t="str">
        <f t="shared" si="178"/>
        <v/>
      </c>
      <c r="AG593" s="51" t="str">
        <f t="shared" si="179"/>
        <v/>
      </c>
      <c r="AH593" s="51" t="str">
        <f t="shared" si="180"/>
        <v/>
      </c>
      <c r="AI593" s="51" t="str">
        <f t="shared" si="181"/>
        <v/>
      </c>
      <c r="AJ593" s="51" t="str">
        <f t="shared" si="182"/>
        <v/>
      </c>
      <c r="AK593" s="51" t="str">
        <f t="shared" si="183"/>
        <v/>
      </c>
      <c r="AL593" s="51" t="str">
        <f t="shared" si="184"/>
        <v/>
      </c>
      <c r="AM593" s="51" t="str">
        <f t="shared" si="185"/>
        <v/>
      </c>
      <c r="AN593" s="51" t="str">
        <f>IF(OR(AD593&lt;&gt;TRUE,AI593&lt;&gt;TRUE),"",IF(OR('Info Lieferung'!$B$12-(YEAR(J593))&gt;INDEX(valschartmaxalt,MATCH(N593,libschart,0)),'Info Lieferung'!$B$12-(YEAR(J593))&lt;INDEX(valschartminalt,MATCH(N593,libschart,0))),FALSE,TRUE))</f>
        <v/>
      </c>
      <c r="AO593" s="51" t="str">
        <f t="shared" si="186"/>
        <v/>
      </c>
      <c r="AP593" s="51"/>
      <c r="AQ593" s="51"/>
      <c r="AR593" s="51"/>
      <c r="AS593" s="197" t="str">
        <f t="shared" si="187"/>
        <v/>
      </c>
      <c r="AT593" s="197" t="str">
        <f t="shared" si="188"/>
        <v/>
      </c>
    </row>
    <row r="594" spans="1:46" x14ac:dyDescent="0.2">
      <c r="A594" s="52" t="str">
        <f>IF(AND(F594&lt;&gt;"",'Institution - Klasse'!$F$4&lt;&gt;""),INDEX(libcatidinstit,'Institution - Klasse'!$F$4),"")</f>
        <v/>
      </c>
      <c r="B594" s="52" t="str">
        <f>IF(A594&lt;&gt;"",INDEX(codeinstit,'Institution - Klasse'!$F$4),"")</f>
        <v/>
      </c>
      <c r="C594" s="50" t="str">
        <f t="shared" si="189"/>
        <v/>
      </c>
      <c r="D594" s="143"/>
      <c r="E594" s="143"/>
      <c r="F594" s="137"/>
      <c r="G594" s="137"/>
      <c r="H594" s="137"/>
      <c r="I594" s="137"/>
      <c r="J594" s="139"/>
      <c r="K594" s="140"/>
      <c r="L594" s="141"/>
      <c r="M594" s="141"/>
      <c r="N594" s="140"/>
      <c r="O594" s="142"/>
      <c r="P594" s="137"/>
      <c r="Q594" s="227"/>
      <c r="R594" s="137"/>
      <c r="S594" s="155"/>
      <c r="T594" s="155"/>
      <c r="U594" s="155"/>
      <c r="V594" s="155"/>
      <c r="W594" s="155"/>
      <c r="X594" s="155"/>
      <c r="Y594" s="53" t="str">
        <f t="shared" si="171"/>
        <v/>
      </c>
      <c r="Z594" s="51" t="str">
        <f t="shared" si="172"/>
        <v/>
      </c>
      <c r="AA594" s="51" t="str">
        <f t="shared" si="173"/>
        <v/>
      </c>
      <c r="AB594" s="51" t="str">
        <f t="shared" si="174"/>
        <v/>
      </c>
      <c r="AC594" s="51" t="str">
        <f t="shared" si="175"/>
        <v/>
      </c>
      <c r="AD594" s="51" t="str">
        <f t="shared" si="176"/>
        <v/>
      </c>
      <c r="AE594" s="51" t="str">
        <f t="shared" si="177"/>
        <v/>
      </c>
      <c r="AF594" s="51" t="str">
        <f t="shared" si="178"/>
        <v/>
      </c>
      <c r="AG594" s="51" t="str">
        <f t="shared" si="179"/>
        <v/>
      </c>
      <c r="AH594" s="51" t="str">
        <f t="shared" si="180"/>
        <v/>
      </c>
      <c r="AI594" s="51" t="str">
        <f t="shared" si="181"/>
        <v/>
      </c>
      <c r="AJ594" s="51" t="str">
        <f t="shared" si="182"/>
        <v/>
      </c>
      <c r="AK594" s="51" t="str">
        <f t="shared" si="183"/>
        <v/>
      </c>
      <c r="AL594" s="51" t="str">
        <f t="shared" si="184"/>
        <v/>
      </c>
      <c r="AM594" s="51" t="str">
        <f t="shared" si="185"/>
        <v/>
      </c>
      <c r="AN594" s="51" t="str">
        <f>IF(OR(AD594&lt;&gt;TRUE,AI594&lt;&gt;TRUE),"",IF(OR('Info Lieferung'!$B$12-(YEAR(J594))&gt;INDEX(valschartmaxalt,MATCH(N594,libschart,0)),'Info Lieferung'!$B$12-(YEAR(J594))&lt;INDEX(valschartminalt,MATCH(N594,libschart,0))),FALSE,TRUE))</f>
        <v/>
      </c>
      <c r="AO594" s="51" t="str">
        <f t="shared" si="186"/>
        <v/>
      </c>
      <c r="AP594" s="51"/>
      <c r="AQ594" s="51"/>
      <c r="AR594" s="51"/>
      <c r="AS594" s="197" t="str">
        <f t="shared" si="187"/>
        <v/>
      </c>
      <c r="AT594" s="197" t="str">
        <f t="shared" si="188"/>
        <v/>
      </c>
    </row>
    <row r="595" spans="1:46" x14ac:dyDescent="0.2">
      <c r="A595" s="52" t="str">
        <f>IF(AND(F595&lt;&gt;"",'Institution - Klasse'!$F$4&lt;&gt;""),INDEX(libcatidinstit,'Institution - Klasse'!$F$4),"")</f>
        <v/>
      </c>
      <c r="B595" s="52" t="str">
        <f>IF(A595&lt;&gt;"",INDEX(codeinstit,'Institution - Klasse'!$F$4),"")</f>
        <v/>
      </c>
      <c r="C595" s="50" t="str">
        <f t="shared" si="189"/>
        <v/>
      </c>
      <c r="D595" s="143"/>
      <c r="E595" s="143"/>
      <c r="F595" s="137"/>
      <c r="G595" s="137"/>
      <c r="H595" s="137"/>
      <c r="I595" s="137"/>
      <c r="J595" s="139"/>
      <c r="K595" s="140"/>
      <c r="L595" s="141"/>
      <c r="M595" s="141"/>
      <c r="N595" s="140"/>
      <c r="O595" s="142"/>
      <c r="P595" s="137"/>
      <c r="Q595" s="227"/>
      <c r="R595" s="137"/>
      <c r="S595" s="155"/>
      <c r="T595" s="155"/>
      <c r="U595" s="155"/>
      <c r="V595" s="155"/>
      <c r="W595" s="155"/>
      <c r="X595" s="155"/>
      <c r="Y595" s="53" t="str">
        <f t="shared" si="171"/>
        <v/>
      </c>
      <c r="Z595" s="51" t="str">
        <f t="shared" si="172"/>
        <v/>
      </c>
      <c r="AA595" s="51" t="str">
        <f t="shared" si="173"/>
        <v/>
      </c>
      <c r="AB595" s="51" t="str">
        <f t="shared" si="174"/>
        <v/>
      </c>
      <c r="AC595" s="51" t="str">
        <f t="shared" si="175"/>
        <v/>
      </c>
      <c r="AD595" s="51" t="str">
        <f t="shared" si="176"/>
        <v/>
      </c>
      <c r="AE595" s="51" t="str">
        <f t="shared" si="177"/>
        <v/>
      </c>
      <c r="AF595" s="51" t="str">
        <f t="shared" si="178"/>
        <v/>
      </c>
      <c r="AG595" s="51" t="str">
        <f t="shared" si="179"/>
        <v/>
      </c>
      <c r="AH595" s="51" t="str">
        <f t="shared" si="180"/>
        <v/>
      </c>
      <c r="AI595" s="51" t="str">
        <f t="shared" si="181"/>
        <v/>
      </c>
      <c r="AJ595" s="51" t="str">
        <f t="shared" si="182"/>
        <v/>
      </c>
      <c r="AK595" s="51" t="str">
        <f t="shared" si="183"/>
        <v/>
      </c>
      <c r="AL595" s="51" t="str">
        <f t="shared" si="184"/>
        <v/>
      </c>
      <c r="AM595" s="51" t="str">
        <f t="shared" si="185"/>
        <v/>
      </c>
      <c r="AN595" s="51" t="str">
        <f>IF(OR(AD595&lt;&gt;TRUE,AI595&lt;&gt;TRUE),"",IF(OR('Info Lieferung'!$B$12-(YEAR(J595))&gt;INDEX(valschartmaxalt,MATCH(N595,libschart,0)),'Info Lieferung'!$B$12-(YEAR(J595))&lt;INDEX(valschartminalt,MATCH(N595,libschart,0))),FALSE,TRUE))</f>
        <v/>
      </c>
      <c r="AO595" s="51" t="str">
        <f t="shared" si="186"/>
        <v/>
      </c>
      <c r="AP595" s="51"/>
      <c r="AQ595" s="51"/>
      <c r="AR595" s="51"/>
      <c r="AS595" s="197" t="str">
        <f t="shared" si="187"/>
        <v/>
      </c>
      <c r="AT595" s="197" t="str">
        <f t="shared" si="188"/>
        <v/>
      </c>
    </row>
    <row r="596" spans="1:46" x14ac:dyDescent="0.2">
      <c r="A596" s="52" t="str">
        <f>IF(AND(F596&lt;&gt;"",'Institution - Klasse'!$F$4&lt;&gt;""),INDEX(libcatidinstit,'Institution - Klasse'!$F$4),"")</f>
        <v/>
      </c>
      <c r="B596" s="52" t="str">
        <f>IF(A596&lt;&gt;"",INDEX(codeinstit,'Institution - Klasse'!$F$4),"")</f>
        <v/>
      </c>
      <c r="C596" s="50" t="str">
        <f t="shared" si="189"/>
        <v/>
      </c>
      <c r="D596" s="143"/>
      <c r="E596" s="143"/>
      <c r="F596" s="137"/>
      <c r="G596" s="137"/>
      <c r="H596" s="137"/>
      <c r="I596" s="137"/>
      <c r="J596" s="139"/>
      <c r="K596" s="140"/>
      <c r="L596" s="141"/>
      <c r="M596" s="141"/>
      <c r="N596" s="140"/>
      <c r="O596" s="142"/>
      <c r="P596" s="137"/>
      <c r="Q596" s="227"/>
      <c r="R596" s="137"/>
      <c r="S596" s="155"/>
      <c r="T596" s="155"/>
      <c r="U596" s="155"/>
      <c r="V596" s="155"/>
      <c r="W596" s="155"/>
      <c r="X596" s="155"/>
      <c r="Y596" s="53" t="str">
        <f t="shared" si="171"/>
        <v/>
      </c>
      <c r="Z596" s="51" t="str">
        <f t="shared" si="172"/>
        <v/>
      </c>
      <c r="AA596" s="51" t="str">
        <f t="shared" si="173"/>
        <v/>
      </c>
      <c r="AB596" s="51" t="str">
        <f t="shared" si="174"/>
        <v/>
      </c>
      <c r="AC596" s="51" t="str">
        <f t="shared" si="175"/>
        <v/>
      </c>
      <c r="AD596" s="51" t="str">
        <f t="shared" si="176"/>
        <v/>
      </c>
      <c r="AE596" s="51" t="str">
        <f t="shared" si="177"/>
        <v/>
      </c>
      <c r="AF596" s="51" t="str">
        <f t="shared" si="178"/>
        <v/>
      </c>
      <c r="AG596" s="51" t="str">
        <f t="shared" si="179"/>
        <v/>
      </c>
      <c r="AH596" s="51" t="str">
        <f t="shared" si="180"/>
        <v/>
      </c>
      <c r="AI596" s="51" t="str">
        <f t="shared" si="181"/>
        <v/>
      </c>
      <c r="AJ596" s="51" t="str">
        <f t="shared" si="182"/>
        <v/>
      </c>
      <c r="AK596" s="51" t="str">
        <f t="shared" si="183"/>
        <v/>
      </c>
      <c r="AL596" s="51" t="str">
        <f t="shared" si="184"/>
        <v/>
      </c>
      <c r="AM596" s="51" t="str">
        <f t="shared" si="185"/>
        <v/>
      </c>
      <c r="AN596" s="51" t="str">
        <f>IF(OR(AD596&lt;&gt;TRUE,AI596&lt;&gt;TRUE),"",IF(OR('Info Lieferung'!$B$12-(YEAR(J596))&gt;INDEX(valschartmaxalt,MATCH(N596,libschart,0)),'Info Lieferung'!$B$12-(YEAR(J596))&lt;INDEX(valschartminalt,MATCH(N596,libschart,0))),FALSE,TRUE))</f>
        <v/>
      </c>
      <c r="AO596" s="51" t="str">
        <f t="shared" si="186"/>
        <v/>
      </c>
      <c r="AP596" s="51"/>
      <c r="AQ596" s="51"/>
      <c r="AR596" s="51"/>
      <c r="AS596" s="197" t="str">
        <f t="shared" si="187"/>
        <v/>
      </c>
      <c r="AT596" s="197" t="str">
        <f t="shared" si="188"/>
        <v/>
      </c>
    </row>
    <row r="597" spans="1:46" x14ac:dyDescent="0.2">
      <c r="A597" s="52" t="str">
        <f>IF(AND(F597&lt;&gt;"",'Institution - Klasse'!$F$4&lt;&gt;""),INDEX(libcatidinstit,'Institution - Klasse'!$F$4),"")</f>
        <v/>
      </c>
      <c r="B597" s="52" t="str">
        <f>IF(A597&lt;&gt;"",INDEX(codeinstit,'Institution - Klasse'!$F$4),"")</f>
        <v/>
      </c>
      <c r="C597" s="50" t="str">
        <f t="shared" si="189"/>
        <v/>
      </c>
      <c r="D597" s="143"/>
      <c r="E597" s="143"/>
      <c r="F597" s="137"/>
      <c r="G597" s="137"/>
      <c r="H597" s="137"/>
      <c r="I597" s="137"/>
      <c r="J597" s="139"/>
      <c r="K597" s="140"/>
      <c r="L597" s="141"/>
      <c r="M597" s="141"/>
      <c r="N597" s="140"/>
      <c r="O597" s="142"/>
      <c r="P597" s="137"/>
      <c r="Q597" s="227"/>
      <c r="R597" s="137"/>
      <c r="S597" s="155"/>
      <c r="T597" s="155"/>
      <c r="U597" s="155"/>
      <c r="V597" s="155"/>
      <c r="W597" s="155"/>
      <c r="X597" s="155"/>
      <c r="Y597" s="53" t="str">
        <f t="shared" si="171"/>
        <v/>
      </c>
      <c r="Z597" s="51" t="str">
        <f t="shared" si="172"/>
        <v/>
      </c>
      <c r="AA597" s="51" t="str">
        <f t="shared" si="173"/>
        <v/>
      </c>
      <c r="AB597" s="51" t="str">
        <f t="shared" si="174"/>
        <v/>
      </c>
      <c r="AC597" s="51" t="str">
        <f t="shared" si="175"/>
        <v/>
      </c>
      <c r="AD597" s="51" t="str">
        <f t="shared" si="176"/>
        <v/>
      </c>
      <c r="AE597" s="51" t="str">
        <f t="shared" si="177"/>
        <v/>
      </c>
      <c r="AF597" s="51" t="str">
        <f t="shared" si="178"/>
        <v/>
      </c>
      <c r="AG597" s="51" t="str">
        <f t="shared" si="179"/>
        <v/>
      </c>
      <c r="AH597" s="51" t="str">
        <f t="shared" si="180"/>
        <v/>
      </c>
      <c r="AI597" s="51" t="str">
        <f t="shared" si="181"/>
        <v/>
      </c>
      <c r="AJ597" s="51" t="str">
        <f t="shared" si="182"/>
        <v/>
      </c>
      <c r="AK597" s="51" t="str">
        <f t="shared" si="183"/>
        <v/>
      </c>
      <c r="AL597" s="51" t="str">
        <f t="shared" si="184"/>
        <v/>
      </c>
      <c r="AM597" s="51" t="str">
        <f t="shared" si="185"/>
        <v/>
      </c>
      <c r="AN597" s="51" t="str">
        <f>IF(OR(AD597&lt;&gt;TRUE,AI597&lt;&gt;TRUE),"",IF(OR('Info Lieferung'!$B$12-(YEAR(J597))&gt;INDEX(valschartmaxalt,MATCH(N597,libschart,0)),'Info Lieferung'!$B$12-(YEAR(J597))&lt;INDEX(valschartminalt,MATCH(N597,libschart,0))),FALSE,TRUE))</f>
        <v/>
      </c>
      <c r="AO597" s="51" t="str">
        <f t="shared" si="186"/>
        <v/>
      </c>
      <c r="AP597" s="51"/>
      <c r="AQ597" s="51"/>
      <c r="AR597" s="51"/>
      <c r="AS597" s="197" t="str">
        <f t="shared" si="187"/>
        <v/>
      </c>
      <c r="AT597" s="197" t="str">
        <f t="shared" si="188"/>
        <v/>
      </c>
    </row>
    <row r="598" spans="1:46" x14ac:dyDescent="0.2">
      <c r="A598" s="52" t="str">
        <f>IF(AND(F598&lt;&gt;"",'Institution - Klasse'!$F$4&lt;&gt;""),INDEX(libcatidinstit,'Institution - Klasse'!$F$4),"")</f>
        <v/>
      </c>
      <c r="B598" s="52" t="str">
        <f>IF(A598&lt;&gt;"",INDEX(codeinstit,'Institution - Klasse'!$F$4),"")</f>
        <v/>
      </c>
      <c r="C598" s="50" t="str">
        <f t="shared" si="189"/>
        <v/>
      </c>
      <c r="D598" s="143"/>
      <c r="E598" s="143"/>
      <c r="F598" s="137"/>
      <c r="G598" s="137"/>
      <c r="H598" s="137"/>
      <c r="I598" s="137"/>
      <c r="J598" s="139"/>
      <c r="K598" s="140"/>
      <c r="L598" s="141"/>
      <c r="M598" s="141"/>
      <c r="N598" s="140"/>
      <c r="O598" s="142"/>
      <c r="P598" s="137"/>
      <c r="Q598" s="227"/>
      <c r="R598" s="137"/>
      <c r="S598" s="155"/>
      <c r="T598" s="155"/>
      <c r="U598" s="155"/>
      <c r="V598" s="155"/>
      <c r="W598" s="155"/>
      <c r="X598" s="155"/>
      <c r="Y598" s="53" t="str">
        <f t="shared" si="171"/>
        <v/>
      </c>
      <c r="Z598" s="51" t="str">
        <f t="shared" si="172"/>
        <v/>
      </c>
      <c r="AA598" s="51" t="str">
        <f t="shared" si="173"/>
        <v/>
      </c>
      <c r="AB598" s="51" t="str">
        <f t="shared" si="174"/>
        <v/>
      </c>
      <c r="AC598" s="51" t="str">
        <f t="shared" si="175"/>
        <v/>
      </c>
      <c r="AD598" s="51" t="str">
        <f t="shared" si="176"/>
        <v/>
      </c>
      <c r="AE598" s="51" t="str">
        <f t="shared" si="177"/>
        <v/>
      </c>
      <c r="AF598" s="51" t="str">
        <f t="shared" si="178"/>
        <v/>
      </c>
      <c r="AG598" s="51" t="str">
        <f t="shared" si="179"/>
        <v/>
      </c>
      <c r="AH598" s="51" t="str">
        <f t="shared" si="180"/>
        <v/>
      </c>
      <c r="AI598" s="51" t="str">
        <f t="shared" si="181"/>
        <v/>
      </c>
      <c r="AJ598" s="51" t="str">
        <f t="shared" si="182"/>
        <v/>
      </c>
      <c r="AK598" s="51" t="str">
        <f t="shared" si="183"/>
        <v/>
      </c>
      <c r="AL598" s="51" t="str">
        <f t="shared" si="184"/>
        <v/>
      </c>
      <c r="AM598" s="51" t="str">
        <f t="shared" si="185"/>
        <v/>
      </c>
      <c r="AN598" s="51" t="str">
        <f>IF(OR(AD598&lt;&gt;TRUE,AI598&lt;&gt;TRUE),"",IF(OR('Info Lieferung'!$B$12-(YEAR(J598))&gt;INDEX(valschartmaxalt,MATCH(N598,libschart,0)),'Info Lieferung'!$B$12-(YEAR(J598))&lt;INDEX(valschartminalt,MATCH(N598,libschart,0))),FALSE,TRUE))</f>
        <v/>
      </c>
      <c r="AO598" s="51" t="str">
        <f t="shared" si="186"/>
        <v/>
      </c>
      <c r="AP598" s="51"/>
      <c r="AQ598" s="51"/>
      <c r="AR598" s="51"/>
      <c r="AS598" s="197" t="str">
        <f t="shared" si="187"/>
        <v/>
      </c>
      <c r="AT598" s="197" t="str">
        <f t="shared" si="188"/>
        <v/>
      </c>
    </row>
    <row r="599" spans="1:46" x14ac:dyDescent="0.2">
      <c r="A599" s="52" t="str">
        <f>IF(AND(F599&lt;&gt;"",'Institution - Klasse'!$F$4&lt;&gt;""),INDEX(libcatidinstit,'Institution - Klasse'!$F$4),"")</f>
        <v/>
      </c>
      <c r="B599" s="52" t="str">
        <f>IF(A599&lt;&gt;"",INDEX(codeinstit,'Institution - Klasse'!$F$4),"")</f>
        <v/>
      </c>
      <c r="C599" s="50" t="str">
        <f t="shared" si="189"/>
        <v/>
      </c>
      <c r="D599" s="143"/>
      <c r="E599" s="143"/>
      <c r="F599" s="137"/>
      <c r="G599" s="137"/>
      <c r="H599" s="137"/>
      <c r="I599" s="137"/>
      <c r="J599" s="139"/>
      <c r="K599" s="140"/>
      <c r="L599" s="141"/>
      <c r="M599" s="141"/>
      <c r="N599" s="140"/>
      <c r="O599" s="142"/>
      <c r="P599" s="137"/>
      <c r="Q599" s="227"/>
      <c r="R599" s="137"/>
      <c r="S599" s="155"/>
      <c r="T599" s="155"/>
      <c r="U599" s="155"/>
      <c r="V599" s="155"/>
      <c r="W599" s="155"/>
      <c r="X599" s="155"/>
      <c r="Y599" s="53" t="str">
        <f t="shared" si="171"/>
        <v/>
      </c>
      <c r="Z599" s="51" t="str">
        <f t="shared" si="172"/>
        <v/>
      </c>
      <c r="AA599" s="51" t="str">
        <f t="shared" si="173"/>
        <v/>
      </c>
      <c r="AB599" s="51" t="str">
        <f t="shared" si="174"/>
        <v/>
      </c>
      <c r="AC599" s="51" t="str">
        <f t="shared" si="175"/>
        <v/>
      </c>
      <c r="AD599" s="51" t="str">
        <f t="shared" si="176"/>
        <v/>
      </c>
      <c r="AE599" s="51" t="str">
        <f t="shared" si="177"/>
        <v/>
      </c>
      <c r="AF599" s="51" t="str">
        <f t="shared" si="178"/>
        <v/>
      </c>
      <c r="AG599" s="51" t="str">
        <f t="shared" si="179"/>
        <v/>
      </c>
      <c r="AH599" s="51" t="str">
        <f t="shared" si="180"/>
        <v/>
      </c>
      <c r="AI599" s="51" t="str">
        <f t="shared" si="181"/>
        <v/>
      </c>
      <c r="AJ599" s="51" t="str">
        <f t="shared" si="182"/>
        <v/>
      </c>
      <c r="AK599" s="51" t="str">
        <f t="shared" si="183"/>
        <v/>
      </c>
      <c r="AL599" s="51" t="str">
        <f t="shared" si="184"/>
        <v/>
      </c>
      <c r="AM599" s="51" t="str">
        <f t="shared" si="185"/>
        <v/>
      </c>
      <c r="AN599" s="51" t="str">
        <f>IF(OR(AD599&lt;&gt;TRUE,AI599&lt;&gt;TRUE),"",IF(OR('Info Lieferung'!$B$12-(YEAR(J599))&gt;INDEX(valschartmaxalt,MATCH(N599,libschart,0)),'Info Lieferung'!$B$12-(YEAR(J599))&lt;INDEX(valschartminalt,MATCH(N599,libschart,0))),FALSE,TRUE))</f>
        <v/>
      </c>
      <c r="AO599" s="51" t="str">
        <f t="shared" si="186"/>
        <v/>
      </c>
      <c r="AP599" s="51"/>
      <c r="AQ599" s="51"/>
      <c r="AR599" s="51"/>
      <c r="AS599" s="197" t="str">
        <f t="shared" si="187"/>
        <v/>
      </c>
      <c r="AT599" s="197" t="str">
        <f t="shared" si="188"/>
        <v/>
      </c>
    </row>
    <row r="600" spans="1:46" x14ac:dyDescent="0.2">
      <c r="A600" s="52" t="str">
        <f>IF(AND(F600&lt;&gt;"",'Institution - Klasse'!$F$4&lt;&gt;""),INDEX(libcatidinstit,'Institution - Klasse'!$F$4),"")</f>
        <v/>
      </c>
      <c r="B600" s="52" t="str">
        <f>IF(A600&lt;&gt;"",INDEX(codeinstit,'Institution - Klasse'!$F$4),"")</f>
        <v/>
      </c>
      <c r="C600" s="50" t="str">
        <f t="shared" si="189"/>
        <v/>
      </c>
      <c r="D600" s="143"/>
      <c r="E600" s="143"/>
      <c r="F600" s="137"/>
      <c r="G600" s="137"/>
      <c r="H600" s="137"/>
      <c r="I600" s="137"/>
      <c r="J600" s="139"/>
      <c r="K600" s="140"/>
      <c r="L600" s="141"/>
      <c r="M600" s="141"/>
      <c r="N600" s="140"/>
      <c r="O600" s="142"/>
      <c r="P600" s="137"/>
      <c r="Q600" s="227"/>
      <c r="R600" s="137"/>
      <c r="S600" s="155"/>
      <c r="T600" s="155"/>
      <c r="U600" s="155"/>
      <c r="V600" s="155"/>
      <c r="W600" s="155"/>
      <c r="X600" s="155"/>
      <c r="Y600" s="53" t="str">
        <f t="shared" si="171"/>
        <v/>
      </c>
      <c r="Z600" s="51" t="str">
        <f t="shared" si="172"/>
        <v/>
      </c>
      <c r="AA600" s="51" t="str">
        <f t="shared" si="173"/>
        <v/>
      </c>
      <c r="AB600" s="51" t="str">
        <f t="shared" si="174"/>
        <v/>
      </c>
      <c r="AC600" s="51" t="str">
        <f t="shared" si="175"/>
        <v/>
      </c>
      <c r="AD600" s="51" t="str">
        <f t="shared" si="176"/>
        <v/>
      </c>
      <c r="AE600" s="51" t="str">
        <f t="shared" si="177"/>
        <v/>
      </c>
      <c r="AF600" s="51" t="str">
        <f t="shared" si="178"/>
        <v/>
      </c>
      <c r="AG600" s="51" t="str">
        <f t="shared" si="179"/>
        <v/>
      </c>
      <c r="AH600" s="51" t="str">
        <f t="shared" si="180"/>
        <v/>
      </c>
      <c r="AI600" s="51" t="str">
        <f t="shared" si="181"/>
        <v/>
      </c>
      <c r="AJ600" s="51" t="str">
        <f t="shared" si="182"/>
        <v/>
      </c>
      <c r="AK600" s="51" t="str">
        <f t="shared" si="183"/>
        <v/>
      </c>
      <c r="AL600" s="51" t="str">
        <f t="shared" si="184"/>
        <v/>
      </c>
      <c r="AM600" s="51" t="str">
        <f t="shared" si="185"/>
        <v/>
      </c>
      <c r="AN600" s="51" t="str">
        <f>IF(OR(AD600&lt;&gt;TRUE,AI600&lt;&gt;TRUE),"",IF(OR('Info Lieferung'!$B$12-(YEAR(J600))&gt;INDEX(valschartmaxalt,MATCH(N600,libschart,0)),'Info Lieferung'!$B$12-(YEAR(J600))&lt;INDEX(valschartminalt,MATCH(N600,libschart,0))),FALSE,TRUE))</f>
        <v/>
      </c>
      <c r="AO600" s="51" t="str">
        <f t="shared" si="186"/>
        <v/>
      </c>
      <c r="AP600" s="51"/>
      <c r="AQ600" s="51"/>
      <c r="AR600" s="51"/>
      <c r="AS600" s="197" t="str">
        <f t="shared" si="187"/>
        <v/>
      </c>
      <c r="AT600" s="197" t="str">
        <f t="shared" si="188"/>
        <v/>
      </c>
    </row>
    <row r="601" spans="1:46" x14ac:dyDescent="0.2">
      <c r="A601" s="52" t="str">
        <f>IF(AND(F601&lt;&gt;"",'Institution - Klasse'!$F$4&lt;&gt;""),INDEX(libcatidinstit,'Institution - Klasse'!$F$4),"")</f>
        <v/>
      </c>
      <c r="B601" s="52" t="str">
        <f>IF(A601&lt;&gt;"",INDEX(codeinstit,'Institution - Klasse'!$F$4),"")</f>
        <v/>
      </c>
      <c r="C601" s="50" t="str">
        <f t="shared" si="189"/>
        <v/>
      </c>
      <c r="D601" s="143"/>
      <c r="E601" s="143"/>
      <c r="F601" s="137"/>
      <c r="G601" s="137"/>
      <c r="H601" s="137"/>
      <c r="I601" s="137"/>
      <c r="J601" s="139"/>
      <c r="K601" s="140"/>
      <c r="L601" s="141"/>
      <c r="M601" s="141"/>
      <c r="N601" s="140"/>
      <c r="O601" s="142"/>
      <c r="P601" s="137"/>
      <c r="Q601" s="227"/>
      <c r="R601" s="137"/>
      <c r="S601" s="155"/>
      <c r="T601" s="155"/>
      <c r="U601" s="155"/>
      <c r="V601" s="155"/>
      <c r="W601" s="155"/>
      <c r="X601" s="155"/>
      <c r="Y601" s="53" t="str">
        <f t="shared" si="171"/>
        <v/>
      </c>
      <c r="Z601" s="51" t="str">
        <f t="shared" si="172"/>
        <v/>
      </c>
      <c r="AA601" s="51" t="str">
        <f t="shared" si="173"/>
        <v/>
      </c>
      <c r="AB601" s="51" t="str">
        <f t="shared" si="174"/>
        <v/>
      </c>
      <c r="AC601" s="51" t="str">
        <f t="shared" si="175"/>
        <v/>
      </c>
      <c r="AD601" s="51" t="str">
        <f t="shared" si="176"/>
        <v/>
      </c>
      <c r="AE601" s="51" t="str">
        <f t="shared" si="177"/>
        <v/>
      </c>
      <c r="AF601" s="51" t="str">
        <f t="shared" si="178"/>
        <v/>
      </c>
      <c r="AG601" s="51" t="str">
        <f t="shared" si="179"/>
        <v/>
      </c>
      <c r="AH601" s="51" t="str">
        <f t="shared" si="180"/>
        <v/>
      </c>
      <c r="AI601" s="51" t="str">
        <f t="shared" si="181"/>
        <v/>
      </c>
      <c r="AJ601" s="51" t="str">
        <f t="shared" si="182"/>
        <v/>
      </c>
      <c r="AK601" s="51" t="str">
        <f t="shared" si="183"/>
        <v/>
      </c>
      <c r="AL601" s="51" t="str">
        <f t="shared" si="184"/>
        <v/>
      </c>
      <c r="AM601" s="51" t="str">
        <f t="shared" si="185"/>
        <v/>
      </c>
      <c r="AN601" s="51" t="str">
        <f>IF(OR(AD601&lt;&gt;TRUE,AI601&lt;&gt;TRUE),"",IF(OR('Info Lieferung'!$B$12-(YEAR(J601))&gt;INDEX(valschartmaxalt,MATCH(N601,libschart,0)),'Info Lieferung'!$B$12-(YEAR(J601))&lt;INDEX(valschartminalt,MATCH(N601,libschart,0))),FALSE,TRUE))</f>
        <v/>
      </c>
      <c r="AO601" s="51" t="str">
        <f t="shared" si="186"/>
        <v/>
      </c>
      <c r="AP601" s="51"/>
      <c r="AQ601" s="51"/>
      <c r="AR601" s="51"/>
      <c r="AS601" s="197" t="str">
        <f t="shared" si="187"/>
        <v/>
      </c>
      <c r="AT601" s="197" t="str">
        <f t="shared" si="188"/>
        <v/>
      </c>
    </row>
    <row r="602" spans="1:46" x14ac:dyDescent="0.2">
      <c r="A602" s="52" t="str">
        <f>IF(AND(F602&lt;&gt;"",'Institution - Klasse'!$F$4&lt;&gt;""),INDEX(libcatidinstit,'Institution - Klasse'!$F$4),"")</f>
        <v/>
      </c>
      <c r="B602" s="52" t="str">
        <f>IF(A602&lt;&gt;"",INDEX(codeinstit,'Institution - Klasse'!$F$4),"")</f>
        <v/>
      </c>
      <c r="C602" s="50" t="str">
        <f t="shared" si="189"/>
        <v/>
      </c>
      <c r="D602" s="143"/>
      <c r="E602" s="143"/>
      <c r="F602" s="137"/>
      <c r="G602" s="137"/>
      <c r="H602" s="137"/>
      <c r="I602" s="137"/>
      <c r="J602" s="139"/>
      <c r="K602" s="140"/>
      <c r="L602" s="141"/>
      <c r="M602" s="141"/>
      <c r="N602" s="140"/>
      <c r="O602" s="142"/>
      <c r="P602" s="137"/>
      <c r="Q602" s="227"/>
      <c r="R602" s="137"/>
      <c r="S602" s="155"/>
      <c r="T602" s="155"/>
      <c r="U602" s="155"/>
      <c r="V602" s="155"/>
      <c r="W602" s="155"/>
      <c r="X602" s="155"/>
      <c r="Y602" s="53" t="str">
        <f t="shared" si="171"/>
        <v/>
      </c>
      <c r="Z602" s="51" t="str">
        <f t="shared" si="172"/>
        <v/>
      </c>
      <c r="AA602" s="51" t="str">
        <f t="shared" si="173"/>
        <v/>
      </c>
      <c r="AB602" s="51" t="str">
        <f t="shared" si="174"/>
        <v/>
      </c>
      <c r="AC602" s="51" t="str">
        <f t="shared" si="175"/>
        <v/>
      </c>
      <c r="AD602" s="51" t="str">
        <f t="shared" si="176"/>
        <v/>
      </c>
      <c r="AE602" s="51" t="str">
        <f t="shared" si="177"/>
        <v/>
      </c>
      <c r="AF602" s="51" t="str">
        <f t="shared" si="178"/>
        <v/>
      </c>
      <c r="AG602" s="51" t="str">
        <f t="shared" si="179"/>
        <v/>
      </c>
      <c r="AH602" s="51" t="str">
        <f t="shared" si="180"/>
        <v/>
      </c>
      <c r="AI602" s="51" t="str">
        <f t="shared" si="181"/>
        <v/>
      </c>
      <c r="AJ602" s="51" t="str">
        <f t="shared" si="182"/>
        <v/>
      </c>
      <c r="AK602" s="51" t="str">
        <f t="shared" si="183"/>
        <v/>
      </c>
      <c r="AL602" s="51" t="str">
        <f t="shared" si="184"/>
        <v/>
      </c>
      <c r="AM602" s="51" t="str">
        <f t="shared" si="185"/>
        <v/>
      </c>
      <c r="AN602" s="51" t="str">
        <f>IF(OR(AD602&lt;&gt;TRUE,AI602&lt;&gt;TRUE),"",IF(OR('Info Lieferung'!$B$12-(YEAR(J602))&gt;INDEX(valschartmaxalt,MATCH(N602,libschart,0)),'Info Lieferung'!$B$12-(YEAR(J602))&lt;INDEX(valschartminalt,MATCH(N602,libschart,0))),FALSE,TRUE))</f>
        <v/>
      </c>
      <c r="AO602" s="51" t="str">
        <f t="shared" si="186"/>
        <v/>
      </c>
      <c r="AP602" s="51"/>
      <c r="AQ602" s="51"/>
      <c r="AR602" s="51"/>
      <c r="AS602" s="197" t="str">
        <f t="shared" si="187"/>
        <v/>
      </c>
      <c r="AT602" s="197" t="str">
        <f t="shared" si="188"/>
        <v/>
      </c>
    </row>
    <row r="603" spans="1:46" x14ac:dyDescent="0.2">
      <c r="A603" s="52" t="str">
        <f>IF(AND(F603&lt;&gt;"",'Institution - Klasse'!$F$4&lt;&gt;""),INDEX(libcatidinstit,'Institution - Klasse'!$F$4),"")</f>
        <v/>
      </c>
      <c r="B603" s="52" t="str">
        <f>IF(A603&lt;&gt;"",INDEX(codeinstit,'Institution - Klasse'!$F$4),"")</f>
        <v/>
      </c>
      <c r="C603" s="50" t="str">
        <f t="shared" si="189"/>
        <v/>
      </c>
      <c r="D603" s="143"/>
      <c r="E603" s="143"/>
      <c r="F603" s="137"/>
      <c r="G603" s="137"/>
      <c r="H603" s="137"/>
      <c r="I603" s="137"/>
      <c r="J603" s="139"/>
      <c r="K603" s="140"/>
      <c r="L603" s="141"/>
      <c r="M603" s="141"/>
      <c r="N603" s="140"/>
      <c r="O603" s="142"/>
      <c r="P603" s="137"/>
      <c r="Q603" s="227"/>
      <c r="R603" s="137"/>
      <c r="S603" s="155"/>
      <c r="T603" s="155"/>
      <c r="U603" s="155"/>
      <c r="V603" s="155"/>
      <c r="W603" s="155"/>
      <c r="X603" s="155"/>
      <c r="Y603" s="53" t="str">
        <f t="shared" si="171"/>
        <v/>
      </c>
      <c r="Z603" s="51" t="str">
        <f t="shared" si="172"/>
        <v/>
      </c>
      <c r="AA603" s="51" t="str">
        <f t="shared" si="173"/>
        <v/>
      </c>
      <c r="AB603" s="51" t="str">
        <f t="shared" si="174"/>
        <v/>
      </c>
      <c r="AC603" s="51" t="str">
        <f t="shared" si="175"/>
        <v/>
      </c>
      <c r="AD603" s="51" t="str">
        <f t="shared" si="176"/>
        <v/>
      </c>
      <c r="AE603" s="51" t="str">
        <f t="shared" si="177"/>
        <v/>
      </c>
      <c r="AF603" s="51" t="str">
        <f t="shared" si="178"/>
        <v/>
      </c>
      <c r="AG603" s="51" t="str">
        <f t="shared" si="179"/>
        <v/>
      </c>
      <c r="AH603" s="51" t="str">
        <f t="shared" si="180"/>
        <v/>
      </c>
      <c r="AI603" s="51" t="str">
        <f t="shared" si="181"/>
        <v/>
      </c>
      <c r="AJ603" s="51" t="str">
        <f t="shared" si="182"/>
        <v/>
      </c>
      <c r="AK603" s="51" t="str">
        <f t="shared" si="183"/>
        <v/>
      </c>
      <c r="AL603" s="51" t="str">
        <f t="shared" si="184"/>
        <v/>
      </c>
      <c r="AM603" s="51" t="str">
        <f t="shared" si="185"/>
        <v/>
      </c>
      <c r="AN603" s="51" t="str">
        <f>IF(OR(AD603&lt;&gt;TRUE,AI603&lt;&gt;TRUE),"",IF(OR('Info Lieferung'!$B$12-(YEAR(J603))&gt;INDEX(valschartmaxalt,MATCH(N603,libschart,0)),'Info Lieferung'!$B$12-(YEAR(J603))&lt;INDEX(valschartminalt,MATCH(N603,libschart,0))),FALSE,TRUE))</f>
        <v/>
      </c>
      <c r="AO603" s="51" t="str">
        <f t="shared" si="186"/>
        <v/>
      </c>
      <c r="AP603" s="51"/>
      <c r="AQ603" s="51"/>
      <c r="AR603" s="51"/>
      <c r="AS603" s="197" t="str">
        <f t="shared" si="187"/>
        <v/>
      </c>
      <c r="AT603" s="197" t="str">
        <f t="shared" si="188"/>
        <v/>
      </c>
    </row>
    <row r="604" spans="1:46" x14ac:dyDescent="0.2">
      <c r="A604" s="52" t="str">
        <f>IF(AND(F604&lt;&gt;"",'Institution - Klasse'!$F$4&lt;&gt;""),INDEX(libcatidinstit,'Institution - Klasse'!$F$4),"")</f>
        <v/>
      </c>
      <c r="B604" s="52" t="str">
        <f>IF(A604&lt;&gt;"",INDEX(codeinstit,'Institution - Klasse'!$F$4),"")</f>
        <v/>
      </c>
      <c r="C604" s="50" t="str">
        <f t="shared" si="189"/>
        <v/>
      </c>
      <c r="D604" s="143"/>
      <c r="E604" s="143"/>
      <c r="F604" s="137"/>
      <c r="G604" s="137"/>
      <c r="H604" s="137"/>
      <c r="I604" s="137"/>
      <c r="J604" s="139"/>
      <c r="K604" s="140"/>
      <c r="L604" s="141"/>
      <c r="M604" s="141"/>
      <c r="N604" s="140"/>
      <c r="O604" s="142"/>
      <c r="P604" s="137"/>
      <c r="Q604" s="227"/>
      <c r="R604" s="137"/>
      <c r="S604" s="155"/>
      <c r="T604" s="155"/>
      <c r="U604" s="155"/>
      <c r="V604" s="155"/>
      <c r="W604" s="155"/>
      <c r="X604" s="155"/>
      <c r="Y604" s="53" t="str">
        <f t="shared" si="171"/>
        <v/>
      </c>
      <c r="Z604" s="51" t="str">
        <f t="shared" si="172"/>
        <v/>
      </c>
      <c r="AA604" s="51" t="str">
        <f t="shared" si="173"/>
        <v/>
      </c>
      <c r="AB604" s="51" t="str">
        <f t="shared" si="174"/>
        <v/>
      </c>
      <c r="AC604" s="51" t="str">
        <f t="shared" si="175"/>
        <v/>
      </c>
      <c r="AD604" s="51" t="str">
        <f t="shared" si="176"/>
        <v/>
      </c>
      <c r="AE604" s="51" t="str">
        <f t="shared" si="177"/>
        <v/>
      </c>
      <c r="AF604" s="51" t="str">
        <f t="shared" si="178"/>
        <v/>
      </c>
      <c r="AG604" s="51" t="str">
        <f t="shared" si="179"/>
        <v/>
      </c>
      <c r="AH604" s="51" t="str">
        <f t="shared" si="180"/>
        <v/>
      </c>
      <c r="AI604" s="51" t="str">
        <f t="shared" si="181"/>
        <v/>
      </c>
      <c r="AJ604" s="51" t="str">
        <f t="shared" si="182"/>
        <v/>
      </c>
      <c r="AK604" s="51" t="str">
        <f t="shared" si="183"/>
        <v/>
      </c>
      <c r="AL604" s="51" t="str">
        <f t="shared" si="184"/>
        <v/>
      </c>
      <c r="AM604" s="51" t="str">
        <f t="shared" si="185"/>
        <v/>
      </c>
      <c r="AN604" s="51" t="str">
        <f>IF(OR(AD604&lt;&gt;TRUE,AI604&lt;&gt;TRUE),"",IF(OR('Info Lieferung'!$B$12-(YEAR(J604))&gt;INDEX(valschartmaxalt,MATCH(N604,libschart,0)),'Info Lieferung'!$B$12-(YEAR(J604))&lt;INDEX(valschartminalt,MATCH(N604,libschart,0))),FALSE,TRUE))</f>
        <v/>
      </c>
      <c r="AO604" s="51" t="str">
        <f t="shared" si="186"/>
        <v/>
      </c>
      <c r="AP604" s="51"/>
      <c r="AQ604" s="51"/>
      <c r="AR604" s="51"/>
      <c r="AS604" s="197" t="str">
        <f t="shared" si="187"/>
        <v/>
      </c>
      <c r="AT604" s="197" t="str">
        <f t="shared" si="188"/>
        <v/>
      </c>
    </row>
    <row r="605" spans="1:46" x14ac:dyDescent="0.2">
      <c r="A605" s="52" t="str">
        <f>IF(AND(F605&lt;&gt;"",'Institution - Klasse'!$F$4&lt;&gt;""),INDEX(libcatidinstit,'Institution - Klasse'!$F$4),"")</f>
        <v/>
      </c>
      <c r="B605" s="52" t="str">
        <f>IF(A605&lt;&gt;"",INDEX(codeinstit,'Institution - Klasse'!$F$4),"")</f>
        <v/>
      </c>
      <c r="C605" s="50" t="str">
        <f t="shared" si="189"/>
        <v/>
      </c>
      <c r="D605" s="143"/>
      <c r="E605" s="143"/>
      <c r="F605" s="137"/>
      <c r="G605" s="137"/>
      <c r="H605" s="137"/>
      <c r="I605" s="137"/>
      <c r="J605" s="139"/>
      <c r="K605" s="140"/>
      <c r="L605" s="141"/>
      <c r="M605" s="141"/>
      <c r="N605" s="140"/>
      <c r="O605" s="142"/>
      <c r="P605" s="137"/>
      <c r="Q605" s="227"/>
      <c r="R605" s="137"/>
      <c r="S605" s="155"/>
      <c r="T605" s="155"/>
      <c r="U605" s="155"/>
      <c r="V605" s="155"/>
      <c r="W605" s="155"/>
      <c r="X605" s="155"/>
      <c r="Y605" s="53" t="str">
        <f t="shared" si="171"/>
        <v/>
      </c>
      <c r="Z605" s="51" t="str">
        <f t="shared" si="172"/>
        <v/>
      </c>
      <c r="AA605" s="51" t="str">
        <f t="shared" si="173"/>
        <v/>
      </c>
      <c r="AB605" s="51" t="str">
        <f t="shared" si="174"/>
        <v/>
      </c>
      <c r="AC605" s="51" t="str">
        <f t="shared" si="175"/>
        <v/>
      </c>
      <c r="AD605" s="51" t="str">
        <f t="shared" si="176"/>
        <v/>
      </c>
      <c r="AE605" s="51" t="str">
        <f t="shared" si="177"/>
        <v/>
      </c>
      <c r="AF605" s="51" t="str">
        <f t="shared" si="178"/>
        <v/>
      </c>
      <c r="AG605" s="51" t="str">
        <f t="shared" si="179"/>
        <v/>
      </c>
      <c r="AH605" s="51" t="str">
        <f t="shared" si="180"/>
        <v/>
      </c>
      <c r="AI605" s="51" t="str">
        <f t="shared" si="181"/>
        <v/>
      </c>
      <c r="AJ605" s="51" t="str">
        <f t="shared" si="182"/>
        <v/>
      </c>
      <c r="AK605" s="51" t="str">
        <f t="shared" si="183"/>
        <v/>
      </c>
      <c r="AL605" s="51" t="str">
        <f t="shared" si="184"/>
        <v/>
      </c>
      <c r="AM605" s="51" t="str">
        <f t="shared" si="185"/>
        <v/>
      </c>
      <c r="AN605" s="51" t="str">
        <f>IF(OR(AD605&lt;&gt;TRUE,AI605&lt;&gt;TRUE),"",IF(OR('Info Lieferung'!$B$12-(YEAR(J605))&gt;INDEX(valschartmaxalt,MATCH(N605,libschart,0)),'Info Lieferung'!$B$12-(YEAR(J605))&lt;INDEX(valschartminalt,MATCH(N605,libschart,0))),FALSE,TRUE))</f>
        <v/>
      </c>
      <c r="AO605" s="51" t="str">
        <f t="shared" si="186"/>
        <v/>
      </c>
      <c r="AP605" s="51"/>
      <c r="AQ605" s="51"/>
      <c r="AR605" s="51"/>
      <c r="AS605" s="197" t="str">
        <f t="shared" si="187"/>
        <v/>
      </c>
      <c r="AT605" s="197" t="str">
        <f t="shared" si="188"/>
        <v/>
      </c>
    </row>
    <row r="606" spans="1:46" x14ac:dyDescent="0.2">
      <c r="A606" s="52" t="str">
        <f>IF(AND(F606&lt;&gt;"",'Institution - Klasse'!$F$4&lt;&gt;""),INDEX(libcatidinstit,'Institution - Klasse'!$F$4),"")</f>
        <v/>
      </c>
      <c r="B606" s="52" t="str">
        <f>IF(A606&lt;&gt;"",INDEX(codeinstit,'Institution - Klasse'!$F$4),"")</f>
        <v/>
      </c>
      <c r="C606" s="50" t="str">
        <f t="shared" si="189"/>
        <v/>
      </c>
      <c r="D606" s="143"/>
      <c r="E606" s="143"/>
      <c r="F606" s="137"/>
      <c r="G606" s="137"/>
      <c r="H606" s="137"/>
      <c r="I606" s="137"/>
      <c r="J606" s="139"/>
      <c r="K606" s="140"/>
      <c r="L606" s="141"/>
      <c r="M606" s="141"/>
      <c r="N606" s="140"/>
      <c r="O606" s="142"/>
      <c r="P606" s="137"/>
      <c r="Q606" s="227"/>
      <c r="R606" s="137"/>
      <c r="S606" s="155"/>
      <c r="T606" s="155"/>
      <c r="U606" s="155"/>
      <c r="V606" s="155"/>
      <c r="W606" s="155"/>
      <c r="X606" s="155"/>
      <c r="Y606" s="53" t="str">
        <f t="shared" si="171"/>
        <v/>
      </c>
      <c r="Z606" s="51" t="str">
        <f t="shared" si="172"/>
        <v/>
      </c>
      <c r="AA606" s="51" t="str">
        <f t="shared" si="173"/>
        <v/>
      </c>
      <c r="AB606" s="51" t="str">
        <f t="shared" si="174"/>
        <v/>
      </c>
      <c r="AC606" s="51" t="str">
        <f t="shared" si="175"/>
        <v/>
      </c>
      <c r="AD606" s="51" t="str">
        <f t="shared" si="176"/>
        <v/>
      </c>
      <c r="AE606" s="51" t="str">
        <f t="shared" si="177"/>
        <v/>
      </c>
      <c r="AF606" s="51" t="str">
        <f t="shared" si="178"/>
        <v/>
      </c>
      <c r="AG606" s="51" t="str">
        <f t="shared" si="179"/>
        <v/>
      </c>
      <c r="AH606" s="51" t="str">
        <f t="shared" si="180"/>
        <v/>
      </c>
      <c r="AI606" s="51" t="str">
        <f t="shared" si="181"/>
        <v/>
      </c>
      <c r="AJ606" s="51" t="str">
        <f t="shared" si="182"/>
        <v/>
      </c>
      <c r="AK606" s="51" t="str">
        <f t="shared" si="183"/>
        <v/>
      </c>
      <c r="AL606" s="51" t="str">
        <f t="shared" si="184"/>
        <v/>
      </c>
      <c r="AM606" s="51" t="str">
        <f t="shared" si="185"/>
        <v/>
      </c>
      <c r="AN606" s="51" t="str">
        <f>IF(OR(AD606&lt;&gt;TRUE,AI606&lt;&gt;TRUE),"",IF(OR('Info Lieferung'!$B$12-(YEAR(J606))&gt;INDEX(valschartmaxalt,MATCH(N606,libschart,0)),'Info Lieferung'!$B$12-(YEAR(J606))&lt;INDEX(valschartminalt,MATCH(N606,libschart,0))),FALSE,TRUE))</f>
        <v/>
      </c>
      <c r="AO606" s="51" t="str">
        <f t="shared" si="186"/>
        <v/>
      </c>
      <c r="AP606" s="51"/>
      <c r="AQ606" s="51"/>
      <c r="AR606" s="51"/>
      <c r="AS606" s="197" t="str">
        <f t="shared" si="187"/>
        <v/>
      </c>
      <c r="AT606" s="197" t="str">
        <f t="shared" si="188"/>
        <v/>
      </c>
    </row>
    <row r="607" spans="1:46" x14ac:dyDescent="0.2">
      <c r="A607" s="52" t="str">
        <f>IF(AND(F607&lt;&gt;"",'Institution - Klasse'!$F$4&lt;&gt;""),INDEX(libcatidinstit,'Institution - Klasse'!$F$4),"")</f>
        <v/>
      </c>
      <c r="B607" s="52" t="str">
        <f>IF(A607&lt;&gt;"",INDEX(codeinstit,'Institution - Klasse'!$F$4),"")</f>
        <v/>
      </c>
      <c r="C607" s="50" t="str">
        <f t="shared" si="189"/>
        <v/>
      </c>
      <c r="D607" s="143"/>
      <c r="E607" s="143"/>
      <c r="F607" s="137"/>
      <c r="G607" s="137"/>
      <c r="H607" s="137"/>
      <c r="I607" s="137"/>
      <c r="J607" s="139"/>
      <c r="K607" s="140"/>
      <c r="L607" s="141"/>
      <c r="M607" s="141"/>
      <c r="N607" s="140"/>
      <c r="O607" s="142"/>
      <c r="P607" s="137"/>
      <c r="Q607" s="227"/>
      <c r="R607" s="137"/>
      <c r="S607" s="155"/>
      <c r="T607" s="155"/>
      <c r="U607" s="155"/>
      <c r="V607" s="155"/>
      <c r="W607" s="155"/>
      <c r="X607" s="155"/>
      <c r="Y607" s="53" t="str">
        <f t="shared" si="171"/>
        <v/>
      </c>
      <c r="Z607" s="51" t="str">
        <f t="shared" si="172"/>
        <v/>
      </c>
      <c r="AA607" s="51" t="str">
        <f t="shared" si="173"/>
        <v/>
      </c>
      <c r="AB607" s="51" t="str">
        <f t="shared" si="174"/>
        <v/>
      </c>
      <c r="AC607" s="51" t="str">
        <f t="shared" si="175"/>
        <v/>
      </c>
      <c r="AD607" s="51" t="str">
        <f t="shared" si="176"/>
        <v/>
      </c>
      <c r="AE607" s="51" t="str">
        <f t="shared" si="177"/>
        <v/>
      </c>
      <c r="AF607" s="51" t="str">
        <f t="shared" si="178"/>
        <v/>
      </c>
      <c r="AG607" s="51" t="str">
        <f t="shared" si="179"/>
        <v/>
      </c>
      <c r="AH607" s="51" t="str">
        <f t="shared" si="180"/>
        <v/>
      </c>
      <c r="AI607" s="51" t="str">
        <f t="shared" si="181"/>
        <v/>
      </c>
      <c r="AJ607" s="51" t="str">
        <f t="shared" si="182"/>
        <v/>
      </c>
      <c r="AK607" s="51" t="str">
        <f t="shared" si="183"/>
        <v/>
      </c>
      <c r="AL607" s="51" t="str">
        <f t="shared" si="184"/>
        <v/>
      </c>
      <c r="AM607" s="51" t="str">
        <f t="shared" si="185"/>
        <v/>
      </c>
      <c r="AN607" s="51" t="str">
        <f>IF(OR(AD607&lt;&gt;TRUE,AI607&lt;&gt;TRUE),"",IF(OR('Info Lieferung'!$B$12-(YEAR(J607))&gt;INDEX(valschartmaxalt,MATCH(N607,libschart,0)),'Info Lieferung'!$B$12-(YEAR(J607))&lt;INDEX(valschartminalt,MATCH(N607,libschart,0))),FALSE,TRUE))</f>
        <v/>
      </c>
      <c r="AO607" s="51" t="str">
        <f t="shared" si="186"/>
        <v/>
      </c>
      <c r="AP607" s="51"/>
      <c r="AQ607" s="51"/>
      <c r="AR607" s="51"/>
      <c r="AS607" s="197" t="str">
        <f t="shared" si="187"/>
        <v/>
      </c>
      <c r="AT607" s="197" t="str">
        <f t="shared" si="188"/>
        <v/>
      </c>
    </row>
    <row r="608" spans="1:46" x14ac:dyDescent="0.2">
      <c r="A608" s="52" t="str">
        <f>IF(AND(F608&lt;&gt;"",'Institution - Klasse'!$F$4&lt;&gt;""),INDEX(libcatidinstit,'Institution - Klasse'!$F$4),"")</f>
        <v/>
      </c>
      <c r="B608" s="52" t="str">
        <f>IF(A608&lt;&gt;"",INDEX(codeinstit,'Institution - Klasse'!$F$4),"")</f>
        <v/>
      </c>
      <c r="C608" s="50" t="str">
        <f t="shared" si="189"/>
        <v/>
      </c>
      <c r="D608" s="143"/>
      <c r="E608" s="143"/>
      <c r="F608" s="137"/>
      <c r="G608" s="137"/>
      <c r="H608" s="137"/>
      <c r="I608" s="137"/>
      <c r="J608" s="139"/>
      <c r="K608" s="140"/>
      <c r="L608" s="141"/>
      <c r="M608" s="141"/>
      <c r="N608" s="140"/>
      <c r="O608" s="142"/>
      <c r="P608" s="137"/>
      <c r="Q608" s="227"/>
      <c r="R608" s="137"/>
      <c r="S608" s="155"/>
      <c r="T608" s="155"/>
      <c r="U608" s="155"/>
      <c r="V608" s="155"/>
      <c r="W608" s="155"/>
      <c r="X608" s="155"/>
      <c r="Y608" s="53" t="str">
        <f t="shared" si="171"/>
        <v/>
      </c>
      <c r="Z608" s="51" t="str">
        <f t="shared" si="172"/>
        <v/>
      </c>
      <c r="AA608" s="51" t="str">
        <f t="shared" si="173"/>
        <v/>
      </c>
      <c r="AB608" s="51" t="str">
        <f t="shared" si="174"/>
        <v/>
      </c>
      <c r="AC608" s="51" t="str">
        <f t="shared" si="175"/>
        <v/>
      </c>
      <c r="AD608" s="51" t="str">
        <f t="shared" si="176"/>
        <v/>
      </c>
      <c r="AE608" s="51" t="str">
        <f t="shared" si="177"/>
        <v/>
      </c>
      <c r="AF608" s="51" t="str">
        <f t="shared" si="178"/>
        <v/>
      </c>
      <c r="AG608" s="51" t="str">
        <f t="shared" si="179"/>
        <v/>
      </c>
      <c r="AH608" s="51" t="str">
        <f t="shared" si="180"/>
        <v/>
      </c>
      <c r="AI608" s="51" t="str">
        <f t="shared" si="181"/>
        <v/>
      </c>
      <c r="AJ608" s="51" t="str">
        <f t="shared" si="182"/>
        <v/>
      </c>
      <c r="AK608" s="51" t="str">
        <f t="shared" si="183"/>
        <v/>
      </c>
      <c r="AL608" s="51" t="str">
        <f t="shared" si="184"/>
        <v/>
      </c>
      <c r="AM608" s="51" t="str">
        <f t="shared" si="185"/>
        <v/>
      </c>
      <c r="AN608" s="51" t="str">
        <f>IF(OR(AD608&lt;&gt;TRUE,AI608&lt;&gt;TRUE),"",IF(OR('Info Lieferung'!$B$12-(YEAR(J608))&gt;INDEX(valschartmaxalt,MATCH(N608,libschart,0)),'Info Lieferung'!$B$12-(YEAR(J608))&lt;INDEX(valschartminalt,MATCH(N608,libschart,0))),FALSE,TRUE))</f>
        <v/>
      </c>
      <c r="AO608" s="51" t="str">
        <f t="shared" si="186"/>
        <v/>
      </c>
      <c r="AP608" s="51"/>
      <c r="AQ608" s="51"/>
      <c r="AR608" s="51"/>
      <c r="AS608" s="197" t="str">
        <f t="shared" si="187"/>
        <v/>
      </c>
      <c r="AT608" s="197" t="str">
        <f t="shared" si="188"/>
        <v/>
      </c>
    </row>
    <row r="609" spans="1:46" x14ac:dyDescent="0.2">
      <c r="A609" s="52" t="str">
        <f>IF(AND(F609&lt;&gt;"",'Institution - Klasse'!$F$4&lt;&gt;""),INDEX(libcatidinstit,'Institution - Klasse'!$F$4),"")</f>
        <v/>
      </c>
      <c r="B609" s="52" t="str">
        <f>IF(A609&lt;&gt;"",INDEX(codeinstit,'Institution - Klasse'!$F$4),"")</f>
        <v/>
      </c>
      <c r="C609" s="50" t="str">
        <f t="shared" si="189"/>
        <v/>
      </c>
      <c r="D609" s="143"/>
      <c r="E609" s="143"/>
      <c r="F609" s="137"/>
      <c r="G609" s="137"/>
      <c r="H609" s="137"/>
      <c r="I609" s="137"/>
      <c r="J609" s="139"/>
      <c r="K609" s="140"/>
      <c r="L609" s="141"/>
      <c r="M609" s="141"/>
      <c r="N609" s="140"/>
      <c r="O609" s="142"/>
      <c r="P609" s="137"/>
      <c r="Q609" s="227"/>
      <c r="R609" s="137"/>
      <c r="S609" s="155"/>
      <c r="T609" s="155"/>
      <c r="U609" s="155"/>
      <c r="V609" s="155"/>
      <c r="W609" s="155"/>
      <c r="X609" s="155"/>
      <c r="Y609" s="53" t="str">
        <f t="shared" si="171"/>
        <v/>
      </c>
      <c r="Z609" s="51" t="str">
        <f t="shared" si="172"/>
        <v/>
      </c>
      <c r="AA609" s="51" t="str">
        <f t="shared" si="173"/>
        <v/>
      </c>
      <c r="AB609" s="51" t="str">
        <f t="shared" si="174"/>
        <v/>
      </c>
      <c r="AC609" s="51" t="str">
        <f t="shared" si="175"/>
        <v/>
      </c>
      <c r="AD609" s="51" t="str">
        <f t="shared" si="176"/>
        <v/>
      </c>
      <c r="AE609" s="51" t="str">
        <f t="shared" si="177"/>
        <v/>
      </c>
      <c r="AF609" s="51" t="str">
        <f t="shared" si="178"/>
        <v/>
      </c>
      <c r="AG609" s="51" t="str">
        <f t="shared" si="179"/>
        <v/>
      </c>
      <c r="AH609" s="51" t="str">
        <f t="shared" si="180"/>
        <v/>
      </c>
      <c r="AI609" s="51" t="str">
        <f t="shared" si="181"/>
        <v/>
      </c>
      <c r="AJ609" s="51" t="str">
        <f t="shared" si="182"/>
        <v/>
      </c>
      <c r="AK609" s="51" t="str">
        <f t="shared" si="183"/>
        <v/>
      </c>
      <c r="AL609" s="51" t="str">
        <f t="shared" si="184"/>
        <v/>
      </c>
      <c r="AM609" s="51" t="str">
        <f t="shared" si="185"/>
        <v/>
      </c>
      <c r="AN609" s="51" t="str">
        <f>IF(OR(AD609&lt;&gt;TRUE,AI609&lt;&gt;TRUE),"",IF(OR('Info Lieferung'!$B$12-(YEAR(J609))&gt;INDEX(valschartmaxalt,MATCH(N609,libschart,0)),'Info Lieferung'!$B$12-(YEAR(J609))&lt;INDEX(valschartminalt,MATCH(N609,libschart,0))),FALSE,TRUE))</f>
        <v/>
      </c>
      <c r="AO609" s="51" t="str">
        <f t="shared" si="186"/>
        <v/>
      </c>
      <c r="AP609" s="51"/>
      <c r="AQ609" s="51"/>
      <c r="AR609" s="51"/>
      <c r="AS609" s="197" t="str">
        <f t="shared" si="187"/>
        <v/>
      </c>
      <c r="AT609" s="197" t="str">
        <f t="shared" si="188"/>
        <v/>
      </c>
    </row>
    <row r="610" spans="1:46" x14ac:dyDescent="0.2">
      <c r="A610" s="52" t="str">
        <f>IF(AND(F610&lt;&gt;"",'Institution - Klasse'!$F$4&lt;&gt;""),INDEX(libcatidinstit,'Institution - Klasse'!$F$4),"")</f>
        <v/>
      </c>
      <c r="B610" s="52" t="str">
        <f>IF(A610&lt;&gt;"",INDEX(codeinstit,'Institution - Klasse'!$F$4),"")</f>
        <v/>
      </c>
      <c r="C610" s="50" t="str">
        <f t="shared" si="189"/>
        <v/>
      </c>
      <c r="D610" s="143"/>
      <c r="E610" s="143"/>
      <c r="F610" s="137"/>
      <c r="G610" s="137"/>
      <c r="H610" s="137"/>
      <c r="I610" s="137"/>
      <c r="J610" s="139"/>
      <c r="K610" s="140"/>
      <c r="L610" s="141"/>
      <c r="M610" s="141"/>
      <c r="N610" s="140"/>
      <c r="O610" s="142"/>
      <c r="P610" s="137"/>
      <c r="Q610" s="227"/>
      <c r="R610" s="137"/>
      <c r="S610" s="155"/>
      <c r="T610" s="155"/>
      <c r="U610" s="155"/>
      <c r="V610" s="155"/>
      <c r="W610" s="155"/>
      <c r="X610" s="155"/>
      <c r="Y610" s="53" t="str">
        <f t="shared" si="171"/>
        <v/>
      </c>
      <c r="Z610" s="51" t="str">
        <f t="shared" si="172"/>
        <v/>
      </c>
      <c r="AA610" s="51" t="str">
        <f t="shared" si="173"/>
        <v/>
      </c>
      <c r="AB610" s="51" t="str">
        <f t="shared" si="174"/>
        <v/>
      </c>
      <c r="AC610" s="51" t="str">
        <f t="shared" si="175"/>
        <v/>
      </c>
      <c r="AD610" s="51" t="str">
        <f t="shared" si="176"/>
        <v/>
      </c>
      <c r="AE610" s="51" t="str">
        <f t="shared" si="177"/>
        <v/>
      </c>
      <c r="AF610" s="51" t="str">
        <f t="shared" si="178"/>
        <v/>
      </c>
      <c r="AG610" s="51" t="str">
        <f t="shared" si="179"/>
        <v/>
      </c>
      <c r="AH610" s="51" t="str">
        <f t="shared" si="180"/>
        <v/>
      </c>
      <c r="AI610" s="51" t="str">
        <f t="shared" si="181"/>
        <v/>
      </c>
      <c r="AJ610" s="51" t="str">
        <f t="shared" si="182"/>
        <v/>
      </c>
      <c r="AK610" s="51" t="str">
        <f t="shared" si="183"/>
        <v/>
      </c>
      <c r="AL610" s="51" t="str">
        <f t="shared" si="184"/>
        <v/>
      </c>
      <c r="AM610" s="51" t="str">
        <f t="shared" si="185"/>
        <v/>
      </c>
      <c r="AN610" s="51" t="str">
        <f>IF(OR(AD610&lt;&gt;TRUE,AI610&lt;&gt;TRUE),"",IF(OR('Info Lieferung'!$B$12-(YEAR(J610))&gt;INDEX(valschartmaxalt,MATCH(N610,libschart,0)),'Info Lieferung'!$B$12-(YEAR(J610))&lt;INDEX(valschartminalt,MATCH(N610,libschart,0))),FALSE,TRUE))</f>
        <v/>
      </c>
      <c r="AO610" s="51" t="str">
        <f t="shared" si="186"/>
        <v/>
      </c>
      <c r="AP610" s="51"/>
      <c r="AQ610" s="51"/>
      <c r="AR610" s="51"/>
      <c r="AS610" s="197" t="str">
        <f t="shared" si="187"/>
        <v/>
      </c>
      <c r="AT610" s="197" t="str">
        <f t="shared" si="188"/>
        <v/>
      </c>
    </row>
    <row r="611" spans="1:46" x14ac:dyDescent="0.2">
      <c r="A611" s="52" t="str">
        <f>IF(AND(F611&lt;&gt;"",'Institution - Klasse'!$F$4&lt;&gt;""),INDEX(libcatidinstit,'Institution - Klasse'!$F$4),"")</f>
        <v/>
      </c>
      <c r="B611" s="52" t="str">
        <f>IF(A611&lt;&gt;"",INDEX(codeinstit,'Institution - Klasse'!$F$4),"")</f>
        <v/>
      </c>
      <c r="C611" s="50" t="str">
        <f t="shared" si="189"/>
        <v/>
      </c>
      <c r="D611" s="143"/>
      <c r="E611" s="143"/>
      <c r="F611" s="137"/>
      <c r="G611" s="137"/>
      <c r="H611" s="137"/>
      <c r="I611" s="137"/>
      <c r="J611" s="139"/>
      <c r="K611" s="140"/>
      <c r="L611" s="141"/>
      <c r="M611" s="141"/>
      <c r="N611" s="140"/>
      <c r="O611" s="142"/>
      <c r="P611" s="137"/>
      <c r="Q611" s="227"/>
      <c r="R611" s="137"/>
      <c r="S611" s="155"/>
      <c r="T611" s="155"/>
      <c r="U611" s="155"/>
      <c r="V611" s="155"/>
      <c r="W611" s="155"/>
      <c r="X611" s="155"/>
      <c r="Y611" s="53" t="str">
        <f t="shared" si="171"/>
        <v/>
      </c>
      <c r="Z611" s="51" t="str">
        <f t="shared" si="172"/>
        <v/>
      </c>
      <c r="AA611" s="51" t="str">
        <f t="shared" si="173"/>
        <v/>
      </c>
      <c r="AB611" s="51" t="str">
        <f t="shared" si="174"/>
        <v/>
      </c>
      <c r="AC611" s="51" t="str">
        <f t="shared" si="175"/>
        <v/>
      </c>
      <c r="AD611" s="51" t="str">
        <f t="shared" si="176"/>
        <v/>
      </c>
      <c r="AE611" s="51" t="str">
        <f t="shared" si="177"/>
        <v/>
      </c>
      <c r="AF611" s="51" t="str">
        <f t="shared" si="178"/>
        <v/>
      </c>
      <c r="AG611" s="51" t="str">
        <f t="shared" si="179"/>
        <v/>
      </c>
      <c r="AH611" s="51" t="str">
        <f t="shared" si="180"/>
        <v/>
      </c>
      <c r="AI611" s="51" t="str">
        <f t="shared" si="181"/>
        <v/>
      </c>
      <c r="AJ611" s="51" t="str">
        <f t="shared" si="182"/>
        <v/>
      </c>
      <c r="AK611" s="51" t="str">
        <f t="shared" si="183"/>
        <v/>
      </c>
      <c r="AL611" s="51" t="str">
        <f t="shared" si="184"/>
        <v/>
      </c>
      <c r="AM611" s="51" t="str">
        <f t="shared" si="185"/>
        <v/>
      </c>
      <c r="AN611" s="51" t="str">
        <f>IF(OR(AD611&lt;&gt;TRUE,AI611&lt;&gt;TRUE),"",IF(OR('Info Lieferung'!$B$12-(YEAR(J611))&gt;INDEX(valschartmaxalt,MATCH(N611,libschart,0)),'Info Lieferung'!$B$12-(YEAR(J611))&lt;INDEX(valschartminalt,MATCH(N611,libschart,0))),FALSE,TRUE))</f>
        <v/>
      </c>
      <c r="AO611" s="51" t="str">
        <f t="shared" si="186"/>
        <v/>
      </c>
      <c r="AP611" s="51"/>
      <c r="AQ611" s="51"/>
      <c r="AR611" s="51"/>
      <c r="AS611" s="197" t="str">
        <f t="shared" si="187"/>
        <v/>
      </c>
      <c r="AT611" s="197" t="str">
        <f t="shared" si="188"/>
        <v/>
      </c>
    </row>
    <row r="612" spans="1:46" x14ac:dyDescent="0.2">
      <c r="A612" s="52" t="str">
        <f>IF(AND(F612&lt;&gt;"",'Institution - Klasse'!$F$4&lt;&gt;""),INDEX(libcatidinstit,'Institution - Klasse'!$F$4),"")</f>
        <v/>
      </c>
      <c r="B612" s="52" t="str">
        <f>IF(A612&lt;&gt;"",INDEX(codeinstit,'Institution - Klasse'!$F$4),"")</f>
        <v/>
      </c>
      <c r="C612" s="50" t="str">
        <f t="shared" si="189"/>
        <v/>
      </c>
      <c r="D612" s="143"/>
      <c r="E612" s="143"/>
      <c r="F612" s="137"/>
      <c r="G612" s="137"/>
      <c r="H612" s="137"/>
      <c r="I612" s="137"/>
      <c r="J612" s="139"/>
      <c r="K612" s="140"/>
      <c r="L612" s="141"/>
      <c r="M612" s="141"/>
      <c r="N612" s="140"/>
      <c r="O612" s="142"/>
      <c r="P612" s="137"/>
      <c r="Q612" s="227"/>
      <c r="R612" s="137"/>
      <c r="S612" s="155"/>
      <c r="T612" s="155"/>
      <c r="U612" s="155"/>
      <c r="V612" s="155"/>
      <c r="W612" s="155"/>
      <c r="X612" s="155"/>
      <c r="Y612" s="53" t="str">
        <f t="shared" si="171"/>
        <v/>
      </c>
      <c r="Z612" s="51" t="str">
        <f t="shared" si="172"/>
        <v/>
      </c>
      <c r="AA612" s="51" t="str">
        <f t="shared" si="173"/>
        <v/>
      </c>
      <c r="AB612" s="51" t="str">
        <f t="shared" si="174"/>
        <v/>
      </c>
      <c r="AC612" s="51" t="str">
        <f t="shared" si="175"/>
        <v/>
      </c>
      <c r="AD612" s="51" t="str">
        <f t="shared" si="176"/>
        <v/>
      </c>
      <c r="AE612" s="51" t="str">
        <f t="shared" si="177"/>
        <v/>
      </c>
      <c r="AF612" s="51" t="str">
        <f t="shared" si="178"/>
        <v/>
      </c>
      <c r="AG612" s="51" t="str">
        <f t="shared" si="179"/>
        <v/>
      </c>
      <c r="AH612" s="51" t="str">
        <f t="shared" si="180"/>
        <v/>
      </c>
      <c r="AI612" s="51" t="str">
        <f t="shared" si="181"/>
        <v/>
      </c>
      <c r="AJ612" s="51" t="str">
        <f t="shared" si="182"/>
        <v/>
      </c>
      <c r="AK612" s="51" t="str">
        <f t="shared" si="183"/>
        <v/>
      </c>
      <c r="AL612" s="51" t="str">
        <f t="shared" si="184"/>
        <v/>
      </c>
      <c r="AM612" s="51" t="str">
        <f t="shared" si="185"/>
        <v/>
      </c>
      <c r="AN612" s="51" t="str">
        <f>IF(OR(AD612&lt;&gt;TRUE,AI612&lt;&gt;TRUE),"",IF(OR('Info Lieferung'!$B$12-(YEAR(J612))&gt;INDEX(valschartmaxalt,MATCH(N612,libschart,0)),'Info Lieferung'!$B$12-(YEAR(J612))&lt;INDEX(valschartminalt,MATCH(N612,libschart,0))),FALSE,TRUE))</f>
        <v/>
      </c>
      <c r="AO612" s="51" t="str">
        <f t="shared" si="186"/>
        <v/>
      </c>
      <c r="AP612" s="51"/>
      <c r="AQ612" s="51"/>
      <c r="AR612" s="51"/>
      <c r="AS612" s="197" t="str">
        <f t="shared" si="187"/>
        <v/>
      </c>
      <c r="AT612" s="197" t="str">
        <f t="shared" si="188"/>
        <v/>
      </c>
    </row>
    <row r="613" spans="1:46" x14ac:dyDescent="0.2">
      <c r="A613" s="52" t="str">
        <f>IF(AND(F613&lt;&gt;"",'Institution - Klasse'!$F$4&lt;&gt;""),INDEX(libcatidinstit,'Institution - Klasse'!$F$4),"")</f>
        <v/>
      </c>
      <c r="B613" s="52" t="str">
        <f>IF(A613&lt;&gt;"",INDEX(codeinstit,'Institution - Klasse'!$F$4),"")</f>
        <v/>
      </c>
      <c r="C613" s="50" t="str">
        <f t="shared" si="189"/>
        <v/>
      </c>
      <c r="D613" s="143"/>
      <c r="E613" s="143"/>
      <c r="F613" s="137"/>
      <c r="G613" s="137"/>
      <c r="H613" s="137"/>
      <c r="I613" s="137"/>
      <c r="J613" s="139"/>
      <c r="K613" s="140"/>
      <c r="L613" s="141"/>
      <c r="M613" s="141"/>
      <c r="N613" s="140"/>
      <c r="O613" s="142"/>
      <c r="P613" s="137"/>
      <c r="Q613" s="227"/>
      <c r="R613" s="137"/>
      <c r="S613" s="155"/>
      <c r="T613" s="155"/>
      <c r="U613" s="155"/>
      <c r="V613" s="155"/>
      <c r="W613" s="155"/>
      <c r="X613" s="155"/>
      <c r="Y613" s="53" t="str">
        <f t="shared" si="171"/>
        <v/>
      </c>
      <c r="Z613" s="51" t="str">
        <f t="shared" si="172"/>
        <v/>
      </c>
      <c r="AA613" s="51" t="str">
        <f t="shared" si="173"/>
        <v/>
      </c>
      <c r="AB613" s="51" t="str">
        <f t="shared" si="174"/>
        <v/>
      </c>
      <c r="AC613" s="51" t="str">
        <f t="shared" si="175"/>
        <v/>
      </c>
      <c r="AD613" s="51" t="str">
        <f t="shared" si="176"/>
        <v/>
      </c>
      <c r="AE613" s="51" t="str">
        <f t="shared" si="177"/>
        <v/>
      </c>
      <c r="AF613" s="51" t="str">
        <f t="shared" si="178"/>
        <v/>
      </c>
      <c r="AG613" s="51" t="str">
        <f t="shared" si="179"/>
        <v/>
      </c>
      <c r="AH613" s="51" t="str">
        <f t="shared" si="180"/>
        <v/>
      </c>
      <c r="AI613" s="51" t="str">
        <f t="shared" si="181"/>
        <v/>
      </c>
      <c r="AJ613" s="51" t="str">
        <f t="shared" si="182"/>
        <v/>
      </c>
      <c r="AK613" s="51" t="str">
        <f t="shared" si="183"/>
        <v/>
      </c>
      <c r="AL613" s="51" t="str">
        <f t="shared" si="184"/>
        <v/>
      </c>
      <c r="AM613" s="51" t="str">
        <f t="shared" si="185"/>
        <v/>
      </c>
      <c r="AN613" s="51" t="str">
        <f>IF(OR(AD613&lt;&gt;TRUE,AI613&lt;&gt;TRUE),"",IF(OR('Info Lieferung'!$B$12-(YEAR(J613))&gt;INDEX(valschartmaxalt,MATCH(N613,libschart,0)),'Info Lieferung'!$B$12-(YEAR(J613))&lt;INDEX(valschartminalt,MATCH(N613,libschart,0))),FALSE,TRUE))</f>
        <v/>
      </c>
      <c r="AO613" s="51" t="str">
        <f t="shared" si="186"/>
        <v/>
      </c>
      <c r="AP613" s="51"/>
      <c r="AQ613" s="51"/>
      <c r="AR613" s="51"/>
      <c r="AS613" s="197" t="str">
        <f t="shared" si="187"/>
        <v/>
      </c>
      <c r="AT613" s="197" t="str">
        <f t="shared" si="188"/>
        <v/>
      </c>
    </row>
    <row r="614" spans="1:46" x14ac:dyDescent="0.2">
      <c r="A614" s="52" t="str">
        <f>IF(AND(F614&lt;&gt;"",'Institution - Klasse'!$F$4&lt;&gt;""),INDEX(libcatidinstit,'Institution - Klasse'!$F$4),"")</f>
        <v/>
      </c>
      <c r="B614" s="52" t="str">
        <f>IF(A614&lt;&gt;"",INDEX(codeinstit,'Institution - Klasse'!$F$4),"")</f>
        <v/>
      </c>
      <c r="C614" s="50" t="str">
        <f t="shared" si="189"/>
        <v/>
      </c>
      <c r="D614" s="143"/>
      <c r="E614" s="143"/>
      <c r="F614" s="137"/>
      <c r="G614" s="137"/>
      <c r="H614" s="137"/>
      <c r="I614" s="137"/>
      <c r="J614" s="139"/>
      <c r="K614" s="140"/>
      <c r="L614" s="141"/>
      <c r="M614" s="141"/>
      <c r="N614" s="140"/>
      <c r="O614" s="142"/>
      <c r="P614" s="137"/>
      <c r="Q614" s="227"/>
      <c r="R614" s="137"/>
      <c r="S614" s="155"/>
      <c r="T614" s="155"/>
      <c r="U614" s="155"/>
      <c r="V614" s="155"/>
      <c r="W614" s="155"/>
      <c r="X614" s="155"/>
      <c r="Y614" s="53" t="str">
        <f t="shared" si="171"/>
        <v/>
      </c>
      <c r="Z614" s="51" t="str">
        <f t="shared" si="172"/>
        <v/>
      </c>
      <c r="AA614" s="51" t="str">
        <f t="shared" si="173"/>
        <v/>
      </c>
      <c r="AB614" s="51" t="str">
        <f t="shared" si="174"/>
        <v/>
      </c>
      <c r="AC614" s="51" t="str">
        <f t="shared" si="175"/>
        <v/>
      </c>
      <c r="AD614" s="51" t="str">
        <f t="shared" si="176"/>
        <v/>
      </c>
      <c r="AE614" s="51" t="str">
        <f t="shared" si="177"/>
        <v/>
      </c>
      <c r="AF614" s="51" t="str">
        <f t="shared" si="178"/>
        <v/>
      </c>
      <c r="AG614" s="51" t="str">
        <f t="shared" si="179"/>
        <v/>
      </c>
      <c r="AH614" s="51" t="str">
        <f t="shared" si="180"/>
        <v/>
      </c>
      <c r="AI614" s="51" t="str">
        <f t="shared" si="181"/>
        <v/>
      </c>
      <c r="AJ614" s="51" t="str">
        <f t="shared" si="182"/>
        <v/>
      </c>
      <c r="AK614" s="51" t="str">
        <f t="shared" si="183"/>
        <v/>
      </c>
      <c r="AL614" s="51" t="str">
        <f t="shared" si="184"/>
        <v/>
      </c>
      <c r="AM614" s="51" t="str">
        <f t="shared" si="185"/>
        <v/>
      </c>
      <c r="AN614" s="51" t="str">
        <f>IF(OR(AD614&lt;&gt;TRUE,AI614&lt;&gt;TRUE),"",IF(OR('Info Lieferung'!$B$12-(YEAR(J614))&gt;INDEX(valschartmaxalt,MATCH(N614,libschart,0)),'Info Lieferung'!$B$12-(YEAR(J614))&lt;INDEX(valschartminalt,MATCH(N614,libschart,0))),FALSE,TRUE))</f>
        <v/>
      </c>
      <c r="AO614" s="51" t="str">
        <f t="shared" si="186"/>
        <v/>
      </c>
      <c r="AP614" s="51"/>
      <c r="AQ614" s="51"/>
      <c r="AR614" s="51"/>
      <c r="AS614" s="197" t="str">
        <f t="shared" si="187"/>
        <v/>
      </c>
      <c r="AT614" s="197" t="str">
        <f t="shared" si="188"/>
        <v/>
      </c>
    </row>
    <row r="615" spans="1:46" x14ac:dyDescent="0.2">
      <c r="A615" s="52" t="str">
        <f>IF(AND(F615&lt;&gt;"",'Institution - Klasse'!$F$4&lt;&gt;""),INDEX(libcatidinstit,'Institution - Klasse'!$F$4),"")</f>
        <v/>
      </c>
      <c r="B615" s="52" t="str">
        <f>IF(A615&lt;&gt;"",INDEX(codeinstit,'Institution - Klasse'!$F$4),"")</f>
        <v/>
      </c>
      <c r="C615" s="50" t="str">
        <f t="shared" si="189"/>
        <v/>
      </c>
      <c r="D615" s="143"/>
      <c r="E615" s="143"/>
      <c r="F615" s="137"/>
      <c r="G615" s="137"/>
      <c r="H615" s="137"/>
      <c r="I615" s="137"/>
      <c r="J615" s="139"/>
      <c r="K615" s="140"/>
      <c r="L615" s="141"/>
      <c r="M615" s="141"/>
      <c r="N615" s="140"/>
      <c r="O615" s="142"/>
      <c r="P615" s="137"/>
      <c r="Q615" s="227"/>
      <c r="R615" s="137"/>
      <c r="S615" s="155"/>
      <c r="T615" s="155"/>
      <c r="U615" s="155"/>
      <c r="V615" s="155"/>
      <c r="W615" s="155"/>
      <c r="X615" s="155"/>
      <c r="Y615" s="53" t="str">
        <f t="shared" si="171"/>
        <v/>
      </c>
      <c r="Z615" s="51" t="str">
        <f t="shared" si="172"/>
        <v/>
      </c>
      <c r="AA615" s="51" t="str">
        <f t="shared" si="173"/>
        <v/>
      </c>
      <c r="AB615" s="51" t="str">
        <f t="shared" si="174"/>
        <v/>
      </c>
      <c r="AC615" s="51" t="str">
        <f t="shared" si="175"/>
        <v/>
      </c>
      <c r="AD615" s="51" t="str">
        <f t="shared" si="176"/>
        <v/>
      </c>
      <c r="AE615" s="51" t="str">
        <f t="shared" si="177"/>
        <v/>
      </c>
      <c r="AF615" s="51" t="str">
        <f t="shared" si="178"/>
        <v/>
      </c>
      <c r="AG615" s="51" t="str">
        <f t="shared" si="179"/>
        <v/>
      </c>
      <c r="AH615" s="51" t="str">
        <f t="shared" si="180"/>
        <v/>
      </c>
      <c r="AI615" s="51" t="str">
        <f t="shared" si="181"/>
        <v/>
      </c>
      <c r="AJ615" s="51" t="str">
        <f t="shared" si="182"/>
        <v/>
      </c>
      <c r="AK615" s="51" t="str">
        <f t="shared" si="183"/>
        <v/>
      </c>
      <c r="AL615" s="51" t="str">
        <f t="shared" si="184"/>
        <v/>
      </c>
      <c r="AM615" s="51" t="str">
        <f t="shared" si="185"/>
        <v/>
      </c>
      <c r="AN615" s="51" t="str">
        <f>IF(OR(AD615&lt;&gt;TRUE,AI615&lt;&gt;TRUE),"",IF(OR('Info Lieferung'!$B$12-(YEAR(J615))&gt;INDEX(valschartmaxalt,MATCH(N615,libschart,0)),'Info Lieferung'!$B$12-(YEAR(J615))&lt;INDEX(valschartminalt,MATCH(N615,libschart,0))),FALSE,TRUE))</f>
        <v/>
      </c>
      <c r="AO615" s="51" t="str">
        <f t="shared" si="186"/>
        <v/>
      </c>
      <c r="AP615" s="51"/>
      <c r="AQ615" s="51"/>
      <c r="AR615" s="51"/>
      <c r="AS615" s="197" t="str">
        <f t="shared" si="187"/>
        <v/>
      </c>
      <c r="AT615" s="197" t="str">
        <f t="shared" si="188"/>
        <v/>
      </c>
    </row>
    <row r="616" spans="1:46" x14ac:dyDescent="0.2">
      <c r="A616" s="52" t="str">
        <f>IF(AND(F616&lt;&gt;"",'Institution - Klasse'!$F$4&lt;&gt;""),INDEX(libcatidinstit,'Institution - Klasse'!$F$4),"")</f>
        <v/>
      </c>
      <c r="B616" s="52" t="str">
        <f>IF(A616&lt;&gt;"",INDEX(codeinstit,'Institution - Klasse'!$F$4),"")</f>
        <v/>
      </c>
      <c r="C616" s="50" t="str">
        <f t="shared" si="189"/>
        <v/>
      </c>
      <c r="D616" s="143"/>
      <c r="E616" s="143"/>
      <c r="F616" s="137"/>
      <c r="G616" s="137"/>
      <c r="H616" s="137"/>
      <c r="I616" s="137"/>
      <c r="J616" s="139"/>
      <c r="K616" s="140"/>
      <c r="L616" s="141"/>
      <c r="M616" s="141"/>
      <c r="N616" s="140"/>
      <c r="O616" s="142"/>
      <c r="P616" s="137"/>
      <c r="Q616" s="227"/>
      <c r="R616" s="137"/>
      <c r="S616" s="155"/>
      <c r="T616" s="155"/>
      <c r="U616" s="155"/>
      <c r="V616" s="155"/>
      <c r="W616" s="155"/>
      <c r="X616" s="155"/>
      <c r="Y616" s="53" t="str">
        <f t="shared" si="171"/>
        <v/>
      </c>
      <c r="Z616" s="51" t="str">
        <f t="shared" si="172"/>
        <v/>
      </c>
      <c r="AA616" s="51" t="str">
        <f t="shared" si="173"/>
        <v/>
      </c>
      <c r="AB616" s="51" t="str">
        <f t="shared" si="174"/>
        <v/>
      </c>
      <c r="AC616" s="51" t="str">
        <f t="shared" si="175"/>
        <v/>
      </c>
      <c r="AD616" s="51" t="str">
        <f t="shared" si="176"/>
        <v/>
      </c>
      <c r="AE616" s="51" t="str">
        <f t="shared" si="177"/>
        <v/>
      </c>
      <c r="AF616" s="51" t="str">
        <f t="shared" si="178"/>
        <v/>
      </c>
      <c r="AG616" s="51" t="str">
        <f t="shared" si="179"/>
        <v/>
      </c>
      <c r="AH616" s="51" t="str">
        <f t="shared" si="180"/>
        <v/>
      </c>
      <c r="AI616" s="51" t="str">
        <f t="shared" si="181"/>
        <v/>
      </c>
      <c r="AJ616" s="51" t="str">
        <f t="shared" si="182"/>
        <v/>
      </c>
      <c r="AK616" s="51" t="str">
        <f t="shared" si="183"/>
        <v/>
      </c>
      <c r="AL616" s="51" t="str">
        <f t="shared" si="184"/>
        <v/>
      </c>
      <c r="AM616" s="51" t="str">
        <f t="shared" si="185"/>
        <v/>
      </c>
      <c r="AN616" s="51" t="str">
        <f>IF(OR(AD616&lt;&gt;TRUE,AI616&lt;&gt;TRUE),"",IF(OR('Info Lieferung'!$B$12-(YEAR(J616))&gt;INDEX(valschartmaxalt,MATCH(N616,libschart,0)),'Info Lieferung'!$B$12-(YEAR(J616))&lt;INDEX(valschartminalt,MATCH(N616,libschart,0))),FALSE,TRUE))</f>
        <v/>
      </c>
      <c r="AO616" s="51" t="str">
        <f t="shared" si="186"/>
        <v/>
      </c>
      <c r="AP616" s="51"/>
      <c r="AQ616" s="51"/>
      <c r="AR616" s="51"/>
      <c r="AS616" s="197" t="str">
        <f t="shared" si="187"/>
        <v/>
      </c>
      <c r="AT616" s="197" t="str">
        <f t="shared" si="188"/>
        <v/>
      </c>
    </row>
    <row r="617" spans="1:46" x14ac:dyDescent="0.2">
      <c r="A617" s="52" t="str">
        <f>IF(AND(F617&lt;&gt;"",'Institution - Klasse'!$F$4&lt;&gt;""),INDEX(libcatidinstit,'Institution - Klasse'!$F$4),"")</f>
        <v/>
      </c>
      <c r="B617" s="52" t="str">
        <f>IF(A617&lt;&gt;"",INDEX(codeinstit,'Institution - Klasse'!$F$4),"")</f>
        <v/>
      </c>
      <c r="C617" s="50" t="str">
        <f t="shared" si="189"/>
        <v/>
      </c>
      <c r="D617" s="143"/>
      <c r="E617" s="143"/>
      <c r="F617" s="137"/>
      <c r="G617" s="137"/>
      <c r="H617" s="137"/>
      <c r="I617" s="137"/>
      <c r="J617" s="139"/>
      <c r="K617" s="140"/>
      <c r="L617" s="141"/>
      <c r="M617" s="141"/>
      <c r="N617" s="140"/>
      <c r="O617" s="142"/>
      <c r="P617" s="137"/>
      <c r="Q617" s="227"/>
      <c r="R617" s="137"/>
      <c r="S617" s="155"/>
      <c r="T617" s="155"/>
      <c r="U617" s="155"/>
      <c r="V617" s="155"/>
      <c r="W617" s="155"/>
      <c r="X617" s="155"/>
      <c r="Y617" s="53" t="str">
        <f t="shared" si="171"/>
        <v/>
      </c>
      <c r="Z617" s="51" t="str">
        <f t="shared" si="172"/>
        <v/>
      </c>
      <c r="AA617" s="51" t="str">
        <f t="shared" si="173"/>
        <v/>
      </c>
      <c r="AB617" s="51" t="str">
        <f t="shared" si="174"/>
        <v/>
      </c>
      <c r="AC617" s="51" t="str">
        <f t="shared" si="175"/>
        <v/>
      </c>
      <c r="AD617" s="51" t="str">
        <f t="shared" si="176"/>
        <v/>
      </c>
      <c r="AE617" s="51" t="str">
        <f t="shared" si="177"/>
        <v/>
      </c>
      <c r="AF617" s="51" t="str">
        <f t="shared" si="178"/>
        <v/>
      </c>
      <c r="AG617" s="51" t="str">
        <f t="shared" si="179"/>
        <v/>
      </c>
      <c r="AH617" s="51" t="str">
        <f t="shared" si="180"/>
        <v/>
      </c>
      <c r="AI617" s="51" t="str">
        <f t="shared" si="181"/>
        <v/>
      </c>
      <c r="AJ617" s="51" t="str">
        <f t="shared" si="182"/>
        <v/>
      </c>
      <c r="AK617" s="51" t="str">
        <f t="shared" si="183"/>
        <v/>
      </c>
      <c r="AL617" s="51" t="str">
        <f t="shared" si="184"/>
        <v/>
      </c>
      <c r="AM617" s="51" t="str">
        <f t="shared" si="185"/>
        <v/>
      </c>
      <c r="AN617" s="51" t="str">
        <f>IF(OR(AD617&lt;&gt;TRUE,AI617&lt;&gt;TRUE),"",IF(OR('Info Lieferung'!$B$12-(YEAR(J617))&gt;INDEX(valschartmaxalt,MATCH(N617,libschart,0)),'Info Lieferung'!$B$12-(YEAR(J617))&lt;INDEX(valschartminalt,MATCH(N617,libschart,0))),FALSE,TRUE))</f>
        <v/>
      </c>
      <c r="AO617" s="51" t="str">
        <f t="shared" si="186"/>
        <v/>
      </c>
      <c r="AP617" s="51"/>
      <c r="AQ617" s="51"/>
      <c r="AR617" s="51"/>
      <c r="AS617" s="197" t="str">
        <f t="shared" si="187"/>
        <v/>
      </c>
      <c r="AT617" s="197" t="str">
        <f t="shared" si="188"/>
        <v/>
      </c>
    </row>
    <row r="618" spans="1:46" x14ac:dyDescent="0.2">
      <c r="A618" s="52" t="str">
        <f>IF(AND(F618&lt;&gt;"",'Institution - Klasse'!$F$4&lt;&gt;""),INDEX(libcatidinstit,'Institution - Klasse'!$F$4),"")</f>
        <v/>
      </c>
      <c r="B618" s="52" t="str">
        <f>IF(A618&lt;&gt;"",INDEX(codeinstit,'Institution - Klasse'!$F$4),"")</f>
        <v/>
      </c>
      <c r="C618" s="50" t="str">
        <f t="shared" si="189"/>
        <v/>
      </c>
      <c r="D618" s="143"/>
      <c r="E618" s="143"/>
      <c r="F618" s="137"/>
      <c r="G618" s="137"/>
      <c r="H618" s="137"/>
      <c r="I618" s="137"/>
      <c r="J618" s="139"/>
      <c r="K618" s="140"/>
      <c r="L618" s="141"/>
      <c r="M618" s="141"/>
      <c r="N618" s="140"/>
      <c r="O618" s="142"/>
      <c r="P618" s="137"/>
      <c r="Q618" s="227"/>
      <c r="R618" s="137"/>
      <c r="S618" s="155"/>
      <c r="T618" s="155"/>
      <c r="U618" s="155"/>
      <c r="V618" s="155"/>
      <c r="W618" s="155"/>
      <c r="X618" s="155"/>
      <c r="Y618" s="53" t="str">
        <f t="shared" si="171"/>
        <v/>
      </c>
      <c r="Z618" s="51" t="str">
        <f t="shared" si="172"/>
        <v/>
      </c>
      <c r="AA618" s="51" t="str">
        <f t="shared" si="173"/>
        <v/>
      </c>
      <c r="AB618" s="51" t="str">
        <f t="shared" si="174"/>
        <v/>
      </c>
      <c r="AC618" s="51" t="str">
        <f t="shared" si="175"/>
        <v/>
      </c>
      <c r="AD618" s="51" t="str">
        <f t="shared" si="176"/>
        <v/>
      </c>
      <c r="AE618" s="51" t="str">
        <f t="shared" si="177"/>
        <v/>
      </c>
      <c r="AF618" s="51" t="str">
        <f t="shared" si="178"/>
        <v/>
      </c>
      <c r="AG618" s="51" t="str">
        <f t="shared" si="179"/>
        <v/>
      </c>
      <c r="AH618" s="51" t="str">
        <f t="shared" si="180"/>
        <v/>
      </c>
      <c r="AI618" s="51" t="str">
        <f t="shared" si="181"/>
        <v/>
      </c>
      <c r="AJ618" s="51" t="str">
        <f t="shared" si="182"/>
        <v/>
      </c>
      <c r="AK618" s="51" t="str">
        <f t="shared" si="183"/>
        <v/>
      </c>
      <c r="AL618" s="51" t="str">
        <f t="shared" si="184"/>
        <v/>
      </c>
      <c r="AM618" s="51" t="str">
        <f t="shared" si="185"/>
        <v/>
      </c>
      <c r="AN618" s="51" t="str">
        <f>IF(OR(AD618&lt;&gt;TRUE,AI618&lt;&gt;TRUE),"",IF(OR('Info Lieferung'!$B$12-(YEAR(J618))&gt;INDEX(valschartmaxalt,MATCH(N618,libschart,0)),'Info Lieferung'!$B$12-(YEAR(J618))&lt;INDEX(valschartminalt,MATCH(N618,libschart,0))),FALSE,TRUE))</f>
        <v/>
      </c>
      <c r="AO618" s="51" t="str">
        <f t="shared" si="186"/>
        <v/>
      </c>
      <c r="AP618" s="51"/>
      <c r="AQ618" s="51"/>
      <c r="AR618" s="51"/>
      <c r="AS618" s="197" t="str">
        <f t="shared" si="187"/>
        <v/>
      </c>
      <c r="AT618" s="197" t="str">
        <f t="shared" si="188"/>
        <v/>
      </c>
    </row>
    <row r="619" spans="1:46" x14ac:dyDescent="0.2">
      <c r="A619" s="52" t="str">
        <f>IF(AND(F619&lt;&gt;"",'Institution - Klasse'!$F$4&lt;&gt;""),INDEX(libcatidinstit,'Institution - Klasse'!$F$4),"")</f>
        <v/>
      </c>
      <c r="B619" s="52" t="str">
        <f>IF(A619&lt;&gt;"",INDEX(codeinstit,'Institution - Klasse'!$F$4),"")</f>
        <v/>
      </c>
      <c r="C619" s="50" t="str">
        <f t="shared" si="189"/>
        <v/>
      </c>
      <c r="D619" s="143"/>
      <c r="E619" s="143"/>
      <c r="F619" s="137"/>
      <c r="G619" s="137"/>
      <c r="H619" s="137"/>
      <c r="I619" s="137"/>
      <c r="J619" s="139"/>
      <c r="K619" s="140"/>
      <c r="L619" s="141"/>
      <c r="M619" s="141"/>
      <c r="N619" s="140"/>
      <c r="O619" s="142"/>
      <c r="P619" s="137"/>
      <c r="Q619" s="227"/>
      <c r="R619" s="137"/>
      <c r="S619" s="155"/>
      <c r="T619" s="155"/>
      <c r="U619" s="155"/>
      <c r="V619" s="155"/>
      <c r="W619" s="155"/>
      <c r="X619" s="155"/>
      <c r="Y619" s="53" t="str">
        <f t="shared" si="171"/>
        <v/>
      </c>
      <c r="Z619" s="51" t="str">
        <f t="shared" si="172"/>
        <v/>
      </c>
      <c r="AA619" s="51" t="str">
        <f t="shared" si="173"/>
        <v/>
      </c>
      <c r="AB619" s="51" t="str">
        <f t="shared" si="174"/>
        <v/>
      </c>
      <c r="AC619" s="51" t="str">
        <f t="shared" si="175"/>
        <v/>
      </c>
      <c r="AD619" s="51" t="str">
        <f t="shared" si="176"/>
        <v/>
      </c>
      <c r="AE619" s="51" t="str">
        <f t="shared" si="177"/>
        <v/>
      </c>
      <c r="AF619" s="51" t="str">
        <f t="shared" si="178"/>
        <v/>
      </c>
      <c r="AG619" s="51" t="str">
        <f t="shared" si="179"/>
        <v/>
      </c>
      <c r="AH619" s="51" t="str">
        <f t="shared" si="180"/>
        <v/>
      </c>
      <c r="AI619" s="51" t="str">
        <f t="shared" si="181"/>
        <v/>
      </c>
      <c r="AJ619" s="51" t="str">
        <f t="shared" si="182"/>
        <v/>
      </c>
      <c r="AK619" s="51" t="str">
        <f t="shared" si="183"/>
        <v/>
      </c>
      <c r="AL619" s="51" t="str">
        <f t="shared" si="184"/>
        <v/>
      </c>
      <c r="AM619" s="51" t="str">
        <f t="shared" si="185"/>
        <v/>
      </c>
      <c r="AN619" s="51" t="str">
        <f>IF(OR(AD619&lt;&gt;TRUE,AI619&lt;&gt;TRUE),"",IF(OR('Info Lieferung'!$B$12-(YEAR(J619))&gt;INDEX(valschartmaxalt,MATCH(N619,libschart,0)),'Info Lieferung'!$B$12-(YEAR(J619))&lt;INDEX(valschartminalt,MATCH(N619,libschart,0))),FALSE,TRUE))</f>
        <v/>
      </c>
      <c r="AO619" s="51" t="str">
        <f t="shared" si="186"/>
        <v/>
      </c>
      <c r="AP619" s="51"/>
      <c r="AQ619" s="51"/>
      <c r="AR619" s="51"/>
      <c r="AS619" s="197" t="str">
        <f t="shared" si="187"/>
        <v/>
      </c>
      <c r="AT619" s="197" t="str">
        <f t="shared" si="188"/>
        <v/>
      </c>
    </row>
    <row r="620" spans="1:46" x14ac:dyDescent="0.2">
      <c r="A620" s="52" t="str">
        <f>IF(AND(F620&lt;&gt;"",'Institution - Klasse'!$F$4&lt;&gt;""),INDEX(libcatidinstit,'Institution - Klasse'!$F$4),"")</f>
        <v/>
      </c>
      <c r="B620" s="52" t="str">
        <f>IF(A620&lt;&gt;"",INDEX(codeinstit,'Institution - Klasse'!$F$4),"")</f>
        <v/>
      </c>
      <c r="C620" s="50" t="str">
        <f t="shared" si="189"/>
        <v/>
      </c>
      <c r="D620" s="143"/>
      <c r="E620" s="143"/>
      <c r="F620" s="137"/>
      <c r="G620" s="137"/>
      <c r="H620" s="137"/>
      <c r="I620" s="137"/>
      <c r="J620" s="139"/>
      <c r="K620" s="140"/>
      <c r="L620" s="141"/>
      <c r="M620" s="141"/>
      <c r="N620" s="140"/>
      <c r="O620" s="142"/>
      <c r="P620" s="137"/>
      <c r="Q620" s="227"/>
      <c r="R620" s="137"/>
      <c r="S620" s="155"/>
      <c r="T620" s="155"/>
      <c r="U620" s="155"/>
      <c r="V620" s="155"/>
      <c r="W620" s="155"/>
      <c r="X620" s="155"/>
      <c r="Y620" s="53" t="str">
        <f t="shared" si="171"/>
        <v/>
      </c>
      <c r="Z620" s="51" t="str">
        <f t="shared" si="172"/>
        <v/>
      </c>
      <c r="AA620" s="51" t="str">
        <f t="shared" si="173"/>
        <v/>
      </c>
      <c r="AB620" s="51" t="str">
        <f t="shared" si="174"/>
        <v/>
      </c>
      <c r="AC620" s="51" t="str">
        <f t="shared" si="175"/>
        <v/>
      </c>
      <c r="AD620" s="51" t="str">
        <f t="shared" si="176"/>
        <v/>
      </c>
      <c r="AE620" s="51" t="str">
        <f t="shared" si="177"/>
        <v/>
      </c>
      <c r="AF620" s="51" t="str">
        <f t="shared" si="178"/>
        <v/>
      </c>
      <c r="AG620" s="51" t="str">
        <f t="shared" si="179"/>
        <v/>
      </c>
      <c r="AH620" s="51" t="str">
        <f t="shared" si="180"/>
        <v/>
      </c>
      <c r="AI620" s="51" t="str">
        <f t="shared" si="181"/>
        <v/>
      </c>
      <c r="AJ620" s="51" t="str">
        <f t="shared" si="182"/>
        <v/>
      </c>
      <c r="AK620" s="51" t="str">
        <f t="shared" si="183"/>
        <v/>
      </c>
      <c r="AL620" s="51" t="str">
        <f t="shared" si="184"/>
        <v/>
      </c>
      <c r="AM620" s="51" t="str">
        <f t="shared" si="185"/>
        <v/>
      </c>
      <c r="AN620" s="51" t="str">
        <f>IF(OR(AD620&lt;&gt;TRUE,AI620&lt;&gt;TRUE),"",IF(OR('Info Lieferung'!$B$12-(YEAR(J620))&gt;INDEX(valschartmaxalt,MATCH(N620,libschart,0)),'Info Lieferung'!$B$12-(YEAR(J620))&lt;INDEX(valschartminalt,MATCH(N620,libschart,0))),FALSE,TRUE))</f>
        <v/>
      </c>
      <c r="AO620" s="51" t="str">
        <f t="shared" si="186"/>
        <v/>
      </c>
      <c r="AP620" s="51"/>
      <c r="AQ620" s="51"/>
      <c r="AR620" s="51"/>
      <c r="AS620" s="197" t="str">
        <f t="shared" si="187"/>
        <v/>
      </c>
      <c r="AT620" s="197" t="str">
        <f t="shared" si="188"/>
        <v/>
      </c>
    </row>
    <row r="621" spans="1:46" x14ac:dyDescent="0.2">
      <c r="A621" s="52" t="str">
        <f>IF(AND(F621&lt;&gt;"",'Institution - Klasse'!$F$4&lt;&gt;""),INDEX(libcatidinstit,'Institution - Klasse'!$F$4),"")</f>
        <v/>
      </c>
      <c r="B621" s="52" t="str">
        <f>IF(A621&lt;&gt;"",INDEX(codeinstit,'Institution - Klasse'!$F$4),"")</f>
        <v/>
      </c>
      <c r="C621" s="50" t="str">
        <f t="shared" si="189"/>
        <v/>
      </c>
      <c r="D621" s="143"/>
      <c r="E621" s="143"/>
      <c r="F621" s="137"/>
      <c r="G621" s="137"/>
      <c r="H621" s="137"/>
      <c r="I621" s="137"/>
      <c r="J621" s="139"/>
      <c r="K621" s="140"/>
      <c r="L621" s="141"/>
      <c r="M621" s="141"/>
      <c r="N621" s="140"/>
      <c r="O621" s="142"/>
      <c r="P621" s="137"/>
      <c r="Q621" s="227"/>
      <c r="R621" s="137"/>
      <c r="S621" s="155"/>
      <c r="T621" s="155"/>
      <c r="U621" s="155"/>
      <c r="V621" s="155"/>
      <c r="W621" s="155"/>
      <c r="X621" s="155"/>
      <c r="Y621" s="53" t="str">
        <f t="shared" si="171"/>
        <v/>
      </c>
      <c r="Z621" s="51" t="str">
        <f t="shared" si="172"/>
        <v/>
      </c>
      <c r="AA621" s="51" t="str">
        <f t="shared" si="173"/>
        <v/>
      </c>
      <c r="AB621" s="51" t="str">
        <f t="shared" si="174"/>
        <v/>
      </c>
      <c r="AC621" s="51" t="str">
        <f t="shared" si="175"/>
        <v/>
      </c>
      <c r="AD621" s="51" t="str">
        <f t="shared" si="176"/>
        <v/>
      </c>
      <c r="AE621" s="51" t="str">
        <f t="shared" si="177"/>
        <v/>
      </c>
      <c r="AF621" s="51" t="str">
        <f t="shared" si="178"/>
        <v/>
      </c>
      <c r="AG621" s="51" t="str">
        <f t="shared" si="179"/>
        <v/>
      </c>
      <c r="AH621" s="51" t="str">
        <f t="shared" si="180"/>
        <v/>
      </c>
      <c r="AI621" s="51" t="str">
        <f t="shared" si="181"/>
        <v/>
      </c>
      <c r="AJ621" s="51" t="str">
        <f t="shared" si="182"/>
        <v/>
      </c>
      <c r="AK621" s="51" t="str">
        <f t="shared" si="183"/>
        <v/>
      </c>
      <c r="AL621" s="51" t="str">
        <f t="shared" si="184"/>
        <v/>
      </c>
      <c r="AM621" s="51" t="str">
        <f t="shared" si="185"/>
        <v/>
      </c>
      <c r="AN621" s="51" t="str">
        <f>IF(OR(AD621&lt;&gt;TRUE,AI621&lt;&gt;TRUE),"",IF(OR('Info Lieferung'!$B$12-(YEAR(J621))&gt;INDEX(valschartmaxalt,MATCH(N621,libschart,0)),'Info Lieferung'!$B$12-(YEAR(J621))&lt;INDEX(valschartminalt,MATCH(N621,libschart,0))),FALSE,TRUE))</f>
        <v/>
      </c>
      <c r="AO621" s="51" t="str">
        <f t="shared" si="186"/>
        <v/>
      </c>
      <c r="AP621" s="51"/>
      <c r="AQ621" s="51"/>
      <c r="AR621" s="51"/>
      <c r="AS621" s="197" t="str">
        <f t="shared" si="187"/>
        <v/>
      </c>
      <c r="AT621" s="197" t="str">
        <f t="shared" si="188"/>
        <v/>
      </c>
    </row>
    <row r="622" spans="1:46" x14ac:dyDescent="0.2">
      <c r="A622" s="52" t="str">
        <f>IF(AND(F622&lt;&gt;"",'Institution - Klasse'!$F$4&lt;&gt;""),INDEX(libcatidinstit,'Institution - Klasse'!$F$4),"")</f>
        <v/>
      </c>
      <c r="B622" s="52" t="str">
        <f>IF(A622&lt;&gt;"",INDEX(codeinstit,'Institution - Klasse'!$F$4),"")</f>
        <v/>
      </c>
      <c r="C622" s="50" t="str">
        <f t="shared" si="189"/>
        <v/>
      </c>
      <c r="D622" s="143"/>
      <c r="E622" s="143"/>
      <c r="F622" s="137"/>
      <c r="G622" s="137"/>
      <c r="H622" s="137"/>
      <c r="I622" s="137"/>
      <c r="J622" s="139"/>
      <c r="K622" s="140"/>
      <c r="L622" s="141"/>
      <c r="M622" s="141"/>
      <c r="N622" s="140"/>
      <c r="O622" s="142"/>
      <c r="P622" s="137"/>
      <c r="Q622" s="227"/>
      <c r="R622" s="137"/>
      <c r="S622" s="155"/>
      <c r="T622" s="155"/>
      <c r="U622" s="155"/>
      <c r="V622" s="155"/>
      <c r="W622" s="155"/>
      <c r="X622" s="155"/>
      <c r="Y622" s="53" t="str">
        <f t="shared" si="171"/>
        <v/>
      </c>
      <c r="Z622" s="51" t="str">
        <f t="shared" si="172"/>
        <v/>
      </c>
      <c r="AA622" s="51" t="str">
        <f t="shared" si="173"/>
        <v/>
      </c>
      <c r="AB622" s="51" t="str">
        <f t="shared" si="174"/>
        <v/>
      </c>
      <c r="AC622" s="51" t="str">
        <f t="shared" si="175"/>
        <v/>
      </c>
      <c r="AD622" s="51" t="str">
        <f t="shared" si="176"/>
        <v/>
      </c>
      <c r="AE622" s="51" t="str">
        <f t="shared" si="177"/>
        <v/>
      </c>
      <c r="AF622" s="51" t="str">
        <f t="shared" si="178"/>
        <v/>
      </c>
      <c r="AG622" s="51" t="str">
        <f t="shared" si="179"/>
        <v/>
      </c>
      <c r="AH622" s="51" t="str">
        <f t="shared" si="180"/>
        <v/>
      </c>
      <c r="AI622" s="51" t="str">
        <f t="shared" si="181"/>
        <v/>
      </c>
      <c r="AJ622" s="51" t="str">
        <f t="shared" si="182"/>
        <v/>
      </c>
      <c r="AK622" s="51" t="str">
        <f t="shared" si="183"/>
        <v/>
      </c>
      <c r="AL622" s="51" t="str">
        <f t="shared" si="184"/>
        <v/>
      </c>
      <c r="AM622" s="51" t="str">
        <f t="shared" si="185"/>
        <v/>
      </c>
      <c r="AN622" s="51" t="str">
        <f>IF(OR(AD622&lt;&gt;TRUE,AI622&lt;&gt;TRUE),"",IF(OR('Info Lieferung'!$B$12-(YEAR(J622))&gt;INDEX(valschartmaxalt,MATCH(N622,libschart,0)),'Info Lieferung'!$B$12-(YEAR(J622))&lt;INDEX(valschartminalt,MATCH(N622,libschart,0))),FALSE,TRUE))</f>
        <v/>
      </c>
      <c r="AO622" s="51" t="str">
        <f t="shared" si="186"/>
        <v/>
      </c>
      <c r="AP622" s="51"/>
      <c r="AQ622" s="51"/>
      <c r="AR622" s="51"/>
      <c r="AS622" s="197" t="str">
        <f t="shared" si="187"/>
        <v/>
      </c>
      <c r="AT622" s="197" t="str">
        <f t="shared" si="188"/>
        <v/>
      </c>
    </row>
    <row r="623" spans="1:46" x14ac:dyDescent="0.2">
      <c r="A623" s="52" t="str">
        <f>IF(AND(F623&lt;&gt;"",'Institution - Klasse'!$F$4&lt;&gt;""),INDEX(libcatidinstit,'Institution - Klasse'!$F$4),"")</f>
        <v/>
      </c>
      <c r="B623" s="52" t="str">
        <f>IF(A623&lt;&gt;"",INDEX(codeinstit,'Institution - Klasse'!$F$4),"")</f>
        <v/>
      </c>
      <c r="C623" s="50" t="str">
        <f t="shared" si="189"/>
        <v/>
      </c>
      <c r="D623" s="143"/>
      <c r="E623" s="143"/>
      <c r="F623" s="137"/>
      <c r="G623" s="137"/>
      <c r="H623" s="137"/>
      <c r="I623" s="137"/>
      <c r="J623" s="139"/>
      <c r="K623" s="140"/>
      <c r="L623" s="141"/>
      <c r="M623" s="141"/>
      <c r="N623" s="140"/>
      <c r="O623" s="142"/>
      <c r="P623" s="137"/>
      <c r="Q623" s="227"/>
      <c r="R623" s="137"/>
      <c r="S623" s="155"/>
      <c r="T623" s="155"/>
      <c r="U623" s="155"/>
      <c r="V623" s="155"/>
      <c r="W623" s="155"/>
      <c r="X623" s="155"/>
      <c r="Y623" s="53" t="str">
        <f t="shared" si="171"/>
        <v/>
      </c>
      <c r="Z623" s="51" t="str">
        <f t="shared" si="172"/>
        <v/>
      </c>
      <c r="AA623" s="51" t="str">
        <f t="shared" si="173"/>
        <v/>
      </c>
      <c r="AB623" s="51" t="str">
        <f t="shared" si="174"/>
        <v/>
      </c>
      <c r="AC623" s="51" t="str">
        <f t="shared" si="175"/>
        <v/>
      </c>
      <c r="AD623" s="51" t="str">
        <f t="shared" si="176"/>
        <v/>
      </c>
      <c r="AE623" s="51" t="str">
        <f t="shared" si="177"/>
        <v/>
      </c>
      <c r="AF623" s="51" t="str">
        <f t="shared" si="178"/>
        <v/>
      </c>
      <c r="AG623" s="51" t="str">
        <f t="shared" si="179"/>
        <v/>
      </c>
      <c r="AH623" s="51" t="str">
        <f t="shared" si="180"/>
        <v/>
      </c>
      <c r="AI623" s="51" t="str">
        <f t="shared" si="181"/>
        <v/>
      </c>
      <c r="AJ623" s="51" t="str">
        <f t="shared" si="182"/>
        <v/>
      </c>
      <c r="AK623" s="51" t="str">
        <f t="shared" si="183"/>
        <v/>
      </c>
      <c r="AL623" s="51" t="str">
        <f t="shared" si="184"/>
        <v/>
      </c>
      <c r="AM623" s="51" t="str">
        <f t="shared" si="185"/>
        <v/>
      </c>
      <c r="AN623" s="51" t="str">
        <f>IF(OR(AD623&lt;&gt;TRUE,AI623&lt;&gt;TRUE),"",IF(OR('Info Lieferung'!$B$12-(YEAR(J623))&gt;INDEX(valschartmaxalt,MATCH(N623,libschart,0)),'Info Lieferung'!$B$12-(YEAR(J623))&lt;INDEX(valschartminalt,MATCH(N623,libschart,0))),FALSE,TRUE))</f>
        <v/>
      </c>
      <c r="AO623" s="51" t="str">
        <f t="shared" si="186"/>
        <v/>
      </c>
      <c r="AP623" s="51"/>
      <c r="AQ623" s="51"/>
      <c r="AR623" s="51"/>
      <c r="AS623" s="197" t="str">
        <f t="shared" si="187"/>
        <v/>
      </c>
      <c r="AT623" s="197" t="str">
        <f t="shared" si="188"/>
        <v/>
      </c>
    </row>
    <row r="624" spans="1:46" x14ac:dyDescent="0.2">
      <c r="A624" s="52" t="str">
        <f>IF(AND(F624&lt;&gt;"",'Institution - Klasse'!$F$4&lt;&gt;""),INDEX(libcatidinstit,'Institution - Klasse'!$F$4),"")</f>
        <v/>
      </c>
      <c r="B624" s="52" t="str">
        <f>IF(A624&lt;&gt;"",INDEX(codeinstit,'Institution - Klasse'!$F$4),"")</f>
        <v/>
      </c>
      <c r="C624" s="50" t="str">
        <f t="shared" si="189"/>
        <v/>
      </c>
      <c r="D624" s="143"/>
      <c r="E624" s="143"/>
      <c r="F624" s="137"/>
      <c r="G624" s="137"/>
      <c r="H624" s="137"/>
      <c r="I624" s="137"/>
      <c r="J624" s="139"/>
      <c r="K624" s="140"/>
      <c r="L624" s="141"/>
      <c r="M624" s="141"/>
      <c r="N624" s="140"/>
      <c r="O624" s="142"/>
      <c r="P624" s="137"/>
      <c r="Q624" s="227"/>
      <c r="R624" s="137"/>
      <c r="S624" s="155"/>
      <c r="T624" s="155"/>
      <c r="U624" s="155"/>
      <c r="V624" s="155"/>
      <c r="W624" s="155"/>
      <c r="X624" s="155"/>
      <c r="Y624" s="53" t="str">
        <f t="shared" si="171"/>
        <v/>
      </c>
      <c r="Z624" s="51" t="str">
        <f t="shared" si="172"/>
        <v/>
      </c>
      <c r="AA624" s="51" t="str">
        <f t="shared" si="173"/>
        <v/>
      </c>
      <c r="AB624" s="51" t="str">
        <f t="shared" si="174"/>
        <v/>
      </c>
      <c r="AC624" s="51" t="str">
        <f t="shared" si="175"/>
        <v/>
      </c>
      <c r="AD624" s="51" t="str">
        <f t="shared" si="176"/>
        <v/>
      </c>
      <c r="AE624" s="51" t="str">
        <f t="shared" si="177"/>
        <v/>
      </c>
      <c r="AF624" s="51" t="str">
        <f t="shared" si="178"/>
        <v/>
      </c>
      <c r="AG624" s="51" t="str">
        <f t="shared" si="179"/>
        <v/>
      </c>
      <c r="AH624" s="51" t="str">
        <f t="shared" si="180"/>
        <v/>
      </c>
      <c r="AI624" s="51" t="str">
        <f t="shared" si="181"/>
        <v/>
      </c>
      <c r="AJ624" s="51" t="str">
        <f t="shared" si="182"/>
        <v/>
      </c>
      <c r="AK624" s="51" t="str">
        <f t="shared" si="183"/>
        <v/>
      </c>
      <c r="AL624" s="51" t="str">
        <f t="shared" si="184"/>
        <v/>
      </c>
      <c r="AM624" s="51" t="str">
        <f t="shared" si="185"/>
        <v/>
      </c>
      <c r="AN624" s="51" t="str">
        <f>IF(OR(AD624&lt;&gt;TRUE,AI624&lt;&gt;TRUE),"",IF(OR('Info Lieferung'!$B$12-(YEAR(J624))&gt;INDEX(valschartmaxalt,MATCH(N624,libschart,0)),'Info Lieferung'!$B$12-(YEAR(J624))&lt;INDEX(valschartminalt,MATCH(N624,libschart,0))),FALSE,TRUE))</f>
        <v/>
      </c>
      <c r="AO624" s="51" t="str">
        <f t="shared" si="186"/>
        <v/>
      </c>
      <c r="AP624" s="51"/>
      <c r="AQ624" s="51"/>
      <c r="AR624" s="51"/>
      <c r="AS624" s="197" t="str">
        <f t="shared" si="187"/>
        <v/>
      </c>
      <c r="AT624" s="197" t="str">
        <f t="shared" si="188"/>
        <v/>
      </c>
    </row>
    <row r="625" spans="1:46" x14ac:dyDescent="0.2">
      <c r="A625" s="52" t="str">
        <f>IF(AND(F625&lt;&gt;"",'Institution - Klasse'!$F$4&lt;&gt;""),INDEX(libcatidinstit,'Institution - Klasse'!$F$4),"")</f>
        <v/>
      </c>
      <c r="B625" s="52" t="str">
        <f>IF(A625&lt;&gt;"",INDEX(codeinstit,'Institution - Klasse'!$F$4),"")</f>
        <v/>
      </c>
      <c r="C625" s="50" t="str">
        <f t="shared" si="189"/>
        <v/>
      </c>
      <c r="D625" s="143"/>
      <c r="E625" s="143"/>
      <c r="F625" s="137"/>
      <c r="G625" s="137"/>
      <c r="H625" s="137"/>
      <c r="I625" s="137"/>
      <c r="J625" s="139"/>
      <c r="K625" s="140"/>
      <c r="L625" s="141"/>
      <c r="M625" s="141"/>
      <c r="N625" s="140"/>
      <c r="O625" s="142"/>
      <c r="P625" s="137"/>
      <c r="Q625" s="227"/>
      <c r="R625" s="137"/>
      <c r="S625" s="155"/>
      <c r="T625" s="155"/>
      <c r="U625" s="155"/>
      <c r="V625" s="155"/>
      <c r="W625" s="155"/>
      <c r="X625" s="155"/>
      <c r="Y625" s="53" t="str">
        <f t="shared" si="171"/>
        <v/>
      </c>
      <c r="Z625" s="51" t="str">
        <f t="shared" si="172"/>
        <v/>
      </c>
      <c r="AA625" s="51" t="str">
        <f t="shared" si="173"/>
        <v/>
      </c>
      <c r="AB625" s="51" t="str">
        <f t="shared" si="174"/>
        <v/>
      </c>
      <c r="AC625" s="51" t="str">
        <f t="shared" si="175"/>
        <v/>
      </c>
      <c r="AD625" s="51" t="str">
        <f t="shared" si="176"/>
        <v/>
      </c>
      <c r="AE625" s="51" t="str">
        <f t="shared" si="177"/>
        <v/>
      </c>
      <c r="AF625" s="51" t="str">
        <f t="shared" si="178"/>
        <v/>
      </c>
      <c r="AG625" s="51" t="str">
        <f t="shared" si="179"/>
        <v/>
      </c>
      <c r="AH625" s="51" t="str">
        <f t="shared" si="180"/>
        <v/>
      </c>
      <c r="AI625" s="51" t="str">
        <f t="shared" si="181"/>
        <v/>
      </c>
      <c r="AJ625" s="51" t="str">
        <f t="shared" si="182"/>
        <v/>
      </c>
      <c r="AK625" s="51" t="str">
        <f t="shared" si="183"/>
        <v/>
      </c>
      <c r="AL625" s="51" t="str">
        <f t="shared" si="184"/>
        <v/>
      </c>
      <c r="AM625" s="51" t="str">
        <f t="shared" si="185"/>
        <v/>
      </c>
      <c r="AN625" s="51" t="str">
        <f>IF(OR(AD625&lt;&gt;TRUE,AI625&lt;&gt;TRUE),"",IF(OR('Info Lieferung'!$B$12-(YEAR(J625))&gt;INDEX(valschartmaxalt,MATCH(N625,libschart,0)),'Info Lieferung'!$B$12-(YEAR(J625))&lt;INDEX(valschartminalt,MATCH(N625,libschart,0))),FALSE,TRUE))</f>
        <v/>
      </c>
      <c r="AO625" s="51" t="str">
        <f t="shared" si="186"/>
        <v/>
      </c>
      <c r="AP625" s="51"/>
      <c r="AQ625" s="51"/>
      <c r="AR625" s="51"/>
      <c r="AS625" s="197" t="str">
        <f t="shared" si="187"/>
        <v/>
      </c>
      <c r="AT625" s="197" t="str">
        <f t="shared" si="188"/>
        <v/>
      </c>
    </row>
    <row r="626" spans="1:46" x14ac:dyDescent="0.2">
      <c r="A626" s="52" t="str">
        <f>IF(AND(F626&lt;&gt;"",'Institution - Klasse'!$F$4&lt;&gt;""),INDEX(libcatidinstit,'Institution - Klasse'!$F$4),"")</f>
        <v/>
      </c>
      <c r="B626" s="52" t="str">
        <f>IF(A626&lt;&gt;"",INDEX(codeinstit,'Institution - Klasse'!$F$4),"")</f>
        <v/>
      </c>
      <c r="C626" s="50" t="str">
        <f t="shared" si="189"/>
        <v/>
      </c>
      <c r="D626" s="143"/>
      <c r="E626" s="143"/>
      <c r="F626" s="137"/>
      <c r="G626" s="137"/>
      <c r="H626" s="137"/>
      <c r="I626" s="137"/>
      <c r="J626" s="139"/>
      <c r="K626" s="140"/>
      <c r="L626" s="141"/>
      <c r="M626" s="141"/>
      <c r="N626" s="140"/>
      <c r="O626" s="142"/>
      <c r="P626" s="137"/>
      <c r="Q626" s="227"/>
      <c r="R626" s="137"/>
      <c r="S626" s="155"/>
      <c r="T626" s="155"/>
      <c r="U626" s="155"/>
      <c r="V626" s="155"/>
      <c r="W626" s="155"/>
      <c r="X626" s="155"/>
      <c r="Y626" s="53" t="str">
        <f t="shared" si="171"/>
        <v/>
      </c>
      <c r="Z626" s="51" t="str">
        <f t="shared" si="172"/>
        <v/>
      </c>
      <c r="AA626" s="51" t="str">
        <f t="shared" si="173"/>
        <v/>
      </c>
      <c r="AB626" s="51" t="str">
        <f t="shared" si="174"/>
        <v/>
      </c>
      <c r="AC626" s="51" t="str">
        <f t="shared" si="175"/>
        <v/>
      </c>
      <c r="AD626" s="51" t="str">
        <f t="shared" si="176"/>
        <v/>
      </c>
      <c r="AE626" s="51" t="str">
        <f t="shared" si="177"/>
        <v/>
      </c>
      <c r="AF626" s="51" t="str">
        <f t="shared" si="178"/>
        <v/>
      </c>
      <c r="AG626" s="51" t="str">
        <f t="shared" si="179"/>
        <v/>
      </c>
      <c r="AH626" s="51" t="str">
        <f t="shared" si="180"/>
        <v/>
      </c>
      <c r="AI626" s="51" t="str">
        <f t="shared" si="181"/>
        <v/>
      </c>
      <c r="AJ626" s="51" t="str">
        <f t="shared" si="182"/>
        <v/>
      </c>
      <c r="AK626" s="51" t="str">
        <f t="shared" si="183"/>
        <v/>
      </c>
      <c r="AL626" s="51" t="str">
        <f t="shared" si="184"/>
        <v/>
      </c>
      <c r="AM626" s="51" t="str">
        <f t="shared" si="185"/>
        <v/>
      </c>
      <c r="AN626" s="51" t="str">
        <f>IF(OR(AD626&lt;&gt;TRUE,AI626&lt;&gt;TRUE),"",IF(OR('Info Lieferung'!$B$12-(YEAR(J626))&gt;INDEX(valschartmaxalt,MATCH(N626,libschart,0)),'Info Lieferung'!$B$12-(YEAR(J626))&lt;INDEX(valschartminalt,MATCH(N626,libschart,0))),FALSE,TRUE))</f>
        <v/>
      </c>
      <c r="AO626" s="51" t="str">
        <f t="shared" si="186"/>
        <v/>
      </c>
      <c r="AP626" s="51"/>
      <c r="AQ626" s="51"/>
      <c r="AR626" s="51"/>
      <c r="AS626" s="197" t="str">
        <f t="shared" si="187"/>
        <v/>
      </c>
      <c r="AT626" s="197" t="str">
        <f t="shared" si="188"/>
        <v/>
      </c>
    </row>
    <row r="627" spans="1:46" x14ac:dyDescent="0.2">
      <c r="A627" s="52" t="str">
        <f>IF(AND(F627&lt;&gt;"",'Institution - Klasse'!$F$4&lt;&gt;""),INDEX(libcatidinstit,'Institution - Klasse'!$F$4),"")</f>
        <v/>
      </c>
      <c r="B627" s="52" t="str">
        <f>IF(A627&lt;&gt;"",INDEX(codeinstit,'Institution - Klasse'!$F$4),"")</f>
        <v/>
      </c>
      <c r="C627" s="50" t="str">
        <f t="shared" si="189"/>
        <v/>
      </c>
      <c r="D627" s="143"/>
      <c r="E627" s="143"/>
      <c r="F627" s="137"/>
      <c r="G627" s="137"/>
      <c r="H627" s="137"/>
      <c r="I627" s="137"/>
      <c r="J627" s="139"/>
      <c r="K627" s="140"/>
      <c r="L627" s="141"/>
      <c r="M627" s="141"/>
      <c r="N627" s="140"/>
      <c r="O627" s="142"/>
      <c r="P627" s="137"/>
      <c r="Q627" s="227"/>
      <c r="R627" s="137"/>
      <c r="S627" s="155"/>
      <c r="T627" s="155"/>
      <c r="U627" s="155"/>
      <c r="V627" s="155"/>
      <c r="W627" s="155"/>
      <c r="X627" s="155"/>
      <c r="Y627" s="53" t="str">
        <f t="shared" si="171"/>
        <v/>
      </c>
      <c r="Z627" s="51" t="str">
        <f t="shared" si="172"/>
        <v/>
      </c>
      <c r="AA627" s="51" t="str">
        <f t="shared" si="173"/>
        <v/>
      </c>
      <c r="AB627" s="51" t="str">
        <f t="shared" si="174"/>
        <v/>
      </c>
      <c r="AC627" s="51" t="str">
        <f t="shared" si="175"/>
        <v/>
      </c>
      <c r="AD627" s="51" t="str">
        <f t="shared" si="176"/>
        <v/>
      </c>
      <c r="AE627" s="51" t="str">
        <f t="shared" si="177"/>
        <v/>
      </c>
      <c r="AF627" s="51" t="str">
        <f t="shared" si="178"/>
        <v/>
      </c>
      <c r="AG627" s="51" t="str">
        <f t="shared" si="179"/>
        <v/>
      </c>
      <c r="AH627" s="51" t="str">
        <f t="shared" si="180"/>
        <v/>
      </c>
      <c r="AI627" s="51" t="str">
        <f t="shared" si="181"/>
        <v/>
      </c>
      <c r="AJ627" s="51" t="str">
        <f t="shared" si="182"/>
        <v/>
      </c>
      <c r="AK627" s="51" t="str">
        <f t="shared" si="183"/>
        <v/>
      </c>
      <c r="AL627" s="51" t="str">
        <f t="shared" si="184"/>
        <v/>
      </c>
      <c r="AM627" s="51" t="str">
        <f t="shared" si="185"/>
        <v/>
      </c>
      <c r="AN627" s="51" t="str">
        <f>IF(OR(AD627&lt;&gt;TRUE,AI627&lt;&gt;TRUE),"",IF(OR('Info Lieferung'!$B$12-(YEAR(J627))&gt;INDEX(valschartmaxalt,MATCH(N627,libschart,0)),'Info Lieferung'!$B$12-(YEAR(J627))&lt;INDEX(valschartminalt,MATCH(N627,libschart,0))),FALSE,TRUE))</f>
        <v/>
      </c>
      <c r="AO627" s="51" t="str">
        <f t="shared" si="186"/>
        <v/>
      </c>
      <c r="AP627" s="51"/>
      <c r="AQ627" s="51"/>
      <c r="AR627" s="51"/>
      <c r="AS627" s="197" t="str">
        <f t="shared" si="187"/>
        <v/>
      </c>
      <c r="AT627" s="197" t="str">
        <f t="shared" si="188"/>
        <v/>
      </c>
    </row>
    <row r="628" spans="1:46" x14ac:dyDescent="0.2">
      <c r="A628" s="52" t="str">
        <f>IF(AND(F628&lt;&gt;"",'Institution - Klasse'!$F$4&lt;&gt;""),INDEX(libcatidinstit,'Institution - Klasse'!$F$4),"")</f>
        <v/>
      </c>
      <c r="B628" s="52" t="str">
        <f>IF(A628&lt;&gt;"",INDEX(codeinstit,'Institution - Klasse'!$F$4),"")</f>
        <v/>
      </c>
      <c r="C628" s="50" t="str">
        <f t="shared" si="189"/>
        <v/>
      </c>
      <c r="D628" s="143"/>
      <c r="E628" s="143"/>
      <c r="F628" s="137"/>
      <c r="G628" s="137"/>
      <c r="H628" s="137"/>
      <c r="I628" s="137"/>
      <c r="J628" s="139"/>
      <c r="K628" s="140"/>
      <c r="L628" s="141"/>
      <c r="M628" s="141"/>
      <c r="N628" s="140"/>
      <c r="O628" s="142"/>
      <c r="P628" s="137"/>
      <c r="Q628" s="227"/>
      <c r="R628" s="137"/>
      <c r="S628" s="155"/>
      <c r="T628" s="155"/>
      <c r="U628" s="155"/>
      <c r="V628" s="155"/>
      <c r="W628" s="155"/>
      <c r="X628" s="155"/>
      <c r="Y628" s="53" t="str">
        <f t="shared" si="171"/>
        <v/>
      </c>
      <c r="Z628" s="51" t="str">
        <f t="shared" si="172"/>
        <v/>
      </c>
      <c r="AA628" s="51" t="str">
        <f t="shared" si="173"/>
        <v/>
      </c>
      <c r="AB628" s="51" t="str">
        <f t="shared" si="174"/>
        <v/>
      </c>
      <c r="AC628" s="51" t="str">
        <f t="shared" si="175"/>
        <v/>
      </c>
      <c r="AD628" s="51" t="str">
        <f t="shared" si="176"/>
        <v/>
      </c>
      <c r="AE628" s="51" t="str">
        <f t="shared" si="177"/>
        <v/>
      </c>
      <c r="AF628" s="51" t="str">
        <f t="shared" si="178"/>
        <v/>
      </c>
      <c r="AG628" s="51" t="str">
        <f t="shared" si="179"/>
        <v/>
      </c>
      <c r="AH628" s="51" t="str">
        <f t="shared" si="180"/>
        <v/>
      </c>
      <c r="AI628" s="51" t="str">
        <f t="shared" si="181"/>
        <v/>
      </c>
      <c r="AJ628" s="51" t="str">
        <f t="shared" si="182"/>
        <v/>
      </c>
      <c r="AK628" s="51" t="str">
        <f t="shared" si="183"/>
        <v/>
      </c>
      <c r="AL628" s="51" t="str">
        <f t="shared" si="184"/>
        <v/>
      </c>
      <c r="AM628" s="51" t="str">
        <f t="shared" si="185"/>
        <v/>
      </c>
      <c r="AN628" s="51" t="str">
        <f>IF(OR(AD628&lt;&gt;TRUE,AI628&lt;&gt;TRUE),"",IF(OR('Info Lieferung'!$B$12-(YEAR(J628))&gt;INDEX(valschartmaxalt,MATCH(N628,libschart,0)),'Info Lieferung'!$B$12-(YEAR(J628))&lt;INDEX(valschartminalt,MATCH(N628,libschart,0))),FALSE,TRUE))</f>
        <v/>
      </c>
      <c r="AO628" s="51" t="str">
        <f t="shared" si="186"/>
        <v/>
      </c>
      <c r="AP628" s="51"/>
      <c r="AQ628" s="51"/>
      <c r="AR628" s="51"/>
      <c r="AS628" s="197" t="str">
        <f t="shared" si="187"/>
        <v/>
      </c>
      <c r="AT628" s="197" t="str">
        <f t="shared" si="188"/>
        <v/>
      </c>
    </row>
    <row r="629" spans="1:46" x14ac:dyDescent="0.2">
      <c r="A629" s="52" t="str">
        <f>IF(AND(F629&lt;&gt;"",'Institution - Klasse'!$F$4&lt;&gt;""),INDEX(libcatidinstit,'Institution - Klasse'!$F$4),"")</f>
        <v/>
      </c>
      <c r="B629" s="52" t="str">
        <f>IF(A629&lt;&gt;"",INDEX(codeinstit,'Institution - Klasse'!$F$4),"")</f>
        <v/>
      </c>
      <c r="C629" s="50" t="str">
        <f t="shared" si="189"/>
        <v/>
      </c>
      <c r="D629" s="143"/>
      <c r="E629" s="143"/>
      <c r="F629" s="137"/>
      <c r="G629" s="137"/>
      <c r="H629" s="137"/>
      <c r="I629" s="137"/>
      <c r="J629" s="139"/>
      <c r="K629" s="140"/>
      <c r="L629" s="141"/>
      <c r="M629" s="141"/>
      <c r="N629" s="140"/>
      <c r="O629" s="142"/>
      <c r="P629" s="137"/>
      <c r="Q629" s="227"/>
      <c r="R629" s="137"/>
      <c r="S629" s="155"/>
      <c r="T629" s="155"/>
      <c r="U629" s="155"/>
      <c r="V629" s="155"/>
      <c r="W629" s="155"/>
      <c r="X629" s="155"/>
      <c r="Y629" s="53" t="str">
        <f t="shared" si="171"/>
        <v/>
      </c>
      <c r="Z629" s="51" t="str">
        <f t="shared" si="172"/>
        <v/>
      </c>
      <c r="AA629" s="51" t="str">
        <f t="shared" si="173"/>
        <v/>
      </c>
      <c r="AB629" s="51" t="str">
        <f t="shared" si="174"/>
        <v/>
      </c>
      <c r="AC629" s="51" t="str">
        <f t="shared" si="175"/>
        <v/>
      </c>
      <c r="AD629" s="51" t="str">
        <f t="shared" si="176"/>
        <v/>
      </c>
      <c r="AE629" s="51" t="str">
        <f t="shared" si="177"/>
        <v/>
      </c>
      <c r="AF629" s="51" t="str">
        <f t="shared" si="178"/>
        <v/>
      </c>
      <c r="AG629" s="51" t="str">
        <f t="shared" si="179"/>
        <v/>
      </c>
      <c r="AH629" s="51" t="str">
        <f t="shared" si="180"/>
        <v/>
      </c>
      <c r="AI629" s="51" t="str">
        <f t="shared" si="181"/>
        <v/>
      </c>
      <c r="AJ629" s="51" t="str">
        <f t="shared" si="182"/>
        <v/>
      </c>
      <c r="AK629" s="51" t="str">
        <f t="shared" si="183"/>
        <v/>
      </c>
      <c r="AL629" s="51" t="str">
        <f t="shared" si="184"/>
        <v/>
      </c>
      <c r="AM629" s="51" t="str">
        <f t="shared" si="185"/>
        <v/>
      </c>
      <c r="AN629" s="51" t="str">
        <f>IF(OR(AD629&lt;&gt;TRUE,AI629&lt;&gt;TRUE),"",IF(OR('Info Lieferung'!$B$12-(YEAR(J629))&gt;INDEX(valschartmaxalt,MATCH(N629,libschart,0)),'Info Lieferung'!$B$12-(YEAR(J629))&lt;INDEX(valschartminalt,MATCH(N629,libschart,0))),FALSE,TRUE))</f>
        <v/>
      </c>
      <c r="AO629" s="51" t="str">
        <f t="shared" si="186"/>
        <v/>
      </c>
      <c r="AP629" s="51"/>
      <c r="AQ629" s="51"/>
      <c r="AR629" s="51"/>
      <c r="AS629" s="197" t="str">
        <f t="shared" si="187"/>
        <v/>
      </c>
      <c r="AT629" s="197" t="str">
        <f t="shared" si="188"/>
        <v/>
      </c>
    </row>
    <row r="630" spans="1:46" x14ac:dyDescent="0.2">
      <c r="A630" s="52" t="str">
        <f>IF(AND(F630&lt;&gt;"",'Institution - Klasse'!$F$4&lt;&gt;""),INDEX(libcatidinstit,'Institution - Klasse'!$F$4),"")</f>
        <v/>
      </c>
      <c r="B630" s="52" t="str">
        <f>IF(A630&lt;&gt;"",INDEX(codeinstit,'Institution - Klasse'!$F$4),"")</f>
        <v/>
      </c>
      <c r="C630" s="50" t="str">
        <f t="shared" si="189"/>
        <v/>
      </c>
      <c r="D630" s="143"/>
      <c r="E630" s="143"/>
      <c r="F630" s="137"/>
      <c r="G630" s="137"/>
      <c r="H630" s="137"/>
      <c r="I630" s="137"/>
      <c r="J630" s="139"/>
      <c r="K630" s="140"/>
      <c r="L630" s="141"/>
      <c r="M630" s="141"/>
      <c r="N630" s="140"/>
      <c r="O630" s="142"/>
      <c r="P630" s="137"/>
      <c r="Q630" s="227"/>
      <c r="R630" s="137"/>
      <c r="S630" s="155"/>
      <c r="T630" s="155"/>
      <c r="U630" s="155"/>
      <c r="V630" s="155"/>
      <c r="W630" s="155"/>
      <c r="X630" s="155"/>
      <c r="Y630" s="53" t="str">
        <f t="shared" si="171"/>
        <v/>
      </c>
      <c r="Z630" s="51" t="str">
        <f t="shared" si="172"/>
        <v/>
      </c>
      <c r="AA630" s="51" t="str">
        <f t="shared" si="173"/>
        <v/>
      </c>
      <c r="AB630" s="51" t="str">
        <f t="shared" si="174"/>
        <v/>
      </c>
      <c r="AC630" s="51" t="str">
        <f t="shared" si="175"/>
        <v/>
      </c>
      <c r="AD630" s="51" t="str">
        <f t="shared" si="176"/>
        <v/>
      </c>
      <c r="AE630" s="51" t="str">
        <f t="shared" si="177"/>
        <v/>
      </c>
      <c r="AF630" s="51" t="str">
        <f t="shared" si="178"/>
        <v/>
      </c>
      <c r="AG630" s="51" t="str">
        <f t="shared" si="179"/>
        <v/>
      </c>
      <c r="AH630" s="51" t="str">
        <f t="shared" si="180"/>
        <v/>
      </c>
      <c r="AI630" s="51" t="str">
        <f t="shared" si="181"/>
        <v/>
      </c>
      <c r="AJ630" s="51" t="str">
        <f t="shared" si="182"/>
        <v/>
      </c>
      <c r="AK630" s="51" t="str">
        <f t="shared" si="183"/>
        <v/>
      </c>
      <c r="AL630" s="51" t="str">
        <f t="shared" si="184"/>
        <v/>
      </c>
      <c r="AM630" s="51" t="str">
        <f t="shared" si="185"/>
        <v/>
      </c>
      <c r="AN630" s="51" t="str">
        <f>IF(OR(AD630&lt;&gt;TRUE,AI630&lt;&gt;TRUE),"",IF(OR('Info Lieferung'!$B$12-(YEAR(J630))&gt;INDEX(valschartmaxalt,MATCH(N630,libschart,0)),'Info Lieferung'!$B$12-(YEAR(J630))&lt;INDEX(valschartminalt,MATCH(N630,libschart,0))),FALSE,TRUE))</f>
        <v/>
      </c>
      <c r="AO630" s="51" t="str">
        <f t="shared" si="186"/>
        <v/>
      </c>
      <c r="AP630" s="51"/>
      <c r="AQ630" s="51"/>
      <c r="AR630" s="51"/>
      <c r="AS630" s="197" t="str">
        <f t="shared" si="187"/>
        <v/>
      </c>
      <c r="AT630" s="197" t="str">
        <f t="shared" si="188"/>
        <v/>
      </c>
    </row>
    <row r="631" spans="1:46" x14ac:dyDescent="0.2">
      <c r="A631" s="52" t="str">
        <f>IF(AND(F631&lt;&gt;"",'Institution - Klasse'!$F$4&lt;&gt;""),INDEX(libcatidinstit,'Institution - Klasse'!$F$4),"")</f>
        <v/>
      </c>
      <c r="B631" s="52" t="str">
        <f>IF(A631&lt;&gt;"",INDEX(codeinstit,'Institution - Klasse'!$F$4),"")</f>
        <v/>
      </c>
      <c r="C631" s="50" t="str">
        <f t="shared" si="189"/>
        <v/>
      </c>
      <c r="D631" s="143"/>
      <c r="E631" s="143"/>
      <c r="F631" s="137"/>
      <c r="G631" s="137"/>
      <c r="H631" s="137"/>
      <c r="I631" s="137"/>
      <c r="J631" s="139"/>
      <c r="K631" s="140"/>
      <c r="L631" s="141"/>
      <c r="M631" s="141"/>
      <c r="N631" s="140"/>
      <c r="O631" s="142"/>
      <c r="P631" s="137"/>
      <c r="Q631" s="227"/>
      <c r="R631" s="137"/>
      <c r="S631" s="155"/>
      <c r="T631" s="155"/>
      <c r="U631" s="155"/>
      <c r="V631" s="155"/>
      <c r="W631" s="155"/>
      <c r="X631" s="155"/>
      <c r="Y631" s="53" t="str">
        <f t="shared" si="171"/>
        <v/>
      </c>
      <c r="Z631" s="51" t="str">
        <f t="shared" si="172"/>
        <v/>
      </c>
      <c r="AA631" s="51" t="str">
        <f t="shared" si="173"/>
        <v/>
      </c>
      <c r="AB631" s="51" t="str">
        <f t="shared" si="174"/>
        <v/>
      </c>
      <c r="AC631" s="51" t="str">
        <f t="shared" si="175"/>
        <v/>
      </c>
      <c r="AD631" s="51" t="str">
        <f t="shared" si="176"/>
        <v/>
      </c>
      <c r="AE631" s="51" t="str">
        <f t="shared" si="177"/>
        <v/>
      </c>
      <c r="AF631" s="51" t="str">
        <f t="shared" si="178"/>
        <v/>
      </c>
      <c r="AG631" s="51" t="str">
        <f t="shared" si="179"/>
        <v/>
      </c>
      <c r="AH631" s="51" t="str">
        <f t="shared" si="180"/>
        <v/>
      </c>
      <c r="AI631" s="51" t="str">
        <f t="shared" si="181"/>
        <v/>
      </c>
      <c r="AJ631" s="51" t="str">
        <f t="shared" si="182"/>
        <v/>
      </c>
      <c r="AK631" s="51" t="str">
        <f t="shared" si="183"/>
        <v/>
      </c>
      <c r="AL631" s="51" t="str">
        <f t="shared" si="184"/>
        <v/>
      </c>
      <c r="AM631" s="51" t="str">
        <f t="shared" si="185"/>
        <v/>
      </c>
      <c r="AN631" s="51" t="str">
        <f>IF(OR(AD631&lt;&gt;TRUE,AI631&lt;&gt;TRUE),"",IF(OR('Info Lieferung'!$B$12-(YEAR(J631))&gt;INDEX(valschartmaxalt,MATCH(N631,libschart,0)),'Info Lieferung'!$B$12-(YEAR(J631))&lt;INDEX(valschartminalt,MATCH(N631,libschart,0))),FALSE,TRUE))</f>
        <v/>
      </c>
      <c r="AO631" s="51" t="str">
        <f t="shared" si="186"/>
        <v/>
      </c>
      <c r="AP631" s="51"/>
      <c r="AQ631" s="51"/>
      <c r="AR631" s="51"/>
      <c r="AS631" s="197" t="str">
        <f t="shared" si="187"/>
        <v/>
      </c>
      <c r="AT631" s="197" t="str">
        <f t="shared" si="188"/>
        <v/>
      </c>
    </row>
    <row r="632" spans="1:46" x14ac:dyDescent="0.2">
      <c r="A632" s="52" t="str">
        <f>IF(AND(F632&lt;&gt;"",'Institution - Klasse'!$F$4&lt;&gt;""),INDEX(libcatidinstit,'Institution - Klasse'!$F$4),"")</f>
        <v/>
      </c>
      <c r="B632" s="52" t="str">
        <f>IF(A632&lt;&gt;"",INDEX(codeinstit,'Institution - Klasse'!$F$4),"")</f>
        <v/>
      </c>
      <c r="C632" s="50" t="str">
        <f t="shared" si="189"/>
        <v/>
      </c>
      <c r="D632" s="143"/>
      <c r="E632" s="143"/>
      <c r="F632" s="137"/>
      <c r="G632" s="137"/>
      <c r="H632" s="137"/>
      <c r="I632" s="137"/>
      <c r="J632" s="139"/>
      <c r="K632" s="140"/>
      <c r="L632" s="141"/>
      <c r="M632" s="141"/>
      <c r="N632" s="140"/>
      <c r="O632" s="142"/>
      <c r="P632" s="137"/>
      <c r="Q632" s="227"/>
      <c r="R632" s="137"/>
      <c r="S632" s="155"/>
      <c r="T632" s="155"/>
      <c r="U632" s="155"/>
      <c r="V632" s="155"/>
      <c r="W632" s="155"/>
      <c r="X632" s="155"/>
      <c r="Y632" s="53" t="str">
        <f t="shared" si="171"/>
        <v/>
      </c>
      <c r="Z632" s="51" t="str">
        <f t="shared" si="172"/>
        <v/>
      </c>
      <c r="AA632" s="51" t="str">
        <f t="shared" si="173"/>
        <v/>
      </c>
      <c r="AB632" s="51" t="str">
        <f t="shared" si="174"/>
        <v/>
      </c>
      <c r="AC632" s="51" t="str">
        <f t="shared" si="175"/>
        <v/>
      </c>
      <c r="AD632" s="51" t="str">
        <f t="shared" si="176"/>
        <v/>
      </c>
      <c r="AE632" s="51" t="str">
        <f t="shared" si="177"/>
        <v/>
      </c>
      <c r="AF632" s="51" t="str">
        <f t="shared" si="178"/>
        <v/>
      </c>
      <c r="AG632" s="51" t="str">
        <f t="shared" si="179"/>
        <v/>
      </c>
      <c r="AH632" s="51" t="str">
        <f t="shared" si="180"/>
        <v/>
      </c>
      <c r="AI632" s="51" t="str">
        <f t="shared" si="181"/>
        <v/>
      </c>
      <c r="AJ632" s="51" t="str">
        <f t="shared" si="182"/>
        <v/>
      </c>
      <c r="AK632" s="51" t="str">
        <f t="shared" si="183"/>
        <v/>
      </c>
      <c r="AL632" s="51" t="str">
        <f t="shared" si="184"/>
        <v/>
      </c>
      <c r="AM632" s="51" t="str">
        <f t="shared" si="185"/>
        <v/>
      </c>
      <c r="AN632" s="51" t="str">
        <f>IF(OR(AD632&lt;&gt;TRUE,AI632&lt;&gt;TRUE),"",IF(OR('Info Lieferung'!$B$12-(YEAR(J632))&gt;INDEX(valschartmaxalt,MATCH(N632,libschart,0)),'Info Lieferung'!$B$12-(YEAR(J632))&lt;INDEX(valschartminalt,MATCH(N632,libschart,0))),FALSE,TRUE))</f>
        <v/>
      </c>
      <c r="AO632" s="51" t="str">
        <f t="shared" si="186"/>
        <v/>
      </c>
      <c r="AP632" s="51"/>
      <c r="AQ632" s="51"/>
      <c r="AR632" s="51"/>
      <c r="AS632" s="197" t="str">
        <f t="shared" si="187"/>
        <v/>
      </c>
      <c r="AT632" s="197" t="str">
        <f t="shared" si="188"/>
        <v/>
      </c>
    </row>
    <row r="633" spans="1:46" x14ac:dyDescent="0.2">
      <c r="A633" s="52" t="str">
        <f>IF(AND(F633&lt;&gt;"",'Institution - Klasse'!$F$4&lt;&gt;""),INDEX(libcatidinstit,'Institution - Klasse'!$F$4),"")</f>
        <v/>
      </c>
      <c r="B633" s="52" t="str">
        <f>IF(A633&lt;&gt;"",INDEX(codeinstit,'Institution - Klasse'!$F$4),"")</f>
        <v/>
      </c>
      <c r="C633" s="50" t="str">
        <f t="shared" si="189"/>
        <v/>
      </c>
      <c r="D633" s="143"/>
      <c r="E633" s="143"/>
      <c r="F633" s="137"/>
      <c r="G633" s="137"/>
      <c r="H633" s="137"/>
      <c r="I633" s="137"/>
      <c r="J633" s="139"/>
      <c r="K633" s="140"/>
      <c r="L633" s="141"/>
      <c r="M633" s="141"/>
      <c r="N633" s="140"/>
      <c r="O633" s="142"/>
      <c r="P633" s="137"/>
      <c r="Q633" s="227"/>
      <c r="R633" s="137"/>
      <c r="S633" s="155"/>
      <c r="T633" s="155"/>
      <c r="U633" s="155"/>
      <c r="V633" s="155"/>
      <c r="W633" s="155"/>
      <c r="X633" s="155"/>
      <c r="Y633" s="53" t="str">
        <f t="shared" si="171"/>
        <v/>
      </c>
      <c r="Z633" s="51" t="str">
        <f t="shared" si="172"/>
        <v/>
      </c>
      <c r="AA633" s="51" t="str">
        <f t="shared" si="173"/>
        <v/>
      </c>
      <c r="AB633" s="51" t="str">
        <f t="shared" si="174"/>
        <v/>
      </c>
      <c r="AC633" s="51" t="str">
        <f t="shared" si="175"/>
        <v/>
      </c>
      <c r="AD633" s="51" t="str">
        <f t="shared" si="176"/>
        <v/>
      </c>
      <c r="AE633" s="51" t="str">
        <f t="shared" si="177"/>
        <v/>
      </c>
      <c r="AF633" s="51" t="str">
        <f t="shared" si="178"/>
        <v/>
      </c>
      <c r="AG633" s="51" t="str">
        <f t="shared" si="179"/>
        <v/>
      </c>
      <c r="AH633" s="51" t="str">
        <f t="shared" si="180"/>
        <v/>
      </c>
      <c r="AI633" s="51" t="str">
        <f t="shared" si="181"/>
        <v/>
      </c>
      <c r="AJ633" s="51" t="str">
        <f t="shared" si="182"/>
        <v/>
      </c>
      <c r="AK633" s="51" t="str">
        <f t="shared" si="183"/>
        <v/>
      </c>
      <c r="AL633" s="51" t="str">
        <f t="shared" si="184"/>
        <v/>
      </c>
      <c r="AM633" s="51" t="str">
        <f t="shared" si="185"/>
        <v/>
      </c>
      <c r="AN633" s="51" t="str">
        <f>IF(OR(AD633&lt;&gt;TRUE,AI633&lt;&gt;TRUE),"",IF(OR('Info Lieferung'!$B$12-(YEAR(J633))&gt;INDEX(valschartmaxalt,MATCH(N633,libschart,0)),'Info Lieferung'!$B$12-(YEAR(J633))&lt;INDEX(valschartminalt,MATCH(N633,libschart,0))),FALSE,TRUE))</f>
        <v/>
      </c>
      <c r="AO633" s="51" t="str">
        <f t="shared" si="186"/>
        <v/>
      </c>
      <c r="AP633" s="51"/>
      <c r="AQ633" s="51"/>
      <c r="AR633" s="51"/>
      <c r="AS633" s="197" t="str">
        <f t="shared" si="187"/>
        <v/>
      </c>
      <c r="AT633" s="197" t="str">
        <f t="shared" si="188"/>
        <v/>
      </c>
    </row>
    <row r="634" spans="1:46" x14ac:dyDescent="0.2">
      <c r="A634" s="52" t="str">
        <f>IF(AND(F634&lt;&gt;"",'Institution - Klasse'!$F$4&lt;&gt;""),INDEX(libcatidinstit,'Institution - Klasse'!$F$4),"")</f>
        <v/>
      </c>
      <c r="B634" s="52" t="str">
        <f>IF(A634&lt;&gt;"",INDEX(codeinstit,'Institution - Klasse'!$F$4),"")</f>
        <v/>
      </c>
      <c r="C634" s="50" t="str">
        <f t="shared" si="189"/>
        <v/>
      </c>
      <c r="D634" s="143"/>
      <c r="E634" s="143"/>
      <c r="F634" s="137"/>
      <c r="G634" s="137"/>
      <c r="H634" s="137"/>
      <c r="I634" s="137"/>
      <c r="J634" s="139"/>
      <c r="K634" s="140"/>
      <c r="L634" s="141"/>
      <c r="M634" s="141"/>
      <c r="N634" s="140"/>
      <c r="O634" s="142"/>
      <c r="P634" s="137"/>
      <c r="Q634" s="227"/>
      <c r="R634" s="137"/>
      <c r="S634" s="155"/>
      <c r="T634" s="155"/>
      <c r="U634" s="155"/>
      <c r="V634" s="155"/>
      <c r="W634" s="155"/>
      <c r="X634" s="155"/>
      <c r="Y634" s="53" t="str">
        <f t="shared" si="171"/>
        <v/>
      </c>
      <c r="Z634" s="51" t="str">
        <f t="shared" si="172"/>
        <v/>
      </c>
      <c r="AA634" s="51" t="str">
        <f t="shared" si="173"/>
        <v/>
      </c>
      <c r="AB634" s="51" t="str">
        <f t="shared" si="174"/>
        <v/>
      </c>
      <c r="AC634" s="51" t="str">
        <f t="shared" si="175"/>
        <v/>
      </c>
      <c r="AD634" s="51" t="str">
        <f t="shared" si="176"/>
        <v/>
      </c>
      <c r="AE634" s="51" t="str">
        <f t="shared" si="177"/>
        <v/>
      </c>
      <c r="AF634" s="51" t="str">
        <f t="shared" si="178"/>
        <v/>
      </c>
      <c r="AG634" s="51" t="str">
        <f t="shared" si="179"/>
        <v/>
      </c>
      <c r="AH634" s="51" t="str">
        <f t="shared" si="180"/>
        <v/>
      </c>
      <c r="AI634" s="51" t="str">
        <f t="shared" si="181"/>
        <v/>
      </c>
      <c r="AJ634" s="51" t="str">
        <f t="shared" si="182"/>
        <v/>
      </c>
      <c r="AK634" s="51" t="str">
        <f t="shared" si="183"/>
        <v/>
      </c>
      <c r="AL634" s="51" t="str">
        <f t="shared" si="184"/>
        <v/>
      </c>
      <c r="AM634" s="51" t="str">
        <f t="shared" si="185"/>
        <v/>
      </c>
      <c r="AN634" s="51" t="str">
        <f>IF(OR(AD634&lt;&gt;TRUE,AI634&lt;&gt;TRUE),"",IF(OR('Info Lieferung'!$B$12-(YEAR(J634))&gt;INDEX(valschartmaxalt,MATCH(N634,libschart,0)),'Info Lieferung'!$B$12-(YEAR(J634))&lt;INDEX(valschartminalt,MATCH(N634,libschart,0))),FALSE,TRUE))</f>
        <v/>
      </c>
      <c r="AO634" s="51" t="str">
        <f t="shared" si="186"/>
        <v/>
      </c>
      <c r="AP634" s="51"/>
      <c r="AQ634" s="51"/>
      <c r="AR634" s="51"/>
      <c r="AS634" s="197" t="str">
        <f t="shared" si="187"/>
        <v/>
      </c>
      <c r="AT634" s="197" t="str">
        <f t="shared" si="188"/>
        <v/>
      </c>
    </row>
    <row r="635" spans="1:46" x14ac:dyDescent="0.2">
      <c r="A635" s="52" t="str">
        <f>IF(AND(F635&lt;&gt;"",'Institution - Klasse'!$F$4&lt;&gt;""),INDEX(libcatidinstit,'Institution - Klasse'!$F$4),"")</f>
        <v/>
      </c>
      <c r="B635" s="52" t="str">
        <f>IF(A635&lt;&gt;"",INDEX(codeinstit,'Institution - Klasse'!$F$4),"")</f>
        <v/>
      </c>
      <c r="C635" s="50" t="str">
        <f t="shared" si="189"/>
        <v/>
      </c>
      <c r="D635" s="143"/>
      <c r="E635" s="143"/>
      <c r="F635" s="137"/>
      <c r="G635" s="137"/>
      <c r="H635" s="137"/>
      <c r="I635" s="137"/>
      <c r="J635" s="139"/>
      <c r="K635" s="140"/>
      <c r="L635" s="141"/>
      <c r="M635" s="141"/>
      <c r="N635" s="140"/>
      <c r="O635" s="142"/>
      <c r="P635" s="137"/>
      <c r="Q635" s="227"/>
      <c r="R635" s="137"/>
      <c r="S635" s="155"/>
      <c r="T635" s="155"/>
      <c r="U635" s="155"/>
      <c r="V635" s="155"/>
      <c r="W635" s="155"/>
      <c r="X635" s="155"/>
      <c r="Y635" s="53" t="str">
        <f t="shared" si="171"/>
        <v/>
      </c>
      <c r="Z635" s="51" t="str">
        <f t="shared" si="172"/>
        <v/>
      </c>
      <c r="AA635" s="51" t="str">
        <f t="shared" si="173"/>
        <v/>
      </c>
      <c r="AB635" s="51" t="str">
        <f t="shared" si="174"/>
        <v/>
      </c>
      <c r="AC635" s="51" t="str">
        <f t="shared" si="175"/>
        <v/>
      </c>
      <c r="AD635" s="51" t="str">
        <f t="shared" si="176"/>
        <v/>
      </c>
      <c r="AE635" s="51" t="str">
        <f t="shared" si="177"/>
        <v/>
      </c>
      <c r="AF635" s="51" t="str">
        <f t="shared" si="178"/>
        <v/>
      </c>
      <c r="AG635" s="51" t="str">
        <f t="shared" si="179"/>
        <v/>
      </c>
      <c r="AH635" s="51" t="str">
        <f t="shared" si="180"/>
        <v/>
      </c>
      <c r="AI635" s="51" t="str">
        <f t="shared" si="181"/>
        <v/>
      </c>
      <c r="AJ635" s="51" t="str">
        <f t="shared" si="182"/>
        <v/>
      </c>
      <c r="AK635" s="51" t="str">
        <f t="shared" si="183"/>
        <v/>
      </c>
      <c r="AL635" s="51" t="str">
        <f t="shared" si="184"/>
        <v/>
      </c>
      <c r="AM635" s="51" t="str">
        <f t="shared" si="185"/>
        <v/>
      </c>
      <c r="AN635" s="51" t="str">
        <f>IF(OR(AD635&lt;&gt;TRUE,AI635&lt;&gt;TRUE),"",IF(OR('Info Lieferung'!$B$12-(YEAR(J635))&gt;INDEX(valschartmaxalt,MATCH(N635,libschart,0)),'Info Lieferung'!$B$12-(YEAR(J635))&lt;INDEX(valschartminalt,MATCH(N635,libschart,0))),FALSE,TRUE))</f>
        <v/>
      </c>
      <c r="AO635" s="51" t="str">
        <f t="shared" si="186"/>
        <v/>
      </c>
      <c r="AP635" s="51"/>
      <c r="AQ635" s="51"/>
      <c r="AR635" s="51"/>
      <c r="AS635" s="197" t="str">
        <f t="shared" si="187"/>
        <v/>
      </c>
      <c r="AT635" s="197" t="str">
        <f t="shared" si="188"/>
        <v/>
      </c>
    </row>
    <row r="636" spans="1:46" x14ac:dyDescent="0.2">
      <c r="A636" s="52" t="str">
        <f>IF(AND(F636&lt;&gt;"",'Institution - Klasse'!$F$4&lt;&gt;""),INDEX(libcatidinstit,'Institution - Klasse'!$F$4),"")</f>
        <v/>
      </c>
      <c r="B636" s="52" t="str">
        <f>IF(A636&lt;&gt;"",INDEX(codeinstit,'Institution - Klasse'!$F$4),"")</f>
        <v/>
      </c>
      <c r="C636" s="50" t="str">
        <f t="shared" si="189"/>
        <v/>
      </c>
      <c r="D636" s="143"/>
      <c r="E636" s="143"/>
      <c r="F636" s="137"/>
      <c r="G636" s="137"/>
      <c r="H636" s="137"/>
      <c r="I636" s="137"/>
      <c r="J636" s="139"/>
      <c r="K636" s="140"/>
      <c r="L636" s="141"/>
      <c r="M636" s="141"/>
      <c r="N636" s="140"/>
      <c r="O636" s="142"/>
      <c r="P636" s="137"/>
      <c r="Q636" s="227"/>
      <c r="R636" s="137"/>
      <c r="S636" s="155"/>
      <c r="T636" s="155"/>
      <c r="U636" s="155"/>
      <c r="V636" s="155"/>
      <c r="W636" s="155"/>
      <c r="X636" s="155"/>
      <c r="Y636" s="53" t="str">
        <f t="shared" si="171"/>
        <v/>
      </c>
      <c r="Z636" s="51" t="str">
        <f t="shared" si="172"/>
        <v/>
      </c>
      <c r="AA636" s="51" t="str">
        <f t="shared" si="173"/>
        <v/>
      </c>
      <c r="AB636" s="51" t="str">
        <f t="shared" si="174"/>
        <v/>
      </c>
      <c r="AC636" s="51" t="str">
        <f t="shared" si="175"/>
        <v/>
      </c>
      <c r="AD636" s="51" t="str">
        <f t="shared" si="176"/>
        <v/>
      </c>
      <c r="AE636" s="51" t="str">
        <f t="shared" si="177"/>
        <v/>
      </c>
      <c r="AF636" s="51" t="str">
        <f t="shared" si="178"/>
        <v/>
      </c>
      <c r="AG636" s="51" t="str">
        <f t="shared" si="179"/>
        <v/>
      </c>
      <c r="AH636" s="51" t="str">
        <f t="shared" si="180"/>
        <v/>
      </c>
      <c r="AI636" s="51" t="str">
        <f t="shared" si="181"/>
        <v/>
      </c>
      <c r="AJ636" s="51" t="str">
        <f t="shared" si="182"/>
        <v/>
      </c>
      <c r="AK636" s="51" t="str">
        <f t="shared" si="183"/>
        <v/>
      </c>
      <c r="AL636" s="51" t="str">
        <f t="shared" si="184"/>
        <v/>
      </c>
      <c r="AM636" s="51" t="str">
        <f t="shared" si="185"/>
        <v/>
      </c>
      <c r="AN636" s="51" t="str">
        <f>IF(OR(AD636&lt;&gt;TRUE,AI636&lt;&gt;TRUE),"",IF(OR('Info Lieferung'!$B$12-(YEAR(J636))&gt;INDEX(valschartmaxalt,MATCH(N636,libschart,0)),'Info Lieferung'!$B$12-(YEAR(J636))&lt;INDEX(valschartminalt,MATCH(N636,libschart,0))),FALSE,TRUE))</f>
        <v/>
      </c>
      <c r="AO636" s="51" t="str">
        <f t="shared" si="186"/>
        <v/>
      </c>
      <c r="AP636" s="51"/>
      <c r="AQ636" s="51"/>
      <c r="AR636" s="51"/>
      <c r="AS636" s="197" t="str">
        <f t="shared" si="187"/>
        <v/>
      </c>
      <c r="AT636" s="197" t="str">
        <f t="shared" si="188"/>
        <v/>
      </c>
    </row>
    <row r="637" spans="1:46" x14ac:dyDescent="0.2">
      <c r="A637" s="52" t="str">
        <f>IF(AND(F637&lt;&gt;"",'Institution - Klasse'!$F$4&lt;&gt;""),INDEX(libcatidinstit,'Institution - Klasse'!$F$4),"")</f>
        <v/>
      </c>
      <c r="B637" s="52" t="str">
        <f>IF(A637&lt;&gt;"",INDEX(codeinstit,'Institution - Klasse'!$F$4),"")</f>
        <v/>
      </c>
      <c r="C637" s="50" t="str">
        <f t="shared" si="189"/>
        <v/>
      </c>
      <c r="D637" s="143"/>
      <c r="E637" s="143"/>
      <c r="F637" s="137"/>
      <c r="G637" s="137"/>
      <c r="H637" s="137"/>
      <c r="I637" s="137"/>
      <c r="J637" s="139"/>
      <c r="K637" s="140"/>
      <c r="L637" s="141"/>
      <c r="M637" s="141"/>
      <c r="N637" s="140"/>
      <c r="O637" s="142"/>
      <c r="P637" s="137"/>
      <c r="Q637" s="227"/>
      <c r="R637" s="137"/>
      <c r="S637" s="155"/>
      <c r="T637" s="155"/>
      <c r="U637" s="155"/>
      <c r="V637" s="155"/>
      <c r="W637" s="155"/>
      <c r="X637" s="155"/>
      <c r="Y637" s="53" t="str">
        <f t="shared" si="171"/>
        <v/>
      </c>
      <c r="Z637" s="51" t="str">
        <f t="shared" si="172"/>
        <v/>
      </c>
      <c r="AA637" s="51" t="str">
        <f t="shared" si="173"/>
        <v/>
      </c>
      <c r="AB637" s="51" t="str">
        <f t="shared" si="174"/>
        <v/>
      </c>
      <c r="AC637" s="51" t="str">
        <f t="shared" si="175"/>
        <v/>
      </c>
      <c r="AD637" s="51" t="str">
        <f t="shared" si="176"/>
        <v/>
      </c>
      <c r="AE637" s="51" t="str">
        <f t="shared" si="177"/>
        <v/>
      </c>
      <c r="AF637" s="51" t="str">
        <f t="shared" si="178"/>
        <v/>
      </c>
      <c r="AG637" s="51" t="str">
        <f t="shared" si="179"/>
        <v/>
      </c>
      <c r="AH637" s="51" t="str">
        <f t="shared" si="180"/>
        <v/>
      </c>
      <c r="AI637" s="51" t="str">
        <f t="shared" si="181"/>
        <v/>
      </c>
      <c r="AJ637" s="51" t="str">
        <f t="shared" si="182"/>
        <v/>
      </c>
      <c r="AK637" s="51" t="str">
        <f t="shared" si="183"/>
        <v/>
      </c>
      <c r="AL637" s="51" t="str">
        <f t="shared" si="184"/>
        <v/>
      </c>
      <c r="AM637" s="51" t="str">
        <f t="shared" si="185"/>
        <v/>
      </c>
      <c r="AN637" s="51" t="str">
        <f>IF(OR(AD637&lt;&gt;TRUE,AI637&lt;&gt;TRUE),"",IF(OR('Info Lieferung'!$B$12-(YEAR(J637))&gt;INDEX(valschartmaxalt,MATCH(N637,libschart,0)),'Info Lieferung'!$B$12-(YEAR(J637))&lt;INDEX(valschartminalt,MATCH(N637,libschart,0))),FALSE,TRUE))</f>
        <v/>
      </c>
      <c r="AO637" s="51" t="str">
        <f t="shared" si="186"/>
        <v/>
      </c>
      <c r="AP637" s="51"/>
      <c r="AQ637" s="51"/>
      <c r="AR637" s="51"/>
      <c r="AS637" s="197" t="str">
        <f t="shared" si="187"/>
        <v/>
      </c>
      <c r="AT637" s="197" t="str">
        <f t="shared" si="188"/>
        <v/>
      </c>
    </row>
    <row r="638" spans="1:46" x14ac:dyDescent="0.2">
      <c r="A638" s="52" t="str">
        <f>IF(AND(F638&lt;&gt;"",'Institution - Klasse'!$F$4&lt;&gt;""),INDEX(libcatidinstit,'Institution - Klasse'!$F$4),"")</f>
        <v/>
      </c>
      <c r="B638" s="52" t="str">
        <f>IF(A638&lt;&gt;"",INDEX(codeinstit,'Institution - Klasse'!$F$4),"")</f>
        <v/>
      </c>
      <c r="C638" s="50" t="str">
        <f t="shared" si="189"/>
        <v/>
      </c>
      <c r="D638" s="143"/>
      <c r="E638" s="143"/>
      <c r="F638" s="137"/>
      <c r="G638" s="137"/>
      <c r="H638" s="137"/>
      <c r="I638" s="137"/>
      <c r="J638" s="139"/>
      <c r="K638" s="140"/>
      <c r="L638" s="141"/>
      <c r="M638" s="141"/>
      <c r="N638" s="140"/>
      <c r="O638" s="142"/>
      <c r="P638" s="137"/>
      <c r="Q638" s="227"/>
      <c r="R638" s="137"/>
      <c r="S638" s="155"/>
      <c r="T638" s="155"/>
      <c r="U638" s="155"/>
      <c r="V638" s="155"/>
      <c r="W638" s="155"/>
      <c r="X638" s="155"/>
      <c r="Y638" s="53" t="str">
        <f t="shared" si="171"/>
        <v/>
      </c>
      <c r="Z638" s="51" t="str">
        <f t="shared" si="172"/>
        <v/>
      </c>
      <c r="AA638" s="51" t="str">
        <f t="shared" si="173"/>
        <v/>
      </c>
      <c r="AB638" s="51" t="str">
        <f t="shared" si="174"/>
        <v/>
      </c>
      <c r="AC638" s="51" t="str">
        <f t="shared" si="175"/>
        <v/>
      </c>
      <c r="AD638" s="51" t="str">
        <f t="shared" si="176"/>
        <v/>
      </c>
      <c r="AE638" s="51" t="str">
        <f t="shared" si="177"/>
        <v/>
      </c>
      <c r="AF638" s="51" t="str">
        <f t="shared" si="178"/>
        <v/>
      </c>
      <c r="AG638" s="51" t="str">
        <f t="shared" si="179"/>
        <v/>
      </c>
      <c r="AH638" s="51" t="str">
        <f t="shared" si="180"/>
        <v/>
      </c>
      <c r="AI638" s="51" t="str">
        <f t="shared" si="181"/>
        <v/>
      </c>
      <c r="AJ638" s="51" t="str">
        <f t="shared" si="182"/>
        <v/>
      </c>
      <c r="AK638" s="51" t="str">
        <f t="shared" si="183"/>
        <v/>
      </c>
      <c r="AL638" s="51" t="str">
        <f t="shared" si="184"/>
        <v/>
      </c>
      <c r="AM638" s="51" t="str">
        <f t="shared" si="185"/>
        <v/>
      </c>
      <c r="AN638" s="51" t="str">
        <f>IF(OR(AD638&lt;&gt;TRUE,AI638&lt;&gt;TRUE),"",IF(OR('Info Lieferung'!$B$12-(YEAR(J638))&gt;INDEX(valschartmaxalt,MATCH(N638,libschart,0)),'Info Lieferung'!$B$12-(YEAR(J638))&lt;INDEX(valschartminalt,MATCH(N638,libschart,0))),FALSE,TRUE))</f>
        <v/>
      </c>
      <c r="AO638" s="51" t="str">
        <f t="shared" si="186"/>
        <v/>
      </c>
      <c r="AP638" s="51"/>
      <c r="AQ638" s="51"/>
      <c r="AR638" s="51"/>
      <c r="AS638" s="197" t="str">
        <f t="shared" si="187"/>
        <v/>
      </c>
      <c r="AT638" s="197" t="str">
        <f t="shared" si="188"/>
        <v/>
      </c>
    </row>
    <row r="639" spans="1:46" x14ac:dyDescent="0.2">
      <c r="A639" s="52" t="str">
        <f>IF(AND(F639&lt;&gt;"",'Institution - Klasse'!$F$4&lt;&gt;""),INDEX(libcatidinstit,'Institution - Klasse'!$F$4),"")</f>
        <v/>
      </c>
      <c r="B639" s="52" t="str">
        <f>IF(A639&lt;&gt;"",INDEX(codeinstit,'Institution - Klasse'!$F$4),"")</f>
        <v/>
      </c>
      <c r="C639" s="50" t="str">
        <f t="shared" si="189"/>
        <v/>
      </c>
      <c r="D639" s="143"/>
      <c r="E639" s="143"/>
      <c r="F639" s="137"/>
      <c r="G639" s="137"/>
      <c r="H639" s="137"/>
      <c r="I639" s="137"/>
      <c r="J639" s="139"/>
      <c r="K639" s="140"/>
      <c r="L639" s="141"/>
      <c r="M639" s="141"/>
      <c r="N639" s="140"/>
      <c r="O639" s="142"/>
      <c r="P639" s="137"/>
      <c r="Q639" s="227"/>
      <c r="R639" s="137"/>
      <c r="S639" s="155"/>
      <c r="T639" s="155"/>
      <c r="U639" s="155"/>
      <c r="V639" s="155"/>
      <c r="W639" s="155"/>
      <c r="X639" s="155"/>
      <c r="Y639" s="53" t="str">
        <f t="shared" si="171"/>
        <v/>
      </c>
      <c r="Z639" s="51" t="str">
        <f t="shared" si="172"/>
        <v/>
      </c>
      <c r="AA639" s="51" t="str">
        <f t="shared" si="173"/>
        <v/>
      </c>
      <c r="AB639" s="51" t="str">
        <f t="shared" si="174"/>
        <v/>
      </c>
      <c r="AC639" s="51" t="str">
        <f t="shared" si="175"/>
        <v/>
      </c>
      <c r="AD639" s="51" t="str">
        <f t="shared" si="176"/>
        <v/>
      </c>
      <c r="AE639" s="51" t="str">
        <f t="shared" si="177"/>
        <v/>
      </c>
      <c r="AF639" s="51" t="str">
        <f t="shared" si="178"/>
        <v/>
      </c>
      <c r="AG639" s="51" t="str">
        <f t="shared" si="179"/>
        <v/>
      </c>
      <c r="AH639" s="51" t="str">
        <f t="shared" si="180"/>
        <v/>
      </c>
      <c r="AI639" s="51" t="str">
        <f t="shared" si="181"/>
        <v/>
      </c>
      <c r="AJ639" s="51" t="str">
        <f t="shared" si="182"/>
        <v/>
      </c>
      <c r="AK639" s="51" t="str">
        <f t="shared" si="183"/>
        <v/>
      </c>
      <c r="AL639" s="51" t="str">
        <f t="shared" si="184"/>
        <v/>
      </c>
      <c r="AM639" s="51" t="str">
        <f t="shared" si="185"/>
        <v/>
      </c>
      <c r="AN639" s="51" t="str">
        <f>IF(OR(AD639&lt;&gt;TRUE,AI639&lt;&gt;TRUE),"",IF(OR('Info Lieferung'!$B$12-(YEAR(J639))&gt;INDEX(valschartmaxalt,MATCH(N639,libschart,0)),'Info Lieferung'!$B$12-(YEAR(J639))&lt;INDEX(valschartminalt,MATCH(N639,libschart,0))),FALSE,TRUE))</f>
        <v/>
      </c>
      <c r="AO639" s="51" t="str">
        <f t="shared" si="186"/>
        <v/>
      </c>
      <c r="AP639" s="51"/>
      <c r="AQ639" s="51"/>
      <c r="AR639" s="51"/>
      <c r="AS639" s="197" t="str">
        <f t="shared" si="187"/>
        <v/>
      </c>
      <c r="AT639" s="197" t="str">
        <f t="shared" si="188"/>
        <v/>
      </c>
    </row>
    <row r="640" spans="1:46" x14ac:dyDescent="0.2">
      <c r="A640" s="52" t="str">
        <f>IF(AND(F640&lt;&gt;"",'Institution - Klasse'!$F$4&lt;&gt;""),INDEX(libcatidinstit,'Institution - Klasse'!$F$4),"")</f>
        <v/>
      </c>
      <c r="B640" s="52" t="str">
        <f>IF(A640&lt;&gt;"",INDEX(codeinstit,'Institution - Klasse'!$F$4),"")</f>
        <v/>
      </c>
      <c r="C640" s="50" t="str">
        <f t="shared" si="189"/>
        <v/>
      </c>
      <c r="D640" s="143"/>
      <c r="E640" s="143"/>
      <c r="F640" s="137"/>
      <c r="G640" s="137"/>
      <c r="H640" s="137"/>
      <c r="I640" s="137"/>
      <c r="J640" s="139"/>
      <c r="K640" s="140"/>
      <c r="L640" s="141"/>
      <c r="M640" s="141"/>
      <c r="N640" s="140"/>
      <c r="O640" s="142"/>
      <c r="P640" s="137"/>
      <c r="Q640" s="227"/>
      <c r="R640" s="137"/>
      <c r="S640" s="155"/>
      <c r="T640" s="155"/>
      <c r="U640" s="155"/>
      <c r="V640" s="155"/>
      <c r="W640" s="155"/>
      <c r="X640" s="155"/>
      <c r="Y640" s="53" t="str">
        <f t="shared" si="171"/>
        <v/>
      </c>
      <c r="Z640" s="51" t="str">
        <f t="shared" si="172"/>
        <v/>
      </c>
      <c r="AA640" s="51" t="str">
        <f t="shared" si="173"/>
        <v/>
      </c>
      <c r="AB640" s="51" t="str">
        <f t="shared" si="174"/>
        <v/>
      </c>
      <c r="AC640" s="51" t="str">
        <f t="shared" si="175"/>
        <v/>
      </c>
      <c r="AD640" s="51" t="str">
        <f t="shared" si="176"/>
        <v/>
      </c>
      <c r="AE640" s="51" t="str">
        <f t="shared" si="177"/>
        <v/>
      </c>
      <c r="AF640" s="51" t="str">
        <f t="shared" si="178"/>
        <v/>
      </c>
      <c r="AG640" s="51" t="str">
        <f t="shared" si="179"/>
        <v/>
      </c>
      <c r="AH640" s="51" t="str">
        <f t="shared" si="180"/>
        <v/>
      </c>
      <c r="AI640" s="51" t="str">
        <f t="shared" si="181"/>
        <v/>
      </c>
      <c r="AJ640" s="51" t="str">
        <f t="shared" si="182"/>
        <v/>
      </c>
      <c r="AK640" s="51" t="str">
        <f t="shared" si="183"/>
        <v/>
      </c>
      <c r="AL640" s="51" t="str">
        <f t="shared" si="184"/>
        <v/>
      </c>
      <c r="AM640" s="51" t="str">
        <f t="shared" si="185"/>
        <v/>
      </c>
      <c r="AN640" s="51" t="str">
        <f>IF(OR(AD640&lt;&gt;TRUE,AI640&lt;&gt;TRUE),"",IF(OR('Info Lieferung'!$B$12-(YEAR(J640))&gt;INDEX(valschartmaxalt,MATCH(N640,libschart,0)),'Info Lieferung'!$B$12-(YEAR(J640))&lt;INDEX(valschartminalt,MATCH(N640,libschart,0))),FALSE,TRUE))</f>
        <v/>
      </c>
      <c r="AO640" s="51" t="str">
        <f t="shared" si="186"/>
        <v/>
      </c>
      <c r="AP640" s="51"/>
      <c r="AQ640" s="51"/>
      <c r="AR640" s="51"/>
      <c r="AS640" s="197" t="str">
        <f t="shared" si="187"/>
        <v/>
      </c>
      <c r="AT640" s="197" t="str">
        <f t="shared" si="188"/>
        <v/>
      </c>
    </row>
    <row r="641" spans="1:46" x14ac:dyDescent="0.2">
      <c r="A641" s="52" t="str">
        <f>IF(AND(F641&lt;&gt;"",'Institution - Klasse'!$F$4&lt;&gt;""),INDEX(libcatidinstit,'Institution - Klasse'!$F$4),"")</f>
        <v/>
      </c>
      <c r="B641" s="52" t="str">
        <f>IF(A641&lt;&gt;"",INDEX(codeinstit,'Institution - Klasse'!$F$4),"")</f>
        <v/>
      </c>
      <c r="C641" s="50" t="str">
        <f t="shared" si="189"/>
        <v/>
      </c>
      <c r="D641" s="143"/>
      <c r="E641" s="143"/>
      <c r="F641" s="137"/>
      <c r="G641" s="137"/>
      <c r="H641" s="137"/>
      <c r="I641" s="137"/>
      <c r="J641" s="139"/>
      <c r="K641" s="140"/>
      <c r="L641" s="141"/>
      <c r="M641" s="141"/>
      <c r="N641" s="140"/>
      <c r="O641" s="142"/>
      <c r="P641" s="137"/>
      <c r="Q641" s="227"/>
      <c r="R641" s="137"/>
      <c r="S641" s="155"/>
      <c r="T641" s="155"/>
      <c r="U641" s="155"/>
      <c r="V641" s="155"/>
      <c r="W641" s="155"/>
      <c r="X641" s="155"/>
      <c r="Y641" s="53" t="str">
        <f t="shared" si="171"/>
        <v/>
      </c>
      <c r="Z641" s="51" t="str">
        <f t="shared" si="172"/>
        <v/>
      </c>
      <c r="AA641" s="51" t="str">
        <f t="shared" si="173"/>
        <v/>
      </c>
      <c r="AB641" s="51" t="str">
        <f t="shared" si="174"/>
        <v/>
      </c>
      <c r="AC641" s="51" t="str">
        <f t="shared" si="175"/>
        <v/>
      </c>
      <c r="AD641" s="51" t="str">
        <f t="shared" si="176"/>
        <v/>
      </c>
      <c r="AE641" s="51" t="str">
        <f t="shared" si="177"/>
        <v/>
      </c>
      <c r="AF641" s="51" t="str">
        <f t="shared" si="178"/>
        <v/>
      </c>
      <c r="AG641" s="51" t="str">
        <f t="shared" si="179"/>
        <v/>
      </c>
      <c r="AH641" s="51" t="str">
        <f t="shared" si="180"/>
        <v/>
      </c>
      <c r="AI641" s="51" t="str">
        <f t="shared" si="181"/>
        <v/>
      </c>
      <c r="AJ641" s="51" t="str">
        <f t="shared" si="182"/>
        <v/>
      </c>
      <c r="AK641" s="51" t="str">
        <f t="shared" si="183"/>
        <v/>
      </c>
      <c r="AL641" s="51" t="str">
        <f t="shared" si="184"/>
        <v/>
      </c>
      <c r="AM641" s="51" t="str">
        <f t="shared" si="185"/>
        <v/>
      </c>
      <c r="AN641" s="51" t="str">
        <f>IF(OR(AD641&lt;&gt;TRUE,AI641&lt;&gt;TRUE),"",IF(OR('Info Lieferung'!$B$12-(YEAR(J641))&gt;INDEX(valschartmaxalt,MATCH(N641,libschart,0)),'Info Lieferung'!$B$12-(YEAR(J641))&lt;INDEX(valschartminalt,MATCH(N641,libschart,0))),FALSE,TRUE))</f>
        <v/>
      </c>
      <c r="AO641" s="51" t="str">
        <f t="shared" si="186"/>
        <v/>
      </c>
      <c r="AP641" s="51"/>
      <c r="AQ641" s="51"/>
      <c r="AR641" s="51"/>
      <c r="AS641" s="197" t="str">
        <f t="shared" si="187"/>
        <v/>
      </c>
      <c r="AT641" s="197" t="str">
        <f t="shared" si="188"/>
        <v/>
      </c>
    </row>
    <row r="642" spans="1:46" x14ac:dyDescent="0.2">
      <c r="A642" s="52" t="str">
        <f>IF(AND(F642&lt;&gt;"",'Institution - Klasse'!$F$4&lt;&gt;""),INDEX(libcatidinstit,'Institution - Klasse'!$F$4),"")</f>
        <v/>
      </c>
      <c r="B642" s="52" t="str">
        <f>IF(A642&lt;&gt;"",INDEX(codeinstit,'Institution - Klasse'!$F$4),"")</f>
        <v/>
      </c>
      <c r="C642" s="50" t="str">
        <f t="shared" si="189"/>
        <v/>
      </c>
      <c r="D642" s="143"/>
      <c r="E642" s="143"/>
      <c r="F642" s="137"/>
      <c r="G642" s="137"/>
      <c r="H642" s="137"/>
      <c r="I642" s="137"/>
      <c r="J642" s="139"/>
      <c r="K642" s="140"/>
      <c r="L642" s="141"/>
      <c r="M642" s="141"/>
      <c r="N642" s="140"/>
      <c r="O642" s="142"/>
      <c r="P642" s="137"/>
      <c r="Q642" s="227"/>
      <c r="R642" s="137"/>
      <c r="S642" s="155"/>
      <c r="T642" s="155"/>
      <c r="U642" s="155"/>
      <c r="V642" s="155"/>
      <c r="W642" s="155"/>
      <c r="X642" s="155"/>
      <c r="Y642" s="53" t="str">
        <f t="shared" si="171"/>
        <v/>
      </c>
      <c r="Z642" s="51" t="str">
        <f t="shared" si="172"/>
        <v/>
      </c>
      <c r="AA642" s="51" t="str">
        <f t="shared" si="173"/>
        <v/>
      </c>
      <c r="AB642" s="51" t="str">
        <f t="shared" si="174"/>
        <v/>
      </c>
      <c r="AC642" s="51" t="str">
        <f t="shared" si="175"/>
        <v/>
      </c>
      <c r="AD642" s="51" t="str">
        <f t="shared" si="176"/>
        <v/>
      </c>
      <c r="AE642" s="51" t="str">
        <f t="shared" si="177"/>
        <v/>
      </c>
      <c r="AF642" s="51" t="str">
        <f t="shared" si="178"/>
        <v/>
      </c>
      <c r="AG642" s="51" t="str">
        <f t="shared" si="179"/>
        <v/>
      </c>
      <c r="AH642" s="51" t="str">
        <f t="shared" si="180"/>
        <v/>
      </c>
      <c r="AI642" s="51" t="str">
        <f t="shared" si="181"/>
        <v/>
      </c>
      <c r="AJ642" s="51" t="str">
        <f t="shared" si="182"/>
        <v/>
      </c>
      <c r="AK642" s="51" t="str">
        <f t="shared" si="183"/>
        <v/>
      </c>
      <c r="AL642" s="51" t="str">
        <f t="shared" si="184"/>
        <v/>
      </c>
      <c r="AM642" s="51" t="str">
        <f t="shared" si="185"/>
        <v/>
      </c>
      <c r="AN642" s="51" t="str">
        <f>IF(OR(AD642&lt;&gt;TRUE,AI642&lt;&gt;TRUE),"",IF(OR('Info Lieferung'!$B$12-(YEAR(J642))&gt;INDEX(valschartmaxalt,MATCH(N642,libschart,0)),'Info Lieferung'!$B$12-(YEAR(J642))&lt;INDEX(valschartminalt,MATCH(N642,libschart,0))),FALSE,TRUE))</f>
        <v/>
      </c>
      <c r="AO642" s="51" t="str">
        <f t="shared" si="186"/>
        <v/>
      </c>
      <c r="AP642" s="51"/>
      <c r="AQ642" s="51"/>
      <c r="AR642" s="51"/>
      <c r="AS642" s="197" t="str">
        <f t="shared" si="187"/>
        <v/>
      </c>
      <c r="AT642" s="197" t="str">
        <f t="shared" si="188"/>
        <v/>
      </c>
    </row>
    <row r="643" spans="1:46" x14ac:dyDescent="0.2">
      <c r="A643" s="52" t="str">
        <f>IF(AND(F643&lt;&gt;"",'Institution - Klasse'!$F$4&lt;&gt;""),INDEX(libcatidinstit,'Institution - Klasse'!$F$4),"")</f>
        <v/>
      </c>
      <c r="B643" s="52" t="str">
        <f>IF(A643&lt;&gt;"",INDEX(codeinstit,'Institution - Klasse'!$F$4),"")</f>
        <v/>
      </c>
      <c r="C643" s="50" t="str">
        <f t="shared" si="189"/>
        <v/>
      </c>
      <c r="D643" s="143"/>
      <c r="E643" s="143"/>
      <c r="F643" s="137"/>
      <c r="G643" s="137"/>
      <c r="H643" s="137"/>
      <c r="I643" s="137"/>
      <c r="J643" s="139"/>
      <c r="K643" s="140"/>
      <c r="L643" s="141"/>
      <c r="M643" s="141"/>
      <c r="N643" s="140"/>
      <c r="O643" s="142"/>
      <c r="P643" s="137"/>
      <c r="Q643" s="227"/>
      <c r="R643" s="137"/>
      <c r="S643" s="155"/>
      <c r="T643" s="155"/>
      <c r="U643" s="155"/>
      <c r="V643" s="155"/>
      <c r="W643" s="155"/>
      <c r="X643" s="155"/>
      <c r="Y643" s="53" t="str">
        <f t="shared" si="171"/>
        <v/>
      </c>
      <c r="Z643" s="51" t="str">
        <f t="shared" si="172"/>
        <v/>
      </c>
      <c r="AA643" s="51" t="str">
        <f t="shared" si="173"/>
        <v/>
      </c>
      <c r="AB643" s="51" t="str">
        <f t="shared" si="174"/>
        <v/>
      </c>
      <c r="AC643" s="51" t="str">
        <f t="shared" si="175"/>
        <v/>
      </c>
      <c r="AD643" s="51" t="str">
        <f t="shared" si="176"/>
        <v/>
      </c>
      <c r="AE643" s="51" t="str">
        <f t="shared" si="177"/>
        <v/>
      </c>
      <c r="AF643" s="51" t="str">
        <f t="shared" si="178"/>
        <v/>
      </c>
      <c r="AG643" s="51" t="str">
        <f t="shared" si="179"/>
        <v/>
      </c>
      <c r="AH643" s="51" t="str">
        <f t="shared" si="180"/>
        <v/>
      </c>
      <c r="AI643" s="51" t="str">
        <f t="shared" si="181"/>
        <v/>
      </c>
      <c r="AJ643" s="51" t="str">
        <f t="shared" si="182"/>
        <v/>
      </c>
      <c r="AK643" s="51" t="str">
        <f t="shared" si="183"/>
        <v/>
      </c>
      <c r="AL643" s="51" t="str">
        <f t="shared" si="184"/>
        <v/>
      </c>
      <c r="AM643" s="51" t="str">
        <f t="shared" si="185"/>
        <v/>
      </c>
      <c r="AN643" s="51" t="str">
        <f>IF(OR(AD643&lt;&gt;TRUE,AI643&lt;&gt;TRUE),"",IF(OR('Info Lieferung'!$B$12-(YEAR(J643))&gt;INDEX(valschartmaxalt,MATCH(N643,libschart,0)),'Info Lieferung'!$B$12-(YEAR(J643))&lt;INDEX(valschartminalt,MATCH(N643,libschart,0))),FALSE,TRUE))</f>
        <v/>
      </c>
      <c r="AO643" s="51" t="str">
        <f t="shared" si="186"/>
        <v/>
      </c>
      <c r="AP643" s="51"/>
      <c r="AQ643" s="51"/>
      <c r="AR643" s="51"/>
      <c r="AS643" s="197" t="str">
        <f t="shared" si="187"/>
        <v/>
      </c>
      <c r="AT643" s="197" t="str">
        <f t="shared" si="188"/>
        <v/>
      </c>
    </row>
    <row r="644" spans="1:46" x14ac:dyDescent="0.2">
      <c r="A644" s="52" t="str">
        <f>IF(AND(F644&lt;&gt;"",'Institution - Klasse'!$F$4&lt;&gt;""),INDEX(libcatidinstit,'Institution - Klasse'!$F$4),"")</f>
        <v/>
      </c>
      <c r="B644" s="52" t="str">
        <f>IF(A644&lt;&gt;"",INDEX(codeinstit,'Institution - Klasse'!$F$4),"")</f>
        <v/>
      </c>
      <c r="C644" s="50" t="str">
        <f t="shared" si="189"/>
        <v/>
      </c>
      <c r="D644" s="143"/>
      <c r="E644" s="143"/>
      <c r="F644" s="137"/>
      <c r="G644" s="137"/>
      <c r="H644" s="137"/>
      <c r="I644" s="137"/>
      <c r="J644" s="139"/>
      <c r="K644" s="140"/>
      <c r="L644" s="141"/>
      <c r="M644" s="141"/>
      <c r="N644" s="140"/>
      <c r="O644" s="142"/>
      <c r="P644" s="137"/>
      <c r="Q644" s="227"/>
      <c r="R644" s="137"/>
      <c r="S644" s="155"/>
      <c r="T644" s="155"/>
      <c r="U644" s="155"/>
      <c r="V644" s="155"/>
      <c r="W644" s="155"/>
      <c r="X644" s="155"/>
      <c r="Y644" s="53" t="str">
        <f t="shared" si="171"/>
        <v/>
      </c>
      <c r="Z644" s="51" t="str">
        <f t="shared" si="172"/>
        <v/>
      </c>
      <c r="AA644" s="51" t="str">
        <f t="shared" si="173"/>
        <v/>
      </c>
      <c r="AB644" s="51" t="str">
        <f t="shared" si="174"/>
        <v/>
      </c>
      <c r="AC644" s="51" t="str">
        <f t="shared" si="175"/>
        <v/>
      </c>
      <c r="AD644" s="51" t="str">
        <f t="shared" si="176"/>
        <v/>
      </c>
      <c r="AE644" s="51" t="str">
        <f t="shared" si="177"/>
        <v/>
      </c>
      <c r="AF644" s="51" t="str">
        <f t="shared" si="178"/>
        <v/>
      </c>
      <c r="AG644" s="51" t="str">
        <f t="shared" si="179"/>
        <v/>
      </c>
      <c r="AH644" s="51" t="str">
        <f t="shared" si="180"/>
        <v/>
      </c>
      <c r="AI644" s="51" t="str">
        <f t="shared" si="181"/>
        <v/>
      </c>
      <c r="AJ644" s="51" t="str">
        <f t="shared" si="182"/>
        <v/>
      </c>
      <c r="AK644" s="51" t="str">
        <f t="shared" si="183"/>
        <v/>
      </c>
      <c r="AL644" s="51" t="str">
        <f t="shared" si="184"/>
        <v/>
      </c>
      <c r="AM644" s="51" t="str">
        <f t="shared" si="185"/>
        <v/>
      </c>
      <c r="AN644" s="51" t="str">
        <f>IF(OR(AD644&lt;&gt;TRUE,AI644&lt;&gt;TRUE),"",IF(OR('Info Lieferung'!$B$12-(YEAR(J644))&gt;INDEX(valschartmaxalt,MATCH(N644,libschart,0)),'Info Lieferung'!$B$12-(YEAR(J644))&lt;INDEX(valschartminalt,MATCH(N644,libschart,0))),FALSE,TRUE))</f>
        <v/>
      </c>
      <c r="AO644" s="51" t="str">
        <f t="shared" si="186"/>
        <v/>
      </c>
      <c r="AP644" s="51"/>
      <c r="AQ644" s="51"/>
      <c r="AR644" s="51"/>
      <c r="AS644" s="197" t="str">
        <f t="shared" si="187"/>
        <v/>
      </c>
      <c r="AT644" s="197" t="str">
        <f t="shared" si="188"/>
        <v/>
      </c>
    </row>
    <row r="645" spans="1:46" x14ac:dyDescent="0.2">
      <c r="A645" s="52" t="str">
        <f>IF(AND(F645&lt;&gt;"",'Institution - Klasse'!$F$4&lt;&gt;""),INDEX(libcatidinstit,'Institution - Klasse'!$F$4),"")</f>
        <v/>
      </c>
      <c r="B645" s="52" t="str">
        <f>IF(A645&lt;&gt;"",INDEX(codeinstit,'Institution - Klasse'!$F$4),"")</f>
        <v/>
      </c>
      <c r="C645" s="50" t="str">
        <f t="shared" si="189"/>
        <v/>
      </c>
      <c r="D645" s="143"/>
      <c r="E645" s="143"/>
      <c r="F645" s="137"/>
      <c r="G645" s="137"/>
      <c r="H645" s="137"/>
      <c r="I645" s="137"/>
      <c r="J645" s="139"/>
      <c r="K645" s="140"/>
      <c r="L645" s="141"/>
      <c r="M645" s="141"/>
      <c r="N645" s="140"/>
      <c r="O645" s="142"/>
      <c r="P645" s="137"/>
      <c r="Q645" s="227"/>
      <c r="R645" s="137"/>
      <c r="S645" s="155"/>
      <c r="T645" s="155"/>
      <c r="U645" s="155"/>
      <c r="V645" s="155"/>
      <c r="W645" s="155"/>
      <c r="X645" s="155"/>
      <c r="Y645" s="53" t="str">
        <f t="shared" ref="Y645:Y708" si="190">IF(G645="CH.AHV",IF(LEN(H645)=13,IF((MID(H645,13,1)+1-1)=MOD(10-(MID(H645,1,1)+3*MID(H645,2,1)+MID(H645,3,1)+3*MID(H645,4,1)+MID(H645,5,1)+3*MID(H645,6,1)+MID(H645,7,1)+3*MID(H645,8,1)+MID(H645,9,1)+3*MID(H645,10,1)+MID(H645,11,1)+3*MID(H645,12,1)),10),TRUE,FALSE),FALSE),"")</f>
        <v/>
      </c>
      <c r="Z645" s="51" t="str">
        <f t="shared" ref="Z645:Z708" si="191">IF(OR(ISBLANK(H645)),"",NOT(COUNTIF($H$5:$H$1004,$H645)&gt;1))</f>
        <v/>
      </c>
      <c r="AA645" s="51" t="str">
        <f t="shared" ref="AA645:AA708" si="192">IF(ISBLANK(F645),"",IF(ISNA(MATCH(TRIM(F645),libclint,0)),FALSE,TRUE))</f>
        <v/>
      </c>
      <c r="AB645" s="51" t="str">
        <f t="shared" ref="AB645:AB708" si="193">IF(ISBLANK(G645),"",IF(ISNA(MATCH(G645,codecatidlern,0)),FALSE,TRUE))</f>
        <v/>
      </c>
      <c r="AC645" s="51" t="str">
        <f t="shared" ref="AC645:AC708" si="194">IF(ISBLANK(I645),"",IF(ISNA(MATCH(I645,libsex,0)),FALSE,TRUE))</f>
        <v/>
      </c>
      <c r="AD645" s="51" t="str">
        <f t="shared" ref="AD645:AD708" si="195">IF(ISBLANK(J645),"",IF(AND(J645 &gt; DATE(1925,1,1),J645 &lt; DATE(2100,1,1)),TRUE,FALSE))</f>
        <v/>
      </c>
      <c r="AE645" s="51" t="str">
        <f t="shared" ref="AE645:AE708" si="196">IF(ISBLANK(K645),"",IF(ISNA(MATCH(K645,libnat,0)),FALSE,TRUE))</f>
        <v/>
      </c>
      <c r="AF645" s="51" t="str">
        <f t="shared" ref="AF645:AF708" si="197">IF(ISBLANK(L645),"",IF(ISNA(MATCH(L645,liblangue,0)),FALSE,TRUE))</f>
        <v/>
      </c>
      <c r="AG645" s="51" t="str">
        <f t="shared" ref="AG645:AG708" si="198">IF(OR(AF645&lt;&gt;TRUE,ISNA(MATCH(N645,libschart,0))),"",IF(AND(INDEX(codeschart,MATCH(N645,libschart,0))&lt;55000000,INDEX(codelangue,MATCH(L645,liblangue,0))=999),FALSE,TRUE))</f>
        <v/>
      </c>
      <c r="AH645" s="51" t="str">
        <f t="shared" ref="AH645:AH708" si="199">IF(ISBLANK(M645),"",IF(ISNA(MATCH(M645,libgem,0)),FALSE,TRUE))</f>
        <v/>
      </c>
      <c r="AI645" s="51" t="str">
        <f t="shared" ref="AI645:AI708" si="200">IF(ISBLANK(N645),"",IF(ISNA(MATCH(N645,libschart,0)),FALSE,IF(INDEX(codeschart,MATCH(N645,libschart,0))=0,FALSE,TRUE)))</f>
        <v/>
      </c>
      <c r="AJ645" s="51" t="str">
        <f t="shared" ref="AJ645:AJ708" si="201">IF(ISBLANK(O645),"",IF(ISNA(MATCH(O645,codektbj,0)),FALSE,TRUE))</f>
        <v/>
      </c>
      <c r="AK645" s="51" t="str">
        <f t="shared" ref="AK645:AK708" si="202">IF(ISBLANK(P645),"",IF(ISNA(MATCH(P645,libform,0)),FALSE,TRUE))</f>
        <v/>
      </c>
      <c r="AL645" s="51" t="str">
        <f t="shared" ref="AL645:AL708" si="203">IF(ISBLANK(Q645),"",IF(ISNA(MATCH(Q645,libspe,0)),FALSE,TRUE))</f>
        <v/>
      </c>
      <c r="AM645" s="51" t="str">
        <f t="shared" ref="AM645:AM708" si="204">IF(ISBLANK(R645),"",IF(ISNA(MATCH(R645,libmp1,0)),FALSE,TRUE))</f>
        <v/>
      </c>
      <c r="AN645" s="51" t="str">
        <f>IF(OR(AD645&lt;&gt;TRUE,AI645&lt;&gt;TRUE),"",IF(OR('Info Lieferung'!$B$12-(YEAR(J645))&gt;INDEX(valschartmaxalt,MATCH(N645,libschart,0)),'Info Lieferung'!$B$12-(YEAR(J645))&lt;INDEX(valschartminalt,MATCH(N645,libschart,0))),FALSE,TRUE))</f>
        <v/>
      </c>
      <c r="AO645" s="51" t="str">
        <f t="shared" ref="AO645:AO708" si="205">IF(ISBLANK(N645),"",IF(AND(AI645=TRUE,AJ645=TRUE),IF(OR(AND(O645&gt;=INDEX(valschartktbjmin,MATCH(N645,libschart,0)),O645&lt;=INDEX(valschartktbjmax,MATCH(N645,libschart,0))),AND(O645=90,INDEX(valschartktbj90,MATCH(N645,libschart,0))=90),AND(O645=99,INDEX(valschartktbj99,MATCH(N645,libschart,0))=99)),TRUE,FALSE),""))</f>
        <v/>
      </c>
      <c r="AP645" s="51"/>
      <c r="AQ645" s="51"/>
      <c r="AR645" s="51"/>
      <c r="AS645" s="197" t="str">
        <f t="shared" ref="AS645:AS708" si="206">IF(C645="","",1)</f>
        <v/>
      </c>
      <c r="AT645" s="197" t="str">
        <f t="shared" ref="AT645:AT708" si="207">IF(COUNTA(F645:X645)=0,"",IF(COUNTA(F645:Q645)=12,IF(OR(R645&lt;&gt;"",AI645=FALSE),FALSE,IF(OR(INDEX(codeschart,MATCH(N645,libschart,0))&lt;11000000,INDEX(codeschart,MATCH(N645,libschart,0))&gt;=52000000),FALSE,TRUE)),TRUE))</f>
        <v/>
      </c>
    </row>
    <row r="646" spans="1:46" x14ac:dyDescent="0.2">
      <c r="A646" s="52" t="str">
        <f>IF(AND(F646&lt;&gt;"",'Institution - Klasse'!$F$4&lt;&gt;""),INDEX(libcatidinstit,'Institution - Klasse'!$F$4),"")</f>
        <v/>
      </c>
      <c r="B646" s="52" t="str">
        <f>IF(A646&lt;&gt;"",INDEX(codeinstit,'Institution - Klasse'!$F$4),"")</f>
        <v/>
      </c>
      <c r="C646" s="50" t="str">
        <f t="shared" ref="C646:C709" si="208">IF(COUNTA(F646:X646)=0,"",IF(AT646=TRUE,"Unvollständig",IF(OR(Y646=FALSE,COUNTIF(AA646:AM646,FALSE)&gt;0,COUNTIF(F646:AR646,#N/A)&gt;0),"Fehler",IF(AND(Z646,AN646,AO646),"OK","Achtung"))))</f>
        <v/>
      </c>
      <c r="D646" s="143"/>
      <c r="E646" s="143"/>
      <c r="F646" s="137"/>
      <c r="G646" s="137"/>
      <c r="H646" s="137"/>
      <c r="I646" s="137"/>
      <c r="J646" s="139"/>
      <c r="K646" s="140"/>
      <c r="L646" s="141"/>
      <c r="M646" s="141"/>
      <c r="N646" s="140"/>
      <c r="O646" s="142"/>
      <c r="P646" s="137"/>
      <c r="Q646" s="227"/>
      <c r="R646" s="137"/>
      <c r="S646" s="155"/>
      <c r="T646" s="155"/>
      <c r="U646" s="155"/>
      <c r="V646" s="155"/>
      <c r="W646" s="155"/>
      <c r="X646" s="155"/>
      <c r="Y646" s="53" t="str">
        <f t="shared" si="190"/>
        <v/>
      </c>
      <c r="Z646" s="51" t="str">
        <f t="shared" si="191"/>
        <v/>
      </c>
      <c r="AA646" s="51" t="str">
        <f t="shared" si="192"/>
        <v/>
      </c>
      <c r="AB646" s="51" t="str">
        <f t="shared" si="193"/>
        <v/>
      </c>
      <c r="AC646" s="51" t="str">
        <f t="shared" si="194"/>
        <v/>
      </c>
      <c r="AD646" s="51" t="str">
        <f t="shared" si="195"/>
        <v/>
      </c>
      <c r="AE646" s="51" t="str">
        <f t="shared" si="196"/>
        <v/>
      </c>
      <c r="AF646" s="51" t="str">
        <f t="shared" si="197"/>
        <v/>
      </c>
      <c r="AG646" s="51" t="str">
        <f t="shared" si="198"/>
        <v/>
      </c>
      <c r="AH646" s="51" t="str">
        <f t="shared" si="199"/>
        <v/>
      </c>
      <c r="AI646" s="51" t="str">
        <f t="shared" si="200"/>
        <v/>
      </c>
      <c r="AJ646" s="51" t="str">
        <f t="shared" si="201"/>
        <v/>
      </c>
      <c r="AK646" s="51" t="str">
        <f t="shared" si="202"/>
        <v/>
      </c>
      <c r="AL646" s="51" t="str">
        <f t="shared" si="203"/>
        <v/>
      </c>
      <c r="AM646" s="51" t="str">
        <f t="shared" si="204"/>
        <v/>
      </c>
      <c r="AN646" s="51" t="str">
        <f>IF(OR(AD646&lt;&gt;TRUE,AI646&lt;&gt;TRUE),"",IF(OR('Info Lieferung'!$B$12-(YEAR(J646))&gt;INDEX(valschartmaxalt,MATCH(N646,libschart,0)),'Info Lieferung'!$B$12-(YEAR(J646))&lt;INDEX(valschartminalt,MATCH(N646,libschart,0))),FALSE,TRUE))</f>
        <v/>
      </c>
      <c r="AO646" s="51" t="str">
        <f t="shared" si="205"/>
        <v/>
      </c>
      <c r="AP646" s="51"/>
      <c r="AQ646" s="51"/>
      <c r="AR646" s="51"/>
      <c r="AS646" s="197" t="str">
        <f t="shared" si="206"/>
        <v/>
      </c>
      <c r="AT646" s="197" t="str">
        <f t="shared" si="207"/>
        <v/>
      </c>
    </row>
    <row r="647" spans="1:46" x14ac:dyDescent="0.2">
      <c r="A647" s="52" t="str">
        <f>IF(AND(F647&lt;&gt;"",'Institution - Klasse'!$F$4&lt;&gt;""),INDEX(libcatidinstit,'Institution - Klasse'!$F$4),"")</f>
        <v/>
      </c>
      <c r="B647" s="52" t="str">
        <f>IF(A647&lt;&gt;"",INDEX(codeinstit,'Institution - Klasse'!$F$4),"")</f>
        <v/>
      </c>
      <c r="C647" s="50" t="str">
        <f t="shared" si="208"/>
        <v/>
      </c>
      <c r="D647" s="143"/>
      <c r="E647" s="143"/>
      <c r="F647" s="137"/>
      <c r="G647" s="137"/>
      <c r="H647" s="137"/>
      <c r="I647" s="137"/>
      <c r="J647" s="139"/>
      <c r="K647" s="140"/>
      <c r="L647" s="141"/>
      <c r="M647" s="141"/>
      <c r="N647" s="140"/>
      <c r="O647" s="142"/>
      <c r="P647" s="137"/>
      <c r="Q647" s="227"/>
      <c r="R647" s="137"/>
      <c r="S647" s="155"/>
      <c r="T647" s="155"/>
      <c r="U647" s="155"/>
      <c r="V647" s="155"/>
      <c r="W647" s="155"/>
      <c r="X647" s="155"/>
      <c r="Y647" s="53" t="str">
        <f t="shared" si="190"/>
        <v/>
      </c>
      <c r="Z647" s="51" t="str">
        <f t="shared" si="191"/>
        <v/>
      </c>
      <c r="AA647" s="51" t="str">
        <f t="shared" si="192"/>
        <v/>
      </c>
      <c r="AB647" s="51" t="str">
        <f t="shared" si="193"/>
        <v/>
      </c>
      <c r="AC647" s="51" t="str">
        <f t="shared" si="194"/>
        <v/>
      </c>
      <c r="AD647" s="51" t="str">
        <f t="shared" si="195"/>
        <v/>
      </c>
      <c r="AE647" s="51" t="str">
        <f t="shared" si="196"/>
        <v/>
      </c>
      <c r="AF647" s="51" t="str">
        <f t="shared" si="197"/>
        <v/>
      </c>
      <c r="AG647" s="51" t="str">
        <f t="shared" si="198"/>
        <v/>
      </c>
      <c r="AH647" s="51" t="str">
        <f t="shared" si="199"/>
        <v/>
      </c>
      <c r="AI647" s="51" t="str">
        <f t="shared" si="200"/>
        <v/>
      </c>
      <c r="AJ647" s="51" t="str">
        <f t="shared" si="201"/>
        <v/>
      </c>
      <c r="AK647" s="51" t="str">
        <f t="shared" si="202"/>
        <v/>
      </c>
      <c r="AL647" s="51" t="str">
        <f t="shared" si="203"/>
        <v/>
      </c>
      <c r="AM647" s="51" t="str">
        <f t="shared" si="204"/>
        <v/>
      </c>
      <c r="AN647" s="51" t="str">
        <f>IF(OR(AD647&lt;&gt;TRUE,AI647&lt;&gt;TRUE),"",IF(OR('Info Lieferung'!$B$12-(YEAR(J647))&gt;INDEX(valschartmaxalt,MATCH(N647,libschart,0)),'Info Lieferung'!$B$12-(YEAR(J647))&lt;INDEX(valschartminalt,MATCH(N647,libschart,0))),FALSE,TRUE))</f>
        <v/>
      </c>
      <c r="AO647" s="51" t="str">
        <f t="shared" si="205"/>
        <v/>
      </c>
      <c r="AP647" s="51"/>
      <c r="AQ647" s="51"/>
      <c r="AR647" s="51"/>
      <c r="AS647" s="197" t="str">
        <f t="shared" si="206"/>
        <v/>
      </c>
      <c r="AT647" s="197" t="str">
        <f t="shared" si="207"/>
        <v/>
      </c>
    </row>
    <row r="648" spans="1:46" x14ac:dyDescent="0.2">
      <c r="A648" s="52" t="str">
        <f>IF(AND(F648&lt;&gt;"",'Institution - Klasse'!$F$4&lt;&gt;""),INDEX(libcatidinstit,'Institution - Klasse'!$F$4),"")</f>
        <v/>
      </c>
      <c r="B648" s="52" t="str">
        <f>IF(A648&lt;&gt;"",INDEX(codeinstit,'Institution - Klasse'!$F$4),"")</f>
        <v/>
      </c>
      <c r="C648" s="50" t="str">
        <f t="shared" si="208"/>
        <v/>
      </c>
      <c r="D648" s="143"/>
      <c r="E648" s="143"/>
      <c r="F648" s="137"/>
      <c r="G648" s="137"/>
      <c r="H648" s="137"/>
      <c r="I648" s="137"/>
      <c r="J648" s="139"/>
      <c r="K648" s="140"/>
      <c r="L648" s="141"/>
      <c r="M648" s="141"/>
      <c r="N648" s="140"/>
      <c r="O648" s="142"/>
      <c r="P648" s="137"/>
      <c r="Q648" s="227"/>
      <c r="R648" s="137"/>
      <c r="S648" s="155"/>
      <c r="T648" s="155"/>
      <c r="U648" s="155"/>
      <c r="V648" s="155"/>
      <c r="W648" s="155"/>
      <c r="X648" s="155"/>
      <c r="Y648" s="53" t="str">
        <f t="shared" si="190"/>
        <v/>
      </c>
      <c r="Z648" s="51" t="str">
        <f t="shared" si="191"/>
        <v/>
      </c>
      <c r="AA648" s="51" t="str">
        <f t="shared" si="192"/>
        <v/>
      </c>
      <c r="AB648" s="51" t="str">
        <f t="shared" si="193"/>
        <v/>
      </c>
      <c r="AC648" s="51" t="str">
        <f t="shared" si="194"/>
        <v/>
      </c>
      <c r="AD648" s="51" t="str">
        <f t="shared" si="195"/>
        <v/>
      </c>
      <c r="AE648" s="51" t="str">
        <f t="shared" si="196"/>
        <v/>
      </c>
      <c r="AF648" s="51" t="str">
        <f t="shared" si="197"/>
        <v/>
      </c>
      <c r="AG648" s="51" t="str">
        <f t="shared" si="198"/>
        <v/>
      </c>
      <c r="AH648" s="51" t="str">
        <f t="shared" si="199"/>
        <v/>
      </c>
      <c r="AI648" s="51" t="str">
        <f t="shared" si="200"/>
        <v/>
      </c>
      <c r="AJ648" s="51" t="str">
        <f t="shared" si="201"/>
        <v/>
      </c>
      <c r="AK648" s="51" t="str">
        <f t="shared" si="202"/>
        <v/>
      </c>
      <c r="AL648" s="51" t="str">
        <f t="shared" si="203"/>
        <v/>
      </c>
      <c r="AM648" s="51" t="str">
        <f t="shared" si="204"/>
        <v/>
      </c>
      <c r="AN648" s="51" t="str">
        <f>IF(OR(AD648&lt;&gt;TRUE,AI648&lt;&gt;TRUE),"",IF(OR('Info Lieferung'!$B$12-(YEAR(J648))&gt;INDEX(valschartmaxalt,MATCH(N648,libschart,0)),'Info Lieferung'!$B$12-(YEAR(J648))&lt;INDEX(valschartminalt,MATCH(N648,libschart,0))),FALSE,TRUE))</f>
        <v/>
      </c>
      <c r="AO648" s="51" t="str">
        <f t="shared" si="205"/>
        <v/>
      </c>
      <c r="AP648" s="51"/>
      <c r="AQ648" s="51"/>
      <c r="AR648" s="51"/>
      <c r="AS648" s="197" t="str">
        <f t="shared" si="206"/>
        <v/>
      </c>
      <c r="AT648" s="197" t="str">
        <f t="shared" si="207"/>
        <v/>
      </c>
    </row>
    <row r="649" spans="1:46" x14ac:dyDescent="0.2">
      <c r="A649" s="52" t="str">
        <f>IF(AND(F649&lt;&gt;"",'Institution - Klasse'!$F$4&lt;&gt;""),INDEX(libcatidinstit,'Institution - Klasse'!$F$4),"")</f>
        <v/>
      </c>
      <c r="B649" s="52" t="str">
        <f>IF(A649&lt;&gt;"",INDEX(codeinstit,'Institution - Klasse'!$F$4),"")</f>
        <v/>
      </c>
      <c r="C649" s="50" t="str">
        <f t="shared" si="208"/>
        <v/>
      </c>
      <c r="D649" s="143"/>
      <c r="E649" s="143"/>
      <c r="F649" s="137"/>
      <c r="G649" s="137"/>
      <c r="H649" s="137"/>
      <c r="I649" s="137"/>
      <c r="J649" s="139"/>
      <c r="K649" s="140"/>
      <c r="L649" s="141"/>
      <c r="M649" s="141"/>
      <c r="N649" s="140"/>
      <c r="O649" s="142"/>
      <c r="P649" s="137"/>
      <c r="Q649" s="227"/>
      <c r="R649" s="137"/>
      <c r="S649" s="155"/>
      <c r="T649" s="155"/>
      <c r="U649" s="155"/>
      <c r="V649" s="155"/>
      <c r="W649" s="155"/>
      <c r="X649" s="155"/>
      <c r="Y649" s="53" t="str">
        <f t="shared" si="190"/>
        <v/>
      </c>
      <c r="Z649" s="51" t="str">
        <f t="shared" si="191"/>
        <v/>
      </c>
      <c r="AA649" s="51" t="str">
        <f t="shared" si="192"/>
        <v/>
      </c>
      <c r="AB649" s="51" t="str">
        <f t="shared" si="193"/>
        <v/>
      </c>
      <c r="AC649" s="51" t="str">
        <f t="shared" si="194"/>
        <v/>
      </c>
      <c r="AD649" s="51" t="str">
        <f t="shared" si="195"/>
        <v/>
      </c>
      <c r="AE649" s="51" t="str">
        <f t="shared" si="196"/>
        <v/>
      </c>
      <c r="AF649" s="51" t="str">
        <f t="shared" si="197"/>
        <v/>
      </c>
      <c r="AG649" s="51" t="str">
        <f t="shared" si="198"/>
        <v/>
      </c>
      <c r="AH649" s="51" t="str">
        <f t="shared" si="199"/>
        <v/>
      </c>
      <c r="AI649" s="51" t="str">
        <f t="shared" si="200"/>
        <v/>
      </c>
      <c r="AJ649" s="51" t="str">
        <f t="shared" si="201"/>
        <v/>
      </c>
      <c r="AK649" s="51" t="str">
        <f t="shared" si="202"/>
        <v/>
      </c>
      <c r="AL649" s="51" t="str">
        <f t="shared" si="203"/>
        <v/>
      </c>
      <c r="AM649" s="51" t="str">
        <f t="shared" si="204"/>
        <v/>
      </c>
      <c r="AN649" s="51" t="str">
        <f>IF(OR(AD649&lt;&gt;TRUE,AI649&lt;&gt;TRUE),"",IF(OR('Info Lieferung'!$B$12-(YEAR(J649))&gt;INDEX(valschartmaxalt,MATCH(N649,libschart,0)),'Info Lieferung'!$B$12-(YEAR(J649))&lt;INDEX(valschartminalt,MATCH(N649,libschart,0))),FALSE,TRUE))</f>
        <v/>
      </c>
      <c r="AO649" s="51" t="str">
        <f t="shared" si="205"/>
        <v/>
      </c>
      <c r="AP649" s="51"/>
      <c r="AQ649" s="51"/>
      <c r="AR649" s="51"/>
      <c r="AS649" s="197" t="str">
        <f t="shared" si="206"/>
        <v/>
      </c>
      <c r="AT649" s="197" t="str">
        <f t="shared" si="207"/>
        <v/>
      </c>
    </row>
    <row r="650" spans="1:46" x14ac:dyDescent="0.2">
      <c r="A650" s="52" t="str">
        <f>IF(AND(F650&lt;&gt;"",'Institution - Klasse'!$F$4&lt;&gt;""),INDEX(libcatidinstit,'Institution - Klasse'!$F$4),"")</f>
        <v/>
      </c>
      <c r="B650" s="52" t="str">
        <f>IF(A650&lt;&gt;"",INDEX(codeinstit,'Institution - Klasse'!$F$4),"")</f>
        <v/>
      </c>
      <c r="C650" s="50" t="str">
        <f t="shared" si="208"/>
        <v/>
      </c>
      <c r="D650" s="143"/>
      <c r="E650" s="143"/>
      <c r="F650" s="137"/>
      <c r="G650" s="137"/>
      <c r="H650" s="137"/>
      <c r="I650" s="137"/>
      <c r="J650" s="139"/>
      <c r="K650" s="140"/>
      <c r="L650" s="141"/>
      <c r="M650" s="141"/>
      <c r="N650" s="140"/>
      <c r="O650" s="142"/>
      <c r="P650" s="137"/>
      <c r="Q650" s="227"/>
      <c r="R650" s="137"/>
      <c r="S650" s="155"/>
      <c r="T650" s="155"/>
      <c r="U650" s="155"/>
      <c r="V650" s="155"/>
      <c r="W650" s="155"/>
      <c r="X650" s="155"/>
      <c r="Y650" s="53" t="str">
        <f t="shared" si="190"/>
        <v/>
      </c>
      <c r="Z650" s="51" t="str">
        <f t="shared" si="191"/>
        <v/>
      </c>
      <c r="AA650" s="51" t="str">
        <f t="shared" si="192"/>
        <v/>
      </c>
      <c r="AB650" s="51" t="str">
        <f t="shared" si="193"/>
        <v/>
      </c>
      <c r="AC650" s="51" t="str">
        <f t="shared" si="194"/>
        <v/>
      </c>
      <c r="AD650" s="51" t="str">
        <f t="shared" si="195"/>
        <v/>
      </c>
      <c r="AE650" s="51" t="str">
        <f t="shared" si="196"/>
        <v/>
      </c>
      <c r="AF650" s="51" t="str">
        <f t="shared" si="197"/>
        <v/>
      </c>
      <c r="AG650" s="51" t="str">
        <f t="shared" si="198"/>
        <v/>
      </c>
      <c r="AH650" s="51" t="str">
        <f t="shared" si="199"/>
        <v/>
      </c>
      <c r="AI650" s="51" t="str">
        <f t="shared" si="200"/>
        <v/>
      </c>
      <c r="AJ650" s="51" t="str">
        <f t="shared" si="201"/>
        <v/>
      </c>
      <c r="AK650" s="51" t="str">
        <f t="shared" si="202"/>
        <v/>
      </c>
      <c r="AL650" s="51" t="str">
        <f t="shared" si="203"/>
        <v/>
      </c>
      <c r="AM650" s="51" t="str">
        <f t="shared" si="204"/>
        <v/>
      </c>
      <c r="AN650" s="51" t="str">
        <f>IF(OR(AD650&lt;&gt;TRUE,AI650&lt;&gt;TRUE),"",IF(OR('Info Lieferung'!$B$12-(YEAR(J650))&gt;INDEX(valschartmaxalt,MATCH(N650,libschart,0)),'Info Lieferung'!$B$12-(YEAR(J650))&lt;INDEX(valschartminalt,MATCH(N650,libschart,0))),FALSE,TRUE))</f>
        <v/>
      </c>
      <c r="AO650" s="51" t="str">
        <f t="shared" si="205"/>
        <v/>
      </c>
      <c r="AP650" s="51"/>
      <c r="AQ650" s="51"/>
      <c r="AR650" s="51"/>
      <c r="AS650" s="197" t="str">
        <f t="shared" si="206"/>
        <v/>
      </c>
      <c r="AT650" s="197" t="str">
        <f t="shared" si="207"/>
        <v/>
      </c>
    </row>
    <row r="651" spans="1:46" x14ac:dyDescent="0.2">
      <c r="A651" s="52" t="str">
        <f>IF(AND(F651&lt;&gt;"",'Institution - Klasse'!$F$4&lt;&gt;""),INDEX(libcatidinstit,'Institution - Klasse'!$F$4),"")</f>
        <v/>
      </c>
      <c r="B651" s="52" t="str">
        <f>IF(A651&lt;&gt;"",INDEX(codeinstit,'Institution - Klasse'!$F$4),"")</f>
        <v/>
      </c>
      <c r="C651" s="50" t="str">
        <f t="shared" si="208"/>
        <v/>
      </c>
      <c r="D651" s="143"/>
      <c r="E651" s="143"/>
      <c r="F651" s="137"/>
      <c r="G651" s="137"/>
      <c r="H651" s="137"/>
      <c r="I651" s="137"/>
      <c r="J651" s="139"/>
      <c r="K651" s="140"/>
      <c r="L651" s="141"/>
      <c r="M651" s="141"/>
      <c r="N651" s="140"/>
      <c r="O651" s="142"/>
      <c r="P651" s="137"/>
      <c r="Q651" s="227"/>
      <c r="R651" s="137"/>
      <c r="S651" s="155"/>
      <c r="T651" s="155"/>
      <c r="U651" s="155"/>
      <c r="V651" s="155"/>
      <c r="W651" s="155"/>
      <c r="X651" s="155"/>
      <c r="Y651" s="53" t="str">
        <f t="shared" si="190"/>
        <v/>
      </c>
      <c r="Z651" s="51" t="str">
        <f t="shared" si="191"/>
        <v/>
      </c>
      <c r="AA651" s="51" t="str">
        <f t="shared" si="192"/>
        <v/>
      </c>
      <c r="AB651" s="51" t="str">
        <f t="shared" si="193"/>
        <v/>
      </c>
      <c r="AC651" s="51" t="str">
        <f t="shared" si="194"/>
        <v/>
      </c>
      <c r="AD651" s="51" t="str">
        <f t="shared" si="195"/>
        <v/>
      </c>
      <c r="AE651" s="51" t="str">
        <f t="shared" si="196"/>
        <v/>
      </c>
      <c r="AF651" s="51" t="str">
        <f t="shared" si="197"/>
        <v/>
      </c>
      <c r="AG651" s="51" t="str">
        <f t="shared" si="198"/>
        <v/>
      </c>
      <c r="AH651" s="51" t="str">
        <f t="shared" si="199"/>
        <v/>
      </c>
      <c r="AI651" s="51" t="str">
        <f t="shared" si="200"/>
        <v/>
      </c>
      <c r="AJ651" s="51" t="str">
        <f t="shared" si="201"/>
        <v/>
      </c>
      <c r="AK651" s="51" t="str">
        <f t="shared" si="202"/>
        <v/>
      </c>
      <c r="AL651" s="51" t="str">
        <f t="shared" si="203"/>
        <v/>
      </c>
      <c r="AM651" s="51" t="str">
        <f t="shared" si="204"/>
        <v/>
      </c>
      <c r="AN651" s="51" t="str">
        <f>IF(OR(AD651&lt;&gt;TRUE,AI651&lt;&gt;TRUE),"",IF(OR('Info Lieferung'!$B$12-(YEAR(J651))&gt;INDEX(valschartmaxalt,MATCH(N651,libschart,0)),'Info Lieferung'!$B$12-(YEAR(J651))&lt;INDEX(valschartminalt,MATCH(N651,libschart,0))),FALSE,TRUE))</f>
        <v/>
      </c>
      <c r="AO651" s="51" t="str">
        <f t="shared" si="205"/>
        <v/>
      </c>
      <c r="AP651" s="51"/>
      <c r="AQ651" s="51"/>
      <c r="AR651" s="51"/>
      <c r="AS651" s="197" t="str">
        <f t="shared" si="206"/>
        <v/>
      </c>
      <c r="AT651" s="197" t="str">
        <f t="shared" si="207"/>
        <v/>
      </c>
    </row>
    <row r="652" spans="1:46" x14ac:dyDescent="0.2">
      <c r="A652" s="52" t="str">
        <f>IF(AND(F652&lt;&gt;"",'Institution - Klasse'!$F$4&lt;&gt;""),INDEX(libcatidinstit,'Institution - Klasse'!$F$4),"")</f>
        <v/>
      </c>
      <c r="B652" s="52" t="str">
        <f>IF(A652&lt;&gt;"",INDEX(codeinstit,'Institution - Klasse'!$F$4),"")</f>
        <v/>
      </c>
      <c r="C652" s="50" t="str">
        <f t="shared" si="208"/>
        <v/>
      </c>
      <c r="D652" s="143"/>
      <c r="E652" s="143"/>
      <c r="F652" s="137"/>
      <c r="G652" s="137"/>
      <c r="H652" s="137"/>
      <c r="I652" s="137"/>
      <c r="J652" s="139"/>
      <c r="K652" s="140"/>
      <c r="L652" s="141"/>
      <c r="M652" s="141"/>
      <c r="N652" s="140"/>
      <c r="O652" s="142"/>
      <c r="P652" s="137"/>
      <c r="Q652" s="227"/>
      <c r="R652" s="137"/>
      <c r="S652" s="155"/>
      <c r="T652" s="155"/>
      <c r="U652" s="155"/>
      <c r="V652" s="155"/>
      <c r="W652" s="155"/>
      <c r="X652" s="155"/>
      <c r="Y652" s="53" t="str">
        <f t="shared" si="190"/>
        <v/>
      </c>
      <c r="Z652" s="51" t="str">
        <f t="shared" si="191"/>
        <v/>
      </c>
      <c r="AA652" s="51" t="str">
        <f t="shared" si="192"/>
        <v/>
      </c>
      <c r="AB652" s="51" t="str">
        <f t="shared" si="193"/>
        <v/>
      </c>
      <c r="AC652" s="51" t="str">
        <f t="shared" si="194"/>
        <v/>
      </c>
      <c r="AD652" s="51" t="str">
        <f t="shared" si="195"/>
        <v/>
      </c>
      <c r="AE652" s="51" t="str">
        <f t="shared" si="196"/>
        <v/>
      </c>
      <c r="AF652" s="51" t="str">
        <f t="shared" si="197"/>
        <v/>
      </c>
      <c r="AG652" s="51" t="str">
        <f t="shared" si="198"/>
        <v/>
      </c>
      <c r="AH652" s="51" t="str">
        <f t="shared" si="199"/>
        <v/>
      </c>
      <c r="AI652" s="51" t="str">
        <f t="shared" si="200"/>
        <v/>
      </c>
      <c r="AJ652" s="51" t="str">
        <f t="shared" si="201"/>
        <v/>
      </c>
      <c r="AK652" s="51" t="str">
        <f t="shared" si="202"/>
        <v/>
      </c>
      <c r="AL652" s="51" t="str">
        <f t="shared" si="203"/>
        <v/>
      </c>
      <c r="AM652" s="51" t="str">
        <f t="shared" si="204"/>
        <v/>
      </c>
      <c r="AN652" s="51" t="str">
        <f>IF(OR(AD652&lt;&gt;TRUE,AI652&lt;&gt;TRUE),"",IF(OR('Info Lieferung'!$B$12-(YEAR(J652))&gt;INDEX(valschartmaxalt,MATCH(N652,libschart,0)),'Info Lieferung'!$B$12-(YEAR(J652))&lt;INDEX(valschartminalt,MATCH(N652,libschart,0))),FALSE,TRUE))</f>
        <v/>
      </c>
      <c r="AO652" s="51" t="str">
        <f t="shared" si="205"/>
        <v/>
      </c>
      <c r="AP652" s="51"/>
      <c r="AQ652" s="51"/>
      <c r="AR652" s="51"/>
      <c r="AS652" s="197" t="str">
        <f t="shared" si="206"/>
        <v/>
      </c>
      <c r="AT652" s="197" t="str">
        <f t="shared" si="207"/>
        <v/>
      </c>
    </row>
    <row r="653" spans="1:46" x14ac:dyDescent="0.2">
      <c r="A653" s="52" t="str">
        <f>IF(AND(F653&lt;&gt;"",'Institution - Klasse'!$F$4&lt;&gt;""),INDEX(libcatidinstit,'Institution - Klasse'!$F$4),"")</f>
        <v/>
      </c>
      <c r="B653" s="52" t="str">
        <f>IF(A653&lt;&gt;"",INDEX(codeinstit,'Institution - Klasse'!$F$4),"")</f>
        <v/>
      </c>
      <c r="C653" s="50" t="str">
        <f t="shared" si="208"/>
        <v/>
      </c>
      <c r="D653" s="143"/>
      <c r="E653" s="143"/>
      <c r="F653" s="137"/>
      <c r="G653" s="137"/>
      <c r="H653" s="137"/>
      <c r="I653" s="137"/>
      <c r="J653" s="139"/>
      <c r="K653" s="140"/>
      <c r="L653" s="141"/>
      <c r="M653" s="141"/>
      <c r="N653" s="140"/>
      <c r="O653" s="142"/>
      <c r="P653" s="137"/>
      <c r="Q653" s="227"/>
      <c r="R653" s="137"/>
      <c r="S653" s="155"/>
      <c r="T653" s="155"/>
      <c r="U653" s="155"/>
      <c r="V653" s="155"/>
      <c r="W653" s="155"/>
      <c r="X653" s="155"/>
      <c r="Y653" s="53" t="str">
        <f t="shared" si="190"/>
        <v/>
      </c>
      <c r="Z653" s="51" t="str">
        <f t="shared" si="191"/>
        <v/>
      </c>
      <c r="AA653" s="51" t="str">
        <f t="shared" si="192"/>
        <v/>
      </c>
      <c r="AB653" s="51" t="str">
        <f t="shared" si="193"/>
        <v/>
      </c>
      <c r="AC653" s="51" t="str">
        <f t="shared" si="194"/>
        <v/>
      </c>
      <c r="AD653" s="51" t="str">
        <f t="shared" si="195"/>
        <v/>
      </c>
      <c r="AE653" s="51" t="str">
        <f t="shared" si="196"/>
        <v/>
      </c>
      <c r="AF653" s="51" t="str">
        <f t="shared" si="197"/>
        <v/>
      </c>
      <c r="AG653" s="51" t="str">
        <f t="shared" si="198"/>
        <v/>
      </c>
      <c r="AH653" s="51" t="str">
        <f t="shared" si="199"/>
        <v/>
      </c>
      <c r="AI653" s="51" t="str">
        <f t="shared" si="200"/>
        <v/>
      </c>
      <c r="AJ653" s="51" t="str">
        <f t="shared" si="201"/>
        <v/>
      </c>
      <c r="AK653" s="51" t="str">
        <f t="shared" si="202"/>
        <v/>
      </c>
      <c r="AL653" s="51" t="str">
        <f t="shared" si="203"/>
        <v/>
      </c>
      <c r="AM653" s="51" t="str">
        <f t="shared" si="204"/>
        <v/>
      </c>
      <c r="AN653" s="51" t="str">
        <f>IF(OR(AD653&lt;&gt;TRUE,AI653&lt;&gt;TRUE),"",IF(OR('Info Lieferung'!$B$12-(YEAR(J653))&gt;INDEX(valschartmaxalt,MATCH(N653,libschart,0)),'Info Lieferung'!$B$12-(YEAR(J653))&lt;INDEX(valschartminalt,MATCH(N653,libschart,0))),FALSE,TRUE))</f>
        <v/>
      </c>
      <c r="AO653" s="51" t="str">
        <f t="shared" si="205"/>
        <v/>
      </c>
      <c r="AP653" s="51"/>
      <c r="AQ653" s="51"/>
      <c r="AR653" s="51"/>
      <c r="AS653" s="197" t="str">
        <f t="shared" si="206"/>
        <v/>
      </c>
      <c r="AT653" s="197" t="str">
        <f t="shared" si="207"/>
        <v/>
      </c>
    </row>
    <row r="654" spans="1:46" x14ac:dyDescent="0.2">
      <c r="A654" s="52" t="str">
        <f>IF(AND(F654&lt;&gt;"",'Institution - Klasse'!$F$4&lt;&gt;""),INDEX(libcatidinstit,'Institution - Klasse'!$F$4),"")</f>
        <v/>
      </c>
      <c r="B654" s="52" t="str">
        <f>IF(A654&lt;&gt;"",INDEX(codeinstit,'Institution - Klasse'!$F$4),"")</f>
        <v/>
      </c>
      <c r="C654" s="50" t="str">
        <f t="shared" si="208"/>
        <v/>
      </c>
      <c r="D654" s="143"/>
      <c r="E654" s="143"/>
      <c r="F654" s="137"/>
      <c r="G654" s="137"/>
      <c r="H654" s="137"/>
      <c r="I654" s="137"/>
      <c r="J654" s="139"/>
      <c r="K654" s="140"/>
      <c r="L654" s="141"/>
      <c r="M654" s="141"/>
      <c r="N654" s="140"/>
      <c r="O654" s="142"/>
      <c r="P654" s="137"/>
      <c r="Q654" s="227"/>
      <c r="R654" s="137"/>
      <c r="S654" s="155"/>
      <c r="T654" s="155"/>
      <c r="U654" s="155"/>
      <c r="V654" s="155"/>
      <c r="W654" s="155"/>
      <c r="X654" s="155"/>
      <c r="Y654" s="53" t="str">
        <f t="shared" si="190"/>
        <v/>
      </c>
      <c r="Z654" s="51" t="str">
        <f t="shared" si="191"/>
        <v/>
      </c>
      <c r="AA654" s="51" t="str">
        <f t="shared" si="192"/>
        <v/>
      </c>
      <c r="AB654" s="51" t="str">
        <f t="shared" si="193"/>
        <v/>
      </c>
      <c r="AC654" s="51" t="str">
        <f t="shared" si="194"/>
        <v/>
      </c>
      <c r="AD654" s="51" t="str">
        <f t="shared" si="195"/>
        <v/>
      </c>
      <c r="AE654" s="51" t="str">
        <f t="shared" si="196"/>
        <v/>
      </c>
      <c r="AF654" s="51" t="str">
        <f t="shared" si="197"/>
        <v/>
      </c>
      <c r="AG654" s="51" t="str">
        <f t="shared" si="198"/>
        <v/>
      </c>
      <c r="AH654" s="51" t="str">
        <f t="shared" si="199"/>
        <v/>
      </c>
      <c r="AI654" s="51" t="str">
        <f t="shared" si="200"/>
        <v/>
      </c>
      <c r="AJ654" s="51" t="str">
        <f t="shared" si="201"/>
        <v/>
      </c>
      <c r="AK654" s="51" t="str">
        <f t="shared" si="202"/>
        <v/>
      </c>
      <c r="AL654" s="51" t="str">
        <f t="shared" si="203"/>
        <v/>
      </c>
      <c r="AM654" s="51" t="str">
        <f t="shared" si="204"/>
        <v/>
      </c>
      <c r="AN654" s="51" t="str">
        <f>IF(OR(AD654&lt;&gt;TRUE,AI654&lt;&gt;TRUE),"",IF(OR('Info Lieferung'!$B$12-(YEAR(J654))&gt;INDEX(valschartmaxalt,MATCH(N654,libschart,0)),'Info Lieferung'!$B$12-(YEAR(J654))&lt;INDEX(valschartminalt,MATCH(N654,libschart,0))),FALSE,TRUE))</f>
        <v/>
      </c>
      <c r="AO654" s="51" t="str">
        <f t="shared" si="205"/>
        <v/>
      </c>
      <c r="AP654" s="51"/>
      <c r="AQ654" s="51"/>
      <c r="AR654" s="51"/>
      <c r="AS654" s="197" t="str">
        <f t="shared" si="206"/>
        <v/>
      </c>
      <c r="AT654" s="197" t="str">
        <f t="shared" si="207"/>
        <v/>
      </c>
    </row>
    <row r="655" spans="1:46" x14ac:dyDescent="0.2">
      <c r="A655" s="52" t="str">
        <f>IF(AND(F655&lt;&gt;"",'Institution - Klasse'!$F$4&lt;&gt;""),INDEX(libcatidinstit,'Institution - Klasse'!$F$4),"")</f>
        <v/>
      </c>
      <c r="B655" s="52" t="str">
        <f>IF(A655&lt;&gt;"",INDEX(codeinstit,'Institution - Klasse'!$F$4),"")</f>
        <v/>
      </c>
      <c r="C655" s="50" t="str">
        <f t="shared" si="208"/>
        <v/>
      </c>
      <c r="D655" s="143"/>
      <c r="E655" s="143"/>
      <c r="F655" s="137"/>
      <c r="G655" s="137"/>
      <c r="H655" s="137"/>
      <c r="I655" s="137"/>
      <c r="J655" s="139"/>
      <c r="K655" s="140"/>
      <c r="L655" s="141"/>
      <c r="M655" s="141"/>
      <c r="N655" s="140"/>
      <c r="O655" s="142"/>
      <c r="P655" s="137"/>
      <c r="Q655" s="227"/>
      <c r="R655" s="137"/>
      <c r="S655" s="155"/>
      <c r="T655" s="155"/>
      <c r="U655" s="155"/>
      <c r="V655" s="155"/>
      <c r="W655" s="155"/>
      <c r="X655" s="155"/>
      <c r="Y655" s="53" t="str">
        <f t="shared" si="190"/>
        <v/>
      </c>
      <c r="Z655" s="51" t="str">
        <f t="shared" si="191"/>
        <v/>
      </c>
      <c r="AA655" s="51" t="str">
        <f t="shared" si="192"/>
        <v/>
      </c>
      <c r="AB655" s="51" t="str">
        <f t="shared" si="193"/>
        <v/>
      </c>
      <c r="AC655" s="51" t="str">
        <f t="shared" si="194"/>
        <v/>
      </c>
      <c r="AD655" s="51" t="str">
        <f t="shared" si="195"/>
        <v/>
      </c>
      <c r="AE655" s="51" t="str">
        <f t="shared" si="196"/>
        <v/>
      </c>
      <c r="AF655" s="51" t="str">
        <f t="shared" si="197"/>
        <v/>
      </c>
      <c r="AG655" s="51" t="str">
        <f t="shared" si="198"/>
        <v/>
      </c>
      <c r="AH655" s="51" t="str">
        <f t="shared" si="199"/>
        <v/>
      </c>
      <c r="AI655" s="51" t="str">
        <f t="shared" si="200"/>
        <v/>
      </c>
      <c r="AJ655" s="51" t="str">
        <f t="shared" si="201"/>
        <v/>
      </c>
      <c r="AK655" s="51" t="str">
        <f t="shared" si="202"/>
        <v/>
      </c>
      <c r="AL655" s="51" t="str">
        <f t="shared" si="203"/>
        <v/>
      </c>
      <c r="AM655" s="51" t="str">
        <f t="shared" si="204"/>
        <v/>
      </c>
      <c r="AN655" s="51" t="str">
        <f>IF(OR(AD655&lt;&gt;TRUE,AI655&lt;&gt;TRUE),"",IF(OR('Info Lieferung'!$B$12-(YEAR(J655))&gt;INDEX(valschartmaxalt,MATCH(N655,libschart,0)),'Info Lieferung'!$B$12-(YEAR(J655))&lt;INDEX(valschartminalt,MATCH(N655,libschart,0))),FALSE,TRUE))</f>
        <v/>
      </c>
      <c r="AO655" s="51" t="str">
        <f t="shared" si="205"/>
        <v/>
      </c>
      <c r="AP655" s="51"/>
      <c r="AQ655" s="51"/>
      <c r="AR655" s="51"/>
      <c r="AS655" s="197" t="str">
        <f t="shared" si="206"/>
        <v/>
      </c>
      <c r="AT655" s="197" t="str">
        <f t="shared" si="207"/>
        <v/>
      </c>
    </row>
    <row r="656" spans="1:46" x14ac:dyDescent="0.2">
      <c r="A656" s="52" t="str">
        <f>IF(AND(F656&lt;&gt;"",'Institution - Klasse'!$F$4&lt;&gt;""),INDEX(libcatidinstit,'Institution - Klasse'!$F$4),"")</f>
        <v/>
      </c>
      <c r="B656" s="52" t="str">
        <f>IF(A656&lt;&gt;"",INDEX(codeinstit,'Institution - Klasse'!$F$4),"")</f>
        <v/>
      </c>
      <c r="C656" s="50" t="str">
        <f t="shared" si="208"/>
        <v/>
      </c>
      <c r="D656" s="143"/>
      <c r="E656" s="143"/>
      <c r="F656" s="137"/>
      <c r="G656" s="137"/>
      <c r="H656" s="137"/>
      <c r="I656" s="137"/>
      <c r="J656" s="139"/>
      <c r="K656" s="140"/>
      <c r="L656" s="141"/>
      <c r="M656" s="141"/>
      <c r="N656" s="140"/>
      <c r="O656" s="142"/>
      <c r="P656" s="137"/>
      <c r="Q656" s="227"/>
      <c r="R656" s="137"/>
      <c r="S656" s="155"/>
      <c r="T656" s="155"/>
      <c r="U656" s="155"/>
      <c r="V656" s="155"/>
      <c r="W656" s="155"/>
      <c r="X656" s="155"/>
      <c r="Y656" s="53" t="str">
        <f t="shared" si="190"/>
        <v/>
      </c>
      <c r="Z656" s="51" t="str">
        <f t="shared" si="191"/>
        <v/>
      </c>
      <c r="AA656" s="51" t="str">
        <f t="shared" si="192"/>
        <v/>
      </c>
      <c r="AB656" s="51" t="str">
        <f t="shared" si="193"/>
        <v/>
      </c>
      <c r="AC656" s="51" t="str">
        <f t="shared" si="194"/>
        <v/>
      </c>
      <c r="AD656" s="51" t="str">
        <f t="shared" si="195"/>
        <v/>
      </c>
      <c r="AE656" s="51" t="str">
        <f t="shared" si="196"/>
        <v/>
      </c>
      <c r="AF656" s="51" t="str">
        <f t="shared" si="197"/>
        <v/>
      </c>
      <c r="AG656" s="51" t="str">
        <f t="shared" si="198"/>
        <v/>
      </c>
      <c r="AH656" s="51" t="str">
        <f t="shared" si="199"/>
        <v/>
      </c>
      <c r="AI656" s="51" t="str">
        <f t="shared" si="200"/>
        <v/>
      </c>
      <c r="AJ656" s="51" t="str">
        <f t="shared" si="201"/>
        <v/>
      </c>
      <c r="AK656" s="51" t="str">
        <f t="shared" si="202"/>
        <v/>
      </c>
      <c r="AL656" s="51" t="str">
        <f t="shared" si="203"/>
        <v/>
      </c>
      <c r="AM656" s="51" t="str">
        <f t="shared" si="204"/>
        <v/>
      </c>
      <c r="AN656" s="51" t="str">
        <f>IF(OR(AD656&lt;&gt;TRUE,AI656&lt;&gt;TRUE),"",IF(OR('Info Lieferung'!$B$12-(YEAR(J656))&gt;INDEX(valschartmaxalt,MATCH(N656,libschart,0)),'Info Lieferung'!$B$12-(YEAR(J656))&lt;INDEX(valschartminalt,MATCH(N656,libschart,0))),FALSE,TRUE))</f>
        <v/>
      </c>
      <c r="AO656" s="51" t="str">
        <f t="shared" si="205"/>
        <v/>
      </c>
      <c r="AP656" s="51"/>
      <c r="AQ656" s="51"/>
      <c r="AR656" s="51"/>
      <c r="AS656" s="197" t="str">
        <f t="shared" si="206"/>
        <v/>
      </c>
      <c r="AT656" s="197" t="str">
        <f t="shared" si="207"/>
        <v/>
      </c>
    </row>
    <row r="657" spans="1:46" x14ac:dyDescent="0.2">
      <c r="A657" s="52" t="str">
        <f>IF(AND(F657&lt;&gt;"",'Institution - Klasse'!$F$4&lt;&gt;""),INDEX(libcatidinstit,'Institution - Klasse'!$F$4),"")</f>
        <v/>
      </c>
      <c r="B657" s="52" t="str">
        <f>IF(A657&lt;&gt;"",INDEX(codeinstit,'Institution - Klasse'!$F$4),"")</f>
        <v/>
      </c>
      <c r="C657" s="50" t="str">
        <f t="shared" si="208"/>
        <v/>
      </c>
      <c r="D657" s="143"/>
      <c r="E657" s="143"/>
      <c r="F657" s="137"/>
      <c r="G657" s="137"/>
      <c r="H657" s="137"/>
      <c r="I657" s="137"/>
      <c r="J657" s="139"/>
      <c r="K657" s="140"/>
      <c r="L657" s="141"/>
      <c r="M657" s="141"/>
      <c r="N657" s="140"/>
      <c r="O657" s="142"/>
      <c r="P657" s="137"/>
      <c r="Q657" s="227"/>
      <c r="R657" s="137"/>
      <c r="S657" s="155"/>
      <c r="T657" s="155"/>
      <c r="U657" s="155"/>
      <c r="V657" s="155"/>
      <c r="W657" s="155"/>
      <c r="X657" s="155"/>
      <c r="Y657" s="53" t="str">
        <f t="shared" si="190"/>
        <v/>
      </c>
      <c r="Z657" s="51" t="str">
        <f t="shared" si="191"/>
        <v/>
      </c>
      <c r="AA657" s="51" t="str">
        <f t="shared" si="192"/>
        <v/>
      </c>
      <c r="AB657" s="51" t="str">
        <f t="shared" si="193"/>
        <v/>
      </c>
      <c r="AC657" s="51" t="str">
        <f t="shared" si="194"/>
        <v/>
      </c>
      <c r="AD657" s="51" t="str">
        <f t="shared" si="195"/>
        <v/>
      </c>
      <c r="AE657" s="51" t="str">
        <f t="shared" si="196"/>
        <v/>
      </c>
      <c r="AF657" s="51" t="str">
        <f t="shared" si="197"/>
        <v/>
      </c>
      <c r="AG657" s="51" t="str">
        <f t="shared" si="198"/>
        <v/>
      </c>
      <c r="AH657" s="51" t="str">
        <f t="shared" si="199"/>
        <v/>
      </c>
      <c r="AI657" s="51" t="str">
        <f t="shared" si="200"/>
        <v/>
      </c>
      <c r="AJ657" s="51" t="str">
        <f t="shared" si="201"/>
        <v/>
      </c>
      <c r="AK657" s="51" t="str">
        <f t="shared" si="202"/>
        <v/>
      </c>
      <c r="AL657" s="51" t="str">
        <f t="shared" si="203"/>
        <v/>
      </c>
      <c r="AM657" s="51" t="str">
        <f t="shared" si="204"/>
        <v/>
      </c>
      <c r="AN657" s="51" t="str">
        <f>IF(OR(AD657&lt;&gt;TRUE,AI657&lt;&gt;TRUE),"",IF(OR('Info Lieferung'!$B$12-(YEAR(J657))&gt;INDEX(valschartmaxalt,MATCH(N657,libschart,0)),'Info Lieferung'!$B$12-(YEAR(J657))&lt;INDEX(valschartminalt,MATCH(N657,libschart,0))),FALSE,TRUE))</f>
        <v/>
      </c>
      <c r="AO657" s="51" t="str">
        <f t="shared" si="205"/>
        <v/>
      </c>
      <c r="AP657" s="51"/>
      <c r="AQ657" s="51"/>
      <c r="AR657" s="51"/>
      <c r="AS657" s="197" t="str">
        <f t="shared" si="206"/>
        <v/>
      </c>
      <c r="AT657" s="197" t="str">
        <f t="shared" si="207"/>
        <v/>
      </c>
    </row>
    <row r="658" spans="1:46" x14ac:dyDescent="0.2">
      <c r="A658" s="52" t="str">
        <f>IF(AND(F658&lt;&gt;"",'Institution - Klasse'!$F$4&lt;&gt;""),INDEX(libcatidinstit,'Institution - Klasse'!$F$4),"")</f>
        <v/>
      </c>
      <c r="B658" s="52" t="str">
        <f>IF(A658&lt;&gt;"",INDEX(codeinstit,'Institution - Klasse'!$F$4),"")</f>
        <v/>
      </c>
      <c r="C658" s="50" t="str">
        <f t="shared" si="208"/>
        <v/>
      </c>
      <c r="D658" s="143"/>
      <c r="E658" s="143"/>
      <c r="F658" s="137"/>
      <c r="G658" s="137"/>
      <c r="H658" s="137"/>
      <c r="I658" s="137"/>
      <c r="J658" s="139"/>
      <c r="K658" s="140"/>
      <c r="L658" s="141"/>
      <c r="M658" s="141"/>
      <c r="N658" s="140"/>
      <c r="O658" s="142"/>
      <c r="P658" s="137"/>
      <c r="Q658" s="227"/>
      <c r="R658" s="137"/>
      <c r="S658" s="155"/>
      <c r="T658" s="155"/>
      <c r="U658" s="155"/>
      <c r="V658" s="155"/>
      <c r="W658" s="155"/>
      <c r="X658" s="155"/>
      <c r="Y658" s="53" t="str">
        <f t="shared" si="190"/>
        <v/>
      </c>
      <c r="Z658" s="51" t="str">
        <f t="shared" si="191"/>
        <v/>
      </c>
      <c r="AA658" s="51" t="str">
        <f t="shared" si="192"/>
        <v/>
      </c>
      <c r="AB658" s="51" t="str">
        <f t="shared" si="193"/>
        <v/>
      </c>
      <c r="AC658" s="51" t="str">
        <f t="shared" si="194"/>
        <v/>
      </c>
      <c r="AD658" s="51" t="str">
        <f t="shared" si="195"/>
        <v/>
      </c>
      <c r="AE658" s="51" t="str">
        <f t="shared" si="196"/>
        <v/>
      </c>
      <c r="AF658" s="51" t="str">
        <f t="shared" si="197"/>
        <v/>
      </c>
      <c r="AG658" s="51" t="str">
        <f t="shared" si="198"/>
        <v/>
      </c>
      <c r="AH658" s="51" t="str">
        <f t="shared" si="199"/>
        <v/>
      </c>
      <c r="AI658" s="51" t="str">
        <f t="shared" si="200"/>
        <v/>
      </c>
      <c r="AJ658" s="51" t="str">
        <f t="shared" si="201"/>
        <v/>
      </c>
      <c r="AK658" s="51" t="str">
        <f t="shared" si="202"/>
        <v/>
      </c>
      <c r="AL658" s="51" t="str">
        <f t="shared" si="203"/>
        <v/>
      </c>
      <c r="AM658" s="51" t="str">
        <f t="shared" si="204"/>
        <v/>
      </c>
      <c r="AN658" s="51" t="str">
        <f>IF(OR(AD658&lt;&gt;TRUE,AI658&lt;&gt;TRUE),"",IF(OR('Info Lieferung'!$B$12-(YEAR(J658))&gt;INDEX(valschartmaxalt,MATCH(N658,libschart,0)),'Info Lieferung'!$B$12-(YEAR(J658))&lt;INDEX(valschartminalt,MATCH(N658,libschart,0))),FALSE,TRUE))</f>
        <v/>
      </c>
      <c r="AO658" s="51" t="str">
        <f t="shared" si="205"/>
        <v/>
      </c>
      <c r="AP658" s="51"/>
      <c r="AQ658" s="51"/>
      <c r="AR658" s="51"/>
      <c r="AS658" s="197" t="str">
        <f t="shared" si="206"/>
        <v/>
      </c>
      <c r="AT658" s="197" t="str">
        <f t="shared" si="207"/>
        <v/>
      </c>
    </row>
    <row r="659" spans="1:46" x14ac:dyDescent="0.2">
      <c r="A659" s="52" t="str">
        <f>IF(AND(F659&lt;&gt;"",'Institution - Klasse'!$F$4&lt;&gt;""),INDEX(libcatidinstit,'Institution - Klasse'!$F$4),"")</f>
        <v/>
      </c>
      <c r="B659" s="52" t="str">
        <f>IF(A659&lt;&gt;"",INDEX(codeinstit,'Institution - Klasse'!$F$4),"")</f>
        <v/>
      </c>
      <c r="C659" s="50" t="str">
        <f t="shared" si="208"/>
        <v/>
      </c>
      <c r="D659" s="143"/>
      <c r="E659" s="143"/>
      <c r="F659" s="137"/>
      <c r="G659" s="137"/>
      <c r="H659" s="137"/>
      <c r="I659" s="137"/>
      <c r="J659" s="139"/>
      <c r="K659" s="140"/>
      <c r="L659" s="141"/>
      <c r="M659" s="141"/>
      <c r="N659" s="140"/>
      <c r="O659" s="142"/>
      <c r="P659" s="137"/>
      <c r="Q659" s="227"/>
      <c r="R659" s="137"/>
      <c r="S659" s="155"/>
      <c r="T659" s="155"/>
      <c r="U659" s="155"/>
      <c r="V659" s="155"/>
      <c r="W659" s="155"/>
      <c r="X659" s="155"/>
      <c r="Y659" s="53" t="str">
        <f t="shared" si="190"/>
        <v/>
      </c>
      <c r="Z659" s="51" t="str">
        <f t="shared" si="191"/>
        <v/>
      </c>
      <c r="AA659" s="51" t="str">
        <f t="shared" si="192"/>
        <v/>
      </c>
      <c r="AB659" s="51" t="str">
        <f t="shared" si="193"/>
        <v/>
      </c>
      <c r="AC659" s="51" t="str">
        <f t="shared" si="194"/>
        <v/>
      </c>
      <c r="AD659" s="51" t="str">
        <f t="shared" si="195"/>
        <v/>
      </c>
      <c r="AE659" s="51" t="str">
        <f t="shared" si="196"/>
        <v/>
      </c>
      <c r="AF659" s="51" t="str">
        <f t="shared" si="197"/>
        <v/>
      </c>
      <c r="AG659" s="51" t="str">
        <f t="shared" si="198"/>
        <v/>
      </c>
      <c r="AH659" s="51" t="str">
        <f t="shared" si="199"/>
        <v/>
      </c>
      <c r="AI659" s="51" t="str">
        <f t="shared" si="200"/>
        <v/>
      </c>
      <c r="AJ659" s="51" t="str">
        <f t="shared" si="201"/>
        <v/>
      </c>
      <c r="AK659" s="51" t="str">
        <f t="shared" si="202"/>
        <v/>
      </c>
      <c r="AL659" s="51" t="str">
        <f t="shared" si="203"/>
        <v/>
      </c>
      <c r="AM659" s="51" t="str">
        <f t="shared" si="204"/>
        <v/>
      </c>
      <c r="AN659" s="51" t="str">
        <f>IF(OR(AD659&lt;&gt;TRUE,AI659&lt;&gt;TRUE),"",IF(OR('Info Lieferung'!$B$12-(YEAR(J659))&gt;INDEX(valschartmaxalt,MATCH(N659,libschart,0)),'Info Lieferung'!$B$12-(YEAR(J659))&lt;INDEX(valschartminalt,MATCH(N659,libschart,0))),FALSE,TRUE))</f>
        <v/>
      </c>
      <c r="AO659" s="51" t="str">
        <f t="shared" si="205"/>
        <v/>
      </c>
      <c r="AP659" s="51"/>
      <c r="AQ659" s="51"/>
      <c r="AR659" s="51"/>
      <c r="AS659" s="197" t="str">
        <f t="shared" si="206"/>
        <v/>
      </c>
      <c r="AT659" s="197" t="str">
        <f t="shared" si="207"/>
        <v/>
      </c>
    </row>
    <row r="660" spans="1:46" x14ac:dyDescent="0.2">
      <c r="A660" s="52" t="str">
        <f>IF(AND(F660&lt;&gt;"",'Institution - Klasse'!$F$4&lt;&gt;""),INDEX(libcatidinstit,'Institution - Klasse'!$F$4),"")</f>
        <v/>
      </c>
      <c r="B660" s="52" t="str">
        <f>IF(A660&lt;&gt;"",INDEX(codeinstit,'Institution - Klasse'!$F$4),"")</f>
        <v/>
      </c>
      <c r="C660" s="50" t="str">
        <f t="shared" si="208"/>
        <v/>
      </c>
      <c r="D660" s="143"/>
      <c r="E660" s="143"/>
      <c r="F660" s="137"/>
      <c r="G660" s="137"/>
      <c r="H660" s="137"/>
      <c r="I660" s="137"/>
      <c r="J660" s="139"/>
      <c r="K660" s="140"/>
      <c r="L660" s="141"/>
      <c r="M660" s="141"/>
      <c r="N660" s="140"/>
      <c r="O660" s="142"/>
      <c r="P660" s="137"/>
      <c r="Q660" s="227"/>
      <c r="R660" s="137"/>
      <c r="S660" s="155"/>
      <c r="T660" s="155"/>
      <c r="U660" s="155"/>
      <c r="V660" s="155"/>
      <c r="W660" s="155"/>
      <c r="X660" s="155"/>
      <c r="Y660" s="53" t="str">
        <f t="shared" si="190"/>
        <v/>
      </c>
      <c r="Z660" s="51" t="str">
        <f t="shared" si="191"/>
        <v/>
      </c>
      <c r="AA660" s="51" t="str">
        <f t="shared" si="192"/>
        <v/>
      </c>
      <c r="AB660" s="51" t="str">
        <f t="shared" si="193"/>
        <v/>
      </c>
      <c r="AC660" s="51" t="str">
        <f t="shared" si="194"/>
        <v/>
      </c>
      <c r="AD660" s="51" t="str">
        <f t="shared" si="195"/>
        <v/>
      </c>
      <c r="AE660" s="51" t="str">
        <f t="shared" si="196"/>
        <v/>
      </c>
      <c r="AF660" s="51" t="str">
        <f t="shared" si="197"/>
        <v/>
      </c>
      <c r="AG660" s="51" t="str">
        <f t="shared" si="198"/>
        <v/>
      </c>
      <c r="AH660" s="51" t="str">
        <f t="shared" si="199"/>
        <v/>
      </c>
      <c r="AI660" s="51" t="str">
        <f t="shared" si="200"/>
        <v/>
      </c>
      <c r="AJ660" s="51" t="str">
        <f t="shared" si="201"/>
        <v/>
      </c>
      <c r="AK660" s="51" t="str">
        <f t="shared" si="202"/>
        <v/>
      </c>
      <c r="AL660" s="51" t="str">
        <f t="shared" si="203"/>
        <v/>
      </c>
      <c r="AM660" s="51" t="str">
        <f t="shared" si="204"/>
        <v/>
      </c>
      <c r="AN660" s="51" t="str">
        <f>IF(OR(AD660&lt;&gt;TRUE,AI660&lt;&gt;TRUE),"",IF(OR('Info Lieferung'!$B$12-(YEAR(J660))&gt;INDEX(valschartmaxalt,MATCH(N660,libschart,0)),'Info Lieferung'!$B$12-(YEAR(J660))&lt;INDEX(valschartminalt,MATCH(N660,libschart,0))),FALSE,TRUE))</f>
        <v/>
      </c>
      <c r="AO660" s="51" t="str">
        <f t="shared" si="205"/>
        <v/>
      </c>
      <c r="AP660" s="51"/>
      <c r="AQ660" s="51"/>
      <c r="AR660" s="51"/>
      <c r="AS660" s="197" t="str">
        <f t="shared" si="206"/>
        <v/>
      </c>
      <c r="AT660" s="197" t="str">
        <f t="shared" si="207"/>
        <v/>
      </c>
    </row>
    <row r="661" spans="1:46" x14ac:dyDescent="0.2">
      <c r="A661" s="52" t="str">
        <f>IF(AND(F661&lt;&gt;"",'Institution - Klasse'!$F$4&lt;&gt;""),INDEX(libcatidinstit,'Institution - Klasse'!$F$4),"")</f>
        <v/>
      </c>
      <c r="B661" s="52" t="str">
        <f>IF(A661&lt;&gt;"",INDEX(codeinstit,'Institution - Klasse'!$F$4),"")</f>
        <v/>
      </c>
      <c r="C661" s="50" t="str">
        <f t="shared" si="208"/>
        <v/>
      </c>
      <c r="D661" s="143"/>
      <c r="E661" s="143"/>
      <c r="F661" s="137"/>
      <c r="G661" s="137"/>
      <c r="H661" s="137"/>
      <c r="I661" s="137"/>
      <c r="J661" s="139"/>
      <c r="K661" s="140"/>
      <c r="L661" s="141"/>
      <c r="M661" s="141"/>
      <c r="N661" s="140"/>
      <c r="O661" s="142"/>
      <c r="P661" s="137"/>
      <c r="Q661" s="227"/>
      <c r="R661" s="137"/>
      <c r="S661" s="155"/>
      <c r="T661" s="155"/>
      <c r="U661" s="155"/>
      <c r="V661" s="155"/>
      <c r="W661" s="155"/>
      <c r="X661" s="155"/>
      <c r="Y661" s="53" t="str">
        <f t="shared" si="190"/>
        <v/>
      </c>
      <c r="Z661" s="51" t="str">
        <f t="shared" si="191"/>
        <v/>
      </c>
      <c r="AA661" s="51" t="str">
        <f t="shared" si="192"/>
        <v/>
      </c>
      <c r="AB661" s="51" t="str">
        <f t="shared" si="193"/>
        <v/>
      </c>
      <c r="AC661" s="51" t="str">
        <f t="shared" si="194"/>
        <v/>
      </c>
      <c r="AD661" s="51" t="str">
        <f t="shared" si="195"/>
        <v/>
      </c>
      <c r="AE661" s="51" t="str">
        <f t="shared" si="196"/>
        <v/>
      </c>
      <c r="AF661" s="51" t="str">
        <f t="shared" si="197"/>
        <v/>
      </c>
      <c r="AG661" s="51" t="str">
        <f t="shared" si="198"/>
        <v/>
      </c>
      <c r="AH661" s="51" t="str">
        <f t="shared" si="199"/>
        <v/>
      </c>
      <c r="AI661" s="51" t="str">
        <f t="shared" si="200"/>
        <v/>
      </c>
      <c r="AJ661" s="51" t="str">
        <f t="shared" si="201"/>
        <v/>
      </c>
      <c r="AK661" s="51" t="str">
        <f t="shared" si="202"/>
        <v/>
      </c>
      <c r="AL661" s="51" t="str">
        <f t="shared" si="203"/>
        <v/>
      </c>
      <c r="AM661" s="51" t="str">
        <f t="shared" si="204"/>
        <v/>
      </c>
      <c r="AN661" s="51" t="str">
        <f>IF(OR(AD661&lt;&gt;TRUE,AI661&lt;&gt;TRUE),"",IF(OR('Info Lieferung'!$B$12-(YEAR(J661))&gt;INDEX(valschartmaxalt,MATCH(N661,libschart,0)),'Info Lieferung'!$B$12-(YEAR(J661))&lt;INDEX(valschartminalt,MATCH(N661,libschart,0))),FALSE,TRUE))</f>
        <v/>
      </c>
      <c r="AO661" s="51" t="str">
        <f t="shared" si="205"/>
        <v/>
      </c>
      <c r="AP661" s="51"/>
      <c r="AQ661" s="51"/>
      <c r="AR661" s="51"/>
      <c r="AS661" s="197" t="str">
        <f t="shared" si="206"/>
        <v/>
      </c>
      <c r="AT661" s="197" t="str">
        <f t="shared" si="207"/>
        <v/>
      </c>
    </row>
    <row r="662" spans="1:46" x14ac:dyDescent="0.2">
      <c r="A662" s="52" t="str">
        <f>IF(AND(F662&lt;&gt;"",'Institution - Klasse'!$F$4&lt;&gt;""),INDEX(libcatidinstit,'Institution - Klasse'!$F$4),"")</f>
        <v/>
      </c>
      <c r="B662" s="52" t="str">
        <f>IF(A662&lt;&gt;"",INDEX(codeinstit,'Institution - Klasse'!$F$4),"")</f>
        <v/>
      </c>
      <c r="C662" s="50" t="str">
        <f t="shared" si="208"/>
        <v/>
      </c>
      <c r="D662" s="143"/>
      <c r="E662" s="143"/>
      <c r="F662" s="137"/>
      <c r="G662" s="137"/>
      <c r="H662" s="137"/>
      <c r="I662" s="137"/>
      <c r="J662" s="139"/>
      <c r="K662" s="140"/>
      <c r="L662" s="141"/>
      <c r="M662" s="141"/>
      <c r="N662" s="140"/>
      <c r="O662" s="142"/>
      <c r="P662" s="137"/>
      <c r="Q662" s="227"/>
      <c r="R662" s="137"/>
      <c r="S662" s="155"/>
      <c r="T662" s="155"/>
      <c r="U662" s="155"/>
      <c r="V662" s="155"/>
      <c r="W662" s="155"/>
      <c r="X662" s="155"/>
      <c r="Y662" s="53" t="str">
        <f t="shared" si="190"/>
        <v/>
      </c>
      <c r="Z662" s="51" t="str">
        <f t="shared" si="191"/>
        <v/>
      </c>
      <c r="AA662" s="51" t="str">
        <f t="shared" si="192"/>
        <v/>
      </c>
      <c r="AB662" s="51" t="str">
        <f t="shared" si="193"/>
        <v/>
      </c>
      <c r="AC662" s="51" t="str">
        <f t="shared" si="194"/>
        <v/>
      </c>
      <c r="AD662" s="51" t="str">
        <f t="shared" si="195"/>
        <v/>
      </c>
      <c r="AE662" s="51" t="str">
        <f t="shared" si="196"/>
        <v/>
      </c>
      <c r="AF662" s="51" t="str">
        <f t="shared" si="197"/>
        <v/>
      </c>
      <c r="AG662" s="51" t="str">
        <f t="shared" si="198"/>
        <v/>
      </c>
      <c r="AH662" s="51" t="str">
        <f t="shared" si="199"/>
        <v/>
      </c>
      <c r="AI662" s="51" t="str">
        <f t="shared" si="200"/>
        <v/>
      </c>
      <c r="AJ662" s="51" t="str">
        <f t="shared" si="201"/>
        <v/>
      </c>
      <c r="AK662" s="51" t="str">
        <f t="shared" si="202"/>
        <v/>
      </c>
      <c r="AL662" s="51" t="str">
        <f t="shared" si="203"/>
        <v/>
      </c>
      <c r="AM662" s="51" t="str">
        <f t="shared" si="204"/>
        <v/>
      </c>
      <c r="AN662" s="51" t="str">
        <f>IF(OR(AD662&lt;&gt;TRUE,AI662&lt;&gt;TRUE),"",IF(OR('Info Lieferung'!$B$12-(YEAR(J662))&gt;INDEX(valschartmaxalt,MATCH(N662,libschart,0)),'Info Lieferung'!$B$12-(YEAR(J662))&lt;INDEX(valschartminalt,MATCH(N662,libschart,0))),FALSE,TRUE))</f>
        <v/>
      </c>
      <c r="AO662" s="51" t="str">
        <f t="shared" si="205"/>
        <v/>
      </c>
      <c r="AP662" s="51"/>
      <c r="AQ662" s="51"/>
      <c r="AR662" s="51"/>
      <c r="AS662" s="197" t="str">
        <f t="shared" si="206"/>
        <v/>
      </c>
      <c r="AT662" s="197" t="str">
        <f t="shared" si="207"/>
        <v/>
      </c>
    </row>
    <row r="663" spans="1:46" x14ac:dyDescent="0.2">
      <c r="A663" s="52" t="str">
        <f>IF(AND(F663&lt;&gt;"",'Institution - Klasse'!$F$4&lt;&gt;""),INDEX(libcatidinstit,'Institution - Klasse'!$F$4),"")</f>
        <v/>
      </c>
      <c r="B663" s="52" t="str">
        <f>IF(A663&lt;&gt;"",INDEX(codeinstit,'Institution - Klasse'!$F$4),"")</f>
        <v/>
      </c>
      <c r="C663" s="50" t="str">
        <f t="shared" si="208"/>
        <v/>
      </c>
      <c r="D663" s="143"/>
      <c r="E663" s="143"/>
      <c r="F663" s="137"/>
      <c r="G663" s="137"/>
      <c r="H663" s="137"/>
      <c r="I663" s="137"/>
      <c r="J663" s="139"/>
      <c r="K663" s="140"/>
      <c r="L663" s="141"/>
      <c r="M663" s="141"/>
      <c r="N663" s="140"/>
      <c r="O663" s="142"/>
      <c r="P663" s="137"/>
      <c r="Q663" s="227"/>
      <c r="R663" s="137"/>
      <c r="S663" s="155"/>
      <c r="T663" s="155"/>
      <c r="U663" s="155"/>
      <c r="V663" s="155"/>
      <c r="W663" s="155"/>
      <c r="X663" s="155"/>
      <c r="Y663" s="53" t="str">
        <f t="shared" si="190"/>
        <v/>
      </c>
      <c r="Z663" s="51" t="str">
        <f t="shared" si="191"/>
        <v/>
      </c>
      <c r="AA663" s="51" t="str">
        <f t="shared" si="192"/>
        <v/>
      </c>
      <c r="AB663" s="51" t="str">
        <f t="shared" si="193"/>
        <v/>
      </c>
      <c r="AC663" s="51" t="str">
        <f t="shared" si="194"/>
        <v/>
      </c>
      <c r="AD663" s="51" t="str">
        <f t="shared" si="195"/>
        <v/>
      </c>
      <c r="AE663" s="51" t="str">
        <f t="shared" si="196"/>
        <v/>
      </c>
      <c r="AF663" s="51" t="str">
        <f t="shared" si="197"/>
        <v/>
      </c>
      <c r="AG663" s="51" t="str">
        <f t="shared" si="198"/>
        <v/>
      </c>
      <c r="AH663" s="51" t="str">
        <f t="shared" si="199"/>
        <v/>
      </c>
      <c r="AI663" s="51" t="str">
        <f t="shared" si="200"/>
        <v/>
      </c>
      <c r="AJ663" s="51" t="str">
        <f t="shared" si="201"/>
        <v/>
      </c>
      <c r="AK663" s="51" t="str">
        <f t="shared" si="202"/>
        <v/>
      </c>
      <c r="AL663" s="51" t="str">
        <f t="shared" si="203"/>
        <v/>
      </c>
      <c r="AM663" s="51" t="str">
        <f t="shared" si="204"/>
        <v/>
      </c>
      <c r="AN663" s="51" t="str">
        <f>IF(OR(AD663&lt;&gt;TRUE,AI663&lt;&gt;TRUE),"",IF(OR('Info Lieferung'!$B$12-(YEAR(J663))&gt;INDEX(valschartmaxalt,MATCH(N663,libschart,0)),'Info Lieferung'!$B$12-(YEAR(J663))&lt;INDEX(valschartminalt,MATCH(N663,libschart,0))),FALSE,TRUE))</f>
        <v/>
      </c>
      <c r="AO663" s="51" t="str">
        <f t="shared" si="205"/>
        <v/>
      </c>
      <c r="AP663" s="51"/>
      <c r="AQ663" s="51"/>
      <c r="AR663" s="51"/>
      <c r="AS663" s="197" t="str">
        <f t="shared" si="206"/>
        <v/>
      </c>
      <c r="AT663" s="197" t="str">
        <f t="shared" si="207"/>
        <v/>
      </c>
    </row>
    <row r="664" spans="1:46" x14ac:dyDescent="0.2">
      <c r="A664" s="52" t="str">
        <f>IF(AND(F664&lt;&gt;"",'Institution - Klasse'!$F$4&lt;&gt;""),INDEX(libcatidinstit,'Institution - Klasse'!$F$4),"")</f>
        <v/>
      </c>
      <c r="B664" s="52" t="str">
        <f>IF(A664&lt;&gt;"",INDEX(codeinstit,'Institution - Klasse'!$F$4),"")</f>
        <v/>
      </c>
      <c r="C664" s="50" t="str">
        <f t="shared" si="208"/>
        <v/>
      </c>
      <c r="D664" s="143"/>
      <c r="E664" s="143"/>
      <c r="F664" s="137"/>
      <c r="G664" s="137"/>
      <c r="H664" s="137"/>
      <c r="I664" s="137"/>
      <c r="J664" s="139"/>
      <c r="K664" s="140"/>
      <c r="L664" s="141"/>
      <c r="M664" s="141"/>
      <c r="N664" s="140"/>
      <c r="O664" s="142"/>
      <c r="P664" s="137"/>
      <c r="Q664" s="227"/>
      <c r="R664" s="137"/>
      <c r="S664" s="155"/>
      <c r="T664" s="155"/>
      <c r="U664" s="155"/>
      <c r="V664" s="155"/>
      <c r="W664" s="155"/>
      <c r="X664" s="155"/>
      <c r="Y664" s="53" t="str">
        <f t="shared" si="190"/>
        <v/>
      </c>
      <c r="Z664" s="51" t="str">
        <f t="shared" si="191"/>
        <v/>
      </c>
      <c r="AA664" s="51" t="str">
        <f t="shared" si="192"/>
        <v/>
      </c>
      <c r="AB664" s="51" t="str">
        <f t="shared" si="193"/>
        <v/>
      </c>
      <c r="AC664" s="51" t="str">
        <f t="shared" si="194"/>
        <v/>
      </c>
      <c r="AD664" s="51" t="str">
        <f t="shared" si="195"/>
        <v/>
      </c>
      <c r="AE664" s="51" t="str">
        <f t="shared" si="196"/>
        <v/>
      </c>
      <c r="AF664" s="51" t="str">
        <f t="shared" si="197"/>
        <v/>
      </c>
      <c r="AG664" s="51" t="str">
        <f t="shared" si="198"/>
        <v/>
      </c>
      <c r="AH664" s="51" t="str">
        <f t="shared" si="199"/>
        <v/>
      </c>
      <c r="AI664" s="51" t="str">
        <f t="shared" si="200"/>
        <v/>
      </c>
      <c r="AJ664" s="51" t="str">
        <f t="shared" si="201"/>
        <v/>
      </c>
      <c r="AK664" s="51" t="str">
        <f t="shared" si="202"/>
        <v/>
      </c>
      <c r="AL664" s="51" t="str">
        <f t="shared" si="203"/>
        <v/>
      </c>
      <c r="AM664" s="51" t="str">
        <f t="shared" si="204"/>
        <v/>
      </c>
      <c r="AN664" s="51" t="str">
        <f>IF(OR(AD664&lt;&gt;TRUE,AI664&lt;&gt;TRUE),"",IF(OR('Info Lieferung'!$B$12-(YEAR(J664))&gt;INDEX(valschartmaxalt,MATCH(N664,libschart,0)),'Info Lieferung'!$B$12-(YEAR(J664))&lt;INDEX(valschartminalt,MATCH(N664,libschart,0))),FALSE,TRUE))</f>
        <v/>
      </c>
      <c r="AO664" s="51" t="str">
        <f t="shared" si="205"/>
        <v/>
      </c>
      <c r="AP664" s="51"/>
      <c r="AQ664" s="51"/>
      <c r="AR664" s="51"/>
      <c r="AS664" s="197" t="str">
        <f t="shared" si="206"/>
        <v/>
      </c>
      <c r="AT664" s="197" t="str">
        <f t="shared" si="207"/>
        <v/>
      </c>
    </row>
    <row r="665" spans="1:46" x14ac:dyDescent="0.2">
      <c r="A665" s="52" t="str">
        <f>IF(AND(F665&lt;&gt;"",'Institution - Klasse'!$F$4&lt;&gt;""),INDEX(libcatidinstit,'Institution - Klasse'!$F$4),"")</f>
        <v/>
      </c>
      <c r="B665" s="52" t="str">
        <f>IF(A665&lt;&gt;"",INDEX(codeinstit,'Institution - Klasse'!$F$4),"")</f>
        <v/>
      </c>
      <c r="C665" s="50" t="str">
        <f t="shared" si="208"/>
        <v/>
      </c>
      <c r="D665" s="143"/>
      <c r="E665" s="143"/>
      <c r="F665" s="137"/>
      <c r="G665" s="137"/>
      <c r="H665" s="137"/>
      <c r="I665" s="137"/>
      <c r="J665" s="139"/>
      <c r="K665" s="140"/>
      <c r="L665" s="141"/>
      <c r="M665" s="141"/>
      <c r="N665" s="140"/>
      <c r="O665" s="142"/>
      <c r="P665" s="137"/>
      <c r="Q665" s="227"/>
      <c r="R665" s="137"/>
      <c r="S665" s="155"/>
      <c r="T665" s="155"/>
      <c r="U665" s="155"/>
      <c r="V665" s="155"/>
      <c r="W665" s="155"/>
      <c r="X665" s="155"/>
      <c r="Y665" s="53" t="str">
        <f t="shared" si="190"/>
        <v/>
      </c>
      <c r="Z665" s="51" t="str">
        <f t="shared" si="191"/>
        <v/>
      </c>
      <c r="AA665" s="51" t="str">
        <f t="shared" si="192"/>
        <v/>
      </c>
      <c r="AB665" s="51" t="str">
        <f t="shared" si="193"/>
        <v/>
      </c>
      <c r="AC665" s="51" t="str">
        <f t="shared" si="194"/>
        <v/>
      </c>
      <c r="AD665" s="51" t="str">
        <f t="shared" si="195"/>
        <v/>
      </c>
      <c r="AE665" s="51" t="str">
        <f t="shared" si="196"/>
        <v/>
      </c>
      <c r="AF665" s="51" t="str">
        <f t="shared" si="197"/>
        <v/>
      </c>
      <c r="AG665" s="51" t="str">
        <f t="shared" si="198"/>
        <v/>
      </c>
      <c r="AH665" s="51" t="str">
        <f t="shared" si="199"/>
        <v/>
      </c>
      <c r="AI665" s="51" t="str">
        <f t="shared" si="200"/>
        <v/>
      </c>
      <c r="AJ665" s="51" t="str">
        <f t="shared" si="201"/>
        <v/>
      </c>
      <c r="AK665" s="51" t="str">
        <f t="shared" si="202"/>
        <v/>
      </c>
      <c r="AL665" s="51" t="str">
        <f t="shared" si="203"/>
        <v/>
      </c>
      <c r="AM665" s="51" t="str">
        <f t="shared" si="204"/>
        <v/>
      </c>
      <c r="AN665" s="51" t="str">
        <f>IF(OR(AD665&lt;&gt;TRUE,AI665&lt;&gt;TRUE),"",IF(OR('Info Lieferung'!$B$12-(YEAR(J665))&gt;INDEX(valschartmaxalt,MATCH(N665,libschart,0)),'Info Lieferung'!$B$12-(YEAR(J665))&lt;INDEX(valschartminalt,MATCH(N665,libschart,0))),FALSE,TRUE))</f>
        <v/>
      </c>
      <c r="AO665" s="51" t="str">
        <f t="shared" si="205"/>
        <v/>
      </c>
      <c r="AP665" s="51"/>
      <c r="AQ665" s="51"/>
      <c r="AR665" s="51"/>
      <c r="AS665" s="197" t="str">
        <f t="shared" si="206"/>
        <v/>
      </c>
      <c r="AT665" s="197" t="str">
        <f t="shared" si="207"/>
        <v/>
      </c>
    </row>
    <row r="666" spans="1:46" x14ac:dyDescent="0.2">
      <c r="A666" s="52" t="str">
        <f>IF(AND(F666&lt;&gt;"",'Institution - Klasse'!$F$4&lt;&gt;""),INDEX(libcatidinstit,'Institution - Klasse'!$F$4),"")</f>
        <v/>
      </c>
      <c r="B666" s="52" t="str">
        <f>IF(A666&lt;&gt;"",INDEX(codeinstit,'Institution - Klasse'!$F$4),"")</f>
        <v/>
      </c>
      <c r="C666" s="50" t="str">
        <f t="shared" si="208"/>
        <v/>
      </c>
      <c r="D666" s="143"/>
      <c r="E666" s="143"/>
      <c r="F666" s="137"/>
      <c r="G666" s="137"/>
      <c r="H666" s="137"/>
      <c r="I666" s="137"/>
      <c r="J666" s="139"/>
      <c r="K666" s="140"/>
      <c r="L666" s="141"/>
      <c r="M666" s="141"/>
      <c r="N666" s="140"/>
      <c r="O666" s="142"/>
      <c r="P666" s="137"/>
      <c r="Q666" s="227"/>
      <c r="R666" s="137"/>
      <c r="S666" s="155"/>
      <c r="T666" s="155"/>
      <c r="U666" s="155"/>
      <c r="V666" s="155"/>
      <c r="W666" s="155"/>
      <c r="X666" s="155"/>
      <c r="Y666" s="53" t="str">
        <f t="shared" si="190"/>
        <v/>
      </c>
      <c r="Z666" s="51" t="str">
        <f t="shared" si="191"/>
        <v/>
      </c>
      <c r="AA666" s="51" t="str">
        <f t="shared" si="192"/>
        <v/>
      </c>
      <c r="AB666" s="51" t="str">
        <f t="shared" si="193"/>
        <v/>
      </c>
      <c r="AC666" s="51" t="str">
        <f t="shared" si="194"/>
        <v/>
      </c>
      <c r="AD666" s="51" t="str">
        <f t="shared" si="195"/>
        <v/>
      </c>
      <c r="AE666" s="51" t="str">
        <f t="shared" si="196"/>
        <v/>
      </c>
      <c r="AF666" s="51" t="str">
        <f t="shared" si="197"/>
        <v/>
      </c>
      <c r="AG666" s="51" t="str">
        <f t="shared" si="198"/>
        <v/>
      </c>
      <c r="AH666" s="51" t="str">
        <f t="shared" si="199"/>
        <v/>
      </c>
      <c r="AI666" s="51" t="str">
        <f t="shared" si="200"/>
        <v/>
      </c>
      <c r="AJ666" s="51" t="str">
        <f t="shared" si="201"/>
        <v/>
      </c>
      <c r="AK666" s="51" t="str">
        <f t="shared" si="202"/>
        <v/>
      </c>
      <c r="AL666" s="51" t="str">
        <f t="shared" si="203"/>
        <v/>
      </c>
      <c r="AM666" s="51" t="str">
        <f t="shared" si="204"/>
        <v/>
      </c>
      <c r="AN666" s="51" t="str">
        <f>IF(OR(AD666&lt;&gt;TRUE,AI666&lt;&gt;TRUE),"",IF(OR('Info Lieferung'!$B$12-(YEAR(J666))&gt;INDEX(valschartmaxalt,MATCH(N666,libschart,0)),'Info Lieferung'!$B$12-(YEAR(J666))&lt;INDEX(valschartminalt,MATCH(N666,libschart,0))),FALSE,TRUE))</f>
        <v/>
      </c>
      <c r="AO666" s="51" t="str">
        <f t="shared" si="205"/>
        <v/>
      </c>
      <c r="AP666" s="51"/>
      <c r="AQ666" s="51"/>
      <c r="AR666" s="51"/>
      <c r="AS666" s="197" t="str">
        <f t="shared" si="206"/>
        <v/>
      </c>
      <c r="AT666" s="197" t="str">
        <f t="shared" si="207"/>
        <v/>
      </c>
    </row>
    <row r="667" spans="1:46" x14ac:dyDescent="0.2">
      <c r="A667" s="52" t="str">
        <f>IF(AND(F667&lt;&gt;"",'Institution - Klasse'!$F$4&lt;&gt;""),INDEX(libcatidinstit,'Institution - Klasse'!$F$4),"")</f>
        <v/>
      </c>
      <c r="B667" s="52" t="str">
        <f>IF(A667&lt;&gt;"",INDEX(codeinstit,'Institution - Klasse'!$F$4),"")</f>
        <v/>
      </c>
      <c r="C667" s="50" t="str">
        <f t="shared" si="208"/>
        <v/>
      </c>
      <c r="D667" s="143"/>
      <c r="E667" s="143"/>
      <c r="F667" s="137"/>
      <c r="G667" s="137"/>
      <c r="H667" s="137"/>
      <c r="I667" s="137"/>
      <c r="J667" s="139"/>
      <c r="K667" s="140"/>
      <c r="L667" s="141"/>
      <c r="M667" s="141"/>
      <c r="N667" s="140"/>
      <c r="O667" s="142"/>
      <c r="P667" s="137"/>
      <c r="Q667" s="227"/>
      <c r="R667" s="137"/>
      <c r="S667" s="155"/>
      <c r="T667" s="155"/>
      <c r="U667" s="155"/>
      <c r="V667" s="155"/>
      <c r="W667" s="155"/>
      <c r="X667" s="155"/>
      <c r="Y667" s="53" t="str">
        <f t="shared" si="190"/>
        <v/>
      </c>
      <c r="Z667" s="51" t="str">
        <f t="shared" si="191"/>
        <v/>
      </c>
      <c r="AA667" s="51" t="str">
        <f t="shared" si="192"/>
        <v/>
      </c>
      <c r="AB667" s="51" t="str">
        <f t="shared" si="193"/>
        <v/>
      </c>
      <c r="AC667" s="51" t="str">
        <f t="shared" si="194"/>
        <v/>
      </c>
      <c r="AD667" s="51" t="str">
        <f t="shared" si="195"/>
        <v/>
      </c>
      <c r="AE667" s="51" t="str">
        <f t="shared" si="196"/>
        <v/>
      </c>
      <c r="AF667" s="51" t="str">
        <f t="shared" si="197"/>
        <v/>
      </c>
      <c r="AG667" s="51" t="str">
        <f t="shared" si="198"/>
        <v/>
      </c>
      <c r="AH667" s="51" t="str">
        <f t="shared" si="199"/>
        <v/>
      </c>
      <c r="AI667" s="51" t="str">
        <f t="shared" si="200"/>
        <v/>
      </c>
      <c r="AJ667" s="51" t="str">
        <f t="shared" si="201"/>
        <v/>
      </c>
      <c r="AK667" s="51" t="str">
        <f t="shared" si="202"/>
        <v/>
      </c>
      <c r="AL667" s="51" t="str">
        <f t="shared" si="203"/>
        <v/>
      </c>
      <c r="AM667" s="51" t="str">
        <f t="shared" si="204"/>
        <v/>
      </c>
      <c r="AN667" s="51" t="str">
        <f>IF(OR(AD667&lt;&gt;TRUE,AI667&lt;&gt;TRUE),"",IF(OR('Info Lieferung'!$B$12-(YEAR(J667))&gt;INDEX(valschartmaxalt,MATCH(N667,libschart,0)),'Info Lieferung'!$B$12-(YEAR(J667))&lt;INDEX(valschartminalt,MATCH(N667,libschart,0))),FALSE,TRUE))</f>
        <v/>
      </c>
      <c r="AO667" s="51" t="str">
        <f t="shared" si="205"/>
        <v/>
      </c>
      <c r="AP667" s="51"/>
      <c r="AQ667" s="51"/>
      <c r="AR667" s="51"/>
      <c r="AS667" s="197" t="str">
        <f t="shared" si="206"/>
        <v/>
      </c>
      <c r="AT667" s="197" t="str">
        <f t="shared" si="207"/>
        <v/>
      </c>
    </row>
    <row r="668" spans="1:46" x14ac:dyDescent="0.2">
      <c r="A668" s="52" t="str">
        <f>IF(AND(F668&lt;&gt;"",'Institution - Klasse'!$F$4&lt;&gt;""),INDEX(libcatidinstit,'Institution - Klasse'!$F$4),"")</f>
        <v/>
      </c>
      <c r="B668" s="52" t="str">
        <f>IF(A668&lt;&gt;"",INDEX(codeinstit,'Institution - Klasse'!$F$4),"")</f>
        <v/>
      </c>
      <c r="C668" s="50" t="str">
        <f t="shared" si="208"/>
        <v/>
      </c>
      <c r="D668" s="143"/>
      <c r="E668" s="143"/>
      <c r="F668" s="137"/>
      <c r="G668" s="137"/>
      <c r="H668" s="137"/>
      <c r="I668" s="137"/>
      <c r="J668" s="139"/>
      <c r="K668" s="140"/>
      <c r="L668" s="141"/>
      <c r="M668" s="141"/>
      <c r="N668" s="140"/>
      <c r="O668" s="142"/>
      <c r="P668" s="137"/>
      <c r="Q668" s="227"/>
      <c r="R668" s="137"/>
      <c r="S668" s="155"/>
      <c r="T668" s="155"/>
      <c r="U668" s="155"/>
      <c r="V668" s="155"/>
      <c r="W668" s="155"/>
      <c r="X668" s="155"/>
      <c r="Y668" s="53" t="str">
        <f t="shared" si="190"/>
        <v/>
      </c>
      <c r="Z668" s="51" t="str">
        <f t="shared" si="191"/>
        <v/>
      </c>
      <c r="AA668" s="51" t="str">
        <f t="shared" si="192"/>
        <v/>
      </c>
      <c r="AB668" s="51" t="str">
        <f t="shared" si="193"/>
        <v/>
      </c>
      <c r="AC668" s="51" t="str">
        <f t="shared" si="194"/>
        <v/>
      </c>
      <c r="AD668" s="51" t="str">
        <f t="shared" si="195"/>
        <v/>
      </c>
      <c r="AE668" s="51" t="str">
        <f t="shared" si="196"/>
        <v/>
      </c>
      <c r="AF668" s="51" t="str">
        <f t="shared" si="197"/>
        <v/>
      </c>
      <c r="AG668" s="51" t="str">
        <f t="shared" si="198"/>
        <v/>
      </c>
      <c r="AH668" s="51" t="str">
        <f t="shared" si="199"/>
        <v/>
      </c>
      <c r="AI668" s="51" t="str">
        <f t="shared" si="200"/>
        <v/>
      </c>
      <c r="AJ668" s="51" t="str">
        <f t="shared" si="201"/>
        <v/>
      </c>
      <c r="AK668" s="51" t="str">
        <f t="shared" si="202"/>
        <v/>
      </c>
      <c r="AL668" s="51" t="str">
        <f t="shared" si="203"/>
        <v/>
      </c>
      <c r="AM668" s="51" t="str">
        <f t="shared" si="204"/>
        <v/>
      </c>
      <c r="AN668" s="51" t="str">
        <f>IF(OR(AD668&lt;&gt;TRUE,AI668&lt;&gt;TRUE),"",IF(OR('Info Lieferung'!$B$12-(YEAR(J668))&gt;INDEX(valschartmaxalt,MATCH(N668,libschart,0)),'Info Lieferung'!$B$12-(YEAR(J668))&lt;INDEX(valschartminalt,MATCH(N668,libschart,0))),FALSE,TRUE))</f>
        <v/>
      </c>
      <c r="AO668" s="51" t="str">
        <f t="shared" si="205"/>
        <v/>
      </c>
      <c r="AP668" s="51"/>
      <c r="AQ668" s="51"/>
      <c r="AR668" s="51"/>
      <c r="AS668" s="197" t="str">
        <f t="shared" si="206"/>
        <v/>
      </c>
      <c r="AT668" s="197" t="str">
        <f t="shared" si="207"/>
        <v/>
      </c>
    </row>
    <row r="669" spans="1:46" x14ac:dyDescent="0.2">
      <c r="A669" s="52" t="str">
        <f>IF(AND(F669&lt;&gt;"",'Institution - Klasse'!$F$4&lt;&gt;""),INDEX(libcatidinstit,'Institution - Klasse'!$F$4),"")</f>
        <v/>
      </c>
      <c r="B669" s="52" t="str">
        <f>IF(A669&lt;&gt;"",INDEX(codeinstit,'Institution - Klasse'!$F$4),"")</f>
        <v/>
      </c>
      <c r="C669" s="50" t="str">
        <f t="shared" si="208"/>
        <v/>
      </c>
      <c r="D669" s="143"/>
      <c r="E669" s="143"/>
      <c r="F669" s="137"/>
      <c r="G669" s="137"/>
      <c r="H669" s="137"/>
      <c r="I669" s="137"/>
      <c r="J669" s="139"/>
      <c r="K669" s="140"/>
      <c r="L669" s="141"/>
      <c r="M669" s="141"/>
      <c r="N669" s="140"/>
      <c r="O669" s="142"/>
      <c r="P669" s="137"/>
      <c r="Q669" s="227"/>
      <c r="R669" s="137"/>
      <c r="S669" s="155"/>
      <c r="T669" s="155"/>
      <c r="U669" s="155"/>
      <c r="V669" s="155"/>
      <c r="W669" s="155"/>
      <c r="X669" s="155"/>
      <c r="Y669" s="53" t="str">
        <f t="shared" si="190"/>
        <v/>
      </c>
      <c r="Z669" s="51" t="str">
        <f t="shared" si="191"/>
        <v/>
      </c>
      <c r="AA669" s="51" t="str">
        <f t="shared" si="192"/>
        <v/>
      </c>
      <c r="AB669" s="51" t="str">
        <f t="shared" si="193"/>
        <v/>
      </c>
      <c r="AC669" s="51" t="str">
        <f t="shared" si="194"/>
        <v/>
      </c>
      <c r="AD669" s="51" t="str">
        <f t="shared" si="195"/>
        <v/>
      </c>
      <c r="AE669" s="51" t="str">
        <f t="shared" si="196"/>
        <v/>
      </c>
      <c r="AF669" s="51" t="str">
        <f t="shared" si="197"/>
        <v/>
      </c>
      <c r="AG669" s="51" t="str">
        <f t="shared" si="198"/>
        <v/>
      </c>
      <c r="AH669" s="51" t="str">
        <f t="shared" si="199"/>
        <v/>
      </c>
      <c r="AI669" s="51" t="str">
        <f t="shared" si="200"/>
        <v/>
      </c>
      <c r="AJ669" s="51" t="str">
        <f t="shared" si="201"/>
        <v/>
      </c>
      <c r="AK669" s="51" t="str">
        <f t="shared" si="202"/>
        <v/>
      </c>
      <c r="AL669" s="51" t="str">
        <f t="shared" si="203"/>
        <v/>
      </c>
      <c r="AM669" s="51" t="str">
        <f t="shared" si="204"/>
        <v/>
      </c>
      <c r="AN669" s="51" t="str">
        <f>IF(OR(AD669&lt;&gt;TRUE,AI669&lt;&gt;TRUE),"",IF(OR('Info Lieferung'!$B$12-(YEAR(J669))&gt;INDEX(valschartmaxalt,MATCH(N669,libschart,0)),'Info Lieferung'!$B$12-(YEAR(J669))&lt;INDEX(valschartminalt,MATCH(N669,libschart,0))),FALSE,TRUE))</f>
        <v/>
      </c>
      <c r="AO669" s="51" t="str">
        <f t="shared" si="205"/>
        <v/>
      </c>
      <c r="AP669" s="51"/>
      <c r="AQ669" s="51"/>
      <c r="AR669" s="51"/>
      <c r="AS669" s="197" t="str">
        <f t="shared" si="206"/>
        <v/>
      </c>
      <c r="AT669" s="197" t="str">
        <f t="shared" si="207"/>
        <v/>
      </c>
    </row>
    <row r="670" spans="1:46" x14ac:dyDescent="0.2">
      <c r="A670" s="52" t="str">
        <f>IF(AND(F670&lt;&gt;"",'Institution - Klasse'!$F$4&lt;&gt;""),INDEX(libcatidinstit,'Institution - Klasse'!$F$4),"")</f>
        <v/>
      </c>
      <c r="B670" s="52" t="str">
        <f>IF(A670&lt;&gt;"",INDEX(codeinstit,'Institution - Klasse'!$F$4),"")</f>
        <v/>
      </c>
      <c r="C670" s="50" t="str">
        <f t="shared" si="208"/>
        <v/>
      </c>
      <c r="D670" s="143"/>
      <c r="E670" s="143"/>
      <c r="F670" s="137"/>
      <c r="G670" s="137"/>
      <c r="H670" s="137"/>
      <c r="I670" s="137"/>
      <c r="J670" s="139"/>
      <c r="K670" s="140"/>
      <c r="L670" s="141"/>
      <c r="M670" s="141"/>
      <c r="N670" s="140"/>
      <c r="O670" s="142"/>
      <c r="P670" s="137"/>
      <c r="Q670" s="227"/>
      <c r="R670" s="137"/>
      <c r="S670" s="155"/>
      <c r="T670" s="155"/>
      <c r="U670" s="155"/>
      <c r="V670" s="155"/>
      <c r="W670" s="155"/>
      <c r="X670" s="155"/>
      <c r="Y670" s="53" t="str">
        <f t="shared" si="190"/>
        <v/>
      </c>
      <c r="Z670" s="51" t="str">
        <f t="shared" si="191"/>
        <v/>
      </c>
      <c r="AA670" s="51" t="str">
        <f t="shared" si="192"/>
        <v/>
      </c>
      <c r="AB670" s="51" t="str">
        <f t="shared" si="193"/>
        <v/>
      </c>
      <c r="AC670" s="51" t="str">
        <f t="shared" si="194"/>
        <v/>
      </c>
      <c r="AD670" s="51" t="str">
        <f t="shared" si="195"/>
        <v/>
      </c>
      <c r="AE670" s="51" t="str">
        <f t="shared" si="196"/>
        <v/>
      </c>
      <c r="AF670" s="51" t="str">
        <f t="shared" si="197"/>
        <v/>
      </c>
      <c r="AG670" s="51" t="str">
        <f t="shared" si="198"/>
        <v/>
      </c>
      <c r="AH670" s="51" t="str">
        <f t="shared" si="199"/>
        <v/>
      </c>
      <c r="AI670" s="51" t="str">
        <f t="shared" si="200"/>
        <v/>
      </c>
      <c r="AJ670" s="51" t="str">
        <f t="shared" si="201"/>
        <v/>
      </c>
      <c r="AK670" s="51" t="str">
        <f t="shared" si="202"/>
        <v/>
      </c>
      <c r="AL670" s="51" t="str">
        <f t="shared" si="203"/>
        <v/>
      </c>
      <c r="AM670" s="51" t="str">
        <f t="shared" si="204"/>
        <v/>
      </c>
      <c r="AN670" s="51" t="str">
        <f>IF(OR(AD670&lt;&gt;TRUE,AI670&lt;&gt;TRUE),"",IF(OR('Info Lieferung'!$B$12-(YEAR(J670))&gt;INDEX(valschartmaxalt,MATCH(N670,libschart,0)),'Info Lieferung'!$B$12-(YEAR(J670))&lt;INDEX(valschartminalt,MATCH(N670,libschart,0))),FALSE,TRUE))</f>
        <v/>
      </c>
      <c r="AO670" s="51" t="str">
        <f t="shared" si="205"/>
        <v/>
      </c>
      <c r="AP670" s="51"/>
      <c r="AQ670" s="51"/>
      <c r="AR670" s="51"/>
      <c r="AS670" s="197" t="str">
        <f t="shared" si="206"/>
        <v/>
      </c>
      <c r="AT670" s="197" t="str">
        <f t="shared" si="207"/>
        <v/>
      </c>
    </row>
    <row r="671" spans="1:46" x14ac:dyDescent="0.2">
      <c r="A671" s="52" t="str">
        <f>IF(AND(F671&lt;&gt;"",'Institution - Klasse'!$F$4&lt;&gt;""),INDEX(libcatidinstit,'Institution - Klasse'!$F$4),"")</f>
        <v/>
      </c>
      <c r="B671" s="52" t="str">
        <f>IF(A671&lt;&gt;"",INDEX(codeinstit,'Institution - Klasse'!$F$4),"")</f>
        <v/>
      </c>
      <c r="C671" s="50" t="str">
        <f t="shared" si="208"/>
        <v/>
      </c>
      <c r="D671" s="143"/>
      <c r="E671" s="143"/>
      <c r="F671" s="137"/>
      <c r="G671" s="137"/>
      <c r="H671" s="137"/>
      <c r="I671" s="137"/>
      <c r="J671" s="139"/>
      <c r="K671" s="140"/>
      <c r="L671" s="141"/>
      <c r="M671" s="141"/>
      <c r="N671" s="140"/>
      <c r="O671" s="142"/>
      <c r="P671" s="137"/>
      <c r="Q671" s="227"/>
      <c r="R671" s="137"/>
      <c r="S671" s="155"/>
      <c r="T671" s="155"/>
      <c r="U671" s="155"/>
      <c r="V671" s="155"/>
      <c r="W671" s="155"/>
      <c r="X671" s="155"/>
      <c r="Y671" s="53" t="str">
        <f t="shared" si="190"/>
        <v/>
      </c>
      <c r="Z671" s="51" t="str">
        <f t="shared" si="191"/>
        <v/>
      </c>
      <c r="AA671" s="51" t="str">
        <f t="shared" si="192"/>
        <v/>
      </c>
      <c r="AB671" s="51" t="str">
        <f t="shared" si="193"/>
        <v/>
      </c>
      <c r="AC671" s="51" t="str">
        <f t="shared" si="194"/>
        <v/>
      </c>
      <c r="AD671" s="51" t="str">
        <f t="shared" si="195"/>
        <v/>
      </c>
      <c r="AE671" s="51" t="str">
        <f t="shared" si="196"/>
        <v/>
      </c>
      <c r="AF671" s="51" t="str">
        <f t="shared" si="197"/>
        <v/>
      </c>
      <c r="AG671" s="51" t="str">
        <f t="shared" si="198"/>
        <v/>
      </c>
      <c r="AH671" s="51" t="str">
        <f t="shared" si="199"/>
        <v/>
      </c>
      <c r="AI671" s="51" t="str">
        <f t="shared" si="200"/>
        <v/>
      </c>
      <c r="AJ671" s="51" t="str">
        <f t="shared" si="201"/>
        <v/>
      </c>
      <c r="AK671" s="51" t="str">
        <f t="shared" si="202"/>
        <v/>
      </c>
      <c r="AL671" s="51" t="str">
        <f t="shared" si="203"/>
        <v/>
      </c>
      <c r="AM671" s="51" t="str">
        <f t="shared" si="204"/>
        <v/>
      </c>
      <c r="AN671" s="51" t="str">
        <f>IF(OR(AD671&lt;&gt;TRUE,AI671&lt;&gt;TRUE),"",IF(OR('Info Lieferung'!$B$12-(YEAR(J671))&gt;INDEX(valschartmaxalt,MATCH(N671,libschart,0)),'Info Lieferung'!$B$12-(YEAR(J671))&lt;INDEX(valschartminalt,MATCH(N671,libschart,0))),FALSE,TRUE))</f>
        <v/>
      </c>
      <c r="AO671" s="51" t="str">
        <f t="shared" si="205"/>
        <v/>
      </c>
      <c r="AP671" s="51"/>
      <c r="AQ671" s="51"/>
      <c r="AR671" s="51"/>
      <c r="AS671" s="197" t="str">
        <f t="shared" si="206"/>
        <v/>
      </c>
      <c r="AT671" s="197" t="str">
        <f t="shared" si="207"/>
        <v/>
      </c>
    </row>
    <row r="672" spans="1:46" x14ac:dyDescent="0.2">
      <c r="A672" s="52" t="str">
        <f>IF(AND(F672&lt;&gt;"",'Institution - Klasse'!$F$4&lt;&gt;""),INDEX(libcatidinstit,'Institution - Klasse'!$F$4),"")</f>
        <v/>
      </c>
      <c r="B672" s="52" t="str">
        <f>IF(A672&lt;&gt;"",INDEX(codeinstit,'Institution - Klasse'!$F$4),"")</f>
        <v/>
      </c>
      <c r="C672" s="50" t="str">
        <f t="shared" si="208"/>
        <v/>
      </c>
      <c r="D672" s="143"/>
      <c r="E672" s="143"/>
      <c r="F672" s="137"/>
      <c r="G672" s="137"/>
      <c r="H672" s="137"/>
      <c r="I672" s="137"/>
      <c r="J672" s="139"/>
      <c r="K672" s="140"/>
      <c r="L672" s="141"/>
      <c r="M672" s="141"/>
      <c r="N672" s="140"/>
      <c r="O672" s="142"/>
      <c r="P672" s="137"/>
      <c r="Q672" s="227"/>
      <c r="R672" s="137"/>
      <c r="S672" s="155"/>
      <c r="T672" s="155"/>
      <c r="U672" s="155"/>
      <c r="V672" s="155"/>
      <c r="W672" s="155"/>
      <c r="X672" s="155"/>
      <c r="Y672" s="53" t="str">
        <f t="shared" si="190"/>
        <v/>
      </c>
      <c r="Z672" s="51" t="str">
        <f t="shared" si="191"/>
        <v/>
      </c>
      <c r="AA672" s="51" t="str">
        <f t="shared" si="192"/>
        <v/>
      </c>
      <c r="AB672" s="51" t="str">
        <f t="shared" si="193"/>
        <v/>
      </c>
      <c r="AC672" s="51" t="str">
        <f t="shared" si="194"/>
        <v/>
      </c>
      <c r="AD672" s="51" t="str">
        <f t="shared" si="195"/>
        <v/>
      </c>
      <c r="AE672" s="51" t="str">
        <f t="shared" si="196"/>
        <v/>
      </c>
      <c r="AF672" s="51" t="str">
        <f t="shared" si="197"/>
        <v/>
      </c>
      <c r="AG672" s="51" t="str">
        <f t="shared" si="198"/>
        <v/>
      </c>
      <c r="AH672" s="51" t="str">
        <f t="shared" si="199"/>
        <v/>
      </c>
      <c r="AI672" s="51" t="str">
        <f t="shared" si="200"/>
        <v/>
      </c>
      <c r="AJ672" s="51" t="str">
        <f t="shared" si="201"/>
        <v/>
      </c>
      <c r="AK672" s="51" t="str">
        <f t="shared" si="202"/>
        <v/>
      </c>
      <c r="AL672" s="51" t="str">
        <f t="shared" si="203"/>
        <v/>
      </c>
      <c r="AM672" s="51" t="str">
        <f t="shared" si="204"/>
        <v/>
      </c>
      <c r="AN672" s="51" t="str">
        <f>IF(OR(AD672&lt;&gt;TRUE,AI672&lt;&gt;TRUE),"",IF(OR('Info Lieferung'!$B$12-(YEAR(J672))&gt;INDEX(valschartmaxalt,MATCH(N672,libschart,0)),'Info Lieferung'!$B$12-(YEAR(J672))&lt;INDEX(valschartminalt,MATCH(N672,libschart,0))),FALSE,TRUE))</f>
        <v/>
      </c>
      <c r="AO672" s="51" t="str">
        <f t="shared" si="205"/>
        <v/>
      </c>
      <c r="AP672" s="51"/>
      <c r="AQ672" s="51"/>
      <c r="AR672" s="51"/>
      <c r="AS672" s="197" t="str">
        <f t="shared" si="206"/>
        <v/>
      </c>
      <c r="AT672" s="197" t="str">
        <f t="shared" si="207"/>
        <v/>
      </c>
    </row>
    <row r="673" spans="1:46" x14ac:dyDescent="0.2">
      <c r="A673" s="52" t="str">
        <f>IF(AND(F673&lt;&gt;"",'Institution - Klasse'!$F$4&lt;&gt;""),INDEX(libcatidinstit,'Institution - Klasse'!$F$4),"")</f>
        <v/>
      </c>
      <c r="B673" s="52" t="str">
        <f>IF(A673&lt;&gt;"",INDEX(codeinstit,'Institution - Klasse'!$F$4),"")</f>
        <v/>
      </c>
      <c r="C673" s="50" t="str">
        <f t="shared" si="208"/>
        <v/>
      </c>
      <c r="D673" s="143"/>
      <c r="E673" s="143"/>
      <c r="F673" s="137"/>
      <c r="G673" s="137"/>
      <c r="H673" s="137"/>
      <c r="I673" s="137"/>
      <c r="J673" s="139"/>
      <c r="K673" s="140"/>
      <c r="L673" s="141"/>
      <c r="M673" s="141"/>
      <c r="N673" s="140"/>
      <c r="O673" s="142"/>
      <c r="P673" s="137"/>
      <c r="Q673" s="227"/>
      <c r="R673" s="137"/>
      <c r="S673" s="155"/>
      <c r="T673" s="155"/>
      <c r="U673" s="155"/>
      <c r="V673" s="155"/>
      <c r="W673" s="155"/>
      <c r="X673" s="155"/>
      <c r="Y673" s="53" t="str">
        <f t="shared" si="190"/>
        <v/>
      </c>
      <c r="Z673" s="51" t="str">
        <f t="shared" si="191"/>
        <v/>
      </c>
      <c r="AA673" s="51" t="str">
        <f t="shared" si="192"/>
        <v/>
      </c>
      <c r="AB673" s="51" t="str">
        <f t="shared" si="193"/>
        <v/>
      </c>
      <c r="AC673" s="51" t="str">
        <f t="shared" si="194"/>
        <v/>
      </c>
      <c r="AD673" s="51" t="str">
        <f t="shared" si="195"/>
        <v/>
      </c>
      <c r="AE673" s="51" t="str">
        <f t="shared" si="196"/>
        <v/>
      </c>
      <c r="AF673" s="51" t="str">
        <f t="shared" si="197"/>
        <v/>
      </c>
      <c r="AG673" s="51" t="str">
        <f t="shared" si="198"/>
        <v/>
      </c>
      <c r="AH673" s="51" t="str">
        <f t="shared" si="199"/>
        <v/>
      </c>
      <c r="AI673" s="51" t="str">
        <f t="shared" si="200"/>
        <v/>
      </c>
      <c r="AJ673" s="51" t="str">
        <f t="shared" si="201"/>
        <v/>
      </c>
      <c r="AK673" s="51" t="str">
        <f t="shared" si="202"/>
        <v/>
      </c>
      <c r="AL673" s="51" t="str">
        <f t="shared" si="203"/>
        <v/>
      </c>
      <c r="AM673" s="51" t="str">
        <f t="shared" si="204"/>
        <v/>
      </c>
      <c r="AN673" s="51" t="str">
        <f>IF(OR(AD673&lt;&gt;TRUE,AI673&lt;&gt;TRUE),"",IF(OR('Info Lieferung'!$B$12-(YEAR(J673))&gt;INDEX(valschartmaxalt,MATCH(N673,libschart,0)),'Info Lieferung'!$B$12-(YEAR(J673))&lt;INDEX(valschartminalt,MATCH(N673,libschart,0))),FALSE,TRUE))</f>
        <v/>
      </c>
      <c r="AO673" s="51" t="str">
        <f t="shared" si="205"/>
        <v/>
      </c>
      <c r="AP673" s="51"/>
      <c r="AQ673" s="51"/>
      <c r="AR673" s="51"/>
      <c r="AS673" s="197" t="str">
        <f t="shared" si="206"/>
        <v/>
      </c>
      <c r="AT673" s="197" t="str">
        <f t="shared" si="207"/>
        <v/>
      </c>
    </row>
    <row r="674" spans="1:46" x14ac:dyDescent="0.2">
      <c r="A674" s="52" t="str">
        <f>IF(AND(F674&lt;&gt;"",'Institution - Klasse'!$F$4&lt;&gt;""),INDEX(libcatidinstit,'Institution - Klasse'!$F$4),"")</f>
        <v/>
      </c>
      <c r="B674" s="52" t="str">
        <f>IF(A674&lt;&gt;"",INDEX(codeinstit,'Institution - Klasse'!$F$4),"")</f>
        <v/>
      </c>
      <c r="C674" s="50" t="str">
        <f t="shared" si="208"/>
        <v/>
      </c>
      <c r="D674" s="143"/>
      <c r="E674" s="143"/>
      <c r="F674" s="137"/>
      <c r="G674" s="137"/>
      <c r="H674" s="137"/>
      <c r="I674" s="137"/>
      <c r="J674" s="139"/>
      <c r="K674" s="140"/>
      <c r="L674" s="141"/>
      <c r="M674" s="141"/>
      <c r="N674" s="140"/>
      <c r="O674" s="142"/>
      <c r="P674" s="137"/>
      <c r="Q674" s="227"/>
      <c r="R674" s="137"/>
      <c r="S674" s="155"/>
      <c r="T674" s="155"/>
      <c r="U674" s="155"/>
      <c r="V674" s="155"/>
      <c r="W674" s="155"/>
      <c r="X674" s="155"/>
      <c r="Y674" s="53" t="str">
        <f t="shared" si="190"/>
        <v/>
      </c>
      <c r="Z674" s="51" t="str">
        <f t="shared" si="191"/>
        <v/>
      </c>
      <c r="AA674" s="51" t="str">
        <f t="shared" si="192"/>
        <v/>
      </c>
      <c r="AB674" s="51" t="str">
        <f t="shared" si="193"/>
        <v/>
      </c>
      <c r="AC674" s="51" t="str">
        <f t="shared" si="194"/>
        <v/>
      </c>
      <c r="AD674" s="51" t="str">
        <f t="shared" si="195"/>
        <v/>
      </c>
      <c r="AE674" s="51" t="str">
        <f t="shared" si="196"/>
        <v/>
      </c>
      <c r="AF674" s="51" t="str">
        <f t="shared" si="197"/>
        <v/>
      </c>
      <c r="AG674" s="51" t="str">
        <f t="shared" si="198"/>
        <v/>
      </c>
      <c r="AH674" s="51" t="str">
        <f t="shared" si="199"/>
        <v/>
      </c>
      <c r="AI674" s="51" t="str">
        <f t="shared" si="200"/>
        <v/>
      </c>
      <c r="AJ674" s="51" t="str">
        <f t="shared" si="201"/>
        <v/>
      </c>
      <c r="AK674" s="51" t="str">
        <f t="shared" si="202"/>
        <v/>
      </c>
      <c r="AL674" s="51" t="str">
        <f t="shared" si="203"/>
        <v/>
      </c>
      <c r="AM674" s="51" t="str">
        <f t="shared" si="204"/>
        <v/>
      </c>
      <c r="AN674" s="51" t="str">
        <f>IF(OR(AD674&lt;&gt;TRUE,AI674&lt;&gt;TRUE),"",IF(OR('Info Lieferung'!$B$12-(YEAR(J674))&gt;INDEX(valschartmaxalt,MATCH(N674,libschart,0)),'Info Lieferung'!$B$12-(YEAR(J674))&lt;INDEX(valschartminalt,MATCH(N674,libschart,0))),FALSE,TRUE))</f>
        <v/>
      </c>
      <c r="AO674" s="51" t="str">
        <f t="shared" si="205"/>
        <v/>
      </c>
      <c r="AP674" s="51"/>
      <c r="AQ674" s="51"/>
      <c r="AR674" s="51"/>
      <c r="AS674" s="197" t="str">
        <f t="shared" si="206"/>
        <v/>
      </c>
      <c r="AT674" s="197" t="str">
        <f t="shared" si="207"/>
        <v/>
      </c>
    </row>
    <row r="675" spans="1:46" x14ac:dyDescent="0.2">
      <c r="A675" s="52" t="str">
        <f>IF(AND(F675&lt;&gt;"",'Institution - Klasse'!$F$4&lt;&gt;""),INDEX(libcatidinstit,'Institution - Klasse'!$F$4),"")</f>
        <v/>
      </c>
      <c r="B675" s="52" t="str">
        <f>IF(A675&lt;&gt;"",INDEX(codeinstit,'Institution - Klasse'!$F$4),"")</f>
        <v/>
      </c>
      <c r="C675" s="50" t="str">
        <f t="shared" si="208"/>
        <v/>
      </c>
      <c r="D675" s="143"/>
      <c r="E675" s="143"/>
      <c r="F675" s="137"/>
      <c r="G675" s="137"/>
      <c r="H675" s="137"/>
      <c r="I675" s="137"/>
      <c r="J675" s="139"/>
      <c r="K675" s="140"/>
      <c r="L675" s="141"/>
      <c r="M675" s="141"/>
      <c r="N675" s="140"/>
      <c r="O675" s="142"/>
      <c r="P675" s="137"/>
      <c r="Q675" s="227"/>
      <c r="R675" s="137"/>
      <c r="S675" s="155"/>
      <c r="T675" s="155"/>
      <c r="U675" s="155"/>
      <c r="V675" s="155"/>
      <c r="W675" s="155"/>
      <c r="X675" s="155"/>
      <c r="Y675" s="53" t="str">
        <f t="shared" si="190"/>
        <v/>
      </c>
      <c r="Z675" s="51" t="str">
        <f t="shared" si="191"/>
        <v/>
      </c>
      <c r="AA675" s="51" t="str">
        <f t="shared" si="192"/>
        <v/>
      </c>
      <c r="AB675" s="51" t="str">
        <f t="shared" si="193"/>
        <v/>
      </c>
      <c r="AC675" s="51" t="str">
        <f t="shared" si="194"/>
        <v/>
      </c>
      <c r="AD675" s="51" t="str">
        <f t="shared" si="195"/>
        <v/>
      </c>
      <c r="AE675" s="51" t="str">
        <f t="shared" si="196"/>
        <v/>
      </c>
      <c r="AF675" s="51" t="str">
        <f t="shared" si="197"/>
        <v/>
      </c>
      <c r="AG675" s="51" t="str">
        <f t="shared" si="198"/>
        <v/>
      </c>
      <c r="AH675" s="51" t="str">
        <f t="shared" si="199"/>
        <v/>
      </c>
      <c r="AI675" s="51" t="str">
        <f t="shared" si="200"/>
        <v/>
      </c>
      <c r="AJ675" s="51" t="str">
        <f t="shared" si="201"/>
        <v/>
      </c>
      <c r="AK675" s="51" t="str">
        <f t="shared" si="202"/>
        <v/>
      </c>
      <c r="AL675" s="51" t="str">
        <f t="shared" si="203"/>
        <v/>
      </c>
      <c r="AM675" s="51" t="str">
        <f t="shared" si="204"/>
        <v/>
      </c>
      <c r="AN675" s="51" t="str">
        <f>IF(OR(AD675&lt;&gt;TRUE,AI675&lt;&gt;TRUE),"",IF(OR('Info Lieferung'!$B$12-(YEAR(J675))&gt;INDEX(valschartmaxalt,MATCH(N675,libschart,0)),'Info Lieferung'!$B$12-(YEAR(J675))&lt;INDEX(valschartminalt,MATCH(N675,libschart,0))),FALSE,TRUE))</f>
        <v/>
      </c>
      <c r="AO675" s="51" t="str">
        <f t="shared" si="205"/>
        <v/>
      </c>
      <c r="AP675" s="51"/>
      <c r="AQ675" s="51"/>
      <c r="AR675" s="51"/>
      <c r="AS675" s="197" t="str">
        <f t="shared" si="206"/>
        <v/>
      </c>
      <c r="AT675" s="197" t="str">
        <f t="shared" si="207"/>
        <v/>
      </c>
    </row>
    <row r="676" spans="1:46" x14ac:dyDescent="0.2">
      <c r="A676" s="52" t="str">
        <f>IF(AND(F676&lt;&gt;"",'Institution - Klasse'!$F$4&lt;&gt;""),INDEX(libcatidinstit,'Institution - Klasse'!$F$4),"")</f>
        <v/>
      </c>
      <c r="B676" s="52" t="str">
        <f>IF(A676&lt;&gt;"",INDEX(codeinstit,'Institution - Klasse'!$F$4),"")</f>
        <v/>
      </c>
      <c r="C676" s="50" t="str">
        <f t="shared" si="208"/>
        <v/>
      </c>
      <c r="D676" s="143"/>
      <c r="E676" s="143"/>
      <c r="F676" s="137"/>
      <c r="G676" s="137"/>
      <c r="H676" s="137"/>
      <c r="I676" s="137"/>
      <c r="J676" s="139"/>
      <c r="K676" s="140"/>
      <c r="L676" s="141"/>
      <c r="M676" s="141"/>
      <c r="N676" s="140"/>
      <c r="O676" s="142"/>
      <c r="P676" s="137"/>
      <c r="Q676" s="227"/>
      <c r="R676" s="137"/>
      <c r="S676" s="155"/>
      <c r="T676" s="155"/>
      <c r="U676" s="155"/>
      <c r="V676" s="155"/>
      <c r="W676" s="155"/>
      <c r="X676" s="155"/>
      <c r="Y676" s="53" t="str">
        <f t="shared" si="190"/>
        <v/>
      </c>
      <c r="Z676" s="51" t="str">
        <f t="shared" si="191"/>
        <v/>
      </c>
      <c r="AA676" s="51" t="str">
        <f t="shared" si="192"/>
        <v/>
      </c>
      <c r="AB676" s="51" t="str">
        <f t="shared" si="193"/>
        <v/>
      </c>
      <c r="AC676" s="51" t="str">
        <f t="shared" si="194"/>
        <v/>
      </c>
      <c r="AD676" s="51" t="str">
        <f t="shared" si="195"/>
        <v/>
      </c>
      <c r="AE676" s="51" t="str">
        <f t="shared" si="196"/>
        <v/>
      </c>
      <c r="AF676" s="51" t="str">
        <f t="shared" si="197"/>
        <v/>
      </c>
      <c r="AG676" s="51" t="str">
        <f t="shared" si="198"/>
        <v/>
      </c>
      <c r="AH676" s="51" t="str">
        <f t="shared" si="199"/>
        <v/>
      </c>
      <c r="AI676" s="51" t="str">
        <f t="shared" si="200"/>
        <v/>
      </c>
      <c r="AJ676" s="51" t="str">
        <f t="shared" si="201"/>
        <v/>
      </c>
      <c r="AK676" s="51" t="str">
        <f t="shared" si="202"/>
        <v/>
      </c>
      <c r="AL676" s="51" t="str">
        <f t="shared" si="203"/>
        <v/>
      </c>
      <c r="AM676" s="51" t="str">
        <f t="shared" si="204"/>
        <v/>
      </c>
      <c r="AN676" s="51" t="str">
        <f>IF(OR(AD676&lt;&gt;TRUE,AI676&lt;&gt;TRUE),"",IF(OR('Info Lieferung'!$B$12-(YEAR(J676))&gt;INDEX(valschartmaxalt,MATCH(N676,libschart,0)),'Info Lieferung'!$B$12-(YEAR(J676))&lt;INDEX(valschartminalt,MATCH(N676,libschart,0))),FALSE,TRUE))</f>
        <v/>
      </c>
      <c r="AO676" s="51" t="str">
        <f t="shared" si="205"/>
        <v/>
      </c>
      <c r="AP676" s="51"/>
      <c r="AQ676" s="51"/>
      <c r="AR676" s="51"/>
      <c r="AS676" s="197" t="str">
        <f t="shared" si="206"/>
        <v/>
      </c>
      <c r="AT676" s="197" t="str">
        <f t="shared" si="207"/>
        <v/>
      </c>
    </row>
    <row r="677" spans="1:46" x14ac:dyDescent="0.2">
      <c r="A677" s="52" t="str">
        <f>IF(AND(F677&lt;&gt;"",'Institution - Klasse'!$F$4&lt;&gt;""),INDEX(libcatidinstit,'Institution - Klasse'!$F$4),"")</f>
        <v/>
      </c>
      <c r="B677" s="52" t="str">
        <f>IF(A677&lt;&gt;"",INDEX(codeinstit,'Institution - Klasse'!$F$4),"")</f>
        <v/>
      </c>
      <c r="C677" s="50" t="str">
        <f t="shared" si="208"/>
        <v/>
      </c>
      <c r="D677" s="143"/>
      <c r="E677" s="143"/>
      <c r="F677" s="137"/>
      <c r="G677" s="137"/>
      <c r="H677" s="137"/>
      <c r="I677" s="137"/>
      <c r="J677" s="139"/>
      <c r="K677" s="140"/>
      <c r="L677" s="141"/>
      <c r="M677" s="141"/>
      <c r="N677" s="140"/>
      <c r="O677" s="142"/>
      <c r="P677" s="137"/>
      <c r="Q677" s="227"/>
      <c r="R677" s="137"/>
      <c r="S677" s="155"/>
      <c r="T677" s="155"/>
      <c r="U677" s="155"/>
      <c r="V677" s="155"/>
      <c r="W677" s="155"/>
      <c r="X677" s="155"/>
      <c r="Y677" s="53" t="str">
        <f t="shared" si="190"/>
        <v/>
      </c>
      <c r="Z677" s="51" t="str">
        <f t="shared" si="191"/>
        <v/>
      </c>
      <c r="AA677" s="51" t="str">
        <f t="shared" si="192"/>
        <v/>
      </c>
      <c r="AB677" s="51" t="str">
        <f t="shared" si="193"/>
        <v/>
      </c>
      <c r="AC677" s="51" t="str">
        <f t="shared" si="194"/>
        <v/>
      </c>
      <c r="AD677" s="51" t="str">
        <f t="shared" si="195"/>
        <v/>
      </c>
      <c r="AE677" s="51" t="str">
        <f t="shared" si="196"/>
        <v/>
      </c>
      <c r="AF677" s="51" t="str">
        <f t="shared" si="197"/>
        <v/>
      </c>
      <c r="AG677" s="51" t="str">
        <f t="shared" si="198"/>
        <v/>
      </c>
      <c r="AH677" s="51" t="str">
        <f t="shared" si="199"/>
        <v/>
      </c>
      <c r="AI677" s="51" t="str">
        <f t="shared" si="200"/>
        <v/>
      </c>
      <c r="AJ677" s="51" t="str">
        <f t="shared" si="201"/>
        <v/>
      </c>
      <c r="AK677" s="51" t="str">
        <f t="shared" si="202"/>
        <v/>
      </c>
      <c r="AL677" s="51" t="str">
        <f t="shared" si="203"/>
        <v/>
      </c>
      <c r="AM677" s="51" t="str">
        <f t="shared" si="204"/>
        <v/>
      </c>
      <c r="AN677" s="51" t="str">
        <f>IF(OR(AD677&lt;&gt;TRUE,AI677&lt;&gt;TRUE),"",IF(OR('Info Lieferung'!$B$12-(YEAR(J677))&gt;INDEX(valschartmaxalt,MATCH(N677,libschart,0)),'Info Lieferung'!$B$12-(YEAR(J677))&lt;INDEX(valschartminalt,MATCH(N677,libschart,0))),FALSE,TRUE))</f>
        <v/>
      </c>
      <c r="AO677" s="51" t="str">
        <f t="shared" si="205"/>
        <v/>
      </c>
      <c r="AP677" s="51"/>
      <c r="AQ677" s="51"/>
      <c r="AR677" s="51"/>
      <c r="AS677" s="197" t="str">
        <f t="shared" si="206"/>
        <v/>
      </c>
      <c r="AT677" s="197" t="str">
        <f t="shared" si="207"/>
        <v/>
      </c>
    </row>
    <row r="678" spans="1:46" x14ac:dyDescent="0.2">
      <c r="A678" s="52" t="str">
        <f>IF(AND(F678&lt;&gt;"",'Institution - Klasse'!$F$4&lt;&gt;""),INDEX(libcatidinstit,'Institution - Klasse'!$F$4),"")</f>
        <v/>
      </c>
      <c r="B678" s="52" t="str">
        <f>IF(A678&lt;&gt;"",INDEX(codeinstit,'Institution - Klasse'!$F$4),"")</f>
        <v/>
      </c>
      <c r="C678" s="50" t="str">
        <f t="shared" si="208"/>
        <v/>
      </c>
      <c r="D678" s="143"/>
      <c r="E678" s="143"/>
      <c r="F678" s="137"/>
      <c r="G678" s="137"/>
      <c r="H678" s="137"/>
      <c r="I678" s="137"/>
      <c r="J678" s="139"/>
      <c r="K678" s="140"/>
      <c r="L678" s="141"/>
      <c r="M678" s="141"/>
      <c r="N678" s="140"/>
      <c r="O678" s="142"/>
      <c r="P678" s="137"/>
      <c r="Q678" s="227"/>
      <c r="R678" s="137"/>
      <c r="S678" s="155"/>
      <c r="T678" s="155"/>
      <c r="U678" s="155"/>
      <c r="V678" s="155"/>
      <c r="W678" s="155"/>
      <c r="X678" s="155"/>
      <c r="Y678" s="53" t="str">
        <f t="shared" si="190"/>
        <v/>
      </c>
      <c r="Z678" s="51" t="str">
        <f t="shared" si="191"/>
        <v/>
      </c>
      <c r="AA678" s="51" t="str">
        <f t="shared" si="192"/>
        <v/>
      </c>
      <c r="AB678" s="51" t="str">
        <f t="shared" si="193"/>
        <v/>
      </c>
      <c r="AC678" s="51" t="str">
        <f t="shared" si="194"/>
        <v/>
      </c>
      <c r="AD678" s="51" t="str">
        <f t="shared" si="195"/>
        <v/>
      </c>
      <c r="AE678" s="51" t="str">
        <f t="shared" si="196"/>
        <v/>
      </c>
      <c r="AF678" s="51" t="str">
        <f t="shared" si="197"/>
        <v/>
      </c>
      <c r="AG678" s="51" t="str">
        <f t="shared" si="198"/>
        <v/>
      </c>
      <c r="AH678" s="51" t="str">
        <f t="shared" si="199"/>
        <v/>
      </c>
      <c r="AI678" s="51" t="str">
        <f t="shared" si="200"/>
        <v/>
      </c>
      <c r="AJ678" s="51" t="str">
        <f t="shared" si="201"/>
        <v/>
      </c>
      <c r="AK678" s="51" t="str">
        <f t="shared" si="202"/>
        <v/>
      </c>
      <c r="AL678" s="51" t="str">
        <f t="shared" si="203"/>
        <v/>
      </c>
      <c r="AM678" s="51" t="str">
        <f t="shared" si="204"/>
        <v/>
      </c>
      <c r="AN678" s="51" t="str">
        <f>IF(OR(AD678&lt;&gt;TRUE,AI678&lt;&gt;TRUE),"",IF(OR('Info Lieferung'!$B$12-(YEAR(J678))&gt;INDEX(valschartmaxalt,MATCH(N678,libschart,0)),'Info Lieferung'!$B$12-(YEAR(J678))&lt;INDEX(valschartminalt,MATCH(N678,libschart,0))),FALSE,TRUE))</f>
        <v/>
      </c>
      <c r="AO678" s="51" t="str">
        <f t="shared" si="205"/>
        <v/>
      </c>
      <c r="AP678" s="51"/>
      <c r="AQ678" s="51"/>
      <c r="AR678" s="51"/>
      <c r="AS678" s="197" t="str">
        <f t="shared" si="206"/>
        <v/>
      </c>
      <c r="AT678" s="197" t="str">
        <f t="shared" si="207"/>
        <v/>
      </c>
    </row>
    <row r="679" spans="1:46" x14ac:dyDescent="0.2">
      <c r="A679" s="52" t="str">
        <f>IF(AND(F679&lt;&gt;"",'Institution - Klasse'!$F$4&lt;&gt;""),INDEX(libcatidinstit,'Institution - Klasse'!$F$4),"")</f>
        <v/>
      </c>
      <c r="B679" s="52" t="str">
        <f>IF(A679&lt;&gt;"",INDEX(codeinstit,'Institution - Klasse'!$F$4),"")</f>
        <v/>
      </c>
      <c r="C679" s="50" t="str">
        <f t="shared" si="208"/>
        <v/>
      </c>
      <c r="D679" s="143"/>
      <c r="E679" s="143"/>
      <c r="F679" s="137"/>
      <c r="G679" s="137"/>
      <c r="H679" s="137"/>
      <c r="I679" s="137"/>
      <c r="J679" s="139"/>
      <c r="K679" s="140"/>
      <c r="L679" s="141"/>
      <c r="M679" s="141"/>
      <c r="N679" s="140"/>
      <c r="O679" s="142"/>
      <c r="P679" s="137"/>
      <c r="Q679" s="227"/>
      <c r="R679" s="137"/>
      <c r="S679" s="155"/>
      <c r="T679" s="155"/>
      <c r="U679" s="155"/>
      <c r="V679" s="155"/>
      <c r="W679" s="155"/>
      <c r="X679" s="155"/>
      <c r="Y679" s="53" t="str">
        <f t="shared" si="190"/>
        <v/>
      </c>
      <c r="Z679" s="51" t="str">
        <f t="shared" si="191"/>
        <v/>
      </c>
      <c r="AA679" s="51" t="str">
        <f t="shared" si="192"/>
        <v/>
      </c>
      <c r="AB679" s="51" t="str">
        <f t="shared" si="193"/>
        <v/>
      </c>
      <c r="AC679" s="51" t="str">
        <f t="shared" si="194"/>
        <v/>
      </c>
      <c r="AD679" s="51" t="str">
        <f t="shared" si="195"/>
        <v/>
      </c>
      <c r="AE679" s="51" t="str">
        <f t="shared" si="196"/>
        <v/>
      </c>
      <c r="AF679" s="51" t="str">
        <f t="shared" si="197"/>
        <v/>
      </c>
      <c r="AG679" s="51" t="str">
        <f t="shared" si="198"/>
        <v/>
      </c>
      <c r="AH679" s="51" t="str">
        <f t="shared" si="199"/>
        <v/>
      </c>
      <c r="AI679" s="51" t="str">
        <f t="shared" si="200"/>
        <v/>
      </c>
      <c r="AJ679" s="51" t="str">
        <f t="shared" si="201"/>
        <v/>
      </c>
      <c r="AK679" s="51" t="str">
        <f t="shared" si="202"/>
        <v/>
      </c>
      <c r="AL679" s="51" t="str">
        <f t="shared" si="203"/>
        <v/>
      </c>
      <c r="AM679" s="51" t="str">
        <f t="shared" si="204"/>
        <v/>
      </c>
      <c r="AN679" s="51" t="str">
        <f>IF(OR(AD679&lt;&gt;TRUE,AI679&lt;&gt;TRUE),"",IF(OR('Info Lieferung'!$B$12-(YEAR(J679))&gt;INDEX(valschartmaxalt,MATCH(N679,libschart,0)),'Info Lieferung'!$B$12-(YEAR(J679))&lt;INDEX(valschartminalt,MATCH(N679,libschart,0))),FALSE,TRUE))</f>
        <v/>
      </c>
      <c r="AO679" s="51" t="str">
        <f t="shared" si="205"/>
        <v/>
      </c>
      <c r="AP679" s="51"/>
      <c r="AQ679" s="51"/>
      <c r="AR679" s="51"/>
      <c r="AS679" s="197" t="str">
        <f t="shared" si="206"/>
        <v/>
      </c>
      <c r="AT679" s="197" t="str">
        <f t="shared" si="207"/>
        <v/>
      </c>
    </row>
    <row r="680" spans="1:46" x14ac:dyDescent="0.2">
      <c r="A680" s="52" t="str">
        <f>IF(AND(F680&lt;&gt;"",'Institution - Klasse'!$F$4&lt;&gt;""),INDEX(libcatidinstit,'Institution - Klasse'!$F$4),"")</f>
        <v/>
      </c>
      <c r="B680" s="52" t="str">
        <f>IF(A680&lt;&gt;"",INDEX(codeinstit,'Institution - Klasse'!$F$4),"")</f>
        <v/>
      </c>
      <c r="C680" s="50" t="str">
        <f t="shared" si="208"/>
        <v/>
      </c>
      <c r="D680" s="143"/>
      <c r="E680" s="143"/>
      <c r="F680" s="137"/>
      <c r="G680" s="137"/>
      <c r="H680" s="137"/>
      <c r="I680" s="137"/>
      <c r="J680" s="139"/>
      <c r="K680" s="140"/>
      <c r="L680" s="141"/>
      <c r="M680" s="141"/>
      <c r="N680" s="140"/>
      <c r="O680" s="142"/>
      <c r="P680" s="137"/>
      <c r="Q680" s="227"/>
      <c r="R680" s="137"/>
      <c r="S680" s="155"/>
      <c r="T680" s="155"/>
      <c r="U680" s="155"/>
      <c r="V680" s="155"/>
      <c r="W680" s="155"/>
      <c r="X680" s="155"/>
      <c r="Y680" s="53" t="str">
        <f t="shared" si="190"/>
        <v/>
      </c>
      <c r="Z680" s="51" t="str">
        <f t="shared" si="191"/>
        <v/>
      </c>
      <c r="AA680" s="51" t="str">
        <f t="shared" si="192"/>
        <v/>
      </c>
      <c r="AB680" s="51" t="str">
        <f t="shared" si="193"/>
        <v/>
      </c>
      <c r="AC680" s="51" t="str">
        <f t="shared" si="194"/>
        <v/>
      </c>
      <c r="AD680" s="51" t="str">
        <f t="shared" si="195"/>
        <v/>
      </c>
      <c r="AE680" s="51" t="str">
        <f t="shared" si="196"/>
        <v/>
      </c>
      <c r="AF680" s="51" t="str">
        <f t="shared" si="197"/>
        <v/>
      </c>
      <c r="AG680" s="51" t="str">
        <f t="shared" si="198"/>
        <v/>
      </c>
      <c r="AH680" s="51" t="str">
        <f t="shared" si="199"/>
        <v/>
      </c>
      <c r="AI680" s="51" t="str">
        <f t="shared" si="200"/>
        <v/>
      </c>
      <c r="AJ680" s="51" t="str">
        <f t="shared" si="201"/>
        <v/>
      </c>
      <c r="AK680" s="51" t="str">
        <f t="shared" si="202"/>
        <v/>
      </c>
      <c r="AL680" s="51" t="str">
        <f t="shared" si="203"/>
        <v/>
      </c>
      <c r="AM680" s="51" t="str">
        <f t="shared" si="204"/>
        <v/>
      </c>
      <c r="AN680" s="51" t="str">
        <f>IF(OR(AD680&lt;&gt;TRUE,AI680&lt;&gt;TRUE),"",IF(OR('Info Lieferung'!$B$12-(YEAR(J680))&gt;INDEX(valschartmaxalt,MATCH(N680,libschart,0)),'Info Lieferung'!$B$12-(YEAR(J680))&lt;INDEX(valschartminalt,MATCH(N680,libschart,0))),FALSE,TRUE))</f>
        <v/>
      </c>
      <c r="AO680" s="51" t="str">
        <f t="shared" si="205"/>
        <v/>
      </c>
      <c r="AP680" s="51"/>
      <c r="AQ680" s="51"/>
      <c r="AR680" s="51"/>
      <c r="AS680" s="197" t="str">
        <f t="shared" si="206"/>
        <v/>
      </c>
      <c r="AT680" s="197" t="str">
        <f t="shared" si="207"/>
        <v/>
      </c>
    </row>
    <row r="681" spans="1:46" x14ac:dyDescent="0.2">
      <c r="A681" s="52" t="str">
        <f>IF(AND(F681&lt;&gt;"",'Institution - Klasse'!$F$4&lt;&gt;""),INDEX(libcatidinstit,'Institution - Klasse'!$F$4),"")</f>
        <v/>
      </c>
      <c r="B681" s="52" t="str">
        <f>IF(A681&lt;&gt;"",INDEX(codeinstit,'Institution - Klasse'!$F$4),"")</f>
        <v/>
      </c>
      <c r="C681" s="50" t="str">
        <f t="shared" si="208"/>
        <v/>
      </c>
      <c r="D681" s="143"/>
      <c r="E681" s="143"/>
      <c r="F681" s="137"/>
      <c r="G681" s="137"/>
      <c r="H681" s="137"/>
      <c r="I681" s="137"/>
      <c r="J681" s="139"/>
      <c r="K681" s="140"/>
      <c r="L681" s="141"/>
      <c r="M681" s="141"/>
      <c r="N681" s="140"/>
      <c r="O681" s="142"/>
      <c r="P681" s="137"/>
      <c r="Q681" s="227"/>
      <c r="R681" s="137"/>
      <c r="S681" s="155"/>
      <c r="T681" s="155"/>
      <c r="U681" s="155"/>
      <c r="V681" s="155"/>
      <c r="W681" s="155"/>
      <c r="X681" s="155"/>
      <c r="Y681" s="53" t="str">
        <f t="shared" si="190"/>
        <v/>
      </c>
      <c r="Z681" s="51" t="str">
        <f t="shared" si="191"/>
        <v/>
      </c>
      <c r="AA681" s="51" t="str">
        <f t="shared" si="192"/>
        <v/>
      </c>
      <c r="AB681" s="51" t="str">
        <f t="shared" si="193"/>
        <v/>
      </c>
      <c r="AC681" s="51" t="str">
        <f t="shared" si="194"/>
        <v/>
      </c>
      <c r="AD681" s="51" t="str">
        <f t="shared" si="195"/>
        <v/>
      </c>
      <c r="AE681" s="51" t="str">
        <f t="shared" si="196"/>
        <v/>
      </c>
      <c r="AF681" s="51" t="str">
        <f t="shared" si="197"/>
        <v/>
      </c>
      <c r="AG681" s="51" t="str">
        <f t="shared" si="198"/>
        <v/>
      </c>
      <c r="AH681" s="51" t="str">
        <f t="shared" si="199"/>
        <v/>
      </c>
      <c r="AI681" s="51" t="str">
        <f t="shared" si="200"/>
        <v/>
      </c>
      <c r="AJ681" s="51" t="str">
        <f t="shared" si="201"/>
        <v/>
      </c>
      <c r="AK681" s="51" t="str">
        <f t="shared" si="202"/>
        <v/>
      </c>
      <c r="AL681" s="51" t="str">
        <f t="shared" si="203"/>
        <v/>
      </c>
      <c r="AM681" s="51" t="str">
        <f t="shared" si="204"/>
        <v/>
      </c>
      <c r="AN681" s="51" t="str">
        <f>IF(OR(AD681&lt;&gt;TRUE,AI681&lt;&gt;TRUE),"",IF(OR('Info Lieferung'!$B$12-(YEAR(J681))&gt;INDEX(valschartmaxalt,MATCH(N681,libschart,0)),'Info Lieferung'!$B$12-(YEAR(J681))&lt;INDEX(valschartminalt,MATCH(N681,libschart,0))),FALSE,TRUE))</f>
        <v/>
      </c>
      <c r="AO681" s="51" t="str">
        <f t="shared" si="205"/>
        <v/>
      </c>
      <c r="AP681" s="51"/>
      <c r="AQ681" s="51"/>
      <c r="AR681" s="51"/>
      <c r="AS681" s="197" t="str">
        <f t="shared" si="206"/>
        <v/>
      </c>
      <c r="AT681" s="197" t="str">
        <f t="shared" si="207"/>
        <v/>
      </c>
    </row>
    <row r="682" spans="1:46" x14ac:dyDescent="0.2">
      <c r="A682" s="52" t="str">
        <f>IF(AND(F682&lt;&gt;"",'Institution - Klasse'!$F$4&lt;&gt;""),INDEX(libcatidinstit,'Institution - Klasse'!$F$4),"")</f>
        <v/>
      </c>
      <c r="B682" s="52" t="str">
        <f>IF(A682&lt;&gt;"",INDEX(codeinstit,'Institution - Klasse'!$F$4),"")</f>
        <v/>
      </c>
      <c r="C682" s="50" t="str">
        <f t="shared" si="208"/>
        <v/>
      </c>
      <c r="D682" s="143"/>
      <c r="E682" s="143"/>
      <c r="F682" s="137"/>
      <c r="G682" s="137"/>
      <c r="H682" s="137"/>
      <c r="I682" s="137"/>
      <c r="J682" s="139"/>
      <c r="K682" s="140"/>
      <c r="L682" s="141"/>
      <c r="M682" s="141"/>
      <c r="N682" s="140"/>
      <c r="O682" s="142"/>
      <c r="P682" s="137"/>
      <c r="Q682" s="227"/>
      <c r="R682" s="137"/>
      <c r="S682" s="155"/>
      <c r="T682" s="155"/>
      <c r="U682" s="155"/>
      <c r="V682" s="155"/>
      <c r="W682" s="155"/>
      <c r="X682" s="155"/>
      <c r="Y682" s="53" t="str">
        <f t="shared" si="190"/>
        <v/>
      </c>
      <c r="Z682" s="51" t="str">
        <f t="shared" si="191"/>
        <v/>
      </c>
      <c r="AA682" s="51" t="str">
        <f t="shared" si="192"/>
        <v/>
      </c>
      <c r="AB682" s="51" t="str">
        <f t="shared" si="193"/>
        <v/>
      </c>
      <c r="AC682" s="51" t="str">
        <f t="shared" si="194"/>
        <v/>
      </c>
      <c r="AD682" s="51" t="str">
        <f t="shared" si="195"/>
        <v/>
      </c>
      <c r="AE682" s="51" t="str">
        <f t="shared" si="196"/>
        <v/>
      </c>
      <c r="AF682" s="51" t="str">
        <f t="shared" si="197"/>
        <v/>
      </c>
      <c r="AG682" s="51" t="str">
        <f t="shared" si="198"/>
        <v/>
      </c>
      <c r="AH682" s="51" t="str">
        <f t="shared" si="199"/>
        <v/>
      </c>
      <c r="AI682" s="51" t="str">
        <f t="shared" si="200"/>
        <v/>
      </c>
      <c r="AJ682" s="51" t="str">
        <f t="shared" si="201"/>
        <v/>
      </c>
      <c r="AK682" s="51" t="str">
        <f t="shared" si="202"/>
        <v/>
      </c>
      <c r="AL682" s="51" t="str">
        <f t="shared" si="203"/>
        <v/>
      </c>
      <c r="AM682" s="51" t="str">
        <f t="shared" si="204"/>
        <v/>
      </c>
      <c r="AN682" s="51" t="str">
        <f>IF(OR(AD682&lt;&gt;TRUE,AI682&lt;&gt;TRUE),"",IF(OR('Info Lieferung'!$B$12-(YEAR(J682))&gt;INDEX(valschartmaxalt,MATCH(N682,libschart,0)),'Info Lieferung'!$B$12-(YEAR(J682))&lt;INDEX(valschartminalt,MATCH(N682,libschart,0))),FALSE,TRUE))</f>
        <v/>
      </c>
      <c r="AO682" s="51" t="str">
        <f t="shared" si="205"/>
        <v/>
      </c>
      <c r="AP682" s="51"/>
      <c r="AQ682" s="51"/>
      <c r="AR682" s="51"/>
      <c r="AS682" s="197" t="str">
        <f t="shared" si="206"/>
        <v/>
      </c>
      <c r="AT682" s="197" t="str">
        <f t="shared" si="207"/>
        <v/>
      </c>
    </row>
    <row r="683" spans="1:46" x14ac:dyDescent="0.2">
      <c r="A683" s="52" t="str">
        <f>IF(AND(F683&lt;&gt;"",'Institution - Klasse'!$F$4&lt;&gt;""),INDEX(libcatidinstit,'Institution - Klasse'!$F$4),"")</f>
        <v/>
      </c>
      <c r="B683" s="52" t="str">
        <f>IF(A683&lt;&gt;"",INDEX(codeinstit,'Institution - Klasse'!$F$4),"")</f>
        <v/>
      </c>
      <c r="C683" s="50" t="str">
        <f t="shared" si="208"/>
        <v/>
      </c>
      <c r="D683" s="143"/>
      <c r="E683" s="143"/>
      <c r="F683" s="137"/>
      <c r="G683" s="137"/>
      <c r="H683" s="137"/>
      <c r="I683" s="137"/>
      <c r="J683" s="139"/>
      <c r="K683" s="140"/>
      <c r="L683" s="141"/>
      <c r="M683" s="141"/>
      <c r="N683" s="140"/>
      <c r="O683" s="142"/>
      <c r="P683" s="137"/>
      <c r="Q683" s="227"/>
      <c r="R683" s="137"/>
      <c r="S683" s="155"/>
      <c r="T683" s="155"/>
      <c r="U683" s="155"/>
      <c r="V683" s="155"/>
      <c r="W683" s="155"/>
      <c r="X683" s="155"/>
      <c r="Y683" s="53" t="str">
        <f t="shared" si="190"/>
        <v/>
      </c>
      <c r="Z683" s="51" t="str">
        <f t="shared" si="191"/>
        <v/>
      </c>
      <c r="AA683" s="51" t="str">
        <f t="shared" si="192"/>
        <v/>
      </c>
      <c r="AB683" s="51" t="str">
        <f t="shared" si="193"/>
        <v/>
      </c>
      <c r="AC683" s="51" t="str">
        <f t="shared" si="194"/>
        <v/>
      </c>
      <c r="AD683" s="51" t="str">
        <f t="shared" si="195"/>
        <v/>
      </c>
      <c r="AE683" s="51" t="str">
        <f t="shared" si="196"/>
        <v/>
      </c>
      <c r="AF683" s="51" t="str">
        <f t="shared" si="197"/>
        <v/>
      </c>
      <c r="AG683" s="51" t="str">
        <f t="shared" si="198"/>
        <v/>
      </c>
      <c r="AH683" s="51" t="str">
        <f t="shared" si="199"/>
        <v/>
      </c>
      <c r="AI683" s="51" t="str">
        <f t="shared" si="200"/>
        <v/>
      </c>
      <c r="AJ683" s="51" t="str">
        <f t="shared" si="201"/>
        <v/>
      </c>
      <c r="AK683" s="51" t="str">
        <f t="shared" si="202"/>
        <v/>
      </c>
      <c r="AL683" s="51" t="str">
        <f t="shared" si="203"/>
        <v/>
      </c>
      <c r="AM683" s="51" t="str">
        <f t="shared" si="204"/>
        <v/>
      </c>
      <c r="AN683" s="51" t="str">
        <f>IF(OR(AD683&lt;&gt;TRUE,AI683&lt;&gt;TRUE),"",IF(OR('Info Lieferung'!$B$12-(YEAR(J683))&gt;INDEX(valschartmaxalt,MATCH(N683,libschart,0)),'Info Lieferung'!$B$12-(YEAR(J683))&lt;INDEX(valschartminalt,MATCH(N683,libschart,0))),FALSE,TRUE))</f>
        <v/>
      </c>
      <c r="AO683" s="51" t="str">
        <f t="shared" si="205"/>
        <v/>
      </c>
      <c r="AP683" s="51"/>
      <c r="AQ683" s="51"/>
      <c r="AR683" s="51"/>
      <c r="AS683" s="197" t="str">
        <f t="shared" si="206"/>
        <v/>
      </c>
      <c r="AT683" s="197" t="str">
        <f t="shared" si="207"/>
        <v/>
      </c>
    </row>
    <row r="684" spans="1:46" x14ac:dyDescent="0.2">
      <c r="A684" s="52" t="str">
        <f>IF(AND(F684&lt;&gt;"",'Institution - Klasse'!$F$4&lt;&gt;""),INDEX(libcatidinstit,'Institution - Klasse'!$F$4),"")</f>
        <v/>
      </c>
      <c r="B684" s="52" t="str">
        <f>IF(A684&lt;&gt;"",INDEX(codeinstit,'Institution - Klasse'!$F$4),"")</f>
        <v/>
      </c>
      <c r="C684" s="50" t="str">
        <f t="shared" si="208"/>
        <v/>
      </c>
      <c r="D684" s="143"/>
      <c r="E684" s="143"/>
      <c r="F684" s="137"/>
      <c r="G684" s="137"/>
      <c r="H684" s="137"/>
      <c r="I684" s="137"/>
      <c r="J684" s="139"/>
      <c r="K684" s="140"/>
      <c r="L684" s="141"/>
      <c r="M684" s="141"/>
      <c r="N684" s="140"/>
      <c r="O684" s="142"/>
      <c r="P684" s="137"/>
      <c r="Q684" s="227"/>
      <c r="R684" s="137"/>
      <c r="S684" s="155"/>
      <c r="T684" s="155"/>
      <c r="U684" s="155"/>
      <c r="V684" s="155"/>
      <c r="W684" s="155"/>
      <c r="X684" s="155"/>
      <c r="Y684" s="53" t="str">
        <f t="shared" si="190"/>
        <v/>
      </c>
      <c r="Z684" s="51" t="str">
        <f t="shared" si="191"/>
        <v/>
      </c>
      <c r="AA684" s="51" t="str">
        <f t="shared" si="192"/>
        <v/>
      </c>
      <c r="AB684" s="51" t="str">
        <f t="shared" si="193"/>
        <v/>
      </c>
      <c r="AC684" s="51" t="str">
        <f t="shared" si="194"/>
        <v/>
      </c>
      <c r="AD684" s="51" t="str">
        <f t="shared" si="195"/>
        <v/>
      </c>
      <c r="AE684" s="51" t="str">
        <f t="shared" si="196"/>
        <v/>
      </c>
      <c r="AF684" s="51" t="str">
        <f t="shared" si="197"/>
        <v/>
      </c>
      <c r="AG684" s="51" t="str">
        <f t="shared" si="198"/>
        <v/>
      </c>
      <c r="AH684" s="51" t="str">
        <f t="shared" si="199"/>
        <v/>
      </c>
      <c r="AI684" s="51" t="str">
        <f t="shared" si="200"/>
        <v/>
      </c>
      <c r="AJ684" s="51" t="str">
        <f t="shared" si="201"/>
        <v/>
      </c>
      <c r="AK684" s="51" t="str">
        <f t="shared" si="202"/>
        <v/>
      </c>
      <c r="AL684" s="51" t="str">
        <f t="shared" si="203"/>
        <v/>
      </c>
      <c r="AM684" s="51" t="str">
        <f t="shared" si="204"/>
        <v/>
      </c>
      <c r="AN684" s="51" t="str">
        <f>IF(OR(AD684&lt;&gt;TRUE,AI684&lt;&gt;TRUE),"",IF(OR('Info Lieferung'!$B$12-(YEAR(J684))&gt;INDEX(valschartmaxalt,MATCH(N684,libschart,0)),'Info Lieferung'!$B$12-(YEAR(J684))&lt;INDEX(valschartminalt,MATCH(N684,libschart,0))),FALSE,TRUE))</f>
        <v/>
      </c>
      <c r="AO684" s="51" t="str">
        <f t="shared" si="205"/>
        <v/>
      </c>
      <c r="AP684" s="51"/>
      <c r="AQ684" s="51"/>
      <c r="AR684" s="51"/>
      <c r="AS684" s="197" t="str">
        <f t="shared" si="206"/>
        <v/>
      </c>
      <c r="AT684" s="197" t="str">
        <f t="shared" si="207"/>
        <v/>
      </c>
    </row>
    <row r="685" spans="1:46" x14ac:dyDescent="0.2">
      <c r="A685" s="52" t="str">
        <f>IF(AND(F685&lt;&gt;"",'Institution - Klasse'!$F$4&lt;&gt;""),INDEX(libcatidinstit,'Institution - Klasse'!$F$4),"")</f>
        <v/>
      </c>
      <c r="B685" s="52" t="str">
        <f>IF(A685&lt;&gt;"",INDEX(codeinstit,'Institution - Klasse'!$F$4),"")</f>
        <v/>
      </c>
      <c r="C685" s="50" t="str">
        <f t="shared" si="208"/>
        <v/>
      </c>
      <c r="D685" s="143"/>
      <c r="E685" s="143"/>
      <c r="F685" s="137"/>
      <c r="G685" s="137"/>
      <c r="H685" s="137"/>
      <c r="I685" s="137"/>
      <c r="J685" s="139"/>
      <c r="K685" s="140"/>
      <c r="L685" s="141"/>
      <c r="M685" s="141"/>
      <c r="N685" s="140"/>
      <c r="O685" s="142"/>
      <c r="P685" s="137"/>
      <c r="Q685" s="227"/>
      <c r="R685" s="137"/>
      <c r="S685" s="155"/>
      <c r="T685" s="155"/>
      <c r="U685" s="155"/>
      <c r="V685" s="155"/>
      <c r="W685" s="155"/>
      <c r="X685" s="155"/>
      <c r="Y685" s="53" t="str">
        <f t="shared" si="190"/>
        <v/>
      </c>
      <c r="Z685" s="51" t="str">
        <f t="shared" si="191"/>
        <v/>
      </c>
      <c r="AA685" s="51" t="str">
        <f t="shared" si="192"/>
        <v/>
      </c>
      <c r="AB685" s="51" t="str">
        <f t="shared" si="193"/>
        <v/>
      </c>
      <c r="AC685" s="51" t="str">
        <f t="shared" si="194"/>
        <v/>
      </c>
      <c r="AD685" s="51" t="str">
        <f t="shared" si="195"/>
        <v/>
      </c>
      <c r="AE685" s="51" t="str">
        <f t="shared" si="196"/>
        <v/>
      </c>
      <c r="AF685" s="51" t="str">
        <f t="shared" si="197"/>
        <v/>
      </c>
      <c r="AG685" s="51" t="str">
        <f t="shared" si="198"/>
        <v/>
      </c>
      <c r="AH685" s="51" t="str">
        <f t="shared" si="199"/>
        <v/>
      </c>
      <c r="AI685" s="51" t="str">
        <f t="shared" si="200"/>
        <v/>
      </c>
      <c r="AJ685" s="51" t="str">
        <f t="shared" si="201"/>
        <v/>
      </c>
      <c r="AK685" s="51" t="str">
        <f t="shared" si="202"/>
        <v/>
      </c>
      <c r="AL685" s="51" t="str">
        <f t="shared" si="203"/>
        <v/>
      </c>
      <c r="AM685" s="51" t="str">
        <f t="shared" si="204"/>
        <v/>
      </c>
      <c r="AN685" s="51" t="str">
        <f>IF(OR(AD685&lt;&gt;TRUE,AI685&lt;&gt;TRUE),"",IF(OR('Info Lieferung'!$B$12-(YEAR(J685))&gt;INDEX(valschartmaxalt,MATCH(N685,libschart,0)),'Info Lieferung'!$B$12-(YEAR(J685))&lt;INDEX(valschartminalt,MATCH(N685,libschart,0))),FALSE,TRUE))</f>
        <v/>
      </c>
      <c r="AO685" s="51" t="str">
        <f t="shared" si="205"/>
        <v/>
      </c>
      <c r="AP685" s="51"/>
      <c r="AQ685" s="51"/>
      <c r="AR685" s="51"/>
      <c r="AS685" s="197" t="str">
        <f t="shared" si="206"/>
        <v/>
      </c>
      <c r="AT685" s="197" t="str">
        <f t="shared" si="207"/>
        <v/>
      </c>
    </row>
    <row r="686" spans="1:46" x14ac:dyDescent="0.2">
      <c r="A686" s="52" t="str">
        <f>IF(AND(F686&lt;&gt;"",'Institution - Klasse'!$F$4&lt;&gt;""),INDEX(libcatidinstit,'Institution - Klasse'!$F$4),"")</f>
        <v/>
      </c>
      <c r="B686" s="52" t="str">
        <f>IF(A686&lt;&gt;"",INDEX(codeinstit,'Institution - Klasse'!$F$4),"")</f>
        <v/>
      </c>
      <c r="C686" s="50" t="str">
        <f t="shared" si="208"/>
        <v/>
      </c>
      <c r="D686" s="143"/>
      <c r="E686" s="143"/>
      <c r="F686" s="137"/>
      <c r="G686" s="137"/>
      <c r="H686" s="137"/>
      <c r="I686" s="137"/>
      <c r="J686" s="139"/>
      <c r="K686" s="140"/>
      <c r="L686" s="141"/>
      <c r="M686" s="141"/>
      <c r="N686" s="140"/>
      <c r="O686" s="142"/>
      <c r="P686" s="137"/>
      <c r="Q686" s="227"/>
      <c r="R686" s="137"/>
      <c r="S686" s="155"/>
      <c r="T686" s="155"/>
      <c r="U686" s="155"/>
      <c r="V686" s="155"/>
      <c r="W686" s="155"/>
      <c r="X686" s="155"/>
      <c r="Y686" s="53" t="str">
        <f t="shared" si="190"/>
        <v/>
      </c>
      <c r="Z686" s="51" t="str">
        <f t="shared" si="191"/>
        <v/>
      </c>
      <c r="AA686" s="51" t="str">
        <f t="shared" si="192"/>
        <v/>
      </c>
      <c r="AB686" s="51" t="str">
        <f t="shared" si="193"/>
        <v/>
      </c>
      <c r="AC686" s="51" t="str">
        <f t="shared" si="194"/>
        <v/>
      </c>
      <c r="AD686" s="51" t="str">
        <f t="shared" si="195"/>
        <v/>
      </c>
      <c r="AE686" s="51" t="str">
        <f t="shared" si="196"/>
        <v/>
      </c>
      <c r="AF686" s="51" t="str">
        <f t="shared" si="197"/>
        <v/>
      </c>
      <c r="AG686" s="51" t="str">
        <f t="shared" si="198"/>
        <v/>
      </c>
      <c r="AH686" s="51" t="str">
        <f t="shared" si="199"/>
        <v/>
      </c>
      <c r="AI686" s="51" t="str">
        <f t="shared" si="200"/>
        <v/>
      </c>
      <c r="AJ686" s="51" t="str">
        <f t="shared" si="201"/>
        <v/>
      </c>
      <c r="AK686" s="51" t="str">
        <f t="shared" si="202"/>
        <v/>
      </c>
      <c r="AL686" s="51" t="str">
        <f t="shared" si="203"/>
        <v/>
      </c>
      <c r="AM686" s="51" t="str">
        <f t="shared" si="204"/>
        <v/>
      </c>
      <c r="AN686" s="51" t="str">
        <f>IF(OR(AD686&lt;&gt;TRUE,AI686&lt;&gt;TRUE),"",IF(OR('Info Lieferung'!$B$12-(YEAR(J686))&gt;INDEX(valschartmaxalt,MATCH(N686,libschart,0)),'Info Lieferung'!$B$12-(YEAR(J686))&lt;INDEX(valschartminalt,MATCH(N686,libschart,0))),FALSE,TRUE))</f>
        <v/>
      </c>
      <c r="AO686" s="51" t="str">
        <f t="shared" si="205"/>
        <v/>
      </c>
      <c r="AP686" s="51"/>
      <c r="AQ686" s="51"/>
      <c r="AR686" s="51"/>
      <c r="AS686" s="197" t="str">
        <f t="shared" si="206"/>
        <v/>
      </c>
      <c r="AT686" s="197" t="str">
        <f t="shared" si="207"/>
        <v/>
      </c>
    </row>
    <row r="687" spans="1:46" x14ac:dyDescent="0.2">
      <c r="A687" s="52" t="str">
        <f>IF(AND(F687&lt;&gt;"",'Institution - Klasse'!$F$4&lt;&gt;""),INDEX(libcatidinstit,'Institution - Klasse'!$F$4),"")</f>
        <v/>
      </c>
      <c r="B687" s="52" t="str">
        <f>IF(A687&lt;&gt;"",INDEX(codeinstit,'Institution - Klasse'!$F$4),"")</f>
        <v/>
      </c>
      <c r="C687" s="50" t="str">
        <f t="shared" si="208"/>
        <v/>
      </c>
      <c r="D687" s="143"/>
      <c r="E687" s="143"/>
      <c r="F687" s="137"/>
      <c r="G687" s="137"/>
      <c r="H687" s="137"/>
      <c r="I687" s="137"/>
      <c r="J687" s="139"/>
      <c r="K687" s="140"/>
      <c r="L687" s="141"/>
      <c r="M687" s="141"/>
      <c r="N687" s="140"/>
      <c r="O687" s="142"/>
      <c r="P687" s="137"/>
      <c r="Q687" s="227"/>
      <c r="R687" s="137"/>
      <c r="S687" s="155"/>
      <c r="T687" s="155"/>
      <c r="U687" s="155"/>
      <c r="V687" s="155"/>
      <c r="W687" s="155"/>
      <c r="X687" s="155"/>
      <c r="Y687" s="53" t="str">
        <f t="shared" si="190"/>
        <v/>
      </c>
      <c r="Z687" s="51" t="str">
        <f t="shared" si="191"/>
        <v/>
      </c>
      <c r="AA687" s="51" t="str">
        <f t="shared" si="192"/>
        <v/>
      </c>
      <c r="AB687" s="51" t="str">
        <f t="shared" si="193"/>
        <v/>
      </c>
      <c r="AC687" s="51" t="str">
        <f t="shared" si="194"/>
        <v/>
      </c>
      <c r="AD687" s="51" t="str">
        <f t="shared" si="195"/>
        <v/>
      </c>
      <c r="AE687" s="51" t="str">
        <f t="shared" si="196"/>
        <v/>
      </c>
      <c r="AF687" s="51" t="str">
        <f t="shared" si="197"/>
        <v/>
      </c>
      <c r="AG687" s="51" t="str">
        <f t="shared" si="198"/>
        <v/>
      </c>
      <c r="AH687" s="51" t="str">
        <f t="shared" si="199"/>
        <v/>
      </c>
      <c r="AI687" s="51" t="str">
        <f t="shared" si="200"/>
        <v/>
      </c>
      <c r="AJ687" s="51" t="str">
        <f t="shared" si="201"/>
        <v/>
      </c>
      <c r="AK687" s="51" t="str">
        <f t="shared" si="202"/>
        <v/>
      </c>
      <c r="AL687" s="51" t="str">
        <f t="shared" si="203"/>
        <v/>
      </c>
      <c r="AM687" s="51" t="str">
        <f t="shared" si="204"/>
        <v/>
      </c>
      <c r="AN687" s="51" t="str">
        <f>IF(OR(AD687&lt;&gt;TRUE,AI687&lt;&gt;TRUE),"",IF(OR('Info Lieferung'!$B$12-(YEAR(J687))&gt;INDEX(valschartmaxalt,MATCH(N687,libschart,0)),'Info Lieferung'!$B$12-(YEAR(J687))&lt;INDEX(valschartminalt,MATCH(N687,libschart,0))),FALSE,TRUE))</f>
        <v/>
      </c>
      <c r="AO687" s="51" t="str">
        <f t="shared" si="205"/>
        <v/>
      </c>
      <c r="AP687" s="51"/>
      <c r="AQ687" s="51"/>
      <c r="AR687" s="51"/>
      <c r="AS687" s="197" t="str">
        <f t="shared" si="206"/>
        <v/>
      </c>
      <c r="AT687" s="197" t="str">
        <f t="shared" si="207"/>
        <v/>
      </c>
    </row>
    <row r="688" spans="1:46" x14ac:dyDescent="0.2">
      <c r="A688" s="52" t="str">
        <f>IF(AND(F688&lt;&gt;"",'Institution - Klasse'!$F$4&lt;&gt;""),INDEX(libcatidinstit,'Institution - Klasse'!$F$4),"")</f>
        <v/>
      </c>
      <c r="B688" s="52" t="str">
        <f>IF(A688&lt;&gt;"",INDEX(codeinstit,'Institution - Klasse'!$F$4),"")</f>
        <v/>
      </c>
      <c r="C688" s="50" t="str">
        <f t="shared" si="208"/>
        <v/>
      </c>
      <c r="D688" s="143"/>
      <c r="E688" s="143"/>
      <c r="F688" s="137"/>
      <c r="G688" s="137"/>
      <c r="H688" s="137"/>
      <c r="I688" s="137"/>
      <c r="J688" s="139"/>
      <c r="K688" s="140"/>
      <c r="L688" s="141"/>
      <c r="M688" s="141"/>
      <c r="N688" s="140"/>
      <c r="O688" s="142"/>
      <c r="P688" s="137"/>
      <c r="Q688" s="227"/>
      <c r="R688" s="137"/>
      <c r="S688" s="155"/>
      <c r="T688" s="155"/>
      <c r="U688" s="155"/>
      <c r="V688" s="155"/>
      <c r="W688" s="155"/>
      <c r="X688" s="155"/>
      <c r="Y688" s="53" t="str">
        <f t="shared" si="190"/>
        <v/>
      </c>
      <c r="Z688" s="51" t="str">
        <f t="shared" si="191"/>
        <v/>
      </c>
      <c r="AA688" s="51" t="str">
        <f t="shared" si="192"/>
        <v/>
      </c>
      <c r="AB688" s="51" t="str">
        <f t="shared" si="193"/>
        <v/>
      </c>
      <c r="AC688" s="51" t="str">
        <f t="shared" si="194"/>
        <v/>
      </c>
      <c r="AD688" s="51" t="str">
        <f t="shared" si="195"/>
        <v/>
      </c>
      <c r="AE688" s="51" t="str">
        <f t="shared" si="196"/>
        <v/>
      </c>
      <c r="AF688" s="51" t="str">
        <f t="shared" si="197"/>
        <v/>
      </c>
      <c r="AG688" s="51" t="str">
        <f t="shared" si="198"/>
        <v/>
      </c>
      <c r="AH688" s="51" t="str">
        <f t="shared" si="199"/>
        <v/>
      </c>
      <c r="AI688" s="51" t="str">
        <f t="shared" si="200"/>
        <v/>
      </c>
      <c r="AJ688" s="51" t="str">
        <f t="shared" si="201"/>
        <v/>
      </c>
      <c r="AK688" s="51" t="str">
        <f t="shared" si="202"/>
        <v/>
      </c>
      <c r="AL688" s="51" t="str">
        <f t="shared" si="203"/>
        <v/>
      </c>
      <c r="AM688" s="51" t="str">
        <f t="shared" si="204"/>
        <v/>
      </c>
      <c r="AN688" s="51" t="str">
        <f>IF(OR(AD688&lt;&gt;TRUE,AI688&lt;&gt;TRUE),"",IF(OR('Info Lieferung'!$B$12-(YEAR(J688))&gt;INDEX(valschartmaxalt,MATCH(N688,libschart,0)),'Info Lieferung'!$B$12-(YEAR(J688))&lt;INDEX(valschartminalt,MATCH(N688,libschart,0))),FALSE,TRUE))</f>
        <v/>
      </c>
      <c r="AO688" s="51" t="str">
        <f t="shared" si="205"/>
        <v/>
      </c>
      <c r="AP688" s="51"/>
      <c r="AQ688" s="51"/>
      <c r="AR688" s="51"/>
      <c r="AS688" s="197" t="str">
        <f t="shared" si="206"/>
        <v/>
      </c>
      <c r="AT688" s="197" t="str">
        <f t="shared" si="207"/>
        <v/>
      </c>
    </row>
    <row r="689" spans="1:46" x14ac:dyDescent="0.2">
      <c r="A689" s="52" t="str">
        <f>IF(AND(F689&lt;&gt;"",'Institution - Klasse'!$F$4&lt;&gt;""),INDEX(libcatidinstit,'Institution - Klasse'!$F$4),"")</f>
        <v/>
      </c>
      <c r="B689" s="52" t="str">
        <f>IF(A689&lt;&gt;"",INDEX(codeinstit,'Institution - Klasse'!$F$4),"")</f>
        <v/>
      </c>
      <c r="C689" s="50" t="str">
        <f t="shared" si="208"/>
        <v/>
      </c>
      <c r="D689" s="143"/>
      <c r="E689" s="143"/>
      <c r="F689" s="137"/>
      <c r="G689" s="137"/>
      <c r="H689" s="137"/>
      <c r="I689" s="137"/>
      <c r="J689" s="139"/>
      <c r="K689" s="140"/>
      <c r="L689" s="141"/>
      <c r="M689" s="141"/>
      <c r="N689" s="140"/>
      <c r="O689" s="142"/>
      <c r="P689" s="137"/>
      <c r="Q689" s="227"/>
      <c r="R689" s="137"/>
      <c r="S689" s="155"/>
      <c r="T689" s="155"/>
      <c r="U689" s="155"/>
      <c r="V689" s="155"/>
      <c r="W689" s="155"/>
      <c r="X689" s="155"/>
      <c r="Y689" s="53" t="str">
        <f t="shared" si="190"/>
        <v/>
      </c>
      <c r="Z689" s="51" t="str">
        <f t="shared" si="191"/>
        <v/>
      </c>
      <c r="AA689" s="51" t="str">
        <f t="shared" si="192"/>
        <v/>
      </c>
      <c r="AB689" s="51" t="str">
        <f t="shared" si="193"/>
        <v/>
      </c>
      <c r="AC689" s="51" t="str">
        <f t="shared" si="194"/>
        <v/>
      </c>
      <c r="AD689" s="51" t="str">
        <f t="shared" si="195"/>
        <v/>
      </c>
      <c r="AE689" s="51" t="str">
        <f t="shared" si="196"/>
        <v/>
      </c>
      <c r="AF689" s="51" t="str">
        <f t="shared" si="197"/>
        <v/>
      </c>
      <c r="AG689" s="51" t="str">
        <f t="shared" si="198"/>
        <v/>
      </c>
      <c r="AH689" s="51" t="str">
        <f t="shared" si="199"/>
        <v/>
      </c>
      <c r="AI689" s="51" t="str">
        <f t="shared" si="200"/>
        <v/>
      </c>
      <c r="AJ689" s="51" t="str">
        <f t="shared" si="201"/>
        <v/>
      </c>
      <c r="AK689" s="51" t="str">
        <f t="shared" si="202"/>
        <v/>
      </c>
      <c r="AL689" s="51" t="str">
        <f t="shared" si="203"/>
        <v/>
      </c>
      <c r="AM689" s="51" t="str">
        <f t="shared" si="204"/>
        <v/>
      </c>
      <c r="AN689" s="51" t="str">
        <f>IF(OR(AD689&lt;&gt;TRUE,AI689&lt;&gt;TRUE),"",IF(OR('Info Lieferung'!$B$12-(YEAR(J689))&gt;INDEX(valschartmaxalt,MATCH(N689,libschart,0)),'Info Lieferung'!$B$12-(YEAR(J689))&lt;INDEX(valschartminalt,MATCH(N689,libschart,0))),FALSE,TRUE))</f>
        <v/>
      </c>
      <c r="AO689" s="51" t="str">
        <f t="shared" si="205"/>
        <v/>
      </c>
      <c r="AP689" s="51"/>
      <c r="AQ689" s="51"/>
      <c r="AR689" s="51"/>
      <c r="AS689" s="197" t="str">
        <f t="shared" si="206"/>
        <v/>
      </c>
      <c r="AT689" s="197" t="str">
        <f t="shared" si="207"/>
        <v/>
      </c>
    </row>
    <row r="690" spans="1:46" x14ac:dyDescent="0.2">
      <c r="A690" s="52" t="str">
        <f>IF(AND(F690&lt;&gt;"",'Institution - Klasse'!$F$4&lt;&gt;""),INDEX(libcatidinstit,'Institution - Klasse'!$F$4),"")</f>
        <v/>
      </c>
      <c r="B690" s="52" t="str">
        <f>IF(A690&lt;&gt;"",INDEX(codeinstit,'Institution - Klasse'!$F$4),"")</f>
        <v/>
      </c>
      <c r="C690" s="50" t="str">
        <f t="shared" si="208"/>
        <v/>
      </c>
      <c r="D690" s="143"/>
      <c r="E690" s="143"/>
      <c r="F690" s="137"/>
      <c r="G690" s="137"/>
      <c r="H690" s="137"/>
      <c r="I690" s="137"/>
      <c r="J690" s="139"/>
      <c r="K690" s="140"/>
      <c r="L690" s="141"/>
      <c r="M690" s="141"/>
      <c r="N690" s="140"/>
      <c r="O690" s="142"/>
      <c r="P690" s="137"/>
      <c r="Q690" s="227"/>
      <c r="R690" s="137"/>
      <c r="S690" s="155"/>
      <c r="T690" s="155"/>
      <c r="U690" s="155"/>
      <c r="V690" s="155"/>
      <c r="W690" s="155"/>
      <c r="X690" s="155"/>
      <c r="Y690" s="53" t="str">
        <f t="shared" si="190"/>
        <v/>
      </c>
      <c r="Z690" s="51" t="str">
        <f t="shared" si="191"/>
        <v/>
      </c>
      <c r="AA690" s="51" t="str">
        <f t="shared" si="192"/>
        <v/>
      </c>
      <c r="AB690" s="51" t="str">
        <f t="shared" si="193"/>
        <v/>
      </c>
      <c r="AC690" s="51" t="str">
        <f t="shared" si="194"/>
        <v/>
      </c>
      <c r="AD690" s="51" t="str">
        <f t="shared" si="195"/>
        <v/>
      </c>
      <c r="AE690" s="51" t="str">
        <f t="shared" si="196"/>
        <v/>
      </c>
      <c r="AF690" s="51" t="str">
        <f t="shared" si="197"/>
        <v/>
      </c>
      <c r="AG690" s="51" t="str">
        <f t="shared" si="198"/>
        <v/>
      </c>
      <c r="AH690" s="51" t="str">
        <f t="shared" si="199"/>
        <v/>
      </c>
      <c r="AI690" s="51" t="str">
        <f t="shared" si="200"/>
        <v/>
      </c>
      <c r="AJ690" s="51" t="str">
        <f t="shared" si="201"/>
        <v/>
      </c>
      <c r="AK690" s="51" t="str">
        <f t="shared" si="202"/>
        <v/>
      </c>
      <c r="AL690" s="51" t="str">
        <f t="shared" si="203"/>
        <v/>
      </c>
      <c r="AM690" s="51" t="str">
        <f t="shared" si="204"/>
        <v/>
      </c>
      <c r="AN690" s="51" t="str">
        <f>IF(OR(AD690&lt;&gt;TRUE,AI690&lt;&gt;TRUE),"",IF(OR('Info Lieferung'!$B$12-(YEAR(J690))&gt;INDEX(valschartmaxalt,MATCH(N690,libschart,0)),'Info Lieferung'!$B$12-(YEAR(J690))&lt;INDEX(valschartminalt,MATCH(N690,libschart,0))),FALSE,TRUE))</f>
        <v/>
      </c>
      <c r="AO690" s="51" t="str">
        <f t="shared" si="205"/>
        <v/>
      </c>
      <c r="AP690" s="51"/>
      <c r="AQ690" s="51"/>
      <c r="AR690" s="51"/>
      <c r="AS690" s="197" t="str">
        <f t="shared" si="206"/>
        <v/>
      </c>
      <c r="AT690" s="197" t="str">
        <f t="shared" si="207"/>
        <v/>
      </c>
    </row>
    <row r="691" spans="1:46" x14ac:dyDescent="0.2">
      <c r="A691" s="52" t="str">
        <f>IF(AND(F691&lt;&gt;"",'Institution - Klasse'!$F$4&lt;&gt;""),INDEX(libcatidinstit,'Institution - Klasse'!$F$4),"")</f>
        <v/>
      </c>
      <c r="B691" s="52" t="str">
        <f>IF(A691&lt;&gt;"",INDEX(codeinstit,'Institution - Klasse'!$F$4),"")</f>
        <v/>
      </c>
      <c r="C691" s="50" t="str">
        <f t="shared" si="208"/>
        <v/>
      </c>
      <c r="D691" s="143"/>
      <c r="E691" s="143"/>
      <c r="F691" s="137"/>
      <c r="G691" s="137"/>
      <c r="H691" s="137"/>
      <c r="I691" s="137"/>
      <c r="J691" s="139"/>
      <c r="K691" s="140"/>
      <c r="L691" s="141"/>
      <c r="M691" s="141"/>
      <c r="N691" s="140"/>
      <c r="O691" s="142"/>
      <c r="P691" s="137"/>
      <c r="Q691" s="227"/>
      <c r="R691" s="137"/>
      <c r="S691" s="155"/>
      <c r="T691" s="155"/>
      <c r="U691" s="155"/>
      <c r="V691" s="155"/>
      <c r="W691" s="155"/>
      <c r="X691" s="155"/>
      <c r="Y691" s="53" t="str">
        <f t="shared" si="190"/>
        <v/>
      </c>
      <c r="Z691" s="51" t="str">
        <f t="shared" si="191"/>
        <v/>
      </c>
      <c r="AA691" s="51" t="str">
        <f t="shared" si="192"/>
        <v/>
      </c>
      <c r="AB691" s="51" t="str">
        <f t="shared" si="193"/>
        <v/>
      </c>
      <c r="AC691" s="51" t="str">
        <f t="shared" si="194"/>
        <v/>
      </c>
      <c r="AD691" s="51" t="str">
        <f t="shared" si="195"/>
        <v/>
      </c>
      <c r="AE691" s="51" t="str">
        <f t="shared" si="196"/>
        <v/>
      </c>
      <c r="AF691" s="51" t="str">
        <f t="shared" si="197"/>
        <v/>
      </c>
      <c r="AG691" s="51" t="str">
        <f t="shared" si="198"/>
        <v/>
      </c>
      <c r="AH691" s="51" t="str">
        <f t="shared" si="199"/>
        <v/>
      </c>
      <c r="AI691" s="51" t="str">
        <f t="shared" si="200"/>
        <v/>
      </c>
      <c r="AJ691" s="51" t="str">
        <f t="shared" si="201"/>
        <v/>
      </c>
      <c r="AK691" s="51" t="str">
        <f t="shared" si="202"/>
        <v/>
      </c>
      <c r="AL691" s="51" t="str">
        <f t="shared" si="203"/>
        <v/>
      </c>
      <c r="AM691" s="51" t="str">
        <f t="shared" si="204"/>
        <v/>
      </c>
      <c r="AN691" s="51" t="str">
        <f>IF(OR(AD691&lt;&gt;TRUE,AI691&lt;&gt;TRUE),"",IF(OR('Info Lieferung'!$B$12-(YEAR(J691))&gt;INDEX(valschartmaxalt,MATCH(N691,libschart,0)),'Info Lieferung'!$B$12-(YEAR(J691))&lt;INDEX(valschartminalt,MATCH(N691,libschart,0))),FALSE,TRUE))</f>
        <v/>
      </c>
      <c r="AO691" s="51" t="str">
        <f t="shared" si="205"/>
        <v/>
      </c>
      <c r="AP691" s="51"/>
      <c r="AQ691" s="51"/>
      <c r="AR691" s="51"/>
      <c r="AS691" s="197" t="str">
        <f t="shared" si="206"/>
        <v/>
      </c>
      <c r="AT691" s="197" t="str">
        <f t="shared" si="207"/>
        <v/>
      </c>
    </row>
    <row r="692" spans="1:46" x14ac:dyDescent="0.2">
      <c r="A692" s="52" t="str">
        <f>IF(AND(F692&lt;&gt;"",'Institution - Klasse'!$F$4&lt;&gt;""),INDEX(libcatidinstit,'Institution - Klasse'!$F$4),"")</f>
        <v/>
      </c>
      <c r="B692" s="52" t="str">
        <f>IF(A692&lt;&gt;"",INDEX(codeinstit,'Institution - Klasse'!$F$4),"")</f>
        <v/>
      </c>
      <c r="C692" s="50" t="str">
        <f t="shared" si="208"/>
        <v/>
      </c>
      <c r="D692" s="143"/>
      <c r="E692" s="143"/>
      <c r="F692" s="137"/>
      <c r="G692" s="137"/>
      <c r="H692" s="137"/>
      <c r="I692" s="137"/>
      <c r="J692" s="139"/>
      <c r="K692" s="140"/>
      <c r="L692" s="141"/>
      <c r="M692" s="141"/>
      <c r="N692" s="140"/>
      <c r="O692" s="142"/>
      <c r="P692" s="137"/>
      <c r="Q692" s="227"/>
      <c r="R692" s="137"/>
      <c r="S692" s="155"/>
      <c r="T692" s="155"/>
      <c r="U692" s="155"/>
      <c r="V692" s="155"/>
      <c r="W692" s="155"/>
      <c r="X692" s="155"/>
      <c r="Y692" s="53" t="str">
        <f t="shared" si="190"/>
        <v/>
      </c>
      <c r="Z692" s="51" t="str">
        <f t="shared" si="191"/>
        <v/>
      </c>
      <c r="AA692" s="51" t="str">
        <f t="shared" si="192"/>
        <v/>
      </c>
      <c r="AB692" s="51" t="str">
        <f t="shared" si="193"/>
        <v/>
      </c>
      <c r="AC692" s="51" t="str">
        <f t="shared" si="194"/>
        <v/>
      </c>
      <c r="AD692" s="51" t="str">
        <f t="shared" si="195"/>
        <v/>
      </c>
      <c r="AE692" s="51" t="str">
        <f t="shared" si="196"/>
        <v/>
      </c>
      <c r="AF692" s="51" t="str">
        <f t="shared" si="197"/>
        <v/>
      </c>
      <c r="AG692" s="51" t="str">
        <f t="shared" si="198"/>
        <v/>
      </c>
      <c r="AH692" s="51" t="str">
        <f t="shared" si="199"/>
        <v/>
      </c>
      <c r="AI692" s="51" t="str">
        <f t="shared" si="200"/>
        <v/>
      </c>
      <c r="AJ692" s="51" t="str">
        <f t="shared" si="201"/>
        <v/>
      </c>
      <c r="AK692" s="51" t="str">
        <f t="shared" si="202"/>
        <v/>
      </c>
      <c r="AL692" s="51" t="str">
        <f t="shared" si="203"/>
        <v/>
      </c>
      <c r="AM692" s="51" t="str">
        <f t="shared" si="204"/>
        <v/>
      </c>
      <c r="AN692" s="51" t="str">
        <f>IF(OR(AD692&lt;&gt;TRUE,AI692&lt;&gt;TRUE),"",IF(OR('Info Lieferung'!$B$12-(YEAR(J692))&gt;INDEX(valschartmaxalt,MATCH(N692,libschart,0)),'Info Lieferung'!$B$12-(YEAR(J692))&lt;INDEX(valschartminalt,MATCH(N692,libschart,0))),FALSE,TRUE))</f>
        <v/>
      </c>
      <c r="AO692" s="51" t="str">
        <f t="shared" si="205"/>
        <v/>
      </c>
      <c r="AP692" s="51"/>
      <c r="AQ692" s="51"/>
      <c r="AR692" s="51"/>
      <c r="AS692" s="197" t="str">
        <f t="shared" si="206"/>
        <v/>
      </c>
      <c r="AT692" s="197" t="str">
        <f t="shared" si="207"/>
        <v/>
      </c>
    </row>
    <row r="693" spans="1:46" x14ac:dyDescent="0.2">
      <c r="A693" s="52" t="str">
        <f>IF(AND(F693&lt;&gt;"",'Institution - Klasse'!$F$4&lt;&gt;""),INDEX(libcatidinstit,'Institution - Klasse'!$F$4),"")</f>
        <v/>
      </c>
      <c r="B693" s="52" t="str">
        <f>IF(A693&lt;&gt;"",INDEX(codeinstit,'Institution - Klasse'!$F$4),"")</f>
        <v/>
      </c>
      <c r="C693" s="50" t="str">
        <f t="shared" si="208"/>
        <v/>
      </c>
      <c r="D693" s="143"/>
      <c r="E693" s="143"/>
      <c r="F693" s="137"/>
      <c r="G693" s="137"/>
      <c r="H693" s="137"/>
      <c r="I693" s="137"/>
      <c r="J693" s="139"/>
      <c r="K693" s="140"/>
      <c r="L693" s="141"/>
      <c r="M693" s="141"/>
      <c r="N693" s="140"/>
      <c r="O693" s="142"/>
      <c r="P693" s="137"/>
      <c r="Q693" s="227"/>
      <c r="R693" s="137"/>
      <c r="S693" s="155"/>
      <c r="T693" s="155"/>
      <c r="U693" s="155"/>
      <c r="V693" s="155"/>
      <c r="W693" s="155"/>
      <c r="X693" s="155"/>
      <c r="Y693" s="53" t="str">
        <f t="shared" si="190"/>
        <v/>
      </c>
      <c r="Z693" s="51" t="str">
        <f t="shared" si="191"/>
        <v/>
      </c>
      <c r="AA693" s="51" t="str">
        <f t="shared" si="192"/>
        <v/>
      </c>
      <c r="AB693" s="51" t="str">
        <f t="shared" si="193"/>
        <v/>
      </c>
      <c r="AC693" s="51" t="str">
        <f t="shared" si="194"/>
        <v/>
      </c>
      <c r="AD693" s="51" t="str">
        <f t="shared" si="195"/>
        <v/>
      </c>
      <c r="AE693" s="51" t="str">
        <f t="shared" si="196"/>
        <v/>
      </c>
      <c r="AF693" s="51" t="str">
        <f t="shared" si="197"/>
        <v/>
      </c>
      <c r="AG693" s="51" t="str">
        <f t="shared" si="198"/>
        <v/>
      </c>
      <c r="AH693" s="51" t="str">
        <f t="shared" si="199"/>
        <v/>
      </c>
      <c r="AI693" s="51" t="str">
        <f t="shared" si="200"/>
        <v/>
      </c>
      <c r="AJ693" s="51" t="str">
        <f t="shared" si="201"/>
        <v/>
      </c>
      <c r="AK693" s="51" t="str">
        <f t="shared" si="202"/>
        <v/>
      </c>
      <c r="AL693" s="51" t="str">
        <f t="shared" si="203"/>
        <v/>
      </c>
      <c r="AM693" s="51" t="str">
        <f t="shared" si="204"/>
        <v/>
      </c>
      <c r="AN693" s="51" t="str">
        <f>IF(OR(AD693&lt;&gt;TRUE,AI693&lt;&gt;TRUE),"",IF(OR('Info Lieferung'!$B$12-(YEAR(J693))&gt;INDEX(valschartmaxalt,MATCH(N693,libschart,0)),'Info Lieferung'!$B$12-(YEAR(J693))&lt;INDEX(valschartminalt,MATCH(N693,libschart,0))),FALSE,TRUE))</f>
        <v/>
      </c>
      <c r="AO693" s="51" t="str">
        <f t="shared" si="205"/>
        <v/>
      </c>
      <c r="AP693" s="51"/>
      <c r="AQ693" s="51"/>
      <c r="AR693" s="51"/>
      <c r="AS693" s="197" t="str">
        <f t="shared" si="206"/>
        <v/>
      </c>
      <c r="AT693" s="197" t="str">
        <f t="shared" si="207"/>
        <v/>
      </c>
    </row>
    <row r="694" spans="1:46" x14ac:dyDescent="0.2">
      <c r="A694" s="52" t="str">
        <f>IF(AND(F694&lt;&gt;"",'Institution - Klasse'!$F$4&lt;&gt;""),INDEX(libcatidinstit,'Institution - Klasse'!$F$4),"")</f>
        <v/>
      </c>
      <c r="B694" s="52" t="str">
        <f>IF(A694&lt;&gt;"",INDEX(codeinstit,'Institution - Klasse'!$F$4),"")</f>
        <v/>
      </c>
      <c r="C694" s="50" t="str">
        <f t="shared" si="208"/>
        <v/>
      </c>
      <c r="D694" s="143"/>
      <c r="E694" s="143"/>
      <c r="F694" s="137"/>
      <c r="G694" s="137"/>
      <c r="H694" s="137"/>
      <c r="I694" s="137"/>
      <c r="J694" s="139"/>
      <c r="K694" s="140"/>
      <c r="L694" s="141"/>
      <c r="M694" s="141"/>
      <c r="N694" s="140"/>
      <c r="O694" s="142"/>
      <c r="P694" s="137"/>
      <c r="Q694" s="227"/>
      <c r="R694" s="137"/>
      <c r="S694" s="155"/>
      <c r="T694" s="155"/>
      <c r="U694" s="155"/>
      <c r="V694" s="155"/>
      <c r="W694" s="155"/>
      <c r="X694" s="155"/>
      <c r="Y694" s="53" t="str">
        <f t="shared" si="190"/>
        <v/>
      </c>
      <c r="Z694" s="51" t="str">
        <f t="shared" si="191"/>
        <v/>
      </c>
      <c r="AA694" s="51" t="str">
        <f t="shared" si="192"/>
        <v/>
      </c>
      <c r="AB694" s="51" t="str">
        <f t="shared" si="193"/>
        <v/>
      </c>
      <c r="AC694" s="51" t="str">
        <f t="shared" si="194"/>
        <v/>
      </c>
      <c r="AD694" s="51" t="str">
        <f t="shared" si="195"/>
        <v/>
      </c>
      <c r="AE694" s="51" t="str">
        <f t="shared" si="196"/>
        <v/>
      </c>
      <c r="AF694" s="51" t="str">
        <f t="shared" si="197"/>
        <v/>
      </c>
      <c r="AG694" s="51" t="str">
        <f t="shared" si="198"/>
        <v/>
      </c>
      <c r="AH694" s="51" t="str">
        <f t="shared" si="199"/>
        <v/>
      </c>
      <c r="AI694" s="51" t="str">
        <f t="shared" si="200"/>
        <v/>
      </c>
      <c r="AJ694" s="51" t="str">
        <f t="shared" si="201"/>
        <v/>
      </c>
      <c r="AK694" s="51" t="str">
        <f t="shared" si="202"/>
        <v/>
      </c>
      <c r="AL694" s="51" t="str">
        <f t="shared" si="203"/>
        <v/>
      </c>
      <c r="AM694" s="51" t="str">
        <f t="shared" si="204"/>
        <v/>
      </c>
      <c r="AN694" s="51" t="str">
        <f>IF(OR(AD694&lt;&gt;TRUE,AI694&lt;&gt;TRUE),"",IF(OR('Info Lieferung'!$B$12-(YEAR(J694))&gt;INDEX(valschartmaxalt,MATCH(N694,libschart,0)),'Info Lieferung'!$B$12-(YEAR(J694))&lt;INDEX(valschartminalt,MATCH(N694,libschart,0))),FALSE,TRUE))</f>
        <v/>
      </c>
      <c r="AO694" s="51" t="str">
        <f t="shared" si="205"/>
        <v/>
      </c>
      <c r="AP694" s="51"/>
      <c r="AQ694" s="51"/>
      <c r="AR694" s="51"/>
      <c r="AS694" s="197" t="str">
        <f t="shared" si="206"/>
        <v/>
      </c>
      <c r="AT694" s="197" t="str">
        <f t="shared" si="207"/>
        <v/>
      </c>
    </row>
    <row r="695" spans="1:46" x14ac:dyDescent="0.2">
      <c r="A695" s="52" t="str">
        <f>IF(AND(F695&lt;&gt;"",'Institution - Klasse'!$F$4&lt;&gt;""),INDEX(libcatidinstit,'Institution - Klasse'!$F$4),"")</f>
        <v/>
      </c>
      <c r="B695" s="52" t="str">
        <f>IF(A695&lt;&gt;"",INDEX(codeinstit,'Institution - Klasse'!$F$4),"")</f>
        <v/>
      </c>
      <c r="C695" s="50" t="str">
        <f t="shared" si="208"/>
        <v/>
      </c>
      <c r="D695" s="143"/>
      <c r="E695" s="143"/>
      <c r="F695" s="137"/>
      <c r="G695" s="137"/>
      <c r="H695" s="137"/>
      <c r="I695" s="137"/>
      <c r="J695" s="139"/>
      <c r="K695" s="140"/>
      <c r="L695" s="141"/>
      <c r="M695" s="141"/>
      <c r="N695" s="140"/>
      <c r="O695" s="142"/>
      <c r="P695" s="137"/>
      <c r="Q695" s="227"/>
      <c r="R695" s="137"/>
      <c r="S695" s="155"/>
      <c r="T695" s="155"/>
      <c r="U695" s="155"/>
      <c r="V695" s="155"/>
      <c r="W695" s="155"/>
      <c r="X695" s="155"/>
      <c r="Y695" s="53" t="str">
        <f t="shared" si="190"/>
        <v/>
      </c>
      <c r="Z695" s="51" t="str">
        <f t="shared" si="191"/>
        <v/>
      </c>
      <c r="AA695" s="51" t="str">
        <f t="shared" si="192"/>
        <v/>
      </c>
      <c r="AB695" s="51" t="str">
        <f t="shared" si="193"/>
        <v/>
      </c>
      <c r="AC695" s="51" t="str">
        <f t="shared" si="194"/>
        <v/>
      </c>
      <c r="AD695" s="51" t="str">
        <f t="shared" si="195"/>
        <v/>
      </c>
      <c r="AE695" s="51" t="str">
        <f t="shared" si="196"/>
        <v/>
      </c>
      <c r="AF695" s="51" t="str">
        <f t="shared" si="197"/>
        <v/>
      </c>
      <c r="AG695" s="51" t="str">
        <f t="shared" si="198"/>
        <v/>
      </c>
      <c r="AH695" s="51" t="str">
        <f t="shared" si="199"/>
        <v/>
      </c>
      <c r="AI695" s="51" t="str">
        <f t="shared" si="200"/>
        <v/>
      </c>
      <c r="AJ695" s="51" t="str">
        <f t="shared" si="201"/>
        <v/>
      </c>
      <c r="AK695" s="51" t="str">
        <f t="shared" si="202"/>
        <v/>
      </c>
      <c r="AL695" s="51" t="str">
        <f t="shared" si="203"/>
        <v/>
      </c>
      <c r="AM695" s="51" t="str">
        <f t="shared" si="204"/>
        <v/>
      </c>
      <c r="AN695" s="51" t="str">
        <f>IF(OR(AD695&lt;&gt;TRUE,AI695&lt;&gt;TRUE),"",IF(OR('Info Lieferung'!$B$12-(YEAR(J695))&gt;INDEX(valschartmaxalt,MATCH(N695,libschart,0)),'Info Lieferung'!$B$12-(YEAR(J695))&lt;INDEX(valschartminalt,MATCH(N695,libschart,0))),FALSE,TRUE))</f>
        <v/>
      </c>
      <c r="AO695" s="51" t="str">
        <f t="shared" si="205"/>
        <v/>
      </c>
      <c r="AP695" s="51"/>
      <c r="AQ695" s="51"/>
      <c r="AR695" s="51"/>
      <c r="AS695" s="197" t="str">
        <f t="shared" si="206"/>
        <v/>
      </c>
      <c r="AT695" s="197" t="str">
        <f t="shared" si="207"/>
        <v/>
      </c>
    </row>
    <row r="696" spans="1:46" x14ac:dyDescent="0.2">
      <c r="A696" s="52" t="str">
        <f>IF(AND(F696&lt;&gt;"",'Institution - Klasse'!$F$4&lt;&gt;""),INDEX(libcatidinstit,'Institution - Klasse'!$F$4),"")</f>
        <v/>
      </c>
      <c r="B696" s="52" t="str">
        <f>IF(A696&lt;&gt;"",INDEX(codeinstit,'Institution - Klasse'!$F$4),"")</f>
        <v/>
      </c>
      <c r="C696" s="50" t="str">
        <f t="shared" si="208"/>
        <v/>
      </c>
      <c r="D696" s="143"/>
      <c r="E696" s="143"/>
      <c r="F696" s="137"/>
      <c r="G696" s="137"/>
      <c r="H696" s="137"/>
      <c r="I696" s="137"/>
      <c r="J696" s="139"/>
      <c r="K696" s="140"/>
      <c r="L696" s="141"/>
      <c r="M696" s="141"/>
      <c r="N696" s="140"/>
      <c r="O696" s="142"/>
      <c r="P696" s="137"/>
      <c r="Q696" s="227"/>
      <c r="R696" s="137"/>
      <c r="S696" s="155"/>
      <c r="T696" s="155"/>
      <c r="U696" s="155"/>
      <c r="V696" s="155"/>
      <c r="W696" s="155"/>
      <c r="X696" s="155"/>
      <c r="Y696" s="53" t="str">
        <f t="shared" si="190"/>
        <v/>
      </c>
      <c r="Z696" s="51" t="str">
        <f t="shared" si="191"/>
        <v/>
      </c>
      <c r="AA696" s="51" t="str">
        <f t="shared" si="192"/>
        <v/>
      </c>
      <c r="AB696" s="51" t="str">
        <f t="shared" si="193"/>
        <v/>
      </c>
      <c r="AC696" s="51" t="str">
        <f t="shared" si="194"/>
        <v/>
      </c>
      <c r="AD696" s="51" t="str">
        <f t="shared" si="195"/>
        <v/>
      </c>
      <c r="AE696" s="51" t="str">
        <f t="shared" si="196"/>
        <v/>
      </c>
      <c r="AF696" s="51" t="str">
        <f t="shared" si="197"/>
        <v/>
      </c>
      <c r="AG696" s="51" t="str">
        <f t="shared" si="198"/>
        <v/>
      </c>
      <c r="AH696" s="51" t="str">
        <f t="shared" si="199"/>
        <v/>
      </c>
      <c r="AI696" s="51" t="str">
        <f t="shared" si="200"/>
        <v/>
      </c>
      <c r="AJ696" s="51" t="str">
        <f t="shared" si="201"/>
        <v/>
      </c>
      <c r="AK696" s="51" t="str">
        <f t="shared" si="202"/>
        <v/>
      </c>
      <c r="AL696" s="51" t="str">
        <f t="shared" si="203"/>
        <v/>
      </c>
      <c r="AM696" s="51" t="str">
        <f t="shared" si="204"/>
        <v/>
      </c>
      <c r="AN696" s="51" t="str">
        <f>IF(OR(AD696&lt;&gt;TRUE,AI696&lt;&gt;TRUE),"",IF(OR('Info Lieferung'!$B$12-(YEAR(J696))&gt;INDEX(valschartmaxalt,MATCH(N696,libschart,0)),'Info Lieferung'!$B$12-(YEAR(J696))&lt;INDEX(valschartminalt,MATCH(N696,libschart,0))),FALSE,TRUE))</f>
        <v/>
      </c>
      <c r="AO696" s="51" t="str">
        <f t="shared" si="205"/>
        <v/>
      </c>
      <c r="AP696" s="51"/>
      <c r="AQ696" s="51"/>
      <c r="AR696" s="51"/>
      <c r="AS696" s="197" t="str">
        <f t="shared" si="206"/>
        <v/>
      </c>
      <c r="AT696" s="197" t="str">
        <f t="shared" si="207"/>
        <v/>
      </c>
    </row>
    <row r="697" spans="1:46" x14ac:dyDescent="0.2">
      <c r="A697" s="52" t="str">
        <f>IF(AND(F697&lt;&gt;"",'Institution - Klasse'!$F$4&lt;&gt;""),INDEX(libcatidinstit,'Institution - Klasse'!$F$4),"")</f>
        <v/>
      </c>
      <c r="B697" s="52" t="str">
        <f>IF(A697&lt;&gt;"",INDEX(codeinstit,'Institution - Klasse'!$F$4),"")</f>
        <v/>
      </c>
      <c r="C697" s="50" t="str">
        <f t="shared" si="208"/>
        <v/>
      </c>
      <c r="D697" s="143"/>
      <c r="E697" s="143"/>
      <c r="F697" s="137"/>
      <c r="G697" s="137"/>
      <c r="H697" s="137"/>
      <c r="I697" s="137"/>
      <c r="J697" s="139"/>
      <c r="K697" s="140"/>
      <c r="L697" s="141"/>
      <c r="M697" s="141"/>
      <c r="N697" s="140"/>
      <c r="O697" s="142"/>
      <c r="P697" s="137"/>
      <c r="Q697" s="227"/>
      <c r="R697" s="137"/>
      <c r="S697" s="155"/>
      <c r="T697" s="155"/>
      <c r="U697" s="155"/>
      <c r="V697" s="155"/>
      <c r="W697" s="155"/>
      <c r="X697" s="155"/>
      <c r="Y697" s="53" t="str">
        <f t="shared" si="190"/>
        <v/>
      </c>
      <c r="Z697" s="51" t="str">
        <f t="shared" si="191"/>
        <v/>
      </c>
      <c r="AA697" s="51" t="str">
        <f t="shared" si="192"/>
        <v/>
      </c>
      <c r="AB697" s="51" t="str">
        <f t="shared" si="193"/>
        <v/>
      </c>
      <c r="AC697" s="51" t="str">
        <f t="shared" si="194"/>
        <v/>
      </c>
      <c r="AD697" s="51" t="str">
        <f t="shared" si="195"/>
        <v/>
      </c>
      <c r="AE697" s="51" t="str">
        <f t="shared" si="196"/>
        <v/>
      </c>
      <c r="AF697" s="51" t="str">
        <f t="shared" si="197"/>
        <v/>
      </c>
      <c r="AG697" s="51" t="str">
        <f t="shared" si="198"/>
        <v/>
      </c>
      <c r="AH697" s="51" t="str">
        <f t="shared" si="199"/>
        <v/>
      </c>
      <c r="AI697" s="51" t="str">
        <f t="shared" si="200"/>
        <v/>
      </c>
      <c r="AJ697" s="51" t="str">
        <f t="shared" si="201"/>
        <v/>
      </c>
      <c r="AK697" s="51" t="str">
        <f t="shared" si="202"/>
        <v/>
      </c>
      <c r="AL697" s="51" t="str">
        <f t="shared" si="203"/>
        <v/>
      </c>
      <c r="AM697" s="51" t="str">
        <f t="shared" si="204"/>
        <v/>
      </c>
      <c r="AN697" s="51" t="str">
        <f>IF(OR(AD697&lt;&gt;TRUE,AI697&lt;&gt;TRUE),"",IF(OR('Info Lieferung'!$B$12-(YEAR(J697))&gt;INDEX(valschartmaxalt,MATCH(N697,libschart,0)),'Info Lieferung'!$B$12-(YEAR(J697))&lt;INDEX(valschartminalt,MATCH(N697,libschart,0))),FALSE,TRUE))</f>
        <v/>
      </c>
      <c r="AO697" s="51" t="str">
        <f t="shared" si="205"/>
        <v/>
      </c>
      <c r="AP697" s="51"/>
      <c r="AQ697" s="51"/>
      <c r="AR697" s="51"/>
      <c r="AS697" s="197" t="str">
        <f t="shared" si="206"/>
        <v/>
      </c>
      <c r="AT697" s="197" t="str">
        <f t="shared" si="207"/>
        <v/>
      </c>
    </row>
    <row r="698" spans="1:46" x14ac:dyDescent="0.2">
      <c r="A698" s="52" t="str">
        <f>IF(AND(F698&lt;&gt;"",'Institution - Klasse'!$F$4&lt;&gt;""),INDEX(libcatidinstit,'Institution - Klasse'!$F$4),"")</f>
        <v/>
      </c>
      <c r="B698" s="52" t="str">
        <f>IF(A698&lt;&gt;"",INDEX(codeinstit,'Institution - Klasse'!$F$4),"")</f>
        <v/>
      </c>
      <c r="C698" s="50" t="str">
        <f t="shared" si="208"/>
        <v/>
      </c>
      <c r="D698" s="143"/>
      <c r="E698" s="143"/>
      <c r="F698" s="137"/>
      <c r="G698" s="137"/>
      <c r="H698" s="137"/>
      <c r="I698" s="137"/>
      <c r="J698" s="139"/>
      <c r="K698" s="140"/>
      <c r="L698" s="141"/>
      <c r="M698" s="141"/>
      <c r="N698" s="140"/>
      <c r="O698" s="142"/>
      <c r="P698" s="137"/>
      <c r="Q698" s="227"/>
      <c r="R698" s="137"/>
      <c r="S698" s="155"/>
      <c r="T698" s="155"/>
      <c r="U698" s="155"/>
      <c r="V698" s="155"/>
      <c r="W698" s="155"/>
      <c r="X698" s="155"/>
      <c r="Y698" s="53" t="str">
        <f t="shared" si="190"/>
        <v/>
      </c>
      <c r="Z698" s="51" t="str">
        <f t="shared" si="191"/>
        <v/>
      </c>
      <c r="AA698" s="51" t="str">
        <f t="shared" si="192"/>
        <v/>
      </c>
      <c r="AB698" s="51" t="str">
        <f t="shared" si="193"/>
        <v/>
      </c>
      <c r="AC698" s="51" t="str">
        <f t="shared" si="194"/>
        <v/>
      </c>
      <c r="AD698" s="51" t="str">
        <f t="shared" si="195"/>
        <v/>
      </c>
      <c r="AE698" s="51" t="str">
        <f t="shared" si="196"/>
        <v/>
      </c>
      <c r="AF698" s="51" t="str">
        <f t="shared" si="197"/>
        <v/>
      </c>
      <c r="AG698" s="51" t="str">
        <f t="shared" si="198"/>
        <v/>
      </c>
      <c r="AH698" s="51" t="str">
        <f t="shared" si="199"/>
        <v/>
      </c>
      <c r="AI698" s="51" t="str">
        <f t="shared" si="200"/>
        <v/>
      </c>
      <c r="AJ698" s="51" t="str">
        <f t="shared" si="201"/>
        <v/>
      </c>
      <c r="AK698" s="51" t="str">
        <f t="shared" si="202"/>
        <v/>
      </c>
      <c r="AL698" s="51" t="str">
        <f t="shared" si="203"/>
        <v/>
      </c>
      <c r="AM698" s="51" t="str">
        <f t="shared" si="204"/>
        <v/>
      </c>
      <c r="AN698" s="51" t="str">
        <f>IF(OR(AD698&lt;&gt;TRUE,AI698&lt;&gt;TRUE),"",IF(OR('Info Lieferung'!$B$12-(YEAR(J698))&gt;INDEX(valschartmaxalt,MATCH(N698,libschart,0)),'Info Lieferung'!$B$12-(YEAR(J698))&lt;INDEX(valschartminalt,MATCH(N698,libschart,0))),FALSE,TRUE))</f>
        <v/>
      </c>
      <c r="AO698" s="51" t="str">
        <f t="shared" si="205"/>
        <v/>
      </c>
      <c r="AP698" s="51"/>
      <c r="AQ698" s="51"/>
      <c r="AR698" s="51"/>
      <c r="AS698" s="197" t="str">
        <f t="shared" si="206"/>
        <v/>
      </c>
      <c r="AT698" s="197" t="str">
        <f t="shared" si="207"/>
        <v/>
      </c>
    </row>
    <row r="699" spans="1:46" x14ac:dyDescent="0.2">
      <c r="A699" s="52" t="str">
        <f>IF(AND(F699&lt;&gt;"",'Institution - Klasse'!$F$4&lt;&gt;""),INDEX(libcatidinstit,'Institution - Klasse'!$F$4),"")</f>
        <v/>
      </c>
      <c r="B699" s="52" t="str">
        <f>IF(A699&lt;&gt;"",INDEX(codeinstit,'Institution - Klasse'!$F$4),"")</f>
        <v/>
      </c>
      <c r="C699" s="50" t="str">
        <f t="shared" si="208"/>
        <v/>
      </c>
      <c r="D699" s="143"/>
      <c r="E699" s="143"/>
      <c r="F699" s="137"/>
      <c r="G699" s="137"/>
      <c r="H699" s="137"/>
      <c r="I699" s="137"/>
      <c r="J699" s="139"/>
      <c r="K699" s="140"/>
      <c r="L699" s="141"/>
      <c r="M699" s="141"/>
      <c r="N699" s="140"/>
      <c r="O699" s="142"/>
      <c r="P699" s="137"/>
      <c r="Q699" s="227"/>
      <c r="R699" s="137"/>
      <c r="S699" s="155"/>
      <c r="T699" s="155"/>
      <c r="U699" s="155"/>
      <c r="V699" s="155"/>
      <c r="W699" s="155"/>
      <c r="X699" s="155"/>
      <c r="Y699" s="53" t="str">
        <f t="shared" si="190"/>
        <v/>
      </c>
      <c r="Z699" s="51" t="str">
        <f t="shared" si="191"/>
        <v/>
      </c>
      <c r="AA699" s="51" t="str">
        <f t="shared" si="192"/>
        <v/>
      </c>
      <c r="AB699" s="51" t="str">
        <f t="shared" si="193"/>
        <v/>
      </c>
      <c r="AC699" s="51" t="str">
        <f t="shared" si="194"/>
        <v/>
      </c>
      <c r="AD699" s="51" t="str">
        <f t="shared" si="195"/>
        <v/>
      </c>
      <c r="AE699" s="51" t="str">
        <f t="shared" si="196"/>
        <v/>
      </c>
      <c r="AF699" s="51" t="str">
        <f t="shared" si="197"/>
        <v/>
      </c>
      <c r="AG699" s="51" t="str">
        <f t="shared" si="198"/>
        <v/>
      </c>
      <c r="AH699" s="51" t="str">
        <f t="shared" si="199"/>
        <v/>
      </c>
      <c r="AI699" s="51" t="str">
        <f t="shared" si="200"/>
        <v/>
      </c>
      <c r="AJ699" s="51" t="str">
        <f t="shared" si="201"/>
        <v/>
      </c>
      <c r="AK699" s="51" t="str">
        <f t="shared" si="202"/>
        <v/>
      </c>
      <c r="AL699" s="51" t="str">
        <f t="shared" si="203"/>
        <v/>
      </c>
      <c r="AM699" s="51" t="str">
        <f t="shared" si="204"/>
        <v/>
      </c>
      <c r="AN699" s="51" t="str">
        <f>IF(OR(AD699&lt;&gt;TRUE,AI699&lt;&gt;TRUE),"",IF(OR('Info Lieferung'!$B$12-(YEAR(J699))&gt;INDEX(valschartmaxalt,MATCH(N699,libschart,0)),'Info Lieferung'!$B$12-(YEAR(J699))&lt;INDEX(valschartminalt,MATCH(N699,libschart,0))),FALSE,TRUE))</f>
        <v/>
      </c>
      <c r="AO699" s="51" t="str">
        <f t="shared" si="205"/>
        <v/>
      </c>
      <c r="AP699" s="51"/>
      <c r="AQ699" s="51"/>
      <c r="AR699" s="51"/>
      <c r="AS699" s="197" t="str">
        <f t="shared" si="206"/>
        <v/>
      </c>
      <c r="AT699" s="197" t="str">
        <f t="shared" si="207"/>
        <v/>
      </c>
    </row>
    <row r="700" spans="1:46" x14ac:dyDescent="0.2">
      <c r="A700" s="52" t="str">
        <f>IF(AND(F700&lt;&gt;"",'Institution - Klasse'!$F$4&lt;&gt;""),INDEX(libcatidinstit,'Institution - Klasse'!$F$4),"")</f>
        <v/>
      </c>
      <c r="B700" s="52" t="str">
        <f>IF(A700&lt;&gt;"",INDEX(codeinstit,'Institution - Klasse'!$F$4),"")</f>
        <v/>
      </c>
      <c r="C700" s="50" t="str">
        <f t="shared" si="208"/>
        <v/>
      </c>
      <c r="D700" s="143"/>
      <c r="E700" s="143"/>
      <c r="F700" s="137"/>
      <c r="G700" s="137"/>
      <c r="H700" s="137"/>
      <c r="I700" s="137"/>
      <c r="J700" s="139"/>
      <c r="K700" s="140"/>
      <c r="L700" s="141"/>
      <c r="M700" s="141"/>
      <c r="N700" s="140"/>
      <c r="O700" s="142"/>
      <c r="P700" s="137"/>
      <c r="Q700" s="227"/>
      <c r="R700" s="137"/>
      <c r="S700" s="155"/>
      <c r="T700" s="155"/>
      <c r="U700" s="155"/>
      <c r="V700" s="155"/>
      <c r="W700" s="155"/>
      <c r="X700" s="155"/>
      <c r="Y700" s="53" t="str">
        <f t="shared" si="190"/>
        <v/>
      </c>
      <c r="Z700" s="51" t="str">
        <f t="shared" si="191"/>
        <v/>
      </c>
      <c r="AA700" s="51" t="str">
        <f t="shared" si="192"/>
        <v/>
      </c>
      <c r="AB700" s="51" t="str">
        <f t="shared" si="193"/>
        <v/>
      </c>
      <c r="AC700" s="51" t="str">
        <f t="shared" si="194"/>
        <v/>
      </c>
      <c r="AD700" s="51" t="str">
        <f t="shared" si="195"/>
        <v/>
      </c>
      <c r="AE700" s="51" t="str">
        <f t="shared" si="196"/>
        <v/>
      </c>
      <c r="AF700" s="51" t="str">
        <f t="shared" si="197"/>
        <v/>
      </c>
      <c r="AG700" s="51" t="str">
        <f t="shared" si="198"/>
        <v/>
      </c>
      <c r="AH700" s="51" t="str">
        <f t="shared" si="199"/>
        <v/>
      </c>
      <c r="AI700" s="51" t="str">
        <f t="shared" si="200"/>
        <v/>
      </c>
      <c r="AJ700" s="51" t="str">
        <f t="shared" si="201"/>
        <v/>
      </c>
      <c r="AK700" s="51" t="str">
        <f t="shared" si="202"/>
        <v/>
      </c>
      <c r="AL700" s="51" t="str">
        <f t="shared" si="203"/>
        <v/>
      </c>
      <c r="AM700" s="51" t="str">
        <f t="shared" si="204"/>
        <v/>
      </c>
      <c r="AN700" s="51" t="str">
        <f>IF(OR(AD700&lt;&gt;TRUE,AI700&lt;&gt;TRUE),"",IF(OR('Info Lieferung'!$B$12-(YEAR(J700))&gt;INDEX(valschartmaxalt,MATCH(N700,libschart,0)),'Info Lieferung'!$B$12-(YEAR(J700))&lt;INDEX(valschartminalt,MATCH(N700,libschart,0))),FALSE,TRUE))</f>
        <v/>
      </c>
      <c r="AO700" s="51" t="str">
        <f t="shared" si="205"/>
        <v/>
      </c>
      <c r="AP700" s="51"/>
      <c r="AQ700" s="51"/>
      <c r="AR700" s="51"/>
      <c r="AS700" s="197" t="str">
        <f t="shared" si="206"/>
        <v/>
      </c>
      <c r="AT700" s="197" t="str">
        <f t="shared" si="207"/>
        <v/>
      </c>
    </row>
    <row r="701" spans="1:46" x14ac:dyDescent="0.2">
      <c r="A701" s="52" t="str">
        <f>IF(AND(F701&lt;&gt;"",'Institution - Klasse'!$F$4&lt;&gt;""),INDEX(libcatidinstit,'Institution - Klasse'!$F$4),"")</f>
        <v/>
      </c>
      <c r="B701" s="52" t="str">
        <f>IF(A701&lt;&gt;"",INDEX(codeinstit,'Institution - Klasse'!$F$4),"")</f>
        <v/>
      </c>
      <c r="C701" s="50" t="str">
        <f t="shared" si="208"/>
        <v/>
      </c>
      <c r="D701" s="143"/>
      <c r="E701" s="143"/>
      <c r="F701" s="137"/>
      <c r="G701" s="137"/>
      <c r="H701" s="137"/>
      <c r="I701" s="137"/>
      <c r="J701" s="139"/>
      <c r="K701" s="140"/>
      <c r="L701" s="141"/>
      <c r="M701" s="141"/>
      <c r="N701" s="140"/>
      <c r="O701" s="142"/>
      <c r="P701" s="137"/>
      <c r="Q701" s="227"/>
      <c r="R701" s="137"/>
      <c r="S701" s="155"/>
      <c r="T701" s="155"/>
      <c r="U701" s="155"/>
      <c r="V701" s="155"/>
      <c r="W701" s="155"/>
      <c r="X701" s="155"/>
      <c r="Y701" s="53" t="str">
        <f t="shared" si="190"/>
        <v/>
      </c>
      <c r="Z701" s="51" t="str">
        <f t="shared" si="191"/>
        <v/>
      </c>
      <c r="AA701" s="51" t="str">
        <f t="shared" si="192"/>
        <v/>
      </c>
      <c r="AB701" s="51" t="str">
        <f t="shared" si="193"/>
        <v/>
      </c>
      <c r="AC701" s="51" t="str">
        <f t="shared" si="194"/>
        <v/>
      </c>
      <c r="AD701" s="51" t="str">
        <f t="shared" si="195"/>
        <v/>
      </c>
      <c r="AE701" s="51" t="str">
        <f t="shared" si="196"/>
        <v/>
      </c>
      <c r="AF701" s="51" t="str">
        <f t="shared" si="197"/>
        <v/>
      </c>
      <c r="AG701" s="51" t="str">
        <f t="shared" si="198"/>
        <v/>
      </c>
      <c r="AH701" s="51" t="str">
        <f t="shared" si="199"/>
        <v/>
      </c>
      <c r="AI701" s="51" t="str">
        <f t="shared" si="200"/>
        <v/>
      </c>
      <c r="AJ701" s="51" t="str">
        <f t="shared" si="201"/>
        <v/>
      </c>
      <c r="AK701" s="51" t="str">
        <f t="shared" si="202"/>
        <v/>
      </c>
      <c r="AL701" s="51" t="str">
        <f t="shared" si="203"/>
        <v/>
      </c>
      <c r="AM701" s="51" t="str">
        <f t="shared" si="204"/>
        <v/>
      </c>
      <c r="AN701" s="51" t="str">
        <f>IF(OR(AD701&lt;&gt;TRUE,AI701&lt;&gt;TRUE),"",IF(OR('Info Lieferung'!$B$12-(YEAR(J701))&gt;INDEX(valschartmaxalt,MATCH(N701,libschart,0)),'Info Lieferung'!$B$12-(YEAR(J701))&lt;INDEX(valschartminalt,MATCH(N701,libschart,0))),FALSE,TRUE))</f>
        <v/>
      </c>
      <c r="AO701" s="51" t="str">
        <f t="shared" si="205"/>
        <v/>
      </c>
      <c r="AP701" s="51"/>
      <c r="AQ701" s="51"/>
      <c r="AR701" s="51"/>
      <c r="AS701" s="197" t="str">
        <f t="shared" si="206"/>
        <v/>
      </c>
      <c r="AT701" s="197" t="str">
        <f t="shared" si="207"/>
        <v/>
      </c>
    </row>
    <row r="702" spans="1:46" x14ac:dyDescent="0.2">
      <c r="A702" s="52" t="str">
        <f>IF(AND(F702&lt;&gt;"",'Institution - Klasse'!$F$4&lt;&gt;""),INDEX(libcatidinstit,'Institution - Klasse'!$F$4),"")</f>
        <v/>
      </c>
      <c r="B702" s="52" t="str">
        <f>IF(A702&lt;&gt;"",INDEX(codeinstit,'Institution - Klasse'!$F$4),"")</f>
        <v/>
      </c>
      <c r="C702" s="50" t="str">
        <f t="shared" si="208"/>
        <v/>
      </c>
      <c r="D702" s="143"/>
      <c r="E702" s="143"/>
      <c r="F702" s="137"/>
      <c r="G702" s="137"/>
      <c r="H702" s="137"/>
      <c r="I702" s="137"/>
      <c r="J702" s="139"/>
      <c r="K702" s="140"/>
      <c r="L702" s="141"/>
      <c r="M702" s="141"/>
      <c r="N702" s="140"/>
      <c r="O702" s="142"/>
      <c r="P702" s="137"/>
      <c r="Q702" s="227"/>
      <c r="R702" s="137"/>
      <c r="S702" s="155"/>
      <c r="T702" s="155"/>
      <c r="U702" s="155"/>
      <c r="V702" s="155"/>
      <c r="W702" s="155"/>
      <c r="X702" s="155"/>
      <c r="Y702" s="53" t="str">
        <f t="shared" si="190"/>
        <v/>
      </c>
      <c r="Z702" s="51" t="str">
        <f t="shared" si="191"/>
        <v/>
      </c>
      <c r="AA702" s="51" t="str">
        <f t="shared" si="192"/>
        <v/>
      </c>
      <c r="AB702" s="51" t="str">
        <f t="shared" si="193"/>
        <v/>
      </c>
      <c r="AC702" s="51" t="str">
        <f t="shared" si="194"/>
        <v/>
      </c>
      <c r="AD702" s="51" t="str">
        <f t="shared" si="195"/>
        <v/>
      </c>
      <c r="AE702" s="51" t="str">
        <f t="shared" si="196"/>
        <v/>
      </c>
      <c r="AF702" s="51" t="str">
        <f t="shared" si="197"/>
        <v/>
      </c>
      <c r="AG702" s="51" t="str">
        <f t="shared" si="198"/>
        <v/>
      </c>
      <c r="AH702" s="51" t="str">
        <f t="shared" si="199"/>
        <v/>
      </c>
      <c r="AI702" s="51" t="str">
        <f t="shared" si="200"/>
        <v/>
      </c>
      <c r="AJ702" s="51" t="str">
        <f t="shared" si="201"/>
        <v/>
      </c>
      <c r="AK702" s="51" t="str">
        <f t="shared" si="202"/>
        <v/>
      </c>
      <c r="AL702" s="51" t="str">
        <f t="shared" si="203"/>
        <v/>
      </c>
      <c r="AM702" s="51" t="str">
        <f t="shared" si="204"/>
        <v/>
      </c>
      <c r="AN702" s="51" t="str">
        <f>IF(OR(AD702&lt;&gt;TRUE,AI702&lt;&gt;TRUE),"",IF(OR('Info Lieferung'!$B$12-(YEAR(J702))&gt;INDEX(valschartmaxalt,MATCH(N702,libschart,0)),'Info Lieferung'!$B$12-(YEAR(J702))&lt;INDEX(valschartminalt,MATCH(N702,libschart,0))),FALSE,TRUE))</f>
        <v/>
      </c>
      <c r="AO702" s="51" t="str">
        <f t="shared" si="205"/>
        <v/>
      </c>
      <c r="AP702" s="51"/>
      <c r="AQ702" s="51"/>
      <c r="AR702" s="51"/>
      <c r="AS702" s="197" t="str">
        <f t="shared" si="206"/>
        <v/>
      </c>
      <c r="AT702" s="197" t="str">
        <f t="shared" si="207"/>
        <v/>
      </c>
    </row>
    <row r="703" spans="1:46" x14ac:dyDescent="0.2">
      <c r="A703" s="52" t="str">
        <f>IF(AND(F703&lt;&gt;"",'Institution - Klasse'!$F$4&lt;&gt;""),INDEX(libcatidinstit,'Institution - Klasse'!$F$4),"")</f>
        <v/>
      </c>
      <c r="B703" s="52" t="str">
        <f>IF(A703&lt;&gt;"",INDEX(codeinstit,'Institution - Klasse'!$F$4),"")</f>
        <v/>
      </c>
      <c r="C703" s="50" t="str">
        <f t="shared" si="208"/>
        <v/>
      </c>
      <c r="D703" s="143"/>
      <c r="E703" s="143"/>
      <c r="F703" s="137"/>
      <c r="G703" s="137"/>
      <c r="H703" s="137"/>
      <c r="I703" s="137"/>
      <c r="J703" s="139"/>
      <c r="K703" s="140"/>
      <c r="L703" s="141"/>
      <c r="M703" s="141"/>
      <c r="N703" s="140"/>
      <c r="O703" s="142"/>
      <c r="P703" s="137"/>
      <c r="Q703" s="227"/>
      <c r="R703" s="137"/>
      <c r="S703" s="155"/>
      <c r="T703" s="155"/>
      <c r="U703" s="155"/>
      <c r="V703" s="155"/>
      <c r="W703" s="155"/>
      <c r="X703" s="155"/>
      <c r="Y703" s="53" t="str">
        <f t="shared" si="190"/>
        <v/>
      </c>
      <c r="Z703" s="51" t="str">
        <f t="shared" si="191"/>
        <v/>
      </c>
      <c r="AA703" s="51" t="str">
        <f t="shared" si="192"/>
        <v/>
      </c>
      <c r="AB703" s="51" t="str">
        <f t="shared" si="193"/>
        <v/>
      </c>
      <c r="AC703" s="51" t="str">
        <f t="shared" si="194"/>
        <v/>
      </c>
      <c r="AD703" s="51" t="str">
        <f t="shared" si="195"/>
        <v/>
      </c>
      <c r="AE703" s="51" t="str">
        <f t="shared" si="196"/>
        <v/>
      </c>
      <c r="AF703" s="51" t="str">
        <f t="shared" si="197"/>
        <v/>
      </c>
      <c r="AG703" s="51" t="str">
        <f t="shared" si="198"/>
        <v/>
      </c>
      <c r="AH703" s="51" t="str">
        <f t="shared" si="199"/>
        <v/>
      </c>
      <c r="AI703" s="51" t="str">
        <f t="shared" si="200"/>
        <v/>
      </c>
      <c r="AJ703" s="51" t="str">
        <f t="shared" si="201"/>
        <v/>
      </c>
      <c r="AK703" s="51" t="str">
        <f t="shared" si="202"/>
        <v/>
      </c>
      <c r="AL703" s="51" t="str">
        <f t="shared" si="203"/>
        <v/>
      </c>
      <c r="AM703" s="51" t="str">
        <f t="shared" si="204"/>
        <v/>
      </c>
      <c r="AN703" s="51" t="str">
        <f>IF(OR(AD703&lt;&gt;TRUE,AI703&lt;&gt;TRUE),"",IF(OR('Info Lieferung'!$B$12-(YEAR(J703))&gt;INDEX(valschartmaxalt,MATCH(N703,libschart,0)),'Info Lieferung'!$B$12-(YEAR(J703))&lt;INDEX(valschartminalt,MATCH(N703,libschart,0))),FALSE,TRUE))</f>
        <v/>
      </c>
      <c r="AO703" s="51" t="str">
        <f t="shared" si="205"/>
        <v/>
      </c>
      <c r="AP703" s="51"/>
      <c r="AQ703" s="51"/>
      <c r="AR703" s="51"/>
      <c r="AS703" s="197" t="str">
        <f t="shared" si="206"/>
        <v/>
      </c>
      <c r="AT703" s="197" t="str">
        <f t="shared" si="207"/>
        <v/>
      </c>
    </row>
    <row r="704" spans="1:46" x14ac:dyDescent="0.2">
      <c r="A704" s="52" t="str">
        <f>IF(AND(F704&lt;&gt;"",'Institution - Klasse'!$F$4&lt;&gt;""),INDEX(libcatidinstit,'Institution - Klasse'!$F$4),"")</f>
        <v/>
      </c>
      <c r="B704" s="52" t="str">
        <f>IF(A704&lt;&gt;"",INDEX(codeinstit,'Institution - Klasse'!$F$4),"")</f>
        <v/>
      </c>
      <c r="C704" s="50" t="str">
        <f t="shared" si="208"/>
        <v/>
      </c>
      <c r="D704" s="143"/>
      <c r="E704" s="143"/>
      <c r="F704" s="137"/>
      <c r="G704" s="137"/>
      <c r="H704" s="137"/>
      <c r="I704" s="137"/>
      <c r="J704" s="139"/>
      <c r="K704" s="140"/>
      <c r="L704" s="141"/>
      <c r="M704" s="141"/>
      <c r="N704" s="140"/>
      <c r="O704" s="142"/>
      <c r="P704" s="137"/>
      <c r="Q704" s="227"/>
      <c r="R704" s="137"/>
      <c r="S704" s="155"/>
      <c r="T704" s="155"/>
      <c r="U704" s="155"/>
      <c r="V704" s="155"/>
      <c r="W704" s="155"/>
      <c r="X704" s="155"/>
      <c r="Y704" s="53" t="str">
        <f t="shared" si="190"/>
        <v/>
      </c>
      <c r="Z704" s="51" t="str">
        <f t="shared" si="191"/>
        <v/>
      </c>
      <c r="AA704" s="51" t="str">
        <f t="shared" si="192"/>
        <v/>
      </c>
      <c r="AB704" s="51" t="str">
        <f t="shared" si="193"/>
        <v/>
      </c>
      <c r="AC704" s="51" t="str">
        <f t="shared" si="194"/>
        <v/>
      </c>
      <c r="AD704" s="51" t="str">
        <f t="shared" si="195"/>
        <v/>
      </c>
      <c r="AE704" s="51" t="str">
        <f t="shared" si="196"/>
        <v/>
      </c>
      <c r="AF704" s="51" t="str">
        <f t="shared" si="197"/>
        <v/>
      </c>
      <c r="AG704" s="51" t="str">
        <f t="shared" si="198"/>
        <v/>
      </c>
      <c r="AH704" s="51" t="str">
        <f t="shared" si="199"/>
        <v/>
      </c>
      <c r="AI704" s="51" t="str">
        <f t="shared" si="200"/>
        <v/>
      </c>
      <c r="AJ704" s="51" t="str">
        <f t="shared" si="201"/>
        <v/>
      </c>
      <c r="AK704" s="51" t="str">
        <f t="shared" si="202"/>
        <v/>
      </c>
      <c r="AL704" s="51" t="str">
        <f t="shared" si="203"/>
        <v/>
      </c>
      <c r="AM704" s="51" t="str">
        <f t="shared" si="204"/>
        <v/>
      </c>
      <c r="AN704" s="51" t="str">
        <f>IF(OR(AD704&lt;&gt;TRUE,AI704&lt;&gt;TRUE),"",IF(OR('Info Lieferung'!$B$12-(YEAR(J704))&gt;INDEX(valschartmaxalt,MATCH(N704,libschart,0)),'Info Lieferung'!$B$12-(YEAR(J704))&lt;INDEX(valschartminalt,MATCH(N704,libschart,0))),FALSE,TRUE))</f>
        <v/>
      </c>
      <c r="AO704" s="51" t="str">
        <f t="shared" si="205"/>
        <v/>
      </c>
      <c r="AP704" s="51"/>
      <c r="AQ704" s="51"/>
      <c r="AR704" s="51"/>
      <c r="AS704" s="197" t="str">
        <f t="shared" si="206"/>
        <v/>
      </c>
      <c r="AT704" s="197" t="str">
        <f t="shared" si="207"/>
        <v/>
      </c>
    </row>
    <row r="705" spans="1:46" x14ac:dyDescent="0.2">
      <c r="A705" s="52" t="str">
        <f>IF(AND(F705&lt;&gt;"",'Institution - Klasse'!$F$4&lt;&gt;""),INDEX(libcatidinstit,'Institution - Klasse'!$F$4),"")</f>
        <v/>
      </c>
      <c r="B705" s="52" t="str">
        <f>IF(A705&lt;&gt;"",INDEX(codeinstit,'Institution - Klasse'!$F$4),"")</f>
        <v/>
      </c>
      <c r="C705" s="50" t="str">
        <f t="shared" si="208"/>
        <v/>
      </c>
      <c r="D705" s="143"/>
      <c r="E705" s="143"/>
      <c r="F705" s="137"/>
      <c r="G705" s="137"/>
      <c r="H705" s="137"/>
      <c r="I705" s="137"/>
      <c r="J705" s="139"/>
      <c r="K705" s="140"/>
      <c r="L705" s="141"/>
      <c r="M705" s="141"/>
      <c r="N705" s="140"/>
      <c r="O705" s="142"/>
      <c r="P705" s="137"/>
      <c r="Q705" s="227"/>
      <c r="R705" s="137"/>
      <c r="S705" s="155"/>
      <c r="T705" s="155"/>
      <c r="U705" s="155"/>
      <c r="V705" s="155"/>
      <c r="W705" s="155"/>
      <c r="X705" s="155"/>
      <c r="Y705" s="53" t="str">
        <f t="shared" si="190"/>
        <v/>
      </c>
      <c r="Z705" s="51" t="str">
        <f t="shared" si="191"/>
        <v/>
      </c>
      <c r="AA705" s="51" t="str">
        <f t="shared" si="192"/>
        <v/>
      </c>
      <c r="AB705" s="51" t="str">
        <f t="shared" si="193"/>
        <v/>
      </c>
      <c r="AC705" s="51" t="str">
        <f t="shared" si="194"/>
        <v/>
      </c>
      <c r="AD705" s="51" t="str">
        <f t="shared" si="195"/>
        <v/>
      </c>
      <c r="AE705" s="51" t="str">
        <f t="shared" si="196"/>
        <v/>
      </c>
      <c r="AF705" s="51" t="str">
        <f t="shared" si="197"/>
        <v/>
      </c>
      <c r="AG705" s="51" t="str">
        <f t="shared" si="198"/>
        <v/>
      </c>
      <c r="AH705" s="51" t="str">
        <f t="shared" si="199"/>
        <v/>
      </c>
      <c r="AI705" s="51" t="str">
        <f t="shared" si="200"/>
        <v/>
      </c>
      <c r="AJ705" s="51" t="str">
        <f t="shared" si="201"/>
        <v/>
      </c>
      <c r="AK705" s="51" t="str">
        <f t="shared" si="202"/>
        <v/>
      </c>
      <c r="AL705" s="51" t="str">
        <f t="shared" si="203"/>
        <v/>
      </c>
      <c r="AM705" s="51" t="str">
        <f t="shared" si="204"/>
        <v/>
      </c>
      <c r="AN705" s="51" t="str">
        <f>IF(OR(AD705&lt;&gt;TRUE,AI705&lt;&gt;TRUE),"",IF(OR('Info Lieferung'!$B$12-(YEAR(J705))&gt;INDEX(valschartmaxalt,MATCH(N705,libschart,0)),'Info Lieferung'!$B$12-(YEAR(J705))&lt;INDEX(valschartminalt,MATCH(N705,libschart,0))),FALSE,TRUE))</f>
        <v/>
      </c>
      <c r="AO705" s="51" t="str">
        <f t="shared" si="205"/>
        <v/>
      </c>
      <c r="AP705" s="51"/>
      <c r="AQ705" s="51"/>
      <c r="AR705" s="51"/>
      <c r="AS705" s="197" t="str">
        <f t="shared" si="206"/>
        <v/>
      </c>
      <c r="AT705" s="197" t="str">
        <f t="shared" si="207"/>
        <v/>
      </c>
    </row>
    <row r="706" spans="1:46" x14ac:dyDescent="0.2">
      <c r="A706" s="52" t="str">
        <f>IF(AND(F706&lt;&gt;"",'Institution - Klasse'!$F$4&lt;&gt;""),INDEX(libcatidinstit,'Institution - Klasse'!$F$4),"")</f>
        <v/>
      </c>
      <c r="B706" s="52" t="str">
        <f>IF(A706&lt;&gt;"",INDEX(codeinstit,'Institution - Klasse'!$F$4),"")</f>
        <v/>
      </c>
      <c r="C706" s="50" t="str">
        <f t="shared" si="208"/>
        <v/>
      </c>
      <c r="D706" s="143"/>
      <c r="E706" s="143"/>
      <c r="F706" s="137"/>
      <c r="G706" s="137"/>
      <c r="H706" s="137"/>
      <c r="I706" s="137"/>
      <c r="J706" s="139"/>
      <c r="K706" s="140"/>
      <c r="L706" s="141"/>
      <c r="M706" s="141"/>
      <c r="N706" s="140"/>
      <c r="O706" s="142"/>
      <c r="P706" s="137"/>
      <c r="Q706" s="227"/>
      <c r="R706" s="137"/>
      <c r="S706" s="155"/>
      <c r="T706" s="155"/>
      <c r="U706" s="155"/>
      <c r="V706" s="155"/>
      <c r="W706" s="155"/>
      <c r="X706" s="155"/>
      <c r="Y706" s="53" t="str">
        <f t="shared" si="190"/>
        <v/>
      </c>
      <c r="Z706" s="51" t="str">
        <f t="shared" si="191"/>
        <v/>
      </c>
      <c r="AA706" s="51" t="str">
        <f t="shared" si="192"/>
        <v/>
      </c>
      <c r="AB706" s="51" t="str">
        <f t="shared" si="193"/>
        <v/>
      </c>
      <c r="AC706" s="51" t="str">
        <f t="shared" si="194"/>
        <v/>
      </c>
      <c r="AD706" s="51" t="str">
        <f t="shared" si="195"/>
        <v/>
      </c>
      <c r="AE706" s="51" t="str">
        <f t="shared" si="196"/>
        <v/>
      </c>
      <c r="AF706" s="51" t="str">
        <f t="shared" si="197"/>
        <v/>
      </c>
      <c r="AG706" s="51" t="str">
        <f t="shared" si="198"/>
        <v/>
      </c>
      <c r="AH706" s="51" t="str">
        <f t="shared" si="199"/>
        <v/>
      </c>
      <c r="AI706" s="51" t="str">
        <f t="shared" si="200"/>
        <v/>
      </c>
      <c r="AJ706" s="51" t="str">
        <f t="shared" si="201"/>
        <v/>
      </c>
      <c r="AK706" s="51" t="str">
        <f t="shared" si="202"/>
        <v/>
      </c>
      <c r="AL706" s="51" t="str">
        <f t="shared" si="203"/>
        <v/>
      </c>
      <c r="AM706" s="51" t="str">
        <f t="shared" si="204"/>
        <v/>
      </c>
      <c r="AN706" s="51" t="str">
        <f>IF(OR(AD706&lt;&gt;TRUE,AI706&lt;&gt;TRUE),"",IF(OR('Info Lieferung'!$B$12-(YEAR(J706))&gt;INDEX(valschartmaxalt,MATCH(N706,libschart,0)),'Info Lieferung'!$B$12-(YEAR(J706))&lt;INDEX(valschartminalt,MATCH(N706,libschart,0))),FALSE,TRUE))</f>
        <v/>
      </c>
      <c r="AO706" s="51" t="str">
        <f t="shared" si="205"/>
        <v/>
      </c>
      <c r="AP706" s="51"/>
      <c r="AQ706" s="51"/>
      <c r="AR706" s="51"/>
      <c r="AS706" s="197" t="str">
        <f t="shared" si="206"/>
        <v/>
      </c>
      <c r="AT706" s="197" t="str">
        <f t="shared" si="207"/>
        <v/>
      </c>
    </row>
    <row r="707" spans="1:46" x14ac:dyDescent="0.2">
      <c r="A707" s="52" t="str">
        <f>IF(AND(F707&lt;&gt;"",'Institution - Klasse'!$F$4&lt;&gt;""),INDEX(libcatidinstit,'Institution - Klasse'!$F$4),"")</f>
        <v/>
      </c>
      <c r="B707" s="52" t="str">
        <f>IF(A707&lt;&gt;"",INDEX(codeinstit,'Institution - Klasse'!$F$4),"")</f>
        <v/>
      </c>
      <c r="C707" s="50" t="str">
        <f t="shared" si="208"/>
        <v/>
      </c>
      <c r="D707" s="143"/>
      <c r="E707" s="143"/>
      <c r="F707" s="137"/>
      <c r="G707" s="137"/>
      <c r="H707" s="137"/>
      <c r="I707" s="137"/>
      <c r="J707" s="139"/>
      <c r="K707" s="140"/>
      <c r="L707" s="141"/>
      <c r="M707" s="141"/>
      <c r="N707" s="140"/>
      <c r="O707" s="142"/>
      <c r="P707" s="137"/>
      <c r="Q707" s="227"/>
      <c r="R707" s="137"/>
      <c r="S707" s="155"/>
      <c r="T707" s="155"/>
      <c r="U707" s="155"/>
      <c r="V707" s="155"/>
      <c r="W707" s="155"/>
      <c r="X707" s="155"/>
      <c r="Y707" s="53" t="str">
        <f t="shared" si="190"/>
        <v/>
      </c>
      <c r="Z707" s="51" t="str">
        <f t="shared" si="191"/>
        <v/>
      </c>
      <c r="AA707" s="51" t="str">
        <f t="shared" si="192"/>
        <v/>
      </c>
      <c r="AB707" s="51" t="str">
        <f t="shared" si="193"/>
        <v/>
      </c>
      <c r="AC707" s="51" t="str">
        <f t="shared" si="194"/>
        <v/>
      </c>
      <c r="AD707" s="51" t="str">
        <f t="shared" si="195"/>
        <v/>
      </c>
      <c r="AE707" s="51" t="str">
        <f t="shared" si="196"/>
        <v/>
      </c>
      <c r="AF707" s="51" t="str">
        <f t="shared" si="197"/>
        <v/>
      </c>
      <c r="AG707" s="51" t="str">
        <f t="shared" si="198"/>
        <v/>
      </c>
      <c r="AH707" s="51" t="str">
        <f t="shared" si="199"/>
        <v/>
      </c>
      <c r="AI707" s="51" t="str">
        <f t="shared" si="200"/>
        <v/>
      </c>
      <c r="AJ707" s="51" t="str">
        <f t="shared" si="201"/>
        <v/>
      </c>
      <c r="AK707" s="51" t="str">
        <f t="shared" si="202"/>
        <v/>
      </c>
      <c r="AL707" s="51" t="str">
        <f t="shared" si="203"/>
        <v/>
      </c>
      <c r="AM707" s="51" t="str">
        <f t="shared" si="204"/>
        <v/>
      </c>
      <c r="AN707" s="51" t="str">
        <f>IF(OR(AD707&lt;&gt;TRUE,AI707&lt;&gt;TRUE),"",IF(OR('Info Lieferung'!$B$12-(YEAR(J707))&gt;INDEX(valschartmaxalt,MATCH(N707,libschart,0)),'Info Lieferung'!$B$12-(YEAR(J707))&lt;INDEX(valschartminalt,MATCH(N707,libschart,0))),FALSE,TRUE))</f>
        <v/>
      </c>
      <c r="AO707" s="51" t="str">
        <f t="shared" si="205"/>
        <v/>
      </c>
      <c r="AP707" s="51"/>
      <c r="AQ707" s="51"/>
      <c r="AR707" s="51"/>
      <c r="AS707" s="197" t="str">
        <f t="shared" si="206"/>
        <v/>
      </c>
      <c r="AT707" s="197" t="str">
        <f t="shared" si="207"/>
        <v/>
      </c>
    </row>
    <row r="708" spans="1:46" x14ac:dyDescent="0.2">
      <c r="A708" s="52" t="str">
        <f>IF(AND(F708&lt;&gt;"",'Institution - Klasse'!$F$4&lt;&gt;""),INDEX(libcatidinstit,'Institution - Klasse'!$F$4),"")</f>
        <v/>
      </c>
      <c r="B708" s="52" t="str">
        <f>IF(A708&lt;&gt;"",INDEX(codeinstit,'Institution - Klasse'!$F$4),"")</f>
        <v/>
      </c>
      <c r="C708" s="50" t="str">
        <f t="shared" si="208"/>
        <v/>
      </c>
      <c r="D708" s="143"/>
      <c r="E708" s="143"/>
      <c r="F708" s="137"/>
      <c r="G708" s="137"/>
      <c r="H708" s="137"/>
      <c r="I708" s="137"/>
      <c r="J708" s="139"/>
      <c r="K708" s="140"/>
      <c r="L708" s="141"/>
      <c r="M708" s="141"/>
      <c r="N708" s="140"/>
      <c r="O708" s="142"/>
      <c r="P708" s="137"/>
      <c r="Q708" s="227"/>
      <c r="R708" s="137"/>
      <c r="S708" s="155"/>
      <c r="T708" s="155"/>
      <c r="U708" s="155"/>
      <c r="V708" s="155"/>
      <c r="W708" s="155"/>
      <c r="X708" s="155"/>
      <c r="Y708" s="53" t="str">
        <f t="shared" si="190"/>
        <v/>
      </c>
      <c r="Z708" s="51" t="str">
        <f t="shared" si="191"/>
        <v/>
      </c>
      <c r="AA708" s="51" t="str">
        <f t="shared" si="192"/>
        <v/>
      </c>
      <c r="AB708" s="51" t="str">
        <f t="shared" si="193"/>
        <v/>
      </c>
      <c r="AC708" s="51" t="str">
        <f t="shared" si="194"/>
        <v/>
      </c>
      <c r="AD708" s="51" t="str">
        <f t="shared" si="195"/>
        <v/>
      </c>
      <c r="AE708" s="51" t="str">
        <f t="shared" si="196"/>
        <v/>
      </c>
      <c r="AF708" s="51" t="str">
        <f t="shared" si="197"/>
        <v/>
      </c>
      <c r="AG708" s="51" t="str">
        <f t="shared" si="198"/>
        <v/>
      </c>
      <c r="AH708" s="51" t="str">
        <f t="shared" si="199"/>
        <v/>
      </c>
      <c r="AI708" s="51" t="str">
        <f t="shared" si="200"/>
        <v/>
      </c>
      <c r="AJ708" s="51" t="str">
        <f t="shared" si="201"/>
        <v/>
      </c>
      <c r="AK708" s="51" t="str">
        <f t="shared" si="202"/>
        <v/>
      </c>
      <c r="AL708" s="51" t="str">
        <f t="shared" si="203"/>
        <v/>
      </c>
      <c r="AM708" s="51" t="str">
        <f t="shared" si="204"/>
        <v/>
      </c>
      <c r="AN708" s="51" t="str">
        <f>IF(OR(AD708&lt;&gt;TRUE,AI708&lt;&gt;TRUE),"",IF(OR('Info Lieferung'!$B$12-(YEAR(J708))&gt;INDEX(valschartmaxalt,MATCH(N708,libschart,0)),'Info Lieferung'!$B$12-(YEAR(J708))&lt;INDEX(valschartminalt,MATCH(N708,libschart,0))),FALSE,TRUE))</f>
        <v/>
      </c>
      <c r="AO708" s="51" t="str">
        <f t="shared" si="205"/>
        <v/>
      </c>
      <c r="AP708" s="51"/>
      <c r="AQ708" s="51"/>
      <c r="AR708" s="51"/>
      <c r="AS708" s="197" t="str">
        <f t="shared" si="206"/>
        <v/>
      </c>
      <c r="AT708" s="197" t="str">
        <f t="shared" si="207"/>
        <v/>
      </c>
    </row>
    <row r="709" spans="1:46" x14ac:dyDescent="0.2">
      <c r="A709" s="52" t="str">
        <f>IF(AND(F709&lt;&gt;"",'Institution - Klasse'!$F$4&lt;&gt;""),INDEX(libcatidinstit,'Institution - Klasse'!$F$4),"")</f>
        <v/>
      </c>
      <c r="B709" s="52" t="str">
        <f>IF(A709&lt;&gt;"",INDEX(codeinstit,'Institution - Klasse'!$F$4),"")</f>
        <v/>
      </c>
      <c r="C709" s="50" t="str">
        <f t="shared" si="208"/>
        <v/>
      </c>
      <c r="D709" s="143"/>
      <c r="E709" s="143"/>
      <c r="F709" s="137"/>
      <c r="G709" s="137"/>
      <c r="H709" s="137"/>
      <c r="I709" s="137"/>
      <c r="J709" s="139"/>
      <c r="K709" s="140"/>
      <c r="L709" s="141"/>
      <c r="M709" s="141"/>
      <c r="N709" s="140"/>
      <c r="O709" s="142"/>
      <c r="P709" s="137"/>
      <c r="Q709" s="227"/>
      <c r="R709" s="137"/>
      <c r="S709" s="155"/>
      <c r="T709" s="155"/>
      <c r="U709" s="155"/>
      <c r="V709" s="155"/>
      <c r="W709" s="155"/>
      <c r="X709" s="155"/>
      <c r="Y709" s="53" t="str">
        <f t="shared" ref="Y709:Y772" si="209">IF(G709="CH.AHV",IF(LEN(H709)=13,IF((MID(H709,13,1)+1-1)=MOD(10-(MID(H709,1,1)+3*MID(H709,2,1)+MID(H709,3,1)+3*MID(H709,4,1)+MID(H709,5,1)+3*MID(H709,6,1)+MID(H709,7,1)+3*MID(H709,8,1)+MID(H709,9,1)+3*MID(H709,10,1)+MID(H709,11,1)+3*MID(H709,12,1)),10),TRUE,FALSE),FALSE),"")</f>
        <v/>
      </c>
      <c r="Z709" s="51" t="str">
        <f t="shared" ref="Z709:Z772" si="210">IF(OR(ISBLANK(H709)),"",NOT(COUNTIF($H$5:$H$1004,$H709)&gt;1))</f>
        <v/>
      </c>
      <c r="AA709" s="51" t="str">
        <f t="shared" ref="AA709:AA772" si="211">IF(ISBLANK(F709),"",IF(ISNA(MATCH(TRIM(F709),libclint,0)),FALSE,TRUE))</f>
        <v/>
      </c>
      <c r="AB709" s="51" t="str">
        <f t="shared" ref="AB709:AB772" si="212">IF(ISBLANK(G709),"",IF(ISNA(MATCH(G709,codecatidlern,0)),FALSE,TRUE))</f>
        <v/>
      </c>
      <c r="AC709" s="51" t="str">
        <f t="shared" ref="AC709:AC772" si="213">IF(ISBLANK(I709),"",IF(ISNA(MATCH(I709,libsex,0)),FALSE,TRUE))</f>
        <v/>
      </c>
      <c r="AD709" s="51" t="str">
        <f t="shared" ref="AD709:AD772" si="214">IF(ISBLANK(J709),"",IF(AND(J709 &gt; DATE(1925,1,1),J709 &lt; DATE(2100,1,1)),TRUE,FALSE))</f>
        <v/>
      </c>
      <c r="AE709" s="51" t="str">
        <f t="shared" ref="AE709:AE772" si="215">IF(ISBLANK(K709),"",IF(ISNA(MATCH(K709,libnat,0)),FALSE,TRUE))</f>
        <v/>
      </c>
      <c r="AF709" s="51" t="str">
        <f t="shared" ref="AF709:AF772" si="216">IF(ISBLANK(L709),"",IF(ISNA(MATCH(L709,liblangue,0)),FALSE,TRUE))</f>
        <v/>
      </c>
      <c r="AG709" s="51" t="str">
        <f t="shared" ref="AG709:AG772" si="217">IF(OR(AF709&lt;&gt;TRUE,ISNA(MATCH(N709,libschart,0))),"",IF(AND(INDEX(codeschart,MATCH(N709,libschart,0))&lt;55000000,INDEX(codelangue,MATCH(L709,liblangue,0))=999),FALSE,TRUE))</f>
        <v/>
      </c>
      <c r="AH709" s="51" t="str">
        <f t="shared" ref="AH709:AH772" si="218">IF(ISBLANK(M709),"",IF(ISNA(MATCH(M709,libgem,0)),FALSE,TRUE))</f>
        <v/>
      </c>
      <c r="AI709" s="51" t="str">
        <f t="shared" ref="AI709:AI772" si="219">IF(ISBLANK(N709),"",IF(ISNA(MATCH(N709,libschart,0)),FALSE,IF(INDEX(codeschart,MATCH(N709,libschart,0))=0,FALSE,TRUE)))</f>
        <v/>
      </c>
      <c r="AJ709" s="51" t="str">
        <f t="shared" ref="AJ709:AJ772" si="220">IF(ISBLANK(O709),"",IF(ISNA(MATCH(O709,codektbj,0)),FALSE,TRUE))</f>
        <v/>
      </c>
      <c r="AK709" s="51" t="str">
        <f t="shared" ref="AK709:AK772" si="221">IF(ISBLANK(P709),"",IF(ISNA(MATCH(P709,libform,0)),FALSE,TRUE))</f>
        <v/>
      </c>
      <c r="AL709" s="51" t="str">
        <f t="shared" ref="AL709:AL772" si="222">IF(ISBLANK(Q709),"",IF(ISNA(MATCH(Q709,libspe,0)),FALSE,TRUE))</f>
        <v/>
      </c>
      <c r="AM709" s="51" t="str">
        <f t="shared" ref="AM709:AM772" si="223">IF(ISBLANK(R709),"",IF(ISNA(MATCH(R709,libmp1,0)),FALSE,TRUE))</f>
        <v/>
      </c>
      <c r="AN709" s="51" t="str">
        <f>IF(OR(AD709&lt;&gt;TRUE,AI709&lt;&gt;TRUE),"",IF(OR('Info Lieferung'!$B$12-(YEAR(J709))&gt;INDEX(valschartmaxalt,MATCH(N709,libschart,0)),'Info Lieferung'!$B$12-(YEAR(J709))&lt;INDEX(valschartminalt,MATCH(N709,libschart,0))),FALSE,TRUE))</f>
        <v/>
      </c>
      <c r="AO709" s="51" t="str">
        <f t="shared" ref="AO709:AO772" si="224">IF(ISBLANK(N709),"",IF(AND(AI709=TRUE,AJ709=TRUE),IF(OR(AND(O709&gt;=INDEX(valschartktbjmin,MATCH(N709,libschart,0)),O709&lt;=INDEX(valschartktbjmax,MATCH(N709,libschart,0))),AND(O709=90,INDEX(valschartktbj90,MATCH(N709,libschart,0))=90),AND(O709=99,INDEX(valschartktbj99,MATCH(N709,libschart,0))=99)),TRUE,FALSE),""))</f>
        <v/>
      </c>
      <c r="AP709" s="51"/>
      <c r="AQ709" s="51"/>
      <c r="AR709" s="51"/>
      <c r="AS709" s="197" t="str">
        <f t="shared" ref="AS709:AS772" si="225">IF(C709="","",1)</f>
        <v/>
      </c>
      <c r="AT709" s="197" t="str">
        <f t="shared" ref="AT709:AT772" si="226">IF(COUNTA(F709:X709)=0,"",IF(COUNTA(F709:Q709)=12,IF(OR(R709&lt;&gt;"",AI709=FALSE),FALSE,IF(OR(INDEX(codeschart,MATCH(N709,libschart,0))&lt;11000000,INDEX(codeschart,MATCH(N709,libschart,0))&gt;=52000000),FALSE,TRUE)),TRUE))</f>
        <v/>
      </c>
    </row>
    <row r="710" spans="1:46" x14ac:dyDescent="0.2">
      <c r="A710" s="52" t="str">
        <f>IF(AND(F710&lt;&gt;"",'Institution - Klasse'!$F$4&lt;&gt;""),INDEX(libcatidinstit,'Institution - Klasse'!$F$4),"")</f>
        <v/>
      </c>
      <c r="B710" s="52" t="str">
        <f>IF(A710&lt;&gt;"",INDEX(codeinstit,'Institution - Klasse'!$F$4),"")</f>
        <v/>
      </c>
      <c r="C710" s="50" t="str">
        <f t="shared" ref="C710:C773" si="227">IF(COUNTA(F710:X710)=0,"",IF(AT710=TRUE,"Unvollständig",IF(OR(Y710=FALSE,COUNTIF(AA710:AM710,FALSE)&gt;0,COUNTIF(F710:AR710,#N/A)&gt;0),"Fehler",IF(AND(Z710,AN710,AO710),"OK","Achtung"))))</f>
        <v/>
      </c>
      <c r="D710" s="143"/>
      <c r="E710" s="143"/>
      <c r="F710" s="137"/>
      <c r="G710" s="137"/>
      <c r="H710" s="137"/>
      <c r="I710" s="137"/>
      <c r="J710" s="139"/>
      <c r="K710" s="140"/>
      <c r="L710" s="141"/>
      <c r="M710" s="141"/>
      <c r="N710" s="140"/>
      <c r="O710" s="142"/>
      <c r="P710" s="137"/>
      <c r="Q710" s="227"/>
      <c r="R710" s="137"/>
      <c r="S710" s="155"/>
      <c r="T710" s="155"/>
      <c r="U710" s="155"/>
      <c r="V710" s="155"/>
      <c r="W710" s="155"/>
      <c r="X710" s="155"/>
      <c r="Y710" s="53" t="str">
        <f t="shared" si="209"/>
        <v/>
      </c>
      <c r="Z710" s="51" t="str">
        <f t="shared" si="210"/>
        <v/>
      </c>
      <c r="AA710" s="51" t="str">
        <f t="shared" si="211"/>
        <v/>
      </c>
      <c r="AB710" s="51" t="str">
        <f t="shared" si="212"/>
        <v/>
      </c>
      <c r="AC710" s="51" t="str">
        <f t="shared" si="213"/>
        <v/>
      </c>
      <c r="AD710" s="51" t="str">
        <f t="shared" si="214"/>
        <v/>
      </c>
      <c r="AE710" s="51" t="str">
        <f t="shared" si="215"/>
        <v/>
      </c>
      <c r="AF710" s="51" t="str">
        <f t="shared" si="216"/>
        <v/>
      </c>
      <c r="AG710" s="51" t="str">
        <f t="shared" si="217"/>
        <v/>
      </c>
      <c r="AH710" s="51" t="str">
        <f t="shared" si="218"/>
        <v/>
      </c>
      <c r="AI710" s="51" t="str">
        <f t="shared" si="219"/>
        <v/>
      </c>
      <c r="AJ710" s="51" t="str">
        <f t="shared" si="220"/>
        <v/>
      </c>
      <c r="AK710" s="51" t="str">
        <f t="shared" si="221"/>
        <v/>
      </c>
      <c r="AL710" s="51" t="str">
        <f t="shared" si="222"/>
        <v/>
      </c>
      <c r="AM710" s="51" t="str">
        <f t="shared" si="223"/>
        <v/>
      </c>
      <c r="AN710" s="51" t="str">
        <f>IF(OR(AD710&lt;&gt;TRUE,AI710&lt;&gt;TRUE),"",IF(OR('Info Lieferung'!$B$12-(YEAR(J710))&gt;INDEX(valschartmaxalt,MATCH(N710,libschart,0)),'Info Lieferung'!$B$12-(YEAR(J710))&lt;INDEX(valschartminalt,MATCH(N710,libschart,0))),FALSE,TRUE))</f>
        <v/>
      </c>
      <c r="AO710" s="51" t="str">
        <f t="shared" si="224"/>
        <v/>
      </c>
      <c r="AP710" s="51"/>
      <c r="AQ710" s="51"/>
      <c r="AR710" s="51"/>
      <c r="AS710" s="197" t="str">
        <f t="shared" si="225"/>
        <v/>
      </c>
      <c r="AT710" s="197" t="str">
        <f t="shared" si="226"/>
        <v/>
      </c>
    </row>
    <row r="711" spans="1:46" x14ac:dyDescent="0.2">
      <c r="A711" s="52" t="str">
        <f>IF(AND(F711&lt;&gt;"",'Institution - Klasse'!$F$4&lt;&gt;""),INDEX(libcatidinstit,'Institution - Klasse'!$F$4),"")</f>
        <v/>
      </c>
      <c r="B711" s="52" t="str">
        <f>IF(A711&lt;&gt;"",INDEX(codeinstit,'Institution - Klasse'!$F$4),"")</f>
        <v/>
      </c>
      <c r="C711" s="50" t="str">
        <f t="shared" si="227"/>
        <v/>
      </c>
      <c r="D711" s="143"/>
      <c r="E711" s="143"/>
      <c r="F711" s="137"/>
      <c r="G711" s="137"/>
      <c r="H711" s="137"/>
      <c r="I711" s="137"/>
      <c r="J711" s="139"/>
      <c r="K711" s="140"/>
      <c r="L711" s="141"/>
      <c r="M711" s="141"/>
      <c r="N711" s="140"/>
      <c r="O711" s="142"/>
      <c r="P711" s="137"/>
      <c r="Q711" s="227"/>
      <c r="R711" s="137"/>
      <c r="S711" s="155"/>
      <c r="T711" s="155"/>
      <c r="U711" s="155"/>
      <c r="V711" s="155"/>
      <c r="W711" s="155"/>
      <c r="X711" s="155"/>
      <c r="Y711" s="53" t="str">
        <f t="shared" si="209"/>
        <v/>
      </c>
      <c r="Z711" s="51" t="str">
        <f t="shared" si="210"/>
        <v/>
      </c>
      <c r="AA711" s="51" t="str">
        <f t="shared" si="211"/>
        <v/>
      </c>
      <c r="AB711" s="51" t="str">
        <f t="shared" si="212"/>
        <v/>
      </c>
      <c r="AC711" s="51" t="str">
        <f t="shared" si="213"/>
        <v/>
      </c>
      <c r="AD711" s="51" t="str">
        <f t="shared" si="214"/>
        <v/>
      </c>
      <c r="AE711" s="51" t="str">
        <f t="shared" si="215"/>
        <v/>
      </c>
      <c r="AF711" s="51" t="str">
        <f t="shared" si="216"/>
        <v/>
      </c>
      <c r="AG711" s="51" t="str">
        <f t="shared" si="217"/>
        <v/>
      </c>
      <c r="AH711" s="51" t="str">
        <f t="shared" si="218"/>
        <v/>
      </c>
      <c r="AI711" s="51" t="str">
        <f t="shared" si="219"/>
        <v/>
      </c>
      <c r="AJ711" s="51" t="str">
        <f t="shared" si="220"/>
        <v/>
      </c>
      <c r="AK711" s="51" t="str">
        <f t="shared" si="221"/>
        <v/>
      </c>
      <c r="AL711" s="51" t="str">
        <f t="shared" si="222"/>
        <v/>
      </c>
      <c r="AM711" s="51" t="str">
        <f t="shared" si="223"/>
        <v/>
      </c>
      <c r="AN711" s="51" t="str">
        <f>IF(OR(AD711&lt;&gt;TRUE,AI711&lt;&gt;TRUE),"",IF(OR('Info Lieferung'!$B$12-(YEAR(J711))&gt;INDEX(valschartmaxalt,MATCH(N711,libschart,0)),'Info Lieferung'!$B$12-(YEAR(J711))&lt;INDEX(valschartminalt,MATCH(N711,libschart,0))),FALSE,TRUE))</f>
        <v/>
      </c>
      <c r="AO711" s="51" t="str">
        <f t="shared" si="224"/>
        <v/>
      </c>
      <c r="AP711" s="51"/>
      <c r="AQ711" s="51"/>
      <c r="AR711" s="51"/>
      <c r="AS711" s="197" t="str">
        <f t="shared" si="225"/>
        <v/>
      </c>
      <c r="AT711" s="197" t="str">
        <f t="shared" si="226"/>
        <v/>
      </c>
    </row>
    <row r="712" spans="1:46" x14ac:dyDescent="0.2">
      <c r="A712" s="52" t="str">
        <f>IF(AND(F712&lt;&gt;"",'Institution - Klasse'!$F$4&lt;&gt;""),INDEX(libcatidinstit,'Institution - Klasse'!$F$4),"")</f>
        <v/>
      </c>
      <c r="B712" s="52" t="str">
        <f>IF(A712&lt;&gt;"",INDEX(codeinstit,'Institution - Klasse'!$F$4),"")</f>
        <v/>
      </c>
      <c r="C712" s="50" t="str">
        <f t="shared" si="227"/>
        <v/>
      </c>
      <c r="D712" s="143"/>
      <c r="E712" s="143"/>
      <c r="F712" s="137"/>
      <c r="G712" s="137"/>
      <c r="H712" s="137"/>
      <c r="I712" s="137"/>
      <c r="J712" s="139"/>
      <c r="K712" s="140"/>
      <c r="L712" s="141"/>
      <c r="M712" s="141"/>
      <c r="N712" s="140"/>
      <c r="O712" s="142"/>
      <c r="P712" s="137"/>
      <c r="Q712" s="227"/>
      <c r="R712" s="137"/>
      <c r="S712" s="155"/>
      <c r="T712" s="155"/>
      <c r="U712" s="155"/>
      <c r="V712" s="155"/>
      <c r="W712" s="155"/>
      <c r="X712" s="155"/>
      <c r="Y712" s="53" t="str">
        <f t="shared" si="209"/>
        <v/>
      </c>
      <c r="Z712" s="51" t="str">
        <f t="shared" si="210"/>
        <v/>
      </c>
      <c r="AA712" s="51" t="str">
        <f t="shared" si="211"/>
        <v/>
      </c>
      <c r="AB712" s="51" t="str">
        <f t="shared" si="212"/>
        <v/>
      </c>
      <c r="AC712" s="51" t="str">
        <f t="shared" si="213"/>
        <v/>
      </c>
      <c r="AD712" s="51" t="str">
        <f t="shared" si="214"/>
        <v/>
      </c>
      <c r="AE712" s="51" t="str">
        <f t="shared" si="215"/>
        <v/>
      </c>
      <c r="AF712" s="51" t="str">
        <f t="shared" si="216"/>
        <v/>
      </c>
      <c r="AG712" s="51" t="str">
        <f t="shared" si="217"/>
        <v/>
      </c>
      <c r="AH712" s="51" t="str">
        <f t="shared" si="218"/>
        <v/>
      </c>
      <c r="AI712" s="51" t="str">
        <f t="shared" si="219"/>
        <v/>
      </c>
      <c r="AJ712" s="51" t="str">
        <f t="shared" si="220"/>
        <v/>
      </c>
      <c r="AK712" s="51" t="str">
        <f t="shared" si="221"/>
        <v/>
      </c>
      <c r="AL712" s="51" t="str">
        <f t="shared" si="222"/>
        <v/>
      </c>
      <c r="AM712" s="51" t="str">
        <f t="shared" si="223"/>
        <v/>
      </c>
      <c r="AN712" s="51" t="str">
        <f>IF(OR(AD712&lt;&gt;TRUE,AI712&lt;&gt;TRUE),"",IF(OR('Info Lieferung'!$B$12-(YEAR(J712))&gt;INDEX(valschartmaxalt,MATCH(N712,libschart,0)),'Info Lieferung'!$B$12-(YEAR(J712))&lt;INDEX(valschartminalt,MATCH(N712,libschart,0))),FALSE,TRUE))</f>
        <v/>
      </c>
      <c r="AO712" s="51" t="str">
        <f t="shared" si="224"/>
        <v/>
      </c>
      <c r="AP712" s="51"/>
      <c r="AQ712" s="51"/>
      <c r="AR712" s="51"/>
      <c r="AS712" s="197" t="str">
        <f t="shared" si="225"/>
        <v/>
      </c>
      <c r="AT712" s="197" t="str">
        <f t="shared" si="226"/>
        <v/>
      </c>
    </row>
    <row r="713" spans="1:46" x14ac:dyDescent="0.2">
      <c r="A713" s="52" t="str">
        <f>IF(AND(F713&lt;&gt;"",'Institution - Klasse'!$F$4&lt;&gt;""),INDEX(libcatidinstit,'Institution - Klasse'!$F$4),"")</f>
        <v/>
      </c>
      <c r="B713" s="52" t="str">
        <f>IF(A713&lt;&gt;"",INDEX(codeinstit,'Institution - Klasse'!$F$4),"")</f>
        <v/>
      </c>
      <c r="C713" s="50" t="str">
        <f t="shared" si="227"/>
        <v/>
      </c>
      <c r="D713" s="143"/>
      <c r="E713" s="143"/>
      <c r="F713" s="137"/>
      <c r="G713" s="137"/>
      <c r="H713" s="137"/>
      <c r="I713" s="137"/>
      <c r="J713" s="139"/>
      <c r="K713" s="140"/>
      <c r="L713" s="141"/>
      <c r="M713" s="141"/>
      <c r="N713" s="140"/>
      <c r="O713" s="142"/>
      <c r="P713" s="137"/>
      <c r="Q713" s="227"/>
      <c r="R713" s="137"/>
      <c r="S713" s="155"/>
      <c r="T713" s="155"/>
      <c r="U713" s="155"/>
      <c r="V713" s="155"/>
      <c r="W713" s="155"/>
      <c r="X713" s="155"/>
      <c r="Y713" s="53" t="str">
        <f t="shared" si="209"/>
        <v/>
      </c>
      <c r="Z713" s="51" t="str">
        <f t="shared" si="210"/>
        <v/>
      </c>
      <c r="AA713" s="51" t="str">
        <f t="shared" si="211"/>
        <v/>
      </c>
      <c r="AB713" s="51" t="str">
        <f t="shared" si="212"/>
        <v/>
      </c>
      <c r="AC713" s="51" t="str">
        <f t="shared" si="213"/>
        <v/>
      </c>
      <c r="AD713" s="51" t="str">
        <f t="shared" si="214"/>
        <v/>
      </c>
      <c r="AE713" s="51" t="str">
        <f t="shared" si="215"/>
        <v/>
      </c>
      <c r="AF713" s="51" t="str">
        <f t="shared" si="216"/>
        <v/>
      </c>
      <c r="AG713" s="51" t="str">
        <f t="shared" si="217"/>
        <v/>
      </c>
      <c r="AH713" s="51" t="str">
        <f t="shared" si="218"/>
        <v/>
      </c>
      <c r="AI713" s="51" t="str">
        <f t="shared" si="219"/>
        <v/>
      </c>
      <c r="AJ713" s="51" t="str">
        <f t="shared" si="220"/>
        <v/>
      </c>
      <c r="AK713" s="51" t="str">
        <f t="shared" si="221"/>
        <v/>
      </c>
      <c r="AL713" s="51" t="str">
        <f t="shared" si="222"/>
        <v/>
      </c>
      <c r="AM713" s="51" t="str">
        <f t="shared" si="223"/>
        <v/>
      </c>
      <c r="AN713" s="51" t="str">
        <f>IF(OR(AD713&lt;&gt;TRUE,AI713&lt;&gt;TRUE),"",IF(OR('Info Lieferung'!$B$12-(YEAR(J713))&gt;INDEX(valschartmaxalt,MATCH(N713,libschart,0)),'Info Lieferung'!$B$12-(YEAR(J713))&lt;INDEX(valschartminalt,MATCH(N713,libschart,0))),FALSE,TRUE))</f>
        <v/>
      </c>
      <c r="AO713" s="51" t="str">
        <f t="shared" si="224"/>
        <v/>
      </c>
      <c r="AP713" s="51"/>
      <c r="AQ713" s="51"/>
      <c r="AR713" s="51"/>
      <c r="AS713" s="197" t="str">
        <f t="shared" si="225"/>
        <v/>
      </c>
      <c r="AT713" s="197" t="str">
        <f t="shared" si="226"/>
        <v/>
      </c>
    </row>
    <row r="714" spans="1:46" x14ac:dyDescent="0.2">
      <c r="A714" s="52" t="str">
        <f>IF(AND(F714&lt;&gt;"",'Institution - Klasse'!$F$4&lt;&gt;""),INDEX(libcatidinstit,'Institution - Klasse'!$F$4),"")</f>
        <v/>
      </c>
      <c r="B714" s="52" t="str">
        <f>IF(A714&lt;&gt;"",INDEX(codeinstit,'Institution - Klasse'!$F$4),"")</f>
        <v/>
      </c>
      <c r="C714" s="50" t="str">
        <f t="shared" si="227"/>
        <v/>
      </c>
      <c r="D714" s="143"/>
      <c r="E714" s="143"/>
      <c r="F714" s="137"/>
      <c r="G714" s="137"/>
      <c r="H714" s="137"/>
      <c r="I714" s="137"/>
      <c r="J714" s="139"/>
      <c r="K714" s="140"/>
      <c r="L714" s="141"/>
      <c r="M714" s="141"/>
      <c r="N714" s="140"/>
      <c r="O714" s="142"/>
      <c r="P714" s="137"/>
      <c r="Q714" s="227"/>
      <c r="R714" s="137"/>
      <c r="S714" s="155"/>
      <c r="T714" s="155"/>
      <c r="U714" s="155"/>
      <c r="V714" s="155"/>
      <c r="W714" s="155"/>
      <c r="X714" s="155"/>
      <c r="Y714" s="53" t="str">
        <f t="shared" si="209"/>
        <v/>
      </c>
      <c r="Z714" s="51" t="str">
        <f t="shared" si="210"/>
        <v/>
      </c>
      <c r="AA714" s="51" t="str">
        <f t="shared" si="211"/>
        <v/>
      </c>
      <c r="AB714" s="51" t="str">
        <f t="shared" si="212"/>
        <v/>
      </c>
      <c r="AC714" s="51" t="str">
        <f t="shared" si="213"/>
        <v/>
      </c>
      <c r="AD714" s="51" t="str">
        <f t="shared" si="214"/>
        <v/>
      </c>
      <c r="AE714" s="51" t="str">
        <f t="shared" si="215"/>
        <v/>
      </c>
      <c r="AF714" s="51" t="str">
        <f t="shared" si="216"/>
        <v/>
      </c>
      <c r="AG714" s="51" t="str">
        <f t="shared" si="217"/>
        <v/>
      </c>
      <c r="AH714" s="51" t="str">
        <f t="shared" si="218"/>
        <v/>
      </c>
      <c r="AI714" s="51" t="str">
        <f t="shared" si="219"/>
        <v/>
      </c>
      <c r="AJ714" s="51" t="str">
        <f t="shared" si="220"/>
        <v/>
      </c>
      <c r="AK714" s="51" t="str">
        <f t="shared" si="221"/>
        <v/>
      </c>
      <c r="AL714" s="51" t="str">
        <f t="shared" si="222"/>
        <v/>
      </c>
      <c r="AM714" s="51" t="str">
        <f t="shared" si="223"/>
        <v/>
      </c>
      <c r="AN714" s="51" t="str">
        <f>IF(OR(AD714&lt;&gt;TRUE,AI714&lt;&gt;TRUE),"",IF(OR('Info Lieferung'!$B$12-(YEAR(J714))&gt;INDEX(valschartmaxalt,MATCH(N714,libschart,0)),'Info Lieferung'!$B$12-(YEAR(J714))&lt;INDEX(valschartminalt,MATCH(N714,libschart,0))),FALSE,TRUE))</f>
        <v/>
      </c>
      <c r="AO714" s="51" t="str">
        <f t="shared" si="224"/>
        <v/>
      </c>
      <c r="AP714" s="51"/>
      <c r="AQ714" s="51"/>
      <c r="AR714" s="51"/>
      <c r="AS714" s="197" t="str">
        <f t="shared" si="225"/>
        <v/>
      </c>
      <c r="AT714" s="197" t="str">
        <f t="shared" si="226"/>
        <v/>
      </c>
    </row>
    <row r="715" spans="1:46" x14ac:dyDescent="0.2">
      <c r="A715" s="52" t="str">
        <f>IF(AND(F715&lt;&gt;"",'Institution - Klasse'!$F$4&lt;&gt;""),INDEX(libcatidinstit,'Institution - Klasse'!$F$4),"")</f>
        <v/>
      </c>
      <c r="B715" s="52" t="str">
        <f>IF(A715&lt;&gt;"",INDEX(codeinstit,'Institution - Klasse'!$F$4),"")</f>
        <v/>
      </c>
      <c r="C715" s="50" t="str">
        <f t="shared" si="227"/>
        <v/>
      </c>
      <c r="D715" s="143"/>
      <c r="E715" s="143"/>
      <c r="F715" s="137"/>
      <c r="G715" s="137"/>
      <c r="H715" s="137"/>
      <c r="I715" s="137"/>
      <c r="J715" s="139"/>
      <c r="K715" s="140"/>
      <c r="L715" s="141"/>
      <c r="M715" s="141"/>
      <c r="N715" s="140"/>
      <c r="O715" s="142"/>
      <c r="P715" s="137"/>
      <c r="Q715" s="227"/>
      <c r="R715" s="137"/>
      <c r="S715" s="155"/>
      <c r="T715" s="155"/>
      <c r="U715" s="155"/>
      <c r="V715" s="155"/>
      <c r="W715" s="155"/>
      <c r="X715" s="155"/>
      <c r="Y715" s="53" t="str">
        <f t="shared" si="209"/>
        <v/>
      </c>
      <c r="Z715" s="51" t="str">
        <f t="shared" si="210"/>
        <v/>
      </c>
      <c r="AA715" s="51" t="str">
        <f t="shared" si="211"/>
        <v/>
      </c>
      <c r="AB715" s="51" t="str">
        <f t="shared" si="212"/>
        <v/>
      </c>
      <c r="AC715" s="51" t="str">
        <f t="shared" si="213"/>
        <v/>
      </c>
      <c r="AD715" s="51" t="str">
        <f t="shared" si="214"/>
        <v/>
      </c>
      <c r="AE715" s="51" t="str">
        <f t="shared" si="215"/>
        <v/>
      </c>
      <c r="AF715" s="51" t="str">
        <f t="shared" si="216"/>
        <v/>
      </c>
      <c r="AG715" s="51" t="str">
        <f t="shared" si="217"/>
        <v/>
      </c>
      <c r="AH715" s="51" t="str">
        <f t="shared" si="218"/>
        <v/>
      </c>
      <c r="AI715" s="51" t="str">
        <f t="shared" si="219"/>
        <v/>
      </c>
      <c r="AJ715" s="51" t="str">
        <f t="shared" si="220"/>
        <v/>
      </c>
      <c r="AK715" s="51" t="str">
        <f t="shared" si="221"/>
        <v/>
      </c>
      <c r="AL715" s="51" t="str">
        <f t="shared" si="222"/>
        <v/>
      </c>
      <c r="AM715" s="51" t="str">
        <f t="shared" si="223"/>
        <v/>
      </c>
      <c r="AN715" s="51" t="str">
        <f>IF(OR(AD715&lt;&gt;TRUE,AI715&lt;&gt;TRUE),"",IF(OR('Info Lieferung'!$B$12-(YEAR(J715))&gt;INDEX(valschartmaxalt,MATCH(N715,libschart,0)),'Info Lieferung'!$B$12-(YEAR(J715))&lt;INDEX(valschartminalt,MATCH(N715,libschart,0))),FALSE,TRUE))</f>
        <v/>
      </c>
      <c r="AO715" s="51" t="str">
        <f t="shared" si="224"/>
        <v/>
      </c>
      <c r="AP715" s="51"/>
      <c r="AQ715" s="51"/>
      <c r="AR715" s="51"/>
      <c r="AS715" s="197" t="str">
        <f t="shared" si="225"/>
        <v/>
      </c>
      <c r="AT715" s="197" t="str">
        <f t="shared" si="226"/>
        <v/>
      </c>
    </row>
    <row r="716" spans="1:46" x14ac:dyDescent="0.2">
      <c r="A716" s="52" t="str">
        <f>IF(AND(F716&lt;&gt;"",'Institution - Klasse'!$F$4&lt;&gt;""),INDEX(libcatidinstit,'Institution - Klasse'!$F$4),"")</f>
        <v/>
      </c>
      <c r="B716" s="52" t="str">
        <f>IF(A716&lt;&gt;"",INDEX(codeinstit,'Institution - Klasse'!$F$4),"")</f>
        <v/>
      </c>
      <c r="C716" s="50" t="str">
        <f t="shared" si="227"/>
        <v/>
      </c>
      <c r="D716" s="143"/>
      <c r="E716" s="143"/>
      <c r="F716" s="137"/>
      <c r="G716" s="137"/>
      <c r="H716" s="137"/>
      <c r="I716" s="137"/>
      <c r="J716" s="139"/>
      <c r="K716" s="140"/>
      <c r="L716" s="141"/>
      <c r="M716" s="141"/>
      <c r="N716" s="140"/>
      <c r="O716" s="142"/>
      <c r="P716" s="137"/>
      <c r="Q716" s="227"/>
      <c r="R716" s="137"/>
      <c r="S716" s="155"/>
      <c r="T716" s="155"/>
      <c r="U716" s="155"/>
      <c r="V716" s="155"/>
      <c r="W716" s="155"/>
      <c r="X716" s="155"/>
      <c r="Y716" s="53" t="str">
        <f t="shared" si="209"/>
        <v/>
      </c>
      <c r="Z716" s="51" t="str">
        <f t="shared" si="210"/>
        <v/>
      </c>
      <c r="AA716" s="51" t="str">
        <f t="shared" si="211"/>
        <v/>
      </c>
      <c r="AB716" s="51" t="str">
        <f t="shared" si="212"/>
        <v/>
      </c>
      <c r="AC716" s="51" t="str">
        <f t="shared" si="213"/>
        <v/>
      </c>
      <c r="AD716" s="51" t="str">
        <f t="shared" si="214"/>
        <v/>
      </c>
      <c r="AE716" s="51" t="str">
        <f t="shared" si="215"/>
        <v/>
      </c>
      <c r="AF716" s="51" t="str">
        <f t="shared" si="216"/>
        <v/>
      </c>
      <c r="AG716" s="51" t="str">
        <f t="shared" si="217"/>
        <v/>
      </c>
      <c r="AH716" s="51" t="str">
        <f t="shared" si="218"/>
        <v/>
      </c>
      <c r="AI716" s="51" t="str">
        <f t="shared" si="219"/>
        <v/>
      </c>
      <c r="AJ716" s="51" t="str">
        <f t="shared" si="220"/>
        <v/>
      </c>
      <c r="AK716" s="51" t="str">
        <f t="shared" si="221"/>
        <v/>
      </c>
      <c r="AL716" s="51" t="str">
        <f t="shared" si="222"/>
        <v/>
      </c>
      <c r="AM716" s="51" t="str">
        <f t="shared" si="223"/>
        <v/>
      </c>
      <c r="AN716" s="51" t="str">
        <f>IF(OR(AD716&lt;&gt;TRUE,AI716&lt;&gt;TRUE),"",IF(OR('Info Lieferung'!$B$12-(YEAR(J716))&gt;INDEX(valschartmaxalt,MATCH(N716,libschart,0)),'Info Lieferung'!$B$12-(YEAR(J716))&lt;INDEX(valschartminalt,MATCH(N716,libschart,0))),FALSE,TRUE))</f>
        <v/>
      </c>
      <c r="AO716" s="51" t="str">
        <f t="shared" si="224"/>
        <v/>
      </c>
      <c r="AP716" s="51"/>
      <c r="AQ716" s="51"/>
      <c r="AR716" s="51"/>
      <c r="AS716" s="197" t="str">
        <f t="shared" si="225"/>
        <v/>
      </c>
      <c r="AT716" s="197" t="str">
        <f t="shared" si="226"/>
        <v/>
      </c>
    </row>
    <row r="717" spans="1:46" x14ac:dyDescent="0.2">
      <c r="A717" s="52" t="str">
        <f>IF(AND(F717&lt;&gt;"",'Institution - Klasse'!$F$4&lt;&gt;""),INDEX(libcatidinstit,'Institution - Klasse'!$F$4),"")</f>
        <v/>
      </c>
      <c r="B717" s="52" t="str">
        <f>IF(A717&lt;&gt;"",INDEX(codeinstit,'Institution - Klasse'!$F$4),"")</f>
        <v/>
      </c>
      <c r="C717" s="50" t="str">
        <f t="shared" si="227"/>
        <v/>
      </c>
      <c r="D717" s="143"/>
      <c r="E717" s="143"/>
      <c r="F717" s="137"/>
      <c r="G717" s="137"/>
      <c r="H717" s="137"/>
      <c r="I717" s="137"/>
      <c r="J717" s="139"/>
      <c r="K717" s="140"/>
      <c r="L717" s="141"/>
      <c r="M717" s="141"/>
      <c r="N717" s="140"/>
      <c r="O717" s="142"/>
      <c r="P717" s="137"/>
      <c r="Q717" s="227"/>
      <c r="R717" s="137"/>
      <c r="S717" s="155"/>
      <c r="T717" s="155"/>
      <c r="U717" s="155"/>
      <c r="V717" s="155"/>
      <c r="W717" s="155"/>
      <c r="X717" s="155"/>
      <c r="Y717" s="53" t="str">
        <f t="shared" si="209"/>
        <v/>
      </c>
      <c r="Z717" s="51" t="str">
        <f t="shared" si="210"/>
        <v/>
      </c>
      <c r="AA717" s="51" t="str">
        <f t="shared" si="211"/>
        <v/>
      </c>
      <c r="AB717" s="51" t="str">
        <f t="shared" si="212"/>
        <v/>
      </c>
      <c r="AC717" s="51" t="str">
        <f t="shared" si="213"/>
        <v/>
      </c>
      <c r="AD717" s="51" t="str">
        <f t="shared" si="214"/>
        <v/>
      </c>
      <c r="AE717" s="51" t="str">
        <f t="shared" si="215"/>
        <v/>
      </c>
      <c r="AF717" s="51" t="str">
        <f t="shared" si="216"/>
        <v/>
      </c>
      <c r="AG717" s="51" t="str">
        <f t="shared" si="217"/>
        <v/>
      </c>
      <c r="AH717" s="51" t="str">
        <f t="shared" si="218"/>
        <v/>
      </c>
      <c r="AI717" s="51" t="str">
        <f t="shared" si="219"/>
        <v/>
      </c>
      <c r="AJ717" s="51" t="str">
        <f t="shared" si="220"/>
        <v/>
      </c>
      <c r="AK717" s="51" t="str">
        <f t="shared" si="221"/>
        <v/>
      </c>
      <c r="AL717" s="51" t="str">
        <f t="shared" si="222"/>
        <v/>
      </c>
      <c r="AM717" s="51" t="str">
        <f t="shared" si="223"/>
        <v/>
      </c>
      <c r="AN717" s="51" t="str">
        <f>IF(OR(AD717&lt;&gt;TRUE,AI717&lt;&gt;TRUE),"",IF(OR('Info Lieferung'!$B$12-(YEAR(J717))&gt;INDEX(valschartmaxalt,MATCH(N717,libschart,0)),'Info Lieferung'!$B$12-(YEAR(J717))&lt;INDEX(valschartminalt,MATCH(N717,libschart,0))),FALSE,TRUE))</f>
        <v/>
      </c>
      <c r="AO717" s="51" t="str">
        <f t="shared" si="224"/>
        <v/>
      </c>
      <c r="AP717" s="51"/>
      <c r="AQ717" s="51"/>
      <c r="AR717" s="51"/>
      <c r="AS717" s="197" t="str">
        <f t="shared" si="225"/>
        <v/>
      </c>
      <c r="AT717" s="197" t="str">
        <f t="shared" si="226"/>
        <v/>
      </c>
    </row>
    <row r="718" spans="1:46" x14ac:dyDescent="0.2">
      <c r="A718" s="52" t="str">
        <f>IF(AND(F718&lt;&gt;"",'Institution - Klasse'!$F$4&lt;&gt;""),INDEX(libcatidinstit,'Institution - Klasse'!$F$4),"")</f>
        <v/>
      </c>
      <c r="B718" s="52" t="str">
        <f>IF(A718&lt;&gt;"",INDEX(codeinstit,'Institution - Klasse'!$F$4),"")</f>
        <v/>
      </c>
      <c r="C718" s="50" t="str">
        <f t="shared" si="227"/>
        <v/>
      </c>
      <c r="D718" s="143"/>
      <c r="E718" s="143"/>
      <c r="F718" s="137"/>
      <c r="G718" s="137"/>
      <c r="H718" s="137"/>
      <c r="I718" s="137"/>
      <c r="J718" s="139"/>
      <c r="K718" s="140"/>
      <c r="L718" s="141"/>
      <c r="M718" s="141"/>
      <c r="N718" s="140"/>
      <c r="O718" s="142"/>
      <c r="P718" s="137"/>
      <c r="Q718" s="227"/>
      <c r="R718" s="137"/>
      <c r="S718" s="155"/>
      <c r="T718" s="155"/>
      <c r="U718" s="155"/>
      <c r="V718" s="155"/>
      <c r="W718" s="155"/>
      <c r="X718" s="155"/>
      <c r="Y718" s="53" t="str">
        <f t="shared" si="209"/>
        <v/>
      </c>
      <c r="Z718" s="51" t="str">
        <f t="shared" si="210"/>
        <v/>
      </c>
      <c r="AA718" s="51" t="str">
        <f t="shared" si="211"/>
        <v/>
      </c>
      <c r="AB718" s="51" t="str">
        <f t="shared" si="212"/>
        <v/>
      </c>
      <c r="AC718" s="51" t="str">
        <f t="shared" si="213"/>
        <v/>
      </c>
      <c r="AD718" s="51" t="str">
        <f t="shared" si="214"/>
        <v/>
      </c>
      <c r="AE718" s="51" t="str">
        <f t="shared" si="215"/>
        <v/>
      </c>
      <c r="AF718" s="51" t="str">
        <f t="shared" si="216"/>
        <v/>
      </c>
      <c r="AG718" s="51" t="str">
        <f t="shared" si="217"/>
        <v/>
      </c>
      <c r="AH718" s="51" t="str">
        <f t="shared" si="218"/>
        <v/>
      </c>
      <c r="AI718" s="51" t="str">
        <f t="shared" si="219"/>
        <v/>
      </c>
      <c r="AJ718" s="51" t="str">
        <f t="shared" si="220"/>
        <v/>
      </c>
      <c r="AK718" s="51" t="str">
        <f t="shared" si="221"/>
        <v/>
      </c>
      <c r="AL718" s="51" t="str">
        <f t="shared" si="222"/>
        <v/>
      </c>
      <c r="AM718" s="51" t="str">
        <f t="shared" si="223"/>
        <v/>
      </c>
      <c r="AN718" s="51" t="str">
        <f>IF(OR(AD718&lt;&gt;TRUE,AI718&lt;&gt;TRUE),"",IF(OR('Info Lieferung'!$B$12-(YEAR(J718))&gt;INDEX(valschartmaxalt,MATCH(N718,libschart,0)),'Info Lieferung'!$B$12-(YEAR(J718))&lt;INDEX(valschartminalt,MATCH(N718,libschart,0))),FALSE,TRUE))</f>
        <v/>
      </c>
      <c r="AO718" s="51" t="str">
        <f t="shared" si="224"/>
        <v/>
      </c>
      <c r="AP718" s="51"/>
      <c r="AQ718" s="51"/>
      <c r="AR718" s="51"/>
      <c r="AS718" s="197" t="str">
        <f t="shared" si="225"/>
        <v/>
      </c>
      <c r="AT718" s="197" t="str">
        <f t="shared" si="226"/>
        <v/>
      </c>
    </row>
    <row r="719" spans="1:46" x14ac:dyDescent="0.2">
      <c r="A719" s="52" t="str">
        <f>IF(AND(F719&lt;&gt;"",'Institution - Klasse'!$F$4&lt;&gt;""),INDEX(libcatidinstit,'Institution - Klasse'!$F$4),"")</f>
        <v/>
      </c>
      <c r="B719" s="52" t="str">
        <f>IF(A719&lt;&gt;"",INDEX(codeinstit,'Institution - Klasse'!$F$4),"")</f>
        <v/>
      </c>
      <c r="C719" s="50" t="str">
        <f t="shared" si="227"/>
        <v/>
      </c>
      <c r="D719" s="143"/>
      <c r="E719" s="143"/>
      <c r="F719" s="137"/>
      <c r="G719" s="137"/>
      <c r="H719" s="137"/>
      <c r="I719" s="137"/>
      <c r="J719" s="139"/>
      <c r="K719" s="140"/>
      <c r="L719" s="141"/>
      <c r="M719" s="141"/>
      <c r="N719" s="140"/>
      <c r="O719" s="142"/>
      <c r="P719" s="137"/>
      <c r="Q719" s="227"/>
      <c r="R719" s="137"/>
      <c r="S719" s="155"/>
      <c r="T719" s="155"/>
      <c r="U719" s="155"/>
      <c r="V719" s="155"/>
      <c r="W719" s="155"/>
      <c r="X719" s="155"/>
      <c r="Y719" s="53" t="str">
        <f t="shared" si="209"/>
        <v/>
      </c>
      <c r="Z719" s="51" t="str">
        <f t="shared" si="210"/>
        <v/>
      </c>
      <c r="AA719" s="51" t="str">
        <f t="shared" si="211"/>
        <v/>
      </c>
      <c r="AB719" s="51" t="str">
        <f t="shared" si="212"/>
        <v/>
      </c>
      <c r="AC719" s="51" t="str">
        <f t="shared" si="213"/>
        <v/>
      </c>
      <c r="AD719" s="51" t="str">
        <f t="shared" si="214"/>
        <v/>
      </c>
      <c r="AE719" s="51" t="str">
        <f t="shared" si="215"/>
        <v/>
      </c>
      <c r="AF719" s="51" t="str">
        <f t="shared" si="216"/>
        <v/>
      </c>
      <c r="AG719" s="51" t="str">
        <f t="shared" si="217"/>
        <v/>
      </c>
      <c r="AH719" s="51" t="str">
        <f t="shared" si="218"/>
        <v/>
      </c>
      <c r="AI719" s="51" t="str">
        <f t="shared" si="219"/>
        <v/>
      </c>
      <c r="AJ719" s="51" t="str">
        <f t="shared" si="220"/>
        <v/>
      </c>
      <c r="AK719" s="51" t="str">
        <f t="shared" si="221"/>
        <v/>
      </c>
      <c r="AL719" s="51" t="str">
        <f t="shared" si="222"/>
        <v/>
      </c>
      <c r="AM719" s="51" t="str">
        <f t="shared" si="223"/>
        <v/>
      </c>
      <c r="AN719" s="51" t="str">
        <f>IF(OR(AD719&lt;&gt;TRUE,AI719&lt;&gt;TRUE),"",IF(OR('Info Lieferung'!$B$12-(YEAR(J719))&gt;INDEX(valschartmaxalt,MATCH(N719,libschart,0)),'Info Lieferung'!$B$12-(YEAR(J719))&lt;INDEX(valschartminalt,MATCH(N719,libschart,0))),FALSE,TRUE))</f>
        <v/>
      </c>
      <c r="AO719" s="51" t="str">
        <f t="shared" si="224"/>
        <v/>
      </c>
      <c r="AP719" s="51"/>
      <c r="AQ719" s="51"/>
      <c r="AR719" s="51"/>
      <c r="AS719" s="197" t="str">
        <f t="shared" si="225"/>
        <v/>
      </c>
      <c r="AT719" s="197" t="str">
        <f t="shared" si="226"/>
        <v/>
      </c>
    </row>
    <row r="720" spans="1:46" x14ac:dyDescent="0.2">
      <c r="A720" s="52" t="str">
        <f>IF(AND(F720&lt;&gt;"",'Institution - Klasse'!$F$4&lt;&gt;""),INDEX(libcatidinstit,'Institution - Klasse'!$F$4),"")</f>
        <v/>
      </c>
      <c r="B720" s="52" t="str">
        <f>IF(A720&lt;&gt;"",INDEX(codeinstit,'Institution - Klasse'!$F$4),"")</f>
        <v/>
      </c>
      <c r="C720" s="50" t="str">
        <f t="shared" si="227"/>
        <v/>
      </c>
      <c r="D720" s="143"/>
      <c r="E720" s="143"/>
      <c r="F720" s="137"/>
      <c r="G720" s="137"/>
      <c r="H720" s="137"/>
      <c r="I720" s="137"/>
      <c r="J720" s="139"/>
      <c r="K720" s="140"/>
      <c r="L720" s="141"/>
      <c r="M720" s="141"/>
      <c r="N720" s="140"/>
      <c r="O720" s="142"/>
      <c r="P720" s="137"/>
      <c r="Q720" s="227"/>
      <c r="R720" s="137"/>
      <c r="S720" s="155"/>
      <c r="T720" s="155"/>
      <c r="U720" s="155"/>
      <c r="V720" s="155"/>
      <c r="W720" s="155"/>
      <c r="X720" s="155"/>
      <c r="Y720" s="53" t="str">
        <f t="shared" si="209"/>
        <v/>
      </c>
      <c r="Z720" s="51" t="str">
        <f t="shared" si="210"/>
        <v/>
      </c>
      <c r="AA720" s="51" t="str">
        <f t="shared" si="211"/>
        <v/>
      </c>
      <c r="AB720" s="51" t="str">
        <f t="shared" si="212"/>
        <v/>
      </c>
      <c r="AC720" s="51" t="str">
        <f t="shared" si="213"/>
        <v/>
      </c>
      <c r="AD720" s="51" t="str">
        <f t="shared" si="214"/>
        <v/>
      </c>
      <c r="AE720" s="51" t="str">
        <f t="shared" si="215"/>
        <v/>
      </c>
      <c r="AF720" s="51" t="str">
        <f t="shared" si="216"/>
        <v/>
      </c>
      <c r="AG720" s="51" t="str">
        <f t="shared" si="217"/>
        <v/>
      </c>
      <c r="AH720" s="51" t="str">
        <f t="shared" si="218"/>
        <v/>
      </c>
      <c r="AI720" s="51" t="str">
        <f t="shared" si="219"/>
        <v/>
      </c>
      <c r="AJ720" s="51" t="str">
        <f t="shared" si="220"/>
        <v/>
      </c>
      <c r="AK720" s="51" t="str">
        <f t="shared" si="221"/>
        <v/>
      </c>
      <c r="AL720" s="51" t="str">
        <f t="shared" si="222"/>
        <v/>
      </c>
      <c r="AM720" s="51" t="str">
        <f t="shared" si="223"/>
        <v/>
      </c>
      <c r="AN720" s="51" t="str">
        <f>IF(OR(AD720&lt;&gt;TRUE,AI720&lt;&gt;TRUE),"",IF(OR('Info Lieferung'!$B$12-(YEAR(J720))&gt;INDEX(valschartmaxalt,MATCH(N720,libschart,0)),'Info Lieferung'!$B$12-(YEAR(J720))&lt;INDEX(valschartminalt,MATCH(N720,libschart,0))),FALSE,TRUE))</f>
        <v/>
      </c>
      <c r="AO720" s="51" t="str">
        <f t="shared" si="224"/>
        <v/>
      </c>
      <c r="AP720" s="51"/>
      <c r="AQ720" s="51"/>
      <c r="AR720" s="51"/>
      <c r="AS720" s="197" t="str">
        <f t="shared" si="225"/>
        <v/>
      </c>
      <c r="AT720" s="197" t="str">
        <f t="shared" si="226"/>
        <v/>
      </c>
    </row>
    <row r="721" spans="1:46" x14ac:dyDescent="0.2">
      <c r="A721" s="52" t="str">
        <f>IF(AND(F721&lt;&gt;"",'Institution - Klasse'!$F$4&lt;&gt;""),INDEX(libcatidinstit,'Institution - Klasse'!$F$4),"")</f>
        <v/>
      </c>
      <c r="B721" s="52" t="str">
        <f>IF(A721&lt;&gt;"",INDEX(codeinstit,'Institution - Klasse'!$F$4),"")</f>
        <v/>
      </c>
      <c r="C721" s="50" t="str">
        <f t="shared" si="227"/>
        <v/>
      </c>
      <c r="D721" s="143"/>
      <c r="E721" s="143"/>
      <c r="F721" s="137"/>
      <c r="G721" s="137"/>
      <c r="H721" s="137"/>
      <c r="I721" s="137"/>
      <c r="J721" s="139"/>
      <c r="K721" s="140"/>
      <c r="L721" s="141"/>
      <c r="M721" s="141"/>
      <c r="N721" s="140"/>
      <c r="O721" s="142"/>
      <c r="P721" s="137"/>
      <c r="Q721" s="227"/>
      <c r="R721" s="137"/>
      <c r="S721" s="155"/>
      <c r="T721" s="155"/>
      <c r="U721" s="155"/>
      <c r="V721" s="155"/>
      <c r="W721" s="155"/>
      <c r="X721" s="155"/>
      <c r="Y721" s="53" t="str">
        <f t="shared" si="209"/>
        <v/>
      </c>
      <c r="Z721" s="51" t="str">
        <f t="shared" si="210"/>
        <v/>
      </c>
      <c r="AA721" s="51" t="str">
        <f t="shared" si="211"/>
        <v/>
      </c>
      <c r="AB721" s="51" t="str">
        <f t="shared" si="212"/>
        <v/>
      </c>
      <c r="AC721" s="51" t="str">
        <f t="shared" si="213"/>
        <v/>
      </c>
      <c r="AD721" s="51" t="str">
        <f t="shared" si="214"/>
        <v/>
      </c>
      <c r="AE721" s="51" t="str">
        <f t="shared" si="215"/>
        <v/>
      </c>
      <c r="AF721" s="51" t="str">
        <f t="shared" si="216"/>
        <v/>
      </c>
      <c r="AG721" s="51" t="str">
        <f t="shared" si="217"/>
        <v/>
      </c>
      <c r="AH721" s="51" t="str">
        <f t="shared" si="218"/>
        <v/>
      </c>
      <c r="AI721" s="51" t="str">
        <f t="shared" si="219"/>
        <v/>
      </c>
      <c r="AJ721" s="51" t="str">
        <f t="shared" si="220"/>
        <v/>
      </c>
      <c r="AK721" s="51" t="str">
        <f t="shared" si="221"/>
        <v/>
      </c>
      <c r="AL721" s="51" t="str">
        <f t="shared" si="222"/>
        <v/>
      </c>
      <c r="AM721" s="51" t="str">
        <f t="shared" si="223"/>
        <v/>
      </c>
      <c r="AN721" s="51" t="str">
        <f>IF(OR(AD721&lt;&gt;TRUE,AI721&lt;&gt;TRUE),"",IF(OR('Info Lieferung'!$B$12-(YEAR(J721))&gt;INDEX(valschartmaxalt,MATCH(N721,libschart,0)),'Info Lieferung'!$B$12-(YEAR(J721))&lt;INDEX(valschartminalt,MATCH(N721,libschart,0))),FALSE,TRUE))</f>
        <v/>
      </c>
      <c r="AO721" s="51" t="str">
        <f t="shared" si="224"/>
        <v/>
      </c>
      <c r="AP721" s="51"/>
      <c r="AQ721" s="51"/>
      <c r="AR721" s="51"/>
      <c r="AS721" s="197" t="str">
        <f t="shared" si="225"/>
        <v/>
      </c>
      <c r="AT721" s="197" t="str">
        <f t="shared" si="226"/>
        <v/>
      </c>
    </row>
    <row r="722" spans="1:46" x14ac:dyDescent="0.2">
      <c r="A722" s="52" t="str">
        <f>IF(AND(F722&lt;&gt;"",'Institution - Klasse'!$F$4&lt;&gt;""),INDEX(libcatidinstit,'Institution - Klasse'!$F$4),"")</f>
        <v/>
      </c>
      <c r="B722" s="52" t="str">
        <f>IF(A722&lt;&gt;"",INDEX(codeinstit,'Institution - Klasse'!$F$4),"")</f>
        <v/>
      </c>
      <c r="C722" s="50" t="str">
        <f t="shared" si="227"/>
        <v/>
      </c>
      <c r="D722" s="143"/>
      <c r="E722" s="143"/>
      <c r="F722" s="137"/>
      <c r="G722" s="137"/>
      <c r="H722" s="137"/>
      <c r="I722" s="137"/>
      <c r="J722" s="139"/>
      <c r="K722" s="140"/>
      <c r="L722" s="141"/>
      <c r="M722" s="141"/>
      <c r="N722" s="140"/>
      <c r="O722" s="142"/>
      <c r="P722" s="137"/>
      <c r="Q722" s="227"/>
      <c r="R722" s="137"/>
      <c r="S722" s="155"/>
      <c r="T722" s="155"/>
      <c r="U722" s="155"/>
      <c r="V722" s="155"/>
      <c r="W722" s="155"/>
      <c r="X722" s="155"/>
      <c r="Y722" s="53" t="str">
        <f t="shared" si="209"/>
        <v/>
      </c>
      <c r="Z722" s="51" t="str">
        <f t="shared" si="210"/>
        <v/>
      </c>
      <c r="AA722" s="51" t="str">
        <f t="shared" si="211"/>
        <v/>
      </c>
      <c r="AB722" s="51" t="str">
        <f t="shared" si="212"/>
        <v/>
      </c>
      <c r="AC722" s="51" t="str">
        <f t="shared" si="213"/>
        <v/>
      </c>
      <c r="AD722" s="51" t="str">
        <f t="shared" si="214"/>
        <v/>
      </c>
      <c r="AE722" s="51" t="str">
        <f t="shared" si="215"/>
        <v/>
      </c>
      <c r="AF722" s="51" t="str">
        <f t="shared" si="216"/>
        <v/>
      </c>
      <c r="AG722" s="51" t="str">
        <f t="shared" si="217"/>
        <v/>
      </c>
      <c r="AH722" s="51" t="str">
        <f t="shared" si="218"/>
        <v/>
      </c>
      <c r="AI722" s="51" t="str">
        <f t="shared" si="219"/>
        <v/>
      </c>
      <c r="AJ722" s="51" t="str">
        <f t="shared" si="220"/>
        <v/>
      </c>
      <c r="AK722" s="51" t="str">
        <f t="shared" si="221"/>
        <v/>
      </c>
      <c r="AL722" s="51" t="str">
        <f t="shared" si="222"/>
        <v/>
      </c>
      <c r="AM722" s="51" t="str">
        <f t="shared" si="223"/>
        <v/>
      </c>
      <c r="AN722" s="51" t="str">
        <f>IF(OR(AD722&lt;&gt;TRUE,AI722&lt;&gt;TRUE),"",IF(OR('Info Lieferung'!$B$12-(YEAR(J722))&gt;INDEX(valschartmaxalt,MATCH(N722,libschart,0)),'Info Lieferung'!$B$12-(YEAR(J722))&lt;INDEX(valschartminalt,MATCH(N722,libschart,0))),FALSE,TRUE))</f>
        <v/>
      </c>
      <c r="AO722" s="51" t="str">
        <f t="shared" si="224"/>
        <v/>
      </c>
      <c r="AP722" s="51"/>
      <c r="AQ722" s="51"/>
      <c r="AR722" s="51"/>
      <c r="AS722" s="197" t="str">
        <f t="shared" si="225"/>
        <v/>
      </c>
      <c r="AT722" s="197" t="str">
        <f t="shared" si="226"/>
        <v/>
      </c>
    </row>
    <row r="723" spans="1:46" x14ac:dyDescent="0.2">
      <c r="A723" s="52" t="str">
        <f>IF(AND(F723&lt;&gt;"",'Institution - Klasse'!$F$4&lt;&gt;""),INDEX(libcatidinstit,'Institution - Klasse'!$F$4),"")</f>
        <v/>
      </c>
      <c r="B723" s="52" t="str">
        <f>IF(A723&lt;&gt;"",INDEX(codeinstit,'Institution - Klasse'!$F$4),"")</f>
        <v/>
      </c>
      <c r="C723" s="50" t="str">
        <f t="shared" si="227"/>
        <v/>
      </c>
      <c r="D723" s="143"/>
      <c r="E723" s="143"/>
      <c r="F723" s="137"/>
      <c r="G723" s="137"/>
      <c r="H723" s="137"/>
      <c r="I723" s="137"/>
      <c r="J723" s="139"/>
      <c r="K723" s="140"/>
      <c r="L723" s="141"/>
      <c r="M723" s="141"/>
      <c r="N723" s="140"/>
      <c r="O723" s="142"/>
      <c r="P723" s="137"/>
      <c r="Q723" s="227"/>
      <c r="R723" s="137"/>
      <c r="S723" s="155"/>
      <c r="T723" s="155"/>
      <c r="U723" s="155"/>
      <c r="V723" s="155"/>
      <c r="W723" s="155"/>
      <c r="X723" s="155"/>
      <c r="Y723" s="53" t="str">
        <f t="shared" si="209"/>
        <v/>
      </c>
      <c r="Z723" s="51" t="str">
        <f t="shared" si="210"/>
        <v/>
      </c>
      <c r="AA723" s="51" t="str">
        <f t="shared" si="211"/>
        <v/>
      </c>
      <c r="AB723" s="51" t="str">
        <f t="shared" si="212"/>
        <v/>
      </c>
      <c r="AC723" s="51" t="str">
        <f t="shared" si="213"/>
        <v/>
      </c>
      <c r="AD723" s="51" t="str">
        <f t="shared" si="214"/>
        <v/>
      </c>
      <c r="AE723" s="51" t="str">
        <f t="shared" si="215"/>
        <v/>
      </c>
      <c r="AF723" s="51" t="str">
        <f t="shared" si="216"/>
        <v/>
      </c>
      <c r="AG723" s="51" t="str">
        <f t="shared" si="217"/>
        <v/>
      </c>
      <c r="AH723" s="51" t="str">
        <f t="shared" si="218"/>
        <v/>
      </c>
      <c r="AI723" s="51" t="str">
        <f t="shared" si="219"/>
        <v/>
      </c>
      <c r="AJ723" s="51" t="str">
        <f t="shared" si="220"/>
        <v/>
      </c>
      <c r="AK723" s="51" t="str">
        <f t="shared" si="221"/>
        <v/>
      </c>
      <c r="AL723" s="51" t="str">
        <f t="shared" si="222"/>
        <v/>
      </c>
      <c r="AM723" s="51" t="str">
        <f t="shared" si="223"/>
        <v/>
      </c>
      <c r="AN723" s="51" t="str">
        <f>IF(OR(AD723&lt;&gt;TRUE,AI723&lt;&gt;TRUE),"",IF(OR('Info Lieferung'!$B$12-(YEAR(J723))&gt;INDEX(valschartmaxalt,MATCH(N723,libschart,0)),'Info Lieferung'!$B$12-(YEAR(J723))&lt;INDEX(valschartminalt,MATCH(N723,libschart,0))),FALSE,TRUE))</f>
        <v/>
      </c>
      <c r="AO723" s="51" t="str">
        <f t="shared" si="224"/>
        <v/>
      </c>
      <c r="AP723" s="51"/>
      <c r="AQ723" s="51"/>
      <c r="AR723" s="51"/>
      <c r="AS723" s="197" t="str">
        <f t="shared" si="225"/>
        <v/>
      </c>
      <c r="AT723" s="197" t="str">
        <f t="shared" si="226"/>
        <v/>
      </c>
    </row>
    <row r="724" spans="1:46" x14ac:dyDescent="0.2">
      <c r="A724" s="52" t="str">
        <f>IF(AND(F724&lt;&gt;"",'Institution - Klasse'!$F$4&lt;&gt;""),INDEX(libcatidinstit,'Institution - Klasse'!$F$4),"")</f>
        <v/>
      </c>
      <c r="B724" s="52" t="str">
        <f>IF(A724&lt;&gt;"",INDEX(codeinstit,'Institution - Klasse'!$F$4),"")</f>
        <v/>
      </c>
      <c r="C724" s="50" t="str">
        <f t="shared" si="227"/>
        <v/>
      </c>
      <c r="D724" s="143"/>
      <c r="E724" s="143"/>
      <c r="F724" s="137"/>
      <c r="G724" s="137"/>
      <c r="H724" s="137"/>
      <c r="I724" s="137"/>
      <c r="J724" s="139"/>
      <c r="K724" s="140"/>
      <c r="L724" s="141"/>
      <c r="M724" s="141"/>
      <c r="N724" s="140"/>
      <c r="O724" s="142"/>
      <c r="P724" s="137"/>
      <c r="Q724" s="227"/>
      <c r="R724" s="137"/>
      <c r="S724" s="155"/>
      <c r="T724" s="155"/>
      <c r="U724" s="155"/>
      <c r="V724" s="155"/>
      <c r="W724" s="155"/>
      <c r="X724" s="155"/>
      <c r="Y724" s="53" t="str">
        <f t="shared" si="209"/>
        <v/>
      </c>
      <c r="Z724" s="51" t="str">
        <f t="shared" si="210"/>
        <v/>
      </c>
      <c r="AA724" s="51" t="str">
        <f t="shared" si="211"/>
        <v/>
      </c>
      <c r="AB724" s="51" t="str">
        <f t="shared" si="212"/>
        <v/>
      </c>
      <c r="AC724" s="51" t="str">
        <f t="shared" si="213"/>
        <v/>
      </c>
      <c r="AD724" s="51" t="str">
        <f t="shared" si="214"/>
        <v/>
      </c>
      <c r="AE724" s="51" t="str">
        <f t="shared" si="215"/>
        <v/>
      </c>
      <c r="AF724" s="51" t="str">
        <f t="shared" si="216"/>
        <v/>
      </c>
      <c r="AG724" s="51" t="str">
        <f t="shared" si="217"/>
        <v/>
      </c>
      <c r="AH724" s="51" t="str">
        <f t="shared" si="218"/>
        <v/>
      </c>
      <c r="AI724" s="51" t="str">
        <f t="shared" si="219"/>
        <v/>
      </c>
      <c r="AJ724" s="51" t="str">
        <f t="shared" si="220"/>
        <v/>
      </c>
      <c r="AK724" s="51" t="str">
        <f t="shared" si="221"/>
        <v/>
      </c>
      <c r="AL724" s="51" t="str">
        <f t="shared" si="222"/>
        <v/>
      </c>
      <c r="AM724" s="51" t="str">
        <f t="shared" si="223"/>
        <v/>
      </c>
      <c r="AN724" s="51" t="str">
        <f>IF(OR(AD724&lt;&gt;TRUE,AI724&lt;&gt;TRUE),"",IF(OR('Info Lieferung'!$B$12-(YEAR(J724))&gt;INDEX(valschartmaxalt,MATCH(N724,libschart,0)),'Info Lieferung'!$B$12-(YEAR(J724))&lt;INDEX(valschartminalt,MATCH(N724,libschart,0))),FALSE,TRUE))</f>
        <v/>
      </c>
      <c r="AO724" s="51" t="str">
        <f t="shared" si="224"/>
        <v/>
      </c>
      <c r="AP724" s="51"/>
      <c r="AQ724" s="51"/>
      <c r="AR724" s="51"/>
      <c r="AS724" s="197" t="str">
        <f t="shared" si="225"/>
        <v/>
      </c>
      <c r="AT724" s="197" t="str">
        <f t="shared" si="226"/>
        <v/>
      </c>
    </row>
    <row r="725" spans="1:46" x14ac:dyDescent="0.2">
      <c r="A725" s="52" t="str">
        <f>IF(AND(F725&lt;&gt;"",'Institution - Klasse'!$F$4&lt;&gt;""),INDEX(libcatidinstit,'Institution - Klasse'!$F$4),"")</f>
        <v/>
      </c>
      <c r="B725" s="52" t="str">
        <f>IF(A725&lt;&gt;"",INDEX(codeinstit,'Institution - Klasse'!$F$4),"")</f>
        <v/>
      </c>
      <c r="C725" s="50" t="str">
        <f t="shared" si="227"/>
        <v/>
      </c>
      <c r="D725" s="143"/>
      <c r="E725" s="143"/>
      <c r="F725" s="137"/>
      <c r="G725" s="137"/>
      <c r="H725" s="137"/>
      <c r="I725" s="137"/>
      <c r="J725" s="139"/>
      <c r="K725" s="140"/>
      <c r="L725" s="141"/>
      <c r="M725" s="141"/>
      <c r="N725" s="140"/>
      <c r="O725" s="142"/>
      <c r="P725" s="137"/>
      <c r="Q725" s="227"/>
      <c r="R725" s="137"/>
      <c r="S725" s="155"/>
      <c r="T725" s="155"/>
      <c r="U725" s="155"/>
      <c r="V725" s="155"/>
      <c r="W725" s="155"/>
      <c r="X725" s="155"/>
      <c r="Y725" s="53" t="str">
        <f t="shared" si="209"/>
        <v/>
      </c>
      <c r="Z725" s="51" t="str">
        <f t="shared" si="210"/>
        <v/>
      </c>
      <c r="AA725" s="51" t="str">
        <f t="shared" si="211"/>
        <v/>
      </c>
      <c r="AB725" s="51" t="str">
        <f t="shared" si="212"/>
        <v/>
      </c>
      <c r="AC725" s="51" t="str">
        <f t="shared" si="213"/>
        <v/>
      </c>
      <c r="AD725" s="51" t="str">
        <f t="shared" si="214"/>
        <v/>
      </c>
      <c r="AE725" s="51" t="str">
        <f t="shared" si="215"/>
        <v/>
      </c>
      <c r="AF725" s="51" t="str">
        <f t="shared" si="216"/>
        <v/>
      </c>
      <c r="AG725" s="51" t="str">
        <f t="shared" si="217"/>
        <v/>
      </c>
      <c r="AH725" s="51" t="str">
        <f t="shared" si="218"/>
        <v/>
      </c>
      <c r="AI725" s="51" t="str">
        <f t="shared" si="219"/>
        <v/>
      </c>
      <c r="AJ725" s="51" t="str">
        <f t="shared" si="220"/>
        <v/>
      </c>
      <c r="AK725" s="51" t="str">
        <f t="shared" si="221"/>
        <v/>
      </c>
      <c r="AL725" s="51" t="str">
        <f t="shared" si="222"/>
        <v/>
      </c>
      <c r="AM725" s="51" t="str">
        <f t="shared" si="223"/>
        <v/>
      </c>
      <c r="AN725" s="51" t="str">
        <f>IF(OR(AD725&lt;&gt;TRUE,AI725&lt;&gt;TRUE),"",IF(OR('Info Lieferung'!$B$12-(YEAR(J725))&gt;INDEX(valschartmaxalt,MATCH(N725,libschart,0)),'Info Lieferung'!$B$12-(YEAR(J725))&lt;INDEX(valschartminalt,MATCH(N725,libschart,0))),FALSE,TRUE))</f>
        <v/>
      </c>
      <c r="AO725" s="51" t="str">
        <f t="shared" si="224"/>
        <v/>
      </c>
      <c r="AP725" s="51"/>
      <c r="AQ725" s="51"/>
      <c r="AR725" s="51"/>
      <c r="AS725" s="197" t="str">
        <f t="shared" si="225"/>
        <v/>
      </c>
      <c r="AT725" s="197" t="str">
        <f t="shared" si="226"/>
        <v/>
      </c>
    </row>
    <row r="726" spans="1:46" x14ac:dyDescent="0.2">
      <c r="A726" s="52" t="str">
        <f>IF(AND(F726&lt;&gt;"",'Institution - Klasse'!$F$4&lt;&gt;""),INDEX(libcatidinstit,'Institution - Klasse'!$F$4),"")</f>
        <v/>
      </c>
      <c r="B726" s="52" t="str">
        <f>IF(A726&lt;&gt;"",INDEX(codeinstit,'Institution - Klasse'!$F$4),"")</f>
        <v/>
      </c>
      <c r="C726" s="50" t="str">
        <f t="shared" si="227"/>
        <v/>
      </c>
      <c r="D726" s="143"/>
      <c r="E726" s="143"/>
      <c r="F726" s="137"/>
      <c r="G726" s="137"/>
      <c r="H726" s="137"/>
      <c r="I726" s="137"/>
      <c r="J726" s="139"/>
      <c r="K726" s="140"/>
      <c r="L726" s="141"/>
      <c r="M726" s="141"/>
      <c r="N726" s="140"/>
      <c r="O726" s="142"/>
      <c r="P726" s="137"/>
      <c r="Q726" s="227"/>
      <c r="R726" s="137"/>
      <c r="S726" s="155"/>
      <c r="T726" s="155"/>
      <c r="U726" s="155"/>
      <c r="V726" s="155"/>
      <c r="W726" s="155"/>
      <c r="X726" s="155"/>
      <c r="Y726" s="53" t="str">
        <f t="shared" si="209"/>
        <v/>
      </c>
      <c r="Z726" s="51" t="str">
        <f t="shared" si="210"/>
        <v/>
      </c>
      <c r="AA726" s="51" t="str">
        <f t="shared" si="211"/>
        <v/>
      </c>
      <c r="AB726" s="51" t="str">
        <f t="shared" si="212"/>
        <v/>
      </c>
      <c r="AC726" s="51" t="str">
        <f t="shared" si="213"/>
        <v/>
      </c>
      <c r="AD726" s="51" t="str">
        <f t="shared" si="214"/>
        <v/>
      </c>
      <c r="AE726" s="51" t="str">
        <f t="shared" si="215"/>
        <v/>
      </c>
      <c r="AF726" s="51" t="str">
        <f t="shared" si="216"/>
        <v/>
      </c>
      <c r="AG726" s="51" t="str">
        <f t="shared" si="217"/>
        <v/>
      </c>
      <c r="AH726" s="51" t="str">
        <f t="shared" si="218"/>
        <v/>
      </c>
      <c r="AI726" s="51" t="str">
        <f t="shared" si="219"/>
        <v/>
      </c>
      <c r="AJ726" s="51" t="str">
        <f t="shared" si="220"/>
        <v/>
      </c>
      <c r="AK726" s="51" t="str">
        <f t="shared" si="221"/>
        <v/>
      </c>
      <c r="AL726" s="51" t="str">
        <f t="shared" si="222"/>
        <v/>
      </c>
      <c r="AM726" s="51" t="str">
        <f t="shared" si="223"/>
        <v/>
      </c>
      <c r="AN726" s="51" t="str">
        <f>IF(OR(AD726&lt;&gt;TRUE,AI726&lt;&gt;TRUE),"",IF(OR('Info Lieferung'!$B$12-(YEAR(J726))&gt;INDEX(valschartmaxalt,MATCH(N726,libschart,0)),'Info Lieferung'!$B$12-(YEAR(J726))&lt;INDEX(valschartminalt,MATCH(N726,libschart,0))),FALSE,TRUE))</f>
        <v/>
      </c>
      <c r="AO726" s="51" t="str">
        <f t="shared" si="224"/>
        <v/>
      </c>
      <c r="AP726" s="51"/>
      <c r="AQ726" s="51"/>
      <c r="AR726" s="51"/>
      <c r="AS726" s="197" t="str">
        <f t="shared" si="225"/>
        <v/>
      </c>
      <c r="AT726" s="197" t="str">
        <f t="shared" si="226"/>
        <v/>
      </c>
    </row>
    <row r="727" spans="1:46" x14ac:dyDescent="0.2">
      <c r="A727" s="52" t="str">
        <f>IF(AND(F727&lt;&gt;"",'Institution - Klasse'!$F$4&lt;&gt;""),INDEX(libcatidinstit,'Institution - Klasse'!$F$4),"")</f>
        <v/>
      </c>
      <c r="B727" s="52" t="str">
        <f>IF(A727&lt;&gt;"",INDEX(codeinstit,'Institution - Klasse'!$F$4),"")</f>
        <v/>
      </c>
      <c r="C727" s="50" t="str">
        <f t="shared" si="227"/>
        <v/>
      </c>
      <c r="D727" s="143"/>
      <c r="E727" s="143"/>
      <c r="F727" s="137"/>
      <c r="G727" s="137"/>
      <c r="H727" s="137"/>
      <c r="I727" s="137"/>
      <c r="J727" s="139"/>
      <c r="K727" s="140"/>
      <c r="L727" s="141"/>
      <c r="M727" s="141"/>
      <c r="N727" s="140"/>
      <c r="O727" s="142"/>
      <c r="P727" s="137"/>
      <c r="Q727" s="227"/>
      <c r="R727" s="137"/>
      <c r="S727" s="155"/>
      <c r="T727" s="155"/>
      <c r="U727" s="155"/>
      <c r="V727" s="155"/>
      <c r="W727" s="155"/>
      <c r="X727" s="155"/>
      <c r="Y727" s="53" t="str">
        <f t="shared" si="209"/>
        <v/>
      </c>
      <c r="Z727" s="51" t="str">
        <f t="shared" si="210"/>
        <v/>
      </c>
      <c r="AA727" s="51" t="str">
        <f t="shared" si="211"/>
        <v/>
      </c>
      <c r="AB727" s="51" t="str">
        <f t="shared" si="212"/>
        <v/>
      </c>
      <c r="AC727" s="51" t="str">
        <f t="shared" si="213"/>
        <v/>
      </c>
      <c r="AD727" s="51" t="str">
        <f t="shared" si="214"/>
        <v/>
      </c>
      <c r="AE727" s="51" t="str">
        <f t="shared" si="215"/>
        <v/>
      </c>
      <c r="AF727" s="51" t="str">
        <f t="shared" si="216"/>
        <v/>
      </c>
      <c r="AG727" s="51" t="str">
        <f t="shared" si="217"/>
        <v/>
      </c>
      <c r="AH727" s="51" t="str">
        <f t="shared" si="218"/>
        <v/>
      </c>
      <c r="AI727" s="51" t="str">
        <f t="shared" si="219"/>
        <v/>
      </c>
      <c r="AJ727" s="51" t="str">
        <f t="shared" si="220"/>
        <v/>
      </c>
      <c r="AK727" s="51" t="str">
        <f t="shared" si="221"/>
        <v/>
      </c>
      <c r="AL727" s="51" t="str">
        <f t="shared" si="222"/>
        <v/>
      </c>
      <c r="AM727" s="51" t="str">
        <f t="shared" si="223"/>
        <v/>
      </c>
      <c r="AN727" s="51" t="str">
        <f>IF(OR(AD727&lt;&gt;TRUE,AI727&lt;&gt;TRUE),"",IF(OR('Info Lieferung'!$B$12-(YEAR(J727))&gt;INDEX(valschartmaxalt,MATCH(N727,libschart,0)),'Info Lieferung'!$B$12-(YEAR(J727))&lt;INDEX(valschartminalt,MATCH(N727,libschart,0))),FALSE,TRUE))</f>
        <v/>
      </c>
      <c r="AO727" s="51" t="str">
        <f t="shared" si="224"/>
        <v/>
      </c>
      <c r="AP727" s="51"/>
      <c r="AQ727" s="51"/>
      <c r="AR727" s="51"/>
      <c r="AS727" s="197" t="str">
        <f t="shared" si="225"/>
        <v/>
      </c>
      <c r="AT727" s="197" t="str">
        <f t="shared" si="226"/>
        <v/>
      </c>
    </row>
    <row r="728" spans="1:46" x14ac:dyDescent="0.2">
      <c r="A728" s="52" t="str">
        <f>IF(AND(F728&lt;&gt;"",'Institution - Klasse'!$F$4&lt;&gt;""),INDEX(libcatidinstit,'Institution - Klasse'!$F$4),"")</f>
        <v/>
      </c>
      <c r="B728" s="52" t="str">
        <f>IF(A728&lt;&gt;"",INDEX(codeinstit,'Institution - Klasse'!$F$4),"")</f>
        <v/>
      </c>
      <c r="C728" s="50" t="str">
        <f t="shared" si="227"/>
        <v/>
      </c>
      <c r="D728" s="143"/>
      <c r="E728" s="143"/>
      <c r="F728" s="137"/>
      <c r="G728" s="137"/>
      <c r="H728" s="137"/>
      <c r="I728" s="137"/>
      <c r="J728" s="139"/>
      <c r="K728" s="140"/>
      <c r="L728" s="141"/>
      <c r="M728" s="141"/>
      <c r="N728" s="140"/>
      <c r="O728" s="142"/>
      <c r="P728" s="137"/>
      <c r="Q728" s="227"/>
      <c r="R728" s="137"/>
      <c r="S728" s="155"/>
      <c r="T728" s="155"/>
      <c r="U728" s="155"/>
      <c r="V728" s="155"/>
      <c r="W728" s="155"/>
      <c r="X728" s="155"/>
      <c r="Y728" s="53" t="str">
        <f t="shared" si="209"/>
        <v/>
      </c>
      <c r="Z728" s="51" t="str">
        <f t="shared" si="210"/>
        <v/>
      </c>
      <c r="AA728" s="51" t="str">
        <f t="shared" si="211"/>
        <v/>
      </c>
      <c r="AB728" s="51" t="str">
        <f t="shared" si="212"/>
        <v/>
      </c>
      <c r="AC728" s="51" t="str">
        <f t="shared" si="213"/>
        <v/>
      </c>
      <c r="AD728" s="51" t="str">
        <f t="shared" si="214"/>
        <v/>
      </c>
      <c r="AE728" s="51" t="str">
        <f t="shared" si="215"/>
        <v/>
      </c>
      <c r="AF728" s="51" t="str">
        <f t="shared" si="216"/>
        <v/>
      </c>
      <c r="AG728" s="51" t="str">
        <f t="shared" si="217"/>
        <v/>
      </c>
      <c r="AH728" s="51" t="str">
        <f t="shared" si="218"/>
        <v/>
      </c>
      <c r="AI728" s="51" t="str">
        <f t="shared" si="219"/>
        <v/>
      </c>
      <c r="AJ728" s="51" t="str">
        <f t="shared" si="220"/>
        <v/>
      </c>
      <c r="AK728" s="51" t="str">
        <f t="shared" si="221"/>
        <v/>
      </c>
      <c r="AL728" s="51" t="str">
        <f t="shared" si="222"/>
        <v/>
      </c>
      <c r="AM728" s="51" t="str">
        <f t="shared" si="223"/>
        <v/>
      </c>
      <c r="AN728" s="51" t="str">
        <f>IF(OR(AD728&lt;&gt;TRUE,AI728&lt;&gt;TRUE),"",IF(OR('Info Lieferung'!$B$12-(YEAR(J728))&gt;INDEX(valschartmaxalt,MATCH(N728,libschart,0)),'Info Lieferung'!$B$12-(YEAR(J728))&lt;INDEX(valschartminalt,MATCH(N728,libschart,0))),FALSE,TRUE))</f>
        <v/>
      </c>
      <c r="AO728" s="51" t="str">
        <f t="shared" si="224"/>
        <v/>
      </c>
      <c r="AP728" s="51"/>
      <c r="AQ728" s="51"/>
      <c r="AR728" s="51"/>
      <c r="AS728" s="197" t="str">
        <f t="shared" si="225"/>
        <v/>
      </c>
      <c r="AT728" s="197" t="str">
        <f t="shared" si="226"/>
        <v/>
      </c>
    </row>
    <row r="729" spans="1:46" x14ac:dyDescent="0.2">
      <c r="A729" s="52" t="str">
        <f>IF(AND(F729&lt;&gt;"",'Institution - Klasse'!$F$4&lt;&gt;""),INDEX(libcatidinstit,'Institution - Klasse'!$F$4),"")</f>
        <v/>
      </c>
      <c r="B729" s="52" t="str">
        <f>IF(A729&lt;&gt;"",INDEX(codeinstit,'Institution - Klasse'!$F$4),"")</f>
        <v/>
      </c>
      <c r="C729" s="50" t="str">
        <f t="shared" si="227"/>
        <v/>
      </c>
      <c r="D729" s="143"/>
      <c r="E729" s="143"/>
      <c r="F729" s="137"/>
      <c r="G729" s="137"/>
      <c r="H729" s="137"/>
      <c r="I729" s="137"/>
      <c r="J729" s="139"/>
      <c r="K729" s="140"/>
      <c r="L729" s="141"/>
      <c r="M729" s="141"/>
      <c r="N729" s="140"/>
      <c r="O729" s="142"/>
      <c r="P729" s="137"/>
      <c r="Q729" s="227"/>
      <c r="R729" s="137"/>
      <c r="S729" s="155"/>
      <c r="T729" s="155"/>
      <c r="U729" s="155"/>
      <c r="V729" s="155"/>
      <c r="W729" s="155"/>
      <c r="X729" s="155"/>
      <c r="Y729" s="53" t="str">
        <f t="shared" si="209"/>
        <v/>
      </c>
      <c r="Z729" s="51" t="str">
        <f t="shared" si="210"/>
        <v/>
      </c>
      <c r="AA729" s="51" t="str">
        <f t="shared" si="211"/>
        <v/>
      </c>
      <c r="AB729" s="51" t="str">
        <f t="shared" si="212"/>
        <v/>
      </c>
      <c r="AC729" s="51" t="str">
        <f t="shared" si="213"/>
        <v/>
      </c>
      <c r="AD729" s="51" t="str">
        <f t="shared" si="214"/>
        <v/>
      </c>
      <c r="AE729" s="51" t="str">
        <f t="shared" si="215"/>
        <v/>
      </c>
      <c r="AF729" s="51" t="str">
        <f t="shared" si="216"/>
        <v/>
      </c>
      <c r="AG729" s="51" t="str">
        <f t="shared" si="217"/>
        <v/>
      </c>
      <c r="AH729" s="51" t="str">
        <f t="shared" si="218"/>
        <v/>
      </c>
      <c r="AI729" s="51" t="str">
        <f t="shared" si="219"/>
        <v/>
      </c>
      <c r="AJ729" s="51" t="str">
        <f t="shared" si="220"/>
        <v/>
      </c>
      <c r="AK729" s="51" t="str">
        <f t="shared" si="221"/>
        <v/>
      </c>
      <c r="AL729" s="51" t="str">
        <f t="shared" si="222"/>
        <v/>
      </c>
      <c r="AM729" s="51" t="str">
        <f t="shared" si="223"/>
        <v/>
      </c>
      <c r="AN729" s="51" t="str">
        <f>IF(OR(AD729&lt;&gt;TRUE,AI729&lt;&gt;TRUE),"",IF(OR('Info Lieferung'!$B$12-(YEAR(J729))&gt;INDEX(valschartmaxalt,MATCH(N729,libschart,0)),'Info Lieferung'!$B$12-(YEAR(J729))&lt;INDEX(valschartminalt,MATCH(N729,libschart,0))),FALSE,TRUE))</f>
        <v/>
      </c>
      <c r="AO729" s="51" t="str">
        <f t="shared" si="224"/>
        <v/>
      </c>
      <c r="AP729" s="51"/>
      <c r="AQ729" s="51"/>
      <c r="AR729" s="51"/>
      <c r="AS729" s="197" t="str">
        <f t="shared" si="225"/>
        <v/>
      </c>
      <c r="AT729" s="197" t="str">
        <f t="shared" si="226"/>
        <v/>
      </c>
    </row>
    <row r="730" spans="1:46" x14ac:dyDescent="0.2">
      <c r="A730" s="52" t="str">
        <f>IF(AND(F730&lt;&gt;"",'Institution - Klasse'!$F$4&lt;&gt;""),INDEX(libcatidinstit,'Institution - Klasse'!$F$4),"")</f>
        <v/>
      </c>
      <c r="B730" s="52" t="str">
        <f>IF(A730&lt;&gt;"",INDEX(codeinstit,'Institution - Klasse'!$F$4),"")</f>
        <v/>
      </c>
      <c r="C730" s="50" t="str">
        <f t="shared" si="227"/>
        <v/>
      </c>
      <c r="D730" s="143"/>
      <c r="E730" s="143"/>
      <c r="F730" s="137"/>
      <c r="G730" s="137"/>
      <c r="H730" s="137"/>
      <c r="I730" s="137"/>
      <c r="J730" s="139"/>
      <c r="K730" s="140"/>
      <c r="L730" s="141"/>
      <c r="M730" s="141"/>
      <c r="N730" s="140"/>
      <c r="O730" s="142"/>
      <c r="P730" s="137"/>
      <c r="Q730" s="227"/>
      <c r="R730" s="137"/>
      <c r="S730" s="155"/>
      <c r="T730" s="155"/>
      <c r="U730" s="155"/>
      <c r="V730" s="155"/>
      <c r="W730" s="155"/>
      <c r="X730" s="155"/>
      <c r="Y730" s="53" t="str">
        <f t="shared" si="209"/>
        <v/>
      </c>
      <c r="Z730" s="51" t="str">
        <f t="shared" si="210"/>
        <v/>
      </c>
      <c r="AA730" s="51" t="str">
        <f t="shared" si="211"/>
        <v/>
      </c>
      <c r="AB730" s="51" t="str">
        <f t="shared" si="212"/>
        <v/>
      </c>
      <c r="AC730" s="51" t="str">
        <f t="shared" si="213"/>
        <v/>
      </c>
      <c r="AD730" s="51" t="str">
        <f t="shared" si="214"/>
        <v/>
      </c>
      <c r="AE730" s="51" t="str">
        <f t="shared" si="215"/>
        <v/>
      </c>
      <c r="AF730" s="51" t="str">
        <f t="shared" si="216"/>
        <v/>
      </c>
      <c r="AG730" s="51" t="str">
        <f t="shared" si="217"/>
        <v/>
      </c>
      <c r="AH730" s="51" t="str">
        <f t="shared" si="218"/>
        <v/>
      </c>
      <c r="AI730" s="51" t="str">
        <f t="shared" si="219"/>
        <v/>
      </c>
      <c r="AJ730" s="51" t="str">
        <f t="shared" si="220"/>
        <v/>
      </c>
      <c r="AK730" s="51" t="str">
        <f t="shared" si="221"/>
        <v/>
      </c>
      <c r="AL730" s="51" t="str">
        <f t="shared" si="222"/>
        <v/>
      </c>
      <c r="AM730" s="51" t="str">
        <f t="shared" si="223"/>
        <v/>
      </c>
      <c r="AN730" s="51" t="str">
        <f>IF(OR(AD730&lt;&gt;TRUE,AI730&lt;&gt;TRUE),"",IF(OR('Info Lieferung'!$B$12-(YEAR(J730))&gt;INDEX(valschartmaxalt,MATCH(N730,libschart,0)),'Info Lieferung'!$B$12-(YEAR(J730))&lt;INDEX(valschartminalt,MATCH(N730,libschart,0))),FALSE,TRUE))</f>
        <v/>
      </c>
      <c r="AO730" s="51" t="str">
        <f t="shared" si="224"/>
        <v/>
      </c>
      <c r="AP730" s="51"/>
      <c r="AQ730" s="51"/>
      <c r="AR730" s="51"/>
      <c r="AS730" s="197" t="str">
        <f t="shared" si="225"/>
        <v/>
      </c>
      <c r="AT730" s="197" t="str">
        <f t="shared" si="226"/>
        <v/>
      </c>
    </row>
    <row r="731" spans="1:46" x14ac:dyDescent="0.2">
      <c r="A731" s="52" t="str">
        <f>IF(AND(F731&lt;&gt;"",'Institution - Klasse'!$F$4&lt;&gt;""),INDEX(libcatidinstit,'Institution - Klasse'!$F$4),"")</f>
        <v/>
      </c>
      <c r="B731" s="52" t="str">
        <f>IF(A731&lt;&gt;"",INDEX(codeinstit,'Institution - Klasse'!$F$4),"")</f>
        <v/>
      </c>
      <c r="C731" s="50" t="str">
        <f t="shared" si="227"/>
        <v/>
      </c>
      <c r="D731" s="143"/>
      <c r="E731" s="143"/>
      <c r="F731" s="137"/>
      <c r="G731" s="137"/>
      <c r="H731" s="137"/>
      <c r="I731" s="137"/>
      <c r="J731" s="139"/>
      <c r="K731" s="140"/>
      <c r="L731" s="141"/>
      <c r="M731" s="141"/>
      <c r="N731" s="140"/>
      <c r="O731" s="142"/>
      <c r="P731" s="137"/>
      <c r="Q731" s="227"/>
      <c r="R731" s="137"/>
      <c r="S731" s="155"/>
      <c r="T731" s="155"/>
      <c r="U731" s="155"/>
      <c r="V731" s="155"/>
      <c r="W731" s="155"/>
      <c r="X731" s="155"/>
      <c r="Y731" s="53" t="str">
        <f t="shared" si="209"/>
        <v/>
      </c>
      <c r="Z731" s="51" t="str">
        <f t="shared" si="210"/>
        <v/>
      </c>
      <c r="AA731" s="51" t="str">
        <f t="shared" si="211"/>
        <v/>
      </c>
      <c r="AB731" s="51" t="str">
        <f t="shared" si="212"/>
        <v/>
      </c>
      <c r="AC731" s="51" t="str">
        <f t="shared" si="213"/>
        <v/>
      </c>
      <c r="AD731" s="51" t="str">
        <f t="shared" si="214"/>
        <v/>
      </c>
      <c r="AE731" s="51" t="str">
        <f t="shared" si="215"/>
        <v/>
      </c>
      <c r="AF731" s="51" t="str">
        <f t="shared" si="216"/>
        <v/>
      </c>
      <c r="AG731" s="51" t="str">
        <f t="shared" si="217"/>
        <v/>
      </c>
      <c r="AH731" s="51" t="str">
        <f t="shared" si="218"/>
        <v/>
      </c>
      <c r="AI731" s="51" t="str">
        <f t="shared" si="219"/>
        <v/>
      </c>
      <c r="AJ731" s="51" t="str">
        <f t="shared" si="220"/>
        <v/>
      </c>
      <c r="AK731" s="51" t="str">
        <f t="shared" si="221"/>
        <v/>
      </c>
      <c r="AL731" s="51" t="str">
        <f t="shared" si="222"/>
        <v/>
      </c>
      <c r="AM731" s="51" t="str">
        <f t="shared" si="223"/>
        <v/>
      </c>
      <c r="AN731" s="51" t="str">
        <f>IF(OR(AD731&lt;&gt;TRUE,AI731&lt;&gt;TRUE),"",IF(OR('Info Lieferung'!$B$12-(YEAR(J731))&gt;INDEX(valschartmaxalt,MATCH(N731,libschart,0)),'Info Lieferung'!$B$12-(YEAR(J731))&lt;INDEX(valschartminalt,MATCH(N731,libschart,0))),FALSE,TRUE))</f>
        <v/>
      </c>
      <c r="AO731" s="51" t="str">
        <f t="shared" si="224"/>
        <v/>
      </c>
      <c r="AP731" s="51"/>
      <c r="AQ731" s="51"/>
      <c r="AR731" s="51"/>
      <c r="AS731" s="197" t="str">
        <f t="shared" si="225"/>
        <v/>
      </c>
      <c r="AT731" s="197" t="str">
        <f t="shared" si="226"/>
        <v/>
      </c>
    </row>
    <row r="732" spans="1:46" x14ac:dyDescent="0.2">
      <c r="A732" s="52" t="str">
        <f>IF(AND(F732&lt;&gt;"",'Institution - Klasse'!$F$4&lt;&gt;""),INDEX(libcatidinstit,'Institution - Klasse'!$F$4),"")</f>
        <v/>
      </c>
      <c r="B732" s="52" t="str">
        <f>IF(A732&lt;&gt;"",INDEX(codeinstit,'Institution - Klasse'!$F$4),"")</f>
        <v/>
      </c>
      <c r="C732" s="50" t="str">
        <f t="shared" si="227"/>
        <v/>
      </c>
      <c r="D732" s="143"/>
      <c r="E732" s="143"/>
      <c r="F732" s="137"/>
      <c r="G732" s="137"/>
      <c r="H732" s="137"/>
      <c r="I732" s="137"/>
      <c r="J732" s="139"/>
      <c r="K732" s="140"/>
      <c r="L732" s="141"/>
      <c r="M732" s="141"/>
      <c r="N732" s="140"/>
      <c r="O732" s="142"/>
      <c r="P732" s="137"/>
      <c r="Q732" s="227"/>
      <c r="R732" s="137"/>
      <c r="S732" s="155"/>
      <c r="T732" s="155"/>
      <c r="U732" s="155"/>
      <c r="V732" s="155"/>
      <c r="W732" s="155"/>
      <c r="X732" s="155"/>
      <c r="Y732" s="53" t="str">
        <f t="shared" si="209"/>
        <v/>
      </c>
      <c r="Z732" s="51" t="str">
        <f t="shared" si="210"/>
        <v/>
      </c>
      <c r="AA732" s="51" t="str">
        <f t="shared" si="211"/>
        <v/>
      </c>
      <c r="AB732" s="51" t="str">
        <f t="shared" si="212"/>
        <v/>
      </c>
      <c r="AC732" s="51" t="str">
        <f t="shared" si="213"/>
        <v/>
      </c>
      <c r="AD732" s="51" t="str">
        <f t="shared" si="214"/>
        <v/>
      </c>
      <c r="AE732" s="51" t="str">
        <f t="shared" si="215"/>
        <v/>
      </c>
      <c r="AF732" s="51" t="str">
        <f t="shared" si="216"/>
        <v/>
      </c>
      <c r="AG732" s="51" t="str">
        <f t="shared" si="217"/>
        <v/>
      </c>
      <c r="AH732" s="51" t="str">
        <f t="shared" si="218"/>
        <v/>
      </c>
      <c r="AI732" s="51" t="str">
        <f t="shared" si="219"/>
        <v/>
      </c>
      <c r="AJ732" s="51" t="str">
        <f t="shared" si="220"/>
        <v/>
      </c>
      <c r="AK732" s="51" t="str">
        <f t="shared" si="221"/>
        <v/>
      </c>
      <c r="AL732" s="51" t="str">
        <f t="shared" si="222"/>
        <v/>
      </c>
      <c r="AM732" s="51" t="str">
        <f t="shared" si="223"/>
        <v/>
      </c>
      <c r="AN732" s="51" t="str">
        <f>IF(OR(AD732&lt;&gt;TRUE,AI732&lt;&gt;TRUE),"",IF(OR('Info Lieferung'!$B$12-(YEAR(J732))&gt;INDEX(valschartmaxalt,MATCH(N732,libschart,0)),'Info Lieferung'!$B$12-(YEAR(J732))&lt;INDEX(valschartminalt,MATCH(N732,libschart,0))),FALSE,TRUE))</f>
        <v/>
      </c>
      <c r="AO732" s="51" t="str">
        <f t="shared" si="224"/>
        <v/>
      </c>
      <c r="AP732" s="51"/>
      <c r="AQ732" s="51"/>
      <c r="AR732" s="51"/>
      <c r="AS732" s="197" t="str">
        <f t="shared" si="225"/>
        <v/>
      </c>
      <c r="AT732" s="197" t="str">
        <f t="shared" si="226"/>
        <v/>
      </c>
    </row>
    <row r="733" spans="1:46" x14ac:dyDescent="0.2">
      <c r="A733" s="52" t="str">
        <f>IF(AND(F733&lt;&gt;"",'Institution - Klasse'!$F$4&lt;&gt;""),INDEX(libcatidinstit,'Institution - Klasse'!$F$4),"")</f>
        <v/>
      </c>
      <c r="B733" s="52" t="str">
        <f>IF(A733&lt;&gt;"",INDEX(codeinstit,'Institution - Klasse'!$F$4),"")</f>
        <v/>
      </c>
      <c r="C733" s="50" t="str">
        <f t="shared" si="227"/>
        <v/>
      </c>
      <c r="D733" s="143"/>
      <c r="E733" s="143"/>
      <c r="F733" s="137"/>
      <c r="G733" s="137"/>
      <c r="H733" s="137"/>
      <c r="I733" s="137"/>
      <c r="J733" s="139"/>
      <c r="K733" s="140"/>
      <c r="L733" s="141"/>
      <c r="M733" s="141"/>
      <c r="N733" s="140"/>
      <c r="O733" s="142"/>
      <c r="P733" s="137"/>
      <c r="Q733" s="227"/>
      <c r="R733" s="137"/>
      <c r="S733" s="155"/>
      <c r="T733" s="155"/>
      <c r="U733" s="155"/>
      <c r="V733" s="155"/>
      <c r="W733" s="155"/>
      <c r="X733" s="155"/>
      <c r="Y733" s="53" t="str">
        <f t="shared" si="209"/>
        <v/>
      </c>
      <c r="Z733" s="51" t="str">
        <f t="shared" si="210"/>
        <v/>
      </c>
      <c r="AA733" s="51" t="str">
        <f t="shared" si="211"/>
        <v/>
      </c>
      <c r="AB733" s="51" t="str">
        <f t="shared" si="212"/>
        <v/>
      </c>
      <c r="AC733" s="51" t="str">
        <f t="shared" si="213"/>
        <v/>
      </c>
      <c r="AD733" s="51" t="str">
        <f t="shared" si="214"/>
        <v/>
      </c>
      <c r="AE733" s="51" t="str">
        <f t="shared" si="215"/>
        <v/>
      </c>
      <c r="AF733" s="51" t="str">
        <f t="shared" si="216"/>
        <v/>
      </c>
      <c r="AG733" s="51" t="str">
        <f t="shared" si="217"/>
        <v/>
      </c>
      <c r="AH733" s="51" t="str">
        <f t="shared" si="218"/>
        <v/>
      </c>
      <c r="AI733" s="51" t="str">
        <f t="shared" si="219"/>
        <v/>
      </c>
      <c r="AJ733" s="51" t="str">
        <f t="shared" si="220"/>
        <v/>
      </c>
      <c r="AK733" s="51" t="str">
        <f t="shared" si="221"/>
        <v/>
      </c>
      <c r="AL733" s="51" t="str">
        <f t="shared" si="222"/>
        <v/>
      </c>
      <c r="AM733" s="51" t="str">
        <f t="shared" si="223"/>
        <v/>
      </c>
      <c r="AN733" s="51" t="str">
        <f>IF(OR(AD733&lt;&gt;TRUE,AI733&lt;&gt;TRUE),"",IF(OR('Info Lieferung'!$B$12-(YEAR(J733))&gt;INDEX(valschartmaxalt,MATCH(N733,libschart,0)),'Info Lieferung'!$B$12-(YEAR(J733))&lt;INDEX(valschartminalt,MATCH(N733,libschart,0))),FALSE,TRUE))</f>
        <v/>
      </c>
      <c r="AO733" s="51" t="str">
        <f t="shared" si="224"/>
        <v/>
      </c>
      <c r="AP733" s="51"/>
      <c r="AQ733" s="51"/>
      <c r="AR733" s="51"/>
      <c r="AS733" s="197" t="str">
        <f t="shared" si="225"/>
        <v/>
      </c>
      <c r="AT733" s="197" t="str">
        <f t="shared" si="226"/>
        <v/>
      </c>
    </row>
    <row r="734" spans="1:46" x14ac:dyDescent="0.2">
      <c r="A734" s="52" t="str">
        <f>IF(AND(F734&lt;&gt;"",'Institution - Klasse'!$F$4&lt;&gt;""),INDEX(libcatidinstit,'Institution - Klasse'!$F$4),"")</f>
        <v/>
      </c>
      <c r="B734" s="52" t="str">
        <f>IF(A734&lt;&gt;"",INDEX(codeinstit,'Institution - Klasse'!$F$4),"")</f>
        <v/>
      </c>
      <c r="C734" s="50" t="str">
        <f t="shared" si="227"/>
        <v/>
      </c>
      <c r="D734" s="143"/>
      <c r="E734" s="143"/>
      <c r="F734" s="137"/>
      <c r="G734" s="137"/>
      <c r="H734" s="137"/>
      <c r="I734" s="137"/>
      <c r="J734" s="139"/>
      <c r="K734" s="140"/>
      <c r="L734" s="141"/>
      <c r="M734" s="141"/>
      <c r="N734" s="140"/>
      <c r="O734" s="142"/>
      <c r="P734" s="137"/>
      <c r="Q734" s="227"/>
      <c r="R734" s="137"/>
      <c r="S734" s="155"/>
      <c r="T734" s="155"/>
      <c r="U734" s="155"/>
      <c r="V734" s="155"/>
      <c r="W734" s="155"/>
      <c r="X734" s="155"/>
      <c r="Y734" s="53" t="str">
        <f t="shared" si="209"/>
        <v/>
      </c>
      <c r="Z734" s="51" t="str">
        <f t="shared" si="210"/>
        <v/>
      </c>
      <c r="AA734" s="51" t="str">
        <f t="shared" si="211"/>
        <v/>
      </c>
      <c r="AB734" s="51" t="str">
        <f t="shared" si="212"/>
        <v/>
      </c>
      <c r="AC734" s="51" t="str">
        <f t="shared" si="213"/>
        <v/>
      </c>
      <c r="AD734" s="51" t="str">
        <f t="shared" si="214"/>
        <v/>
      </c>
      <c r="AE734" s="51" t="str">
        <f t="shared" si="215"/>
        <v/>
      </c>
      <c r="AF734" s="51" t="str">
        <f t="shared" si="216"/>
        <v/>
      </c>
      <c r="AG734" s="51" t="str">
        <f t="shared" si="217"/>
        <v/>
      </c>
      <c r="AH734" s="51" t="str">
        <f t="shared" si="218"/>
        <v/>
      </c>
      <c r="AI734" s="51" t="str">
        <f t="shared" si="219"/>
        <v/>
      </c>
      <c r="AJ734" s="51" t="str">
        <f t="shared" si="220"/>
        <v/>
      </c>
      <c r="AK734" s="51" t="str">
        <f t="shared" si="221"/>
        <v/>
      </c>
      <c r="AL734" s="51" t="str">
        <f t="shared" si="222"/>
        <v/>
      </c>
      <c r="AM734" s="51" t="str">
        <f t="shared" si="223"/>
        <v/>
      </c>
      <c r="AN734" s="51" t="str">
        <f>IF(OR(AD734&lt;&gt;TRUE,AI734&lt;&gt;TRUE),"",IF(OR('Info Lieferung'!$B$12-(YEAR(J734))&gt;INDEX(valschartmaxalt,MATCH(N734,libschart,0)),'Info Lieferung'!$B$12-(YEAR(J734))&lt;INDEX(valschartminalt,MATCH(N734,libschart,0))),FALSE,TRUE))</f>
        <v/>
      </c>
      <c r="AO734" s="51" t="str">
        <f t="shared" si="224"/>
        <v/>
      </c>
      <c r="AP734" s="51"/>
      <c r="AQ734" s="51"/>
      <c r="AR734" s="51"/>
      <c r="AS734" s="197" t="str">
        <f t="shared" si="225"/>
        <v/>
      </c>
      <c r="AT734" s="197" t="str">
        <f t="shared" si="226"/>
        <v/>
      </c>
    </row>
    <row r="735" spans="1:46" x14ac:dyDescent="0.2">
      <c r="A735" s="52" t="str">
        <f>IF(AND(F735&lt;&gt;"",'Institution - Klasse'!$F$4&lt;&gt;""),INDEX(libcatidinstit,'Institution - Klasse'!$F$4),"")</f>
        <v/>
      </c>
      <c r="B735" s="52" t="str">
        <f>IF(A735&lt;&gt;"",INDEX(codeinstit,'Institution - Klasse'!$F$4),"")</f>
        <v/>
      </c>
      <c r="C735" s="50" t="str">
        <f t="shared" si="227"/>
        <v/>
      </c>
      <c r="D735" s="143"/>
      <c r="E735" s="143"/>
      <c r="F735" s="137"/>
      <c r="G735" s="137"/>
      <c r="H735" s="137"/>
      <c r="I735" s="137"/>
      <c r="J735" s="139"/>
      <c r="K735" s="140"/>
      <c r="L735" s="141"/>
      <c r="M735" s="141"/>
      <c r="N735" s="140"/>
      <c r="O735" s="142"/>
      <c r="P735" s="137"/>
      <c r="Q735" s="227"/>
      <c r="R735" s="137"/>
      <c r="S735" s="155"/>
      <c r="T735" s="155"/>
      <c r="U735" s="155"/>
      <c r="V735" s="155"/>
      <c r="W735" s="155"/>
      <c r="X735" s="155"/>
      <c r="Y735" s="53" t="str">
        <f t="shared" si="209"/>
        <v/>
      </c>
      <c r="Z735" s="51" t="str">
        <f t="shared" si="210"/>
        <v/>
      </c>
      <c r="AA735" s="51" t="str">
        <f t="shared" si="211"/>
        <v/>
      </c>
      <c r="AB735" s="51" t="str">
        <f t="shared" si="212"/>
        <v/>
      </c>
      <c r="AC735" s="51" t="str">
        <f t="shared" si="213"/>
        <v/>
      </c>
      <c r="AD735" s="51" t="str">
        <f t="shared" si="214"/>
        <v/>
      </c>
      <c r="AE735" s="51" t="str">
        <f t="shared" si="215"/>
        <v/>
      </c>
      <c r="AF735" s="51" t="str">
        <f t="shared" si="216"/>
        <v/>
      </c>
      <c r="AG735" s="51" t="str">
        <f t="shared" si="217"/>
        <v/>
      </c>
      <c r="AH735" s="51" t="str">
        <f t="shared" si="218"/>
        <v/>
      </c>
      <c r="AI735" s="51" t="str">
        <f t="shared" si="219"/>
        <v/>
      </c>
      <c r="AJ735" s="51" t="str">
        <f t="shared" si="220"/>
        <v/>
      </c>
      <c r="AK735" s="51" t="str">
        <f t="shared" si="221"/>
        <v/>
      </c>
      <c r="AL735" s="51" t="str">
        <f t="shared" si="222"/>
        <v/>
      </c>
      <c r="AM735" s="51" t="str">
        <f t="shared" si="223"/>
        <v/>
      </c>
      <c r="AN735" s="51" t="str">
        <f>IF(OR(AD735&lt;&gt;TRUE,AI735&lt;&gt;TRUE),"",IF(OR('Info Lieferung'!$B$12-(YEAR(J735))&gt;INDEX(valschartmaxalt,MATCH(N735,libschart,0)),'Info Lieferung'!$B$12-(YEAR(J735))&lt;INDEX(valschartminalt,MATCH(N735,libschart,0))),FALSE,TRUE))</f>
        <v/>
      </c>
      <c r="AO735" s="51" t="str">
        <f t="shared" si="224"/>
        <v/>
      </c>
      <c r="AP735" s="51"/>
      <c r="AQ735" s="51"/>
      <c r="AR735" s="51"/>
      <c r="AS735" s="197" t="str">
        <f t="shared" si="225"/>
        <v/>
      </c>
      <c r="AT735" s="197" t="str">
        <f t="shared" si="226"/>
        <v/>
      </c>
    </row>
    <row r="736" spans="1:46" x14ac:dyDescent="0.2">
      <c r="A736" s="52" t="str">
        <f>IF(AND(F736&lt;&gt;"",'Institution - Klasse'!$F$4&lt;&gt;""),INDEX(libcatidinstit,'Institution - Klasse'!$F$4),"")</f>
        <v/>
      </c>
      <c r="B736" s="52" t="str">
        <f>IF(A736&lt;&gt;"",INDEX(codeinstit,'Institution - Klasse'!$F$4),"")</f>
        <v/>
      </c>
      <c r="C736" s="50" t="str">
        <f t="shared" si="227"/>
        <v/>
      </c>
      <c r="D736" s="143"/>
      <c r="E736" s="143"/>
      <c r="F736" s="137"/>
      <c r="G736" s="137"/>
      <c r="H736" s="137"/>
      <c r="I736" s="137"/>
      <c r="J736" s="139"/>
      <c r="K736" s="140"/>
      <c r="L736" s="141"/>
      <c r="M736" s="141"/>
      <c r="N736" s="140"/>
      <c r="O736" s="142"/>
      <c r="P736" s="137"/>
      <c r="Q736" s="227"/>
      <c r="R736" s="137"/>
      <c r="S736" s="155"/>
      <c r="T736" s="155"/>
      <c r="U736" s="155"/>
      <c r="V736" s="155"/>
      <c r="W736" s="155"/>
      <c r="X736" s="155"/>
      <c r="Y736" s="53" t="str">
        <f t="shared" si="209"/>
        <v/>
      </c>
      <c r="Z736" s="51" t="str">
        <f t="shared" si="210"/>
        <v/>
      </c>
      <c r="AA736" s="51" t="str">
        <f t="shared" si="211"/>
        <v/>
      </c>
      <c r="AB736" s="51" t="str">
        <f t="shared" si="212"/>
        <v/>
      </c>
      <c r="AC736" s="51" t="str">
        <f t="shared" si="213"/>
        <v/>
      </c>
      <c r="AD736" s="51" t="str">
        <f t="shared" si="214"/>
        <v/>
      </c>
      <c r="AE736" s="51" t="str">
        <f t="shared" si="215"/>
        <v/>
      </c>
      <c r="AF736" s="51" t="str">
        <f t="shared" si="216"/>
        <v/>
      </c>
      <c r="AG736" s="51" t="str">
        <f t="shared" si="217"/>
        <v/>
      </c>
      <c r="AH736" s="51" t="str">
        <f t="shared" si="218"/>
        <v/>
      </c>
      <c r="AI736" s="51" t="str">
        <f t="shared" si="219"/>
        <v/>
      </c>
      <c r="AJ736" s="51" t="str">
        <f t="shared" si="220"/>
        <v/>
      </c>
      <c r="AK736" s="51" t="str">
        <f t="shared" si="221"/>
        <v/>
      </c>
      <c r="AL736" s="51" t="str">
        <f t="shared" si="222"/>
        <v/>
      </c>
      <c r="AM736" s="51" t="str">
        <f t="shared" si="223"/>
        <v/>
      </c>
      <c r="AN736" s="51" t="str">
        <f>IF(OR(AD736&lt;&gt;TRUE,AI736&lt;&gt;TRUE),"",IF(OR('Info Lieferung'!$B$12-(YEAR(J736))&gt;INDEX(valschartmaxalt,MATCH(N736,libschart,0)),'Info Lieferung'!$B$12-(YEAR(J736))&lt;INDEX(valschartminalt,MATCH(N736,libschart,0))),FALSE,TRUE))</f>
        <v/>
      </c>
      <c r="AO736" s="51" t="str">
        <f t="shared" si="224"/>
        <v/>
      </c>
      <c r="AP736" s="51"/>
      <c r="AQ736" s="51"/>
      <c r="AR736" s="51"/>
      <c r="AS736" s="197" t="str">
        <f t="shared" si="225"/>
        <v/>
      </c>
      <c r="AT736" s="197" t="str">
        <f t="shared" si="226"/>
        <v/>
      </c>
    </row>
    <row r="737" spans="1:46" x14ac:dyDescent="0.2">
      <c r="A737" s="52" t="str">
        <f>IF(AND(F737&lt;&gt;"",'Institution - Klasse'!$F$4&lt;&gt;""),INDEX(libcatidinstit,'Institution - Klasse'!$F$4),"")</f>
        <v/>
      </c>
      <c r="B737" s="52" t="str">
        <f>IF(A737&lt;&gt;"",INDEX(codeinstit,'Institution - Klasse'!$F$4),"")</f>
        <v/>
      </c>
      <c r="C737" s="50" t="str">
        <f t="shared" si="227"/>
        <v/>
      </c>
      <c r="D737" s="143"/>
      <c r="E737" s="143"/>
      <c r="F737" s="137"/>
      <c r="G737" s="137"/>
      <c r="H737" s="137"/>
      <c r="I737" s="137"/>
      <c r="J737" s="139"/>
      <c r="K737" s="140"/>
      <c r="L737" s="141"/>
      <c r="M737" s="141"/>
      <c r="N737" s="140"/>
      <c r="O737" s="142"/>
      <c r="P737" s="137"/>
      <c r="Q737" s="227"/>
      <c r="R737" s="137"/>
      <c r="S737" s="155"/>
      <c r="T737" s="155"/>
      <c r="U737" s="155"/>
      <c r="V737" s="155"/>
      <c r="W737" s="155"/>
      <c r="X737" s="155"/>
      <c r="Y737" s="53" t="str">
        <f t="shared" si="209"/>
        <v/>
      </c>
      <c r="Z737" s="51" t="str">
        <f t="shared" si="210"/>
        <v/>
      </c>
      <c r="AA737" s="51" t="str">
        <f t="shared" si="211"/>
        <v/>
      </c>
      <c r="AB737" s="51" t="str">
        <f t="shared" si="212"/>
        <v/>
      </c>
      <c r="AC737" s="51" t="str">
        <f t="shared" si="213"/>
        <v/>
      </c>
      <c r="AD737" s="51" t="str">
        <f t="shared" si="214"/>
        <v/>
      </c>
      <c r="AE737" s="51" t="str">
        <f t="shared" si="215"/>
        <v/>
      </c>
      <c r="AF737" s="51" t="str">
        <f t="shared" si="216"/>
        <v/>
      </c>
      <c r="AG737" s="51" t="str">
        <f t="shared" si="217"/>
        <v/>
      </c>
      <c r="AH737" s="51" t="str">
        <f t="shared" si="218"/>
        <v/>
      </c>
      <c r="AI737" s="51" t="str">
        <f t="shared" si="219"/>
        <v/>
      </c>
      <c r="AJ737" s="51" t="str">
        <f t="shared" si="220"/>
        <v/>
      </c>
      <c r="AK737" s="51" t="str">
        <f t="shared" si="221"/>
        <v/>
      </c>
      <c r="AL737" s="51" t="str">
        <f t="shared" si="222"/>
        <v/>
      </c>
      <c r="AM737" s="51" t="str">
        <f t="shared" si="223"/>
        <v/>
      </c>
      <c r="AN737" s="51" t="str">
        <f>IF(OR(AD737&lt;&gt;TRUE,AI737&lt;&gt;TRUE),"",IF(OR('Info Lieferung'!$B$12-(YEAR(J737))&gt;INDEX(valschartmaxalt,MATCH(N737,libschart,0)),'Info Lieferung'!$B$12-(YEAR(J737))&lt;INDEX(valschartminalt,MATCH(N737,libschart,0))),FALSE,TRUE))</f>
        <v/>
      </c>
      <c r="AO737" s="51" t="str">
        <f t="shared" si="224"/>
        <v/>
      </c>
      <c r="AP737" s="51"/>
      <c r="AQ737" s="51"/>
      <c r="AR737" s="51"/>
      <c r="AS737" s="197" t="str">
        <f t="shared" si="225"/>
        <v/>
      </c>
      <c r="AT737" s="197" t="str">
        <f t="shared" si="226"/>
        <v/>
      </c>
    </row>
    <row r="738" spans="1:46" x14ac:dyDescent="0.2">
      <c r="A738" s="52" t="str">
        <f>IF(AND(F738&lt;&gt;"",'Institution - Klasse'!$F$4&lt;&gt;""),INDEX(libcatidinstit,'Institution - Klasse'!$F$4),"")</f>
        <v/>
      </c>
      <c r="B738" s="52" t="str">
        <f>IF(A738&lt;&gt;"",INDEX(codeinstit,'Institution - Klasse'!$F$4),"")</f>
        <v/>
      </c>
      <c r="C738" s="50" t="str">
        <f t="shared" si="227"/>
        <v/>
      </c>
      <c r="D738" s="143"/>
      <c r="E738" s="143"/>
      <c r="F738" s="137"/>
      <c r="G738" s="137"/>
      <c r="H738" s="137"/>
      <c r="I738" s="137"/>
      <c r="J738" s="139"/>
      <c r="K738" s="140"/>
      <c r="L738" s="141"/>
      <c r="M738" s="141"/>
      <c r="N738" s="140"/>
      <c r="O738" s="142"/>
      <c r="P738" s="137"/>
      <c r="Q738" s="227"/>
      <c r="R738" s="137"/>
      <c r="S738" s="155"/>
      <c r="T738" s="155"/>
      <c r="U738" s="155"/>
      <c r="V738" s="155"/>
      <c r="W738" s="155"/>
      <c r="X738" s="155"/>
      <c r="Y738" s="53" t="str">
        <f t="shared" si="209"/>
        <v/>
      </c>
      <c r="Z738" s="51" t="str">
        <f t="shared" si="210"/>
        <v/>
      </c>
      <c r="AA738" s="51" t="str">
        <f t="shared" si="211"/>
        <v/>
      </c>
      <c r="AB738" s="51" t="str">
        <f t="shared" si="212"/>
        <v/>
      </c>
      <c r="AC738" s="51" t="str">
        <f t="shared" si="213"/>
        <v/>
      </c>
      <c r="AD738" s="51" t="str">
        <f t="shared" si="214"/>
        <v/>
      </c>
      <c r="AE738" s="51" t="str">
        <f t="shared" si="215"/>
        <v/>
      </c>
      <c r="AF738" s="51" t="str">
        <f t="shared" si="216"/>
        <v/>
      </c>
      <c r="AG738" s="51" t="str">
        <f t="shared" si="217"/>
        <v/>
      </c>
      <c r="AH738" s="51" t="str">
        <f t="shared" si="218"/>
        <v/>
      </c>
      <c r="AI738" s="51" t="str">
        <f t="shared" si="219"/>
        <v/>
      </c>
      <c r="AJ738" s="51" t="str">
        <f t="shared" si="220"/>
        <v/>
      </c>
      <c r="AK738" s="51" t="str">
        <f t="shared" si="221"/>
        <v/>
      </c>
      <c r="AL738" s="51" t="str">
        <f t="shared" si="222"/>
        <v/>
      </c>
      <c r="AM738" s="51" t="str">
        <f t="shared" si="223"/>
        <v/>
      </c>
      <c r="AN738" s="51" t="str">
        <f>IF(OR(AD738&lt;&gt;TRUE,AI738&lt;&gt;TRUE),"",IF(OR('Info Lieferung'!$B$12-(YEAR(J738))&gt;INDEX(valschartmaxalt,MATCH(N738,libschart,0)),'Info Lieferung'!$B$12-(YEAR(J738))&lt;INDEX(valschartminalt,MATCH(N738,libschart,0))),FALSE,TRUE))</f>
        <v/>
      </c>
      <c r="AO738" s="51" t="str">
        <f t="shared" si="224"/>
        <v/>
      </c>
      <c r="AP738" s="51"/>
      <c r="AQ738" s="51"/>
      <c r="AR738" s="51"/>
      <c r="AS738" s="197" t="str">
        <f t="shared" si="225"/>
        <v/>
      </c>
      <c r="AT738" s="197" t="str">
        <f t="shared" si="226"/>
        <v/>
      </c>
    </row>
    <row r="739" spans="1:46" x14ac:dyDescent="0.2">
      <c r="A739" s="52" t="str">
        <f>IF(AND(F739&lt;&gt;"",'Institution - Klasse'!$F$4&lt;&gt;""),INDEX(libcatidinstit,'Institution - Klasse'!$F$4),"")</f>
        <v/>
      </c>
      <c r="B739" s="52" t="str">
        <f>IF(A739&lt;&gt;"",INDEX(codeinstit,'Institution - Klasse'!$F$4),"")</f>
        <v/>
      </c>
      <c r="C739" s="50" t="str">
        <f t="shared" si="227"/>
        <v/>
      </c>
      <c r="D739" s="143"/>
      <c r="E739" s="143"/>
      <c r="F739" s="137"/>
      <c r="G739" s="137"/>
      <c r="H739" s="137"/>
      <c r="I739" s="137"/>
      <c r="J739" s="139"/>
      <c r="K739" s="140"/>
      <c r="L739" s="141"/>
      <c r="M739" s="141"/>
      <c r="N739" s="140"/>
      <c r="O739" s="142"/>
      <c r="P739" s="137"/>
      <c r="Q739" s="227"/>
      <c r="R739" s="137"/>
      <c r="S739" s="155"/>
      <c r="T739" s="155"/>
      <c r="U739" s="155"/>
      <c r="V739" s="155"/>
      <c r="W739" s="155"/>
      <c r="X739" s="155"/>
      <c r="Y739" s="53" t="str">
        <f t="shared" si="209"/>
        <v/>
      </c>
      <c r="Z739" s="51" t="str">
        <f t="shared" si="210"/>
        <v/>
      </c>
      <c r="AA739" s="51" t="str">
        <f t="shared" si="211"/>
        <v/>
      </c>
      <c r="AB739" s="51" t="str">
        <f t="shared" si="212"/>
        <v/>
      </c>
      <c r="AC739" s="51" t="str">
        <f t="shared" si="213"/>
        <v/>
      </c>
      <c r="AD739" s="51" t="str">
        <f t="shared" si="214"/>
        <v/>
      </c>
      <c r="AE739" s="51" t="str">
        <f t="shared" si="215"/>
        <v/>
      </c>
      <c r="AF739" s="51" t="str">
        <f t="shared" si="216"/>
        <v/>
      </c>
      <c r="AG739" s="51" t="str">
        <f t="shared" si="217"/>
        <v/>
      </c>
      <c r="AH739" s="51" t="str">
        <f t="shared" si="218"/>
        <v/>
      </c>
      <c r="AI739" s="51" t="str">
        <f t="shared" si="219"/>
        <v/>
      </c>
      <c r="AJ739" s="51" t="str">
        <f t="shared" si="220"/>
        <v/>
      </c>
      <c r="AK739" s="51" t="str">
        <f t="shared" si="221"/>
        <v/>
      </c>
      <c r="AL739" s="51" t="str">
        <f t="shared" si="222"/>
        <v/>
      </c>
      <c r="AM739" s="51" t="str">
        <f t="shared" si="223"/>
        <v/>
      </c>
      <c r="AN739" s="51" t="str">
        <f>IF(OR(AD739&lt;&gt;TRUE,AI739&lt;&gt;TRUE),"",IF(OR('Info Lieferung'!$B$12-(YEAR(J739))&gt;INDEX(valschartmaxalt,MATCH(N739,libschart,0)),'Info Lieferung'!$B$12-(YEAR(J739))&lt;INDEX(valschartminalt,MATCH(N739,libschart,0))),FALSE,TRUE))</f>
        <v/>
      </c>
      <c r="AO739" s="51" t="str">
        <f t="shared" si="224"/>
        <v/>
      </c>
      <c r="AP739" s="51"/>
      <c r="AQ739" s="51"/>
      <c r="AR739" s="51"/>
      <c r="AS739" s="197" t="str">
        <f t="shared" si="225"/>
        <v/>
      </c>
      <c r="AT739" s="197" t="str">
        <f t="shared" si="226"/>
        <v/>
      </c>
    </row>
    <row r="740" spans="1:46" x14ac:dyDescent="0.2">
      <c r="A740" s="52" t="str">
        <f>IF(AND(F740&lt;&gt;"",'Institution - Klasse'!$F$4&lt;&gt;""),INDEX(libcatidinstit,'Institution - Klasse'!$F$4),"")</f>
        <v/>
      </c>
      <c r="B740" s="52" t="str">
        <f>IF(A740&lt;&gt;"",INDEX(codeinstit,'Institution - Klasse'!$F$4),"")</f>
        <v/>
      </c>
      <c r="C740" s="50" t="str">
        <f t="shared" si="227"/>
        <v/>
      </c>
      <c r="D740" s="143"/>
      <c r="E740" s="143"/>
      <c r="F740" s="137"/>
      <c r="G740" s="137"/>
      <c r="H740" s="137"/>
      <c r="I740" s="137"/>
      <c r="J740" s="139"/>
      <c r="K740" s="140"/>
      <c r="L740" s="141"/>
      <c r="M740" s="141"/>
      <c r="N740" s="140"/>
      <c r="O740" s="142"/>
      <c r="P740" s="137"/>
      <c r="Q740" s="227"/>
      <c r="R740" s="137"/>
      <c r="S740" s="155"/>
      <c r="T740" s="155"/>
      <c r="U740" s="155"/>
      <c r="V740" s="155"/>
      <c r="W740" s="155"/>
      <c r="X740" s="155"/>
      <c r="Y740" s="53" t="str">
        <f t="shared" si="209"/>
        <v/>
      </c>
      <c r="Z740" s="51" t="str">
        <f t="shared" si="210"/>
        <v/>
      </c>
      <c r="AA740" s="51" t="str">
        <f t="shared" si="211"/>
        <v/>
      </c>
      <c r="AB740" s="51" t="str">
        <f t="shared" si="212"/>
        <v/>
      </c>
      <c r="AC740" s="51" t="str">
        <f t="shared" si="213"/>
        <v/>
      </c>
      <c r="AD740" s="51" t="str">
        <f t="shared" si="214"/>
        <v/>
      </c>
      <c r="AE740" s="51" t="str">
        <f t="shared" si="215"/>
        <v/>
      </c>
      <c r="AF740" s="51" t="str">
        <f t="shared" si="216"/>
        <v/>
      </c>
      <c r="AG740" s="51" t="str">
        <f t="shared" si="217"/>
        <v/>
      </c>
      <c r="AH740" s="51" t="str">
        <f t="shared" si="218"/>
        <v/>
      </c>
      <c r="AI740" s="51" t="str">
        <f t="shared" si="219"/>
        <v/>
      </c>
      <c r="AJ740" s="51" t="str">
        <f t="shared" si="220"/>
        <v/>
      </c>
      <c r="AK740" s="51" t="str">
        <f t="shared" si="221"/>
        <v/>
      </c>
      <c r="AL740" s="51" t="str">
        <f t="shared" si="222"/>
        <v/>
      </c>
      <c r="AM740" s="51" t="str">
        <f t="shared" si="223"/>
        <v/>
      </c>
      <c r="AN740" s="51" t="str">
        <f>IF(OR(AD740&lt;&gt;TRUE,AI740&lt;&gt;TRUE),"",IF(OR('Info Lieferung'!$B$12-(YEAR(J740))&gt;INDEX(valschartmaxalt,MATCH(N740,libschart,0)),'Info Lieferung'!$B$12-(YEAR(J740))&lt;INDEX(valschartminalt,MATCH(N740,libschart,0))),FALSE,TRUE))</f>
        <v/>
      </c>
      <c r="AO740" s="51" t="str">
        <f t="shared" si="224"/>
        <v/>
      </c>
      <c r="AP740" s="51"/>
      <c r="AQ740" s="51"/>
      <c r="AR740" s="51"/>
      <c r="AS740" s="197" t="str">
        <f t="shared" si="225"/>
        <v/>
      </c>
      <c r="AT740" s="197" t="str">
        <f t="shared" si="226"/>
        <v/>
      </c>
    </row>
    <row r="741" spans="1:46" x14ac:dyDescent="0.2">
      <c r="A741" s="52" t="str">
        <f>IF(AND(F741&lt;&gt;"",'Institution - Klasse'!$F$4&lt;&gt;""),INDEX(libcatidinstit,'Institution - Klasse'!$F$4),"")</f>
        <v/>
      </c>
      <c r="B741" s="52" t="str">
        <f>IF(A741&lt;&gt;"",INDEX(codeinstit,'Institution - Klasse'!$F$4),"")</f>
        <v/>
      </c>
      <c r="C741" s="50" t="str">
        <f t="shared" si="227"/>
        <v/>
      </c>
      <c r="D741" s="143"/>
      <c r="E741" s="143"/>
      <c r="F741" s="137"/>
      <c r="G741" s="137"/>
      <c r="H741" s="137"/>
      <c r="I741" s="137"/>
      <c r="J741" s="139"/>
      <c r="K741" s="140"/>
      <c r="L741" s="141"/>
      <c r="M741" s="141"/>
      <c r="N741" s="140"/>
      <c r="O741" s="142"/>
      <c r="P741" s="137"/>
      <c r="Q741" s="227"/>
      <c r="R741" s="137"/>
      <c r="S741" s="155"/>
      <c r="T741" s="155"/>
      <c r="U741" s="155"/>
      <c r="V741" s="155"/>
      <c r="W741" s="155"/>
      <c r="X741" s="155"/>
      <c r="Y741" s="53" t="str">
        <f t="shared" si="209"/>
        <v/>
      </c>
      <c r="Z741" s="51" t="str">
        <f t="shared" si="210"/>
        <v/>
      </c>
      <c r="AA741" s="51" t="str">
        <f t="shared" si="211"/>
        <v/>
      </c>
      <c r="AB741" s="51" t="str">
        <f t="shared" si="212"/>
        <v/>
      </c>
      <c r="AC741" s="51" t="str">
        <f t="shared" si="213"/>
        <v/>
      </c>
      <c r="AD741" s="51" t="str">
        <f t="shared" si="214"/>
        <v/>
      </c>
      <c r="AE741" s="51" t="str">
        <f t="shared" si="215"/>
        <v/>
      </c>
      <c r="AF741" s="51" t="str">
        <f t="shared" si="216"/>
        <v/>
      </c>
      <c r="AG741" s="51" t="str">
        <f t="shared" si="217"/>
        <v/>
      </c>
      <c r="AH741" s="51" t="str">
        <f t="shared" si="218"/>
        <v/>
      </c>
      <c r="AI741" s="51" t="str">
        <f t="shared" si="219"/>
        <v/>
      </c>
      <c r="AJ741" s="51" t="str">
        <f t="shared" si="220"/>
        <v/>
      </c>
      <c r="AK741" s="51" t="str">
        <f t="shared" si="221"/>
        <v/>
      </c>
      <c r="AL741" s="51" t="str">
        <f t="shared" si="222"/>
        <v/>
      </c>
      <c r="AM741" s="51" t="str">
        <f t="shared" si="223"/>
        <v/>
      </c>
      <c r="AN741" s="51" t="str">
        <f>IF(OR(AD741&lt;&gt;TRUE,AI741&lt;&gt;TRUE),"",IF(OR('Info Lieferung'!$B$12-(YEAR(J741))&gt;INDEX(valschartmaxalt,MATCH(N741,libschart,0)),'Info Lieferung'!$B$12-(YEAR(J741))&lt;INDEX(valschartminalt,MATCH(N741,libschart,0))),FALSE,TRUE))</f>
        <v/>
      </c>
      <c r="AO741" s="51" t="str">
        <f t="shared" si="224"/>
        <v/>
      </c>
      <c r="AP741" s="51"/>
      <c r="AQ741" s="51"/>
      <c r="AR741" s="51"/>
      <c r="AS741" s="197" t="str">
        <f t="shared" si="225"/>
        <v/>
      </c>
      <c r="AT741" s="197" t="str">
        <f t="shared" si="226"/>
        <v/>
      </c>
    </row>
    <row r="742" spans="1:46" x14ac:dyDescent="0.2">
      <c r="A742" s="52" t="str">
        <f>IF(AND(F742&lt;&gt;"",'Institution - Klasse'!$F$4&lt;&gt;""),INDEX(libcatidinstit,'Institution - Klasse'!$F$4),"")</f>
        <v/>
      </c>
      <c r="B742" s="52" t="str">
        <f>IF(A742&lt;&gt;"",INDEX(codeinstit,'Institution - Klasse'!$F$4),"")</f>
        <v/>
      </c>
      <c r="C742" s="50" t="str">
        <f t="shared" si="227"/>
        <v/>
      </c>
      <c r="D742" s="143"/>
      <c r="E742" s="143"/>
      <c r="F742" s="137"/>
      <c r="G742" s="137"/>
      <c r="H742" s="137"/>
      <c r="I742" s="137"/>
      <c r="J742" s="139"/>
      <c r="K742" s="140"/>
      <c r="L742" s="141"/>
      <c r="M742" s="141"/>
      <c r="N742" s="140"/>
      <c r="O742" s="142"/>
      <c r="P742" s="137"/>
      <c r="Q742" s="227"/>
      <c r="R742" s="137"/>
      <c r="S742" s="155"/>
      <c r="T742" s="155"/>
      <c r="U742" s="155"/>
      <c r="V742" s="155"/>
      <c r="W742" s="155"/>
      <c r="X742" s="155"/>
      <c r="Y742" s="53" t="str">
        <f t="shared" si="209"/>
        <v/>
      </c>
      <c r="Z742" s="51" t="str">
        <f t="shared" si="210"/>
        <v/>
      </c>
      <c r="AA742" s="51" t="str">
        <f t="shared" si="211"/>
        <v/>
      </c>
      <c r="AB742" s="51" t="str">
        <f t="shared" si="212"/>
        <v/>
      </c>
      <c r="AC742" s="51" t="str">
        <f t="shared" si="213"/>
        <v/>
      </c>
      <c r="AD742" s="51" t="str">
        <f t="shared" si="214"/>
        <v/>
      </c>
      <c r="AE742" s="51" t="str">
        <f t="shared" si="215"/>
        <v/>
      </c>
      <c r="AF742" s="51" t="str">
        <f t="shared" si="216"/>
        <v/>
      </c>
      <c r="AG742" s="51" t="str">
        <f t="shared" si="217"/>
        <v/>
      </c>
      <c r="AH742" s="51" t="str">
        <f t="shared" si="218"/>
        <v/>
      </c>
      <c r="AI742" s="51" t="str">
        <f t="shared" si="219"/>
        <v/>
      </c>
      <c r="AJ742" s="51" t="str">
        <f t="shared" si="220"/>
        <v/>
      </c>
      <c r="AK742" s="51" t="str">
        <f t="shared" si="221"/>
        <v/>
      </c>
      <c r="AL742" s="51" t="str">
        <f t="shared" si="222"/>
        <v/>
      </c>
      <c r="AM742" s="51" t="str">
        <f t="shared" si="223"/>
        <v/>
      </c>
      <c r="AN742" s="51" t="str">
        <f>IF(OR(AD742&lt;&gt;TRUE,AI742&lt;&gt;TRUE),"",IF(OR('Info Lieferung'!$B$12-(YEAR(J742))&gt;INDEX(valschartmaxalt,MATCH(N742,libschart,0)),'Info Lieferung'!$B$12-(YEAR(J742))&lt;INDEX(valschartminalt,MATCH(N742,libschart,0))),FALSE,TRUE))</f>
        <v/>
      </c>
      <c r="AO742" s="51" t="str">
        <f t="shared" si="224"/>
        <v/>
      </c>
      <c r="AP742" s="51"/>
      <c r="AQ742" s="51"/>
      <c r="AR742" s="51"/>
      <c r="AS742" s="197" t="str">
        <f t="shared" si="225"/>
        <v/>
      </c>
      <c r="AT742" s="197" t="str">
        <f t="shared" si="226"/>
        <v/>
      </c>
    </row>
    <row r="743" spans="1:46" x14ac:dyDescent="0.2">
      <c r="A743" s="52" t="str">
        <f>IF(AND(F743&lt;&gt;"",'Institution - Klasse'!$F$4&lt;&gt;""),INDEX(libcatidinstit,'Institution - Klasse'!$F$4),"")</f>
        <v/>
      </c>
      <c r="B743" s="52" t="str">
        <f>IF(A743&lt;&gt;"",INDEX(codeinstit,'Institution - Klasse'!$F$4),"")</f>
        <v/>
      </c>
      <c r="C743" s="50" t="str">
        <f t="shared" si="227"/>
        <v/>
      </c>
      <c r="D743" s="143"/>
      <c r="E743" s="143"/>
      <c r="F743" s="137"/>
      <c r="G743" s="137"/>
      <c r="H743" s="137"/>
      <c r="I743" s="137"/>
      <c r="J743" s="139"/>
      <c r="K743" s="140"/>
      <c r="L743" s="141"/>
      <c r="M743" s="141"/>
      <c r="N743" s="140"/>
      <c r="O743" s="142"/>
      <c r="P743" s="137"/>
      <c r="Q743" s="227"/>
      <c r="R743" s="137"/>
      <c r="S743" s="155"/>
      <c r="T743" s="155"/>
      <c r="U743" s="155"/>
      <c r="V743" s="155"/>
      <c r="W743" s="155"/>
      <c r="X743" s="155"/>
      <c r="Y743" s="53" t="str">
        <f t="shared" si="209"/>
        <v/>
      </c>
      <c r="Z743" s="51" t="str">
        <f t="shared" si="210"/>
        <v/>
      </c>
      <c r="AA743" s="51" t="str">
        <f t="shared" si="211"/>
        <v/>
      </c>
      <c r="AB743" s="51" t="str">
        <f t="shared" si="212"/>
        <v/>
      </c>
      <c r="AC743" s="51" t="str">
        <f t="shared" si="213"/>
        <v/>
      </c>
      <c r="AD743" s="51" t="str">
        <f t="shared" si="214"/>
        <v/>
      </c>
      <c r="AE743" s="51" t="str">
        <f t="shared" si="215"/>
        <v/>
      </c>
      <c r="AF743" s="51" t="str">
        <f t="shared" si="216"/>
        <v/>
      </c>
      <c r="AG743" s="51" t="str">
        <f t="shared" si="217"/>
        <v/>
      </c>
      <c r="AH743" s="51" t="str">
        <f t="shared" si="218"/>
        <v/>
      </c>
      <c r="AI743" s="51" t="str">
        <f t="shared" si="219"/>
        <v/>
      </c>
      <c r="AJ743" s="51" t="str">
        <f t="shared" si="220"/>
        <v/>
      </c>
      <c r="AK743" s="51" t="str">
        <f t="shared" si="221"/>
        <v/>
      </c>
      <c r="AL743" s="51" t="str">
        <f t="shared" si="222"/>
        <v/>
      </c>
      <c r="AM743" s="51" t="str">
        <f t="shared" si="223"/>
        <v/>
      </c>
      <c r="AN743" s="51" t="str">
        <f>IF(OR(AD743&lt;&gt;TRUE,AI743&lt;&gt;TRUE),"",IF(OR('Info Lieferung'!$B$12-(YEAR(J743))&gt;INDEX(valschartmaxalt,MATCH(N743,libschart,0)),'Info Lieferung'!$B$12-(YEAR(J743))&lt;INDEX(valschartminalt,MATCH(N743,libschart,0))),FALSE,TRUE))</f>
        <v/>
      </c>
      <c r="AO743" s="51" t="str">
        <f t="shared" si="224"/>
        <v/>
      </c>
      <c r="AP743" s="51"/>
      <c r="AQ743" s="51"/>
      <c r="AR743" s="51"/>
      <c r="AS743" s="197" t="str">
        <f t="shared" si="225"/>
        <v/>
      </c>
      <c r="AT743" s="197" t="str">
        <f t="shared" si="226"/>
        <v/>
      </c>
    </row>
    <row r="744" spans="1:46" x14ac:dyDescent="0.2">
      <c r="A744" s="52" t="str">
        <f>IF(AND(F744&lt;&gt;"",'Institution - Klasse'!$F$4&lt;&gt;""),INDEX(libcatidinstit,'Institution - Klasse'!$F$4),"")</f>
        <v/>
      </c>
      <c r="B744" s="52" t="str">
        <f>IF(A744&lt;&gt;"",INDEX(codeinstit,'Institution - Klasse'!$F$4),"")</f>
        <v/>
      </c>
      <c r="C744" s="50" t="str">
        <f t="shared" si="227"/>
        <v/>
      </c>
      <c r="D744" s="143"/>
      <c r="E744" s="143"/>
      <c r="F744" s="137"/>
      <c r="G744" s="137"/>
      <c r="H744" s="137"/>
      <c r="I744" s="137"/>
      <c r="J744" s="139"/>
      <c r="K744" s="140"/>
      <c r="L744" s="141"/>
      <c r="M744" s="141"/>
      <c r="N744" s="140"/>
      <c r="O744" s="142"/>
      <c r="P744" s="137"/>
      <c r="Q744" s="227"/>
      <c r="R744" s="137"/>
      <c r="S744" s="155"/>
      <c r="T744" s="155"/>
      <c r="U744" s="155"/>
      <c r="V744" s="155"/>
      <c r="W744" s="155"/>
      <c r="X744" s="155"/>
      <c r="Y744" s="53" t="str">
        <f t="shared" si="209"/>
        <v/>
      </c>
      <c r="Z744" s="51" t="str">
        <f t="shared" si="210"/>
        <v/>
      </c>
      <c r="AA744" s="51" t="str">
        <f t="shared" si="211"/>
        <v/>
      </c>
      <c r="AB744" s="51" t="str">
        <f t="shared" si="212"/>
        <v/>
      </c>
      <c r="AC744" s="51" t="str">
        <f t="shared" si="213"/>
        <v/>
      </c>
      <c r="AD744" s="51" t="str">
        <f t="shared" si="214"/>
        <v/>
      </c>
      <c r="AE744" s="51" t="str">
        <f t="shared" si="215"/>
        <v/>
      </c>
      <c r="AF744" s="51" t="str">
        <f t="shared" si="216"/>
        <v/>
      </c>
      <c r="AG744" s="51" t="str">
        <f t="shared" si="217"/>
        <v/>
      </c>
      <c r="AH744" s="51" t="str">
        <f t="shared" si="218"/>
        <v/>
      </c>
      <c r="AI744" s="51" t="str">
        <f t="shared" si="219"/>
        <v/>
      </c>
      <c r="AJ744" s="51" t="str">
        <f t="shared" si="220"/>
        <v/>
      </c>
      <c r="AK744" s="51" t="str">
        <f t="shared" si="221"/>
        <v/>
      </c>
      <c r="AL744" s="51" t="str">
        <f t="shared" si="222"/>
        <v/>
      </c>
      <c r="AM744" s="51" t="str">
        <f t="shared" si="223"/>
        <v/>
      </c>
      <c r="AN744" s="51" t="str">
        <f>IF(OR(AD744&lt;&gt;TRUE,AI744&lt;&gt;TRUE),"",IF(OR('Info Lieferung'!$B$12-(YEAR(J744))&gt;INDEX(valschartmaxalt,MATCH(N744,libschart,0)),'Info Lieferung'!$B$12-(YEAR(J744))&lt;INDEX(valschartminalt,MATCH(N744,libschart,0))),FALSE,TRUE))</f>
        <v/>
      </c>
      <c r="AO744" s="51" t="str">
        <f t="shared" si="224"/>
        <v/>
      </c>
      <c r="AP744" s="51"/>
      <c r="AQ744" s="51"/>
      <c r="AR744" s="51"/>
      <c r="AS744" s="197" t="str">
        <f t="shared" si="225"/>
        <v/>
      </c>
      <c r="AT744" s="197" t="str">
        <f t="shared" si="226"/>
        <v/>
      </c>
    </row>
    <row r="745" spans="1:46" x14ac:dyDescent="0.2">
      <c r="A745" s="52" t="str">
        <f>IF(AND(F745&lt;&gt;"",'Institution - Klasse'!$F$4&lt;&gt;""),INDEX(libcatidinstit,'Institution - Klasse'!$F$4),"")</f>
        <v/>
      </c>
      <c r="B745" s="52" t="str">
        <f>IF(A745&lt;&gt;"",INDEX(codeinstit,'Institution - Klasse'!$F$4),"")</f>
        <v/>
      </c>
      <c r="C745" s="50" t="str">
        <f t="shared" si="227"/>
        <v/>
      </c>
      <c r="D745" s="143"/>
      <c r="E745" s="143"/>
      <c r="F745" s="137"/>
      <c r="G745" s="137"/>
      <c r="H745" s="137"/>
      <c r="I745" s="137"/>
      <c r="J745" s="139"/>
      <c r="K745" s="140"/>
      <c r="L745" s="141"/>
      <c r="M745" s="141"/>
      <c r="N745" s="140"/>
      <c r="O745" s="142"/>
      <c r="P745" s="137"/>
      <c r="Q745" s="227"/>
      <c r="R745" s="137"/>
      <c r="S745" s="155"/>
      <c r="T745" s="155"/>
      <c r="U745" s="155"/>
      <c r="V745" s="155"/>
      <c r="W745" s="155"/>
      <c r="X745" s="155"/>
      <c r="Y745" s="53" t="str">
        <f t="shared" si="209"/>
        <v/>
      </c>
      <c r="Z745" s="51" t="str">
        <f t="shared" si="210"/>
        <v/>
      </c>
      <c r="AA745" s="51" t="str">
        <f t="shared" si="211"/>
        <v/>
      </c>
      <c r="AB745" s="51" t="str">
        <f t="shared" si="212"/>
        <v/>
      </c>
      <c r="AC745" s="51" t="str">
        <f t="shared" si="213"/>
        <v/>
      </c>
      <c r="AD745" s="51" t="str">
        <f t="shared" si="214"/>
        <v/>
      </c>
      <c r="AE745" s="51" t="str">
        <f t="shared" si="215"/>
        <v/>
      </c>
      <c r="AF745" s="51" t="str">
        <f t="shared" si="216"/>
        <v/>
      </c>
      <c r="AG745" s="51" t="str">
        <f t="shared" si="217"/>
        <v/>
      </c>
      <c r="AH745" s="51" t="str">
        <f t="shared" si="218"/>
        <v/>
      </c>
      <c r="AI745" s="51" t="str">
        <f t="shared" si="219"/>
        <v/>
      </c>
      <c r="AJ745" s="51" t="str">
        <f t="shared" si="220"/>
        <v/>
      </c>
      <c r="AK745" s="51" t="str">
        <f t="shared" si="221"/>
        <v/>
      </c>
      <c r="AL745" s="51" t="str">
        <f t="shared" si="222"/>
        <v/>
      </c>
      <c r="AM745" s="51" t="str">
        <f t="shared" si="223"/>
        <v/>
      </c>
      <c r="AN745" s="51" t="str">
        <f>IF(OR(AD745&lt;&gt;TRUE,AI745&lt;&gt;TRUE),"",IF(OR('Info Lieferung'!$B$12-(YEAR(J745))&gt;INDEX(valschartmaxalt,MATCH(N745,libschart,0)),'Info Lieferung'!$B$12-(YEAR(J745))&lt;INDEX(valschartminalt,MATCH(N745,libschart,0))),FALSE,TRUE))</f>
        <v/>
      </c>
      <c r="AO745" s="51" t="str">
        <f t="shared" si="224"/>
        <v/>
      </c>
      <c r="AP745" s="51"/>
      <c r="AQ745" s="51"/>
      <c r="AR745" s="51"/>
      <c r="AS745" s="197" t="str">
        <f t="shared" si="225"/>
        <v/>
      </c>
      <c r="AT745" s="197" t="str">
        <f t="shared" si="226"/>
        <v/>
      </c>
    </row>
    <row r="746" spans="1:46" x14ac:dyDescent="0.2">
      <c r="A746" s="52" t="str">
        <f>IF(AND(F746&lt;&gt;"",'Institution - Klasse'!$F$4&lt;&gt;""),INDEX(libcatidinstit,'Institution - Klasse'!$F$4),"")</f>
        <v/>
      </c>
      <c r="B746" s="52" t="str">
        <f>IF(A746&lt;&gt;"",INDEX(codeinstit,'Institution - Klasse'!$F$4),"")</f>
        <v/>
      </c>
      <c r="C746" s="50" t="str">
        <f t="shared" si="227"/>
        <v/>
      </c>
      <c r="D746" s="143"/>
      <c r="E746" s="143"/>
      <c r="F746" s="137"/>
      <c r="G746" s="137"/>
      <c r="H746" s="137"/>
      <c r="I746" s="137"/>
      <c r="J746" s="139"/>
      <c r="K746" s="140"/>
      <c r="L746" s="141"/>
      <c r="M746" s="141"/>
      <c r="N746" s="140"/>
      <c r="O746" s="142"/>
      <c r="P746" s="137"/>
      <c r="Q746" s="227"/>
      <c r="R746" s="137"/>
      <c r="S746" s="155"/>
      <c r="T746" s="155"/>
      <c r="U746" s="155"/>
      <c r="V746" s="155"/>
      <c r="W746" s="155"/>
      <c r="X746" s="155"/>
      <c r="Y746" s="53" t="str">
        <f t="shared" si="209"/>
        <v/>
      </c>
      <c r="Z746" s="51" t="str">
        <f t="shared" si="210"/>
        <v/>
      </c>
      <c r="AA746" s="51" t="str">
        <f t="shared" si="211"/>
        <v/>
      </c>
      <c r="AB746" s="51" t="str">
        <f t="shared" si="212"/>
        <v/>
      </c>
      <c r="AC746" s="51" t="str">
        <f t="shared" si="213"/>
        <v/>
      </c>
      <c r="AD746" s="51" t="str">
        <f t="shared" si="214"/>
        <v/>
      </c>
      <c r="AE746" s="51" t="str">
        <f t="shared" si="215"/>
        <v/>
      </c>
      <c r="AF746" s="51" t="str">
        <f t="shared" si="216"/>
        <v/>
      </c>
      <c r="AG746" s="51" t="str">
        <f t="shared" si="217"/>
        <v/>
      </c>
      <c r="AH746" s="51" t="str">
        <f t="shared" si="218"/>
        <v/>
      </c>
      <c r="AI746" s="51" t="str">
        <f t="shared" si="219"/>
        <v/>
      </c>
      <c r="AJ746" s="51" t="str">
        <f t="shared" si="220"/>
        <v/>
      </c>
      <c r="AK746" s="51" t="str">
        <f t="shared" si="221"/>
        <v/>
      </c>
      <c r="AL746" s="51" t="str">
        <f t="shared" si="222"/>
        <v/>
      </c>
      <c r="AM746" s="51" t="str">
        <f t="shared" si="223"/>
        <v/>
      </c>
      <c r="AN746" s="51" t="str">
        <f>IF(OR(AD746&lt;&gt;TRUE,AI746&lt;&gt;TRUE),"",IF(OR('Info Lieferung'!$B$12-(YEAR(J746))&gt;INDEX(valschartmaxalt,MATCH(N746,libschart,0)),'Info Lieferung'!$B$12-(YEAR(J746))&lt;INDEX(valschartminalt,MATCH(N746,libschart,0))),FALSE,TRUE))</f>
        <v/>
      </c>
      <c r="AO746" s="51" t="str">
        <f t="shared" si="224"/>
        <v/>
      </c>
      <c r="AP746" s="51"/>
      <c r="AQ746" s="51"/>
      <c r="AR746" s="51"/>
      <c r="AS746" s="197" t="str">
        <f t="shared" si="225"/>
        <v/>
      </c>
      <c r="AT746" s="197" t="str">
        <f t="shared" si="226"/>
        <v/>
      </c>
    </row>
    <row r="747" spans="1:46" x14ac:dyDescent="0.2">
      <c r="A747" s="52" t="str">
        <f>IF(AND(F747&lt;&gt;"",'Institution - Klasse'!$F$4&lt;&gt;""),INDEX(libcatidinstit,'Institution - Klasse'!$F$4),"")</f>
        <v/>
      </c>
      <c r="B747" s="52" t="str">
        <f>IF(A747&lt;&gt;"",INDEX(codeinstit,'Institution - Klasse'!$F$4),"")</f>
        <v/>
      </c>
      <c r="C747" s="50" t="str">
        <f t="shared" si="227"/>
        <v/>
      </c>
      <c r="D747" s="143"/>
      <c r="E747" s="143"/>
      <c r="F747" s="137"/>
      <c r="G747" s="137"/>
      <c r="H747" s="137"/>
      <c r="I747" s="137"/>
      <c r="J747" s="139"/>
      <c r="K747" s="140"/>
      <c r="L747" s="141"/>
      <c r="M747" s="141"/>
      <c r="N747" s="140"/>
      <c r="O747" s="142"/>
      <c r="P747" s="137"/>
      <c r="Q747" s="227"/>
      <c r="R747" s="137"/>
      <c r="S747" s="155"/>
      <c r="T747" s="155"/>
      <c r="U747" s="155"/>
      <c r="V747" s="155"/>
      <c r="W747" s="155"/>
      <c r="X747" s="155"/>
      <c r="Y747" s="53" t="str">
        <f t="shared" si="209"/>
        <v/>
      </c>
      <c r="Z747" s="51" t="str">
        <f t="shared" si="210"/>
        <v/>
      </c>
      <c r="AA747" s="51" t="str">
        <f t="shared" si="211"/>
        <v/>
      </c>
      <c r="AB747" s="51" t="str">
        <f t="shared" si="212"/>
        <v/>
      </c>
      <c r="AC747" s="51" t="str">
        <f t="shared" si="213"/>
        <v/>
      </c>
      <c r="AD747" s="51" t="str">
        <f t="shared" si="214"/>
        <v/>
      </c>
      <c r="AE747" s="51" t="str">
        <f t="shared" si="215"/>
        <v/>
      </c>
      <c r="AF747" s="51" t="str">
        <f t="shared" si="216"/>
        <v/>
      </c>
      <c r="AG747" s="51" t="str">
        <f t="shared" si="217"/>
        <v/>
      </c>
      <c r="AH747" s="51" t="str">
        <f t="shared" si="218"/>
        <v/>
      </c>
      <c r="AI747" s="51" t="str">
        <f t="shared" si="219"/>
        <v/>
      </c>
      <c r="AJ747" s="51" t="str">
        <f t="shared" si="220"/>
        <v/>
      </c>
      <c r="AK747" s="51" t="str">
        <f t="shared" si="221"/>
        <v/>
      </c>
      <c r="AL747" s="51" t="str">
        <f t="shared" si="222"/>
        <v/>
      </c>
      <c r="AM747" s="51" t="str">
        <f t="shared" si="223"/>
        <v/>
      </c>
      <c r="AN747" s="51" t="str">
        <f>IF(OR(AD747&lt;&gt;TRUE,AI747&lt;&gt;TRUE),"",IF(OR('Info Lieferung'!$B$12-(YEAR(J747))&gt;INDEX(valschartmaxalt,MATCH(N747,libschart,0)),'Info Lieferung'!$B$12-(YEAR(J747))&lt;INDEX(valschartminalt,MATCH(N747,libschart,0))),FALSE,TRUE))</f>
        <v/>
      </c>
      <c r="AO747" s="51" t="str">
        <f t="shared" si="224"/>
        <v/>
      </c>
      <c r="AP747" s="51"/>
      <c r="AQ747" s="51"/>
      <c r="AR747" s="51"/>
      <c r="AS747" s="197" t="str">
        <f t="shared" si="225"/>
        <v/>
      </c>
      <c r="AT747" s="197" t="str">
        <f t="shared" si="226"/>
        <v/>
      </c>
    </row>
    <row r="748" spans="1:46" x14ac:dyDescent="0.2">
      <c r="A748" s="52" t="str">
        <f>IF(AND(F748&lt;&gt;"",'Institution - Klasse'!$F$4&lt;&gt;""),INDEX(libcatidinstit,'Institution - Klasse'!$F$4),"")</f>
        <v/>
      </c>
      <c r="B748" s="52" t="str">
        <f>IF(A748&lt;&gt;"",INDEX(codeinstit,'Institution - Klasse'!$F$4),"")</f>
        <v/>
      </c>
      <c r="C748" s="50" t="str">
        <f t="shared" si="227"/>
        <v/>
      </c>
      <c r="D748" s="143"/>
      <c r="E748" s="143"/>
      <c r="F748" s="137"/>
      <c r="G748" s="137"/>
      <c r="H748" s="137"/>
      <c r="I748" s="137"/>
      <c r="J748" s="139"/>
      <c r="K748" s="140"/>
      <c r="L748" s="141"/>
      <c r="M748" s="141"/>
      <c r="N748" s="140"/>
      <c r="O748" s="142"/>
      <c r="P748" s="137"/>
      <c r="Q748" s="227"/>
      <c r="R748" s="137"/>
      <c r="S748" s="155"/>
      <c r="T748" s="155"/>
      <c r="U748" s="155"/>
      <c r="V748" s="155"/>
      <c r="W748" s="155"/>
      <c r="X748" s="155"/>
      <c r="Y748" s="53" t="str">
        <f t="shared" si="209"/>
        <v/>
      </c>
      <c r="Z748" s="51" t="str">
        <f t="shared" si="210"/>
        <v/>
      </c>
      <c r="AA748" s="51" t="str">
        <f t="shared" si="211"/>
        <v/>
      </c>
      <c r="AB748" s="51" t="str">
        <f t="shared" si="212"/>
        <v/>
      </c>
      <c r="AC748" s="51" t="str">
        <f t="shared" si="213"/>
        <v/>
      </c>
      <c r="AD748" s="51" t="str">
        <f t="shared" si="214"/>
        <v/>
      </c>
      <c r="AE748" s="51" t="str">
        <f t="shared" si="215"/>
        <v/>
      </c>
      <c r="AF748" s="51" t="str">
        <f t="shared" si="216"/>
        <v/>
      </c>
      <c r="AG748" s="51" t="str">
        <f t="shared" si="217"/>
        <v/>
      </c>
      <c r="AH748" s="51" t="str">
        <f t="shared" si="218"/>
        <v/>
      </c>
      <c r="AI748" s="51" t="str">
        <f t="shared" si="219"/>
        <v/>
      </c>
      <c r="AJ748" s="51" t="str">
        <f t="shared" si="220"/>
        <v/>
      </c>
      <c r="AK748" s="51" t="str">
        <f t="shared" si="221"/>
        <v/>
      </c>
      <c r="AL748" s="51" t="str">
        <f t="shared" si="222"/>
        <v/>
      </c>
      <c r="AM748" s="51" t="str">
        <f t="shared" si="223"/>
        <v/>
      </c>
      <c r="AN748" s="51" t="str">
        <f>IF(OR(AD748&lt;&gt;TRUE,AI748&lt;&gt;TRUE),"",IF(OR('Info Lieferung'!$B$12-(YEAR(J748))&gt;INDEX(valschartmaxalt,MATCH(N748,libschart,0)),'Info Lieferung'!$B$12-(YEAR(J748))&lt;INDEX(valschartminalt,MATCH(N748,libschart,0))),FALSE,TRUE))</f>
        <v/>
      </c>
      <c r="AO748" s="51" t="str">
        <f t="shared" si="224"/>
        <v/>
      </c>
      <c r="AP748" s="51"/>
      <c r="AQ748" s="51"/>
      <c r="AR748" s="51"/>
      <c r="AS748" s="197" t="str">
        <f t="shared" si="225"/>
        <v/>
      </c>
      <c r="AT748" s="197" t="str">
        <f t="shared" si="226"/>
        <v/>
      </c>
    </row>
    <row r="749" spans="1:46" x14ac:dyDescent="0.2">
      <c r="A749" s="52" t="str">
        <f>IF(AND(F749&lt;&gt;"",'Institution - Klasse'!$F$4&lt;&gt;""),INDEX(libcatidinstit,'Institution - Klasse'!$F$4),"")</f>
        <v/>
      </c>
      <c r="B749" s="52" t="str">
        <f>IF(A749&lt;&gt;"",INDEX(codeinstit,'Institution - Klasse'!$F$4),"")</f>
        <v/>
      </c>
      <c r="C749" s="50" t="str">
        <f t="shared" si="227"/>
        <v/>
      </c>
      <c r="D749" s="143"/>
      <c r="E749" s="143"/>
      <c r="F749" s="137"/>
      <c r="G749" s="137"/>
      <c r="H749" s="137"/>
      <c r="I749" s="137"/>
      <c r="J749" s="139"/>
      <c r="K749" s="140"/>
      <c r="L749" s="141"/>
      <c r="M749" s="141"/>
      <c r="N749" s="140"/>
      <c r="O749" s="142"/>
      <c r="P749" s="137"/>
      <c r="Q749" s="227"/>
      <c r="R749" s="137"/>
      <c r="S749" s="155"/>
      <c r="T749" s="155"/>
      <c r="U749" s="155"/>
      <c r="V749" s="155"/>
      <c r="W749" s="155"/>
      <c r="X749" s="155"/>
      <c r="Y749" s="53" t="str">
        <f t="shared" si="209"/>
        <v/>
      </c>
      <c r="Z749" s="51" t="str">
        <f t="shared" si="210"/>
        <v/>
      </c>
      <c r="AA749" s="51" t="str">
        <f t="shared" si="211"/>
        <v/>
      </c>
      <c r="AB749" s="51" t="str">
        <f t="shared" si="212"/>
        <v/>
      </c>
      <c r="AC749" s="51" t="str">
        <f t="shared" si="213"/>
        <v/>
      </c>
      <c r="AD749" s="51" t="str">
        <f t="shared" si="214"/>
        <v/>
      </c>
      <c r="AE749" s="51" t="str">
        <f t="shared" si="215"/>
        <v/>
      </c>
      <c r="AF749" s="51" t="str">
        <f t="shared" si="216"/>
        <v/>
      </c>
      <c r="AG749" s="51" t="str">
        <f t="shared" si="217"/>
        <v/>
      </c>
      <c r="AH749" s="51" t="str">
        <f t="shared" si="218"/>
        <v/>
      </c>
      <c r="AI749" s="51" t="str">
        <f t="shared" si="219"/>
        <v/>
      </c>
      <c r="AJ749" s="51" t="str">
        <f t="shared" si="220"/>
        <v/>
      </c>
      <c r="AK749" s="51" t="str">
        <f t="shared" si="221"/>
        <v/>
      </c>
      <c r="AL749" s="51" t="str">
        <f t="shared" si="222"/>
        <v/>
      </c>
      <c r="AM749" s="51" t="str">
        <f t="shared" si="223"/>
        <v/>
      </c>
      <c r="AN749" s="51" t="str">
        <f>IF(OR(AD749&lt;&gt;TRUE,AI749&lt;&gt;TRUE),"",IF(OR('Info Lieferung'!$B$12-(YEAR(J749))&gt;INDEX(valschartmaxalt,MATCH(N749,libschart,0)),'Info Lieferung'!$B$12-(YEAR(J749))&lt;INDEX(valschartminalt,MATCH(N749,libschart,0))),FALSE,TRUE))</f>
        <v/>
      </c>
      <c r="AO749" s="51" t="str">
        <f t="shared" si="224"/>
        <v/>
      </c>
      <c r="AP749" s="51"/>
      <c r="AQ749" s="51"/>
      <c r="AR749" s="51"/>
      <c r="AS749" s="197" t="str">
        <f t="shared" si="225"/>
        <v/>
      </c>
      <c r="AT749" s="197" t="str">
        <f t="shared" si="226"/>
        <v/>
      </c>
    </row>
    <row r="750" spans="1:46" x14ac:dyDescent="0.2">
      <c r="A750" s="52" t="str">
        <f>IF(AND(F750&lt;&gt;"",'Institution - Klasse'!$F$4&lt;&gt;""),INDEX(libcatidinstit,'Institution - Klasse'!$F$4),"")</f>
        <v/>
      </c>
      <c r="B750" s="52" t="str">
        <f>IF(A750&lt;&gt;"",INDEX(codeinstit,'Institution - Klasse'!$F$4),"")</f>
        <v/>
      </c>
      <c r="C750" s="50" t="str">
        <f t="shared" si="227"/>
        <v/>
      </c>
      <c r="D750" s="143"/>
      <c r="E750" s="143"/>
      <c r="F750" s="137"/>
      <c r="G750" s="137"/>
      <c r="H750" s="137"/>
      <c r="I750" s="137"/>
      <c r="J750" s="139"/>
      <c r="K750" s="140"/>
      <c r="L750" s="141"/>
      <c r="M750" s="141"/>
      <c r="N750" s="140"/>
      <c r="O750" s="142"/>
      <c r="P750" s="137"/>
      <c r="Q750" s="227"/>
      <c r="R750" s="137"/>
      <c r="S750" s="155"/>
      <c r="T750" s="155"/>
      <c r="U750" s="155"/>
      <c r="V750" s="155"/>
      <c r="W750" s="155"/>
      <c r="X750" s="155"/>
      <c r="Y750" s="53" t="str">
        <f t="shared" si="209"/>
        <v/>
      </c>
      <c r="Z750" s="51" t="str">
        <f t="shared" si="210"/>
        <v/>
      </c>
      <c r="AA750" s="51" t="str">
        <f t="shared" si="211"/>
        <v/>
      </c>
      <c r="AB750" s="51" t="str">
        <f t="shared" si="212"/>
        <v/>
      </c>
      <c r="AC750" s="51" t="str">
        <f t="shared" si="213"/>
        <v/>
      </c>
      <c r="AD750" s="51" t="str">
        <f t="shared" si="214"/>
        <v/>
      </c>
      <c r="AE750" s="51" t="str">
        <f t="shared" si="215"/>
        <v/>
      </c>
      <c r="AF750" s="51" t="str">
        <f t="shared" si="216"/>
        <v/>
      </c>
      <c r="AG750" s="51" t="str">
        <f t="shared" si="217"/>
        <v/>
      </c>
      <c r="AH750" s="51" t="str">
        <f t="shared" si="218"/>
        <v/>
      </c>
      <c r="AI750" s="51" t="str">
        <f t="shared" si="219"/>
        <v/>
      </c>
      <c r="AJ750" s="51" t="str">
        <f t="shared" si="220"/>
        <v/>
      </c>
      <c r="AK750" s="51" t="str">
        <f t="shared" si="221"/>
        <v/>
      </c>
      <c r="AL750" s="51" t="str">
        <f t="shared" si="222"/>
        <v/>
      </c>
      <c r="AM750" s="51" t="str">
        <f t="shared" si="223"/>
        <v/>
      </c>
      <c r="AN750" s="51" t="str">
        <f>IF(OR(AD750&lt;&gt;TRUE,AI750&lt;&gt;TRUE),"",IF(OR('Info Lieferung'!$B$12-(YEAR(J750))&gt;INDEX(valschartmaxalt,MATCH(N750,libschart,0)),'Info Lieferung'!$B$12-(YEAR(J750))&lt;INDEX(valschartminalt,MATCH(N750,libschart,0))),FALSE,TRUE))</f>
        <v/>
      </c>
      <c r="AO750" s="51" t="str">
        <f t="shared" si="224"/>
        <v/>
      </c>
      <c r="AP750" s="51"/>
      <c r="AQ750" s="51"/>
      <c r="AR750" s="51"/>
      <c r="AS750" s="197" t="str">
        <f t="shared" si="225"/>
        <v/>
      </c>
      <c r="AT750" s="197" t="str">
        <f t="shared" si="226"/>
        <v/>
      </c>
    </row>
    <row r="751" spans="1:46" x14ac:dyDescent="0.2">
      <c r="A751" s="52" t="str">
        <f>IF(AND(F751&lt;&gt;"",'Institution - Klasse'!$F$4&lt;&gt;""),INDEX(libcatidinstit,'Institution - Klasse'!$F$4),"")</f>
        <v/>
      </c>
      <c r="B751" s="52" t="str">
        <f>IF(A751&lt;&gt;"",INDEX(codeinstit,'Institution - Klasse'!$F$4),"")</f>
        <v/>
      </c>
      <c r="C751" s="50" t="str">
        <f t="shared" si="227"/>
        <v/>
      </c>
      <c r="D751" s="143"/>
      <c r="E751" s="143"/>
      <c r="F751" s="137"/>
      <c r="G751" s="137"/>
      <c r="H751" s="137"/>
      <c r="I751" s="137"/>
      <c r="J751" s="139"/>
      <c r="K751" s="140"/>
      <c r="L751" s="141"/>
      <c r="M751" s="141"/>
      <c r="N751" s="140"/>
      <c r="O751" s="142"/>
      <c r="P751" s="137"/>
      <c r="Q751" s="227"/>
      <c r="R751" s="137"/>
      <c r="S751" s="155"/>
      <c r="T751" s="155"/>
      <c r="U751" s="155"/>
      <c r="V751" s="155"/>
      <c r="W751" s="155"/>
      <c r="X751" s="155"/>
      <c r="Y751" s="53" t="str">
        <f t="shared" si="209"/>
        <v/>
      </c>
      <c r="Z751" s="51" t="str">
        <f t="shared" si="210"/>
        <v/>
      </c>
      <c r="AA751" s="51" t="str">
        <f t="shared" si="211"/>
        <v/>
      </c>
      <c r="AB751" s="51" t="str">
        <f t="shared" si="212"/>
        <v/>
      </c>
      <c r="AC751" s="51" t="str">
        <f t="shared" si="213"/>
        <v/>
      </c>
      <c r="AD751" s="51" t="str">
        <f t="shared" si="214"/>
        <v/>
      </c>
      <c r="AE751" s="51" t="str">
        <f t="shared" si="215"/>
        <v/>
      </c>
      <c r="AF751" s="51" t="str">
        <f t="shared" si="216"/>
        <v/>
      </c>
      <c r="AG751" s="51" t="str">
        <f t="shared" si="217"/>
        <v/>
      </c>
      <c r="AH751" s="51" t="str">
        <f t="shared" si="218"/>
        <v/>
      </c>
      <c r="AI751" s="51" t="str">
        <f t="shared" si="219"/>
        <v/>
      </c>
      <c r="AJ751" s="51" t="str">
        <f t="shared" si="220"/>
        <v/>
      </c>
      <c r="AK751" s="51" t="str">
        <f t="shared" si="221"/>
        <v/>
      </c>
      <c r="AL751" s="51" t="str">
        <f t="shared" si="222"/>
        <v/>
      </c>
      <c r="AM751" s="51" t="str">
        <f t="shared" si="223"/>
        <v/>
      </c>
      <c r="AN751" s="51" t="str">
        <f>IF(OR(AD751&lt;&gt;TRUE,AI751&lt;&gt;TRUE),"",IF(OR('Info Lieferung'!$B$12-(YEAR(J751))&gt;INDEX(valschartmaxalt,MATCH(N751,libschart,0)),'Info Lieferung'!$B$12-(YEAR(J751))&lt;INDEX(valschartminalt,MATCH(N751,libschart,0))),FALSE,TRUE))</f>
        <v/>
      </c>
      <c r="AO751" s="51" t="str">
        <f t="shared" si="224"/>
        <v/>
      </c>
      <c r="AP751" s="51"/>
      <c r="AQ751" s="51"/>
      <c r="AR751" s="51"/>
      <c r="AS751" s="197" t="str">
        <f t="shared" si="225"/>
        <v/>
      </c>
      <c r="AT751" s="197" t="str">
        <f t="shared" si="226"/>
        <v/>
      </c>
    </row>
    <row r="752" spans="1:46" x14ac:dyDescent="0.2">
      <c r="A752" s="52" t="str">
        <f>IF(AND(F752&lt;&gt;"",'Institution - Klasse'!$F$4&lt;&gt;""),INDEX(libcatidinstit,'Institution - Klasse'!$F$4),"")</f>
        <v/>
      </c>
      <c r="B752" s="52" t="str">
        <f>IF(A752&lt;&gt;"",INDEX(codeinstit,'Institution - Klasse'!$F$4),"")</f>
        <v/>
      </c>
      <c r="C752" s="50" t="str">
        <f t="shared" si="227"/>
        <v/>
      </c>
      <c r="D752" s="143"/>
      <c r="E752" s="143"/>
      <c r="F752" s="137"/>
      <c r="G752" s="137"/>
      <c r="H752" s="137"/>
      <c r="I752" s="137"/>
      <c r="J752" s="139"/>
      <c r="K752" s="140"/>
      <c r="L752" s="141"/>
      <c r="M752" s="141"/>
      <c r="N752" s="140"/>
      <c r="O752" s="142"/>
      <c r="P752" s="137"/>
      <c r="Q752" s="227"/>
      <c r="R752" s="137"/>
      <c r="S752" s="155"/>
      <c r="T752" s="155"/>
      <c r="U752" s="155"/>
      <c r="V752" s="155"/>
      <c r="W752" s="155"/>
      <c r="X752" s="155"/>
      <c r="Y752" s="53" t="str">
        <f t="shared" si="209"/>
        <v/>
      </c>
      <c r="Z752" s="51" t="str">
        <f t="shared" si="210"/>
        <v/>
      </c>
      <c r="AA752" s="51" t="str">
        <f t="shared" si="211"/>
        <v/>
      </c>
      <c r="AB752" s="51" t="str">
        <f t="shared" si="212"/>
        <v/>
      </c>
      <c r="AC752" s="51" t="str">
        <f t="shared" si="213"/>
        <v/>
      </c>
      <c r="AD752" s="51" t="str">
        <f t="shared" si="214"/>
        <v/>
      </c>
      <c r="AE752" s="51" t="str">
        <f t="shared" si="215"/>
        <v/>
      </c>
      <c r="AF752" s="51" t="str">
        <f t="shared" si="216"/>
        <v/>
      </c>
      <c r="AG752" s="51" t="str">
        <f t="shared" si="217"/>
        <v/>
      </c>
      <c r="AH752" s="51" t="str">
        <f t="shared" si="218"/>
        <v/>
      </c>
      <c r="AI752" s="51" t="str">
        <f t="shared" si="219"/>
        <v/>
      </c>
      <c r="AJ752" s="51" t="str">
        <f t="shared" si="220"/>
        <v/>
      </c>
      <c r="AK752" s="51" t="str">
        <f t="shared" si="221"/>
        <v/>
      </c>
      <c r="AL752" s="51" t="str">
        <f t="shared" si="222"/>
        <v/>
      </c>
      <c r="AM752" s="51" t="str">
        <f t="shared" si="223"/>
        <v/>
      </c>
      <c r="AN752" s="51" t="str">
        <f>IF(OR(AD752&lt;&gt;TRUE,AI752&lt;&gt;TRUE),"",IF(OR('Info Lieferung'!$B$12-(YEAR(J752))&gt;INDEX(valschartmaxalt,MATCH(N752,libschart,0)),'Info Lieferung'!$B$12-(YEAR(J752))&lt;INDEX(valschartminalt,MATCH(N752,libschart,0))),FALSE,TRUE))</f>
        <v/>
      </c>
      <c r="AO752" s="51" t="str">
        <f t="shared" si="224"/>
        <v/>
      </c>
      <c r="AP752" s="51"/>
      <c r="AQ752" s="51"/>
      <c r="AR752" s="51"/>
      <c r="AS752" s="197" t="str">
        <f t="shared" si="225"/>
        <v/>
      </c>
      <c r="AT752" s="197" t="str">
        <f t="shared" si="226"/>
        <v/>
      </c>
    </row>
    <row r="753" spans="1:46" x14ac:dyDescent="0.2">
      <c r="A753" s="52" t="str">
        <f>IF(AND(F753&lt;&gt;"",'Institution - Klasse'!$F$4&lt;&gt;""),INDEX(libcatidinstit,'Institution - Klasse'!$F$4),"")</f>
        <v/>
      </c>
      <c r="B753" s="52" t="str">
        <f>IF(A753&lt;&gt;"",INDEX(codeinstit,'Institution - Klasse'!$F$4),"")</f>
        <v/>
      </c>
      <c r="C753" s="50" t="str">
        <f t="shared" si="227"/>
        <v/>
      </c>
      <c r="D753" s="143"/>
      <c r="E753" s="143"/>
      <c r="F753" s="137"/>
      <c r="G753" s="137"/>
      <c r="H753" s="137"/>
      <c r="I753" s="137"/>
      <c r="J753" s="139"/>
      <c r="K753" s="140"/>
      <c r="L753" s="141"/>
      <c r="M753" s="141"/>
      <c r="N753" s="140"/>
      <c r="O753" s="142"/>
      <c r="P753" s="137"/>
      <c r="Q753" s="227"/>
      <c r="R753" s="137"/>
      <c r="S753" s="155"/>
      <c r="T753" s="155"/>
      <c r="U753" s="155"/>
      <c r="V753" s="155"/>
      <c r="W753" s="155"/>
      <c r="X753" s="155"/>
      <c r="Y753" s="53" t="str">
        <f t="shared" si="209"/>
        <v/>
      </c>
      <c r="Z753" s="51" t="str">
        <f t="shared" si="210"/>
        <v/>
      </c>
      <c r="AA753" s="51" t="str">
        <f t="shared" si="211"/>
        <v/>
      </c>
      <c r="AB753" s="51" t="str">
        <f t="shared" si="212"/>
        <v/>
      </c>
      <c r="AC753" s="51" t="str">
        <f t="shared" si="213"/>
        <v/>
      </c>
      <c r="AD753" s="51" t="str">
        <f t="shared" si="214"/>
        <v/>
      </c>
      <c r="AE753" s="51" t="str">
        <f t="shared" si="215"/>
        <v/>
      </c>
      <c r="AF753" s="51" t="str">
        <f t="shared" si="216"/>
        <v/>
      </c>
      <c r="AG753" s="51" t="str">
        <f t="shared" si="217"/>
        <v/>
      </c>
      <c r="AH753" s="51" t="str">
        <f t="shared" si="218"/>
        <v/>
      </c>
      <c r="AI753" s="51" t="str">
        <f t="shared" si="219"/>
        <v/>
      </c>
      <c r="AJ753" s="51" t="str">
        <f t="shared" si="220"/>
        <v/>
      </c>
      <c r="AK753" s="51" t="str">
        <f t="shared" si="221"/>
        <v/>
      </c>
      <c r="AL753" s="51" t="str">
        <f t="shared" si="222"/>
        <v/>
      </c>
      <c r="AM753" s="51" t="str">
        <f t="shared" si="223"/>
        <v/>
      </c>
      <c r="AN753" s="51" t="str">
        <f>IF(OR(AD753&lt;&gt;TRUE,AI753&lt;&gt;TRUE),"",IF(OR('Info Lieferung'!$B$12-(YEAR(J753))&gt;INDEX(valschartmaxalt,MATCH(N753,libschart,0)),'Info Lieferung'!$B$12-(YEAR(J753))&lt;INDEX(valschartminalt,MATCH(N753,libschart,0))),FALSE,TRUE))</f>
        <v/>
      </c>
      <c r="AO753" s="51" t="str">
        <f t="shared" si="224"/>
        <v/>
      </c>
      <c r="AP753" s="51"/>
      <c r="AQ753" s="51"/>
      <c r="AR753" s="51"/>
      <c r="AS753" s="197" t="str">
        <f t="shared" si="225"/>
        <v/>
      </c>
      <c r="AT753" s="197" t="str">
        <f t="shared" si="226"/>
        <v/>
      </c>
    </row>
    <row r="754" spans="1:46" x14ac:dyDescent="0.2">
      <c r="A754" s="52" t="str">
        <f>IF(AND(F754&lt;&gt;"",'Institution - Klasse'!$F$4&lt;&gt;""),INDEX(libcatidinstit,'Institution - Klasse'!$F$4),"")</f>
        <v/>
      </c>
      <c r="B754" s="52" t="str">
        <f>IF(A754&lt;&gt;"",INDEX(codeinstit,'Institution - Klasse'!$F$4),"")</f>
        <v/>
      </c>
      <c r="C754" s="50" t="str">
        <f t="shared" si="227"/>
        <v/>
      </c>
      <c r="D754" s="143"/>
      <c r="E754" s="143"/>
      <c r="F754" s="137"/>
      <c r="G754" s="137"/>
      <c r="H754" s="137"/>
      <c r="I754" s="137"/>
      <c r="J754" s="139"/>
      <c r="K754" s="140"/>
      <c r="L754" s="141"/>
      <c r="M754" s="141"/>
      <c r="N754" s="140"/>
      <c r="O754" s="142"/>
      <c r="P754" s="137"/>
      <c r="Q754" s="227"/>
      <c r="R754" s="137"/>
      <c r="S754" s="155"/>
      <c r="T754" s="155"/>
      <c r="U754" s="155"/>
      <c r="V754" s="155"/>
      <c r="W754" s="155"/>
      <c r="X754" s="155"/>
      <c r="Y754" s="53" t="str">
        <f t="shared" si="209"/>
        <v/>
      </c>
      <c r="Z754" s="51" t="str">
        <f t="shared" si="210"/>
        <v/>
      </c>
      <c r="AA754" s="51" t="str">
        <f t="shared" si="211"/>
        <v/>
      </c>
      <c r="AB754" s="51" t="str">
        <f t="shared" si="212"/>
        <v/>
      </c>
      <c r="AC754" s="51" t="str">
        <f t="shared" si="213"/>
        <v/>
      </c>
      <c r="AD754" s="51" t="str">
        <f t="shared" si="214"/>
        <v/>
      </c>
      <c r="AE754" s="51" t="str">
        <f t="shared" si="215"/>
        <v/>
      </c>
      <c r="AF754" s="51" t="str">
        <f t="shared" si="216"/>
        <v/>
      </c>
      <c r="AG754" s="51" t="str">
        <f t="shared" si="217"/>
        <v/>
      </c>
      <c r="AH754" s="51" t="str">
        <f t="shared" si="218"/>
        <v/>
      </c>
      <c r="AI754" s="51" t="str">
        <f t="shared" si="219"/>
        <v/>
      </c>
      <c r="AJ754" s="51" t="str">
        <f t="shared" si="220"/>
        <v/>
      </c>
      <c r="AK754" s="51" t="str">
        <f t="shared" si="221"/>
        <v/>
      </c>
      <c r="AL754" s="51" t="str">
        <f t="shared" si="222"/>
        <v/>
      </c>
      <c r="AM754" s="51" t="str">
        <f t="shared" si="223"/>
        <v/>
      </c>
      <c r="AN754" s="51" t="str">
        <f>IF(OR(AD754&lt;&gt;TRUE,AI754&lt;&gt;TRUE),"",IF(OR('Info Lieferung'!$B$12-(YEAR(J754))&gt;INDEX(valschartmaxalt,MATCH(N754,libschart,0)),'Info Lieferung'!$B$12-(YEAR(J754))&lt;INDEX(valschartminalt,MATCH(N754,libschart,0))),FALSE,TRUE))</f>
        <v/>
      </c>
      <c r="AO754" s="51" t="str">
        <f t="shared" si="224"/>
        <v/>
      </c>
      <c r="AP754" s="51"/>
      <c r="AQ754" s="51"/>
      <c r="AR754" s="51"/>
      <c r="AS754" s="197" t="str">
        <f t="shared" si="225"/>
        <v/>
      </c>
      <c r="AT754" s="197" t="str">
        <f t="shared" si="226"/>
        <v/>
      </c>
    </row>
    <row r="755" spans="1:46" x14ac:dyDescent="0.2">
      <c r="A755" s="52" t="str">
        <f>IF(AND(F755&lt;&gt;"",'Institution - Klasse'!$F$4&lt;&gt;""),INDEX(libcatidinstit,'Institution - Klasse'!$F$4),"")</f>
        <v/>
      </c>
      <c r="B755" s="52" t="str">
        <f>IF(A755&lt;&gt;"",INDEX(codeinstit,'Institution - Klasse'!$F$4),"")</f>
        <v/>
      </c>
      <c r="C755" s="50" t="str">
        <f t="shared" si="227"/>
        <v/>
      </c>
      <c r="D755" s="143"/>
      <c r="E755" s="143"/>
      <c r="F755" s="137"/>
      <c r="G755" s="137"/>
      <c r="H755" s="137"/>
      <c r="I755" s="137"/>
      <c r="J755" s="139"/>
      <c r="K755" s="140"/>
      <c r="L755" s="141"/>
      <c r="M755" s="141"/>
      <c r="N755" s="140"/>
      <c r="O755" s="142"/>
      <c r="P755" s="137"/>
      <c r="Q755" s="227"/>
      <c r="R755" s="137"/>
      <c r="S755" s="155"/>
      <c r="T755" s="155"/>
      <c r="U755" s="155"/>
      <c r="V755" s="155"/>
      <c r="W755" s="155"/>
      <c r="X755" s="155"/>
      <c r="Y755" s="53" t="str">
        <f t="shared" si="209"/>
        <v/>
      </c>
      <c r="Z755" s="51" t="str">
        <f t="shared" si="210"/>
        <v/>
      </c>
      <c r="AA755" s="51" t="str">
        <f t="shared" si="211"/>
        <v/>
      </c>
      <c r="AB755" s="51" t="str">
        <f t="shared" si="212"/>
        <v/>
      </c>
      <c r="AC755" s="51" t="str">
        <f t="shared" si="213"/>
        <v/>
      </c>
      <c r="AD755" s="51" t="str">
        <f t="shared" si="214"/>
        <v/>
      </c>
      <c r="AE755" s="51" t="str">
        <f t="shared" si="215"/>
        <v/>
      </c>
      <c r="AF755" s="51" t="str">
        <f t="shared" si="216"/>
        <v/>
      </c>
      <c r="AG755" s="51" t="str">
        <f t="shared" si="217"/>
        <v/>
      </c>
      <c r="AH755" s="51" t="str">
        <f t="shared" si="218"/>
        <v/>
      </c>
      <c r="AI755" s="51" t="str">
        <f t="shared" si="219"/>
        <v/>
      </c>
      <c r="AJ755" s="51" t="str">
        <f t="shared" si="220"/>
        <v/>
      </c>
      <c r="AK755" s="51" t="str">
        <f t="shared" si="221"/>
        <v/>
      </c>
      <c r="AL755" s="51" t="str">
        <f t="shared" si="222"/>
        <v/>
      </c>
      <c r="AM755" s="51" t="str">
        <f t="shared" si="223"/>
        <v/>
      </c>
      <c r="AN755" s="51" t="str">
        <f>IF(OR(AD755&lt;&gt;TRUE,AI755&lt;&gt;TRUE),"",IF(OR('Info Lieferung'!$B$12-(YEAR(J755))&gt;INDEX(valschartmaxalt,MATCH(N755,libschart,0)),'Info Lieferung'!$B$12-(YEAR(J755))&lt;INDEX(valschartminalt,MATCH(N755,libschart,0))),FALSE,TRUE))</f>
        <v/>
      </c>
      <c r="AO755" s="51" t="str">
        <f t="shared" si="224"/>
        <v/>
      </c>
      <c r="AP755" s="51"/>
      <c r="AQ755" s="51"/>
      <c r="AR755" s="51"/>
      <c r="AS755" s="197" t="str">
        <f t="shared" si="225"/>
        <v/>
      </c>
      <c r="AT755" s="197" t="str">
        <f t="shared" si="226"/>
        <v/>
      </c>
    </row>
    <row r="756" spans="1:46" x14ac:dyDescent="0.2">
      <c r="A756" s="52" t="str">
        <f>IF(AND(F756&lt;&gt;"",'Institution - Klasse'!$F$4&lt;&gt;""),INDEX(libcatidinstit,'Institution - Klasse'!$F$4),"")</f>
        <v/>
      </c>
      <c r="B756" s="52" t="str">
        <f>IF(A756&lt;&gt;"",INDEX(codeinstit,'Institution - Klasse'!$F$4),"")</f>
        <v/>
      </c>
      <c r="C756" s="50" t="str">
        <f t="shared" si="227"/>
        <v/>
      </c>
      <c r="D756" s="143"/>
      <c r="E756" s="143"/>
      <c r="F756" s="137"/>
      <c r="G756" s="137"/>
      <c r="H756" s="137"/>
      <c r="I756" s="137"/>
      <c r="J756" s="139"/>
      <c r="K756" s="140"/>
      <c r="L756" s="141"/>
      <c r="M756" s="141"/>
      <c r="N756" s="140"/>
      <c r="O756" s="142"/>
      <c r="P756" s="137"/>
      <c r="Q756" s="227"/>
      <c r="R756" s="137"/>
      <c r="S756" s="155"/>
      <c r="T756" s="155"/>
      <c r="U756" s="155"/>
      <c r="V756" s="155"/>
      <c r="W756" s="155"/>
      <c r="X756" s="155"/>
      <c r="Y756" s="53" t="str">
        <f t="shared" si="209"/>
        <v/>
      </c>
      <c r="Z756" s="51" t="str">
        <f t="shared" si="210"/>
        <v/>
      </c>
      <c r="AA756" s="51" t="str">
        <f t="shared" si="211"/>
        <v/>
      </c>
      <c r="AB756" s="51" t="str">
        <f t="shared" si="212"/>
        <v/>
      </c>
      <c r="AC756" s="51" t="str">
        <f t="shared" si="213"/>
        <v/>
      </c>
      <c r="AD756" s="51" t="str">
        <f t="shared" si="214"/>
        <v/>
      </c>
      <c r="AE756" s="51" t="str">
        <f t="shared" si="215"/>
        <v/>
      </c>
      <c r="AF756" s="51" t="str">
        <f t="shared" si="216"/>
        <v/>
      </c>
      <c r="AG756" s="51" t="str">
        <f t="shared" si="217"/>
        <v/>
      </c>
      <c r="AH756" s="51" t="str">
        <f t="shared" si="218"/>
        <v/>
      </c>
      <c r="AI756" s="51" t="str">
        <f t="shared" si="219"/>
        <v/>
      </c>
      <c r="AJ756" s="51" t="str">
        <f t="shared" si="220"/>
        <v/>
      </c>
      <c r="AK756" s="51" t="str">
        <f t="shared" si="221"/>
        <v/>
      </c>
      <c r="AL756" s="51" t="str">
        <f t="shared" si="222"/>
        <v/>
      </c>
      <c r="AM756" s="51" t="str">
        <f t="shared" si="223"/>
        <v/>
      </c>
      <c r="AN756" s="51" t="str">
        <f>IF(OR(AD756&lt;&gt;TRUE,AI756&lt;&gt;TRUE),"",IF(OR('Info Lieferung'!$B$12-(YEAR(J756))&gt;INDEX(valschartmaxalt,MATCH(N756,libschart,0)),'Info Lieferung'!$B$12-(YEAR(J756))&lt;INDEX(valschartminalt,MATCH(N756,libschart,0))),FALSE,TRUE))</f>
        <v/>
      </c>
      <c r="AO756" s="51" t="str">
        <f t="shared" si="224"/>
        <v/>
      </c>
      <c r="AP756" s="51"/>
      <c r="AQ756" s="51"/>
      <c r="AR756" s="51"/>
      <c r="AS756" s="197" t="str">
        <f t="shared" si="225"/>
        <v/>
      </c>
      <c r="AT756" s="197" t="str">
        <f t="shared" si="226"/>
        <v/>
      </c>
    </row>
    <row r="757" spans="1:46" x14ac:dyDescent="0.2">
      <c r="A757" s="52" t="str">
        <f>IF(AND(F757&lt;&gt;"",'Institution - Klasse'!$F$4&lt;&gt;""),INDEX(libcatidinstit,'Institution - Klasse'!$F$4),"")</f>
        <v/>
      </c>
      <c r="B757" s="52" t="str">
        <f>IF(A757&lt;&gt;"",INDEX(codeinstit,'Institution - Klasse'!$F$4),"")</f>
        <v/>
      </c>
      <c r="C757" s="50" t="str">
        <f t="shared" si="227"/>
        <v/>
      </c>
      <c r="D757" s="143"/>
      <c r="E757" s="143"/>
      <c r="F757" s="137"/>
      <c r="G757" s="137"/>
      <c r="H757" s="137"/>
      <c r="I757" s="137"/>
      <c r="J757" s="139"/>
      <c r="K757" s="140"/>
      <c r="L757" s="141"/>
      <c r="M757" s="141"/>
      <c r="N757" s="140"/>
      <c r="O757" s="142"/>
      <c r="P757" s="137"/>
      <c r="Q757" s="227"/>
      <c r="R757" s="137"/>
      <c r="S757" s="155"/>
      <c r="T757" s="155"/>
      <c r="U757" s="155"/>
      <c r="V757" s="155"/>
      <c r="W757" s="155"/>
      <c r="X757" s="155"/>
      <c r="Y757" s="53" t="str">
        <f t="shared" si="209"/>
        <v/>
      </c>
      <c r="Z757" s="51" t="str">
        <f t="shared" si="210"/>
        <v/>
      </c>
      <c r="AA757" s="51" t="str">
        <f t="shared" si="211"/>
        <v/>
      </c>
      <c r="AB757" s="51" t="str">
        <f t="shared" si="212"/>
        <v/>
      </c>
      <c r="AC757" s="51" t="str">
        <f t="shared" si="213"/>
        <v/>
      </c>
      <c r="AD757" s="51" t="str">
        <f t="shared" si="214"/>
        <v/>
      </c>
      <c r="AE757" s="51" t="str">
        <f t="shared" si="215"/>
        <v/>
      </c>
      <c r="AF757" s="51" t="str">
        <f t="shared" si="216"/>
        <v/>
      </c>
      <c r="AG757" s="51" t="str">
        <f t="shared" si="217"/>
        <v/>
      </c>
      <c r="AH757" s="51" t="str">
        <f t="shared" si="218"/>
        <v/>
      </c>
      <c r="AI757" s="51" t="str">
        <f t="shared" si="219"/>
        <v/>
      </c>
      <c r="AJ757" s="51" t="str">
        <f t="shared" si="220"/>
        <v/>
      </c>
      <c r="AK757" s="51" t="str">
        <f t="shared" si="221"/>
        <v/>
      </c>
      <c r="AL757" s="51" t="str">
        <f t="shared" si="222"/>
        <v/>
      </c>
      <c r="AM757" s="51" t="str">
        <f t="shared" si="223"/>
        <v/>
      </c>
      <c r="AN757" s="51" t="str">
        <f>IF(OR(AD757&lt;&gt;TRUE,AI757&lt;&gt;TRUE),"",IF(OR('Info Lieferung'!$B$12-(YEAR(J757))&gt;INDEX(valschartmaxalt,MATCH(N757,libschart,0)),'Info Lieferung'!$B$12-(YEAR(J757))&lt;INDEX(valschartminalt,MATCH(N757,libschart,0))),FALSE,TRUE))</f>
        <v/>
      </c>
      <c r="AO757" s="51" t="str">
        <f t="shared" si="224"/>
        <v/>
      </c>
      <c r="AP757" s="51"/>
      <c r="AQ757" s="51"/>
      <c r="AR757" s="51"/>
      <c r="AS757" s="197" t="str">
        <f t="shared" si="225"/>
        <v/>
      </c>
      <c r="AT757" s="197" t="str">
        <f t="shared" si="226"/>
        <v/>
      </c>
    </row>
    <row r="758" spans="1:46" x14ac:dyDescent="0.2">
      <c r="A758" s="52" t="str">
        <f>IF(AND(F758&lt;&gt;"",'Institution - Klasse'!$F$4&lt;&gt;""),INDEX(libcatidinstit,'Institution - Klasse'!$F$4),"")</f>
        <v/>
      </c>
      <c r="B758" s="52" t="str">
        <f>IF(A758&lt;&gt;"",INDEX(codeinstit,'Institution - Klasse'!$F$4),"")</f>
        <v/>
      </c>
      <c r="C758" s="50" t="str">
        <f t="shared" si="227"/>
        <v/>
      </c>
      <c r="D758" s="143"/>
      <c r="E758" s="143"/>
      <c r="F758" s="137"/>
      <c r="G758" s="137"/>
      <c r="H758" s="137"/>
      <c r="I758" s="137"/>
      <c r="J758" s="139"/>
      <c r="K758" s="140"/>
      <c r="L758" s="141"/>
      <c r="M758" s="141"/>
      <c r="N758" s="140"/>
      <c r="O758" s="142"/>
      <c r="P758" s="137"/>
      <c r="Q758" s="227"/>
      <c r="R758" s="137"/>
      <c r="S758" s="155"/>
      <c r="T758" s="155"/>
      <c r="U758" s="155"/>
      <c r="V758" s="155"/>
      <c r="W758" s="155"/>
      <c r="X758" s="155"/>
      <c r="Y758" s="53" t="str">
        <f t="shared" si="209"/>
        <v/>
      </c>
      <c r="Z758" s="51" t="str">
        <f t="shared" si="210"/>
        <v/>
      </c>
      <c r="AA758" s="51" t="str">
        <f t="shared" si="211"/>
        <v/>
      </c>
      <c r="AB758" s="51" t="str">
        <f t="shared" si="212"/>
        <v/>
      </c>
      <c r="AC758" s="51" t="str">
        <f t="shared" si="213"/>
        <v/>
      </c>
      <c r="AD758" s="51" t="str">
        <f t="shared" si="214"/>
        <v/>
      </c>
      <c r="AE758" s="51" t="str">
        <f t="shared" si="215"/>
        <v/>
      </c>
      <c r="AF758" s="51" t="str">
        <f t="shared" si="216"/>
        <v/>
      </c>
      <c r="AG758" s="51" t="str">
        <f t="shared" si="217"/>
        <v/>
      </c>
      <c r="AH758" s="51" t="str">
        <f t="shared" si="218"/>
        <v/>
      </c>
      <c r="AI758" s="51" t="str">
        <f t="shared" si="219"/>
        <v/>
      </c>
      <c r="AJ758" s="51" t="str">
        <f t="shared" si="220"/>
        <v/>
      </c>
      <c r="AK758" s="51" t="str">
        <f t="shared" si="221"/>
        <v/>
      </c>
      <c r="AL758" s="51" t="str">
        <f t="shared" si="222"/>
        <v/>
      </c>
      <c r="AM758" s="51" t="str">
        <f t="shared" si="223"/>
        <v/>
      </c>
      <c r="AN758" s="51" t="str">
        <f>IF(OR(AD758&lt;&gt;TRUE,AI758&lt;&gt;TRUE),"",IF(OR('Info Lieferung'!$B$12-(YEAR(J758))&gt;INDEX(valschartmaxalt,MATCH(N758,libschart,0)),'Info Lieferung'!$B$12-(YEAR(J758))&lt;INDEX(valschartminalt,MATCH(N758,libschart,0))),FALSE,TRUE))</f>
        <v/>
      </c>
      <c r="AO758" s="51" t="str">
        <f t="shared" si="224"/>
        <v/>
      </c>
      <c r="AP758" s="51"/>
      <c r="AQ758" s="51"/>
      <c r="AR758" s="51"/>
      <c r="AS758" s="197" t="str">
        <f t="shared" si="225"/>
        <v/>
      </c>
      <c r="AT758" s="197" t="str">
        <f t="shared" si="226"/>
        <v/>
      </c>
    </row>
    <row r="759" spans="1:46" x14ac:dyDescent="0.2">
      <c r="A759" s="52" t="str">
        <f>IF(AND(F759&lt;&gt;"",'Institution - Klasse'!$F$4&lt;&gt;""),INDEX(libcatidinstit,'Institution - Klasse'!$F$4),"")</f>
        <v/>
      </c>
      <c r="B759" s="52" t="str">
        <f>IF(A759&lt;&gt;"",INDEX(codeinstit,'Institution - Klasse'!$F$4),"")</f>
        <v/>
      </c>
      <c r="C759" s="50" t="str">
        <f t="shared" si="227"/>
        <v/>
      </c>
      <c r="D759" s="143"/>
      <c r="E759" s="143"/>
      <c r="F759" s="137"/>
      <c r="G759" s="137"/>
      <c r="H759" s="137"/>
      <c r="I759" s="137"/>
      <c r="J759" s="139"/>
      <c r="K759" s="140"/>
      <c r="L759" s="141"/>
      <c r="M759" s="141"/>
      <c r="N759" s="140"/>
      <c r="O759" s="142"/>
      <c r="P759" s="137"/>
      <c r="Q759" s="227"/>
      <c r="R759" s="137"/>
      <c r="S759" s="155"/>
      <c r="T759" s="155"/>
      <c r="U759" s="155"/>
      <c r="V759" s="155"/>
      <c r="W759" s="155"/>
      <c r="X759" s="155"/>
      <c r="Y759" s="53" t="str">
        <f t="shared" si="209"/>
        <v/>
      </c>
      <c r="Z759" s="51" t="str">
        <f t="shared" si="210"/>
        <v/>
      </c>
      <c r="AA759" s="51" t="str">
        <f t="shared" si="211"/>
        <v/>
      </c>
      <c r="AB759" s="51" t="str">
        <f t="shared" si="212"/>
        <v/>
      </c>
      <c r="AC759" s="51" t="str">
        <f t="shared" si="213"/>
        <v/>
      </c>
      <c r="AD759" s="51" t="str">
        <f t="shared" si="214"/>
        <v/>
      </c>
      <c r="AE759" s="51" t="str">
        <f t="shared" si="215"/>
        <v/>
      </c>
      <c r="AF759" s="51" t="str">
        <f t="shared" si="216"/>
        <v/>
      </c>
      <c r="AG759" s="51" t="str">
        <f t="shared" si="217"/>
        <v/>
      </c>
      <c r="AH759" s="51" t="str">
        <f t="shared" si="218"/>
        <v/>
      </c>
      <c r="AI759" s="51" t="str">
        <f t="shared" si="219"/>
        <v/>
      </c>
      <c r="AJ759" s="51" t="str">
        <f t="shared" si="220"/>
        <v/>
      </c>
      <c r="AK759" s="51" t="str">
        <f t="shared" si="221"/>
        <v/>
      </c>
      <c r="AL759" s="51" t="str">
        <f t="shared" si="222"/>
        <v/>
      </c>
      <c r="AM759" s="51" t="str">
        <f t="shared" si="223"/>
        <v/>
      </c>
      <c r="AN759" s="51" t="str">
        <f>IF(OR(AD759&lt;&gt;TRUE,AI759&lt;&gt;TRUE),"",IF(OR('Info Lieferung'!$B$12-(YEAR(J759))&gt;INDEX(valschartmaxalt,MATCH(N759,libschart,0)),'Info Lieferung'!$B$12-(YEAR(J759))&lt;INDEX(valschartminalt,MATCH(N759,libschart,0))),FALSE,TRUE))</f>
        <v/>
      </c>
      <c r="AO759" s="51" t="str">
        <f t="shared" si="224"/>
        <v/>
      </c>
      <c r="AP759" s="51"/>
      <c r="AQ759" s="51"/>
      <c r="AR759" s="51"/>
      <c r="AS759" s="197" t="str">
        <f t="shared" si="225"/>
        <v/>
      </c>
      <c r="AT759" s="197" t="str">
        <f t="shared" si="226"/>
        <v/>
      </c>
    </row>
    <row r="760" spans="1:46" x14ac:dyDescent="0.2">
      <c r="A760" s="52" t="str">
        <f>IF(AND(F760&lt;&gt;"",'Institution - Klasse'!$F$4&lt;&gt;""),INDEX(libcatidinstit,'Institution - Klasse'!$F$4),"")</f>
        <v/>
      </c>
      <c r="B760" s="52" t="str">
        <f>IF(A760&lt;&gt;"",INDEX(codeinstit,'Institution - Klasse'!$F$4),"")</f>
        <v/>
      </c>
      <c r="C760" s="50" t="str">
        <f t="shared" si="227"/>
        <v/>
      </c>
      <c r="D760" s="143"/>
      <c r="E760" s="143"/>
      <c r="F760" s="137"/>
      <c r="G760" s="137"/>
      <c r="H760" s="137"/>
      <c r="I760" s="137"/>
      <c r="J760" s="139"/>
      <c r="K760" s="140"/>
      <c r="L760" s="141"/>
      <c r="M760" s="141"/>
      <c r="N760" s="140"/>
      <c r="O760" s="142"/>
      <c r="P760" s="137"/>
      <c r="Q760" s="227"/>
      <c r="R760" s="137"/>
      <c r="S760" s="155"/>
      <c r="T760" s="155"/>
      <c r="U760" s="155"/>
      <c r="V760" s="155"/>
      <c r="W760" s="155"/>
      <c r="X760" s="155"/>
      <c r="Y760" s="53" t="str">
        <f t="shared" si="209"/>
        <v/>
      </c>
      <c r="Z760" s="51" t="str">
        <f t="shared" si="210"/>
        <v/>
      </c>
      <c r="AA760" s="51" t="str">
        <f t="shared" si="211"/>
        <v/>
      </c>
      <c r="AB760" s="51" t="str">
        <f t="shared" si="212"/>
        <v/>
      </c>
      <c r="AC760" s="51" t="str">
        <f t="shared" si="213"/>
        <v/>
      </c>
      <c r="AD760" s="51" t="str">
        <f t="shared" si="214"/>
        <v/>
      </c>
      <c r="AE760" s="51" t="str">
        <f t="shared" si="215"/>
        <v/>
      </c>
      <c r="AF760" s="51" t="str">
        <f t="shared" si="216"/>
        <v/>
      </c>
      <c r="AG760" s="51" t="str">
        <f t="shared" si="217"/>
        <v/>
      </c>
      <c r="AH760" s="51" t="str">
        <f t="shared" si="218"/>
        <v/>
      </c>
      <c r="AI760" s="51" t="str">
        <f t="shared" si="219"/>
        <v/>
      </c>
      <c r="AJ760" s="51" t="str">
        <f t="shared" si="220"/>
        <v/>
      </c>
      <c r="AK760" s="51" t="str">
        <f t="shared" si="221"/>
        <v/>
      </c>
      <c r="AL760" s="51" t="str">
        <f t="shared" si="222"/>
        <v/>
      </c>
      <c r="AM760" s="51" t="str">
        <f t="shared" si="223"/>
        <v/>
      </c>
      <c r="AN760" s="51" t="str">
        <f>IF(OR(AD760&lt;&gt;TRUE,AI760&lt;&gt;TRUE),"",IF(OR('Info Lieferung'!$B$12-(YEAR(J760))&gt;INDEX(valschartmaxalt,MATCH(N760,libschart,0)),'Info Lieferung'!$B$12-(YEAR(J760))&lt;INDEX(valschartminalt,MATCH(N760,libschart,0))),FALSE,TRUE))</f>
        <v/>
      </c>
      <c r="AO760" s="51" t="str">
        <f t="shared" si="224"/>
        <v/>
      </c>
      <c r="AP760" s="51"/>
      <c r="AQ760" s="51"/>
      <c r="AR760" s="51"/>
      <c r="AS760" s="197" t="str">
        <f t="shared" si="225"/>
        <v/>
      </c>
      <c r="AT760" s="197" t="str">
        <f t="shared" si="226"/>
        <v/>
      </c>
    </row>
    <row r="761" spans="1:46" x14ac:dyDescent="0.2">
      <c r="A761" s="52" t="str">
        <f>IF(AND(F761&lt;&gt;"",'Institution - Klasse'!$F$4&lt;&gt;""),INDEX(libcatidinstit,'Institution - Klasse'!$F$4),"")</f>
        <v/>
      </c>
      <c r="B761" s="52" t="str">
        <f>IF(A761&lt;&gt;"",INDEX(codeinstit,'Institution - Klasse'!$F$4),"")</f>
        <v/>
      </c>
      <c r="C761" s="50" t="str">
        <f t="shared" si="227"/>
        <v/>
      </c>
      <c r="D761" s="143"/>
      <c r="E761" s="143"/>
      <c r="F761" s="137"/>
      <c r="G761" s="137"/>
      <c r="H761" s="137"/>
      <c r="I761" s="137"/>
      <c r="J761" s="139"/>
      <c r="K761" s="140"/>
      <c r="L761" s="141"/>
      <c r="M761" s="141"/>
      <c r="N761" s="140"/>
      <c r="O761" s="142"/>
      <c r="P761" s="137"/>
      <c r="Q761" s="227"/>
      <c r="R761" s="137"/>
      <c r="S761" s="155"/>
      <c r="T761" s="155"/>
      <c r="U761" s="155"/>
      <c r="V761" s="155"/>
      <c r="W761" s="155"/>
      <c r="X761" s="155"/>
      <c r="Y761" s="53" t="str">
        <f t="shared" si="209"/>
        <v/>
      </c>
      <c r="Z761" s="51" t="str">
        <f t="shared" si="210"/>
        <v/>
      </c>
      <c r="AA761" s="51" t="str">
        <f t="shared" si="211"/>
        <v/>
      </c>
      <c r="AB761" s="51" t="str">
        <f t="shared" si="212"/>
        <v/>
      </c>
      <c r="AC761" s="51" t="str">
        <f t="shared" si="213"/>
        <v/>
      </c>
      <c r="AD761" s="51" t="str">
        <f t="shared" si="214"/>
        <v/>
      </c>
      <c r="AE761" s="51" t="str">
        <f t="shared" si="215"/>
        <v/>
      </c>
      <c r="AF761" s="51" t="str">
        <f t="shared" si="216"/>
        <v/>
      </c>
      <c r="AG761" s="51" t="str">
        <f t="shared" si="217"/>
        <v/>
      </c>
      <c r="AH761" s="51" t="str">
        <f t="shared" si="218"/>
        <v/>
      </c>
      <c r="AI761" s="51" t="str">
        <f t="shared" si="219"/>
        <v/>
      </c>
      <c r="AJ761" s="51" t="str">
        <f t="shared" si="220"/>
        <v/>
      </c>
      <c r="AK761" s="51" t="str">
        <f t="shared" si="221"/>
        <v/>
      </c>
      <c r="AL761" s="51" t="str">
        <f t="shared" si="222"/>
        <v/>
      </c>
      <c r="AM761" s="51" t="str">
        <f t="shared" si="223"/>
        <v/>
      </c>
      <c r="AN761" s="51" t="str">
        <f>IF(OR(AD761&lt;&gt;TRUE,AI761&lt;&gt;TRUE),"",IF(OR('Info Lieferung'!$B$12-(YEAR(J761))&gt;INDEX(valschartmaxalt,MATCH(N761,libschart,0)),'Info Lieferung'!$B$12-(YEAR(J761))&lt;INDEX(valschartminalt,MATCH(N761,libschart,0))),FALSE,TRUE))</f>
        <v/>
      </c>
      <c r="AO761" s="51" t="str">
        <f t="shared" si="224"/>
        <v/>
      </c>
      <c r="AP761" s="51"/>
      <c r="AQ761" s="51"/>
      <c r="AR761" s="51"/>
      <c r="AS761" s="197" t="str">
        <f t="shared" si="225"/>
        <v/>
      </c>
      <c r="AT761" s="197" t="str">
        <f t="shared" si="226"/>
        <v/>
      </c>
    </row>
    <row r="762" spans="1:46" x14ac:dyDescent="0.2">
      <c r="A762" s="52" t="str">
        <f>IF(AND(F762&lt;&gt;"",'Institution - Klasse'!$F$4&lt;&gt;""),INDEX(libcatidinstit,'Institution - Klasse'!$F$4),"")</f>
        <v/>
      </c>
      <c r="B762" s="52" t="str">
        <f>IF(A762&lt;&gt;"",INDEX(codeinstit,'Institution - Klasse'!$F$4),"")</f>
        <v/>
      </c>
      <c r="C762" s="50" t="str">
        <f t="shared" si="227"/>
        <v/>
      </c>
      <c r="D762" s="143"/>
      <c r="E762" s="143"/>
      <c r="F762" s="137"/>
      <c r="G762" s="137"/>
      <c r="H762" s="137"/>
      <c r="I762" s="137"/>
      <c r="J762" s="139"/>
      <c r="K762" s="140"/>
      <c r="L762" s="141"/>
      <c r="M762" s="141"/>
      <c r="N762" s="140"/>
      <c r="O762" s="142"/>
      <c r="P762" s="137"/>
      <c r="Q762" s="227"/>
      <c r="R762" s="137"/>
      <c r="S762" s="155"/>
      <c r="T762" s="155"/>
      <c r="U762" s="155"/>
      <c r="V762" s="155"/>
      <c r="W762" s="155"/>
      <c r="X762" s="155"/>
      <c r="Y762" s="53" t="str">
        <f t="shared" si="209"/>
        <v/>
      </c>
      <c r="Z762" s="51" t="str">
        <f t="shared" si="210"/>
        <v/>
      </c>
      <c r="AA762" s="51" t="str">
        <f t="shared" si="211"/>
        <v/>
      </c>
      <c r="AB762" s="51" t="str">
        <f t="shared" si="212"/>
        <v/>
      </c>
      <c r="AC762" s="51" t="str">
        <f t="shared" si="213"/>
        <v/>
      </c>
      <c r="AD762" s="51" t="str">
        <f t="shared" si="214"/>
        <v/>
      </c>
      <c r="AE762" s="51" t="str">
        <f t="shared" si="215"/>
        <v/>
      </c>
      <c r="AF762" s="51" t="str">
        <f t="shared" si="216"/>
        <v/>
      </c>
      <c r="AG762" s="51" t="str">
        <f t="shared" si="217"/>
        <v/>
      </c>
      <c r="AH762" s="51" t="str">
        <f t="shared" si="218"/>
        <v/>
      </c>
      <c r="AI762" s="51" t="str">
        <f t="shared" si="219"/>
        <v/>
      </c>
      <c r="AJ762" s="51" t="str">
        <f t="shared" si="220"/>
        <v/>
      </c>
      <c r="AK762" s="51" t="str">
        <f t="shared" si="221"/>
        <v/>
      </c>
      <c r="AL762" s="51" t="str">
        <f t="shared" si="222"/>
        <v/>
      </c>
      <c r="AM762" s="51" t="str">
        <f t="shared" si="223"/>
        <v/>
      </c>
      <c r="AN762" s="51" t="str">
        <f>IF(OR(AD762&lt;&gt;TRUE,AI762&lt;&gt;TRUE),"",IF(OR('Info Lieferung'!$B$12-(YEAR(J762))&gt;INDEX(valschartmaxalt,MATCH(N762,libschart,0)),'Info Lieferung'!$B$12-(YEAR(J762))&lt;INDEX(valschartminalt,MATCH(N762,libschart,0))),FALSE,TRUE))</f>
        <v/>
      </c>
      <c r="AO762" s="51" t="str">
        <f t="shared" si="224"/>
        <v/>
      </c>
      <c r="AP762" s="51"/>
      <c r="AQ762" s="51"/>
      <c r="AR762" s="51"/>
      <c r="AS762" s="197" t="str">
        <f t="shared" si="225"/>
        <v/>
      </c>
      <c r="AT762" s="197" t="str">
        <f t="shared" si="226"/>
        <v/>
      </c>
    </row>
    <row r="763" spans="1:46" x14ac:dyDescent="0.2">
      <c r="A763" s="52" t="str">
        <f>IF(AND(F763&lt;&gt;"",'Institution - Klasse'!$F$4&lt;&gt;""),INDEX(libcatidinstit,'Institution - Klasse'!$F$4),"")</f>
        <v/>
      </c>
      <c r="B763" s="52" t="str">
        <f>IF(A763&lt;&gt;"",INDEX(codeinstit,'Institution - Klasse'!$F$4),"")</f>
        <v/>
      </c>
      <c r="C763" s="50" t="str">
        <f t="shared" si="227"/>
        <v/>
      </c>
      <c r="D763" s="143"/>
      <c r="E763" s="143"/>
      <c r="F763" s="137"/>
      <c r="G763" s="137"/>
      <c r="H763" s="137"/>
      <c r="I763" s="137"/>
      <c r="J763" s="139"/>
      <c r="K763" s="140"/>
      <c r="L763" s="141"/>
      <c r="M763" s="141"/>
      <c r="N763" s="140"/>
      <c r="O763" s="142"/>
      <c r="P763" s="137"/>
      <c r="Q763" s="227"/>
      <c r="R763" s="137"/>
      <c r="S763" s="155"/>
      <c r="T763" s="155"/>
      <c r="U763" s="155"/>
      <c r="V763" s="155"/>
      <c r="W763" s="155"/>
      <c r="X763" s="155"/>
      <c r="Y763" s="53" t="str">
        <f t="shared" si="209"/>
        <v/>
      </c>
      <c r="Z763" s="51" t="str">
        <f t="shared" si="210"/>
        <v/>
      </c>
      <c r="AA763" s="51" t="str">
        <f t="shared" si="211"/>
        <v/>
      </c>
      <c r="AB763" s="51" t="str">
        <f t="shared" si="212"/>
        <v/>
      </c>
      <c r="AC763" s="51" t="str">
        <f t="shared" si="213"/>
        <v/>
      </c>
      <c r="AD763" s="51" t="str">
        <f t="shared" si="214"/>
        <v/>
      </c>
      <c r="AE763" s="51" t="str">
        <f t="shared" si="215"/>
        <v/>
      </c>
      <c r="AF763" s="51" t="str">
        <f t="shared" si="216"/>
        <v/>
      </c>
      <c r="AG763" s="51" t="str">
        <f t="shared" si="217"/>
        <v/>
      </c>
      <c r="AH763" s="51" t="str">
        <f t="shared" si="218"/>
        <v/>
      </c>
      <c r="AI763" s="51" t="str">
        <f t="shared" si="219"/>
        <v/>
      </c>
      <c r="AJ763" s="51" t="str">
        <f t="shared" si="220"/>
        <v/>
      </c>
      <c r="AK763" s="51" t="str">
        <f t="shared" si="221"/>
        <v/>
      </c>
      <c r="AL763" s="51" t="str">
        <f t="shared" si="222"/>
        <v/>
      </c>
      <c r="AM763" s="51" t="str">
        <f t="shared" si="223"/>
        <v/>
      </c>
      <c r="AN763" s="51" t="str">
        <f>IF(OR(AD763&lt;&gt;TRUE,AI763&lt;&gt;TRUE),"",IF(OR('Info Lieferung'!$B$12-(YEAR(J763))&gt;INDEX(valschartmaxalt,MATCH(N763,libschart,0)),'Info Lieferung'!$B$12-(YEAR(J763))&lt;INDEX(valschartminalt,MATCH(N763,libschart,0))),FALSE,TRUE))</f>
        <v/>
      </c>
      <c r="AO763" s="51" t="str">
        <f t="shared" si="224"/>
        <v/>
      </c>
      <c r="AP763" s="51"/>
      <c r="AQ763" s="51"/>
      <c r="AR763" s="51"/>
      <c r="AS763" s="197" t="str">
        <f t="shared" si="225"/>
        <v/>
      </c>
      <c r="AT763" s="197" t="str">
        <f t="shared" si="226"/>
        <v/>
      </c>
    </row>
    <row r="764" spans="1:46" x14ac:dyDescent="0.2">
      <c r="A764" s="52" t="str">
        <f>IF(AND(F764&lt;&gt;"",'Institution - Klasse'!$F$4&lt;&gt;""),INDEX(libcatidinstit,'Institution - Klasse'!$F$4),"")</f>
        <v/>
      </c>
      <c r="B764" s="52" t="str">
        <f>IF(A764&lt;&gt;"",INDEX(codeinstit,'Institution - Klasse'!$F$4),"")</f>
        <v/>
      </c>
      <c r="C764" s="50" t="str">
        <f t="shared" si="227"/>
        <v/>
      </c>
      <c r="D764" s="143"/>
      <c r="E764" s="143"/>
      <c r="F764" s="137"/>
      <c r="G764" s="137"/>
      <c r="H764" s="137"/>
      <c r="I764" s="137"/>
      <c r="J764" s="139"/>
      <c r="K764" s="140"/>
      <c r="L764" s="141"/>
      <c r="M764" s="141"/>
      <c r="N764" s="140"/>
      <c r="O764" s="142"/>
      <c r="P764" s="137"/>
      <c r="Q764" s="227"/>
      <c r="R764" s="137"/>
      <c r="S764" s="155"/>
      <c r="T764" s="155"/>
      <c r="U764" s="155"/>
      <c r="V764" s="155"/>
      <c r="W764" s="155"/>
      <c r="X764" s="155"/>
      <c r="Y764" s="53" t="str">
        <f t="shared" si="209"/>
        <v/>
      </c>
      <c r="Z764" s="51" t="str">
        <f t="shared" si="210"/>
        <v/>
      </c>
      <c r="AA764" s="51" t="str">
        <f t="shared" si="211"/>
        <v/>
      </c>
      <c r="AB764" s="51" t="str">
        <f t="shared" si="212"/>
        <v/>
      </c>
      <c r="AC764" s="51" t="str">
        <f t="shared" si="213"/>
        <v/>
      </c>
      <c r="AD764" s="51" t="str">
        <f t="shared" si="214"/>
        <v/>
      </c>
      <c r="AE764" s="51" t="str">
        <f t="shared" si="215"/>
        <v/>
      </c>
      <c r="AF764" s="51" t="str">
        <f t="shared" si="216"/>
        <v/>
      </c>
      <c r="AG764" s="51" t="str">
        <f t="shared" si="217"/>
        <v/>
      </c>
      <c r="AH764" s="51" t="str">
        <f t="shared" si="218"/>
        <v/>
      </c>
      <c r="AI764" s="51" t="str">
        <f t="shared" si="219"/>
        <v/>
      </c>
      <c r="AJ764" s="51" t="str">
        <f t="shared" si="220"/>
        <v/>
      </c>
      <c r="AK764" s="51" t="str">
        <f t="shared" si="221"/>
        <v/>
      </c>
      <c r="AL764" s="51" t="str">
        <f t="shared" si="222"/>
        <v/>
      </c>
      <c r="AM764" s="51" t="str">
        <f t="shared" si="223"/>
        <v/>
      </c>
      <c r="AN764" s="51" t="str">
        <f>IF(OR(AD764&lt;&gt;TRUE,AI764&lt;&gt;TRUE),"",IF(OR('Info Lieferung'!$B$12-(YEAR(J764))&gt;INDEX(valschartmaxalt,MATCH(N764,libschart,0)),'Info Lieferung'!$B$12-(YEAR(J764))&lt;INDEX(valschartminalt,MATCH(N764,libschart,0))),FALSE,TRUE))</f>
        <v/>
      </c>
      <c r="AO764" s="51" t="str">
        <f t="shared" si="224"/>
        <v/>
      </c>
      <c r="AP764" s="51"/>
      <c r="AQ764" s="51"/>
      <c r="AR764" s="51"/>
      <c r="AS764" s="197" t="str">
        <f t="shared" si="225"/>
        <v/>
      </c>
      <c r="AT764" s="197" t="str">
        <f t="shared" si="226"/>
        <v/>
      </c>
    </row>
    <row r="765" spans="1:46" x14ac:dyDescent="0.2">
      <c r="A765" s="52" t="str">
        <f>IF(AND(F765&lt;&gt;"",'Institution - Klasse'!$F$4&lt;&gt;""),INDEX(libcatidinstit,'Institution - Klasse'!$F$4),"")</f>
        <v/>
      </c>
      <c r="B765" s="52" t="str">
        <f>IF(A765&lt;&gt;"",INDEX(codeinstit,'Institution - Klasse'!$F$4),"")</f>
        <v/>
      </c>
      <c r="C765" s="50" t="str">
        <f t="shared" si="227"/>
        <v/>
      </c>
      <c r="D765" s="143"/>
      <c r="E765" s="143"/>
      <c r="F765" s="137"/>
      <c r="G765" s="137"/>
      <c r="H765" s="137"/>
      <c r="I765" s="137"/>
      <c r="J765" s="139"/>
      <c r="K765" s="140"/>
      <c r="L765" s="141"/>
      <c r="M765" s="141"/>
      <c r="N765" s="140"/>
      <c r="O765" s="142"/>
      <c r="P765" s="137"/>
      <c r="Q765" s="227"/>
      <c r="R765" s="137"/>
      <c r="S765" s="155"/>
      <c r="T765" s="155"/>
      <c r="U765" s="155"/>
      <c r="V765" s="155"/>
      <c r="W765" s="155"/>
      <c r="X765" s="155"/>
      <c r="Y765" s="53" t="str">
        <f t="shared" si="209"/>
        <v/>
      </c>
      <c r="Z765" s="51" t="str">
        <f t="shared" si="210"/>
        <v/>
      </c>
      <c r="AA765" s="51" t="str">
        <f t="shared" si="211"/>
        <v/>
      </c>
      <c r="AB765" s="51" t="str">
        <f t="shared" si="212"/>
        <v/>
      </c>
      <c r="AC765" s="51" t="str">
        <f t="shared" si="213"/>
        <v/>
      </c>
      <c r="AD765" s="51" t="str">
        <f t="shared" si="214"/>
        <v/>
      </c>
      <c r="AE765" s="51" t="str">
        <f t="shared" si="215"/>
        <v/>
      </c>
      <c r="AF765" s="51" t="str">
        <f t="shared" si="216"/>
        <v/>
      </c>
      <c r="AG765" s="51" t="str">
        <f t="shared" si="217"/>
        <v/>
      </c>
      <c r="AH765" s="51" t="str">
        <f t="shared" si="218"/>
        <v/>
      </c>
      <c r="AI765" s="51" t="str">
        <f t="shared" si="219"/>
        <v/>
      </c>
      <c r="AJ765" s="51" t="str">
        <f t="shared" si="220"/>
        <v/>
      </c>
      <c r="AK765" s="51" t="str">
        <f t="shared" si="221"/>
        <v/>
      </c>
      <c r="AL765" s="51" t="str">
        <f t="shared" si="222"/>
        <v/>
      </c>
      <c r="AM765" s="51" t="str">
        <f t="shared" si="223"/>
        <v/>
      </c>
      <c r="AN765" s="51" t="str">
        <f>IF(OR(AD765&lt;&gt;TRUE,AI765&lt;&gt;TRUE),"",IF(OR('Info Lieferung'!$B$12-(YEAR(J765))&gt;INDEX(valschartmaxalt,MATCH(N765,libschart,0)),'Info Lieferung'!$B$12-(YEAR(J765))&lt;INDEX(valschartminalt,MATCH(N765,libschart,0))),FALSE,TRUE))</f>
        <v/>
      </c>
      <c r="AO765" s="51" t="str">
        <f t="shared" si="224"/>
        <v/>
      </c>
      <c r="AP765" s="51"/>
      <c r="AQ765" s="51"/>
      <c r="AR765" s="51"/>
      <c r="AS765" s="197" t="str">
        <f t="shared" si="225"/>
        <v/>
      </c>
      <c r="AT765" s="197" t="str">
        <f t="shared" si="226"/>
        <v/>
      </c>
    </row>
    <row r="766" spans="1:46" x14ac:dyDescent="0.2">
      <c r="A766" s="52" t="str">
        <f>IF(AND(F766&lt;&gt;"",'Institution - Klasse'!$F$4&lt;&gt;""),INDEX(libcatidinstit,'Institution - Klasse'!$F$4),"")</f>
        <v/>
      </c>
      <c r="B766" s="52" t="str">
        <f>IF(A766&lt;&gt;"",INDEX(codeinstit,'Institution - Klasse'!$F$4),"")</f>
        <v/>
      </c>
      <c r="C766" s="50" t="str">
        <f t="shared" si="227"/>
        <v/>
      </c>
      <c r="D766" s="143"/>
      <c r="E766" s="143"/>
      <c r="F766" s="137"/>
      <c r="G766" s="137"/>
      <c r="H766" s="137"/>
      <c r="I766" s="137"/>
      <c r="J766" s="139"/>
      <c r="K766" s="140"/>
      <c r="L766" s="141"/>
      <c r="M766" s="141"/>
      <c r="N766" s="140"/>
      <c r="O766" s="142"/>
      <c r="P766" s="137"/>
      <c r="Q766" s="227"/>
      <c r="R766" s="137"/>
      <c r="S766" s="155"/>
      <c r="T766" s="155"/>
      <c r="U766" s="155"/>
      <c r="V766" s="155"/>
      <c r="W766" s="155"/>
      <c r="X766" s="155"/>
      <c r="Y766" s="53" t="str">
        <f t="shared" si="209"/>
        <v/>
      </c>
      <c r="Z766" s="51" t="str">
        <f t="shared" si="210"/>
        <v/>
      </c>
      <c r="AA766" s="51" t="str">
        <f t="shared" si="211"/>
        <v/>
      </c>
      <c r="AB766" s="51" t="str">
        <f t="shared" si="212"/>
        <v/>
      </c>
      <c r="AC766" s="51" t="str">
        <f t="shared" si="213"/>
        <v/>
      </c>
      <c r="AD766" s="51" t="str">
        <f t="shared" si="214"/>
        <v/>
      </c>
      <c r="AE766" s="51" t="str">
        <f t="shared" si="215"/>
        <v/>
      </c>
      <c r="AF766" s="51" t="str">
        <f t="shared" si="216"/>
        <v/>
      </c>
      <c r="AG766" s="51" t="str">
        <f t="shared" si="217"/>
        <v/>
      </c>
      <c r="AH766" s="51" t="str">
        <f t="shared" si="218"/>
        <v/>
      </c>
      <c r="AI766" s="51" t="str">
        <f t="shared" si="219"/>
        <v/>
      </c>
      <c r="AJ766" s="51" t="str">
        <f t="shared" si="220"/>
        <v/>
      </c>
      <c r="AK766" s="51" t="str">
        <f t="shared" si="221"/>
        <v/>
      </c>
      <c r="AL766" s="51" t="str">
        <f t="shared" si="222"/>
        <v/>
      </c>
      <c r="AM766" s="51" t="str">
        <f t="shared" si="223"/>
        <v/>
      </c>
      <c r="AN766" s="51" t="str">
        <f>IF(OR(AD766&lt;&gt;TRUE,AI766&lt;&gt;TRUE),"",IF(OR('Info Lieferung'!$B$12-(YEAR(J766))&gt;INDEX(valschartmaxalt,MATCH(N766,libschart,0)),'Info Lieferung'!$B$12-(YEAR(J766))&lt;INDEX(valschartminalt,MATCH(N766,libschart,0))),FALSE,TRUE))</f>
        <v/>
      </c>
      <c r="AO766" s="51" t="str">
        <f t="shared" si="224"/>
        <v/>
      </c>
      <c r="AP766" s="51"/>
      <c r="AQ766" s="51"/>
      <c r="AR766" s="51"/>
      <c r="AS766" s="197" t="str">
        <f t="shared" si="225"/>
        <v/>
      </c>
      <c r="AT766" s="197" t="str">
        <f t="shared" si="226"/>
        <v/>
      </c>
    </row>
    <row r="767" spans="1:46" x14ac:dyDescent="0.2">
      <c r="A767" s="52" t="str">
        <f>IF(AND(F767&lt;&gt;"",'Institution - Klasse'!$F$4&lt;&gt;""),INDEX(libcatidinstit,'Institution - Klasse'!$F$4),"")</f>
        <v/>
      </c>
      <c r="B767" s="52" t="str">
        <f>IF(A767&lt;&gt;"",INDEX(codeinstit,'Institution - Klasse'!$F$4),"")</f>
        <v/>
      </c>
      <c r="C767" s="50" t="str">
        <f t="shared" si="227"/>
        <v/>
      </c>
      <c r="D767" s="143"/>
      <c r="E767" s="143"/>
      <c r="F767" s="137"/>
      <c r="G767" s="137"/>
      <c r="H767" s="137"/>
      <c r="I767" s="137"/>
      <c r="J767" s="139"/>
      <c r="K767" s="140"/>
      <c r="L767" s="141"/>
      <c r="M767" s="141"/>
      <c r="N767" s="140"/>
      <c r="O767" s="142"/>
      <c r="P767" s="137"/>
      <c r="Q767" s="227"/>
      <c r="R767" s="137"/>
      <c r="S767" s="155"/>
      <c r="T767" s="155"/>
      <c r="U767" s="155"/>
      <c r="V767" s="155"/>
      <c r="W767" s="155"/>
      <c r="X767" s="155"/>
      <c r="Y767" s="53" t="str">
        <f t="shared" si="209"/>
        <v/>
      </c>
      <c r="Z767" s="51" t="str">
        <f t="shared" si="210"/>
        <v/>
      </c>
      <c r="AA767" s="51" t="str">
        <f t="shared" si="211"/>
        <v/>
      </c>
      <c r="AB767" s="51" t="str">
        <f t="shared" si="212"/>
        <v/>
      </c>
      <c r="AC767" s="51" t="str">
        <f t="shared" si="213"/>
        <v/>
      </c>
      <c r="AD767" s="51" t="str">
        <f t="shared" si="214"/>
        <v/>
      </c>
      <c r="AE767" s="51" t="str">
        <f t="shared" si="215"/>
        <v/>
      </c>
      <c r="AF767" s="51" t="str">
        <f t="shared" si="216"/>
        <v/>
      </c>
      <c r="AG767" s="51" t="str">
        <f t="shared" si="217"/>
        <v/>
      </c>
      <c r="AH767" s="51" t="str">
        <f t="shared" si="218"/>
        <v/>
      </c>
      <c r="AI767" s="51" t="str">
        <f t="shared" si="219"/>
        <v/>
      </c>
      <c r="AJ767" s="51" t="str">
        <f t="shared" si="220"/>
        <v/>
      </c>
      <c r="AK767" s="51" t="str">
        <f t="shared" si="221"/>
        <v/>
      </c>
      <c r="AL767" s="51" t="str">
        <f t="shared" si="222"/>
        <v/>
      </c>
      <c r="AM767" s="51" t="str">
        <f t="shared" si="223"/>
        <v/>
      </c>
      <c r="AN767" s="51" t="str">
        <f>IF(OR(AD767&lt;&gt;TRUE,AI767&lt;&gt;TRUE),"",IF(OR('Info Lieferung'!$B$12-(YEAR(J767))&gt;INDEX(valschartmaxalt,MATCH(N767,libschart,0)),'Info Lieferung'!$B$12-(YEAR(J767))&lt;INDEX(valschartminalt,MATCH(N767,libschart,0))),FALSE,TRUE))</f>
        <v/>
      </c>
      <c r="AO767" s="51" t="str">
        <f t="shared" si="224"/>
        <v/>
      </c>
      <c r="AP767" s="51"/>
      <c r="AQ767" s="51"/>
      <c r="AR767" s="51"/>
      <c r="AS767" s="197" t="str">
        <f t="shared" si="225"/>
        <v/>
      </c>
      <c r="AT767" s="197" t="str">
        <f t="shared" si="226"/>
        <v/>
      </c>
    </row>
    <row r="768" spans="1:46" x14ac:dyDescent="0.2">
      <c r="A768" s="52" t="str">
        <f>IF(AND(F768&lt;&gt;"",'Institution - Klasse'!$F$4&lt;&gt;""),INDEX(libcatidinstit,'Institution - Klasse'!$F$4),"")</f>
        <v/>
      </c>
      <c r="B768" s="52" t="str">
        <f>IF(A768&lt;&gt;"",INDEX(codeinstit,'Institution - Klasse'!$F$4),"")</f>
        <v/>
      </c>
      <c r="C768" s="50" t="str">
        <f t="shared" si="227"/>
        <v/>
      </c>
      <c r="D768" s="143"/>
      <c r="E768" s="143"/>
      <c r="F768" s="137"/>
      <c r="G768" s="137"/>
      <c r="H768" s="137"/>
      <c r="I768" s="137"/>
      <c r="J768" s="139"/>
      <c r="K768" s="140"/>
      <c r="L768" s="141"/>
      <c r="M768" s="141"/>
      <c r="N768" s="140"/>
      <c r="O768" s="142"/>
      <c r="P768" s="137"/>
      <c r="Q768" s="227"/>
      <c r="R768" s="137"/>
      <c r="S768" s="155"/>
      <c r="T768" s="155"/>
      <c r="U768" s="155"/>
      <c r="V768" s="155"/>
      <c r="W768" s="155"/>
      <c r="X768" s="155"/>
      <c r="Y768" s="53" t="str">
        <f t="shared" si="209"/>
        <v/>
      </c>
      <c r="Z768" s="51" t="str">
        <f t="shared" si="210"/>
        <v/>
      </c>
      <c r="AA768" s="51" t="str">
        <f t="shared" si="211"/>
        <v/>
      </c>
      <c r="AB768" s="51" t="str">
        <f t="shared" si="212"/>
        <v/>
      </c>
      <c r="AC768" s="51" t="str">
        <f t="shared" si="213"/>
        <v/>
      </c>
      <c r="AD768" s="51" t="str">
        <f t="shared" si="214"/>
        <v/>
      </c>
      <c r="AE768" s="51" t="str">
        <f t="shared" si="215"/>
        <v/>
      </c>
      <c r="AF768" s="51" t="str">
        <f t="shared" si="216"/>
        <v/>
      </c>
      <c r="AG768" s="51" t="str">
        <f t="shared" si="217"/>
        <v/>
      </c>
      <c r="AH768" s="51" t="str">
        <f t="shared" si="218"/>
        <v/>
      </c>
      <c r="AI768" s="51" t="str">
        <f t="shared" si="219"/>
        <v/>
      </c>
      <c r="AJ768" s="51" t="str">
        <f t="shared" si="220"/>
        <v/>
      </c>
      <c r="AK768" s="51" t="str">
        <f t="shared" si="221"/>
        <v/>
      </c>
      <c r="AL768" s="51" t="str">
        <f t="shared" si="222"/>
        <v/>
      </c>
      <c r="AM768" s="51" t="str">
        <f t="shared" si="223"/>
        <v/>
      </c>
      <c r="AN768" s="51" t="str">
        <f>IF(OR(AD768&lt;&gt;TRUE,AI768&lt;&gt;TRUE),"",IF(OR('Info Lieferung'!$B$12-(YEAR(J768))&gt;INDEX(valschartmaxalt,MATCH(N768,libschart,0)),'Info Lieferung'!$B$12-(YEAR(J768))&lt;INDEX(valschartminalt,MATCH(N768,libschart,0))),FALSE,TRUE))</f>
        <v/>
      </c>
      <c r="AO768" s="51" t="str">
        <f t="shared" si="224"/>
        <v/>
      </c>
      <c r="AP768" s="51"/>
      <c r="AQ768" s="51"/>
      <c r="AR768" s="51"/>
      <c r="AS768" s="197" t="str">
        <f t="shared" si="225"/>
        <v/>
      </c>
      <c r="AT768" s="197" t="str">
        <f t="shared" si="226"/>
        <v/>
      </c>
    </row>
    <row r="769" spans="1:46" x14ac:dyDescent="0.2">
      <c r="A769" s="52" t="str">
        <f>IF(AND(F769&lt;&gt;"",'Institution - Klasse'!$F$4&lt;&gt;""),INDEX(libcatidinstit,'Institution - Klasse'!$F$4),"")</f>
        <v/>
      </c>
      <c r="B769" s="52" t="str">
        <f>IF(A769&lt;&gt;"",INDEX(codeinstit,'Institution - Klasse'!$F$4),"")</f>
        <v/>
      </c>
      <c r="C769" s="50" t="str">
        <f t="shared" si="227"/>
        <v/>
      </c>
      <c r="D769" s="143"/>
      <c r="E769" s="143"/>
      <c r="F769" s="137"/>
      <c r="G769" s="137"/>
      <c r="H769" s="137"/>
      <c r="I769" s="137"/>
      <c r="J769" s="139"/>
      <c r="K769" s="140"/>
      <c r="L769" s="141"/>
      <c r="M769" s="141"/>
      <c r="N769" s="140"/>
      <c r="O769" s="142"/>
      <c r="P769" s="137"/>
      <c r="Q769" s="227"/>
      <c r="R769" s="137"/>
      <c r="S769" s="155"/>
      <c r="T769" s="155"/>
      <c r="U769" s="155"/>
      <c r="V769" s="155"/>
      <c r="W769" s="155"/>
      <c r="X769" s="155"/>
      <c r="Y769" s="53" t="str">
        <f t="shared" si="209"/>
        <v/>
      </c>
      <c r="Z769" s="51" t="str">
        <f t="shared" si="210"/>
        <v/>
      </c>
      <c r="AA769" s="51" t="str">
        <f t="shared" si="211"/>
        <v/>
      </c>
      <c r="AB769" s="51" t="str">
        <f t="shared" si="212"/>
        <v/>
      </c>
      <c r="AC769" s="51" t="str">
        <f t="shared" si="213"/>
        <v/>
      </c>
      <c r="AD769" s="51" t="str">
        <f t="shared" si="214"/>
        <v/>
      </c>
      <c r="AE769" s="51" t="str">
        <f t="shared" si="215"/>
        <v/>
      </c>
      <c r="AF769" s="51" t="str">
        <f t="shared" si="216"/>
        <v/>
      </c>
      <c r="AG769" s="51" t="str">
        <f t="shared" si="217"/>
        <v/>
      </c>
      <c r="AH769" s="51" t="str">
        <f t="shared" si="218"/>
        <v/>
      </c>
      <c r="AI769" s="51" t="str">
        <f t="shared" si="219"/>
        <v/>
      </c>
      <c r="AJ769" s="51" t="str">
        <f t="shared" si="220"/>
        <v/>
      </c>
      <c r="AK769" s="51" t="str">
        <f t="shared" si="221"/>
        <v/>
      </c>
      <c r="AL769" s="51" t="str">
        <f t="shared" si="222"/>
        <v/>
      </c>
      <c r="AM769" s="51" t="str">
        <f t="shared" si="223"/>
        <v/>
      </c>
      <c r="AN769" s="51" t="str">
        <f>IF(OR(AD769&lt;&gt;TRUE,AI769&lt;&gt;TRUE),"",IF(OR('Info Lieferung'!$B$12-(YEAR(J769))&gt;INDEX(valschartmaxalt,MATCH(N769,libschart,0)),'Info Lieferung'!$B$12-(YEAR(J769))&lt;INDEX(valschartminalt,MATCH(N769,libschart,0))),FALSE,TRUE))</f>
        <v/>
      </c>
      <c r="AO769" s="51" t="str">
        <f t="shared" si="224"/>
        <v/>
      </c>
      <c r="AP769" s="51"/>
      <c r="AQ769" s="51"/>
      <c r="AR769" s="51"/>
      <c r="AS769" s="197" t="str">
        <f t="shared" si="225"/>
        <v/>
      </c>
      <c r="AT769" s="197" t="str">
        <f t="shared" si="226"/>
        <v/>
      </c>
    </row>
    <row r="770" spans="1:46" x14ac:dyDescent="0.2">
      <c r="A770" s="52" t="str">
        <f>IF(AND(F770&lt;&gt;"",'Institution - Klasse'!$F$4&lt;&gt;""),INDEX(libcatidinstit,'Institution - Klasse'!$F$4),"")</f>
        <v/>
      </c>
      <c r="B770" s="52" t="str">
        <f>IF(A770&lt;&gt;"",INDEX(codeinstit,'Institution - Klasse'!$F$4),"")</f>
        <v/>
      </c>
      <c r="C770" s="50" t="str">
        <f t="shared" si="227"/>
        <v/>
      </c>
      <c r="D770" s="143"/>
      <c r="E770" s="143"/>
      <c r="F770" s="137"/>
      <c r="G770" s="137"/>
      <c r="H770" s="137"/>
      <c r="I770" s="137"/>
      <c r="J770" s="139"/>
      <c r="K770" s="140"/>
      <c r="L770" s="141"/>
      <c r="M770" s="141"/>
      <c r="N770" s="140"/>
      <c r="O770" s="142"/>
      <c r="P770" s="137"/>
      <c r="Q770" s="227"/>
      <c r="R770" s="137"/>
      <c r="S770" s="155"/>
      <c r="T770" s="155"/>
      <c r="U770" s="155"/>
      <c r="V770" s="155"/>
      <c r="W770" s="155"/>
      <c r="X770" s="155"/>
      <c r="Y770" s="53" t="str">
        <f t="shared" si="209"/>
        <v/>
      </c>
      <c r="Z770" s="51" t="str">
        <f t="shared" si="210"/>
        <v/>
      </c>
      <c r="AA770" s="51" t="str">
        <f t="shared" si="211"/>
        <v/>
      </c>
      <c r="AB770" s="51" t="str">
        <f t="shared" si="212"/>
        <v/>
      </c>
      <c r="AC770" s="51" t="str">
        <f t="shared" si="213"/>
        <v/>
      </c>
      <c r="AD770" s="51" t="str">
        <f t="shared" si="214"/>
        <v/>
      </c>
      <c r="AE770" s="51" t="str">
        <f t="shared" si="215"/>
        <v/>
      </c>
      <c r="AF770" s="51" t="str">
        <f t="shared" si="216"/>
        <v/>
      </c>
      <c r="AG770" s="51" t="str">
        <f t="shared" si="217"/>
        <v/>
      </c>
      <c r="AH770" s="51" t="str">
        <f t="shared" si="218"/>
        <v/>
      </c>
      <c r="AI770" s="51" t="str">
        <f t="shared" si="219"/>
        <v/>
      </c>
      <c r="AJ770" s="51" t="str">
        <f t="shared" si="220"/>
        <v/>
      </c>
      <c r="AK770" s="51" t="str">
        <f t="shared" si="221"/>
        <v/>
      </c>
      <c r="AL770" s="51" t="str">
        <f t="shared" si="222"/>
        <v/>
      </c>
      <c r="AM770" s="51" t="str">
        <f t="shared" si="223"/>
        <v/>
      </c>
      <c r="AN770" s="51" t="str">
        <f>IF(OR(AD770&lt;&gt;TRUE,AI770&lt;&gt;TRUE),"",IF(OR('Info Lieferung'!$B$12-(YEAR(J770))&gt;INDEX(valschartmaxalt,MATCH(N770,libschart,0)),'Info Lieferung'!$B$12-(YEAR(J770))&lt;INDEX(valschartminalt,MATCH(N770,libschart,0))),FALSE,TRUE))</f>
        <v/>
      </c>
      <c r="AO770" s="51" t="str">
        <f t="shared" si="224"/>
        <v/>
      </c>
      <c r="AP770" s="51"/>
      <c r="AQ770" s="51"/>
      <c r="AR770" s="51"/>
      <c r="AS770" s="197" t="str">
        <f t="shared" si="225"/>
        <v/>
      </c>
      <c r="AT770" s="197" t="str">
        <f t="shared" si="226"/>
        <v/>
      </c>
    </row>
    <row r="771" spans="1:46" x14ac:dyDescent="0.2">
      <c r="A771" s="52" t="str">
        <f>IF(AND(F771&lt;&gt;"",'Institution - Klasse'!$F$4&lt;&gt;""),INDEX(libcatidinstit,'Institution - Klasse'!$F$4),"")</f>
        <v/>
      </c>
      <c r="B771" s="52" t="str">
        <f>IF(A771&lt;&gt;"",INDEX(codeinstit,'Institution - Klasse'!$F$4),"")</f>
        <v/>
      </c>
      <c r="C771" s="50" t="str">
        <f t="shared" si="227"/>
        <v/>
      </c>
      <c r="D771" s="143"/>
      <c r="E771" s="143"/>
      <c r="F771" s="137"/>
      <c r="G771" s="137"/>
      <c r="H771" s="137"/>
      <c r="I771" s="137"/>
      <c r="J771" s="139"/>
      <c r="K771" s="140"/>
      <c r="L771" s="141"/>
      <c r="M771" s="141"/>
      <c r="N771" s="140"/>
      <c r="O771" s="142"/>
      <c r="P771" s="137"/>
      <c r="Q771" s="227"/>
      <c r="R771" s="137"/>
      <c r="S771" s="155"/>
      <c r="T771" s="155"/>
      <c r="U771" s="155"/>
      <c r="V771" s="155"/>
      <c r="W771" s="155"/>
      <c r="X771" s="155"/>
      <c r="Y771" s="53" t="str">
        <f t="shared" si="209"/>
        <v/>
      </c>
      <c r="Z771" s="51" t="str">
        <f t="shared" si="210"/>
        <v/>
      </c>
      <c r="AA771" s="51" t="str">
        <f t="shared" si="211"/>
        <v/>
      </c>
      <c r="AB771" s="51" t="str">
        <f t="shared" si="212"/>
        <v/>
      </c>
      <c r="AC771" s="51" t="str">
        <f t="shared" si="213"/>
        <v/>
      </c>
      <c r="AD771" s="51" t="str">
        <f t="shared" si="214"/>
        <v/>
      </c>
      <c r="AE771" s="51" t="str">
        <f t="shared" si="215"/>
        <v/>
      </c>
      <c r="AF771" s="51" t="str">
        <f t="shared" si="216"/>
        <v/>
      </c>
      <c r="AG771" s="51" t="str">
        <f t="shared" si="217"/>
        <v/>
      </c>
      <c r="AH771" s="51" t="str">
        <f t="shared" si="218"/>
        <v/>
      </c>
      <c r="AI771" s="51" t="str">
        <f t="shared" si="219"/>
        <v/>
      </c>
      <c r="AJ771" s="51" t="str">
        <f t="shared" si="220"/>
        <v/>
      </c>
      <c r="AK771" s="51" t="str">
        <f t="shared" si="221"/>
        <v/>
      </c>
      <c r="AL771" s="51" t="str">
        <f t="shared" si="222"/>
        <v/>
      </c>
      <c r="AM771" s="51" t="str">
        <f t="shared" si="223"/>
        <v/>
      </c>
      <c r="AN771" s="51" t="str">
        <f>IF(OR(AD771&lt;&gt;TRUE,AI771&lt;&gt;TRUE),"",IF(OR('Info Lieferung'!$B$12-(YEAR(J771))&gt;INDEX(valschartmaxalt,MATCH(N771,libschart,0)),'Info Lieferung'!$B$12-(YEAR(J771))&lt;INDEX(valschartminalt,MATCH(N771,libschart,0))),FALSE,TRUE))</f>
        <v/>
      </c>
      <c r="AO771" s="51" t="str">
        <f t="shared" si="224"/>
        <v/>
      </c>
      <c r="AP771" s="51"/>
      <c r="AQ771" s="51"/>
      <c r="AR771" s="51"/>
      <c r="AS771" s="197" t="str">
        <f t="shared" si="225"/>
        <v/>
      </c>
      <c r="AT771" s="197" t="str">
        <f t="shared" si="226"/>
        <v/>
      </c>
    </row>
    <row r="772" spans="1:46" x14ac:dyDescent="0.2">
      <c r="A772" s="52" t="str">
        <f>IF(AND(F772&lt;&gt;"",'Institution - Klasse'!$F$4&lt;&gt;""),INDEX(libcatidinstit,'Institution - Klasse'!$F$4),"")</f>
        <v/>
      </c>
      <c r="B772" s="52" t="str">
        <f>IF(A772&lt;&gt;"",INDEX(codeinstit,'Institution - Klasse'!$F$4),"")</f>
        <v/>
      </c>
      <c r="C772" s="50" t="str">
        <f t="shared" si="227"/>
        <v/>
      </c>
      <c r="D772" s="143"/>
      <c r="E772" s="143"/>
      <c r="F772" s="137"/>
      <c r="G772" s="137"/>
      <c r="H772" s="137"/>
      <c r="I772" s="137"/>
      <c r="J772" s="139"/>
      <c r="K772" s="140"/>
      <c r="L772" s="141"/>
      <c r="M772" s="141"/>
      <c r="N772" s="140"/>
      <c r="O772" s="142"/>
      <c r="P772" s="137"/>
      <c r="Q772" s="227"/>
      <c r="R772" s="137"/>
      <c r="S772" s="155"/>
      <c r="T772" s="155"/>
      <c r="U772" s="155"/>
      <c r="V772" s="155"/>
      <c r="W772" s="155"/>
      <c r="X772" s="155"/>
      <c r="Y772" s="53" t="str">
        <f t="shared" si="209"/>
        <v/>
      </c>
      <c r="Z772" s="51" t="str">
        <f t="shared" si="210"/>
        <v/>
      </c>
      <c r="AA772" s="51" t="str">
        <f t="shared" si="211"/>
        <v/>
      </c>
      <c r="AB772" s="51" t="str">
        <f t="shared" si="212"/>
        <v/>
      </c>
      <c r="AC772" s="51" t="str">
        <f t="shared" si="213"/>
        <v/>
      </c>
      <c r="AD772" s="51" t="str">
        <f t="shared" si="214"/>
        <v/>
      </c>
      <c r="AE772" s="51" t="str">
        <f t="shared" si="215"/>
        <v/>
      </c>
      <c r="AF772" s="51" t="str">
        <f t="shared" si="216"/>
        <v/>
      </c>
      <c r="AG772" s="51" t="str">
        <f t="shared" si="217"/>
        <v/>
      </c>
      <c r="AH772" s="51" t="str">
        <f t="shared" si="218"/>
        <v/>
      </c>
      <c r="AI772" s="51" t="str">
        <f t="shared" si="219"/>
        <v/>
      </c>
      <c r="AJ772" s="51" t="str">
        <f t="shared" si="220"/>
        <v/>
      </c>
      <c r="AK772" s="51" t="str">
        <f t="shared" si="221"/>
        <v/>
      </c>
      <c r="AL772" s="51" t="str">
        <f t="shared" si="222"/>
        <v/>
      </c>
      <c r="AM772" s="51" t="str">
        <f t="shared" si="223"/>
        <v/>
      </c>
      <c r="AN772" s="51" t="str">
        <f>IF(OR(AD772&lt;&gt;TRUE,AI772&lt;&gt;TRUE),"",IF(OR('Info Lieferung'!$B$12-(YEAR(J772))&gt;INDEX(valschartmaxalt,MATCH(N772,libschart,0)),'Info Lieferung'!$B$12-(YEAR(J772))&lt;INDEX(valschartminalt,MATCH(N772,libschart,0))),FALSE,TRUE))</f>
        <v/>
      </c>
      <c r="AO772" s="51" t="str">
        <f t="shared" si="224"/>
        <v/>
      </c>
      <c r="AP772" s="51"/>
      <c r="AQ772" s="51"/>
      <c r="AR772" s="51"/>
      <c r="AS772" s="197" t="str">
        <f t="shared" si="225"/>
        <v/>
      </c>
      <c r="AT772" s="197" t="str">
        <f t="shared" si="226"/>
        <v/>
      </c>
    </row>
    <row r="773" spans="1:46" x14ac:dyDescent="0.2">
      <c r="A773" s="52" t="str">
        <f>IF(AND(F773&lt;&gt;"",'Institution - Klasse'!$F$4&lt;&gt;""),INDEX(libcatidinstit,'Institution - Klasse'!$F$4),"")</f>
        <v/>
      </c>
      <c r="B773" s="52" t="str">
        <f>IF(A773&lt;&gt;"",INDEX(codeinstit,'Institution - Klasse'!$F$4),"")</f>
        <v/>
      </c>
      <c r="C773" s="50" t="str">
        <f t="shared" si="227"/>
        <v/>
      </c>
      <c r="D773" s="143"/>
      <c r="E773" s="143"/>
      <c r="F773" s="137"/>
      <c r="G773" s="137"/>
      <c r="H773" s="137"/>
      <c r="I773" s="137"/>
      <c r="J773" s="139"/>
      <c r="K773" s="140"/>
      <c r="L773" s="141"/>
      <c r="M773" s="141"/>
      <c r="N773" s="140"/>
      <c r="O773" s="142"/>
      <c r="P773" s="137"/>
      <c r="Q773" s="227"/>
      <c r="R773" s="137"/>
      <c r="S773" s="155"/>
      <c r="T773" s="155"/>
      <c r="U773" s="155"/>
      <c r="V773" s="155"/>
      <c r="W773" s="155"/>
      <c r="X773" s="155"/>
      <c r="Y773" s="53" t="str">
        <f t="shared" ref="Y773:Y836" si="228">IF(G773="CH.AHV",IF(LEN(H773)=13,IF((MID(H773,13,1)+1-1)=MOD(10-(MID(H773,1,1)+3*MID(H773,2,1)+MID(H773,3,1)+3*MID(H773,4,1)+MID(H773,5,1)+3*MID(H773,6,1)+MID(H773,7,1)+3*MID(H773,8,1)+MID(H773,9,1)+3*MID(H773,10,1)+MID(H773,11,1)+3*MID(H773,12,1)),10),TRUE,FALSE),FALSE),"")</f>
        <v/>
      </c>
      <c r="Z773" s="51" t="str">
        <f t="shared" ref="Z773:Z836" si="229">IF(OR(ISBLANK(H773)),"",NOT(COUNTIF($H$5:$H$1004,$H773)&gt;1))</f>
        <v/>
      </c>
      <c r="AA773" s="51" t="str">
        <f t="shared" ref="AA773:AA836" si="230">IF(ISBLANK(F773),"",IF(ISNA(MATCH(TRIM(F773),libclint,0)),FALSE,TRUE))</f>
        <v/>
      </c>
      <c r="AB773" s="51" t="str">
        <f t="shared" ref="AB773:AB836" si="231">IF(ISBLANK(G773),"",IF(ISNA(MATCH(G773,codecatidlern,0)),FALSE,TRUE))</f>
        <v/>
      </c>
      <c r="AC773" s="51" t="str">
        <f t="shared" ref="AC773:AC836" si="232">IF(ISBLANK(I773),"",IF(ISNA(MATCH(I773,libsex,0)),FALSE,TRUE))</f>
        <v/>
      </c>
      <c r="AD773" s="51" t="str">
        <f t="shared" ref="AD773:AD836" si="233">IF(ISBLANK(J773),"",IF(AND(J773 &gt; DATE(1925,1,1),J773 &lt; DATE(2100,1,1)),TRUE,FALSE))</f>
        <v/>
      </c>
      <c r="AE773" s="51" t="str">
        <f t="shared" ref="AE773:AE836" si="234">IF(ISBLANK(K773),"",IF(ISNA(MATCH(K773,libnat,0)),FALSE,TRUE))</f>
        <v/>
      </c>
      <c r="AF773" s="51" t="str">
        <f t="shared" ref="AF773:AF836" si="235">IF(ISBLANK(L773),"",IF(ISNA(MATCH(L773,liblangue,0)),FALSE,TRUE))</f>
        <v/>
      </c>
      <c r="AG773" s="51" t="str">
        <f t="shared" ref="AG773:AG836" si="236">IF(OR(AF773&lt;&gt;TRUE,ISNA(MATCH(N773,libschart,0))),"",IF(AND(INDEX(codeschart,MATCH(N773,libschart,0))&lt;55000000,INDEX(codelangue,MATCH(L773,liblangue,0))=999),FALSE,TRUE))</f>
        <v/>
      </c>
      <c r="AH773" s="51" t="str">
        <f t="shared" ref="AH773:AH836" si="237">IF(ISBLANK(M773),"",IF(ISNA(MATCH(M773,libgem,0)),FALSE,TRUE))</f>
        <v/>
      </c>
      <c r="AI773" s="51" t="str">
        <f t="shared" ref="AI773:AI836" si="238">IF(ISBLANK(N773),"",IF(ISNA(MATCH(N773,libschart,0)),FALSE,IF(INDEX(codeschart,MATCH(N773,libschart,0))=0,FALSE,TRUE)))</f>
        <v/>
      </c>
      <c r="AJ773" s="51" t="str">
        <f t="shared" ref="AJ773:AJ836" si="239">IF(ISBLANK(O773),"",IF(ISNA(MATCH(O773,codektbj,0)),FALSE,TRUE))</f>
        <v/>
      </c>
      <c r="AK773" s="51" t="str">
        <f t="shared" ref="AK773:AK836" si="240">IF(ISBLANK(P773),"",IF(ISNA(MATCH(P773,libform,0)),FALSE,TRUE))</f>
        <v/>
      </c>
      <c r="AL773" s="51" t="str">
        <f t="shared" ref="AL773:AL836" si="241">IF(ISBLANK(Q773),"",IF(ISNA(MATCH(Q773,libspe,0)),FALSE,TRUE))</f>
        <v/>
      </c>
      <c r="AM773" s="51" t="str">
        <f t="shared" ref="AM773:AM836" si="242">IF(ISBLANK(R773),"",IF(ISNA(MATCH(R773,libmp1,0)),FALSE,TRUE))</f>
        <v/>
      </c>
      <c r="AN773" s="51" t="str">
        <f>IF(OR(AD773&lt;&gt;TRUE,AI773&lt;&gt;TRUE),"",IF(OR('Info Lieferung'!$B$12-(YEAR(J773))&gt;INDEX(valschartmaxalt,MATCH(N773,libschart,0)),'Info Lieferung'!$B$12-(YEAR(J773))&lt;INDEX(valschartminalt,MATCH(N773,libschart,0))),FALSE,TRUE))</f>
        <v/>
      </c>
      <c r="AO773" s="51" t="str">
        <f t="shared" ref="AO773:AO836" si="243">IF(ISBLANK(N773),"",IF(AND(AI773=TRUE,AJ773=TRUE),IF(OR(AND(O773&gt;=INDEX(valschartktbjmin,MATCH(N773,libschart,0)),O773&lt;=INDEX(valschartktbjmax,MATCH(N773,libschart,0))),AND(O773=90,INDEX(valschartktbj90,MATCH(N773,libschart,0))=90),AND(O773=99,INDEX(valschartktbj99,MATCH(N773,libschart,0))=99)),TRUE,FALSE),""))</f>
        <v/>
      </c>
      <c r="AP773" s="51"/>
      <c r="AQ773" s="51"/>
      <c r="AR773" s="51"/>
      <c r="AS773" s="197" t="str">
        <f t="shared" ref="AS773:AS836" si="244">IF(C773="","",1)</f>
        <v/>
      </c>
      <c r="AT773" s="197" t="str">
        <f t="shared" ref="AT773:AT836" si="245">IF(COUNTA(F773:X773)=0,"",IF(COUNTA(F773:Q773)=12,IF(OR(R773&lt;&gt;"",AI773=FALSE),FALSE,IF(OR(INDEX(codeschart,MATCH(N773,libschart,0))&lt;11000000,INDEX(codeschart,MATCH(N773,libschart,0))&gt;=52000000),FALSE,TRUE)),TRUE))</f>
        <v/>
      </c>
    </row>
    <row r="774" spans="1:46" x14ac:dyDescent="0.2">
      <c r="A774" s="52" t="str">
        <f>IF(AND(F774&lt;&gt;"",'Institution - Klasse'!$F$4&lt;&gt;""),INDEX(libcatidinstit,'Institution - Klasse'!$F$4),"")</f>
        <v/>
      </c>
      <c r="B774" s="52" t="str">
        <f>IF(A774&lt;&gt;"",INDEX(codeinstit,'Institution - Klasse'!$F$4),"")</f>
        <v/>
      </c>
      <c r="C774" s="50" t="str">
        <f t="shared" ref="C774:C837" si="246">IF(COUNTA(F774:X774)=0,"",IF(AT774=TRUE,"Unvollständig",IF(OR(Y774=FALSE,COUNTIF(AA774:AM774,FALSE)&gt;0,COUNTIF(F774:AR774,#N/A)&gt;0),"Fehler",IF(AND(Z774,AN774,AO774),"OK","Achtung"))))</f>
        <v/>
      </c>
      <c r="D774" s="143"/>
      <c r="E774" s="143"/>
      <c r="F774" s="137"/>
      <c r="G774" s="137"/>
      <c r="H774" s="137"/>
      <c r="I774" s="137"/>
      <c r="J774" s="139"/>
      <c r="K774" s="140"/>
      <c r="L774" s="141"/>
      <c r="M774" s="141"/>
      <c r="N774" s="140"/>
      <c r="O774" s="142"/>
      <c r="P774" s="137"/>
      <c r="Q774" s="227"/>
      <c r="R774" s="137"/>
      <c r="S774" s="155"/>
      <c r="T774" s="155"/>
      <c r="U774" s="155"/>
      <c r="V774" s="155"/>
      <c r="W774" s="155"/>
      <c r="X774" s="155"/>
      <c r="Y774" s="53" t="str">
        <f t="shared" si="228"/>
        <v/>
      </c>
      <c r="Z774" s="51" t="str">
        <f t="shared" si="229"/>
        <v/>
      </c>
      <c r="AA774" s="51" t="str">
        <f t="shared" si="230"/>
        <v/>
      </c>
      <c r="AB774" s="51" t="str">
        <f t="shared" si="231"/>
        <v/>
      </c>
      <c r="AC774" s="51" t="str">
        <f t="shared" si="232"/>
        <v/>
      </c>
      <c r="AD774" s="51" t="str">
        <f t="shared" si="233"/>
        <v/>
      </c>
      <c r="AE774" s="51" t="str">
        <f t="shared" si="234"/>
        <v/>
      </c>
      <c r="AF774" s="51" t="str">
        <f t="shared" si="235"/>
        <v/>
      </c>
      <c r="AG774" s="51" t="str">
        <f t="shared" si="236"/>
        <v/>
      </c>
      <c r="AH774" s="51" t="str">
        <f t="shared" si="237"/>
        <v/>
      </c>
      <c r="AI774" s="51" t="str">
        <f t="shared" si="238"/>
        <v/>
      </c>
      <c r="AJ774" s="51" t="str">
        <f t="shared" si="239"/>
        <v/>
      </c>
      <c r="AK774" s="51" t="str">
        <f t="shared" si="240"/>
        <v/>
      </c>
      <c r="AL774" s="51" t="str">
        <f t="shared" si="241"/>
        <v/>
      </c>
      <c r="AM774" s="51" t="str">
        <f t="shared" si="242"/>
        <v/>
      </c>
      <c r="AN774" s="51" t="str">
        <f>IF(OR(AD774&lt;&gt;TRUE,AI774&lt;&gt;TRUE),"",IF(OR('Info Lieferung'!$B$12-(YEAR(J774))&gt;INDEX(valschartmaxalt,MATCH(N774,libschart,0)),'Info Lieferung'!$B$12-(YEAR(J774))&lt;INDEX(valschartminalt,MATCH(N774,libschart,0))),FALSE,TRUE))</f>
        <v/>
      </c>
      <c r="AO774" s="51" t="str">
        <f t="shared" si="243"/>
        <v/>
      </c>
      <c r="AP774" s="51"/>
      <c r="AQ774" s="51"/>
      <c r="AR774" s="51"/>
      <c r="AS774" s="197" t="str">
        <f t="shared" si="244"/>
        <v/>
      </c>
      <c r="AT774" s="197" t="str">
        <f t="shared" si="245"/>
        <v/>
      </c>
    </row>
    <row r="775" spans="1:46" x14ac:dyDescent="0.2">
      <c r="A775" s="52" t="str">
        <f>IF(AND(F775&lt;&gt;"",'Institution - Klasse'!$F$4&lt;&gt;""),INDEX(libcatidinstit,'Institution - Klasse'!$F$4),"")</f>
        <v/>
      </c>
      <c r="B775" s="52" t="str">
        <f>IF(A775&lt;&gt;"",INDEX(codeinstit,'Institution - Klasse'!$F$4),"")</f>
        <v/>
      </c>
      <c r="C775" s="50" t="str">
        <f t="shared" si="246"/>
        <v/>
      </c>
      <c r="D775" s="143"/>
      <c r="E775" s="143"/>
      <c r="F775" s="137"/>
      <c r="G775" s="137"/>
      <c r="H775" s="137"/>
      <c r="I775" s="137"/>
      <c r="J775" s="139"/>
      <c r="K775" s="140"/>
      <c r="L775" s="141"/>
      <c r="M775" s="141"/>
      <c r="N775" s="140"/>
      <c r="O775" s="142"/>
      <c r="P775" s="137"/>
      <c r="Q775" s="227"/>
      <c r="R775" s="137"/>
      <c r="S775" s="155"/>
      <c r="T775" s="155"/>
      <c r="U775" s="155"/>
      <c r="V775" s="155"/>
      <c r="W775" s="155"/>
      <c r="X775" s="155"/>
      <c r="Y775" s="53" t="str">
        <f t="shared" si="228"/>
        <v/>
      </c>
      <c r="Z775" s="51" t="str">
        <f t="shared" si="229"/>
        <v/>
      </c>
      <c r="AA775" s="51" t="str">
        <f t="shared" si="230"/>
        <v/>
      </c>
      <c r="AB775" s="51" t="str">
        <f t="shared" si="231"/>
        <v/>
      </c>
      <c r="AC775" s="51" t="str">
        <f t="shared" si="232"/>
        <v/>
      </c>
      <c r="AD775" s="51" t="str">
        <f t="shared" si="233"/>
        <v/>
      </c>
      <c r="AE775" s="51" t="str">
        <f t="shared" si="234"/>
        <v/>
      </c>
      <c r="AF775" s="51" t="str">
        <f t="shared" si="235"/>
        <v/>
      </c>
      <c r="AG775" s="51" t="str">
        <f t="shared" si="236"/>
        <v/>
      </c>
      <c r="AH775" s="51" t="str">
        <f t="shared" si="237"/>
        <v/>
      </c>
      <c r="AI775" s="51" t="str">
        <f t="shared" si="238"/>
        <v/>
      </c>
      <c r="AJ775" s="51" t="str">
        <f t="shared" si="239"/>
        <v/>
      </c>
      <c r="AK775" s="51" t="str">
        <f t="shared" si="240"/>
        <v/>
      </c>
      <c r="AL775" s="51" t="str">
        <f t="shared" si="241"/>
        <v/>
      </c>
      <c r="AM775" s="51" t="str">
        <f t="shared" si="242"/>
        <v/>
      </c>
      <c r="AN775" s="51" t="str">
        <f>IF(OR(AD775&lt;&gt;TRUE,AI775&lt;&gt;TRUE),"",IF(OR('Info Lieferung'!$B$12-(YEAR(J775))&gt;INDEX(valschartmaxalt,MATCH(N775,libschart,0)),'Info Lieferung'!$B$12-(YEAR(J775))&lt;INDEX(valschartminalt,MATCH(N775,libschart,0))),FALSE,TRUE))</f>
        <v/>
      </c>
      <c r="AO775" s="51" t="str">
        <f t="shared" si="243"/>
        <v/>
      </c>
      <c r="AP775" s="51"/>
      <c r="AQ775" s="51"/>
      <c r="AR775" s="51"/>
      <c r="AS775" s="197" t="str">
        <f t="shared" si="244"/>
        <v/>
      </c>
      <c r="AT775" s="197" t="str">
        <f t="shared" si="245"/>
        <v/>
      </c>
    </row>
    <row r="776" spans="1:46" x14ac:dyDescent="0.2">
      <c r="A776" s="52" t="str">
        <f>IF(AND(F776&lt;&gt;"",'Institution - Klasse'!$F$4&lt;&gt;""),INDEX(libcatidinstit,'Institution - Klasse'!$F$4),"")</f>
        <v/>
      </c>
      <c r="B776" s="52" t="str">
        <f>IF(A776&lt;&gt;"",INDEX(codeinstit,'Institution - Klasse'!$F$4),"")</f>
        <v/>
      </c>
      <c r="C776" s="50" t="str">
        <f t="shared" si="246"/>
        <v/>
      </c>
      <c r="D776" s="143"/>
      <c r="E776" s="143"/>
      <c r="F776" s="137"/>
      <c r="G776" s="137"/>
      <c r="H776" s="137"/>
      <c r="I776" s="137"/>
      <c r="J776" s="139"/>
      <c r="K776" s="140"/>
      <c r="L776" s="141"/>
      <c r="M776" s="141"/>
      <c r="N776" s="140"/>
      <c r="O776" s="142"/>
      <c r="P776" s="137"/>
      <c r="Q776" s="227"/>
      <c r="R776" s="137"/>
      <c r="S776" s="155"/>
      <c r="T776" s="155"/>
      <c r="U776" s="155"/>
      <c r="V776" s="155"/>
      <c r="W776" s="155"/>
      <c r="X776" s="155"/>
      <c r="Y776" s="53" t="str">
        <f t="shared" si="228"/>
        <v/>
      </c>
      <c r="Z776" s="51" t="str">
        <f t="shared" si="229"/>
        <v/>
      </c>
      <c r="AA776" s="51" t="str">
        <f t="shared" si="230"/>
        <v/>
      </c>
      <c r="AB776" s="51" t="str">
        <f t="shared" si="231"/>
        <v/>
      </c>
      <c r="AC776" s="51" t="str">
        <f t="shared" si="232"/>
        <v/>
      </c>
      <c r="AD776" s="51" t="str">
        <f t="shared" si="233"/>
        <v/>
      </c>
      <c r="AE776" s="51" t="str">
        <f t="shared" si="234"/>
        <v/>
      </c>
      <c r="AF776" s="51" t="str">
        <f t="shared" si="235"/>
        <v/>
      </c>
      <c r="AG776" s="51" t="str">
        <f t="shared" si="236"/>
        <v/>
      </c>
      <c r="AH776" s="51" t="str">
        <f t="shared" si="237"/>
        <v/>
      </c>
      <c r="AI776" s="51" t="str">
        <f t="shared" si="238"/>
        <v/>
      </c>
      <c r="AJ776" s="51" t="str">
        <f t="shared" si="239"/>
        <v/>
      </c>
      <c r="AK776" s="51" t="str">
        <f t="shared" si="240"/>
        <v/>
      </c>
      <c r="AL776" s="51" t="str">
        <f t="shared" si="241"/>
        <v/>
      </c>
      <c r="AM776" s="51" t="str">
        <f t="shared" si="242"/>
        <v/>
      </c>
      <c r="AN776" s="51" t="str">
        <f>IF(OR(AD776&lt;&gt;TRUE,AI776&lt;&gt;TRUE),"",IF(OR('Info Lieferung'!$B$12-(YEAR(J776))&gt;INDEX(valschartmaxalt,MATCH(N776,libschart,0)),'Info Lieferung'!$B$12-(YEAR(J776))&lt;INDEX(valschartminalt,MATCH(N776,libschart,0))),FALSE,TRUE))</f>
        <v/>
      </c>
      <c r="AO776" s="51" t="str">
        <f t="shared" si="243"/>
        <v/>
      </c>
      <c r="AP776" s="51"/>
      <c r="AQ776" s="51"/>
      <c r="AR776" s="51"/>
      <c r="AS776" s="197" t="str">
        <f t="shared" si="244"/>
        <v/>
      </c>
      <c r="AT776" s="197" t="str">
        <f t="shared" si="245"/>
        <v/>
      </c>
    </row>
    <row r="777" spans="1:46" x14ac:dyDescent="0.2">
      <c r="A777" s="52" t="str">
        <f>IF(AND(F777&lt;&gt;"",'Institution - Klasse'!$F$4&lt;&gt;""),INDEX(libcatidinstit,'Institution - Klasse'!$F$4),"")</f>
        <v/>
      </c>
      <c r="B777" s="52" t="str">
        <f>IF(A777&lt;&gt;"",INDEX(codeinstit,'Institution - Klasse'!$F$4),"")</f>
        <v/>
      </c>
      <c r="C777" s="50" t="str">
        <f t="shared" si="246"/>
        <v/>
      </c>
      <c r="D777" s="143"/>
      <c r="E777" s="143"/>
      <c r="F777" s="137"/>
      <c r="G777" s="137"/>
      <c r="H777" s="137"/>
      <c r="I777" s="137"/>
      <c r="J777" s="139"/>
      <c r="K777" s="140"/>
      <c r="L777" s="141"/>
      <c r="M777" s="141"/>
      <c r="N777" s="140"/>
      <c r="O777" s="142"/>
      <c r="P777" s="137"/>
      <c r="Q777" s="227"/>
      <c r="R777" s="137"/>
      <c r="S777" s="155"/>
      <c r="T777" s="155"/>
      <c r="U777" s="155"/>
      <c r="V777" s="155"/>
      <c r="W777" s="155"/>
      <c r="X777" s="155"/>
      <c r="Y777" s="53" t="str">
        <f t="shared" si="228"/>
        <v/>
      </c>
      <c r="Z777" s="51" t="str">
        <f t="shared" si="229"/>
        <v/>
      </c>
      <c r="AA777" s="51" t="str">
        <f t="shared" si="230"/>
        <v/>
      </c>
      <c r="AB777" s="51" t="str">
        <f t="shared" si="231"/>
        <v/>
      </c>
      <c r="AC777" s="51" t="str">
        <f t="shared" si="232"/>
        <v/>
      </c>
      <c r="AD777" s="51" t="str">
        <f t="shared" si="233"/>
        <v/>
      </c>
      <c r="AE777" s="51" t="str">
        <f t="shared" si="234"/>
        <v/>
      </c>
      <c r="AF777" s="51" t="str">
        <f t="shared" si="235"/>
        <v/>
      </c>
      <c r="AG777" s="51" t="str">
        <f t="shared" si="236"/>
        <v/>
      </c>
      <c r="AH777" s="51" t="str">
        <f t="shared" si="237"/>
        <v/>
      </c>
      <c r="AI777" s="51" t="str">
        <f t="shared" si="238"/>
        <v/>
      </c>
      <c r="AJ777" s="51" t="str">
        <f t="shared" si="239"/>
        <v/>
      </c>
      <c r="AK777" s="51" t="str">
        <f t="shared" si="240"/>
        <v/>
      </c>
      <c r="AL777" s="51" t="str">
        <f t="shared" si="241"/>
        <v/>
      </c>
      <c r="AM777" s="51" t="str">
        <f t="shared" si="242"/>
        <v/>
      </c>
      <c r="AN777" s="51" t="str">
        <f>IF(OR(AD777&lt;&gt;TRUE,AI777&lt;&gt;TRUE),"",IF(OR('Info Lieferung'!$B$12-(YEAR(J777))&gt;INDEX(valschartmaxalt,MATCH(N777,libschart,0)),'Info Lieferung'!$B$12-(YEAR(J777))&lt;INDEX(valschartminalt,MATCH(N777,libschart,0))),FALSE,TRUE))</f>
        <v/>
      </c>
      <c r="AO777" s="51" t="str">
        <f t="shared" si="243"/>
        <v/>
      </c>
      <c r="AP777" s="51"/>
      <c r="AQ777" s="51"/>
      <c r="AR777" s="51"/>
      <c r="AS777" s="197" t="str">
        <f t="shared" si="244"/>
        <v/>
      </c>
      <c r="AT777" s="197" t="str">
        <f t="shared" si="245"/>
        <v/>
      </c>
    </row>
    <row r="778" spans="1:46" x14ac:dyDescent="0.2">
      <c r="A778" s="52" t="str">
        <f>IF(AND(F778&lt;&gt;"",'Institution - Klasse'!$F$4&lt;&gt;""),INDEX(libcatidinstit,'Institution - Klasse'!$F$4),"")</f>
        <v/>
      </c>
      <c r="B778" s="52" t="str">
        <f>IF(A778&lt;&gt;"",INDEX(codeinstit,'Institution - Klasse'!$F$4),"")</f>
        <v/>
      </c>
      <c r="C778" s="50" t="str">
        <f t="shared" si="246"/>
        <v/>
      </c>
      <c r="D778" s="143"/>
      <c r="E778" s="143"/>
      <c r="F778" s="137"/>
      <c r="G778" s="137"/>
      <c r="H778" s="137"/>
      <c r="I778" s="137"/>
      <c r="J778" s="139"/>
      <c r="K778" s="140"/>
      <c r="L778" s="141"/>
      <c r="M778" s="141"/>
      <c r="N778" s="140"/>
      <c r="O778" s="142"/>
      <c r="P778" s="137"/>
      <c r="Q778" s="227"/>
      <c r="R778" s="137"/>
      <c r="S778" s="155"/>
      <c r="T778" s="155"/>
      <c r="U778" s="155"/>
      <c r="V778" s="155"/>
      <c r="W778" s="155"/>
      <c r="X778" s="155"/>
      <c r="Y778" s="53" t="str">
        <f t="shared" si="228"/>
        <v/>
      </c>
      <c r="Z778" s="51" t="str">
        <f t="shared" si="229"/>
        <v/>
      </c>
      <c r="AA778" s="51" t="str">
        <f t="shared" si="230"/>
        <v/>
      </c>
      <c r="AB778" s="51" t="str">
        <f t="shared" si="231"/>
        <v/>
      </c>
      <c r="AC778" s="51" t="str">
        <f t="shared" si="232"/>
        <v/>
      </c>
      <c r="AD778" s="51" t="str">
        <f t="shared" si="233"/>
        <v/>
      </c>
      <c r="AE778" s="51" t="str">
        <f t="shared" si="234"/>
        <v/>
      </c>
      <c r="AF778" s="51" t="str">
        <f t="shared" si="235"/>
        <v/>
      </c>
      <c r="AG778" s="51" t="str">
        <f t="shared" si="236"/>
        <v/>
      </c>
      <c r="AH778" s="51" t="str">
        <f t="shared" si="237"/>
        <v/>
      </c>
      <c r="AI778" s="51" t="str">
        <f t="shared" si="238"/>
        <v/>
      </c>
      <c r="AJ778" s="51" t="str">
        <f t="shared" si="239"/>
        <v/>
      </c>
      <c r="AK778" s="51" t="str">
        <f t="shared" si="240"/>
        <v/>
      </c>
      <c r="AL778" s="51" t="str">
        <f t="shared" si="241"/>
        <v/>
      </c>
      <c r="AM778" s="51" t="str">
        <f t="shared" si="242"/>
        <v/>
      </c>
      <c r="AN778" s="51" t="str">
        <f>IF(OR(AD778&lt;&gt;TRUE,AI778&lt;&gt;TRUE),"",IF(OR('Info Lieferung'!$B$12-(YEAR(J778))&gt;INDEX(valschartmaxalt,MATCH(N778,libschart,0)),'Info Lieferung'!$B$12-(YEAR(J778))&lt;INDEX(valschartminalt,MATCH(N778,libschart,0))),FALSE,TRUE))</f>
        <v/>
      </c>
      <c r="AO778" s="51" t="str">
        <f t="shared" si="243"/>
        <v/>
      </c>
      <c r="AP778" s="51"/>
      <c r="AQ778" s="51"/>
      <c r="AR778" s="51"/>
      <c r="AS778" s="197" t="str">
        <f t="shared" si="244"/>
        <v/>
      </c>
      <c r="AT778" s="197" t="str">
        <f t="shared" si="245"/>
        <v/>
      </c>
    </row>
    <row r="779" spans="1:46" x14ac:dyDescent="0.2">
      <c r="A779" s="52" t="str">
        <f>IF(AND(F779&lt;&gt;"",'Institution - Klasse'!$F$4&lt;&gt;""),INDEX(libcatidinstit,'Institution - Klasse'!$F$4),"")</f>
        <v/>
      </c>
      <c r="B779" s="52" t="str">
        <f>IF(A779&lt;&gt;"",INDEX(codeinstit,'Institution - Klasse'!$F$4),"")</f>
        <v/>
      </c>
      <c r="C779" s="50" t="str">
        <f t="shared" si="246"/>
        <v/>
      </c>
      <c r="D779" s="143"/>
      <c r="E779" s="143"/>
      <c r="F779" s="137"/>
      <c r="G779" s="137"/>
      <c r="H779" s="137"/>
      <c r="I779" s="137"/>
      <c r="J779" s="139"/>
      <c r="K779" s="140"/>
      <c r="L779" s="141"/>
      <c r="M779" s="141"/>
      <c r="N779" s="140"/>
      <c r="O779" s="142"/>
      <c r="P779" s="137"/>
      <c r="Q779" s="227"/>
      <c r="R779" s="137"/>
      <c r="S779" s="155"/>
      <c r="T779" s="155"/>
      <c r="U779" s="155"/>
      <c r="V779" s="155"/>
      <c r="W779" s="155"/>
      <c r="X779" s="155"/>
      <c r="Y779" s="53" t="str">
        <f t="shared" si="228"/>
        <v/>
      </c>
      <c r="Z779" s="51" t="str">
        <f t="shared" si="229"/>
        <v/>
      </c>
      <c r="AA779" s="51" t="str">
        <f t="shared" si="230"/>
        <v/>
      </c>
      <c r="AB779" s="51" t="str">
        <f t="shared" si="231"/>
        <v/>
      </c>
      <c r="AC779" s="51" t="str">
        <f t="shared" si="232"/>
        <v/>
      </c>
      <c r="AD779" s="51" t="str">
        <f t="shared" si="233"/>
        <v/>
      </c>
      <c r="AE779" s="51" t="str">
        <f t="shared" si="234"/>
        <v/>
      </c>
      <c r="AF779" s="51" t="str">
        <f t="shared" si="235"/>
        <v/>
      </c>
      <c r="AG779" s="51" t="str">
        <f t="shared" si="236"/>
        <v/>
      </c>
      <c r="AH779" s="51" t="str">
        <f t="shared" si="237"/>
        <v/>
      </c>
      <c r="AI779" s="51" t="str">
        <f t="shared" si="238"/>
        <v/>
      </c>
      <c r="AJ779" s="51" t="str">
        <f t="shared" si="239"/>
        <v/>
      </c>
      <c r="AK779" s="51" t="str">
        <f t="shared" si="240"/>
        <v/>
      </c>
      <c r="AL779" s="51" t="str">
        <f t="shared" si="241"/>
        <v/>
      </c>
      <c r="AM779" s="51" t="str">
        <f t="shared" si="242"/>
        <v/>
      </c>
      <c r="AN779" s="51" t="str">
        <f>IF(OR(AD779&lt;&gt;TRUE,AI779&lt;&gt;TRUE),"",IF(OR('Info Lieferung'!$B$12-(YEAR(J779))&gt;INDEX(valschartmaxalt,MATCH(N779,libschart,0)),'Info Lieferung'!$B$12-(YEAR(J779))&lt;INDEX(valschartminalt,MATCH(N779,libschart,0))),FALSE,TRUE))</f>
        <v/>
      </c>
      <c r="AO779" s="51" t="str">
        <f t="shared" si="243"/>
        <v/>
      </c>
      <c r="AP779" s="51"/>
      <c r="AQ779" s="51"/>
      <c r="AR779" s="51"/>
      <c r="AS779" s="197" t="str">
        <f t="shared" si="244"/>
        <v/>
      </c>
      <c r="AT779" s="197" t="str">
        <f t="shared" si="245"/>
        <v/>
      </c>
    </row>
    <row r="780" spans="1:46" x14ac:dyDescent="0.2">
      <c r="A780" s="52" t="str">
        <f>IF(AND(F780&lt;&gt;"",'Institution - Klasse'!$F$4&lt;&gt;""),INDEX(libcatidinstit,'Institution - Klasse'!$F$4),"")</f>
        <v/>
      </c>
      <c r="B780" s="52" t="str">
        <f>IF(A780&lt;&gt;"",INDEX(codeinstit,'Institution - Klasse'!$F$4),"")</f>
        <v/>
      </c>
      <c r="C780" s="50" t="str">
        <f t="shared" si="246"/>
        <v/>
      </c>
      <c r="D780" s="143"/>
      <c r="E780" s="143"/>
      <c r="F780" s="137"/>
      <c r="G780" s="137"/>
      <c r="H780" s="137"/>
      <c r="I780" s="137"/>
      <c r="J780" s="139"/>
      <c r="K780" s="140"/>
      <c r="L780" s="141"/>
      <c r="M780" s="141"/>
      <c r="N780" s="140"/>
      <c r="O780" s="142"/>
      <c r="P780" s="137"/>
      <c r="Q780" s="227"/>
      <c r="R780" s="137"/>
      <c r="S780" s="155"/>
      <c r="T780" s="155"/>
      <c r="U780" s="155"/>
      <c r="V780" s="155"/>
      <c r="W780" s="155"/>
      <c r="X780" s="155"/>
      <c r="Y780" s="53" t="str">
        <f t="shared" si="228"/>
        <v/>
      </c>
      <c r="Z780" s="51" t="str">
        <f t="shared" si="229"/>
        <v/>
      </c>
      <c r="AA780" s="51" t="str">
        <f t="shared" si="230"/>
        <v/>
      </c>
      <c r="AB780" s="51" t="str">
        <f t="shared" si="231"/>
        <v/>
      </c>
      <c r="AC780" s="51" t="str">
        <f t="shared" si="232"/>
        <v/>
      </c>
      <c r="AD780" s="51" t="str">
        <f t="shared" si="233"/>
        <v/>
      </c>
      <c r="AE780" s="51" t="str">
        <f t="shared" si="234"/>
        <v/>
      </c>
      <c r="AF780" s="51" t="str">
        <f t="shared" si="235"/>
        <v/>
      </c>
      <c r="AG780" s="51" t="str">
        <f t="shared" si="236"/>
        <v/>
      </c>
      <c r="AH780" s="51" t="str">
        <f t="shared" si="237"/>
        <v/>
      </c>
      <c r="AI780" s="51" t="str">
        <f t="shared" si="238"/>
        <v/>
      </c>
      <c r="AJ780" s="51" t="str">
        <f t="shared" si="239"/>
        <v/>
      </c>
      <c r="AK780" s="51" t="str">
        <f t="shared" si="240"/>
        <v/>
      </c>
      <c r="AL780" s="51" t="str">
        <f t="shared" si="241"/>
        <v/>
      </c>
      <c r="AM780" s="51" t="str">
        <f t="shared" si="242"/>
        <v/>
      </c>
      <c r="AN780" s="51" t="str">
        <f>IF(OR(AD780&lt;&gt;TRUE,AI780&lt;&gt;TRUE),"",IF(OR('Info Lieferung'!$B$12-(YEAR(J780))&gt;INDEX(valschartmaxalt,MATCH(N780,libschart,0)),'Info Lieferung'!$B$12-(YEAR(J780))&lt;INDEX(valschartminalt,MATCH(N780,libschart,0))),FALSE,TRUE))</f>
        <v/>
      </c>
      <c r="AO780" s="51" t="str">
        <f t="shared" si="243"/>
        <v/>
      </c>
      <c r="AP780" s="51"/>
      <c r="AQ780" s="51"/>
      <c r="AR780" s="51"/>
      <c r="AS780" s="197" t="str">
        <f t="shared" si="244"/>
        <v/>
      </c>
      <c r="AT780" s="197" t="str">
        <f t="shared" si="245"/>
        <v/>
      </c>
    </row>
    <row r="781" spans="1:46" x14ac:dyDescent="0.2">
      <c r="A781" s="52" t="str">
        <f>IF(AND(F781&lt;&gt;"",'Institution - Klasse'!$F$4&lt;&gt;""),INDEX(libcatidinstit,'Institution - Klasse'!$F$4),"")</f>
        <v/>
      </c>
      <c r="B781" s="52" t="str">
        <f>IF(A781&lt;&gt;"",INDEX(codeinstit,'Institution - Klasse'!$F$4),"")</f>
        <v/>
      </c>
      <c r="C781" s="50" t="str">
        <f t="shared" si="246"/>
        <v/>
      </c>
      <c r="D781" s="143"/>
      <c r="E781" s="143"/>
      <c r="F781" s="137"/>
      <c r="G781" s="137"/>
      <c r="H781" s="137"/>
      <c r="I781" s="137"/>
      <c r="J781" s="139"/>
      <c r="K781" s="140"/>
      <c r="L781" s="141"/>
      <c r="M781" s="141"/>
      <c r="N781" s="140"/>
      <c r="O781" s="142"/>
      <c r="P781" s="137"/>
      <c r="Q781" s="227"/>
      <c r="R781" s="137"/>
      <c r="S781" s="155"/>
      <c r="T781" s="155"/>
      <c r="U781" s="155"/>
      <c r="V781" s="155"/>
      <c r="W781" s="155"/>
      <c r="X781" s="155"/>
      <c r="Y781" s="53" t="str">
        <f t="shared" si="228"/>
        <v/>
      </c>
      <c r="Z781" s="51" t="str">
        <f t="shared" si="229"/>
        <v/>
      </c>
      <c r="AA781" s="51" t="str">
        <f t="shared" si="230"/>
        <v/>
      </c>
      <c r="AB781" s="51" t="str">
        <f t="shared" si="231"/>
        <v/>
      </c>
      <c r="AC781" s="51" t="str">
        <f t="shared" si="232"/>
        <v/>
      </c>
      <c r="AD781" s="51" t="str">
        <f t="shared" si="233"/>
        <v/>
      </c>
      <c r="AE781" s="51" t="str">
        <f t="shared" si="234"/>
        <v/>
      </c>
      <c r="AF781" s="51" t="str">
        <f t="shared" si="235"/>
        <v/>
      </c>
      <c r="AG781" s="51" t="str">
        <f t="shared" si="236"/>
        <v/>
      </c>
      <c r="AH781" s="51" t="str">
        <f t="shared" si="237"/>
        <v/>
      </c>
      <c r="AI781" s="51" t="str">
        <f t="shared" si="238"/>
        <v/>
      </c>
      <c r="AJ781" s="51" t="str">
        <f t="shared" si="239"/>
        <v/>
      </c>
      <c r="AK781" s="51" t="str">
        <f t="shared" si="240"/>
        <v/>
      </c>
      <c r="AL781" s="51" t="str">
        <f t="shared" si="241"/>
        <v/>
      </c>
      <c r="AM781" s="51" t="str">
        <f t="shared" si="242"/>
        <v/>
      </c>
      <c r="AN781" s="51" t="str">
        <f>IF(OR(AD781&lt;&gt;TRUE,AI781&lt;&gt;TRUE),"",IF(OR('Info Lieferung'!$B$12-(YEAR(J781))&gt;INDEX(valschartmaxalt,MATCH(N781,libschart,0)),'Info Lieferung'!$B$12-(YEAR(J781))&lt;INDEX(valschartminalt,MATCH(N781,libschart,0))),FALSE,TRUE))</f>
        <v/>
      </c>
      <c r="AO781" s="51" t="str">
        <f t="shared" si="243"/>
        <v/>
      </c>
      <c r="AP781" s="51"/>
      <c r="AQ781" s="51"/>
      <c r="AR781" s="51"/>
      <c r="AS781" s="197" t="str">
        <f t="shared" si="244"/>
        <v/>
      </c>
      <c r="AT781" s="197" t="str">
        <f t="shared" si="245"/>
        <v/>
      </c>
    </row>
    <row r="782" spans="1:46" x14ac:dyDescent="0.2">
      <c r="A782" s="52" t="str">
        <f>IF(AND(F782&lt;&gt;"",'Institution - Klasse'!$F$4&lt;&gt;""),INDEX(libcatidinstit,'Institution - Klasse'!$F$4),"")</f>
        <v/>
      </c>
      <c r="B782" s="52" t="str">
        <f>IF(A782&lt;&gt;"",INDEX(codeinstit,'Institution - Klasse'!$F$4),"")</f>
        <v/>
      </c>
      <c r="C782" s="50" t="str">
        <f t="shared" si="246"/>
        <v/>
      </c>
      <c r="D782" s="143"/>
      <c r="E782" s="143"/>
      <c r="F782" s="137"/>
      <c r="G782" s="137"/>
      <c r="H782" s="137"/>
      <c r="I782" s="137"/>
      <c r="J782" s="139"/>
      <c r="K782" s="140"/>
      <c r="L782" s="141"/>
      <c r="M782" s="141"/>
      <c r="N782" s="140"/>
      <c r="O782" s="142"/>
      <c r="P782" s="137"/>
      <c r="Q782" s="227"/>
      <c r="R782" s="137"/>
      <c r="S782" s="155"/>
      <c r="T782" s="155"/>
      <c r="U782" s="155"/>
      <c r="V782" s="155"/>
      <c r="W782" s="155"/>
      <c r="X782" s="155"/>
      <c r="Y782" s="53" t="str">
        <f t="shared" si="228"/>
        <v/>
      </c>
      <c r="Z782" s="51" t="str">
        <f t="shared" si="229"/>
        <v/>
      </c>
      <c r="AA782" s="51" t="str">
        <f t="shared" si="230"/>
        <v/>
      </c>
      <c r="AB782" s="51" t="str">
        <f t="shared" si="231"/>
        <v/>
      </c>
      <c r="AC782" s="51" t="str">
        <f t="shared" si="232"/>
        <v/>
      </c>
      <c r="AD782" s="51" t="str">
        <f t="shared" si="233"/>
        <v/>
      </c>
      <c r="AE782" s="51" t="str">
        <f t="shared" si="234"/>
        <v/>
      </c>
      <c r="AF782" s="51" t="str">
        <f t="shared" si="235"/>
        <v/>
      </c>
      <c r="AG782" s="51" t="str">
        <f t="shared" si="236"/>
        <v/>
      </c>
      <c r="AH782" s="51" t="str">
        <f t="shared" si="237"/>
        <v/>
      </c>
      <c r="AI782" s="51" t="str">
        <f t="shared" si="238"/>
        <v/>
      </c>
      <c r="AJ782" s="51" t="str">
        <f t="shared" si="239"/>
        <v/>
      </c>
      <c r="AK782" s="51" t="str">
        <f t="shared" si="240"/>
        <v/>
      </c>
      <c r="AL782" s="51" t="str">
        <f t="shared" si="241"/>
        <v/>
      </c>
      <c r="AM782" s="51" t="str">
        <f t="shared" si="242"/>
        <v/>
      </c>
      <c r="AN782" s="51" t="str">
        <f>IF(OR(AD782&lt;&gt;TRUE,AI782&lt;&gt;TRUE),"",IF(OR('Info Lieferung'!$B$12-(YEAR(J782))&gt;INDEX(valschartmaxalt,MATCH(N782,libschart,0)),'Info Lieferung'!$B$12-(YEAR(J782))&lt;INDEX(valschartminalt,MATCH(N782,libschart,0))),FALSE,TRUE))</f>
        <v/>
      </c>
      <c r="AO782" s="51" t="str">
        <f t="shared" si="243"/>
        <v/>
      </c>
      <c r="AP782" s="51"/>
      <c r="AQ782" s="51"/>
      <c r="AR782" s="51"/>
      <c r="AS782" s="197" t="str">
        <f t="shared" si="244"/>
        <v/>
      </c>
      <c r="AT782" s="197" t="str">
        <f t="shared" si="245"/>
        <v/>
      </c>
    </row>
    <row r="783" spans="1:46" x14ac:dyDescent="0.2">
      <c r="A783" s="52" t="str">
        <f>IF(AND(F783&lt;&gt;"",'Institution - Klasse'!$F$4&lt;&gt;""),INDEX(libcatidinstit,'Institution - Klasse'!$F$4),"")</f>
        <v/>
      </c>
      <c r="B783" s="52" t="str">
        <f>IF(A783&lt;&gt;"",INDEX(codeinstit,'Institution - Klasse'!$F$4),"")</f>
        <v/>
      </c>
      <c r="C783" s="50" t="str">
        <f t="shared" si="246"/>
        <v/>
      </c>
      <c r="D783" s="143"/>
      <c r="E783" s="143"/>
      <c r="F783" s="137"/>
      <c r="G783" s="137"/>
      <c r="H783" s="137"/>
      <c r="I783" s="137"/>
      <c r="J783" s="139"/>
      <c r="K783" s="140"/>
      <c r="L783" s="141"/>
      <c r="M783" s="141"/>
      <c r="N783" s="140"/>
      <c r="O783" s="142"/>
      <c r="P783" s="137"/>
      <c r="Q783" s="227"/>
      <c r="R783" s="137"/>
      <c r="S783" s="155"/>
      <c r="T783" s="155"/>
      <c r="U783" s="155"/>
      <c r="V783" s="155"/>
      <c r="W783" s="155"/>
      <c r="X783" s="155"/>
      <c r="Y783" s="53" t="str">
        <f t="shared" si="228"/>
        <v/>
      </c>
      <c r="Z783" s="51" t="str">
        <f t="shared" si="229"/>
        <v/>
      </c>
      <c r="AA783" s="51" t="str">
        <f t="shared" si="230"/>
        <v/>
      </c>
      <c r="AB783" s="51" t="str">
        <f t="shared" si="231"/>
        <v/>
      </c>
      <c r="AC783" s="51" t="str">
        <f t="shared" si="232"/>
        <v/>
      </c>
      <c r="AD783" s="51" t="str">
        <f t="shared" si="233"/>
        <v/>
      </c>
      <c r="AE783" s="51" t="str">
        <f t="shared" si="234"/>
        <v/>
      </c>
      <c r="AF783" s="51" t="str">
        <f t="shared" si="235"/>
        <v/>
      </c>
      <c r="AG783" s="51" t="str">
        <f t="shared" si="236"/>
        <v/>
      </c>
      <c r="AH783" s="51" t="str">
        <f t="shared" si="237"/>
        <v/>
      </c>
      <c r="AI783" s="51" t="str">
        <f t="shared" si="238"/>
        <v/>
      </c>
      <c r="AJ783" s="51" t="str">
        <f t="shared" si="239"/>
        <v/>
      </c>
      <c r="AK783" s="51" t="str">
        <f t="shared" si="240"/>
        <v/>
      </c>
      <c r="AL783" s="51" t="str">
        <f t="shared" si="241"/>
        <v/>
      </c>
      <c r="AM783" s="51" t="str">
        <f t="shared" si="242"/>
        <v/>
      </c>
      <c r="AN783" s="51" t="str">
        <f>IF(OR(AD783&lt;&gt;TRUE,AI783&lt;&gt;TRUE),"",IF(OR('Info Lieferung'!$B$12-(YEAR(J783))&gt;INDEX(valschartmaxalt,MATCH(N783,libschart,0)),'Info Lieferung'!$B$12-(YEAR(J783))&lt;INDEX(valschartminalt,MATCH(N783,libschart,0))),FALSE,TRUE))</f>
        <v/>
      </c>
      <c r="AO783" s="51" t="str">
        <f t="shared" si="243"/>
        <v/>
      </c>
      <c r="AP783" s="51"/>
      <c r="AQ783" s="51"/>
      <c r="AR783" s="51"/>
      <c r="AS783" s="197" t="str">
        <f t="shared" si="244"/>
        <v/>
      </c>
      <c r="AT783" s="197" t="str">
        <f t="shared" si="245"/>
        <v/>
      </c>
    </row>
    <row r="784" spans="1:46" x14ac:dyDescent="0.2">
      <c r="A784" s="52" t="str">
        <f>IF(AND(F784&lt;&gt;"",'Institution - Klasse'!$F$4&lt;&gt;""),INDEX(libcatidinstit,'Institution - Klasse'!$F$4),"")</f>
        <v/>
      </c>
      <c r="B784" s="52" t="str">
        <f>IF(A784&lt;&gt;"",INDEX(codeinstit,'Institution - Klasse'!$F$4),"")</f>
        <v/>
      </c>
      <c r="C784" s="50" t="str">
        <f t="shared" si="246"/>
        <v/>
      </c>
      <c r="D784" s="143"/>
      <c r="E784" s="143"/>
      <c r="F784" s="137"/>
      <c r="G784" s="137"/>
      <c r="H784" s="137"/>
      <c r="I784" s="137"/>
      <c r="J784" s="139"/>
      <c r="K784" s="140"/>
      <c r="L784" s="141"/>
      <c r="M784" s="141"/>
      <c r="N784" s="140"/>
      <c r="O784" s="142"/>
      <c r="P784" s="137"/>
      <c r="Q784" s="227"/>
      <c r="R784" s="137"/>
      <c r="S784" s="155"/>
      <c r="T784" s="155"/>
      <c r="U784" s="155"/>
      <c r="V784" s="155"/>
      <c r="W784" s="155"/>
      <c r="X784" s="155"/>
      <c r="Y784" s="53" t="str">
        <f t="shared" si="228"/>
        <v/>
      </c>
      <c r="Z784" s="51" t="str">
        <f t="shared" si="229"/>
        <v/>
      </c>
      <c r="AA784" s="51" t="str">
        <f t="shared" si="230"/>
        <v/>
      </c>
      <c r="AB784" s="51" t="str">
        <f t="shared" si="231"/>
        <v/>
      </c>
      <c r="AC784" s="51" t="str">
        <f t="shared" si="232"/>
        <v/>
      </c>
      <c r="AD784" s="51" t="str">
        <f t="shared" si="233"/>
        <v/>
      </c>
      <c r="AE784" s="51" t="str">
        <f t="shared" si="234"/>
        <v/>
      </c>
      <c r="AF784" s="51" t="str">
        <f t="shared" si="235"/>
        <v/>
      </c>
      <c r="AG784" s="51" t="str">
        <f t="shared" si="236"/>
        <v/>
      </c>
      <c r="AH784" s="51" t="str">
        <f t="shared" si="237"/>
        <v/>
      </c>
      <c r="AI784" s="51" t="str">
        <f t="shared" si="238"/>
        <v/>
      </c>
      <c r="AJ784" s="51" t="str">
        <f t="shared" si="239"/>
        <v/>
      </c>
      <c r="AK784" s="51" t="str">
        <f t="shared" si="240"/>
        <v/>
      </c>
      <c r="AL784" s="51" t="str">
        <f t="shared" si="241"/>
        <v/>
      </c>
      <c r="AM784" s="51" t="str">
        <f t="shared" si="242"/>
        <v/>
      </c>
      <c r="AN784" s="51" t="str">
        <f>IF(OR(AD784&lt;&gt;TRUE,AI784&lt;&gt;TRUE),"",IF(OR('Info Lieferung'!$B$12-(YEAR(J784))&gt;INDEX(valschartmaxalt,MATCH(N784,libschart,0)),'Info Lieferung'!$B$12-(YEAR(J784))&lt;INDEX(valschartminalt,MATCH(N784,libschart,0))),FALSE,TRUE))</f>
        <v/>
      </c>
      <c r="AO784" s="51" t="str">
        <f t="shared" si="243"/>
        <v/>
      </c>
      <c r="AP784" s="51"/>
      <c r="AQ784" s="51"/>
      <c r="AR784" s="51"/>
      <c r="AS784" s="197" t="str">
        <f t="shared" si="244"/>
        <v/>
      </c>
      <c r="AT784" s="197" t="str">
        <f t="shared" si="245"/>
        <v/>
      </c>
    </row>
    <row r="785" spans="1:46" x14ac:dyDescent="0.2">
      <c r="A785" s="52" t="str">
        <f>IF(AND(F785&lt;&gt;"",'Institution - Klasse'!$F$4&lt;&gt;""),INDEX(libcatidinstit,'Institution - Klasse'!$F$4),"")</f>
        <v/>
      </c>
      <c r="B785" s="52" t="str">
        <f>IF(A785&lt;&gt;"",INDEX(codeinstit,'Institution - Klasse'!$F$4),"")</f>
        <v/>
      </c>
      <c r="C785" s="50" t="str">
        <f t="shared" si="246"/>
        <v/>
      </c>
      <c r="D785" s="143"/>
      <c r="E785" s="143"/>
      <c r="F785" s="137"/>
      <c r="G785" s="137"/>
      <c r="H785" s="137"/>
      <c r="I785" s="137"/>
      <c r="J785" s="139"/>
      <c r="K785" s="140"/>
      <c r="L785" s="141"/>
      <c r="M785" s="141"/>
      <c r="N785" s="140"/>
      <c r="O785" s="142"/>
      <c r="P785" s="137"/>
      <c r="Q785" s="227"/>
      <c r="R785" s="137"/>
      <c r="S785" s="155"/>
      <c r="T785" s="155"/>
      <c r="U785" s="155"/>
      <c r="V785" s="155"/>
      <c r="W785" s="155"/>
      <c r="X785" s="155"/>
      <c r="Y785" s="53" t="str">
        <f t="shared" si="228"/>
        <v/>
      </c>
      <c r="Z785" s="51" t="str">
        <f t="shared" si="229"/>
        <v/>
      </c>
      <c r="AA785" s="51" t="str">
        <f t="shared" si="230"/>
        <v/>
      </c>
      <c r="AB785" s="51" t="str">
        <f t="shared" si="231"/>
        <v/>
      </c>
      <c r="AC785" s="51" t="str">
        <f t="shared" si="232"/>
        <v/>
      </c>
      <c r="AD785" s="51" t="str">
        <f t="shared" si="233"/>
        <v/>
      </c>
      <c r="AE785" s="51" t="str">
        <f t="shared" si="234"/>
        <v/>
      </c>
      <c r="AF785" s="51" t="str">
        <f t="shared" si="235"/>
        <v/>
      </c>
      <c r="AG785" s="51" t="str">
        <f t="shared" si="236"/>
        <v/>
      </c>
      <c r="AH785" s="51" t="str">
        <f t="shared" si="237"/>
        <v/>
      </c>
      <c r="AI785" s="51" t="str">
        <f t="shared" si="238"/>
        <v/>
      </c>
      <c r="AJ785" s="51" t="str">
        <f t="shared" si="239"/>
        <v/>
      </c>
      <c r="AK785" s="51" t="str">
        <f t="shared" si="240"/>
        <v/>
      </c>
      <c r="AL785" s="51" t="str">
        <f t="shared" si="241"/>
        <v/>
      </c>
      <c r="AM785" s="51" t="str">
        <f t="shared" si="242"/>
        <v/>
      </c>
      <c r="AN785" s="51" t="str">
        <f>IF(OR(AD785&lt;&gt;TRUE,AI785&lt;&gt;TRUE),"",IF(OR('Info Lieferung'!$B$12-(YEAR(J785))&gt;INDEX(valschartmaxalt,MATCH(N785,libschart,0)),'Info Lieferung'!$B$12-(YEAR(J785))&lt;INDEX(valschartminalt,MATCH(N785,libschart,0))),FALSE,TRUE))</f>
        <v/>
      </c>
      <c r="AO785" s="51" t="str">
        <f t="shared" si="243"/>
        <v/>
      </c>
      <c r="AP785" s="51"/>
      <c r="AQ785" s="51"/>
      <c r="AR785" s="51"/>
      <c r="AS785" s="197" t="str">
        <f t="shared" si="244"/>
        <v/>
      </c>
      <c r="AT785" s="197" t="str">
        <f t="shared" si="245"/>
        <v/>
      </c>
    </row>
    <row r="786" spans="1:46" x14ac:dyDescent="0.2">
      <c r="A786" s="52" t="str">
        <f>IF(AND(F786&lt;&gt;"",'Institution - Klasse'!$F$4&lt;&gt;""),INDEX(libcatidinstit,'Institution - Klasse'!$F$4),"")</f>
        <v/>
      </c>
      <c r="B786" s="52" t="str">
        <f>IF(A786&lt;&gt;"",INDEX(codeinstit,'Institution - Klasse'!$F$4),"")</f>
        <v/>
      </c>
      <c r="C786" s="50" t="str">
        <f t="shared" si="246"/>
        <v/>
      </c>
      <c r="D786" s="143"/>
      <c r="E786" s="143"/>
      <c r="F786" s="137"/>
      <c r="G786" s="137"/>
      <c r="H786" s="137"/>
      <c r="I786" s="137"/>
      <c r="J786" s="139"/>
      <c r="K786" s="140"/>
      <c r="L786" s="141"/>
      <c r="M786" s="141"/>
      <c r="N786" s="140"/>
      <c r="O786" s="142"/>
      <c r="P786" s="137"/>
      <c r="Q786" s="227"/>
      <c r="R786" s="137"/>
      <c r="S786" s="155"/>
      <c r="T786" s="155"/>
      <c r="U786" s="155"/>
      <c r="V786" s="155"/>
      <c r="W786" s="155"/>
      <c r="X786" s="155"/>
      <c r="Y786" s="53" t="str">
        <f t="shared" si="228"/>
        <v/>
      </c>
      <c r="Z786" s="51" t="str">
        <f t="shared" si="229"/>
        <v/>
      </c>
      <c r="AA786" s="51" t="str">
        <f t="shared" si="230"/>
        <v/>
      </c>
      <c r="AB786" s="51" t="str">
        <f t="shared" si="231"/>
        <v/>
      </c>
      <c r="AC786" s="51" t="str">
        <f t="shared" si="232"/>
        <v/>
      </c>
      <c r="AD786" s="51" t="str">
        <f t="shared" si="233"/>
        <v/>
      </c>
      <c r="AE786" s="51" t="str">
        <f t="shared" si="234"/>
        <v/>
      </c>
      <c r="AF786" s="51" t="str">
        <f t="shared" si="235"/>
        <v/>
      </c>
      <c r="AG786" s="51" t="str">
        <f t="shared" si="236"/>
        <v/>
      </c>
      <c r="AH786" s="51" t="str">
        <f t="shared" si="237"/>
        <v/>
      </c>
      <c r="AI786" s="51" t="str">
        <f t="shared" si="238"/>
        <v/>
      </c>
      <c r="AJ786" s="51" t="str">
        <f t="shared" si="239"/>
        <v/>
      </c>
      <c r="AK786" s="51" t="str">
        <f t="shared" si="240"/>
        <v/>
      </c>
      <c r="AL786" s="51" t="str">
        <f t="shared" si="241"/>
        <v/>
      </c>
      <c r="AM786" s="51" t="str">
        <f t="shared" si="242"/>
        <v/>
      </c>
      <c r="AN786" s="51" t="str">
        <f>IF(OR(AD786&lt;&gt;TRUE,AI786&lt;&gt;TRUE),"",IF(OR('Info Lieferung'!$B$12-(YEAR(J786))&gt;INDEX(valschartmaxalt,MATCH(N786,libschart,0)),'Info Lieferung'!$B$12-(YEAR(J786))&lt;INDEX(valschartminalt,MATCH(N786,libschart,0))),FALSE,TRUE))</f>
        <v/>
      </c>
      <c r="AO786" s="51" t="str">
        <f t="shared" si="243"/>
        <v/>
      </c>
      <c r="AP786" s="51"/>
      <c r="AQ786" s="51"/>
      <c r="AR786" s="51"/>
      <c r="AS786" s="197" t="str">
        <f t="shared" si="244"/>
        <v/>
      </c>
      <c r="AT786" s="197" t="str">
        <f t="shared" si="245"/>
        <v/>
      </c>
    </row>
    <row r="787" spans="1:46" x14ac:dyDescent="0.2">
      <c r="A787" s="52" t="str">
        <f>IF(AND(F787&lt;&gt;"",'Institution - Klasse'!$F$4&lt;&gt;""),INDEX(libcatidinstit,'Institution - Klasse'!$F$4),"")</f>
        <v/>
      </c>
      <c r="B787" s="52" t="str">
        <f>IF(A787&lt;&gt;"",INDEX(codeinstit,'Institution - Klasse'!$F$4),"")</f>
        <v/>
      </c>
      <c r="C787" s="50" t="str">
        <f t="shared" si="246"/>
        <v/>
      </c>
      <c r="D787" s="143"/>
      <c r="E787" s="143"/>
      <c r="F787" s="137"/>
      <c r="G787" s="137"/>
      <c r="H787" s="137"/>
      <c r="I787" s="137"/>
      <c r="J787" s="139"/>
      <c r="K787" s="140"/>
      <c r="L787" s="141"/>
      <c r="M787" s="141"/>
      <c r="N787" s="140"/>
      <c r="O787" s="142"/>
      <c r="P787" s="137"/>
      <c r="Q787" s="227"/>
      <c r="R787" s="137"/>
      <c r="S787" s="155"/>
      <c r="T787" s="155"/>
      <c r="U787" s="155"/>
      <c r="V787" s="155"/>
      <c r="W787" s="155"/>
      <c r="X787" s="155"/>
      <c r="Y787" s="53" t="str">
        <f t="shared" si="228"/>
        <v/>
      </c>
      <c r="Z787" s="51" t="str">
        <f t="shared" si="229"/>
        <v/>
      </c>
      <c r="AA787" s="51" t="str">
        <f t="shared" si="230"/>
        <v/>
      </c>
      <c r="AB787" s="51" t="str">
        <f t="shared" si="231"/>
        <v/>
      </c>
      <c r="AC787" s="51" t="str">
        <f t="shared" si="232"/>
        <v/>
      </c>
      <c r="AD787" s="51" t="str">
        <f t="shared" si="233"/>
        <v/>
      </c>
      <c r="AE787" s="51" t="str">
        <f t="shared" si="234"/>
        <v/>
      </c>
      <c r="AF787" s="51" t="str">
        <f t="shared" si="235"/>
        <v/>
      </c>
      <c r="AG787" s="51" t="str">
        <f t="shared" si="236"/>
        <v/>
      </c>
      <c r="AH787" s="51" t="str">
        <f t="shared" si="237"/>
        <v/>
      </c>
      <c r="AI787" s="51" t="str">
        <f t="shared" si="238"/>
        <v/>
      </c>
      <c r="AJ787" s="51" t="str">
        <f t="shared" si="239"/>
        <v/>
      </c>
      <c r="AK787" s="51" t="str">
        <f t="shared" si="240"/>
        <v/>
      </c>
      <c r="AL787" s="51" t="str">
        <f t="shared" si="241"/>
        <v/>
      </c>
      <c r="AM787" s="51" t="str">
        <f t="shared" si="242"/>
        <v/>
      </c>
      <c r="AN787" s="51" t="str">
        <f>IF(OR(AD787&lt;&gt;TRUE,AI787&lt;&gt;TRUE),"",IF(OR('Info Lieferung'!$B$12-(YEAR(J787))&gt;INDEX(valschartmaxalt,MATCH(N787,libschart,0)),'Info Lieferung'!$B$12-(YEAR(J787))&lt;INDEX(valschartminalt,MATCH(N787,libschart,0))),FALSE,TRUE))</f>
        <v/>
      </c>
      <c r="AO787" s="51" t="str">
        <f t="shared" si="243"/>
        <v/>
      </c>
      <c r="AP787" s="51"/>
      <c r="AQ787" s="51"/>
      <c r="AR787" s="51"/>
      <c r="AS787" s="197" t="str">
        <f t="shared" si="244"/>
        <v/>
      </c>
      <c r="AT787" s="197" t="str">
        <f t="shared" si="245"/>
        <v/>
      </c>
    </row>
    <row r="788" spans="1:46" x14ac:dyDescent="0.2">
      <c r="A788" s="52" t="str">
        <f>IF(AND(F788&lt;&gt;"",'Institution - Klasse'!$F$4&lt;&gt;""),INDEX(libcatidinstit,'Institution - Klasse'!$F$4),"")</f>
        <v/>
      </c>
      <c r="B788" s="52" t="str">
        <f>IF(A788&lt;&gt;"",INDEX(codeinstit,'Institution - Klasse'!$F$4),"")</f>
        <v/>
      </c>
      <c r="C788" s="50" t="str">
        <f t="shared" si="246"/>
        <v/>
      </c>
      <c r="D788" s="143"/>
      <c r="E788" s="143"/>
      <c r="F788" s="137"/>
      <c r="G788" s="137"/>
      <c r="H788" s="137"/>
      <c r="I788" s="137"/>
      <c r="J788" s="139"/>
      <c r="K788" s="140"/>
      <c r="L788" s="141"/>
      <c r="M788" s="141"/>
      <c r="N788" s="140"/>
      <c r="O788" s="142"/>
      <c r="P788" s="137"/>
      <c r="Q788" s="227"/>
      <c r="R788" s="137"/>
      <c r="S788" s="155"/>
      <c r="T788" s="155"/>
      <c r="U788" s="155"/>
      <c r="V788" s="155"/>
      <c r="W788" s="155"/>
      <c r="X788" s="155"/>
      <c r="Y788" s="53" t="str">
        <f t="shared" si="228"/>
        <v/>
      </c>
      <c r="Z788" s="51" t="str">
        <f t="shared" si="229"/>
        <v/>
      </c>
      <c r="AA788" s="51" t="str">
        <f t="shared" si="230"/>
        <v/>
      </c>
      <c r="AB788" s="51" t="str">
        <f t="shared" si="231"/>
        <v/>
      </c>
      <c r="AC788" s="51" t="str">
        <f t="shared" si="232"/>
        <v/>
      </c>
      <c r="AD788" s="51" t="str">
        <f t="shared" si="233"/>
        <v/>
      </c>
      <c r="AE788" s="51" t="str">
        <f t="shared" si="234"/>
        <v/>
      </c>
      <c r="AF788" s="51" t="str">
        <f t="shared" si="235"/>
        <v/>
      </c>
      <c r="AG788" s="51" t="str">
        <f t="shared" si="236"/>
        <v/>
      </c>
      <c r="AH788" s="51" t="str">
        <f t="shared" si="237"/>
        <v/>
      </c>
      <c r="AI788" s="51" t="str">
        <f t="shared" si="238"/>
        <v/>
      </c>
      <c r="AJ788" s="51" t="str">
        <f t="shared" si="239"/>
        <v/>
      </c>
      <c r="AK788" s="51" t="str">
        <f t="shared" si="240"/>
        <v/>
      </c>
      <c r="AL788" s="51" t="str">
        <f t="shared" si="241"/>
        <v/>
      </c>
      <c r="AM788" s="51" t="str">
        <f t="shared" si="242"/>
        <v/>
      </c>
      <c r="AN788" s="51" t="str">
        <f>IF(OR(AD788&lt;&gt;TRUE,AI788&lt;&gt;TRUE),"",IF(OR('Info Lieferung'!$B$12-(YEAR(J788))&gt;INDEX(valschartmaxalt,MATCH(N788,libschart,0)),'Info Lieferung'!$B$12-(YEAR(J788))&lt;INDEX(valschartminalt,MATCH(N788,libschart,0))),FALSE,TRUE))</f>
        <v/>
      </c>
      <c r="AO788" s="51" t="str">
        <f t="shared" si="243"/>
        <v/>
      </c>
      <c r="AP788" s="51"/>
      <c r="AQ788" s="51"/>
      <c r="AR788" s="51"/>
      <c r="AS788" s="197" t="str">
        <f t="shared" si="244"/>
        <v/>
      </c>
      <c r="AT788" s="197" t="str">
        <f t="shared" si="245"/>
        <v/>
      </c>
    </row>
    <row r="789" spans="1:46" x14ac:dyDescent="0.2">
      <c r="A789" s="52" t="str">
        <f>IF(AND(F789&lt;&gt;"",'Institution - Klasse'!$F$4&lt;&gt;""),INDEX(libcatidinstit,'Institution - Klasse'!$F$4),"")</f>
        <v/>
      </c>
      <c r="B789" s="52" t="str">
        <f>IF(A789&lt;&gt;"",INDEX(codeinstit,'Institution - Klasse'!$F$4),"")</f>
        <v/>
      </c>
      <c r="C789" s="50" t="str">
        <f t="shared" si="246"/>
        <v/>
      </c>
      <c r="D789" s="143"/>
      <c r="E789" s="143"/>
      <c r="F789" s="137"/>
      <c r="G789" s="137"/>
      <c r="H789" s="137"/>
      <c r="I789" s="137"/>
      <c r="J789" s="139"/>
      <c r="K789" s="140"/>
      <c r="L789" s="141"/>
      <c r="M789" s="141"/>
      <c r="N789" s="140"/>
      <c r="O789" s="142"/>
      <c r="P789" s="137"/>
      <c r="Q789" s="227"/>
      <c r="R789" s="137"/>
      <c r="S789" s="155"/>
      <c r="T789" s="155"/>
      <c r="U789" s="155"/>
      <c r="V789" s="155"/>
      <c r="W789" s="155"/>
      <c r="X789" s="155"/>
      <c r="Y789" s="53" t="str">
        <f t="shared" si="228"/>
        <v/>
      </c>
      <c r="Z789" s="51" t="str">
        <f t="shared" si="229"/>
        <v/>
      </c>
      <c r="AA789" s="51" t="str">
        <f t="shared" si="230"/>
        <v/>
      </c>
      <c r="AB789" s="51" t="str">
        <f t="shared" si="231"/>
        <v/>
      </c>
      <c r="AC789" s="51" t="str">
        <f t="shared" si="232"/>
        <v/>
      </c>
      <c r="AD789" s="51" t="str">
        <f t="shared" si="233"/>
        <v/>
      </c>
      <c r="AE789" s="51" t="str">
        <f t="shared" si="234"/>
        <v/>
      </c>
      <c r="AF789" s="51" t="str">
        <f t="shared" si="235"/>
        <v/>
      </c>
      <c r="AG789" s="51" t="str">
        <f t="shared" si="236"/>
        <v/>
      </c>
      <c r="AH789" s="51" t="str">
        <f t="shared" si="237"/>
        <v/>
      </c>
      <c r="AI789" s="51" t="str">
        <f t="shared" si="238"/>
        <v/>
      </c>
      <c r="AJ789" s="51" t="str">
        <f t="shared" si="239"/>
        <v/>
      </c>
      <c r="AK789" s="51" t="str">
        <f t="shared" si="240"/>
        <v/>
      </c>
      <c r="AL789" s="51" t="str">
        <f t="shared" si="241"/>
        <v/>
      </c>
      <c r="AM789" s="51" t="str">
        <f t="shared" si="242"/>
        <v/>
      </c>
      <c r="AN789" s="51" t="str">
        <f>IF(OR(AD789&lt;&gt;TRUE,AI789&lt;&gt;TRUE),"",IF(OR('Info Lieferung'!$B$12-(YEAR(J789))&gt;INDEX(valschartmaxalt,MATCH(N789,libschart,0)),'Info Lieferung'!$B$12-(YEAR(J789))&lt;INDEX(valschartminalt,MATCH(N789,libschart,0))),FALSE,TRUE))</f>
        <v/>
      </c>
      <c r="AO789" s="51" t="str">
        <f t="shared" si="243"/>
        <v/>
      </c>
      <c r="AP789" s="51"/>
      <c r="AQ789" s="51"/>
      <c r="AR789" s="51"/>
      <c r="AS789" s="197" t="str">
        <f t="shared" si="244"/>
        <v/>
      </c>
      <c r="AT789" s="197" t="str">
        <f t="shared" si="245"/>
        <v/>
      </c>
    </row>
    <row r="790" spans="1:46" x14ac:dyDescent="0.2">
      <c r="A790" s="52" t="str">
        <f>IF(AND(F790&lt;&gt;"",'Institution - Klasse'!$F$4&lt;&gt;""),INDEX(libcatidinstit,'Institution - Klasse'!$F$4),"")</f>
        <v/>
      </c>
      <c r="B790" s="52" t="str">
        <f>IF(A790&lt;&gt;"",INDEX(codeinstit,'Institution - Klasse'!$F$4),"")</f>
        <v/>
      </c>
      <c r="C790" s="50" t="str">
        <f t="shared" si="246"/>
        <v/>
      </c>
      <c r="D790" s="143"/>
      <c r="E790" s="143"/>
      <c r="F790" s="137"/>
      <c r="G790" s="137"/>
      <c r="H790" s="137"/>
      <c r="I790" s="137"/>
      <c r="J790" s="139"/>
      <c r="K790" s="140"/>
      <c r="L790" s="141"/>
      <c r="M790" s="141"/>
      <c r="N790" s="140"/>
      <c r="O790" s="142"/>
      <c r="P790" s="137"/>
      <c r="Q790" s="227"/>
      <c r="R790" s="137"/>
      <c r="S790" s="155"/>
      <c r="T790" s="155"/>
      <c r="U790" s="155"/>
      <c r="V790" s="155"/>
      <c r="W790" s="155"/>
      <c r="X790" s="155"/>
      <c r="Y790" s="53" t="str">
        <f t="shared" si="228"/>
        <v/>
      </c>
      <c r="Z790" s="51" t="str">
        <f t="shared" si="229"/>
        <v/>
      </c>
      <c r="AA790" s="51" t="str">
        <f t="shared" si="230"/>
        <v/>
      </c>
      <c r="AB790" s="51" t="str">
        <f t="shared" si="231"/>
        <v/>
      </c>
      <c r="AC790" s="51" t="str">
        <f t="shared" si="232"/>
        <v/>
      </c>
      <c r="AD790" s="51" t="str">
        <f t="shared" si="233"/>
        <v/>
      </c>
      <c r="AE790" s="51" t="str">
        <f t="shared" si="234"/>
        <v/>
      </c>
      <c r="AF790" s="51" t="str">
        <f t="shared" si="235"/>
        <v/>
      </c>
      <c r="AG790" s="51" t="str">
        <f t="shared" si="236"/>
        <v/>
      </c>
      <c r="AH790" s="51" t="str">
        <f t="shared" si="237"/>
        <v/>
      </c>
      <c r="AI790" s="51" t="str">
        <f t="shared" si="238"/>
        <v/>
      </c>
      <c r="AJ790" s="51" t="str">
        <f t="shared" si="239"/>
        <v/>
      </c>
      <c r="AK790" s="51" t="str">
        <f t="shared" si="240"/>
        <v/>
      </c>
      <c r="AL790" s="51" t="str">
        <f t="shared" si="241"/>
        <v/>
      </c>
      <c r="AM790" s="51" t="str">
        <f t="shared" si="242"/>
        <v/>
      </c>
      <c r="AN790" s="51" t="str">
        <f>IF(OR(AD790&lt;&gt;TRUE,AI790&lt;&gt;TRUE),"",IF(OR('Info Lieferung'!$B$12-(YEAR(J790))&gt;INDEX(valschartmaxalt,MATCH(N790,libschart,0)),'Info Lieferung'!$B$12-(YEAR(J790))&lt;INDEX(valschartminalt,MATCH(N790,libschart,0))),FALSE,TRUE))</f>
        <v/>
      </c>
      <c r="AO790" s="51" t="str">
        <f t="shared" si="243"/>
        <v/>
      </c>
      <c r="AP790" s="51"/>
      <c r="AQ790" s="51"/>
      <c r="AR790" s="51"/>
      <c r="AS790" s="197" t="str">
        <f t="shared" si="244"/>
        <v/>
      </c>
      <c r="AT790" s="197" t="str">
        <f t="shared" si="245"/>
        <v/>
      </c>
    </row>
    <row r="791" spans="1:46" x14ac:dyDescent="0.2">
      <c r="A791" s="52" t="str">
        <f>IF(AND(F791&lt;&gt;"",'Institution - Klasse'!$F$4&lt;&gt;""),INDEX(libcatidinstit,'Institution - Klasse'!$F$4),"")</f>
        <v/>
      </c>
      <c r="B791" s="52" t="str">
        <f>IF(A791&lt;&gt;"",INDEX(codeinstit,'Institution - Klasse'!$F$4),"")</f>
        <v/>
      </c>
      <c r="C791" s="50" t="str">
        <f t="shared" si="246"/>
        <v/>
      </c>
      <c r="D791" s="143"/>
      <c r="E791" s="143"/>
      <c r="F791" s="137"/>
      <c r="G791" s="137"/>
      <c r="H791" s="137"/>
      <c r="I791" s="137"/>
      <c r="J791" s="139"/>
      <c r="K791" s="140"/>
      <c r="L791" s="141"/>
      <c r="M791" s="141"/>
      <c r="N791" s="140"/>
      <c r="O791" s="142"/>
      <c r="P791" s="137"/>
      <c r="Q791" s="227"/>
      <c r="R791" s="137"/>
      <c r="S791" s="155"/>
      <c r="T791" s="155"/>
      <c r="U791" s="155"/>
      <c r="V791" s="155"/>
      <c r="W791" s="155"/>
      <c r="X791" s="155"/>
      <c r="Y791" s="53" t="str">
        <f t="shared" si="228"/>
        <v/>
      </c>
      <c r="Z791" s="51" t="str">
        <f t="shared" si="229"/>
        <v/>
      </c>
      <c r="AA791" s="51" t="str">
        <f t="shared" si="230"/>
        <v/>
      </c>
      <c r="AB791" s="51" t="str">
        <f t="shared" si="231"/>
        <v/>
      </c>
      <c r="AC791" s="51" t="str">
        <f t="shared" si="232"/>
        <v/>
      </c>
      <c r="AD791" s="51" t="str">
        <f t="shared" si="233"/>
        <v/>
      </c>
      <c r="AE791" s="51" t="str">
        <f t="shared" si="234"/>
        <v/>
      </c>
      <c r="AF791" s="51" t="str">
        <f t="shared" si="235"/>
        <v/>
      </c>
      <c r="AG791" s="51" t="str">
        <f t="shared" si="236"/>
        <v/>
      </c>
      <c r="AH791" s="51" t="str">
        <f t="shared" si="237"/>
        <v/>
      </c>
      <c r="AI791" s="51" t="str">
        <f t="shared" si="238"/>
        <v/>
      </c>
      <c r="AJ791" s="51" t="str">
        <f t="shared" si="239"/>
        <v/>
      </c>
      <c r="AK791" s="51" t="str">
        <f t="shared" si="240"/>
        <v/>
      </c>
      <c r="AL791" s="51" t="str">
        <f t="shared" si="241"/>
        <v/>
      </c>
      <c r="AM791" s="51" t="str">
        <f t="shared" si="242"/>
        <v/>
      </c>
      <c r="AN791" s="51" t="str">
        <f>IF(OR(AD791&lt;&gt;TRUE,AI791&lt;&gt;TRUE),"",IF(OR('Info Lieferung'!$B$12-(YEAR(J791))&gt;INDEX(valschartmaxalt,MATCH(N791,libschart,0)),'Info Lieferung'!$B$12-(YEAR(J791))&lt;INDEX(valschartminalt,MATCH(N791,libschart,0))),FALSE,TRUE))</f>
        <v/>
      </c>
      <c r="AO791" s="51" t="str">
        <f t="shared" si="243"/>
        <v/>
      </c>
      <c r="AP791" s="51"/>
      <c r="AQ791" s="51"/>
      <c r="AR791" s="51"/>
      <c r="AS791" s="197" t="str">
        <f t="shared" si="244"/>
        <v/>
      </c>
      <c r="AT791" s="197" t="str">
        <f t="shared" si="245"/>
        <v/>
      </c>
    </row>
    <row r="792" spans="1:46" x14ac:dyDescent="0.2">
      <c r="A792" s="52" t="str">
        <f>IF(AND(F792&lt;&gt;"",'Institution - Klasse'!$F$4&lt;&gt;""),INDEX(libcatidinstit,'Institution - Klasse'!$F$4),"")</f>
        <v/>
      </c>
      <c r="B792" s="52" t="str">
        <f>IF(A792&lt;&gt;"",INDEX(codeinstit,'Institution - Klasse'!$F$4),"")</f>
        <v/>
      </c>
      <c r="C792" s="50" t="str">
        <f t="shared" si="246"/>
        <v/>
      </c>
      <c r="D792" s="143"/>
      <c r="E792" s="143"/>
      <c r="F792" s="137"/>
      <c r="G792" s="137"/>
      <c r="H792" s="137"/>
      <c r="I792" s="137"/>
      <c r="J792" s="139"/>
      <c r="K792" s="140"/>
      <c r="L792" s="141"/>
      <c r="M792" s="141"/>
      <c r="N792" s="140"/>
      <c r="O792" s="142"/>
      <c r="P792" s="137"/>
      <c r="Q792" s="227"/>
      <c r="R792" s="137"/>
      <c r="S792" s="155"/>
      <c r="T792" s="155"/>
      <c r="U792" s="155"/>
      <c r="V792" s="155"/>
      <c r="W792" s="155"/>
      <c r="X792" s="155"/>
      <c r="Y792" s="53" t="str">
        <f t="shared" si="228"/>
        <v/>
      </c>
      <c r="Z792" s="51" t="str">
        <f t="shared" si="229"/>
        <v/>
      </c>
      <c r="AA792" s="51" t="str">
        <f t="shared" si="230"/>
        <v/>
      </c>
      <c r="AB792" s="51" t="str">
        <f t="shared" si="231"/>
        <v/>
      </c>
      <c r="AC792" s="51" t="str">
        <f t="shared" si="232"/>
        <v/>
      </c>
      <c r="AD792" s="51" t="str">
        <f t="shared" si="233"/>
        <v/>
      </c>
      <c r="AE792" s="51" t="str">
        <f t="shared" si="234"/>
        <v/>
      </c>
      <c r="AF792" s="51" t="str">
        <f t="shared" si="235"/>
        <v/>
      </c>
      <c r="AG792" s="51" t="str">
        <f t="shared" si="236"/>
        <v/>
      </c>
      <c r="AH792" s="51" t="str">
        <f t="shared" si="237"/>
        <v/>
      </c>
      <c r="AI792" s="51" t="str">
        <f t="shared" si="238"/>
        <v/>
      </c>
      <c r="AJ792" s="51" t="str">
        <f t="shared" si="239"/>
        <v/>
      </c>
      <c r="AK792" s="51" t="str">
        <f t="shared" si="240"/>
        <v/>
      </c>
      <c r="AL792" s="51" t="str">
        <f t="shared" si="241"/>
        <v/>
      </c>
      <c r="AM792" s="51" t="str">
        <f t="shared" si="242"/>
        <v/>
      </c>
      <c r="AN792" s="51" t="str">
        <f>IF(OR(AD792&lt;&gt;TRUE,AI792&lt;&gt;TRUE),"",IF(OR('Info Lieferung'!$B$12-(YEAR(J792))&gt;INDEX(valschartmaxalt,MATCH(N792,libschart,0)),'Info Lieferung'!$B$12-(YEAR(J792))&lt;INDEX(valschartminalt,MATCH(N792,libschart,0))),FALSE,TRUE))</f>
        <v/>
      </c>
      <c r="AO792" s="51" t="str">
        <f t="shared" si="243"/>
        <v/>
      </c>
      <c r="AP792" s="51"/>
      <c r="AQ792" s="51"/>
      <c r="AR792" s="51"/>
      <c r="AS792" s="197" t="str">
        <f t="shared" si="244"/>
        <v/>
      </c>
      <c r="AT792" s="197" t="str">
        <f t="shared" si="245"/>
        <v/>
      </c>
    </row>
    <row r="793" spans="1:46" x14ac:dyDescent="0.2">
      <c r="A793" s="52" t="str">
        <f>IF(AND(F793&lt;&gt;"",'Institution - Klasse'!$F$4&lt;&gt;""),INDEX(libcatidinstit,'Institution - Klasse'!$F$4),"")</f>
        <v/>
      </c>
      <c r="B793" s="52" t="str">
        <f>IF(A793&lt;&gt;"",INDEX(codeinstit,'Institution - Klasse'!$F$4),"")</f>
        <v/>
      </c>
      <c r="C793" s="50" t="str">
        <f t="shared" si="246"/>
        <v/>
      </c>
      <c r="D793" s="143"/>
      <c r="E793" s="143"/>
      <c r="F793" s="137"/>
      <c r="G793" s="137"/>
      <c r="H793" s="137"/>
      <c r="I793" s="137"/>
      <c r="J793" s="139"/>
      <c r="K793" s="140"/>
      <c r="L793" s="141"/>
      <c r="M793" s="141"/>
      <c r="N793" s="140"/>
      <c r="O793" s="142"/>
      <c r="P793" s="137"/>
      <c r="Q793" s="227"/>
      <c r="R793" s="137"/>
      <c r="S793" s="155"/>
      <c r="T793" s="155"/>
      <c r="U793" s="155"/>
      <c r="V793" s="155"/>
      <c r="W793" s="155"/>
      <c r="X793" s="155"/>
      <c r="Y793" s="53" t="str">
        <f t="shared" si="228"/>
        <v/>
      </c>
      <c r="Z793" s="51" t="str">
        <f t="shared" si="229"/>
        <v/>
      </c>
      <c r="AA793" s="51" t="str">
        <f t="shared" si="230"/>
        <v/>
      </c>
      <c r="AB793" s="51" t="str">
        <f t="shared" si="231"/>
        <v/>
      </c>
      <c r="AC793" s="51" t="str">
        <f t="shared" si="232"/>
        <v/>
      </c>
      <c r="AD793" s="51" t="str">
        <f t="shared" si="233"/>
        <v/>
      </c>
      <c r="AE793" s="51" t="str">
        <f t="shared" si="234"/>
        <v/>
      </c>
      <c r="AF793" s="51" t="str">
        <f t="shared" si="235"/>
        <v/>
      </c>
      <c r="AG793" s="51" t="str">
        <f t="shared" si="236"/>
        <v/>
      </c>
      <c r="AH793" s="51" t="str">
        <f t="shared" si="237"/>
        <v/>
      </c>
      <c r="AI793" s="51" t="str">
        <f t="shared" si="238"/>
        <v/>
      </c>
      <c r="AJ793" s="51" t="str">
        <f t="shared" si="239"/>
        <v/>
      </c>
      <c r="AK793" s="51" t="str">
        <f t="shared" si="240"/>
        <v/>
      </c>
      <c r="AL793" s="51" t="str">
        <f t="shared" si="241"/>
        <v/>
      </c>
      <c r="AM793" s="51" t="str">
        <f t="shared" si="242"/>
        <v/>
      </c>
      <c r="AN793" s="51" t="str">
        <f>IF(OR(AD793&lt;&gt;TRUE,AI793&lt;&gt;TRUE),"",IF(OR('Info Lieferung'!$B$12-(YEAR(J793))&gt;INDEX(valschartmaxalt,MATCH(N793,libschart,0)),'Info Lieferung'!$B$12-(YEAR(J793))&lt;INDEX(valschartminalt,MATCH(N793,libschart,0))),FALSE,TRUE))</f>
        <v/>
      </c>
      <c r="AO793" s="51" t="str">
        <f t="shared" si="243"/>
        <v/>
      </c>
      <c r="AP793" s="51"/>
      <c r="AQ793" s="51"/>
      <c r="AR793" s="51"/>
      <c r="AS793" s="197" t="str">
        <f t="shared" si="244"/>
        <v/>
      </c>
      <c r="AT793" s="197" t="str">
        <f t="shared" si="245"/>
        <v/>
      </c>
    </row>
    <row r="794" spans="1:46" x14ac:dyDescent="0.2">
      <c r="A794" s="52" t="str">
        <f>IF(AND(F794&lt;&gt;"",'Institution - Klasse'!$F$4&lt;&gt;""),INDEX(libcatidinstit,'Institution - Klasse'!$F$4),"")</f>
        <v/>
      </c>
      <c r="B794" s="52" t="str">
        <f>IF(A794&lt;&gt;"",INDEX(codeinstit,'Institution - Klasse'!$F$4),"")</f>
        <v/>
      </c>
      <c r="C794" s="50" t="str">
        <f t="shared" si="246"/>
        <v/>
      </c>
      <c r="D794" s="143"/>
      <c r="E794" s="143"/>
      <c r="F794" s="137"/>
      <c r="G794" s="137"/>
      <c r="H794" s="137"/>
      <c r="I794" s="137"/>
      <c r="J794" s="139"/>
      <c r="K794" s="140"/>
      <c r="L794" s="141"/>
      <c r="M794" s="141"/>
      <c r="N794" s="140"/>
      <c r="O794" s="142"/>
      <c r="P794" s="137"/>
      <c r="Q794" s="227"/>
      <c r="R794" s="137"/>
      <c r="S794" s="155"/>
      <c r="T794" s="155"/>
      <c r="U794" s="155"/>
      <c r="V794" s="155"/>
      <c r="W794" s="155"/>
      <c r="X794" s="155"/>
      <c r="Y794" s="53" t="str">
        <f t="shared" si="228"/>
        <v/>
      </c>
      <c r="Z794" s="51" t="str">
        <f t="shared" si="229"/>
        <v/>
      </c>
      <c r="AA794" s="51" t="str">
        <f t="shared" si="230"/>
        <v/>
      </c>
      <c r="AB794" s="51" t="str">
        <f t="shared" si="231"/>
        <v/>
      </c>
      <c r="AC794" s="51" t="str">
        <f t="shared" si="232"/>
        <v/>
      </c>
      <c r="AD794" s="51" t="str">
        <f t="shared" si="233"/>
        <v/>
      </c>
      <c r="AE794" s="51" t="str">
        <f t="shared" si="234"/>
        <v/>
      </c>
      <c r="AF794" s="51" t="str">
        <f t="shared" si="235"/>
        <v/>
      </c>
      <c r="AG794" s="51" t="str">
        <f t="shared" si="236"/>
        <v/>
      </c>
      <c r="AH794" s="51" t="str">
        <f t="shared" si="237"/>
        <v/>
      </c>
      <c r="AI794" s="51" t="str">
        <f t="shared" si="238"/>
        <v/>
      </c>
      <c r="AJ794" s="51" t="str">
        <f t="shared" si="239"/>
        <v/>
      </c>
      <c r="AK794" s="51" t="str">
        <f t="shared" si="240"/>
        <v/>
      </c>
      <c r="AL794" s="51" t="str">
        <f t="shared" si="241"/>
        <v/>
      </c>
      <c r="AM794" s="51" t="str">
        <f t="shared" si="242"/>
        <v/>
      </c>
      <c r="AN794" s="51" t="str">
        <f>IF(OR(AD794&lt;&gt;TRUE,AI794&lt;&gt;TRUE),"",IF(OR('Info Lieferung'!$B$12-(YEAR(J794))&gt;INDEX(valschartmaxalt,MATCH(N794,libschart,0)),'Info Lieferung'!$B$12-(YEAR(J794))&lt;INDEX(valschartminalt,MATCH(N794,libschart,0))),FALSE,TRUE))</f>
        <v/>
      </c>
      <c r="AO794" s="51" t="str">
        <f t="shared" si="243"/>
        <v/>
      </c>
      <c r="AP794" s="51"/>
      <c r="AQ794" s="51"/>
      <c r="AR794" s="51"/>
      <c r="AS794" s="197" t="str">
        <f t="shared" si="244"/>
        <v/>
      </c>
      <c r="AT794" s="197" t="str">
        <f t="shared" si="245"/>
        <v/>
      </c>
    </row>
    <row r="795" spans="1:46" x14ac:dyDescent="0.2">
      <c r="A795" s="52" t="str">
        <f>IF(AND(F795&lt;&gt;"",'Institution - Klasse'!$F$4&lt;&gt;""),INDEX(libcatidinstit,'Institution - Klasse'!$F$4),"")</f>
        <v/>
      </c>
      <c r="B795" s="52" t="str">
        <f>IF(A795&lt;&gt;"",INDEX(codeinstit,'Institution - Klasse'!$F$4),"")</f>
        <v/>
      </c>
      <c r="C795" s="50" t="str">
        <f t="shared" si="246"/>
        <v/>
      </c>
      <c r="D795" s="143"/>
      <c r="E795" s="143"/>
      <c r="F795" s="137"/>
      <c r="G795" s="137"/>
      <c r="H795" s="137"/>
      <c r="I795" s="137"/>
      <c r="J795" s="139"/>
      <c r="K795" s="140"/>
      <c r="L795" s="141"/>
      <c r="M795" s="141"/>
      <c r="N795" s="140"/>
      <c r="O795" s="142"/>
      <c r="P795" s="137"/>
      <c r="Q795" s="227"/>
      <c r="R795" s="137"/>
      <c r="S795" s="155"/>
      <c r="T795" s="155"/>
      <c r="U795" s="155"/>
      <c r="V795" s="155"/>
      <c r="W795" s="155"/>
      <c r="X795" s="155"/>
      <c r="Y795" s="53" t="str">
        <f t="shared" si="228"/>
        <v/>
      </c>
      <c r="Z795" s="51" t="str">
        <f t="shared" si="229"/>
        <v/>
      </c>
      <c r="AA795" s="51" t="str">
        <f t="shared" si="230"/>
        <v/>
      </c>
      <c r="AB795" s="51" t="str">
        <f t="shared" si="231"/>
        <v/>
      </c>
      <c r="AC795" s="51" t="str">
        <f t="shared" si="232"/>
        <v/>
      </c>
      <c r="AD795" s="51" t="str">
        <f t="shared" si="233"/>
        <v/>
      </c>
      <c r="AE795" s="51" t="str">
        <f t="shared" si="234"/>
        <v/>
      </c>
      <c r="AF795" s="51" t="str">
        <f t="shared" si="235"/>
        <v/>
      </c>
      <c r="AG795" s="51" t="str">
        <f t="shared" si="236"/>
        <v/>
      </c>
      <c r="AH795" s="51" t="str">
        <f t="shared" si="237"/>
        <v/>
      </c>
      <c r="AI795" s="51" t="str">
        <f t="shared" si="238"/>
        <v/>
      </c>
      <c r="AJ795" s="51" t="str">
        <f t="shared" si="239"/>
        <v/>
      </c>
      <c r="AK795" s="51" t="str">
        <f t="shared" si="240"/>
        <v/>
      </c>
      <c r="AL795" s="51" t="str">
        <f t="shared" si="241"/>
        <v/>
      </c>
      <c r="AM795" s="51" t="str">
        <f t="shared" si="242"/>
        <v/>
      </c>
      <c r="AN795" s="51" t="str">
        <f>IF(OR(AD795&lt;&gt;TRUE,AI795&lt;&gt;TRUE),"",IF(OR('Info Lieferung'!$B$12-(YEAR(J795))&gt;INDEX(valschartmaxalt,MATCH(N795,libschart,0)),'Info Lieferung'!$B$12-(YEAR(J795))&lt;INDEX(valschartminalt,MATCH(N795,libschart,0))),FALSE,TRUE))</f>
        <v/>
      </c>
      <c r="AO795" s="51" t="str">
        <f t="shared" si="243"/>
        <v/>
      </c>
      <c r="AP795" s="51"/>
      <c r="AQ795" s="51"/>
      <c r="AR795" s="51"/>
      <c r="AS795" s="197" t="str">
        <f t="shared" si="244"/>
        <v/>
      </c>
      <c r="AT795" s="197" t="str">
        <f t="shared" si="245"/>
        <v/>
      </c>
    </row>
    <row r="796" spans="1:46" x14ac:dyDescent="0.2">
      <c r="A796" s="52" t="str">
        <f>IF(AND(F796&lt;&gt;"",'Institution - Klasse'!$F$4&lt;&gt;""),INDEX(libcatidinstit,'Institution - Klasse'!$F$4),"")</f>
        <v/>
      </c>
      <c r="B796" s="52" t="str">
        <f>IF(A796&lt;&gt;"",INDEX(codeinstit,'Institution - Klasse'!$F$4),"")</f>
        <v/>
      </c>
      <c r="C796" s="50" t="str">
        <f t="shared" si="246"/>
        <v/>
      </c>
      <c r="D796" s="143"/>
      <c r="E796" s="143"/>
      <c r="F796" s="137"/>
      <c r="G796" s="137"/>
      <c r="H796" s="137"/>
      <c r="I796" s="137"/>
      <c r="J796" s="139"/>
      <c r="K796" s="140"/>
      <c r="L796" s="141"/>
      <c r="M796" s="141"/>
      <c r="N796" s="140"/>
      <c r="O796" s="142"/>
      <c r="P796" s="137"/>
      <c r="Q796" s="227"/>
      <c r="R796" s="137"/>
      <c r="S796" s="155"/>
      <c r="T796" s="155"/>
      <c r="U796" s="155"/>
      <c r="V796" s="155"/>
      <c r="W796" s="155"/>
      <c r="X796" s="155"/>
      <c r="Y796" s="53" t="str">
        <f t="shared" si="228"/>
        <v/>
      </c>
      <c r="Z796" s="51" t="str">
        <f t="shared" si="229"/>
        <v/>
      </c>
      <c r="AA796" s="51" t="str">
        <f t="shared" si="230"/>
        <v/>
      </c>
      <c r="AB796" s="51" t="str">
        <f t="shared" si="231"/>
        <v/>
      </c>
      <c r="AC796" s="51" t="str">
        <f t="shared" si="232"/>
        <v/>
      </c>
      <c r="AD796" s="51" t="str">
        <f t="shared" si="233"/>
        <v/>
      </c>
      <c r="AE796" s="51" t="str">
        <f t="shared" si="234"/>
        <v/>
      </c>
      <c r="AF796" s="51" t="str">
        <f t="shared" si="235"/>
        <v/>
      </c>
      <c r="AG796" s="51" t="str">
        <f t="shared" si="236"/>
        <v/>
      </c>
      <c r="AH796" s="51" t="str">
        <f t="shared" si="237"/>
        <v/>
      </c>
      <c r="AI796" s="51" t="str">
        <f t="shared" si="238"/>
        <v/>
      </c>
      <c r="AJ796" s="51" t="str">
        <f t="shared" si="239"/>
        <v/>
      </c>
      <c r="AK796" s="51" t="str">
        <f t="shared" si="240"/>
        <v/>
      </c>
      <c r="AL796" s="51" t="str">
        <f t="shared" si="241"/>
        <v/>
      </c>
      <c r="AM796" s="51" t="str">
        <f t="shared" si="242"/>
        <v/>
      </c>
      <c r="AN796" s="51" t="str">
        <f>IF(OR(AD796&lt;&gt;TRUE,AI796&lt;&gt;TRUE),"",IF(OR('Info Lieferung'!$B$12-(YEAR(J796))&gt;INDEX(valschartmaxalt,MATCH(N796,libschart,0)),'Info Lieferung'!$B$12-(YEAR(J796))&lt;INDEX(valschartminalt,MATCH(N796,libschart,0))),FALSE,TRUE))</f>
        <v/>
      </c>
      <c r="AO796" s="51" t="str">
        <f t="shared" si="243"/>
        <v/>
      </c>
      <c r="AP796" s="51"/>
      <c r="AQ796" s="51"/>
      <c r="AR796" s="51"/>
      <c r="AS796" s="197" t="str">
        <f t="shared" si="244"/>
        <v/>
      </c>
      <c r="AT796" s="197" t="str">
        <f t="shared" si="245"/>
        <v/>
      </c>
    </row>
    <row r="797" spans="1:46" x14ac:dyDescent="0.2">
      <c r="A797" s="52" t="str">
        <f>IF(AND(F797&lt;&gt;"",'Institution - Klasse'!$F$4&lt;&gt;""),INDEX(libcatidinstit,'Institution - Klasse'!$F$4),"")</f>
        <v/>
      </c>
      <c r="B797" s="52" t="str">
        <f>IF(A797&lt;&gt;"",INDEX(codeinstit,'Institution - Klasse'!$F$4),"")</f>
        <v/>
      </c>
      <c r="C797" s="50" t="str">
        <f t="shared" si="246"/>
        <v/>
      </c>
      <c r="D797" s="143"/>
      <c r="E797" s="143"/>
      <c r="F797" s="137"/>
      <c r="G797" s="137"/>
      <c r="H797" s="137"/>
      <c r="I797" s="137"/>
      <c r="J797" s="139"/>
      <c r="K797" s="140"/>
      <c r="L797" s="141"/>
      <c r="M797" s="141"/>
      <c r="N797" s="140"/>
      <c r="O797" s="142"/>
      <c r="P797" s="137"/>
      <c r="Q797" s="227"/>
      <c r="R797" s="137"/>
      <c r="S797" s="155"/>
      <c r="T797" s="155"/>
      <c r="U797" s="155"/>
      <c r="V797" s="155"/>
      <c r="W797" s="155"/>
      <c r="X797" s="155"/>
      <c r="Y797" s="53" t="str">
        <f t="shared" si="228"/>
        <v/>
      </c>
      <c r="Z797" s="51" t="str">
        <f t="shared" si="229"/>
        <v/>
      </c>
      <c r="AA797" s="51" t="str">
        <f t="shared" si="230"/>
        <v/>
      </c>
      <c r="AB797" s="51" t="str">
        <f t="shared" si="231"/>
        <v/>
      </c>
      <c r="AC797" s="51" t="str">
        <f t="shared" si="232"/>
        <v/>
      </c>
      <c r="AD797" s="51" t="str">
        <f t="shared" si="233"/>
        <v/>
      </c>
      <c r="AE797" s="51" t="str">
        <f t="shared" si="234"/>
        <v/>
      </c>
      <c r="AF797" s="51" t="str">
        <f t="shared" si="235"/>
        <v/>
      </c>
      <c r="AG797" s="51" t="str">
        <f t="shared" si="236"/>
        <v/>
      </c>
      <c r="AH797" s="51" t="str">
        <f t="shared" si="237"/>
        <v/>
      </c>
      <c r="AI797" s="51" t="str">
        <f t="shared" si="238"/>
        <v/>
      </c>
      <c r="AJ797" s="51" t="str">
        <f t="shared" si="239"/>
        <v/>
      </c>
      <c r="AK797" s="51" t="str">
        <f t="shared" si="240"/>
        <v/>
      </c>
      <c r="AL797" s="51" t="str">
        <f t="shared" si="241"/>
        <v/>
      </c>
      <c r="AM797" s="51" t="str">
        <f t="shared" si="242"/>
        <v/>
      </c>
      <c r="AN797" s="51" t="str">
        <f>IF(OR(AD797&lt;&gt;TRUE,AI797&lt;&gt;TRUE),"",IF(OR('Info Lieferung'!$B$12-(YEAR(J797))&gt;INDEX(valschartmaxalt,MATCH(N797,libschart,0)),'Info Lieferung'!$B$12-(YEAR(J797))&lt;INDEX(valschartminalt,MATCH(N797,libschart,0))),FALSE,TRUE))</f>
        <v/>
      </c>
      <c r="AO797" s="51" t="str">
        <f t="shared" si="243"/>
        <v/>
      </c>
      <c r="AP797" s="51"/>
      <c r="AQ797" s="51"/>
      <c r="AR797" s="51"/>
      <c r="AS797" s="197" t="str">
        <f t="shared" si="244"/>
        <v/>
      </c>
      <c r="AT797" s="197" t="str">
        <f t="shared" si="245"/>
        <v/>
      </c>
    </row>
    <row r="798" spans="1:46" x14ac:dyDescent="0.2">
      <c r="A798" s="52" t="str">
        <f>IF(AND(F798&lt;&gt;"",'Institution - Klasse'!$F$4&lt;&gt;""),INDEX(libcatidinstit,'Institution - Klasse'!$F$4),"")</f>
        <v/>
      </c>
      <c r="B798" s="52" t="str">
        <f>IF(A798&lt;&gt;"",INDEX(codeinstit,'Institution - Klasse'!$F$4),"")</f>
        <v/>
      </c>
      <c r="C798" s="50" t="str">
        <f t="shared" si="246"/>
        <v/>
      </c>
      <c r="D798" s="143"/>
      <c r="E798" s="143"/>
      <c r="F798" s="137"/>
      <c r="G798" s="137"/>
      <c r="H798" s="137"/>
      <c r="I798" s="137"/>
      <c r="J798" s="139"/>
      <c r="K798" s="140"/>
      <c r="L798" s="141"/>
      <c r="M798" s="141"/>
      <c r="N798" s="140"/>
      <c r="O798" s="142"/>
      <c r="P798" s="137"/>
      <c r="Q798" s="227"/>
      <c r="R798" s="137"/>
      <c r="S798" s="155"/>
      <c r="T798" s="155"/>
      <c r="U798" s="155"/>
      <c r="V798" s="155"/>
      <c r="W798" s="155"/>
      <c r="X798" s="155"/>
      <c r="Y798" s="53" t="str">
        <f t="shared" si="228"/>
        <v/>
      </c>
      <c r="Z798" s="51" t="str">
        <f t="shared" si="229"/>
        <v/>
      </c>
      <c r="AA798" s="51" t="str">
        <f t="shared" si="230"/>
        <v/>
      </c>
      <c r="AB798" s="51" t="str">
        <f t="shared" si="231"/>
        <v/>
      </c>
      <c r="AC798" s="51" t="str">
        <f t="shared" si="232"/>
        <v/>
      </c>
      <c r="AD798" s="51" t="str">
        <f t="shared" si="233"/>
        <v/>
      </c>
      <c r="AE798" s="51" t="str">
        <f t="shared" si="234"/>
        <v/>
      </c>
      <c r="AF798" s="51" t="str">
        <f t="shared" si="235"/>
        <v/>
      </c>
      <c r="AG798" s="51" t="str">
        <f t="shared" si="236"/>
        <v/>
      </c>
      <c r="AH798" s="51" t="str">
        <f t="shared" si="237"/>
        <v/>
      </c>
      <c r="AI798" s="51" t="str">
        <f t="shared" si="238"/>
        <v/>
      </c>
      <c r="AJ798" s="51" t="str">
        <f t="shared" si="239"/>
        <v/>
      </c>
      <c r="AK798" s="51" t="str">
        <f t="shared" si="240"/>
        <v/>
      </c>
      <c r="AL798" s="51" t="str">
        <f t="shared" si="241"/>
        <v/>
      </c>
      <c r="AM798" s="51" t="str">
        <f t="shared" si="242"/>
        <v/>
      </c>
      <c r="AN798" s="51" t="str">
        <f>IF(OR(AD798&lt;&gt;TRUE,AI798&lt;&gt;TRUE),"",IF(OR('Info Lieferung'!$B$12-(YEAR(J798))&gt;INDEX(valschartmaxalt,MATCH(N798,libschart,0)),'Info Lieferung'!$B$12-(YEAR(J798))&lt;INDEX(valschartminalt,MATCH(N798,libschart,0))),FALSE,TRUE))</f>
        <v/>
      </c>
      <c r="AO798" s="51" t="str">
        <f t="shared" si="243"/>
        <v/>
      </c>
      <c r="AP798" s="51"/>
      <c r="AQ798" s="51"/>
      <c r="AR798" s="51"/>
      <c r="AS798" s="197" t="str">
        <f t="shared" si="244"/>
        <v/>
      </c>
      <c r="AT798" s="197" t="str">
        <f t="shared" si="245"/>
        <v/>
      </c>
    </row>
    <row r="799" spans="1:46" x14ac:dyDescent="0.2">
      <c r="A799" s="52" t="str">
        <f>IF(AND(F799&lt;&gt;"",'Institution - Klasse'!$F$4&lt;&gt;""),INDEX(libcatidinstit,'Institution - Klasse'!$F$4),"")</f>
        <v/>
      </c>
      <c r="B799" s="52" t="str">
        <f>IF(A799&lt;&gt;"",INDEX(codeinstit,'Institution - Klasse'!$F$4),"")</f>
        <v/>
      </c>
      <c r="C799" s="50" t="str">
        <f t="shared" si="246"/>
        <v/>
      </c>
      <c r="D799" s="143"/>
      <c r="E799" s="143"/>
      <c r="F799" s="137"/>
      <c r="G799" s="137"/>
      <c r="H799" s="137"/>
      <c r="I799" s="137"/>
      <c r="J799" s="139"/>
      <c r="K799" s="140"/>
      <c r="L799" s="141"/>
      <c r="M799" s="141"/>
      <c r="N799" s="140"/>
      <c r="O799" s="142"/>
      <c r="P799" s="137"/>
      <c r="Q799" s="227"/>
      <c r="R799" s="137"/>
      <c r="S799" s="155"/>
      <c r="T799" s="155"/>
      <c r="U799" s="155"/>
      <c r="V799" s="155"/>
      <c r="W799" s="155"/>
      <c r="X799" s="155"/>
      <c r="Y799" s="53" t="str">
        <f t="shared" si="228"/>
        <v/>
      </c>
      <c r="Z799" s="51" t="str">
        <f t="shared" si="229"/>
        <v/>
      </c>
      <c r="AA799" s="51" t="str">
        <f t="shared" si="230"/>
        <v/>
      </c>
      <c r="AB799" s="51" t="str">
        <f t="shared" si="231"/>
        <v/>
      </c>
      <c r="AC799" s="51" t="str">
        <f t="shared" si="232"/>
        <v/>
      </c>
      <c r="AD799" s="51" t="str">
        <f t="shared" si="233"/>
        <v/>
      </c>
      <c r="AE799" s="51" t="str">
        <f t="shared" si="234"/>
        <v/>
      </c>
      <c r="AF799" s="51" t="str">
        <f t="shared" si="235"/>
        <v/>
      </c>
      <c r="AG799" s="51" t="str">
        <f t="shared" si="236"/>
        <v/>
      </c>
      <c r="AH799" s="51" t="str">
        <f t="shared" si="237"/>
        <v/>
      </c>
      <c r="AI799" s="51" t="str">
        <f t="shared" si="238"/>
        <v/>
      </c>
      <c r="AJ799" s="51" t="str">
        <f t="shared" si="239"/>
        <v/>
      </c>
      <c r="AK799" s="51" t="str">
        <f t="shared" si="240"/>
        <v/>
      </c>
      <c r="AL799" s="51" t="str">
        <f t="shared" si="241"/>
        <v/>
      </c>
      <c r="AM799" s="51" t="str">
        <f t="shared" si="242"/>
        <v/>
      </c>
      <c r="AN799" s="51" t="str">
        <f>IF(OR(AD799&lt;&gt;TRUE,AI799&lt;&gt;TRUE),"",IF(OR('Info Lieferung'!$B$12-(YEAR(J799))&gt;INDEX(valschartmaxalt,MATCH(N799,libschart,0)),'Info Lieferung'!$B$12-(YEAR(J799))&lt;INDEX(valschartminalt,MATCH(N799,libschart,0))),FALSE,TRUE))</f>
        <v/>
      </c>
      <c r="AO799" s="51" t="str">
        <f t="shared" si="243"/>
        <v/>
      </c>
      <c r="AP799" s="51"/>
      <c r="AQ799" s="51"/>
      <c r="AR799" s="51"/>
      <c r="AS799" s="197" t="str">
        <f t="shared" si="244"/>
        <v/>
      </c>
      <c r="AT799" s="197" t="str">
        <f t="shared" si="245"/>
        <v/>
      </c>
    </row>
    <row r="800" spans="1:46" x14ac:dyDescent="0.2">
      <c r="A800" s="52" t="str">
        <f>IF(AND(F800&lt;&gt;"",'Institution - Klasse'!$F$4&lt;&gt;""),INDEX(libcatidinstit,'Institution - Klasse'!$F$4),"")</f>
        <v/>
      </c>
      <c r="B800" s="52" t="str">
        <f>IF(A800&lt;&gt;"",INDEX(codeinstit,'Institution - Klasse'!$F$4),"")</f>
        <v/>
      </c>
      <c r="C800" s="50" t="str">
        <f t="shared" si="246"/>
        <v/>
      </c>
      <c r="D800" s="143"/>
      <c r="E800" s="143"/>
      <c r="F800" s="137"/>
      <c r="G800" s="137"/>
      <c r="H800" s="137"/>
      <c r="I800" s="137"/>
      <c r="J800" s="139"/>
      <c r="K800" s="140"/>
      <c r="L800" s="141"/>
      <c r="M800" s="141"/>
      <c r="N800" s="140"/>
      <c r="O800" s="142"/>
      <c r="P800" s="137"/>
      <c r="Q800" s="227"/>
      <c r="R800" s="137"/>
      <c r="S800" s="155"/>
      <c r="T800" s="155"/>
      <c r="U800" s="155"/>
      <c r="V800" s="155"/>
      <c r="W800" s="155"/>
      <c r="X800" s="155"/>
      <c r="Y800" s="53" t="str">
        <f t="shared" si="228"/>
        <v/>
      </c>
      <c r="Z800" s="51" t="str">
        <f t="shared" si="229"/>
        <v/>
      </c>
      <c r="AA800" s="51" t="str">
        <f t="shared" si="230"/>
        <v/>
      </c>
      <c r="AB800" s="51" t="str">
        <f t="shared" si="231"/>
        <v/>
      </c>
      <c r="AC800" s="51" t="str">
        <f t="shared" si="232"/>
        <v/>
      </c>
      <c r="AD800" s="51" t="str">
        <f t="shared" si="233"/>
        <v/>
      </c>
      <c r="AE800" s="51" t="str">
        <f t="shared" si="234"/>
        <v/>
      </c>
      <c r="AF800" s="51" t="str">
        <f t="shared" si="235"/>
        <v/>
      </c>
      <c r="AG800" s="51" t="str">
        <f t="shared" si="236"/>
        <v/>
      </c>
      <c r="AH800" s="51" t="str">
        <f t="shared" si="237"/>
        <v/>
      </c>
      <c r="AI800" s="51" t="str">
        <f t="shared" si="238"/>
        <v/>
      </c>
      <c r="AJ800" s="51" t="str">
        <f t="shared" si="239"/>
        <v/>
      </c>
      <c r="AK800" s="51" t="str">
        <f t="shared" si="240"/>
        <v/>
      </c>
      <c r="AL800" s="51" t="str">
        <f t="shared" si="241"/>
        <v/>
      </c>
      <c r="AM800" s="51" t="str">
        <f t="shared" si="242"/>
        <v/>
      </c>
      <c r="AN800" s="51" t="str">
        <f>IF(OR(AD800&lt;&gt;TRUE,AI800&lt;&gt;TRUE),"",IF(OR('Info Lieferung'!$B$12-(YEAR(J800))&gt;INDEX(valschartmaxalt,MATCH(N800,libschart,0)),'Info Lieferung'!$B$12-(YEAR(J800))&lt;INDEX(valschartminalt,MATCH(N800,libschart,0))),FALSE,TRUE))</f>
        <v/>
      </c>
      <c r="AO800" s="51" t="str">
        <f t="shared" si="243"/>
        <v/>
      </c>
      <c r="AP800" s="51"/>
      <c r="AQ800" s="51"/>
      <c r="AR800" s="51"/>
      <c r="AS800" s="197" t="str">
        <f t="shared" si="244"/>
        <v/>
      </c>
      <c r="AT800" s="197" t="str">
        <f t="shared" si="245"/>
        <v/>
      </c>
    </row>
    <row r="801" spans="1:46" x14ac:dyDescent="0.2">
      <c r="A801" s="52" t="str">
        <f>IF(AND(F801&lt;&gt;"",'Institution - Klasse'!$F$4&lt;&gt;""),INDEX(libcatidinstit,'Institution - Klasse'!$F$4),"")</f>
        <v/>
      </c>
      <c r="B801" s="52" t="str">
        <f>IF(A801&lt;&gt;"",INDEX(codeinstit,'Institution - Klasse'!$F$4),"")</f>
        <v/>
      </c>
      <c r="C801" s="50" t="str">
        <f t="shared" si="246"/>
        <v/>
      </c>
      <c r="D801" s="143"/>
      <c r="E801" s="143"/>
      <c r="F801" s="137"/>
      <c r="G801" s="137"/>
      <c r="H801" s="137"/>
      <c r="I801" s="137"/>
      <c r="J801" s="139"/>
      <c r="K801" s="140"/>
      <c r="L801" s="141"/>
      <c r="M801" s="141"/>
      <c r="N801" s="140"/>
      <c r="O801" s="142"/>
      <c r="P801" s="137"/>
      <c r="Q801" s="227"/>
      <c r="R801" s="137"/>
      <c r="S801" s="155"/>
      <c r="T801" s="155"/>
      <c r="U801" s="155"/>
      <c r="V801" s="155"/>
      <c r="W801" s="155"/>
      <c r="X801" s="155"/>
      <c r="Y801" s="53" t="str">
        <f t="shared" si="228"/>
        <v/>
      </c>
      <c r="Z801" s="51" t="str">
        <f t="shared" si="229"/>
        <v/>
      </c>
      <c r="AA801" s="51" t="str">
        <f t="shared" si="230"/>
        <v/>
      </c>
      <c r="AB801" s="51" t="str">
        <f t="shared" si="231"/>
        <v/>
      </c>
      <c r="AC801" s="51" t="str">
        <f t="shared" si="232"/>
        <v/>
      </c>
      <c r="AD801" s="51" t="str">
        <f t="shared" si="233"/>
        <v/>
      </c>
      <c r="AE801" s="51" t="str">
        <f t="shared" si="234"/>
        <v/>
      </c>
      <c r="AF801" s="51" t="str">
        <f t="shared" si="235"/>
        <v/>
      </c>
      <c r="AG801" s="51" t="str">
        <f t="shared" si="236"/>
        <v/>
      </c>
      <c r="AH801" s="51" t="str">
        <f t="shared" si="237"/>
        <v/>
      </c>
      <c r="AI801" s="51" t="str">
        <f t="shared" si="238"/>
        <v/>
      </c>
      <c r="AJ801" s="51" t="str">
        <f t="shared" si="239"/>
        <v/>
      </c>
      <c r="AK801" s="51" t="str">
        <f t="shared" si="240"/>
        <v/>
      </c>
      <c r="AL801" s="51" t="str">
        <f t="shared" si="241"/>
        <v/>
      </c>
      <c r="AM801" s="51" t="str">
        <f t="shared" si="242"/>
        <v/>
      </c>
      <c r="AN801" s="51" t="str">
        <f>IF(OR(AD801&lt;&gt;TRUE,AI801&lt;&gt;TRUE),"",IF(OR('Info Lieferung'!$B$12-(YEAR(J801))&gt;INDEX(valschartmaxalt,MATCH(N801,libschart,0)),'Info Lieferung'!$B$12-(YEAR(J801))&lt;INDEX(valschartminalt,MATCH(N801,libschart,0))),FALSE,TRUE))</f>
        <v/>
      </c>
      <c r="AO801" s="51" t="str">
        <f t="shared" si="243"/>
        <v/>
      </c>
      <c r="AP801" s="51"/>
      <c r="AQ801" s="51"/>
      <c r="AR801" s="51"/>
      <c r="AS801" s="197" t="str">
        <f t="shared" si="244"/>
        <v/>
      </c>
      <c r="AT801" s="197" t="str">
        <f t="shared" si="245"/>
        <v/>
      </c>
    </row>
    <row r="802" spans="1:46" x14ac:dyDescent="0.2">
      <c r="A802" s="52" t="str">
        <f>IF(AND(F802&lt;&gt;"",'Institution - Klasse'!$F$4&lt;&gt;""),INDEX(libcatidinstit,'Institution - Klasse'!$F$4),"")</f>
        <v/>
      </c>
      <c r="B802" s="52" t="str">
        <f>IF(A802&lt;&gt;"",INDEX(codeinstit,'Institution - Klasse'!$F$4),"")</f>
        <v/>
      </c>
      <c r="C802" s="50" t="str">
        <f t="shared" si="246"/>
        <v/>
      </c>
      <c r="D802" s="143"/>
      <c r="E802" s="143"/>
      <c r="F802" s="137"/>
      <c r="G802" s="137"/>
      <c r="H802" s="137"/>
      <c r="I802" s="137"/>
      <c r="J802" s="139"/>
      <c r="K802" s="140"/>
      <c r="L802" s="141"/>
      <c r="M802" s="141"/>
      <c r="N802" s="140"/>
      <c r="O802" s="142"/>
      <c r="P802" s="137"/>
      <c r="Q802" s="227"/>
      <c r="R802" s="137"/>
      <c r="S802" s="155"/>
      <c r="T802" s="155"/>
      <c r="U802" s="155"/>
      <c r="V802" s="155"/>
      <c r="W802" s="155"/>
      <c r="X802" s="155"/>
      <c r="Y802" s="53" t="str">
        <f t="shared" si="228"/>
        <v/>
      </c>
      <c r="Z802" s="51" t="str">
        <f t="shared" si="229"/>
        <v/>
      </c>
      <c r="AA802" s="51" t="str">
        <f t="shared" si="230"/>
        <v/>
      </c>
      <c r="AB802" s="51" t="str">
        <f t="shared" si="231"/>
        <v/>
      </c>
      <c r="AC802" s="51" t="str">
        <f t="shared" si="232"/>
        <v/>
      </c>
      <c r="AD802" s="51" t="str">
        <f t="shared" si="233"/>
        <v/>
      </c>
      <c r="AE802" s="51" t="str">
        <f t="shared" si="234"/>
        <v/>
      </c>
      <c r="AF802" s="51" t="str">
        <f t="shared" si="235"/>
        <v/>
      </c>
      <c r="AG802" s="51" t="str">
        <f t="shared" si="236"/>
        <v/>
      </c>
      <c r="AH802" s="51" t="str">
        <f t="shared" si="237"/>
        <v/>
      </c>
      <c r="AI802" s="51" t="str">
        <f t="shared" si="238"/>
        <v/>
      </c>
      <c r="AJ802" s="51" t="str">
        <f t="shared" si="239"/>
        <v/>
      </c>
      <c r="AK802" s="51" t="str">
        <f t="shared" si="240"/>
        <v/>
      </c>
      <c r="AL802" s="51" t="str">
        <f t="shared" si="241"/>
        <v/>
      </c>
      <c r="AM802" s="51" t="str">
        <f t="shared" si="242"/>
        <v/>
      </c>
      <c r="AN802" s="51" t="str">
        <f>IF(OR(AD802&lt;&gt;TRUE,AI802&lt;&gt;TRUE),"",IF(OR('Info Lieferung'!$B$12-(YEAR(J802))&gt;INDEX(valschartmaxalt,MATCH(N802,libschart,0)),'Info Lieferung'!$B$12-(YEAR(J802))&lt;INDEX(valschartminalt,MATCH(N802,libschart,0))),FALSE,TRUE))</f>
        <v/>
      </c>
      <c r="AO802" s="51" t="str">
        <f t="shared" si="243"/>
        <v/>
      </c>
      <c r="AP802" s="51"/>
      <c r="AQ802" s="51"/>
      <c r="AR802" s="51"/>
      <c r="AS802" s="197" t="str">
        <f t="shared" si="244"/>
        <v/>
      </c>
      <c r="AT802" s="197" t="str">
        <f t="shared" si="245"/>
        <v/>
      </c>
    </row>
    <row r="803" spans="1:46" x14ac:dyDescent="0.2">
      <c r="A803" s="52" t="str">
        <f>IF(AND(F803&lt;&gt;"",'Institution - Klasse'!$F$4&lt;&gt;""),INDEX(libcatidinstit,'Institution - Klasse'!$F$4),"")</f>
        <v/>
      </c>
      <c r="B803" s="52" t="str">
        <f>IF(A803&lt;&gt;"",INDEX(codeinstit,'Institution - Klasse'!$F$4),"")</f>
        <v/>
      </c>
      <c r="C803" s="50" t="str">
        <f t="shared" si="246"/>
        <v/>
      </c>
      <c r="D803" s="143"/>
      <c r="E803" s="143"/>
      <c r="F803" s="137"/>
      <c r="G803" s="137"/>
      <c r="H803" s="137"/>
      <c r="I803" s="137"/>
      <c r="J803" s="139"/>
      <c r="K803" s="140"/>
      <c r="L803" s="141"/>
      <c r="M803" s="141"/>
      <c r="N803" s="140"/>
      <c r="O803" s="142"/>
      <c r="P803" s="137"/>
      <c r="Q803" s="227"/>
      <c r="R803" s="137"/>
      <c r="S803" s="155"/>
      <c r="T803" s="155"/>
      <c r="U803" s="155"/>
      <c r="V803" s="155"/>
      <c r="W803" s="155"/>
      <c r="X803" s="155"/>
      <c r="Y803" s="53" t="str">
        <f t="shared" si="228"/>
        <v/>
      </c>
      <c r="Z803" s="51" t="str">
        <f t="shared" si="229"/>
        <v/>
      </c>
      <c r="AA803" s="51" t="str">
        <f t="shared" si="230"/>
        <v/>
      </c>
      <c r="AB803" s="51" t="str">
        <f t="shared" si="231"/>
        <v/>
      </c>
      <c r="AC803" s="51" t="str">
        <f t="shared" si="232"/>
        <v/>
      </c>
      <c r="AD803" s="51" t="str">
        <f t="shared" si="233"/>
        <v/>
      </c>
      <c r="AE803" s="51" t="str">
        <f t="shared" si="234"/>
        <v/>
      </c>
      <c r="AF803" s="51" t="str">
        <f t="shared" si="235"/>
        <v/>
      </c>
      <c r="AG803" s="51" t="str">
        <f t="shared" si="236"/>
        <v/>
      </c>
      <c r="AH803" s="51" t="str">
        <f t="shared" si="237"/>
        <v/>
      </c>
      <c r="AI803" s="51" t="str">
        <f t="shared" si="238"/>
        <v/>
      </c>
      <c r="AJ803" s="51" t="str">
        <f t="shared" si="239"/>
        <v/>
      </c>
      <c r="AK803" s="51" t="str">
        <f t="shared" si="240"/>
        <v/>
      </c>
      <c r="AL803" s="51" t="str">
        <f t="shared" si="241"/>
        <v/>
      </c>
      <c r="AM803" s="51" t="str">
        <f t="shared" si="242"/>
        <v/>
      </c>
      <c r="AN803" s="51" t="str">
        <f>IF(OR(AD803&lt;&gt;TRUE,AI803&lt;&gt;TRUE),"",IF(OR('Info Lieferung'!$B$12-(YEAR(J803))&gt;INDEX(valschartmaxalt,MATCH(N803,libschart,0)),'Info Lieferung'!$B$12-(YEAR(J803))&lt;INDEX(valschartminalt,MATCH(N803,libschart,0))),FALSE,TRUE))</f>
        <v/>
      </c>
      <c r="AO803" s="51" t="str">
        <f t="shared" si="243"/>
        <v/>
      </c>
      <c r="AP803" s="51"/>
      <c r="AQ803" s="51"/>
      <c r="AR803" s="51"/>
      <c r="AS803" s="197" t="str">
        <f t="shared" si="244"/>
        <v/>
      </c>
      <c r="AT803" s="197" t="str">
        <f t="shared" si="245"/>
        <v/>
      </c>
    </row>
    <row r="804" spans="1:46" x14ac:dyDescent="0.2">
      <c r="A804" s="52" t="str">
        <f>IF(AND(F804&lt;&gt;"",'Institution - Klasse'!$F$4&lt;&gt;""),INDEX(libcatidinstit,'Institution - Klasse'!$F$4),"")</f>
        <v/>
      </c>
      <c r="B804" s="52" t="str">
        <f>IF(A804&lt;&gt;"",INDEX(codeinstit,'Institution - Klasse'!$F$4),"")</f>
        <v/>
      </c>
      <c r="C804" s="50" t="str">
        <f t="shared" si="246"/>
        <v/>
      </c>
      <c r="D804" s="143"/>
      <c r="E804" s="143"/>
      <c r="F804" s="137"/>
      <c r="G804" s="137"/>
      <c r="H804" s="137"/>
      <c r="I804" s="137"/>
      <c r="J804" s="139"/>
      <c r="K804" s="140"/>
      <c r="L804" s="141"/>
      <c r="M804" s="141"/>
      <c r="N804" s="140"/>
      <c r="O804" s="142"/>
      <c r="P804" s="137"/>
      <c r="Q804" s="227"/>
      <c r="R804" s="137"/>
      <c r="S804" s="155"/>
      <c r="T804" s="155"/>
      <c r="U804" s="155"/>
      <c r="V804" s="155"/>
      <c r="W804" s="155"/>
      <c r="X804" s="155"/>
      <c r="Y804" s="53" t="str">
        <f t="shared" si="228"/>
        <v/>
      </c>
      <c r="Z804" s="51" t="str">
        <f t="shared" si="229"/>
        <v/>
      </c>
      <c r="AA804" s="51" t="str">
        <f t="shared" si="230"/>
        <v/>
      </c>
      <c r="AB804" s="51" t="str">
        <f t="shared" si="231"/>
        <v/>
      </c>
      <c r="AC804" s="51" t="str">
        <f t="shared" si="232"/>
        <v/>
      </c>
      <c r="AD804" s="51" t="str">
        <f t="shared" si="233"/>
        <v/>
      </c>
      <c r="AE804" s="51" t="str">
        <f t="shared" si="234"/>
        <v/>
      </c>
      <c r="AF804" s="51" t="str">
        <f t="shared" si="235"/>
        <v/>
      </c>
      <c r="AG804" s="51" t="str">
        <f t="shared" si="236"/>
        <v/>
      </c>
      <c r="AH804" s="51" t="str">
        <f t="shared" si="237"/>
        <v/>
      </c>
      <c r="AI804" s="51" t="str">
        <f t="shared" si="238"/>
        <v/>
      </c>
      <c r="AJ804" s="51" t="str">
        <f t="shared" si="239"/>
        <v/>
      </c>
      <c r="AK804" s="51" t="str">
        <f t="shared" si="240"/>
        <v/>
      </c>
      <c r="AL804" s="51" t="str">
        <f t="shared" si="241"/>
        <v/>
      </c>
      <c r="AM804" s="51" t="str">
        <f t="shared" si="242"/>
        <v/>
      </c>
      <c r="AN804" s="51" t="str">
        <f>IF(OR(AD804&lt;&gt;TRUE,AI804&lt;&gt;TRUE),"",IF(OR('Info Lieferung'!$B$12-(YEAR(J804))&gt;INDEX(valschartmaxalt,MATCH(N804,libschart,0)),'Info Lieferung'!$B$12-(YEAR(J804))&lt;INDEX(valschartminalt,MATCH(N804,libschart,0))),FALSE,TRUE))</f>
        <v/>
      </c>
      <c r="AO804" s="51" t="str">
        <f t="shared" si="243"/>
        <v/>
      </c>
      <c r="AP804" s="51"/>
      <c r="AQ804" s="51"/>
      <c r="AR804" s="51"/>
      <c r="AS804" s="197" t="str">
        <f t="shared" si="244"/>
        <v/>
      </c>
      <c r="AT804" s="197" t="str">
        <f t="shared" si="245"/>
        <v/>
      </c>
    </row>
    <row r="805" spans="1:46" x14ac:dyDescent="0.2">
      <c r="A805" s="52" t="str">
        <f>IF(AND(F805&lt;&gt;"",'Institution - Klasse'!$F$4&lt;&gt;""),INDEX(libcatidinstit,'Institution - Klasse'!$F$4),"")</f>
        <v/>
      </c>
      <c r="B805" s="52" t="str">
        <f>IF(A805&lt;&gt;"",INDEX(codeinstit,'Institution - Klasse'!$F$4),"")</f>
        <v/>
      </c>
      <c r="C805" s="50" t="str">
        <f t="shared" si="246"/>
        <v/>
      </c>
      <c r="D805" s="143"/>
      <c r="E805" s="143"/>
      <c r="F805" s="137"/>
      <c r="G805" s="137"/>
      <c r="H805" s="137"/>
      <c r="I805" s="137"/>
      <c r="J805" s="139"/>
      <c r="K805" s="140"/>
      <c r="L805" s="141"/>
      <c r="M805" s="141"/>
      <c r="N805" s="140"/>
      <c r="O805" s="142"/>
      <c r="P805" s="137"/>
      <c r="Q805" s="227"/>
      <c r="R805" s="137"/>
      <c r="S805" s="155"/>
      <c r="T805" s="155"/>
      <c r="U805" s="155"/>
      <c r="V805" s="155"/>
      <c r="W805" s="155"/>
      <c r="X805" s="155"/>
      <c r="Y805" s="53" t="str">
        <f t="shared" si="228"/>
        <v/>
      </c>
      <c r="Z805" s="51" t="str">
        <f t="shared" si="229"/>
        <v/>
      </c>
      <c r="AA805" s="51" t="str">
        <f t="shared" si="230"/>
        <v/>
      </c>
      <c r="AB805" s="51" t="str">
        <f t="shared" si="231"/>
        <v/>
      </c>
      <c r="AC805" s="51" t="str">
        <f t="shared" si="232"/>
        <v/>
      </c>
      <c r="AD805" s="51" t="str">
        <f t="shared" si="233"/>
        <v/>
      </c>
      <c r="AE805" s="51" t="str">
        <f t="shared" si="234"/>
        <v/>
      </c>
      <c r="AF805" s="51" t="str">
        <f t="shared" si="235"/>
        <v/>
      </c>
      <c r="AG805" s="51" t="str">
        <f t="shared" si="236"/>
        <v/>
      </c>
      <c r="AH805" s="51" t="str">
        <f t="shared" si="237"/>
        <v/>
      </c>
      <c r="AI805" s="51" t="str">
        <f t="shared" si="238"/>
        <v/>
      </c>
      <c r="AJ805" s="51" t="str">
        <f t="shared" si="239"/>
        <v/>
      </c>
      <c r="AK805" s="51" t="str">
        <f t="shared" si="240"/>
        <v/>
      </c>
      <c r="AL805" s="51" t="str">
        <f t="shared" si="241"/>
        <v/>
      </c>
      <c r="AM805" s="51" t="str">
        <f t="shared" si="242"/>
        <v/>
      </c>
      <c r="AN805" s="51" t="str">
        <f>IF(OR(AD805&lt;&gt;TRUE,AI805&lt;&gt;TRUE),"",IF(OR('Info Lieferung'!$B$12-(YEAR(J805))&gt;INDEX(valschartmaxalt,MATCH(N805,libschart,0)),'Info Lieferung'!$B$12-(YEAR(J805))&lt;INDEX(valschartminalt,MATCH(N805,libschart,0))),FALSE,TRUE))</f>
        <v/>
      </c>
      <c r="AO805" s="51" t="str">
        <f t="shared" si="243"/>
        <v/>
      </c>
      <c r="AP805" s="51"/>
      <c r="AQ805" s="51"/>
      <c r="AR805" s="51"/>
      <c r="AS805" s="197" t="str">
        <f t="shared" si="244"/>
        <v/>
      </c>
      <c r="AT805" s="197" t="str">
        <f t="shared" si="245"/>
        <v/>
      </c>
    </row>
    <row r="806" spans="1:46" x14ac:dyDescent="0.2">
      <c r="A806" s="52" t="str">
        <f>IF(AND(F806&lt;&gt;"",'Institution - Klasse'!$F$4&lt;&gt;""),INDEX(libcatidinstit,'Institution - Klasse'!$F$4),"")</f>
        <v/>
      </c>
      <c r="B806" s="52" t="str">
        <f>IF(A806&lt;&gt;"",INDEX(codeinstit,'Institution - Klasse'!$F$4),"")</f>
        <v/>
      </c>
      <c r="C806" s="50" t="str">
        <f t="shared" si="246"/>
        <v/>
      </c>
      <c r="D806" s="143"/>
      <c r="E806" s="143"/>
      <c r="F806" s="137"/>
      <c r="G806" s="137"/>
      <c r="H806" s="137"/>
      <c r="I806" s="137"/>
      <c r="J806" s="139"/>
      <c r="K806" s="140"/>
      <c r="L806" s="141"/>
      <c r="M806" s="141"/>
      <c r="N806" s="140"/>
      <c r="O806" s="142"/>
      <c r="P806" s="137"/>
      <c r="Q806" s="227"/>
      <c r="R806" s="137"/>
      <c r="S806" s="155"/>
      <c r="T806" s="155"/>
      <c r="U806" s="155"/>
      <c r="V806" s="155"/>
      <c r="W806" s="155"/>
      <c r="X806" s="155"/>
      <c r="Y806" s="53" t="str">
        <f t="shared" si="228"/>
        <v/>
      </c>
      <c r="Z806" s="51" t="str">
        <f t="shared" si="229"/>
        <v/>
      </c>
      <c r="AA806" s="51" t="str">
        <f t="shared" si="230"/>
        <v/>
      </c>
      <c r="AB806" s="51" t="str">
        <f t="shared" si="231"/>
        <v/>
      </c>
      <c r="AC806" s="51" t="str">
        <f t="shared" si="232"/>
        <v/>
      </c>
      <c r="AD806" s="51" t="str">
        <f t="shared" si="233"/>
        <v/>
      </c>
      <c r="AE806" s="51" t="str">
        <f t="shared" si="234"/>
        <v/>
      </c>
      <c r="AF806" s="51" t="str">
        <f t="shared" si="235"/>
        <v/>
      </c>
      <c r="AG806" s="51" t="str">
        <f t="shared" si="236"/>
        <v/>
      </c>
      <c r="AH806" s="51" t="str">
        <f t="shared" si="237"/>
        <v/>
      </c>
      <c r="AI806" s="51" t="str">
        <f t="shared" si="238"/>
        <v/>
      </c>
      <c r="AJ806" s="51" t="str">
        <f t="shared" si="239"/>
        <v/>
      </c>
      <c r="AK806" s="51" t="str">
        <f t="shared" si="240"/>
        <v/>
      </c>
      <c r="AL806" s="51" t="str">
        <f t="shared" si="241"/>
        <v/>
      </c>
      <c r="AM806" s="51" t="str">
        <f t="shared" si="242"/>
        <v/>
      </c>
      <c r="AN806" s="51" t="str">
        <f>IF(OR(AD806&lt;&gt;TRUE,AI806&lt;&gt;TRUE),"",IF(OR('Info Lieferung'!$B$12-(YEAR(J806))&gt;INDEX(valschartmaxalt,MATCH(N806,libschart,0)),'Info Lieferung'!$B$12-(YEAR(J806))&lt;INDEX(valschartminalt,MATCH(N806,libschart,0))),FALSE,TRUE))</f>
        <v/>
      </c>
      <c r="AO806" s="51" t="str">
        <f t="shared" si="243"/>
        <v/>
      </c>
      <c r="AP806" s="51"/>
      <c r="AQ806" s="51"/>
      <c r="AR806" s="51"/>
      <c r="AS806" s="197" t="str">
        <f t="shared" si="244"/>
        <v/>
      </c>
      <c r="AT806" s="197" t="str">
        <f t="shared" si="245"/>
        <v/>
      </c>
    </row>
    <row r="807" spans="1:46" x14ac:dyDescent="0.2">
      <c r="A807" s="52" t="str">
        <f>IF(AND(F807&lt;&gt;"",'Institution - Klasse'!$F$4&lt;&gt;""),INDEX(libcatidinstit,'Institution - Klasse'!$F$4),"")</f>
        <v/>
      </c>
      <c r="B807" s="52" t="str">
        <f>IF(A807&lt;&gt;"",INDEX(codeinstit,'Institution - Klasse'!$F$4),"")</f>
        <v/>
      </c>
      <c r="C807" s="50" t="str">
        <f t="shared" si="246"/>
        <v/>
      </c>
      <c r="D807" s="143"/>
      <c r="E807" s="143"/>
      <c r="F807" s="137"/>
      <c r="G807" s="137"/>
      <c r="H807" s="137"/>
      <c r="I807" s="137"/>
      <c r="J807" s="139"/>
      <c r="K807" s="140"/>
      <c r="L807" s="141"/>
      <c r="M807" s="141"/>
      <c r="N807" s="140"/>
      <c r="O807" s="142"/>
      <c r="P807" s="137"/>
      <c r="Q807" s="227"/>
      <c r="R807" s="137"/>
      <c r="S807" s="155"/>
      <c r="T807" s="155"/>
      <c r="U807" s="155"/>
      <c r="V807" s="155"/>
      <c r="W807" s="155"/>
      <c r="X807" s="155"/>
      <c r="Y807" s="53" t="str">
        <f t="shared" si="228"/>
        <v/>
      </c>
      <c r="Z807" s="51" t="str">
        <f t="shared" si="229"/>
        <v/>
      </c>
      <c r="AA807" s="51" t="str">
        <f t="shared" si="230"/>
        <v/>
      </c>
      <c r="AB807" s="51" t="str">
        <f t="shared" si="231"/>
        <v/>
      </c>
      <c r="AC807" s="51" t="str">
        <f t="shared" si="232"/>
        <v/>
      </c>
      <c r="AD807" s="51" t="str">
        <f t="shared" si="233"/>
        <v/>
      </c>
      <c r="AE807" s="51" t="str">
        <f t="shared" si="234"/>
        <v/>
      </c>
      <c r="AF807" s="51" t="str">
        <f t="shared" si="235"/>
        <v/>
      </c>
      <c r="AG807" s="51" t="str">
        <f t="shared" si="236"/>
        <v/>
      </c>
      <c r="AH807" s="51" t="str">
        <f t="shared" si="237"/>
        <v/>
      </c>
      <c r="AI807" s="51" t="str">
        <f t="shared" si="238"/>
        <v/>
      </c>
      <c r="AJ807" s="51" t="str">
        <f t="shared" si="239"/>
        <v/>
      </c>
      <c r="AK807" s="51" t="str">
        <f t="shared" si="240"/>
        <v/>
      </c>
      <c r="AL807" s="51" t="str">
        <f t="shared" si="241"/>
        <v/>
      </c>
      <c r="AM807" s="51" t="str">
        <f t="shared" si="242"/>
        <v/>
      </c>
      <c r="AN807" s="51" t="str">
        <f>IF(OR(AD807&lt;&gt;TRUE,AI807&lt;&gt;TRUE),"",IF(OR('Info Lieferung'!$B$12-(YEAR(J807))&gt;INDEX(valschartmaxalt,MATCH(N807,libschart,0)),'Info Lieferung'!$B$12-(YEAR(J807))&lt;INDEX(valschartminalt,MATCH(N807,libschart,0))),FALSE,TRUE))</f>
        <v/>
      </c>
      <c r="AO807" s="51" t="str">
        <f t="shared" si="243"/>
        <v/>
      </c>
      <c r="AP807" s="51"/>
      <c r="AQ807" s="51"/>
      <c r="AR807" s="51"/>
      <c r="AS807" s="197" t="str">
        <f t="shared" si="244"/>
        <v/>
      </c>
      <c r="AT807" s="197" t="str">
        <f t="shared" si="245"/>
        <v/>
      </c>
    </row>
    <row r="808" spans="1:46" x14ac:dyDescent="0.2">
      <c r="A808" s="52" t="str">
        <f>IF(AND(F808&lt;&gt;"",'Institution - Klasse'!$F$4&lt;&gt;""),INDEX(libcatidinstit,'Institution - Klasse'!$F$4),"")</f>
        <v/>
      </c>
      <c r="B808" s="52" t="str">
        <f>IF(A808&lt;&gt;"",INDEX(codeinstit,'Institution - Klasse'!$F$4),"")</f>
        <v/>
      </c>
      <c r="C808" s="50" t="str">
        <f t="shared" si="246"/>
        <v/>
      </c>
      <c r="D808" s="143"/>
      <c r="E808" s="143"/>
      <c r="F808" s="137"/>
      <c r="G808" s="137"/>
      <c r="H808" s="137"/>
      <c r="I808" s="137"/>
      <c r="J808" s="139"/>
      <c r="K808" s="140"/>
      <c r="L808" s="141"/>
      <c r="M808" s="141"/>
      <c r="N808" s="140"/>
      <c r="O808" s="142"/>
      <c r="P808" s="137"/>
      <c r="Q808" s="227"/>
      <c r="R808" s="137"/>
      <c r="S808" s="155"/>
      <c r="T808" s="155"/>
      <c r="U808" s="155"/>
      <c r="V808" s="155"/>
      <c r="W808" s="155"/>
      <c r="X808" s="155"/>
      <c r="Y808" s="53" t="str">
        <f t="shared" si="228"/>
        <v/>
      </c>
      <c r="Z808" s="51" t="str">
        <f t="shared" si="229"/>
        <v/>
      </c>
      <c r="AA808" s="51" t="str">
        <f t="shared" si="230"/>
        <v/>
      </c>
      <c r="AB808" s="51" t="str">
        <f t="shared" si="231"/>
        <v/>
      </c>
      <c r="AC808" s="51" t="str">
        <f t="shared" si="232"/>
        <v/>
      </c>
      <c r="AD808" s="51" t="str">
        <f t="shared" si="233"/>
        <v/>
      </c>
      <c r="AE808" s="51" t="str">
        <f t="shared" si="234"/>
        <v/>
      </c>
      <c r="AF808" s="51" t="str">
        <f t="shared" si="235"/>
        <v/>
      </c>
      <c r="AG808" s="51" t="str">
        <f t="shared" si="236"/>
        <v/>
      </c>
      <c r="AH808" s="51" t="str">
        <f t="shared" si="237"/>
        <v/>
      </c>
      <c r="AI808" s="51" t="str">
        <f t="shared" si="238"/>
        <v/>
      </c>
      <c r="AJ808" s="51" t="str">
        <f t="shared" si="239"/>
        <v/>
      </c>
      <c r="AK808" s="51" t="str">
        <f t="shared" si="240"/>
        <v/>
      </c>
      <c r="AL808" s="51" t="str">
        <f t="shared" si="241"/>
        <v/>
      </c>
      <c r="AM808" s="51" t="str">
        <f t="shared" si="242"/>
        <v/>
      </c>
      <c r="AN808" s="51" t="str">
        <f>IF(OR(AD808&lt;&gt;TRUE,AI808&lt;&gt;TRUE),"",IF(OR('Info Lieferung'!$B$12-(YEAR(J808))&gt;INDEX(valschartmaxalt,MATCH(N808,libschart,0)),'Info Lieferung'!$B$12-(YEAR(J808))&lt;INDEX(valschartminalt,MATCH(N808,libschart,0))),FALSE,TRUE))</f>
        <v/>
      </c>
      <c r="AO808" s="51" t="str">
        <f t="shared" si="243"/>
        <v/>
      </c>
      <c r="AP808" s="51"/>
      <c r="AQ808" s="51"/>
      <c r="AR808" s="51"/>
      <c r="AS808" s="197" t="str">
        <f t="shared" si="244"/>
        <v/>
      </c>
      <c r="AT808" s="197" t="str">
        <f t="shared" si="245"/>
        <v/>
      </c>
    </row>
    <row r="809" spans="1:46" x14ac:dyDescent="0.2">
      <c r="A809" s="52" t="str">
        <f>IF(AND(F809&lt;&gt;"",'Institution - Klasse'!$F$4&lt;&gt;""),INDEX(libcatidinstit,'Institution - Klasse'!$F$4),"")</f>
        <v/>
      </c>
      <c r="B809" s="52" t="str">
        <f>IF(A809&lt;&gt;"",INDEX(codeinstit,'Institution - Klasse'!$F$4),"")</f>
        <v/>
      </c>
      <c r="C809" s="50" t="str">
        <f t="shared" si="246"/>
        <v/>
      </c>
      <c r="D809" s="143"/>
      <c r="E809" s="143"/>
      <c r="F809" s="137"/>
      <c r="G809" s="137"/>
      <c r="H809" s="137"/>
      <c r="I809" s="137"/>
      <c r="J809" s="139"/>
      <c r="K809" s="140"/>
      <c r="L809" s="141"/>
      <c r="M809" s="141"/>
      <c r="N809" s="140"/>
      <c r="O809" s="142"/>
      <c r="P809" s="137"/>
      <c r="Q809" s="227"/>
      <c r="R809" s="137"/>
      <c r="S809" s="155"/>
      <c r="T809" s="155"/>
      <c r="U809" s="155"/>
      <c r="V809" s="155"/>
      <c r="W809" s="155"/>
      <c r="X809" s="155"/>
      <c r="Y809" s="53" t="str">
        <f t="shared" si="228"/>
        <v/>
      </c>
      <c r="Z809" s="51" t="str">
        <f t="shared" si="229"/>
        <v/>
      </c>
      <c r="AA809" s="51" t="str">
        <f t="shared" si="230"/>
        <v/>
      </c>
      <c r="AB809" s="51" t="str">
        <f t="shared" si="231"/>
        <v/>
      </c>
      <c r="AC809" s="51" t="str">
        <f t="shared" si="232"/>
        <v/>
      </c>
      <c r="AD809" s="51" t="str">
        <f t="shared" si="233"/>
        <v/>
      </c>
      <c r="AE809" s="51" t="str">
        <f t="shared" si="234"/>
        <v/>
      </c>
      <c r="AF809" s="51" t="str">
        <f t="shared" si="235"/>
        <v/>
      </c>
      <c r="AG809" s="51" t="str">
        <f t="shared" si="236"/>
        <v/>
      </c>
      <c r="AH809" s="51" t="str">
        <f t="shared" si="237"/>
        <v/>
      </c>
      <c r="AI809" s="51" t="str">
        <f t="shared" si="238"/>
        <v/>
      </c>
      <c r="AJ809" s="51" t="str">
        <f t="shared" si="239"/>
        <v/>
      </c>
      <c r="AK809" s="51" t="str">
        <f t="shared" si="240"/>
        <v/>
      </c>
      <c r="AL809" s="51" t="str">
        <f t="shared" si="241"/>
        <v/>
      </c>
      <c r="AM809" s="51" t="str">
        <f t="shared" si="242"/>
        <v/>
      </c>
      <c r="AN809" s="51" t="str">
        <f>IF(OR(AD809&lt;&gt;TRUE,AI809&lt;&gt;TRUE),"",IF(OR('Info Lieferung'!$B$12-(YEAR(J809))&gt;INDEX(valschartmaxalt,MATCH(N809,libschart,0)),'Info Lieferung'!$B$12-(YEAR(J809))&lt;INDEX(valschartminalt,MATCH(N809,libschart,0))),FALSE,TRUE))</f>
        <v/>
      </c>
      <c r="AO809" s="51" t="str">
        <f t="shared" si="243"/>
        <v/>
      </c>
      <c r="AP809" s="51"/>
      <c r="AQ809" s="51"/>
      <c r="AR809" s="51"/>
      <c r="AS809" s="197" t="str">
        <f t="shared" si="244"/>
        <v/>
      </c>
      <c r="AT809" s="197" t="str">
        <f t="shared" si="245"/>
        <v/>
      </c>
    </row>
    <row r="810" spans="1:46" x14ac:dyDescent="0.2">
      <c r="A810" s="52" t="str">
        <f>IF(AND(F810&lt;&gt;"",'Institution - Klasse'!$F$4&lt;&gt;""),INDEX(libcatidinstit,'Institution - Klasse'!$F$4),"")</f>
        <v/>
      </c>
      <c r="B810" s="52" t="str">
        <f>IF(A810&lt;&gt;"",INDEX(codeinstit,'Institution - Klasse'!$F$4),"")</f>
        <v/>
      </c>
      <c r="C810" s="50" t="str">
        <f t="shared" si="246"/>
        <v/>
      </c>
      <c r="D810" s="143"/>
      <c r="E810" s="143"/>
      <c r="F810" s="137"/>
      <c r="G810" s="137"/>
      <c r="H810" s="137"/>
      <c r="I810" s="137"/>
      <c r="J810" s="139"/>
      <c r="K810" s="140"/>
      <c r="L810" s="141"/>
      <c r="M810" s="141"/>
      <c r="N810" s="140"/>
      <c r="O810" s="142"/>
      <c r="P810" s="137"/>
      <c r="Q810" s="227"/>
      <c r="R810" s="137"/>
      <c r="S810" s="155"/>
      <c r="T810" s="155"/>
      <c r="U810" s="155"/>
      <c r="V810" s="155"/>
      <c r="W810" s="155"/>
      <c r="X810" s="155"/>
      <c r="Y810" s="53" t="str">
        <f t="shared" si="228"/>
        <v/>
      </c>
      <c r="Z810" s="51" t="str">
        <f t="shared" si="229"/>
        <v/>
      </c>
      <c r="AA810" s="51" t="str">
        <f t="shared" si="230"/>
        <v/>
      </c>
      <c r="AB810" s="51" t="str">
        <f t="shared" si="231"/>
        <v/>
      </c>
      <c r="AC810" s="51" t="str">
        <f t="shared" si="232"/>
        <v/>
      </c>
      <c r="AD810" s="51" t="str">
        <f t="shared" si="233"/>
        <v/>
      </c>
      <c r="AE810" s="51" t="str">
        <f t="shared" si="234"/>
        <v/>
      </c>
      <c r="AF810" s="51" t="str">
        <f t="shared" si="235"/>
        <v/>
      </c>
      <c r="AG810" s="51" t="str">
        <f t="shared" si="236"/>
        <v/>
      </c>
      <c r="AH810" s="51" t="str">
        <f t="shared" si="237"/>
        <v/>
      </c>
      <c r="AI810" s="51" t="str">
        <f t="shared" si="238"/>
        <v/>
      </c>
      <c r="AJ810" s="51" t="str">
        <f t="shared" si="239"/>
        <v/>
      </c>
      <c r="AK810" s="51" t="str">
        <f t="shared" si="240"/>
        <v/>
      </c>
      <c r="AL810" s="51" t="str">
        <f t="shared" si="241"/>
        <v/>
      </c>
      <c r="AM810" s="51" t="str">
        <f t="shared" si="242"/>
        <v/>
      </c>
      <c r="AN810" s="51" t="str">
        <f>IF(OR(AD810&lt;&gt;TRUE,AI810&lt;&gt;TRUE),"",IF(OR('Info Lieferung'!$B$12-(YEAR(J810))&gt;INDEX(valschartmaxalt,MATCH(N810,libschart,0)),'Info Lieferung'!$B$12-(YEAR(J810))&lt;INDEX(valschartminalt,MATCH(N810,libschart,0))),FALSE,TRUE))</f>
        <v/>
      </c>
      <c r="AO810" s="51" t="str">
        <f t="shared" si="243"/>
        <v/>
      </c>
      <c r="AP810" s="51"/>
      <c r="AQ810" s="51"/>
      <c r="AR810" s="51"/>
      <c r="AS810" s="197" t="str">
        <f t="shared" si="244"/>
        <v/>
      </c>
      <c r="AT810" s="197" t="str">
        <f t="shared" si="245"/>
        <v/>
      </c>
    </row>
    <row r="811" spans="1:46" x14ac:dyDescent="0.2">
      <c r="A811" s="52" t="str">
        <f>IF(AND(F811&lt;&gt;"",'Institution - Klasse'!$F$4&lt;&gt;""),INDEX(libcatidinstit,'Institution - Klasse'!$F$4),"")</f>
        <v/>
      </c>
      <c r="B811" s="52" t="str">
        <f>IF(A811&lt;&gt;"",INDEX(codeinstit,'Institution - Klasse'!$F$4),"")</f>
        <v/>
      </c>
      <c r="C811" s="50" t="str">
        <f t="shared" si="246"/>
        <v/>
      </c>
      <c r="D811" s="143"/>
      <c r="E811" s="143"/>
      <c r="F811" s="137"/>
      <c r="G811" s="137"/>
      <c r="H811" s="137"/>
      <c r="I811" s="137"/>
      <c r="J811" s="139"/>
      <c r="K811" s="140"/>
      <c r="L811" s="141"/>
      <c r="M811" s="141"/>
      <c r="N811" s="140"/>
      <c r="O811" s="142"/>
      <c r="P811" s="137"/>
      <c r="Q811" s="227"/>
      <c r="R811" s="137"/>
      <c r="S811" s="155"/>
      <c r="T811" s="155"/>
      <c r="U811" s="155"/>
      <c r="V811" s="155"/>
      <c r="W811" s="155"/>
      <c r="X811" s="155"/>
      <c r="Y811" s="53" t="str">
        <f t="shared" si="228"/>
        <v/>
      </c>
      <c r="Z811" s="51" t="str">
        <f t="shared" si="229"/>
        <v/>
      </c>
      <c r="AA811" s="51" t="str">
        <f t="shared" si="230"/>
        <v/>
      </c>
      <c r="AB811" s="51" t="str">
        <f t="shared" si="231"/>
        <v/>
      </c>
      <c r="AC811" s="51" t="str">
        <f t="shared" si="232"/>
        <v/>
      </c>
      <c r="AD811" s="51" t="str">
        <f t="shared" si="233"/>
        <v/>
      </c>
      <c r="AE811" s="51" t="str">
        <f t="shared" si="234"/>
        <v/>
      </c>
      <c r="AF811" s="51" t="str">
        <f t="shared" si="235"/>
        <v/>
      </c>
      <c r="AG811" s="51" t="str">
        <f t="shared" si="236"/>
        <v/>
      </c>
      <c r="AH811" s="51" t="str">
        <f t="shared" si="237"/>
        <v/>
      </c>
      <c r="AI811" s="51" t="str">
        <f t="shared" si="238"/>
        <v/>
      </c>
      <c r="AJ811" s="51" t="str">
        <f t="shared" si="239"/>
        <v/>
      </c>
      <c r="AK811" s="51" t="str">
        <f t="shared" si="240"/>
        <v/>
      </c>
      <c r="AL811" s="51" t="str">
        <f t="shared" si="241"/>
        <v/>
      </c>
      <c r="AM811" s="51" t="str">
        <f t="shared" si="242"/>
        <v/>
      </c>
      <c r="AN811" s="51" t="str">
        <f>IF(OR(AD811&lt;&gt;TRUE,AI811&lt;&gt;TRUE),"",IF(OR('Info Lieferung'!$B$12-(YEAR(J811))&gt;INDEX(valschartmaxalt,MATCH(N811,libschart,0)),'Info Lieferung'!$B$12-(YEAR(J811))&lt;INDEX(valschartminalt,MATCH(N811,libschart,0))),FALSE,TRUE))</f>
        <v/>
      </c>
      <c r="AO811" s="51" t="str">
        <f t="shared" si="243"/>
        <v/>
      </c>
      <c r="AP811" s="51"/>
      <c r="AQ811" s="51"/>
      <c r="AR811" s="51"/>
      <c r="AS811" s="197" t="str">
        <f t="shared" si="244"/>
        <v/>
      </c>
      <c r="AT811" s="197" t="str">
        <f t="shared" si="245"/>
        <v/>
      </c>
    </row>
    <row r="812" spans="1:46" x14ac:dyDescent="0.2">
      <c r="A812" s="52" t="str">
        <f>IF(AND(F812&lt;&gt;"",'Institution - Klasse'!$F$4&lt;&gt;""),INDEX(libcatidinstit,'Institution - Klasse'!$F$4),"")</f>
        <v/>
      </c>
      <c r="B812" s="52" t="str">
        <f>IF(A812&lt;&gt;"",INDEX(codeinstit,'Institution - Klasse'!$F$4),"")</f>
        <v/>
      </c>
      <c r="C812" s="50" t="str">
        <f t="shared" si="246"/>
        <v/>
      </c>
      <c r="D812" s="143"/>
      <c r="E812" s="143"/>
      <c r="F812" s="137"/>
      <c r="G812" s="137"/>
      <c r="H812" s="137"/>
      <c r="I812" s="137"/>
      <c r="J812" s="139"/>
      <c r="K812" s="140"/>
      <c r="L812" s="141"/>
      <c r="M812" s="141"/>
      <c r="N812" s="140"/>
      <c r="O812" s="142"/>
      <c r="P812" s="137"/>
      <c r="Q812" s="227"/>
      <c r="R812" s="137"/>
      <c r="S812" s="155"/>
      <c r="T812" s="155"/>
      <c r="U812" s="155"/>
      <c r="V812" s="155"/>
      <c r="W812" s="155"/>
      <c r="X812" s="155"/>
      <c r="Y812" s="53" t="str">
        <f t="shared" si="228"/>
        <v/>
      </c>
      <c r="Z812" s="51" t="str">
        <f t="shared" si="229"/>
        <v/>
      </c>
      <c r="AA812" s="51" t="str">
        <f t="shared" si="230"/>
        <v/>
      </c>
      <c r="AB812" s="51" t="str">
        <f t="shared" si="231"/>
        <v/>
      </c>
      <c r="AC812" s="51" t="str">
        <f t="shared" si="232"/>
        <v/>
      </c>
      <c r="AD812" s="51" t="str">
        <f t="shared" si="233"/>
        <v/>
      </c>
      <c r="AE812" s="51" t="str">
        <f t="shared" si="234"/>
        <v/>
      </c>
      <c r="AF812" s="51" t="str">
        <f t="shared" si="235"/>
        <v/>
      </c>
      <c r="AG812" s="51" t="str">
        <f t="shared" si="236"/>
        <v/>
      </c>
      <c r="AH812" s="51" t="str">
        <f t="shared" si="237"/>
        <v/>
      </c>
      <c r="AI812" s="51" t="str">
        <f t="shared" si="238"/>
        <v/>
      </c>
      <c r="AJ812" s="51" t="str">
        <f t="shared" si="239"/>
        <v/>
      </c>
      <c r="AK812" s="51" t="str">
        <f t="shared" si="240"/>
        <v/>
      </c>
      <c r="AL812" s="51" t="str">
        <f t="shared" si="241"/>
        <v/>
      </c>
      <c r="AM812" s="51" t="str">
        <f t="shared" si="242"/>
        <v/>
      </c>
      <c r="AN812" s="51" t="str">
        <f>IF(OR(AD812&lt;&gt;TRUE,AI812&lt;&gt;TRUE),"",IF(OR('Info Lieferung'!$B$12-(YEAR(J812))&gt;INDEX(valschartmaxalt,MATCH(N812,libschart,0)),'Info Lieferung'!$B$12-(YEAR(J812))&lt;INDEX(valschartminalt,MATCH(N812,libschart,0))),FALSE,TRUE))</f>
        <v/>
      </c>
      <c r="AO812" s="51" t="str">
        <f t="shared" si="243"/>
        <v/>
      </c>
      <c r="AP812" s="51"/>
      <c r="AQ812" s="51"/>
      <c r="AR812" s="51"/>
      <c r="AS812" s="197" t="str">
        <f t="shared" si="244"/>
        <v/>
      </c>
      <c r="AT812" s="197" t="str">
        <f t="shared" si="245"/>
        <v/>
      </c>
    </row>
    <row r="813" spans="1:46" x14ac:dyDescent="0.2">
      <c r="A813" s="52" t="str">
        <f>IF(AND(F813&lt;&gt;"",'Institution - Klasse'!$F$4&lt;&gt;""),INDEX(libcatidinstit,'Institution - Klasse'!$F$4),"")</f>
        <v/>
      </c>
      <c r="B813" s="52" t="str">
        <f>IF(A813&lt;&gt;"",INDEX(codeinstit,'Institution - Klasse'!$F$4),"")</f>
        <v/>
      </c>
      <c r="C813" s="50" t="str">
        <f t="shared" si="246"/>
        <v/>
      </c>
      <c r="D813" s="143"/>
      <c r="E813" s="143"/>
      <c r="F813" s="137"/>
      <c r="G813" s="137"/>
      <c r="H813" s="137"/>
      <c r="I813" s="137"/>
      <c r="J813" s="139"/>
      <c r="K813" s="140"/>
      <c r="L813" s="141"/>
      <c r="M813" s="141"/>
      <c r="N813" s="140"/>
      <c r="O813" s="142"/>
      <c r="P813" s="137"/>
      <c r="Q813" s="227"/>
      <c r="R813" s="137"/>
      <c r="S813" s="155"/>
      <c r="T813" s="155"/>
      <c r="U813" s="155"/>
      <c r="V813" s="155"/>
      <c r="W813" s="155"/>
      <c r="X813" s="155"/>
      <c r="Y813" s="53" t="str">
        <f t="shared" si="228"/>
        <v/>
      </c>
      <c r="Z813" s="51" t="str">
        <f t="shared" si="229"/>
        <v/>
      </c>
      <c r="AA813" s="51" t="str">
        <f t="shared" si="230"/>
        <v/>
      </c>
      <c r="AB813" s="51" t="str">
        <f t="shared" si="231"/>
        <v/>
      </c>
      <c r="AC813" s="51" t="str">
        <f t="shared" si="232"/>
        <v/>
      </c>
      <c r="AD813" s="51" t="str">
        <f t="shared" si="233"/>
        <v/>
      </c>
      <c r="AE813" s="51" t="str">
        <f t="shared" si="234"/>
        <v/>
      </c>
      <c r="AF813" s="51" t="str">
        <f t="shared" si="235"/>
        <v/>
      </c>
      <c r="AG813" s="51" t="str">
        <f t="shared" si="236"/>
        <v/>
      </c>
      <c r="AH813" s="51" t="str">
        <f t="shared" si="237"/>
        <v/>
      </c>
      <c r="AI813" s="51" t="str">
        <f t="shared" si="238"/>
        <v/>
      </c>
      <c r="AJ813" s="51" t="str">
        <f t="shared" si="239"/>
        <v/>
      </c>
      <c r="AK813" s="51" t="str">
        <f t="shared" si="240"/>
        <v/>
      </c>
      <c r="AL813" s="51" t="str">
        <f t="shared" si="241"/>
        <v/>
      </c>
      <c r="AM813" s="51" t="str">
        <f t="shared" si="242"/>
        <v/>
      </c>
      <c r="AN813" s="51" t="str">
        <f>IF(OR(AD813&lt;&gt;TRUE,AI813&lt;&gt;TRUE),"",IF(OR('Info Lieferung'!$B$12-(YEAR(J813))&gt;INDEX(valschartmaxalt,MATCH(N813,libschart,0)),'Info Lieferung'!$B$12-(YEAR(J813))&lt;INDEX(valschartminalt,MATCH(N813,libschart,0))),FALSE,TRUE))</f>
        <v/>
      </c>
      <c r="AO813" s="51" t="str">
        <f t="shared" si="243"/>
        <v/>
      </c>
      <c r="AP813" s="51"/>
      <c r="AQ813" s="51"/>
      <c r="AR813" s="51"/>
      <c r="AS813" s="197" t="str">
        <f t="shared" si="244"/>
        <v/>
      </c>
      <c r="AT813" s="197" t="str">
        <f t="shared" si="245"/>
        <v/>
      </c>
    </row>
    <row r="814" spans="1:46" x14ac:dyDescent="0.2">
      <c r="A814" s="52" t="str">
        <f>IF(AND(F814&lt;&gt;"",'Institution - Klasse'!$F$4&lt;&gt;""),INDEX(libcatidinstit,'Institution - Klasse'!$F$4),"")</f>
        <v/>
      </c>
      <c r="B814" s="52" t="str">
        <f>IF(A814&lt;&gt;"",INDEX(codeinstit,'Institution - Klasse'!$F$4),"")</f>
        <v/>
      </c>
      <c r="C814" s="50" t="str">
        <f t="shared" si="246"/>
        <v/>
      </c>
      <c r="D814" s="143"/>
      <c r="E814" s="143"/>
      <c r="F814" s="137"/>
      <c r="G814" s="137"/>
      <c r="H814" s="137"/>
      <c r="I814" s="137"/>
      <c r="J814" s="139"/>
      <c r="K814" s="140"/>
      <c r="L814" s="141"/>
      <c r="M814" s="141"/>
      <c r="N814" s="140"/>
      <c r="O814" s="142"/>
      <c r="P814" s="137"/>
      <c r="Q814" s="227"/>
      <c r="R814" s="137"/>
      <c r="S814" s="155"/>
      <c r="T814" s="155"/>
      <c r="U814" s="155"/>
      <c r="V814" s="155"/>
      <c r="W814" s="155"/>
      <c r="X814" s="155"/>
      <c r="Y814" s="53" t="str">
        <f t="shared" si="228"/>
        <v/>
      </c>
      <c r="Z814" s="51" t="str">
        <f t="shared" si="229"/>
        <v/>
      </c>
      <c r="AA814" s="51" t="str">
        <f t="shared" si="230"/>
        <v/>
      </c>
      <c r="AB814" s="51" t="str">
        <f t="shared" si="231"/>
        <v/>
      </c>
      <c r="AC814" s="51" t="str">
        <f t="shared" si="232"/>
        <v/>
      </c>
      <c r="AD814" s="51" t="str">
        <f t="shared" si="233"/>
        <v/>
      </c>
      <c r="AE814" s="51" t="str">
        <f t="shared" si="234"/>
        <v/>
      </c>
      <c r="AF814" s="51" t="str">
        <f t="shared" si="235"/>
        <v/>
      </c>
      <c r="AG814" s="51" t="str">
        <f t="shared" si="236"/>
        <v/>
      </c>
      <c r="AH814" s="51" t="str">
        <f t="shared" si="237"/>
        <v/>
      </c>
      <c r="AI814" s="51" t="str">
        <f t="shared" si="238"/>
        <v/>
      </c>
      <c r="AJ814" s="51" t="str">
        <f t="shared" si="239"/>
        <v/>
      </c>
      <c r="AK814" s="51" t="str">
        <f t="shared" si="240"/>
        <v/>
      </c>
      <c r="AL814" s="51" t="str">
        <f t="shared" si="241"/>
        <v/>
      </c>
      <c r="AM814" s="51" t="str">
        <f t="shared" si="242"/>
        <v/>
      </c>
      <c r="AN814" s="51" t="str">
        <f>IF(OR(AD814&lt;&gt;TRUE,AI814&lt;&gt;TRUE),"",IF(OR('Info Lieferung'!$B$12-(YEAR(J814))&gt;INDEX(valschartmaxalt,MATCH(N814,libschart,0)),'Info Lieferung'!$B$12-(YEAR(J814))&lt;INDEX(valschartminalt,MATCH(N814,libschart,0))),FALSE,TRUE))</f>
        <v/>
      </c>
      <c r="AO814" s="51" t="str">
        <f t="shared" si="243"/>
        <v/>
      </c>
      <c r="AP814" s="51"/>
      <c r="AQ814" s="51"/>
      <c r="AR814" s="51"/>
      <c r="AS814" s="197" t="str">
        <f t="shared" si="244"/>
        <v/>
      </c>
      <c r="AT814" s="197" t="str">
        <f t="shared" si="245"/>
        <v/>
      </c>
    </row>
    <row r="815" spans="1:46" x14ac:dyDescent="0.2">
      <c r="A815" s="52" t="str">
        <f>IF(AND(F815&lt;&gt;"",'Institution - Klasse'!$F$4&lt;&gt;""),INDEX(libcatidinstit,'Institution - Klasse'!$F$4),"")</f>
        <v/>
      </c>
      <c r="B815" s="52" t="str">
        <f>IF(A815&lt;&gt;"",INDEX(codeinstit,'Institution - Klasse'!$F$4),"")</f>
        <v/>
      </c>
      <c r="C815" s="50" t="str">
        <f t="shared" si="246"/>
        <v/>
      </c>
      <c r="D815" s="143"/>
      <c r="E815" s="143"/>
      <c r="F815" s="137"/>
      <c r="G815" s="137"/>
      <c r="H815" s="137"/>
      <c r="I815" s="137"/>
      <c r="J815" s="139"/>
      <c r="K815" s="140"/>
      <c r="L815" s="141"/>
      <c r="M815" s="141"/>
      <c r="N815" s="140"/>
      <c r="O815" s="142"/>
      <c r="P815" s="137"/>
      <c r="Q815" s="227"/>
      <c r="R815" s="137"/>
      <c r="S815" s="155"/>
      <c r="T815" s="155"/>
      <c r="U815" s="155"/>
      <c r="V815" s="155"/>
      <c r="W815" s="155"/>
      <c r="X815" s="155"/>
      <c r="Y815" s="53" t="str">
        <f t="shared" si="228"/>
        <v/>
      </c>
      <c r="Z815" s="51" t="str">
        <f t="shared" si="229"/>
        <v/>
      </c>
      <c r="AA815" s="51" t="str">
        <f t="shared" si="230"/>
        <v/>
      </c>
      <c r="AB815" s="51" t="str">
        <f t="shared" si="231"/>
        <v/>
      </c>
      <c r="AC815" s="51" t="str">
        <f t="shared" si="232"/>
        <v/>
      </c>
      <c r="AD815" s="51" t="str">
        <f t="shared" si="233"/>
        <v/>
      </c>
      <c r="AE815" s="51" t="str">
        <f t="shared" si="234"/>
        <v/>
      </c>
      <c r="AF815" s="51" t="str">
        <f t="shared" si="235"/>
        <v/>
      </c>
      <c r="AG815" s="51" t="str">
        <f t="shared" si="236"/>
        <v/>
      </c>
      <c r="AH815" s="51" t="str">
        <f t="shared" si="237"/>
        <v/>
      </c>
      <c r="AI815" s="51" t="str">
        <f t="shared" si="238"/>
        <v/>
      </c>
      <c r="AJ815" s="51" t="str">
        <f t="shared" si="239"/>
        <v/>
      </c>
      <c r="AK815" s="51" t="str">
        <f t="shared" si="240"/>
        <v/>
      </c>
      <c r="AL815" s="51" t="str">
        <f t="shared" si="241"/>
        <v/>
      </c>
      <c r="AM815" s="51" t="str">
        <f t="shared" si="242"/>
        <v/>
      </c>
      <c r="AN815" s="51" t="str">
        <f>IF(OR(AD815&lt;&gt;TRUE,AI815&lt;&gt;TRUE),"",IF(OR('Info Lieferung'!$B$12-(YEAR(J815))&gt;INDEX(valschartmaxalt,MATCH(N815,libschart,0)),'Info Lieferung'!$B$12-(YEAR(J815))&lt;INDEX(valschartminalt,MATCH(N815,libschart,0))),FALSE,TRUE))</f>
        <v/>
      </c>
      <c r="AO815" s="51" t="str">
        <f t="shared" si="243"/>
        <v/>
      </c>
      <c r="AP815" s="51"/>
      <c r="AQ815" s="51"/>
      <c r="AR815" s="51"/>
      <c r="AS815" s="197" t="str">
        <f t="shared" si="244"/>
        <v/>
      </c>
      <c r="AT815" s="197" t="str">
        <f t="shared" si="245"/>
        <v/>
      </c>
    </row>
    <row r="816" spans="1:46" x14ac:dyDescent="0.2">
      <c r="A816" s="52" t="str">
        <f>IF(AND(F816&lt;&gt;"",'Institution - Klasse'!$F$4&lt;&gt;""),INDEX(libcatidinstit,'Institution - Klasse'!$F$4),"")</f>
        <v/>
      </c>
      <c r="B816" s="52" t="str">
        <f>IF(A816&lt;&gt;"",INDEX(codeinstit,'Institution - Klasse'!$F$4),"")</f>
        <v/>
      </c>
      <c r="C816" s="50" t="str">
        <f t="shared" si="246"/>
        <v/>
      </c>
      <c r="D816" s="143"/>
      <c r="E816" s="143"/>
      <c r="F816" s="137"/>
      <c r="G816" s="137"/>
      <c r="H816" s="137"/>
      <c r="I816" s="137"/>
      <c r="J816" s="139"/>
      <c r="K816" s="140"/>
      <c r="L816" s="141"/>
      <c r="M816" s="141"/>
      <c r="N816" s="140"/>
      <c r="O816" s="142"/>
      <c r="P816" s="137"/>
      <c r="Q816" s="227"/>
      <c r="R816" s="137"/>
      <c r="S816" s="155"/>
      <c r="T816" s="155"/>
      <c r="U816" s="155"/>
      <c r="V816" s="155"/>
      <c r="W816" s="155"/>
      <c r="X816" s="155"/>
      <c r="Y816" s="53" t="str">
        <f t="shared" si="228"/>
        <v/>
      </c>
      <c r="Z816" s="51" t="str">
        <f t="shared" si="229"/>
        <v/>
      </c>
      <c r="AA816" s="51" t="str">
        <f t="shared" si="230"/>
        <v/>
      </c>
      <c r="AB816" s="51" t="str">
        <f t="shared" si="231"/>
        <v/>
      </c>
      <c r="AC816" s="51" t="str">
        <f t="shared" si="232"/>
        <v/>
      </c>
      <c r="AD816" s="51" t="str">
        <f t="shared" si="233"/>
        <v/>
      </c>
      <c r="AE816" s="51" t="str">
        <f t="shared" si="234"/>
        <v/>
      </c>
      <c r="AF816" s="51" t="str">
        <f t="shared" si="235"/>
        <v/>
      </c>
      <c r="AG816" s="51" t="str">
        <f t="shared" si="236"/>
        <v/>
      </c>
      <c r="AH816" s="51" t="str">
        <f t="shared" si="237"/>
        <v/>
      </c>
      <c r="AI816" s="51" t="str">
        <f t="shared" si="238"/>
        <v/>
      </c>
      <c r="AJ816" s="51" t="str">
        <f t="shared" si="239"/>
        <v/>
      </c>
      <c r="AK816" s="51" t="str">
        <f t="shared" si="240"/>
        <v/>
      </c>
      <c r="AL816" s="51" t="str">
        <f t="shared" si="241"/>
        <v/>
      </c>
      <c r="AM816" s="51" t="str">
        <f t="shared" si="242"/>
        <v/>
      </c>
      <c r="AN816" s="51" t="str">
        <f>IF(OR(AD816&lt;&gt;TRUE,AI816&lt;&gt;TRUE),"",IF(OR('Info Lieferung'!$B$12-(YEAR(J816))&gt;INDEX(valschartmaxalt,MATCH(N816,libschart,0)),'Info Lieferung'!$B$12-(YEAR(J816))&lt;INDEX(valschartminalt,MATCH(N816,libschart,0))),FALSE,TRUE))</f>
        <v/>
      </c>
      <c r="AO816" s="51" t="str">
        <f t="shared" si="243"/>
        <v/>
      </c>
      <c r="AP816" s="51"/>
      <c r="AQ816" s="51"/>
      <c r="AR816" s="51"/>
      <c r="AS816" s="197" t="str">
        <f t="shared" si="244"/>
        <v/>
      </c>
      <c r="AT816" s="197" t="str">
        <f t="shared" si="245"/>
        <v/>
      </c>
    </row>
    <row r="817" spans="1:46" x14ac:dyDescent="0.2">
      <c r="A817" s="52" t="str">
        <f>IF(AND(F817&lt;&gt;"",'Institution - Klasse'!$F$4&lt;&gt;""),INDEX(libcatidinstit,'Institution - Klasse'!$F$4),"")</f>
        <v/>
      </c>
      <c r="B817" s="52" t="str">
        <f>IF(A817&lt;&gt;"",INDEX(codeinstit,'Institution - Klasse'!$F$4),"")</f>
        <v/>
      </c>
      <c r="C817" s="50" t="str">
        <f t="shared" si="246"/>
        <v/>
      </c>
      <c r="D817" s="143"/>
      <c r="E817" s="143"/>
      <c r="F817" s="137"/>
      <c r="G817" s="137"/>
      <c r="H817" s="137"/>
      <c r="I817" s="137"/>
      <c r="J817" s="139"/>
      <c r="K817" s="140"/>
      <c r="L817" s="141"/>
      <c r="M817" s="141"/>
      <c r="N817" s="140"/>
      <c r="O817" s="142"/>
      <c r="P817" s="137"/>
      <c r="Q817" s="227"/>
      <c r="R817" s="137"/>
      <c r="S817" s="155"/>
      <c r="T817" s="155"/>
      <c r="U817" s="155"/>
      <c r="V817" s="155"/>
      <c r="W817" s="155"/>
      <c r="X817" s="155"/>
      <c r="Y817" s="53" t="str">
        <f t="shared" si="228"/>
        <v/>
      </c>
      <c r="Z817" s="51" t="str">
        <f t="shared" si="229"/>
        <v/>
      </c>
      <c r="AA817" s="51" t="str">
        <f t="shared" si="230"/>
        <v/>
      </c>
      <c r="AB817" s="51" t="str">
        <f t="shared" si="231"/>
        <v/>
      </c>
      <c r="AC817" s="51" t="str">
        <f t="shared" si="232"/>
        <v/>
      </c>
      <c r="AD817" s="51" t="str">
        <f t="shared" si="233"/>
        <v/>
      </c>
      <c r="AE817" s="51" t="str">
        <f t="shared" si="234"/>
        <v/>
      </c>
      <c r="AF817" s="51" t="str">
        <f t="shared" si="235"/>
        <v/>
      </c>
      <c r="AG817" s="51" t="str">
        <f t="shared" si="236"/>
        <v/>
      </c>
      <c r="AH817" s="51" t="str">
        <f t="shared" si="237"/>
        <v/>
      </c>
      <c r="AI817" s="51" t="str">
        <f t="shared" si="238"/>
        <v/>
      </c>
      <c r="AJ817" s="51" t="str">
        <f t="shared" si="239"/>
        <v/>
      </c>
      <c r="AK817" s="51" t="str">
        <f t="shared" si="240"/>
        <v/>
      </c>
      <c r="AL817" s="51" t="str">
        <f t="shared" si="241"/>
        <v/>
      </c>
      <c r="AM817" s="51" t="str">
        <f t="shared" si="242"/>
        <v/>
      </c>
      <c r="AN817" s="51" t="str">
        <f>IF(OR(AD817&lt;&gt;TRUE,AI817&lt;&gt;TRUE),"",IF(OR('Info Lieferung'!$B$12-(YEAR(J817))&gt;INDEX(valschartmaxalt,MATCH(N817,libschart,0)),'Info Lieferung'!$B$12-(YEAR(J817))&lt;INDEX(valschartminalt,MATCH(N817,libschart,0))),FALSE,TRUE))</f>
        <v/>
      </c>
      <c r="AO817" s="51" t="str">
        <f t="shared" si="243"/>
        <v/>
      </c>
      <c r="AP817" s="51"/>
      <c r="AQ817" s="51"/>
      <c r="AR817" s="51"/>
      <c r="AS817" s="197" t="str">
        <f t="shared" si="244"/>
        <v/>
      </c>
      <c r="AT817" s="197" t="str">
        <f t="shared" si="245"/>
        <v/>
      </c>
    </row>
    <row r="818" spans="1:46" x14ac:dyDescent="0.2">
      <c r="A818" s="52" t="str">
        <f>IF(AND(F818&lt;&gt;"",'Institution - Klasse'!$F$4&lt;&gt;""),INDEX(libcatidinstit,'Institution - Klasse'!$F$4),"")</f>
        <v/>
      </c>
      <c r="B818" s="52" t="str">
        <f>IF(A818&lt;&gt;"",INDEX(codeinstit,'Institution - Klasse'!$F$4),"")</f>
        <v/>
      </c>
      <c r="C818" s="50" t="str">
        <f t="shared" si="246"/>
        <v/>
      </c>
      <c r="D818" s="143"/>
      <c r="E818" s="143"/>
      <c r="F818" s="137"/>
      <c r="G818" s="137"/>
      <c r="H818" s="137"/>
      <c r="I818" s="137"/>
      <c r="J818" s="139"/>
      <c r="K818" s="140"/>
      <c r="L818" s="141"/>
      <c r="M818" s="141"/>
      <c r="N818" s="140"/>
      <c r="O818" s="142"/>
      <c r="P818" s="137"/>
      <c r="Q818" s="227"/>
      <c r="R818" s="137"/>
      <c r="S818" s="155"/>
      <c r="T818" s="155"/>
      <c r="U818" s="155"/>
      <c r="V818" s="155"/>
      <c r="W818" s="155"/>
      <c r="X818" s="155"/>
      <c r="Y818" s="53" t="str">
        <f t="shared" si="228"/>
        <v/>
      </c>
      <c r="Z818" s="51" t="str">
        <f t="shared" si="229"/>
        <v/>
      </c>
      <c r="AA818" s="51" t="str">
        <f t="shared" si="230"/>
        <v/>
      </c>
      <c r="AB818" s="51" t="str">
        <f t="shared" si="231"/>
        <v/>
      </c>
      <c r="AC818" s="51" t="str">
        <f t="shared" si="232"/>
        <v/>
      </c>
      <c r="AD818" s="51" t="str">
        <f t="shared" si="233"/>
        <v/>
      </c>
      <c r="AE818" s="51" t="str">
        <f t="shared" si="234"/>
        <v/>
      </c>
      <c r="AF818" s="51" t="str">
        <f t="shared" si="235"/>
        <v/>
      </c>
      <c r="AG818" s="51" t="str">
        <f t="shared" si="236"/>
        <v/>
      </c>
      <c r="AH818" s="51" t="str">
        <f t="shared" si="237"/>
        <v/>
      </c>
      <c r="AI818" s="51" t="str">
        <f t="shared" si="238"/>
        <v/>
      </c>
      <c r="AJ818" s="51" t="str">
        <f t="shared" si="239"/>
        <v/>
      </c>
      <c r="AK818" s="51" t="str">
        <f t="shared" si="240"/>
        <v/>
      </c>
      <c r="AL818" s="51" t="str">
        <f t="shared" si="241"/>
        <v/>
      </c>
      <c r="AM818" s="51" t="str">
        <f t="shared" si="242"/>
        <v/>
      </c>
      <c r="AN818" s="51" t="str">
        <f>IF(OR(AD818&lt;&gt;TRUE,AI818&lt;&gt;TRUE),"",IF(OR('Info Lieferung'!$B$12-(YEAR(J818))&gt;INDEX(valschartmaxalt,MATCH(N818,libschart,0)),'Info Lieferung'!$B$12-(YEAR(J818))&lt;INDEX(valschartminalt,MATCH(N818,libschart,0))),FALSE,TRUE))</f>
        <v/>
      </c>
      <c r="AO818" s="51" t="str">
        <f t="shared" si="243"/>
        <v/>
      </c>
      <c r="AP818" s="51"/>
      <c r="AQ818" s="51"/>
      <c r="AR818" s="51"/>
      <c r="AS818" s="197" t="str">
        <f t="shared" si="244"/>
        <v/>
      </c>
      <c r="AT818" s="197" t="str">
        <f t="shared" si="245"/>
        <v/>
      </c>
    </row>
    <row r="819" spans="1:46" x14ac:dyDescent="0.2">
      <c r="A819" s="52" t="str">
        <f>IF(AND(F819&lt;&gt;"",'Institution - Klasse'!$F$4&lt;&gt;""),INDEX(libcatidinstit,'Institution - Klasse'!$F$4),"")</f>
        <v/>
      </c>
      <c r="B819" s="52" t="str">
        <f>IF(A819&lt;&gt;"",INDEX(codeinstit,'Institution - Klasse'!$F$4),"")</f>
        <v/>
      </c>
      <c r="C819" s="50" t="str">
        <f t="shared" si="246"/>
        <v/>
      </c>
      <c r="D819" s="143"/>
      <c r="E819" s="143"/>
      <c r="F819" s="137"/>
      <c r="G819" s="137"/>
      <c r="H819" s="137"/>
      <c r="I819" s="137"/>
      <c r="J819" s="139"/>
      <c r="K819" s="140"/>
      <c r="L819" s="141"/>
      <c r="M819" s="141"/>
      <c r="N819" s="140"/>
      <c r="O819" s="142"/>
      <c r="P819" s="137"/>
      <c r="Q819" s="227"/>
      <c r="R819" s="137"/>
      <c r="S819" s="155"/>
      <c r="T819" s="155"/>
      <c r="U819" s="155"/>
      <c r="V819" s="155"/>
      <c r="W819" s="155"/>
      <c r="X819" s="155"/>
      <c r="Y819" s="53" t="str">
        <f t="shared" si="228"/>
        <v/>
      </c>
      <c r="Z819" s="51" t="str">
        <f t="shared" si="229"/>
        <v/>
      </c>
      <c r="AA819" s="51" t="str">
        <f t="shared" si="230"/>
        <v/>
      </c>
      <c r="AB819" s="51" t="str">
        <f t="shared" si="231"/>
        <v/>
      </c>
      <c r="AC819" s="51" t="str">
        <f t="shared" si="232"/>
        <v/>
      </c>
      <c r="AD819" s="51" t="str">
        <f t="shared" si="233"/>
        <v/>
      </c>
      <c r="AE819" s="51" t="str">
        <f t="shared" si="234"/>
        <v/>
      </c>
      <c r="AF819" s="51" t="str">
        <f t="shared" si="235"/>
        <v/>
      </c>
      <c r="AG819" s="51" t="str">
        <f t="shared" si="236"/>
        <v/>
      </c>
      <c r="AH819" s="51" t="str">
        <f t="shared" si="237"/>
        <v/>
      </c>
      <c r="AI819" s="51" t="str">
        <f t="shared" si="238"/>
        <v/>
      </c>
      <c r="AJ819" s="51" t="str">
        <f t="shared" si="239"/>
        <v/>
      </c>
      <c r="AK819" s="51" t="str">
        <f t="shared" si="240"/>
        <v/>
      </c>
      <c r="AL819" s="51" t="str">
        <f t="shared" si="241"/>
        <v/>
      </c>
      <c r="AM819" s="51" t="str">
        <f t="shared" si="242"/>
        <v/>
      </c>
      <c r="AN819" s="51" t="str">
        <f>IF(OR(AD819&lt;&gt;TRUE,AI819&lt;&gt;TRUE),"",IF(OR('Info Lieferung'!$B$12-(YEAR(J819))&gt;INDEX(valschartmaxalt,MATCH(N819,libschart,0)),'Info Lieferung'!$B$12-(YEAR(J819))&lt;INDEX(valschartminalt,MATCH(N819,libschart,0))),FALSE,TRUE))</f>
        <v/>
      </c>
      <c r="AO819" s="51" t="str">
        <f t="shared" si="243"/>
        <v/>
      </c>
      <c r="AP819" s="51"/>
      <c r="AQ819" s="51"/>
      <c r="AR819" s="51"/>
      <c r="AS819" s="197" t="str">
        <f t="shared" si="244"/>
        <v/>
      </c>
      <c r="AT819" s="197" t="str">
        <f t="shared" si="245"/>
        <v/>
      </c>
    </row>
    <row r="820" spans="1:46" x14ac:dyDescent="0.2">
      <c r="A820" s="52" t="str">
        <f>IF(AND(F820&lt;&gt;"",'Institution - Klasse'!$F$4&lt;&gt;""),INDEX(libcatidinstit,'Institution - Klasse'!$F$4),"")</f>
        <v/>
      </c>
      <c r="B820" s="52" t="str">
        <f>IF(A820&lt;&gt;"",INDEX(codeinstit,'Institution - Klasse'!$F$4),"")</f>
        <v/>
      </c>
      <c r="C820" s="50" t="str">
        <f t="shared" si="246"/>
        <v/>
      </c>
      <c r="D820" s="143"/>
      <c r="E820" s="143"/>
      <c r="F820" s="137"/>
      <c r="G820" s="137"/>
      <c r="H820" s="137"/>
      <c r="I820" s="137"/>
      <c r="J820" s="139"/>
      <c r="K820" s="140"/>
      <c r="L820" s="141"/>
      <c r="M820" s="141"/>
      <c r="N820" s="140"/>
      <c r="O820" s="142"/>
      <c r="P820" s="137"/>
      <c r="Q820" s="227"/>
      <c r="R820" s="137"/>
      <c r="S820" s="155"/>
      <c r="T820" s="155"/>
      <c r="U820" s="155"/>
      <c r="V820" s="155"/>
      <c r="W820" s="155"/>
      <c r="X820" s="155"/>
      <c r="Y820" s="53" t="str">
        <f t="shared" si="228"/>
        <v/>
      </c>
      <c r="Z820" s="51" t="str">
        <f t="shared" si="229"/>
        <v/>
      </c>
      <c r="AA820" s="51" t="str">
        <f t="shared" si="230"/>
        <v/>
      </c>
      <c r="AB820" s="51" t="str">
        <f t="shared" si="231"/>
        <v/>
      </c>
      <c r="AC820" s="51" t="str">
        <f t="shared" si="232"/>
        <v/>
      </c>
      <c r="AD820" s="51" t="str">
        <f t="shared" si="233"/>
        <v/>
      </c>
      <c r="AE820" s="51" t="str">
        <f t="shared" si="234"/>
        <v/>
      </c>
      <c r="AF820" s="51" t="str">
        <f t="shared" si="235"/>
        <v/>
      </c>
      <c r="AG820" s="51" t="str">
        <f t="shared" si="236"/>
        <v/>
      </c>
      <c r="AH820" s="51" t="str">
        <f t="shared" si="237"/>
        <v/>
      </c>
      <c r="AI820" s="51" t="str">
        <f t="shared" si="238"/>
        <v/>
      </c>
      <c r="AJ820" s="51" t="str">
        <f t="shared" si="239"/>
        <v/>
      </c>
      <c r="AK820" s="51" t="str">
        <f t="shared" si="240"/>
        <v/>
      </c>
      <c r="AL820" s="51" t="str">
        <f t="shared" si="241"/>
        <v/>
      </c>
      <c r="AM820" s="51" t="str">
        <f t="shared" si="242"/>
        <v/>
      </c>
      <c r="AN820" s="51" t="str">
        <f>IF(OR(AD820&lt;&gt;TRUE,AI820&lt;&gt;TRUE),"",IF(OR('Info Lieferung'!$B$12-(YEAR(J820))&gt;INDEX(valschartmaxalt,MATCH(N820,libschart,0)),'Info Lieferung'!$B$12-(YEAR(J820))&lt;INDEX(valschartminalt,MATCH(N820,libschart,0))),FALSE,TRUE))</f>
        <v/>
      </c>
      <c r="AO820" s="51" t="str">
        <f t="shared" si="243"/>
        <v/>
      </c>
      <c r="AP820" s="51"/>
      <c r="AQ820" s="51"/>
      <c r="AR820" s="51"/>
      <c r="AS820" s="197" t="str">
        <f t="shared" si="244"/>
        <v/>
      </c>
      <c r="AT820" s="197" t="str">
        <f t="shared" si="245"/>
        <v/>
      </c>
    </row>
    <row r="821" spans="1:46" x14ac:dyDescent="0.2">
      <c r="A821" s="52" t="str">
        <f>IF(AND(F821&lt;&gt;"",'Institution - Klasse'!$F$4&lt;&gt;""),INDEX(libcatidinstit,'Institution - Klasse'!$F$4),"")</f>
        <v/>
      </c>
      <c r="B821" s="52" t="str">
        <f>IF(A821&lt;&gt;"",INDEX(codeinstit,'Institution - Klasse'!$F$4),"")</f>
        <v/>
      </c>
      <c r="C821" s="50" t="str">
        <f t="shared" si="246"/>
        <v/>
      </c>
      <c r="D821" s="143"/>
      <c r="E821" s="143"/>
      <c r="F821" s="137"/>
      <c r="G821" s="137"/>
      <c r="H821" s="137"/>
      <c r="I821" s="137"/>
      <c r="J821" s="139"/>
      <c r="K821" s="140"/>
      <c r="L821" s="141"/>
      <c r="M821" s="141"/>
      <c r="N821" s="140"/>
      <c r="O821" s="142"/>
      <c r="P821" s="137"/>
      <c r="Q821" s="227"/>
      <c r="R821" s="137"/>
      <c r="S821" s="155"/>
      <c r="T821" s="155"/>
      <c r="U821" s="155"/>
      <c r="V821" s="155"/>
      <c r="W821" s="155"/>
      <c r="X821" s="155"/>
      <c r="Y821" s="53" t="str">
        <f t="shared" si="228"/>
        <v/>
      </c>
      <c r="Z821" s="51" t="str">
        <f t="shared" si="229"/>
        <v/>
      </c>
      <c r="AA821" s="51" t="str">
        <f t="shared" si="230"/>
        <v/>
      </c>
      <c r="AB821" s="51" t="str">
        <f t="shared" si="231"/>
        <v/>
      </c>
      <c r="AC821" s="51" t="str">
        <f t="shared" si="232"/>
        <v/>
      </c>
      <c r="AD821" s="51" t="str">
        <f t="shared" si="233"/>
        <v/>
      </c>
      <c r="AE821" s="51" t="str">
        <f t="shared" si="234"/>
        <v/>
      </c>
      <c r="AF821" s="51" t="str">
        <f t="shared" si="235"/>
        <v/>
      </c>
      <c r="AG821" s="51" t="str">
        <f t="shared" si="236"/>
        <v/>
      </c>
      <c r="AH821" s="51" t="str">
        <f t="shared" si="237"/>
        <v/>
      </c>
      <c r="AI821" s="51" t="str">
        <f t="shared" si="238"/>
        <v/>
      </c>
      <c r="AJ821" s="51" t="str">
        <f t="shared" si="239"/>
        <v/>
      </c>
      <c r="AK821" s="51" t="str">
        <f t="shared" si="240"/>
        <v/>
      </c>
      <c r="AL821" s="51" t="str">
        <f t="shared" si="241"/>
        <v/>
      </c>
      <c r="AM821" s="51" t="str">
        <f t="shared" si="242"/>
        <v/>
      </c>
      <c r="AN821" s="51" t="str">
        <f>IF(OR(AD821&lt;&gt;TRUE,AI821&lt;&gt;TRUE),"",IF(OR('Info Lieferung'!$B$12-(YEAR(J821))&gt;INDEX(valschartmaxalt,MATCH(N821,libschart,0)),'Info Lieferung'!$B$12-(YEAR(J821))&lt;INDEX(valschartminalt,MATCH(N821,libschart,0))),FALSE,TRUE))</f>
        <v/>
      </c>
      <c r="AO821" s="51" t="str">
        <f t="shared" si="243"/>
        <v/>
      </c>
      <c r="AP821" s="51"/>
      <c r="AQ821" s="51"/>
      <c r="AR821" s="51"/>
      <c r="AS821" s="197" t="str">
        <f t="shared" si="244"/>
        <v/>
      </c>
      <c r="AT821" s="197" t="str">
        <f t="shared" si="245"/>
        <v/>
      </c>
    </row>
    <row r="822" spans="1:46" x14ac:dyDescent="0.2">
      <c r="A822" s="52" t="str">
        <f>IF(AND(F822&lt;&gt;"",'Institution - Klasse'!$F$4&lt;&gt;""),INDEX(libcatidinstit,'Institution - Klasse'!$F$4),"")</f>
        <v/>
      </c>
      <c r="B822" s="52" t="str">
        <f>IF(A822&lt;&gt;"",INDEX(codeinstit,'Institution - Klasse'!$F$4),"")</f>
        <v/>
      </c>
      <c r="C822" s="50" t="str">
        <f t="shared" si="246"/>
        <v/>
      </c>
      <c r="D822" s="143"/>
      <c r="E822" s="143"/>
      <c r="F822" s="137"/>
      <c r="G822" s="137"/>
      <c r="H822" s="137"/>
      <c r="I822" s="137"/>
      <c r="J822" s="139"/>
      <c r="K822" s="140"/>
      <c r="L822" s="141"/>
      <c r="M822" s="141"/>
      <c r="N822" s="140"/>
      <c r="O822" s="142"/>
      <c r="P822" s="137"/>
      <c r="Q822" s="227"/>
      <c r="R822" s="137"/>
      <c r="S822" s="155"/>
      <c r="T822" s="155"/>
      <c r="U822" s="155"/>
      <c r="V822" s="155"/>
      <c r="W822" s="155"/>
      <c r="X822" s="155"/>
      <c r="Y822" s="53" t="str">
        <f t="shared" si="228"/>
        <v/>
      </c>
      <c r="Z822" s="51" t="str">
        <f t="shared" si="229"/>
        <v/>
      </c>
      <c r="AA822" s="51" t="str">
        <f t="shared" si="230"/>
        <v/>
      </c>
      <c r="AB822" s="51" t="str">
        <f t="shared" si="231"/>
        <v/>
      </c>
      <c r="AC822" s="51" t="str">
        <f t="shared" si="232"/>
        <v/>
      </c>
      <c r="AD822" s="51" t="str">
        <f t="shared" si="233"/>
        <v/>
      </c>
      <c r="AE822" s="51" t="str">
        <f t="shared" si="234"/>
        <v/>
      </c>
      <c r="AF822" s="51" t="str">
        <f t="shared" si="235"/>
        <v/>
      </c>
      <c r="AG822" s="51" t="str">
        <f t="shared" si="236"/>
        <v/>
      </c>
      <c r="AH822" s="51" t="str">
        <f t="shared" si="237"/>
        <v/>
      </c>
      <c r="AI822" s="51" t="str">
        <f t="shared" si="238"/>
        <v/>
      </c>
      <c r="AJ822" s="51" t="str">
        <f t="shared" si="239"/>
        <v/>
      </c>
      <c r="AK822" s="51" t="str">
        <f t="shared" si="240"/>
        <v/>
      </c>
      <c r="AL822" s="51" t="str">
        <f t="shared" si="241"/>
        <v/>
      </c>
      <c r="AM822" s="51" t="str">
        <f t="shared" si="242"/>
        <v/>
      </c>
      <c r="AN822" s="51" t="str">
        <f>IF(OR(AD822&lt;&gt;TRUE,AI822&lt;&gt;TRUE),"",IF(OR('Info Lieferung'!$B$12-(YEAR(J822))&gt;INDEX(valschartmaxalt,MATCH(N822,libschart,0)),'Info Lieferung'!$B$12-(YEAR(J822))&lt;INDEX(valschartminalt,MATCH(N822,libschart,0))),FALSE,TRUE))</f>
        <v/>
      </c>
      <c r="AO822" s="51" t="str">
        <f t="shared" si="243"/>
        <v/>
      </c>
      <c r="AP822" s="51"/>
      <c r="AQ822" s="51"/>
      <c r="AR822" s="51"/>
      <c r="AS822" s="197" t="str">
        <f t="shared" si="244"/>
        <v/>
      </c>
      <c r="AT822" s="197" t="str">
        <f t="shared" si="245"/>
        <v/>
      </c>
    </row>
    <row r="823" spans="1:46" x14ac:dyDescent="0.2">
      <c r="A823" s="52" t="str">
        <f>IF(AND(F823&lt;&gt;"",'Institution - Klasse'!$F$4&lt;&gt;""),INDEX(libcatidinstit,'Institution - Klasse'!$F$4),"")</f>
        <v/>
      </c>
      <c r="B823" s="52" t="str">
        <f>IF(A823&lt;&gt;"",INDEX(codeinstit,'Institution - Klasse'!$F$4),"")</f>
        <v/>
      </c>
      <c r="C823" s="50" t="str">
        <f t="shared" si="246"/>
        <v/>
      </c>
      <c r="D823" s="143"/>
      <c r="E823" s="143"/>
      <c r="F823" s="137"/>
      <c r="G823" s="137"/>
      <c r="H823" s="137"/>
      <c r="I823" s="137"/>
      <c r="J823" s="139"/>
      <c r="K823" s="140"/>
      <c r="L823" s="141"/>
      <c r="M823" s="141"/>
      <c r="N823" s="140"/>
      <c r="O823" s="142"/>
      <c r="P823" s="137"/>
      <c r="Q823" s="227"/>
      <c r="R823" s="137"/>
      <c r="S823" s="155"/>
      <c r="T823" s="155"/>
      <c r="U823" s="155"/>
      <c r="V823" s="155"/>
      <c r="W823" s="155"/>
      <c r="X823" s="155"/>
      <c r="Y823" s="53" t="str">
        <f t="shared" si="228"/>
        <v/>
      </c>
      <c r="Z823" s="51" t="str">
        <f t="shared" si="229"/>
        <v/>
      </c>
      <c r="AA823" s="51" t="str">
        <f t="shared" si="230"/>
        <v/>
      </c>
      <c r="AB823" s="51" t="str">
        <f t="shared" si="231"/>
        <v/>
      </c>
      <c r="AC823" s="51" t="str">
        <f t="shared" si="232"/>
        <v/>
      </c>
      <c r="AD823" s="51" t="str">
        <f t="shared" si="233"/>
        <v/>
      </c>
      <c r="AE823" s="51" t="str">
        <f t="shared" si="234"/>
        <v/>
      </c>
      <c r="AF823" s="51" t="str">
        <f t="shared" si="235"/>
        <v/>
      </c>
      <c r="AG823" s="51" t="str">
        <f t="shared" si="236"/>
        <v/>
      </c>
      <c r="AH823" s="51" t="str">
        <f t="shared" si="237"/>
        <v/>
      </c>
      <c r="AI823" s="51" t="str">
        <f t="shared" si="238"/>
        <v/>
      </c>
      <c r="AJ823" s="51" t="str">
        <f t="shared" si="239"/>
        <v/>
      </c>
      <c r="AK823" s="51" t="str">
        <f t="shared" si="240"/>
        <v/>
      </c>
      <c r="AL823" s="51" t="str">
        <f t="shared" si="241"/>
        <v/>
      </c>
      <c r="AM823" s="51" t="str">
        <f t="shared" si="242"/>
        <v/>
      </c>
      <c r="AN823" s="51" t="str">
        <f>IF(OR(AD823&lt;&gt;TRUE,AI823&lt;&gt;TRUE),"",IF(OR('Info Lieferung'!$B$12-(YEAR(J823))&gt;INDEX(valschartmaxalt,MATCH(N823,libschart,0)),'Info Lieferung'!$B$12-(YEAR(J823))&lt;INDEX(valschartminalt,MATCH(N823,libschart,0))),FALSE,TRUE))</f>
        <v/>
      </c>
      <c r="AO823" s="51" t="str">
        <f t="shared" si="243"/>
        <v/>
      </c>
      <c r="AP823" s="51"/>
      <c r="AQ823" s="51"/>
      <c r="AR823" s="51"/>
      <c r="AS823" s="197" t="str">
        <f t="shared" si="244"/>
        <v/>
      </c>
      <c r="AT823" s="197" t="str">
        <f t="shared" si="245"/>
        <v/>
      </c>
    </row>
    <row r="824" spans="1:46" x14ac:dyDescent="0.2">
      <c r="A824" s="52" t="str">
        <f>IF(AND(F824&lt;&gt;"",'Institution - Klasse'!$F$4&lt;&gt;""),INDEX(libcatidinstit,'Institution - Klasse'!$F$4),"")</f>
        <v/>
      </c>
      <c r="B824" s="52" t="str">
        <f>IF(A824&lt;&gt;"",INDEX(codeinstit,'Institution - Klasse'!$F$4),"")</f>
        <v/>
      </c>
      <c r="C824" s="50" t="str">
        <f t="shared" si="246"/>
        <v/>
      </c>
      <c r="D824" s="143"/>
      <c r="E824" s="143"/>
      <c r="F824" s="137"/>
      <c r="G824" s="137"/>
      <c r="H824" s="137"/>
      <c r="I824" s="137"/>
      <c r="J824" s="139"/>
      <c r="K824" s="140"/>
      <c r="L824" s="141"/>
      <c r="M824" s="141"/>
      <c r="N824" s="140"/>
      <c r="O824" s="142"/>
      <c r="P824" s="137"/>
      <c r="Q824" s="227"/>
      <c r="R824" s="137"/>
      <c r="S824" s="155"/>
      <c r="T824" s="155"/>
      <c r="U824" s="155"/>
      <c r="V824" s="155"/>
      <c r="W824" s="155"/>
      <c r="X824" s="155"/>
      <c r="Y824" s="53" t="str">
        <f t="shared" si="228"/>
        <v/>
      </c>
      <c r="Z824" s="51" t="str">
        <f t="shared" si="229"/>
        <v/>
      </c>
      <c r="AA824" s="51" t="str">
        <f t="shared" si="230"/>
        <v/>
      </c>
      <c r="AB824" s="51" t="str">
        <f t="shared" si="231"/>
        <v/>
      </c>
      <c r="AC824" s="51" t="str">
        <f t="shared" si="232"/>
        <v/>
      </c>
      <c r="AD824" s="51" t="str">
        <f t="shared" si="233"/>
        <v/>
      </c>
      <c r="AE824" s="51" t="str">
        <f t="shared" si="234"/>
        <v/>
      </c>
      <c r="AF824" s="51" t="str">
        <f t="shared" si="235"/>
        <v/>
      </c>
      <c r="AG824" s="51" t="str">
        <f t="shared" si="236"/>
        <v/>
      </c>
      <c r="AH824" s="51" t="str">
        <f t="shared" si="237"/>
        <v/>
      </c>
      <c r="AI824" s="51" t="str">
        <f t="shared" si="238"/>
        <v/>
      </c>
      <c r="AJ824" s="51" t="str">
        <f t="shared" si="239"/>
        <v/>
      </c>
      <c r="AK824" s="51" t="str">
        <f t="shared" si="240"/>
        <v/>
      </c>
      <c r="AL824" s="51" t="str">
        <f t="shared" si="241"/>
        <v/>
      </c>
      <c r="AM824" s="51" t="str">
        <f t="shared" si="242"/>
        <v/>
      </c>
      <c r="AN824" s="51" t="str">
        <f>IF(OR(AD824&lt;&gt;TRUE,AI824&lt;&gt;TRUE),"",IF(OR('Info Lieferung'!$B$12-(YEAR(J824))&gt;INDEX(valschartmaxalt,MATCH(N824,libschart,0)),'Info Lieferung'!$B$12-(YEAR(J824))&lt;INDEX(valschartminalt,MATCH(N824,libschart,0))),FALSE,TRUE))</f>
        <v/>
      </c>
      <c r="AO824" s="51" t="str">
        <f t="shared" si="243"/>
        <v/>
      </c>
      <c r="AP824" s="51"/>
      <c r="AQ824" s="51"/>
      <c r="AR824" s="51"/>
      <c r="AS824" s="197" t="str">
        <f t="shared" si="244"/>
        <v/>
      </c>
      <c r="AT824" s="197" t="str">
        <f t="shared" si="245"/>
        <v/>
      </c>
    </row>
    <row r="825" spans="1:46" x14ac:dyDescent="0.2">
      <c r="A825" s="52" t="str">
        <f>IF(AND(F825&lt;&gt;"",'Institution - Klasse'!$F$4&lt;&gt;""),INDEX(libcatidinstit,'Institution - Klasse'!$F$4),"")</f>
        <v/>
      </c>
      <c r="B825" s="52" t="str">
        <f>IF(A825&lt;&gt;"",INDEX(codeinstit,'Institution - Klasse'!$F$4),"")</f>
        <v/>
      </c>
      <c r="C825" s="50" t="str">
        <f t="shared" si="246"/>
        <v/>
      </c>
      <c r="D825" s="143"/>
      <c r="E825" s="143"/>
      <c r="F825" s="137"/>
      <c r="G825" s="137"/>
      <c r="H825" s="137"/>
      <c r="I825" s="137"/>
      <c r="J825" s="139"/>
      <c r="K825" s="140"/>
      <c r="L825" s="141"/>
      <c r="M825" s="141"/>
      <c r="N825" s="140"/>
      <c r="O825" s="142"/>
      <c r="P825" s="137"/>
      <c r="Q825" s="227"/>
      <c r="R825" s="137"/>
      <c r="S825" s="155"/>
      <c r="T825" s="155"/>
      <c r="U825" s="155"/>
      <c r="V825" s="155"/>
      <c r="W825" s="155"/>
      <c r="X825" s="155"/>
      <c r="Y825" s="53" t="str">
        <f t="shared" si="228"/>
        <v/>
      </c>
      <c r="Z825" s="51" t="str">
        <f t="shared" si="229"/>
        <v/>
      </c>
      <c r="AA825" s="51" t="str">
        <f t="shared" si="230"/>
        <v/>
      </c>
      <c r="AB825" s="51" t="str">
        <f t="shared" si="231"/>
        <v/>
      </c>
      <c r="AC825" s="51" t="str">
        <f t="shared" si="232"/>
        <v/>
      </c>
      <c r="AD825" s="51" t="str">
        <f t="shared" si="233"/>
        <v/>
      </c>
      <c r="AE825" s="51" t="str">
        <f t="shared" si="234"/>
        <v/>
      </c>
      <c r="AF825" s="51" t="str">
        <f t="shared" si="235"/>
        <v/>
      </c>
      <c r="AG825" s="51" t="str">
        <f t="shared" si="236"/>
        <v/>
      </c>
      <c r="AH825" s="51" t="str">
        <f t="shared" si="237"/>
        <v/>
      </c>
      <c r="AI825" s="51" t="str">
        <f t="shared" si="238"/>
        <v/>
      </c>
      <c r="AJ825" s="51" t="str">
        <f t="shared" si="239"/>
        <v/>
      </c>
      <c r="AK825" s="51" t="str">
        <f t="shared" si="240"/>
        <v/>
      </c>
      <c r="AL825" s="51" t="str">
        <f t="shared" si="241"/>
        <v/>
      </c>
      <c r="AM825" s="51" t="str">
        <f t="shared" si="242"/>
        <v/>
      </c>
      <c r="AN825" s="51" t="str">
        <f>IF(OR(AD825&lt;&gt;TRUE,AI825&lt;&gt;TRUE),"",IF(OR('Info Lieferung'!$B$12-(YEAR(J825))&gt;INDEX(valschartmaxalt,MATCH(N825,libschart,0)),'Info Lieferung'!$B$12-(YEAR(J825))&lt;INDEX(valschartminalt,MATCH(N825,libschart,0))),FALSE,TRUE))</f>
        <v/>
      </c>
      <c r="AO825" s="51" t="str">
        <f t="shared" si="243"/>
        <v/>
      </c>
      <c r="AP825" s="51"/>
      <c r="AQ825" s="51"/>
      <c r="AR825" s="51"/>
      <c r="AS825" s="197" t="str">
        <f t="shared" si="244"/>
        <v/>
      </c>
      <c r="AT825" s="197" t="str">
        <f t="shared" si="245"/>
        <v/>
      </c>
    </row>
    <row r="826" spans="1:46" x14ac:dyDescent="0.2">
      <c r="A826" s="52" t="str">
        <f>IF(AND(F826&lt;&gt;"",'Institution - Klasse'!$F$4&lt;&gt;""),INDEX(libcatidinstit,'Institution - Klasse'!$F$4),"")</f>
        <v/>
      </c>
      <c r="B826" s="52" t="str">
        <f>IF(A826&lt;&gt;"",INDEX(codeinstit,'Institution - Klasse'!$F$4),"")</f>
        <v/>
      </c>
      <c r="C826" s="50" t="str">
        <f t="shared" si="246"/>
        <v/>
      </c>
      <c r="D826" s="143"/>
      <c r="E826" s="143"/>
      <c r="F826" s="137"/>
      <c r="G826" s="137"/>
      <c r="H826" s="137"/>
      <c r="I826" s="137"/>
      <c r="J826" s="139"/>
      <c r="K826" s="140"/>
      <c r="L826" s="141"/>
      <c r="M826" s="141"/>
      <c r="N826" s="140"/>
      <c r="O826" s="142"/>
      <c r="P826" s="137"/>
      <c r="Q826" s="227"/>
      <c r="R826" s="137"/>
      <c r="S826" s="155"/>
      <c r="T826" s="155"/>
      <c r="U826" s="155"/>
      <c r="V826" s="155"/>
      <c r="W826" s="155"/>
      <c r="X826" s="155"/>
      <c r="Y826" s="53" t="str">
        <f t="shared" si="228"/>
        <v/>
      </c>
      <c r="Z826" s="51" t="str">
        <f t="shared" si="229"/>
        <v/>
      </c>
      <c r="AA826" s="51" t="str">
        <f t="shared" si="230"/>
        <v/>
      </c>
      <c r="AB826" s="51" t="str">
        <f t="shared" si="231"/>
        <v/>
      </c>
      <c r="AC826" s="51" t="str">
        <f t="shared" si="232"/>
        <v/>
      </c>
      <c r="AD826" s="51" t="str">
        <f t="shared" si="233"/>
        <v/>
      </c>
      <c r="AE826" s="51" t="str">
        <f t="shared" si="234"/>
        <v/>
      </c>
      <c r="AF826" s="51" t="str">
        <f t="shared" si="235"/>
        <v/>
      </c>
      <c r="AG826" s="51" t="str">
        <f t="shared" si="236"/>
        <v/>
      </c>
      <c r="AH826" s="51" t="str">
        <f t="shared" si="237"/>
        <v/>
      </c>
      <c r="AI826" s="51" t="str">
        <f t="shared" si="238"/>
        <v/>
      </c>
      <c r="AJ826" s="51" t="str">
        <f t="shared" si="239"/>
        <v/>
      </c>
      <c r="AK826" s="51" t="str">
        <f t="shared" si="240"/>
        <v/>
      </c>
      <c r="AL826" s="51" t="str">
        <f t="shared" si="241"/>
        <v/>
      </c>
      <c r="AM826" s="51" t="str">
        <f t="shared" si="242"/>
        <v/>
      </c>
      <c r="AN826" s="51" t="str">
        <f>IF(OR(AD826&lt;&gt;TRUE,AI826&lt;&gt;TRUE),"",IF(OR('Info Lieferung'!$B$12-(YEAR(J826))&gt;INDEX(valschartmaxalt,MATCH(N826,libschart,0)),'Info Lieferung'!$B$12-(YEAR(J826))&lt;INDEX(valschartminalt,MATCH(N826,libschart,0))),FALSE,TRUE))</f>
        <v/>
      </c>
      <c r="AO826" s="51" t="str">
        <f t="shared" si="243"/>
        <v/>
      </c>
      <c r="AP826" s="51"/>
      <c r="AQ826" s="51"/>
      <c r="AR826" s="51"/>
      <c r="AS826" s="197" t="str">
        <f t="shared" si="244"/>
        <v/>
      </c>
      <c r="AT826" s="197" t="str">
        <f t="shared" si="245"/>
        <v/>
      </c>
    </row>
    <row r="827" spans="1:46" x14ac:dyDescent="0.2">
      <c r="A827" s="52" t="str">
        <f>IF(AND(F827&lt;&gt;"",'Institution - Klasse'!$F$4&lt;&gt;""),INDEX(libcatidinstit,'Institution - Klasse'!$F$4),"")</f>
        <v/>
      </c>
      <c r="B827" s="52" t="str">
        <f>IF(A827&lt;&gt;"",INDEX(codeinstit,'Institution - Klasse'!$F$4),"")</f>
        <v/>
      </c>
      <c r="C827" s="50" t="str">
        <f t="shared" si="246"/>
        <v/>
      </c>
      <c r="D827" s="143"/>
      <c r="E827" s="143"/>
      <c r="F827" s="137"/>
      <c r="G827" s="137"/>
      <c r="H827" s="137"/>
      <c r="I827" s="137"/>
      <c r="J827" s="139"/>
      <c r="K827" s="140"/>
      <c r="L827" s="141"/>
      <c r="M827" s="141"/>
      <c r="N827" s="140"/>
      <c r="O827" s="142"/>
      <c r="P827" s="137"/>
      <c r="Q827" s="227"/>
      <c r="R827" s="137"/>
      <c r="S827" s="155"/>
      <c r="T827" s="155"/>
      <c r="U827" s="155"/>
      <c r="V827" s="155"/>
      <c r="W827" s="155"/>
      <c r="X827" s="155"/>
      <c r="Y827" s="53" t="str">
        <f t="shared" si="228"/>
        <v/>
      </c>
      <c r="Z827" s="51" t="str">
        <f t="shared" si="229"/>
        <v/>
      </c>
      <c r="AA827" s="51" t="str">
        <f t="shared" si="230"/>
        <v/>
      </c>
      <c r="AB827" s="51" t="str">
        <f t="shared" si="231"/>
        <v/>
      </c>
      <c r="AC827" s="51" t="str">
        <f t="shared" si="232"/>
        <v/>
      </c>
      <c r="AD827" s="51" t="str">
        <f t="shared" si="233"/>
        <v/>
      </c>
      <c r="AE827" s="51" t="str">
        <f t="shared" si="234"/>
        <v/>
      </c>
      <c r="AF827" s="51" t="str">
        <f t="shared" si="235"/>
        <v/>
      </c>
      <c r="AG827" s="51" t="str">
        <f t="shared" si="236"/>
        <v/>
      </c>
      <c r="AH827" s="51" t="str">
        <f t="shared" si="237"/>
        <v/>
      </c>
      <c r="AI827" s="51" t="str">
        <f t="shared" si="238"/>
        <v/>
      </c>
      <c r="AJ827" s="51" t="str">
        <f t="shared" si="239"/>
        <v/>
      </c>
      <c r="AK827" s="51" t="str">
        <f t="shared" si="240"/>
        <v/>
      </c>
      <c r="AL827" s="51" t="str">
        <f t="shared" si="241"/>
        <v/>
      </c>
      <c r="AM827" s="51" t="str">
        <f t="shared" si="242"/>
        <v/>
      </c>
      <c r="AN827" s="51" t="str">
        <f>IF(OR(AD827&lt;&gt;TRUE,AI827&lt;&gt;TRUE),"",IF(OR('Info Lieferung'!$B$12-(YEAR(J827))&gt;INDEX(valschartmaxalt,MATCH(N827,libschart,0)),'Info Lieferung'!$B$12-(YEAR(J827))&lt;INDEX(valschartminalt,MATCH(N827,libschart,0))),FALSE,TRUE))</f>
        <v/>
      </c>
      <c r="AO827" s="51" t="str">
        <f t="shared" si="243"/>
        <v/>
      </c>
      <c r="AP827" s="51"/>
      <c r="AQ827" s="51"/>
      <c r="AR827" s="51"/>
      <c r="AS827" s="197" t="str">
        <f t="shared" si="244"/>
        <v/>
      </c>
      <c r="AT827" s="197" t="str">
        <f t="shared" si="245"/>
        <v/>
      </c>
    </row>
    <row r="828" spans="1:46" x14ac:dyDescent="0.2">
      <c r="A828" s="52" t="str">
        <f>IF(AND(F828&lt;&gt;"",'Institution - Klasse'!$F$4&lt;&gt;""),INDEX(libcatidinstit,'Institution - Klasse'!$F$4),"")</f>
        <v/>
      </c>
      <c r="B828" s="52" t="str">
        <f>IF(A828&lt;&gt;"",INDEX(codeinstit,'Institution - Klasse'!$F$4),"")</f>
        <v/>
      </c>
      <c r="C828" s="50" t="str">
        <f t="shared" si="246"/>
        <v/>
      </c>
      <c r="D828" s="143"/>
      <c r="E828" s="143"/>
      <c r="F828" s="137"/>
      <c r="G828" s="137"/>
      <c r="H828" s="137"/>
      <c r="I828" s="137"/>
      <c r="J828" s="139"/>
      <c r="K828" s="140"/>
      <c r="L828" s="141"/>
      <c r="M828" s="141"/>
      <c r="N828" s="140"/>
      <c r="O828" s="142"/>
      <c r="P828" s="137"/>
      <c r="Q828" s="227"/>
      <c r="R828" s="137"/>
      <c r="S828" s="155"/>
      <c r="T828" s="155"/>
      <c r="U828" s="155"/>
      <c r="V828" s="155"/>
      <c r="W828" s="155"/>
      <c r="X828" s="155"/>
      <c r="Y828" s="53" t="str">
        <f t="shared" si="228"/>
        <v/>
      </c>
      <c r="Z828" s="51" t="str">
        <f t="shared" si="229"/>
        <v/>
      </c>
      <c r="AA828" s="51" t="str">
        <f t="shared" si="230"/>
        <v/>
      </c>
      <c r="AB828" s="51" t="str">
        <f t="shared" si="231"/>
        <v/>
      </c>
      <c r="AC828" s="51" t="str">
        <f t="shared" si="232"/>
        <v/>
      </c>
      <c r="AD828" s="51" t="str">
        <f t="shared" si="233"/>
        <v/>
      </c>
      <c r="AE828" s="51" t="str">
        <f t="shared" si="234"/>
        <v/>
      </c>
      <c r="AF828" s="51" t="str">
        <f t="shared" si="235"/>
        <v/>
      </c>
      <c r="AG828" s="51" t="str">
        <f t="shared" si="236"/>
        <v/>
      </c>
      <c r="AH828" s="51" t="str">
        <f t="shared" si="237"/>
        <v/>
      </c>
      <c r="AI828" s="51" t="str">
        <f t="shared" si="238"/>
        <v/>
      </c>
      <c r="AJ828" s="51" t="str">
        <f t="shared" si="239"/>
        <v/>
      </c>
      <c r="AK828" s="51" t="str">
        <f t="shared" si="240"/>
        <v/>
      </c>
      <c r="AL828" s="51" t="str">
        <f t="shared" si="241"/>
        <v/>
      </c>
      <c r="AM828" s="51" t="str">
        <f t="shared" si="242"/>
        <v/>
      </c>
      <c r="AN828" s="51" t="str">
        <f>IF(OR(AD828&lt;&gt;TRUE,AI828&lt;&gt;TRUE),"",IF(OR('Info Lieferung'!$B$12-(YEAR(J828))&gt;INDEX(valschartmaxalt,MATCH(N828,libschart,0)),'Info Lieferung'!$B$12-(YEAR(J828))&lt;INDEX(valschartminalt,MATCH(N828,libschart,0))),FALSE,TRUE))</f>
        <v/>
      </c>
      <c r="AO828" s="51" t="str">
        <f t="shared" si="243"/>
        <v/>
      </c>
      <c r="AP828" s="51"/>
      <c r="AQ828" s="51"/>
      <c r="AR828" s="51"/>
      <c r="AS828" s="197" t="str">
        <f t="shared" si="244"/>
        <v/>
      </c>
      <c r="AT828" s="197" t="str">
        <f t="shared" si="245"/>
        <v/>
      </c>
    </row>
    <row r="829" spans="1:46" x14ac:dyDescent="0.2">
      <c r="A829" s="52" t="str">
        <f>IF(AND(F829&lt;&gt;"",'Institution - Klasse'!$F$4&lt;&gt;""),INDEX(libcatidinstit,'Institution - Klasse'!$F$4),"")</f>
        <v/>
      </c>
      <c r="B829" s="52" t="str">
        <f>IF(A829&lt;&gt;"",INDEX(codeinstit,'Institution - Klasse'!$F$4),"")</f>
        <v/>
      </c>
      <c r="C829" s="50" t="str">
        <f t="shared" si="246"/>
        <v/>
      </c>
      <c r="D829" s="143"/>
      <c r="E829" s="143"/>
      <c r="F829" s="137"/>
      <c r="G829" s="137"/>
      <c r="H829" s="137"/>
      <c r="I829" s="137"/>
      <c r="J829" s="139"/>
      <c r="K829" s="140"/>
      <c r="L829" s="141"/>
      <c r="M829" s="141"/>
      <c r="N829" s="140"/>
      <c r="O829" s="142"/>
      <c r="P829" s="137"/>
      <c r="Q829" s="227"/>
      <c r="R829" s="137"/>
      <c r="S829" s="155"/>
      <c r="T829" s="155"/>
      <c r="U829" s="155"/>
      <c r="V829" s="155"/>
      <c r="W829" s="155"/>
      <c r="X829" s="155"/>
      <c r="Y829" s="53" t="str">
        <f t="shared" si="228"/>
        <v/>
      </c>
      <c r="Z829" s="51" t="str">
        <f t="shared" si="229"/>
        <v/>
      </c>
      <c r="AA829" s="51" t="str">
        <f t="shared" si="230"/>
        <v/>
      </c>
      <c r="AB829" s="51" t="str">
        <f t="shared" si="231"/>
        <v/>
      </c>
      <c r="AC829" s="51" t="str">
        <f t="shared" si="232"/>
        <v/>
      </c>
      <c r="AD829" s="51" t="str">
        <f t="shared" si="233"/>
        <v/>
      </c>
      <c r="AE829" s="51" t="str">
        <f t="shared" si="234"/>
        <v/>
      </c>
      <c r="AF829" s="51" t="str">
        <f t="shared" si="235"/>
        <v/>
      </c>
      <c r="AG829" s="51" t="str">
        <f t="shared" si="236"/>
        <v/>
      </c>
      <c r="AH829" s="51" t="str">
        <f t="shared" si="237"/>
        <v/>
      </c>
      <c r="AI829" s="51" t="str">
        <f t="shared" si="238"/>
        <v/>
      </c>
      <c r="AJ829" s="51" t="str">
        <f t="shared" si="239"/>
        <v/>
      </c>
      <c r="AK829" s="51" t="str">
        <f t="shared" si="240"/>
        <v/>
      </c>
      <c r="AL829" s="51" t="str">
        <f t="shared" si="241"/>
        <v/>
      </c>
      <c r="AM829" s="51" t="str">
        <f t="shared" si="242"/>
        <v/>
      </c>
      <c r="AN829" s="51" t="str">
        <f>IF(OR(AD829&lt;&gt;TRUE,AI829&lt;&gt;TRUE),"",IF(OR('Info Lieferung'!$B$12-(YEAR(J829))&gt;INDEX(valschartmaxalt,MATCH(N829,libschart,0)),'Info Lieferung'!$B$12-(YEAR(J829))&lt;INDEX(valschartminalt,MATCH(N829,libschart,0))),FALSE,TRUE))</f>
        <v/>
      </c>
      <c r="AO829" s="51" t="str">
        <f t="shared" si="243"/>
        <v/>
      </c>
      <c r="AP829" s="51"/>
      <c r="AQ829" s="51"/>
      <c r="AR829" s="51"/>
      <c r="AS829" s="197" t="str">
        <f t="shared" si="244"/>
        <v/>
      </c>
      <c r="AT829" s="197" t="str">
        <f t="shared" si="245"/>
        <v/>
      </c>
    </row>
    <row r="830" spans="1:46" x14ac:dyDescent="0.2">
      <c r="A830" s="52" t="str">
        <f>IF(AND(F830&lt;&gt;"",'Institution - Klasse'!$F$4&lt;&gt;""),INDEX(libcatidinstit,'Institution - Klasse'!$F$4),"")</f>
        <v/>
      </c>
      <c r="B830" s="52" t="str">
        <f>IF(A830&lt;&gt;"",INDEX(codeinstit,'Institution - Klasse'!$F$4),"")</f>
        <v/>
      </c>
      <c r="C830" s="50" t="str">
        <f t="shared" si="246"/>
        <v/>
      </c>
      <c r="D830" s="143"/>
      <c r="E830" s="143"/>
      <c r="F830" s="137"/>
      <c r="G830" s="137"/>
      <c r="H830" s="137"/>
      <c r="I830" s="137"/>
      <c r="J830" s="139"/>
      <c r="K830" s="140"/>
      <c r="L830" s="141"/>
      <c r="M830" s="141"/>
      <c r="N830" s="140"/>
      <c r="O830" s="142"/>
      <c r="P830" s="137"/>
      <c r="Q830" s="227"/>
      <c r="R830" s="137"/>
      <c r="S830" s="155"/>
      <c r="T830" s="155"/>
      <c r="U830" s="155"/>
      <c r="V830" s="155"/>
      <c r="W830" s="155"/>
      <c r="X830" s="155"/>
      <c r="Y830" s="53" t="str">
        <f t="shared" si="228"/>
        <v/>
      </c>
      <c r="Z830" s="51" t="str">
        <f t="shared" si="229"/>
        <v/>
      </c>
      <c r="AA830" s="51" t="str">
        <f t="shared" si="230"/>
        <v/>
      </c>
      <c r="AB830" s="51" t="str">
        <f t="shared" si="231"/>
        <v/>
      </c>
      <c r="AC830" s="51" t="str">
        <f t="shared" si="232"/>
        <v/>
      </c>
      <c r="AD830" s="51" t="str">
        <f t="shared" si="233"/>
        <v/>
      </c>
      <c r="AE830" s="51" t="str">
        <f t="shared" si="234"/>
        <v/>
      </c>
      <c r="AF830" s="51" t="str">
        <f t="shared" si="235"/>
        <v/>
      </c>
      <c r="AG830" s="51" t="str">
        <f t="shared" si="236"/>
        <v/>
      </c>
      <c r="AH830" s="51" t="str">
        <f t="shared" si="237"/>
        <v/>
      </c>
      <c r="AI830" s="51" t="str">
        <f t="shared" si="238"/>
        <v/>
      </c>
      <c r="AJ830" s="51" t="str">
        <f t="shared" si="239"/>
        <v/>
      </c>
      <c r="AK830" s="51" t="str">
        <f t="shared" si="240"/>
        <v/>
      </c>
      <c r="AL830" s="51" t="str">
        <f t="shared" si="241"/>
        <v/>
      </c>
      <c r="AM830" s="51" t="str">
        <f t="shared" si="242"/>
        <v/>
      </c>
      <c r="AN830" s="51" t="str">
        <f>IF(OR(AD830&lt;&gt;TRUE,AI830&lt;&gt;TRUE),"",IF(OR('Info Lieferung'!$B$12-(YEAR(J830))&gt;INDEX(valschartmaxalt,MATCH(N830,libschart,0)),'Info Lieferung'!$B$12-(YEAR(J830))&lt;INDEX(valschartminalt,MATCH(N830,libschart,0))),FALSE,TRUE))</f>
        <v/>
      </c>
      <c r="AO830" s="51" t="str">
        <f t="shared" si="243"/>
        <v/>
      </c>
      <c r="AP830" s="51"/>
      <c r="AQ830" s="51"/>
      <c r="AR830" s="51"/>
      <c r="AS830" s="197" t="str">
        <f t="shared" si="244"/>
        <v/>
      </c>
      <c r="AT830" s="197" t="str">
        <f t="shared" si="245"/>
        <v/>
      </c>
    </row>
    <row r="831" spans="1:46" x14ac:dyDescent="0.2">
      <c r="A831" s="52" t="str">
        <f>IF(AND(F831&lt;&gt;"",'Institution - Klasse'!$F$4&lt;&gt;""),INDEX(libcatidinstit,'Institution - Klasse'!$F$4),"")</f>
        <v/>
      </c>
      <c r="B831" s="52" t="str">
        <f>IF(A831&lt;&gt;"",INDEX(codeinstit,'Institution - Klasse'!$F$4),"")</f>
        <v/>
      </c>
      <c r="C831" s="50" t="str">
        <f t="shared" si="246"/>
        <v/>
      </c>
      <c r="D831" s="143"/>
      <c r="E831" s="143"/>
      <c r="F831" s="137"/>
      <c r="G831" s="137"/>
      <c r="H831" s="137"/>
      <c r="I831" s="137"/>
      <c r="J831" s="139"/>
      <c r="K831" s="140"/>
      <c r="L831" s="141"/>
      <c r="M831" s="141"/>
      <c r="N831" s="140"/>
      <c r="O831" s="142"/>
      <c r="P831" s="137"/>
      <c r="Q831" s="227"/>
      <c r="R831" s="137"/>
      <c r="S831" s="155"/>
      <c r="T831" s="155"/>
      <c r="U831" s="155"/>
      <c r="V831" s="155"/>
      <c r="W831" s="155"/>
      <c r="X831" s="155"/>
      <c r="Y831" s="53" t="str">
        <f t="shared" si="228"/>
        <v/>
      </c>
      <c r="Z831" s="51" t="str">
        <f t="shared" si="229"/>
        <v/>
      </c>
      <c r="AA831" s="51" t="str">
        <f t="shared" si="230"/>
        <v/>
      </c>
      <c r="AB831" s="51" t="str">
        <f t="shared" si="231"/>
        <v/>
      </c>
      <c r="AC831" s="51" t="str">
        <f t="shared" si="232"/>
        <v/>
      </c>
      <c r="AD831" s="51" t="str">
        <f t="shared" si="233"/>
        <v/>
      </c>
      <c r="AE831" s="51" t="str">
        <f t="shared" si="234"/>
        <v/>
      </c>
      <c r="AF831" s="51" t="str">
        <f t="shared" si="235"/>
        <v/>
      </c>
      <c r="AG831" s="51" t="str">
        <f t="shared" si="236"/>
        <v/>
      </c>
      <c r="AH831" s="51" t="str">
        <f t="shared" si="237"/>
        <v/>
      </c>
      <c r="AI831" s="51" t="str">
        <f t="shared" si="238"/>
        <v/>
      </c>
      <c r="AJ831" s="51" t="str">
        <f t="shared" si="239"/>
        <v/>
      </c>
      <c r="AK831" s="51" t="str">
        <f t="shared" si="240"/>
        <v/>
      </c>
      <c r="AL831" s="51" t="str">
        <f t="shared" si="241"/>
        <v/>
      </c>
      <c r="AM831" s="51" t="str">
        <f t="shared" si="242"/>
        <v/>
      </c>
      <c r="AN831" s="51" t="str">
        <f>IF(OR(AD831&lt;&gt;TRUE,AI831&lt;&gt;TRUE),"",IF(OR('Info Lieferung'!$B$12-(YEAR(J831))&gt;INDEX(valschartmaxalt,MATCH(N831,libschart,0)),'Info Lieferung'!$B$12-(YEAR(J831))&lt;INDEX(valschartminalt,MATCH(N831,libschart,0))),FALSE,TRUE))</f>
        <v/>
      </c>
      <c r="AO831" s="51" t="str">
        <f t="shared" si="243"/>
        <v/>
      </c>
      <c r="AP831" s="51"/>
      <c r="AQ831" s="51"/>
      <c r="AR831" s="51"/>
      <c r="AS831" s="197" t="str">
        <f t="shared" si="244"/>
        <v/>
      </c>
      <c r="AT831" s="197" t="str">
        <f t="shared" si="245"/>
        <v/>
      </c>
    </row>
    <row r="832" spans="1:46" x14ac:dyDescent="0.2">
      <c r="A832" s="52" t="str">
        <f>IF(AND(F832&lt;&gt;"",'Institution - Klasse'!$F$4&lt;&gt;""),INDEX(libcatidinstit,'Institution - Klasse'!$F$4),"")</f>
        <v/>
      </c>
      <c r="B832" s="52" t="str">
        <f>IF(A832&lt;&gt;"",INDEX(codeinstit,'Institution - Klasse'!$F$4),"")</f>
        <v/>
      </c>
      <c r="C832" s="50" t="str">
        <f t="shared" si="246"/>
        <v/>
      </c>
      <c r="D832" s="143"/>
      <c r="E832" s="143"/>
      <c r="F832" s="137"/>
      <c r="G832" s="137"/>
      <c r="H832" s="137"/>
      <c r="I832" s="137"/>
      <c r="J832" s="139"/>
      <c r="K832" s="140"/>
      <c r="L832" s="141"/>
      <c r="M832" s="141"/>
      <c r="N832" s="140"/>
      <c r="O832" s="142"/>
      <c r="P832" s="137"/>
      <c r="Q832" s="227"/>
      <c r="R832" s="137"/>
      <c r="S832" s="155"/>
      <c r="T832" s="155"/>
      <c r="U832" s="155"/>
      <c r="V832" s="155"/>
      <c r="W832" s="155"/>
      <c r="X832" s="155"/>
      <c r="Y832" s="53" t="str">
        <f t="shared" si="228"/>
        <v/>
      </c>
      <c r="Z832" s="51" t="str">
        <f t="shared" si="229"/>
        <v/>
      </c>
      <c r="AA832" s="51" t="str">
        <f t="shared" si="230"/>
        <v/>
      </c>
      <c r="AB832" s="51" t="str">
        <f t="shared" si="231"/>
        <v/>
      </c>
      <c r="AC832" s="51" t="str">
        <f t="shared" si="232"/>
        <v/>
      </c>
      <c r="AD832" s="51" t="str">
        <f t="shared" si="233"/>
        <v/>
      </c>
      <c r="AE832" s="51" t="str">
        <f t="shared" si="234"/>
        <v/>
      </c>
      <c r="AF832" s="51" t="str">
        <f t="shared" si="235"/>
        <v/>
      </c>
      <c r="AG832" s="51" t="str">
        <f t="shared" si="236"/>
        <v/>
      </c>
      <c r="AH832" s="51" t="str">
        <f t="shared" si="237"/>
        <v/>
      </c>
      <c r="AI832" s="51" t="str">
        <f t="shared" si="238"/>
        <v/>
      </c>
      <c r="AJ832" s="51" t="str">
        <f t="shared" si="239"/>
        <v/>
      </c>
      <c r="AK832" s="51" t="str">
        <f t="shared" si="240"/>
        <v/>
      </c>
      <c r="AL832" s="51" t="str">
        <f t="shared" si="241"/>
        <v/>
      </c>
      <c r="AM832" s="51" t="str">
        <f t="shared" si="242"/>
        <v/>
      </c>
      <c r="AN832" s="51" t="str">
        <f>IF(OR(AD832&lt;&gt;TRUE,AI832&lt;&gt;TRUE),"",IF(OR('Info Lieferung'!$B$12-(YEAR(J832))&gt;INDEX(valschartmaxalt,MATCH(N832,libschart,0)),'Info Lieferung'!$B$12-(YEAR(J832))&lt;INDEX(valschartminalt,MATCH(N832,libschart,0))),FALSE,TRUE))</f>
        <v/>
      </c>
      <c r="AO832" s="51" t="str">
        <f t="shared" si="243"/>
        <v/>
      </c>
      <c r="AP832" s="51"/>
      <c r="AQ832" s="51"/>
      <c r="AR832" s="51"/>
      <c r="AS832" s="197" t="str">
        <f t="shared" si="244"/>
        <v/>
      </c>
      <c r="AT832" s="197" t="str">
        <f t="shared" si="245"/>
        <v/>
      </c>
    </row>
    <row r="833" spans="1:46" x14ac:dyDescent="0.2">
      <c r="A833" s="52" t="str">
        <f>IF(AND(F833&lt;&gt;"",'Institution - Klasse'!$F$4&lt;&gt;""),INDEX(libcatidinstit,'Institution - Klasse'!$F$4),"")</f>
        <v/>
      </c>
      <c r="B833" s="52" t="str">
        <f>IF(A833&lt;&gt;"",INDEX(codeinstit,'Institution - Klasse'!$F$4),"")</f>
        <v/>
      </c>
      <c r="C833" s="50" t="str">
        <f t="shared" si="246"/>
        <v/>
      </c>
      <c r="D833" s="143"/>
      <c r="E833" s="143"/>
      <c r="F833" s="137"/>
      <c r="G833" s="137"/>
      <c r="H833" s="137"/>
      <c r="I833" s="137"/>
      <c r="J833" s="139"/>
      <c r="K833" s="140"/>
      <c r="L833" s="141"/>
      <c r="M833" s="141"/>
      <c r="N833" s="140"/>
      <c r="O833" s="142"/>
      <c r="P833" s="137"/>
      <c r="Q833" s="227"/>
      <c r="R833" s="137"/>
      <c r="S833" s="155"/>
      <c r="T833" s="155"/>
      <c r="U833" s="155"/>
      <c r="V833" s="155"/>
      <c r="W833" s="155"/>
      <c r="X833" s="155"/>
      <c r="Y833" s="53" t="str">
        <f t="shared" si="228"/>
        <v/>
      </c>
      <c r="Z833" s="51" t="str">
        <f t="shared" si="229"/>
        <v/>
      </c>
      <c r="AA833" s="51" t="str">
        <f t="shared" si="230"/>
        <v/>
      </c>
      <c r="AB833" s="51" t="str">
        <f t="shared" si="231"/>
        <v/>
      </c>
      <c r="AC833" s="51" t="str">
        <f t="shared" si="232"/>
        <v/>
      </c>
      <c r="AD833" s="51" t="str">
        <f t="shared" si="233"/>
        <v/>
      </c>
      <c r="AE833" s="51" t="str">
        <f t="shared" si="234"/>
        <v/>
      </c>
      <c r="AF833" s="51" t="str">
        <f t="shared" si="235"/>
        <v/>
      </c>
      <c r="AG833" s="51" t="str">
        <f t="shared" si="236"/>
        <v/>
      </c>
      <c r="AH833" s="51" t="str">
        <f t="shared" si="237"/>
        <v/>
      </c>
      <c r="AI833" s="51" t="str">
        <f t="shared" si="238"/>
        <v/>
      </c>
      <c r="AJ833" s="51" t="str">
        <f t="shared" si="239"/>
        <v/>
      </c>
      <c r="AK833" s="51" t="str">
        <f t="shared" si="240"/>
        <v/>
      </c>
      <c r="AL833" s="51" t="str">
        <f t="shared" si="241"/>
        <v/>
      </c>
      <c r="AM833" s="51" t="str">
        <f t="shared" si="242"/>
        <v/>
      </c>
      <c r="AN833" s="51" t="str">
        <f>IF(OR(AD833&lt;&gt;TRUE,AI833&lt;&gt;TRUE),"",IF(OR('Info Lieferung'!$B$12-(YEAR(J833))&gt;INDEX(valschartmaxalt,MATCH(N833,libschart,0)),'Info Lieferung'!$B$12-(YEAR(J833))&lt;INDEX(valschartminalt,MATCH(N833,libschart,0))),FALSE,TRUE))</f>
        <v/>
      </c>
      <c r="AO833" s="51" t="str">
        <f t="shared" si="243"/>
        <v/>
      </c>
      <c r="AP833" s="51"/>
      <c r="AQ833" s="51"/>
      <c r="AR833" s="51"/>
      <c r="AS833" s="197" t="str">
        <f t="shared" si="244"/>
        <v/>
      </c>
      <c r="AT833" s="197" t="str">
        <f t="shared" si="245"/>
        <v/>
      </c>
    </row>
    <row r="834" spans="1:46" x14ac:dyDescent="0.2">
      <c r="A834" s="52" t="str">
        <f>IF(AND(F834&lt;&gt;"",'Institution - Klasse'!$F$4&lt;&gt;""),INDEX(libcatidinstit,'Institution - Klasse'!$F$4),"")</f>
        <v/>
      </c>
      <c r="B834" s="52" t="str">
        <f>IF(A834&lt;&gt;"",INDEX(codeinstit,'Institution - Klasse'!$F$4),"")</f>
        <v/>
      </c>
      <c r="C834" s="50" t="str">
        <f t="shared" si="246"/>
        <v/>
      </c>
      <c r="D834" s="143"/>
      <c r="E834" s="143"/>
      <c r="F834" s="137"/>
      <c r="G834" s="137"/>
      <c r="H834" s="137"/>
      <c r="I834" s="137"/>
      <c r="J834" s="139"/>
      <c r="K834" s="140"/>
      <c r="L834" s="141"/>
      <c r="M834" s="141"/>
      <c r="N834" s="140"/>
      <c r="O834" s="142"/>
      <c r="P834" s="137"/>
      <c r="Q834" s="227"/>
      <c r="R834" s="137"/>
      <c r="S834" s="155"/>
      <c r="T834" s="155"/>
      <c r="U834" s="155"/>
      <c r="V834" s="155"/>
      <c r="W834" s="155"/>
      <c r="X834" s="155"/>
      <c r="Y834" s="53" t="str">
        <f t="shared" si="228"/>
        <v/>
      </c>
      <c r="Z834" s="51" t="str">
        <f t="shared" si="229"/>
        <v/>
      </c>
      <c r="AA834" s="51" t="str">
        <f t="shared" si="230"/>
        <v/>
      </c>
      <c r="AB834" s="51" t="str">
        <f t="shared" si="231"/>
        <v/>
      </c>
      <c r="AC834" s="51" t="str">
        <f t="shared" si="232"/>
        <v/>
      </c>
      <c r="AD834" s="51" t="str">
        <f t="shared" si="233"/>
        <v/>
      </c>
      <c r="AE834" s="51" t="str">
        <f t="shared" si="234"/>
        <v/>
      </c>
      <c r="AF834" s="51" t="str">
        <f t="shared" si="235"/>
        <v/>
      </c>
      <c r="AG834" s="51" t="str">
        <f t="shared" si="236"/>
        <v/>
      </c>
      <c r="AH834" s="51" t="str">
        <f t="shared" si="237"/>
        <v/>
      </c>
      <c r="AI834" s="51" t="str">
        <f t="shared" si="238"/>
        <v/>
      </c>
      <c r="AJ834" s="51" t="str">
        <f t="shared" si="239"/>
        <v/>
      </c>
      <c r="AK834" s="51" t="str">
        <f t="shared" si="240"/>
        <v/>
      </c>
      <c r="AL834" s="51" t="str">
        <f t="shared" si="241"/>
        <v/>
      </c>
      <c r="AM834" s="51" t="str">
        <f t="shared" si="242"/>
        <v/>
      </c>
      <c r="AN834" s="51" t="str">
        <f>IF(OR(AD834&lt;&gt;TRUE,AI834&lt;&gt;TRUE),"",IF(OR('Info Lieferung'!$B$12-(YEAR(J834))&gt;INDEX(valschartmaxalt,MATCH(N834,libschart,0)),'Info Lieferung'!$B$12-(YEAR(J834))&lt;INDEX(valschartminalt,MATCH(N834,libschart,0))),FALSE,TRUE))</f>
        <v/>
      </c>
      <c r="AO834" s="51" t="str">
        <f t="shared" si="243"/>
        <v/>
      </c>
      <c r="AP834" s="51"/>
      <c r="AQ834" s="51"/>
      <c r="AR834" s="51"/>
      <c r="AS834" s="197" t="str">
        <f t="shared" si="244"/>
        <v/>
      </c>
      <c r="AT834" s="197" t="str">
        <f t="shared" si="245"/>
        <v/>
      </c>
    </row>
    <row r="835" spans="1:46" x14ac:dyDescent="0.2">
      <c r="A835" s="52" t="str">
        <f>IF(AND(F835&lt;&gt;"",'Institution - Klasse'!$F$4&lt;&gt;""),INDEX(libcatidinstit,'Institution - Klasse'!$F$4),"")</f>
        <v/>
      </c>
      <c r="B835" s="52" t="str">
        <f>IF(A835&lt;&gt;"",INDEX(codeinstit,'Institution - Klasse'!$F$4),"")</f>
        <v/>
      </c>
      <c r="C835" s="50" t="str">
        <f t="shared" si="246"/>
        <v/>
      </c>
      <c r="D835" s="143"/>
      <c r="E835" s="143"/>
      <c r="F835" s="137"/>
      <c r="G835" s="137"/>
      <c r="H835" s="137"/>
      <c r="I835" s="137"/>
      <c r="J835" s="139"/>
      <c r="K835" s="140"/>
      <c r="L835" s="141"/>
      <c r="M835" s="141"/>
      <c r="N835" s="140"/>
      <c r="O835" s="142"/>
      <c r="P835" s="137"/>
      <c r="Q835" s="227"/>
      <c r="R835" s="137"/>
      <c r="S835" s="155"/>
      <c r="T835" s="155"/>
      <c r="U835" s="155"/>
      <c r="V835" s="155"/>
      <c r="W835" s="155"/>
      <c r="X835" s="155"/>
      <c r="Y835" s="53" t="str">
        <f t="shared" si="228"/>
        <v/>
      </c>
      <c r="Z835" s="51" t="str">
        <f t="shared" si="229"/>
        <v/>
      </c>
      <c r="AA835" s="51" t="str">
        <f t="shared" si="230"/>
        <v/>
      </c>
      <c r="AB835" s="51" t="str">
        <f t="shared" si="231"/>
        <v/>
      </c>
      <c r="AC835" s="51" t="str">
        <f t="shared" si="232"/>
        <v/>
      </c>
      <c r="AD835" s="51" t="str">
        <f t="shared" si="233"/>
        <v/>
      </c>
      <c r="AE835" s="51" t="str">
        <f t="shared" si="234"/>
        <v/>
      </c>
      <c r="AF835" s="51" t="str">
        <f t="shared" si="235"/>
        <v/>
      </c>
      <c r="AG835" s="51" t="str">
        <f t="shared" si="236"/>
        <v/>
      </c>
      <c r="AH835" s="51" t="str">
        <f t="shared" si="237"/>
        <v/>
      </c>
      <c r="AI835" s="51" t="str">
        <f t="shared" si="238"/>
        <v/>
      </c>
      <c r="AJ835" s="51" t="str">
        <f t="shared" si="239"/>
        <v/>
      </c>
      <c r="AK835" s="51" t="str">
        <f t="shared" si="240"/>
        <v/>
      </c>
      <c r="AL835" s="51" t="str">
        <f t="shared" si="241"/>
        <v/>
      </c>
      <c r="AM835" s="51" t="str">
        <f t="shared" si="242"/>
        <v/>
      </c>
      <c r="AN835" s="51" t="str">
        <f>IF(OR(AD835&lt;&gt;TRUE,AI835&lt;&gt;TRUE),"",IF(OR('Info Lieferung'!$B$12-(YEAR(J835))&gt;INDEX(valschartmaxalt,MATCH(N835,libschart,0)),'Info Lieferung'!$B$12-(YEAR(J835))&lt;INDEX(valschartminalt,MATCH(N835,libschart,0))),FALSE,TRUE))</f>
        <v/>
      </c>
      <c r="AO835" s="51" t="str">
        <f t="shared" si="243"/>
        <v/>
      </c>
      <c r="AP835" s="51"/>
      <c r="AQ835" s="51"/>
      <c r="AR835" s="51"/>
      <c r="AS835" s="197" t="str">
        <f t="shared" si="244"/>
        <v/>
      </c>
      <c r="AT835" s="197" t="str">
        <f t="shared" si="245"/>
        <v/>
      </c>
    </row>
    <row r="836" spans="1:46" x14ac:dyDescent="0.2">
      <c r="A836" s="52" t="str">
        <f>IF(AND(F836&lt;&gt;"",'Institution - Klasse'!$F$4&lt;&gt;""),INDEX(libcatidinstit,'Institution - Klasse'!$F$4),"")</f>
        <v/>
      </c>
      <c r="B836" s="52" t="str">
        <f>IF(A836&lt;&gt;"",INDEX(codeinstit,'Institution - Klasse'!$F$4),"")</f>
        <v/>
      </c>
      <c r="C836" s="50" t="str">
        <f t="shared" si="246"/>
        <v/>
      </c>
      <c r="D836" s="143"/>
      <c r="E836" s="143"/>
      <c r="F836" s="137"/>
      <c r="G836" s="137"/>
      <c r="H836" s="137"/>
      <c r="I836" s="137"/>
      <c r="J836" s="139"/>
      <c r="K836" s="140"/>
      <c r="L836" s="141"/>
      <c r="M836" s="141"/>
      <c r="N836" s="140"/>
      <c r="O836" s="142"/>
      <c r="P836" s="137"/>
      <c r="Q836" s="227"/>
      <c r="R836" s="137"/>
      <c r="S836" s="155"/>
      <c r="T836" s="155"/>
      <c r="U836" s="155"/>
      <c r="V836" s="155"/>
      <c r="W836" s="155"/>
      <c r="X836" s="155"/>
      <c r="Y836" s="53" t="str">
        <f t="shared" si="228"/>
        <v/>
      </c>
      <c r="Z836" s="51" t="str">
        <f t="shared" si="229"/>
        <v/>
      </c>
      <c r="AA836" s="51" t="str">
        <f t="shared" si="230"/>
        <v/>
      </c>
      <c r="AB836" s="51" t="str">
        <f t="shared" si="231"/>
        <v/>
      </c>
      <c r="AC836" s="51" t="str">
        <f t="shared" si="232"/>
        <v/>
      </c>
      <c r="AD836" s="51" t="str">
        <f t="shared" si="233"/>
        <v/>
      </c>
      <c r="AE836" s="51" t="str">
        <f t="shared" si="234"/>
        <v/>
      </c>
      <c r="AF836" s="51" t="str">
        <f t="shared" si="235"/>
        <v/>
      </c>
      <c r="AG836" s="51" t="str">
        <f t="shared" si="236"/>
        <v/>
      </c>
      <c r="AH836" s="51" t="str">
        <f t="shared" si="237"/>
        <v/>
      </c>
      <c r="AI836" s="51" t="str">
        <f t="shared" si="238"/>
        <v/>
      </c>
      <c r="AJ836" s="51" t="str">
        <f t="shared" si="239"/>
        <v/>
      </c>
      <c r="AK836" s="51" t="str">
        <f t="shared" si="240"/>
        <v/>
      </c>
      <c r="AL836" s="51" t="str">
        <f t="shared" si="241"/>
        <v/>
      </c>
      <c r="AM836" s="51" t="str">
        <f t="shared" si="242"/>
        <v/>
      </c>
      <c r="AN836" s="51" t="str">
        <f>IF(OR(AD836&lt;&gt;TRUE,AI836&lt;&gt;TRUE),"",IF(OR('Info Lieferung'!$B$12-(YEAR(J836))&gt;INDEX(valschartmaxalt,MATCH(N836,libschart,0)),'Info Lieferung'!$B$12-(YEAR(J836))&lt;INDEX(valschartminalt,MATCH(N836,libschart,0))),FALSE,TRUE))</f>
        <v/>
      </c>
      <c r="AO836" s="51" t="str">
        <f t="shared" si="243"/>
        <v/>
      </c>
      <c r="AP836" s="51"/>
      <c r="AQ836" s="51"/>
      <c r="AR836" s="51"/>
      <c r="AS836" s="197" t="str">
        <f t="shared" si="244"/>
        <v/>
      </c>
      <c r="AT836" s="197" t="str">
        <f t="shared" si="245"/>
        <v/>
      </c>
    </row>
    <row r="837" spans="1:46" x14ac:dyDescent="0.2">
      <c r="A837" s="52" t="str">
        <f>IF(AND(F837&lt;&gt;"",'Institution - Klasse'!$F$4&lt;&gt;""),INDEX(libcatidinstit,'Institution - Klasse'!$F$4),"")</f>
        <v/>
      </c>
      <c r="B837" s="52" t="str">
        <f>IF(A837&lt;&gt;"",INDEX(codeinstit,'Institution - Klasse'!$F$4),"")</f>
        <v/>
      </c>
      <c r="C837" s="50" t="str">
        <f t="shared" si="246"/>
        <v/>
      </c>
      <c r="D837" s="143"/>
      <c r="E837" s="143"/>
      <c r="F837" s="137"/>
      <c r="G837" s="137"/>
      <c r="H837" s="137"/>
      <c r="I837" s="137"/>
      <c r="J837" s="139"/>
      <c r="K837" s="140"/>
      <c r="L837" s="141"/>
      <c r="M837" s="141"/>
      <c r="N837" s="140"/>
      <c r="O837" s="142"/>
      <c r="P837" s="137"/>
      <c r="Q837" s="227"/>
      <c r="R837" s="137"/>
      <c r="S837" s="155"/>
      <c r="T837" s="155"/>
      <c r="U837" s="155"/>
      <c r="V837" s="155"/>
      <c r="W837" s="155"/>
      <c r="X837" s="155"/>
      <c r="Y837" s="53" t="str">
        <f t="shared" ref="Y837:Y900" si="247">IF(G837="CH.AHV",IF(LEN(H837)=13,IF((MID(H837,13,1)+1-1)=MOD(10-(MID(H837,1,1)+3*MID(H837,2,1)+MID(H837,3,1)+3*MID(H837,4,1)+MID(H837,5,1)+3*MID(H837,6,1)+MID(H837,7,1)+3*MID(H837,8,1)+MID(H837,9,1)+3*MID(H837,10,1)+MID(H837,11,1)+3*MID(H837,12,1)),10),TRUE,FALSE),FALSE),"")</f>
        <v/>
      </c>
      <c r="Z837" s="51" t="str">
        <f t="shared" ref="Z837:Z900" si="248">IF(OR(ISBLANK(H837)),"",NOT(COUNTIF($H$5:$H$1004,$H837)&gt;1))</f>
        <v/>
      </c>
      <c r="AA837" s="51" t="str">
        <f t="shared" ref="AA837:AA900" si="249">IF(ISBLANK(F837),"",IF(ISNA(MATCH(TRIM(F837),libclint,0)),FALSE,TRUE))</f>
        <v/>
      </c>
      <c r="AB837" s="51" t="str">
        <f t="shared" ref="AB837:AB900" si="250">IF(ISBLANK(G837),"",IF(ISNA(MATCH(G837,codecatidlern,0)),FALSE,TRUE))</f>
        <v/>
      </c>
      <c r="AC837" s="51" t="str">
        <f t="shared" ref="AC837:AC900" si="251">IF(ISBLANK(I837),"",IF(ISNA(MATCH(I837,libsex,0)),FALSE,TRUE))</f>
        <v/>
      </c>
      <c r="AD837" s="51" t="str">
        <f t="shared" ref="AD837:AD900" si="252">IF(ISBLANK(J837),"",IF(AND(J837 &gt; DATE(1925,1,1),J837 &lt; DATE(2100,1,1)),TRUE,FALSE))</f>
        <v/>
      </c>
      <c r="AE837" s="51" t="str">
        <f t="shared" ref="AE837:AE900" si="253">IF(ISBLANK(K837),"",IF(ISNA(MATCH(K837,libnat,0)),FALSE,TRUE))</f>
        <v/>
      </c>
      <c r="AF837" s="51" t="str">
        <f t="shared" ref="AF837:AF900" si="254">IF(ISBLANK(L837),"",IF(ISNA(MATCH(L837,liblangue,0)),FALSE,TRUE))</f>
        <v/>
      </c>
      <c r="AG837" s="51" t="str">
        <f t="shared" ref="AG837:AG900" si="255">IF(OR(AF837&lt;&gt;TRUE,ISNA(MATCH(N837,libschart,0))),"",IF(AND(INDEX(codeschart,MATCH(N837,libschart,0))&lt;55000000,INDEX(codelangue,MATCH(L837,liblangue,0))=999),FALSE,TRUE))</f>
        <v/>
      </c>
      <c r="AH837" s="51" t="str">
        <f t="shared" ref="AH837:AH900" si="256">IF(ISBLANK(M837),"",IF(ISNA(MATCH(M837,libgem,0)),FALSE,TRUE))</f>
        <v/>
      </c>
      <c r="AI837" s="51" t="str">
        <f t="shared" ref="AI837:AI900" si="257">IF(ISBLANK(N837),"",IF(ISNA(MATCH(N837,libschart,0)),FALSE,IF(INDEX(codeschart,MATCH(N837,libschart,0))=0,FALSE,TRUE)))</f>
        <v/>
      </c>
      <c r="AJ837" s="51" t="str">
        <f t="shared" ref="AJ837:AJ900" si="258">IF(ISBLANK(O837),"",IF(ISNA(MATCH(O837,codektbj,0)),FALSE,TRUE))</f>
        <v/>
      </c>
      <c r="AK837" s="51" t="str">
        <f t="shared" ref="AK837:AK900" si="259">IF(ISBLANK(P837),"",IF(ISNA(MATCH(P837,libform,0)),FALSE,TRUE))</f>
        <v/>
      </c>
      <c r="AL837" s="51" t="str">
        <f t="shared" ref="AL837:AL900" si="260">IF(ISBLANK(Q837),"",IF(ISNA(MATCH(Q837,libspe,0)),FALSE,TRUE))</f>
        <v/>
      </c>
      <c r="AM837" s="51" t="str">
        <f t="shared" ref="AM837:AM900" si="261">IF(ISBLANK(R837),"",IF(ISNA(MATCH(R837,libmp1,0)),FALSE,TRUE))</f>
        <v/>
      </c>
      <c r="AN837" s="51" t="str">
        <f>IF(OR(AD837&lt;&gt;TRUE,AI837&lt;&gt;TRUE),"",IF(OR('Info Lieferung'!$B$12-(YEAR(J837))&gt;INDEX(valschartmaxalt,MATCH(N837,libschart,0)),'Info Lieferung'!$B$12-(YEAR(J837))&lt;INDEX(valschartminalt,MATCH(N837,libschart,0))),FALSE,TRUE))</f>
        <v/>
      </c>
      <c r="AO837" s="51" t="str">
        <f t="shared" ref="AO837:AO900" si="262">IF(ISBLANK(N837),"",IF(AND(AI837=TRUE,AJ837=TRUE),IF(OR(AND(O837&gt;=INDEX(valschartktbjmin,MATCH(N837,libschart,0)),O837&lt;=INDEX(valschartktbjmax,MATCH(N837,libschart,0))),AND(O837=90,INDEX(valschartktbj90,MATCH(N837,libschart,0))=90),AND(O837=99,INDEX(valschartktbj99,MATCH(N837,libschart,0))=99)),TRUE,FALSE),""))</f>
        <v/>
      </c>
      <c r="AP837" s="51"/>
      <c r="AQ837" s="51"/>
      <c r="AR837" s="51"/>
      <c r="AS837" s="197" t="str">
        <f t="shared" ref="AS837:AS900" si="263">IF(C837="","",1)</f>
        <v/>
      </c>
      <c r="AT837" s="197" t="str">
        <f t="shared" ref="AT837:AT900" si="264">IF(COUNTA(F837:X837)=0,"",IF(COUNTA(F837:Q837)=12,IF(OR(R837&lt;&gt;"",AI837=FALSE),FALSE,IF(OR(INDEX(codeschart,MATCH(N837,libschart,0))&lt;11000000,INDEX(codeschart,MATCH(N837,libschart,0))&gt;=52000000),FALSE,TRUE)),TRUE))</f>
        <v/>
      </c>
    </row>
    <row r="838" spans="1:46" x14ac:dyDescent="0.2">
      <c r="A838" s="52" t="str">
        <f>IF(AND(F838&lt;&gt;"",'Institution - Klasse'!$F$4&lt;&gt;""),INDEX(libcatidinstit,'Institution - Klasse'!$F$4),"")</f>
        <v/>
      </c>
      <c r="B838" s="52" t="str">
        <f>IF(A838&lt;&gt;"",INDEX(codeinstit,'Institution - Klasse'!$F$4),"")</f>
        <v/>
      </c>
      <c r="C838" s="50" t="str">
        <f t="shared" ref="C838:C901" si="265">IF(COUNTA(F838:X838)=0,"",IF(AT838=TRUE,"Unvollständig",IF(OR(Y838=FALSE,COUNTIF(AA838:AM838,FALSE)&gt;0,COUNTIF(F838:AR838,#N/A)&gt;0),"Fehler",IF(AND(Z838,AN838,AO838),"OK","Achtung"))))</f>
        <v/>
      </c>
      <c r="D838" s="143"/>
      <c r="E838" s="143"/>
      <c r="F838" s="137"/>
      <c r="G838" s="137"/>
      <c r="H838" s="137"/>
      <c r="I838" s="137"/>
      <c r="J838" s="139"/>
      <c r="K838" s="140"/>
      <c r="L838" s="141"/>
      <c r="M838" s="141"/>
      <c r="N838" s="140"/>
      <c r="O838" s="142"/>
      <c r="P838" s="137"/>
      <c r="Q838" s="227"/>
      <c r="R838" s="137"/>
      <c r="S838" s="155"/>
      <c r="T838" s="155"/>
      <c r="U838" s="155"/>
      <c r="V838" s="155"/>
      <c r="W838" s="155"/>
      <c r="X838" s="155"/>
      <c r="Y838" s="53" t="str">
        <f t="shared" si="247"/>
        <v/>
      </c>
      <c r="Z838" s="51" t="str">
        <f t="shared" si="248"/>
        <v/>
      </c>
      <c r="AA838" s="51" t="str">
        <f t="shared" si="249"/>
        <v/>
      </c>
      <c r="AB838" s="51" t="str">
        <f t="shared" si="250"/>
        <v/>
      </c>
      <c r="AC838" s="51" t="str">
        <f t="shared" si="251"/>
        <v/>
      </c>
      <c r="AD838" s="51" t="str">
        <f t="shared" si="252"/>
        <v/>
      </c>
      <c r="AE838" s="51" t="str">
        <f t="shared" si="253"/>
        <v/>
      </c>
      <c r="AF838" s="51" t="str">
        <f t="shared" si="254"/>
        <v/>
      </c>
      <c r="AG838" s="51" t="str">
        <f t="shared" si="255"/>
        <v/>
      </c>
      <c r="AH838" s="51" t="str">
        <f t="shared" si="256"/>
        <v/>
      </c>
      <c r="AI838" s="51" t="str">
        <f t="shared" si="257"/>
        <v/>
      </c>
      <c r="AJ838" s="51" t="str">
        <f t="shared" si="258"/>
        <v/>
      </c>
      <c r="AK838" s="51" t="str">
        <f t="shared" si="259"/>
        <v/>
      </c>
      <c r="AL838" s="51" t="str">
        <f t="shared" si="260"/>
        <v/>
      </c>
      <c r="AM838" s="51" t="str">
        <f t="shared" si="261"/>
        <v/>
      </c>
      <c r="AN838" s="51" t="str">
        <f>IF(OR(AD838&lt;&gt;TRUE,AI838&lt;&gt;TRUE),"",IF(OR('Info Lieferung'!$B$12-(YEAR(J838))&gt;INDEX(valschartmaxalt,MATCH(N838,libschart,0)),'Info Lieferung'!$B$12-(YEAR(J838))&lt;INDEX(valschartminalt,MATCH(N838,libschart,0))),FALSE,TRUE))</f>
        <v/>
      </c>
      <c r="AO838" s="51" t="str">
        <f t="shared" si="262"/>
        <v/>
      </c>
      <c r="AP838" s="51"/>
      <c r="AQ838" s="51"/>
      <c r="AR838" s="51"/>
      <c r="AS838" s="197" t="str">
        <f t="shared" si="263"/>
        <v/>
      </c>
      <c r="AT838" s="197" t="str">
        <f t="shared" si="264"/>
        <v/>
      </c>
    </row>
    <row r="839" spans="1:46" x14ac:dyDescent="0.2">
      <c r="A839" s="52" t="str">
        <f>IF(AND(F839&lt;&gt;"",'Institution - Klasse'!$F$4&lt;&gt;""),INDEX(libcatidinstit,'Institution - Klasse'!$F$4),"")</f>
        <v/>
      </c>
      <c r="B839" s="52" t="str">
        <f>IF(A839&lt;&gt;"",INDEX(codeinstit,'Institution - Klasse'!$F$4),"")</f>
        <v/>
      </c>
      <c r="C839" s="50" t="str">
        <f t="shared" si="265"/>
        <v/>
      </c>
      <c r="D839" s="143"/>
      <c r="E839" s="143"/>
      <c r="F839" s="137"/>
      <c r="G839" s="137"/>
      <c r="H839" s="137"/>
      <c r="I839" s="137"/>
      <c r="J839" s="139"/>
      <c r="K839" s="140"/>
      <c r="L839" s="141"/>
      <c r="M839" s="141"/>
      <c r="N839" s="140"/>
      <c r="O839" s="142"/>
      <c r="P839" s="137"/>
      <c r="Q839" s="227"/>
      <c r="R839" s="137"/>
      <c r="S839" s="155"/>
      <c r="T839" s="155"/>
      <c r="U839" s="155"/>
      <c r="V839" s="155"/>
      <c r="W839" s="155"/>
      <c r="X839" s="155"/>
      <c r="Y839" s="53" t="str">
        <f t="shared" si="247"/>
        <v/>
      </c>
      <c r="Z839" s="51" t="str">
        <f t="shared" si="248"/>
        <v/>
      </c>
      <c r="AA839" s="51" t="str">
        <f t="shared" si="249"/>
        <v/>
      </c>
      <c r="AB839" s="51" t="str">
        <f t="shared" si="250"/>
        <v/>
      </c>
      <c r="AC839" s="51" t="str">
        <f t="shared" si="251"/>
        <v/>
      </c>
      <c r="AD839" s="51" t="str">
        <f t="shared" si="252"/>
        <v/>
      </c>
      <c r="AE839" s="51" t="str">
        <f t="shared" si="253"/>
        <v/>
      </c>
      <c r="AF839" s="51" t="str">
        <f t="shared" si="254"/>
        <v/>
      </c>
      <c r="AG839" s="51" t="str">
        <f t="shared" si="255"/>
        <v/>
      </c>
      <c r="AH839" s="51" t="str">
        <f t="shared" si="256"/>
        <v/>
      </c>
      <c r="AI839" s="51" t="str">
        <f t="shared" si="257"/>
        <v/>
      </c>
      <c r="AJ839" s="51" t="str">
        <f t="shared" si="258"/>
        <v/>
      </c>
      <c r="AK839" s="51" t="str">
        <f t="shared" si="259"/>
        <v/>
      </c>
      <c r="AL839" s="51" t="str">
        <f t="shared" si="260"/>
        <v/>
      </c>
      <c r="AM839" s="51" t="str">
        <f t="shared" si="261"/>
        <v/>
      </c>
      <c r="AN839" s="51" t="str">
        <f>IF(OR(AD839&lt;&gt;TRUE,AI839&lt;&gt;TRUE),"",IF(OR('Info Lieferung'!$B$12-(YEAR(J839))&gt;INDEX(valschartmaxalt,MATCH(N839,libschart,0)),'Info Lieferung'!$B$12-(YEAR(J839))&lt;INDEX(valschartminalt,MATCH(N839,libschart,0))),FALSE,TRUE))</f>
        <v/>
      </c>
      <c r="AO839" s="51" t="str">
        <f t="shared" si="262"/>
        <v/>
      </c>
      <c r="AP839" s="51"/>
      <c r="AQ839" s="51"/>
      <c r="AR839" s="51"/>
      <c r="AS839" s="197" t="str">
        <f t="shared" si="263"/>
        <v/>
      </c>
      <c r="AT839" s="197" t="str">
        <f t="shared" si="264"/>
        <v/>
      </c>
    </row>
    <row r="840" spans="1:46" x14ac:dyDescent="0.2">
      <c r="A840" s="52" t="str">
        <f>IF(AND(F840&lt;&gt;"",'Institution - Klasse'!$F$4&lt;&gt;""),INDEX(libcatidinstit,'Institution - Klasse'!$F$4),"")</f>
        <v/>
      </c>
      <c r="B840" s="52" t="str">
        <f>IF(A840&lt;&gt;"",INDEX(codeinstit,'Institution - Klasse'!$F$4),"")</f>
        <v/>
      </c>
      <c r="C840" s="50" t="str">
        <f t="shared" si="265"/>
        <v/>
      </c>
      <c r="D840" s="143"/>
      <c r="E840" s="143"/>
      <c r="F840" s="137"/>
      <c r="G840" s="137"/>
      <c r="H840" s="137"/>
      <c r="I840" s="137"/>
      <c r="J840" s="139"/>
      <c r="K840" s="140"/>
      <c r="L840" s="141"/>
      <c r="M840" s="141"/>
      <c r="N840" s="140"/>
      <c r="O840" s="142"/>
      <c r="P840" s="137"/>
      <c r="Q840" s="227"/>
      <c r="R840" s="137"/>
      <c r="S840" s="155"/>
      <c r="T840" s="155"/>
      <c r="U840" s="155"/>
      <c r="V840" s="155"/>
      <c r="W840" s="155"/>
      <c r="X840" s="155"/>
      <c r="Y840" s="53" t="str">
        <f t="shared" si="247"/>
        <v/>
      </c>
      <c r="Z840" s="51" t="str">
        <f t="shared" si="248"/>
        <v/>
      </c>
      <c r="AA840" s="51" t="str">
        <f t="shared" si="249"/>
        <v/>
      </c>
      <c r="AB840" s="51" t="str">
        <f t="shared" si="250"/>
        <v/>
      </c>
      <c r="AC840" s="51" t="str">
        <f t="shared" si="251"/>
        <v/>
      </c>
      <c r="AD840" s="51" t="str">
        <f t="shared" si="252"/>
        <v/>
      </c>
      <c r="AE840" s="51" t="str">
        <f t="shared" si="253"/>
        <v/>
      </c>
      <c r="AF840" s="51" t="str">
        <f t="shared" si="254"/>
        <v/>
      </c>
      <c r="AG840" s="51" t="str">
        <f t="shared" si="255"/>
        <v/>
      </c>
      <c r="AH840" s="51" t="str">
        <f t="shared" si="256"/>
        <v/>
      </c>
      <c r="AI840" s="51" t="str">
        <f t="shared" si="257"/>
        <v/>
      </c>
      <c r="AJ840" s="51" t="str">
        <f t="shared" si="258"/>
        <v/>
      </c>
      <c r="AK840" s="51" t="str">
        <f t="shared" si="259"/>
        <v/>
      </c>
      <c r="AL840" s="51" t="str">
        <f t="shared" si="260"/>
        <v/>
      </c>
      <c r="AM840" s="51" t="str">
        <f t="shared" si="261"/>
        <v/>
      </c>
      <c r="AN840" s="51" t="str">
        <f>IF(OR(AD840&lt;&gt;TRUE,AI840&lt;&gt;TRUE),"",IF(OR('Info Lieferung'!$B$12-(YEAR(J840))&gt;INDEX(valschartmaxalt,MATCH(N840,libschart,0)),'Info Lieferung'!$B$12-(YEAR(J840))&lt;INDEX(valschartminalt,MATCH(N840,libschart,0))),FALSE,TRUE))</f>
        <v/>
      </c>
      <c r="AO840" s="51" t="str">
        <f t="shared" si="262"/>
        <v/>
      </c>
      <c r="AP840" s="51"/>
      <c r="AQ840" s="51"/>
      <c r="AR840" s="51"/>
      <c r="AS840" s="197" t="str">
        <f t="shared" si="263"/>
        <v/>
      </c>
      <c r="AT840" s="197" t="str">
        <f t="shared" si="264"/>
        <v/>
      </c>
    </row>
    <row r="841" spans="1:46" x14ac:dyDescent="0.2">
      <c r="A841" s="52" t="str">
        <f>IF(AND(F841&lt;&gt;"",'Institution - Klasse'!$F$4&lt;&gt;""),INDEX(libcatidinstit,'Institution - Klasse'!$F$4),"")</f>
        <v/>
      </c>
      <c r="B841" s="52" t="str">
        <f>IF(A841&lt;&gt;"",INDEX(codeinstit,'Institution - Klasse'!$F$4),"")</f>
        <v/>
      </c>
      <c r="C841" s="50" t="str">
        <f t="shared" si="265"/>
        <v/>
      </c>
      <c r="D841" s="143"/>
      <c r="E841" s="143"/>
      <c r="F841" s="137"/>
      <c r="G841" s="137"/>
      <c r="H841" s="137"/>
      <c r="I841" s="137"/>
      <c r="J841" s="139"/>
      <c r="K841" s="140"/>
      <c r="L841" s="141"/>
      <c r="M841" s="141"/>
      <c r="N841" s="140"/>
      <c r="O841" s="142"/>
      <c r="P841" s="137"/>
      <c r="Q841" s="227"/>
      <c r="R841" s="137"/>
      <c r="S841" s="155"/>
      <c r="T841" s="155"/>
      <c r="U841" s="155"/>
      <c r="V841" s="155"/>
      <c r="W841" s="155"/>
      <c r="X841" s="155"/>
      <c r="Y841" s="53" t="str">
        <f t="shared" si="247"/>
        <v/>
      </c>
      <c r="Z841" s="51" t="str">
        <f t="shared" si="248"/>
        <v/>
      </c>
      <c r="AA841" s="51" t="str">
        <f t="shared" si="249"/>
        <v/>
      </c>
      <c r="AB841" s="51" t="str">
        <f t="shared" si="250"/>
        <v/>
      </c>
      <c r="AC841" s="51" t="str">
        <f t="shared" si="251"/>
        <v/>
      </c>
      <c r="AD841" s="51" t="str">
        <f t="shared" si="252"/>
        <v/>
      </c>
      <c r="AE841" s="51" t="str">
        <f t="shared" si="253"/>
        <v/>
      </c>
      <c r="AF841" s="51" t="str">
        <f t="shared" si="254"/>
        <v/>
      </c>
      <c r="AG841" s="51" t="str">
        <f t="shared" si="255"/>
        <v/>
      </c>
      <c r="AH841" s="51" t="str">
        <f t="shared" si="256"/>
        <v/>
      </c>
      <c r="AI841" s="51" t="str">
        <f t="shared" si="257"/>
        <v/>
      </c>
      <c r="AJ841" s="51" t="str">
        <f t="shared" si="258"/>
        <v/>
      </c>
      <c r="AK841" s="51" t="str">
        <f t="shared" si="259"/>
        <v/>
      </c>
      <c r="AL841" s="51" t="str">
        <f t="shared" si="260"/>
        <v/>
      </c>
      <c r="AM841" s="51" t="str">
        <f t="shared" si="261"/>
        <v/>
      </c>
      <c r="AN841" s="51" t="str">
        <f>IF(OR(AD841&lt;&gt;TRUE,AI841&lt;&gt;TRUE),"",IF(OR('Info Lieferung'!$B$12-(YEAR(J841))&gt;INDEX(valschartmaxalt,MATCH(N841,libschart,0)),'Info Lieferung'!$B$12-(YEAR(J841))&lt;INDEX(valschartminalt,MATCH(N841,libschart,0))),FALSE,TRUE))</f>
        <v/>
      </c>
      <c r="AO841" s="51" t="str">
        <f t="shared" si="262"/>
        <v/>
      </c>
      <c r="AP841" s="51"/>
      <c r="AQ841" s="51"/>
      <c r="AR841" s="51"/>
      <c r="AS841" s="197" t="str">
        <f t="shared" si="263"/>
        <v/>
      </c>
      <c r="AT841" s="197" t="str">
        <f t="shared" si="264"/>
        <v/>
      </c>
    </row>
    <row r="842" spans="1:46" x14ac:dyDescent="0.2">
      <c r="A842" s="52" t="str">
        <f>IF(AND(F842&lt;&gt;"",'Institution - Klasse'!$F$4&lt;&gt;""),INDEX(libcatidinstit,'Institution - Klasse'!$F$4),"")</f>
        <v/>
      </c>
      <c r="B842" s="52" t="str">
        <f>IF(A842&lt;&gt;"",INDEX(codeinstit,'Institution - Klasse'!$F$4),"")</f>
        <v/>
      </c>
      <c r="C842" s="50" t="str">
        <f t="shared" si="265"/>
        <v/>
      </c>
      <c r="D842" s="143"/>
      <c r="E842" s="143"/>
      <c r="F842" s="137"/>
      <c r="G842" s="137"/>
      <c r="H842" s="137"/>
      <c r="I842" s="137"/>
      <c r="J842" s="139"/>
      <c r="K842" s="140"/>
      <c r="L842" s="141"/>
      <c r="M842" s="141"/>
      <c r="N842" s="140"/>
      <c r="O842" s="142"/>
      <c r="P842" s="137"/>
      <c r="Q842" s="227"/>
      <c r="R842" s="137"/>
      <c r="S842" s="155"/>
      <c r="T842" s="155"/>
      <c r="U842" s="155"/>
      <c r="V842" s="155"/>
      <c r="W842" s="155"/>
      <c r="X842" s="155"/>
      <c r="Y842" s="53" t="str">
        <f t="shared" si="247"/>
        <v/>
      </c>
      <c r="Z842" s="51" t="str">
        <f t="shared" si="248"/>
        <v/>
      </c>
      <c r="AA842" s="51" t="str">
        <f t="shared" si="249"/>
        <v/>
      </c>
      <c r="AB842" s="51" t="str">
        <f t="shared" si="250"/>
        <v/>
      </c>
      <c r="AC842" s="51" t="str">
        <f t="shared" si="251"/>
        <v/>
      </c>
      <c r="AD842" s="51" t="str">
        <f t="shared" si="252"/>
        <v/>
      </c>
      <c r="AE842" s="51" t="str">
        <f t="shared" si="253"/>
        <v/>
      </c>
      <c r="AF842" s="51" t="str">
        <f t="shared" si="254"/>
        <v/>
      </c>
      <c r="AG842" s="51" t="str">
        <f t="shared" si="255"/>
        <v/>
      </c>
      <c r="AH842" s="51" t="str">
        <f t="shared" si="256"/>
        <v/>
      </c>
      <c r="AI842" s="51" t="str">
        <f t="shared" si="257"/>
        <v/>
      </c>
      <c r="AJ842" s="51" t="str">
        <f t="shared" si="258"/>
        <v/>
      </c>
      <c r="AK842" s="51" t="str">
        <f t="shared" si="259"/>
        <v/>
      </c>
      <c r="AL842" s="51" t="str">
        <f t="shared" si="260"/>
        <v/>
      </c>
      <c r="AM842" s="51" t="str">
        <f t="shared" si="261"/>
        <v/>
      </c>
      <c r="AN842" s="51" t="str">
        <f>IF(OR(AD842&lt;&gt;TRUE,AI842&lt;&gt;TRUE),"",IF(OR('Info Lieferung'!$B$12-(YEAR(J842))&gt;INDEX(valschartmaxalt,MATCH(N842,libschart,0)),'Info Lieferung'!$B$12-(YEAR(J842))&lt;INDEX(valschartminalt,MATCH(N842,libschart,0))),FALSE,TRUE))</f>
        <v/>
      </c>
      <c r="AO842" s="51" t="str">
        <f t="shared" si="262"/>
        <v/>
      </c>
      <c r="AP842" s="51"/>
      <c r="AQ842" s="51"/>
      <c r="AR842" s="51"/>
      <c r="AS842" s="197" t="str">
        <f t="shared" si="263"/>
        <v/>
      </c>
      <c r="AT842" s="197" t="str">
        <f t="shared" si="264"/>
        <v/>
      </c>
    </row>
    <row r="843" spans="1:46" x14ac:dyDescent="0.2">
      <c r="A843" s="52" t="str">
        <f>IF(AND(F843&lt;&gt;"",'Institution - Klasse'!$F$4&lt;&gt;""),INDEX(libcatidinstit,'Institution - Klasse'!$F$4),"")</f>
        <v/>
      </c>
      <c r="B843" s="52" t="str">
        <f>IF(A843&lt;&gt;"",INDEX(codeinstit,'Institution - Klasse'!$F$4),"")</f>
        <v/>
      </c>
      <c r="C843" s="50" t="str">
        <f t="shared" si="265"/>
        <v/>
      </c>
      <c r="D843" s="143"/>
      <c r="E843" s="143"/>
      <c r="F843" s="137"/>
      <c r="G843" s="137"/>
      <c r="H843" s="137"/>
      <c r="I843" s="137"/>
      <c r="J843" s="139"/>
      <c r="K843" s="140"/>
      <c r="L843" s="141"/>
      <c r="M843" s="141"/>
      <c r="N843" s="140"/>
      <c r="O843" s="142"/>
      <c r="P843" s="137"/>
      <c r="Q843" s="227"/>
      <c r="R843" s="137"/>
      <c r="S843" s="155"/>
      <c r="T843" s="155"/>
      <c r="U843" s="155"/>
      <c r="V843" s="155"/>
      <c r="W843" s="155"/>
      <c r="X843" s="155"/>
      <c r="Y843" s="53" t="str">
        <f t="shared" si="247"/>
        <v/>
      </c>
      <c r="Z843" s="51" t="str">
        <f t="shared" si="248"/>
        <v/>
      </c>
      <c r="AA843" s="51" t="str">
        <f t="shared" si="249"/>
        <v/>
      </c>
      <c r="AB843" s="51" t="str">
        <f t="shared" si="250"/>
        <v/>
      </c>
      <c r="AC843" s="51" t="str">
        <f t="shared" si="251"/>
        <v/>
      </c>
      <c r="AD843" s="51" t="str">
        <f t="shared" si="252"/>
        <v/>
      </c>
      <c r="AE843" s="51" t="str">
        <f t="shared" si="253"/>
        <v/>
      </c>
      <c r="AF843" s="51" t="str">
        <f t="shared" si="254"/>
        <v/>
      </c>
      <c r="AG843" s="51" t="str">
        <f t="shared" si="255"/>
        <v/>
      </c>
      <c r="AH843" s="51" t="str">
        <f t="shared" si="256"/>
        <v/>
      </c>
      <c r="AI843" s="51" t="str">
        <f t="shared" si="257"/>
        <v/>
      </c>
      <c r="AJ843" s="51" t="str">
        <f t="shared" si="258"/>
        <v/>
      </c>
      <c r="AK843" s="51" t="str">
        <f t="shared" si="259"/>
        <v/>
      </c>
      <c r="AL843" s="51" t="str">
        <f t="shared" si="260"/>
        <v/>
      </c>
      <c r="AM843" s="51" t="str">
        <f t="shared" si="261"/>
        <v/>
      </c>
      <c r="AN843" s="51" t="str">
        <f>IF(OR(AD843&lt;&gt;TRUE,AI843&lt;&gt;TRUE),"",IF(OR('Info Lieferung'!$B$12-(YEAR(J843))&gt;INDEX(valschartmaxalt,MATCH(N843,libschart,0)),'Info Lieferung'!$B$12-(YEAR(J843))&lt;INDEX(valschartminalt,MATCH(N843,libschart,0))),FALSE,TRUE))</f>
        <v/>
      </c>
      <c r="AO843" s="51" t="str">
        <f t="shared" si="262"/>
        <v/>
      </c>
      <c r="AP843" s="51"/>
      <c r="AQ843" s="51"/>
      <c r="AR843" s="51"/>
      <c r="AS843" s="197" t="str">
        <f t="shared" si="263"/>
        <v/>
      </c>
      <c r="AT843" s="197" t="str">
        <f t="shared" si="264"/>
        <v/>
      </c>
    </row>
    <row r="844" spans="1:46" x14ac:dyDescent="0.2">
      <c r="A844" s="52" t="str">
        <f>IF(AND(F844&lt;&gt;"",'Institution - Klasse'!$F$4&lt;&gt;""),INDEX(libcatidinstit,'Institution - Klasse'!$F$4),"")</f>
        <v/>
      </c>
      <c r="B844" s="52" t="str">
        <f>IF(A844&lt;&gt;"",INDEX(codeinstit,'Institution - Klasse'!$F$4),"")</f>
        <v/>
      </c>
      <c r="C844" s="50" t="str">
        <f t="shared" si="265"/>
        <v/>
      </c>
      <c r="D844" s="143"/>
      <c r="E844" s="143"/>
      <c r="F844" s="137"/>
      <c r="G844" s="137"/>
      <c r="H844" s="137"/>
      <c r="I844" s="137"/>
      <c r="J844" s="139"/>
      <c r="K844" s="140"/>
      <c r="L844" s="141"/>
      <c r="M844" s="141"/>
      <c r="N844" s="140"/>
      <c r="O844" s="142"/>
      <c r="P844" s="137"/>
      <c r="Q844" s="227"/>
      <c r="R844" s="137"/>
      <c r="S844" s="155"/>
      <c r="T844" s="155"/>
      <c r="U844" s="155"/>
      <c r="V844" s="155"/>
      <c r="W844" s="155"/>
      <c r="X844" s="155"/>
      <c r="Y844" s="53" t="str">
        <f t="shared" si="247"/>
        <v/>
      </c>
      <c r="Z844" s="51" t="str">
        <f t="shared" si="248"/>
        <v/>
      </c>
      <c r="AA844" s="51" t="str">
        <f t="shared" si="249"/>
        <v/>
      </c>
      <c r="AB844" s="51" t="str">
        <f t="shared" si="250"/>
        <v/>
      </c>
      <c r="AC844" s="51" t="str">
        <f t="shared" si="251"/>
        <v/>
      </c>
      <c r="AD844" s="51" t="str">
        <f t="shared" si="252"/>
        <v/>
      </c>
      <c r="AE844" s="51" t="str">
        <f t="shared" si="253"/>
        <v/>
      </c>
      <c r="AF844" s="51" t="str">
        <f t="shared" si="254"/>
        <v/>
      </c>
      <c r="AG844" s="51" t="str">
        <f t="shared" si="255"/>
        <v/>
      </c>
      <c r="AH844" s="51" t="str">
        <f t="shared" si="256"/>
        <v/>
      </c>
      <c r="AI844" s="51" t="str">
        <f t="shared" si="257"/>
        <v/>
      </c>
      <c r="AJ844" s="51" t="str">
        <f t="shared" si="258"/>
        <v/>
      </c>
      <c r="AK844" s="51" t="str">
        <f t="shared" si="259"/>
        <v/>
      </c>
      <c r="AL844" s="51" t="str">
        <f t="shared" si="260"/>
        <v/>
      </c>
      <c r="AM844" s="51" t="str">
        <f t="shared" si="261"/>
        <v/>
      </c>
      <c r="AN844" s="51" t="str">
        <f>IF(OR(AD844&lt;&gt;TRUE,AI844&lt;&gt;TRUE),"",IF(OR('Info Lieferung'!$B$12-(YEAR(J844))&gt;INDEX(valschartmaxalt,MATCH(N844,libschart,0)),'Info Lieferung'!$B$12-(YEAR(J844))&lt;INDEX(valschartminalt,MATCH(N844,libschart,0))),FALSE,TRUE))</f>
        <v/>
      </c>
      <c r="AO844" s="51" t="str">
        <f t="shared" si="262"/>
        <v/>
      </c>
      <c r="AP844" s="51"/>
      <c r="AQ844" s="51"/>
      <c r="AR844" s="51"/>
      <c r="AS844" s="197" t="str">
        <f t="shared" si="263"/>
        <v/>
      </c>
      <c r="AT844" s="197" t="str">
        <f t="shared" si="264"/>
        <v/>
      </c>
    </row>
    <row r="845" spans="1:46" x14ac:dyDescent="0.2">
      <c r="A845" s="52" t="str">
        <f>IF(AND(F845&lt;&gt;"",'Institution - Klasse'!$F$4&lt;&gt;""),INDEX(libcatidinstit,'Institution - Klasse'!$F$4),"")</f>
        <v/>
      </c>
      <c r="B845" s="52" t="str">
        <f>IF(A845&lt;&gt;"",INDEX(codeinstit,'Institution - Klasse'!$F$4),"")</f>
        <v/>
      </c>
      <c r="C845" s="50" t="str">
        <f t="shared" si="265"/>
        <v/>
      </c>
      <c r="D845" s="143"/>
      <c r="E845" s="143"/>
      <c r="F845" s="137"/>
      <c r="G845" s="137"/>
      <c r="H845" s="137"/>
      <c r="I845" s="137"/>
      <c r="J845" s="139"/>
      <c r="K845" s="140"/>
      <c r="L845" s="141"/>
      <c r="M845" s="141"/>
      <c r="N845" s="140"/>
      <c r="O845" s="142"/>
      <c r="P845" s="137"/>
      <c r="Q845" s="227"/>
      <c r="R845" s="137"/>
      <c r="S845" s="155"/>
      <c r="T845" s="155"/>
      <c r="U845" s="155"/>
      <c r="V845" s="155"/>
      <c r="W845" s="155"/>
      <c r="X845" s="155"/>
      <c r="Y845" s="53" t="str">
        <f t="shared" si="247"/>
        <v/>
      </c>
      <c r="Z845" s="51" t="str">
        <f t="shared" si="248"/>
        <v/>
      </c>
      <c r="AA845" s="51" t="str">
        <f t="shared" si="249"/>
        <v/>
      </c>
      <c r="AB845" s="51" t="str">
        <f t="shared" si="250"/>
        <v/>
      </c>
      <c r="AC845" s="51" t="str">
        <f t="shared" si="251"/>
        <v/>
      </c>
      <c r="AD845" s="51" t="str">
        <f t="shared" si="252"/>
        <v/>
      </c>
      <c r="AE845" s="51" t="str">
        <f t="shared" si="253"/>
        <v/>
      </c>
      <c r="AF845" s="51" t="str">
        <f t="shared" si="254"/>
        <v/>
      </c>
      <c r="AG845" s="51" t="str">
        <f t="shared" si="255"/>
        <v/>
      </c>
      <c r="AH845" s="51" t="str">
        <f t="shared" si="256"/>
        <v/>
      </c>
      <c r="AI845" s="51" t="str">
        <f t="shared" si="257"/>
        <v/>
      </c>
      <c r="AJ845" s="51" t="str">
        <f t="shared" si="258"/>
        <v/>
      </c>
      <c r="AK845" s="51" t="str">
        <f t="shared" si="259"/>
        <v/>
      </c>
      <c r="AL845" s="51" t="str">
        <f t="shared" si="260"/>
        <v/>
      </c>
      <c r="AM845" s="51" t="str">
        <f t="shared" si="261"/>
        <v/>
      </c>
      <c r="AN845" s="51" t="str">
        <f>IF(OR(AD845&lt;&gt;TRUE,AI845&lt;&gt;TRUE),"",IF(OR('Info Lieferung'!$B$12-(YEAR(J845))&gt;INDEX(valschartmaxalt,MATCH(N845,libschart,0)),'Info Lieferung'!$B$12-(YEAR(J845))&lt;INDEX(valschartminalt,MATCH(N845,libschart,0))),FALSE,TRUE))</f>
        <v/>
      </c>
      <c r="AO845" s="51" t="str">
        <f t="shared" si="262"/>
        <v/>
      </c>
      <c r="AP845" s="51"/>
      <c r="AQ845" s="51"/>
      <c r="AR845" s="51"/>
      <c r="AS845" s="197" t="str">
        <f t="shared" si="263"/>
        <v/>
      </c>
      <c r="AT845" s="197" t="str">
        <f t="shared" si="264"/>
        <v/>
      </c>
    </row>
    <row r="846" spans="1:46" x14ac:dyDescent="0.2">
      <c r="A846" s="52" t="str">
        <f>IF(AND(F846&lt;&gt;"",'Institution - Klasse'!$F$4&lt;&gt;""),INDEX(libcatidinstit,'Institution - Klasse'!$F$4),"")</f>
        <v/>
      </c>
      <c r="B846" s="52" t="str">
        <f>IF(A846&lt;&gt;"",INDEX(codeinstit,'Institution - Klasse'!$F$4),"")</f>
        <v/>
      </c>
      <c r="C846" s="50" t="str">
        <f t="shared" si="265"/>
        <v/>
      </c>
      <c r="D846" s="143"/>
      <c r="E846" s="143"/>
      <c r="F846" s="137"/>
      <c r="G846" s="137"/>
      <c r="H846" s="137"/>
      <c r="I846" s="137"/>
      <c r="J846" s="139"/>
      <c r="K846" s="140"/>
      <c r="L846" s="141"/>
      <c r="M846" s="141"/>
      <c r="N846" s="140"/>
      <c r="O846" s="142"/>
      <c r="P846" s="137"/>
      <c r="Q846" s="227"/>
      <c r="R846" s="137"/>
      <c r="S846" s="155"/>
      <c r="T846" s="155"/>
      <c r="U846" s="155"/>
      <c r="V846" s="155"/>
      <c r="W846" s="155"/>
      <c r="X846" s="155"/>
      <c r="Y846" s="53" t="str">
        <f t="shared" si="247"/>
        <v/>
      </c>
      <c r="Z846" s="51" t="str">
        <f t="shared" si="248"/>
        <v/>
      </c>
      <c r="AA846" s="51" t="str">
        <f t="shared" si="249"/>
        <v/>
      </c>
      <c r="AB846" s="51" t="str">
        <f t="shared" si="250"/>
        <v/>
      </c>
      <c r="AC846" s="51" t="str">
        <f t="shared" si="251"/>
        <v/>
      </c>
      <c r="AD846" s="51" t="str">
        <f t="shared" si="252"/>
        <v/>
      </c>
      <c r="AE846" s="51" t="str">
        <f t="shared" si="253"/>
        <v/>
      </c>
      <c r="AF846" s="51" t="str">
        <f t="shared" si="254"/>
        <v/>
      </c>
      <c r="AG846" s="51" t="str">
        <f t="shared" si="255"/>
        <v/>
      </c>
      <c r="AH846" s="51" t="str">
        <f t="shared" si="256"/>
        <v/>
      </c>
      <c r="AI846" s="51" t="str">
        <f t="shared" si="257"/>
        <v/>
      </c>
      <c r="AJ846" s="51" t="str">
        <f t="shared" si="258"/>
        <v/>
      </c>
      <c r="AK846" s="51" t="str">
        <f t="shared" si="259"/>
        <v/>
      </c>
      <c r="AL846" s="51" t="str">
        <f t="shared" si="260"/>
        <v/>
      </c>
      <c r="AM846" s="51" t="str">
        <f t="shared" si="261"/>
        <v/>
      </c>
      <c r="AN846" s="51" t="str">
        <f>IF(OR(AD846&lt;&gt;TRUE,AI846&lt;&gt;TRUE),"",IF(OR('Info Lieferung'!$B$12-(YEAR(J846))&gt;INDEX(valschartmaxalt,MATCH(N846,libschart,0)),'Info Lieferung'!$B$12-(YEAR(J846))&lt;INDEX(valschartminalt,MATCH(N846,libschart,0))),FALSE,TRUE))</f>
        <v/>
      </c>
      <c r="AO846" s="51" t="str">
        <f t="shared" si="262"/>
        <v/>
      </c>
      <c r="AP846" s="51"/>
      <c r="AQ846" s="51"/>
      <c r="AR846" s="51"/>
      <c r="AS846" s="197" t="str">
        <f t="shared" si="263"/>
        <v/>
      </c>
      <c r="AT846" s="197" t="str">
        <f t="shared" si="264"/>
        <v/>
      </c>
    </row>
    <row r="847" spans="1:46" x14ac:dyDescent="0.2">
      <c r="A847" s="52" t="str">
        <f>IF(AND(F847&lt;&gt;"",'Institution - Klasse'!$F$4&lt;&gt;""),INDEX(libcatidinstit,'Institution - Klasse'!$F$4),"")</f>
        <v/>
      </c>
      <c r="B847" s="52" t="str">
        <f>IF(A847&lt;&gt;"",INDEX(codeinstit,'Institution - Klasse'!$F$4),"")</f>
        <v/>
      </c>
      <c r="C847" s="50" t="str">
        <f t="shared" si="265"/>
        <v/>
      </c>
      <c r="D847" s="143"/>
      <c r="E847" s="143"/>
      <c r="F847" s="137"/>
      <c r="G847" s="137"/>
      <c r="H847" s="137"/>
      <c r="I847" s="137"/>
      <c r="J847" s="139"/>
      <c r="K847" s="140"/>
      <c r="L847" s="141"/>
      <c r="M847" s="141"/>
      <c r="N847" s="140"/>
      <c r="O847" s="142"/>
      <c r="P847" s="137"/>
      <c r="Q847" s="227"/>
      <c r="R847" s="137"/>
      <c r="S847" s="155"/>
      <c r="T847" s="155"/>
      <c r="U847" s="155"/>
      <c r="V847" s="155"/>
      <c r="W847" s="155"/>
      <c r="X847" s="155"/>
      <c r="Y847" s="53" t="str">
        <f t="shared" si="247"/>
        <v/>
      </c>
      <c r="Z847" s="51" t="str">
        <f t="shared" si="248"/>
        <v/>
      </c>
      <c r="AA847" s="51" t="str">
        <f t="shared" si="249"/>
        <v/>
      </c>
      <c r="AB847" s="51" t="str">
        <f t="shared" si="250"/>
        <v/>
      </c>
      <c r="AC847" s="51" t="str">
        <f t="shared" si="251"/>
        <v/>
      </c>
      <c r="AD847" s="51" t="str">
        <f t="shared" si="252"/>
        <v/>
      </c>
      <c r="AE847" s="51" t="str">
        <f t="shared" si="253"/>
        <v/>
      </c>
      <c r="AF847" s="51" t="str">
        <f t="shared" si="254"/>
        <v/>
      </c>
      <c r="AG847" s="51" t="str">
        <f t="shared" si="255"/>
        <v/>
      </c>
      <c r="AH847" s="51" t="str">
        <f t="shared" si="256"/>
        <v/>
      </c>
      <c r="AI847" s="51" t="str">
        <f t="shared" si="257"/>
        <v/>
      </c>
      <c r="AJ847" s="51" t="str">
        <f t="shared" si="258"/>
        <v/>
      </c>
      <c r="AK847" s="51" t="str">
        <f t="shared" si="259"/>
        <v/>
      </c>
      <c r="AL847" s="51" t="str">
        <f t="shared" si="260"/>
        <v/>
      </c>
      <c r="AM847" s="51" t="str">
        <f t="shared" si="261"/>
        <v/>
      </c>
      <c r="AN847" s="51" t="str">
        <f>IF(OR(AD847&lt;&gt;TRUE,AI847&lt;&gt;TRUE),"",IF(OR('Info Lieferung'!$B$12-(YEAR(J847))&gt;INDEX(valschartmaxalt,MATCH(N847,libschart,0)),'Info Lieferung'!$B$12-(YEAR(J847))&lt;INDEX(valschartminalt,MATCH(N847,libschart,0))),FALSE,TRUE))</f>
        <v/>
      </c>
      <c r="AO847" s="51" t="str">
        <f t="shared" si="262"/>
        <v/>
      </c>
      <c r="AP847" s="51"/>
      <c r="AQ847" s="51"/>
      <c r="AR847" s="51"/>
      <c r="AS847" s="197" t="str">
        <f t="shared" si="263"/>
        <v/>
      </c>
      <c r="AT847" s="197" t="str">
        <f t="shared" si="264"/>
        <v/>
      </c>
    </row>
    <row r="848" spans="1:46" x14ac:dyDescent="0.2">
      <c r="A848" s="52" t="str">
        <f>IF(AND(F848&lt;&gt;"",'Institution - Klasse'!$F$4&lt;&gt;""),INDEX(libcatidinstit,'Institution - Klasse'!$F$4),"")</f>
        <v/>
      </c>
      <c r="B848" s="52" t="str">
        <f>IF(A848&lt;&gt;"",INDEX(codeinstit,'Institution - Klasse'!$F$4),"")</f>
        <v/>
      </c>
      <c r="C848" s="50" t="str">
        <f t="shared" si="265"/>
        <v/>
      </c>
      <c r="D848" s="143"/>
      <c r="E848" s="143"/>
      <c r="F848" s="137"/>
      <c r="G848" s="137"/>
      <c r="H848" s="137"/>
      <c r="I848" s="137"/>
      <c r="J848" s="139"/>
      <c r="K848" s="140"/>
      <c r="L848" s="141"/>
      <c r="M848" s="141"/>
      <c r="N848" s="140"/>
      <c r="O848" s="142"/>
      <c r="P848" s="137"/>
      <c r="Q848" s="227"/>
      <c r="R848" s="137"/>
      <c r="S848" s="155"/>
      <c r="T848" s="155"/>
      <c r="U848" s="155"/>
      <c r="V848" s="155"/>
      <c r="W848" s="155"/>
      <c r="X848" s="155"/>
      <c r="Y848" s="53" t="str">
        <f t="shared" si="247"/>
        <v/>
      </c>
      <c r="Z848" s="51" t="str">
        <f t="shared" si="248"/>
        <v/>
      </c>
      <c r="AA848" s="51" t="str">
        <f t="shared" si="249"/>
        <v/>
      </c>
      <c r="AB848" s="51" t="str">
        <f t="shared" si="250"/>
        <v/>
      </c>
      <c r="AC848" s="51" t="str">
        <f t="shared" si="251"/>
        <v/>
      </c>
      <c r="AD848" s="51" t="str">
        <f t="shared" si="252"/>
        <v/>
      </c>
      <c r="AE848" s="51" t="str">
        <f t="shared" si="253"/>
        <v/>
      </c>
      <c r="AF848" s="51" t="str">
        <f t="shared" si="254"/>
        <v/>
      </c>
      <c r="AG848" s="51" t="str">
        <f t="shared" si="255"/>
        <v/>
      </c>
      <c r="AH848" s="51" t="str">
        <f t="shared" si="256"/>
        <v/>
      </c>
      <c r="AI848" s="51" t="str">
        <f t="shared" si="257"/>
        <v/>
      </c>
      <c r="AJ848" s="51" t="str">
        <f t="shared" si="258"/>
        <v/>
      </c>
      <c r="AK848" s="51" t="str">
        <f t="shared" si="259"/>
        <v/>
      </c>
      <c r="AL848" s="51" t="str">
        <f t="shared" si="260"/>
        <v/>
      </c>
      <c r="AM848" s="51" t="str">
        <f t="shared" si="261"/>
        <v/>
      </c>
      <c r="AN848" s="51" t="str">
        <f>IF(OR(AD848&lt;&gt;TRUE,AI848&lt;&gt;TRUE),"",IF(OR('Info Lieferung'!$B$12-(YEAR(J848))&gt;INDEX(valschartmaxalt,MATCH(N848,libschart,0)),'Info Lieferung'!$B$12-(YEAR(J848))&lt;INDEX(valschartminalt,MATCH(N848,libschart,0))),FALSE,TRUE))</f>
        <v/>
      </c>
      <c r="AO848" s="51" t="str">
        <f t="shared" si="262"/>
        <v/>
      </c>
      <c r="AP848" s="51"/>
      <c r="AQ848" s="51"/>
      <c r="AR848" s="51"/>
      <c r="AS848" s="197" t="str">
        <f t="shared" si="263"/>
        <v/>
      </c>
      <c r="AT848" s="197" t="str">
        <f t="shared" si="264"/>
        <v/>
      </c>
    </row>
    <row r="849" spans="1:46" x14ac:dyDescent="0.2">
      <c r="A849" s="52" t="str">
        <f>IF(AND(F849&lt;&gt;"",'Institution - Klasse'!$F$4&lt;&gt;""),INDEX(libcatidinstit,'Institution - Klasse'!$F$4),"")</f>
        <v/>
      </c>
      <c r="B849" s="52" t="str">
        <f>IF(A849&lt;&gt;"",INDEX(codeinstit,'Institution - Klasse'!$F$4),"")</f>
        <v/>
      </c>
      <c r="C849" s="50" t="str">
        <f t="shared" si="265"/>
        <v/>
      </c>
      <c r="D849" s="143"/>
      <c r="E849" s="143"/>
      <c r="F849" s="137"/>
      <c r="G849" s="137"/>
      <c r="H849" s="137"/>
      <c r="I849" s="137"/>
      <c r="J849" s="139"/>
      <c r="K849" s="140"/>
      <c r="L849" s="141"/>
      <c r="M849" s="141"/>
      <c r="N849" s="140"/>
      <c r="O849" s="142"/>
      <c r="P849" s="137"/>
      <c r="Q849" s="227"/>
      <c r="R849" s="137"/>
      <c r="S849" s="155"/>
      <c r="T849" s="155"/>
      <c r="U849" s="155"/>
      <c r="V849" s="155"/>
      <c r="W849" s="155"/>
      <c r="X849" s="155"/>
      <c r="Y849" s="53" t="str">
        <f t="shared" si="247"/>
        <v/>
      </c>
      <c r="Z849" s="51" t="str">
        <f t="shared" si="248"/>
        <v/>
      </c>
      <c r="AA849" s="51" t="str">
        <f t="shared" si="249"/>
        <v/>
      </c>
      <c r="AB849" s="51" t="str">
        <f t="shared" si="250"/>
        <v/>
      </c>
      <c r="AC849" s="51" t="str">
        <f t="shared" si="251"/>
        <v/>
      </c>
      <c r="AD849" s="51" t="str">
        <f t="shared" si="252"/>
        <v/>
      </c>
      <c r="AE849" s="51" t="str">
        <f t="shared" si="253"/>
        <v/>
      </c>
      <c r="AF849" s="51" t="str">
        <f t="shared" si="254"/>
        <v/>
      </c>
      <c r="AG849" s="51" t="str">
        <f t="shared" si="255"/>
        <v/>
      </c>
      <c r="AH849" s="51" t="str">
        <f t="shared" si="256"/>
        <v/>
      </c>
      <c r="AI849" s="51" t="str">
        <f t="shared" si="257"/>
        <v/>
      </c>
      <c r="AJ849" s="51" t="str">
        <f t="shared" si="258"/>
        <v/>
      </c>
      <c r="AK849" s="51" t="str">
        <f t="shared" si="259"/>
        <v/>
      </c>
      <c r="AL849" s="51" t="str">
        <f t="shared" si="260"/>
        <v/>
      </c>
      <c r="AM849" s="51" t="str">
        <f t="shared" si="261"/>
        <v/>
      </c>
      <c r="AN849" s="51" t="str">
        <f>IF(OR(AD849&lt;&gt;TRUE,AI849&lt;&gt;TRUE),"",IF(OR('Info Lieferung'!$B$12-(YEAR(J849))&gt;INDEX(valschartmaxalt,MATCH(N849,libschart,0)),'Info Lieferung'!$B$12-(YEAR(J849))&lt;INDEX(valschartminalt,MATCH(N849,libschart,0))),FALSE,TRUE))</f>
        <v/>
      </c>
      <c r="AO849" s="51" t="str">
        <f t="shared" si="262"/>
        <v/>
      </c>
      <c r="AP849" s="51"/>
      <c r="AQ849" s="51"/>
      <c r="AR849" s="51"/>
      <c r="AS849" s="197" t="str">
        <f t="shared" si="263"/>
        <v/>
      </c>
      <c r="AT849" s="197" t="str">
        <f t="shared" si="264"/>
        <v/>
      </c>
    </row>
    <row r="850" spans="1:46" x14ac:dyDescent="0.2">
      <c r="A850" s="52" t="str">
        <f>IF(AND(F850&lt;&gt;"",'Institution - Klasse'!$F$4&lt;&gt;""),INDEX(libcatidinstit,'Institution - Klasse'!$F$4),"")</f>
        <v/>
      </c>
      <c r="B850" s="52" t="str">
        <f>IF(A850&lt;&gt;"",INDEX(codeinstit,'Institution - Klasse'!$F$4),"")</f>
        <v/>
      </c>
      <c r="C850" s="50" t="str">
        <f t="shared" si="265"/>
        <v/>
      </c>
      <c r="D850" s="143"/>
      <c r="E850" s="143"/>
      <c r="F850" s="137"/>
      <c r="G850" s="137"/>
      <c r="H850" s="137"/>
      <c r="I850" s="137"/>
      <c r="J850" s="139"/>
      <c r="K850" s="140"/>
      <c r="L850" s="141"/>
      <c r="M850" s="141"/>
      <c r="N850" s="140"/>
      <c r="O850" s="142"/>
      <c r="P850" s="137"/>
      <c r="Q850" s="227"/>
      <c r="R850" s="137"/>
      <c r="S850" s="155"/>
      <c r="T850" s="155"/>
      <c r="U850" s="155"/>
      <c r="V850" s="155"/>
      <c r="W850" s="155"/>
      <c r="X850" s="155"/>
      <c r="Y850" s="53" t="str">
        <f t="shared" si="247"/>
        <v/>
      </c>
      <c r="Z850" s="51" t="str">
        <f t="shared" si="248"/>
        <v/>
      </c>
      <c r="AA850" s="51" t="str">
        <f t="shared" si="249"/>
        <v/>
      </c>
      <c r="AB850" s="51" t="str">
        <f t="shared" si="250"/>
        <v/>
      </c>
      <c r="AC850" s="51" t="str">
        <f t="shared" si="251"/>
        <v/>
      </c>
      <c r="AD850" s="51" t="str">
        <f t="shared" si="252"/>
        <v/>
      </c>
      <c r="AE850" s="51" t="str">
        <f t="shared" si="253"/>
        <v/>
      </c>
      <c r="AF850" s="51" t="str">
        <f t="shared" si="254"/>
        <v/>
      </c>
      <c r="AG850" s="51" t="str">
        <f t="shared" si="255"/>
        <v/>
      </c>
      <c r="AH850" s="51" t="str">
        <f t="shared" si="256"/>
        <v/>
      </c>
      <c r="AI850" s="51" t="str">
        <f t="shared" si="257"/>
        <v/>
      </c>
      <c r="AJ850" s="51" t="str">
        <f t="shared" si="258"/>
        <v/>
      </c>
      <c r="AK850" s="51" t="str">
        <f t="shared" si="259"/>
        <v/>
      </c>
      <c r="AL850" s="51" t="str">
        <f t="shared" si="260"/>
        <v/>
      </c>
      <c r="AM850" s="51" t="str">
        <f t="shared" si="261"/>
        <v/>
      </c>
      <c r="AN850" s="51" t="str">
        <f>IF(OR(AD850&lt;&gt;TRUE,AI850&lt;&gt;TRUE),"",IF(OR('Info Lieferung'!$B$12-(YEAR(J850))&gt;INDEX(valschartmaxalt,MATCH(N850,libschart,0)),'Info Lieferung'!$B$12-(YEAR(J850))&lt;INDEX(valschartminalt,MATCH(N850,libschart,0))),FALSE,TRUE))</f>
        <v/>
      </c>
      <c r="AO850" s="51" t="str">
        <f t="shared" si="262"/>
        <v/>
      </c>
      <c r="AP850" s="51"/>
      <c r="AQ850" s="51"/>
      <c r="AR850" s="51"/>
      <c r="AS850" s="197" t="str">
        <f t="shared" si="263"/>
        <v/>
      </c>
      <c r="AT850" s="197" t="str">
        <f t="shared" si="264"/>
        <v/>
      </c>
    </row>
    <row r="851" spans="1:46" x14ac:dyDescent="0.2">
      <c r="A851" s="52" t="str">
        <f>IF(AND(F851&lt;&gt;"",'Institution - Klasse'!$F$4&lt;&gt;""),INDEX(libcatidinstit,'Institution - Klasse'!$F$4),"")</f>
        <v/>
      </c>
      <c r="B851" s="52" t="str">
        <f>IF(A851&lt;&gt;"",INDEX(codeinstit,'Institution - Klasse'!$F$4),"")</f>
        <v/>
      </c>
      <c r="C851" s="50" t="str">
        <f t="shared" si="265"/>
        <v/>
      </c>
      <c r="D851" s="143"/>
      <c r="E851" s="143"/>
      <c r="F851" s="137"/>
      <c r="G851" s="137"/>
      <c r="H851" s="137"/>
      <c r="I851" s="137"/>
      <c r="J851" s="139"/>
      <c r="K851" s="140"/>
      <c r="L851" s="141"/>
      <c r="M851" s="141"/>
      <c r="N851" s="140"/>
      <c r="O851" s="142"/>
      <c r="P851" s="137"/>
      <c r="Q851" s="227"/>
      <c r="R851" s="137"/>
      <c r="S851" s="155"/>
      <c r="T851" s="155"/>
      <c r="U851" s="155"/>
      <c r="V851" s="155"/>
      <c r="W851" s="155"/>
      <c r="X851" s="155"/>
      <c r="Y851" s="53" t="str">
        <f t="shared" si="247"/>
        <v/>
      </c>
      <c r="Z851" s="51" t="str">
        <f t="shared" si="248"/>
        <v/>
      </c>
      <c r="AA851" s="51" t="str">
        <f t="shared" si="249"/>
        <v/>
      </c>
      <c r="AB851" s="51" t="str">
        <f t="shared" si="250"/>
        <v/>
      </c>
      <c r="AC851" s="51" t="str">
        <f t="shared" si="251"/>
        <v/>
      </c>
      <c r="AD851" s="51" t="str">
        <f t="shared" si="252"/>
        <v/>
      </c>
      <c r="AE851" s="51" t="str">
        <f t="shared" si="253"/>
        <v/>
      </c>
      <c r="AF851" s="51" t="str">
        <f t="shared" si="254"/>
        <v/>
      </c>
      <c r="AG851" s="51" t="str">
        <f t="shared" si="255"/>
        <v/>
      </c>
      <c r="AH851" s="51" t="str">
        <f t="shared" si="256"/>
        <v/>
      </c>
      <c r="AI851" s="51" t="str">
        <f t="shared" si="257"/>
        <v/>
      </c>
      <c r="AJ851" s="51" t="str">
        <f t="shared" si="258"/>
        <v/>
      </c>
      <c r="AK851" s="51" t="str">
        <f t="shared" si="259"/>
        <v/>
      </c>
      <c r="AL851" s="51" t="str">
        <f t="shared" si="260"/>
        <v/>
      </c>
      <c r="AM851" s="51" t="str">
        <f t="shared" si="261"/>
        <v/>
      </c>
      <c r="AN851" s="51" t="str">
        <f>IF(OR(AD851&lt;&gt;TRUE,AI851&lt;&gt;TRUE),"",IF(OR('Info Lieferung'!$B$12-(YEAR(J851))&gt;INDEX(valschartmaxalt,MATCH(N851,libschart,0)),'Info Lieferung'!$B$12-(YEAR(J851))&lt;INDEX(valschartminalt,MATCH(N851,libschart,0))),FALSE,TRUE))</f>
        <v/>
      </c>
      <c r="AO851" s="51" t="str">
        <f t="shared" si="262"/>
        <v/>
      </c>
      <c r="AP851" s="51"/>
      <c r="AQ851" s="51"/>
      <c r="AR851" s="51"/>
      <c r="AS851" s="197" t="str">
        <f t="shared" si="263"/>
        <v/>
      </c>
      <c r="AT851" s="197" t="str">
        <f t="shared" si="264"/>
        <v/>
      </c>
    </row>
    <row r="852" spans="1:46" x14ac:dyDescent="0.2">
      <c r="A852" s="52" t="str">
        <f>IF(AND(F852&lt;&gt;"",'Institution - Klasse'!$F$4&lt;&gt;""),INDEX(libcatidinstit,'Institution - Klasse'!$F$4),"")</f>
        <v/>
      </c>
      <c r="B852" s="52" t="str">
        <f>IF(A852&lt;&gt;"",INDEX(codeinstit,'Institution - Klasse'!$F$4),"")</f>
        <v/>
      </c>
      <c r="C852" s="50" t="str">
        <f t="shared" si="265"/>
        <v/>
      </c>
      <c r="D852" s="143"/>
      <c r="E852" s="143"/>
      <c r="F852" s="137"/>
      <c r="G852" s="137"/>
      <c r="H852" s="137"/>
      <c r="I852" s="137"/>
      <c r="J852" s="139"/>
      <c r="K852" s="140"/>
      <c r="L852" s="141"/>
      <c r="M852" s="141"/>
      <c r="N852" s="140"/>
      <c r="O852" s="142"/>
      <c r="P852" s="137"/>
      <c r="Q852" s="227"/>
      <c r="R852" s="137"/>
      <c r="S852" s="155"/>
      <c r="T852" s="155"/>
      <c r="U852" s="155"/>
      <c r="V852" s="155"/>
      <c r="W852" s="155"/>
      <c r="X852" s="155"/>
      <c r="Y852" s="53" t="str">
        <f t="shared" si="247"/>
        <v/>
      </c>
      <c r="Z852" s="51" t="str">
        <f t="shared" si="248"/>
        <v/>
      </c>
      <c r="AA852" s="51" t="str">
        <f t="shared" si="249"/>
        <v/>
      </c>
      <c r="AB852" s="51" t="str">
        <f t="shared" si="250"/>
        <v/>
      </c>
      <c r="AC852" s="51" t="str">
        <f t="shared" si="251"/>
        <v/>
      </c>
      <c r="AD852" s="51" t="str">
        <f t="shared" si="252"/>
        <v/>
      </c>
      <c r="AE852" s="51" t="str">
        <f t="shared" si="253"/>
        <v/>
      </c>
      <c r="AF852" s="51" t="str">
        <f t="shared" si="254"/>
        <v/>
      </c>
      <c r="AG852" s="51" t="str">
        <f t="shared" si="255"/>
        <v/>
      </c>
      <c r="AH852" s="51" t="str">
        <f t="shared" si="256"/>
        <v/>
      </c>
      <c r="AI852" s="51" t="str">
        <f t="shared" si="257"/>
        <v/>
      </c>
      <c r="AJ852" s="51" t="str">
        <f t="shared" si="258"/>
        <v/>
      </c>
      <c r="AK852" s="51" t="str">
        <f t="shared" si="259"/>
        <v/>
      </c>
      <c r="AL852" s="51" t="str">
        <f t="shared" si="260"/>
        <v/>
      </c>
      <c r="AM852" s="51" t="str">
        <f t="shared" si="261"/>
        <v/>
      </c>
      <c r="AN852" s="51" t="str">
        <f>IF(OR(AD852&lt;&gt;TRUE,AI852&lt;&gt;TRUE),"",IF(OR('Info Lieferung'!$B$12-(YEAR(J852))&gt;INDEX(valschartmaxalt,MATCH(N852,libschart,0)),'Info Lieferung'!$B$12-(YEAR(J852))&lt;INDEX(valschartminalt,MATCH(N852,libschart,0))),FALSE,TRUE))</f>
        <v/>
      </c>
      <c r="AO852" s="51" t="str">
        <f t="shared" si="262"/>
        <v/>
      </c>
      <c r="AP852" s="51"/>
      <c r="AQ852" s="51"/>
      <c r="AR852" s="51"/>
      <c r="AS852" s="197" t="str">
        <f t="shared" si="263"/>
        <v/>
      </c>
      <c r="AT852" s="197" t="str">
        <f t="shared" si="264"/>
        <v/>
      </c>
    </row>
    <row r="853" spans="1:46" x14ac:dyDescent="0.2">
      <c r="A853" s="52" t="str">
        <f>IF(AND(F853&lt;&gt;"",'Institution - Klasse'!$F$4&lt;&gt;""),INDEX(libcatidinstit,'Institution - Klasse'!$F$4),"")</f>
        <v/>
      </c>
      <c r="B853" s="52" t="str">
        <f>IF(A853&lt;&gt;"",INDEX(codeinstit,'Institution - Klasse'!$F$4),"")</f>
        <v/>
      </c>
      <c r="C853" s="50" t="str">
        <f t="shared" si="265"/>
        <v/>
      </c>
      <c r="D853" s="143"/>
      <c r="E853" s="143"/>
      <c r="F853" s="137"/>
      <c r="G853" s="137"/>
      <c r="H853" s="137"/>
      <c r="I853" s="137"/>
      <c r="J853" s="139"/>
      <c r="K853" s="140"/>
      <c r="L853" s="141"/>
      <c r="M853" s="141"/>
      <c r="N853" s="140"/>
      <c r="O853" s="142"/>
      <c r="P853" s="137"/>
      <c r="Q853" s="227"/>
      <c r="R853" s="137"/>
      <c r="S853" s="155"/>
      <c r="T853" s="155"/>
      <c r="U853" s="155"/>
      <c r="V853" s="155"/>
      <c r="W853" s="155"/>
      <c r="X853" s="155"/>
      <c r="Y853" s="53" t="str">
        <f t="shared" si="247"/>
        <v/>
      </c>
      <c r="Z853" s="51" t="str">
        <f t="shared" si="248"/>
        <v/>
      </c>
      <c r="AA853" s="51" t="str">
        <f t="shared" si="249"/>
        <v/>
      </c>
      <c r="AB853" s="51" t="str">
        <f t="shared" si="250"/>
        <v/>
      </c>
      <c r="AC853" s="51" t="str">
        <f t="shared" si="251"/>
        <v/>
      </c>
      <c r="AD853" s="51" t="str">
        <f t="shared" si="252"/>
        <v/>
      </c>
      <c r="AE853" s="51" t="str">
        <f t="shared" si="253"/>
        <v/>
      </c>
      <c r="AF853" s="51" t="str">
        <f t="shared" si="254"/>
        <v/>
      </c>
      <c r="AG853" s="51" t="str">
        <f t="shared" si="255"/>
        <v/>
      </c>
      <c r="AH853" s="51" t="str">
        <f t="shared" si="256"/>
        <v/>
      </c>
      <c r="AI853" s="51" t="str">
        <f t="shared" si="257"/>
        <v/>
      </c>
      <c r="AJ853" s="51" t="str">
        <f t="shared" si="258"/>
        <v/>
      </c>
      <c r="AK853" s="51" t="str">
        <f t="shared" si="259"/>
        <v/>
      </c>
      <c r="AL853" s="51" t="str">
        <f t="shared" si="260"/>
        <v/>
      </c>
      <c r="AM853" s="51" t="str">
        <f t="shared" si="261"/>
        <v/>
      </c>
      <c r="AN853" s="51" t="str">
        <f>IF(OR(AD853&lt;&gt;TRUE,AI853&lt;&gt;TRUE),"",IF(OR('Info Lieferung'!$B$12-(YEAR(J853))&gt;INDEX(valschartmaxalt,MATCH(N853,libschart,0)),'Info Lieferung'!$B$12-(YEAR(J853))&lt;INDEX(valschartminalt,MATCH(N853,libschart,0))),FALSE,TRUE))</f>
        <v/>
      </c>
      <c r="AO853" s="51" t="str">
        <f t="shared" si="262"/>
        <v/>
      </c>
      <c r="AP853" s="51"/>
      <c r="AQ853" s="51"/>
      <c r="AR853" s="51"/>
      <c r="AS853" s="197" t="str">
        <f t="shared" si="263"/>
        <v/>
      </c>
      <c r="AT853" s="197" t="str">
        <f t="shared" si="264"/>
        <v/>
      </c>
    </row>
    <row r="854" spans="1:46" x14ac:dyDescent="0.2">
      <c r="A854" s="52" t="str">
        <f>IF(AND(F854&lt;&gt;"",'Institution - Klasse'!$F$4&lt;&gt;""),INDEX(libcatidinstit,'Institution - Klasse'!$F$4),"")</f>
        <v/>
      </c>
      <c r="B854" s="52" t="str">
        <f>IF(A854&lt;&gt;"",INDEX(codeinstit,'Institution - Klasse'!$F$4),"")</f>
        <v/>
      </c>
      <c r="C854" s="50" t="str">
        <f t="shared" si="265"/>
        <v/>
      </c>
      <c r="D854" s="143"/>
      <c r="E854" s="143"/>
      <c r="F854" s="137"/>
      <c r="G854" s="137"/>
      <c r="H854" s="137"/>
      <c r="I854" s="137"/>
      <c r="J854" s="139"/>
      <c r="K854" s="140"/>
      <c r="L854" s="141"/>
      <c r="M854" s="141"/>
      <c r="N854" s="140"/>
      <c r="O854" s="142"/>
      <c r="P854" s="137"/>
      <c r="Q854" s="227"/>
      <c r="R854" s="137"/>
      <c r="S854" s="155"/>
      <c r="T854" s="155"/>
      <c r="U854" s="155"/>
      <c r="V854" s="155"/>
      <c r="W854" s="155"/>
      <c r="X854" s="155"/>
      <c r="Y854" s="53" t="str">
        <f t="shared" si="247"/>
        <v/>
      </c>
      <c r="Z854" s="51" t="str">
        <f t="shared" si="248"/>
        <v/>
      </c>
      <c r="AA854" s="51" t="str">
        <f t="shared" si="249"/>
        <v/>
      </c>
      <c r="AB854" s="51" t="str">
        <f t="shared" si="250"/>
        <v/>
      </c>
      <c r="AC854" s="51" t="str">
        <f t="shared" si="251"/>
        <v/>
      </c>
      <c r="AD854" s="51" t="str">
        <f t="shared" si="252"/>
        <v/>
      </c>
      <c r="AE854" s="51" t="str">
        <f t="shared" si="253"/>
        <v/>
      </c>
      <c r="AF854" s="51" t="str">
        <f t="shared" si="254"/>
        <v/>
      </c>
      <c r="AG854" s="51" t="str">
        <f t="shared" si="255"/>
        <v/>
      </c>
      <c r="AH854" s="51" t="str">
        <f t="shared" si="256"/>
        <v/>
      </c>
      <c r="AI854" s="51" t="str">
        <f t="shared" si="257"/>
        <v/>
      </c>
      <c r="AJ854" s="51" t="str">
        <f t="shared" si="258"/>
        <v/>
      </c>
      <c r="AK854" s="51" t="str">
        <f t="shared" si="259"/>
        <v/>
      </c>
      <c r="AL854" s="51" t="str">
        <f t="shared" si="260"/>
        <v/>
      </c>
      <c r="AM854" s="51" t="str">
        <f t="shared" si="261"/>
        <v/>
      </c>
      <c r="AN854" s="51" t="str">
        <f>IF(OR(AD854&lt;&gt;TRUE,AI854&lt;&gt;TRUE),"",IF(OR('Info Lieferung'!$B$12-(YEAR(J854))&gt;INDEX(valschartmaxalt,MATCH(N854,libschart,0)),'Info Lieferung'!$B$12-(YEAR(J854))&lt;INDEX(valschartminalt,MATCH(N854,libschart,0))),FALSE,TRUE))</f>
        <v/>
      </c>
      <c r="AO854" s="51" t="str">
        <f t="shared" si="262"/>
        <v/>
      </c>
      <c r="AP854" s="51"/>
      <c r="AQ854" s="51"/>
      <c r="AR854" s="51"/>
      <c r="AS854" s="197" t="str">
        <f t="shared" si="263"/>
        <v/>
      </c>
      <c r="AT854" s="197" t="str">
        <f t="shared" si="264"/>
        <v/>
      </c>
    </row>
    <row r="855" spans="1:46" x14ac:dyDescent="0.2">
      <c r="A855" s="52" t="str">
        <f>IF(AND(F855&lt;&gt;"",'Institution - Klasse'!$F$4&lt;&gt;""),INDEX(libcatidinstit,'Institution - Klasse'!$F$4),"")</f>
        <v/>
      </c>
      <c r="B855" s="52" t="str">
        <f>IF(A855&lt;&gt;"",INDEX(codeinstit,'Institution - Klasse'!$F$4),"")</f>
        <v/>
      </c>
      <c r="C855" s="50" t="str">
        <f t="shared" si="265"/>
        <v/>
      </c>
      <c r="D855" s="143"/>
      <c r="E855" s="143"/>
      <c r="F855" s="137"/>
      <c r="G855" s="137"/>
      <c r="H855" s="137"/>
      <c r="I855" s="137"/>
      <c r="J855" s="139"/>
      <c r="K855" s="140"/>
      <c r="L855" s="141"/>
      <c r="M855" s="141"/>
      <c r="N855" s="140"/>
      <c r="O855" s="142"/>
      <c r="P855" s="137"/>
      <c r="Q855" s="227"/>
      <c r="R855" s="137"/>
      <c r="S855" s="155"/>
      <c r="T855" s="155"/>
      <c r="U855" s="155"/>
      <c r="V855" s="155"/>
      <c r="W855" s="155"/>
      <c r="X855" s="155"/>
      <c r="Y855" s="53" t="str">
        <f t="shared" si="247"/>
        <v/>
      </c>
      <c r="Z855" s="51" t="str">
        <f t="shared" si="248"/>
        <v/>
      </c>
      <c r="AA855" s="51" t="str">
        <f t="shared" si="249"/>
        <v/>
      </c>
      <c r="AB855" s="51" t="str">
        <f t="shared" si="250"/>
        <v/>
      </c>
      <c r="AC855" s="51" t="str">
        <f t="shared" si="251"/>
        <v/>
      </c>
      <c r="AD855" s="51" t="str">
        <f t="shared" si="252"/>
        <v/>
      </c>
      <c r="AE855" s="51" t="str">
        <f t="shared" si="253"/>
        <v/>
      </c>
      <c r="AF855" s="51" t="str">
        <f t="shared" si="254"/>
        <v/>
      </c>
      <c r="AG855" s="51" t="str">
        <f t="shared" si="255"/>
        <v/>
      </c>
      <c r="AH855" s="51" t="str">
        <f t="shared" si="256"/>
        <v/>
      </c>
      <c r="AI855" s="51" t="str">
        <f t="shared" si="257"/>
        <v/>
      </c>
      <c r="AJ855" s="51" t="str">
        <f t="shared" si="258"/>
        <v/>
      </c>
      <c r="AK855" s="51" t="str">
        <f t="shared" si="259"/>
        <v/>
      </c>
      <c r="AL855" s="51" t="str">
        <f t="shared" si="260"/>
        <v/>
      </c>
      <c r="AM855" s="51" t="str">
        <f t="shared" si="261"/>
        <v/>
      </c>
      <c r="AN855" s="51" t="str">
        <f>IF(OR(AD855&lt;&gt;TRUE,AI855&lt;&gt;TRUE),"",IF(OR('Info Lieferung'!$B$12-(YEAR(J855))&gt;INDEX(valschartmaxalt,MATCH(N855,libschart,0)),'Info Lieferung'!$B$12-(YEAR(J855))&lt;INDEX(valschartminalt,MATCH(N855,libschart,0))),FALSE,TRUE))</f>
        <v/>
      </c>
      <c r="AO855" s="51" t="str">
        <f t="shared" si="262"/>
        <v/>
      </c>
      <c r="AP855" s="51"/>
      <c r="AQ855" s="51"/>
      <c r="AR855" s="51"/>
      <c r="AS855" s="197" t="str">
        <f t="shared" si="263"/>
        <v/>
      </c>
      <c r="AT855" s="197" t="str">
        <f t="shared" si="264"/>
        <v/>
      </c>
    </row>
    <row r="856" spans="1:46" x14ac:dyDescent="0.2">
      <c r="A856" s="52" t="str">
        <f>IF(AND(F856&lt;&gt;"",'Institution - Klasse'!$F$4&lt;&gt;""),INDEX(libcatidinstit,'Institution - Klasse'!$F$4),"")</f>
        <v/>
      </c>
      <c r="B856" s="52" t="str">
        <f>IF(A856&lt;&gt;"",INDEX(codeinstit,'Institution - Klasse'!$F$4),"")</f>
        <v/>
      </c>
      <c r="C856" s="50" t="str">
        <f t="shared" si="265"/>
        <v/>
      </c>
      <c r="D856" s="143"/>
      <c r="E856" s="143"/>
      <c r="F856" s="137"/>
      <c r="G856" s="137"/>
      <c r="H856" s="137"/>
      <c r="I856" s="137"/>
      <c r="J856" s="139"/>
      <c r="K856" s="140"/>
      <c r="L856" s="141"/>
      <c r="M856" s="141"/>
      <c r="N856" s="140"/>
      <c r="O856" s="142"/>
      <c r="P856" s="137"/>
      <c r="Q856" s="227"/>
      <c r="R856" s="137"/>
      <c r="S856" s="155"/>
      <c r="T856" s="155"/>
      <c r="U856" s="155"/>
      <c r="V856" s="155"/>
      <c r="W856" s="155"/>
      <c r="X856" s="155"/>
      <c r="Y856" s="53" t="str">
        <f t="shared" si="247"/>
        <v/>
      </c>
      <c r="Z856" s="51" t="str">
        <f t="shared" si="248"/>
        <v/>
      </c>
      <c r="AA856" s="51" t="str">
        <f t="shared" si="249"/>
        <v/>
      </c>
      <c r="AB856" s="51" t="str">
        <f t="shared" si="250"/>
        <v/>
      </c>
      <c r="AC856" s="51" t="str">
        <f t="shared" si="251"/>
        <v/>
      </c>
      <c r="AD856" s="51" t="str">
        <f t="shared" si="252"/>
        <v/>
      </c>
      <c r="AE856" s="51" t="str">
        <f t="shared" si="253"/>
        <v/>
      </c>
      <c r="AF856" s="51" t="str">
        <f t="shared" si="254"/>
        <v/>
      </c>
      <c r="AG856" s="51" t="str">
        <f t="shared" si="255"/>
        <v/>
      </c>
      <c r="AH856" s="51" t="str">
        <f t="shared" si="256"/>
        <v/>
      </c>
      <c r="AI856" s="51" t="str">
        <f t="shared" si="257"/>
        <v/>
      </c>
      <c r="AJ856" s="51" t="str">
        <f t="shared" si="258"/>
        <v/>
      </c>
      <c r="AK856" s="51" t="str">
        <f t="shared" si="259"/>
        <v/>
      </c>
      <c r="AL856" s="51" t="str">
        <f t="shared" si="260"/>
        <v/>
      </c>
      <c r="AM856" s="51" t="str">
        <f t="shared" si="261"/>
        <v/>
      </c>
      <c r="AN856" s="51" t="str">
        <f>IF(OR(AD856&lt;&gt;TRUE,AI856&lt;&gt;TRUE),"",IF(OR('Info Lieferung'!$B$12-(YEAR(J856))&gt;INDEX(valschartmaxalt,MATCH(N856,libschart,0)),'Info Lieferung'!$B$12-(YEAR(J856))&lt;INDEX(valschartminalt,MATCH(N856,libschart,0))),FALSE,TRUE))</f>
        <v/>
      </c>
      <c r="AO856" s="51" t="str">
        <f t="shared" si="262"/>
        <v/>
      </c>
      <c r="AP856" s="51"/>
      <c r="AQ856" s="51"/>
      <c r="AR856" s="51"/>
      <c r="AS856" s="197" t="str">
        <f t="shared" si="263"/>
        <v/>
      </c>
      <c r="AT856" s="197" t="str">
        <f t="shared" si="264"/>
        <v/>
      </c>
    </row>
    <row r="857" spans="1:46" x14ac:dyDescent="0.2">
      <c r="A857" s="52" t="str">
        <f>IF(AND(F857&lt;&gt;"",'Institution - Klasse'!$F$4&lt;&gt;""),INDEX(libcatidinstit,'Institution - Klasse'!$F$4),"")</f>
        <v/>
      </c>
      <c r="B857" s="52" t="str">
        <f>IF(A857&lt;&gt;"",INDEX(codeinstit,'Institution - Klasse'!$F$4),"")</f>
        <v/>
      </c>
      <c r="C857" s="50" t="str">
        <f t="shared" si="265"/>
        <v/>
      </c>
      <c r="D857" s="143"/>
      <c r="E857" s="143"/>
      <c r="F857" s="137"/>
      <c r="G857" s="137"/>
      <c r="H857" s="137"/>
      <c r="I857" s="137"/>
      <c r="J857" s="139"/>
      <c r="K857" s="140"/>
      <c r="L857" s="141"/>
      <c r="M857" s="141"/>
      <c r="N857" s="140"/>
      <c r="O857" s="142"/>
      <c r="P857" s="137"/>
      <c r="Q857" s="227"/>
      <c r="R857" s="137"/>
      <c r="S857" s="155"/>
      <c r="T857" s="155"/>
      <c r="U857" s="155"/>
      <c r="V857" s="155"/>
      <c r="W857" s="155"/>
      <c r="X857" s="155"/>
      <c r="Y857" s="53" t="str">
        <f t="shared" si="247"/>
        <v/>
      </c>
      <c r="Z857" s="51" t="str">
        <f t="shared" si="248"/>
        <v/>
      </c>
      <c r="AA857" s="51" t="str">
        <f t="shared" si="249"/>
        <v/>
      </c>
      <c r="AB857" s="51" t="str">
        <f t="shared" si="250"/>
        <v/>
      </c>
      <c r="AC857" s="51" t="str">
        <f t="shared" si="251"/>
        <v/>
      </c>
      <c r="AD857" s="51" t="str">
        <f t="shared" si="252"/>
        <v/>
      </c>
      <c r="AE857" s="51" t="str">
        <f t="shared" si="253"/>
        <v/>
      </c>
      <c r="AF857" s="51" t="str">
        <f t="shared" si="254"/>
        <v/>
      </c>
      <c r="AG857" s="51" t="str">
        <f t="shared" si="255"/>
        <v/>
      </c>
      <c r="AH857" s="51" t="str">
        <f t="shared" si="256"/>
        <v/>
      </c>
      <c r="AI857" s="51" t="str">
        <f t="shared" si="257"/>
        <v/>
      </c>
      <c r="AJ857" s="51" t="str">
        <f t="shared" si="258"/>
        <v/>
      </c>
      <c r="AK857" s="51" t="str">
        <f t="shared" si="259"/>
        <v/>
      </c>
      <c r="AL857" s="51" t="str">
        <f t="shared" si="260"/>
        <v/>
      </c>
      <c r="AM857" s="51" t="str">
        <f t="shared" si="261"/>
        <v/>
      </c>
      <c r="AN857" s="51" t="str">
        <f>IF(OR(AD857&lt;&gt;TRUE,AI857&lt;&gt;TRUE),"",IF(OR('Info Lieferung'!$B$12-(YEAR(J857))&gt;INDEX(valschartmaxalt,MATCH(N857,libschart,0)),'Info Lieferung'!$B$12-(YEAR(J857))&lt;INDEX(valschartminalt,MATCH(N857,libschart,0))),FALSE,TRUE))</f>
        <v/>
      </c>
      <c r="AO857" s="51" t="str">
        <f t="shared" si="262"/>
        <v/>
      </c>
      <c r="AP857" s="51"/>
      <c r="AQ857" s="51"/>
      <c r="AR857" s="51"/>
      <c r="AS857" s="197" t="str">
        <f t="shared" si="263"/>
        <v/>
      </c>
      <c r="AT857" s="197" t="str">
        <f t="shared" si="264"/>
        <v/>
      </c>
    </row>
    <row r="858" spans="1:46" x14ac:dyDescent="0.2">
      <c r="A858" s="52" t="str">
        <f>IF(AND(F858&lt;&gt;"",'Institution - Klasse'!$F$4&lt;&gt;""),INDEX(libcatidinstit,'Institution - Klasse'!$F$4),"")</f>
        <v/>
      </c>
      <c r="B858" s="52" t="str">
        <f>IF(A858&lt;&gt;"",INDEX(codeinstit,'Institution - Klasse'!$F$4),"")</f>
        <v/>
      </c>
      <c r="C858" s="50" t="str">
        <f t="shared" si="265"/>
        <v/>
      </c>
      <c r="D858" s="143"/>
      <c r="E858" s="143"/>
      <c r="F858" s="137"/>
      <c r="G858" s="137"/>
      <c r="H858" s="137"/>
      <c r="I858" s="137"/>
      <c r="J858" s="139"/>
      <c r="K858" s="140"/>
      <c r="L858" s="141"/>
      <c r="M858" s="141"/>
      <c r="N858" s="140"/>
      <c r="O858" s="142"/>
      <c r="P858" s="137"/>
      <c r="Q858" s="227"/>
      <c r="R858" s="137"/>
      <c r="S858" s="155"/>
      <c r="T858" s="155"/>
      <c r="U858" s="155"/>
      <c r="V858" s="155"/>
      <c r="W858" s="155"/>
      <c r="X858" s="155"/>
      <c r="Y858" s="53" t="str">
        <f t="shared" si="247"/>
        <v/>
      </c>
      <c r="Z858" s="51" t="str">
        <f t="shared" si="248"/>
        <v/>
      </c>
      <c r="AA858" s="51" t="str">
        <f t="shared" si="249"/>
        <v/>
      </c>
      <c r="AB858" s="51" t="str">
        <f t="shared" si="250"/>
        <v/>
      </c>
      <c r="AC858" s="51" t="str">
        <f t="shared" si="251"/>
        <v/>
      </c>
      <c r="AD858" s="51" t="str">
        <f t="shared" si="252"/>
        <v/>
      </c>
      <c r="AE858" s="51" t="str">
        <f t="shared" si="253"/>
        <v/>
      </c>
      <c r="AF858" s="51" t="str">
        <f t="shared" si="254"/>
        <v/>
      </c>
      <c r="AG858" s="51" t="str">
        <f t="shared" si="255"/>
        <v/>
      </c>
      <c r="AH858" s="51" t="str">
        <f t="shared" si="256"/>
        <v/>
      </c>
      <c r="AI858" s="51" t="str">
        <f t="shared" si="257"/>
        <v/>
      </c>
      <c r="AJ858" s="51" t="str">
        <f t="shared" si="258"/>
        <v/>
      </c>
      <c r="AK858" s="51" t="str">
        <f t="shared" si="259"/>
        <v/>
      </c>
      <c r="AL858" s="51" t="str">
        <f t="shared" si="260"/>
        <v/>
      </c>
      <c r="AM858" s="51" t="str">
        <f t="shared" si="261"/>
        <v/>
      </c>
      <c r="AN858" s="51" t="str">
        <f>IF(OR(AD858&lt;&gt;TRUE,AI858&lt;&gt;TRUE),"",IF(OR('Info Lieferung'!$B$12-(YEAR(J858))&gt;INDEX(valschartmaxalt,MATCH(N858,libschart,0)),'Info Lieferung'!$B$12-(YEAR(J858))&lt;INDEX(valschartminalt,MATCH(N858,libschart,0))),FALSE,TRUE))</f>
        <v/>
      </c>
      <c r="AO858" s="51" t="str">
        <f t="shared" si="262"/>
        <v/>
      </c>
      <c r="AP858" s="51"/>
      <c r="AQ858" s="51"/>
      <c r="AR858" s="51"/>
      <c r="AS858" s="197" t="str">
        <f t="shared" si="263"/>
        <v/>
      </c>
      <c r="AT858" s="197" t="str">
        <f t="shared" si="264"/>
        <v/>
      </c>
    </row>
    <row r="859" spans="1:46" x14ac:dyDescent="0.2">
      <c r="A859" s="52" t="str">
        <f>IF(AND(F859&lt;&gt;"",'Institution - Klasse'!$F$4&lt;&gt;""),INDEX(libcatidinstit,'Institution - Klasse'!$F$4),"")</f>
        <v/>
      </c>
      <c r="B859" s="52" t="str">
        <f>IF(A859&lt;&gt;"",INDEX(codeinstit,'Institution - Klasse'!$F$4),"")</f>
        <v/>
      </c>
      <c r="C859" s="50" t="str">
        <f t="shared" si="265"/>
        <v/>
      </c>
      <c r="D859" s="143"/>
      <c r="E859" s="143"/>
      <c r="F859" s="137"/>
      <c r="G859" s="137"/>
      <c r="H859" s="137"/>
      <c r="I859" s="137"/>
      <c r="J859" s="139"/>
      <c r="K859" s="140"/>
      <c r="L859" s="141"/>
      <c r="M859" s="141"/>
      <c r="N859" s="140"/>
      <c r="O859" s="142"/>
      <c r="P859" s="137"/>
      <c r="Q859" s="227"/>
      <c r="R859" s="137"/>
      <c r="S859" s="155"/>
      <c r="T859" s="155"/>
      <c r="U859" s="155"/>
      <c r="V859" s="155"/>
      <c r="W859" s="155"/>
      <c r="X859" s="155"/>
      <c r="Y859" s="53" t="str">
        <f t="shared" si="247"/>
        <v/>
      </c>
      <c r="Z859" s="51" t="str">
        <f t="shared" si="248"/>
        <v/>
      </c>
      <c r="AA859" s="51" t="str">
        <f t="shared" si="249"/>
        <v/>
      </c>
      <c r="AB859" s="51" t="str">
        <f t="shared" si="250"/>
        <v/>
      </c>
      <c r="AC859" s="51" t="str">
        <f t="shared" si="251"/>
        <v/>
      </c>
      <c r="AD859" s="51" t="str">
        <f t="shared" si="252"/>
        <v/>
      </c>
      <c r="AE859" s="51" t="str">
        <f t="shared" si="253"/>
        <v/>
      </c>
      <c r="AF859" s="51" t="str">
        <f t="shared" si="254"/>
        <v/>
      </c>
      <c r="AG859" s="51" t="str">
        <f t="shared" si="255"/>
        <v/>
      </c>
      <c r="AH859" s="51" t="str">
        <f t="shared" si="256"/>
        <v/>
      </c>
      <c r="AI859" s="51" t="str">
        <f t="shared" si="257"/>
        <v/>
      </c>
      <c r="AJ859" s="51" t="str">
        <f t="shared" si="258"/>
        <v/>
      </c>
      <c r="AK859" s="51" t="str">
        <f t="shared" si="259"/>
        <v/>
      </c>
      <c r="AL859" s="51" t="str">
        <f t="shared" si="260"/>
        <v/>
      </c>
      <c r="AM859" s="51" t="str">
        <f t="shared" si="261"/>
        <v/>
      </c>
      <c r="AN859" s="51" t="str">
        <f>IF(OR(AD859&lt;&gt;TRUE,AI859&lt;&gt;TRUE),"",IF(OR('Info Lieferung'!$B$12-(YEAR(J859))&gt;INDEX(valschartmaxalt,MATCH(N859,libschart,0)),'Info Lieferung'!$B$12-(YEAR(J859))&lt;INDEX(valschartminalt,MATCH(N859,libschart,0))),FALSE,TRUE))</f>
        <v/>
      </c>
      <c r="AO859" s="51" t="str">
        <f t="shared" si="262"/>
        <v/>
      </c>
      <c r="AP859" s="51"/>
      <c r="AQ859" s="51"/>
      <c r="AR859" s="51"/>
      <c r="AS859" s="197" t="str">
        <f t="shared" si="263"/>
        <v/>
      </c>
      <c r="AT859" s="197" t="str">
        <f t="shared" si="264"/>
        <v/>
      </c>
    </row>
    <row r="860" spans="1:46" x14ac:dyDescent="0.2">
      <c r="A860" s="52" t="str">
        <f>IF(AND(F860&lt;&gt;"",'Institution - Klasse'!$F$4&lt;&gt;""),INDEX(libcatidinstit,'Institution - Klasse'!$F$4),"")</f>
        <v/>
      </c>
      <c r="B860" s="52" t="str">
        <f>IF(A860&lt;&gt;"",INDEX(codeinstit,'Institution - Klasse'!$F$4),"")</f>
        <v/>
      </c>
      <c r="C860" s="50" t="str">
        <f t="shared" si="265"/>
        <v/>
      </c>
      <c r="D860" s="143"/>
      <c r="E860" s="143"/>
      <c r="F860" s="137"/>
      <c r="G860" s="137"/>
      <c r="H860" s="137"/>
      <c r="I860" s="137"/>
      <c r="J860" s="139"/>
      <c r="K860" s="140"/>
      <c r="L860" s="141"/>
      <c r="M860" s="141"/>
      <c r="N860" s="140"/>
      <c r="O860" s="142"/>
      <c r="P860" s="137"/>
      <c r="Q860" s="227"/>
      <c r="R860" s="137"/>
      <c r="S860" s="155"/>
      <c r="T860" s="155"/>
      <c r="U860" s="155"/>
      <c r="V860" s="155"/>
      <c r="W860" s="155"/>
      <c r="X860" s="155"/>
      <c r="Y860" s="53" t="str">
        <f t="shared" si="247"/>
        <v/>
      </c>
      <c r="Z860" s="51" t="str">
        <f t="shared" si="248"/>
        <v/>
      </c>
      <c r="AA860" s="51" t="str">
        <f t="shared" si="249"/>
        <v/>
      </c>
      <c r="AB860" s="51" t="str">
        <f t="shared" si="250"/>
        <v/>
      </c>
      <c r="AC860" s="51" t="str">
        <f t="shared" si="251"/>
        <v/>
      </c>
      <c r="AD860" s="51" t="str">
        <f t="shared" si="252"/>
        <v/>
      </c>
      <c r="AE860" s="51" t="str">
        <f t="shared" si="253"/>
        <v/>
      </c>
      <c r="AF860" s="51" t="str">
        <f t="shared" si="254"/>
        <v/>
      </c>
      <c r="AG860" s="51" t="str">
        <f t="shared" si="255"/>
        <v/>
      </c>
      <c r="AH860" s="51" t="str">
        <f t="shared" si="256"/>
        <v/>
      </c>
      <c r="AI860" s="51" t="str">
        <f t="shared" si="257"/>
        <v/>
      </c>
      <c r="AJ860" s="51" t="str">
        <f t="shared" si="258"/>
        <v/>
      </c>
      <c r="AK860" s="51" t="str">
        <f t="shared" si="259"/>
        <v/>
      </c>
      <c r="AL860" s="51" t="str">
        <f t="shared" si="260"/>
        <v/>
      </c>
      <c r="AM860" s="51" t="str">
        <f t="shared" si="261"/>
        <v/>
      </c>
      <c r="AN860" s="51" t="str">
        <f>IF(OR(AD860&lt;&gt;TRUE,AI860&lt;&gt;TRUE),"",IF(OR('Info Lieferung'!$B$12-(YEAR(J860))&gt;INDEX(valschartmaxalt,MATCH(N860,libschart,0)),'Info Lieferung'!$B$12-(YEAR(J860))&lt;INDEX(valschartminalt,MATCH(N860,libschart,0))),FALSE,TRUE))</f>
        <v/>
      </c>
      <c r="AO860" s="51" t="str">
        <f t="shared" si="262"/>
        <v/>
      </c>
      <c r="AP860" s="51"/>
      <c r="AQ860" s="51"/>
      <c r="AR860" s="51"/>
      <c r="AS860" s="197" t="str">
        <f t="shared" si="263"/>
        <v/>
      </c>
      <c r="AT860" s="197" t="str">
        <f t="shared" si="264"/>
        <v/>
      </c>
    </row>
    <row r="861" spans="1:46" x14ac:dyDescent="0.2">
      <c r="A861" s="52" t="str">
        <f>IF(AND(F861&lt;&gt;"",'Institution - Klasse'!$F$4&lt;&gt;""),INDEX(libcatidinstit,'Institution - Klasse'!$F$4),"")</f>
        <v/>
      </c>
      <c r="B861" s="52" t="str">
        <f>IF(A861&lt;&gt;"",INDEX(codeinstit,'Institution - Klasse'!$F$4),"")</f>
        <v/>
      </c>
      <c r="C861" s="50" t="str">
        <f t="shared" si="265"/>
        <v/>
      </c>
      <c r="D861" s="143"/>
      <c r="E861" s="143"/>
      <c r="F861" s="137"/>
      <c r="G861" s="137"/>
      <c r="H861" s="137"/>
      <c r="I861" s="137"/>
      <c r="J861" s="139"/>
      <c r="K861" s="140"/>
      <c r="L861" s="141"/>
      <c r="M861" s="141"/>
      <c r="N861" s="140"/>
      <c r="O861" s="142"/>
      <c r="P861" s="137"/>
      <c r="Q861" s="227"/>
      <c r="R861" s="137"/>
      <c r="S861" s="155"/>
      <c r="T861" s="155"/>
      <c r="U861" s="155"/>
      <c r="V861" s="155"/>
      <c r="W861" s="155"/>
      <c r="X861" s="155"/>
      <c r="Y861" s="53" t="str">
        <f t="shared" si="247"/>
        <v/>
      </c>
      <c r="Z861" s="51" t="str">
        <f t="shared" si="248"/>
        <v/>
      </c>
      <c r="AA861" s="51" t="str">
        <f t="shared" si="249"/>
        <v/>
      </c>
      <c r="AB861" s="51" t="str">
        <f t="shared" si="250"/>
        <v/>
      </c>
      <c r="AC861" s="51" t="str">
        <f t="shared" si="251"/>
        <v/>
      </c>
      <c r="AD861" s="51" t="str">
        <f t="shared" si="252"/>
        <v/>
      </c>
      <c r="AE861" s="51" t="str">
        <f t="shared" si="253"/>
        <v/>
      </c>
      <c r="AF861" s="51" t="str">
        <f t="shared" si="254"/>
        <v/>
      </c>
      <c r="AG861" s="51" t="str">
        <f t="shared" si="255"/>
        <v/>
      </c>
      <c r="AH861" s="51" t="str">
        <f t="shared" si="256"/>
        <v/>
      </c>
      <c r="AI861" s="51" t="str">
        <f t="shared" si="257"/>
        <v/>
      </c>
      <c r="AJ861" s="51" t="str">
        <f t="shared" si="258"/>
        <v/>
      </c>
      <c r="AK861" s="51" t="str">
        <f t="shared" si="259"/>
        <v/>
      </c>
      <c r="AL861" s="51" t="str">
        <f t="shared" si="260"/>
        <v/>
      </c>
      <c r="AM861" s="51" t="str">
        <f t="shared" si="261"/>
        <v/>
      </c>
      <c r="AN861" s="51" t="str">
        <f>IF(OR(AD861&lt;&gt;TRUE,AI861&lt;&gt;TRUE),"",IF(OR('Info Lieferung'!$B$12-(YEAR(J861))&gt;INDEX(valschartmaxalt,MATCH(N861,libschart,0)),'Info Lieferung'!$B$12-(YEAR(J861))&lt;INDEX(valschartminalt,MATCH(N861,libschart,0))),FALSE,TRUE))</f>
        <v/>
      </c>
      <c r="AO861" s="51" t="str">
        <f t="shared" si="262"/>
        <v/>
      </c>
      <c r="AP861" s="51"/>
      <c r="AQ861" s="51"/>
      <c r="AR861" s="51"/>
      <c r="AS861" s="197" t="str">
        <f t="shared" si="263"/>
        <v/>
      </c>
      <c r="AT861" s="197" t="str">
        <f t="shared" si="264"/>
        <v/>
      </c>
    </row>
    <row r="862" spans="1:46" x14ac:dyDescent="0.2">
      <c r="A862" s="52" t="str">
        <f>IF(AND(F862&lt;&gt;"",'Institution - Klasse'!$F$4&lt;&gt;""),INDEX(libcatidinstit,'Institution - Klasse'!$F$4),"")</f>
        <v/>
      </c>
      <c r="B862" s="52" t="str">
        <f>IF(A862&lt;&gt;"",INDEX(codeinstit,'Institution - Klasse'!$F$4),"")</f>
        <v/>
      </c>
      <c r="C862" s="50" t="str">
        <f t="shared" si="265"/>
        <v/>
      </c>
      <c r="D862" s="143"/>
      <c r="E862" s="143"/>
      <c r="F862" s="137"/>
      <c r="G862" s="137"/>
      <c r="H862" s="137"/>
      <c r="I862" s="137"/>
      <c r="J862" s="139"/>
      <c r="K862" s="140"/>
      <c r="L862" s="141"/>
      <c r="M862" s="141"/>
      <c r="N862" s="140"/>
      <c r="O862" s="142"/>
      <c r="P862" s="137"/>
      <c r="Q862" s="227"/>
      <c r="R862" s="137"/>
      <c r="S862" s="155"/>
      <c r="T862" s="155"/>
      <c r="U862" s="155"/>
      <c r="V862" s="155"/>
      <c r="W862" s="155"/>
      <c r="X862" s="155"/>
      <c r="Y862" s="53" t="str">
        <f t="shared" si="247"/>
        <v/>
      </c>
      <c r="Z862" s="51" t="str">
        <f t="shared" si="248"/>
        <v/>
      </c>
      <c r="AA862" s="51" t="str">
        <f t="shared" si="249"/>
        <v/>
      </c>
      <c r="AB862" s="51" t="str">
        <f t="shared" si="250"/>
        <v/>
      </c>
      <c r="AC862" s="51" t="str">
        <f t="shared" si="251"/>
        <v/>
      </c>
      <c r="AD862" s="51" t="str">
        <f t="shared" si="252"/>
        <v/>
      </c>
      <c r="AE862" s="51" t="str">
        <f t="shared" si="253"/>
        <v/>
      </c>
      <c r="AF862" s="51" t="str">
        <f t="shared" si="254"/>
        <v/>
      </c>
      <c r="AG862" s="51" t="str">
        <f t="shared" si="255"/>
        <v/>
      </c>
      <c r="AH862" s="51" t="str">
        <f t="shared" si="256"/>
        <v/>
      </c>
      <c r="AI862" s="51" t="str">
        <f t="shared" si="257"/>
        <v/>
      </c>
      <c r="AJ862" s="51" t="str">
        <f t="shared" si="258"/>
        <v/>
      </c>
      <c r="AK862" s="51" t="str">
        <f t="shared" si="259"/>
        <v/>
      </c>
      <c r="AL862" s="51" t="str">
        <f t="shared" si="260"/>
        <v/>
      </c>
      <c r="AM862" s="51" t="str">
        <f t="shared" si="261"/>
        <v/>
      </c>
      <c r="AN862" s="51" t="str">
        <f>IF(OR(AD862&lt;&gt;TRUE,AI862&lt;&gt;TRUE),"",IF(OR('Info Lieferung'!$B$12-(YEAR(J862))&gt;INDEX(valschartmaxalt,MATCH(N862,libschart,0)),'Info Lieferung'!$B$12-(YEAR(J862))&lt;INDEX(valschartminalt,MATCH(N862,libschart,0))),FALSE,TRUE))</f>
        <v/>
      </c>
      <c r="AO862" s="51" t="str">
        <f t="shared" si="262"/>
        <v/>
      </c>
      <c r="AP862" s="51"/>
      <c r="AQ862" s="51"/>
      <c r="AR862" s="51"/>
      <c r="AS862" s="197" t="str">
        <f t="shared" si="263"/>
        <v/>
      </c>
      <c r="AT862" s="197" t="str">
        <f t="shared" si="264"/>
        <v/>
      </c>
    </row>
    <row r="863" spans="1:46" x14ac:dyDescent="0.2">
      <c r="A863" s="52" t="str">
        <f>IF(AND(F863&lt;&gt;"",'Institution - Klasse'!$F$4&lt;&gt;""),INDEX(libcatidinstit,'Institution - Klasse'!$F$4),"")</f>
        <v/>
      </c>
      <c r="B863" s="52" t="str">
        <f>IF(A863&lt;&gt;"",INDEX(codeinstit,'Institution - Klasse'!$F$4),"")</f>
        <v/>
      </c>
      <c r="C863" s="50" t="str">
        <f t="shared" si="265"/>
        <v/>
      </c>
      <c r="D863" s="143"/>
      <c r="E863" s="143"/>
      <c r="F863" s="137"/>
      <c r="G863" s="137"/>
      <c r="H863" s="137"/>
      <c r="I863" s="137"/>
      <c r="J863" s="139"/>
      <c r="K863" s="140"/>
      <c r="L863" s="141"/>
      <c r="M863" s="141"/>
      <c r="N863" s="140"/>
      <c r="O863" s="142"/>
      <c r="P863" s="137"/>
      <c r="Q863" s="227"/>
      <c r="R863" s="137"/>
      <c r="S863" s="155"/>
      <c r="T863" s="155"/>
      <c r="U863" s="155"/>
      <c r="V863" s="155"/>
      <c r="W863" s="155"/>
      <c r="X863" s="155"/>
      <c r="Y863" s="53" t="str">
        <f t="shared" si="247"/>
        <v/>
      </c>
      <c r="Z863" s="51" t="str">
        <f t="shared" si="248"/>
        <v/>
      </c>
      <c r="AA863" s="51" t="str">
        <f t="shared" si="249"/>
        <v/>
      </c>
      <c r="AB863" s="51" t="str">
        <f t="shared" si="250"/>
        <v/>
      </c>
      <c r="AC863" s="51" t="str">
        <f t="shared" si="251"/>
        <v/>
      </c>
      <c r="AD863" s="51" t="str">
        <f t="shared" si="252"/>
        <v/>
      </c>
      <c r="AE863" s="51" t="str">
        <f t="shared" si="253"/>
        <v/>
      </c>
      <c r="AF863" s="51" t="str">
        <f t="shared" si="254"/>
        <v/>
      </c>
      <c r="AG863" s="51" t="str">
        <f t="shared" si="255"/>
        <v/>
      </c>
      <c r="AH863" s="51" t="str">
        <f t="shared" si="256"/>
        <v/>
      </c>
      <c r="AI863" s="51" t="str">
        <f t="shared" si="257"/>
        <v/>
      </c>
      <c r="AJ863" s="51" t="str">
        <f t="shared" si="258"/>
        <v/>
      </c>
      <c r="AK863" s="51" t="str">
        <f t="shared" si="259"/>
        <v/>
      </c>
      <c r="AL863" s="51" t="str">
        <f t="shared" si="260"/>
        <v/>
      </c>
      <c r="AM863" s="51" t="str">
        <f t="shared" si="261"/>
        <v/>
      </c>
      <c r="AN863" s="51" t="str">
        <f>IF(OR(AD863&lt;&gt;TRUE,AI863&lt;&gt;TRUE),"",IF(OR('Info Lieferung'!$B$12-(YEAR(J863))&gt;INDEX(valschartmaxalt,MATCH(N863,libschart,0)),'Info Lieferung'!$B$12-(YEAR(J863))&lt;INDEX(valschartminalt,MATCH(N863,libschart,0))),FALSE,TRUE))</f>
        <v/>
      </c>
      <c r="AO863" s="51" t="str">
        <f t="shared" si="262"/>
        <v/>
      </c>
      <c r="AP863" s="51"/>
      <c r="AQ863" s="51"/>
      <c r="AR863" s="51"/>
      <c r="AS863" s="197" t="str">
        <f t="shared" si="263"/>
        <v/>
      </c>
      <c r="AT863" s="197" t="str">
        <f t="shared" si="264"/>
        <v/>
      </c>
    </row>
    <row r="864" spans="1:46" x14ac:dyDescent="0.2">
      <c r="A864" s="52" t="str">
        <f>IF(AND(F864&lt;&gt;"",'Institution - Klasse'!$F$4&lt;&gt;""),INDEX(libcatidinstit,'Institution - Klasse'!$F$4),"")</f>
        <v/>
      </c>
      <c r="B864" s="52" t="str">
        <f>IF(A864&lt;&gt;"",INDEX(codeinstit,'Institution - Klasse'!$F$4),"")</f>
        <v/>
      </c>
      <c r="C864" s="50" t="str">
        <f t="shared" si="265"/>
        <v/>
      </c>
      <c r="D864" s="143"/>
      <c r="E864" s="143"/>
      <c r="F864" s="137"/>
      <c r="G864" s="137"/>
      <c r="H864" s="137"/>
      <c r="I864" s="137"/>
      <c r="J864" s="139"/>
      <c r="K864" s="140"/>
      <c r="L864" s="141"/>
      <c r="M864" s="141"/>
      <c r="N864" s="140"/>
      <c r="O864" s="142"/>
      <c r="P864" s="137"/>
      <c r="Q864" s="227"/>
      <c r="R864" s="137"/>
      <c r="S864" s="155"/>
      <c r="T864" s="155"/>
      <c r="U864" s="155"/>
      <c r="V864" s="155"/>
      <c r="W864" s="155"/>
      <c r="X864" s="155"/>
      <c r="Y864" s="53" t="str">
        <f t="shared" si="247"/>
        <v/>
      </c>
      <c r="Z864" s="51" t="str">
        <f t="shared" si="248"/>
        <v/>
      </c>
      <c r="AA864" s="51" t="str">
        <f t="shared" si="249"/>
        <v/>
      </c>
      <c r="AB864" s="51" t="str">
        <f t="shared" si="250"/>
        <v/>
      </c>
      <c r="AC864" s="51" t="str">
        <f t="shared" si="251"/>
        <v/>
      </c>
      <c r="AD864" s="51" t="str">
        <f t="shared" si="252"/>
        <v/>
      </c>
      <c r="AE864" s="51" t="str">
        <f t="shared" si="253"/>
        <v/>
      </c>
      <c r="AF864" s="51" t="str">
        <f t="shared" si="254"/>
        <v/>
      </c>
      <c r="AG864" s="51" t="str">
        <f t="shared" si="255"/>
        <v/>
      </c>
      <c r="AH864" s="51" t="str">
        <f t="shared" si="256"/>
        <v/>
      </c>
      <c r="AI864" s="51" t="str">
        <f t="shared" si="257"/>
        <v/>
      </c>
      <c r="AJ864" s="51" t="str">
        <f t="shared" si="258"/>
        <v/>
      </c>
      <c r="AK864" s="51" t="str">
        <f t="shared" si="259"/>
        <v/>
      </c>
      <c r="AL864" s="51" t="str">
        <f t="shared" si="260"/>
        <v/>
      </c>
      <c r="AM864" s="51" t="str">
        <f t="shared" si="261"/>
        <v/>
      </c>
      <c r="AN864" s="51" t="str">
        <f>IF(OR(AD864&lt;&gt;TRUE,AI864&lt;&gt;TRUE),"",IF(OR('Info Lieferung'!$B$12-(YEAR(J864))&gt;INDEX(valschartmaxalt,MATCH(N864,libschart,0)),'Info Lieferung'!$B$12-(YEAR(J864))&lt;INDEX(valschartminalt,MATCH(N864,libschart,0))),FALSE,TRUE))</f>
        <v/>
      </c>
      <c r="AO864" s="51" t="str">
        <f t="shared" si="262"/>
        <v/>
      </c>
      <c r="AP864" s="51"/>
      <c r="AQ864" s="51"/>
      <c r="AR864" s="51"/>
      <c r="AS864" s="197" t="str">
        <f t="shared" si="263"/>
        <v/>
      </c>
      <c r="AT864" s="197" t="str">
        <f t="shared" si="264"/>
        <v/>
      </c>
    </row>
    <row r="865" spans="1:46" x14ac:dyDescent="0.2">
      <c r="A865" s="52" t="str">
        <f>IF(AND(F865&lt;&gt;"",'Institution - Klasse'!$F$4&lt;&gt;""),INDEX(libcatidinstit,'Institution - Klasse'!$F$4),"")</f>
        <v/>
      </c>
      <c r="B865" s="52" t="str">
        <f>IF(A865&lt;&gt;"",INDEX(codeinstit,'Institution - Klasse'!$F$4),"")</f>
        <v/>
      </c>
      <c r="C865" s="50" t="str">
        <f t="shared" si="265"/>
        <v/>
      </c>
      <c r="D865" s="143"/>
      <c r="E865" s="143"/>
      <c r="F865" s="137"/>
      <c r="G865" s="137"/>
      <c r="H865" s="137"/>
      <c r="I865" s="137"/>
      <c r="J865" s="139"/>
      <c r="K865" s="140"/>
      <c r="L865" s="141"/>
      <c r="M865" s="141"/>
      <c r="N865" s="140"/>
      <c r="O865" s="142"/>
      <c r="P865" s="137"/>
      <c r="Q865" s="227"/>
      <c r="R865" s="137"/>
      <c r="S865" s="155"/>
      <c r="T865" s="155"/>
      <c r="U865" s="155"/>
      <c r="V865" s="155"/>
      <c r="W865" s="155"/>
      <c r="X865" s="155"/>
      <c r="Y865" s="53" t="str">
        <f t="shared" si="247"/>
        <v/>
      </c>
      <c r="Z865" s="51" t="str">
        <f t="shared" si="248"/>
        <v/>
      </c>
      <c r="AA865" s="51" t="str">
        <f t="shared" si="249"/>
        <v/>
      </c>
      <c r="AB865" s="51" t="str">
        <f t="shared" si="250"/>
        <v/>
      </c>
      <c r="AC865" s="51" t="str">
        <f t="shared" si="251"/>
        <v/>
      </c>
      <c r="AD865" s="51" t="str">
        <f t="shared" si="252"/>
        <v/>
      </c>
      <c r="AE865" s="51" t="str">
        <f t="shared" si="253"/>
        <v/>
      </c>
      <c r="AF865" s="51" t="str">
        <f t="shared" si="254"/>
        <v/>
      </c>
      <c r="AG865" s="51" t="str">
        <f t="shared" si="255"/>
        <v/>
      </c>
      <c r="AH865" s="51" t="str">
        <f t="shared" si="256"/>
        <v/>
      </c>
      <c r="AI865" s="51" t="str">
        <f t="shared" si="257"/>
        <v/>
      </c>
      <c r="AJ865" s="51" t="str">
        <f t="shared" si="258"/>
        <v/>
      </c>
      <c r="AK865" s="51" t="str">
        <f t="shared" si="259"/>
        <v/>
      </c>
      <c r="AL865" s="51" t="str">
        <f t="shared" si="260"/>
        <v/>
      </c>
      <c r="AM865" s="51" t="str">
        <f t="shared" si="261"/>
        <v/>
      </c>
      <c r="AN865" s="51" t="str">
        <f>IF(OR(AD865&lt;&gt;TRUE,AI865&lt;&gt;TRUE),"",IF(OR('Info Lieferung'!$B$12-(YEAR(J865))&gt;INDEX(valschartmaxalt,MATCH(N865,libschart,0)),'Info Lieferung'!$B$12-(YEAR(J865))&lt;INDEX(valschartminalt,MATCH(N865,libschart,0))),FALSE,TRUE))</f>
        <v/>
      </c>
      <c r="AO865" s="51" t="str">
        <f t="shared" si="262"/>
        <v/>
      </c>
      <c r="AP865" s="51"/>
      <c r="AQ865" s="51"/>
      <c r="AR865" s="51"/>
      <c r="AS865" s="197" t="str">
        <f t="shared" si="263"/>
        <v/>
      </c>
      <c r="AT865" s="197" t="str">
        <f t="shared" si="264"/>
        <v/>
      </c>
    </row>
    <row r="866" spans="1:46" x14ac:dyDescent="0.2">
      <c r="A866" s="52" t="str">
        <f>IF(AND(F866&lt;&gt;"",'Institution - Klasse'!$F$4&lt;&gt;""),INDEX(libcatidinstit,'Institution - Klasse'!$F$4),"")</f>
        <v/>
      </c>
      <c r="B866" s="52" t="str">
        <f>IF(A866&lt;&gt;"",INDEX(codeinstit,'Institution - Klasse'!$F$4),"")</f>
        <v/>
      </c>
      <c r="C866" s="50" t="str">
        <f t="shared" si="265"/>
        <v/>
      </c>
      <c r="D866" s="143"/>
      <c r="E866" s="143"/>
      <c r="F866" s="137"/>
      <c r="G866" s="137"/>
      <c r="H866" s="137"/>
      <c r="I866" s="137"/>
      <c r="J866" s="139"/>
      <c r="K866" s="140"/>
      <c r="L866" s="141"/>
      <c r="M866" s="141"/>
      <c r="N866" s="140"/>
      <c r="O866" s="142"/>
      <c r="P866" s="137"/>
      <c r="Q866" s="227"/>
      <c r="R866" s="137"/>
      <c r="S866" s="155"/>
      <c r="T866" s="155"/>
      <c r="U866" s="155"/>
      <c r="V866" s="155"/>
      <c r="W866" s="155"/>
      <c r="X866" s="155"/>
      <c r="Y866" s="53" t="str">
        <f t="shared" si="247"/>
        <v/>
      </c>
      <c r="Z866" s="51" t="str">
        <f t="shared" si="248"/>
        <v/>
      </c>
      <c r="AA866" s="51" t="str">
        <f t="shared" si="249"/>
        <v/>
      </c>
      <c r="AB866" s="51" t="str">
        <f t="shared" si="250"/>
        <v/>
      </c>
      <c r="AC866" s="51" t="str">
        <f t="shared" si="251"/>
        <v/>
      </c>
      <c r="AD866" s="51" t="str">
        <f t="shared" si="252"/>
        <v/>
      </c>
      <c r="AE866" s="51" t="str">
        <f t="shared" si="253"/>
        <v/>
      </c>
      <c r="AF866" s="51" t="str">
        <f t="shared" si="254"/>
        <v/>
      </c>
      <c r="AG866" s="51" t="str">
        <f t="shared" si="255"/>
        <v/>
      </c>
      <c r="AH866" s="51" t="str">
        <f t="shared" si="256"/>
        <v/>
      </c>
      <c r="AI866" s="51" t="str">
        <f t="shared" si="257"/>
        <v/>
      </c>
      <c r="AJ866" s="51" t="str">
        <f t="shared" si="258"/>
        <v/>
      </c>
      <c r="AK866" s="51" t="str">
        <f t="shared" si="259"/>
        <v/>
      </c>
      <c r="AL866" s="51" t="str">
        <f t="shared" si="260"/>
        <v/>
      </c>
      <c r="AM866" s="51" t="str">
        <f t="shared" si="261"/>
        <v/>
      </c>
      <c r="AN866" s="51" t="str">
        <f>IF(OR(AD866&lt;&gt;TRUE,AI866&lt;&gt;TRUE),"",IF(OR('Info Lieferung'!$B$12-(YEAR(J866))&gt;INDEX(valschartmaxalt,MATCH(N866,libschart,0)),'Info Lieferung'!$B$12-(YEAR(J866))&lt;INDEX(valschartminalt,MATCH(N866,libschart,0))),FALSE,TRUE))</f>
        <v/>
      </c>
      <c r="AO866" s="51" t="str">
        <f t="shared" si="262"/>
        <v/>
      </c>
      <c r="AP866" s="51"/>
      <c r="AQ866" s="51"/>
      <c r="AR866" s="51"/>
      <c r="AS866" s="197" t="str">
        <f t="shared" si="263"/>
        <v/>
      </c>
      <c r="AT866" s="197" t="str">
        <f t="shared" si="264"/>
        <v/>
      </c>
    </row>
    <row r="867" spans="1:46" x14ac:dyDescent="0.2">
      <c r="A867" s="52" t="str">
        <f>IF(AND(F867&lt;&gt;"",'Institution - Klasse'!$F$4&lt;&gt;""),INDEX(libcatidinstit,'Institution - Klasse'!$F$4),"")</f>
        <v/>
      </c>
      <c r="B867" s="52" t="str">
        <f>IF(A867&lt;&gt;"",INDEX(codeinstit,'Institution - Klasse'!$F$4),"")</f>
        <v/>
      </c>
      <c r="C867" s="50" t="str">
        <f t="shared" si="265"/>
        <v/>
      </c>
      <c r="D867" s="143"/>
      <c r="E867" s="143"/>
      <c r="F867" s="137"/>
      <c r="G867" s="137"/>
      <c r="H867" s="137"/>
      <c r="I867" s="137"/>
      <c r="J867" s="139"/>
      <c r="K867" s="140"/>
      <c r="L867" s="141"/>
      <c r="M867" s="141"/>
      <c r="N867" s="140"/>
      <c r="O867" s="142"/>
      <c r="P867" s="137"/>
      <c r="Q867" s="227"/>
      <c r="R867" s="137"/>
      <c r="S867" s="155"/>
      <c r="T867" s="155"/>
      <c r="U867" s="155"/>
      <c r="V867" s="155"/>
      <c r="W867" s="155"/>
      <c r="X867" s="155"/>
      <c r="Y867" s="53" t="str">
        <f t="shared" si="247"/>
        <v/>
      </c>
      <c r="Z867" s="51" t="str">
        <f t="shared" si="248"/>
        <v/>
      </c>
      <c r="AA867" s="51" t="str">
        <f t="shared" si="249"/>
        <v/>
      </c>
      <c r="AB867" s="51" t="str">
        <f t="shared" si="250"/>
        <v/>
      </c>
      <c r="AC867" s="51" t="str">
        <f t="shared" si="251"/>
        <v/>
      </c>
      <c r="AD867" s="51" t="str">
        <f t="shared" si="252"/>
        <v/>
      </c>
      <c r="AE867" s="51" t="str">
        <f t="shared" si="253"/>
        <v/>
      </c>
      <c r="AF867" s="51" t="str">
        <f t="shared" si="254"/>
        <v/>
      </c>
      <c r="AG867" s="51" t="str">
        <f t="shared" si="255"/>
        <v/>
      </c>
      <c r="AH867" s="51" t="str">
        <f t="shared" si="256"/>
        <v/>
      </c>
      <c r="AI867" s="51" t="str">
        <f t="shared" si="257"/>
        <v/>
      </c>
      <c r="AJ867" s="51" t="str">
        <f t="shared" si="258"/>
        <v/>
      </c>
      <c r="AK867" s="51" t="str">
        <f t="shared" si="259"/>
        <v/>
      </c>
      <c r="AL867" s="51" t="str">
        <f t="shared" si="260"/>
        <v/>
      </c>
      <c r="AM867" s="51" t="str">
        <f t="shared" si="261"/>
        <v/>
      </c>
      <c r="AN867" s="51" t="str">
        <f>IF(OR(AD867&lt;&gt;TRUE,AI867&lt;&gt;TRUE),"",IF(OR('Info Lieferung'!$B$12-(YEAR(J867))&gt;INDEX(valschartmaxalt,MATCH(N867,libschart,0)),'Info Lieferung'!$B$12-(YEAR(J867))&lt;INDEX(valschartminalt,MATCH(N867,libschart,0))),FALSE,TRUE))</f>
        <v/>
      </c>
      <c r="AO867" s="51" t="str">
        <f t="shared" si="262"/>
        <v/>
      </c>
      <c r="AP867" s="51"/>
      <c r="AQ867" s="51"/>
      <c r="AR867" s="51"/>
      <c r="AS867" s="197" t="str">
        <f t="shared" si="263"/>
        <v/>
      </c>
      <c r="AT867" s="197" t="str">
        <f t="shared" si="264"/>
        <v/>
      </c>
    </row>
    <row r="868" spans="1:46" x14ac:dyDescent="0.2">
      <c r="A868" s="52" t="str">
        <f>IF(AND(F868&lt;&gt;"",'Institution - Klasse'!$F$4&lt;&gt;""),INDEX(libcatidinstit,'Institution - Klasse'!$F$4),"")</f>
        <v/>
      </c>
      <c r="B868" s="52" t="str">
        <f>IF(A868&lt;&gt;"",INDEX(codeinstit,'Institution - Klasse'!$F$4),"")</f>
        <v/>
      </c>
      <c r="C868" s="50" t="str">
        <f t="shared" si="265"/>
        <v/>
      </c>
      <c r="D868" s="143"/>
      <c r="E868" s="143"/>
      <c r="F868" s="137"/>
      <c r="G868" s="137"/>
      <c r="H868" s="137"/>
      <c r="I868" s="137"/>
      <c r="J868" s="139"/>
      <c r="K868" s="140"/>
      <c r="L868" s="141"/>
      <c r="M868" s="141"/>
      <c r="N868" s="140"/>
      <c r="O868" s="142"/>
      <c r="P868" s="137"/>
      <c r="Q868" s="227"/>
      <c r="R868" s="137"/>
      <c r="S868" s="155"/>
      <c r="T868" s="155"/>
      <c r="U868" s="155"/>
      <c r="V868" s="155"/>
      <c r="W868" s="155"/>
      <c r="X868" s="155"/>
      <c r="Y868" s="53" t="str">
        <f t="shared" si="247"/>
        <v/>
      </c>
      <c r="Z868" s="51" t="str">
        <f t="shared" si="248"/>
        <v/>
      </c>
      <c r="AA868" s="51" t="str">
        <f t="shared" si="249"/>
        <v/>
      </c>
      <c r="AB868" s="51" t="str">
        <f t="shared" si="250"/>
        <v/>
      </c>
      <c r="AC868" s="51" t="str">
        <f t="shared" si="251"/>
        <v/>
      </c>
      <c r="AD868" s="51" t="str">
        <f t="shared" si="252"/>
        <v/>
      </c>
      <c r="AE868" s="51" t="str">
        <f t="shared" si="253"/>
        <v/>
      </c>
      <c r="AF868" s="51" t="str">
        <f t="shared" si="254"/>
        <v/>
      </c>
      <c r="AG868" s="51" t="str">
        <f t="shared" si="255"/>
        <v/>
      </c>
      <c r="AH868" s="51" t="str">
        <f t="shared" si="256"/>
        <v/>
      </c>
      <c r="AI868" s="51" t="str">
        <f t="shared" si="257"/>
        <v/>
      </c>
      <c r="AJ868" s="51" t="str">
        <f t="shared" si="258"/>
        <v/>
      </c>
      <c r="AK868" s="51" t="str">
        <f t="shared" si="259"/>
        <v/>
      </c>
      <c r="AL868" s="51" t="str">
        <f t="shared" si="260"/>
        <v/>
      </c>
      <c r="AM868" s="51" t="str">
        <f t="shared" si="261"/>
        <v/>
      </c>
      <c r="AN868" s="51" t="str">
        <f>IF(OR(AD868&lt;&gt;TRUE,AI868&lt;&gt;TRUE),"",IF(OR('Info Lieferung'!$B$12-(YEAR(J868))&gt;INDEX(valschartmaxalt,MATCH(N868,libschart,0)),'Info Lieferung'!$B$12-(YEAR(J868))&lt;INDEX(valschartminalt,MATCH(N868,libschart,0))),FALSE,TRUE))</f>
        <v/>
      </c>
      <c r="AO868" s="51" t="str">
        <f t="shared" si="262"/>
        <v/>
      </c>
      <c r="AP868" s="51"/>
      <c r="AQ868" s="51"/>
      <c r="AR868" s="51"/>
      <c r="AS868" s="197" t="str">
        <f t="shared" si="263"/>
        <v/>
      </c>
      <c r="AT868" s="197" t="str">
        <f t="shared" si="264"/>
        <v/>
      </c>
    </row>
    <row r="869" spans="1:46" x14ac:dyDescent="0.2">
      <c r="A869" s="52" t="str">
        <f>IF(AND(F869&lt;&gt;"",'Institution - Klasse'!$F$4&lt;&gt;""),INDEX(libcatidinstit,'Institution - Klasse'!$F$4),"")</f>
        <v/>
      </c>
      <c r="B869" s="52" t="str">
        <f>IF(A869&lt;&gt;"",INDEX(codeinstit,'Institution - Klasse'!$F$4),"")</f>
        <v/>
      </c>
      <c r="C869" s="50" t="str">
        <f t="shared" si="265"/>
        <v/>
      </c>
      <c r="D869" s="143"/>
      <c r="E869" s="143"/>
      <c r="F869" s="137"/>
      <c r="G869" s="137"/>
      <c r="H869" s="137"/>
      <c r="I869" s="137"/>
      <c r="J869" s="139"/>
      <c r="K869" s="140"/>
      <c r="L869" s="141"/>
      <c r="M869" s="141"/>
      <c r="N869" s="140"/>
      <c r="O869" s="142"/>
      <c r="P869" s="137"/>
      <c r="Q869" s="227"/>
      <c r="R869" s="137"/>
      <c r="S869" s="155"/>
      <c r="T869" s="155"/>
      <c r="U869" s="155"/>
      <c r="V869" s="155"/>
      <c r="W869" s="155"/>
      <c r="X869" s="155"/>
      <c r="Y869" s="53" t="str">
        <f t="shared" si="247"/>
        <v/>
      </c>
      <c r="Z869" s="51" t="str">
        <f t="shared" si="248"/>
        <v/>
      </c>
      <c r="AA869" s="51" t="str">
        <f t="shared" si="249"/>
        <v/>
      </c>
      <c r="AB869" s="51" t="str">
        <f t="shared" si="250"/>
        <v/>
      </c>
      <c r="AC869" s="51" t="str">
        <f t="shared" si="251"/>
        <v/>
      </c>
      <c r="AD869" s="51" t="str">
        <f t="shared" si="252"/>
        <v/>
      </c>
      <c r="AE869" s="51" t="str">
        <f t="shared" si="253"/>
        <v/>
      </c>
      <c r="AF869" s="51" t="str">
        <f t="shared" si="254"/>
        <v/>
      </c>
      <c r="AG869" s="51" t="str">
        <f t="shared" si="255"/>
        <v/>
      </c>
      <c r="AH869" s="51" t="str">
        <f t="shared" si="256"/>
        <v/>
      </c>
      <c r="AI869" s="51" t="str">
        <f t="shared" si="257"/>
        <v/>
      </c>
      <c r="AJ869" s="51" t="str">
        <f t="shared" si="258"/>
        <v/>
      </c>
      <c r="AK869" s="51" t="str">
        <f t="shared" si="259"/>
        <v/>
      </c>
      <c r="AL869" s="51" t="str">
        <f t="shared" si="260"/>
        <v/>
      </c>
      <c r="AM869" s="51" t="str">
        <f t="shared" si="261"/>
        <v/>
      </c>
      <c r="AN869" s="51" t="str">
        <f>IF(OR(AD869&lt;&gt;TRUE,AI869&lt;&gt;TRUE),"",IF(OR('Info Lieferung'!$B$12-(YEAR(J869))&gt;INDEX(valschartmaxalt,MATCH(N869,libschart,0)),'Info Lieferung'!$B$12-(YEAR(J869))&lt;INDEX(valschartminalt,MATCH(N869,libschart,0))),FALSE,TRUE))</f>
        <v/>
      </c>
      <c r="AO869" s="51" t="str">
        <f t="shared" si="262"/>
        <v/>
      </c>
      <c r="AP869" s="51"/>
      <c r="AQ869" s="51"/>
      <c r="AR869" s="51"/>
      <c r="AS869" s="197" t="str">
        <f t="shared" si="263"/>
        <v/>
      </c>
      <c r="AT869" s="197" t="str">
        <f t="shared" si="264"/>
        <v/>
      </c>
    </row>
    <row r="870" spans="1:46" x14ac:dyDescent="0.2">
      <c r="A870" s="52" t="str">
        <f>IF(AND(F870&lt;&gt;"",'Institution - Klasse'!$F$4&lt;&gt;""),INDEX(libcatidinstit,'Institution - Klasse'!$F$4),"")</f>
        <v/>
      </c>
      <c r="B870" s="52" t="str">
        <f>IF(A870&lt;&gt;"",INDEX(codeinstit,'Institution - Klasse'!$F$4),"")</f>
        <v/>
      </c>
      <c r="C870" s="50" t="str">
        <f t="shared" si="265"/>
        <v/>
      </c>
      <c r="D870" s="143"/>
      <c r="E870" s="143"/>
      <c r="F870" s="137"/>
      <c r="G870" s="137"/>
      <c r="H870" s="137"/>
      <c r="I870" s="137"/>
      <c r="J870" s="139"/>
      <c r="K870" s="140"/>
      <c r="L870" s="141"/>
      <c r="M870" s="141"/>
      <c r="N870" s="140"/>
      <c r="O870" s="142"/>
      <c r="P870" s="137"/>
      <c r="Q870" s="227"/>
      <c r="R870" s="137"/>
      <c r="S870" s="155"/>
      <c r="T870" s="155"/>
      <c r="U870" s="155"/>
      <c r="V870" s="155"/>
      <c r="W870" s="155"/>
      <c r="X870" s="155"/>
      <c r="Y870" s="53" t="str">
        <f t="shared" si="247"/>
        <v/>
      </c>
      <c r="Z870" s="51" t="str">
        <f t="shared" si="248"/>
        <v/>
      </c>
      <c r="AA870" s="51" t="str">
        <f t="shared" si="249"/>
        <v/>
      </c>
      <c r="AB870" s="51" t="str">
        <f t="shared" si="250"/>
        <v/>
      </c>
      <c r="AC870" s="51" t="str">
        <f t="shared" si="251"/>
        <v/>
      </c>
      <c r="AD870" s="51" t="str">
        <f t="shared" si="252"/>
        <v/>
      </c>
      <c r="AE870" s="51" t="str">
        <f t="shared" si="253"/>
        <v/>
      </c>
      <c r="AF870" s="51" t="str">
        <f t="shared" si="254"/>
        <v/>
      </c>
      <c r="AG870" s="51" t="str">
        <f t="shared" si="255"/>
        <v/>
      </c>
      <c r="AH870" s="51" t="str">
        <f t="shared" si="256"/>
        <v/>
      </c>
      <c r="AI870" s="51" t="str">
        <f t="shared" si="257"/>
        <v/>
      </c>
      <c r="AJ870" s="51" t="str">
        <f t="shared" si="258"/>
        <v/>
      </c>
      <c r="AK870" s="51" t="str">
        <f t="shared" si="259"/>
        <v/>
      </c>
      <c r="AL870" s="51" t="str">
        <f t="shared" si="260"/>
        <v/>
      </c>
      <c r="AM870" s="51" t="str">
        <f t="shared" si="261"/>
        <v/>
      </c>
      <c r="AN870" s="51" t="str">
        <f>IF(OR(AD870&lt;&gt;TRUE,AI870&lt;&gt;TRUE),"",IF(OR('Info Lieferung'!$B$12-(YEAR(J870))&gt;INDEX(valschartmaxalt,MATCH(N870,libschart,0)),'Info Lieferung'!$B$12-(YEAR(J870))&lt;INDEX(valschartminalt,MATCH(N870,libschart,0))),FALSE,TRUE))</f>
        <v/>
      </c>
      <c r="AO870" s="51" t="str">
        <f t="shared" si="262"/>
        <v/>
      </c>
      <c r="AP870" s="51"/>
      <c r="AQ870" s="51"/>
      <c r="AR870" s="51"/>
      <c r="AS870" s="197" t="str">
        <f t="shared" si="263"/>
        <v/>
      </c>
      <c r="AT870" s="197" t="str">
        <f t="shared" si="264"/>
        <v/>
      </c>
    </row>
    <row r="871" spans="1:46" x14ac:dyDescent="0.2">
      <c r="A871" s="52" t="str">
        <f>IF(AND(F871&lt;&gt;"",'Institution - Klasse'!$F$4&lt;&gt;""),INDEX(libcatidinstit,'Institution - Klasse'!$F$4),"")</f>
        <v/>
      </c>
      <c r="B871" s="52" t="str">
        <f>IF(A871&lt;&gt;"",INDEX(codeinstit,'Institution - Klasse'!$F$4),"")</f>
        <v/>
      </c>
      <c r="C871" s="50" t="str">
        <f t="shared" si="265"/>
        <v/>
      </c>
      <c r="D871" s="143"/>
      <c r="E871" s="143"/>
      <c r="F871" s="137"/>
      <c r="G871" s="137"/>
      <c r="H871" s="137"/>
      <c r="I871" s="137"/>
      <c r="J871" s="139"/>
      <c r="K871" s="140"/>
      <c r="L871" s="141"/>
      <c r="M871" s="141"/>
      <c r="N871" s="140"/>
      <c r="O871" s="142"/>
      <c r="P871" s="137"/>
      <c r="Q871" s="227"/>
      <c r="R871" s="137"/>
      <c r="S871" s="155"/>
      <c r="T871" s="155"/>
      <c r="U871" s="155"/>
      <c r="V871" s="155"/>
      <c r="W871" s="155"/>
      <c r="X871" s="155"/>
      <c r="Y871" s="53" t="str">
        <f t="shared" si="247"/>
        <v/>
      </c>
      <c r="Z871" s="51" t="str">
        <f t="shared" si="248"/>
        <v/>
      </c>
      <c r="AA871" s="51" t="str">
        <f t="shared" si="249"/>
        <v/>
      </c>
      <c r="AB871" s="51" t="str">
        <f t="shared" si="250"/>
        <v/>
      </c>
      <c r="AC871" s="51" t="str">
        <f t="shared" si="251"/>
        <v/>
      </c>
      <c r="AD871" s="51" t="str">
        <f t="shared" si="252"/>
        <v/>
      </c>
      <c r="AE871" s="51" t="str">
        <f t="shared" si="253"/>
        <v/>
      </c>
      <c r="AF871" s="51" t="str">
        <f t="shared" si="254"/>
        <v/>
      </c>
      <c r="AG871" s="51" t="str">
        <f t="shared" si="255"/>
        <v/>
      </c>
      <c r="AH871" s="51" t="str">
        <f t="shared" si="256"/>
        <v/>
      </c>
      <c r="AI871" s="51" t="str">
        <f t="shared" si="257"/>
        <v/>
      </c>
      <c r="AJ871" s="51" t="str">
        <f t="shared" si="258"/>
        <v/>
      </c>
      <c r="AK871" s="51" t="str">
        <f t="shared" si="259"/>
        <v/>
      </c>
      <c r="AL871" s="51" t="str">
        <f t="shared" si="260"/>
        <v/>
      </c>
      <c r="AM871" s="51" t="str">
        <f t="shared" si="261"/>
        <v/>
      </c>
      <c r="AN871" s="51" t="str">
        <f>IF(OR(AD871&lt;&gt;TRUE,AI871&lt;&gt;TRUE),"",IF(OR('Info Lieferung'!$B$12-(YEAR(J871))&gt;INDEX(valschartmaxalt,MATCH(N871,libschart,0)),'Info Lieferung'!$B$12-(YEAR(J871))&lt;INDEX(valschartminalt,MATCH(N871,libschart,0))),FALSE,TRUE))</f>
        <v/>
      </c>
      <c r="AO871" s="51" t="str">
        <f t="shared" si="262"/>
        <v/>
      </c>
      <c r="AP871" s="51"/>
      <c r="AQ871" s="51"/>
      <c r="AR871" s="51"/>
      <c r="AS871" s="197" t="str">
        <f t="shared" si="263"/>
        <v/>
      </c>
      <c r="AT871" s="197" t="str">
        <f t="shared" si="264"/>
        <v/>
      </c>
    </row>
    <row r="872" spans="1:46" x14ac:dyDescent="0.2">
      <c r="A872" s="52" t="str">
        <f>IF(AND(F872&lt;&gt;"",'Institution - Klasse'!$F$4&lt;&gt;""),INDEX(libcatidinstit,'Institution - Klasse'!$F$4),"")</f>
        <v/>
      </c>
      <c r="B872" s="52" t="str">
        <f>IF(A872&lt;&gt;"",INDEX(codeinstit,'Institution - Klasse'!$F$4),"")</f>
        <v/>
      </c>
      <c r="C872" s="50" t="str">
        <f t="shared" si="265"/>
        <v/>
      </c>
      <c r="D872" s="143"/>
      <c r="E872" s="143"/>
      <c r="F872" s="137"/>
      <c r="G872" s="137"/>
      <c r="H872" s="137"/>
      <c r="I872" s="137"/>
      <c r="J872" s="139"/>
      <c r="K872" s="140"/>
      <c r="L872" s="141"/>
      <c r="M872" s="141"/>
      <c r="N872" s="140"/>
      <c r="O872" s="142"/>
      <c r="P872" s="137"/>
      <c r="Q872" s="227"/>
      <c r="R872" s="137"/>
      <c r="S872" s="155"/>
      <c r="T872" s="155"/>
      <c r="U872" s="155"/>
      <c r="V872" s="155"/>
      <c r="W872" s="155"/>
      <c r="X872" s="155"/>
      <c r="Y872" s="53" t="str">
        <f t="shared" si="247"/>
        <v/>
      </c>
      <c r="Z872" s="51" t="str">
        <f t="shared" si="248"/>
        <v/>
      </c>
      <c r="AA872" s="51" t="str">
        <f t="shared" si="249"/>
        <v/>
      </c>
      <c r="AB872" s="51" t="str">
        <f t="shared" si="250"/>
        <v/>
      </c>
      <c r="AC872" s="51" t="str">
        <f t="shared" si="251"/>
        <v/>
      </c>
      <c r="AD872" s="51" t="str">
        <f t="shared" si="252"/>
        <v/>
      </c>
      <c r="AE872" s="51" t="str">
        <f t="shared" si="253"/>
        <v/>
      </c>
      <c r="AF872" s="51" t="str">
        <f t="shared" si="254"/>
        <v/>
      </c>
      <c r="AG872" s="51" t="str">
        <f t="shared" si="255"/>
        <v/>
      </c>
      <c r="AH872" s="51" t="str">
        <f t="shared" si="256"/>
        <v/>
      </c>
      <c r="AI872" s="51" t="str">
        <f t="shared" si="257"/>
        <v/>
      </c>
      <c r="AJ872" s="51" t="str">
        <f t="shared" si="258"/>
        <v/>
      </c>
      <c r="AK872" s="51" t="str">
        <f t="shared" si="259"/>
        <v/>
      </c>
      <c r="AL872" s="51" t="str">
        <f t="shared" si="260"/>
        <v/>
      </c>
      <c r="AM872" s="51" t="str">
        <f t="shared" si="261"/>
        <v/>
      </c>
      <c r="AN872" s="51" t="str">
        <f>IF(OR(AD872&lt;&gt;TRUE,AI872&lt;&gt;TRUE),"",IF(OR('Info Lieferung'!$B$12-(YEAR(J872))&gt;INDEX(valschartmaxalt,MATCH(N872,libschart,0)),'Info Lieferung'!$B$12-(YEAR(J872))&lt;INDEX(valschartminalt,MATCH(N872,libschart,0))),FALSE,TRUE))</f>
        <v/>
      </c>
      <c r="AO872" s="51" t="str">
        <f t="shared" si="262"/>
        <v/>
      </c>
      <c r="AP872" s="51"/>
      <c r="AQ872" s="51"/>
      <c r="AR872" s="51"/>
      <c r="AS872" s="197" t="str">
        <f t="shared" si="263"/>
        <v/>
      </c>
      <c r="AT872" s="197" t="str">
        <f t="shared" si="264"/>
        <v/>
      </c>
    </row>
    <row r="873" spans="1:46" x14ac:dyDescent="0.2">
      <c r="A873" s="52" t="str">
        <f>IF(AND(F873&lt;&gt;"",'Institution - Klasse'!$F$4&lt;&gt;""),INDEX(libcatidinstit,'Institution - Klasse'!$F$4),"")</f>
        <v/>
      </c>
      <c r="B873" s="52" t="str">
        <f>IF(A873&lt;&gt;"",INDEX(codeinstit,'Institution - Klasse'!$F$4),"")</f>
        <v/>
      </c>
      <c r="C873" s="50" t="str">
        <f t="shared" si="265"/>
        <v/>
      </c>
      <c r="D873" s="143"/>
      <c r="E873" s="143"/>
      <c r="F873" s="137"/>
      <c r="G873" s="137"/>
      <c r="H873" s="137"/>
      <c r="I873" s="137"/>
      <c r="J873" s="139"/>
      <c r="K873" s="140"/>
      <c r="L873" s="141"/>
      <c r="M873" s="141"/>
      <c r="N873" s="140"/>
      <c r="O873" s="142"/>
      <c r="P873" s="137"/>
      <c r="Q873" s="227"/>
      <c r="R873" s="137"/>
      <c r="S873" s="155"/>
      <c r="T873" s="155"/>
      <c r="U873" s="155"/>
      <c r="V873" s="155"/>
      <c r="W873" s="155"/>
      <c r="X873" s="155"/>
      <c r="Y873" s="53" t="str">
        <f t="shared" si="247"/>
        <v/>
      </c>
      <c r="Z873" s="51" t="str">
        <f t="shared" si="248"/>
        <v/>
      </c>
      <c r="AA873" s="51" t="str">
        <f t="shared" si="249"/>
        <v/>
      </c>
      <c r="AB873" s="51" t="str">
        <f t="shared" si="250"/>
        <v/>
      </c>
      <c r="AC873" s="51" t="str">
        <f t="shared" si="251"/>
        <v/>
      </c>
      <c r="AD873" s="51" t="str">
        <f t="shared" si="252"/>
        <v/>
      </c>
      <c r="AE873" s="51" t="str">
        <f t="shared" si="253"/>
        <v/>
      </c>
      <c r="AF873" s="51" t="str">
        <f t="shared" si="254"/>
        <v/>
      </c>
      <c r="AG873" s="51" t="str">
        <f t="shared" si="255"/>
        <v/>
      </c>
      <c r="AH873" s="51" t="str">
        <f t="shared" si="256"/>
        <v/>
      </c>
      <c r="AI873" s="51" t="str">
        <f t="shared" si="257"/>
        <v/>
      </c>
      <c r="AJ873" s="51" t="str">
        <f t="shared" si="258"/>
        <v/>
      </c>
      <c r="AK873" s="51" t="str">
        <f t="shared" si="259"/>
        <v/>
      </c>
      <c r="AL873" s="51" t="str">
        <f t="shared" si="260"/>
        <v/>
      </c>
      <c r="AM873" s="51" t="str">
        <f t="shared" si="261"/>
        <v/>
      </c>
      <c r="AN873" s="51" t="str">
        <f>IF(OR(AD873&lt;&gt;TRUE,AI873&lt;&gt;TRUE),"",IF(OR('Info Lieferung'!$B$12-(YEAR(J873))&gt;INDEX(valschartmaxalt,MATCH(N873,libschart,0)),'Info Lieferung'!$B$12-(YEAR(J873))&lt;INDEX(valschartminalt,MATCH(N873,libschart,0))),FALSE,TRUE))</f>
        <v/>
      </c>
      <c r="AO873" s="51" t="str">
        <f t="shared" si="262"/>
        <v/>
      </c>
      <c r="AP873" s="51"/>
      <c r="AQ873" s="51"/>
      <c r="AR873" s="51"/>
      <c r="AS873" s="197" t="str">
        <f t="shared" si="263"/>
        <v/>
      </c>
      <c r="AT873" s="197" t="str">
        <f t="shared" si="264"/>
        <v/>
      </c>
    </row>
    <row r="874" spans="1:46" x14ac:dyDescent="0.2">
      <c r="A874" s="52" t="str">
        <f>IF(AND(F874&lt;&gt;"",'Institution - Klasse'!$F$4&lt;&gt;""),INDEX(libcatidinstit,'Institution - Klasse'!$F$4),"")</f>
        <v/>
      </c>
      <c r="B874" s="52" t="str">
        <f>IF(A874&lt;&gt;"",INDEX(codeinstit,'Institution - Klasse'!$F$4),"")</f>
        <v/>
      </c>
      <c r="C874" s="50" t="str">
        <f t="shared" si="265"/>
        <v/>
      </c>
      <c r="D874" s="143"/>
      <c r="E874" s="143"/>
      <c r="F874" s="137"/>
      <c r="G874" s="137"/>
      <c r="H874" s="137"/>
      <c r="I874" s="137"/>
      <c r="J874" s="139"/>
      <c r="K874" s="140"/>
      <c r="L874" s="141"/>
      <c r="M874" s="141"/>
      <c r="N874" s="140"/>
      <c r="O874" s="142"/>
      <c r="P874" s="137"/>
      <c r="Q874" s="227"/>
      <c r="R874" s="137"/>
      <c r="S874" s="155"/>
      <c r="T874" s="155"/>
      <c r="U874" s="155"/>
      <c r="V874" s="155"/>
      <c r="W874" s="155"/>
      <c r="X874" s="155"/>
      <c r="Y874" s="53" t="str">
        <f t="shared" si="247"/>
        <v/>
      </c>
      <c r="Z874" s="51" t="str">
        <f t="shared" si="248"/>
        <v/>
      </c>
      <c r="AA874" s="51" t="str">
        <f t="shared" si="249"/>
        <v/>
      </c>
      <c r="AB874" s="51" t="str">
        <f t="shared" si="250"/>
        <v/>
      </c>
      <c r="AC874" s="51" t="str">
        <f t="shared" si="251"/>
        <v/>
      </c>
      <c r="AD874" s="51" t="str">
        <f t="shared" si="252"/>
        <v/>
      </c>
      <c r="AE874" s="51" t="str">
        <f t="shared" si="253"/>
        <v/>
      </c>
      <c r="AF874" s="51" t="str">
        <f t="shared" si="254"/>
        <v/>
      </c>
      <c r="AG874" s="51" t="str">
        <f t="shared" si="255"/>
        <v/>
      </c>
      <c r="AH874" s="51" t="str">
        <f t="shared" si="256"/>
        <v/>
      </c>
      <c r="AI874" s="51" t="str">
        <f t="shared" si="257"/>
        <v/>
      </c>
      <c r="AJ874" s="51" t="str">
        <f t="shared" si="258"/>
        <v/>
      </c>
      <c r="AK874" s="51" t="str">
        <f t="shared" si="259"/>
        <v/>
      </c>
      <c r="AL874" s="51" t="str">
        <f t="shared" si="260"/>
        <v/>
      </c>
      <c r="AM874" s="51" t="str">
        <f t="shared" si="261"/>
        <v/>
      </c>
      <c r="AN874" s="51" t="str">
        <f>IF(OR(AD874&lt;&gt;TRUE,AI874&lt;&gt;TRUE),"",IF(OR('Info Lieferung'!$B$12-(YEAR(J874))&gt;INDEX(valschartmaxalt,MATCH(N874,libschart,0)),'Info Lieferung'!$B$12-(YEAR(J874))&lt;INDEX(valschartminalt,MATCH(N874,libschart,0))),FALSE,TRUE))</f>
        <v/>
      </c>
      <c r="AO874" s="51" t="str">
        <f t="shared" si="262"/>
        <v/>
      </c>
      <c r="AP874" s="51"/>
      <c r="AQ874" s="51"/>
      <c r="AR874" s="51"/>
      <c r="AS874" s="197" t="str">
        <f t="shared" si="263"/>
        <v/>
      </c>
      <c r="AT874" s="197" t="str">
        <f t="shared" si="264"/>
        <v/>
      </c>
    </row>
    <row r="875" spans="1:46" x14ac:dyDescent="0.2">
      <c r="A875" s="52" t="str">
        <f>IF(AND(F875&lt;&gt;"",'Institution - Klasse'!$F$4&lt;&gt;""),INDEX(libcatidinstit,'Institution - Klasse'!$F$4),"")</f>
        <v/>
      </c>
      <c r="B875" s="52" t="str">
        <f>IF(A875&lt;&gt;"",INDEX(codeinstit,'Institution - Klasse'!$F$4),"")</f>
        <v/>
      </c>
      <c r="C875" s="50" t="str">
        <f t="shared" si="265"/>
        <v/>
      </c>
      <c r="D875" s="143"/>
      <c r="E875" s="143"/>
      <c r="F875" s="137"/>
      <c r="G875" s="137"/>
      <c r="H875" s="137"/>
      <c r="I875" s="137"/>
      <c r="J875" s="139"/>
      <c r="K875" s="140"/>
      <c r="L875" s="141"/>
      <c r="M875" s="141"/>
      <c r="N875" s="140"/>
      <c r="O875" s="142"/>
      <c r="P875" s="137"/>
      <c r="Q875" s="227"/>
      <c r="R875" s="137"/>
      <c r="S875" s="155"/>
      <c r="T875" s="155"/>
      <c r="U875" s="155"/>
      <c r="V875" s="155"/>
      <c r="W875" s="155"/>
      <c r="X875" s="155"/>
      <c r="Y875" s="53" t="str">
        <f t="shared" si="247"/>
        <v/>
      </c>
      <c r="Z875" s="51" t="str">
        <f t="shared" si="248"/>
        <v/>
      </c>
      <c r="AA875" s="51" t="str">
        <f t="shared" si="249"/>
        <v/>
      </c>
      <c r="AB875" s="51" t="str">
        <f t="shared" si="250"/>
        <v/>
      </c>
      <c r="AC875" s="51" t="str">
        <f t="shared" si="251"/>
        <v/>
      </c>
      <c r="AD875" s="51" t="str">
        <f t="shared" si="252"/>
        <v/>
      </c>
      <c r="AE875" s="51" t="str">
        <f t="shared" si="253"/>
        <v/>
      </c>
      <c r="AF875" s="51" t="str">
        <f t="shared" si="254"/>
        <v/>
      </c>
      <c r="AG875" s="51" t="str">
        <f t="shared" si="255"/>
        <v/>
      </c>
      <c r="AH875" s="51" t="str">
        <f t="shared" si="256"/>
        <v/>
      </c>
      <c r="AI875" s="51" t="str">
        <f t="shared" si="257"/>
        <v/>
      </c>
      <c r="AJ875" s="51" t="str">
        <f t="shared" si="258"/>
        <v/>
      </c>
      <c r="AK875" s="51" t="str">
        <f t="shared" si="259"/>
        <v/>
      </c>
      <c r="AL875" s="51" t="str">
        <f t="shared" si="260"/>
        <v/>
      </c>
      <c r="AM875" s="51" t="str">
        <f t="shared" si="261"/>
        <v/>
      </c>
      <c r="AN875" s="51" t="str">
        <f>IF(OR(AD875&lt;&gt;TRUE,AI875&lt;&gt;TRUE),"",IF(OR('Info Lieferung'!$B$12-(YEAR(J875))&gt;INDEX(valschartmaxalt,MATCH(N875,libschart,0)),'Info Lieferung'!$B$12-(YEAR(J875))&lt;INDEX(valschartminalt,MATCH(N875,libschart,0))),FALSE,TRUE))</f>
        <v/>
      </c>
      <c r="AO875" s="51" t="str">
        <f t="shared" si="262"/>
        <v/>
      </c>
      <c r="AP875" s="51"/>
      <c r="AQ875" s="51"/>
      <c r="AR875" s="51"/>
      <c r="AS875" s="197" t="str">
        <f t="shared" si="263"/>
        <v/>
      </c>
      <c r="AT875" s="197" t="str">
        <f t="shared" si="264"/>
        <v/>
      </c>
    </row>
    <row r="876" spans="1:46" x14ac:dyDescent="0.2">
      <c r="A876" s="52" t="str">
        <f>IF(AND(F876&lt;&gt;"",'Institution - Klasse'!$F$4&lt;&gt;""),INDEX(libcatidinstit,'Institution - Klasse'!$F$4),"")</f>
        <v/>
      </c>
      <c r="B876" s="52" t="str">
        <f>IF(A876&lt;&gt;"",INDEX(codeinstit,'Institution - Klasse'!$F$4),"")</f>
        <v/>
      </c>
      <c r="C876" s="50" t="str">
        <f t="shared" si="265"/>
        <v/>
      </c>
      <c r="D876" s="143"/>
      <c r="E876" s="143"/>
      <c r="F876" s="137"/>
      <c r="G876" s="137"/>
      <c r="H876" s="137"/>
      <c r="I876" s="137"/>
      <c r="J876" s="139"/>
      <c r="K876" s="140"/>
      <c r="L876" s="141"/>
      <c r="M876" s="141"/>
      <c r="N876" s="140"/>
      <c r="O876" s="142"/>
      <c r="P876" s="137"/>
      <c r="Q876" s="227"/>
      <c r="R876" s="137"/>
      <c r="S876" s="155"/>
      <c r="T876" s="155"/>
      <c r="U876" s="155"/>
      <c r="V876" s="155"/>
      <c r="W876" s="155"/>
      <c r="X876" s="155"/>
      <c r="Y876" s="53" t="str">
        <f t="shared" si="247"/>
        <v/>
      </c>
      <c r="Z876" s="51" t="str">
        <f t="shared" si="248"/>
        <v/>
      </c>
      <c r="AA876" s="51" t="str">
        <f t="shared" si="249"/>
        <v/>
      </c>
      <c r="AB876" s="51" t="str">
        <f t="shared" si="250"/>
        <v/>
      </c>
      <c r="AC876" s="51" t="str">
        <f t="shared" si="251"/>
        <v/>
      </c>
      <c r="AD876" s="51" t="str">
        <f t="shared" si="252"/>
        <v/>
      </c>
      <c r="AE876" s="51" t="str">
        <f t="shared" si="253"/>
        <v/>
      </c>
      <c r="AF876" s="51" t="str">
        <f t="shared" si="254"/>
        <v/>
      </c>
      <c r="AG876" s="51" t="str">
        <f t="shared" si="255"/>
        <v/>
      </c>
      <c r="AH876" s="51" t="str">
        <f t="shared" si="256"/>
        <v/>
      </c>
      <c r="AI876" s="51" t="str">
        <f t="shared" si="257"/>
        <v/>
      </c>
      <c r="AJ876" s="51" t="str">
        <f t="shared" si="258"/>
        <v/>
      </c>
      <c r="AK876" s="51" t="str">
        <f t="shared" si="259"/>
        <v/>
      </c>
      <c r="AL876" s="51" t="str">
        <f t="shared" si="260"/>
        <v/>
      </c>
      <c r="AM876" s="51" t="str">
        <f t="shared" si="261"/>
        <v/>
      </c>
      <c r="AN876" s="51" t="str">
        <f>IF(OR(AD876&lt;&gt;TRUE,AI876&lt;&gt;TRUE),"",IF(OR('Info Lieferung'!$B$12-(YEAR(J876))&gt;INDEX(valschartmaxalt,MATCH(N876,libschart,0)),'Info Lieferung'!$B$12-(YEAR(J876))&lt;INDEX(valschartminalt,MATCH(N876,libschart,0))),FALSE,TRUE))</f>
        <v/>
      </c>
      <c r="AO876" s="51" t="str">
        <f t="shared" si="262"/>
        <v/>
      </c>
      <c r="AP876" s="51"/>
      <c r="AQ876" s="51"/>
      <c r="AR876" s="51"/>
      <c r="AS876" s="197" t="str">
        <f t="shared" si="263"/>
        <v/>
      </c>
      <c r="AT876" s="197" t="str">
        <f t="shared" si="264"/>
        <v/>
      </c>
    </row>
    <row r="877" spans="1:46" x14ac:dyDescent="0.2">
      <c r="A877" s="52" t="str">
        <f>IF(AND(F877&lt;&gt;"",'Institution - Klasse'!$F$4&lt;&gt;""),INDEX(libcatidinstit,'Institution - Klasse'!$F$4),"")</f>
        <v/>
      </c>
      <c r="B877" s="52" t="str">
        <f>IF(A877&lt;&gt;"",INDEX(codeinstit,'Institution - Klasse'!$F$4),"")</f>
        <v/>
      </c>
      <c r="C877" s="50" t="str">
        <f t="shared" si="265"/>
        <v/>
      </c>
      <c r="D877" s="143"/>
      <c r="E877" s="143"/>
      <c r="F877" s="137"/>
      <c r="G877" s="137"/>
      <c r="H877" s="137"/>
      <c r="I877" s="137"/>
      <c r="J877" s="139"/>
      <c r="K877" s="140"/>
      <c r="L877" s="141"/>
      <c r="M877" s="141"/>
      <c r="N877" s="140"/>
      <c r="O877" s="142"/>
      <c r="P877" s="137"/>
      <c r="Q877" s="227"/>
      <c r="R877" s="137"/>
      <c r="S877" s="155"/>
      <c r="T877" s="155"/>
      <c r="U877" s="155"/>
      <c r="V877" s="155"/>
      <c r="W877" s="155"/>
      <c r="X877" s="155"/>
      <c r="Y877" s="53" t="str">
        <f t="shared" si="247"/>
        <v/>
      </c>
      <c r="Z877" s="51" t="str">
        <f t="shared" si="248"/>
        <v/>
      </c>
      <c r="AA877" s="51" t="str">
        <f t="shared" si="249"/>
        <v/>
      </c>
      <c r="AB877" s="51" t="str">
        <f t="shared" si="250"/>
        <v/>
      </c>
      <c r="AC877" s="51" t="str">
        <f t="shared" si="251"/>
        <v/>
      </c>
      <c r="AD877" s="51" t="str">
        <f t="shared" si="252"/>
        <v/>
      </c>
      <c r="AE877" s="51" t="str">
        <f t="shared" si="253"/>
        <v/>
      </c>
      <c r="AF877" s="51" t="str">
        <f t="shared" si="254"/>
        <v/>
      </c>
      <c r="AG877" s="51" t="str">
        <f t="shared" si="255"/>
        <v/>
      </c>
      <c r="AH877" s="51" t="str">
        <f t="shared" si="256"/>
        <v/>
      </c>
      <c r="AI877" s="51" t="str">
        <f t="shared" si="257"/>
        <v/>
      </c>
      <c r="AJ877" s="51" t="str">
        <f t="shared" si="258"/>
        <v/>
      </c>
      <c r="AK877" s="51" t="str">
        <f t="shared" si="259"/>
        <v/>
      </c>
      <c r="AL877" s="51" t="str">
        <f t="shared" si="260"/>
        <v/>
      </c>
      <c r="AM877" s="51" t="str">
        <f t="shared" si="261"/>
        <v/>
      </c>
      <c r="AN877" s="51" t="str">
        <f>IF(OR(AD877&lt;&gt;TRUE,AI877&lt;&gt;TRUE),"",IF(OR('Info Lieferung'!$B$12-(YEAR(J877))&gt;INDEX(valschartmaxalt,MATCH(N877,libschart,0)),'Info Lieferung'!$B$12-(YEAR(J877))&lt;INDEX(valschartminalt,MATCH(N877,libschart,0))),FALSE,TRUE))</f>
        <v/>
      </c>
      <c r="AO877" s="51" t="str">
        <f t="shared" si="262"/>
        <v/>
      </c>
      <c r="AP877" s="51"/>
      <c r="AQ877" s="51"/>
      <c r="AR877" s="51"/>
      <c r="AS877" s="197" t="str">
        <f t="shared" si="263"/>
        <v/>
      </c>
      <c r="AT877" s="197" t="str">
        <f t="shared" si="264"/>
        <v/>
      </c>
    </row>
    <row r="878" spans="1:46" x14ac:dyDescent="0.2">
      <c r="A878" s="52" t="str">
        <f>IF(AND(F878&lt;&gt;"",'Institution - Klasse'!$F$4&lt;&gt;""),INDEX(libcatidinstit,'Institution - Klasse'!$F$4),"")</f>
        <v/>
      </c>
      <c r="B878" s="52" t="str">
        <f>IF(A878&lt;&gt;"",INDEX(codeinstit,'Institution - Klasse'!$F$4),"")</f>
        <v/>
      </c>
      <c r="C878" s="50" t="str">
        <f t="shared" si="265"/>
        <v/>
      </c>
      <c r="D878" s="143"/>
      <c r="E878" s="143"/>
      <c r="F878" s="137"/>
      <c r="G878" s="137"/>
      <c r="H878" s="137"/>
      <c r="I878" s="137"/>
      <c r="J878" s="139"/>
      <c r="K878" s="140"/>
      <c r="L878" s="141"/>
      <c r="M878" s="141"/>
      <c r="N878" s="140"/>
      <c r="O878" s="142"/>
      <c r="P878" s="137"/>
      <c r="Q878" s="227"/>
      <c r="R878" s="137"/>
      <c r="S878" s="155"/>
      <c r="T878" s="155"/>
      <c r="U878" s="155"/>
      <c r="V878" s="155"/>
      <c r="W878" s="155"/>
      <c r="X878" s="155"/>
      <c r="Y878" s="53" t="str">
        <f t="shared" si="247"/>
        <v/>
      </c>
      <c r="Z878" s="51" t="str">
        <f t="shared" si="248"/>
        <v/>
      </c>
      <c r="AA878" s="51" t="str">
        <f t="shared" si="249"/>
        <v/>
      </c>
      <c r="AB878" s="51" t="str">
        <f t="shared" si="250"/>
        <v/>
      </c>
      <c r="AC878" s="51" t="str">
        <f t="shared" si="251"/>
        <v/>
      </c>
      <c r="AD878" s="51" t="str">
        <f t="shared" si="252"/>
        <v/>
      </c>
      <c r="AE878" s="51" t="str">
        <f t="shared" si="253"/>
        <v/>
      </c>
      <c r="AF878" s="51" t="str">
        <f t="shared" si="254"/>
        <v/>
      </c>
      <c r="AG878" s="51" t="str">
        <f t="shared" si="255"/>
        <v/>
      </c>
      <c r="AH878" s="51" t="str">
        <f t="shared" si="256"/>
        <v/>
      </c>
      <c r="AI878" s="51" t="str">
        <f t="shared" si="257"/>
        <v/>
      </c>
      <c r="AJ878" s="51" t="str">
        <f t="shared" si="258"/>
        <v/>
      </c>
      <c r="AK878" s="51" t="str">
        <f t="shared" si="259"/>
        <v/>
      </c>
      <c r="AL878" s="51" t="str">
        <f t="shared" si="260"/>
        <v/>
      </c>
      <c r="AM878" s="51" t="str">
        <f t="shared" si="261"/>
        <v/>
      </c>
      <c r="AN878" s="51" t="str">
        <f>IF(OR(AD878&lt;&gt;TRUE,AI878&lt;&gt;TRUE),"",IF(OR('Info Lieferung'!$B$12-(YEAR(J878))&gt;INDEX(valschartmaxalt,MATCH(N878,libschart,0)),'Info Lieferung'!$B$12-(YEAR(J878))&lt;INDEX(valschartminalt,MATCH(N878,libschart,0))),FALSE,TRUE))</f>
        <v/>
      </c>
      <c r="AO878" s="51" t="str">
        <f t="shared" si="262"/>
        <v/>
      </c>
      <c r="AP878" s="51"/>
      <c r="AQ878" s="51"/>
      <c r="AR878" s="51"/>
      <c r="AS878" s="197" t="str">
        <f t="shared" si="263"/>
        <v/>
      </c>
      <c r="AT878" s="197" t="str">
        <f t="shared" si="264"/>
        <v/>
      </c>
    </row>
    <row r="879" spans="1:46" x14ac:dyDescent="0.2">
      <c r="A879" s="52" t="str">
        <f>IF(AND(F879&lt;&gt;"",'Institution - Klasse'!$F$4&lt;&gt;""),INDEX(libcatidinstit,'Institution - Klasse'!$F$4),"")</f>
        <v/>
      </c>
      <c r="B879" s="52" t="str">
        <f>IF(A879&lt;&gt;"",INDEX(codeinstit,'Institution - Klasse'!$F$4),"")</f>
        <v/>
      </c>
      <c r="C879" s="50" t="str">
        <f t="shared" si="265"/>
        <v/>
      </c>
      <c r="D879" s="143"/>
      <c r="E879" s="143"/>
      <c r="F879" s="137"/>
      <c r="G879" s="137"/>
      <c r="H879" s="137"/>
      <c r="I879" s="137"/>
      <c r="J879" s="139"/>
      <c r="K879" s="140"/>
      <c r="L879" s="141"/>
      <c r="M879" s="141"/>
      <c r="N879" s="140"/>
      <c r="O879" s="142"/>
      <c r="P879" s="137"/>
      <c r="Q879" s="227"/>
      <c r="R879" s="137"/>
      <c r="S879" s="155"/>
      <c r="T879" s="155"/>
      <c r="U879" s="155"/>
      <c r="V879" s="155"/>
      <c r="W879" s="155"/>
      <c r="X879" s="155"/>
      <c r="Y879" s="53" t="str">
        <f t="shared" si="247"/>
        <v/>
      </c>
      <c r="Z879" s="51" t="str">
        <f t="shared" si="248"/>
        <v/>
      </c>
      <c r="AA879" s="51" t="str">
        <f t="shared" si="249"/>
        <v/>
      </c>
      <c r="AB879" s="51" t="str">
        <f t="shared" si="250"/>
        <v/>
      </c>
      <c r="AC879" s="51" t="str">
        <f t="shared" si="251"/>
        <v/>
      </c>
      <c r="AD879" s="51" t="str">
        <f t="shared" si="252"/>
        <v/>
      </c>
      <c r="AE879" s="51" t="str">
        <f t="shared" si="253"/>
        <v/>
      </c>
      <c r="AF879" s="51" t="str">
        <f t="shared" si="254"/>
        <v/>
      </c>
      <c r="AG879" s="51" t="str">
        <f t="shared" si="255"/>
        <v/>
      </c>
      <c r="AH879" s="51" t="str">
        <f t="shared" si="256"/>
        <v/>
      </c>
      <c r="AI879" s="51" t="str">
        <f t="shared" si="257"/>
        <v/>
      </c>
      <c r="AJ879" s="51" t="str">
        <f t="shared" si="258"/>
        <v/>
      </c>
      <c r="AK879" s="51" t="str">
        <f t="shared" si="259"/>
        <v/>
      </c>
      <c r="AL879" s="51" t="str">
        <f t="shared" si="260"/>
        <v/>
      </c>
      <c r="AM879" s="51" t="str">
        <f t="shared" si="261"/>
        <v/>
      </c>
      <c r="AN879" s="51" t="str">
        <f>IF(OR(AD879&lt;&gt;TRUE,AI879&lt;&gt;TRUE),"",IF(OR('Info Lieferung'!$B$12-(YEAR(J879))&gt;INDEX(valschartmaxalt,MATCH(N879,libschart,0)),'Info Lieferung'!$B$12-(YEAR(J879))&lt;INDEX(valschartminalt,MATCH(N879,libschart,0))),FALSE,TRUE))</f>
        <v/>
      </c>
      <c r="AO879" s="51" t="str">
        <f t="shared" si="262"/>
        <v/>
      </c>
      <c r="AP879" s="51"/>
      <c r="AQ879" s="51"/>
      <c r="AR879" s="51"/>
      <c r="AS879" s="197" t="str">
        <f t="shared" si="263"/>
        <v/>
      </c>
      <c r="AT879" s="197" t="str">
        <f t="shared" si="264"/>
        <v/>
      </c>
    </row>
    <row r="880" spans="1:46" x14ac:dyDescent="0.2">
      <c r="A880" s="52" t="str">
        <f>IF(AND(F880&lt;&gt;"",'Institution - Klasse'!$F$4&lt;&gt;""),INDEX(libcatidinstit,'Institution - Klasse'!$F$4),"")</f>
        <v/>
      </c>
      <c r="B880" s="52" t="str">
        <f>IF(A880&lt;&gt;"",INDEX(codeinstit,'Institution - Klasse'!$F$4),"")</f>
        <v/>
      </c>
      <c r="C880" s="50" t="str">
        <f t="shared" si="265"/>
        <v/>
      </c>
      <c r="D880" s="143"/>
      <c r="E880" s="143"/>
      <c r="F880" s="137"/>
      <c r="G880" s="137"/>
      <c r="H880" s="137"/>
      <c r="I880" s="137"/>
      <c r="J880" s="139"/>
      <c r="K880" s="140"/>
      <c r="L880" s="141"/>
      <c r="M880" s="141"/>
      <c r="N880" s="140"/>
      <c r="O880" s="142"/>
      <c r="P880" s="137"/>
      <c r="Q880" s="227"/>
      <c r="R880" s="137"/>
      <c r="S880" s="155"/>
      <c r="T880" s="155"/>
      <c r="U880" s="155"/>
      <c r="V880" s="155"/>
      <c r="W880" s="155"/>
      <c r="X880" s="155"/>
      <c r="Y880" s="53" t="str">
        <f t="shared" si="247"/>
        <v/>
      </c>
      <c r="Z880" s="51" t="str">
        <f t="shared" si="248"/>
        <v/>
      </c>
      <c r="AA880" s="51" t="str">
        <f t="shared" si="249"/>
        <v/>
      </c>
      <c r="AB880" s="51" t="str">
        <f t="shared" si="250"/>
        <v/>
      </c>
      <c r="AC880" s="51" t="str">
        <f t="shared" si="251"/>
        <v/>
      </c>
      <c r="AD880" s="51" t="str">
        <f t="shared" si="252"/>
        <v/>
      </c>
      <c r="AE880" s="51" t="str">
        <f t="shared" si="253"/>
        <v/>
      </c>
      <c r="AF880" s="51" t="str">
        <f t="shared" si="254"/>
        <v/>
      </c>
      <c r="AG880" s="51" t="str">
        <f t="shared" si="255"/>
        <v/>
      </c>
      <c r="AH880" s="51" t="str">
        <f t="shared" si="256"/>
        <v/>
      </c>
      <c r="AI880" s="51" t="str">
        <f t="shared" si="257"/>
        <v/>
      </c>
      <c r="AJ880" s="51" t="str">
        <f t="shared" si="258"/>
        <v/>
      </c>
      <c r="AK880" s="51" t="str">
        <f t="shared" si="259"/>
        <v/>
      </c>
      <c r="AL880" s="51" t="str">
        <f t="shared" si="260"/>
        <v/>
      </c>
      <c r="AM880" s="51" t="str">
        <f t="shared" si="261"/>
        <v/>
      </c>
      <c r="AN880" s="51" t="str">
        <f>IF(OR(AD880&lt;&gt;TRUE,AI880&lt;&gt;TRUE),"",IF(OR('Info Lieferung'!$B$12-(YEAR(J880))&gt;INDEX(valschartmaxalt,MATCH(N880,libschart,0)),'Info Lieferung'!$B$12-(YEAR(J880))&lt;INDEX(valschartminalt,MATCH(N880,libschart,0))),FALSE,TRUE))</f>
        <v/>
      </c>
      <c r="AO880" s="51" t="str">
        <f t="shared" si="262"/>
        <v/>
      </c>
      <c r="AP880" s="51"/>
      <c r="AQ880" s="51"/>
      <c r="AR880" s="51"/>
      <c r="AS880" s="197" t="str">
        <f t="shared" si="263"/>
        <v/>
      </c>
      <c r="AT880" s="197" t="str">
        <f t="shared" si="264"/>
        <v/>
      </c>
    </row>
    <row r="881" spans="1:46" x14ac:dyDescent="0.2">
      <c r="A881" s="52" t="str">
        <f>IF(AND(F881&lt;&gt;"",'Institution - Klasse'!$F$4&lt;&gt;""),INDEX(libcatidinstit,'Institution - Klasse'!$F$4),"")</f>
        <v/>
      </c>
      <c r="B881" s="52" t="str">
        <f>IF(A881&lt;&gt;"",INDEX(codeinstit,'Institution - Klasse'!$F$4),"")</f>
        <v/>
      </c>
      <c r="C881" s="50" t="str">
        <f t="shared" si="265"/>
        <v/>
      </c>
      <c r="D881" s="143"/>
      <c r="E881" s="143"/>
      <c r="F881" s="137"/>
      <c r="G881" s="137"/>
      <c r="H881" s="137"/>
      <c r="I881" s="137"/>
      <c r="J881" s="139"/>
      <c r="K881" s="140"/>
      <c r="L881" s="141"/>
      <c r="M881" s="141"/>
      <c r="N881" s="140"/>
      <c r="O881" s="142"/>
      <c r="P881" s="137"/>
      <c r="Q881" s="227"/>
      <c r="R881" s="137"/>
      <c r="S881" s="155"/>
      <c r="T881" s="155"/>
      <c r="U881" s="155"/>
      <c r="V881" s="155"/>
      <c r="W881" s="155"/>
      <c r="X881" s="155"/>
      <c r="Y881" s="53" t="str">
        <f t="shared" si="247"/>
        <v/>
      </c>
      <c r="Z881" s="51" t="str">
        <f t="shared" si="248"/>
        <v/>
      </c>
      <c r="AA881" s="51" t="str">
        <f t="shared" si="249"/>
        <v/>
      </c>
      <c r="AB881" s="51" t="str">
        <f t="shared" si="250"/>
        <v/>
      </c>
      <c r="AC881" s="51" t="str">
        <f t="shared" si="251"/>
        <v/>
      </c>
      <c r="AD881" s="51" t="str">
        <f t="shared" si="252"/>
        <v/>
      </c>
      <c r="AE881" s="51" t="str">
        <f t="shared" si="253"/>
        <v/>
      </c>
      <c r="AF881" s="51" t="str">
        <f t="shared" si="254"/>
        <v/>
      </c>
      <c r="AG881" s="51" t="str">
        <f t="shared" si="255"/>
        <v/>
      </c>
      <c r="AH881" s="51" t="str">
        <f t="shared" si="256"/>
        <v/>
      </c>
      <c r="AI881" s="51" t="str">
        <f t="shared" si="257"/>
        <v/>
      </c>
      <c r="AJ881" s="51" t="str">
        <f t="shared" si="258"/>
        <v/>
      </c>
      <c r="AK881" s="51" t="str">
        <f t="shared" si="259"/>
        <v/>
      </c>
      <c r="AL881" s="51" t="str">
        <f t="shared" si="260"/>
        <v/>
      </c>
      <c r="AM881" s="51" t="str">
        <f t="shared" si="261"/>
        <v/>
      </c>
      <c r="AN881" s="51" t="str">
        <f>IF(OR(AD881&lt;&gt;TRUE,AI881&lt;&gt;TRUE),"",IF(OR('Info Lieferung'!$B$12-(YEAR(J881))&gt;INDEX(valschartmaxalt,MATCH(N881,libschart,0)),'Info Lieferung'!$B$12-(YEAR(J881))&lt;INDEX(valschartminalt,MATCH(N881,libschart,0))),FALSE,TRUE))</f>
        <v/>
      </c>
      <c r="AO881" s="51" t="str">
        <f t="shared" si="262"/>
        <v/>
      </c>
      <c r="AP881" s="51"/>
      <c r="AQ881" s="51"/>
      <c r="AR881" s="51"/>
      <c r="AS881" s="197" t="str">
        <f t="shared" si="263"/>
        <v/>
      </c>
      <c r="AT881" s="197" t="str">
        <f t="shared" si="264"/>
        <v/>
      </c>
    </row>
    <row r="882" spans="1:46" x14ac:dyDescent="0.2">
      <c r="A882" s="52" t="str">
        <f>IF(AND(F882&lt;&gt;"",'Institution - Klasse'!$F$4&lt;&gt;""),INDEX(libcatidinstit,'Institution - Klasse'!$F$4),"")</f>
        <v/>
      </c>
      <c r="B882" s="52" t="str">
        <f>IF(A882&lt;&gt;"",INDEX(codeinstit,'Institution - Klasse'!$F$4),"")</f>
        <v/>
      </c>
      <c r="C882" s="50" t="str">
        <f t="shared" si="265"/>
        <v/>
      </c>
      <c r="D882" s="143"/>
      <c r="E882" s="143"/>
      <c r="F882" s="137"/>
      <c r="G882" s="137"/>
      <c r="H882" s="137"/>
      <c r="I882" s="137"/>
      <c r="J882" s="139"/>
      <c r="K882" s="140"/>
      <c r="L882" s="141"/>
      <c r="M882" s="141"/>
      <c r="N882" s="140"/>
      <c r="O882" s="142"/>
      <c r="P882" s="137"/>
      <c r="Q882" s="227"/>
      <c r="R882" s="137"/>
      <c r="S882" s="155"/>
      <c r="T882" s="155"/>
      <c r="U882" s="155"/>
      <c r="V882" s="155"/>
      <c r="W882" s="155"/>
      <c r="X882" s="155"/>
      <c r="Y882" s="53" t="str">
        <f t="shared" si="247"/>
        <v/>
      </c>
      <c r="Z882" s="51" t="str">
        <f t="shared" si="248"/>
        <v/>
      </c>
      <c r="AA882" s="51" t="str">
        <f t="shared" si="249"/>
        <v/>
      </c>
      <c r="AB882" s="51" t="str">
        <f t="shared" si="250"/>
        <v/>
      </c>
      <c r="AC882" s="51" t="str">
        <f t="shared" si="251"/>
        <v/>
      </c>
      <c r="AD882" s="51" t="str">
        <f t="shared" si="252"/>
        <v/>
      </c>
      <c r="AE882" s="51" t="str">
        <f t="shared" si="253"/>
        <v/>
      </c>
      <c r="AF882" s="51" t="str">
        <f t="shared" si="254"/>
        <v/>
      </c>
      <c r="AG882" s="51" t="str">
        <f t="shared" si="255"/>
        <v/>
      </c>
      <c r="AH882" s="51" t="str">
        <f t="shared" si="256"/>
        <v/>
      </c>
      <c r="AI882" s="51" t="str">
        <f t="shared" si="257"/>
        <v/>
      </c>
      <c r="AJ882" s="51" t="str">
        <f t="shared" si="258"/>
        <v/>
      </c>
      <c r="AK882" s="51" t="str">
        <f t="shared" si="259"/>
        <v/>
      </c>
      <c r="AL882" s="51" t="str">
        <f t="shared" si="260"/>
        <v/>
      </c>
      <c r="AM882" s="51" t="str">
        <f t="shared" si="261"/>
        <v/>
      </c>
      <c r="AN882" s="51" t="str">
        <f>IF(OR(AD882&lt;&gt;TRUE,AI882&lt;&gt;TRUE),"",IF(OR('Info Lieferung'!$B$12-(YEAR(J882))&gt;INDEX(valschartmaxalt,MATCH(N882,libschart,0)),'Info Lieferung'!$B$12-(YEAR(J882))&lt;INDEX(valschartminalt,MATCH(N882,libschart,0))),FALSE,TRUE))</f>
        <v/>
      </c>
      <c r="AO882" s="51" t="str">
        <f t="shared" si="262"/>
        <v/>
      </c>
      <c r="AP882" s="51"/>
      <c r="AQ882" s="51"/>
      <c r="AR882" s="51"/>
      <c r="AS882" s="197" t="str">
        <f t="shared" si="263"/>
        <v/>
      </c>
      <c r="AT882" s="197" t="str">
        <f t="shared" si="264"/>
        <v/>
      </c>
    </row>
    <row r="883" spans="1:46" x14ac:dyDescent="0.2">
      <c r="A883" s="52" t="str">
        <f>IF(AND(F883&lt;&gt;"",'Institution - Klasse'!$F$4&lt;&gt;""),INDEX(libcatidinstit,'Institution - Klasse'!$F$4),"")</f>
        <v/>
      </c>
      <c r="B883" s="52" t="str">
        <f>IF(A883&lt;&gt;"",INDEX(codeinstit,'Institution - Klasse'!$F$4),"")</f>
        <v/>
      </c>
      <c r="C883" s="50" t="str">
        <f t="shared" si="265"/>
        <v/>
      </c>
      <c r="D883" s="143"/>
      <c r="E883" s="143"/>
      <c r="F883" s="137"/>
      <c r="G883" s="137"/>
      <c r="H883" s="137"/>
      <c r="I883" s="137"/>
      <c r="J883" s="139"/>
      <c r="K883" s="140"/>
      <c r="L883" s="141"/>
      <c r="M883" s="141"/>
      <c r="N883" s="140"/>
      <c r="O883" s="142"/>
      <c r="P883" s="137"/>
      <c r="Q883" s="227"/>
      <c r="R883" s="137"/>
      <c r="S883" s="155"/>
      <c r="T883" s="155"/>
      <c r="U883" s="155"/>
      <c r="V883" s="155"/>
      <c r="W883" s="155"/>
      <c r="X883" s="155"/>
      <c r="Y883" s="53" t="str">
        <f t="shared" si="247"/>
        <v/>
      </c>
      <c r="Z883" s="51" t="str">
        <f t="shared" si="248"/>
        <v/>
      </c>
      <c r="AA883" s="51" t="str">
        <f t="shared" si="249"/>
        <v/>
      </c>
      <c r="AB883" s="51" t="str">
        <f t="shared" si="250"/>
        <v/>
      </c>
      <c r="AC883" s="51" t="str">
        <f t="shared" si="251"/>
        <v/>
      </c>
      <c r="AD883" s="51" t="str">
        <f t="shared" si="252"/>
        <v/>
      </c>
      <c r="AE883" s="51" t="str">
        <f t="shared" si="253"/>
        <v/>
      </c>
      <c r="AF883" s="51" t="str">
        <f t="shared" si="254"/>
        <v/>
      </c>
      <c r="AG883" s="51" t="str">
        <f t="shared" si="255"/>
        <v/>
      </c>
      <c r="AH883" s="51" t="str">
        <f t="shared" si="256"/>
        <v/>
      </c>
      <c r="AI883" s="51" t="str">
        <f t="shared" si="257"/>
        <v/>
      </c>
      <c r="AJ883" s="51" t="str">
        <f t="shared" si="258"/>
        <v/>
      </c>
      <c r="AK883" s="51" t="str">
        <f t="shared" si="259"/>
        <v/>
      </c>
      <c r="AL883" s="51" t="str">
        <f t="shared" si="260"/>
        <v/>
      </c>
      <c r="AM883" s="51" t="str">
        <f t="shared" si="261"/>
        <v/>
      </c>
      <c r="AN883" s="51" t="str">
        <f>IF(OR(AD883&lt;&gt;TRUE,AI883&lt;&gt;TRUE),"",IF(OR('Info Lieferung'!$B$12-(YEAR(J883))&gt;INDEX(valschartmaxalt,MATCH(N883,libschart,0)),'Info Lieferung'!$B$12-(YEAR(J883))&lt;INDEX(valschartminalt,MATCH(N883,libschart,0))),FALSE,TRUE))</f>
        <v/>
      </c>
      <c r="AO883" s="51" t="str">
        <f t="shared" si="262"/>
        <v/>
      </c>
      <c r="AP883" s="51"/>
      <c r="AQ883" s="51"/>
      <c r="AR883" s="51"/>
      <c r="AS883" s="197" t="str">
        <f t="shared" si="263"/>
        <v/>
      </c>
      <c r="AT883" s="197" t="str">
        <f t="shared" si="264"/>
        <v/>
      </c>
    </row>
    <row r="884" spans="1:46" x14ac:dyDescent="0.2">
      <c r="A884" s="52" t="str">
        <f>IF(AND(F884&lt;&gt;"",'Institution - Klasse'!$F$4&lt;&gt;""),INDEX(libcatidinstit,'Institution - Klasse'!$F$4),"")</f>
        <v/>
      </c>
      <c r="B884" s="52" t="str">
        <f>IF(A884&lt;&gt;"",INDEX(codeinstit,'Institution - Klasse'!$F$4),"")</f>
        <v/>
      </c>
      <c r="C884" s="50" t="str">
        <f t="shared" si="265"/>
        <v/>
      </c>
      <c r="D884" s="143"/>
      <c r="E884" s="143"/>
      <c r="F884" s="137"/>
      <c r="G884" s="137"/>
      <c r="H884" s="137"/>
      <c r="I884" s="137"/>
      <c r="J884" s="139"/>
      <c r="K884" s="140"/>
      <c r="L884" s="141"/>
      <c r="M884" s="141"/>
      <c r="N884" s="140"/>
      <c r="O884" s="142"/>
      <c r="P884" s="137"/>
      <c r="Q884" s="227"/>
      <c r="R884" s="137"/>
      <c r="S884" s="155"/>
      <c r="T884" s="155"/>
      <c r="U884" s="155"/>
      <c r="V884" s="155"/>
      <c r="W884" s="155"/>
      <c r="X884" s="155"/>
      <c r="Y884" s="53" t="str">
        <f t="shared" si="247"/>
        <v/>
      </c>
      <c r="Z884" s="51" t="str">
        <f t="shared" si="248"/>
        <v/>
      </c>
      <c r="AA884" s="51" t="str">
        <f t="shared" si="249"/>
        <v/>
      </c>
      <c r="AB884" s="51" t="str">
        <f t="shared" si="250"/>
        <v/>
      </c>
      <c r="AC884" s="51" t="str">
        <f t="shared" si="251"/>
        <v/>
      </c>
      <c r="AD884" s="51" t="str">
        <f t="shared" si="252"/>
        <v/>
      </c>
      <c r="AE884" s="51" t="str">
        <f t="shared" si="253"/>
        <v/>
      </c>
      <c r="AF884" s="51" t="str">
        <f t="shared" si="254"/>
        <v/>
      </c>
      <c r="AG884" s="51" t="str">
        <f t="shared" si="255"/>
        <v/>
      </c>
      <c r="AH884" s="51" t="str">
        <f t="shared" si="256"/>
        <v/>
      </c>
      <c r="AI884" s="51" t="str">
        <f t="shared" si="257"/>
        <v/>
      </c>
      <c r="AJ884" s="51" t="str">
        <f t="shared" si="258"/>
        <v/>
      </c>
      <c r="AK884" s="51" t="str">
        <f t="shared" si="259"/>
        <v/>
      </c>
      <c r="AL884" s="51" t="str">
        <f t="shared" si="260"/>
        <v/>
      </c>
      <c r="AM884" s="51" t="str">
        <f t="shared" si="261"/>
        <v/>
      </c>
      <c r="AN884" s="51" t="str">
        <f>IF(OR(AD884&lt;&gt;TRUE,AI884&lt;&gt;TRUE),"",IF(OR('Info Lieferung'!$B$12-(YEAR(J884))&gt;INDEX(valschartmaxalt,MATCH(N884,libschart,0)),'Info Lieferung'!$B$12-(YEAR(J884))&lt;INDEX(valschartminalt,MATCH(N884,libschart,0))),FALSE,TRUE))</f>
        <v/>
      </c>
      <c r="AO884" s="51" t="str">
        <f t="shared" si="262"/>
        <v/>
      </c>
      <c r="AP884" s="51"/>
      <c r="AQ884" s="51"/>
      <c r="AR884" s="51"/>
      <c r="AS884" s="197" t="str">
        <f t="shared" si="263"/>
        <v/>
      </c>
      <c r="AT884" s="197" t="str">
        <f t="shared" si="264"/>
        <v/>
      </c>
    </row>
    <row r="885" spans="1:46" x14ac:dyDescent="0.2">
      <c r="A885" s="52" t="str">
        <f>IF(AND(F885&lt;&gt;"",'Institution - Klasse'!$F$4&lt;&gt;""),INDEX(libcatidinstit,'Institution - Klasse'!$F$4),"")</f>
        <v/>
      </c>
      <c r="B885" s="52" t="str">
        <f>IF(A885&lt;&gt;"",INDEX(codeinstit,'Institution - Klasse'!$F$4),"")</f>
        <v/>
      </c>
      <c r="C885" s="50" t="str">
        <f t="shared" si="265"/>
        <v/>
      </c>
      <c r="D885" s="143"/>
      <c r="E885" s="143"/>
      <c r="F885" s="137"/>
      <c r="G885" s="137"/>
      <c r="H885" s="137"/>
      <c r="I885" s="137"/>
      <c r="J885" s="139"/>
      <c r="K885" s="140"/>
      <c r="L885" s="141"/>
      <c r="M885" s="141"/>
      <c r="N885" s="140"/>
      <c r="O885" s="142"/>
      <c r="P885" s="137"/>
      <c r="Q885" s="227"/>
      <c r="R885" s="137"/>
      <c r="S885" s="155"/>
      <c r="T885" s="155"/>
      <c r="U885" s="155"/>
      <c r="V885" s="155"/>
      <c r="W885" s="155"/>
      <c r="X885" s="155"/>
      <c r="Y885" s="53" t="str">
        <f t="shared" si="247"/>
        <v/>
      </c>
      <c r="Z885" s="51" t="str">
        <f t="shared" si="248"/>
        <v/>
      </c>
      <c r="AA885" s="51" t="str">
        <f t="shared" si="249"/>
        <v/>
      </c>
      <c r="AB885" s="51" t="str">
        <f t="shared" si="250"/>
        <v/>
      </c>
      <c r="AC885" s="51" t="str">
        <f t="shared" si="251"/>
        <v/>
      </c>
      <c r="AD885" s="51" t="str">
        <f t="shared" si="252"/>
        <v/>
      </c>
      <c r="AE885" s="51" t="str">
        <f t="shared" si="253"/>
        <v/>
      </c>
      <c r="AF885" s="51" t="str">
        <f t="shared" si="254"/>
        <v/>
      </c>
      <c r="AG885" s="51" t="str">
        <f t="shared" si="255"/>
        <v/>
      </c>
      <c r="AH885" s="51" t="str">
        <f t="shared" si="256"/>
        <v/>
      </c>
      <c r="AI885" s="51" t="str">
        <f t="shared" si="257"/>
        <v/>
      </c>
      <c r="AJ885" s="51" t="str">
        <f t="shared" si="258"/>
        <v/>
      </c>
      <c r="AK885" s="51" t="str">
        <f t="shared" si="259"/>
        <v/>
      </c>
      <c r="AL885" s="51" t="str">
        <f t="shared" si="260"/>
        <v/>
      </c>
      <c r="AM885" s="51" t="str">
        <f t="shared" si="261"/>
        <v/>
      </c>
      <c r="AN885" s="51" t="str">
        <f>IF(OR(AD885&lt;&gt;TRUE,AI885&lt;&gt;TRUE),"",IF(OR('Info Lieferung'!$B$12-(YEAR(J885))&gt;INDEX(valschartmaxalt,MATCH(N885,libschart,0)),'Info Lieferung'!$B$12-(YEAR(J885))&lt;INDEX(valschartminalt,MATCH(N885,libschart,0))),FALSE,TRUE))</f>
        <v/>
      </c>
      <c r="AO885" s="51" t="str">
        <f t="shared" si="262"/>
        <v/>
      </c>
      <c r="AP885" s="51"/>
      <c r="AQ885" s="51"/>
      <c r="AR885" s="51"/>
      <c r="AS885" s="197" t="str">
        <f t="shared" si="263"/>
        <v/>
      </c>
      <c r="AT885" s="197" t="str">
        <f t="shared" si="264"/>
        <v/>
      </c>
    </row>
    <row r="886" spans="1:46" x14ac:dyDescent="0.2">
      <c r="A886" s="52" t="str">
        <f>IF(AND(F886&lt;&gt;"",'Institution - Klasse'!$F$4&lt;&gt;""),INDEX(libcatidinstit,'Institution - Klasse'!$F$4),"")</f>
        <v/>
      </c>
      <c r="B886" s="52" t="str">
        <f>IF(A886&lt;&gt;"",INDEX(codeinstit,'Institution - Klasse'!$F$4),"")</f>
        <v/>
      </c>
      <c r="C886" s="50" t="str">
        <f t="shared" si="265"/>
        <v/>
      </c>
      <c r="D886" s="143"/>
      <c r="E886" s="143"/>
      <c r="F886" s="137"/>
      <c r="G886" s="137"/>
      <c r="H886" s="137"/>
      <c r="I886" s="137"/>
      <c r="J886" s="139"/>
      <c r="K886" s="140"/>
      <c r="L886" s="141"/>
      <c r="M886" s="141"/>
      <c r="N886" s="140"/>
      <c r="O886" s="142"/>
      <c r="P886" s="137"/>
      <c r="Q886" s="227"/>
      <c r="R886" s="137"/>
      <c r="S886" s="155"/>
      <c r="T886" s="155"/>
      <c r="U886" s="155"/>
      <c r="V886" s="155"/>
      <c r="W886" s="155"/>
      <c r="X886" s="155"/>
      <c r="Y886" s="53" t="str">
        <f t="shared" si="247"/>
        <v/>
      </c>
      <c r="Z886" s="51" t="str">
        <f t="shared" si="248"/>
        <v/>
      </c>
      <c r="AA886" s="51" t="str">
        <f t="shared" si="249"/>
        <v/>
      </c>
      <c r="AB886" s="51" t="str">
        <f t="shared" si="250"/>
        <v/>
      </c>
      <c r="AC886" s="51" t="str">
        <f t="shared" si="251"/>
        <v/>
      </c>
      <c r="AD886" s="51" t="str">
        <f t="shared" si="252"/>
        <v/>
      </c>
      <c r="AE886" s="51" t="str">
        <f t="shared" si="253"/>
        <v/>
      </c>
      <c r="AF886" s="51" t="str">
        <f t="shared" si="254"/>
        <v/>
      </c>
      <c r="AG886" s="51" t="str">
        <f t="shared" si="255"/>
        <v/>
      </c>
      <c r="AH886" s="51" t="str">
        <f t="shared" si="256"/>
        <v/>
      </c>
      <c r="AI886" s="51" t="str">
        <f t="shared" si="257"/>
        <v/>
      </c>
      <c r="AJ886" s="51" t="str">
        <f t="shared" si="258"/>
        <v/>
      </c>
      <c r="AK886" s="51" t="str">
        <f t="shared" si="259"/>
        <v/>
      </c>
      <c r="AL886" s="51" t="str">
        <f t="shared" si="260"/>
        <v/>
      </c>
      <c r="AM886" s="51" t="str">
        <f t="shared" si="261"/>
        <v/>
      </c>
      <c r="AN886" s="51" t="str">
        <f>IF(OR(AD886&lt;&gt;TRUE,AI886&lt;&gt;TRUE),"",IF(OR('Info Lieferung'!$B$12-(YEAR(J886))&gt;INDEX(valschartmaxalt,MATCH(N886,libschart,0)),'Info Lieferung'!$B$12-(YEAR(J886))&lt;INDEX(valschartminalt,MATCH(N886,libschart,0))),FALSE,TRUE))</f>
        <v/>
      </c>
      <c r="AO886" s="51" t="str">
        <f t="shared" si="262"/>
        <v/>
      </c>
      <c r="AP886" s="51"/>
      <c r="AQ886" s="51"/>
      <c r="AR886" s="51"/>
      <c r="AS886" s="197" t="str">
        <f t="shared" si="263"/>
        <v/>
      </c>
      <c r="AT886" s="197" t="str">
        <f t="shared" si="264"/>
        <v/>
      </c>
    </row>
    <row r="887" spans="1:46" x14ac:dyDescent="0.2">
      <c r="A887" s="52" t="str">
        <f>IF(AND(F887&lt;&gt;"",'Institution - Klasse'!$F$4&lt;&gt;""),INDEX(libcatidinstit,'Institution - Klasse'!$F$4),"")</f>
        <v/>
      </c>
      <c r="B887" s="52" t="str">
        <f>IF(A887&lt;&gt;"",INDEX(codeinstit,'Institution - Klasse'!$F$4),"")</f>
        <v/>
      </c>
      <c r="C887" s="50" t="str">
        <f t="shared" si="265"/>
        <v/>
      </c>
      <c r="D887" s="143"/>
      <c r="E887" s="143"/>
      <c r="F887" s="137"/>
      <c r="G887" s="137"/>
      <c r="H887" s="137"/>
      <c r="I887" s="137"/>
      <c r="J887" s="139"/>
      <c r="K887" s="140"/>
      <c r="L887" s="141"/>
      <c r="M887" s="141"/>
      <c r="N887" s="140"/>
      <c r="O887" s="142"/>
      <c r="P887" s="137"/>
      <c r="Q887" s="227"/>
      <c r="R887" s="137"/>
      <c r="S887" s="155"/>
      <c r="T887" s="155"/>
      <c r="U887" s="155"/>
      <c r="V887" s="155"/>
      <c r="W887" s="155"/>
      <c r="X887" s="155"/>
      <c r="Y887" s="53" t="str">
        <f t="shared" si="247"/>
        <v/>
      </c>
      <c r="Z887" s="51" t="str">
        <f t="shared" si="248"/>
        <v/>
      </c>
      <c r="AA887" s="51" t="str">
        <f t="shared" si="249"/>
        <v/>
      </c>
      <c r="AB887" s="51" t="str">
        <f t="shared" si="250"/>
        <v/>
      </c>
      <c r="AC887" s="51" t="str">
        <f t="shared" si="251"/>
        <v/>
      </c>
      <c r="AD887" s="51" t="str">
        <f t="shared" si="252"/>
        <v/>
      </c>
      <c r="AE887" s="51" t="str">
        <f t="shared" si="253"/>
        <v/>
      </c>
      <c r="AF887" s="51" t="str">
        <f t="shared" si="254"/>
        <v/>
      </c>
      <c r="AG887" s="51" t="str">
        <f t="shared" si="255"/>
        <v/>
      </c>
      <c r="AH887" s="51" t="str">
        <f t="shared" si="256"/>
        <v/>
      </c>
      <c r="AI887" s="51" t="str">
        <f t="shared" si="257"/>
        <v/>
      </c>
      <c r="AJ887" s="51" t="str">
        <f t="shared" si="258"/>
        <v/>
      </c>
      <c r="AK887" s="51" t="str">
        <f t="shared" si="259"/>
        <v/>
      </c>
      <c r="AL887" s="51" t="str">
        <f t="shared" si="260"/>
        <v/>
      </c>
      <c r="AM887" s="51" t="str">
        <f t="shared" si="261"/>
        <v/>
      </c>
      <c r="AN887" s="51" t="str">
        <f>IF(OR(AD887&lt;&gt;TRUE,AI887&lt;&gt;TRUE),"",IF(OR('Info Lieferung'!$B$12-(YEAR(J887))&gt;INDEX(valschartmaxalt,MATCH(N887,libschart,0)),'Info Lieferung'!$B$12-(YEAR(J887))&lt;INDEX(valschartminalt,MATCH(N887,libschart,0))),FALSE,TRUE))</f>
        <v/>
      </c>
      <c r="AO887" s="51" t="str">
        <f t="shared" si="262"/>
        <v/>
      </c>
      <c r="AP887" s="51"/>
      <c r="AQ887" s="51"/>
      <c r="AR887" s="51"/>
      <c r="AS887" s="197" t="str">
        <f t="shared" si="263"/>
        <v/>
      </c>
      <c r="AT887" s="197" t="str">
        <f t="shared" si="264"/>
        <v/>
      </c>
    </row>
    <row r="888" spans="1:46" x14ac:dyDescent="0.2">
      <c r="A888" s="52" t="str">
        <f>IF(AND(F888&lt;&gt;"",'Institution - Klasse'!$F$4&lt;&gt;""),INDEX(libcatidinstit,'Institution - Klasse'!$F$4),"")</f>
        <v/>
      </c>
      <c r="B888" s="52" t="str">
        <f>IF(A888&lt;&gt;"",INDEX(codeinstit,'Institution - Klasse'!$F$4),"")</f>
        <v/>
      </c>
      <c r="C888" s="50" t="str">
        <f t="shared" si="265"/>
        <v/>
      </c>
      <c r="D888" s="143"/>
      <c r="E888" s="143"/>
      <c r="F888" s="137"/>
      <c r="G888" s="137"/>
      <c r="H888" s="137"/>
      <c r="I888" s="137"/>
      <c r="J888" s="139"/>
      <c r="K888" s="140"/>
      <c r="L888" s="141"/>
      <c r="M888" s="141"/>
      <c r="N888" s="140"/>
      <c r="O888" s="142"/>
      <c r="P888" s="137"/>
      <c r="Q888" s="227"/>
      <c r="R888" s="137"/>
      <c r="S888" s="155"/>
      <c r="T888" s="155"/>
      <c r="U888" s="155"/>
      <c r="V888" s="155"/>
      <c r="W888" s="155"/>
      <c r="X888" s="155"/>
      <c r="Y888" s="53" t="str">
        <f t="shared" si="247"/>
        <v/>
      </c>
      <c r="Z888" s="51" t="str">
        <f t="shared" si="248"/>
        <v/>
      </c>
      <c r="AA888" s="51" t="str">
        <f t="shared" si="249"/>
        <v/>
      </c>
      <c r="AB888" s="51" t="str">
        <f t="shared" si="250"/>
        <v/>
      </c>
      <c r="AC888" s="51" t="str">
        <f t="shared" si="251"/>
        <v/>
      </c>
      <c r="AD888" s="51" t="str">
        <f t="shared" si="252"/>
        <v/>
      </c>
      <c r="AE888" s="51" t="str">
        <f t="shared" si="253"/>
        <v/>
      </c>
      <c r="AF888" s="51" t="str">
        <f t="shared" si="254"/>
        <v/>
      </c>
      <c r="AG888" s="51" t="str">
        <f t="shared" si="255"/>
        <v/>
      </c>
      <c r="AH888" s="51" t="str">
        <f t="shared" si="256"/>
        <v/>
      </c>
      <c r="AI888" s="51" t="str">
        <f t="shared" si="257"/>
        <v/>
      </c>
      <c r="AJ888" s="51" t="str">
        <f t="shared" si="258"/>
        <v/>
      </c>
      <c r="AK888" s="51" t="str">
        <f t="shared" si="259"/>
        <v/>
      </c>
      <c r="AL888" s="51" t="str">
        <f t="shared" si="260"/>
        <v/>
      </c>
      <c r="AM888" s="51" t="str">
        <f t="shared" si="261"/>
        <v/>
      </c>
      <c r="AN888" s="51" t="str">
        <f>IF(OR(AD888&lt;&gt;TRUE,AI888&lt;&gt;TRUE),"",IF(OR('Info Lieferung'!$B$12-(YEAR(J888))&gt;INDEX(valschartmaxalt,MATCH(N888,libschart,0)),'Info Lieferung'!$B$12-(YEAR(J888))&lt;INDEX(valschartminalt,MATCH(N888,libschart,0))),FALSE,TRUE))</f>
        <v/>
      </c>
      <c r="AO888" s="51" t="str">
        <f t="shared" si="262"/>
        <v/>
      </c>
      <c r="AP888" s="51"/>
      <c r="AQ888" s="51"/>
      <c r="AR888" s="51"/>
      <c r="AS888" s="197" t="str">
        <f t="shared" si="263"/>
        <v/>
      </c>
      <c r="AT888" s="197" t="str">
        <f t="shared" si="264"/>
        <v/>
      </c>
    </row>
    <row r="889" spans="1:46" x14ac:dyDescent="0.2">
      <c r="A889" s="52" t="str">
        <f>IF(AND(F889&lt;&gt;"",'Institution - Klasse'!$F$4&lt;&gt;""),INDEX(libcatidinstit,'Institution - Klasse'!$F$4),"")</f>
        <v/>
      </c>
      <c r="B889" s="52" t="str">
        <f>IF(A889&lt;&gt;"",INDEX(codeinstit,'Institution - Klasse'!$F$4),"")</f>
        <v/>
      </c>
      <c r="C889" s="50" t="str">
        <f t="shared" si="265"/>
        <v/>
      </c>
      <c r="D889" s="143"/>
      <c r="E889" s="143"/>
      <c r="F889" s="137"/>
      <c r="G889" s="137"/>
      <c r="H889" s="137"/>
      <c r="I889" s="137"/>
      <c r="J889" s="139"/>
      <c r="K889" s="140"/>
      <c r="L889" s="141"/>
      <c r="M889" s="141"/>
      <c r="N889" s="140"/>
      <c r="O889" s="142"/>
      <c r="P889" s="137"/>
      <c r="Q889" s="227"/>
      <c r="R889" s="137"/>
      <c r="S889" s="155"/>
      <c r="T889" s="155"/>
      <c r="U889" s="155"/>
      <c r="V889" s="155"/>
      <c r="W889" s="155"/>
      <c r="X889" s="155"/>
      <c r="Y889" s="53" t="str">
        <f t="shared" si="247"/>
        <v/>
      </c>
      <c r="Z889" s="51" t="str">
        <f t="shared" si="248"/>
        <v/>
      </c>
      <c r="AA889" s="51" t="str">
        <f t="shared" si="249"/>
        <v/>
      </c>
      <c r="AB889" s="51" t="str">
        <f t="shared" si="250"/>
        <v/>
      </c>
      <c r="AC889" s="51" t="str">
        <f t="shared" si="251"/>
        <v/>
      </c>
      <c r="AD889" s="51" t="str">
        <f t="shared" si="252"/>
        <v/>
      </c>
      <c r="AE889" s="51" t="str">
        <f t="shared" si="253"/>
        <v/>
      </c>
      <c r="AF889" s="51" t="str">
        <f t="shared" si="254"/>
        <v/>
      </c>
      <c r="AG889" s="51" t="str">
        <f t="shared" si="255"/>
        <v/>
      </c>
      <c r="AH889" s="51" t="str">
        <f t="shared" si="256"/>
        <v/>
      </c>
      <c r="AI889" s="51" t="str">
        <f t="shared" si="257"/>
        <v/>
      </c>
      <c r="AJ889" s="51" t="str">
        <f t="shared" si="258"/>
        <v/>
      </c>
      <c r="AK889" s="51" t="str">
        <f t="shared" si="259"/>
        <v/>
      </c>
      <c r="AL889" s="51" t="str">
        <f t="shared" si="260"/>
        <v/>
      </c>
      <c r="AM889" s="51" t="str">
        <f t="shared" si="261"/>
        <v/>
      </c>
      <c r="AN889" s="51" t="str">
        <f>IF(OR(AD889&lt;&gt;TRUE,AI889&lt;&gt;TRUE),"",IF(OR('Info Lieferung'!$B$12-(YEAR(J889))&gt;INDEX(valschartmaxalt,MATCH(N889,libschart,0)),'Info Lieferung'!$B$12-(YEAR(J889))&lt;INDEX(valschartminalt,MATCH(N889,libschart,0))),FALSE,TRUE))</f>
        <v/>
      </c>
      <c r="AO889" s="51" t="str">
        <f t="shared" si="262"/>
        <v/>
      </c>
      <c r="AP889" s="51"/>
      <c r="AQ889" s="51"/>
      <c r="AR889" s="51"/>
      <c r="AS889" s="197" t="str">
        <f t="shared" si="263"/>
        <v/>
      </c>
      <c r="AT889" s="197" t="str">
        <f t="shared" si="264"/>
        <v/>
      </c>
    </row>
    <row r="890" spans="1:46" x14ac:dyDescent="0.2">
      <c r="A890" s="52" t="str">
        <f>IF(AND(F890&lt;&gt;"",'Institution - Klasse'!$F$4&lt;&gt;""),INDEX(libcatidinstit,'Institution - Klasse'!$F$4),"")</f>
        <v/>
      </c>
      <c r="B890" s="52" t="str">
        <f>IF(A890&lt;&gt;"",INDEX(codeinstit,'Institution - Klasse'!$F$4),"")</f>
        <v/>
      </c>
      <c r="C890" s="50" t="str">
        <f t="shared" si="265"/>
        <v/>
      </c>
      <c r="D890" s="143"/>
      <c r="E890" s="143"/>
      <c r="F890" s="137"/>
      <c r="G890" s="137"/>
      <c r="H890" s="137"/>
      <c r="I890" s="137"/>
      <c r="J890" s="139"/>
      <c r="K890" s="140"/>
      <c r="L890" s="141"/>
      <c r="M890" s="141"/>
      <c r="N890" s="140"/>
      <c r="O890" s="142"/>
      <c r="P890" s="137"/>
      <c r="Q890" s="227"/>
      <c r="R890" s="137"/>
      <c r="S890" s="155"/>
      <c r="T890" s="155"/>
      <c r="U890" s="155"/>
      <c r="V890" s="155"/>
      <c r="W890" s="155"/>
      <c r="X890" s="155"/>
      <c r="Y890" s="53" t="str">
        <f t="shared" si="247"/>
        <v/>
      </c>
      <c r="Z890" s="51" t="str">
        <f t="shared" si="248"/>
        <v/>
      </c>
      <c r="AA890" s="51" t="str">
        <f t="shared" si="249"/>
        <v/>
      </c>
      <c r="AB890" s="51" t="str">
        <f t="shared" si="250"/>
        <v/>
      </c>
      <c r="AC890" s="51" t="str">
        <f t="shared" si="251"/>
        <v/>
      </c>
      <c r="AD890" s="51" t="str">
        <f t="shared" si="252"/>
        <v/>
      </c>
      <c r="AE890" s="51" t="str">
        <f t="shared" si="253"/>
        <v/>
      </c>
      <c r="AF890" s="51" t="str">
        <f t="shared" si="254"/>
        <v/>
      </c>
      <c r="AG890" s="51" t="str">
        <f t="shared" si="255"/>
        <v/>
      </c>
      <c r="AH890" s="51" t="str">
        <f t="shared" si="256"/>
        <v/>
      </c>
      <c r="AI890" s="51" t="str">
        <f t="shared" si="257"/>
        <v/>
      </c>
      <c r="AJ890" s="51" t="str">
        <f t="shared" si="258"/>
        <v/>
      </c>
      <c r="AK890" s="51" t="str">
        <f t="shared" si="259"/>
        <v/>
      </c>
      <c r="AL890" s="51" t="str">
        <f t="shared" si="260"/>
        <v/>
      </c>
      <c r="AM890" s="51" t="str">
        <f t="shared" si="261"/>
        <v/>
      </c>
      <c r="AN890" s="51" t="str">
        <f>IF(OR(AD890&lt;&gt;TRUE,AI890&lt;&gt;TRUE),"",IF(OR('Info Lieferung'!$B$12-(YEAR(J890))&gt;INDEX(valschartmaxalt,MATCH(N890,libschart,0)),'Info Lieferung'!$B$12-(YEAR(J890))&lt;INDEX(valschartminalt,MATCH(N890,libschart,0))),FALSE,TRUE))</f>
        <v/>
      </c>
      <c r="AO890" s="51" t="str">
        <f t="shared" si="262"/>
        <v/>
      </c>
      <c r="AP890" s="51"/>
      <c r="AQ890" s="51"/>
      <c r="AR890" s="51"/>
      <c r="AS890" s="197" t="str">
        <f t="shared" si="263"/>
        <v/>
      </c>
      <c r="AT890" s="197" t="str">
        <f t="shared" si="264"/>
        <v/>
      </c>
    </row>
    <row r="891" spans="1:46" x14ac:dyDescent="0.2">
      <c r="A891" s="52" t="str">
        <f>IF(AND(F891&lt;&gt;"",'Institution - Klasse'!$F$4&lt;&gt;""),INDEX(libcatidinstit,'Institution - Klasse'!$F$4),"")</f>
        <v/>
      </c>
      <c r="B891" s="52" t="str">
        <f>IF(A891&lt;&gt;"",INDEX(codeinstit,'Institution - Klasse'!$F$4),"")</f>
        <v/>
      </c>
      <c r="C891" s="50" t="str">
        <f t="shared" si="265"/>
        <v/>
      </c>
      <c r="D891" s="143"/>
      <c r="E891" s="143"/>
      <c r="F891" s="137"/>
      <c r="G891" s="137"/>
      <c r="H891" s="137"/>
      <c r="I891" s="137"/>
      <c r="J891" s="139"/>
      <c r="K891" s="140"/>
      <c r="L891" s="141"/>
      <c r="M891" s="141"/>
      <c r="N891" s="140"/>
      <c r="O891" s="142"/>
      <c r="P891" s="137"/>
      <c r="Q891" s="227"/>
      <c r="R891" s="137"/>
      <c r="S891" s="155"/>
      <c r="T891" s="155"/>
      <c r="U891" s="155"/>
      <c r="V891" s="155"/>
      <c r="W891" s="155"/>
      <c r="X891" s="155"/>
      <c r="Y891" s="53" t="str">
        <f t="shared" si="247"/>
        <v/>
      </c>
      <c r="Z891" s="51" t="str">
        <f t="shared" si="248"/>
        <v/>
      </c>
      <c r="AA891" s="51" t="str">
        <f t="shared" si="249"/>
        <v/>
      </c>
      <c r="AB891" s="51" t="str">
        <f t="shared" si="250"/>
        <v/>
      </c>
      <c r="AC891" s="51" t="str">
        <f t="shared" si="251"/>
        <v/>
      </c>
      <c r="AD891" s="51" t="str">
        <f t="shared" si="252"/>
        <v/>
      </c>
      <c r="AE891" s="51" t="str">
        <f t="shared" si="253"/>
        <v/>
      </c>
      <c r="AF891" s="51" t="str">
        <f t="shared" si="254"/>
        <v/>
      </c>
      <c r="AG891" s="51" t="str">
        <f t="shared" si="255"/>
        <v/>
      </c>
      <c r="AH891" s="51" t="str">
        <f t="shared" si="256"/>
        <v/>
      </c>
      <c r="AI891" s="51" t="str">
        <f t="shared" si="257"/>
        <v/>
      </c>
      <c r="AJ891" s="51" t="str">
        <f t="shared" si="258"/>
        <v/>
      </c>
      <c r="AK891" s="51" t="str">
        <f t="shared" si="259"/>
        <v/>
      </c>
      <c r="AL891" s="51" t="str">
        <f t="shared" si="260"/>
        <v/>
      </c>
      <c r="AM891" s="51" t="str">
        <f t="shared" si="261"/>
        <v/>
      </c>
      <c r="AN891" s="51" t="str">
        <f>IF(OR(AD891&lt;&gt;TRUE,AI891&lt;&gt;TRUE),"",IF(OR('Info Lieferung'!$B$12-(YEAR(J891))&gt;INDEX(valschartmaxalt,MATCH(N891,libschart,0)),'Info Lieferung'!$B$12-(YEAR(J891))&lt;INDEX(valschartminalt,MATCH(N891,libschart,0))),FALSE,TRUE))</f>
        <v/>
      </c>
      <c r="AO891" s="51" t="str">
        <f t="shared" si="262"/>
        <v/>
      </c>
      <c r="AP891" s="51"/>
      <c r="AQ891" s="51"/>
      <c r="AR891" s="51"/>
      <c r="AS891" s="197" t="str">
        <f t="shared" si="263"/>
        <v/>
      </c>
      <c r="AT891" s="197" t="str">
        <f t="shared" si="264"/>
        <v/>
      </c>
    </row>
    <row r="892" spans="1:46" x14ac:dyDescent="0.2">
      <c r="A892" s="52" t="str">
        <f>IF(AND(F892&lt;&gt;"",'Institution - Klasse'!$F$4&lt;&gt;""),INDEX(libcatidinstit,'Institution - Klasse'!$F$4),"")</f>
        <v/>
      </c>
      <c r="B892" s="52" t="str">
        <f>IF(A892&lt;&gt;"",INDEX(codeinstit,'Institution - Klasse'!$F$4),"")</f>
        <v/>
      </c>
      <c r="C892" s="50" t="str">
        <f t="shared" si="265"/>
        <v/>
      </c>
      <c r="D892" s="143"/>
      <c r="E892" s="143"/>
      <c r="F892" s="137"/>
      <c r="G892" s="137"/>
      <c r="H892" s="137"/>
      <c r="I892" s="137"/>
      <c r="J892" s="139"/>
      <c r="K892" s="140"/>
      <c r="L892" s="141"/>
      <c r="M892" s="141"/>
      <c r="N892" s="140"/>
      <c r="O892" s="142"/>
      <c r="P892" s="137"/>
      <c r="Q892" s="227"/>
      <c r="R892" s="137"/>
      <c r="S892" s="155"/>
      <c r="T892" s="155"/>
      <c r="U892" s="155"/>
      <c r="V892" s="155"/>
      <c r="W892" s="155"/>
      <c r="X892" s="155"/>
      <c r="Y892" s="53" t="str">
        <f t="shared" si="247"/>
        <v/>
      </c>
      <c r="Z892" s="51" t="str">
        <f t="shared" si="248"/>
        <v/>
      </c>
      <c r="AA892" s="51" t="str">
        <f t="shared" si="249"/>
        <v/>
      </c>
      <c r="AB892" s="51" t="str">
        <f t="shared" si="250"/>
        <v/>
      </c>
      <c r="AC892" s="51" t="str">
        <f t="shared" si="251"/>
        <v/>
      </c>
      <c r="AD892" s="51" t="str">
        <f t="shared" si="252"/>
        <v/>
      </c>
      <c r="AE892" s="51" t="str">
        <f t="shared" si="253"/>
        <v/>
      </c>
      <c r="AF892" s="51" t="str">
        <f t="shared" si="254"/>
        <v/>
      </c>
      <c r="AG892" s="51" t="str">
        <f t="shared" si="255"/>
        <v/>
      </c>
      <c r="AH892" s="51" t="str">
        <f t="shared" si="256"/>
        <v/>
      </c>
      <c r="AI892" s="51" t="str">
        <f t="shared" si="257"/>
        <v/>
      </c>
      <c r="AJ892" s="51" t="str">
        <f t="shared" si="258"/>
        <v/>
      </c>
      <c r="AK892" s="51" t="str">
        <f t="shared" si="259"/>
        <v/>
      </c>
      <c r="AL892" s="51" t="str">
        <f t="shared" si="260"/>
        <v/>
      </c>
      <c r="AM892" s="51" t="str">
        <f t="shared" si="261"/>
        <v/>
      </c>
      <c r="AN892" s="51" t="str">
        <f>IF(OR(AD892&lt;&gt;TRUE,AI892&lt;&gt;TRUE),"",IF(OR('Info Lieferung'!$B$12-(YEAR(J892))&gt;INDEX(valschartmaxalt,MATCH(N892,libschart,0)),'Info Lieferung'!$B$12-(YEAR(J892))&lt;INDEX(valschartminalt,MATCH(N892,libschart,0))),FALSE,TRUE))</f>
        <v/>
      </c>
      <c r="AO892" s="51" t="str">
        <f t="shared" si="262"/>
        <v/>
      </c>
      <c r="AP892" s="51"/>
      <c r="AQ892" s="51"/>
      <c r="AR892" s="51"/>
      <c r="AS892" s="197" t="str">
        <f t="shared" si="263"/>
        <v/>
      </c>
      <c r="AT892" s="197" t="str">
        <f t="shared" si="264"/>
        <v/>
      </c>
    </row>
    <row r="893" spans="1:46" x14ac:dyDescent="0.2">
      <c r="A893" s="52" t="str">
        <f>IF(AND(F893&lt;&gt;"",'Institution - Klasse'!$F$4&lt;&gt;""),INDEX(libcatidinstit,'Institution - Klasse'!$F$4),"")</f>
        <v/>
      </c>
      <c r="B893" s="52" t="str">
        <f>IF(A893&lt;&gt;"",INDEX(codeinstit,'Institution - Klasse'!$F$4),"")</f>
        <v/>
      </c>
      <c r="C893" s="50" t="str">
        <f t="shared" si="265"/>
        <v/>
      </c>
      <c r="D893" s="143"/>
      <c r="E893" s="143"/>
      <c r="F893" s="137"/>
      <c r="G893" s="137"/>
      <c r="H893" s="137"/>
      <c r="I893" s="137"/>
      <c r="J893" s="139"/>
      <c r="K893" s="140"/>
      <c r="L893" s="141"/>
      <c r="M893" s="141"/>
      <c r="N893" s="140"/>
      <c r="O893" s="142"/>
      <c r="P893" s="137"/>
      <c r="Q893" s="227"/>
      <c r="R893" s="137"/>
      <c r="S893" s="155"/>
      <c r="T893" s="155"/>
      <c r="U893" s="155"/>
      <c r="V893" s="155"/>
      <c r="W893" s="155"/>
      <c r="X893" s="155"/>
      <c r="Y893" s="53" t="str">
        <f t="shared" si="247"/>
        <v/>
      </c>
      <c r="Z893" s="51" t="str">
        <f t="shared" si="248"/>
        <v/>
      </c>
      <c r="AA893" s="51" t="str">
        <f t="shared" si="249"/>
        <v/>
      </c>
      <c r="AB893" s="51" t="str">
        <f t="shared" si="250"/>
        <v/>
      </c>
      <c r="AC893" s="51" t="str">
        <f t="shared" si="251"/>
        <v/>
      </c>
      <c r="AD893" s="51" t="str">
        <f t="shared" si="252"/>
        <v/>
      </c>
      <c r="AE893" s="51" t="str">
        <f t="shared" si="253"/>
        <v/>
      </c>
      <c r="AF893" s="51" t="str">
        <f t="shared" si="254"/>
        <v/>
      </c>
      <c r="AG893" s="51" t="str">
        <f t="shared" si="255"/>
        <v/>
      </c>
      <c r="AH893" s="51" t="str">
        <f t="shared" si="256"/>
        <v/>
      </c>
      <c r="AI893" s="51" t="str">
        <f t="shared" si="257"/>
        <v/>
      </c>
      <c r="AJ893" s="51" t="str">
        <f t="shared" si="258"/>
        <v/>
      </c>
      <c r="AK893" s="51" t="str">
        <f t="shared" si="259"/>
        <v/>
      </c>
      <c r="AL893" s="51" t="str">
        <f t="shared" si="260"/>
        <v/>
      </c>
      <c r="AM893" s="51" t="str">
        <f t="shared" si="261"/>
        <v/>
      </c>
      <c r="AN893" s="51" t="str">
        <f>IF(OR(AD893&lt;&gt;TRUE,AI893&lt;&gt;TRUE),"",IF(OR('Info Lieferung'!$B$12-(YEAR(J893))&gt;INDEX(valschartmaxalt,MATCH(N893,libschart,0)),'Info Lieferung'!$B$12-(YEAR(J893))&lt;INDEX(valschartminalt,MATCH(N893,libschart,0))),FALSE,TRUE))</f>
        <v/>
      </c>
      <c r="AO893" s="51" t="str">
        <f t="shared" si="262"/>
        <v/>
      </c>
      <c r="AP893" s="51"/>
      <c r="AQ893" s="51"/>
      <c r="AR893" s="51"/>
      <c r="AS893" s="197" t="str">
        <f t="shared" si="263"/>
        <v/>
      </c>
      <c r="AT893" s="197" t="str">
        <f t="shared" si="264"/>
        <v/>
      </c>
    </row>
    <row r="894" spans="1:46" x14ac:dyDescent="0.2">
      <c r="A894" s="52" t="str">
        <f>IF(AND(F894&lt;&gt;"",'Institution - Klasse'!$F$4&lt;&gt;""),INDEX(libcatidinstit,'Institution - Klasse'!$F$4),"")</f>
        <v/>
      </c>
      <c r="B894" s="52" t="str">
        <f>IF(A894&lt;&gt;"",INDEX(codeinstit,'Institution - Klasse'!$F$4),"")</f>
        <v/>
      </c>
      <c r="C894" s="50" t="str">
        <f t="shared" si="265"/>
        <v/>
      </c>
      <c r="D894" s="143"/>
      <c r="E894" s="143"/>
      <c r="F894" s="137"/>
      <c r="G894" s="137"/>
      <c r="H894" s="137"/>
      <c r="I894" s="137"/>
      <c r="J894" s="139"/>
      <c r="K894" s="140"/>
      <c r="L894" s="141"/>
      <c r="M894" s="141"/>
      <c r="N894" s="140"/>
      <c r="O894" s="142"/>
      <c r="P894" s="137"/>
      <c r="Q894" s="227"/>
      <c r="R894" s="137"/>
      <c r="S894" s="155"/>
      <c r="T894" s="155"/>
      <c r="U894" s="155"/>
      <c r="V894" s="155"/>
      <c r="W894" s="155"/>
      <c r="X894" s="155"/>
      <c r="Y894" s="53" t="str">
        <f t="shared" si="247"/>
        <v/>
      </c>
      <c r="Z894" s="51" t="str">
        <f t="shared" si="248"/>
        <v/>
      </c>
      <c r="AA894" s="51" t="str">
        <f t="shared" si="249"/>
        <v/>
      </c>
      <c r="AB894" s="51" t="str">
        <f t="shared" si="250"/>
        <v/>
      </c>
      <c r="AC894" s="51" t="str">
        <f t="shared" si="251"/>
        <v/>
      </c>
      <c r="AD894" s="51" t="str">
        <f t="shared" si="252"/>
        <v/>
      </c>
      <c r="AE894" s="51" t="str">
        <f t="shared" si="253"/>
        <v/>
      </c>
      <c r="AF894" s="51" t="str">
        <f t="shared" si="254"/>
        <v/>
      </c>
      <c r="AG894" s="51" t="str">
        <f t="shared" si="255"/>
        <v/>
      </c>
      <c r="AH894" s="51" t="str">
        <f t="shared" si="256"/>
        <v/>
      </c>
      <c r="AI894" s="51" t="str">
        <f t="shared" si="257"/>
        <v/>
      </c>
      <c r="AJ894" s="51" t="str">
        <f t="shared" si="258"/>
        <v/>
      </c>
      <c r="AK894" s="51" t="str">
        <f t="shared" si="259"/>
        <v/>
      </c>
      <c r="AL894" s="51" t="str">
        <f t="shared" si="260"/>
        <v/>
      </c>
      <c r="AM894" s="51" t="str">
        <f t="shared" si="261"/>
        <v/>
      </c>
      <c r="AN894" s="51" t="str">
        <f>IF(OR(AD894&lt;&gt;TRUE,AI894&lt;&gt;TRUE),"",IF(OR('Info Lieferung'!$B$12-(YEAR(J894))&gt;INDEX(valschartmaxalt,MATCH(N894,libschart,0)),'Info Lieferung'!$B$12-(YEAR(J894))&lt;INDEX(valschartminalt,MATCH(N894,libschart,0))),FALSE,TRUE))</f>
        <v/>
      </c>
      <c r="AO894" s="51" t="str">
        <f t="shared" si="262"/>
        <v/>
      </c>
      <c r="AP894" s="51"/>
      <c r="AQ894" s="51"/>
      <c r="AR894" s="51"/>
      <c r="AS894" s="197" t="str">
        <f t="shared" si="263"/>
        <v/>
      </c>
      <c r="AT894" s="197" t="str">
        <f t="shared" si="264"/>
        <v/>
      </c>
    </row>
    <row r="895" spans="1:46" x14ac:dyDescent="0.2">
      <c r="A895" s="52" t="str">
        <f>IF(AND(F895&lt;&gt;"",'Institution - Klasse'!$F$4&lt;&gt;""),INDEX(libcatidinstit,'Institution - Klasse'!$F$4),"")</f>
        <v/>
      </c>
      <c r="B895" s="52" t="str">
        <f>IF(A895&lt;&gt;"",INDEX(codeinstit,'Institution - Klasse'!$F$4),"")</f>
        <v/>
      </c>
      <c r="C895" s="50" t="str">
        <f t="shared" si="265"/>
        <v/>
      </c>
      <c r="D895" s="143"/>
      <c r="E895" s="143"/>
      <c r="F895" s="137"/>
      <c r="G895" s="137"/>
      <c r="H895" s="137"/>
      <c r="I895" s="137"/>
      <c r="J895" s="139"/>
      <c r="K895" s="140"/>
      <c r="L895" s="141"/>
      <c r="M895" s="141"/>
      <c r="N895" s="140"/>
      <c r="O895" s="142"/>
      <c r="P895" s="137"/>
      <c r="Q895" s="227"/>
      <c r="R895" s="137"/>
      <c r="S895" s="155"/>
      <c r="T895" s="155"/>
      <c r="U895" s="155"/>
      <c r="V895" s="155"/>
      <c r="W895" s="155"/>
      <c r="X895" s="155"/>
      <c r="Y895" s="53" t="str">
        <f t="shared" si="247"/>
        <v/>
      </c>
      <c r="Z895" s="51" t="str">
        <f t="shared" si="248"/>
        <v/>
      </c>
      <c r="AA895" s="51" t="str">
        <f t="shared" si="249"/>
        <v/>
      </c>
      <c r="AB895" s="51" t="str">
        <f t="shared" si="250"/>
        <v/>
      </c>
      <c r="AC895" s="51" t="str">
        <f t="shared" si="251"/>
        <v/>
      </c>
      <c r="AD895" s="51" t="str">
        <f t="shared" si="252"/>
        <v/>
      </c>
      <c r="AE895" s="51" t="str">
        <f t="shared" si="253"/>
        <v/>
      </c>
      <c r="AF895" s="51" t="str">
        <f t="shared" si="254"/>
        <v/>
      </c>
      <c r="AG895" s="51" t="str">
        <f t="shared" si="255"/>
        <v/>
      </c>
      <c r="AH895" s="51" t="str">
        <f t="shared" si="256"/>
        <v/>
      </c>
      <c r="AI895" s="51" t="str">
        <f t="shared" si="257"/>
        <v/>
      </c>
      <c r="AJ895" s="51" t="str">
        <f t="shared" si="258"/>
        <v/>
      </c>
      <c r="AK895" s="51" t="str">
        <f t="shared" si="259"/>
        <v/>
      </c>
      <c r="AL895" s="51" t="str">
        <f t="shared" si="260"/>
        <v/>
      </c>
      <c r="AM895" s="51" t="str">
        <f t="shared" si="261"/>
        <v/>
      </c>
      <c r="AN895" s="51" t="str">
        <f>IF(OR(AD895&lt;&gt;TRUE,AI895&lt;&gt;TRUE),"",IF(OR('Info Lieferung'!$B$12-(YEAR(J895))&gt;INDEX(valschartmaxalt,MATCH(N895,libschart,0)),'Info Lieferung'!$B$12-(YEAR(J895))&lt;INDEX(valschartminalt,MATCH(N895,libschart,0))),FALSE,TRUE))</f>
        <v/>
      </c>
      <c r="AO895" s="51" t="str">
        <f t="shared" si="262"/>
        <v/>
      </c>
      <c r="AP895" s="51"/>
      <c r="AQ895" s="51"/>
      <c r="AR895" s="51"/>
      <c r="AS895" s="197" t="str">
        <f t="shared" si="263"/>
        <v/>
      </c>
      <c r="AT895" s="197" t="str">
        <f t="shared" si="264"/>
        <v/>
      </c>
    </row>
    <row r="896" spans="1:46" x14ac:dyDescent="0.2">
      <c r="A896" s="52" t="str">
        <f>IF(AND(F896&lt;&gt;"",'Institution - Klasse'!$F$4&lt;&gt;""),INDEX(libcatidinstit,'Institution - Klasse'!$F$4),"")</f>
        <v/>
      </c>
      <c r="B896" s="52" t="str">
        <f>IF(A896&lt;&gt;"",INDEX(codeinstit,'Institution - Klasse'!$F$4),"")</f>
        <v/>
      </c>
      <c r="C896" s="50" t="str">
        <f t="shared" si="265"/>
        <v/>
      </c>
      <c r="D896" s="143"/>
      <c r="E896" s="143"/>
      <c r="F896" s="137"/>
      <c r="G896" s="137"/>
      <c r="H896" s="137"/>
      <c r="I896" s="137"/>
      <c r="J896" s="139"/>
      <c r="K896" s="140"/>
      <c r="L896" s="141"/>
      <c r="M896" s="141"/>
      <c r="N896" s="140"/>
      <c r="O896" s="142"/>
      <c r="P896" s="137"/>
      <c r="Q896" s="227"/>
      <c r="R896" s="137"/>
      <c r="S896" s="155"/>
      <c r="T896" s="155"/>
      <c r="U896" s="155"/>
      <c r="V896" s="155"/>
      <c r="W896" s="155"/>
      <c r="X896" s="155"/>
      <c r="Y896" s="53" t="str">
        <f t="shared" si="247"/>
        <v/>
      </c>
      <c r="Z896" s="51" t="str">
        <f t="shared" si="248"/>
        <v/>
      </c>
      <c r="AA896" s="51" t="str">
        <f t="shared" si="249"/>
        <v/>
      </c>
      <c r="AB896" s="51" t="str">
        <f t="shared" si="250"/>
        <v/>
      </c>
      <c r="AC896" s="51" t="str">
        <f t="shared" si="251"/>
        <v/>
      </c>
      <c r="AD896" s="51" t="str">
        <f t="shared" si="252"/>
        <v/>
      </c>
      <c r="AE896" s="51" t="str">
        <f t="shared" si="253"/>
        <v/>
      </c>
      <c r="AF896" s="51" t="str">
        <f t="shared" si="254"/>
        <v/>
      </c>
      <c r="AG896" s="51" t="str">
        <f t="shared" si="255"/>
        <v/>
      </c>
      <c r="AH896" s="51" t="str">
        <f t="shared" si="256"/>
        <v/>
      </c>
      <c r="AI896" s="51" t="str">
        <f t="shared" si="257"/>
        <v/>
      </c>
      <c r="AJ896" s="51" t="str">
        <f t="shared" si="258"/>
        <v/>
      </c>
      <c r="AK896" s="51" t="str">
        <f t="shared" si="259"/>
        <v/>
      </c>
      <c r="AL896" s="51" t="str">
        <f t="shared" si="260"/>
        <v/>
      </c>
      <c r="AM896" s="51" t="str">
        <f t="shared" si="261"/>
        <v/>
      </c>
      <c r="AN896" s="51" t="str">
        <f>IF(OR(AD896&lt;&gt;TRUE,AI896&lt;&gt;TRUE),"",IF(OR('Info Lieferung'!$B$12-(YEAR(J896))&gt;INDEX(valschartmaxalt,MATCH(N896,libschart,0)),'Info Lieferung'!$B$12-(YEAR(J896))&lt;INDEX(valschartminalt,MATCH(N896,libschart,0))),FALSE,TRUE))</f>
        <v/>
      </c>
      <c r="AO896" s="51" t="str">
        <f t="shared" si="262"/>
        <v/>
      </c>
      <c r="AP896" s="51"/>
      <c r="AQ896" s="51"/>
      <c r="AR896" s="51"/>
      <c r="AS896" s="197" t="str">
        <f t="shared" si="263"/>
        <v/>
      </c>
      <c r="AT896" s="197" t="str">
        <f t="shared" si="264"/>
        <v/>
      </c>
    </row>
    <row r="897" spans="1:46" x14ac:dyDescent="0.2">
      <c r="A897" s="52" t="str">
        <f>IF(AND(F897&lt;&gt;"",'Institution - Klasse'!$F$4&lt;&gt;""),INDEX(libcatidinstit,'Institution - Klasse'!$F$4),"")</f>
        <v/>
      </c>
      <c r="B897" s="52" t="str">
        <f>IF(A897&lt;&gt;"",INDEX(codeinstit,'Institution - Klasse'!$F$4),"")</f>
        <v/>
      </c>
      <c r="C897" s="50" t="str">
        <f t="shared" si="265"/>
        <v/>
      </c>
      <c r="D897" s="143"/>
      <c r="E897" s="143"/>
      <c r="F897" s="137"/>
      <c r="G897" s="137"/>
      <c r="H897" s="137"/>
      <c r="I897" s="137"/>
      <c r="J897" s="139"/>
      <c r="K897" s="140"/>
      <c r="L897" s="141"/>
      <c r="M897" s="141"/>
      <c r="N897" s="140"/>
      <c r="O897" s="142"/>
      <c r="P897" s="137"/>
      <c r="Q897" s="227"/>
      <c r="R897" s="137"/>
      <c r="S897" s="155"/>
      <c r="T897" s="155"/>
      <c r="U897" s="155"/>
      <c r="V897" s="155"/>
      <c r="W897" s="155"/>
      <c r="X897" s="155"/>
      <c r="Y897" s="53" t="str">
        <f t="shared" si="247"/>
        <v/>
      </c>
      <c r="Z897" s="51" t="str">
        <f t="shared" si="248"/>
        <v/>
      </c>
      <c r="AA897" s="51" t="str">
        <f t="shared" si="249"/>
        <v/>
      </c>
      <c r="AB897" s="51" t="str">
        <f t="shared" si="250"/>
        <v/>
      </c>
      <c r="AC897" s="51" t="str">
        <f t="shared" si="251"/>
        <v/>
      </c>
      <c r="AD897" s="51" t="str">
        <f t="shared" si="252"/>
        <v/>
      </c>
      <c r="AE897" s="51" t="str">
        <f t="shared" si="253"/>
        <v/>
      </c>
      <c r="AF897" s="51" t="str">
        <f t="shared" si="254"/>
        <v/>
      </c>
      <c r="AG897" s="51" t="str">
        <f t="shared" si="255"/>
        <v/>
      </c>
      <c r="AH897" s="51" t="str">
        <f t="shared" si="256"/>
        <v/>
      </c>
      <c r="AI897" s="51" t="str">
        <f t="shared" si="257"/>
        <v/>
      </c>
      <c r="AJ897" s="51" t="str">
        <f t="shared" si="258"/>
        <v/>
      </c>
      <c r="AK897" s="51" t="str">
        <f t="shared" si="259"/>
        <v/>
      </c>
      <c r="AL897" s="51" t="str">
        <f t="shared" si="260"/>
        <v/>
      </c>
      <c r="AM897" s="51" t="str">
        <f t="shared" si="261"/>
        <v/>
      </c>
      <c r="AN897" s="51" t="str">
        <f>IF(OR(AD897&lt;&gt;TRUE,AI897&lt;&gt;TRUE),"",IF(OR('Info Lieferung'!$B$12-(YEAR(J897))&gt;INDEX(valschartmaxalt,MATCH(N897,libschart,0)),'Info Lieferung'!$B$12-(YEAR(J897))&lt;INDEX(valschartminalt,MATCH(N897,libschart,0))),FALSE,TRUE))</f>
        <v/>
      </c>
      <c r="AO897" s="51" t="str">
        <f t="shared" si="262"/>
        <v/>
      </c>
      <c r="AP897" s="51"/>
      <c r="AQ897" s="51"/>
      <c r="AR897" s="51"/>
      <c r="AS897" s="197" t="str">
        <f t="shared" si="263"/>
        <v/>
      </c>
      <c r="AT897" s="197" t="str">
        <f t="shared" si="264"/>
        <v/>
      </c>
    </row>
    <row r="898" spans="1:46" x14ac:dyDescent="0.2">
      <c r="A898" s="52" t="str">
        <f>IF(AND(F898&lt;&gt;"",'Institution - Klasse'!$F$4&lt;&gt;""),INDEX(libcatidinstit,'Institution - Klasse'!$F$4),"")</f>
        <v/>
      </c>
      <c r="B898" s="52" t="str">
        <f>IF(A898&lt;&gt;"",INDEX(codeinstit,'Institution - Klasse'!$F$4),"")</f>
        <v/>
      </c>
      <c r="C898" s="50" t="str">
        <f t="shared" si="265"/>
        <v/>
      </c>
      <c r="D898" s="143"/>
      <c r="E898" s="143"/>
      <c r="F898" s="137"/>
      <c r="G898" s="137"/>
      <c r="H898" s="137"/>
      <c r="I898" s="137"/>
      <c r="J898" s="139"/>
      <c r="K898" s="140"/>
      <c r="L898" s="141"/>
      <c r="M898" s="141"/>
      <c r="N898" s="140"/>
      <c r="O898" s="142"/>
      <c r="P898" s="137"/>
      <c r="Q898" s="227"/>
      <c r="R898" s="137"/>
      <c r="S898" s="155"/>
      <c r="T898" s="155"/>
      <c r="U898" s="155"/>
      <c r="V898" s="155"/>
      <c r="W898" s="155"/>
      <c r="X898" s="155"/>
      <c r="Y898" s="53" t="str">
        <f t="shared" si="247"/>
        <v/>
      </c>
      <c r="Z898" s="51" t="str">
        <f t="shared" si="248"/>
        <v/>
      </c>
      <c r="AA898" s="51" t="str">
        <f t="shared" si="249"/>
        <v/>
      </c>
      <c r="AB898" s="51" t="str">
        <f t="shared" si="250"/>
        <v/>
      </c>
      <c r="AC898" s="51" t="str">
        <f t="shared" si="251"/>
        <v/>
      </c>
      <c r="AD898" s="51" t="str">
        <f t="shared" si="252"/>
        <v/>
      </c>
      <c r="AE898" s="51" t="str">
        <f t="shared" si="253"/>
        <v/>
      </c>
      <c r="AF898" s="51" t="str">
        <f t="shared" si="254"/>
        <v/>
      </c>
      <c r="AG898" s="51" t="str">
        <f t="shared" si="255"/>
        <v/>
      </c>
      <c r="AH898" s="51" t="str">
        <f t="shared" si="256"/>
        <v/>
      </c>
      <c r="AI898" s="51" t="str">
        <f t="shared" si="257"/>
        <v/>
      </c>
      <c r="AJ898" s="51" t="str">
        <f t="shared" si="258"/>
        <v/>
      </c>
      <c r="AK898" s="51" t="str">
        <f t="shared" si="259"/>
        <v/>
      </c>
      <c r="AL898" s="51" t="str">
        <f t="shared" si="260"/>
        <v/>
      </c>
      <c r="AM898" s="51" t="str">
        <f t="shared" si="261"/>
        <v/>
      </c>
      <c r="AN898" s="51" t="str">
        <f>IF(OR(AD898&lt;&gt;TRUE,AI898&lt;&gt;TRUE),"",IF(OR('Info Lieferung'!$B$12-(YEAR(J898))&gt;INDEX(valschartmaxalt,MATCH(N898,libschart,0)),'Info Lieferung'!$B$12-(YEAR(J898))&lt;INDEX(valschartminalt,MATCH(N898,libschart,0))),FALSE,TRUE))</f>
        <v/>
      </c>
      <c r="AO898" s="51" t="str">
        <f t="shared" si="262"/>
        <v/>
      </c>
      <c r="AP898" s="51"/>
      <c r="AQ898" s="51"/>
      <c r="AR898" s="51"/>
      <c r="AS898" s="197" t="str">
        <f t="shared" si="263"/>
        <v/>
      </c>
      <c r="AT898" s="197" t="str">
        <f t="shared" si="264"/>
        <v/>
      </c>
    </row>
    <row r="899" spans="1:46" x14ac:dyDescent="0.2">
      <c r="A899" s="52" t="str">
        <f>IF(AND(F899&lt;&gt;"",'Institution - Klasse'!$F$4&lt;&gt;""),INDEX(libcatidinstit,'Institution - Klasse'!$F$4),"")</f>
        <v/>
      </c>
      <c r="B899" s="52" t="str">
        <f>IF(A899&lt;&gt;"",INDEX(codeinstit,'Institution - Klasse'!$F$4),"")</f>
        <v/>
      </c>
      <c r="C899" s="50" t="str">
        <f t="shared" si="265"/>
        <v/>
      </c>
      <c r="D899" s="143"/>
      <c r="E899" s="143"/>
      <c r="F899" s="137"/>
      <c r="G899" s="137"/>
      <c r="H899" s="137"/>
      <c r="I899" s="137"/>
      <c r="J899" s="139"/>
      <c r="K899" s="140"/>
      <c r="L899" s="141"/>
      <c r="M899" s="141"/>
      <c r="N899" s="140"/>
      <c r="O899" s="142"/>
      <c r="P899" s="137"/>
      <c r="Q899" s="227"/>
      <c r="R899" s="137"/>
      <c r="S899" s="155"/>
      <c r="T899" s="155"/>
      <c r="U899" s="155"/>
      <c r="V899" s="155"/>
      <c r="W899" s="155"/>
      <c r="X899" s="155"/>
      <c r="Y899" s="53" t="str">
        <f t="shared" si="247"/>
        <v/>
      </c>
      <c r="Z899" s="51" t="str">
        <f t="shared" si="248"/>
        <v/>
      </c>
      <c r="AA899" s="51" t="str">
        <f t="shared" si="249"/>
        <v/>
      </c>
      <c r="AB899" s="51" t="str">
        <f t="shared" si="250"/>
        <v/>
      </c>
      <c r="AC899" s="51" t="str">
        <f t="shared" si="251"/>
        <v/>
      </c>
      <c r="AD899" s="51" t="str">
        <f t="shared" si="252"/>
        <v/>
      </c>
      <c r="AE899" s="51" t="str">
        <f t="shared" si="253"/>
        <v/>
      </c>
      <c r="AF899" s="51" t="str">
        <f t="shared" si="254"/>
        <v/>
      </c>
      <c r="AG899" s="51" t="str">
        <f t="shared" si="255"/>
        <v/>
      </c>
      <c r="AH899" s="51" t="str">
        <f t="shared" si="256"/>
        <v/>
      </c>
      <c r="AI899" s="51" t="str">
        <f t="shared" si="257"/>
        <v/>
      </c>
      <c r="AJ899" s="51" t="str">
        <f t="shared" si="258"/>
        <v/>
      </c>
      <c r="AK899" s="51" t="str">
        <f t="shared" si="259"/>
        <v/>
      </c>
      <c r="AL899" s="51" t="str">
        <f t="shared" si="260"/>
        <v/>
      </c>
      <c r="AM899" s="51" t="str">
        <f t="shared" si="261"/>
        <v/>
      </c>
      <c r="AN899" s="51" t="str">
        <f>IF(OR(AD899&lt;&gt;TRUE,AI899&lt;&gt;TRUE),"",IF(OR('Info Lieferung'!$B$12-(YEAR(J899))&gt;INDEX(valschartmaxalt,MATCH(N899,libschart,0)),'Info Lieferung'!$B$12-(YEAR(J899))&lt;INDEX(valschartminalt,MATCH(N899,libschart,0))),FALSE,TRUE))</f>
        <v/>
      </c>
      <c r="AO899" s="51" t="str">
        <f t="shared" si="262"/>
        <v/>
      </c>
      <c r="AP899" s="51"/>
      <c r="AQ899" s="51"/>
      <c r="AR899" s="51"/>
      <c r="AS899" s="197" t="str">
        <f t="shared" si="263"/>
        <v/>
      </c>
      <c r="AT899" s="197" t="str">
        <f t="shared" si="264"/>
        <v/>
      </c>
    </row>
    <row r="900" spans="1:46" x14ac:dyDescent="0.2">
      <c r="A900" s="52" t="str">
        <f>IF(AND(F900&lt;&gt;"",'Institution - Klasse'!$F$4&lt;&gt;""),INDEX(libcatidinstit,'Institution - Klasse'!$F$4),"")</f>
        <v/>
      </c>
      <c r="B900" s="52" t="str">
        <f>IF(A900&lt;&gt;"",INDEX(codeinstit,'Institution - Klasse'!$F$4),"")</f>
        <v/>
      </c>
      <c r="C900" s="50" t="str">
        <f t="shared" si="265"/>
        <v/>
      </c>
      <c r="D900" s="143"/>
      <c r="E900" s="143"/>
      <c r="F900" s="137"/>
      <c r="G900" s="137"/>
      <c r="H900" s="137"/>
      <c r="I900" s="137"/>
      <c r="J900" s="139"/>
      <c r="K900" s="140"/>
      <c r="L900" s="141"/>
      <c r="M900" s="141"/>
      <c r="N900" s="140"/>
      <c r="O900" s="142"/>
      <c r="P900" s="137"/>
      <c r="Q900" s="227"/>
      <c r="R900" s="137"/>
      <c r="S900" s="155"/>
      <c r="T900" s="155"/>
      <c r="U900" s="155"/>
      <c r="V900" s="155"/>
      <c r="W900" s="155"/>
      <c r="X900" s="155"/>
      <c r="Y900" s="53" t="str">
        <f t="shared" si="247"/>
        <v/>
      </c>
      <c r="Z900" s="51" t="str">
        <f t="shared" si="248"/>
        <v/>
      </c>
      <c r="AA900" s="51" t="str">
        <f t="shared" si="249"/>
        <v/>
      </c>
      <c r="AB900" s="51" t="str">
        <f t="shared" si="250"/>
        <v/>
      </c>
      <c r="AC900" s="51" t="str">
        <f t="shared" si="251"/>
        <v/>
      </c>
      <c r="AD900" s="51" t="str">
        <f t="shared" si="252"/>
        <v/>
      </c>
      <c r="AE900" s="51" t="str">
        <f t="shared" si="253"/>
        <v/>
      </c>
      <c r="AF900" s="51" t="str">
        <f t="shared" si="254"/>
        <v/>
      </c>
      <c r="AG900" s="51" t="str">
        <f t="shared" si="255"/>
        <v/>
      </c>
      <c r="AH900" s="51" t="str">
        <f t="shared" si="256"/>
        <v/>
      </c>
      <c r="AI900" s="51" t="str">
        <f t="shared" si="257"/>
        <v/>
      </c>
      <c r="AJ900" s="51" t="str">
        <f t="shared" si="258"/>
        <v/>
      </c>
      <c r="AK900" s="51" t="str">
        <f t="shared" si="259"/>
        <v/>
      </c>
      <c r="AL900" s="51" t="str">
        <f t="shared" si="260"/>
        <v/>
      </c>
      <c r="AM900" s="51" t="str">
        <f t="shared" si="261"/>
        <v/>
      </c>
      <c r="AN900" s="51" t="str">
        <f>IF(OR(AD900&lt;&gt;TRUE,AI900&lt;&gt;TRUE),"",IF(OR('Info Lieferung'!$B$12-(YEAR(J900))&gt;INDEX(valschartmaxalt,MATCH(N900,libschart,0)),'Info Lieferung'!$B$12-(YEAR(J900))&lt;INDEX(valschartminalt,MATCH(N900,libschart,0))),FALSE,TRUE))</f>
        <v/>
      </c>
      <c r="AO900" s="51" t="str">
        <f t="shared" si="262"/>
        <v/>
      </c>
      <c r="AP900" s="51"/>
      <c r="AQ900" s="51"/>
      <c r="AR900" s="51"/>
      <c r="AS900" s="197" t="str">
        <f t="shared" si="263"/>
        <v/>
      </c>
      <c r="AT900" s="197" t="str">
        <f t="shared" si="264"/>
        <v/>
      </c>
    </row>
    <row r="901" spans="1:46" x14ac:dyDescent="0.2">
      <c r="A901" s="52" t="str">
        <f>IF(AND(F901&lt;&gt;"",'Institution - Klasse'!$F$4&lt;&gt;""),INDEX(libcatidinstit,'Institution - Klasse'!$F$4),"")</f>
        <v/>
      </c>
      <c r="B901" s="52" t="str">
        <f>IF(A901&lt;&gt;"",INDEX(codeinstit,'Institution - Klasse'!$F$4),"")</f>
        <v/>
      </c>
      <c r="C901" s="50" t="str">
        <f t="shared" si="265"/>
        <v/>
      </c>
      <c r="D901" s="143"/>
      <c r="E901" s="143"/>
      <c r="F901" s="137"/>
      <c r="G901" s="137"/>
      <c r="H901" s="137"/>
      <c r="I901" s="137"/>
      <c r="J901" s="139"/>
      <c r="K901" s="140"/>
      <c r="L901" s="141"/>
      <c r="M901" s="141"/>
      <c r="N901" s="140"/>
      <c r="O901" s="142"/>
      <c r="P901" s="137"/>
      <c r="Q901" s="227"/>
      <c r="R901" s="137"/>
      <c r="S901" s="155"/>
      <c r="T901" s="155"/>
      <c r="U901" s="155"/>
      <c r="V901" s="155"/>
      <c r="W901" s="155"/>
      <c r="X901" s="155"/>
      <c r="Y901" s="53" t="str">
        <f t="shared" ref="Y901:Y965" si="266">IF(G901="CH.AHV",IF(LEN(H901)=13,IF((MID(H901,13,1)+1-1)=MOD(10-(MID(H901,1,1)+3*MID(H901,2,1)+MID(H901,3,1)+3*MID(H901,4,1)+MID(H901,5,1)+3*MID(H901,6,1)+MID(H901,7,1)+3*MID(H901,8,1)+MID(H901,9,1)+3*MID(H901,10,1)+MID(H901,11,1)+3*MID(H901,12,1)),10),TRUE,FALSE),FALSE),"")</f>
        <v/>
      </c>
      <c r="Z901" s="51" t="str">
        <f t="shared" ref="Z901:Z965" si="267">IF(OR(ISBLANK(H901)),"",NOT(COUNTIF($H$5:$H$1004,$H901)&gt;1))</f>
        <v/>
      </c>
      <c r="AA901" s="51" t="str">
        <f t="shared" ref="AA901:AA964" si="268">IF(ISBLANK(F901),"",IF(ISNA(MATCH(TRIM(F901),libclint,0)),FALSE,TRUE))</f>
        <v/>
      </c>
      <c r="AB901" s="51" t="str">
        <f t="shared" ref="AB901:AB964" si="269">IF(ISBLANK(G901),"",IF(ISNA(MATCH(G901,codecatidlern,0)),FALSE,TRUE))</f>
        <v/>
      </c>
      <c r="AC901" s="51" t="str">
        <f t="shared" ref="AC901:AC964" si="270">IF(ISBLANK(I901),"",IF(ISNA(MATCH(I901,libsex,0)),FALSE,TRUE))</f>
        <v/>
      </c>
      <c r="AD901" s="51" t="str">
        <f t="shared" ref="AD901:AD965" si="271">IF(ISBLANK(J901),"",IF(AND(J901 &gt; DATE(1925,1,1),J901 &lt; DATE(2100,1,1)),TRUE,FALSE))</f>
        <v/>
      </c>
      <c r="AE901" s="51" t="str">
        <f t="shared" ref="AE901:AE964" si="272">IF(ISBLANK(K901),"",IF(ISNA(MATCH(K901,libnat,0)),FALSE,TRUE))</f>
        <v/>
      </c>
      <c r="AF901" s="51" t="str">
        <f t="shared" ref="AF901:AF965" si="273">IF(ISBLANK(L901),"",IF(ISNA(MATCH(L901,liblangue,0)),FALSE,TRUE))</f>
        <v/>
      </c>
      <c r="AG901" s="51" t="str">
        <f t="shared" ref="AG901:AG964" si="274">IF(OR(AF901&lt;&gt;TRUE,ISNA(MATCH(N901,libschart,0))),"",IF(AND(INDEX(codeschart,MATCH(N901,libschart,0))&lt;55000000,INDEX(codelangue,MATCH(L901,liblangue,0))=999),FALSE,TRUE))</f>
        <v/>
      </c>
      <c r="AH901" s="51" t="str">
        <f t="shared" ref="AH901:AH964" si="275">IF(ISBLANK(M901),"",IF(ISNA(MATCH(M901,libgem,0)),FALSE,TRUE))</f>
        <v/>
      </c>
      <c r="AI901" s="51" t="str">
        <f t="shared" ref="AI901:AI964" si="276">IF(ISBLANK(N901),"",IF(ISNA(MATCH(N901,libschart,0)),FALSE,IF(INDEX(codeschart,MATCH(N901,libschart,0))=0,FALSE,TRUE)))</f>
        <v/>
      </c>
      <c r="AJ901" s="51" t="str">
        <f t="shared" ref="AJ901:AJ964" si="277">IF(ISBLANK(O901),"",IF(ISNA(MATCH(O901,codektbj,0)),FALSE,TRUE))</f>
        <v/>
      </c>
      <c r="AK901" s="51" t="str">
        <f t="shared" ref="AK901:AK964" si="278">IF(ISBLANK(P901),"",IF(ISNA(MATCH(P901,libform,0)),FALSE,TRUE))</f>
        <v/>
      </c>
      <c r="AL901" s="51" t="str">
        <f t="shared" ref="AL901:AL964" si="279">IF(ISBLANK(Q901),"",IF(ISNA(MATCH(Q901,libspe,0)),FALSE,TRUE))</f>
        <v/>
      </c>
      <c r="AM901" s="51" t="str">
        <f t="shared" ref="AM901:AM964" si="280">IF(ISBLANK(R901),"",IF(ISNA(MATCH(R901,libmp1,0)),FALSE,TRUE))</f>
        <v/>
      </c>
      <c r="AN901" s="51" t="str">
        <f>IF(OR(AD901&lt;&gt;TRUE,AI901&lt;&gt;TRUE),"",IF(OR('Info Lieferung'!$B$12-(YEAR(J901))&gt;INDEX(valschartmaxalt,MATCH(N901,libschart,0)),'Info Lieferung'!$B$12-(YEAR(J901))&lt;INDEX(valschartminalt,MATCH(N901,libschart,0))),FALSE,TRUE))</f>
        <v/>
      </c>
      <c r="AO901" s="51" t="str">
        <f t="shared" ref="AO901:AO964" si="281">IF(ISBLANK(N901),"",IF(AND(AI901=TRUE,AJ901=TRUE),IF(OR(AND(O901&gt;=INDEX(valschartktbjmin,MATCH(N901,libschart,0)),O901&lt;=INDEX(valschartktbjmax,MATCH(N901,libschart,0))),AND(O901=90,INDEX(valschartktbj90,MATCH(N901,libschart,0))=90),AND(O901=99,INDEX(valschartktbj99,MATCH(N901,libschart,0))=99)),TRUE,FALSE),""))</f>
        <v/>
      </c>
      <c r="AP901" s="51"/>
      <c r="AQ901" s="51"/>
      <c r="AR901" s="51"/>
      <c r="AS901" s="197" t="str">
        <f t="shared" ref="AS901:AS965" si="282">IF(C901="","",1)</f>
        <v/>
      </c>
      <c r="AT901" s="197" t="str">
        <f t="shared" ref="AT901:AT964" si="283">IF(COUNTA(F901:X901)=0,"",IF(COUNTA(F901:Q901)=12,IF(OR(R901&lt;&gt;"",AI901=FALSE),FALSE,IF(OR(INDEX(codeschart,MATCH(N901,libschart,0))&lt;11000000,INDEX(codeschart,MATCH(N901,libschart,0))&gt;=52000000),FALSE,TRUE)),TRUE))</f>
        <v/>
      </c>
    </row>
    <row r="902" spans="1:46" x14ac:dyDescent="0.2">
      <c r="A902" s="52" t="str">
        <f>IF(AND(F902&lt;&gt;"",'Institution - Klasse'!$F$4&lt;&gt;""),INDEX(libcatidinstit,'Institution - Klasse'!$F$4),"")</f>
        <v/>
      </c>
      <c r="B902" s="52" t="str">
        <f>IF(A902&lt;&gt;"",INDEX(codeinstit,'Institution - Klasse'!$F$4),"")</f>
        <v/>
      </c>
      <c r="C902" s="50" t="str">
        <f t="shared" ref="C902:C965" si="284">IF(COUNTA(F902:X902)=0,"",IF(AT902=TRUE,"Unvollständig",IF(OR(Y902=FALSE,COUNTIF(AA902:AM902,FALSE)&gt;0,COUNTIF(F902:AR902,#N/A)&gt;0),"Fehler",IF(AND(Z902,AN902,AO902),"OK","Achtung"))))</f>
        <v/>
      </c>
      <c r="D902" s="143"/>
      <c r="E902" s="143"/>
      <c r="F902" s="137"/>
      <c r="G902" s="137"/>
      <c r="H902" s="137"/>
      <c r="I902" s="137"/>
      <c r="J902" s="139"/>
      <c r="K902" s="140"/>
      <c r="L902" s="141"/>
      <c r="M902" s="141"/>
      <c r="N902" s="140"/>
      <c r="O902" s="142"/>
      <c r="P902" s="137"/>
      <c r="Q902" s="227"/>
      <c r="R902" s="137"/>
      <c r="S902" s="155"/>
      <c r="T902" s="155"/>
      <c r="U902" s="155"/>
      <c r="V902" s="155"/>
      <c r="W902" s="155"/>
      <c r="X902" s="155"/>
      <c r="Y902" s="53" t="str">
        <f t="shared" si="266"/>
        <v/>
      </c>
      <c r="Z902" s="51" t="str">
        <f t="shared" si="267"/>
        <v/>
      </c>
      <c r="AA902" s="51" t="str">
        <f t="shared" si="268"/>
        <v/>
      </c>
      <c r="AB902" s="51" t="str">
        <f t="shared" si="269"/>
        <v/>
      </c>
      <c r="AC902" s="51" t="str">
        <f t="shared" si="270"/>
        <v/>
      </c>
      <c r="AD902" s="51" t="str">
        <f t="shared" si="271"/>
        <v/>
      </c>
      <c r="AE902" s="51" t="str">
        <f t="shared" si="272"/>
        <v/>
      </c>
      <c r="AF902" s="51" t="str">
        <f t="shared" si="273"/>
        <v/>
      </c>
      <c r="AG902" s="51" t="str">
        <f t="shared" si="274"/>
        <v/>
      </c>
      <c r="AH902" s="51" t="str">
        <f t="shared" si="275"/>
        <v/>
      </c>
      <c r="AI902" s="51" t="str">
        <f t="shared" si="276"/>
        <v/>
      </c>
      <c r="AJ902" s="51" t="str">
        <f t="shared" si="277"/>
        <v/>
      </c>
      <c r="AK902" s="51" t="str">
        <f t="shared" si="278"/>
        <v/>
      </c>
      <c r="AL902" s="51" t="str">
        <f t="shared" si="279"/>
        <v/>
      </c>
      <c r="AM902" s="51" t="str">
        <f t="shared" si="280"/>
        <v/>
      </c>
      <c r="AN902" s="51" t="str">
        <f>IF(OR(AD902&lt;&gt;TRUE,AI902&lt;&gt;TRUE),"",IF(OR('Info Lieferung'!$B$12-(YEAR(J902))&gt;INDEX(valschartmaxalt,MATCH(N902,libschart,0)),'Info Lieferung'!$B$12-(YEAR(J902))&lt;INDEX(valschartminalt,MATCH(N902,libschart,0))),FALSE,TRUE))</f>
        <v/>
      </c>
      <c r="AO902" s="51" t="str">
        <f t="shared" si="281"/>
        <v/>
      </c>
      <c r="AP902" s="51"/>
      <c r="AQ902" s="51"/>
      <c r="AR902" s="51"/>
      <c r="AS902" s="197" t="str">
        <f t="shared" si="282"/>
        <v/>
      </c>
      <c r="AT902" s="197" t="str">
        <f t="shared" si="283"/>
        <v/>
      </c>
    </row>
    <row r="903" spans="1:46" x14ac:dyDescent="0.2">
      <c r="A903" s="52" t="str">
        <f>IF(AND(F903&lt;&gt;"",'Institution - Klasse'!$F$4&lt;&gt;""),INDEX(libcatidinstit,'Institution - Klasse'!$F$4),"")</f>
        <v/>
      </c>
      <c r="B903" s="52" t="str">
        <f>IF(A903&lt;&gt;"",INDEX(codeinstit,'Institution - Klasse'!$F$4),"")</f>
        <v/>
      </c>
      <c r="C903" s="50" t="str">
        <f t="shared" si="284"/>
        <v/>
      </c>
      <c r="D903" s="143"/>
      <c r="E903" s="143"/>
      <c r="F903" s="137"/>
      <c r="G903" s="137"/>
      <c r="H903" s="137"/>
      <c r="I903" s="137"/>
      <c r="J903" s="139"/>
      <c r="K903" s="140"/>
      <c r="L903" s="141"/>
      <c r="M903" s="141"/>
      <c r="N903" s="140"/>
      <c r="O903" s="142"/>
      <c r="P903" s="137"/>
      <c r="Q903" s="227"/>
      <c r="R903" s="137"/>
      <c r="S903" s="155"/>
      <c r="T903" s="155"/>
      <c r="U903" s="155"/>
      <c r="V903" s="155"/>
      <c r="W903" s="155"/>
      <c r="X903" s="155"/>
      <c r="Y903" s="53" t="str">
        <f t="shared" si="266"/>
        <v/>
      </c>
      <c r="Z903" s="51" t="str">
        <f t="shared" si="267"/>
        <v/>
      </c>
      <c r="AA903" s="51" t="str">
        <f t="shared" si="268"/>
        <v/>
      </c>
      <c r="AB903" s="51" t="str">
        <f t="shared" si="269"/>
        <v/>
      </c>
      <c r="AC903" s="51" t="str">
        <f t="shared" si="270"/>
        <v/>
      </c>
      <c r="AD903" s="51" t="str">
        <f t="shared" si="271"/>
        <v/>
      </c>
      <c r="AE903" s="51" t="str">
        <f t="shared" si="272"/>
        <v/>
      </c>
      <c r="AF903" s="51" t="str">
        <f t="shared" si="273"/>
        <v/>
      </c>
      <c r="AG903" s="51" t="str">
        <f t="shared" si="274"/>
        <v/>
      </c>
      <c r="AH903" s="51" t="str">
        <f t="shared" si="275"/>
        <v/>
      </c>
      <c r="AI903" s="51" t="str">
        <f t="shared" si="276"/>
        <v/>
      </c>
      <c r="AJ903" s="51" t="str">
        <f t="shared" si="277"/>
        <v/>
      </c>
      <c r="AK903" s="51" t="str">
        <f t="shared" si="278"/>
        <v/>
      </c>
      <c r="AL903" s="51" t="str">
        <f t="shared" si="279"/>
        <v/>
      </c>
      <c r="AM903" s="51" t="str">
        <f t="shared" si="280"/>
        <v/>
      </c>
      <c r="AN903" s="51" t="str">
        <f>IF(OR(AD903&lt;&gt;TRUE,AI903&lt;&gt;TRUE),"",IF(OR('Info Lieferung'!$B$12-(YEAR(J903))&gt;INDEX(valschartmaxalt,MATCH(N903,libschart,0)),'Info Lieferung'!$B$12-(YEAR(J903))&lt;INDEX(valschartminalt,MATCH(N903,libschart,0))),FALSE,TRUE))</f>
        <v/>
      </c>
      <c r="AO903" s="51" t="str">
        <f t="shared" si="281"/>
        <v/>
      </c>
      <c r="AP903" s="51"/>
      <c r="AQ903" s="51"/>
      <c r="AR903" s="51"/>
      <c r="AS903" s="197" t="str">
        <f t="shared" si="282"/>
        <v/>
      </c>
      <c r="AT903" s="197" t="str">
        <f t="shared" si="283"/>
        <v/>
      </c>
    </row>
    <row r="904" spans="1:46" x14ac:dyDescent="0.2">
      <c r="A904" s="52" t="str">
        <f>IF(AND(F904&lt;&gt;"",'Institution - Klasse'!$F$4&lt;&gt;""),INDEX(libcatidinstit,'Institution - Klasse'!$F$4),"")</f>
        <v/>
      </c>
      <c r="B904" s="52" t="str">
        <f>IF(A904&lt;&gt;"",INDEX(codeinstit,'Institution - Klasse'!$F$4),"")</f>
        <v/>
      </c>
      <c r="C904" s="50" t="str">
        <f t="shared" si="284"/>
        <v/>
      </c>
      <c r="D904" s="143"/>
      <c r="E904" s="143"/>
      <c r="F904" s="137"/>
      <c r="G904" s="137"/>
      <c r="H904" s="137"/>
      <c r="I904" s="137"/>
      <c r="J904" s="139"/>
      <c r="K904" s="140"/>
      <c r="L904" s="141"/>
      <c r="M904" s="141"/>
      <c r="N904" s="140"/>
      <c r="O904" s="142"/>
      <c r="P904" s="137"/>
      <c r="Q904" s="227"/>
      <c r="R904" s="137"/>
      <c r="S904" s="155"/>
      <c r="T904" s="155"/>
      <c r="U904" s="155"/>
      <c r="V904" s="155"/>
      <c r="W904" s="155"/>
      <c r="X904" s="155"/>
      <c r="Y904" s="53" t="str">
        <f t="shared" si="266"/>
        <v/>
      </c>
      <c r="Z904" s="51" t="str">
        <f t="shared" si="267"/>
        <v/>
      </c>
      <c r="AA904" s="51" t="str">
        <f t="shared" si="268"/>
        <v/>
      </c>
      <c r="AB904" s="51" t="str">
        <f t="shared" si="269"/>
        <v/>
      </c>
      <c r="AC904" s="51" t="str">
        <f t="shared" si="270"/>
        <v/>
      </c>
      <c r="AD904" s="51" t="str">
        <f t="shared" si="271"/>
        <v/>
      </c>
      <c r="AE904" s="51" t="str">
        <f t="shared" si="272"/>
        <v/>
      </c>
      <c r="AF904" s="51" t="str">
        <f t="shared" si="273"/>
        <v/>
      </c>
      <c r="AG904" s="51" t="str">
        <f t="shared" si="274"/>
        <v/>
      </c>
      <c r="AH904" s="51" t="str">
        <f t="shared" si="275"/>
        <v/>
      </c>
      <c r="AI904" s="51" t="str">
        <f t="shared" si="276"/>
        <v/>
      </c>
      <c r="AJ904" s="51" t="str">
        <f t="shared" si="277"/>
        <v/>
      </c>
      <c r="AK904" s="51" t="str">
        <f t="shared" si="278"/>
        <v/>
      </c>
      <c r="AL904" s="51" t="str">
        <f t="shared" si="279"/>
        <v/>
      </c>
      <c r="AM904" s="51" t="str">
        <f t="shared" si="280"/>
        <v/>
      </c>
      <c r="AN904" s="51" t="str">
        <f>IF(OR(AD904&lt;&gt;TRUE,AI904&lt;&gt;TRUE),"",IF(OR('Info Lieferung'!$B$12-(YEAR(J904))&gt;INDEX(valschartmaxalt,MATCH(N904,libschart,0)),'Info Lieferung'!$B$12-(YEAR(J904))&lt;INDEX(valschartminalt,MATCH(N904,libschart,0))),FALSE,TRUE))</f>
        <v/>
      </c>
      <c r="AO904" s="51" t="str">
        <f t="shared" si="281"/>
        <v/>
      </c>
      <c r="AP904" s="51"/>
      <c r="AQ904" s="51"/>
      <c r="AR904" s="51"/>
      <c r="AS904" s="197" t="str">
        <f t="shared" si="282"/>
        <v/>
      </c>
      <c r="AT904" s="197" t="str">
        <f t="shared" si="283"/>
        <v/>
      </c>
    </row>
    <row r="905" spans="1:46" x14ac:dyDescent="0.2">
      <c r="A905" s="52" t="str">
        <f>IF(AND(F905&lt;&gt;"",'Institution - Klasse'!$F$4&lt;&gt;""),INDEX(libcatidinstit,'Institution - Klasse'!$F$4),"")</f>
        <v/>
      </c>
      <c r="B905" s="52" t="str">
        <f>IF(A905&lt;&gt;"",INDEX(codeinstit,'Institution - Klasse'!$F$4),"")</f>
        <v/>
      </c>
      <c r="C905" s="50" t="str">
        <f t="shared" si="284"/>
        <v/>
      </c>
      <c r="D905" s="143"/>
      <c r="E905" s="143"/>
      <c r="F905" s="137"/>
      <c r="G905" s="137"/>
      <c r="H905" s="137"/>
      <c r="I905" s="137"/>
      <c r="J905" s="139"/>
      <c r="K905" s="140"/>
      <c r="L905" s="141"/>
      <c r="M905" s="141"/>
      <c r="N905" s="140"/>
      <c r="O905" s="142"/>
      <c r="P905" s="137"/>
      <c r="Q905" s="227"/>
      <c r="R905" s="137"/>
      <c r="S905" s="155"/>
      <c r="T905" s="155"/>
      <c r="U905" s="155"/>
      <c r="V905" s="155"/>
      <c r="W905" s="155"/>
      <c r="X905" s="155"/>
      <c r="Y905" s="53" t="str">
        <f t="shared" si="266"/>
        <v/>
      </c>
      <c r="Z905" s="51" t="str">
        <f t="shared" si="267"/>
        <v/>
      </c>
      <c r="AA905" s="51" t="str">
        <f t="shared" si="268"/>
        <v/>
      </c>
      <c r="AB905" s="51" t="str">
        <f t="shared" si="269"/>
        <v/>
      </c>
      <c r="AC905" s="51" t="str">
        <f t="shared" si="270"/>
        <v/>
      </c>
      <c r="AD905" s="51" t="str">
        <f t="shared" si="271"/>
        <v/>
      </c>
      <c r="AE905" s="51" t="str">
        <f t="shared" si="272"/>
        <v/>
      </c>
      <c r="AF905" s="51" t="str">
        <f t="shared" si="273"/>
        <v/>
      </c>
      <c r="AG905" s="51" t="str">
        <f t="shared" si="274"/>
        <v/>
      </c>
      <c r="AH905" s="51" t="str">
        <f t="shared" si="275"/>
        <v/>
      </c>
      <c r="AI905" s="51" t="str">
        <f t="shared" si="276"/>
        <v/>
      </c>
      <c r="AJ905" s="51" t="str">
        <f t="shared" si="277"/>
        <v/>
      </c>
      <c r="AK905" s="51" t="str">
        <f t="shared" si="278"/>
        <v/>
      </c>
      <c r="AL905" s="51" t="str">
        <f t="shared" si="279"/>
        <v/>
      </c>
      <c r="AM905" s="51" t="str">
        <f t="shared" si="280"/>
        <v/>
      </c>
      <c r="AN905" s="51" t="str">
        <f>IF(OR(AD905&lt;&gt;TRUE,AI905&lt;&gt;TRUE),"",IF(OR('Info Lieferung'!$B$12-(YEAR(J905))&gt;INDEX(valschartmaxalt,MATCH(N905,libschart,0)),'Info Lieferung'!$B$12-(YEAR(J905))&lt;INDEX(valschartminalt,MATCH(N905,libschart,0))),FALSE,TRUE))</f>
        <v/>
      </c>
      <c r="AO905" s="51" t="str">
        <f t="shared" si="281"/>
        <v/>
      </c>
      <c r="AP905" s="51"/>
      <c r="AQ905" s="51"/>
      <c r="AR905" s="51"/>
      <c r="AS905" s="197" t="str">
        <f t="shared" si="282"/>
        <v/>
      </c>
      <c r="AT905" s="197" t="str">
        <f t="shared" si="283"/>
        <v/>
      </c>
    </row>
    <row r="906" spans="1:46" x14ac:dyDescent="0.2">
      <c r="A906" s="52" t="str">
        <f>IF(AND(F906&lt;&gt;"",'Institution - Klasse'!$F$4&lt;&gt;""),INDEX(libcatidinstit,'Institution - Klasse'!$F$4),"")</f>
        <v/>
      </c>
      <c r="B906" s="52" t="str">
        <f>IF(A906&lt;&gt;"",INDEX(codeinstit,'Institution - Klasse'!$F$4),"")</f>
        <v/>
      </c>
      <c r="C906" s="50" t="str">
        <f t="shared" si="284"/>
        <v/>
      </c>
      <c r="D906" s="143"/>
      <c r="E906" s="143"/>
      <c r="F906" s="137"/>
      <c r="G906" s="137"/>
      <c r="H906" s="137"/>
      <c r="I906" s="137"/>
      <c r="J906" s="139"/>
      <c r="K906" s="140"/>
      <c r="L906" s="141"/>
      <c r="M906" s="141"/>
      <c r="N906" s="140"/>
      <c r="O906" s="142"/>
      <c r="P906" s="137"/>
      <c r="Q906" s="227"/>
      <c r="R906" s="137"/>
      <c r="S906" s="155"/>
      <c r="T906" s="155"/>
      <c r="U906" s="155"/>
      <c r="V906" s="155"/>
      <c r="W906" s="155"/>
      <c r="X906" s="155"/>
      <c r="Y906" s="53" t="str">
        <f t="shared" si="266"/>
        <v/>
      </c>
      <c r="Z906" s="51" t="str">
        <f t="shared" si="267"/>
        <v/>
      </c>
      <c r="AA906" s="51" t="str">
        <f t="shared" si="268"/>
        <v/>
      </c>
      <c r="AB906" s="51" t="str">
        <f t="shared" si="269"/>
        <v/>
      </c>
      <c r="AC906" s="51" t="str">
        <f t="shared" si="270"/>
        <v/>
      </c>
      <c r="AD906" s="51" t="str">
        <f t="shared" si="271"/>
        <v/>
      </c>
      <c r="AE906" s="51" t="str">
        <f t="shared" si="272"/>
        <v/>
      </c>
      <c r="AF906" s="51" t="str">
        <f t="shared" si="273"/>
        <v/>
      </c>
      <c r="AG906" s="51" t="str">
        <f t="shared" si="274"/>
        <v/>
      </c>
      <c r="AH906" s="51" t="str">
        <f t="shared" si="275"/>
        <v/>
      </c>
      <c r="AI906" s="51" t="str">
        <f t="shared" si="276"/>
        <v/>
      </c>
      <c r="AJ906" s="51" t="str">
        <f t="shared" si="277"/>
        <v/>
      </c>
      <c r="AK906" s="51" t="str">
        <f t="shared" si="278"/>
        <v/>
      </c>
      <c r="AL906" s="51" t="str">
        <f t="shared" si="279"/>
        <v/>
      </c>
      <c r="AM906" s="51" t="str">
        <f t="shared" si="280"/>
        <v/>
      </c>
      <c r="AN906" s="51" t="str">
        <f>IF(OR(AD906&lt;&gt;TRUE,AI906&lt;&gt;TRUE),"",IF(OR('Info Lieferung'!$B$12-(YEAR(J906))&gt;INDEX(valschartmaxalt,MATCH(N906,libschart,0)),'Info Lieferung'!$B$12-(YEAR(J906))&lt;INDEX(valschartminalt,MATCH(N906,libschart,0))),FALSE,TRUE))</f>
        <v/>
      </c>
      <c r="AO906" s="51" t="str">
        <f t="shared" si="281"/>
        <v/>
      </c>
      <c r="AP906" s="51"/>
      <c r="AQ906" s="51"/>
      <c r="AR906" s="51"/>
      <c r="AS906" s="197" t="str">
        <f t="shared" si="282"/>
        <v/>
      </c>
      <c r="AT906" s="197" t="str">
        <f t="shared" si="283"/>
        <v/>
      </c>
    </row>
    <row r="907" spans="1:46" x14ac:dyDescent="0.2">
      <c r="A907" s="52" t="str">
        <f>IF(AND(F907&lt;&gt;"",'Institution - Klasse'!$F$4&lt;&gt;""),INDEX(libcatidinstit,'Institution - Klasse'!$F$4),"")</f>
        <v/>
      </c>
      <c r="B907" s="52" t="str">
        <f>IF(A907&lt;&gt;"",INDEX(codeinstit,'Institution - Klasse'!$F$4),"")</f>
        <v/>
      </c>
      <c r="C907" s="50" t="str">
        <f t="shared" si="284"/>
        <v/>
      </c>
      <c r="D907" s="143"/>
      <c r="E907" s="143"/>
      <c r="F907" s="137"/>
      <c r="G907" s="137"/>
      <c r="H907" s="137"/>
      <c r="I907" s="137"/>
      <c r="J907" s="139"/>
      <c r="K907" s="140"/>
      <c r="L907" s="141"/>
      <c r="M907" s="141"/>
      <c r="N907" s="140"/>
      <c r="O907" s="142"/>
      <c r="P907" s="137"/>
      <c r="Q907" s="227"/>
      <c r="R907" s="137"/>
      <c r="S907" s="155"/>
      <c r="T907" s="155"/>
      <c r="U907" s="155"/>
      <c r="V907" s="155"/>
      <c r="W907" s="155"/>
      <c r="X907" s="155"/>
      <c r="Y907" s="53" t="str">
        <f t="shared" si="266"/>
        <v/>
      </c>
      <c r="Z907" s="51" t="str">
        <f t="shared" si="267"/>
        <v/>
      </c>
      <c r="AA907" s="51" t="str">
        <f t="shared" si="268"/>
        <v/>
      </c>
      <c r="AB907" s="51" t="str">
        <f t="shared" si="269"/>
        <v/>
      </c>
      <c r="AC907" s="51" t="str">
        <f t="shared" si="270"/>
        <v/>
      </c>
      <c r="AD907" s="51" t="str">
        <f t="shared" si="271"/>
        <v/>
      </c>
      <c r="AE907" s="51" t="str">
        <f t="shared" si="272"/>
        <v/>
      </c>
      <c r="AF907" s="51" t="str">
        <f t="shared" si="273"/>
        <v/>
      </c>
      <c r="AG907" s="51" t="str">
        <f t="shared" si="274"/>
        <v/>
      </c>
      <c r="AH907" s="51" t="str">
        <f t="shared" si="275"/>
        <v/>
      </c>
      <c r="AI907" s="51" t="str">
        <f t="shared" si="276"/>
        <v/>
      </c>
      <c r="AJ907" s="51" t="str">
        <f t="shared" si="277"/>
        <v/>
      </c>
      <c r="AK907" s="51" t="str">
        <f t="shared" si="278"/>
        <v/>
      </c>
      <c r="AL907" s="51" t="str">
        <f t="shared" si="279"/>
        <v/>
      </c>
      <c r="AM907" s="51" t="str">
        <f t="shared" si="280"/>
        <v/>
      </c>
      <c r="AN907" s="51" t="str">
        <f>IF(OR(AD907&lt;&gt;TRUE,AI907&lt;&gt;TRUE),"",IF(OR('Info Lieferung'!$B$12-(YEAR(J907))&gt;INDEX(valschartmaxalt,MATCH(N907,libschart,0)),'Info Lieferung'!$B$12-(YEAR(J907))&lt;INDEX(valschartminalt,MATCH(N907,libschart,0))),FALSE,TRUE))</f>
        <v/>
      </c>
      <c r="AO907" s="51" t="str">
        <f t="shared" si="281"/>
        <v/>
      </c>
      <c r="AP907" s="51"/>
      <c r="AQ907" s="51"/>
      <c r="AR907" s="51"/>
      <c r="AS907" s="197" t="str">
        <f t="shared" si="282"/>
        <v/>
      </c>
      <c r="AT907" s="197" t="str">
        <f t="shared" si="283"/>
        <v/>
      </c>
    </row>
    <row r="908" spans="1:46" x14ac:dyDescent="0.2">
      <c r="A908" s="52" t="str">
        <f>IF(AND(F908&lt;&gt;"",'Institution - Klasse'!$F$4&lt;&gt;""),INDEX(libcatidinstit,'Institution - Klasse'!$F$4),"")</f>
        <v/>
      </c>
      <c r="B908" s="52" t="str">
        <f>IF(A908&lt;&gt;"",INDEX(codeinstit,'Institution - Klasse'!$F$4),"")</f>
        <v/>
      </c>
      <c r="C908" s="50" t="str">
        <f t="shared" si="284"/>
        <v/>
      </c>
      <c r="D908" s="143"/>
      <c r="E908" s="143"/>
      <c r="F908" s="137"/>
      <c r="G908" s="137"/>
      <c r="H908" s="137"/>
      <c r="I908" s="137"/>
      <c r="J908" s="139"/>
      <c r="K908" s="140"/>
      <c r="L908" s="141"/>
      <c r="M908" s="141"/>
      <c r="N908" s="140"/>
      <c r="O908" s="142"/>
      <c r="P908" s="137"/>
      <c r="Q908" s="227"/>
      <c r="R908" s="137"/>
      <c r="S908" s="155"/>
      <c r="T908" s="155"/>
      <c r="U908" s="155"/>
      <c r="V908" s="155"/>
      <c r="W908" s="155"/>
      <c r="X908" s="155"/>
      <c r="Y908" s="53" t="str">
        <f t="shared" si="266"/>
        <v/>
      </c>
      <c r="Z908" s="51" t="str">
        <f t="shared" si="267"/>
        <v/>
      </c>
      <c r="AA908" s="51" t="str">
        <f t="shared" si="268"/>
        <v/>
      </c>
      <c r="AB908" s="51" t="str">
        <f t="shared" si="269"/>
        <v/>
      </c>
      <c r="AC908" s="51" t="str">
        <f t="shared" si="270"/>
        <v/>
      </c>
      <c r="AD908" s="51" t="str">
        <f t="shared" si="271"/>
        <v/>
      </c>
      <c r="AE908" s="51" t="str">
        <f t="shared" si="272"/>
        <v/>
      </c>
      <c r="AF908" s="51" t="str">
        <f t="shared" si="273"/>
        <v/>
      </c>
      <c r="AG908" s="51" t="str">
        <f t="shared" si="274"/>
        <v/>
      </c>
      <c r="AH908" s="51" t="str">
        <f t="shared" si="275"/>
        <v/>
      </c>
      <c r="AI908" s="51" t="str">
        <f t="shared" si="276"/>
        <v/>
      </c>
      <c r="AJ908" s="51" t="str">
        <f t="shared" si="277"/>
        <v/>
      </c>
      <c r="AK908" s="51" t="str">
        <f t="shared" si="278"/>
        <v/>
      </c>
      <c r="AL908" s="51" t="str">
        <f t="shared" si="279"/>
        <v/>
      </c>
      <c r="AM908" s="51" t="str">
        <f t="shared" si="280"/>
        <v/>
      </c>
      <c r="AN908" s="51" t="str">
        <f>IF(OR(AD908&lt;&gt;TRUE,AI908&lt;&gt;TRUE),"",IF(OR('Info Lieferung'!$B$12-(YEAR(J908))&gt;INDEX(valschartmaxalt,MATCH(N908,libschart,0)),'Info Lieferung'!$B$12-(YEAR(J908))&lt;INDEX(valschartminalt,MATCH(N908,libschart,0))),FALSE,TRUE))</f>
        <v/>
      </c>
      <c r="AO908" s="51" t="str">
        <f t="shared" si="281"/>
        <v/>
      </c>
      <c r="AP908" s="51"/>
      <c r="AQ908" s="51"/>
      <c r="AR908" s="51"/>
      <c r="AS908" s="197" t="str">
        <f t="shared" si="282"/>
        <v/>
      </c>
      <c r="AT908" s="197" t="str">
        <f t="shared" si="283"/>
        <v/>
      </c>
    </row>
    <row r="909" spans="1:46" x14ac:dyDescent="0.2">
      <c r="A909" s="52" t="str">
        <f>IF(AND(F909&lt;&gt;"",'Institution - Klasse'!$F$4&lt;&gt;""),INDEX(libcatidinstit,'Institution - Klasse'!$F$4),"")</f>
        <v/>
      </c>
      <c r="B909" s="52" t="str">
        <f>IF(A909&lt;&gt;"",INDEX(codeinstit,'Institution - Klasse'!$F$4),"")</f>
        <v/>
      </c>
      <c r="C909" s="50" t="str">
        <f t="shared" si="284"/>
        <v/>
      </c>
      <c r="D909" s="143"/>
      <c r="E909" s="143"/>
      <c r="F909" s="137"/>
      <c r="G909" s="137"/>
      <c r="H909" s="137"/>
      <c r="I909" s="137"/>
      <c r="J909" s="139"/>
      <c r="K909" s="140"/>
      <c r="L909" s="141"/>
      <c r="M909" s="141"/>
      <c r="N909" s="140"/>
      <c r="O909" s="142"/>
      <c r="P909" s="137"/>
      <c r="Q909" s="227"/>
      <c r="R909" s="137"/>
      <c r="S909" s="155"/>
      <c r="T909" s="155"/>
      <c r="U909" s="155"/>
      <c r="V909" s="155"/>
      <c r="W909" s="155"/>
      <c r="X909" s="155"/>
      <c r="Y909" s="53" t="str">
        <f t="shared" si="266"/>
        <v/>
      </c>
      <c r="Z909" s="51" t="str">
        <f t="shared" si="267"/>
        <v/>
      </c>
      <c r="AA909" s="51" t="str">
        <f t="shared" si="268"/>
        <v/>
      </c>
      <c r="AB909" s="51" t="str">
        <f t="shared" si="269"/>
        <v/>
      </c>
      <c r="AC909" s="51" t="str">
        <f t="shared" si="270"/>
        <v/>
      </c>
      <c r="AD909" s="51" t="str">
        <f t="shared" si="271"/>
        <v/>
      </c>
      <c r="AE909" s="51" t="str">
        <f t="shared" si="272"/>
        <v/>
      </c>
      <c r="AF909" s="51" t="str">
        <f t="shared" si="273"/>
        <v/>
      </c>
      <c r="AG909" s="51" t="str">
        <f t="shared" si="274"/>
        <v/>
      </c>
      <c r="AH909" s="51" t="str">
        <f t="shared" si="275"/>
        <v/>
      </c>
      <c r="AI909" s="51" t="str">
        <f t="shared" si="276"/>
        <v/>
      </c>
      <c r="AJ909" s="51" t="str">
        <f t="shared" si="277"/>
        <v/>
      </c>
      <c r="AK909" s="51" t="str">
        <f t="shared" si="278"/>
        <v/>
      </c>
      <c r="AL909" s="51" t="str">
        <f t="shared" si="279"/>
        <v/>
      </c>
      <c r="AM909" s="51" t="str">
        <f t="shared" si="280"/>
        <v/>
      </c>
      <c r="AN909" s="51" t="str">
        <f>IF(OR(AD909&lt;&gt;TRUE,AI909&lt;&gt;TRUE),"",IF(OR('Info Lieferung'!$B$12-(YEAR(J909))&gt;INDEX(valschartmaxalt,MATCH(N909,libschart,0)),'Info Lieferung'!$B$12-(YEAR(J909))&lt;INDEX(valschartminalt,MATCH(N909,libschart,0))),FALSE,TRUE))</f>
        <v/>
      </c>
      <c r="AO909" s="51" t="str">
        <f t="shared" si="281"/>
        <v/>
      </c>
      <c r="AP909" s="51"/>
      <c r="AQ909" s="51"/>
      <c r="AR909" s="51"/>
      <c r="AS909" s="197" t="str">
        <f t="shared" si="282"/>
        <v/>
      </c>
      <c r="AT909" s="197" t="str">
        <f t="shared" si="283"/>
        <v/>
      </c>
    </row>
    <row r="910" spans="1:46" x14ac:dyDescent="0.2">
      <c r="A910" s="52" t="str">
        <f>IF(AND(F910&lt;&gt;"",'Institution - Klasse'!$F$4&lt;&gt;""),INDEX(libcatidinstit,'Institution - Klasse'!$F$4),"")</f>
        <v/>
      </c>
      <c r="B910" s="52" t="str">
        <f>IF(A910&lt;&gt;"",INDEX(codeinstit,'Institution - Klasse'!$F$4),"")</f>
        <v/>
      </c>
      <c r="C910" s="50" t="str">
        <f t="shared" si="284"/>
        <v/>
      </c>
      <c r="D910" s="143"/>
      <c r="E910" s="143"/>
      <c r="F910" s="137"/>
      <c r="G910" s="137"/>
      <c r="H910" s="137"/>
      <c r="I910" s="137"/>
      <c r="J910" s="139"/>
      <c r="K910" s="140"/>
      <c r="L910" s="141"/>
      <c r="M910" s="141"/>
      <c r="N910" s="140"/>
      <c r="O910" s="142"/>
      <c r="P910" s="137"/>
      <c r="Q910" s="227"/>
      <c r="R910" s="137"/>
      <c r="S910" s="155"/>
      <c r="T910" s="155"/>
      <c r="U910" s="155"/>
      <c r="V910" s="155"/>
      <c r="W910" s="155"/>
      <c r="X910" s="155"/>
      <c r="Y910" s="53" t="str">
        <f t="shared" si="266"/>
        <v/>
      </c>
      <c r="Z910" s="51" t="str">
        <f t="shared" si="267"/>
        <v/>
      </c>
      <c r="AA910" s="51" t="str">
        <f t="shared" si="268"/>
        <v/>
      </c>
      <c r="AB910" s="51" t="str">
        <f t="shared" si="269"/>
        <v/>
      </c>
      <c r="AC910" s="51" t="str">
        <f t="shared" si="270"/>
        <v/>
      </c>
      <c r="AD910" s="51" t="str">
        <f t="shared" si="271"/>
        <v/>
      </c>
      <c r="AE910" s="51" t="str">
        <f t="shared" si="272"/>
        <v/>
      </c>
      <c r="AF910" s="51" t="str">
        <f t="shared" si="273"/>
        <v/>
      </c>
      <c r="AG910" s="51" t="str">
        <f t="shared" si="274"/>
        <v/>
      </c>
      <c r="AH910" s="51" t="str">
        <f t="shared" si="275"/>
        <v/>
      </c>
      <c r="AI910" s="51" t="str">
        <f t="shared" si="276"/>
        <v/>
      </c>
      <c r="AJ910" s="51" t="str">
        <f t="shared" si="277"/>
        <v/>
      </c>
      <c r="AK910" s="51" t="str">
        <f t="shared" si="278"/>
        <v/>
      </c>
      <c r="AL910" s="51" t="str">
        <f t="shared" si="279"/>
        <v/>
      </c>
      <c r="AM910" s="51" t="str">
        <f t="shared" si="280"/>
        <v/>
      </c>
      <c r="AN910" s="51" t="str">
        <f>IF(OR(AD910&lt;&gt;TRUE,AI910&lt;&gt;TRUE),"",IF(OR('Info Lieferung'!$B$12-(YEAR(J910))&gt;INDEX(valschartmaxalt,MATCH(N910,libschart,0)),'Info Lieferung'!$B$12-(YEAR(J910))&lt;INDEX(valschartminalt,MATCH(N910,libschart,0))),FALSE,TRUE))</f>
        <v/>
      </c>
      <c r="AO910" s="51" t="str">
        <f t="shared" si="281"/>
        <v/>
      </c>
      <c r="AP910" s="51"/>
      <c r="AQ910" s="51"/>
      <c r="AR910" s="51"/>
      <c r="AS910" s="197" t="str">
        <f t="shared" si="282"/>
        <v/>
      </c>
      <c r="AT910" s="197" t="str">
        <f t="shared" si="283"/>
        <v/>
      </c>
    </row>
    <row r="911" spans="1:46" x14ac:dyDescent="0.2">
      <c r="A911" s="52" t="str">
        <f>IF(AND(F911&lt;&gt;"",'Institution - Klasse'!$F$4&lt;&gt;""),INDEX(libcatidinstit,'Institution - Klasse'!$F$4),"")</f>
        <v/>
      </c>
      <c r="B911" s="52" t="str">
        <f>IF(A911&lt;&gt;"",INDEX(codeinstit,'Institution - Klasse'!$F$4),"")</f>
        <v/>
      </c>
      <c r="C911" s="50" t="str">
        <f t="shared" si="284"/>
        <v/>
      </c>
      <c r="D911" s="143"/>
      <c r="E911" s="143"/>
      <c r="F911" s="137"/>
      <c r="G911" s="137"/>
      <c r="H911" s="137"/>
      <c r="I911" s="137"/>
      <c r="J911" s="139"/>
      <c r="K911" s="140"/>
      <c r="L911" s="141"/>
      <c r="M911" s="141"/>
      <c r="N911" s="140"/>
      <c r="O911" s="142"/>
      <c r="P911" s="137"/>
      <c r="Q911" s="227"/>
      <c r="R911" s="137"/>
      <c r="S911" s="155"/>
      <c r="T911" s="155"/>
      <c r="U911" s="155"/>
      <c r="V911" s="155"/>
      <c r="W911" s="155"/>
      <c r="X911" s="155"/>
      <c r="Y911" s="53" t="str">
        <f t="shared" si="266"/>
        <v/>
      </c>
      <c r="Z911" s="51" t="str">
        <f t="shared" si="267"/>
        <v/>
      </c>
      <c r="AA911" s="51" t="str">
        <f t="shared" si="268"/>
        <v/>
      </c>
      <c r="AB911" s="51" t="str">
        <f t="shared" si="269"/>
        <v/>
      </c>
      <c r="AC911" s="51" t="str">
        <f t="shared" si="270"/>
        <v/>
      </c>
      <c r="AD911" s="51" t="str">
        <f t="shared" si="271"/>
        <v/>
      </c>
      <c r="AE911" s="51" t="str">
        <f t="shared" si="272"/>
        <v/>
      </c>
      <c r="AF911" s="51" t="str">
        <f t="shared" si="273"/>
        <v/>
      </c>
      <c r="AG911" s="51" t="str">
        <f t="shared" si="274"/>
        <v/>
      </c>
      <c r="AH911" s="51" t="str">
        <f t="shared" si="275"/>
        <v/>
      </c>
      <c r="AI911" s="51" t="str">
        <f t="shared" si="276"/>
        <v/>
      </c>
      <c r="AJ911" s="51" t="str">
        <f t="shared" si="277"/>
        <v/>
      </c>
      <c r="AK911" s="51" t="str">
        <f t="shared" si="278"/>
        <v/>
      </c>
      <c r="AL911" s="51" t="str">
        <f t="shared" si="279"/>
        <v/>
      </c>
      <c r="AM911" s="51" t="str">
        <f t="shared" si="280"/>
        <v/>
      </c>
      <c r="AN911" s="51" t="str">
        <f>IF(OR(AD911&lt;&gt;TRUE,AI911&lt;&gt;TRUE),"",IF(OR('Info Lieferung'!$B$12-(YEAR(J911))&gt;INDEX(valschartmaxalt,MATCH(N911,libschart,0)),'Info Lieferung'!$B$12-(YEAR(J911))&lt;INDEX(valschartminalt,MATCH(N911,libschart,0))),FALSE,TRUE))</f>
        <v/>
      </c>
      <c r="AO911" s="51" t="str">
        <f t="shared" si="281"/>
        <v/>
      </c>
      <c r="AP911" s="51"/>
      <c r="AQ911" s="51"/>
      <c r="AR911" s="51"/>
      <c r="AS911" s="197" t="str">
        <f t="shared" si="282"/>
        <v/>
      </c>
      <c r="AT911" s="197" t="str">
        <f t="shared" si="283"/>
        <v/>
      </c>
    </row>
    <row r="912" spans="1:46" x14ac:dyDescent="0.2">
      <c r="A912" s="52" t="str">
        <f>IF(AND(F912&lt;&gt;"",'Institution - Klasse'!$F$4&lt;&gt;""),INDEX(libcatidinstit,'Institution - Klasse'!$F$4),"")</f>
        <v/>
      </c>
      <c r="B912" s="52" t="str">
        <f>IF(A912&lt;&gt;"",INDEX(codeinstit,'Institution - Klasse'!$F$4),"")</f>
        <v/>
      </c>
      <c r="C912" s="50" t="str">
        <f t="shared" si="284"/>
        <v/>
      </c>
      <c r="D912" s="143"/>
      <c r="E912" s="143"/>
      <c r="F912" s="137"/>
      <c r="G912" s="137"/>
      <c r="H912" s="137"/>
      <c r="I912" s="137"/>
      <c r="J912" s="139"/>
      <c r="K912" s="140"/>
      <c r="L912" s="141"/>
      <c r="M912" s="141"/>
      <c r="N912" s="140"/>
      <c r="O912" s="142"/>
      <c r="P912" s="137"/>
      <c r="Q912" s="227"/>
      <c r="R912" s="137"/>
      <c r="S912" s="155"/>
      <c r="T912" s="155"/>
      <c r="U912" s="155"/>
      <c r="V912" s="155"/>
      <c r="W912" s="155"/>
      <c r="X912" s="155"/>
      <c r="Y912" s="53" t="str">
        <f t="shared" si="266"/>
        <v/>
      </c>
      <c r="Z912" s="51" t="str">
        <f t="shared" si="267"/>
        <v/>
      </c>
      <c r="AA912" s="51" t="str">
        <f t="shared" si="268"/>
        <v/>
      </c>
      <c r="AB912" s="51" t="str">
        <f t="shared" si="269"/>
        <v/>
      </c>
      <c r="AC912" s="51" t="str">
        <f t="shared" si="270"/>
        <v/>
      </c>
      <c r="AD912" s="51" t="str">
        <f t="shared" si="271"/>
        <v/>
      </c>
      <c r="AE912" s="51" t="str">
        <f t="shared" si="272"/>
        <v/>
      </c>
      <c r="AF912" s="51" t="str">
        <f t="shared" si="273"/>
        <v/>
      </c>
      <c r="AG912" s="51" t="str">
        <f t="shared" si="274"/>
        <v/>
      </c>
      <c r="AH912" s="51" t="str">
        <f t="shared" si="275"/>
        <v/>
      </c>
      <c r="AI912" s="51" t="str">
        <f t="shared" si="276"/>
        <v/>
      </c>
      <c r="AJ912" s="51" t="str">
        <f t="shared" si="277"/>
        <v/>
      </c>
      <c r="AK912" s="51" t="str">
        <f t="shared" si="278"/>
        <v/>
      </c>
      <c r="AL912" s="51" t="str">
        <f t="shared" si="279"/>
        <v/>
      </c>
      <c r="AM912" s="51" t="str">
        <f t="shared" si="280"/>
        <v/>
      </c>
      <c r="AN912" s="51" t="str">
        <f>IF(OR(AD912&lt;&gt;TRUE,AI912&lt;&gt;TRUE),"",IF(OR('Info Lieferung'!$B$12-(YEAR(J912))&gt;INDEX(valschartmaxalt,MATCH(N912,libschart,0)),'Info Lieferung'!$B$12-(YEAR(J912))&lt;INDEX(valschartminalt,MATCH(N912,libschart,0))),FALSE,TRUE))</f>
        <v/>
      </c>
      <c r="AO912" s="51" t="str">
        <f t="shared" si="281"/>
        <v/>
      </c>
      <c r="AP912" s="51"/>
      <c r="AQ912" s="51"/>
      <c r="AR912" s="51"/>
      <c r="AS912" s="197" t="str">
        <f t="shared" si="282"/>
        <v/>
      </c>
      <c r="AT912" s="197" t="str">
        <f t="shared" si="283"/>
        <v/>
      </c>
    </row>
    <row r="913" spans="1:46" x14ac:dyDescent="0.2">
      <c r="A913" s="52" t="str">
        <f>IF(AND(F913&lt;&gt;"",'Institution - Klasse'!$F$4&lt;&gt;""),INDEX(libcatidinstit,'Institution - Klasse'!$F$4),"")</f>
        <v/>
      </c>
      <c r="B913" s="52" t="str">
        <f>IF(A913&lt;&gt;"",INDEX(codeinstit,'Institution - Klasse'!$F$4),"")</f>
        <v/>
      </c>
      <c r="C913" s="50" t="str">
        <f t="shared" si="284"/>
        <v/>
      </c>
      <c r="D913" s="143"/>
      <c r="E913" s="143"/>
      <c r="F913" s="137"/>
      <c r="G913" s="137"/>
      <c r="H913" s="137"/>
      <c r="I913" s="137"/>
      <c r="J913" s="139"/>
      <c r="K913" s="140"/>
      <c r="L913" s="141"/>
      <c r="M913" s="141"/>
      <c r="N913" s="140"/>
      <c r="O913" s="142"/>
      <c r="P913" s="137"/>
      <c r="Q913" s="227"/>
      <c r="R913" s="137"/>
      <c r="S913" s="155"/>
      <c r="T913" s="155"/>
      <c r="U913" s="155"/>
      <c r="V913" s="155"/>
      <c r="W913" s="155"/>
      <c r="X913" s="155"/>
      <c r="Y913" s="53" t="str">
        <f t="shared" si="266"/>
        <v/>
      </c>
      <c r="Z913" s="51" t="str">
        <f t="shared" si="267"/>
        <v/>
      </c>
      <c r="AA913" s="51" t="str">
        <f t="shared" si="268"/>
        <v/>
      </c>
      <c r="AB913" s="51" t="str">
        <f t="shared" si="269"/>
        <v/>
      </c>
      <c r="AC913" s="51" t="str">
        <f t="shared" si="270"/>
        <v/>
      </c>
      <c r="AD913" s="51" t="str">
        <f t="shared" si="271"/>
        <v/>
      </c>
      <c r="AE913" s="51" t="str">
        <f t="shared" si="272"/>
        <v/>
      </c>
      <c r="AF913" s="51" t="str">
        <f t="shared" si="273"/>
        <v/>
      </c>
      <c r="AG913" s="51" t="str">
        <f t="shared" si="274"/>
        <v/>
      </c>
      <c r="AH913" s="51" t="str">
        <f t="shared" si="275"/>
        <v/>
      </c>
      <c r="AI913" s="51" t="str">
        <f t="shared" si="276"/>
        <v/>
      </c>
      <c r="AJ913" s="51" t="str">
        <f t="shared" si="277"/>
        <v/>
      </c>
      <c r="AK913" s="51" t="str">
        <f t="shared" si="278"/>
        <v/>
      </c>
      <c r="AL913" s="51" t="str">
        <f t="shared" si="279"/>
        <v/>
      </c>
      <c r="AM913" s="51" t="str">
        <f t="shared" si="280"/>
        <v/>
      </c>
      <c r="AN913" s="51" t="str">
        <f>IF(OR(AD913&lt;&gt;TRUE,AI913&lt;&gt;TRUE),"",IF(OR('Info Lieferung'!$B$12-(YEAR(J913))&gt;INDEX(valschartmaxalt,MATCH(N913,libschart,0)),'Info Lieferung'!$B$12-(YEAR(J913))&lt;INDEX(valschartminalt,MATCH(N913,libschart,0))),FALSE,TRUE))</f>
        <v/>
      </c>
      <c r="AO913" s="51" t="str">
        <f t="shared" si="281"/>
        <v/>
      </c>
      <c r="AP913" s="51"/>
      <c r="AQ913" s="51"/>
      <c r="AR913" s="51"/>
      <c r="AS913" s="197" t="str">
        <f t="shared" si="282"/>
        <v/>
      </c>
      <c r="AT913" s="197" t="str">
        <f t="shared" si="283"/>
        <v/>
      </c>
    </row>
    <row r="914" spans="1:46" x14ac:dyDescent="0.2">
      <c r="A914" s="52" t="str">
        <f>IF(AND(F914&lt;&gt;"",'Institution - Klasse'!$F$4&lt;&gt;""),INDEX(libcatidinstit,'Institution - Klasse'!$F$4),"")</f>
        <v/>
      </c>
      <c r="B914" s="52" t="str">
        <f>IF(A914&lt;&gt;"",INDEX(codeinstit,'Institution - Klasse'!$F$4),"")</f>
        <v/>
      </c>
      <c r="C914" s="50" t="str">
        <f t="shared" si="284"/>
        <v/>
      </c>
      <c r="D914" s="143"/>
      <c r="E914" s="143"/>
      <c r="F914" s="137"/>
      <c r="G914" s="137"/>
      <c r="H914" s="137"/>
      <c r="I914" s="137"/>
      <c r="J914" s="139"/>
      <c r="K914" s="140"/>
      <c r="L914" s="141"/>
      <c r="M914" s="141"/>
      <c r="N914" s="140"/>
      <c r="O914" s="142"/>
      <c r="P914" s="137"/>
      <c r="Q914" s="227"/>
      <c r="R914" s="137"/>
      <c r="S914" s="155"/>
      <c r="T914" s="155"/>
      <c r="U914" s="155"/>
      <c r="V914" s="155"/>
      <c r="W914" s="155"/>
      <c r="X914" s="155"/>
      <c r="Y914" s="53" t="str">
        <f t="shared" si="266"/>
        <v/>
      </c>
      <c r="Z914" s="51" t="str">
        <f t="shared" si="267"/>
        <v/>
      </c>
      <c r="AA914" s="51" t="str">
        <f t="shared" si="268"/>
        <v/>
      </c>
      <c r="AB914" s="51" t="str">
        <f t="shared" si="269"/>
        <v/>
      </c>
      <c r="AC914" s="51" t="str">
        <f t="shared" si="270"/>
        <v/>
      </c>
      <c r="AD914" s="51" t="str">
        <f t="shared" si="271"/>
        <v/>
      </c>
      <c r="AE914" s="51" t="str">
        <f t="shared" si="272"/>
        <v/>
      </c>
      <c r="AF914" s="51" t="str">
        <f t="shared" si="273"/>
        <v/>
      </c>
      <c r="AG914" s="51" t="str">
        <f t="shared" si="274"/>
        <v/>
      </c>
      <c r="AH914" s="51" t="str">
        <f t="shared" si="275"/>
        <v/>
      </c>
      <c r="AI914" s="51" t="str">
        <f t="shared" si="276"/>
        <v/>
      </c>
      <c r="AJ914" s="51" t="str">
        <f t="shared" si="277"/>
        <v/>
      </c>
      <c r="AK914" s="51" t="str">
        <f t="shared" si="278"/>
        <v/>
      </c>
      <c r="AL914" s="51" t="str">
        <f t="shared" si="279"/>
        <v/>
      </c>
      <c r="AM914" s="51" t="str">
        <f t="shared" si="280"/>
        <v/>
      </c>
      <c r="AN914" s="51" t="str">
        <f>IF(OR(AD914&lt;&gt;TRUE,AI914&lt;&gt;TRUE),"",IF(OR('Info Lieferung'!$B$12-(YEAR(J914))&gt;INDEX(valschartmaxalt,MATCH(N914,libschart,0)),'Info Lieferung'!$B$12-(YEAR(J914))&lt;INDEX(valschartminalt,MATCH(N914,libschart,0))),FALSE,TRUE))</f>
        <v/>
      </c>
      <c r="AO914" s="51" t="str">
        <f t="shared" si="281"/>
        <v/>
      </c>
      <c r="AP914" s="51"/>
      <c r="AQ914" s="51"/>
      <c r="AR914" s="51"/>
      <c r="AS914" s="197" t="str">
        <f t="shared" si="282"/>
        <v/>
      </c>
      <c r="AT914" s="197" t="str">
        <f t="shared" si="283"/>
        <v/>
      </c>
    </row>
    <row r="915" spans="1:46" x14ac:dyDescent="0.2">
      <c r="A915" s="52" t="str">
        <f>IF(AND(F915&lt;&gt;"",'Institution - Klasse'!$F$4&lt;&gt;""),INDEX(libcatidinstit,'Institution - Klasse'!$F$4),"")</f>
        <v/>
      </c>
      <c r="B915" s="52" t="str">
        <f>IF(A915&lt;&gt;"",INDEX(codeinstit,'Institution - Klasse'!$F$4),"")</f>
        <v/>
      </c>
      <c r="C915" s="50" t="str">
        <f t="shared" si="284"/>
        <v/>
      </c>
      <c r="D915" s="143"/>
      <c r="E915" s="143"/>
      <c r="F915" s="137"/>
      <c r="G915" s="137"/>
      <c r="H915" s="137"/>
      <c r="I915" s="137"/>
      <c r="J915" s="139"/>
      <c r="K915" s="140"/>
      <c r="L915" s="141"/>
      <c r="M915" s="141"/>
      <c r="N915" s="140"/>
      <c r="O915" s="142"/>
      <c r="P915" s="137"/>
      <c r="Q915" s="227"/>
      <c r="R915" s="137"/>
      <c r="S915" s="155"/>
      <c r="T915" s="155"/>
      <c r="U915" s="155"/>
      <c r="V915" s="155"/>
      <c r="W915" s="155"/>
      <c r="X915" s="155"/>
      <c r="Y915" s="53" t="str">
        <f t="shared" si="266"/>
        <v/>
      </c>
      <c r="Z915" s="51" t="str">
        <f t="shared" si="267"/>
        <v/>
      </c>
      <c r="AA915" s="51" t="str">
        <f t="shared" si="268"/>
        <v/>
      </c>
      <c r="AB915" s="51" t="str">
        <f t="shared" si="269"/>
        <v/>
      </c>
      <c r="AC915" s="51" t="str">
        <f t="shared" si="270"/>
        <v/>
      </c>
      <c r="AD915" s="51" t="str">
        <f t="shared" si="271"/>
        <v/>
      </c>
      <c r="AE915" s="51" t="str">
        <f t="shared" si="272"/>
        <v/>
      </c>
      <c r="AF915" s="51" t="str">
        <f t="shared" si="273"/>
        <v/>
      </c>
      <c r="AG915" s="51" t="str">
        <f t="shared" si="274"/>
        <v/>
      </c>
      <c r="AH915" s="51" t="str">
        <f t="shared" si="275"/>
        <v/>
      </c>
      <c r="AI915" s="51" t="str">
        <f t="shared" si="276"/>
        <v/>
      </c>
      <c r="AJ915" s="51" t="str">
        <f t="shared" si="277"/>
        <v/>
      </c>
      <c r="AK915" s="51" t="str">
        <f t="shared" si="278"/>
        <v/>
      </c>
      <c r="AL915" s="51" t="str">
        <f t="shared" si="279"/>
        <v/>
      </c>
      <c r="AM915" s="51" t="str">
        <f t="shared" si="280"/>
        <v/>
      </c>
      <c r="AN915" s="51" t="str">
        <f>IF(OR(AD915&lt;&gt;TRUE,AI915&lt;&gt;TRUE),"",IF(OR('Info Lieferung'!$B$12-(YEAR(J915))&gt;INDEX(valschartmaxalt,MATCH(N915,libschart,0)),'Info Lieferung'!$B$12-(YEAR(J915))&lt;INDEX(valschartminalt,MATCH(N915,libschart,0))),FALSE,TRUE))</f>
        <v/>
      </c>
      <c r="AO915" s="51" t="str">
        <f t="shared" si="281"/>
        <v/>
      </c>
      <c r="AP915" s="51"/>
      <c r="AQ915" s="51"/>
      <c r="AR915" s="51"/>
      <c r="AS915" s="197" t="str">
        <f t="shared" si="282"/>
        <v/>
      </c>
      <c r="AT915" s="197" t="str">
        <f t="shared" si="283"/>
        <v/>
      </c>
    </row>
    <row r="916" spans="1:46" x14ac:dyDescent="0.2">
      <c r="A916" s="52" t="str">
        <f>IF(AND(F916&lt;&gt;"",'Institution - Klasse'!$F$4&lt;&gt;""),INDEX(libcatidinstit,'Institution - Klasse'!$F$4),"")</f>
        <v/>
      </c>
      <c r="B916" s="52" t="str">
        <f>IF(A916&lt;&gt;"",INDEX(codeinstit,'Institution - Klasse'!$F$4),"")</f>
        <v/>
      </c>
      <c r="C916" s="50" t="str">
        <f t="shared" si="284"/>
        <v/>
      </c>
      <c r="D916" s="143"/>
      <c r="E916" s="143"/>
      <c r="F916" s="137"/>
      <c r="G916" s="137"/>
      <c r="H916" s="137"/>
      <c r="I916" s="137"/>
      <c r="J916" s="139"/>
      <c r="K916" s="140"/>
      <c r="L916" s="141"/>
      <c r="M916" s="141"/>
      <c r="N916" s="140"/>
      <c r="O916" s="142"/>
      <c r="P916" s="137"/>
      <c r="Q916" s="227"/>
      <c r="R916" s="137"/>
      <c r="S916" s="155"/>
      <c r="T916" s="155"/>
      <c r="U916" s="155"/>
      <c r="V916" s="155"/>
      <c r="W916" s="155"/>
      <c r="X916" s="155"/>
      <c r="Y916" s="53" t="str">
        <f t="shared" si="266"/>
        <v/>
      </c>
      <c r="Z916" s="51" t="str">
        <f t="shared" si="267"/>
        <v/>
      </c>
      <c r="AA916" s="51" t="str">
        <f t="shared" si="268"/>
        <v/>
      </c>
      <c r="AB916" s="51" t="str">
        <f t="shared" si="269"/>
        <v/>
      </c>
      <c r="AC916" s="51" t="str">
        <f t="shared" si="270"/>
        <v/>
      </c>
      <c r="AD916" s="51" t="str">
        <f t="shared" si="271"/>
        <v/>
      </c>
      <c r="AE916" s="51" t="str">
        <f t="shared" si="272"/>
        <v/>
      </c>
      <c r="AF916" s="51" t="str">
        <f t="shared" si="273"/>
        <v/>
      </c>
      <c r="AG916" s="51" t="str">
        <f t="shared" si="274"/>
        <v/>
      </c>
      <c r="AH916" s="51" t="str">
        <f t="shared" si="275"/>
        <v/>
      </c>
      <c r="AI916" s="51" t="str">
        <f t="shared" si="276"/>
        <v/>
      </c>
      <c r="AJ916" s="51" t="str">
        <f t="shared" si="277"/>
        <v/>
      </c>
      <c r="AK916" s="51" t="str">
        <f t="shared" si="278"/>
        <v/>
      </c>
      <c r="AL916" s="51" t="str">
        <f t="shared" si="279"/>
        <v/>
      </c>
      <c r="AM916" s="51" t="str">
        <f t="shared" si="280"/>
        <v/>
      </c>
      <c r="AN916" s="51" t="str">
        <f>IF(OR(AD916&lt;&gt;TRUE,AI916&lt;&gt;TRUE),"",IF(OR('Info Lieferung'!$B$12-(YEAR(J916))&gt;INDEX(valschartmaxalt,MATCH(N916,libschart,0)),'Info Lieferung'!$B$12-(YEAR(J916))&lt;INDEX(valschartminalt,MATCH(N916,libschart,0))),FALSE,TRUE))</f>
        <v/>
      </c>
      <c r="AO916" s="51" t="str">
        <f t="shared" si="281"/>
        <v/>
      </c>
      <c r="AP916" s="51"/>
      <c r="AQ916" s="51"/>
      <c r="AR916" s="51"/>
      <c r="AS916" s="197" t="str">
        <f t="shared" si="282"/>
        <v/>
      </c>
      <c r="AT916" s="197" t="str">
        <f t="shared" si="283"/>
        <v/>
      </c>
    </row>
    <row r="917" spans="1:46" x14ac:dyDescent="0.2">
      <c r="A917" s="52" t="str">
        <f>IF(AND(F917&lt;&gt;"",'Institution - Klasse'!$F$4&lt;&gt;""),INDEX(libcatidinstit,'Institution - Klasse'!$F$4),"")</f>
        <v/>
      </c>
      <c r="B917" s="52" t="str">
        <f>IF(A917&lt;&gt;"",INDEX(codeinstit,'Institution - Klasse'!$F$4),"")</f>
        <v/>
      </c>
      <c r="C917" s="50" t="str">
        <f t="shared" si="284"/>
        <v/>
      </c>
      <c r="D917" s="143"/>
      <c r="E917" s="143"/>
      <c r="F917" s="137"/>
      <c r="G917" s="137"/>
      <c r="H917" s="137"/>
      <c r="I917" s="137"/>
      <c r="J917" s="139"/>
      <c r="K917" s="140"/>
      <c r="L917" s="141"/>
      <c r="M917" s="141"/>
      <c r="N917" s="140"/>
      <c r="O917" s="142"/>
      <c r="P917" s="137"/>
      <c r="Q917" s="227"/>
      <c r="R917" s="137"/>
      <c r="S917" s="155"/>
      <c r="T917" s="155"/>
      <c r="U917" s="155"/>
      <c r="V917" s="155"/>
      <c r="W917" s="155"/>
      <c r="X917" s="155"/>
      <c r="Y917" s="53" t="str">
        <f t="shared" si="266"/>
        <v/>
      </c>
      <c r="Z917" s="51" t="str">
        <f t="shared" si="267"/>
        <v/>
      </c>
      <c r="AA917" s="51" t="str">
        <f t="shared" si="268"/>
        <v/>
      </c>
      <c r="AB917" s="51" t="str">
        <f t="shared" si="269"/>
        <v/>
      </c>
      <c r="AC917" s="51" t="str">
        <f t="shared" si="270"/>
        <v/>
      </c>
      <c r="AD917" s="51" t="str">
        <f t="shared" si="271"/>
        <v/>
      </c>
      <c r="AE917" s="51" t="str">
        <f t="shared" si="272"/>
        <v/>
      </c>
      <c r="AF917" s="51" t="str">
        <f t="shared" si="273"/>
        <v/>
      </c>
      <c r="AG917" s="51" t="str">
        <f t="shared" si="274"/>
        <v/>
      </c>
      <c r="AH917" s="51" t="str">
        <f t="shared" si="275"/>
        <v/>
      </c>
      <c r="AI917" s="51" t="str">
        <f t="shared" si="276"/>
        <v/>
      </c>
      <c r="AJ917" s="51" t="str">
        <f t="shared" si="277"/>
        <v/>
      </c>
      <c r="AK917" s="51" t="str">
        <f t="shared" si="278"/>
        <v/>
      </c>
      <c r="AL917" s="51" t="str">
        <f t="shared" si="279"/>
        <v/>
      </c>
      <c r="AM917" s="51" t="str">
        <f t="shared" si="280"/>
        <v/>
      </c>
      <c r="AN917" s="51" t="str">
        <f>IF(OR(AD917&lt;&gt;TRUE,AI917&lt;&gt;TRUE),"",IF(OR('Info Lieferung'!$B$12-(YEAR(J917))&gt;INDEX(valschartmaxalt,MATCH(N917,libschart,0)),'Info Lieferung'!$B$12-(YEAR(J917))&lt;INDEX(valschartminalt,MATCH(N917,libschart,0))),FALSE,TRUE))</f>
        <v/>
      </c>
      <c r="AO917" s="51" t="str">
        <f t="shared" si="281"/>
        <v/>
      </c>
      <c r="AP917" s="51"/>
      <c r="AQ917" s="51"/>
      <c r="AR917" s="51"/>
      <c r="AS917" s="197" t="str">
        <f t="shared" si="282"/>
        <v/>
      </c>
      <c r="AT917" s="197" t="str">
        <f t="shared" si="283"/>
        <v/>
      </c>
    </row>
    <row r="918" spans="1:46" x14ac:dyDescent="0.2">
      <c r="A918" s="52" t="str">
        <f>IF(AND(F918&lt;&gt;"",'Institution - Klasse'!$F$4&lt;&gt;""),INDEX(libcatidinstit,'Institution - Klasse'!$F$4),"")</f>
        <v/>
      </c>
      <c r="B918" s="52" t="str">
        <f>IF(A918&lt;&gt;"",INDEX(codeinstit,'Institution - Klasse'!$F$4),"")</f>
        <v/>
      </c>
      <c r="C918" s="50" t="str">
        <f t="shared" si="284"/>
        <v/>
      </c>
      <c r="D918" s="143"/>
      <c r="E918" s="143"/>
      <c r="F918" s="137"/>
      <c r="G918" s="137"/>
      <c r="H918" s="137"/>
      <c r="I918" s="137"/>
      <c r="J918" s="139"/>
      <c r="K918" s="140"/>
      <c r="L918" s="141"/>
      <c r="M918" s="141"/>
      <c r="N918" s="140"/>
      <c r="O918" s="142"/>
      <c r="P918" s="137"/>
      <c r="Q918" s="227"/>
      <c r="R918" s="137"/>
      <c r="S918" s="155"/>
      <c r="T918" s="155"/>
      <c r="U918" s="155"/>
      <c r="V918" s="155"/>
      <c r="W918" s="155"/>
      <c r="X918" s="155"/>
      <c r="Y918" s="53" t="str">
        <f t="shared" si="266"/>
        <v/>
      </c>
      <c r="Z918" s="51" t="str">
        <f t="shared" si="267"/>
        <v/>
      </c>
      <c r="AA918" s="51" t="str">
        <f t="shared" si="268"/>
        <v/>
      </c>
      <c r="AB918" s="51" t="str">
        <f t="shared" si="269"/>
        <v/>
      </c>
      <c r="AC918" s="51" t="str">
        <f t="shared" si="270"/>
        <v/>
      </c>
      <c r="AD918" s="51" t="str">
        <f t="shared" si="271"/>
        <v/>
      </c>
      <c r="AE918" s="51" t="str">
        <f t="shared" si="272"/>
        <v/>
      </c>
      <c r="AF918" s="51" t="str">
        <f t="shared" si="273"/>
        <v/>
      </c>
      <c r="AG918" s="51" t="str">
        <f t="shared" si="274"/>
        <v/>
      </c>
      <c r="AH918" s="51" t="str">
        <f t="shared" si="275"/>
        <v/>
      </c>
      <c r="AI918" s="51" t="str">
        <f t="shared" si="276"/>
        <v/>
      </c>
      <c r="AJ918" s="51" t="str">
        <f t="shared" si="277"/>
        <v/>
      </c>
      <c r="AK918" s="51" t="str">
        <f t="shared" si="278"/>
        <v/>
      </c>
      <c r="AL918" s="51" t="str">
        <f t="shared" si="279"/>
        <v/>
      </c>
      <c r="AM918" s="51" t="str">
        <f t="shared" si="280"/>
        <v/>
      </c>
      <c r="AN918" s="51" t="str">
        <f>IF(OR(AD918&lt;&gt;TRUE,AI918&lt;&gt;TRUE),"",IF(OR('Info Lieferung'!$B$12-(YEAR(J918))&gt;INDEX(valschartmaxalt,MATCH(N918,libschart,0)),'Info Lieferung'!$B$12-(YEAR(J918))&lt;INDEX(valschartminalt,MATCH(N918,libschart,0))),FALSE,TRUE))</f>
        <v/>
      </c>
      <c r="AO918" s="51" t="str">
        <f t="shared" si="281"/>
        <v/>
      </c>
      <c r="AP918" s="51"/>
      <c r="AQ918" s="51"/>
      <c r="AR918" s="51"/>
      <c r="AS918" s="197" t="str">
        <f t="shared" si="282"/>
        <v/>
      </c>
      <c r="AT918" s="197" t="str">
        <f t="shared" si="283"/>
        <v/>
      </c>
    </row>
    <row r="919" spans="1:46" x14ac:dyDescent="0.2">
      <c r="A919" s="52" t="str">
        <f>IF(AND(F919&lt;&gt;"",'Institution - Klasse'!$F$4&lt;&gt;""),INDEX(libcatidinstit,'Institution - Klasse'!$F$4),"")</f>
        <v/>
      </c>
      <c r="B919" s="52" t="str">
        <f>IF(A919&lt;&gt;"",INDEX(codeinstit,'Institution - Klasse'!$F$4),"")</f>
        <v/>
      </c>
      <c r="C919" s="50" t="str">
        <f t="shared" si="284"/>
        <v/>
      </c>
      <c r="D919" s="143"/>
      <c r="E919" s="143"/>
      <c r="F919" s="137"/>
      <c r="G919" s="137"/>
      <c r="H919" s="137"/>
      <c r="I919" s="137"/>
      <c r="J919" s="139"/>
      <c r="K919" s="140"/>
      <c r="L919" s="141"/>
      <c r="M919" s="141"/>
      <c r="N919" s="140"/>
      <c r="O919" s="142"/>
      <c r="P919" s="137"/>
      <c r="Q919" s="227"/>
      <c r="R919" s="137"/>
      <c r="S919" s="155"/>
      <c r="T919" s="155"/>
      <c r="U919" s="155"/>
      <c r="V919" s="155"/>
      <c r="W919" s="155"/>
      <c r="X919" s="155"/>
      <c r="Y919" s="53" t="str">
        <f t="shared" si="266"/>
        <v/>
      </c>
      <c r="Z919" s="51" t="str">
        <f t="shared" si="267"/>
        <v/>
      </c>
      <c r="AA919" s="51" t="str">
        <f t="shared" si="268"/>
        <v/>
      </c>
      <c r="AB919" s="51" t="str">
        <f t="shared" si="269"/>
        <v/>
      </c>
      <c r="AC919" s="51" t="str">
        <f t="shared" si="270"/>
        <v/>
      </c>
      <c r="AD919" s="51" t="str">
        <f t="shared" si="271"/>
        <v/>
      </c>
      <c r="AE919" s="51" t="str">
        <f t="shared" si="272"/>
        <v/>
      </c>
      <c r="AF919" s="51" t="str">
        <f t="shared" si="273"/>
        <v/>
      </c>
      <c r="AG919" s="51" t="str">
        <f t="shared" si="274"/>
        <v/>
      </c>
      <c r="AH919" s="51" t="str">
        <f t="shared" si="275"/>
        <v/>
      </c>
      <c r="AI919" s="51" t="str">
        <f t="shared" si="276"/>
        <v/>
      </c>
      <c r="AJ919" s="51" t="str">
        <f t="shared" si="277"/>
        <v/>
      </c>
      <c r="AK919" s="51" t="str">
        <f t="shared" si="278"/>
        <v/>
      </c>
      <c r="AL919" s="51" t="str">
        <f t="shared" si="279"/>
        <v/>
      </c>
      <c r="AM919" s="51" t="str">
        <f t="shared" si="280"/>
        <v/>
      </c>
      <c r="AN919" s="51" t="str">
        <f>IF(OR(AD919&lt;&gt;TRUE,AI919&lt;&gt;TRUE),"",IF(OR('Info Lieferung'!$B$12-(YEAR(J919))&gt;INDEX(valschartmaxalt,MATCH(N919,libschart,0)),'Info Lieferung'!$B$12-(YEAR(J919))&lt;INDEX(valschartminalt,MATCH(N919,libschart,0))),FALSE,TRUE))</f>
        <v/>
      </c>
      <c r="AO919" s="51" t="str">
        <f t="shared" si="281"/>
        <v/>
      </c>
      <c r="AP919" s="51"/>
      <c r="AQ919" s="51"/>
      <c r="AR919" s="51"/>
      <c r="AS919" s="197" t="str">
        <f t="shared" si="282"/>
        <v/>
      </c>
      <c r="AT919" s="197" t="str">
        <f t="shared" si="283"/>
        <v/>
      </c>
    </row>
    <row r="920" spans="1:46" x14ac:dyDescent="0.2">
      <c r="A920" s="52" t="str">
        <f>IF(AND(F920&lt;&gt;"",'Institution - Klasse'!$F$4&lt;&gt;""),INDEX(libcatidinstit,'Institution - Klasse'!$F$4),"")</f>
        <v/>
      </c>
      <c r="B920" s="52" t="str">
        <f>IF(A920&lt;&gt;"",INDEX(codeinstit,'Institution - Klasse'!$F$4),"")</f>
        <v/>
      </c>
      <c r="C920" s="50" t="str">
        <f t="shared" si="284"/>
        <v/>
      </c>
      <c r="D920" s="143"/>
      <c r="E920" s="143"/>
      <c r="F920" s="137"/>
      <c r="G920" s="137"/>
      <c r="H920" s="137"/>
      <c r="I920" s="137"/>
      <c r="J920" s="139"/>
      <c r="K920" s="140"/>
      <c r="L920" s="141"/>
      <c r="M920" s="141"/>
      <c r="N920" s="140"/>
      <c r="O920" s="142"/>
      <c r="P920" s="137"/>
      <c r="Q920" s="227"/>
      <c r="R920" s="137"/>
      <c r="S920" s="155"/>
      <c r="T920" s="155"/>
      <c r="U920" s="155"/>
      <c r="V920" s="155"/>
      <c r="W920" s="155"/>
      <c r="X920" s="155"/>
      <c r="Y920" s="53" t="str">
        <f t="shared" si="266"/>
        <v/>
      </c>
      <c r="Z920" s="51" t="str">
        <f t="shared" si="267"/>
        <v/>
      </c>
      <c r="AA920" s="51" t="str">
        <f t="shared" si="268"/>
        <v/>
      </c>
      <c r="AB920" s="51" t="str">
        <f t="shared" si="269"/>
        <v/>
      </c>
      <c r="AC920" s="51" t="str">
        <f t="shared" si="270"/>
        <v/>
      </c>
      <c r="AD920" s="51" t="str">
        <f t="shared" si="271"/>
        <v/>
      </c>
      <c r="AE920" s="51" t="str">
        <f t="shared" si="272"/>
        <v/>
      </c>
      <c r="AF920" s="51" t="str">
        <f t="shared" si="273"/>
        <v/>
      </c>
      <c r="AG920" s="51" t="str">
        <f t="shared" si="274"/>
        <v/>
      </c>
      <c r="AH920" s="51" t="str">
        <f t="shared" si="275"/>
        <v/>
      </c>
      <c r="AI920" s="51" t="str">
        <f t="shared" si="276"/>
        <v/>
      </c>
      <c r="AJ920" s="51" t="str">
        <f t="shared" si="277"/>
        <v/>
      </c>
      <c r="AK920" s="51" t="str">
        <f t="shared" si="278"/>
        <v/>
      </c>
      <c r="AL920" s="51" t="str">
        <f t="shared" si="279"/>
        <v/>
      </c>
      <c r="AM920" s="51" t="str">
        <f t="shared" si="280"/>
        <v/>
      </c>
      <c r="AN920" s="51" t="str">
        <f>IF(OR(AD920&lt;&gt;TRUE,AI920&lt;&gt;TRUE),"",IF(OR('Info Lieferung'!$B$12-(YEAR(J920))&gt;INDEX(valschartmaxalt,MATCH(N920,libschart,0)),'Info Lieferung'!$B$12-(YEAR(J920))&lt;INDEX(valschartminalt,MATCH(N920,libschart,0))),FALSE,TRUE))</f>
        <v/>
      </c>
      <c r="AO920" s="51" t="str">
        <f t="shared" si="281"/>
        <v/>
      </c>
      <c r="AP920" s="51"/>
      <c r="AQ920" s="51"/>
      <c r="AR920" s="51"/>
      <c r="AS920" s="197" t="str">
        <f t="shared" si="282"/>
        <v/>
      </c>
      <c r="AT920" s="197" t="str">
        <f t="shared" si="283"/>
        <v/>
      </c>
    </row>
    <row r="921" spans="1:46" x14ac:dyDescent="0.2">
      <c r="A921" s="52" t="str">
        <f>IF(AND(F921&lt;&gt;"",'Institution - Klasse'!$F$4&lt;&gt;""),INDEX(libcatidinstit,'Institution - Klasse'!$F$4),"")</f>
        <v/>
      </c>
      <c r="B921" s="52" t="str">
        <f>IF(A921&lt;&gt;"",INDEX(codeinstit,'Institution - Klasse'!$F$4),"")</f>
        <v/>
      </c>
      <c r="C921" s="50" t="str">
        <f t="shared" si="284"/>
        <v/>
      </c>
      <c r="D921" s="143"/>
      <c r="E921" s="143"/>
      <c r="F921" s="137"/>
      <c r="G921" s="137"/>
      <c r="H921" s="137"/>
      <c r="I921" s="137"/>
      <c r="J921" s="139"/>
      <c r="K921" s="140"/>
      <c r="L921" s="141"/>
      <c r="M921" s="141"/>
      <c r="N921" s="140"/>
      <c r="O921" s="142"/>
      <c r="P921" s="137"/>
      <c r="Q921" s="227"/>
      <c r="R921" s="137"/>
      <c r="S921" s="155"/>
      <c r="T921" s="155"/>
      <c r="U921" s="155"/>
      <c r="V921" s="155"/>
      <c r="W921" s="155"/>
      <c r="X921" s="155"/>
      <c r="Y921" s="53" t="str">
        <f t="shared" si="266"/>
        <v/>
      </c>
      <c r="Z921" s="51" t="str">
        <f t="shared" si="267"/>
        <v/>
      </c>
      <c r="AA921" s="51" t="str">
        <f t="shared" si="268"/>
        <v/>
      </c>
      <c r="AB921" s="51" t="str">
        <f t="shared" si="269"/>
        <v/>
      </c>
      <c r="AC921" s="51" t="str">
        <f t="shared" si="270"/>
        <v/>
      </c>
      <c r="AD921" s="51" t="str">
        <f t="shared" si="271"/>
        <v/>
      </c>
      <c r="AE921" s="51" t="str">
        <f t="shared" si="272"/>
        <v/>
      </c>
      <c r="AF921" s="51" t="str">
        <f t="shared" si="273"/>
        <v/>
      </c>
      <c r="AG921" s="51" t="str">
        <f t="shared" si="274"/>
        <v/>
      </c>
      <c r="AH921" s="51" t="str">
        <f t="shared" si="275"/>
        <v/>
      </c>
      <c r="AI921" s="51" t="str">
        <f t="shared" si="276"/>
        <v/>
      </c>
      <c r="AJ921" s="51" t="str">
        <f t="shared" si="277"/>
        <v/>
      </c>
      <c r="AK921" s="51" t="str">
        <f t="shared" si="278"/>
        <v/>
      </c>
      <c r="AL921" s="51" t="str">
        <f t="shared" si="279"/>
        <v/>
      </c>
      <c r="AM921" s="51" t="str">
        <f t="shared" si="280"/>
        <v/>
      </c>
      <c r="AN921" s="51" t="str">
        <f>IF(OR(AD921&lt;&gt;TRUE,AI921&lt;&gt;TRUE),"",IF(OR('Info Lieferung'!$B$12-(YEAR(J921))&gt;INDEX(valschartmaxalt,MATCH(N921,libschart,0)),'Info Lieferung'!$B$12-(YEAR(J921))&lt;INDEX(valschartminalt,MATCH(N921,libschart,0))),FALSE,TRUE))</f>
        <v/>
      </c>
      <c r="AO921" s="51" t="str">
        <f t="shared" si="281"/>
        <v/>
      </c>
      <c r="AP921" s="51"/>
      <c r="AQ921" s="51"/>
      <c r="AR921" s="51"/>
      <c r="AS921" s="197" t="str">
        <f t="shared" si="282"/>
        <v/>
      </c>
      <c r="AT921" s="197" t="str">
        <f t="shared" si="283"/>
        <v/>
      </c>
    </row>
    <row r="922" spans="1:46" x14ac:dyDescent="0.2">
      <c r="A922" s="52" t="str">
        <f>IF(AND(F922&lt;&gt;"",'Institution - Klasse'!$F$4&lt;&gt;""),INDEX(libcatidinstit,'Institution - Klasse'!$F$4),"")</f>
        <v/>
      </c>
      <c r="B922" s="52" t="str">
        <f>IF(A922&lt;&gt;"",INDEX(codeinstit,'Institution - Klasse'!$F$4),"")</f>
        <v/>
      </c>
      <c r="C922" s="50" t="str">
        <f t="shared" si="284"/>
        <v/>
      </c>
      <c r="D922" s="143"/>
      <c r="E922" s="143"/>
      <c r="F922" s="137"/>
      <c r="G922" s="137"/>
      <c r="H922" s="137"/>
      <c r="I922" s="137"/>
      <c r="J922" s="139"/>
      <c r="K922" s="140"/>
      <c r="L922" s="141"/>
      <c r="M922" s="141"/>
      <c r="N922" s="140"/>
      <c r="O922" s="142"/>
      <c r="P922" s="137"/>
      <c r="Q922" s="227"/>
      <c r="R922" s="137"/>
      <c r="S922" s="155"/>
      <c r="T922" s="155"/>
      <c r="U922" s="155"/>
      <c r="V922" s="155"/>
      <c r="W922" s="155"/>
      <c r="X922" s="155"/>
      <c r="Y922" s="53" t="str">
        <f t="shared" si="266"/>
        <v/>
      </c>
      <c r="Z922" s="51" t="str">
        <f t="shared" si="267"/>
        <v/>
      </c>
      <c r="AA922" s="51" t="str">
        <f t="shared" si="268"/>
        <v/>
      </c>
      <c r="AB922" s="51" t="str">
        <f t="shared" si="269"/>
        <v/>
      </c>
      <c r="AC922" s="51" t="str">
        <f t="shared" si="270"/>
        <v/>
      </c>
      <c r="AD922" s="51" t="str">
        <f t="shared" si="271"/>
        <v/>
      </c>
      <c r="AE922" s="51" t="str">
        <f t="shared" si="272"/>
        <v/>
      </c>
      <c r="AF922" s="51" t="str">
        <f t="shared" si="273"/>
        <v/>
      </c>
      <c r="AG922" s="51" t="str">
        <f t="shared" si="274"/>
        <v/>
      </c>
      <c r="AH922" s="51" t="str">
        <f t="shared" si="275"/>
        <v/>
      </c>
      <c r="AI922" s="51" t="str">
        <f t="shared" si="276"/>
        <v/>
      </c>
      <c r="AJ922" s="51" t="str">
        <f t="shared" si="277"/>
        <v/>
      </c>
      <c r="AK922" s="51" t="str">
        <f t="shared" si="278"/>
        <v/>
      </c>
      <c r="AL922" s="51" t="str">
        <f t="shared" si="279"/>
        <v/>
      </c>
      <c r="AM922" s="51" t="str">
        <f t="shared" si="280"/>
        <v/>
      </c>
      <c r="AN922" s="51" t="str">
        <f>IF(OR(AD922&lt;&gt;TRUE,AI922&lt;&gt;TRUE),"",IF(OR('Info Lieferung'!$B$12-(YEAR(J922))&gt;INDEX(valschartmaxalt,MATCH(N922,libschart,0)),'Info Lieferung'!$B$12-(YEAR(J922))&lt;INDEX(valschartminalt,MATCH(N922,libschart,0))),FALSE,TRUE))</f>
        <v/>
      </c>
      <c r="AO922" s="51" t="str">
        <f t="shared" si="281"/>
        <v/>
      </c>
      <c r="AP922" s="51"/>
      <c r="AQ922" s="51"/>
      <c r="AR922" s="51"/>
      <c r="AS922" s="197" t="str">
        <f t="shared" si="282"/>
        <v/>
      </c>
      <c r="AT922" s="197" t="str">
        <f t="shared" si="283"/>
        <v/>
      </c>
    </row>
    <row r="923" spans="1:46" x14ac:dyDescent="0.2">
      <c r="A923" s="52" t="str">
        <f>IF(AND(F923&lt;&gt;"",'Institution - Klasse'!$F$4&lt;&gt;""),INDEX(libcatidinstit,'Institution - Klasse'!$F$4),"")</f>
        <v/>
      </c>
      <c r="B923" s="52" t="str">
        <f>IF(A923&lt;&gt;"",INDEX(codeinstit,'Institution - Klasse'!$F$4),"")</f>
        <v/>
      </c>
      <c r="C923" s="50" t="str">
        <f t="shared" si="284"/>
        <v/>
      </c>
      <c r="D923" s="143"/>
      <c r="E923" s="143"/>
      <c r="F923" s="137"/>
      <c r="G923" s="137"/>
      <c r="H923" s="137"/>
      <c r="I923" s="137"/>
      <c r="J923" s="139"/>
      <c r="K923" s="140"/>
      <c r="L923" s="141"/>
      <c r="M923" s="141"/>
      <c r="N923" s="140"/>
      <c r="O923" s="142"/>
      <c r="P923" s="137"/>
      <c r="Q923" s="227"/>
      <c r="R923" s="137"/>
      <c r="S923" s="155"/>
      <c r="T923" s="155"/>
      <c r="U923" s="155"/>
      <c r="V923" s="155"/>
      <c r="W923" s="155"/>
      <c r="X923" s="155"/>
      <c r="Y923" s="53" t="str">
        <f t="shared" si="266"/>
        <v/>
      </c>
      <c r="Z923" s="51" t="str">
        <f t="shared" si="267"/>
        <v/>
      </c>
      <c r="AA923" s="51" t="str">
        <f t="shared" si="268"/>
        <v/>
      </c>
      <c r="AB923" s="51" t="str">
        <f t="shared" si="269"/>
        <v/>
      </c>
      <c r="AC923" s="51" t="str">
        <f t="shared" si="270"/>
        <v/>
      </c>
      <c r="AD923" s="51" t="str">
        <f t="shared" si="271"/>
        <v/>
      </c>
      <c r="AE923" s="51" t="str">
        <f t="shared" si="272"/>
        <v/>
      </c>
      <c r="AF923" s="51" t="str">
        <f t="shared" si="273"/>
        <v/>
      </c>
      <c r="AG923" s="51" t="str">
        <f t="shared" si="274"/>
        <v/>
      </c>
      <c r="AH923" s="51" t="str">
        <f t="shared" si="275"/>
        <v/>
      </c>
      <c r="AI923" s="51" t="str">
        <f t="shared" si="276"/>
        <v/>
      </c>
      <c r="AJ923" s="51" t="str">
        <f t="shared" si="277"/>
        <v/>
      </c>
      <c r="AK923" s="51" t="str">
        <f t="shared" si="278"/>
        <v/>
      </c>
      <c r="AL923" s="51" t="str">
        <f t="shared" si="279"/>
        <v/>
      </c>
      <c r="AM923" s="51" t="str">
        <f t="shared" si="280"/>
        <v/>
      </c>
      <c r="AN923" s="51" t="str">
        <f>IF(OR(AD923&lt;&gt;TRUE,AI923&lt;&gt;TRUE),"",IF(OR('Info Lieferung'!$B$12-(YEAR(J923))&gt;INDEX(valschartmaxalt,MATCH(N923,libschart,0)),'Info Lieferung'!$B$12-(YEAR(J923))&lt;INDEX(valschartminalt,MATCH(N923,libschart,0))),FALSE,TRUE))</f>
        <v/>
      </c>
      <c r="AO923" s="51" t="str">
        <f t="shared" si="281"/>
        <v/>
      </c>
      <c r="AP923" s="51"/>
      <c r="AQ923" s="51"/>
      <c r="AR923" s="51"/>
      <c r="AS923" s="197" t="str">
        <f t="shared" si="282"/>
        <v/>
      </c>
      <c r="AT923" s="197" t="str">
        <f t="shared" si="283"/>
        <v/>
      </c>
    </row>
    <row r="924" spans="1:46" x14ac:dyDescent="0.2">
      <c r="A924" s="52" t="str">
        <f>IF(AND(F924&lt;&gt;"",'Institution - Klasse'!$F$4&lt;&gt;""),INDEX(libcatidinstit,'Institution - Klasse'!$F$4),"")</f>
        <v/>
      </c>
      <c r="B924" s="52" t="str">
        <f>IF(A924&lt;&gt;"",INDEX(codeinstit,'Institution - Klasse'!$F$4),"")</f>
        <v/>
      </c>
      <c r="C924" s="50" t="str">
        <f t="shared" si="284"/>
        <v/>
      </c>
      <c r="D924" s="143"/>
      <c r="E924" s="143"/>
      <c r="F924" s="137"/>
      <c r="G924" s="137"/>
      <c r="H924" s="137"/>
      <c r="I924" s="137"/>
      <c r="J924" s="139"/>
      <c r="K924" s="140"/>
      <c r="L924" s="141"/>
      <c r="M924" s="141"/>
      <c r="N924" s="140"/>
      <c r="O924" s="142"/>
      <c r="P924" s="137"/>
      <c r="Q924" s="227"/>
      <c r="R924" s="137"/>
      <c r="S924" s="155"/>
      <c r="T924" s="155"/>
      <c r="U924" s="155"/>
      <c r="V924" s="155"/>
      <c r="W924" s="155"/>
      <c r="X924" s="155"/>
      <c r="Y924" s="53" t="str">
        <f t="shared" si="266"/>
        <v/>
      </c>
      <c r="Z924" s="51" t="str">
        <f t="shared" si="267"/>
        <v/>
      </c>
      <c r="AA924" s="51" t="str">
        <f t="shared" si="268"/>
        <v/>
      </c>
      <c r="AB924" s="51" t="str">
        <f t="shared" si="269"/>
        <v/>
      </c>
      <c r="AC924" s="51" t="str">
        <f t="shared" si="270"/>
        <v/>
      </c>
      <c r="AD924" s="51" t="str">
        <f t="shared" si="271"/>
        <v/>
      </c>
      <c r="AE924" s="51" t="str">
        <f t="shared" si="272"/>
        <v/>
      </c>
      <c r="AF924" s="51" t="str">
        <f t="shared" si="273"/>
        <v/>
      </c>
      <c r="AG924" s="51" t="str">
        <f t="shared" si="274"/>
        <v/>
      </c>
      <c r="AH924" s="51" t="str">
        <f t="shared" si="275"/>
        <v/>
      </c>
      <c r="AI924" s="51" t="str">
        <f t="shared" si="276"/>
        <v/>
      </c>
      <c r="AJ924" s="51" t="str">
        <f t="shared" si="277"/>
        <v/>
      </c>
      <c r="AK924" s="51" t="str">
        <f t="shared" si="278"/>
        <v/>
      </c>
      <c r="AL924" s="51" t="str">
        <f t="shared" si="279"/>
        <v/>
      </c>
      <c r="AM924" s="51" t="str">
        <f t="shared" si="280"/>
        <v/>
      </c>
      <c r="AN924" s="51" t="str">
        <f>IF(OR(AD924&lt;&gt;TRUE,AI924&lt;&gt;TRUE),"",IF(OR('Info Lieferung'!$B$12-(YEAR(J924))&gt;INDEX(valschartmaxalt,MATCH(N924,libschart,0)),'Info Lieferung'!$B$12-(YEAR(J924))&lt;INDEX(valschartminalt,MATCH(N924,libschart,0))),FALSE,TRUE))</f>
        <v/>
      </c>
      <c r="AO924" s="51" t="str">
        <f t="shared" si="281"/>
        <v/>
      </c>
      <c r="AP924" s="51"/>
      <c r="AQ924" s="51"/>
      <c r="AR924" s="51"/>
      <c r="AS924" s="197" t="str">
        <f t="shared" si="282"/>
        <v/>
      </c>
      <c r="AT924" s="197" t="str">
        <f t="shared" si="283"/>
        <v/>
      </c>
    </row>
    <row r="925" spans="1:46" x14ac:dyDescent="0.2">
      <c r="A925" s="52" t="str">
        <f>IF(AND(F925&lt;&gt;"",'Institution - Klasse'!$F$4&lt;&gt;""),INDEX(libcatidinstit,'Institution - Klasse'!$F$4),"")</f>
        <v/>
      </c>
      <c r="B925" s="52" t="str">
        <f>IF(A925&lt;&gt;"",INDEX(codeinstit,'Institution - Klasse'!$F$4),"")</f>
        <v/>
      </c>
      <c r="C925" s="50" t="str">
        <f t="shared" si="284"/>
        <v/>
      </c>
      <c r="D925" s="143"/>
      <c r="E925" s="143"/>
      <c r="F925" s="137"/>
      <c r="G925" s="137"/>
      <c r="H925" s="137"/>
      <c r="I925" s="137"/>
      <c r="J925" s="139"/>
      <c r="K925" s="140"/>
      <c r="L925" s="141"/>
      <c r="M925" s="141"/>
      <c r="N925" s="140"/>
      <c r="O925" s="142"/>
      <c r="P925" s="137"/>
      <c r="Q925" s="227"/>
      <c r="R925" s="137"/>
      <c r="S925" s="155"/>
      <c r="T925" s="155"/>
      <c r="U925" s="155"/>
      <c r="V925" s="155"/>
      <c r="W925" s="155"/>
      <c r="X925" s="155"/>
      <c r="Y925" s="53" t="str">
        <f t="shared" si="266"/>
        <v/>
      </c>
      <c r="Z925" s="51" t="str">
        <f t="shared" si="267"/>
        <v/>
      </c>
      <c r="AA925" s="51" t="str">
        <f t="shared" si="268"/>
        <v/>
      </c>
      <c r="AB925" s="51" t="str">
        <f t="shared" si="269"/>
        <v/>
      </c>
      <c r="AC925" s="51" t="str">
        <f t="shared" si="270"/>
        <v/>
      </c>
      <c r="AD925" s="51" t="str">
        <f t="shared" si="271"/>
        <v/>
      </c>
      <c r="AE925" s="51" t="str">
        <f t="shared" si="272"/>
        <v/>
      </c>
      <c r="AF925" s="51" t="str">
        <f t="shared" si="273"/>
        <v/>
      </c>
      <c r="AG925" s="51" t="str">
        <f t="shared" si="274"/>
        <v/>
      </c>
      <c r="AH925" s="51" t="str">
        <f t="shared" si="275"/>
        <v/>
      </c>
      <c r="AI925" s="51" t="str">
        <f t="shared" si="276"/>
        <v/>
      </c>
      <c r="AJ925" s="51" t="str">
        <f t="shared" si="277"/>
        <v/>
      </c>
      <c r="AK925" s="51" t="str">
        <f t="shared" si="278"/>
        <v/>
      </c>
      <c r="AL925" s="51" t="str">
        <f t="shared" si="279"/>
        <v/>
      </c>
      <c r="AM925" s="51" t="str">
        <f t="shared" si="280"/>
        <v/>
      </c>
      <c r="AN925" s="51" t="str">
        <f>IF(OR(AD925&lt;&gt;TRUE,AI925&lt;&gt;TRUE),"",IF(OR('Info Lieferung'!$B$12-(YEAR(J925))&gt;INDEX(valschartmaxalt,MATCH(N925,libschart,0)),'Info Lieferung'!$B$12-(YEAR(J925))&lt;INDEX(valschartminalt,MATCH(N925,libschart,0))),FALSE,TRUE))</f>
        <v/>
      </c>
      <c r="AO925" s="51" t="str">
        <f t="shared" si="281"/>
        <v/>
      </c>
      <c r="AP925" s="51"/>
      <c r="AQ925" s="51"/>
      <c r="AR925" s="51"/>
      <c r="AS925" s="197" t="str">
        <f t="shared" si="282"/>
        <v/>
      </c>
      <c r="AT925" s="197" t="str">
        <f t="shared" si="283"/>
        <v/>
      </c>
    </row>
    <row r="926" spans="1:46" x14ac:dyDescent="0.2">
      <c r="A926" s="52" t="str">
        <f>IF(AND(F926&lt;&gt;"",'Institution - Klasse'!$F$4&lt;&gt;""),INDEX(libcatidinstit,'Institution - Klasse'!$F$4),"")</f>
        <v/>
      </c>
      <c r="B926" s="52" t="str">
        <f>IF(A926&lt;&gt;"",INDEX(codeinstit,'Institution - Klasse'!$F$4),"")</f>
        <v/>
      </c>
      <c r="C926" s="50" t="str">
        <f t="shared" si="284"/>
        <v/>
      </c>
      <c r="D926" s="143"/>
      <c r="E926" s="143"/>
      <c r="F926" s="137"/>
      <c r="G926" s="137"/>
      <c r="H926" s="137"/>
      <c r="I926" s="137"/>
      <c r="J926" s="139"/>
      <c r="K926" s="140"/>
      <c r="L926" s="141"/>
      <c r="M926" s="141"/>
      <c r="N926" s="140"/>
      <c r="O926" s="142"/>
      <c r="P926" s="137"/>
      <c r="Q926" s="227"/>
      <c r="R926" s="137"/>
      <c r="S926" s="155"/>
      <c r="T926" s="155"/>
      <c r="U926" s="155"/>
      <c r="V926" s="155"/>
      <c r="W926" s="155"/>
      <c r="X926" s="155"/>
      <c r="Y926" s="53" t="str">
        <f t="shared" si="266"/>
        <v/>
      </c>
      <c r="Z926" s="51" t="str">
        <f t="shared" si="267"/>
        <v/>
      </c>
      <c r="AA926" s="51" t="str">
        <f t="shared" si="268"/>
        <v/>
      </c>
      <c r="AB926" s="51" t="str">
        <f t="shared" si="269"/>
        <v/>
      </c>
      <c r="AC926" s="51" t="str">
        <f t="shared" si="270"/>
        <v/>
      </c>
      <c r="AD926" s="51" t="str">
        <f t="shared" si="271"/>
        <v/>
      </c>
      <c r="AE926" s="51" t="str">
        <f t="shared" si="272"/>
        <v/>
      </c>
      <c r="AF926" s="51" t="str">
        <f t="shared" si="273"/>
        <v/>
      </c>
      <c r="AG926" s="51" t="str">
        <f t="shared" si="274"/>
        <v/>
      </c>
      <c r="AH926" s="51" t="str">
        <f t="shared" si="275"/>
        <v/>
      </c>
      <c r="AI926" s="51" t="str">
        <f t="shared" si="276"/>
        <v/>
      </c>
      <c r="AJ926" s="51" t="str">
        <f t="shared" si="277"/>
        <v/>
      </c>
      <c r="AK926" s="51" t="str">
        <f t="shared" si="278"/>
        <v/>
      </c>
      <c r="AL926" s="51" t="str">
        <f t="shared" si="279"/>
        <v/>
      </c>
      <c r="AM926" s="51" t="str">
        <f t="shared" si="280"/>
        <v/>
      </c>
      <c r="AN926" s="51" t="str">
        <f>IF(OR(AD926&lt;&gt;TRUE,AI926&lt;&gt;TRUE),"",IF(OR('Info Lieferung'!$B$12-(YEAR(J926))&gt;INDEX(valschartmaxalt,MATCH(N926,libschart,0)),'Info Lieferung'!$B$12-(YEAR(J926))&lt;INDEX(valschartminalt,MATCH(N926,libschart,0))),FALSE,TRUE))</f>
        <v/>
      </c>
      <c r="AO926" s="51" t="str">
        <f t="shared" si="281"/>
        <v/>
      </c>
      <c r="AP926" s="51"/>
      <c r="AQ926" s="51"/>
      <c r="AR926" s="51"/>
      <c r="AS926" s="197" t="str">
        <f t="shared" si="282"/>
        <v/>
      </c>
      <c r="AT926" s="197" t="str">
        <f t="shared" si="283"/>
        <v/>
      </c>
    </row>
    <row r="927" spans="1:46" x14ac:dyDescent="0.2">
      <c r="A927" s="52" t="str">
        <f>IF(AND(F927&lt;&gt;"",'Institution - Klasse'!$F$4&lt;&gt;""),INDEX(libcatidinstit,'Institution - Klasse'!$F$4),"")</f>
        <v/>
      </c>
      <c r="B927" s="52" t="str">
        <f>IF(A927&lt;&gt;"",INDEX(codeinstit,'Institution - Klasse'!$F$4),"")</f>
        <v/>
      </c>
      <c r="C927" s="50" t="str">
        <f t="shared" si="284"/>
        <v/>
      </c>
      <c r="D927" s="143"/>
      <c r="E927" s="143"/>
      <c r="F927" s="137"/>
      <c r="G927" s="137"/>
      <c r="H927" s="137"/>
      <c r="I927" s="137"/>
      <c r="J927" s="139"/>
      <c r="K927" s="140"/>
      <c r="L927" s="141"/>
      <c r="M927" s="141"/>
      <c r="N927" s="140"/>
      <c r="O927" s="142"/>
      <c r="P927" s="137"/>
      <c r="Q927" s="227"/>
      <c r="R927" s="137"/>
      <c r="S927" s="155"/>
      <c r="T927" s="155"/>
      <c r="U927" s="155"/>
      <c r="V927" s="155"/>
      <c r="W927" s="155"/>
      <c r="X927" s="155"/>
      <c r="Y927" s="53" t="str">
        <f t="shared" si="266"/>
        <v/>
      </c>
      <c r="Z927" s="51" t="str">
        <f t="shared" si="267"/>
        <v/>
      </c>
      <c r="AA927" s="51" t="str">
        <f t="shared" si="268"/>
        <v/>
      </c>
      <c r="AB927" s="51" t="str">
        <f t="shared" si="269"/>
        <v/>
      </c>
      <c r="AC927" s="51" t="str">
        <f t="shared" si="270"/>
        <v/>
      </c>
      <c r="AD927" s="51" t="str">
        <f t="shared" si="271"/>
        <v/>
      </c>
      <c r="AE927" s="51" t="str">
        <f t="shared" si="272"/>
        <v/>
      </c>
      <c r="AF927" s="51" t="str">
        <f t="shared" si="273"/>
        <v/>
      </c>
      <c r="AG927" s="51" t="str">
        <f t="shared" si="274"/>
        <v/>
      </c>
      <c r="AH927" s="51" t="str">
        <f t="shared" si="275"/>
        <v/>
      </c>
      <c r="AI927" s="51" t="str">
        <f t="shared" si="276"/>
        <v/>
      </c>
      <c r="AJ927" s="51" t="str">
        <f t="shared" si="277"/>
        <v/>
      </c>
      <c r="AK927" s="51" t="str">
        <f t="shared" si="278"/>
        <v/>
      </c>
      <c r="AL927" s="51" t="str">
        <f t="shared" si="279"/>
        <v/>
      </c>
      <c r="AM927" s="51" t="str">
        <f t="shared" si="280"/>
        <v/>
      </c>
      <c r="AN927" s="51" t="str">
        <f>IF(OR(AD927&lt;&gt;TRUE,AI927&lt;&gt;TRUE),"",IF(OR('Info Lieferung'!$B$12-(YEAR(J927))&gt;INDEX(valschartmaxalt,MATCH(N927,libschart,0)),'Info Lieferung'!$B$12-(YEAR(J927))&lt;INDEX(valschartminalt,MATCH(N927,libschart,0))),FALSE,TRUE))</f>
        <v/>
      </c>
      <c r="AO927" s="51" t="str">
        <f t="shared" si="281"/>
        <v/>
      </c>
      <c r="AP927" s="51"/>
      <c r="AQ927" s="51"/>
      <c r="AR927" s="51"/>
      <c r="AS927" s="197" t="str">
        <f t="shared" si="282"/>
        <v/>
      </c>
      <c r="AT927" s="197" t="str">
        <f t="shared" si="283"/>
        <v/>
      </c>
    </row>
    <row r="928" spans="1:46" x14ac:dyDescent="0.2">
      <c r="A928" s="52" t="str">
        <f>IF(AND(F928&lt;&gt;"",'Institution - Klasse'!$F$4&lt;&gt;""),INDEX(libcatidinstit,'Institution - Klasse'!$F$4),"")</f>
        <v/>
      </c>
      <c r="B928" s="52" t="str">
        <f>IF(A928&lt;&gt;"",INDEX(codeinstit,'Institution - Klasse'!$F$4),"")</f>
        <v/>
      </c>
      <c r="C928" s="50" t="str">
        <f t="shared" si="284"/>
        <v/>
      </c>
      <c r="D928" s="143"/>
      <c r="E928" s="143"/>
      <c r="F928" s="137"/>
      <c r="G928" s="137"/>
      <c r="H928" s="137"/>
      <c r="I928" s="137"/>
      <c r="J928" s="139"/>
      <c r="K928" s="140"/>
      <c r="L928" s="141"/>
      <c r="M928" s="141"/>
      <c r="N928" s="140"/>
      <c r="O928" s="142"/>
      <c r="P928" s="137"/>
      <c r="Q928" s="227"/>
      <c r="R928" s="137"/>
      <c r="S928" s="155"/>
      <c r="T928" s="155"/>
      <c r="U928" s="155"/>
      <c r="V928" s="155"/>
      <c r="W928" s="155"/>
      <c r="X928" s="155"/>
      <c r="Y928" s="53" t="str">
        <f t="shared" si="266"/>
        <v/>
      </c>
      <c r="Z928" s="51" t="str">
        <f t="shared" si="267"/>
        <v/>
      </c>
      <c r="AA928" s="51" t="str">
        <f t="shared" si="268"/>
        <v/>
      </c>
      <c r="AB928" s="51" t="str">
        <f t="shared" si="269"/>
        <v/>
      </c>
      <c r="AC928" s="51" t="str">
        <f t="shared" si="270"/>
        <v/>
      </c>
      <c r="AD928" s="51" t="str">
        <f t="shared" si="271"/>
        <v/>
      </c>
      <c r="AE928" s="51" t="str">
        <f t="shared" si="272"/>
        <v/>
      </c>
      <c r="AF928" s="51" t="str">
        <f t="shared" si="273"/>
        <v/>
      </c>
      <c r="AG928" s="51" t="str">
        <f t="shared" si="274"/>
        <v/>
      </c>
      <c r="AH928" s="51" t="str">
        <f t="shared" si="275"/>
        <v/>
      </c>
      <c r="AI928" s="51" t="str">
        <f t="shared" si="276"/>
        <v/>
      </c>
      <c r="AJ928" s="51" t="str">
        <f t="shared" si="277"/>
        <v/>
      </c>
      <c r="AK928" s="51" t="str">
        <f t="shared" si="278"/>
        <v/>
      </c>
      <c r="AL928" s="51" t="str">
        <f t="shared" si="279"/>
        <v/>
      </c>
      <c r="AM928" s="51" t="str">
        <f t="shared" si="280"/>
        <v/>
      </c>
      <c r="AN928" s="51" t="str">
        <f>IF(OR(AD928&lt;&gt;TRUE,AI928&lt;&gt;TRUE),"",IF(OR('Info Lieferung'!$B$12-(YEAR(J928))&gt;INDEX(valschartmaxalt,MATCH(N928,libschart,0)),'Info Lieferung'!$B$12-(YEAR(J928))&lt;INDEX(valschartminalt,MATCH(N928,libschart,0))),FALSE,TRUE))</f>
        <v/>
      </c>
      <c r="AO928" s="51" t="str">
        <f t="shared" si="281"/>
        <v/>
      </c>
      <c r="AP928" s="51"/>
      <c r="AQ928" s="51"/>
      <c r="AR928" s="51"/>
      <c r="AS928" s="197" t="str">
        <f t="shared" si="282"/>
        <v/>
      </c>
      <c r="AT928" s="197" t="str">
        <f t="shared" si="283"/>
        <v/>
      </c>
    </row>
    <row r="929" spans="1:46" x14ac:dyDescent="0.2">
      <c r="A929" s="52" t="str">
        <f>IF(AND(F929&lt;&gt;"",'Institution - Klasse'!$F$4&lt;&gt;""),INDEX(libcatidinstit,'Institution - Klasse'!$F$4),"")</f>
        <v/>
      </c>
      <c r="B929" s="52" t="str">
        <f>IF(A929&lt;&gt;"",INDEX(codeinstit,'Institution - Klasse'!$F$4),"")</f>
        <v/>
      </c>
      <c r="C929" s="50" t="str">
        <f t="shared" si="284"/>
        <v/>
      </c>
      <c r="D929" s="143"/>
      <c r="E929" s="143"/>
      <c r="F929" s="137"/>
      <c r="G929" s="137"/>
      <c r="H929" s="137"/>
      <c r="I929" s="137"/>
      <c r="J929" s="139"/>
      <c r="K929" s="140"/>
      <c r="L929" s="141"/>
      <c r="M929" s="141"/>
      <c r="N929" s="140"/>
      <c r="O929" s="142"/>
      <c r="P929" s="137"/>
      <c r="Q929" s="227"/>
      <c r="R929" s="137"/>
      <c r="S929" s="155"/>
      <c r="T929" s="155"/>
      <c r="U929" s="155"/>
      <c r="V929" s="155"/>
      <c r="W929" s="155"/>
      <c r="X929" s="155"/>
      <c r="Y929" s="53" t="str">
        <f t="shared" si="266"/>
        <v/>
      </c>
      <c r="Z929" s="51" t="str">
        <f t="shared" si="267"/>
        <v/>
      </c>
      <c r="AA929" s="51" t="str">
        <f t="shared" si="268"/>
        <v/>
      </c>
      <c r="AB929" s="51" t="str">
        <f t="shared" si="269"/>
        <v/>
      </c>
      <c r="AC929" s="51" t="str">
        <f t="shared" si="270"/>
        <v/>
      </c>
      <c r="AD929" s="51" t="str">
        <f t="shared" si="271"/>
        <v/>
      </c>
      <c r="AE929" s="51" t="str">
        <f t="shared" si="272"/>
        <v/>
      </c>
      <c r="AF929" s="51" t="str">
        <f t="shared" si="273"/>
        <v/>
      </c>
      <c r="AG929" s="51" t="str">
        <f t="shared" si="274"/>
        <v/>
      </c>
      <c r="AH929" s="51" t="str">
        <f t="shared" si="275"/>
        <v/>
      </c>
      <c r="AI929" s="51" t="str">
        <f t="shared" si="276"/>
        <v/>
      </c>
      <c r="AJ929" s="51" t="str">
        <f t="shared" si="277"/>
        <v/>
      </c>
      <c r="AK929" s="51" t="str">
        <f t="shared" si="278"/>
        <v/>
      </c>
      <c r="AL929" s="51" t="str">
        <f t="shared" si="279"/>
        <v/>
      </c>
      <c r="AM929" s="51" t="str">
        <f t="shared" si="280"/>
        <v/>
      </c>
      <c r="AN929" s="51" t="str">
        <f>IF(OR(AD929&lt;&gt;TRUE,AI929&lt;&gt;TRUE),"",IF(OR('Info Lieferung'!$B$12-(YEAR(J929))&gt;INDEX(valschartmaxalt,MATCH(N929,libschart,0)),'Info Lieferung'!$B$12-(YEAR(J929))&lt;INDEX(valschartminalt,MATCH(N929,libschart,0))),FALSE,TRUE))</f>
        <v/>
      </c>
      <c r="AO929" s="51" t="str">
        <f t="shared" si="281"/>
        <v/>
      </c>
      <c r="AP929" s="51"/>
      <c r="AQ929" s="51"/>
      <c r="AR929" s="51"/>
      <c r="AS929" s="197" t="str">
        <f t="shared" si="282"/>
        <v/>
      </c>
      <c r="AT929" s="197" t="str">
        <f t="shared" si="283"/>
        <v/>
      </c>
    </row>
    <row r="930" spans="1:46" x14ac:dyDescent="0.2">
      <c r="A930" s="52" t="str">
        <f>IF(AND(F930&lt;&gt;"",'Institution - Klasse'!$F$4&lt;&gt;""),INDEX(libcatidinstit,'Institution - Klasse'!$F$4),"")</f>
        <v/>
      </c>
      <c r="B930" s="52" t="str">
        <f>IF(A930&lt;&gt;"",INDEX(codeinstit,'Institution - Klasse'!$F$4),"")</f>
        <v/>
      </c>
      <c r="C930" s="50" t="str">
        <f t="shared" si="284"/>
        <v/>
      </c>
      <c r="D930" s="143"/>
      <c r="E930" s="143"/>
      <c r="F930" s="137"/>
      <c r="G930" s="137"/>
      <c r="H930" s="137"/>
      <c r="I930" s="137"/>
      <c r="J930" s="139"/>
      <c r="K930" s="140"/>
      <c r="L930" s="141"/>
      <c r="M930" s="141"/>
      <c r="N930" s="140"/>
      <c r="O930" s="142"/>
      <c r="P930" s="137"/>
      <c r="Q930" s="227"/>
      <c r="R930" s="137"/>
      <c r="S930" s="155"/>
      <c r="T930" s="155"/>
      <c r="U930" s="155"/>
      <c r="V930" s="155"/>
      <c r="W930" s="155"/>
      <c r="X930" s="155"/>
      <c r="Y930" s="53" t="str">
        <f t="shared" si="266"/>
        <v/>
      </c>
      <c r="Z930" s="51" t="str">
        <f t="shared" si="267"/>
        <v/>
      </c>
      <c r="AA930" s="51" t="str">
        <f t="shared" si="268"/>
        <v/>
      </c>
      <c r="AB930" s="51" t="str">
        <f t="shared" si="269"/>
        <v/>
      </c>
      <c r="AC930" s="51" t="str">
        <f t="shared" si="270"/>
        <v/>
      </c>
      <c r="AD930" s="51" t="str">
        <f t="shared" si="271"/>
        <v/>
      </c>
      <c r="AE930" s="51" t="str">
        <f t="shared" si="272"/>
        <v/>
      </c>
      <c r="AF930" s="51" t="str">
        <f t="shared" si="273"/>
        <v/>
      </c>
      <c r="AG930" s="51" t="str">
        <f t="shared" si="274"/>
        <v/>
      </c>
      <c r="AH930" s="51" t="str">
        <f t="shared" si="275"/>
        <v/>
      </c>
      <c r="AI930" s="51" t="str">
        <f t="shared" si="276"/>
        <v/>
      </c>
      <c r="AJ930" s="51" t="str">
        <f t="shared" si="277"/>
        <v/>
      </c>
      <c r="AK930" s="51" t="str">
        <f t="shared" si="278"/>
        <v/>
      </c>
      <c r="AL930" s="51" t="str">
        <f t="shared" si="279"/>
        <v/>
      </c>
      <c r="AM930" s="51" t="str">
        <f t="shared" si="280"/>
        <v/>
      </c>
      <c r="AN930" s="51" t="str">
        <f>IF(OR(AD930&lt;&gt;TRUE,AI930&lt;&gt;TRUE),"",IF(OR('Info Lieferung'!$B$12-(YEAR(J930))&gt;INDEX(valschartmaxalt,MATCH(N930,libschart,0)),'Info Lieferung'!$B$12-(YEAR(J930))&lt;INDEX(valschartminalt,MATCH(N930,libschart,0))),FALSE,TRUE))</f>
        <v/>
      </c>
      <c r="AO930" s="51" t="str">
        <f t="shared" si="281"/>
        <v/>
      </c>
      <c r="AP930" s="51"/>
      <c r="AQ930" s="51"/>
      <c r="AR930" s="51"/>
      <c r="AS930" s="197" t="str">
        <f t="shared" si="282"/>
        <v/>
      </c>
      <c r="AT930" s="197" t="str">
        <f t="shared" si="283"/>
        <v/>
      </c>
    </row>
    <row r="931" spans="1:46" x14ac:dyDescent="0.2">
      <c r="A931" s="52" t="str">
        <f>IF(AND(F931&lt;&gt;"",'Institution - Klasse'!$F$4&lt;&gt;""),INDEX(libcatidinstit,'Institution - Klasse'!$F$4),"")</f>
        <v/>
      </c>
      <c r="B931" s="52" t="str">
        <f>IF(A931&lt;&gt;"",INDEX(codeinstit,'Institution - Klasse'!$F$4),"")</f>
        <v/>
      </c>
      <c r="C931" s="50" t="str">
        <f t="shared" si="284"/>
        <v/>
      </c>
      <c r="D931" s="143"/>
      <c r="E931" s="143"/>
      <c r="F931" s="137"/>
      <c r="G931" s="137"/>
      <c r="H931" s="137"/>
      <c r="I931" s="137"/>
      <c r="J931" s="139"/>
      <c r="K931" s="140"/>
      <c r="L931" s="141"/>
      <c r="M931" s="141"/>
      <c r="N931" s="140"/>
      <c r="O931" s="142"/>
      <c r="P931" s="137"/>
      <c r="Q931" s="227"/>
      <c r="R931" s="137"/>
      <c r="S931" s="155"/>
      <c r="T931" s="155"/>
      <c r="U931" s="155"/>
      <c r="V931" s="155"/>
      <c r="W931" s="155"/>
      <c r="X931" s="155"/>
      <c r="Y931" s="53" t="str">
        <f t="shared" si="266"/>
        <v/>
      </c>
      <c r="Z931" s="51" t="str">
        <f t="shared" si="267"/>
        <v/>
      </c>
      <c r="AA931" s="51" t="str">
        <f t="shared" si="268"/>
        <v/>
      </c>
      <c r="AB931" s="51" t="str">
        <f t="shared" si="269"/>
        <v/>
      </c>
      <c r="AC931" s="51" t="str">
        <f t="shared" si="270"/>
        <v/>
      </c>
      <c r="AD931" s="51" t="str">
        <f t="shared" si="271"/>
        <v/>
      </c>
      <c r="AE931" s="51" t="str">
        <f t="shared" si="272"/>
        <v/>
      </c>
      <c r="AF931" s="51" t="str">
        <f t="shared" si="273"/>
        <v/>
      </c>
      <c r="AG931" s="51" t="str">
        <f t="shared" si="274"/>
        <v/>
      </c>
      <c r="AH931" s="51" t="str">
        <f t="shared" si="275"/>
        <v/>
      </c>
      <c r="AI931" s="51" t="str">
        <f t="shared" si="276"/>
        <v/>
      </c>
      <c r="AJ931" s="51" t="str">
        <f t="shared" si="277"/>
        <v/>
      </c>
      <c r="AK931" s="51" t="str">
        <f t="shared" si="278"/>
        <v/>
      </c>
      <c r="AL931" s="51" t="str">
        <f t="shared" si="279"/>
        <v/>
      </c>
      <c r="AM931" s="51" t="str">
        <f t="shared" si="280"/>
        <v/>
      </c>
      <c r="AN931" s="51" t="str">
        <f>IF(OR(AD931&lt;&gt;TRUE,AI931&lt;&gt;TRUE),"",IF(OR('Info Lieferung'!$B$12-(YEAR(J931))&gt;INDEX(valschartmaxalt,MATCH(N931,libschart,0)),'Info Lieferung'!$B$12-(YEAR(J931))&lt;INDEX(valschartminalt,MATCH(N931,libschart,0))),FALSE,TRUE))</f>
        <v/>
      </c>
      <c r="AO931" s="51" t="str">
        <f t="shared" si="281"/>
        <v/>
      </c>
      <c r="AP931" s="51"/>
      <c r="AQ931" s="51"/>
      <c r="AR931" s="51"/>
      <c r="AS931" s="197" t="str">
        <f t="shared" si="282"/>
        <v/>
      </c>
      <c r="AT931" s="197" t="str">
        <f t="shared" si="283"/>
        <v/>
      </c>
    </row>
    <row r="932" spans="1:46" x14ac:dyDescent="0.2">
      <c r="A932" s="52" t="str">
        <f>IF(AND(F932&lt;&gt;"",'Institution - Klasse'!$F$4&lt;&gt;""),INDEX(libcatidinstit,'Institution - Klasse'!$F$4),"")</f>
        <v/>
      </c>
      <c r="B932" s="52" t="str">
        <f>IF(A932&lt;&gt;"",INDEX(codeinstit,'Institution - Klasse'!$F$4),"")</f>
        <v/>
      </c>
      <c r="C932" s="50" t="str">
        <f t="shared" si="284"/>
        <v/>
      </c>
      <c r="D932" s="143"/>
      <c r="E932" s="143"/>
      <c r="F932" s="137"/>
      <c r="G932" s="137"/>
      <c r="H932" s="137"/>
      <c r="I932" s="137"/>
      <c r="J932" s="139"/>
      <c r="K932" s="140"/>
      <c r="L932" s="141"/>
      <c r="M932" s="141"/>
      <c r="N932" s="140"/>
      <c r="O932" s="142"/>
      <c r="P932" s="137"/>
      <c r="Q932" s="227"/>
      <c r="R932" s="137"/>
      <c r="S932" s="155"/>
      <c r="T932" s="155"/>
      <c r="U932" s="155"/>
      <c r="V932" s="155"/>
      <c r="W932" s="155"/>
      <c r="X932" s="155"/>
      <c r="Y932" s="53" t="str">
        <f t="shared" si="266"/>
        <v/>
      </c>
      <c r="Z932" s="51" t="str">
        <f t="shared" si="267"/>
        <v/>
      </c>
      <c r="AA932" s="51" t="str">
        <f t="shared" si="268"/>
        <v/>
      </c>
      <c r="AB932" s="51" t="str">
        <f t="shared" si="269"/>
        <v/>
      </c>
      <c r="AC932" s="51" t="str">
        <f t="shared" si="270"/>
        <v/>
      </c>
      <c r="AD932" s="51" t="str">
        <f t="shared" si="271"/>
        <v/>
      </c>
      <c r="AE932" s="51" t="str">
        <f t="shared" si="272"/>
        <v/>
      </c>
      <c r="AF932" s="51" t="str">
        <f t="shared" si="273"/>
        <v/>
      </c>
      <c r="AG932" s="51" t="str">
        <f t="shared" si="274"/>
        <v/>
      </c>
      <c r="AH932" s="51" t="str">
        <f t="shared" si="275"/>
        <v/>
      </c>
      <c r="AI932" s="51" t="str">
        <f t="shared" si="276"/>
        <v/>
      </c>
      <c r="AJ932" s="51" t="str">
        <f t="shared" si="277"/>
        <v/>
      </c>
      <c r="AK932" s="51" t="str">
        <f t="shared" si="278"/>
        <v/>
      </c>
      <c r="AL932" s="51" t="str">
        <f t="shared" si="279"/>
        <v/>
      </c>
      <c r="AM932" s="51" t="str">
        <f t="shared" si="280"/>
        <v/>
      </c>
      <c r="AN932" s="51" t="str">
        <f>IF(OR(AD932&lt;&gt;TRUE,AI932&lt;&gt;TRUE),"",IF(OR('Info Lieferung'!$B$12-(YEAR(J932))&gt;INDEX(valschartmaxalt,MATCH(N932,libschart,0)),'Info Lieferung'!$B$12-(YEAR(J932))&lt;INDEX(valschartminalt,MATCH(N932,libschart,0))),FALSE,TRUE))</f>
        <v/>
      </c>
      <c r="AO932" s="51" t="str">
        <f t="shared" si="281"/>
        <v/>
      </c>
      <c r="AP932" s="51"/>
      <c r="AQ932" s="51"/>
      <c r="AR932" s="51"/>
      <c r="AS932" s="197" t="str">
        <f t="shared" si="282"/>
        <v/>
      </c>
      <c r="AT932" s="197" t="str">
        <f t="shared" si="283"/>
        <v/>
      </c>
    </row>
    <row r="933" spans="1:46" x14ac:dyDescent="0.2">
      <c r="A933" s="52" t="str">
        <f>IF(AND(F933&lt;&gt;"",'Institution - Klasse'!$F$4&lt;&gt;""),INDEX(libcatidinstit,'Institution - Klasse'!$F$4),"")</f>
        <v/>
      </c>
      <c r="B933" s="52" t="str">
        <f>IF(A933&lt;&gt;"",INDEX(codeinstit,'Institution - Klasse'!$F$4),"")</f>
        <v/>
      </c>
      <c r="C933" s="50" t="str">
        <f t="shared" si="284"/>
        <v/>
      </c>
      <c r="D933" s="143"/>
      <c r="E933" s="143"/>
      <c r="F933" s="137"/>
      <c r="G933" s="137"/>
      <c r="H933" s="137"/>
      <c r="I933" s="137"/>
      <c r="J933" s="139"/>
      <c r="K933" s="140"/>
      <c r="L933" s="141"/>
      <c r="M933" s="141"/>
      <c r="N933" s="140"/>
      <c r="O933" s="142"/>
      <c r="P933" s="137"/>
      <c r="Q933" s="227"/>
      <c r="R933" s="137"/>
      <c r="S933" s="155"/>
      <c r="T933" s="155"/>
      <c r="U933" s="155"/>
      <c r="V933" s="155"/>
      <c r="W933" s="155"/>
      <c r="X933" s="155"/>
      <c r="Y933" s="53" t="str">
        <f t="shared" si="266"/>
        <v/>
      </c>
      <c r="Z933" s="51" t="str">
        <f t="shared" si="267"/>
        <v/>
      </c>
      <c r="AA933" s="51" t="str">
        <f t="shared" si="268"/>
        <v/>
      </c>
      <c r="AB933" s="51" t="str">
        <f t="shared" si="269"/>
        <v/>
      </c>
      <c r="AC933" s="51" t="str">
        <f t="shared" si="270"/>
        <v/>
      </c>
      <c r="AD933" s="51" t="str">
        <f t="shared" si="271"/>
        <v/>
      </c>
      <c r="AE933" s="51" t="str">
        <f t="shared" si="272"/>
        <v/>
      </c>
      <c r="AF933" s="51" t="str">
        <f t="shared" si="273"/>
        <v/>
      </c>
      <c r="AG933" s="51" t="str">
        <f t="shared" si="274"/>
        <v/>
      </c>
      <c r="AH933" s="51" t="str">
        <f t="shared" si="275"/>
        <v/>
      </c>
      <c r="AI933" s="51" t="str">
        <f t="shared" si="276"/>
        <v/>
      </c>
      <c r="AJ933" s="51" t="str">
        <f t="shared" si="277"/>
        <v/>
      </c>
      <c r="AK933" s="51" t="str">
        <f t="shared" si="278"/>
        <v/>
      </c>
      <c r="AL933" s="51" t="str">
        <f t="shared" si="279"/>
        <v/>
      </c>
      <c r="AM933" s="51" t="str">
        <f t="shared" si="280"/>
        <v/>
      </c>
      <c r="AN933" s="51" t="str">
        <f>IF(OR(AD933&lt;&gt;TRUE,AI933&lt;&gt;TRUE),"",IF(OR('Info Lieferung'!$B$12-(YEAR(J933))&gt;INDEX(valschartmaxalt,MATCH(N933,libschart,0)),'Info Lieferung'!$B$12-(YEAR(J933))&lt;INDEX(valschartminalt,MATCH(N933,libschart,0))),FALSE,TRUE))</f>
        <v/>
      </c>
      <c r="AO933" s="51" t="str">
        <f t="shared" si="281"/>
        <v/>
      </c>
      <c r="AP933" s="51"/>
      <c r="AQ933" s="51"/>
      <c r="AR933" s="51"/>
      <c r="AS933" s="197" t="str">
        <f t="shared" si="282"/>
        <v/>
      </c>
      <c r="AT933" s="197" t="str">
        <f t="shared" si="283"/>
        <v/>
      </c>
    </row>
    <row r="934" spans="1:46" x14ac:dyDescent="0.2">
      <c r="A934" s="52" t="str">
        <f>IF(AND(F934&lt;&gt;"",'Institution - Klasse'!$F$4&lt;&gt;""),INDEX(libcatidinstit,'Institution - Klasse'!$F$4),"")</f>
        <v/>
      </c>
      <c r="B934" s="52" t="str">
        <f>IF(A934&lt;&gt;"",INDEX(codeinstit,'Institution - Klasse'!$F$4),"")</f>
        <v/>
      </c>
      <c r="C934" s="50" t="str">
        <f t="shared" si="284"/>
        <v/>
      </c>
      <c r="D934" s="143"/>
      <c r="E934" s="143"/>
      <c r="F934" s="137"/>
      <c r="G934" s="137"/>
      <c r="H934" s="137"/>
      <c r="I934" s="137"/>
      <c r="J934" s="139"/>
      <c r="K934" s="140"/>
      <c r="L934" s="141"/>
      <c r="M934" s="141"/>
      <c r="N934" s="140"/>
      <c r="O934" s="142"/>
      <c r="P934" s="137"/>
      <c r="Q934" s="227"/>
      <c r="R934" s="137"/>
      <c r="S934" s="155"/>
      <c r="T934" s="155"/>
      <c r="U934" s="155"/>
      <c r="V934" s="155"/>
      <c r="W934" s="155"/>
      <c r="X934" s="155"/>
      <c r="Y934" s="53" t="str">
        <f t="shared" si="266"/>
        <v/>
      </c>
      <c r="Z934" s="51" t="str">
        <f t="shared" si="267"/>
        <v/>
      </c>
      <c r="AA934" s="51" t="str">
        <f t="shared" si="268"/>
        <v/>
      </c>
      <c r="AB934" s="51" t="str">
        <f t="shared" si="269"/>
        <v/>
      </c>
      <c r="AC934" s="51" t="str">
        <f t="shared" si="270"/>
        <v/>
      </c>
      <c r="AD934" s="51" t="str">
        <f t="shared" si="271"/>
        <v/>
      </c>
      <c r="AE934" s="51" t="str">
        <f t="shared" si="272"/>
        <v/>
      </c>
      <c r="AF934" s="51" t="str">
        <f t="shared" si="273"/>
        <v/>
      </c>
      <c r="AG934" s="51" t="str">
        <f t="shared" si="274"/>
        <v/>
      </c>
      <c r="AH934" s="51" t="str">
        <f t="shared" si="275"/>
        <v/>
      </c>
      <c r="AI934" s="51" t="str">
        <f t="shared" si="276"/>
        <v/>
      </c>
      <c r="AJ934" s="51" t="str">
        <f t="shared" si="277"/>
        <v/>
      </c>
      <c r="AK934" s="51" t="str">
        <f t="shared" si="278"/>
        <v/>
      </c>
      <c r="AL934" s="51" t="str">
        <f t="shared" si="279"/>
        <v/>
      </c>
      <c r="AM934" s="51" t="str">
        <f t="shared" si="280"/>
        <v/>
      </c>
      <c r="AN934" s="51" t="str">
        <f>IF(OR(AD934&lt;&gt;TRUE,AI934&lt;&gt;TRUE),"",IF(OR('Info Lieferung'!$B$12-(YEAR(J934))&gt;INDEX(valschartmaxalt,MATCH(N934,libschart,0)),'Info Lieferung'!$B$12-(YEAR(J934))&lt;INDEX(valschartminalt,MATCH(N934,libschart,0))),FALSE,TRUE))</f>
        <v/>
      </c>
      <c r="AO934" s="51" t="str">
        <f t="shared" si="281"/>
        <v/>
      </c>
      <c r="AP934" s="51"/>
      <c r="AQ934" s="51"/>
      <c r="AR934" s="51"/>
      <c r="AS934" s="197" t="str">
        <f t="shared" si="282"/>
        <v/>
      </c>
      <c r="AT934" s="197" t="str">
        <f t="shared" si="283"/>
        <v/>
      </c>
    </row>
    <row r="935" spans="1:46" x14ac:dyDescent="0.2">
      <c r="A935" s="52" t="str">
        <f>IF(AND(F935&lt;&gt;"",'Institution - Klasse'!$F$4&lt;&gt;""),INDEX(libcatidinstit,'Institution - Klasse'!$F$4),"")</f>
        <v/>
      </c>
      <c r="B935" s="52" t="str">
        <f>IF(A935&lt;&gt;"",INDEX(codeinstit,'Institution - Klasse'!$F$4),"")</f>
        <v/>
      </c>
      <c r="C935" s="50" t="str">
        <f t="shared" si="284"/>
        <v/>
      </c>
      <c r="D935" s="143"/>
      <c r="E935" s="143"/>
      <c r="F935" s="137"/>
      <c r="G935" s="137"/>
      <c r="H935" s="137"/>
      <c r="I935" s="137"/>
      <c r="J935" s="139"/>
      <c r="K935" s="140"/>
      <c r="L935" s="141"/>
      <c r="M935" s="141"/>
      <c r="N935" s="140"/>
      <c r="O935" s="142"/>
      <c r="P935" s="137"/>
      <c r="Q935" s="227"/>
      <c r="R935" s="137"/>
      <c r="S935" s="155"/>
      <c r="T935" s="155"/>
      <c r="U935" s="155"/>
      <c r="V935" s="155"/>
      <c r="W935" s="155"/>
      <c r="X935" s="155"/>
      <c r="Y935" s="53" t="str">
        <f t="shared" si="266"/>
        <v/>
      </c>
      <c r="Z935" s="51" t="str">
        <f t="shared" si="267"/>
        <v/>
      </c>
      <c r="AA935" s="51" t="str">
        <f t="shared" si="268"/>
        <v/>
      </c>
      <c r="AB935" s="51" t="str">
        <f t="shared" si="269"/>
        <v/>
      </c>
      <c r="AC935" s="51" t="str">
        <f t="shared" si="270"/>
        <v/>
      </c>
      <c r="AD935" s="51" t="str">
        <f t="shared" si="271"/>
        <v/>
      </c>
      <c r="AE935" s="51" t="str">
        <f t="shared" si="272"/>
        <v/>
      </c>
      <c r="AF935" s="51" t="str">
        <f t="shared" si="273"/>
        <v/>
      </c>
      <c r="AG935" s="51" t="str">
        <f t="shared" si="274"/>
        <v/>
      </c>
      <c r="AH935" s="51" t="str">
        <f t="shared" si="275"/>
        <v/>
      </c>
      <c r="AI935" s="51" t="str">
        <f t="shared" si="276"/>
        <v/>
      </c>
      <c r="AJ935" s="51" t="str">
        <f t="shared" si="277"/>
        <v/>
      </c>
      <c r="AK935" s="51" t="str">
        <f t="shared" si="278"/>
        <v/>
      </c>
      <c r="AL935" s="51" t="str">
        <f t="shared" si="279"/>
        <v/>
      </c>
      <c r="AM935" s="51" t="str">
        <f t="shared" si="280"/>
        <v/>
      </c>
      <c r="AN935" s="51" t="str">
        <f>IF(OR(AD935&lt;&gt;TRUE,AI935&lt;&gt;TRUE),"",IF(OR('Info Lieferung'!$B$12-(YEAR(J935))&gt;INDEX(valschartmaxalt,MATCH(N935,libschart,0)),'Info Lieferung'!$B$12-(YEAR(J935))&lt;INDEX(valschartminalt,MATCH(N935,libschart,0))),FALSE,TRUE))</f>
        <v/>
      </c>
      <c r="AO935" s="51" t="str">
        <f t="shared" si="281"/>
        <v/>
      </c>
      <c r="AP935" s="51"/>
      <c r="AQ935" s="51"/>
      <c r="AR935" s="51"/>
      <c r="AS935" s="197" t="str">
        <f t="shared" si="282"/>
        <v/>
      </c>
      <c r="AT935" s="197" t="str">
        <f t="shared" si="283"/>
        <v/>
      </c>
    </row>
    <row r="936" spans="1:46" x14ac:dyDescent="0.2">
      <c r="A936" s="52" t="str">
        <f>IF(AND(F936&lt;&gt;"",'Institution - Klasse'!$F$4&lt;&gt;""),INDEX(libcatidinstit,'Institution - Klasse'!$F$4),"")</f>
        <v/>
      </c>
      <c r="B936" s="52" t="str">
        <f>IF(A936&lt;&gt;"",INDEX(codeinstit,'Institution - Klasse'!$F$4),"")</f>
        <v/>
      </c>
      <c r="C936" s="50" t="str">
        <f t="shared" si="284"/>
        <v/>
      </c>
      <c r="D936" s="143"/>
      <c r="E936" s="143"/>
      <c r="F936" s="137"/>
      <c r="G936" s="137"/>
      <c r="H936" s="137"/>
      <c r="I936" s="137"/>
      <c r="J936" s="139"/>
      <c r="K936" s="140"/>
      <c r="L936" s="141"/>
      <c r="M936" s="141"/>
      <c r="N936" s="140"/>
      <c r="O936" s="142"/>
      <c r="P936" s="137"/>
      <c r="Q936" s="227"/>
      <c r="R936" s="137"/>
      <c r="S936" s="155"/>
      <c r="T936" s="155"/>
      <c r="U936" s="155"/>
      <c r="V936" s="155"/>
      <c r="W936" s="155"/>
      <c r="X936" s="155"/>
      <c r="Y936" s="53" t="str">
        <f t="shared" si="266"/>
        <v/>
      </c>
      <c r="Z936" s="51" t="str">
        <f t="shared" si="267"/>
        <v/>
      </c>
      <c r="AA936" s="51" t="str">
        <f t="shared" si="268"/>
        <v/>
      </c>
      <c r="AB936" s="51" t="str">
        <f t="shared" si="269"/>
        <v/>
      </c>
      <c r="AC936" s="51" t="str">
        <f t="shared" si="270"/>
        <v/>
      </c>
      <c r="AD936" s="51" t="str">
        <f t="shared" si="271"/>
        <v/>
      </c>
      <c r="AE936" s="51" t="str">
        <f t="shared" si="272"/>
        <v/>
      </c>
      <c r="AF936" s="51" t="str">
        <f t="shared" si="273"/>
        <v/>
      </c>
      <c r="AG936" s="51" t="str">
        <f t="shared" si="274"/>
        <v/>
      </c>
      <c r="AH936" s="51" t="str">
        <f t="shared" si="275"/>
        <v/>
      </c>
      <c r="AI936" s="51" t="str">
        <f t="shared" si="276"/>
        <v/>
      </c>
      <c r="AJ936" s="51" t="str">
        <f t="shared" si="277"/>
        <v/>
      </c>
      <c r="AK936" s="51" t="str">
        <f t="shared" si="278"/>
        <v/>
      </c>
      <c r="AL936" s="51" t="str">
        <f t="shared" si="279"/>
        <v/>
      </c>
      <c r="AM936" s="51" t="str">
        <f t="shared" si="280"/>
        <v/>
      </c>
      <c r="AN936" s="51" t="str">
        <f>IF(OR(AD936&lt;&gt;TRUE,AI936&lt;&gt;TRUE),"",IF(OR('Info Lieferung'!$B$12-(YEAR(J936))&gt;INDEX(valschartmaxalt,MATCH(N936,libschart,0)),'Info Lieferung'!$B$12-(YEAR(J936))&lt;INDEX(valschartminalt,MATCH(N936,libschart,0))),FALSE,TRUE))</f>
        <v/>
      </c>
      <c r="AO936" s="51" t="str">
        <f t="shared" si="281"/>
        <v/>
      </c>
      <c r="AP936" s="51"/>
      <c r="AQ936" s="51"/>
      <c r="AR936" s="51"/>
      <c r="AS936" s="197" t="str">
        <f t="shared" si="282"/>
        <v/>
      </c>
      <c r="AT936" s="197" t="str">
        <f t="shared" si="283"/>
        <v/>
      </c>
    </row>
    <row r="937" spans="1:46" x14ac:dyDescent="0.2">
      <c r="A937" s="52" t="str">
        <f>IF(AND(F937&lt;&gt;"",'Institution - Klasse'!$F$4&lt;&gt;""),INDEX(libcatidinstit,'Institution - Klasse'!$F$4),"")</f>
        <v/>
      </c>
      <c r="B937" s="52" t="str">
        <f>IF(A937&lt;&gt;"",INDEX(codeinstit,'Institution - Klasse'!$F$4),"")</f>
        <v/>
      </c>
      <c r="C937" s="50" t="str">
        <f t="shared" si="284"/>
        <v/>
      </c>
      <c r="D937" s="143"/>
      <c r="E937" s="143"/>
      <c r="F937" s="137"/>
      <c r="G937" s="137"/>
      <c r="H937" s="137"/>
      <c r="I937" s="137"/>
      <c r="J937" s="139"/>
      <c r="K937" s="140"/>
      <c r="L937" s="141"/>
      <c r="M937" s="141"/>
      <c r="N937" s="140"/>
      <c r="O937" s="142"/>
      <c r="P937" s="137"/>
      <c r="Q937" s="227"/>
      <c r="R937" s="137"/>
      <c r="S937" s="155"/>
      <c r="T937" s="155"/>
      <c r="U937" s="155"/>
      <c r="V937" s="155"/>
      <c r="W937" s="155"/>
      <c r="X937" s="155"/>
      <c r="Y937" s="53" t="str">
        <f t="shared" si="266"/>
        <v/>
      </c>
      <c r="Z937" s="51" t="str">
        <f t="shared" si="267"/>
        <v/>
      </c>
      <c r="AA937" s="51" t="str">
        <f t="shared" si="268"/>
        <v/>
      </c>
      <c r="AB937" s="51" t="str">
        <f t="shared" si="269"/>
        <v/>
      </c>
      <c r="AC937" s="51" t="str">
        <f t="shared" si="270"/>
        <v/>
      </c>
      <c r="AD937" s="51" t="str">
        <f t="shared" si="271"/>
        <v/>
      </c>
      <c r="AE937" s="51" t="str">
        <f t="shared" si="272"/>
        <v/>
      </c>
      <c r="AF937" s="51" t="str">
        <f t="shared" si="273"/>
        <v/>
      </c>
      <c r="AG937" s="51" t="str">
        <f t="shared" si="274"/>
        <v/>
      </c>
      <c r="AH937" s="51" t="str">
        <f t="shared" si="275"/>
        <v/>
      </c>
      <c r="AI937" s="51" t="str">
        <f t="shared" si="276"/>
        <v/>
      </c>
      <c r="AJ937" s="51" t="str">
        <f t="shared" si="277"/>
        <v/>
      </c>
      <c r="AK937" s="51" t="str">
        <f t="shared" si="278"/>
        <v/>
      </c>
      <c r="AL937" s="51" t="str">
        <f t="shared" si="279"/>
        <v/>
      </c>
      <c r="AM937" s="51" t="str">
        <f t="shared" si="280"/>
        <v/>
      </c>
      <c r="AN937" s="51" t="str">
        <f>IF(OR(AD937&lt;&gt;TRUE,AI937&lt;&gt;TRUE),"",IF(OR('Info Lieferung'!$B$12-(YEAR(J937))&gt;INDEX(valschartmaxalt,MATCH(N937,libschart,0)),'Info Lieferung'!$B$12-(YEAR(J937))&lt;INDEX(valschartminalt,MATCH(N937,libschart,0))),FALSE,TRUE))</f>
        <v/>
      </c>
      <c r="AO937" s="51" t="str">
        <f t="shared" si="281"/>
        <v/>
      </c>
      <c r="AP937" s="51"/>
      <c r="AQ937" s="51"/>
      <c r="AR937" s="51"/>
      <c r="AS937" s="197" t="str">
        <f t="shared" si="282"/>
        <v/>
      </c>
      <c r="AT937" s="197" t="str">
        <f t="shared" si="283"/>
        <v/>
      </c>
    </row>
    <row r="938" spans="1:46" x14ac:dyDescent="0.2">
      <c r="A938" s="52" t="str">
        <f>IF(AND(F938&lt;&gt;"",'Institution - Klasse'!$F$4&lt;&gt;""),INDEX(libcatidinstit,'Institution - Klasse'!$F$4),"")</f>
        <v/>
      </c>
      <c r="B938" s="52" t="str">
        <f>IF(A938&lt;&gt;"",INDEX(codeinstit,'Institution - Klasse'!$F$4),"")</f>
        <v/>
      </c>
      <c r="C938" s="50" t="str">
        <f t="shared" si="284"/>
        <v/>
      </c>
      <c r="D938" s="143"/>
      <c r="E938" s="143"/>
      <c r="F938" s="137"/>
      <c r="G938" s="137"/>
      <c r="H938" s="137"/>
      <c r="I938" s="137"/>
      <c r="J938" s="139"/>
      <c r="K938" s="140"/>
      <c r="L938" s="141"/>
      <c r="M938" s="141"/>
      <c r="N938" s="140"/>
      <c r="O938" s="142"/>
      <c r="P938" s="137"/>
      <c r="Q938" s="227"/>
      <c r="R938" s="137"/>
      <c r="S938" s="155"/>
      <c r="T938" s="155"/>
      <c r="U938" s="155"/>
      <c r="V938" s="155"/>
      <c r="W938" s="155"/>
      <c r="X938" s="155"/>
      <c r="Y938" s="53" t="str">
        <f t="shared" si="266"/>
        <v/>
      </c>
      <c r="Z938" s="51" t="str">
        <f t="shared" si="267"/>
        <v/>
      </c>
      <c r="AA938" s="51" t="str">
        <f t="shared" si="268"/>
        <v/>
      </c>
      <c r="AB938" s="51" t="str">
        <f t="shared" si="269"/>
        <v/>
      </c>
      <c r="AC938" s="51" t="str">
        <f t="shared" si="270"/>
        <v/>
      </c>
      <c r="AD938" s="51" t="str">
        <f t="shared" si="271"/>
        <v/>
      </c>
      <c r="AE938" s="51" t="str">
        <f t="shared" si="272"/>
        <v/>
      </c>
      <c r="AF938" s="51" t="str">
        <f t="shared" si="273"/>
        <v/>
      </c>
      <c r="AG938" s="51" t="str">
        <f t="shared" si="274"/>
        <v/>
      </c>
      <c r="AH938" s="51" t="str">
        <f t="shared" si="275"/>
        <v/>
      </c>
      <c r="AI938" s="51" t="str">
        <f t="shared" si="276"/>
        <v/>
      </c>
      <c r="AJ938" s="51" t="str">
        <f t="shared" si="277"/>
        <v/>
      </c>
      <c r="AK938" s="51" t="str">
        <f t="shared" si="278"/>
        <v/>
      </c>
      <c r="AL938" s="51" t="str">
        <f t="shared" si="279"/>
        <v/>
      </c>
      <c r="AM938" s="51" t="str">
        <f t="shared" si="280"/>
        <v/>
      </c>
      <c r="AN938" s="51" t="str">
        <f>IF(OR(AD938&lt;&gt;TRUE,AI938&lt;&gt;TRUE),"",IF(OR('Info Lieferung'!$B$12-(YEAR(J938))&gt;INDEX(valschartmaxalt,MATCH(N938,libschart,0)),'Info Lieferung'!$B$12-(YEAR(J938))&lt;INDEX(valschartminalt,MATCH(N938,libschart,0))),FALSE,TRUE))</f>
        <v/>
      </c>
      <c r="AO938" s="51" t="str">
        <f t="shared" si="281"/>
        <v/>
      </c>
      <c r="AP938" s="51"/>
      <c r="AQ938" s="51"/>
      <c r="AR938" s="51"/>
      <c r="AS938" s="197" t="str">
        <f t="shared" si="282"/>
        <v/>
      </c>
      <c r="AT938" s="197" t="str">
        <f t="shared" si="283"/>
        <v/>
      </c>
    </row>
    <row r="939" spans="1:46" x14ac:dyDescent="0.2">
      <c r="A939" s="52" t="str">
        <f>IF(AND(F939&lt;&gt;"",'Institution - Klasse'!$F$4&lt;&gt;""),INDEX(libcatidinstit,'Institution - Klasse'!$F$4),"")</f>
        <v/>
      </c>
      <c r="B939" s="52" t="str">
        <f>IF(A939&lt;&gt;"",INDEX(codeinstit,'Institution - Klasse'!$F$4),"")</f>
        <v/>
      </c>
      <c r="C939" s="50" t="str">
        <f t="shared" si="284"/>
        <v/>
      </c>
      <c r="D939" s="143"/>
      <c r="E939" s="143"/>
      <c r="F939" s="137"/>
      <c r="G939" s="137"/>
      <c r="H939" s="137"/>
      <c r="I939" s="137"/>
      <c r="J939" s="139"/>
      <c r="K939" s="140"/>
      <c r="L939" s="141"/>
      <c r="M939" s="141"/>
      <c r="N939" s="140"/>
      <c r="O939" s="142"/>
      <c r="P939" s="137"/>
      <c r="Q939" s="227"/>
      <c r="R939" s="137"/>
      <c r="S939" s="155"/>
      <c r="T939" s="155"/>
      <c r="U939" s="155"/>
      <c r="V939" s="155"/>
      <c r="W939" s="155"/>
      <c r="X939" s="155"/>
      <c r="Y939" s="53" t="str">
        <f t="shared" si="266"/>
        <v/>
      </c>
      <c r="Z939" s="51" t="str">
        <f t="shared" si="267"/>
        <v/>
      </c>
      <c r="AA939" s="51" t="str">
        <f t="shared" si="268"/>
        <v/>
      </c>
      <c r="AB939" s="51" t="str">
        <f t="shared" si="269"/>
        <v/>
      </c>
      <c r="AC939" s="51" t="str">
        <f t="shared" si="270"/>
        <v/>
      </c>
      <c r="AD939" s="51" t="str">
        <f t="shared" si="271"/>
        <v/>
      </c>
      <c r="AE939" s="51" t="str">
        <f t="shared" si="272"/>
        <v/>
      </c>
      <c r="AF939" s="51" t="str">
        <f t="shared" si="273"/>
        <v/>
      </c>
      <c r="AG939" s="51" t="str">
        <f t="shared" si="274"/>
        <v/>
      </c>
      <c r="AH939" s="51" t="str">
        <f t="shared" si="275"/>
        <v/>
      </c>
      <c r="AI939" s="51" t="str">
        <f t="shared" si="276"/>
        <v/>
      </c>
      <c r="AJ939" s="51" t="str">
        <f t="shared" si="277"/>
        <v/>
      </c>
      <c r="AK939" s="51" t="str">
        <f t="shared" si="278"/>
        <v/>
      </c>
      <c r="AL939" s="51" t="str">
        <f t="shared" si="279"/>
        <v/>
      </c>
      <c r="AM939" s="51" t="str">
        <f t="shared" si="280"/>
        <v/>
      </c>
      <c r="AN939" s="51" t="str">
        <f>IF(OR(AD939&lt;&gt;TRUE,AI939&lt;&gt;TRUE),"",IF(OR('Info Lieferung'!$B$12-(YEAR(J939))&gt;INDEX(valschartmaxalt,MATCH(N939,libschart,0)),'Info Lieferung'!$B$12-(YEAR(J939))&lt;INDEX(valschartminalt,MATCH(N939,libschart,0))),FALSE,TRUE))</f>
        <v/>
      </c>
      <c r="AO939" s="51" t="str">
        <f t="shared" si="281"/>
        <v/>
      </c>
      <c r="AP939" s="51"/>
      <c r="AQ939" s="51"/>
      <c r="AR939" s="51"/>
      <c r="AS939" s="197" t="str">
        <f t="shared" si="282"/>
        <v/>
      </c>
      <c r="AT939" s="197" t="str">
        <f t="shared" si="283"/>
        <v/>
      </c>
    </row>
    <row r="940" spans="1:46" x14ac:dyDescent="0.2">
      <c r="A940" s="52" t="str">
        <f>IF(AND(F940&lt;&gt;"",'Institution - Klasse'!$F$4&lt;&gt;""),INDEX(libcatidinstit,'Institution - Klasse'!$F$4),"")</f>
        <v/>
      </c>
      <c r="B940" s="52" t="str">
        <f>IF(A940&lt;&gt;"",INDEX(codeinstit,'Institution - Klasse'!$F$4),"")</f>
        <v/>
      </c>
      <c r="C940" s="50" t="str">
        <f t="shared" si="284"/>
        <v/>
      </c>
      <c r="D940" s="143"/>
      <c r="E940" s="143"/>
      <c r="F940" s="137"/>
      <c r="G940" s="137"/>
      <c r="H940" s="137"/>
      <c r="I940" s="137"/>
      <c r="J940" s="139"/>
      <c r="K940" s="140"/>
      <c r="L940" s="141"/>
      <c r="M940" s="141"/>
      <c r="N940" s="140"/>
      <c r="O940" s="142"/>
      <c r="P940" s="137"/>
      <c r="Q940" s="227"/>
      <c r="R940" s="137"/>
      <c r="S940" s="155"/>
      <c r="T940" s="155"/>
      <c r="U940" s="155"/>
      <c r="V940" s="155"/>
      <c r="W940" s="155"/>
      <c r="X940" s="155"/>
      <c r="Y940" s="53" t="str">
        <f t="shared" si="266"/>
        <v/>
      </c>
      <c r="Z940" s="51" t="str">
        <f t="shared" si="267"/>
        <v/>
      </c>
      <c r="AA940" s="51" t="str">
        <f t="shared" si="268"/>
        <v/>
      </c>
      <c r="AB940" s="51" t="str">
        <f t="shared" si="269"/>
        <v/>
      </c>
      <c r="AC940" s="51" t="str">
        <f t="shared" si="270"/>
        <v/>
      </c>
      <c r="AD940" s="51" t="str">
        <f t="shared" si="271"/>
        <v/>
      </c>
      <c r="AE940" s="51" t="str">
        <f t="shared" si="272"/>
        <v/>
      </c>
      <c r="AF940" s="51" t="str">
        <f t="shared" si="273"/>
        <v/>
      </c>
      <c r="AG940" s="51" t="str">
        <f t="shared" si="274"/>
        <v/>
      </c>
      <c r="AH940" s="51" t="str">
        <f t="shared" si="275"/>
        <v/>
      </c>
      <c r="AI940" s="51" t="str">
        <f t="shared" si="276"/>
        <v/>
      </c>
      <c r="AJ940" s="51" t="str">
        <f t="shared" si="277"/>
        <v/>
      </c>
      <c r="AK940" s="51" t="str">
        <f t="shared" si="278"/>
        <v/>
      </c>
      <c r="AL940" s="51" t="str">
        <f t="shared" si="279"/>
        <v/>
      </c>
      <c r="AM940" s="51" t="str">
        <f t="shared" si="280"/>
        <v/>
      </c>
      <c r="AN940" s="51" t="str">
        <f>IF(OR(AD940&lt;&gt;TRUE,AI940&lt;&gt;TRUE),"",IF(OR('Info Lieferung'!$B$12-(YEAR(J940))&gt;INDEX(valschartmaxalt,MATCH(N940,libschart,0)),'Info Lieferung'!$B$12-(YEAR(J940))&lt;INDEX(valschartminalt,MATCH(N940,libschart,0))),FALSE,TRUE))</f>
        <v/>
      </c>
      <c r="AO940" s="51" t="str">
        <f t="shared" si="281"/>
        <v/>
      </c>
      <c r="AP940" s="51"/>
      <c r="AQ940" s="51"/>
      <c r="AR940" s="51"/>
      <c r="AS940" s="197" t="str">
        <f t="shared" si="282"/>
        <v/>
      </c>
      <c r="AT940" s="197" t="str">
        <f t="shared" si="283"/>
        <v/>
      </c>
    </row>
    <row r="941" spans="1:46" x14ac:dyDescent="0.2">
      <c r="A941" s="52" t="str">
        <f>IF(AND(F941&lt;&gt;"",'Institution - Klasse'!$F$4&lt;&gt;""),INDEX(libcatidinstit,'Institution - Klasse'!$F$4),"")</f>
        <v/>
      </c>
      <c r="B941" s="52" t="str">
        <f>IF(A941&lt;&gt;"",INDEX(codeinstit,'Institution - Klasse'!$F$4),"")</f>
        <v/>
      </c>
      <c r="C941" s="50" t="str">
        <f t="shared" si="284"/>
        <v/>
      </c>
      <c r="D941" s="143"/>
      <c r="E941" s="143"/>
      <c r="F941" s="137"/>
      <c r="G941" s="137"/>
      <c r="H941" s="137"/>
      <c r="I941" s="137"/>
      <c r="J941" s="139"/>
      <c r="K941" s="140"/>
      <c r="L941" s="141"/>
      <c r="M941" s="141"/>
      <c r="N941" s="140"/>
      <c r="O941" s="142"/>
      <c r="P941" s="137"/>
      <c r="Q941" s="227"/>
      <c r="R941" s="137"/>
      <c r="S941" s="155"/>
      <c r="T941" s="155"/>
      <c r="U941" s="155"/>
      <c r="V941" s="155"/>
      <c r="W941" s="155"/>
      <c r="X941" s="155"/>
      <c r="Y941" s="53" t="str">
        <f t="shared" si="266"/>
        <v/>
      </c>
      <c r="Z941" s="51" t="str">
        <f t="shared" si="267"/>
        <v/>
      </c>
      <c r="AA941" s="51" t="str">
        <f t="shared" si="268"/>
        <v/>
      </c>
      <c r="AB941" s="51" t="str">
        <f t="shared" si="269"/>
        <v/>
      </c>
      <c r="AC941" s="51" t="str">
        <f t="shared" si="270"/>
        <v/>
      </c>
      <c r="AD941" s="51" t="str">
        <f t="shared" si="271"/>
        <v/>
      </c>
      <c r="AE941" s="51" t="str">
        <f t="shared" si="272"/>
        <v/>
      </c>
      <c r="AF941" s="51" t="str">
        <f t="shared" si="273"/>
        <v/>
      </c>
      <c r="AG941" s="51" t="str">
        <f t="shared" si="274"/>
        <v/>
      </c>
      <c r="AH941" s="51" t="str">
        <f t="shared" si="275"/>
        <v/>
      </c>
      <c r="AI941" s="51" t="str">
        <f t="shared" si="276"/>
        <v/>
      </c>
      <c r="AJ941" s="51" t="str">
        <f t="shared" si="277"/>
        <v/>
      </c>
      <c r="AK941" s="51" t="str">
        <f t="shared" si="278"/>
        <v/>
      </c>
      <c r="AL941" s="51" t="str">
        <f t="shared" si="279"/>
        <v/>
      </c>
      <c r="AM941" s="51" t="str">
        <f t="shared" si="280"/>
        <v/>
      </c>
      <c r="AN941" s="51" t="str">
        <f>IF(OR(AD941&lt;&gt;TRUE,AI941&lt;&gt;TRUE),"",IF(OR('Info Lieferung'!$B$12-(YEAR(J941))&gt;INDEX(valschartmaxalt,MATCH(N941,libschart,0)),'Info Lieferung'!$B$12-(YEAR(J941))&lt;INDEX(valschartminalt,MATCH(N941,libschart,0))),FALSE,TRUE))</f>
        <v/>
      </c>
      <c r="AO941" s="51" t="str">
        <f t="shared" si="281"/>
        <v/>
      </c>
      <c r="AP941" s="51"/>
      <c r="AQ941" s="51"/>
      <c r="AR941" s="51"/>
      <c r="AS941" s="197" t="str">
        <f t="shared" si="282"/>
        <v/>
      </c>
      <c r="AT941" s="197" t="str">
        <f t="shared" si="283"/>
        <v/>
      </c>
    </row>
    <row r="942" spans="1:46" x14ac:dyDescent="0.2">
      <c r="A942" s="52" t="str">
        <f>IF(AND(F942&lt;&gt;"",'Institution - Klasse'!$F$4&lt;&gt;""),INDEX(libcatidinstit,'Institution - Klasse'!$F$4),"")</f>
        <v/>
      </c>
      <c r="B942" s="52" t="str">
        <f>IF(A942&lt;&gt;"",INDEX(codeinstit,'Institution - Klasse'!$F$4),"")</f>
        <v/>
      </c>
      <c r="C942" s="50" t="str">
        <f t="shared" si="284"/>
        <v/>
      </c>
      <c r="D942" s="143"/>
      <c r="E942" s="143"/>
      <c r="F942" s="137"/>
      <c r="G942" s="137"/>
      <c r="H942" s="137"/>
      <c r="I942" s="137"/>
      <c r="J942" s="139"/>
      <c r="K942" s="140"/>
      <c r="L942" s="141"/>
      <c r="M942" s="141"/>
      <c r="N942" s="140"/>
      <c r="O942" s="142"/>
      <c r="P942" s="137"/>
      <c r="Q942" s="227"/>
      <c r="R942" s="137"/>
      <c r="S942" s="155"/>
      <c r="T942" s="155"/>
      <c r="U942" s="155"/>
      <c r="V942" s="155"/>
      <c r="W942" s="155"/>
      <c r="X942" s="155"/>
      <c r="Y942" s="53" t="str">
        <f t="shared" si="266"/>
        <v/>
      </c>
      <c r="Z942" s="51" t="str">
        <f t="shared" si="267"/>
        <v/>
      </c>
      <c r="AA942" s="51" t="str">
        <f t="shared" si="268"/>
        <v/>
      </c>
      <c r="AB942" s="51" t="str">
        <f t="shared" si="269"/>
        <v/>
      </c>
      <c r="AC942" s="51" t="str">
        <f t="shared" si="270"/>
        <v/>
      </c>
      <c r="AD942" s="51" t="str">
        <f t="shared" si="271"/>
        <v/>
      </c>
      <c r="AE942" s="51" t="str">
        <f t="shared" si="272"/>
        <v/>
      </c>
      <c r="AF942" s="51" t="str">
        <f t="shared" si="273"/>
        <v/>
      </c>
      <c r="AG942" s="51" t="str">
        <f t="shared" si="274"/>
        <v/>
      </c>
      <c r="AH942" s="51" t="str">
        <f t="shared" si="275"/>
        <v/>
      </c>
      <c r="AI942" s="51" t="str">
        <f t="shared" si="276"/>
        <v/>
      </c>
      <c r="AJ942" s="51" t="str">
        <f t="shared" si="277"/>
        <v/>
      </c>
      <c r="AK942" s="51" t="str">
        <f t="shared" si="278"/>
        <v/>
      </c>
      <c r="AL942" s="51" t="str">
        <f t="shared" si="279"/>
        <v/>
      </c>
      <c r="AM942" s="51" t="str">
        <f t="shared" si="280"/>
        <v/>
      </c>
      <c r="AN942" s="51" t="str">
        <f>IF(OR(AD942&lt;&gt;TRUE,AI942&lt;&gt;TRUE),"",IF(OR('Info Lieferung'!$B$12-(YEAR(J942))&gt;INDEX(valschartmaxalt,MATCH(N942,libschart,0)),'Info Lieferung'!$B$12-(YEAR(J942))&lt;INDEX(valschartminalt,MATCH(N942,libschart,0))),FALSE,TRUE))</f>
        <v/>
      </c>
      <c r="AO942" s="51" t="str">
        <f t="shared" si="281"/>
        <v/>
      </c>
      <c r="AP942" s="51"/>
      <c r="AQ942" s="51"/>
      <c r="AR942" s="51"/>
      <c r="AS942" s="197" t="str">
        <f t="shared" si="282"/>
        <v/>
      </c>
      <c r="AT942" s="197" t="str">
        <f t="shared" si="283"/>
        <v/>
      </c>
    </row>
    <row r="943" spans="1:46" x14ac:dyDescent="0.2">
      <c r="A943" s="52" t="str">
        <f>IF(AND(F943&lt;&gt;"",'Institution - Klasse'!$F$4&lt;&gt;""),INDEX(libcatidinstit,'Institution - Klasse'!$F$4),"")</f>
        <v/>
      </c>
      <c r="B943" s="52" t="str">
        <f>IF(A943&lt;&gt;"",INDEX(codeinstit,'Institution - Klasse'!$F$4),"")</f>
        <v/>
      </c>
      <c r="C943" s="50" t="str">
        <f t="shared" si="284"/>
        <v/>
      </c>
      <c r="D943" s="143"/>
      <c r="E943" s="143"/>
      <c r="F943" s="137"/>
      <c r="G943" s="137"/>
      <c r="H943" s="137"/>
      <c r="I943" s="137"/>
      <c r="J943" s="139"/>
      <c r="K943" s="140"/>
      <c r="L943" s="141"/>
      <c r="M943" s="141"/>
      <c r="N943" s="140"/>
      <c r="O943" s="142"/>
      <c r="P943" s="137"/>
      <c r="Q943" s="227"/>
      <c r="R943" s="137"/>
      <c r="S943" s="155"/>
      <c r="T943" s="155"/>
      <c r="U943" s="155"/>
      <c r="V943" s="155"/>
      <c r="W943" s="155"/>
      <c r="X943" s="155"/>
      <c r="Y943" s="53" t="str">
        <f t="shared" si="266"/>
        <v/>
      </c>
      <c r="Z943" s="51" t="str">
        <f t="shared" si="267"/>
        <v/>
      </c>
      <c r="AA943" s="51" t="str">
        <f t="shared" si="268"/>
        <v/>
      </c>
      <c r="AB943" s="51" t="str">
        <f t="shared" si="269"/>
        <v/>
      </c>
      <c r="AC943" s="51" t="str">
        <f t="shared" si="270"/>
        <v/>
      </c>
      <c r="AD943" s="51" t="str">
        <f t="shared" si="271"/>
        <v/>
      </c>
      <c r="AE943" s="51" t="str">
        <f t="shared" si="272"/>
        <v/>
      </c>
      <c r="AF943" s="51" t="str">
        <f t="shared" si="273"/>
        <v/>
      </c>
      <c r="AG943" s="51" t="str">
        <f t="shared" si="274"/>
        <v/>
      </c>
      <c r="AH943" s="51" t="str">
        <f t="shared" si="275"/>
        <v/>
      </c>
      <c r="AI943" s="51" t="str">
        <f t="shared" si="276"/>
        <v/>
      </c>
      <c r="AJ943" s="51" t="str">
        <f t="shared" si="277"/>
        <v/>
      </c>
      <c r="AK943" s="51" t="str">
        <f t="shared" si="278"/>
        <v/>
      </c>
      <c r="AL943" s="51" t="str">
        <f t="shared" si="279"/>
        <v/>
      </c>
      <c r="AM943" s="51" t="str">
        <f t="shared" si="280"/>
        <v/>
      </c>
      <c r="AN943" s="51" t="str">
        <f>IF(OR(AD943&lt;&gt;TRUE,AI943&lt;&gt;TRUE),"",IF(OR('Info Lieferung'!$B$12-(YEAR(J943))&gt;INDEX(valschartmaxalt,MATCH(N943,libschart,0)),'Info Lieferung'!$B$12-(YEAR(J943))&lt;INDEX(valschartminalt,MATCH(N943,libschart,0))),FALSE,TRUE))</f>
        <v/>
      </c>
      <c r="AO943" s="51" t="str">
        <f t="shared" si="281"/>
        <v/>
      </c>
      <c r="AP943" s="51"/>
      <c r="AQ943" s="51"/>
      <c r="AR943" s="51"/>
      <c r="AS943" s="197" t="str">
        <f t="shared" si="282"/>
        <v/>
      </c>
      <c r="AT943" s="197" t="str">
        <f t="shared" si="283"/>
        <v/>
      </c>
    </row>
    <row r="944" spans="1:46" x14ac:dyDescent="0.2">
      <c r="A944" s="52" t="str">
        <f>IF(AND(F944&lt;&gt;"",'Institution - Klasse'!$F$4&lt;&gt;""),INDEX(libcatidinstit,'Institution - Klasse'!$F$4),"")</f>
        <v/>
      </c>
      <c r="B944" s="52" t="str">
        <f>IF(A944&lt;&gt;"",INDEX(codeinstit,'Institution - Klasse'!$F$4),"")</f>
        <v/>
      </c>
      <c r="C944" s="50" t="str">
        <f t="shared" si="284"/>
        <v/>
      </c>
      <c r="D944" s="143"/>
      <c r="E944" s="143"/>
      <c r="F944" s="137"/>
      <c r="G944" s="137"/>
      <c r="H944" s="137"/>
      <c r="I944" s="137"/>
      <c r="J944" s="139"/>
      <c r="K944" s="140"/>
      <c r="L944" s="141"/>
      <c r="M944" s="141"/>
      <c r="N944" s="140"/>
      <c r="O944" s="142"/>
      <c r="P944" s="137"/>
      <c r="Q944" s="227"/>
      <c r="R944" s="137"/>
      <c r="S944" s="155"/>
      <c r="T944" s="155"/>
      <c r="U944" s="155"/>
      <c r="V944" s="155"/>
      <c r="W944" s="155"/>
      <c r="X944" s="155"/>
      <c r="Y944" s="53" t="str">
        <f t="shared" si="266"/>
        <v/>
      </c>
      <c r="Z944" s="51" t="str">
        <f t="shared" si="267"/>
        <v/>
      </c>
      <c r="AA944" s="51" t="str">
        <f t="shared" si="268"/>
        <v/>
      </c>
      <c r="AB944" s="51" t="str">
        <f t="shared" si="269"/>
        <v/>
      </c>
      <c r="AC944" s="51" t="str">
        <f t="shared" si="270"/>
        <v/>
      </c>
      <c r="AD944" s="51" t="str">
        <f t="shared" si="271"/>
        <v/>
      </c>
      <c r="AE944" s="51" t="str">
        <f t="shared" si="272"/>
        <v/>
      </c>
      <c r="AF944" s="51" t="str">
        <f t="shared" si="273"/>
        <v/>
      </c>
      <c r="AG944" s="51" t="str">
        <f t="shared" si="274"/>
        <v/>
      </c>
      <c r="AH944" s="51" t="str">
        <f t="shared" si="275"/>
        <v/>
      </c>
      <c r="AI944" s="51" t="str">
        <f t="shared" si="276"/>
        <v/>
      </c>
      <c r="AJ944" s="51" t="str">
        <f t="shared" si="277"/>
        <v/>
      </c>
      <c r="AK944" s="51" t="str">
        <f t="shared" si="278"/>
        <v/>
      </c>
      <c r="AL944" s="51" t="str">
        <f t="shared" si="279"/>
        <v/>
      </c>
      <c r="AM944" s="51" t="str">
        <f t="shared" si="280"/>
        <v/>
      </c>
      <c r="AN944" s="51" t="str">
        <f>IF(OR(AD944&lt;&gt;TRUE,AI944&lt;&gt;TRUE),"",IF(OR('Info Lieferung'!$B$12-(YEAR(J944))&gt;INDEX(valschartmaxalt,MATCH(N944,libschart,0)),'Info Lieferung'!$B$12-(YEAR(J944))&lt;INDEX(valschartminalt,MATCH(N944,libschart,0))),FALSE,TRUE))</f>
        <v/>
      </c>
      <c r="AO944" s="51" t="str">
        <f t="shared" si="281"/>
        <v/>
      </c>
      <c r="AP944" s="51"/>
      <c r="AQ944" s="51"/>
      <c r="AR944" s="51"/>
      <c r="AS944" s="197" t="str">
        <f t="shared" si="282"/>
        <v/>
      </c>
      <c r="AT944" s="197" t="str">
        <f t="shared" si="283"/>
        <v/>
      </c>
    </row>
    <row r="945" spans="1:46" x14ac:dyDescent="0.2">
      <c r="A945" s="52" t="str">
        <f>IF(AND(F945&lt;&gt;"",'Institution - Klasse'!$F$4&lt;&gt;""),INDEX(libcatidinstit,'Institution - Klasse'!$F$4),"")</f>
        <v/>
      </c>
      <c r="B945" s="52" t="str">
        <f>IF(A945&lt;&gt;"",INDEX(codeinstit,'Institution - Klasse'!$F$4),"")</f>
        <v/>
      </c>
      <c r="C945" s="50" t="str">
        <f t="shared" si="284"/>
        <v/>
      </c>
      <c r="D945" s="143"/>
      <c r="E945" s="143"/>
      <c r="F945" s="137"/>
      <c r="G945" s="137"/>
      <c r="H945" s="137"/>
      <c r="I945" s="137"/>
      <c r="J945" s="139"/>
      <c r="K945" s="140"/>
      <c r="L945" s="141"/>
      <c r="M945" s="141"/>
      <c r="N945" s="140"/>
      <c r="O945" s="142"/>
      <c r="P945" s="137"/>
      <c r="Q945" s="227"/>
      <c r="R945" s="137"/>
      <c r="S945" s="155"/>
      <c r="T945" s="155"/>
      <c r="U945" s="155"/>
      <c r="V945" s="155"/>
      <c r="W945" s="155"/>
      <c r="X945" s="155"/>
      <c r="Y945" s="53" t="str">
        <f t="shared" si="266"/>
        <v/>
      </c>
      <c r="Z945" s="51" t="str">
        <f t="shared" si="267"/>
        <v/>
      </c>
      <c r="AA945" s="51" t="str">
        <f t="shared" si="268"/>
        <v/>
      </c>
      <c r="AB945" s="51" t="str">
        <f t="shared" si="269"/>
        <v/>
      </c>
      <c r="AC945" s="51" t="str">
        <f t="shared" si="270"/>
        <v/>
      </c>
      <c r="AD945" s="51" t="str">
        <f t="shared" si="271"/>
        <v/>
      </c>
      <c r="AE945" s="51" t="str">
        <f t="shared" si="272"/>
        <v/>
      </c>
      <c r="AF945" s="51" t="str">
        <f t="shared" si="273"/>
        <v/>
      </c>
      <c r="AG945" s="51" t="str">
        <f t="shared" si="274"/>
        <v/>
      </c>
      <c r="AH945" s="51" t="str">
        <f t="shared" si="275"/>
        <v/>
      </c>
      <c r="AI945" s="51" t="str">
        <f t="shared" si="276"/>
        <v/>
      </c>
      <c r="AJ945" s="51" t="str">
        <f t="shared" si="277"/>
        <v/>
      </c>
      <c r="AK945" s="51" t="str">
        <f t="shared" si="278"/>
        <v/>
      </c>
      <c r="AL945" s="51" t="str">
        <f t="shared" si="279"/>
        <v/>
      </c>
      <c r="AM945" s="51" t="str">
        <f t="shared" si="280"/>
        <v/>
      </c>
      <c r="AN945" s="51" t="str">
        <f>IF(OR(AD945&lt;&gt;TRUE,AI945&lt;&gt;TRUE),"",IF(OR('Info Lieferung'!$B$12-(YEAR(J945))&gt;INDEX(valschartmaxalt,MATCH(N945,libschart,0)),'Info Lieferung'!$B$12-(YEAR(J945))&lt;INDEX(valschartminalt,MATCH(N945,libschart,0))),FALSE,TRUE))</f>
        <v/>
      </c>
      <c r="AO945" s="51" t="str">
        <f t="shared" si="281"/>
        <v/>
      </c>
      <c r="AP945" s="51"/>
      <c r="AQ945" s="51"/>
      <c r="AR945" s="51"/>
      <c r="AS945" s="197" t="str">
        <f t="shared" si="282"/>
        <v/>
      </c>
      <c r="AT945" s="197" t="str">
        <f t="shared" si="283"/>
        <v/>
      </c>
    </row>
    <row r="946" spans="1:46" x14ac:dyDescent="0.2">
      <c r="A946" s="52" t="str">
        <f>IF(AND(F946&lt;&gt;"",'Institution - Klasse'!$F$4&lt;&gt;""),INDEX(libcatidinstit,'Institution - Klasse'!$F$4),"")</f>
        <v/>
      </c>
      <c r="B946" s="52" t="str">
        <f>IF(A946&lt;&gt;"",INDEX(codeinstit,'Institution - Klasse'!$F$4),"")</f>
        <v/>
      </c>
      <c r="C946" s="50" t="str">
        <f t="shared" si="284"/>
        <v/>
      </c>
      <c r="D946" s="143"/>
      <c r="E946" s="143"/>
      <c r="F946" s="137"/>
      <c r="G946" s="137"/>
      <c r="H946" s="137"/>
      <c r="I946" s="137"/>
      <c r="J946" s="139"/>
      <c r="K946" s="140"/>
      <c r="L946" s="141"/>
      <c r="M946" s="141"/>
      <c r="N946" s="140"/>
      <c r="O946" s="142"/>
      <c r="P946" s="137"/>
      <c r="Q946" s="227"/>
      <c r="R946" s="137"/>
      <c r="S946" s="155"/>
      <c r="T946" s="155"/>
      <c r="U946" s="155"/>
      <c r="V946" s="155"/>
      <c r="W946" s="155"/>
      <c r="X946" s="155"/>
      <c r="Y946" s="53" t="str">
        <f t="shared" si="266"/>
        <v/>
      </c>
      <c r="Z946" s="51" t="str">
        <f t="shared" si="267"/>
        <v/>
      </c>
      <c r="AA946" s="51" t="str">
        <f t="shared" si="268"/>
        <v/>
      </c>
      <c r="AB946" s="51" t="str">
        <f t="shared" si="269"/>
        <v/>
      </c>
      <c r="AC946" s="51" t="str">
        <f t="shared" si="270"/>
        <v/>
      </c>
      <c r="AD946" s="51" t="str">
        <f t="shared" si="271"/>
        <v/>
      </c>
      <c r="AE946" s="51" t="str">
        <f t="shared" si="272"/>
        <v/>
      </c>
      <c r="AF946" s="51" t="str">
        <f t="shared" si="273"/>
        <v/>
      </c>
      <c r="AG946" s="51" t="str">
        <f t="shared" si="274"/>
        <v/>
      </c>
      <c r="AH946" s="51" t="str">
        <f t="shared" si="275"/>
        <v/>
      </c>
      <c r="AI946" s="51" t="str">
        <f t="shared" si="276"/>
        <v/>
      </c>
      <c r="AJ946" s="51" t="str">
        <f t="shared" si="277"/>
        <v/>
      </c>
      <c r="AK946" s="51" t="str">
        <f t="shared" si="278"/>
        <v/>
      </c>
      <c r="AL946" s="51" t="str">
        <f t="shared" si="279"/>
        <v/>
      </c>
      <c r="AM946" s="51" t="str">
        <f t="shared" si="280"/>
        <v/>
      </c>
      <c r="AN946" s="51" t="str">
        <f>IF(OR(AD946&lt;&gt;TRUE,AI946&lt;&gt;TRUE),"",IF(OR('Info Lieferung'!$B$12-(YEAR(J946))&gt;INDEX(valschartmaxalt,MATCH(N946,libschart,0)),'Info Lieferung'!$B$12-(YEAR(J946))&lt;INDEX(valschartminalt,MATCH(N946,libschart,0))),FALSE,TRUE))</f>
        <v/>
      </c>
      <c r="AO946" s="51" t="str">
        <f t="shared" si="281"/>
        <v/>
      </c>
      <c r="AP946" s="51"/>
      <c r="AQ946" s="51"/>
      <c r="AR946" s="51"/>
      <c r="AS946" s="197" t="str">
        <f t="shared" si="282"/>
        <v/>
      </c>
      <c r="AT946" s="197" t="str">
        <f t="shared" si="283"/>
        <v/>
      </c>
    </row>
    <row r="947" spans="1:46" x14ac:dyDescent="0.2">
      <c r="A947" s="52" t="str">
        <f>IF(AND(F947&lt;&gt;"",'Institution - Klasse'!$F$4&lt;&gt;""),INDEX(libcatidinstit,'Institution - Klasse'!$F$4),"")</f>
        <v/>
      </c>
      <c r="B947" s="52" t="str">
        <f>IF(A947&lt;&gt;"",INDEX(codeinstit,'Institution - Klasse'!$F$4),"")</f>
        <v/>
      </c>
      <c r="C947" s="50" t="str">
        <f t="shared" si="284"/>
        <v/>
      </c>
      <c r="D947" s="143"/>
      <c r="E947" s="143"/>
      <c r="F947" s="137"/>
      <c r="G947" s="137"/>
      <c r="H947" s="137"/>
      <c r="I947" s="137"/>
      <c r="J947" s="139"/>
      <c r="K947" s="140"/>
      <c r="L947" s="141"/>
      <c r="M947" s="141"/>
      <c r="N947" s="140"/>
      <c r="O947" s="142"/>
      <c r="P947" s="137"/>
      <c r="Q947" s="227"/>
      <c r="R947" s="137"/>
      <c r="S947" s="155"/>
      <c r="T947" s="155"/>
      <c r="U947" s="155"/>
      <c r="V947" s="155"/>
      <c r="W947" s="155"/>
      <c r="X947" s="155"/>
      <c r="Y947" s="53" t="str">
        <f t="shared" si="266"/>
        <v/>
      </c>
      <c r="Z947" s="51" t="str">
        <f t="shared" si="267"/>
        <v/>
      </c>
      <c r="AA947" s="51" t="str">
        <f t="shared" si="268"/>
        <v/>
      </c>
      <c r="AB947" s="51" t="str">
        <f t="shared" si="269"/>
        <v/>
      </c>
      <c r="AC947" s="51" t="str">
        <f t="shared" si="270"/>
        <v/>
      </c>
      <c r="AD947" s="51" t="str">
        <f t="shared" si="271"/>
        <v/>
      </c>
      <c r="AE947" s="51" t="str">
        <f t="shared" si="272"/>
        <v/>
      </c>
      <c r="AF947" s="51" t="str">
        <f t="shared" si="273"/>
        <v/>
      </c>
      <c r="AG947" s="51" t="str">
        <f t="shared" si="274"/>
        <v/>
      </c>
      <c r="AH947" s="51" t="str">
        <f t="shared" si="275"/>
        <v/>
      </c>
      <c r="AI947" s="51" t="str">
        <f t="shared" si="276"/>
        <v/>
      </c>
      <c r="AJ947" s="51" t="str">
        <f t="shared" si="277"/>
        <v/>
      </c>
      <c r="AK947" s="51" t="str">
        <f t="shared" si="278"/>
        <v/>
      </c>
      <c r="AL947" s="51" t="str">
        <f t="shared" si="279"/>
        <v/>
      </c>
      <c r="AM947" s="51" t="str">
        <f t="shared" si="280"/>
        <v/>
      </c>
      <c r="AN947" s="51" t="str">
        <f>IF(OR(AD947&lt;&gt;TRUE,AI947&lt;&gt;TRUE),"",IF(OR('Info Lieferung'!$B$12-(YEAR(J947))&gt;INDEX(valschartmaxalt,MATCH(N947,libschart,0)),'Info Lieferung'!$B$12-(YEAR(J947))&lt;INDEX(valschartminalt,MATCH(N947,libschart,0))),FALSE,TRUE))</f>
        <v/>
      </c>
      <c r="AO947" s="51" t="str">
        <f t="shared" si="281"/>
        <v/>
      </c>
      <c r="AP947" s="51"/>
      <c r="AQ947" s="51"/>
      <c r="AR947" s="51"/>
      <c r="AS947" s="197" t="str">
        <f t="shared" si="282"/>
        <v/>
      </c>
      <c r="AT947" s="197" t="str">
        <f t="shared" si="283"/>
        <v/>
      </c>
    </row>
    <row r="948" spans="1:46" x14ac:dyDescent="0.2">
      <c r="A948" s="52" t="str">
        <f>IF(AND(F948&lt;&gt;"",'Institution - Klasse'!$F$4&lt;&gt;""),INDEX(libcatidinstit,'Institution - Klasse'!$F$4),"")</f>
        <v/>
      </c>
      <c r="B948" s="52" t="str">
        <f>IF(A948&lt;&gt;"",INDEX(codeinstit,'Institution - Klasse'!$F$4),"")</f>
        <v/>
      </c>
      <c r="C948" s="50" t="str">
        <f t="shared" si="284"/>
        <v/>
      </c>
      <c r="D948" s="143"/>
      <c r="E948" s="143"/>
      <c r="F948" s="137"/>
      <c r="G948" s="137"/>
      <c r="H948" s="137"/>
      <c r="I948" s="137"/>
      <c r="J948" s="139"/>
      <c r="K948" s="140"/>
      <c r="L948" s="141"/>
      <c r="M948" s="141"/>
      <c r="N948" s="140"/>
      <c r="O948" s="142"/>
      <c r="P948" s="137"/>
      <c r="Q948" s="227"/>
      <c r="R948" s="137"/>
      <c r="S948" s="155"/>
      <c r="T948" s="155"/>
      <c r="U948" s="155"/>
      <c r="V948" s="155"/>
      <c r="W948" s="155"/>
      <c r="X948" s="155"/>
      <c r="Y948" s="53" t="str">
        <f t="shared" si="266"/>
        <v/>
      </c>
      <c r="Z948" s="51" t="str">
        <f t="shared" si="267"/>
        <v/>
      </c>
      <c r="AA948" s="51" t="str">
        <f t="shared" si="268"/>
        <v/>
      </c>
      <c r="AB948" s="51" t="str">
        <f t="shared" si="269"/>
        <v/>
      </c>
      <c r="AC948" s="51" t="str">
        <f t="shared" si="270"/>
        <v/>
      </c>
      <c r="AD948" s="51" t="str">
        <f t="shared" si="271"/>
        <v/>
      </c>
      <c r="AE948" s="51" t="str">
        <f t="shared" si="272"/>
        <v/>
      </c>
      <c r="AF948" s="51" t="str">
        <f t="shared" si="273"/>
        <v/>
      </c>
      <c r="AG948" s="51" t="str">
        <f t="shared" si="274"/>
        <v/>
      </c>
      <c r="AH948" s="51" t="str">
        <f t="shared" si="275"/>
        <v/>
      </c>
      <c r="AI948" s="51" t="str">
        <f t="shared" si="276"/>
        <v/>
      </c>
      <c r="AJ948" s="51" t="str">
        <f t="shared" si="277"/>
        <v/>
      </c>
      <c r="AK948" s="51" t="str">
        <f t="shared" si="278"/>
        <v/>
      </c>
      <c r="AL948" s="51" t="str">
        <f t="shared" si="279"/>
        <v/>
      </c>
      <c r="AM948" s="51" t="str">
        <f t="shared" si="280"/>
        <v/>
      </c>
      <c r="AN948" s="51" t="str">
        <f>IF(OR(AD948&lt;&gt;TRUE,AI948&lt;&gt;TRUE),"",IF(OR('Info Lieferung'!$B$12-(YEAR(J948))&gt;INDEX(valschartmaxalt,MATCH(N948,libschart,0)),'Info Lieferung'!$B$12-(YEAR(J948))&lt;INDEX(valschartminalt,MATCH(N948,libschart,0))),FALSE,TRUE))</f>
        <v/>
      </c>
      <c r="AO948" s="51" t="str">
        <f t="shared" si="281"/>
        <v/>
      </c>
      <c r="AP948" s="51"/>
      <c r="AQ948" s="51"/>
      <c r="AR948" s="51"/>
      <c r="AS948" s="197" t="str">
        <f t="shared" si="282"/>
        <v/>
      </c>
      <c r="AT948" s="197" t="str">
        <f t="shared" si="283"/>
        <v/>
      </c>
    </row>
    <row r="949" spans="1:46" x14ac:dyDescent="0.2">
      <c r="A949" s="52" t="str">
        <f>IF(AND(F949&lt;&gt;"",'Institution - Klasse'!$F$4&lt;&gt;""),INDEX(libcatidinstit,'Institution - Klasse'!$F$4),"")</f>
        <v/>
      </c>
      <c r="B949" s="52" t="str">
        <f>IF(A949&lt;&gt;"",INDEX(codeinstit,'Institution - Klasse'!$F$4),"")</f>
        <v/>
      </c>
      <c r="C949" s="50" t="str">
        <f t="shared" si="284"/>
        <v/>
      </c>
      <c r="D949" s="143"/>
      <c r="E949" s="143"/>
      <c r="F949" s="137"/>
      <c r="G949" s="137"/>
      <c r="H949" s="137"/>
      <c r="I949" s="137"/>
      <c r="J949" s="139"/>
      <c r="K949" s="140"/>
      <c r="L949" s="141"/>
      <c r="M949" s="141"/>
      <c r="N949" s="140"/>
      <c r="O949" s="142"/>
      <c r="P949" s="137"/>
      <c r="Q949" s="227"/>
      <c r="R949" s="137"/>
      <c r="S949" s="155"/>
      <c r="T949" s="155"/>
      <c r="U949" s="155"/>
      <c r="V949" s="155"/>
      <c r="W949" s="155"/>
      <c r="X949" s="155"/>
      <c r="Y949" s="53" t="str">
        <f t="shared" si="266"/>
        <v/>
      </c>
      <c r="Z949" s="51" t="str">
        <f t="shared" si="267"/>
        <v/>
      </c>
      <c r="AA949" s="51" t="str">
        <f t="shared" si="268"/>
        <v/>
      </c>
      <c r="AB949" s="51" t="str">
        <f t="shared" si="269"/>
        <v/>
      </c>
      <c r="AC949" s="51" t="str">
        <f t="shared" si="270"/>
        <v/>
      </c>
      <c r="AD949" s="51" t="str">
        <f t="shared" si="271"/>
        <v/>
      </c>
      <c r="AE949" s="51" t="str">
        <f t="shared" si="272"/>
        <v/>
      </c>
      <c r="AF949" s="51" t="str">
        <f t="shared" si="273"/>
        <v/>
      </c>
      <c r="AG949" s="51" t="str">
        <f t="shared" si="274"/>
        <v/>
      </c>
      <c r="AH949" s="51" t="str">
        <f t="shared" si="275"/>
        <v/>
      </c>
      <c r="AI949" s="51" t="str">
        <f t="shared" si="276"/>
        <v/>
      </c>
      <c r="AJ949" s="51" t="str">
        <f t="shared" si="277"/>
        <v/>
      </c>
      <c r="AK949" s="51" t="str">
        <f t="shared" si="278"/>
        <v/>
      </c>
      <c r="AL949" s="51" t="str">
        <f t="shared" si="279"/>
        <v/>
      </c>
      <c r="AM949" s="51" t="str">
        <f t="shared" si="280"/>
        <v/>
      </c>
      <c r="AN949" s="51" t="str">
        <f>IF(OR(AD949&lt;&gt;TRUE,AI949&lt;&gt;TRUE),"",IF(OR('Info Lieferung'!$B$12-(YEAR(J949))&gt;INDEX(valschartmaxalt,MATCH(N949,libschart,0)),'Info Lieferung'!$B$12-(YEAR(J949))&lt;INDEX(valschartminalt,MATCH(N949,libschart,0))),FALSE,TRUE))</f>
        <v/>
      </c>
      <c r="AO949" s="51" t="str">
        <f t="shared" si="281"/>
        <v/>
      </c>
      <c r="AP949" s="51"/>
      <c r="AQ949" s="51"/>
      <c r="AR949" s="51"/>
      <c r="AS949" s="197" t="str">
        <f t="shared" si="282"/>
        <v/>
      </c>
      <c r="AT949" s="197" t="str">
        <f t="shared" si="283"/>
        <v/>
      </c>
    </row>
    <row r="950" spans="1:46" x14ac:dyDescent="0.2">
      <c r="A950" s="52" t="str">
        <f>IF(AND(F950&lt;&gt;"",'Institution - Klasse'!$F$4&lt;&gt;""),INDEX(libcatidinstit,'Institution - Klasse'!$F$4),"")</f>
        <v/>
      </c>
      <c r="B950" s="52" t="str">
        <f>IF(A950&lt;&gt;"",INDEX(codeinstit,'Institution - Klasse'!$F$4),"")</f>
        <v/>
      </c>
      <c r="C950" s="50" t="str">
        <f t="shared" si="284"/>
        <v/>
      </c>
      <c r="D950" s="143"/>
      <c r="E950" s="143"/>
      <c r="F950" s="137"/>
      <c r="G950" s="137"/>
      <c r="H950" s="137"/>
      <c r="I950" s="137"/>
      <c r="J950" s="139"/>
      <c r="K950" s="140"/>
      <c r="L950" s="141"/>
      <c r="M950" s="141"/>
      <c r="N950" s="140"/>
      <c r="O950" s="142"/>
      <c r="P950" s="137"/>
      <c r="Q950" s="227"/>
      <c r="R950" s="137"/>
      <c r="S950" s="155"/>
      <c r="T950" s="155"/>
      <c r="U950" s="155"/>
      <c r="V950" s="155"/>
      <c r="W950" s="155"/>
      <c r="X950" s="155"/>
      <c r="Y950" s="53" t="str">
        <f t="shared" si="266"/>
        <v/>
      </c>
      <c r="Z950" s="51" t="str">
        <f t="shared" si="267"/>
        <v/>
      </c>
      <c r="AA950" s="51" t="str">
        <f t="shared" si="268"/>
        <v/>
      </c>
      <c r="AB950" s="51" t="str">
        <f t="shared" si="269"/>
        <v/>
      </c>
      <c r="AC950" s="51" t="str">
        <f t="shared" si="270"/>
        <v/>
      </c>
      <c r="AD950" s="51" t="str">
        <f t="shared" si="271"/>
        <v/>
      </c>
      <c r="AE950" s="51" t="str">
        <f t="shared" si="272"/>
        <v/>
      </c>
      <c r="AF950" s="51" t="str">
        <f t="shared" si="273"/>
        <v/>
      </c>
      <c r="AG950" s="51" t="str">
        <f t="shared" si="274"/>
        <v/>
      </c>
      <c r="AH950" s="51" t="str">
        <f t="shared" si="275"/>
        <v/>
      </c>
      <c r="AI950" s="51" t="str">
        <f t="shared" si="276"/>
        <v/>
      </c>
      <c r="AJ950" s="51" t="str">
        <f t="shared" si="277"/>
        <v/>
      </c>
      <c r="AK950" s="51" t="str">
        <f t="shared" si="278"/>
        <v/>
      </c>
      <c r="AL950" s="51" t="str">
        <f t="shared" si="279"/>
        <v/>
      </c>
      <c r="AM950" s="51" t="str">
        <f t="shared" si="280"/>
        <v/>
      </c>
      <c r="AN950" s="51" t="str">
        <f>IF(OR(AD950&lt;&gt;TRUE,AI950&lt;&gt;TRUE),"",IF(OR('Info Lieferung'!$B$12-(YEAR(J950))&gt;INDEX(valschartmaxalt,MATCH(N950,libschart,0)),'Info Lieferung'!$B$12-(YEAR(J950))&lt;INDEX(valschartminalt,MATCH(N950,libschart,0))),FALSE,TRUE))</f>
        <v/>
      </c>
      <c r="AO950" s="51" t="str">
        <f t="shared" si="281"/>
        <v/>
      </c>
      <c r="AP950" s="51"/>
      <c r="AQ950" s="51"/>
      <c r="AR950" s="51"/>
      <c r="AS950" s="197" t="str">
        <f t="shared" si="282"/>
        <v/>
      </c>
      <c r="AT950" s="197" t="str">
        <f t="shared" si="283"/>
        <v/>
      </c>
    </row>
    <row r="951" spans="1:46" x14ac:dyDescent="0.2">
      <c r="A951" s="52" t="str">
        <f>IF(AND(F951&lt;&gt;"",'Institution - Klasse'!$F$4&lt;&gt;""),INDEX(libcatidinstit,'Institution - Klasse'!$F$4),"")</f>
        <v/>
      </c>
      <c r="B951" s="52" t="str">
        <f>IF(A951&lt;&gt;"",INDEX(codeinstit,'Institution - Klasse'!$F$4),"")</f>
        <v/>
      </c>
      <c r="C951" s="50" t="str">
        <f t="shared" si="284"/>
        <v/>
      </c>
      <c r="D951" s="143"/>
      <c r="E951" s="143"/>
      <c r="F951" s="137"/>
      <c r="G951" s="137"/>
      <c r="H951" s="137"/>
      <c r="I951" s="137"/>
      <c r="J951" s="139"/>
      <c r="K951" s="140"/>
      <c r="L951" s="141"/>
      <c r="M951" s="141"/>
      <c r="N951" s="140"/>
      <c r="O951" s="142"/>
      <c r="P951" s="137"/>
      <c r="Q951" s="227"/>
      <c r="R951" s="137"/>
      <c r="S951" s="155"/>
      <c r="T951" s="155"/>
      <c r="U951" s="155"/>
      <c r="V951" s="155"/>
      <c r="W951" s="155"/>
      <c r="X951" s="155"/>
      <c r="Y951" s="53" t="str">
        <f t="shared" si="266"/>
        <v/>
      </c>
      <c r="Z951" s="51" t="str">
        <f t="shared" si="267"/>
        <v/>
      </c>
      <c r="AA951" s="51" t="str">
        <f t="shared" si="268"/>
        <v/>
      </c>
      <c r="AB951" s="51" t="str">
        <f t="shared" si="269"/>
        <v/>
      </c>
      <c r="AC951" s="51" t="str">
        <f t="shared" si="270"/>
        <v/>
      </c>
      <c r="AD951" s="51" t="str">
        <f t="shared" si="271"/>
        <v/>
      </c>
      <c r="AE951" s="51" t="str">
        <f t="shared" si="272"/>
        <v/>
      </c>
      <c r="AF951" s="51" t="str">
        <f t="shared" si="273"/>
        <v/>
      </c>
      <c r="AG951" s="51" t="str">
        <f t="shared" si="274"/>
        <v/>
      </c>
      <c r="AH951" s="51" t="str">
        <f t="shared" si="275"/>
        <v/>
      </c>
      <c r="AI951" s="51" t="str">
        <f t="shared" si="276"/>
        <v/>
      </c>
      <c r="AJ951" s="51" t="str">
        <f t="shared" si="277"/>
        <v/>
      </c>
      <c r="AK951" s="51" t="str">
        <f t="shared" si="278"/>
        <v/>
      </c>
      <c r="AL951" s="51" t="str">
        <f t="shared" si="279"/>
        <v/>
      </c>
      <c r="AM951" s="51" t="str">
        <f t="shared" si="280"/>
        <v/>
      </c>
      <c r="AN951" s="51" t="str">
        <f>IF(OR(AD951&lt;&gt;TRUE,AI951&lt;&gt;TRUE),"",IF(OR('Info Lieferung'!$B$12-(YEAR(J951))&gt;INDEX(valschartmaxalt,MATCH(N951,libschart,0)),'Info Lieferung'!$B$12-(YEAR(J951))&lt;INDEX(valschartminalt,MATCH(N951,libschart,0))),FALSE,TRUE))</f>
        <v/>
      </c>
      <c r="AO951" s="51" t="str">
        <f t="shared" si="281"/>
        <v/>
      </c>
      <c r="AP951" s="51"/>
      <c r="AQ951" s="51"/>
      <c r="AR951" s="51"/>
      <c r="AS951" s="197" t="str">
        <f t="shared" si="282"/>
        <v/>
      </c>
      <c r="AT951" s="197" t="str">
        <f t="shared" si="283"/>
        <v/>
      </c>
    </row>
    <row r="952" spans="1:46" x14ac:dyDescent="0.2">
      <c r="A952" s="52" t="str">
        <f>IF(AND(F952&lt;&gt;"",'Institution - Klasse'!$F$4&lt;&gt;""),INDEX(libcatidinstit,'Institution - Klasse'!$F$4),"")</f>
        <v/>
      </c>
      <c r="B952" s="52" t="str">
        <f>IF(A952&lt;&gt;"",INDEX(codeinstit,'Institution - Klasse'!$F$4),"")</f>
        <v/>
      </c>
      <c r="C952" s="50" t="str">
        <f t="shared" si="284"/>
        <v/>
      </c>
      <c r="D952" s="143"/>
      <c r="E952" s="143"/>
      <c r="F952" s="137"/>
      <c r="G952" s="137"/>
      <c r="H952" s="137"/>
      <c r="I952" s="137"/>
      <c r="J952" s="139"/>
      <c r="K952" s="140"/>
      <c r="L952" s="141"/>
      <c r="M952" s="141"/>
      <c r="N952" s="140"/>
      <c r="O952" s="142"/>
      <c r="P952" s="137"/>
      <c r="Q952" s="227"/>
      <c r="R952" s="137"/>
      <c r="S952" s="155"/>
      <c r="T952" s="155"/>
      <c r="U952" s="155"/>
      <c r="V952" s="155"/>
      <c r="W952" s="155"/>
      <c r="X952" s="155"/>
      <c r="Y952" s="53" t="str">
        <f t="shared" si="266"/>
        <v/>
      </c>
      <c r="Z952" s="51" t="str">
        <f t="shared" si="267"/>
        <v/>
      </c>
      <c r="AA952" s="51" t="str">
        <f t="shared" si="268"/>
        <v/>
      </c>
      <c r="AB952" s="51" t="str">
        <f t="shared" si="269"/>
        <v/>
      </c>
      <c r="AC952" s="51" t="str">
        <f t="shared" si="270"/>
        <v/>
      </c>
      <c r="AD952" s="51" t="str">
        <f t="shared" si="271"/>
        <v/>
      </c>
      <c r="AE952" s="51" t="str">
        <f t="shared" si="272"/>
        <v/>
      </c>
      <c r="AF952" s="51" t="str">
        <f t="shared" si="273"/>
        <v/>
      </c>
      <c r="AG952" s="51" t="str">
        <f t="shared" si="274"/>
        <v/>
      </c>
      <c r="AH952" s="51" t="str">
        <f t="shared" si="275"/>
        <v/>
      </c>
      <c r="AI952" s="51" t="str">
        <f t="shared" si="276"/>
        <v/>
      </c>
      <c r="AJ952" s="51" t="str">
        <f t="shared" si="277"/>
        <v/>
      </c>
      <c r="AK952" s="51" t="str">
        <f t="shared" si="278"/>
        <v/>
      </c>
      <c r="AL952" s="51" t="str">
        <f t="shared" si="279"/>
        <v/>
      </c>
      <c r="AM952" s="51" t="str">
        <f t="shared" si="280"/>
        <v/>
      </c>
      <c r="AN952" s="51" t="str">
        <f>IF(OR(AD952&lt;&gt;TRUE,AI952&lt;&gt;TRUE),"",IF(OR('Info Lieferung'!$B$12-(YEAR(J952))&gt;INDEX(valschartmaxalt,MATCH(N952,libschart,0)),'Info Lieferung'!$B$12-(YEAR(J952))&lt;INDEX(valschartminalt,MATCH(N952,libschart,0))),FALSE,TRUE))</f>
        <v/>
      </c>
      <c r="AO952" s="51" t="str">
        <f t="shared" si="281"/>
        <v/>
      </c>
      <c r="AP952" s="51"/>
      <c r="AQ952" s="51"/>
      <c r="AR952" s="51"/>
      <c r="AS952" s="197" t="str">
        <f t="shared" si="282"/>
        <v/>
      </c>
      <c r="AT952" s="197" t="str">
        <f t="shared" si="283"/>
        <v/>
      </c>
    </row>
    <row r="953" spans="1:46" x14ac:dyDescent="0.2">
      <c r="A953" s="52" t="str">
        <f>IF(AND(F953&lt;&gt;"",'Institution - Klasse'!$F$4&lt;&gt;""),INDEX(libcatidinstit,'Institution - Klasse'!$F$4),"")</f>
        <v/>
      </c>
      <c r="B953" s="52" t="str">
        <f>IF(A953&lt;&gt;"",INDEX(codeinstit,'Institution - Klasse'!$F$4),"")</f>
        <v/>
      </c>
      <c r="C953" s="50" t="str">
        <f t="shared" si="284"/>
        <v/>
      </c>
      <c r="D953" s="143"/>
      <c r="E953" s="143"/>
      <c r="F953" s="137"/>
      <c r="G953" s="137"/>
      <c r="H953" s="137"/>
      <c r="I953" s="137"/>
      <c r="J953" s="139"/>
      <c r="K953" s="140"/>
      <c r="L953" s="141"/>
      <c r="M953" s="141"/>
      <c r="N953" s="140"/>
      <c r="O953" s="142"/>
      <c r="P953" s="137"/>
      <c r="Q953" s="227"/>
      <c r="R953" s="137"/>
      <c r="S953" s="155"/>
      <c r="T953" s="155"/>
      <c r="U953" s="155"/>
      <c r="V953" s="155"/>
      <c r="W953" s="155"/>
      <c r="X953" s="155"/>
      <c r="Y953" s="53" t="str">
        <f t="shared" si="266"/>
        <v/>
      </c>
      <c r="Z953" s="51" t="str">
        <f t="shared" si="267"/>
        <v/>
      </c>
      <c r="AA953" s="51" t="str">
        <f t="shared" si="268"/>
        <v/>
      </c>
      <c r="AB953" s="51" t="str">
        <f t="shared" si="269"/>
        <v/>
      </c>
      <c r="AC953" s="51" t="str">
        <f t="shared" si="270"/>
        <v/>
      </c>
      <c r="AD953" s="51" t="str">
        <f t="shared" si="271"/>
        <v/>
      </c>
      <c r="AE953" s="51" t="str">
        <f t="shared" si="272"/>
        <v/>
      </c>
      <c r="AF953" s="51" t="str">
        <f t="shared" si="273"/>
        <v/>
      </c>
      <c r="AG953" s="51" t="str">
        <f t="shared" si="274"/>
        <v/>
      </c>
      <c r="AH953" s="51" t="str">
        <f t="shared" si="275"/>
        <v/>
      </c>
      <c r="AI953" s="51" t="str">
        <f t="shared" si="276"/>
        <v/>
      </c>
      <c r="AJ953" s="51" t="str">
        <f t="shared" si="277"/>
        <v/>
      </c>
      <c r="AK953" s="51" t="str">
        <f t="shared" si="278"/>
        <v/>
      </c>
      <c r="AL953" s="51" t="str">
        <f t="shared" si="279"/>
        <v/>
      </c>
      <c r="AM953" s="51" t="str">
        <f t="shared" si="280"/>
        <v/>
      </c>
      <c r="AN953" s="51" t="str">
        <f>IF(OR(AD953&lt;&gt;TRUE,AI953&lt;&gt;TRUE),"",IF(OR('Info Lieferung'!$B$12-(YEAR(J953))&gt;INDEX(valschartmaxalt,MATCH(N953,libschart,0)),'Info Lieferung'!$B$12-(YEAR(J953))&lt;INDEX(valschartminalt,MATCH(N953,libschart,0))),FALSE,TRUE))</f>
        <v/>
      </c>
      <c r="AO953" s="51" t="str">
        <f t="shared" si="281"/>
        <v/>
      </c>
      <c r="AP953" s="51"/>
      <c r="AQ953" s="51"/>
      <c r="AR953" s="51"/>
      <c r="AS953" s="197" t="str">
        <f t="shared" si="282"/>
        <v/>
      </c>
      <c r="AT953" s="197" t="str">
        <f t="shared" si="283"/>
        <v/>
      </c>
    </row>
    <row r="954" spans="1:46" x14ac:dyDescent="0.2">
      <c r="A954" s="52" t="str">
        <f>IF(AND(F954&lt;&gt;"",'Institution - Klasse'!$F$4&lt;&gt;""),INDEX(libcatidinstit,'Institution - Klasse'!$F$4),"")</f>
        <v/>
      </c>
      <c r="B954" s="52" t="str">
        <f>IF(A954&lt;&gt;"",INDEX(codeinstit,'Institution - Klasse'!$F$4),"")</f>
        <v/>
      </c>
      <c r="C954" s="50" t="str">
        <f t="shared" si="284"/>
        <v/>
      </c>
      <c r="D954" s="143"/>
      <c r="E954" s="143"/>
      <c r="F954" s="137"/>
      <c r="G954" s="137"/>
      <c r="H954" s="137"/>
      <c r="I954" s="137"/>
      <c r="J954" s="139"/>
      <c r="K954" s="140"/>
      <c r="L954" s="141"/>
      <c r="M954" s="141"/>
      <c r="N954" s="140"/>
      <c r="O954" s="142"/>
      <c r="P954" s="137"/>
      <c r="Q954" s="227"/>
      <c r="R954" s="137"/>
      <c r="S954" s="155"/>
      <c r="T954" s="155"/>
      <c r="U954" s="155"/>
      <c r="V954" s="155"/>
      <c r="W954" s="155"/>
      <c r="X954" s="155"/>
      <c r="Y954" s="53" t="str">
        <f t="shared" si="266"/>
        <v/>
      </c>
      <c r="Z954" s="51" t="str">
        <f t="shared" si="267"/>
        <v/>
      </c>
      <c r="AA954" s="51" t="str">
        <f t="shared" si="268"/>
        <v/>
      </c>
      <c r="AB954" s="51" t="str">
        <f t="shared" si="269"/>
        <v/>
      </c>
      <c r="AC954" s="51" t="str">
        <f t="shared" si="270"/>
        <v/>
      </c>
      <c r="AD954" s="51" t="str">
        <f t="shared" si="271"/>
        <v/>
      </c>
      <c r="AE954" s="51" t="str">
        <f t="shared" si="272"/>
        <v/>
      </c>
      <c r="AF954" s="51" t="str">
        <f t="shared" si="273"/>
        <v/>
      </c>
      <c r="AG954" s="51" t="str">
        <f t="shared" si="274"/>
        <v/>
      </c>
      <c r="AH954" s="51" t="str">
        <f t="shared" si="275"/>
        <v/>
      </c>
      <c r="AI954" s="51" t="str">
        <f t="shared" si="276"/>
        <v/>
      </c>
      <c r="AJ954" s="51" t="str">
        <f t="shared" si="277"/>
        <v/>
      </c>
      <c r="AK954" s="51" t="str">
        <f t="shared" si="278"/>
        <v/>
      </c>
      <c r="AL954" s="51" t="str">
        <f t="shared" si="279"/>
        <v/>
      </c>
      <c r="AM954" s="51" t="str">
        <f t="shared" si="280"/>
        <v/>
      </c>
      <c r="AN954" s="51" t="str">
        <f>IF(OR(AD954&lt;&gt;TRUE,AI954&lt;&gt;TRUE),"",IF(OR('Info Lieferung'!$B$12-(YEAR(J954))&gt;INDEX(valschartmaxalt,MATCH(N954,libschart,0)),'Info Lieferung'!$B$12-(YEAR(J954))&lt;INDEX(valschartminalt,MATCH(N954,libschart,0))),FALSE,TRUE))</f>
        <v/>
      </c>
      <c r="AO954" s="51" t="str">
        <f t="shared" si="281"/>
        <v/>
      </c>
      <c r="AP954" s="51"/>
      <c r="AQ954" s="51"/>
      <c r="AR954" s="51"/>
      <c r="AS954" s="197" t="str">
        <f t="shared" si="282"/>
        <v/>
      </c>
      <c r="AT954" s="197" t="str">
        <f t="shared" si="283"/>
        <v/>
      </c>
    </row>
    <row r="955" spans="1:46" x14ac:dyDescent="0.2">
      <c r="A955" s="52" t="str">
        <f>IF(AND(F955&lt;&gt;"",'Institution - Klasse'!$F$4&lt;&gt;""),INDEX(libcatidinstit,'Institution - Klasse'!$F$4),"")</f>
        <v/>
      </c>
      <c r="B955" s="52" t="str">
        <f>IF(A955&lt;&gt;"",INDEX(codeinstit,'Institution - Klasse'!$F$4),"")</f>
        <v/>
      </c>
      <c r="C955" s="50" t="str">
        <f t="shared" si="284"/>
        <v/>
      </c>
      <c r="D955" s="143"/>
      <c r="E955" s="143"/>
      <c r="F955" s="137"/>
      <c r="G955" s="137"/>
      <c r="H955" s="137"/>
      <c r="I955" s="137"/>
      <c r="J955" s="139"/>
      <c r="K955" s="140"/>
      <c r="L955" s="141"/>
      <c r="M955" s="141"/>
      <c r="N955" s="140"/>
      <c r="O955" s="142"/>
      <c r="P955" s="137"/>
      <c r="Q955" s="227"/>
      <c r="R955" s="137"/>
      <c r="S955" s="155"/>
      <c r="T955" s="155"/>
      <c r="U955" s="155"/>
      <c r="V955" s="155"/>
      <c r="W955" s="155"/>
      <c r="X955" s="155"/>
      <c r="Y955" s="53" t="str">
        <f t="shared" si="266"/>
        <v/>
      </c>
      <c r="Z955" s="51" t="str">
        <f t="shared" si="267"/>
        <v/>
      </c>
      <c r="AA955" s="51" t="str">
        <f t="shared" si="268"/>
        <v/>
      </c>
      <c r="AB955" s="51" t="str">
        <f t="shared" si="269"/>
        <v/>
      </c>
      <c r="AC955" s="51" t="str">
        <f t="shared" si="270"/>
        <v/>
      </c>
      <c r="AD955" s="51" t="str">
        <f t="shared" si="271"/>
        <v/>
      </c>
      <c r="AE955" s="51" t="str">
        <f t="shared" si="272"/>
        <v/>
      </c>
      <c r="AF955" s="51" t="str">
        <f t="shared" si="273"/>
        <v/>
      </c>
      <c r="AG955" s="51" t="str">
        <f t="shared" si="274"/>
        <v/>
      </c>
      <c r="AH955" s="51" t="str">
        <f t="shared" si="275"/>
        <v/>
      </c>
      <c r="AI955" s="51" t="str">
        <f t="shared" si="276"/>
        <v/>
      </c>
      <c r="AJ955" s="51" t="str">
        <f t="shared" si="277"/>
        <v/>
      </c>
      <c r="AK955" s="51" t="str">
        <f t="shared" si="278"/>
        <v/>
      </c>
      <c r="AL955" s="51" t="str">
        <f t="shared" si="279"/>
        <v/>
      </c>
      <c r="AM955" s="51" t="str">
        <f t="shared" si="280"/>
        <v/>
      </c>
      <c r="AN955" s="51" t="str">
        <f>IF(OR(AD955&lt;&gt;TRUE,AI955&lt;&gt;TRUE),"",IF(OR('Info Lieferung'!$B$12-(YEAR(J955))&gt;INDEX(valschartmaxalt,MATCH(N955,libschart,0)),'Info Lieferung'!$B$12-(YEAR(J955))&lt;INDEX(valschartminalt,MATCH(N955,libschart,0))),FALSE,TRUE))</f>
        <v/>
      </c>
      <c r="AO955" s="51" t="str">
        <f t="shared" si="281"/>
        <v/>
      </c>
      <c r="AP955" s="51"/>
      <c r="AQ955" s="51"/>
      <c r="AR955" s="51"/>
      <c r="AS955" s="197" t="str">
        <f t="shared" si="282"/>
        <v/>
      </c>
      <c r="AT955" s="197" t="str">
        <f t="shared" si="283"/>
        <v/>
      </c>
    </row>
    <row r="956" spans="1:46" x14ac:dyDescent="0.2">
      <c r="A956" s="52" t="str">
        <f>IF(AND(F956&lt;&gt;"",'Institution - Klasse'!$F$4&lt;&gt;""),INDEX(libcatidinstit,'Institution - Klasse'!$F$4),"")</f>
        <v/>
      </c>
      <c r="B956" s="52" t="str">
        <f>IF(A956&lt;&gt;"",INDEX(codeinstit,'Institution - Klasse'!$F$4),"")</f>
        <v/>
      </c>
      <c r="C956" s="50" t="str">
        <f t="shared" si="284"/>
        <v/>
      </c>
      <c r="D956" s="143"/>
      <c r="E956" s="143"/>
      <c r="F956" s="137"/>
      <c r="G956" s="137"/>
      <c r="H956" s="137"/>
      <c r="I956" s="137"/>
      <c r="J956" s="139"/>
      <c r="K956" s="140"/>
      <c r="L956" s="141"/>
      <c r="M956" s="141"/>
      <c r="N956" s="140"/>
      <c r="O956" s="142"/>
      <c r="P956" s="137"/>
      <c r="Q956" s="227"/>
      <c r="R956" s="137"/>
      <c r="S956" s="155"/>
      <c r="T956" s="155"/>
      <c r="U956" s="155"/>
      <c r="V956" s="155"/>
      <c r="W956" s="155"/>
      <c r="X956" s="155"/>
      <c r="Y956" s="53" t="str">
        <f t="shared" si="266"/>
        <v/>
      </c>
      <c r="Z956" s="51" t="str">
        <f t="shared" si="267"/>
        <v/>
      </c>
      <c r="AA956" s="51" t="str">
        <f t="shared" si="268"/>
        <v/>
      </c>
      <c r="AB956" s="51" t="str">
        <f t="shared" si="269"/>
        <v/>
      </c>
      <c r="AC956" s="51" t="str">
        <f t="shared" si="270"/>
        <v/>
      </c>
      <c r="AD956" s="51" t="str">
        <f t="shared" si="271"/>
        <v/>
      </c>
      <c r="AE956" s="51" t="str">
        <f t="shared" si="272"/>
        <v/>
      </c>
      <c r="AF956" s="51" t="str">
        <f t="shared" si="273"/>
        <v/>
      </c>
      <c r="AG956" s="51" t="str">
        <f t="shared" si="274"/>
        <v/>
      </c>
      <c r="AH956" s="51" t="str">
        <f t="shared" si="275"/>
        <v/>
      </c>
      <c r="AI956" s="51" t="str">
        <f t="shared" si="276"/>
        <v/>
      </c>
      <c r="AJ956" s="51" t="str">
        <f t="shared" si="277"/>
        <v/>
      </c>
      <c r="AK956" s="51" t="str">
        <f t="shared" si="278"/>
        <v/>
      </c>
      <c r="AL956" s="51" t="str">
        <f t="shared" si="279"/>
        <v/>
      </c>
      <c r="AM956" s="51" t="str">
        <f t="shared" si="280"/>
        <v/>
      </c>
      <c r="AN956" s="51" t="str">
        <f>IF(OR(AD956&lt;&gt;TRUE,AI956&lt;&gt;TRUE),"",IF(OR('Info Lieferung'!$B$12-(YEAR(J956))&gt;INDEX(valschartmaxalt,MATCH(N956,libschart,0)),'Info Lieferung'!$B$12-(YEAR(J956))&lt;INDEX(valschartminalt,MATCH(N956,libschart,0))),FALSE,TRUE))</f>
        <v/>
      </c>
      <c r="AO956" s="51" t="str">
        <f t="shared" si="281"/>
        <v/>
      </c>
      <c r="AP956" s="51"/>
      <c r="AQ956" s="51"/>
      <c r="AR956" s="51"/>
      <c r="AS956" s="197" t="str">
        <f t="shared" si="282"/>
        <v/>
      </c>
      <c r="AT956" s="197" t="str">
        <f t="shared" si="283"/>
        <v/>
      </c>
    </row>
    <row r="957" spans="1:46" x14ac:dyDescent="0.2">
      <c r="A957" s="52" t="str">
        <f>IF(AND(F957&lt;&gt;"",'Institution - Klasse'!$F$4&lt;&gt;""),INDEX(libcatidinstit,'Institution - Klasse'!$F$4),"")</f>
        <v/>
      </c>
      <c r="B957" s="52" t="str">
        <f>IF(A957&lt;&gt;"",INDEX(codeinstit,'Institution - Klasse'!$F$4),"")</f>
        <v/>
      </c>
      <c r="C957" s="50" t="str">
        <f t="shared" si="284"/>
        <v/>
      </c>
      <c r="D957" s="143"/>
      <c r="E957" s="143"/>
      <c r="F957" s="137"/>
      <c r="G957" s="137"/>
      <c r="H957" s="137"/>
      <c r="I957" s="137"/>
      <c r="J957" s="139"/>
      <c r="K957" s="140"/>
      <c r="L957" s="141"/>
      <c r="M957" s="141"/>
      <c r="N957" s="140"/>
      <c r="O957" s="142"/>
      <c r="P957" s="137"/>
      <c r="Q957" s="227"/>
      <c r="R957" s="137"/>
      <c r="S957" s="155"/>
      <c r="T957" s="155"/>
      <c r="U957" s="155"/>
      <c r="V957" s="155"/>
      <c r="W957" s="155"/>
      <c r="X957" s="155"/>
      <c r="Y957" s="53" t="str">
        <f t="shared" si="266"/>
        <v/>
      </c>
      <c r="Z957" s="51" t="str">
        <f t="shared" si="267"/>
        <v/>
      </c>
      <c r="AA957" s="51" t="str">
        <f t="shared" si="268"/>
        <v/>
      </c>
      <c r="AB957" s="51" t="str">
        <f t="shared" si="269"/>
        <v/>
      </c>
      <c r="AC957" s="51" t="str">
        <f t="shared" si="270"/>
        <v/>
      </c>
      <c r="AD957" s="51" t="str">
        <f t="shared" si="271"/>
        <v/>
      </c>
      <c r="AE957" s="51" t="str">
        <f t="shared" si="272"/>
        <v/>
      </c>
      <c r="AF957" s="51" t="str">
        <f t="shared" si="273"/>
        <v/>
      </c>
      <c r="AG957" s="51" t="str">
        <f t="shared" si="274"/>
        <v/>
      </c>
      <c r="AH957" s="51" t="str">
        <f t="shared" si="275"/>
        <v/>
      </c>
      <c r="AI957" s="51" t="str">
        <f t="shared" si="276"/>
        <v/>
      </c>
      <c r="AJ957" s="51" t="str">
        <f t="shared" si="277"/>
        <v/>
      </c>
      <c r="AK957" s="51" t="str">
        <f t="shared" si="278"/>
        <v/>
      </c>
      <c r="AL957" s="51" t="str">
        <f t="shared" si="279"/>
        <v/>
      </c>
      <c r="AM957" s="51" t="str">
        <f t="shared" si="280"/>
        <v/>
      </c>
      <c r="AN957" s="51" t="str">
        <f>IF(OR(AD957&lt;&gt;TRUE,AI957&lt;&gt;TRUE),"",IF(OR('Info Lieferung'!$B$12-(YEAR(J957))&gt;INDEX(valschartmaxalt,MATCH(N957,libschart,0)),'Info Lieferung'!$B$12-(YEAR(J957))&lt;INDEX(valschartminalt,MATCH(N957,libschart,0))),FALSE,TRUE))</f>
        <v/>
      </c>
      <c r="AO957" s="51" t="str">
        <f t="shared" si="281"/>
        <v/>
      </c>
      <c r="AP957" s="51"/>
      <c r="AQ957" s="51"/>
      <c r="AR957" s="51"/>
      <c r="AS957" s="197" t="str">
        <f t="shared" si="282"/>
        <v/>
      </c>
      <c r="AT957" s="197" t="str">
        <f t="shared" si="283"/>
        <v/>
      </c>
    </row>
    <row r="958" spans="1:46" x14ac:dyDescent="0.2">
      <c r="A958" s="52" t="str">
        <f>IF(AND(F958&lt;&gt;"",'Institution - Klasse'!$F$4&lt;&gt;""),INDEX(libcatidinstit,'Institution - Klasse'!$F$4),"")</f>
        <v/>
      </c>
      <c r="B958" s="52" t="str">
        <f>IF(A958&lt;&gt;"",INDEX(codeinstit,'Institution - Klasse'!$F$4),"")</f>
        <v/>
      </c>
      <c r="C958" s="50" t="str">
        <f t="shared" si="284"/>
        <v/>
      </c>
      <c r="D958" s="143"/>
      <c r="E958" s="143"/>
      <c r="F958" s="137"/>
      <c r="G958" s="137"/>
      <c r="H958" s="137"/>
      <c r="I958" s="137"/>
      <c r="J958" s="139"/>
      <c r="K958" s="140"/>
      <c r="L958" s="141"/>
      <c r="M958" s="141"/>
      <c r="N958" s="140"/>
      <c r="O958" s="142"/>
      <c r="P958" s="137"/>
      <c r="Q958" s="227"/>
      <c r="R958" s="137"/>
      <c r="S958" s="155"/>
      <c r="T958" s="155"/>
      <c r="U958" s="155"/>
      <c r="V958" s="155"/>
      <c r="W958" s="155"/>
      <c r="X958" s="155"/>
      <c r="Y958" s="53" t="str">
        <f t="shared" si="266"/>
        <v/>
      </c>
      <c r="Z958" s="51" t="str">
        <f t="shared" si="267"/>
        <v/>
      </c>
      <c r="AA958" s="51" t="str">
        <f t="shared" si="268"/>
        <v/>
      </c>
      <c r="AB958" s="51" t="str">
        <f t="shared" si="269"/>
        <v/>
      </c>
      <c r="AC958" s="51" t="str">
        <f t="shared" si="270"/>
        <v/>
      </c>
      <c r="AD958" s="51" t="str">
        <f t="shared" si="271"/>
        <v/>
      </c>
      <c r="AE958" s="51" t="str">
        <f t="shared" si="272"/>
        <v/>
      </c>
      <c r="AF958" s="51" t="str">
        <f t="shared" si="273"/>
        <v/>
      </c>
      <c r="AG958" s="51" t="str">
        <f t="shared" si="274"/>
        <v/>
      </c>
      <c r="AH958" s="51" t="str">
        <f t="shared" si="275"/>
        <v/>
      </c>
      <c r="AI958" s="51" t="str">
        <f t="shared" si="276"/>
        <v/>
      </c>
      <c r="AJ958" s="51" t="str">
        <f t="shared" si="277"/>
        <v/>
      </c>
      <c r="AK958" s="51" t="str">
        <f t="shared" si="278"/>
        <v/>
      </c>
      <c r="AL958" s="51" t="str">
        <f t="shared" si="279"/>
        <v/>
      </c>
      <c r="AM958" s="51" t="str">
        <f t="shared" si="280"/>
        <v/>
      </c>
      <c r="AN958" s="51" t="str">
        <f>IF(OR(AD958&lt;&gt;TRUE,AI958&lt;&gt;TRUE),"",IF(OR('Info Lieferung'!$B$12-(YEAR(J958))&gt;INDEX(valschartmaxalt,MATCH(N958,libschart,0)),'Info Lieferung'!$B$12-(YEAR(J958))&lt;INDEX(valschartminalt,MATCH(N958,libschart,0))),FALSE,TRUE))</f>
        <v/>
      </c>
      <c r="AO958" s="51" t="str">
        <f t="shared" si="281"/>
        <v/>
      </c>
      <c r="AP958" s="51"/>
      <c r="AQ958" s="51"/>
      <c r="AR958" s="51"/>
      <c r="AS958" s="197" t="str">
        <f t="shared" si="282"/>
        <v/>
      </c>
      <c r="AT958" s="197" t="str">
        <f t="shared" si="283"/>
        <v/>
      </c>
    </row>
    <row r="959" spans="1:46" x14ac:dyDescent="0.2">
      <c r="A959" s="52" t="str">
        <f>IF(AND(F959&lt;&gt;"",'Institution - Klasse'!$F$4&lt;&gt;""),INDEX(libcatidinstit,'Institution - Klasse'!$F$4),"")</f>
        <v/>
      </c>
      <c r="B959" s="52" t="str">
        <f>IF(A959&lt;&gt;"",INDEX(codeinstit,'Institution - Klasse'!$F$4),"")</f>
        <v/>
      </c>
      <c r="C959" s="50" t="str">
        <f t="shared" si="284"/>
        <v/>
      </c>
      <c r="D959" s="143"/>
      <c r="E959" s="143"/>
      <c r="F959" s="137"/>
      <c r="G959" s="137"/>
      <c r="H959" s="137"/>
      <c r="I959" s="137"/>
      <c r="J959" s="139"/>
      <c r="K959" s="140"/>
      <c r="L959" s="141"/>
      <c r="M959" s="141"/>
      <c r="N959" s="140"/>
      <c r="O959" s="142"/>
      <c r="P959" s="137"/>
      <c r="Q959" s="227"/>
      <c r="R959" s="137"/>
      <c r="S959" s="155"/>
      <c r="T959" s="155"/>
      <c r="U959" s="155"/>
      <c r="V959" s="155"/>
      <c r="W959" s="155"/>
      <c r="X959" s="155"/>
      <c r="Y959" s="53" t="str">
        <f t="shared" si="266"/>
        <v/>
      </c>
      <c r="Z959" s="51" t="str">
        <f t="shared" si="267"/>
        <v/>
      </c>
      <c r="AA959" s="51" t="str">
        <f t="shared" si="268"/>
        <v/>
      </c>
      <c r="AB959" s="51" t="str">
        <f t="shared" si="269"/>
        <v/>
      </c>
      <c r="AC959" s="51" t="str">
        <f t="shared" si="270"/>
        <v/>
      </c>
      <c r="AD959" s="51" t="str">
        <f t="shared" si="271"/>
        <v/>
      </c>
      <c r="AE959" s="51" t="str">
        <f t="shared" si="272"/>
        <v/>
      </c>
      <c r="AF959" s="51" t="str">
        <f t="shared" si="273"/>
        <v/>
      </c>
      <c r="AG959" s="51" t="str">
        <f t="shared" si="274"/>
        <v/>
      </c>
      <c r="AH959" s="51" t="str">
        <f t="shared" si="275"/>
        <v/>
      </c>
      <c r="AI959" s="51" t="str">
        <f t="shared" si="276"/>
        <v/>
      </c>
      <c r="AJ959" s="51" t="str">
        <f t="shared" si="277"/>
        <v/>
      </c>
      <c r="AK959" s="51" t="str">
        <f t="shared" si="278"/>
        <v/>
      </c>
      <c r="AL959" s="51" t="str">
        <f t="shared" si="279"/>
        <v/>
      </c>
      <c r="AM959" s="51" t="str">
        <f t="shared" si="280"/>
        <v/>
      </c>
      <c r="AN959" s="51" t="str">
        <f>IF(OR(AD959&lt;&gt;TRUE,AI959&lt;&gt;TRUE),"",IF(OR('Info Lieferung'!$B$12-(YEAR(J959))&gt;INDEX(valschartmaxalt,MATCH(N959,libschart,0)),'Info Lieferung'!$B$12-(YEAR(J959))&lt;INDEX(valschartminalt,MATCH(N959,libschart,0))),FALSE,TRUE))</f>
        <v/>
      </c>
      <c r="AO959" s="51" t="str">
        <f t="shared" si="281"/>
        <v/>
      </c>
      <c r="AP959" s="51"/>
      <c r="AQ959" s="51"/>
      <c r="AR959" s="51"/>
      <c r="AS959" s="197" t="str">
        <f t="shared" si="282"/>
        <v/>
      </c>
      <c r="AT959" s="197" t="str">
        <f t="shared" si="283"/>
        <v/>
      </c>
    </row>
    <row r="960" spans="1:46" x14ac:dyDescent="0.2">
      <c r="A960" s="52" t="str">
        <f>IF(AND(F960&lt;&gt;"",'Institution - Klasse'!$F$4&lt;&gt;""),INDEX(libcatidinstit,'Institution - Klasse'!$F$4),"")</f>
        <v/>
      </c>
      <c r="B960" s="52" t="str">
        <f>IF(A960&lt;&gt;"",INDEX(codeinstit,'Institution - Klasse'!$F$4),"")</f>
        <v/>
      </c>
      <c r="C960" s="50" t="str">
        <f t="shared" si="284"/>
        <v/>
      </c>
      <c r="D960" s="143"/>
      <c r="E960" s="143"/>
      <c r="F960" s="137"/>
      <c r="G960" s="137"/>
      <c r="H960" s="137"/>
      <c r="I960" s="137"/>
      <c r="J960" s="139"/>
      <c r="K960" s="140"/>
      <c r="L960" s="141"/>
      <c r="M960" s="141"/>
      <c r="N960" s="140"/>
      <c r="O960" s="142"/>
      <c r="P960" s="137"/>
      <c r="Q960" s="227"/>
      <c r="R960" s="137"/>
      <c r="S960" s="155"/>
      <c r="T960" s="155"/>
      <c r="U960" s="155"/>
      <c r="V960" s="155"/>
      <c r="W960" s="155"/>
      <c r="X960" s="155"/>
      <c r="Y960" s="53" t="str">
        <f t="shared" si="266"/>
        <v/>
      </c>
      <c r="Z960" s="51" t="str">
        <f t="shared" si="267"/>
        <v/>
      </c>
      <c r="AA960" s="51" t="str">
        <f t="shared" si="268"/>
        <v/>
      </c>
      <c r="AB960" s="51" t="str">
        <f t="shared" si="269"/>
        <v/>
      </c>
      <c r="AC960" s="51" t="str">
        <f t="shared" si="270"/>
        <v/>
      </c>
      <c r="AD960" s="51" t="str">
        <f t="shared" si="271"/>
        <v/>
      </c>
      <c r="AE960" s="51" t="str">
        <f t="shared" si="272"/>
        <v/>
      </c>
      <c r="AF960" s="51" t="str">
        <f t="shared" si="273"/>
        <v/>
      </c>
      <c r="AG960" s="51" t="str">
        <f t="shared" si="274"/>
        <v/>
      </c>
      <c r="AH960" s="51" t="str">
        <f t="shared" si="275"/>
        <v/>
      </c>
      <c r="AI960" s="51" t="str">
        <f t="shared" si="276"/>
        <v/>
      </c>
      <c r="AJ960" s="51" t="str">
        <f t="shared" si="277"/>
        <v/>
      </c>
      <c r="AK960" s="51" t="str">
        <f t="shared" si="278"/>
        <v/>
      </c>
      <c r="AL960" s="51" t="str">
        <f t="shared" si="279"/>
        <v/>
      </c>
      <c r="AM960" s="51" t="str">
        <f t="shared" si="280"/>
        <v/>
      </c>
      <c r="AN960" s="51" t="str">
        <f>IF(OR(AD960&lt;&gt;TRUE,AI960&lt;&gt;TRUE),"",IF(OR('Info Lieferung'!$B$12-(YEAR(J960))&gt;INDEX(valschartmaxalt,MATCH(N960,libschart,0)),'Info Lieferung'!$B$12-(YEAR(J960))&lt;INDEX(valschartminalt,MATCH(N960,libschart,0))),FALSE,TRUE))</f>
        <v/>
      </c>
      <c r="AO960" s="51" t="str">
        <f t="shared" si="281"/>
        <v/>
      </c>
      <c r="AP960" s="51"/>
      <c r="AQ960" s="51"/>
      <c r="AR960" s="51"/>
      <c r="AS960" s="197" t="str">
        <f t="shared" si="282"/>
        <v/>
      </c>
      <c r="AT960" s="197" t="str">
        <f t="shared" si="283"/>
        <v/>
      </c>
    </row>
    <row r="961" spans="1:46" x14ac:dyDescent="0.2">
      <c r="A961" s="52" t="str">
        <f>IF(AND(F961&lt;&gt;"",'Institution - Klasse'!$F$4&lt;&gt;""),INDEX(libcatidinstit,'Institution - Klasse'!$F$4),"")</f>
        <v/>
      </c>
      <c r="B961" s="52" t="str">
        <f>IF(A961&lt;&gt;"",INDEX(codeinstit,'Institution - Klasse'!$F$4),"")</f>
        <v/>
      </c>
      <c r="C961" s="50" t="str">
        <f t="shared" si="284"/>
        <v/>
      </c>
      <c r="D961" s="143"/>
      <c r="E961" s="143"/>
      <c r="F961" s="137"/>
      <c r="G961" s="137"/>
      <c r="H961" s="137"/>
      <c r="I961" s="137"/>
      <c r="J961" s="139"/>
      <c r="K961" s="140"/>
      <c r="L961" s="141"/>
      <c r="M961" s="141"/>
      <c r="N961" s="140"/>
      <c r="O961" s="142"/>
      <c r="P961" s="137"/>
      <c r="Q961" s="227"/>
      <c r="R961" s="137"/>
      <c r="S961" s="155"/>
      <c r="T961" s="155"/>
      <c r="U961" s="155"/>
      <c r="V961" s="155"/>
      <c r="W961" s="155"/>
      <c r="X961" s="155"/>
      <c r="Y961" s="53" t="str">
        <f t="shared" si="266"/>
        <v/>
      </c>
      <c r="Z961" s="51" t="str">
        <f t="shared" si="267"/>
        <v/>
      </c>
      <c r="AA961" s="51" t="str">
        <f t="shared" si="268"/>
        <v/>
      </c>
      <c r="AB961" s="51" t="str">
        <f t="shared" si="269"/>
        <v/>
      </c>
      <c r="AC961" s="51" t="str">
        <f t="shared" si="270"/>
        <v/>
      </c>
      <c r="AD961" s="51" t="str">
        <f t="shared" si="271"/>
        <v/>
      </c>
      <c r="AE961" s="51" t="str">
        <f t="shared" si="272"/>
        <v/>
      </c>
      <c r="AF961" s="51" t="str">
        <f t="shared" si="273"/>
        <v/>
      </c>
      <c r="AG961" s="51" t="str">
        <f t="shared" si="274"/>
        <v/>
      </c>
      <c r="AH961" s="51" t="str">
        <f t="shared" si="275"/>
        <v/>
      </c>
      <c r="AI961" s="51" t="str">
        <f t="shared" si="276"/>
        <v/>
      </c>
      <c r="AJ961" s="51" t="str">
        <f t="shared" si="277"/>
        <v/>
      </c>
      <c r="AK961" s="51" t="str">
        <f t="shared" si="278"/>
        <v/>
      </c>
      <c r="AL961" s="51" t="str">
        <f t="shared" si="279"/>
        <v/>
      </c>
      <c r="AM961" s="51" t="str">
        <f t="shared" si="280"/>
        <v/>
      </c>
      <c r="AN961" s="51" t="str">
        <f>IF(OR(AD961&lt;&gt;TRUE,AI961&lt;&gt;TRUE),"",IF(OR('Info Lieferung'!$B$12-(YEAR(J961))&gt;INDEX(valschartmaxalt,MATCH(N961,libschart,0)),'Info Lieferung'!$B$12-(YEAR(J961))&lt;INDEX(valschartminalt,MATCH(N961,libschart,0))),FALSE,TRUE))</f>
        <v/>
      </c>
      <c r="AO961" s="51" t="str">
        <f t="shared" si="281"/>
        <v/>
      </c>
      <c r="AP961" s="51"/>
      <c r="AQ961" s="51"/>
      <c r="AR961" s="51"/>
      <c r="AS961" s="197" t="str">
        <f t="shared" si="282"/>
        <v/>
      </c>
      <c r="AT961" s="197" t="str">
        <f t="shared" si="283"/>
        <v/>
      </c>
    </row>
    <row r="962" spans="1:46" x14ac:dyDescent="0.2">
      <c r="A962" s="52" t="str">
        <f>IF(AND(F962&lt;&gt;"",'Institution - Klasse'!$F$4&lt;&gt;""),INDEX(libcatidinstit,'Institution - Klasse'!$F$4),"")</f>
        <v/>
      </c>
      <c r="B962" s="52" t="str">
        <f>IF(A962&lt;&gt;"",INDEX(codeinstit,'Institution - Klasse'!$F$4),"")</f>
        <v/>
      </c>
      <c r="C962" s="50" t="str">
        <f t="shared" si="284"/>
        <v/>
      </c>
      <c r="D962" s="143"/>
      <c r="E962" s="143"/>
      <c r="F962" s="137"/>
      <c r="G962" s="137"/>
      <c r="H962" s="137"/>
      <c r="I962" s="137"/>
      <c r="J962" s="139"/>
      <c r="K962" s="140"/>
      <c r="L962" s="141"/>
      <c r="M962" s="141"/>
      <c r="N962" s="140"/>
      <c r="O962" s="142"/>
      <c r="P962" s="137"/>
      <c r="Q962" s="227"/>
      <c r="R962" s="137"/>
      <c r="S962" s="155"/>
      <c r="T962" s="155"/>
      <c r="U962" s="155"/>
      <c r="V962" s="155"/>
      <c r="W962" s="155"/>
      <c r="X962" s="155"/>
      <c r="Y962" s="53" t="str">
        <f t="shared" si="266"/>
        <v/>
      </c>
      <c r="Z962" s="51" t="str">
        <f t="shared" si="267"/>
        <v/>
      </c>
      <c r="AA962" s="51" t="str">
        <f t="shared" si="268"/>
        <v/>
      </c>
      <c r="AB962" s="51" t="str">
        <f t="shared" si="269"/>
        <v/>
      </c>
      <c r="AC962" s="51" t="str">
        <f t="shared" si="270"/>
        <v/>
      </c>
      <c r="AD962" s="51" t="str">
        <f t="shared" si="271"/>
        <v/>
      </c>
      <c r="AE962" s="51" t="str">
        <f t="shared" si="272"/>
        <v/>
      </c>
      <c r="AF962" s="51" t="str">
        <f t="shared" si="273"/>
        <v/>
      </c>
      <c r="AG962" s="51" t="str">
        <f t="shared" si="274"/>
        <v/>
      </c>
      <c r="AH962" s="51" t="str">
        <f t="shared" si="275"/>
        <v/>
      </c>
      <c r="AI962" s="51" t="str">
        <f t="shared" si="276"/>
        <v/>
      </c>
      <c r="AJ962" s="51" t="str">
        <f t="shared" si="277"/>
        <v/>
      </c>
      <c r="AK962" s="51" t="str">
        <f t="shared" si="278"/>
        <v/>
      </c>
      <c r="AL962" s="51" t="str">
        <f t="shared" si="279"/>
        <v/>
      </c>
      <c r="AM962" s="51" t="str">
        <f t="shared" si="280"/>
        <v/>
      </c>
      <c r="AN962" s="51" t="str">
        <f>IF(OR(AD962&lt;&gt;TRUE,AI962&lt;&gt;TRUE),"",IF(OR('Info Lieferung'!$B$12-(YEAR(J962))&gt;INDEX(valschartmaxalt,MATCH(N962,libschart,0)),'Info Lieferung'!$B$12-(YEAR(J962))&lt;INDEX(valschartminalt,MATCH(N962,libschart,0))),FALSE,TRUE))</f>
        <v/>
      </c>
      <c r="AO962" s="51" t="str">
        <f t="shared" si="281"/>
        <v/>
      </c>
      <c r="AP962" s="51"/>
      <c r="AQ962" s="51"/>
      <c r="AR962" s="51"/>
      <c r="AS962" s="197" t="str">
        <f t="shared" si="282"/>
        <v/>
      </c>
      <c r="AT962" s="197" t="str">
        <f t="shared" si="283"/>
        <v/>
      </c>
    </row>
    <row r="963" spans="1:46" x14ac:dyDescent="0.2">
      <c r="A963" s="52" t="str">
        <f>IF(AND(F963&lt;&gt;"",'Institution - Klasse'!$F$4&lt;&gt;""),INDEX(libcatidinstit,'Institution - Klasse'!$F$4),"")</f>
        <v/>
      </c>
      <c r="B963" s="52" t="str">
        <f>IF(A963&lt;&gt;"",INDEX(codeinstit,'Institution - Klasse'!$F$4),"")</f>
        <v/>
      </c>
      <c r="C963" s="50" t="str">
        <f t="shared" si="284"/>
        <v/>
      </c>
      <c r="D963" s="143"/>
      <c r="E963" s="143"/>
      <c r="F963" s="137"/>
      <c r="G963" s="137"/>
      <c r="H963" s="137"/>
      <c r="I963" s="137"/>
      <c r="J963" s="139"/>
      <c r="K963" s="140"/>
      <c r="L963" s="141"/>
      <c r="M963" s="141"/>
      <c r="N963" s="140"/>
      <c r="O963" s="142"/>
      <c r="P963" s="137"/>
      <c r="Q963" s="227"/>
      <c r="R963" s="137"/>
      <c r="S963" s="155"/>
      <c r="T963" s="155"/>
      <c r="U963" s="155"/>
      <c r="V963" s="155"/>
      <c r="W963" s="155"/>
      <c r="X963" s="155"/>
      <c r="Y963" s="53" t="str">
        <f t="shared" si="266"/>
        <v/>
      </c>
      <c r="Z963" s="51" t="str">
        <f t="shared" si="267"/>
        <v/>
      </c>
      <c r="AA963" s="51" t="str">
        <f t="shared" si="268"/>
        <v/>
      </c>
      <c r="AB963" s="51" t="str">
        <f t="shared" si="269"/>
        <v/>
      </c>
      <c r="AC963" s="51" t="str">
        <f t="shared" si="270"/>
        <v/>
      </c>
      <c r="AD963" s="51" t="str">
        <f t="shared" si="271"/>
        <v/>
      </c>
      <c r="AE963" s="51" t="str">
        <f t="shared" si="272"/>
        <v/>
      </c>
      <c r="AF963" s="51" t="str">
        <f t="shared" si="273"/>
        <v/>
      </c>
      <c r="AG963" s="51" t="str">
        <f t="shared" si="274"/>
        <v/>
      </c>
      <c r="AH963" s="51" t="str">
        <f t="shared" si="275"/>
        <v/>
      </c>
      <c r="AI963" s="51" t="str">
        <f t="shared" si="276"/>
        <v/>
      </c>
      <c r="AJ963" s="51" t="str">
        <f t="shared" si="277"/>
        <v/>
      </c>
      <c r="AK963" s="51" t="str">
        <f t="shared" si="278"/>
        <v/>
      </c>
      <c r="AL963" s="51" t="str">
        <f t="shared" si="279"/>
        <v/>
      </c>
      <c r="AM963" s="51" t="str">
        <f t="shared" si="280"/>
        <v/>
      </c>
      <c r="AN963" s="51" t="str">
        <f>IF(OR(AD963&lt;&gt;TRUE,AI963&lt;&gt;TRUE),"",IF(OR('Info Lieferung'!$B$12-(YEAR(J963))&gt;INDEX(valschartmaxalt,MATCH(N963,libschart,0)),'Info Lieferung'!$B$12-(YEAR(J963))&lt;INDEX(valschartminalt,MATCH(N963,libschart,0))),FALSE,TRUE))</f>
        <v/>
      </c>
      <c r="AO963" s="51" t="str">
        <f t="shared" si="281"/>
        <v/>
      </c>
      <c r="AP963" s="51"/>
      <c r="AQ963" s="51"/>
      <c r="AR963" s="51"/>
      <c r="AS963" s="197" t="str">
        <f t="shared" si="282"/>
        <v/>
      </c>
      <c r="AT963" s="197" t="str">
        <f t="shared" si="283"/>
        <v/>
      </c>
    </row>
    <row r="964" spans="1:46" x14ac:dyDescent="0.2">
      <c r="A964" s="52" t="str">
        <f>IF(AND(F964&lt;&gt;"",'Institution - Klasse'!$F$4&lt;&gt;""),INDEX(libcatidinstit,'Institution - Klasse'!$F$4),"")</f>
        <v/>
      </c>
      <c r="B964" s="52" t="str">
        <f>IF(A964&lt;&gt;"",INDEX(codeinstit,'Institution - Klasse'!$F$4),"")</f>
        <v/>
      </c>
      <c r="C964" s="50" t="str">
        <f t="shared" si="284"/>
        <v/>
      </c>
      <c r="D964" s="143"/>
      <c r="E964" s="143"/>
      <c r="F964" s="137"/>
      <c r="G964" s="137"/>
      <c r="H964" s="137"/>
      <c r="I964" s="137"/>
      <c r="J964" s="139"/>
      <c r="K964" s="140"/>
      <c r="L964" s="141"/>
      <c r="M964" s="141"/>
      <c r="N964" s="140"/>
      <c r="O964" s="142"/>
      <c r="P964" s="137"/>
      <c r="Q964" s="227"/>
      <c r="R964" s="137"/>
      <c r="S964" s="155"/>
      <c r="T964" s="155"/>
      <c r="U964" s="155"/>
      <c r="V964" s="155"/>
      <c r="W964" s="155"/>
      <c r="X964" s="155"/>
      <c r="Y964" s="53" t="str">
        <f t="shared" si="266"/>
        <v/>
      </c>
      <c r="Z964" s="51" t="str">
        <f t="shared" si="267"/>
        <v/>
      </c>
      <c r="AA964" s="51" t="str">
        <f t="shared" si="268"/>
        <v/>
      </c>
      <c r="AB964" s="51" t="str">
        <f t="shared" si="269"/>
        <v/>
      </c>
      <c r="AC964" s="51" t="str">
        <f t="shared" si="270"/>
        <v/>
      </c>
      <c r="AD964" s="51" t="str">
        <f t="shared" si="271"/>
        <v/>
      </c>
      <c r="AE964" s="51" t="str">
        <f t="shared" si="272"/>
        <v/>
      </c>
      <c r="AF964" s="51" t="str">
        <f t="shared" si="273"/>
        <v/>
      </c>
      <c r="AG964" s="51" t="str">
        <f t="shared" si="274"/>
        <v/>
      </c>
      <c r="AH964" s="51" t="str">
        <f t="shared" si="275"/>
        <v/>
      </c>
      <c r="AI964" s="51" t="str">
        <f t="shared" si="276"/>
        <v/>
      </c>
      <c r="AJ964" s="51" t="str">
        <f t="shared" si="277"/>
        <v/>
      </c>
      <c r="AK964" s="51" t="str">
        <f t="shared" si="278"/>
        <v/>
      </c>
      <c r="AL964" s="51" t="str">
        <f t="shared" si="279"/>
        <v/>
      </c>
      <c r="AM964" s="51" t="str">
        <f t="shared" si="280"/>
        <v/>
      </c>
      <c r="AN964" s="51" t="str">
        <f>IF(OR(AD964&lt;&gt;TRUE,AI964&lt;&gt;TRUE),"",IF(OR('Info Lieferung'!$B$12-(YEAR(J964))&gt;INDEX(valschartmaxalt,MATCH(N964,libschart,0)),'Info Lieferung'!$B$12-(YEAR(J964))&lt;INDEX(valschartminalt,MATCH(N964,libschart,0))),FALSE,TRUE))</f>
        <v/>
      </c>
      <c r="AO964" s="51" t="str">
        <f t="shared" si="281"/>
        <v/>
      </c>
      <c r="AP964" s="51"/>
      <c r="AQ964" s="51"/>
      <c r="AR964" s="51"/>
      <c r="AS964" s="197" t="str">
        <f t="shared" si="282"/>
        <v/>
      </c>
      <c r="AT964" s="197" t="str">
        <f t="shared" si="283"/>
        <v/>
      </c>
    </row>
    <row r="965" spans="1:46" x14ac:dyDescent="0.2">
      <c r="A965" s="52" t="str">
        <f>IF(AND(F965&lt;&gt;"",'Institution - Klasse'!$F$4&lt;&gt;""),INDEX(libcatidinstit,'Institution - Klasse'!$F$4),"")</f>
        <v/>
      </c>
      <c r="B965" s="52" t="str">
        <f>IF(A965&lt;&gt;"",INDEX(codeinstit,'Institution - Klasse'!$F$4),"")</f>
        <v/>
      </c>
      <c r="C965" s="50" t="str">
        <f t="shared" si="284"/>
        <v/>
      </c>
      <c r="D965" s="143"/>
      <c r="E965" s="143"/>
      <c r="F965" s="137"/>
      <c r="G965" s="137"/>
      <c r="H965" s="137"/>
      <c r="I965" s="137"/>
      <c r="J965" s="139"/>
      <c r="K965" s="140"/>
      <c r="L965" s="141"/>
      <c r="M965" s="141"/>
      <c r="N965" s="140"/>
      <c r="O965" s="142"/>
      <c r="P965" s="137"/>
      <c r="Q965" s="227"/>
      <c r="R965" s="137"/>
      <c r="S965" s="155"/>
      <c r="T965" s="155"/>
      <c r="U965" s="155"/>
      <c r="V965" s="155"/>
      <c r="W965" s="155"/>
      <c r="X965" s="155"/>
      <c r="Y965" s="53" t="str">
        <f t="shared" si="266"/>
        <v/>
      </c>
      <c r="Z965" s="51" t="str">
        <f t="shared" si="267"/>
        <v/>
      </c>
      <c r="AA965" s="51" t="str">
        <f t="shared" ref="AA965:AA1004" si="285">IF(ISBLANK(F965),"",IF(ISNA(MATCH(TRIM(F965),libclint,0)),FALSE,TRUE))</f>
        <v/>
      </c>
      <c r="AB965" s="51" t="str">
        <f t="shared" ref="AB965:AB1004" si="286">IF(ISBLANK(G965),"",IF(ISNA(MATCH(G965,codecatidlern,0)),FALSE,TRUE))</f>
        <v/>
      </c>
      <c r="AC965" s="51" t="str">
        <f t="shared" ref="AC965:AC1004" si="287">IF(ISBLANK(I965),"",IF(ISNA(MATCH(I965,libsex,0)),FALSE,TRUE))</f>
        <v/>
      </c>
      <c r="AD965" s="51" t="str">
        <f t="shared" si="271"/>
        <v/>
      </c>
      <c r="AE965" s="51" t="str">
        <f t="shared" ref="AE965:AE1004" si="288">IF(ISBLANK(K965),"",IF(ISNA(MATCH(K965,libnat,0)),FALSE,TRUE))</f>
        <v/>
      </c>
      <c r="AF965" s="51" t="str">
        <f t="shared" si="273"/>
        <v/>
      </c>
      <c r="AG965" s="51" t="str">
        <f t="shared" ref="AG965:AG1004" si="289">IF(OR(AF965&lt;&gt;TRUE,ISNA(MATCH(N965,libschart,0))),"",IF(AND(INDEX(codeschart,MATCH(N965,libschart,0))&lt;55000000,INDEX(codelangue,MATCH(L965,liblangue,0))=999),FALSE,TRUE))</f>
        <v/>
      </c>
      <c r="AH965" s="51" t="str">
        <f t="shared" ref="AH965:AH1004" si="290">IF(ISBLANK(M965),"",IF(ISNA(MATCH(M965,libgem,0)),FALSE,TRUE))</f>
        <v/>
      </c>
      <c r="AI965" s="51" t="str">
        <f t="shared" ref="AI965:AI1004" si="291">IF(ISBLANK(N965),"",IF(ISNA(MATCH(N965,libschart,0)),FALSE,IF(INDEX(codeschart,MATCH(N965,libschart,0))=0,FALSE,TRUE)))</f>
        <v/>
      </c>
      <c r="AJ965" s="51" t="str">
        <f t="shared" ref="AJ965:AJ1004" si="292">IF(ISBLANK(O965),"",IF(ISNA(MATCH(O965,codektbj,0)),FALSE,TRUE))</f>
        <v/>
      </c>
      <c r="AK965" s="51" t="str">
        <f t="shared" ref="AK965:AK1004" si="293">IF(ISBLANK(P965),"",IF(ISNA(MATCH(P965,libform,0)),FALSE,TRUE))</f>
        <v/>
      </c>
      <c r="AL965" s="51" t="str">
        <f t="shared" ref="AL965:AL1004" si="294">IF(ISBLANK(Q965),"",IF(ISNA(MATCH(Q965,libspe,0)),FALSE,TRUE))</f>
        <v/>
      </c>
      <c r="AM965" s="51" t="str">
        <f t="shared" ref="AM965:AM1004" si="295">IF(ISBLANK(R965),"",IF(ISNA(MATCH(R965,libmp1,0)),FALSE,TRUE))</f>
        <v/>
      </c>
      <c r="AN965" s="51" t="str">
        <f>IF(OR(AD965&lt;&gt;TRUE,AI965&lt;&gt;TRUE),"",IF(OR('Info Lieferung'!$B$12-(YEAR(J965))&gt;INDEX(valschartmaxalt,MATCH(N965,libschart,0)),'Info Lieferung'!$B$12-(YEAR(J965))&lt;INDEX(valschartminalt,MATCH(N965,libschart,0))),FALSE,TRUE))</f>
        <v/>
      </c>
      <c r="AO965" s="51" t="str">
        <f t="shared" ref="AO965:AO1004" si="296">IF(ISBLANK(N965),"",IF(AND(AI965=TRUE,AJ965=TRUE),IF(OR(AND(O965&gt;=INDEX(valschartktbjmin,MATCH(N965,libschart,0)),O965&lt;=INDEX(valschartktbjmax,MATCH(N965,libschart,0))),AND(O965=90,INDEX(valschartktbj90,MATCH(N965,libschart,0))=90),AND(O965=99,INDEX(valschartktbj99,MATCH(N965,libschart,0))=99)),TRUE,FALSE),""))</f>
        <v/>
      </c>
      <c r="AP965" s="51"/>
      <c r="AQ965" s="51"/>
      <c r="AR965" s="51"/>
      <c r="AS965" s="197" t="str">
        <f t="shared" si="282"/>
        <v/>
      </c>
      <c r="AT965" s="197" t="str">
        <f t="shared" ref="AT965:AT1004" si="297">IF(COUNTA(F965:X965)=0,"",IF(COUNTA(F965:Q965)=12,IF(OR(R965&lt;&gt;"",AI965=FALSE),FALSE,IF(OR(INDEX(codeschart,MATCH(N965,libschart,0))&lt;11000000,INDEX(codeschart,MATCH(N965,libschart,0))&gt;=52000000),FALSE,TRUE)),TRUE))</f>
        <v/>
      </c>
    </row>
    <row r="966" spans="1:46" x14ac:dyDescent="0.2">
      <c r="A966" s="52" t="str">
        <f>IF(AND(F966&lt;&gt;"",'Institution - Klasse'!$F$4&lt;&gt;""),INDEX(libcatidinstit,'Institution - Klasse'!$F$4),"")</f>
        <v/>
      </c>
      <c r="B966" s="52" t="str">
        <f>IF(A966&lt;&gt;"",INDEX(codeinstit,'Institution - Klasse'!$F$4),"")</f>
        <v/>
      </c>
      <c r="C966" s="50" t="str">
        <f t="shared" ref="C966:C1004" si="298">IF(COUNTA(F966:X966)=0,"",IF(AT966=TRUE,"Unvollständig",IF(OR(Y966=FALSE,COUNTIF(AA966:AM966,FALSE)&gt;0,COUNTIF(F966:AR966,#N/A)&gt;0),"Fehler",IF(AND(Z966,AN966,AO966),"OK","Achtung"))))</f>
        <v/>
      </c>
      <c r="D966" s="143"/>
      <c r="E966" s="143"/>
      <c r="F966" s="137"/>
      <c r="G966" s="137"/>
      <c r="H966" s="137"/>
      <c r="I966" s="137"/>
      <c r="J966" s="139"/>
      <c r="K966" s="140"/>
      <c r="L966" s="141"/>
      <c r="M966" s="141"/>
      <c r="N966" s="140"/>
      <c r="O966" s="142"/>
      <c r="P966" s="137"/>
      <c r="Q966" s="227"/>
      <c r="R966" s="137"/>
      <c r="S966" s="155"/>
      <c r="T966" s="155"/>
      <c r="U966" s="155"/>
      <c r="V966" s="155"/>
      <c r="W966" s="155"/>
      <c r="X966" s="155"/>
      <c r="Y966" s="53" t="str">
        <f t="shared" ref="Y966:Y1004" si="299">IF(G966="CH.AHV",IF(LEN(H966)=13,IF((MID(H966,13,1)+1-1)=MOD(10-(MID(H966,1,1)+3*MID(H966,2,1)+MID(H966,3,1)+3*MID(H966,4,1)+MID(H966,5,1)+3*MID(H966,6,1)+MID(H966,7,1)+3*MID(H966,8,1)+MID(H966,9,1)+3*MID(H966,10,1)+MID(H966,11,1)+3*MID(H966,12,1)),10),TRUE,FALSE),FALSE),"")</f>
        <v/>
      </c>
      <c r="Z966" s="51" t="str">
        <f t="shared" ref="Z966:Z1004" si="300">IF(OR(ISBLANK(H966)),"",NOT(COUNTIF($H$5:$H$1004,$H966)&gt;1))</f>
        <v/>
      </c>
      <c r="AA966" s="51" t="str">
        <f t="shared" si="285"/>
        <v/>
      </c>
      <c r="AB966" s="51" t="str">
        <f t="shared" si="286"/>
        <v/>
      </c>
      <c r="AC966" s="51" t="str">
        <f t="shared" si="287"/>
        <v/>
      </c>
      <c r="AD966" s="51" t="str">
        <f t="shared" ref="AD966:AD1004" si="301">IF(ISBLANK(J966),"",IF(AND(J966 &gt; DATE(1925,1,1),J966 &lt; DATE(2100,1,1)),TRUE,FALSE))</f>
        <v/>
      </c>
      <c r="AE966" s="51" t="str">
        <f t="shared" si="288"/>
        <v/>
      </c>
      <c r="AF966" s="51" t="str">
        <f t="shared" ref="AF966:AF1004" si="302">IF(ISBLANK(L966),"",IF(ISNA(MATCH(L966,liblangue,0)),FALSE,TRUE))</f>
        <v/>
      </c>
      <c r="AG966" s="51" t="str">
        <f t="shared" si="289"/>
        <v/>
      </c>
      <c r="AH966" s="51" t="str">
        <f t="shared" si="290"/>
        <v/>
      </c>
      <c r="AI966" s="51" t="str">
        <f t="shared" si="291"/>
        <v/>
      </c>
      <c r="AJ966" s="51" t="str">
        <f t="shared" si="292"/>
        <v/>
      </c>
      <c r="AK966" s="51" t="str">
        <f t="shared" si="293"/>
        <v/>
      </c>
      <c r="AL966" s="51" t="str">
        <f t="shared" si="294"/>
        <v/>
      </c>
      <c r="AM966" s="51" t="str">
        <f t="shared" si="295"/>
        <v/>
      </c>
      <c r="AN966" s="51" t="str">
        <f>IF(OR(AD966&lt;&gt;TRUE,AI966&lt;&gt;TRUE),"",IF(OR('Info Lieferung'!$B$12-(YEAR(J966))&gt;INDEX(valschartmaxalt,MATCH(N966,libschart,0)),'Info Lieferung'!$B$12-(YEAR(J966))&lt;INDEX(valschartminalt,MATCH(N966,libschart,0))),FALSE,TRUE))</f>
        <v/>
      </c>
      <c r="AO966" s="51" t="str">
        <f t="shared" si="296"/>
        <v/>
      </c>
      <c r="AP966" s="51"/>
      <c r="AQ966" s="51"/>
      <c r="AR966" s="51"/>
      <c r="AS966" s="197" t="str">
        <f t="shared" ref="AS966:AS1004" si="303">IF(C966="","",1)</f>
        <v/>
      </c>
      <c r="AT966" s="197" t="str">
        <f t="shared" si="297"/>
        <v/>
      </c>
    </row>
    <row r="967" spans="1:46" x14ac:dyDescent="0.2">
      <c r="A967" s="52" t="str">
        <f>IF(AND(F967&lt;&gt;"",'Institution - Klasse'!$F$4&lt;&gt;""),INDEX(libcatidinstit,'Institution - Klasse'!$F$4),"")</f>
        <v/>
      </c>
      <c r="B967" s="52" t="str">
        <f>IF(A967&lt;&gt;"",INDEX(codeinstit,'Institution - Klasse'!$F$4),"")</f>
        <v/>
      </c>
      <c r="C967" s="50" t="str">
        <f t="shared" si="298"/>
        <v/>
      </c>
      <c r="D967" s="143"/>
      <c r="E967" s="143"/>
      <c r="F967" s="137"/>
      <c r="G967" s="137"/>
      <c r="H967" s="137"/>
      <c r="I967" s="137"/>
      <c r="J967" s="139"/>
      <c r="K967" s="140"/>
      <c r="L967" s="141"/>
      <c r="M967" s="141"/>
      <c r="N967" s="140"/>
      <c r="O967" s="142"/>
      <c r="P967" s="137"/>
      <c r="Q967" s="227"/>
      <c r="R967" s="137"/>
      <c r="S967" s="155"/>
      <c r="T967" s="155"/>
      <c r="U967" s="155"/>
      <c r="V967" s="155"/>
      <c r="W967" s="155"/>
      <c r="X967" s="155"/>
      <c r="Y967" s="53" t="str">
        <f t="shared" si="299"/>
        <v/>
      </c>
      <c r="Z967" s="51" t="str">
        <f t="shared" si="300"/>
        <v/>
      </c>
      <c r="AA967" s="51" t="str">
        <f t="shared" si="285"/>
        <v/>
      </c>
      <c r="AB967" s="51" t="str">
        <f t="shared" si="286"/>
        <v/>
      </c>
      <c r="AC967" s="51" t="str">
        <f t="shared" si="287"/>
        <v/>
      </c>
      <c r="AD967" s="51" t="str">
        <f t="shared" si="301"/>
        <v/>
      </c>
      <c r="AE967" s="51" t="str">
        <f t="shared" si="288"/>
        <v/>
      </c>
      <c r="AF967" s="51" t="str">
        <f t="shared" si="302"/>
        <v/>
      </c>
      <c r="AG967" s="51" t="str">
        <f t="shared" si="289"/>
        <v/>
      </c>
      <c r="AH967" s="51" t="str">
        <f t="shared" si="290"/>
        <v/>
      </c>
      <c r="AI967" s="51" t="str">
        <f t="shared" si="291"/>
        <v/>
      </c>
      <c r="AJ967" s="51" t="str">
        <f t="shared" si="292"/>
        <v/>
      </c>
      <c r="AK967" s="51" t="str">
        <f t="shared" si="293"/>
        <v/>
      </c>
      <c r="AL967" s="51" t="str">
        <f t="shared" si="294"/>
        <v/>
      </c>
      <c r="AM967" s="51" t="str">
        <f t="shared" si="295"/>
        <v/>
      </c>
      <c r="AN967" s="51" t="str">
        <f>IF(OR(AD967&lt;&gt;TRUE,AI967&lt;&gt;TRUE),"",IF(OR('Info Lieferung'!$B$12-(YEAR(J967))&gt;INDEX(valschartmaxalt,MATCH(N967,libschart,0)),'Info Lieferung'!$B$12-(YEAR(J967))&lt;INDEX(valschartminalt,MATCH(N967,libschart,0))),FALSE,TRUE))</f>
        <v/>
      </c>
      <c r="AO967" s="51" t="str">
        <f t="shared" si="296"/>
        <v/>
      </c>
      <c r="AP967" s="51"/>
      <c r="AQ967" s="51"/>
      <c r="AR967" s="51"/>
      <c r="AS967" s="197" t="str">
        <f t="shared" si="303"/>
        <v/>
      </c>
      <c r="AT967" s="197" t="str">
        <f t="shared" si="297"/>
        <v/>
      </c>
    </row>
    <row r="968" spans="1:46" x14ac:dyDescent="0.2">
      <c r="A968" s="52" t="str">
        <f>IF(AND(F968&lt;&gt;"",'Institution - Klasse'!$F$4&lt;&gt;""),INDEX(libcatidinstit,'Institution - Klasse'!$F$4),"")</f>
        <v/>
      </c>
      <c r="B968" s="52" t="str">
        <f>IF(A968&lt;&gt;"",INDEX(codeinstit,'Institution - Klasse'!$F$4),"")</f>
        <v/>
      </c>
      <c r="C968" s="50" t="str">
        <f t="shared" si="298"/>
        <v/>
      </c>
      <c r="D968" s="143"/>
      <c r="E968" s="143"/>
      <c r="F968" s="137"/>
      <c r="G968" s="137"/>
      <c r="H968" s="137"/>
      <c r="I968" s="137"/>
      <c r="J968" s="139"/>
      <c r="K968" s="140"/>
      <c r="L968" s="141"/>
      <c r="M968" s="141"/>
      <c r="N968" s="140"/>
      <c r="O968" s="142"/>
      <c r="P968" s="137"/>
      <c r="Q968" s="227"/>
      <c r="R968" s="137"/>
      <c r="S968" s="155"/>
      <c r="T968" s="155"/>
      <c r="U968" s="155"/>
      <c r="V968" s="155"/>
      <c r="W968" s="155"/>
      <c r="X968" s="155"/>
      <c r="Y968" s="53" t="str">
        <f t="shared" si="299"/>
        <v/>
      </c>
      <c r="Z968" s="51" t="str">
        <f t="shared" si="300"/>
        <v/>
      </c>
      <c r="AA968" s="51" t="str">
        <f t="shared" si="285"/>
        <v/>
      </c>
      <c r="AB968" s="51" t="str">
        <f t="shared" si="286"/>
        <v/>
      </c>
      <c r="AC968" s="51" t="str">
        <f t="shared" si="287"/>
        <v/>
      </c>
      <c r="AD968" s="51" t="str">
        <f t="shared" si="301"/>
        <v/>
      </c>
      <c r="AE968" s="51" t="str">
        <f t="shared" si="288"/>
        <v/>
      </c>
      <c r="AF968" s="51" t="str">
        <f t="shared" si="302"/>
        <v/>
      </c>
      <c r="AG968" s="51" t="str">
        <f t="shared" si="289"/>
        <v/>
      </c>
      <c r="AH968" s="51" t="str">
        <f t="shared" si="290"/>
        <v/>
      </c>
      <c r="AI968" s="51" t="str">
        <f t="shared" si="291"/>
        <v/>
      </c>
      <c r="AJ968" s="51" t="str">
        <f t="shared" si="292"/>
        <v/>
      </c>
      <c r="AK968" s="51" t="str">
        <f t="shared" si="293"/>
        <v/>
      </c>
      <c r="AL968" s="51" t="str">
        <f t="shared" si="294"/>
        <v/>
      </c>
      <c r="AM968" s="51" t="str">
        <f t="shared" si="295"/>
        <v/>
      </c>
      <c r="AN968" s="51" t="str">
        <f>IF(OR(AD968&lt;&gt;TRUE,AI968&lt;&gt;TRUE),"",IF(OR('Info Lieferung'!$B$12-(YEAR(J968))&gt;INDEX(valschartmaxalt,MATCH(N968,libschart,0)),'Info Lieferung'!$B$12-(YEAR(J968))&lt;INDEX(valschartminalt,MATCH(N968,libschart,0))),FALSE,TRUE))</f>
        <v/>
      </c>
      <c r="AO968" s="51" t="str">
        <f t="shared" si="296"/>
        <v/>
      </c>
      <c r="AP968" s="51"/>
      <c r="AQ968" s="51"/>
      <c r="AR968" s="51"/>
      <c r="AS968" s="197" t="str">
        <f t="shared" si="303"/>
        <v/>
      </c>
      <c r="AT968" s="197" t="str">
        <f t="shared" si="297"/>
        <v/>
      </c>
    </row>
    <row r="969" spans="1:46" x14ac:dyDescent="0.2">
      <c r="A969" s="52" t="str">
        <f>IF(AND(F969&lt;&gt;"",'Institution - Klasse'!$F$4&lt;&gt;""),INDEX(libcatidinstit,'Institution - Klasse'!$F$4),"")</f>
        <v/>
      </c>
      <c r="B969" s="52" t="str">
        <f>IF(A969&lt;&gt;"",INDEX(codeinstit,'Institution - Klasse'!$F$4),"")</f>
        <v/>
      </c>
      <c r="C969" s="50" t="str">
        <f t="shared" si="298"/>
        <v/>
      </c>
      <c r="D969" s="143"/>
      <c r="E969" s="143"/>
      <c r="F969" s="137"/>
      <c r="G969" s="137"/>
      <c r="H969" s="137"/>
      <c r="I969" s="137"/>
      <c r="J969" s="139"/>
      <c r="K969" s="140"/>
      <c r="L969" s="141"/>
      <c r="M969" s="141"/>
      <c r="N969" s="140"/>
      <c r="O969" s="142"/>
      <c r="P969" s="137"/>
      <c r="Q969" s="227"/>
      <c r="R969" s="137"/>
      <c r="S969" s="155"/>
      <c r="T969" s="155"/>
      <c r="U969" s="155"/>
      <c r="V969" s="155"/>
      <c r="W969" s="155"/>
      <c r="X969" s="155"/>
      <c r="Y969" s="53" t="str">
        <f t="shared" si="299"/>
        <v/>
      </c>
      <c r="Z969" s="51" t="str">
        <f t="shared" si="300"/>
        <v/>
      </c>
      <c r="AA969" s="51" t="str">
        <f t="shared" si="285"/>
        <v/>
      </c>
      <c r="AB969" s="51" t="str">
        <f t="shared" si="286"/>
        <v/>
      </c>
      <c r="AC969" s="51" t="str">
        <f t="shared" si="287"/>
        <v/>
      </c>
      <c r="AD969" s="51" t="str">
        <f t="shared" si="301"/>
        <v/>
      </c>
      <c r="AE969" s="51" t="str">
        <f t="shared" si="288"/>
        <v/>
      </c>
      <c r="AF969" s="51" t="str">
        <f t="shared" si="302"/>
        <v/>
      </c>
      <c r="AG969" s="51" t="str">
        <f t="shared" si="289"/>
        <v/>
      </c>
      <c r="AH969" s="51" t="str">
        <f t="shared" si="290"/>
        <v/>
      </c>
      <c r="AI969" s="51" t="str">
        <f t="shared" si="291"/>
        <v/>
      </c>
      <c r="AJ969" s="51" t="str">
        <f t="shared" si="292"/>
        <v/>
      </c>
      <c r="AK969" s="51" t="str">
        <f t="shared" si="293"/>
        <v/>
      </c>
      <c r="AL969" s="51" t="str">
        <f t="shared" si="294"/>
        <v/>
      </c>
      <c r="AM969" s="51" t="str">
        <f t="shared" si="295"/>
        <v/>
      </c>
      <c r="AN969" s="51" t="str">
        <f>IF(OR(AD969&lt;&gt;TRUE,AI969&lt;&gt;TRUE),"",IF(OR('Info Lieferung'!$B$12-(YEAR(J969))&gt;INDEX(valschartmaxalt,MATCH(N969,libschart,0)),'Info Lieferung'!$B$12-(YEAR(J969))&lt;INDEX(valschartminalt,MATCH(N969,libschart,0))),FALSE,TRUE))</f>
        <v/>
      </c>
      <c r="AO969" s="51" t="str">
        <f t="shared" si="296"/>
        <v/>
      </c>
      <c r="AP969" s="51"/>
      <c r="AQ969" s="51"/>
      <c r="AR969" s="51"/>
      <c r="AS969" s="197" t="str">
        <f t="shared" si="303"/>
        <v/>
      </c>
      <c r="AT969" s="197" t="str">
        <f t="shared" si="297"/>
        <v/>
      </c>
    </row>
    <row r="970" spans="1:46" x14ac:dyDescent="0.2">
      <c r="A970" s="52" t="str">
        <f>IF(AND(F970&lt;&gt;"",'Institution - Klasse'!$F$4&lt;&gt;""),INDEX(libcatidinstit,'Institution - Klasse'!$F$4),"")</f>
        <v/>
      </c>
      <c r="B970" s="52" t="str">
        <f>IF(A970&lt;&gt;"",INDEX(codeinstit,'Institution - Klasse'!$F$4),"")</f>
        <v/>
      </c>
      <c r="C970" s="50" t="str">
        <f t="shared" si="298"/>
        <v/>
      </c>
      <c r="D970" s="143"/>
      <c r="E970" s="143"/>
      <c r="F970" s="137"/>
      <c r="G970" s="137"/>
      <c r="H970" s="137"/>
      <c r="I970" s="137"/>
      <c r="J970" s="139"/>
      <c r="K970" s="140"/>
      <c r="L970" s="141"/>
      <c r="M970" s="141"/>
      <c r="N970" s="140"/>
      <c r="O970" s="142"/>
      <c r="P970" s="137"/>
      <c r="Q970" s="227"/>
      <c r="R970" s="137"/>
      <c r="S970" s="155"/>
      <c r="T970" s="155"/>
      <c r="U970" s="155"/>
      <c r="V970" s="155"/>
      <c r="W970" s="155"/>
      <c r="X970" s="155"/>
      <c r="Y970" s="53" t="str">
        <f t="shared" si="299"/>
        <v/>
      </c>
      <c r="Z970" s="51" t="str">
        <f t="shared" si="300"/>
        <v/>
      </c>
      <c r="AA970" s="51" t="str">
        <f t="shared" si="285"/>
        <v/>
      </c>
      <c r="AB970" s="51" t="str">
        <f t="shared" si="286"/>
        <v/>
      </c>
      <c r="AC970" s="51" t="str">
        <f t="shared" si="287"/>
        <v/>
      </c>
      <c r="AD970" s="51" t="str">
        <f t="shared" si="301"/>
        <v/>
      </c>
      <c r="AE970" s="51" t="str">
        <f t="shared" si="288"/>
        <v/>
      </c>
      <c r="AF970" s="51" t="str">
        <f t="shared" si="302"/>
        <v/>
      </c>
      <c r="AG970" s="51" t="str">
        <f t="shared" si="289"/>
        <v/>
      </c>
      <c r="AH970" s="51" t="str">
        <f t="shared" si="290"/>
        <v/>
      </c>
      <c r="AI970" s="51" t="str">
        <f t="shared" si="291"/>
        <v/>
      </c>
      <c r="AJ970" s="51" t="str">
        <f t="shared" si="292"/>
        <v/>
      </c>
      <c r="AK970" s="51" t="str">
        <f t="shared" si="293"/>
        <v/>
      </c>
      <c r="AL970" s="51" t="str">
        <f t="shared" si="294"/>
        <v/>
      </c>
      <c r="AM970" s="51" t="str">
        <f t="shared" si="295"/>
        <v/>
      </c>
      <c r="AN970" s="51" t="str">
        <f>IF(OR(AD970&lt;&gt;TRUE,AI970&lt;&gt;TRUE),"",IF(OR('Info Lieferung'!$B$12-(YEAR(J970))&gt;INDEX(valschartmaxalt,MATCH(N970,libschart,0)),'Info Lieferung'!$B$12-(YEAR(J970))&lt;INDEX(valschartminalt,MATCH(N970,libschart,0))),FALSE,TRUE))</f>
        <v/>
      </c>
      <c r="AO970" s="51" t="str">
        <f t="shared" si="296"/>
        <v/>
      </c>
      <c r="AP970" s="51"/>
      <c r="AQ970" s="51"/>
      <c r="AR970" s="51"/>
      <c r="AS970" s="197" t="str">
        <f t="shared" si="303"/>
        <v/>
      </c>
      <c r="AT970" s="197" t="str">
        <f t="shared" si="297"/>
        <v/>
      </c>
    </row>
    <row r="971" spans="1:46" x14ac:dyDescent="0.2">
      <c r="A971" s="52" t="str">
        <f>IF(AND(F971&lt;&gt;"",'Institution - Klasse'!$F$4&lt;&gt;""),INDEX(libcatidinstit,'Institution - Klasse'!$F$4),"")</f>
        <v/>
      </c>
      <c r="B971" s="52" t="str">
        <f>IF(A971&lt;&gt;"",INDEX(codeinstit,'Institution - Klasse'!$F$4),"")</f>
        <v/>
      </c>
      <c r="C971" s="50" t="str">
        <f t="shared" si="298"/>
        <v/>
      </c>
      <c r="D971" s="143"/>
      <c r="E971" s="143"/>
      <c r="F971" s="137"/>
      <c r="G971" s="137"/>
      <c r="H971" s="137"/>
      <c r="I971" s="137"/>
      <c r="J971" s="139"/>
      <c r="K971" s="140"/>
      <c r="L971" s="141"/>
      <c r="M971" s="141"/>
      <c r="N971" s="140"/>
      <c r="O971" s="142"/>
      <c r="P971" s="137"/>
      <c r="Q971" s="227"/>
      <c r="R971" s="137"/>
      <c r="S971" s="155"/>
      <c r="T971" s="155"/>
      <c r="U971" s="155"/>
      <c r="V971" s="155"/>
      <c r="W971" s="155"/>
      <c r="X971" s="155"/>
      <c r="Y971" s="53" t="str">
        <f t="shared" si="299"/>
        <v/>
      </c>
      <c r="Z971" s="51" t="str">
        <f t="shared" si="300"/>
        <v/>
      </c>
      <c r="AA971" s="51" t="str">
        <f t="shared" si="285"/>
        <v/>
      </c>
      <c r="AB971" s="51" t="str">
        <f t="shared" si="286"/>
        <v/>
      </c>
      <c r="AC971" s="51" t="str">
        <f t="shared" si="287"/>
        <v/>
      </c>
      <c r="AD971" s="51" t="str">
        <f t="shared" si="301"/>
        <v/>
      </c>
      <c r="AE971" s="51" t="str">
        <f t="shared" si="288"/>
        <v/>
      </c>
      <c r="AF971" s="51" t="str">
        <f t="shared" si="302"/>
        <v/>
      </c>
      <c r="AG971" s="51" t="str">
        <f t="shared" si="289"/>
        <v/>
      </c>
      <c r="AH971" s="51" t="str">
        <f t="shared" si="290"/>
        <v/>
      </c>
      <c r="AI971" s="51" t="str">
        <f t="shared" si="291"/>
        <v/>
      </c>
      <c r="AJ971" s="51" t="str">
        <f t="shared" si="292"/>
        <v/>
      </c>
      <c r="AK971" s="51" t="str">
        <f t="shared" si="293"/>
        <v/>
      </c>
      <c r="AL971" s="51" t="str">
        <f t="shared" si="294"/>
        <v/>
      </c>
      <c r="AM971" s="51" t="str">
        <f t="shared" si="295"/>
        <v/>
      </c>
      <c r="AN971" s="51" t="str">
        <f>IF(OR(AD971&lt;&gt;TRUE,AI971&lt;&gt;TRUE),"",IF(OR('Info Lieferung'!$B$12-(YEAR(J971))&gt;INDEX(valschartmaxalt,MATCH(N971,libschart,0)),'Info Lieferung'!$B$12-(YEAR(J971))&lt;INDEX(valschartminalt,MATCH(N971,libschart,0))),FALSE,TRUE))</f>
        <v/>
      </c>
      <c r="AO971" s="51" t="str">
        <f t="shared" si="296"/>
        <v/>
      </c>
      <c r="AP971" s="51"/>
      <c r="AQ971" s="51"/>
      <c r="AR971" s="51"/>
      <c r="AS971" s="197" t="str">
        <f t="shared" si="303"/>
        <v/>
      </c>
      <c r="AT971" s="197" t="str">
        <f t="shared" si="297"/>
        <v/>
      </c>
    </row>
    <row r="972" spans="1:46" x14ac:dyDescent="0.2">
      <c r="A972" s="52" t="str">
        <f>IF(AND(F972&lt;&gt;"",'Institution - Klasse'!$F$4&lt;&gt;""),INDEX(libcatidinstit,'Institution - Klasse'!$F$4),"")</f>
        <v/>
      </c>
      <c r="B972" s="52" t="str">
        <f>IF(A972&lt;&gt;"",INDEX(codeinstit,'Institution - Klasse'!$F$4),"")</f>
        <v/>
      </c>
      <c r="C972" s="50" t="str">
        <f t="shared" si="298"/>
        <v/>
      </c>
      <c r="D972" s="143"/>
      <c r="E972" s="143"/>
      <c r="F972" s="137"/>
      <c r="G972" s="137"/>
      <c r="H972" s="137"/>
      <c r="I972" s="137"/>
      <c r="J972" s="139"/>
      <c r="K972" s="140"/>
      <c r="L972" s="141"/>
      <c r="M972" s="141"/>
      <c r="N972" s="140"/>
      <c r="O972" s="142"/>
      <c r="P972" s="137"/>
      <c r="Q972" s="227"/>
      <c r="R972" s="137"/>
      <c r="S972" s="155"/>
      <c r="T972" s="155"/>
      <c r="U972" s="155"/>
      <c r="V972" s="155"/>
      <c r="W972" s="155"/>
      <c r="X972" s="155"/>
      <c r="Y972" s="53" t="str">
        <f t="shared" si="299"/>
        <v/>
      </c>
      <c r="Z972" s="51" t="str">
        <f t="shared" si="300"/>
        <v/>
      </c>
      <c r="AA972" s="51" t="str">
        <f t="shared" si="285"/>
        <v/>
      </c>
      <c r="AB972" s="51" t="str">
        <f t="shared" si="286"/>
        <v/>
      </c>
      <c r="AC972" s="51" t="str">
        <f t="shared" si="287"/>
        <v/>
      </c>
      <c r="AD972" s="51" t="str">
        <f t="shared" si="301"/>
        <v/>
      </c>
      <c r="AE972" s="51" t="str">
        <f t="shared" si="288"/>
        <v/>
      </c>
      <c r="AF972" s="51" t="str">
        <f t="shared" si="302"/>
        <v/>
      </c>
      <c r="AG972" s="51" t="str">
        <f t="shared" si="289"/>
        <v/>
      </c>
      <c r="AH972" s="51" t="str">
        <f t="shared" si="290"/>
        <v/>
      </c>
      <c r="AI972" s="51" t="str">
        <f t="shared" si="291"/>
        <v/>
      </c>
      <c r="AJ972" s="51" t="str">
        <f t="shared" si="292"/>
        <v/>
      </c>
      <c r="AK972" s="51" t="str">
        <f t="shared" si="293"/>
        <v/>
      </c>
      <c r="AL972" s="51" t="str">
        <f t="shared" si="294"/>
        <v/>
      </c>
      <c r="AM972" s="51" t="str">
        <f t="shared" si="295"/>
        <v/>
      </c>
      <c r="AN972" s="51" t="str">
        <f>IF(OR(AD972&lt;&gt;TRUE,AI972&lt;&gt;TRUE),"",IF(OR('Info Lieferung'!$B$12-(YEAR(J972))&gt;INDEX(valschartmaxalt,MATCH(N972,libschart,0)),'Info Lieferung'!$B$12-(YEAR(J972))&lt;INDEX(valschartminalt,MATCH(N972,libschart,0))),FALSE,TRUE))</f>
        <v/>
      </c>
      <c r="AO972" s="51" t="str">
        <f t="shared" si="296"/>
        <v/>
      </c>
      <c r="AP972" s="51"/>
      <c r="AQ972" s="51"/>
      <c r="AR972" s="51"/>
      <c r="AS972" s="197" t="str">
        <f t="shared" si="303"/>
        <v/>
      </c>
      <c r="AT972" s="197" t="str">
        <f t="shared" si="297"/>
        <v/>
      </c>
    </row>
    <row r="973" spans="1:46" x14ac:dyDescent="0.2">
      <c r="A973" s="52" t="str">
        <f>IF(AND(F973&lt;&gt;"",'Institution - Klasse'!$F$4&lt;&gt;""),INDEX(libcatidinstit,'Institution - Klasse'!$F$4),"")</f>
        <v/>
      </c>
      <c r="B973" s="52" t="str">
        <f>IF(A973&lt;&gt;"",INDEX(codeinstit,'Institution - Klasse'!$F$4),"")</f>
        <v/>
      </c>
      <c r="C973" s="50" t="str">
        <f t="shared" si="298"/>
        <v/>
      </c>
      <c r="D973" s="143"/>
      <c r="E973" s="143"/>
      <c r="F973" s="137"/>
      <c r="G973" s="137"/>
      <c r="H973" s="137"/>
      <c r="I973" s="137"/>
      <c r="J973" s="139"/>
      <c r="K973" s="140"/>
      <c r="L973" s="141"/>
      <c r="M973" s="141"/>
      <c r="N973" s="140"/>
      <c r="O973" s="142"/>
      <c r="P973" s="137"/>
      <c r="Q973" s="227"/>
      <c r="R973" s="137"/>
      <c r="S973" s="155"/>
      <c r="T973" s="155"/>
      <c r="U973" s="155"/>
      <c r="V973" s="155"/>
      <c r="W973" s="155"/>
      <c r="X973" s="155"/>
      <c r="Y973" s="53" t="str">
        <f t="shared" si="299"/>
        <v/>
      </c>
      <c r="Z973" s="51" t="str">
        <f t="shared" si="300"/>
        <v/>
      </c>
      <c r="AA973" s="51" t="str">
        <f t="shared" si="285"/>
        <v/>
      </c>
      <c r="AB973" s="51" t="str">
        <f t="shared" si="286"/>
        <v/>
      </c>
      <c r="AC973" s="51" t="str">
        <f t="shared" si="287"/>
        <v/>
      </c>
      <c r="AD973" s="51" t="str">
        <f t="shared" si="301"/>
        <v/>
      </c>
      <c r="AE973" s="51" t="str">
        <f t="shared" si="288"/>
        <v/>
      </c>
      <c r="AF973" s="51" t="str">
        <f t="shared" si="302"/>
        <v/>
      </c>
      <c r="AG973" s="51" t="str">
        <f t="shared" si="289"/>
        <v/>
      </c>
      <c r="AH973" s="51" t="str">
        <f t="shared" si="290"/>
        <v/>
      </c>
      <c r="AI973" s="51" t="str">
        <f t="shared" si="291"/>
        <v/>
      </c>
      <c r="AJ973" s="51" t="str">
        <f t="shared" si="292"/>
        <v/>
      </c>
      <c r="AK973" s="51" t="str">
        <f t="shared" si="293"/>
        <v/>
      </c>
      <c r="AL973" s="51" t="str">
        <f t="shared" si="294"/>
        <v/>
      </c>
      <c r="AM973" s="51" t="str">
        <f t="shared" si="295"/>
        <v/>
      </c>
      <c r="AN973" s="51" t="str">
        <f>IF(OR(AD973&lt;&gt;TRUE,AI973&lt;&gt;TRUE),"",IF(OR('Info Lieferung'!$B$12-(YEAR(J973))&gt;INDEX(valschartmaxalt,MATCH(N973,libschart,0)),'Info Lieferung'!$B$12-(YEAR(J973))&lt;INDEX(valschartminalt,MATCH(N973,libschart,0))),FALSE,TRUE))</f>
        <v/>
      </c>
      <c r="AO973" s="51" t="str">
        <f t="shared" si="296"/>
        <v/>
      </c>
      <c r="AP973" s="51"/>
      <c r="AQ973" s="51"/>
      <c r="AR973" s="51"/>
      <c r="AS973" s="197" t="str">
        <f t="shared" si="303"/>
        <v/>
      </c>
      <c r="AT973" s="197" t="str">
        <f t="shared" si="297"/>
        <v/>
      </c>
    </row>
    <row r="974" spans="1:46" x14ac:dyDescent="0.2">
      <c r="A974" s="52" t="str">
        <f>IF(AND(F974&lt;&gt;"",'Institution - Klasse'!$F$4&lt;&gt;""),INDEX(libcatidinstit,'Institution - Klasse'!$F$4),"")</f>
        <v/>
      </c>
      <c r="B974" s="52" t="str">
        <f>IF(A974&lt;&gt;"",INDEX(codeinstit,'Institution - Klasse'!$F$4),"")</f>
        <v/>
      </c>
      <c r="C974" s="50" t="str">
        <f t="shared" si="298"/>
        <v/>
      </c>
      <c r="D974" s="143"/>
      <c r="E974" s="143"/>
      <c r="F974" s="137"/>
      <c r="G974" s="137"/>
      <c r="H974" s="137"/>
      <c r="I974" s="137"/>
      <c r="J974" s="139"/>
      <c r="K974" s="140"/>
      <c r="L974" s="141"/>
      <c r="M974" s="141"/>
      <c r="N974" s="140"/>
      <c r="O974" s="142"/>
      <c r="P974" s="137"/>
      <c r="Q974" s="227"/>
      <c r="R974" s="137"/>
      <c r="S974" s="155"/>
      <c r="T974" s="155"/>
      <c r="U974" s="155"/>
      <c r="V974" s="155"/>
      <c r="W974" s="155"/>
      <c r="X974" s="155"/>
      <c r="Y974" s="53" t="str">
        <f t="shared" si="299"/>
        <v/>
      </c>
      <c r="Z974" s="51" t="str">
        <f t="shared" si="300"/>
        <v/>
      </c>
      <c r="AA974" s="51" t="str">
        <f t="shared" si="285"/>
        <v/>
      </c>
      <c r="AB974" s="51" t="str">
        <f t="shared" si="286"/>
        <v/>
      </c>
      <c r="AC974" s="51" t="str">
        <f t="shared" si="287"/>
        <v/>
      </c>
      <c r="AD974" s="51" t="str">
        <f t="shared" si="301"/>
        <v/>
      </c>
      <c r="AE974" s="51" t="str">
        <f t="shared" si="288"/>
        <v/>
      </c>
      <c r="AF974" s="51" t="str">
        <f t="shared" si="302"/>
        <v/>
      </c>
      <c r="AG974" s="51" t="str">
        <f t="shared" si="289"/>
        <v/>
      </c>
      <c r="AH974" s="51" t="str">
        <f t="shared" si="290"/>
        <v/>
      </c>
      <c r="AI974" s="51" t="str">
        <f t="shared" si="291"/>
        <v/>
      </c>
      <c r="AJ974" s="51" t="str">
        <f t="shared" si="292"/>
        <v/>
      </c>
      <c r="AK974" s="51" t="str">
        <f t="shared" si="293"/>
        <v/>
      </c>
      <c r="AL974" s="51" t="str">
        <f t="shared" si="294"/>
        <v/>
      </c>
      <c r="AM974" s="51" t="str">
        <f t="shared" si="295"/>
        <v/>
      </c>
      <c r="AN974" s="51" t="str">
        <f>IF(OR(AD974&lt;&gt;TRUE,AI974&lt;&gt;TRUE),"",IF(OR('Info Lieferung'!$B$12-(YEAR(J974))&gt;INDEX(valschartmaxalt,MATCH(N974,libschart,0)),'Info Lieferung'!$B$12-(YEAR(J974))&lt;INDEX(valschartminalt,MATCH(N974,libschart,0))),FALSE,TRUE))</f>
        <v/>
      </c>
      <c r="AO974" s="51" t="str">
        <f t="shared" si="296"/>
        <v/>
      </c>
      <c r="AP974" s="51"/>
      <c r="AQ974" s="51"/>
      <c r="AR974" s="51"/>
      <c r="AS974" s="197" t="str">
        <f t="shared" si="303"/>
        <v/>
      </c>
      <c r="AT974" s="197" t="str">
        <f t="shared" si="297"/>
        <v/>
      </c>
    </row>
    <row r="975" spans="1:46" x14ac:dyDescent="0.2">
      <c r="A975" s="52" t="str">
        <f>IF(AND(F975&lt;&gt;"",'Institution - Klasse'!$F$4&lt;&gt;""),INDEX(libcatidinstit,'Institution - Klasse'!$F$4),"")</f>
        <v/>
      </c>
      <c r="B975" s="52" t="str">
        <f>IF(A975&lt;&gt;"",INDEX(codeinstit,'Institution - Klasse'!$F$4),"")</f>
        <v/>
      </c>
      <c r="C975" s="50" t="str">
        <f t="shared" si="298"/>
        <v/>
      </c>
      <c r="D975" s="143"/>
      <c r="E975" s="143"/>
      <c r="F975" s="137"/>
      <c r="G975" s="137"/>
      <c r="H975" s="137"/>
      <c r="I975" s="137"/>
      <c r="J975" s="139"/>
      <c r="K975" s="140"/>
      <c r="L975" s="141"/>
      <c r="M975" s="141"/>
      <c r="N975" s="140"/>
      <c r="O975" s="142"/>
      <c r="P975" s="137"/>
      <c r="Q975" s="227"/>
      <c r="R975" s="137"/>
      <c r="S975" s="155"/>
      <c r="T975" s="155"/>
      <c r="U975" s="155"/>
      <c r="V975" s="155"/>
      <c r="W975" s="155"/>
      <c r="X975" s="155"/>
      <c r="Y975" s="53" t="str">
        <f t="shared" si="299"/>
        <v/>
      </c>
      <c r="Z975" s="51" t="str">
        <f t="shared" si="300"/>
        <v/>
      </c>
      <c r="AA975" s="51" t="str">
        <f t="shared" si="285"/>
        <v/>
      </c>
      <c r="AB975" s="51" t="str">
        <f t="shared" si="286"/>
        <v/>
      </c>
      <c r="AC975" s="51" t="str">
        <f t="shared" si="287"/>
        <v/>
      </c>
      <c r="AD975" s="51" t="str">
        <f t="shared" si="301"/>
        <v/>
      </c>
      <c r="AE975" s="51" t="str">
        <f t="shared" si="288"/>
        <v/>
      </c>
      <c r="AF975" s="51" t="str">
        <f t="shared" si="302"/>
        <v/>
      </c>
      <c r="AG975" s="51" t="str">
        <f t="shared" si="289"/>
        <v/>
      </c>
      <c r="AH975" s="51" t="str">
        <f t="shared" si="290"/>
        <v/>
      </c>
      <c r="AI975" s="51" t="str">
        <f t="shared" si="291"/>
        <v/>
      </c>
      <c r="AJ975" s="51" t="str">
        <f t="shared" si="292"/>
        <v/>
      </c>
      <c r="AK975" s="51" t="str">
        <f t="shared" si="293"/>
        <v/>
      </c>
      <c r="AL975" s="51" t="str">
        <f t="shared" si="294"/>
        <v/>
      </c>
      <c r="AM975" s="51" t="str">
        <f t="shared" si="295"/>
        <v/>
      </c>
      <c r="AN975" s="51" t="str">
        <f>IF(OR(AD975&lt;&gt;TRUE,AI975&lt;&gt;TRUE),"",IF(OR('Info Lieferung'!$B$12-(YEAR(J975))&gt;INDEX(valschartmaxalt,MATCH(N975,libschart,0)),'Info Lieferung'!$B$12-(YEAR(J975))&lt;INDEX(valschartminalt,MATCH(N975,libschart,0))),FALSE,TRUE))</f>
        <v/>
      </c>
      <c r="AO975" s="51" t="str">
        <f t="shared" si="296"/>
        <v/>
      </c>
      <c r="AP975" s="51"/>
      <c r="AQ975" s="51"/>
      <c r="AR975" s="51"/>
      <c r="AS975" s="197" t="str">
        <f t="shared" si="303"/>
        <v/>
      </c>
      <c r="AT975" s="197" t="str">
        <f t="shared" si="297"/>
        <v/>
      </c>
    </row>
    <row r="976" spans="1:46" x14ac:dyDescent="0.2">
      <c r="A976" s="52" t="str">
        <f>IF(AND(F976&lt;&gt;"",'Institution - Klasse'!$F$4&lt;&gt;""),INDEX(libcatidinstit,'Institution - Klasse'!$F$4),"")</f>
        <v/>
      </c>
      <c r="B976" s="52" t="str">
        <f>IF(A976&lt;&gt;"",INDEX(codeinstit,'Institution - Klasse'!$F$4),"")</f>
        <v/>
      </c>
      <c r="C976" s="50" t="str">
        <f t="shared" si="298"/>
        <v/>
      </c>
      <c r="D976" s="143"/>
      <c r="E976" s="143"/>
      <c r="F976" s="137"/>
      <c r="G976" s="137"/>
      <c r="H976" s="137"/>
      <c r="I976" s="137"/>
      <c r="J976" s="139"/>
      <c r="K976" s="140"/>
      <c r="L976" s="141"/>
      <c r="M976" s="141"/>
      <c r="N976" s="140"/>
      <c r="O976" s="142"/>
      <c r="P976" s="137"/>
      <c r="Q976" s="227"/>
      <c r="R976" s="137"/>
      <c r="S976" s="155"/>
      <c r="T976" s="155"/>
      <c r="U976" s="155"/>
      <c r="V976" s="155"/>
      <c r="W976" s="155"/>
      <c r="X976" s="155"/>
      <c r="Y976" s="53" t="str">
        <f t="shared" si="299"/>
        <v/>
      </c>
      <c r="Z976" s="51" t="str">
        <f t="shared" si="300"/>
        <v/>
      </c>
      <c r="AA976" s="51" t="str">
        <f t="shared" si="285"/>
        <v/>
      </c>
      <c r="AB976" s="51" t="str">
        <f t="shared" si="286"/>
        <v/>
      </c>
      <c r="AC976" s="51" t="str">
        <f t="shared" si="287"/>
        <v/>
      </c>
      <c r="AD976" s="51" t="str">
        <f t="shared" si="301"/>
        <v/>
      </c>
      <c r="AE976" s="51" t="str">
        <f t="shared" si="288"/>
        <v/>
      </c>
      <c r="AF976" s="51" t="str">
        <f t="shared" si="302"/>
        <v/>
      </c>
      <c r="AG976" s="51" t="str">
        <f t="shared" si="289"/>
        <v/>
      </c>
      <c r="AH976" s="51" t="str">
        <f t="shared" si="290"/>
        <v/>
      </c>
      <c r="AI976" s="51" t="str">
        <f t="shared" si="291"/>
        <v/>
      </c>
      <c r="AJ976" s="51" t="str">
        <f t="shared" si="292"/>
        <v/>
      </c>
      <c r="AK976" s="51" t="str">
        <f t="shared" si="293"/>
        <v/>
      </c>
      <c r="AL976" s="51" t="str">
        <f t="shared" si="294"/>
        <v/>
      </c>
      <c r="AM976" s="51" t="str">
        <f t="shared" si="295"/>
        <v/>
      </c>
      <c r="AN976" s="51" t="str">
        <f>IF(OR(AD976&lt;&gt;TRUE,AI976&lt;&gt;TRUE),"",IF(OR('Info Lieferung'!$B$12-(YEAR(J976))&gt;INDEX(valschartmaxalt,MATCH(N976,libschart,0)),'Info Lieferung'!$B$12-(YEAR(J976))&lt;INDEX(valschartminalt,MATCH(N976,libschart,0))),FALSE,TRUE))</f>
        <v/>
      </c>
      <c r="AO976" s="51" t="str">
        <f t="shared" si="296"/>
        <v/>
      </c>
      <c r="AP976" s="51"/>
      <c r="AQ976" s="51"/>
      <c r="AR976" s="51"/>
      <c r="AS976" s="197" t="str">
        <f t="shared" si="303"/>
        <v/>
      </c>
      <c r="AT976" s="197" t="str">
        <f t="shared" si="297"/>
        <v/>
      </c>
    </row>
    <row r="977" spans="1:46" x14ac:dyDescent="0.2">
      <c r="A977" s="52" t="str">
        <f>IF(AND(F977&lt;&gt;"",'Institution - Klasse'!$F$4&lt;&gt;""),INDEX(libcatidinstit,'Institution - Klasse'!$F$4),"")</f>
        <v/>
      </c>
      <c r="B977" s="52" t="str">
        <f>IF(A977&lt;&gt;"",INDEX(codeinstit,'Institution - Klasse'!$F$4),"")</f>
        <v/>
      </c>
      <c r="C977" s="50" t="str">
        <f t="shared" si="298"/>
        <v/>
      </c>
      <c r="D977" s="143"/>
      <c r="E977" s="143"/>
      <c r="F977" s="137"/>
      <c r="G977" s="137"/>
      <c r="H977" s="137"/>
      <c r="I977" s="137"/>
      <c r="J977" s="139"/>
      <c r="K977" s="140"/>
      <c r="L977" s="141"/>
      <c r="M977" s="141"/>
      <c r="N977" s="140"/>
      <c r="O977" s="142"/>
      <c r="P977" s="137"/>
      <c r="Q977" s="227"/>
      <c r="R977" s="137"/>
      <c r="S977" s="155"/>
      <c r="T977" s="155"/>
      <c r="U977" s="155"/>
      <c r="V977" s="155"/>
      <c r="W977" s="155"/>
      <c r="X977" s="155"/>
      <c r="Y977" s="53" t="str">
        <f t="shared" si="299"/>
        <v/>
      </c>
      <c r="Z977" s="51" t="str">
        <f t="shared" si="300"/>
        <v/>
      </c>
      <c r="AA977" s="51" t="str">
        <f t="shared" si="285"/>
        <v/>
      </c>
      <c r="AB977" s="51" t="str">
        <f t="shared" si="286"/>
        <v/>
      </c>
      <c r="AC977" s="51" t="str">
        <f t="shared" si="287"/>
        <v/>
      </c>
      <c r="AD977" s="51" t="str">
        <f t="shared" si="301"/>
        <v/>
      </c>
      <c r="AE977" s="51" t="str">
        <f t="shared" si="288"/>
        <v/>
      </c>
      <c r="AF977" s="51" t="str">
        <f t="shared" si="302"/>
        <v/>
      </c>
      <c r="AG977" s="51" t="str">
        <f t="shared" si="289"/>
        <v/>
      </c>
      <c r="AH977" s="51" t="str">
        <f t="shared" si="290"/>
        <v/>
      </c>
      <c r="AI977" s="51" t="str">
        <f t="shared" si="291"/>
        <v/>
      </c>
      <c r="AJ977" s="51" t="str">
        <f t="shared" si="292"/>
        <v/>
      </c>
      <c r="AK977" s="51" t="str">
        <f t="shared" si="293"/>
        <v/>
      </c>
      <c r="AL977" s="51" t="str">
        <f t="shared" si="294"/>
        <v/>
      </c>
      <c r="AM977" s="51" t="str">
        <f t="shared" si="295"/>
        <v/>
      </c>
      <c r="AN977" s="51" t="str">
        <f>IF(OR(AD977&lt;&gt;TRUE,AI977&lt;&gt;TRUE),"",IF(OR('Info Lieferung'!$B$12-(YEAR(J977))&gt;INDEX(valschartmaxalt,MATCH(N977,libschart,0)),'Info Lieferung'!$B$12-(YEAR(J977))&lt;INDEX(valschartminalt,MATCH(N977,libschart,0))),FALSE,TRUE))</f>
        <v/>
      </c>
      <c r="AO977" s="51" t="str">
        <f t="shared" si="296"/>
        <v/>
      </c>
      <c r="AP977" s="51"/>
      <c r="AQ977" s="51"/>
      <c r="AR977" s="51"/>
      <c r="AS977" s="197" t="str">
        <f t="shared" si="303"/>
        <v/>
      </c>
      <c r="AT977" s="197" t="str">
        <f t="shared" si="297"/>
        <v/>
      </c>
    </row>
    <row r="978" spans="1:46" x14ac:dyDescent="0.2">
      <c r="A978" s="52" t="str">
        <f>IF(AND(F978&lt;&gt;"",'Institution - Klasse'!$F$4&lt;&gt;""),INDEX(libcatidinstit,'Institution - Klasse'!$F$4),"")</f>
        <v/>
      </c>
      <c r="B978" s="52" t="str">
        <f>IF(A978&lt;&gt;"",INDEX(codeinstit,'Institution - Klasse'!$F$4),"")</f>
        <v/>
      </c>
      <c r="C978" s="50" t="str">
        <f t="shared" si="298"/>
        <v/>
      </c>
      <c r="D978" s="143"/>
      <c r="E978" s="143"/>
      <c r="F978" s="137"/>
      <c r="G978" s="137"/>
      <c r="H978" s="137"/>
      <c r="I978" s="137"/>
      <c r="J978" s="139"/>
      <c r="K978" s="140"/>
      <c r="L978" s="141"/>
      <c r="M978" s="141"/>
      <c r="N978" s="140"/>
      <c r="O978" s="142"/>
      <c r="P978" s="137"/>
      <c r="Q978" s="227"/>
      <c r="R978" s="137"/>
      <c r="S978" s="155"/>
      <c r="T978" s="155"/>
      <c r="U978" s="155"/>
      <c r="V978" s="155"/>
      <c r="W978" s="155"/>
      <c r="X978" s="155"/>
      <c r="Y978" s="53" t="str">
        <f t="shared" si="299"/>
        <v/>
      </c>
      <c r="Z978" s="51" t="str">
        <f t="shared" si="300"/>
        <v/>
      </c>
      <c r="AA978" s="51" t="str">
        <f t="shared" si="285"/>
        <v/>
      </c>
      <c r="AB978" s="51" t="str">
        <f t="shared" si="286"/>
        <v/>
      </c>
      <c r="AC978" s="51" t="str">
        <f t="shared" si="287"/>
        <v/>
      </c>
      <c r="AD978" s="51" t="str">
        <f t="shared" si="301"/>
        <v/>
      </c>
      <c r="AE978" s="51" t="str">
        <f t="shared" si="288"/>
        <v/>
      </c>
      <c r="AF978" s="51" t="str">
        <f t="shared" si="302"/>
        <v/>
      </c>
      <c r="AG978" s="51" t="str">
        <f t="shared" si="289"/>
        <v/>
      </c>
      <c r="AH978" s="51" t="str">
        <f t="shared" si="290"/>
        <v/>
      </c>
      <c r="AI978" s="51" t="str">
        <f t="shared" si="291"/>
        <v/>
      </c>
      <c r="AJ978" s="51" t="str">
        <f t="shared" si="292"/>
        <v/>
      </c>
      <c r="AK978" s="51" t="str">
        <f t="shared" si="293"/>
        <v/>
      </c>
      <c r="AL978" s="51" t="str">
        <f t="shared" si="294"/>
        <v/>
      </c>
      <c r="AM978" s="51" t="str">
        <f t="shared" si="295"/>
        <v/>
      </c>
      <c r="AN978" s="51" t="str">
        <f>IF(OR(AD978&lt;&gt;TRUE,AI978&lt;&gt;TRUE),"",IF(OR('Info Lieferung'!$B$12-(YEAR(J978))&gt;INDEX(valschartmaxalt,MATCH(N978,libschart,0)),'Info Lieferung'!$B$12-(YEAR(J978))&lt;INDEX(valschartminalt,MATCH(N978,libschart,0))),FALSE,TRUE))</f>
        <v/>
      </c>
      <c r="AO978" s="51" t="str">
        <f t="shared" si="296"/>
        <v/>
      </c>
      <c r="AP978" s="51"/>
      <c r="AQ978" s="51"/>
      <c r="AR978" s="51"/>
      <c r="AS978" s="197" t="str">
        <f t="shared" si="303"/>
        <v/>
      </c>
      <c r="AT978" s="197" t="str">
        <f t="shared" si="297"/>
        <v/>
      </c>
    </row>
    <row r="979" spans="1:46" x14ac:dyDescent="0.2">
      <c r="A979" s="52" t="str">
        <f>IF(AND(F979&lt;&gt;"",'Institution - Klasse'!$F$4&lt;&gt;""),INDEX(libcatidinstit,'Institution - Klasse'!$F$4),"")</f>
        <v/>
      </c>
      <c r="B979" s="52" t="str">
        <f>IF(A979&lt;&gt;"",INDEX(codeinstit,'Institution - Klasse'!$F$4),"")</f>
        <v/>
      </c>
      <c r="C979" s="50" t="str">
        <f t="shared" si="298"/>
        <v/>
      </c>
      <c r="D979" s="143"/>
      <c r="E979" s="143"/>
      <c r="F979" s="137"/>
      <c r="G979" s="137"/>
      <c r="H979" s="137"/>
      <c r="I979" s="137"/>
      <c r="J979" s="139"/>
      <c r="K979" s="140"/>
      <c r="L979" s="141"/>
      <c r="M979" s="141"/>
      <c r="N979" s="140"/>
      <c r="O979" s="142"/>
      <c r="P979" s="137"/>
      <c r="Q979" s="227"/>
      <c r="R979" s="137"/>
      <c r="S979" s="155"/>
      <c r="T979" s="155"/>
      <c r="U979" s="155"/>
      <c r="V979" s="155"/>
      <c r="W979" s="155"/>
      <c r="X979" s="155"/>
      <c r="Y979" s="53" t="str">
        <f t="shared" si="299"/>
        <v/>
      </c>
      <c r="Z979" s="51" t="str">
        <f t="shared" si="300"/>
        <v/>
      </c>
      <c r="AA979" s="51" t="str">
        <f t="shared" si="285"/>
        <v/>
      </c>
      <c r="AB979" s="51" t="str">
        <f t="shared" si="286"/>
        <v/>
      </c>
      <c r="AC979" s="51" t="str">
        <f t="shared" si="287"/>
        <v/>
      </c>
      <c r="AD979" s="51" t="str">
        <f t="shared" si="301"/>
        <v/>
      </c>
      <c r="AE979" s="51" t="str">
        <f t="shared" si="288"/>
        <v/>
      </c>
      <c r="AF979" s="51" t="str">
        <f t="shared" si="302"/>
        <v/>
      </c>
      <c r="AG979" s="51" t="str">
        <f t="shared" si="289"/>
        <v/>
      </c>
      <c r="AH979" s="51" t="str">
        <f t="shared" si="290"/>
        <v/>
      </c>
      <c r="AI979" s="51" t="str">
        <f t="shared" si="291"/>
        <v/>
      </c>
      <c r="AJ979" s="51" t="str">
        <f t="shared" si="292"/>
        <v/>
      </c>
      <c r="AK979" s="51" t="str">
        <f t="shared" si="293"/>
        <v/>
      </c>
      <c r="AL979" s="51" t="str">
        <f t="shared" si="294"/>
        <v/>
      </c>
      <c r="AM979" s="51" t="str">
        <f t="shared" si="295"/>
        <v/>
      </c>
      <c r="AN979" s="51" t="str">
        <f>IF(OR(AD979&lt;&gt;TRUE,AI979&lt;&gt;TRUE),"",IF(OR('Info Lieferung'!$B$12-(YEAR(J979))&gt;INDEX(valschartmaxalt,MATCH(N979,libschart,0)),'Info Lieferung'!$B$12-(YEAR(J979))&lt;INDEX(valschartminalt,MATCH(N979,libschart,0))),FALSE,TRUE))</f>
        <v/>
      </c>
      <c r="AO979" s="51" t="str">
        <f t="shared" si="296"/>
        <v/>
      </c>
      <c r="AP979" s="51"/>
      <c r="AQ979" s="51"/>
      <c r="AR979" s="51"/>
      <c r="AS979" s="197" t="str">
        <f t="shared" si="303"/>
        <v/>
      </c>
      <c r="AT979" s="197" t="str">
        <f t="shared" si="297"/>
        <v/>
      </c>
    </row>
    <row r="980" spans="1:46" x14ac:dyDescent="0.2">
      <c r="A980" s="52" t="str">
        <f>IF(AND(F980&lt;&gt;"",'Institution - Klasse'!$F$4&lt;&gt;""),INDEX(libcatidinstit,'Institution - Klasse'!$F$4),"")</f>
        <v/>
      </c>
      <c r="B980" s="52" t="str">
        <f>IF(A980&lt;&gt;"",INDEX(codeinstit,'Institution - Klasse'!$F$4),"")</f>
        <v/>
      </c>
      <c r="C980" s="50" t="str">
        <f t="shared" si="298"/>
        <v/>
      </c>
      <c r="D980" s="143"/>
      <c r="E980" s="143"/>
      <c r="F980" s="137"/>
      <c r="G980" s="137"/>
      <c r="H980" s="137"/>
      <c r="I980" s="137"/>
      <c r="J980" s="139"/>
      <c r="K980" s="140"/>
      <c r="L980" s="141"/>
      <c r="M980" s="141"/>
      <c r="N980" s="140"/>
      <c r="O980" s="142"/>
      <c r="P980" s="137"/>
      <c r="Q980" s="227"/>
      <c r="R980" s="137"/>
      <c r="S980" s="155"/>
      <c r="T980" s="155"/>
      <c r="U980" s="155"/>
      <c r="V980" s="155"/>
      <c r="W980" s="155"/>
      <c r="X980" s="155"/>
      <c r="Y980" s="53" t="str">
        <f t="shared" si="299"/>
        <v/>
      </c>
      <c r="Z980" s="51" t="str">
        <f t="shared" si="300"/>
        <v/>
      </c>
      <c r="AA980" s="51" t="str">
        <f t="shared" si="285"/>
        <v/>
      </c>
      <c r="AB980" s="51" t="str">
        <f t="shared" si="286"/>
        <v/>
      </c>
      <c r="AC980" s="51" t="str">
        <f t="shared" si="287"/>
        <v/>
      </c>
      <c r="AD980" s="51" t="str">
        <f t="shared" si="301"/>
        <v/>
      </c>
      <c r="AE980" s="51" t="str">
        <f t="shared" si="288"/>
        <v/>
      </c>
      <c r="AF980" s="51" t="str">
        <f t="shared" si="302"/>
        <v/>
      </c>
      <c r="AG980" s="51" t="str">
        <f t="shared" si="289"/>
        <v/>
      </c>
      <c r="AH980" s="51" t="str">
        <f t="shared" si="290"/>
        <v/>
      </c>
      <c r="AI980" s="51" t="str">
        <f t="shared" si="291"/>
        <v/>
      </c>
      <c r="AJ980" s="51" t="str">
        <f t="shared" si="292"/>
        <v/>
      </c>
      <c r="AK980" s="51" t="str">
        <f t="shared" si="293"/>
        <v/>
      </c>
      <c r="AL980" s="51" t="str">
        <f t="shared" si="294"/>
        <v/>
      </c>
      <c r="AM980" s="51" t="str">
        <f t="shared" si="295"/>
        <v/>
      </c>
      <c r="AN980" s="51" t="str">
        <f>IF(OR(AD980&lt;&gt;TRUE,AI980&lt;&gt;TRUE),"",IF(OR('Info Lieferung'!$B$12-(YEAR(J980))&gt;INDEX(valschartmaxalt,MATCH(N980,libschart,0)),'Info Lieferung'!$B$12-(YEAR(J980))&lt;INDEX(valschartminalt,MATCH(N980,libschart,0))),FALSE,TRUE))</f>
        <v/>
      </c>
      <c r="AO980" s="51" t="str">
        <f t="shared" si="296"/>
        <v/>
      </c>
      <c r="AP980" s="51"/>
      <c r="AQ980" s="51"/>
      <c r="AR980" s="51"/>
      <c r="AS980" s="197" t="str">
        <f t="shared" si="303"/>
        <v/>
      </c>
      <c r="AT980" s="197" t="str">
        <f t="shared" si="297"/>
        <v/>
      </c>
    </row>
    <row r="981" spans="1:46" x14ac:dyDescent="0.2">
      <c r="A981" s="52" t="str">
        <f>IF(AND(F981&lt;&gt;"",'Institution - Klasse'!$F$4&lt;&gt;""),INDEX(libcatidinstit,'Institution - Klasse'!$F$4),"")</f>
        <v/>
      </c>
      <c r="B981" s="52" t="str">
        <f>IF(A981&lt;&gt;"",INDEX(codeinstit,'Institution - Klasse'!$F$4),"")</f>
        <v/>
      </c>
      <c r="C981" s="50" t="str">
        <f t="shared" si="298"/>
        <v/>
      </c>
      <c r="D981" s="143"/>
      <c r="E981" s="143"/>
      <c r="F981" s="137"/>
      <c r="G981" s="137"/>
      <c r="H981" s="137"/>
      <c r="I981" s="137"/>
      <c r="J981" s="139"/>
      <c r="K981" s="140"/>
      <c r="L981" s="141"/>
      <c r="M981" s="141"/>
      <c r="N981" s="140"/>
      <c r="O981" s="142"/>
      <c r="P981" s="137"/>
      <c r="Q981" s="227"/>
      <c r="R981" s="137"/>
      <c r="S981" s="155"/>
      <c r="T981" s="155"/>
      <c r="U981" s="155"/>
      <c r="V981" s="155"/>
      <c r="W981" s="155"/>
      <c r="X981" s="155"/>
      <c r="Y981" s="53" t="str">
        <f t="shared" si="299"/>
        <v/>
      </c>
      <c r="Z981" s="51" t="str">
        <f t="shared" si="300"/>
        <v/>
      </c>
      <c r="AA981" s="51" t="str">
        <f t="shared" si="285"/>
        <v/>
      </c>
      <c r="AB981" s="51" t="str">
        <f t="shared" si="286"/>
        <v/>
      </c>
      <c r="AC981" s="51" t="str">
        <f t="shared" si="287"/>
        <v/>
      </c>
      <c r="AD981" s="51" t="str">
        <f t="shared" si="301"/>
        <v/>
      </c>
      <c r="AE981" s="51" t="str">
        <f t="shared" si="288"/>
        <v/>
      </c>
      <c r="AF981" s="51" t="str">
        <f t="shared" si="302"/>
        <v/>
      </c>
      <c r="AG981" s="51" t="str">
        <f t="shared" si="289"/>
        <v/>
      </c>
      <c r="AH981" s="51" t="str">
        <f t="shared" si="290"/>
        <v/>
      </c>
      <c r="AI981" s="51" t="str">
        <f t="shared" si="291"/>
        <v/>
      </c>
      <c r="AJ981" s="51" t="str">
        <f t="shared" si="292"/>
        <v/>
      </c>
      <c r="AK981" s="51" t="str">
        <f t="shared" si="293"/>
        <v/>
      </c>
      <c r="AL981" s="51" t="str">
        <f t="shared" si="294"/>
        <v/>
      </c>
      <c r="AM981" s="51" t="str">
        <f t="shared" si="295"/>
        <v/>
      </c>
      <c r="AN981" s="51" t="str">
        <f>IF(OR(AD981&lt;&gt;TRUE,AI981&lt;&gt;TRUE),"",IF(OR('Info Lieferung'!$B$12-(YEAR(J981))&gt;INDEX(valschartmaxalt,MATCH(N981,libschart,0)),'Info Lieferung'!$B$12-(YEAR(J981))&lt;INDEX(valschartminalt,MATCH(N981,libschart,0))),FALSE,TRUE))</f>
        <v/>
      </c>
      <c r="AO981" s="51" t="str">
        <f t="shared" si="296"/>
        <v/>
      </c>
      <c r="AP981" s="51"/>
      <c r="AQ981" s="51"/>
      <c r="AR981" s="51"/>
      <c r="AS981" s="197" t="str">
        <f t="shared" si="303"/>
        <v/>
      </c>
      <c r="AT981" s="197" t="str">
        <f t="shared" si="297"/>
        <v/>
      </c>
    </row>
    <row r="982" spans="1:46" x14ac:dyDescent="0.2">
      <c r="A982" s="52" t="str">
        <f>IF(AND(F982&lt;&gt;"",'Institution - Klasse'!$F$4&lt;&gt;""),INDEX(libcatidinstit,'Institution - Klasse'!$F$4),"")</f>
        <v/>
      </c>
      <c r="B982" s="52" t="str">
        <f>IF(A982&lt;&gt;"",INDEX(codeinstit,'Institution - Klasse'!$F$4),"")</f>
        <v/>
      </c>
      <c r="C982" s="50" t="str">
        <f t="shared" si="298"/>
        <v/>
      </c>
      <c r="D982" s="143"/>
      <c r="E982" s="143"/>
      <c r="F982" s="137"/>
      <c r="G982" s="137"/>
      <c r="H982" s="137"/>
      <c r="I982" s="137"/>
      <c r="J982" s="139"/>
      <c r="K982" s="140"/>
      <c r="L982" s="141"/>
      <c r="M982" s="141"/>
      <c r="N982" s="140"/>
      <c r="O982" s="142"/>
      <c r="P982" s="137"/>
      <c r="Q982" s="227"/>
      <c r="R982" s="137"/>
      <c r="S982" s="155"/>
      <c r="T982" s="155"/>
      <c r="U982" s="155"/>
      <c r="V982" s="155"/>
      <c r="W982" s="155"/>
      <c r="X982" s="155"/>
      <c r="Y982" s="53" t="str">
        <f t="shared" si="299"/>
        <v/>
      </c>
      <c r="Z982" s="51" t="str">
        <f t="shared" si="300"/>
        <v/>
      </c>
      <c r="AA982" s="51" t="str">
        <f t="shared" si="285"/>
        <v/>
      </c>
      <c r="AB982" s="51" t="str">
        <f t="shared" si="286"/>
        <v/>
      </c>
      <c r="AC982" s="51" t="str">
        <f t="shared" si="287"/>
        <v/>
      </c>
      <c r="AD982" s="51" t="str">
        <f t="shared" si="301"/>
        <v/>
      </c>
      <c r="AE982" s="51" t="str">
        <f t="shared" si="288"/>
        <v/>
      </c>
      <c r="AF982" s="51" t="str">
        <f t="shared" si="302"/>
        <v/>
      </c>
      <c r="AG982" s="51" t="str">
        <f t="shared" si="289"/>
        <v/>
      </c>
      <c r="AH982" s="51" t="str">
        <f t="shared" si="290"/>
        <v/>
      </c>
      <c r="AI982" s="51" t="str">
        <f t="shared" si="291"/>
        <v/>
      </c>
      <c r="AJ982" s="51" t="str">
        <f t="shared" si="292"/>
        <v/>
      </c>
      <c r="AK982" s="51" t="str">
        <f t="shared" si="293"/>
        <v/>
      </c>
      <c r="AL982" s="51" t="str">
        <f t="shared" si="294"/>
        <v/>
      </c>
      <c r="AM982" s="51" t="str">
        <f t="shared" si="295"/>
        <v/>
      </c>
      <c r="AN982" s="51" t="str">
        <f>IF(OR(AD982&lt;&gt;TRUE,AI982&lt;&gt;TRUE),"",IF(OR('Info Lieferung'!$B$12-(YEAR(J982))&gt;INDEX(valschartmaxalt,MATCH(N982,libschart,0)),'Info Lieferung'!$B$12-(YEAR(J982))&lt;INDEX(valschartminalt,MATCH(N982,libschart,0))),FALSE,TRUE))</f>
        <v/>
      </c>
      <c r="AO982" s="51" t="str">
        <f t="shared" si="296"/>
        <v/>
      </c>
      <c r="AP982" s="51"/>
      <c r="AQ982" s="51"/>
      <c r="AR982" s="51"/>
      <c r="AS982" s="197" t="str">
        <f t="shared" si="303"/>
        <v/>
      </c>
      <c r="AT982" s="197" t="str">
        <f t="shared" si="297"/>
        <v/>
      </c>
    </row>
    <row r="983" spans="1:46" x14ac:dyDescent="0.2">
      <c r="A983" s="52" t="str">
        <f>IF(AND(F983&lt;&gt;"",'Institution - Klasse'!$F$4&lt;&gt;""),INDEX(libcatidinstit,'Institution - Klasse'!$F$4),"")</f>
        <v/>
      </c>
      <c r="B983" s="52" t="str">
        <f>IF(A983&lt;&gt;"",INDEX(codeinstit,'Institution - Klasse'!$F$4),"")</f>
        <v/>
      </c>
      <c r="C983" s="50" t="str">
        <f t="shared" si="298"/>
        <v/>
      </c>
      <c r="D983" s="143"/>
      <c r="E983" s="143"/>
      <c r="F983" s="137"/>
      <c r="G983" s="137"/>
      <c r="H983" s="137"/>
      <c r="I983" s="137"/>
      <c r="J983" s="139"/>
      <c r="K983" s="140"/>
      <c r="L983" s="141"/>
      <c r="M983" s="141"/>
      <c r="N983" s="140"/>
      <c r="O983" s="142"/>
      <c r="P983" s="137"/>
      <c r="Q983" s="227"/>
      <c r="R983" s="137"/>
      <c r="S983" s="155"/>
      <c r="T983" s="155"/>
      <c r="U983" s="155"/>
      <c r="V983" s="155"/>
      <c r="W983" s="155"/>
      <c r="X983" s="155"/>
      <c r="Y983" s="53" t="str">
        <f t="shared" si="299"/>
        <v/>
      </c>
      <c r="Z983" s="51" t="str">
        <f t="shared" si="300"/>
        <v/>
      </c>
      <c r="AA983" s="51" t="str">
        <f t="shared" si="285"/>
        <v/>
      </c>
      <c r="AB983" s="51" t="str">
        <f t="shared" si="286"/>
        <v/>
      </c>
      <c r="AC983" s="51" t="str">
        <f t="shared" si="287"/>
        <v/>
      </c>
      <c r="AD983" s="51" t="str">
        <f t="shared" si="301"/>
        <v/>
      </c>
      <c r="AE983" s="51" t="str">
        <f t="shared" si="288"/>
        <v/>
      </c>
      <c r="AF983" s="51" t="str">
        <f t="shared" si="302"/>
        <v/>
      </c>
      <c r="AG983" s="51" t="str">
        <f t="shared" si="289"/>
        <v/>
      </c>
      <c r="AH983" s="51" t="str">
        <f t="shared" si="290"/>
        <v/>
      </c>
      <c r="AI983" s="51" t="str">
        <f t="shared" si="291"/>
        <v/>
      </c>
      <c r="AJ983" s="51" t="str">
        <f t="shared" si="292"/>
        <v/>
      </c>
      <c r="AK983" s="51" t="str">
        <f t="shared" si="293"/>
        <v/>
      </c>
      <c r="AL983" s="51" t="str">
        <f t="shared" si="294"/>
        <v/>
      </c>
      <c r="AM983" s="51" t="str">
        <f t="shared" si="295"/>
        <v/>
      </c>
      <c r="AN983" s="51" t="str">
        <f>IF(OR(AD983&lt;&gt;TRUE,AI983&lt;&gt;TRUE),"",IF(OR('Info Lieferung'!$B$12-(YEAR(J983))&gt;INDEX(valschartmaxalt,MATCH(N983,libschart,0)),'Info Lieferung'!$B$12-(YEAR(J983))&lt;INDEX(valschartminalt,MATCH(N983,libschart,0))),FALSE,TRUE))</f>
        <v/>
      </c>
      <c r="AO983" s="51" t="str">
        <f t="shared" si="296"/>
        <v/>
      </c>
      <c r="AP983" s="51"/>
      <c r="AQ983" s="51"/>
      <c r="AR983" s="51"/>
      <c r="AS983" s="197" t="str">
        <f t="shared" si="303"/>
        <v/>
      </c>
      <c r="AT983" s="197" t="str">
        <f t="shared" si="297"/>
        <v/>
      </c>
    </row>
    <row r="984" spans="1:46" x14ac:dyDescent="0.2">
      <c r="A984" s="52" t="str">
        <f>IF(AND(F984&lt;&gt;"",'Institution - Klasse'!$F$4&lt;&gt;""),INDEX(libcatidinstit,'Institution - Klasse'!$F$4),"")</f>
        <v/>
      </c>
      <c r="B984" s="52" t="str">
        <f>IF(A984&lt;&gt;"",INDEX(codeinstit,'Institution - Klasse'!$F$4),"")</f>
        <v/>
      </c>
      <c r="C984" s="50" t="str">
        <f t="shared" si="298"/>
        <v/>
      </c>
      <c r="D984" s="143"/>
      <c r="E984" s="143"/>
      <c r="F984" s="137"/>
      <c r="G984" s="137"/>
      <c r="H984" s="137"/>
      <c r="I984" s="137"/>
      <c r="J984" s="139"/>
      <c r="K984" s="140"/>
      <c r="L984" s="141"/>
      <c r="M984" s="141"/>
      <c r="N984" s="140"/>
      <c r="O984" s="142"/>
      <c r="P984" s="137"/>
      <c r="Q984" s="227"/>
      <c r="R984" s="137"/>
      <c r="S984" s="155"/>
      <c r="T984" s="155"/>
      <c r="U984" s="155"/>
      <c r="V984" s="155"/>
      <c r="W984" s="155"/>
      <c r="X984" s="155"/>
      <c r="Y984" s="53" t="str">
        <f t="shared" si="299"/>
        <v/>
      </c>
      <c r="Z984" s="51" t="str">
        <f t="shared" si="300"/>
        <v/>
      </c>
      <c r="AA984" s="51" t="str">
        <f t="shared" si="285"/>
        <v/>
      </c>
      <c r="AB984" s="51" t="str">
        <f t="shared" si="286"/>
        <v/>
      </c>
      <c r="AC984" s="51" t="str">
        <f t="shared" si="287"/>
        <v/>
      </c>
      <c r="AD984" s="51" t="str">
        <f t="shared" si="301"/>
        <v/>
      </c>
      <c r="AE984" s="51" t="str">
        <f t="shared" si="288"/>
        <v/>
      </c>
      <c r="AF984" s="51" t="str">
        <f t="shared" si="302"/>
        <v/>
      </c>
      <c r="AG984" s="51" t="str">
        <f t="shared" si="289"/>
        <v/>
      </c>
      <c r="AH984" s="51" t="str">
        <f t="shared" si="290"/>
        <v/>
      </c>
      <c r="AI984" s="51" t="str">
        <f t="shared" si="291"/>
        <v/>
      </c>
      <c r="AJ984" s="51" t="str">
        <f t="shared" si="292"/>
        <v/>
      </c>
      <c r="AK984" s="51" t="str">
        <f t="shared" si="293"/>
        <v/>
      </c>
      <c r="AL984" s="51" t="str">
        <f t="shared" si="294"/>
        <v/>
      </c>
      <c r="AM984" s="51" t="str">
        <f t="shared" si="295"/>
        <v/>
      </c>
      <c r="AN984" s="51" t="str">
        <f>IF(OR(AD984&lt;&gt;TRUE,AI984&lt;&gt;TRUE),"",IF(OR('Info Lieferung'!$B$12-(YEAR(J984))&gt;INDEX(valschartmaxalt,MATCH(N984,libschart,0)),'Info Lieferung'!$B$12-(YEAR(J984))&lt;INDEX(valschartminalt,MATCH(N984,libschart,0))),FALSE,TRUE))</f>
        <v/>
      </c>
      <c r="AO984" s="51" t="str">
        <f t="shared" si="296"/>
        <v/>
      </c>
      <c r="AP984" s="51"/>
      <c r="AQ984" s="51"/>
      <c r="AR984" s="51"/>
      <c r="AS984" s="197" t="str">
        <f t="shared" si="303"/>
        <v/>
      </c>
      <c r="AT984" s="197" t="str">
        <f t="shared" si="297"/>
        <v/>
      </c>
    </row>
    <row r="985" spans="1:46" x14ac:dyDescent="0.2">
      <c r="A985" s="52" t="str">
        <f>IF(AND(F985&lt;&gt;"",'Institution - Klasse'!$F$4&lt;&gt;""),INDEX(libcatidinstit,'Institution - Klasse'!$F$4),"")</f>
        <v/>
      </c>
      <c r="B985" s="52" t="str">
        <f>IF(A985&lt;&gt;"",INDEX(codeinstit,'Institution - Klasse'!$F$4),"")</f>
        <v/>
      </c>
      <c r="C985" s="50" t="str">
        <f t="shared" si="298"/>
        <v/>
      </c>
      <c r="D985" s="143"/>
      <c r="E985" s="143"/>
      <c r="F985" s="137"/>
      <c r="G985" s="137"/>
      <c r="H985" s="137"/>
      <c r="I985" s="137"/>
      <c r="J985" s="139"/>
      <c r="K985" s="140"/>
      <c r="L985" s="141"/>
      <c r="M985" s="141"/>
      <c r="N985" s="140"/>
      <c r="O985" s="142"/>
      <c r="P985" s="137"/>
      <c r="Q985" s="227"/>
      <c r="R985" s="137"/>
      <c r="S985" s="155"/>
      <c r="T985" s="155"/>
      <c r="U985" s="155"/>
      <c r="V985" s="155"/>
      <c r="W985" s="155"/>
      <c r="X985" s="155"/>
      <c r="Y985" s="53" t="str">
        <f t="shared" si="299"/>
        <v/>
      </c>
      <c r="Z985" s="51" t="str">
        <f t="shared" si="300"/>
        <v/>
      </c>
      <c r="AA985" s="51" t="str">
        <f t="shared" si="285"/>
        <v/>
      </c>
      <c r="AB985" s="51" t="str">
        <f t="shared" si="286"/>
        <v/>
      </c>
      <c r="AC985" s="51" t="str">
        <f t="shared" si="287"/>
        <v/>
      </c>
      <c r="AD985" s="51" t="str">
        <f t="shared" si="301"/>
        <v/>
      </c>
      <c r="AE985" s="51" t="str">
        <f t="shared" si="288"/>
        <v/>
      </c>
      <c r="AF985" s="51" t="str">
        <f t="shared" si="302"/>
        <v/>
      </c>
      <c r="AG985" s="51" t="str">
        <f t="shared" si="289"/>
        <v/>
      </c>
      <c r="AH985" s="51" t="str">
        <f t="shared" si="290"/>
        <v/>
      </c>
      <c r="AI985" s="51" t="str">
        <f t="shared" si="291"/>
        <v/>
      </c>
      <c r="AJ985" s="51" t="str">
        <f t="shared" si="292"/>
        <v/>
      </c>
      <c r="AK985" s="51" t="str">
        <f t="shared" si="293"/>
        <v/>
      </c>
      <c r="AL985" s="51" t="str">
        <f t="shared" si="294"/>
        <v/>
      </c>
      <c r="AM985" s="51" t="str">
        <f t="shared" si="295"/>
        <v/>
      </c>
      <c r="AN985" s="51" t="str">
        <f>IF(OR(AD985&lt;&gt;TRUE,AI985&lt;&gt;TRUE),"",IF(OR('Info Lieferung'!$B$12-(YEAR(J985))&gt;INDEX(valschartmaxalt,MATCH(N985,libschart,0)),'Info Lieferung'!$B$12-(YEAR(J985))&lt;INDEX(valschartminalt,MATCH(N985,libschart,0))),FALSE,TRUE))</f>
        <v/>
      </c>
      <c r="AO985" s="51" t="str">
        <f t="shared" si="296"/>
        <v/>
      </c>
      <c r="AP985" s="51"/>
      <c r="AQ985" s="51"/>
      <c r="AR985" s="51"/>
      <c r="AS985" s="197" t="str">
        <f t="shared" si="303"/>
        <v/>
      </c>
      <c r="AT985" s="197" t="str">
        <f t="shared" si="297"/>
        <v/>
      </c>
    </row>
    <row r="986" spans="1:46" x14ac:dyDescent="0.2">
      <c r="A986" s="52" t="str">
        <f>IF(AND(F986&lt;&gt;"",'Institution - Klasse'!$F$4&lt;&gt;""),INDEX(libcatidinstit,'Institution - Klasse'!$F$4),"")</f>
        <v/>
      </c>
      <c r="B986" s="52" t="str">
        <f>IF(A986&lt;&gt;"",INDEX(codeinstit,'Institution - Klasse'!$F$4),"")</f>
        <v/>
      </c>
      <c r="C986" s="50" t="str">
        <f t="shared" si="298"/>
        <v/>
      </c>
      <c r="D986" s="143"/>
      <c r="E986" s="143"/>
      <c r="F986" s="137"/>
      <c r="G986" s="137"/>
      <c r="H986" s="137"/>
      <c r="I986" s="137"/>
      <c r="J986" s="139"/>
      <c r="K986" s="140"/>
      <c r="L986" s="141"/>
      <c r="M986" s="141"/>
      <c r="N986" s="140"/>
      <c r="O986" s="142"/>
      <c r="P986" s="137"/>
      <c r="Q986" s="227"/>
      <c r="R986" s="137"/>
      <c r="S986" s="155"/>
      <c r="T986" s="155"/>
      <c r="U986" s="155"/>
      <c r="V986" s="155"/>
      <c r="W986" s="155"/>
      <c r="X986" s="155"/>
      <c r="Y986" s="53" t="str">
        <f t="shared" si="299"/>
        <v/>
      </c>
      <c r="Z986" s="51" t="str">
        <f t="shared" si="300"/>
        <v/>
      </c>
      <c r="AA986" s="51" t="str">
        <f t="shared" si="285"/>
        <v/>
      </c>
      <c r="AB986" s="51" t="str">
        <f t="shared" si="286"/>
        <v/>
      </c>
      <c r="AC986" s="51" t="str">
        <f t="shared" si="287"/>
        <v/>
      </c>
      <c r="AD986" s="51" t="str">
        <f t="shared" si="301"/>
        <v/>
      </c>
      <c r="AE986" s="51" t="str">
        <f t="shared" si="288"/>
        <v/>
      </c>
      <c r="AF986" s="51" t="str">
        <f t="shared" si="302"/>
        <v/>
      </c>
      <c r="AG986" s="51" t="str">
        <f t="shared" si="289"/>
        <v/>
      </c>
      <c r="AH986" s="51" t="str">
        <f t="shared" si="290"/>
        <v/>
      </c>
      <c r="AI986" s="51" t="str">
        <f t="shared" si="291"/>
        <v/>
      </c>
      <c r="AJ986" s="51" t="str">
        <f t="shared" si="292"/>
        <v/>
      </c>
      <c r="AK986" s="51" t="str">
        <f t="shared" si="293"/>
        <v/>
      </c>
      <c r="AL986" s="51" t="str">
        <f t="shared" si="294"/>
        <v/>
      </c>
      <c r="AM986" s="51" t="str">
        <f t="shared" si="295"/>
        <v/>
      </c>
      <c r="AN986" s="51" t="str">
        <f>IF(OR(AD986&lt;&gt;TRUE,AI986&lt;&gt;TRUE),"",IF(OR('Info Lieferung'!$B$12-(YEAR(J986))&gt;INDEX(valschartmaxalt,MATCH(N986,libschart,0)),'Info Lieferung'!$B$12-(YEAR(J986))&lt;INDEX(valschartminalt,MATCH(N986,libschart,0))),FALSE,TRUE))</f>
        <v/>
      </c>
      <c r="AO986" s="51" t="str">
        <f t="shared" si="296"/>
        <v/>
      </c>
      <c r="AP986" s="51"/>
      <c r="AQ986" s="51"/>
      <c r="AR986" s="51"/>
      <c r="AS986" s="197" t="str">
        <f t="shared" si="303"/>
        <v/>
      </c>
      <c r="AT986" s="197" t="str">
        <f t="shared" si="297"/>
        <v/>
      </c>
    </row>
    <row r="987" spans="1:46" x14ac:dyDescent="0.2">
      <c r="A987" s="52" t="str">
        <f>IF(AND(F987&lt;&gt;"",'Institution - Klasse'!$F$4&lt;&gt;""),INDEX(libcatidinstit,'Institution - Klasse'!$F$4),"")</f>
        <v/>
      </c>
      <c r="B987" s="52" t="str">
        <f>IF(A987&lt;&gt;"",INDEX(codeinstit,'Institution - Klasse'!$F$4),"")</f>
        <v/>
      </c>
      <c r="C987" s="50" t="str">
        <f t="shared" si="298"/>
        <v/>
      </c>
      <c r="D987" s="143"/>
      <c r="E987" s="143"/>
      <c r="F987" s="137"/>
      <c r="G987" s="137"/>
      <c r="H987" s="137"/>
      <c r="I987" s="137"/>
      <c r="J987" s="139"/>
      <c r="K987" s="140"/>
      <c r="L987" s="141"/>
      <c r="M987" s="141"/>
      <c r="N987" s="140"/>
      <c r="O987" s="142"/>
      <c r="P987" s="137"/>
      <c r="Q987" s="227"/>
      <c r="R987" s="137"/>
      <c r="S987" s="155"/>
      <c r="T987" s="155"/>
      <c r="U987" s="155"/>
      <c r="V987" s="155"/>
      <c r="W987" s="155"/>
      <c r="X987" s="155"/>
      <c r="Y987" s="53" t="str">
        <f t="shared" si="299"/>
        <v/>
      </c>
      <c r="Z987" s="51" t="str">
        <f t="shared" si="300"/>
        <v/>
      </c>
      <c r="AA987" s="51" t="str">
        <f t="shared" si="285"/>
        <v/>
      </c>
      <c r="AB987" s="51" t="str">
        <f t="shared" si="286"/>
        <v/>
      </c>
      <c r="AC987" s="51" t="str">
        <f t="shared" si="287"/>
        <v/>
      </c>
      <c r="AD987" s="51" t="str">
        <f t="shared" si="301"/>
        <v/>
      </c>
      <c r="AE987" s="51" t="str">
        <f t="shared" si="288"/>
        <v/>
      </c>
      <c r="AF987" s="51" t="str">
        <f t="shared" si="302"/>
        <v/>
      </c>
      <c r="AG987" s="51" t="str">
        <f t="shared" si="289"/>
        <v/>
      </c>
      <c r="AH987" s="51" t="str">
        <f t="shared" si="290"/>
        <v/>
      </c>
      <c r="AI987" s="51" t="str">
        <f t="shared" si="291"/>
        <v/>
      </c>
      <c r="AJ987" s="51" t="str">
        <f t="shared" si="292"/>
        <v/>
      </c>
      <c r="AK987" s="51" t="str">
        <f t="shared" si="293"/>
        <v/>
      </c>
      <c r="AL987" s="51" t="str">
        <f t="shared" si="294"/>
        <v/>
      </c>
      <c r="AM987" s="51" t="str">
        <f t="shared" si="295"/>
        <v/>
      </c>
      <c r="AN987" s="51" t="str">
        <f>IF(OR(AD987&lt;&gt;TRUE,AI987&lt;&gt;TRUE),"",IF(OR('Info Lieferung'!$B$12-(YEAR(J987))&gt;INDEX(valschartmaxalt,MATCH(N987,libschart,0)),'Info Lieferung'!$B$12-(YEAR(J987))&lt;INDEX(valschartminalt,MATCH(N987,libschart,0))),FALSE,TRUE))</f>
        <v/>
      </c>
      <c r="AO987" s="51" t="str">
        <f t="shared" si="296"/>
        <v/>
      </c>
      <c r="AP987" s="51"/>
      <c r="AQ987" s="51"/>
      <c r="AR987" s="51"/>
      <c r="AS987" s="197" t="str">
        <f t="shared" si="303"/>
        <v/>
      </c>
      <c r="AT987" s="197" t="str">
        <f t="shared" si="297"/>
        <v/>
      </c>
    </row>
    <row r="988" spans="1:46" x14ac:dyDescent="0.2">
      <c r="A988" s="52" t="str">
        <f>IF(AND(F988&lt;&gt;"",'Institution - Klasse'!$F$4&lt;&gt;""),INDEX(libcatidinstit,'Institution - Klasse'!$F$4),"")</f>
        <v/>
      </c>
      <c r="B988" s="52" t="str">
        <f>IF(A988&lt;&gt;"",INDEX(codeinstit,'Institution - Klasse'!$F$4),"")</f>
        <v/>
      </c>
      <c r="C988" s="50" t="str">
        <f t="shared" si="298"/>
        <v/>
      </c>
      <c r="D988" s="143"/>
      <c r="E988" s="143"/>
      <c r="F988" s="137"/>
      <c r="G988" s="137"/>
      <c r="H988" s="137"/>
      <c r="I988" s="137"/>
      <c r="J988" s="139"/>
      <c r="K988" s="140"/>
      <c r="L988" s="141"/>
      <c r="M988" s="141"/>
      <c r="N988" s="140"/>
      <c r="O988" s="142"/>
      <c r="P988" s="137"/>
      <c r="Q988" s="227"/>
      <c r="R988" s="137"/>
      <c r="S988" s="155"/>
      <c r="T988" s="155"/>
      <c r="U988" s="155"/>
      <c r="V988" s="155"/>
      <c r="W988" s="155"/>
      <c r="X988" s="155"/>
      <c r="Y988" s="53" t="str">
        <f t="shared" si="299"/>
        <v/>
      </c>
      <c r="Z988" s="51" t="str">
        <f t="shared" si="300"/>
        <v/>
      </c>
      <c r="AA988" s="51" t="str">
        <f t="shared" si="285"/>
        <v/>
      </c>
      <c r="AB988" s="51" t="str">
        <f t="shared" si="286"/>
        <v/>
      </c>
      <c r="AC988" s="51" t="str">
        <f t="shared" si="287"/>
        <v/>
      </c>
      <c r="AD988" s="51" t="str">
        <f t="shared" si="301"/>
        <v/>
      </c>
      <c r="AE988" s="51" t="str">
        <f t="shared" si="288"/>
        <v/>
      </c>
      <c r="AF988" s="51" t="str">
        <f t="shared" si="302"/>
        <v/>
      </c>
      <c r="AG988" s="51" t="str">
        <f t="shared" si="289"/>
        <v/>
      </c>
      <c r="AH988" s="51" t="str">
        <f t="shared" si="290"/>
        <v/>
      </c>
      <c r="AI988" s="51" t="str">
        <f t="shared" si="291"/>
        <v/>
      </c>
      <c r="AJ988" s="51" t="str">
        <f t="shared" si="292"/>
        <v/>
      </c>
      <c r="AK988" s="51" t="str">
        <f t="shared" si="293"/>
        <v/>
      </c>
      <c r="AL988" s="51" t="str">
        <f t="shared" si="294"/>
        <v/>
      </c>
      <c r="AM988" s="51" t="str">
        <f t="shared" si="295"/>
        <v/>
      </c>
      <c r="AN988" s="51" t="str">
        <f>IF(OR(AD988&lt;&gt;TRUE,AI988&lt;&gt;TRUE),"",IF(OR('Info Lieferung'!$B$12-(YEAR(J988))&gt;INDEX(valschartmaxalt,MATCH(N988,libschart,0)),'Info Lieferung'!$B$12-(YEAR(J988))&lt;INDEX(valschartminalt,MATCH(N988,libschart,0))),FALSE,TRUE))</f>
        <v/>
      </c>
      <c r="AO988" s="51" t="str">
        <f t="shared" si="296"/>
        <v/>
      </c>
      <c r="AP988" s="51"/>
      <c r="AQ988" s="51"/>
      <c r="AR988" s="51"/>
      <c r="AS988" s="197" t="str">
        <f t="shared" si="303"/>
        <v/>
      </c>
      <c r="AT988" s="197" t="str">
        <f t="shared" si="297"/>
        <v/>
      </c>
    </row>
    <row r="989" spans="1:46" x14ac:dyDescent="0.2">
      <c r="A989" s="52" t="str">
        <f>IF(AND(F989&lt;&gt;"",'Institution - Klasse'!$F$4&lt;&gt;""),INDEX(libcatidinstit,'Institution - Klasse'!$F$4),"")</f>
        <v/>
      </c>
      <c r="B989" s="52" t="str">
        <f>IF(A989&lt;&gt;"",INDEX(codeinstit,'Institution - Klasse'!$F$4),"")</f>
        <v/>
      </c>
      <c r="C989" s="50" t="str">
        <f t="shared" si="298"/>
        <v/>
      </c>
      <c r="D989" s="143"/>
      <c r="E989" s="143"/>
      <c r="F989" s="137"/>
      <c r="G989" s="137"/>
      <c r="H989" s="137"/>
      <c r="I989" s="137"/>
      <c r="J989" s="139"/>
      <c r="K989" s="140"/>
      <c r="L989" s="141"/>
      <c r="M989" s="141"/>
      <c r="N989" s="140"/>
      <c r="O989" s="142"/>
      <c r="P989" s="137"/>
      <c r="Q989" s="227"/>
      <c r="R989" s="137"/>
      <c r="S989" s="155"/>
      <c r="T989" s="155"/>
      <c r="U989" s="155"/>
      <c r="V989" s="155"/>
      <c r="W989" s="155"/>
      <c r="X989" s="155"/>
      <c r="Y989" s="53" t="str">
        <f t="shared" si="299"/>
        <v/>
      </c>
      <c r="Z989" s="51" t="str">
        <f t="shared" si="300"/>
        <v/>
      </c>
      <c r="AA989" s="51" t="str">
        <f t="shared" si="285"/>
        <v/>
      </c>
      <c r="AB989" s="51" t="str">
        <f t="shared" si="286"/>
        <v/>
      </c>
      <c r="AC989" s="51" t="str">
        <f t="shared" si="287"/>
        <v/>
      </c>
      <c r="AD989" s="51" t="str">
        <f t="shared" si="301"/>
        <v/>
      </c>
      <c r="AE989" s="51" t="str">
        <f t="shared" si="288"/>
        <v/>
      </c>
      <c r="AF989" s="51" t="str">
        <f t="shared" si="302"/>
        <v/>
      </c>
      <c r="AG989" s="51" t="str">
        <f t="shared" si="289"/>
        <v/>
      </c>
      <c r="AH989" s="51" t="str">
        <f t="shared" si="290"/>
        <v/>
      </c>
      <c r="AI989" s="51" t="str">
        <f t="shared" si="291"/>
        <v/>
      </c>
      <c r="AJ989" s="51" t="str">
        <f t="shared" si="292"/>
        <v/>
      </c>
      <c r="AK989" s="51" t="str">
        <f t="shared" si="293"/>
        <v/>
      </c>
      <c r="AL989" s="51" t="str">
        <f t="shared" si="294"/>
        <v/>
      </c>
      <c r="AM989" s="51" t="str">
        <f t="shared" si="295"/>
        <v/>
      </c>
      <c r="AN989" s="51" t="str">
        <f>IF(OR(AD989&lt;&gt;TRUE,AI989&lt;&gt;TRUE),"",IF(OR('Info Lieferung'!$B$12-(YEAR(J989))&gt;INDEX(valschartmaxalt,MATCH(N989,libschart,0)),'Info Lieferung'!$B$12-(YEAR(J989))&lt;INDEX(valschartminalt,MATCH(N989,libschart,0))),FALSE,TRUE))</f>
        <v/>
      </c>
      <c r="AO989" s="51" t="str">
        <f t="shared" si="296"/>
        <v/>
      </c>
      <c r="AP989" s="51"/>
      <c r="AQ989" s="51"/>
      <c r="AR989" s="51"/>
      <c r="AS989" s="197" t="str">
        <f t="shared" si="303"/>
        <v/>
      </c>
      <c r="AT989" s="197" t="str">
        <f t="shared" si="297"/>
        <v/>
      </c>
    </row>
    <row r="990" spans="1:46" x14ac:dyDescent="0.2">
      <c r="A990" s="52" t="str">
        <f>IF(AND(F990&lt;&gt;"",'Institution - Klasse'!$F$4&lt;&gt;""),INDEX(libcatidinstit,'Institution - Klasse'!$F$4),"")</f>
        <v/>
      </c>
      <c r="B990" s="52" t="str">
        <f>IF(A990&lt;&gt;"",INDEX(codeinstit,'Institution - Klasse'!$F$4),"")</f>
        <v/>
      </c>
      <c r="C990" s="50" t="str">
        <f t="shared" si="298"/>
        <v/>
      </c>
      <c r="D990" s="143"/>
      <c r="E990" s="143"/>
      <c r="F990" s="137"/>
      <c r="G990" s="137"/>
      <c r="H990" s="137"/>
      <c r="I990" s="137"/>
      <c r="J990" s="139"/>
      <c r="K990" s="140"/>
      <c r="L990" s="141"/>
      <c r="M990" s="141"/>
      <c r="N990" s="140"/>
      <c r="O990" s="142"/>
      <c r="P990" s="137"/>
      <c r="Q990" s="227"/>
      <c r="R990" s="137"/>
      <c r="S990" s="155"/>
      <c r="T990" s="155"/>
      <c r="U990" s="155"/>
      <c r="V990" s="155"/>
      <c r="W990" s="155"/>
      <c r="X990" s="155"/>
      <c r="Y990" s="53" t="str">
        <f t="shared" si="299"/>
        <v/>
      </c>
      <c r="Z990" s="51" t="str">
        <f t="shared" si="300"/>
        <v/>
      </c>
      <c r="AA990" s="51" t="str">
        <f t="shared" si="285"/>
        <v/>
      </c>
      <c r="AB990" s="51" t="str">
        <f t="shared" si="286"/>
        <v/>
      </c>
      <c r="AC990" s="51" t="str">
        <f t="shared" si="287"/>
        <v/>
      </c>
      <c r="AD990" s="51" t="str">
        <f t="shared" si="301"/>
        <v/>
      </c>
      <c r="AE990" s="51" t="str">
        <f t="shared" si="288"/>
        <v/>
      </c>
      <c r="AF990" s="51" t="str">
        <f t="shared" si="302"/>
        <v/>
      </c>
      <c r="AG990" s="51" t="str">
        <f t="shared" si="289"/>
        <v/>
      </c>
      <c r="AH990" s="51" t="str">
        <f t="shared" si="290"/>
        <v/>
      </c>
      <c r="AI990" s="51" t="str">
        <f t="shared" si="291"/>
        <v/>
      </c>
      <c r="AJ990" s="51" t="str">
        <f t="shared" si="292"/>
        <v/>
      </c>
      <c r="AK990" s="51" t="str">
        <f t="shared" si="293"/>
        <v/>
      </c>
      <c r="AL990" s="51" t="str">
        <f t="shared" si="294"/>
        <v/>
      </c>
      <c r="AM990" s="51" t="str">
        <f t="shared" si="295"/>
        <v/>
      </c>
      <c r="AN990" s="51" t="str">
        <f>IF(OR(AD990&lt;&gt;TRUE,AI990&lt;&gt;TRUE),"",IF(OR('Info Lieferung'!$B$12-(YEAR(J990))&gt;INDEX(valschartmaxalt,MATCH(N990,libschart,0)),'Info Lieferung'!$B$12-(YEAR(J990))&lt;INDEX(valschartminalt,MATCH(N990,libschart,0))),FALSE,TRUE))</f>
        <v/>
      </c>
      <c r="AO990" s="51" t="str">
        <f t="shared" si="296"/>
        <v/>
      </c>
      <c r="AP990" s="51"/>
      <c r="AQ990" s="51"/>
      <c r="AR990" s="51"/>
      <c r="AS990" s="197" t="str">
        <f t="shared" si="303"/>
        <v/>
      </c>
      <c r="AT990" s="197" t="str">
        <f t="shared" si="297"/>
        <v/>
      </c>
    </row>
    <row r="991" spans="1:46" x14ac:dyDescent="0.2">
      <c r="A991" s="52" t="str">
        <f>IF(AND(F991&lt;&gt;"",'Institution - Klasse'!$F$4&lt;&gt;""),INDEX(libcatidinstit,'Institution - Klasse'!$F$4),"")</f>
        <v/>
      </c>
      <c r="B991" s="52" t="str">
        <f>IF(A991&lt;&gt;"",INDEX(codeinstit,'Institution - Klasse'!$F$4),"")</f>
        <v/>
      </c>
      <c r="C991" s="50" t="str">
        <f t="shared" si="298"/>
        <v/>
      </c>
      <c r="D991" s="143"/>
      <c r="E991" s="143"/>
      <c r="F991" s="137"/>
      <c r="G991" s="137"/>
      <c r="H991" s="137"/>
      <c r="I991" s="137"/>
      <c r="J991" s="139"/>
      <c r="K991" s="140"/>
      <c r="L991" s="141"/>
      <c r="M991" s="141"/>
      <c r="N991" s="140"/>
      <c r="O991" s="142"/>
      <c r="P991" s="137"/>
      <c r="Q991" s="227"/>
      <c r="R991" s="137"/>
      <c r="S991" s="155"/>
      <c r="T991" s="155"/>
      <c r="U991" s="155"/>
      <c r="V991" s="155"/>
      <c r="W991" s="155"/>
      <c r="X991" s="155"/>
      <c r="Y991" s="53" t="str">
        <f t="shared" si="299"/>
        <v/>
      </c>
      <c r="Z991" s="51" t="str">
        <f t="shared" si="300"/>
        <v/>
      </c>
      <c r="AA991" s="51" t="str">
        <f t="shared" si="285"/>
        <v/>
      </c>
      <c r="AB991" s="51" t="str">
        <f t="shared" si="286"/>
        <v/>
      </c>
      <c r="AC991" s="51" t="str">
        <f t="shared" si="287"/>
        <v/>
      </c>
      <c r="AD991" s="51" t="str">
        <f t="shared" si="301"/>
        <v/>
      </c>
      <c r="AE991" s="51" t="str">
        <f t="shared" si="288"/>
        <v/>
      </c>
      <c r="AF991" s="51" t="str">
        <f t="shared" si="302"/>
        <v/>
      </c>
      <c r="AG991" s="51" t="str">
        <f t="shared" si="289"/>
        <v/>
      </c>
      <c r="AH991" s="51" t="str">
        <f t="shared" si="290"/>
        <v/>
      </c>
      <c r="AI991" s="51" t="str">
        <f t="shared" si="291"/>
        <v/>
      </c>
      <c r="AJ991" s="51" t="str">
        <f t="shared" si="292"/>
        <v/>
      </c>
      <c r="AK991" s="51" t="str">
        <f t="shared" si="293"/>
        <v/>
      </c>
      <c r="AL991" s="51" t="str">
        <f t="shared" si="294"/>
        <v/>
      </c>
      <c r="AM991" s="51" t="str">
        <f t="shared" si="295"/>
        <v/>
      </c>
      <c r="AN991" s="51" t="str">
        <f>IF(OR(AD991&lt;&gt;TRUE,AI991&lt;&gt;TRUE),"",IF(OR('Info Lieferung'!$B$12-(YEAR(J991))&gt;INDEX(valschartmaxalt,MATCH(N991,libschart,0)),'Info Lieferung'!$B$12-(YEAR(J991))&lt;INDEX(valschartminalt,MATCH(N991,libschart,0))),FALSE,TRUE))</f>
        <v/>
      </c>
      <c r="AO991" s="51" t="str">
        <f t="shared" si="296"/>
        <v/>
      </c>
      <c r="AP991" s="51"/>
      <c r="AQ991" s="51"/>
      <c r="AR991" s="51"/>
      <c r="AS991" s="197" t="str">
        <f t="shared" si="303"/>
        <v/>
      </c>
      <c r="AT991" s="197" t="str">
        <f t="shared" si="297"/>
        <v/>
      </c>
    </row>
    <row r="992" spans="1:46" x14ac:dyDescent="0.2">
      <c r="A992" s="52" t="str">
        <f>IF(AND(F992&lt;&gt;"",'Institution - Klasse'!$F$4&lt;&gt;""),INDEX(libcatidinstit,'Institution - Klasse'!$F$4),"")</f>
        <v/>
      </c>
      <c r="B992" s="52" t="str">
        <f>IF(A992&lt;&gt;"",INDEX(codeinstit,'Institution - Klasse'!$F$4),"")</f>
        <v/>
      </c>
      <c r="C992" s="50" t="str">
        <f t="shared" si="298"/>
        <v/>
      </c>
      <c r="D992" s="143"/>
      <c r="E992" s="143"/>
      <c r="F992" s="137"/>
      <c r="G992" s="137"/>
      <c r="H992" s="137"/>
      <c r="I992" s="137"/>
      <c r="J992" s="139"/>
      <c r="K992" s="140"/>
      <c r="L992" s="141"/>
      <c r="M992" s="141"/>
      <c r="N992" s="140"/>
      <c r="O992" s="142"/>
      <c r="P992" s="137"/>
      <c r="Q992" s="227"/>
      <c r="R992" s="137"/>
      <c r="S992" s="155"/>
      <c r="T992" s="155"/>
      <c r="U992" s="155"/>
      <c r="V992" s="155"/>
      <c r="W992" s="155"/>
      <c r="X992" s="155"/>
      <c r="Y992" s="53" t="str">
        <f t="shared" si="299"/>
        <v/>
      </c>
      <c r="Z992" s="51" t="str">
        <f t="shared" si="300"/>
        <v/>
      </c>
      <c r="AA992" s="51" t="str">
        <f t="shared" si="285"/>
        <v/>
      </c>
      <c r="AB992" s="51" t="str">
        <f t="shared" si="286"/>
        <v/>
      </c>
      <c r="AC992" s="51" t="str">
        <f t="shared" si="287"/>
        <v/>
      </c>
      <c r="AD992" s="51" t="str">
        <f t="shared" si="301"/>
        <v/>
      </c>
      <c r="AE992" s="51" t="str">
        <f t="shared" si="288"/>
        <v/>
      </c>
      <c r="AF992" s="51" t="str">
        <f t="shared" si="302"/>
        <v/>
      </c>
      <c r="AG992" s="51" t="str">
        <f t="shared" si="289"/>
        <v/>
      </c>
      <c r="AH992" s="51" t="str">
        <f t="shared" si="290"/>
        <v/>
      </c>
      <c r="AI992" s="51" t="str">
        <f t="shared" si="291"/>
        <v/>
      </c>
      <c r="AJ992" s="51" t="str">
        <f t="shared" si="292"/>
        <v/>
      </c>
      <c r="AK992" s="51" t="str">
        <f t="shared" si="293"/>
        <v/>
      </c>
      <c r="AL992" s="51" t="str">
        <f t="shared" si="294"/>
        <v/>
      </c>
      <c r="AM992" s="51" t="str">
        <f t="shared" si="295"/>
        <v/>
      </c>
      <c r="AN992" s="51" t="str">
        <f>IF(OR(AD992&lt;&gt;TRUE,AI992&lt;&gt;TRUE),"",IF(OR('Info Lieferung'!$B$12-(YEAR(J992))&gt;INDEX(valschartmaxalt,MATCH(N992,libschart,0)),'Info Lieferung'!$B$12-(YEAR(J992))&lt;INDEX(valschartminalt,MATCH(N992,libschart,0))),FALSE,TRUE))</f>
        <v/>
      </c>
      <c r="AO992" s="51" t="str">
        <f t="shared" si="296"/>
        <v/>
      </c>
      <c r="AP992" s="51"/>
      <c r="AQ992" s="51"/>
      <c r="AR992" s="51"/>
      <c r="AS992" s="197" t="str">
        <f t="shared" si="303"/>
        <v/>
      </c>
      <c r="AT992" s="197" t="str">
        <f t="shared" si="297"/>
        <v/>
      </c>
    </row>
    <row r="993" spans="1:46" x14ac:dyDescent="0.2">
      <c r="A993" s="52" t="str">
        <f>IF(AND(F993&lt;&gt;"",'Institution - Klasse'!$F$4&lt;&gt;""),INDEX(libcatidinstit,'Institution - Klasse'!$F$4),"")</f>
        <v/>
      </c>
      <c r="B993" s="52" t="str">
        <f>IF(A993&lt;&gt;"",INDEX(codeinstit,'Institution - Klasse'!$F$4),"")</f>
        <v/>
      </c>
      <c r="C993" s="50" t="str">
        <f t="shared" si="298"/>
        <v/>
      </c>
      <c r="D993" s="143"/>
      <c r="E993" s="143"/>
      <c r="F993" s="137"/>
      <c r="G993" s="137"/>
      <c r="H993" s="137"/>
      <c r="I993" s="137"/>
      <c r="J993" s="139"/>
      <c r="K993" s="140"/>
      <c r="L993" s="141"/>
      <c r="M993" s="141"/>
      <c r="N993" s="140"/>
      <c r="O993" s="142"/>
      <c r="P993" s="137"/>
      <c r="Q993" s="227"/>
      <c r="R993" s="137"/>
      <c r="S993" s="155"/>
      <c r="T993" s="155"/>
      <c r="U993" s="155"/>
      <c r="V993" s="155"/>
      <c r="W993" s="155"/>
      <c r="X993" s="155"/>
      <c r="Y993" s="53" t="str">
        <f t="shared" si="299"/>
        <v/>
      </c>
      <c r="Z993" s="51" t="str">
        <f t="shared" si="300"/>
        <v/>
      </c>
      <c r="AA993" s="51" t="str">
        <f t="shared" si="285"/>
        <v/>
      </c>
      <c r="AB993" s="51" t="str">
        <f t="shared" si="286"/>
        <v/>
      </c>
      <c r="AC993" s="51" t="str">
        <f t="shared" si="287"/>
        <v/>
      </c>
      <c r="AD993" s="51" t="str">
        <f t="shared" si="301"/>
        <v/>
      </c>
      <c r="AE993" s="51" t="str">
        <f t="shared" si="288"/>
        <v/>
      </c>
      <c r="AF993" s="51" t="str">
        <f t="shared" si="302"/>
        <v/>
      </c>
      <c r="AG993" s="51" t="str">
        <f t="shared" si="289"/>
        <v/>
      </c>
      <c r="AH993" s="51" t="str">
        <f t="shared" si="290"/>
        <v/>
      </c>
      <c r="AI993" s="51" t="str">
        <f t="shared" si="291"/>
        <v/>
      </c>
      <c r="AJ993" s="51" t="str">
        <f t="shared" si="292"/>
        <v/>
      </c>
      <c r="AK993" s="51" t="str">
        <f t="shared" si="293"/>
        <v/>
      </c>
      <c r="AL993" s="51" t="str">
        <f t="shared" si="294"/>
        <v/>
      </c>
      <c r="AM993" s="51" t="str">
        <f t="shared" si="295"/>
        <v/>
      </c>
      <c r="AN993" s="51" t="str">
        <f>IF(OR(AD993&lt;&gt;TRUE,AI993&lt;&gt;TRUE),"",IF(OR('Info Lieferung'!$B$12-(YEAR(J993))&gt;INDEX(valschartmaxalt,MATCH(N993,libschart,0)),'Info Lieferung'!$B$12-(YEAR(J993))&lt;INDEX(valschartminalt,MATCH(N993,libschart,0))),FALSE,TRUE))</f>
        <v/>
      </c>
      <c r="AO993" s="51" t="str">
        <f t="shared" si="296"/>
        <v/>
      </c>
      <c r="AP993" s="51"/>
      <c r="AQ993" s="51"/>
      <c r="AR993" s="51"/>
      <c r="AS993" s="197" t="str">
        <f t="shared" si="303"/>
        <v/>
      </c>
      <c r="AT993" s="197" t="str">
        <f t="shared" si="297"/>
        <v/>
      </c>
    </row>
    <row r="994" spans="1:46" x14ac:dyDescent="0.2">
      <c r="A994" s="52" t="str">
        <f>IF(AND(F994&lt;&gt;"",'Institution - Klasse'!$F$4&lt;&gt;""),INDEX(libcatidinstit,'Institution - Klasse'!$F$4),"")</f>
        <v/>
      </c>
      <c r="B994" s="52" t="str">
        <f>IF(A994&lt;&gt;"",INDEX(codeinstit,'Institution - Klasse'!$F$4),"")</f>
        <v/>
      </c>
      <c r="C994" s="50" t="str">
        <f t="shared" si="298"/>
        <v/>
      </c>
      <c r="D994" s="143"/>
      <c r="E994" s="143"/>
      <c r="F994" s="137"/>
      <c r="G994" s="137"/>
      <c r="H994" s="137"/>
      <c r="I994" s="137"/>
      <c r="J994" s="139"/>
      <c r="K994" s="140"/>
      <c r="L994" s="141"/>
      <c r="M994" s="141"/>
      <c r="N994" s="140"/>
      <c r="O994" s="142"/>
      <c r="P994" s="137"/>
      <c r="Q994" s="227"/>
      <c r="R994" s="137"/>
      <c r="S994" s="155"/>
      <c r="T994" s="155"/>
      <c r="U994" s="155"/>
      <c r="V994" s="155"/>
      <c r="W994" s="155"/>
      <c r="X994" s="155"/>
      <c r="Y994" s="53" t="str">
        <f t="shared" si="299"/>
        <v/>
      </c>
      <c r="Z994" s="51" t="str">
        <f t="shared" si="300"/>
        <v/>
      </c>
      <c r="AA994" s="51" t="str">
        <f t="shared" si="285"/>
        <v/>
      </c>
      <c r="AB994" s="51" t="str">
        <f t="shared" si="286"/>
        <v/>
      </c>
      <c r="AC994" s="51" t="str">
        <f t="shared" si="287"/>
        <v/>
      </c>
      <c r="AD994" s="51" t="str">
        <f t="shared" si="301"/>
        <v/>
      </c>
      <c r="AE994" s="51" t="str">
        <f t="shared" si="288"/>
        <v/>
      </c>
      <c r="AF994" s="51" t="str">
        <f t="shared" si="302"/>
        <v/>
      </c>
      <c r="AG994" s="51" t="str">
        <f t="shared" si="289"/>
        <v/>
      </c>
      <c r="AH994" s="51" t="str">
        <f t="shared" si="290"/>
        <v/>
      </c>
      <c r="AI994" s="51" t="str">
        <f t="shared" si="291"/>
        <v/>
      </c>
      <c r="AJ994" s="51" t="str">
        <f t="shared" si="292"/>
        <v/>
      </c>
      <c r="AK994" s="51" t="str">
        <f t="shared" si="293"/>
        <v/>
      </c>
      <c r="AL994" s="51" t="str">
        <f t="shared" si="294"/>
        <v/>
      </c>
      <c r="AM994" s="51" t="str">
        <f t="shared" si="295"/>
        <v/>
      </c>
      <c r="AN994" s="51" t="str">
        <f>IF(OR(AD994&lt;&gt;TRUE,AI994&lt;&gt;TRUE),"",IF(OR('Info Lieferung'!$B$12-(YEAR(J994))&gt;INDEX(valschartmaxalt,MATCH(N994,libschart,0)),'Info Lieferung'!$B$12-(YEAR(J994))&lt;INDEX(valschartminalt,MATCH(N994,libschart,0))),FALSE,TRUE))</f>
        <v/>
      </c>
      <c r="AO994" s="51" t="str">
        <f t="shared" si="296"/>
        <v/>
      </c>
      <c r="AP994" s="51"/>
      <c r="AQ994" s="51"/>
      <c r="AR994" s="51"/>
      <c r="AS994" s="197" t="str">
        <f t="shared" si="303"/>
        <v/>
      </c>
      <c r="AT994" s="197" t="str">
        <f t="shared" si="297"/>
        <v/>
      </c>
    </row>
    <row r="995" spans="1:46" x14ac:dyDescent="0.2">
      <c r="A995" s="52" t="str">
        <f>IF(AND(F995&lt;&gt;"",'Institution - Klasse'!$F$4&lt;&gt;""),INDEX(libcatidinstit,'Institution - Klasse'!$F$4),"")</f>
        <v/>
      </c>
      <c r="B995" s="52" t="str">
        <f>IF(A995&lt;&gt;"",INDEX(codeinstit,'Institution - Klasse'!$F$4),"")</f>
        <v/>
      </c>
      <c r="C995" s="50" t="str">
        <f t="shared" si="298"/>
        <v/>
      </c>
      <c r="D995" s="143"/>
      <c r="E995" s="143"/>
      <c r="F995" s="137"/>
      <c r="G995" s="137"/>
      <c r="H995" s="137"/>
      <c r="I995" s="137"/>
      <c r="J995" s="139"/>
      <c r="K995" s="140"/>
      <c r="L995" s="141"/>
      <c r="M995" s="141"/>
      <c r="N995" s="140"/>
      <c r="O995" s="142"/>
      <c r="P995" s="137"/>
      <c r="Q995" s="227"/>
      <c r="R995" s="137"/>
      <c r="S995" s="155"/>
      <c r="T995" s="155"/>
      <c r="U995" s="155"/>
      <c r="V995" s="155"/>
      <c r="W995" s="155"/>
      <c r="X995" s="155"/>
      <c r="Y995" s="53" t="str">
        <f t="shared" si="299"/>
        <v/>
      </c>
      <c r="Z995" s="51" t="str">
        <f t="shared" si="300"/>
        <v/>
      </c>
      <c r="AA995" s="51" t="str">
        <f t="shared" si="285"/>
        <v/>
      </c>
      <c r="AB995" s="51" t="str">
        <f t="shared" si="286"/>
        <v/>
      </c>
      <c r="AC995" s="51" t="str">
        <f t="shared" si="287"/>
        <v/>
      </c>
      <c r="AD995" s="51" t="str">
        <f t="shared" si="301"/>
        <v/>
      </c>
      <c r="AE995" s="51" t="str">
        <f t="shared" si="288"/>
        <v/>
      </c>
      <c r="AF995" s="51" t="str">
        <f t="shared" si="302"/>
        <v/>
      </c>
      <c r="AG995" s="51" t="str">
        <f t="shared" si="289"/>
        <v/>
      </c>
      <c r="AH995" s="51" t="str">
        <f t="shared" si="290"/>
        <v/>
      </c>
      <c r="AI995" s="51" t="str">
        <f t="shared" si="291"/>
        <v/>
      </c>
      <c r="AJ995" s="51" t="str">
        <f t="shared" si="292"/>
        <v/>
      </c>
      <c r="AK995" s="51" t="str">
        <f t="shared" si="293"/>
        <v/>
      </c>
      <c r="AL995" s="51" t="str">
        <f t="shared" si="294"/>
        <v/>
      </c>
      <c r="AM995" s="51" t="str">
        <f t="shared" si="295"/>
        <v/>
      </c>
      <c r="AN995" s="51" t="str">
        <f>IF(OR(AD995&lt;&gt;TRUE,AI995&lt;&gt;TRUE),"",IF(OR('Info Lieferung'!$B$12-(YEAR(J995))&gt;INDEX(valschartmaxalt,MATCH(N995,libschart,0)),'Info Lieferung'!$B$12-(YEAR(J995))&lt;INDEX(valschartminalt,MATCH(N995,libschart,0))),FALSE,TRUE))</f>
        <v/>
      </c>
      <c r="AO995" s="51" t="str">
        <f t="shared" si="296"/>
        <v/>
      </c>
      <c r="AP995" s="51"/>
      <c r="AQ995" s="51"/>
      <c r="AR995" s="51"/>
      <c r="AS995" s="197" t="str">
        <f t="shared" si="303"/>
        <v/>
      </c>
      <c r="AT995" s="197" t="str">
        <f t="shared" si="297"/>
        <v/>
      </c>
    </row>
    <row r="996" spans="1:46" x14ac:dyDescent="0.2">
      <c r="A996" s="52" t="str">
        <f>IF(AND(F996&lt;&gt;"",'Institution - Klasse'!$F$4&lt;&gt;""),INDEX(libcatidinstit,'Institution - Klasse'!$F$4),"")</f>
        <v/>
      </c>
      <c r="B996" s="52" t="str">
        <f>IF(A996&lt;&gt;"",INDEX(codeinstit,'Institution - Klasse'!$F$4),"")</f>
        <v/>
      </c>
      <c r="C996" s="50" t="str">
        <f t="shared" si="298"/>
        <v/>
      </c>
      <c r="D996" s="143"/>
      <c r="E996" s="143"/>
      <c r="F996" s="137"/>
      <c r="G996" s="137"/>
      <c r="H996" s="137"/>
      <c r="I996" s="137"/>
      <c r="J996" s="139"/>
      <c r="K996" s="140"/>
      <c r="L996" s="141"/>
      <c r="M996" s="141"/>
      <c r="N996" s="140"/>
      <c r="O996" s="142"/>
      <c r="P996" s="137"/>
      <c r="Q996" s="227"/>
      <c r="R996" s="137"/>
      <c r="S996" s="155"/>
      <c r="T996" s="155"/>
      <c r="U996" s="155"/>
      <c r="V996" s="155"/>
      <c r="W996" s="155"/>
      <c r="X996" s="155"/>
      <c r="Y996" s="53" t="str">
        <f t="shared" si="299"/>
        <v/>
      </c>
      <c r="Z996" s="51" t="str">
        <f t="shared" si="300"/>
        <v/>
      </c>
      <c r="AA996" s="51" t="str">
        <f t="shared" si="285"/>
        <v/>
      </c>
      <c r="AB996" s="51" t="str">
        <f t="shared" si="286"/>
        <v/>
      </c>
      <c r="AC996" s="51" t="str">
        <f t="shared" si="287"/>
        <v/>
      </c>
      <c r="AD996" s="51" t="str">
        <f t="shared" si="301"/>
        <v/>
      </c>
      <c r="AE996" s="51" t="str">
        <f t="shared" si="288"/>
        <v/>
      </c>
      <c r="AF996" s="51" t="str">
        <f t="shared" si="302"/>
        <v/>
      </c>
      <c r="AG996" s="51" t="str">
        <f t="shared" si="289"/>
        <v/>
      </c>
      <c r="AH996" s="51" t="str">
        <f t="shared" si="290"/>
        <v/>
      </c>
      <c r="AI996" s="51" t="str">
        <f t="shared" si="291"/>
        <v/>
      </c>
      <c r="AJ996" s="51" t="str">
        <f t="shared" si="292"/>
        <v/>
      </c>
      <c r="AK996" s="51" t="str">
        <f t="shared" si="293"/>
        <v/>
      </c>
      <c r="AL996" s="51" t="str">
        <f t="shared" si="294"/>
        <v/>
      </c>
      <c r="AM996" s="51" t="str">
        <f t="shared" si="295"/>
        <v/>
      </c>
      <c r="AN996" s="51" t="str">
        <f>IF(OR(AD996&lt;&gt;TRUE,AI996&lt;&gt;TRUE),"",IF(OR('Info Lieferung'!$B$12-(YEAR(J996))&gt;INDEX(valschartmaxalt,MATCH(N996,libschart,0)),'Info Lieferung'!$B$12-(YEAR(J996))&lt;INDEX(valschartminalt,MATCH(N996,libschart,0))),FALSE,TRUE))</f>
        <v/>
      </c>
      <c r="AO996" s="51" t="str">
        <f t="shared" si="296"/>
        <v/>
      </c>
      <c r="AP996" s="51"/>
      <c r="AQ996" s="51"/>
      <c r="AR996" s="51"/>
      <c r="AS996" s="197" t="str">
        <f t="shared" si="303"/>
        <v/>
      </c>
      <c r="AT996" s="197" t="str">
        <f t="shared" si="297"/>
        <v/>
      </c>
    </row>
    <row r="997" spans="1:46" x14ac:dyDescent="0.2">
      <c r="A997" s="52" t="str">
        <f>IF(AND(F997&lt;&gt;"",'Institution - Klasse'!$F$4&lt;&gt;""),INDEX(libcatidinstit,'Institution - Klasse'!$F$4),"")</f>
        <v/>
      </c>
      <c r="B997" s="52" t="str">
        <f>IF(A997&lt;&gt;"",INDEX(codeinstit,'Institution - Klasse'!$F$4),"")</f>
        <v/>
      </c>
      <c r="C997" s="50" t="str">
        <f t="shared" si="298"/>
        <v/>
      </c>
      <c r="D997" s="143"/>
      <c r="E997" s="143"/>
      <c r="F997" s="137"/>
      <c r="G997" s="137"/>
      <c r="H997" s="137"/>
      <c r="I997" s="137"/>
      <c r="J997" s="139"/>
      <c r="K997" s="140"/>
      <c r="L997" s="141"/>
      <c r="M997" s="141"/>
      <c r="N997" s="140"/>
      <c r="O997" s="142"/>
      <c r="P997" s="137"/>
      <c r="Q997" s="227"/>
      <c r="R997" s="137"/>
      <c r="S997" s="155"/>
      <c r="T997" s="155"/>
      <c r="U997" s="155"/>
      <c r="V997" s="155"/>
      <c r="W997" s="155"/>
      <c r="X997" s="155"/>
      <c r="Y997" s="53" t="str">
        <f t="shared" si="299"/>
        <v/>
      </c>
      <c r="Z997" s="51" t="str">
        <f t="shared" si="300"/>
        <v/>
      </c>
      <c r="AA997" s="51" t="str">
        <f t="shared" si="285"/>
        <v/>
      </c>
      <c r="AB997" s="51" t="str">
        <f t="shared" si="286"/>
        <v/>
      </c>
      <c r="AC997" s="51" t="str">
        <f t="shared" si="287"/>
        <v/>
      </c>
      <c r="AD997" s="51" t="str">
        <f t="shared" si="301"/>
        <v/>
      </c>
      <c r="AE997" s="51" t="str">
        <f t="shared" si="288"/>
        <v/>
      </c>
      <c r="AF997" s="51" t="str">
        <f t="shared" si="302"/>
        <v/>
      </c>
      <c r="AG997" s="51" t="str">
        <f t="shared" si="289"/>
        <v/>
      </c>
      <c r="AH997" s="51" t="str">
        <f t="shared" si="290"/>
        <v/>
      </c>
      <c r="AI997" s="51" t="str">
        <f t="shared" si="291"/>
        <v/>
      </c>
      <c r="AJ997" s="51" t="str">
        <f t="shared" si="292"/>
        <v/>
      </c>
      <c r="AK997" s="51" t="str">
        <f t="shared" si="293"/>
        <v/>
      </c>
      <c r="AL997" s="51" t="str">
        <f t="shared" si="294"/>
        <v/>
      </c>
      <c r="AM997" s="51" t="str">
        <f t="shared" si="295"/>
        <v/>
      </c>
      <c r="AN997" s="51" t="str">
        <f>IF(OR(AD997&lt;&gt;TRUE,AI997&lt;&gt;TRUE),"",IF(OR('Info Lieferung'!$B$12-(YEAR(J997))&gt;INDEX(valschartmaxalt,MATCH(N997,libschart,0)),'Info Lieferung'!$B$12-(YEAR(J997))&lt;INDEX(valschartminalt,MATCH(N997,libschart,0))),FALSE,TRUE))</f>
        <v/>
      </c>
      <c r="AO997" s="51" t="str">
        <f t="shared" si="296"/>
        <v/>
      </c>
      <c r="AP997" s="51"/>
      <c r="AQ997" s="51"/>
      <c r="AR997" s="51"/>
      <c r="AS997" s="197" t="str">
        <f t="shared" si="303"/>
        <v/>
      </c>
      <c r="AT997" s="197" t="str">
        <f t="shared" si="297"/>
        <v/>
      </c>
    </row>
    <row r="998" spans="1:46" x14ac:dyDescent="0.2">
      <c r="A998" s="52" t="str">
        <f>IF(AND(F998&lt;&gt;"",'Institution - Klasse'!$F$4&lt;&gt;""),INDEX(libcatidinstit,'Institution - Klasse'!$F$4),"")</f>
        <v/>
      </c>
      <c r="B998" s="52" t="str">
        <f>IF(A998&lt;&gt;"",INDEX(codeinstit,'Institution - Klasse'!$F$4),"")</f>
        <v/>
      </c>
      <c r="C998" s="50" t="str">
        <f t="shared" si="298"/>
        <v/>
      </c>
      <c r="D998" s="143"/>
      <c r="E998" s="143"/>
      <c r="F998" s="137"/>
      <c r="G998" s="137"/>
      <c r="H998" s="137"/>
      <c r="I998" s="137"/>
      <c r="J998" s="139"/>
      <c r="K998" s="140"/>
      <c r="L998" s="141"/>
      <c r="M998" s="141"/>
      <c r="N998" s="140"/>
      <c r="O998" s="142"/>
      <c r="P998" s="137"/>
      <c r="Q998" s="227"/>
      <c r="R998" s="137"/>
      <c r="S998" s="155"/>
      <c r="T998" s="155"/>
      <c r="U998" s="155"/>
      <c r="V998" s="155"/>
      <c r="W998" s="155"/>
      <c r="X998" s="155"/>
      <c r="Y998" s="53" t="str">
        <f t="shared" si="299"/>
        <v/>
      </c>
      <c r="Z998" s="51" t="str">
        <f t="shared" si="300"/>
        <v/>
      </c>
      <c r="AA998" s="51" t="str">
        <f t="shared" si="285"/>
        <v/>
      </c>
      <c r="AB998" s="51" t="str">
        <f t="shared" si="286"/>
        <v/>
      </c>
      <c r="AC998" s="51" t="str">
        <f t="shared" si="287"/>
        <v/>
      </c>
      <c r="AD998" s="51" t="str">
        <f t="shared" si="301"/>
        <v/>
      </c>
      <c r="AE998" s="51" t="str">
        <f t="shared" si="288"/>
        <v/>
      </c>
      <c r="AF998" s="51" t="str">
        <f t="shared" si="302"/>
        <v/>
      </c>
      <c r="AG998" s="51" t="str">
        <f t="shared" si="289"/>
        <v/>
      </c>
      <c r="AH998" s="51" t="str">
        <f t="shared" si="290"/>
        <v/>
      </c>
      <c r="AI998" s="51" t="str">
        <f t="shared" si="291"/>
        <v/>
      </c>
      <c r="AJ998" s="51" t="str">
        <f t="shared" si="292"/>
        <v/>
      </c>
      <c r="AK998" s="51" t="str">
        <f t="shared" si="293"/>
        <v/>
      </c>
      <c r="AL998" s="51" t="str">
        <f t="shared" si="294"/>
        <v/>
      </c>
      <c r="AM998" s="51" t="str">
        <f t="shared" si="295"/>
        <v/>
      </c>
      <c r="AN998" s="51" t="str">
        <f>IF(OR(AD998&lt;&gt;TRUE,AI998&lt;&gt;TRUE),"",IF(OR('Info Lieferung'!$B$12-(YEAR(J998))&gt;INDEX(valschartmaxalt,MATCH(N998,libschart,0)),'Info Lieferung'!$B$12-(YEAR(J998))&lt;INDEX(valschartminalt,MATCH(N998,libschart,0))),FALSE,TRUE))</f>
        <v/>
      </c>
      <c r="AO998" s="51" t="str">
        <f t="shared" si="296"/>
        <v/>
      </c>
      <c r="AP998" s="51"/>
      <c r="AQ998" s="51"/>
      <c r="AR998" s="51"/>
      <c r="AS998" s="197" t="str">
        <f t="shared" si="303"/>
        <v/>
      </c>
      <c r="AT998" s="197" t="str">
        <f t="shared" si="297"/>
        <v/>
      </c>
    </row>
    <row r="999" spans="1:46" x14ac:dyDescent="0.2">
      <c r="A999" s="52" t="str">
        <f>IF(AND(F999&lt;&gt;"",'Institution - Klasse'!$F$4&lt;&gt;""),INDEX(libcatidinstit,'Institution - Klasse'!$F$4),"")</f>
        <v/>
      </c>
      <c r="B999" s="52" t="str">
        <f>IF(A999&lt;&gt;"",INDEX(codeinstit,'Institution - Klasse'!$F$4),"")</f>
        <v/>
      </c>
      <c r="C999" s="50" t="str">
        <f t="shared" si="298"/>
        <v/>
      </c>
      <c r="D999" s="143"/>
      <c r="E999" s="143"/>
      <c r="F999" s="137"/>
      <c r="G999" s="137"/>
      <c r="H999" s="137"/>
      <c r="I999" s="137"/>
      <c r="J999" s="139"/>
      <c r="K999" s="140"/>
      <c r="L999" s="141"/>
      <c r="M999" s="141"/>
      <c r="N999" s="140"/>
      <c r="O999" s="142"/>
      <c r="P999" s="137"/>
      <c r="Q999" s="227"/>
      <c r="R999" s="137"/>
      <c r="S999" s="155"/>
      <c r="T999" s="155"/>
      <c r="U999" s="155"/>
      <c r="V999" s="155"/>
      <c r="W999" s="155"/>
      <c r="X999" s="155"/>
      <c r="Y999" s="53" t="str">
        <f t="shared" si="299"/>
        <v/>
      </c>
      <c r="Z999" s="51" t="str">
        <f t="shared" si="300"/>
        <v/>
      </c>
      <c r="AA999" s="51" t="str">
        <f t="shared" si="285"/>
        <v/>
      </c>
      <c r="AB999" s="51" t="str">
        <f t="shared" si="286"/>
        <v/>
      </c>
      <c r="AC999" s="51" t="str">
        <f t="shared" si="287"/>
        <v/>
      </c>
      <c r="AD999" s="51" t="str">
        <f t="shared" si="301"/>
        <v/>
      </c>
      <c r="AE999" s="51" t="str">
        <f t="shared" si="288"/>
        <v/>
      </c>
      <c r="AF999" s="51" t="str">
        <f t="shared" si="302"/>
        <v/>
      </c>
      <c r="AG999" s="51" t="str">
        <f t="shared" si="289"/>
        <v/>
      </c>
      <c r="AH999" s="51" t="str">
        <f t="shared" si="290"/>
        <v/>
      </c>
      <c r="AI999" s="51" t="str">
        <f t="shared" si="291"/>
        <v/>
      </c>
      <c r="AJ999" s="51" t="str">
        <f t="shared" si="292"/>
        <v/>
      </c>
      <c r="AK999" s="51" t="str">
        <f t="shared" si="293"/>
        <v/>
      </c>
      <c r="AL999" s="51" t="str">
        <f t="shared" si="294"/>
        <v/>
      </c>
      <c r="AM999" s="51" t="str">
        <f t="shared" si="295"/>
        <v/>
      </c>
      <c r="AN999" s="51" t="str">
        <f>IF(OR(AD999&lt;&gt;TRUE,AI999&lt;&gt;TRUE),"",IF(OR('Info Lieferung'!$B$12-(YEAR(J999))&gt;INDEX(valschartmaxalt,MATCH(N999,libschart,0)),'Info Lieferung'!$B$12-(YEAR(J999))&lt;INDEX(valschartminalt,MATCH(N999,libschart,0))),FALSE,TRUE))</f>
        <v/>
      </c>
      <c r="AO999" s="51" t="str">
        <f t="shared" si="296"/>
        <v/>
      </c>
      <c r="AP999" s="51"/>
      <c r="AQ999" s="51"/>
      <c r="AR999" s="51"/>
      <c r="AS999" s="197" t="str">
        <f t="shared" si="303"/>
        <v/>
      </c>
      <c r="AT999" s="197" t="str">
        <f t="shared" si="297"/>
        <v/>
      </c>
    </row>
    <row r="1000" spans="1:46" x14ac:dyDescent="0.2">
      <c r="A1000" s="52" t="str">
        <f>IF(AND(F1000&lt;&gt;"",'Institution - Klasse'!$F$4&lt;&gt;""),INDEX(libcatidinstit,'Institution - Klasse'!$F$4),"")</f>
        <v/>
      </c>
      <c r="B1000" s="52" t="str">
        <f>IF(A1000&lt;&gt;"",INDEX(codeinstit,'Institution - Klasse'!$F$4),"")</f>
        <v/>
      </c>
      <c r="C1000" s="50" t="str">
        <f t="shared" si="298"/>
        <v/>
      </c>
      <c r="D1000" s="143"/>
      <c r="E1000" s="143"/>
      <c r="F1000" s="137"/>
      <c r="G1000" s="137"/>
      <c r="H1000" s="137"/>
      <c r="I1000" s="137"/>
      <c r="J1000" s="139"/>
      <c r="K1000" s="140"/>
      <c r="L1000" s="141"/>
      <c r="M1000" s="141"/>
      <c r="N1000" s="140"/>
      <c r="O1000" s="142"/>
      <c r="P1000" s="137"/>
      <c r="Q1000" s="227"/>
      <c r="R1000" s="137"/>
      <c r="S1000" s="155"/>
      <c r="T1000" s="155"/>
      <c r="U1000" s="155"/>
      <c r="V1000" s="155"/>
      <c r="W1000" s="155"/>
      <c r="X1000" s="155"/>
      <c r="Y1000" s="53" t="str">
        <f t="shared" si="299"/>
        <v/>
      </c>
      <c r="Z1000" s="51" t="str">
        <f t="shared" si="300"/>
        <v/>
      </c>
      <c r="AA1000" s="51" t="str">
        <f t="shared" si="285"/>
        <v/>
      </c>
      <c r="AB1000" s="51" t="str">
        <f t="shared" si="286"/>
        <v/>
      </c>
      <c r="AC1000" s="51" t="str">
        <f t="shared" si="287"/>
        <v/>
      </c>
      <c r="AD1000" s="51" t="str">
        <f t="shared" si="301"/>
        <v/>
      </c>
      <c r="AE1000" s="51" t="str">
        <f t="shared" si="288"/>
        <v/>
      </c>
      <c r="AF1000" s="51" t="str">
        <f t="shared" si="302"/>
        <v/>
      </c>
      <c r="AG1000" s="51" t="str">
        <f t="shared" si="289"/>
        <v/>
      </c>
      <c r="AH1000" s="51" t="str">
        <f t="shared" si="290"/>
        <v/>
      </c>
      <c r="AI1000" s="51" t="str">
        <f t="shared" si="291"/>
        <v/>
      </c>
      <c r="AJ1000" s="51" t="str">
        <f t="shared" si="292"/>
        <v/>
      </c>
      <c r="AK1000" s="51" t="str">
        <f t="shared" si="293"/>
        <v/>
      </c>
      <c r="AL1000" s="51" t="str">
        <f t="shared" si="294"/>
        <v/>
      </c>
      <c r="AM1000" s="51" t="str">
        <f t="shared" si="295"/>
        <v/>
      </c>
      <c r="AN1000" s="51" t="str">
        <f>IF(OR(AD1000&lt;&gt;TRUE,AI1000&lt;&gt;TRUE),"",IF(OR('Info Lieferung'!$B$12-(YEAR(J1000))&gt;INDEX(valschartmaxalt,MATCH(N1000,libschart,0)),'Info Lieferung'!$B$12-(YEAR(J1000))&lt;INDEX(valschartminalt,MATCH(N1000,libschart,0))),FALSE,TRUE))</f>
        <v/>
      </c>
      <c r="AO1000" s="51" t="str">
        <f t="shared" si="296"/>
        <v/>
      </c>
      <c r="AP1000" s="51"/>
      <c r="AQ1000" s="51"/>
      <c r="AR1000" s="51"/>
      <c r="AS1000" s="197" t="str">
        <f t="shared" si="303"/>
        <v/>
      </c>
      <c r="AT1000" s="197" t="str">
        <f t="shared" si="297"/>
        <v/>
      </c>
    </row>
    <row r="1001" spans="1:46" x14ac:dyDescent="0.2">
      <c r="A1001" s="52" t="str">
        <f>IF(AND(F1001&lt;&gt;"",'Institution - Klasse'!$F$4&lt;&gt;""),INDEX(libcatidinstit,'Institution - Klasse'!$F$4),"")</f>
        <v/>
      </c>
      <c r="B1001" s="52" t="str">
        <f>IF(A1001&lt;&gt;"",INDEX(codeinstit,'Institution - Klasse'!$F$4),"")</f>
        <v/>
      </c>
      <c r="C1001" s="50" t="str">
        <f t="shared" si="298"/>
        <v/>
      </c>
      <c r="D1001" s="143"/>
      <c r="E1001" s="143"/>
      <c r="F1001" s="137"/>
      <c r="G1001" s="137"/>
      <c r="H1001" s="137"/>
      <c r="I1001" s="137"/>
      <c r="J1001" s="139"/>
      <c r="K1001" s="140"/>
      <c r="L1001" s="141"/>
      <c r="M1001" s="141"/>
      <c r="N1001" s="140"/>
      <c r="O1001" s="142"/>
      <c r="P1001" s="137"/>
      <c r="Q1001" s="227"/>
      <c r="R1001" s="137"/>
      <c r="S1001" s="155"/>
      <c r="T1001" s="155"/>
      <c r="U1001" s="155"/>
      <c r="V1001" s="155"/>
      <c r="W1001" s="155"/>
      <c r="X1001" s="155"/>
      <c r="Y1001" s="53" t="str">
        <f t="shared" si="299"/>
        <v/>
      </c>
      <c r="Z1001" s="51" t="str">
        <f t="shared" si="300"/>
        <v/>
      </c>
      <c r="AA1001" s="51" t="str">
        <f t="shared" si="285"/>
        <v/>
      </c>
      <c r="AB1001" s="51" t="str">
        <f t="shared" si="286"/>
        <v/>
      </c>
      <c r="AC1001" s="51" t="str">
        <f t="shared" si="287"/>
        <v/>
      </c>
      <c r="AD1001" s="51" t="str">
        <f t="shared" si="301"/>
        <v/>
      </c>
      <c r="AE1001" s="51" t="str">
        <f t="shared" si="288"/>
        <v/>
      </c>
      <c r="AF1001" s="51" t="str">
        <f t="shared" si="302"/>
        <v/>
      </c>
      <c r="AG1001" s="51" t="str">
        <f t="shared" si="289"/>
        <v/>
      </c>
      <c r="AH1001" s="51" t="str">
        <f t="shared" si="290"/>
        <v/>
      </c>
      <c r="AI1001" s="51" t="str">
        <f t="shared" si="291"/>
        <v/>
      </c>
      <c r="AJ1001" s="51" t="str">
        <f t="shared" si="292"/>
        <v/>
      </c>
      <c r="AK1001" s="51" t="str">
        <f t="shared" si="293"/>
        <v/>
      </c>
      <c r="AL1001" s="51" t="str">
        <f t="shared" si="294"/>
        <v/>
      </c>
      <c r="AM1001" s="51" t="str">
        <f t="shared" si="295"/>
        <v/>
      </c>
      <c r="AN1001" s="51" t="str">
        <f>IF(OR(AD1001&lt;&gt;TRUE,AI1001&lt;&gt;TRUE),"",IF(OR('Info Lieferung'!$B$12-(YEAR(J1001))&gt;INDEX(valschartmaxalt,MATCH(N1001,libschart,0)),'Info Lieferung'!$B$12-(YEAR(J1001))&lt;INDEX(valschartminalt,MATCH(N1001,libschart,0))),FALSE,TRUE))</f>
        <v/>
      </c>
      <c r="AO1001" s="51" t="str">
        <f t="shared" si="296"/>
        <v/>
      </c>
      <c r="AP1001" s="51"/>
      <c r="AQ1001" s="51"/>
      <c r="AR1001" s="51"/>
      <c r="AS1001" s="197" t="str">
        <f t="shared" si="303"/>
        <v/>
      </c>
      <c r="AT1001" s="197" t="str">
        <f t="shared" si="297"/>
        <v/>
      </c>
    </row>
    <row r="1002" spans="1:46" x14ac:dyDescent="0.2">
      <c r="A1002" s="52" t="str">
        <f>IF(AND(F1002&lt;&gt;"",'Institution - Klasse'!$F$4&lt;&gt;""),INDEX(libcatidinstit,'Institution - Klasse'!$F$4),"")</f>
        <v/>
      </c>
      <c r="B1002" s="52" t="str">
        <f>IF(A1002&lt;&gt;"",INDEX(codeinstit,'Institution - Klasse'!$F$4),"")</f>
        <v/>
      </c>
      <c r="C1002" s="50" t="str">
        <f t="shared" si="298"/>
        <v/>
      </c>
      <c r="D1002" s="143"/>
      <c r="E1002" s="143"/>
      <c r="F1002" s="137"/>
      <c r="G1002" s="137"/>
      <c r="H1002" s="137"/>
      <c r="I1002" s="137"/>
      <c r="J1002" s="139"/>
      <c r="K1002" s="140"/>
      <c r="L1002" s="141"/>
      <c r="M1002" s="141"/>
      <c r="N1002" s="140"/>
      <c r="O1002" s="142"/>
      <c r="P1002" s="137"/>
      <c r="Q1002" s="227"/>
      <c r="R1002" s="137"/>
      <c r="S1002" s="155"/>
      <c r="T1002" s="155"/>
      <c r="U1002" s="155"/>
      <c r="V1002" s="155"/>
      <c r="W1002" s="155"/>
      <c r="X1002" s="155"/>
      <c r="Y1002" s="53" t="str">
        <f t="shared" si="299"/>
        <v/>
      </c>
      <c r="Z1002" s="51" t="str">
        <f t="shared" si="300"/>
        <v/>
      </c>
      <c r="AA1002" s="51" t="str">
        <f t="shared" si="285"/>
        <v/>
      </c>
      <c r="AB1002" s="51" t="str">
        <f t="shared" si="286"/>
        <v/>
      </c>
      <c r="AC1002" s="51" t="str">
        <f t="shared" si="287"/>
        <v/>
      </c>
      <c r="AD1002" s="51" t="str">
        <f t="shared" si="301"/>
        <v/>
      </c>
      <c r="AE1002" s="51" t="str">
        <f t="shared" si="288"/>
        <v/>
      </c>
      <c r="AF1002" s="51" t="str">
        <f t="shared" si="302"/>
        <v/>
      </c>
      <c r="AG1002" s="51" t="str">
        <f t="shared" si="289"/>
        <v/>
      </c>
      <c r="AH1002" s="51" t="str">
        <f t="shared" si="290"/>
        <v/>
      </c>
      <c r="AI1002" s="51" t="str">
        <f t="shared" si="291"/>
        <v/>
      </c>
      <c r="AJ1002" s="51" t="str">
        <f t="shared" si="292"/>
        <v/>
      </c>
      <c r="AK1002" s="51" t="str">
        <f t="shared" si="293"/>
        <v/>
      </c>
      <c r="AL1002" s="51" t="str">
        <f t="shared" si="294"/>
        <v/>
      </c>
      <c r="AM1002" s="51" t="str">
        <f t="shared" si="295"/>
        <v/>
      </c>
      <c r="AN1002" s="51" t="str">
        <f>IF(OR(AD1002&lt;&gt;TRUE,AI1002&lt;&gt;TRUE),"",IF(OR('Info Lieferung'!$B$12-(YEAR(J1002))&gt;INDEX(valschartmaxalt,MATCH(N1002,libschart,0)),'Info Lieferung'!$B$12-(YEAR(J1002))&lt;INDEX(valschartminalt,MATCH(N1002,libschart,0))),FALSE,TRUE))</f>
        <v/>
      </c>
      <c r="AO1002" s="51" t="str">
        <f t="shared" si="296"/>
        <v/>
      </c>
      <c r="AP1002" s="51"/>
      <c r="AQ1002" s="51"/>
      <c r="AR1002" s="51"/>
      <c r="AS1002" s="197" t="str">
        <f t="shared" si="303"/>
        <v/>
      </c>
      <c r="AT1002" s="197" t="str">
        <f t="shared" si="297"/>
        <v/>
      </c>
    </row>
    <row r="1003" spans="1:46" x14ac:dyDescent="0.2">
      <c r="A1003" s="52" t="str">
        <f>IF(AND(F1003&lt;&gt;"",'Institution - Klasse'!$F$4&lt;&gt;""),INDEX(libcatidinstit,'Institution - Klasse'!$F$4),"")</f>
        <v/>
      </c>
      <c r="B1003" s="52" t="str">
        <f>IF(A1003&lt;&gt;"",INDEX(codeinstit,'Institution - Klasse'!$F$4),"")</f>
        <v/>
      </c>
      <c r="C1003" s="50" t="str">
        <f t="shared" si="298"/>
        <v/>
      </c>
      <c r="D1003" s="143"/>
      <c r="E1003" s="143"/>
      <c r="F1003" s="137"/>
      <c r="G1003" s="137"/>
      <c r="H1003" s="137"/>
      <c r="I1003" s="137"/>
      <c r="J1003" s="139"/>
      <c r="K1003" s="140"/>
      <c r="L1003" s="141"/>
      <c r="M1003" s="141"/>
      <c r="N1003" s="140"/>
      <c r="O1003" s="142"/>
      <c r="P1003" s="137"/>
      <c r="Q1003" s="227"/>
      <c r="R1003" s="137"/>
      <c r="S1003" s="155"/>
      <c r="T1003" s="155"/>
      <c r="U1003" s="155"/>
      <c r="V1003" s="155"/>
      <c r="W1003" s="155"/>
      <c r="X1003" s="155"/>
      <c r="Y1003" s="53" t="str">
        <f t="shared" si="299"/>
        <v/>
      </c>
      <c r="Z1003" s="51" t="str">
        <f t="shared" si="300"/>
        <v/>
      </c>
      <c r="AA1003" s="51" t="str">
        <f t="shared" si="285"/>
        <v/>
      </c>
      <c r="AB1003" s="51" t="str">
        <f t="shared" si="286"/>
        <v/>
      </c>
      <c r="AC1003" s="51" t="str">
        <f t="shared" si="287"/>
        <v/>
      </c>
      <c r="AD1003" s="51" t="str">
        <f t="shared" si="301"/>
        <v/>
      </c>
      <c r="AE1003" s="51" t="str">
        <f t="shared" si="288"/>
        <v/>
      </c>
      <c r="AF1003" s="51" t="str">
        <f t="shared" si="302"/>
        <v/>
      </c>
      <c r="AG1003" s="51" t="str">
        <f t="shared" si="289"/>
        <v/>
      </c>
      <c r="AH1003" s="51" t="str">
        <f t="shared" si="290"/>
        <v/>
      </c>
      <c r="AI1003" s="51" t="str">
        <f t="shared" si="291"/>
        <v/>
      </c>
      <c r="AJ1003" s="51" t="str">
        <f t="shared" si="292"/>
        <v/>
      </c>
      <c r="AK1003" s="51" t="str">
        <f t="shared" si="293"/>
        <v/>
      </c>
      <c r="AL1003" s="51" t="str">
        <f t="shared" si="294"/>
        <v/>
      </c>
      <c r="AM1003" s="51" t="str">
        <f t="shared" si="295"/>
        <v/>
      </c>
      <c r="AN1003" s="51" t="str">
        <f>IF(OR(AD1003&lt;&gt;TRUE,AI1003&lt;&gt;TRUE),"",IF(OR('Info Lieferung'!$B$12-(YEAR(J1003))&gt;INDEX(valschartmaxalt,MATCH(N1003,libschart,0)),'Info Lieferung'!$B$12-(YEAR(J1003))&lt;INDEX(valschartminalt,MATCH(N1003,libschart,0))),FALSE,TRUE))</f>
        <v/>
      </c>
      <c r="AO1003" s="51" t="str">
        <f t="shared" si="296"/>
        <v/>
      </c>
      <c r="AP1003" s="51"/>
      <c r="AQ1003" s="51"/>
      <c r="AR1003" s="51"/>
      <c r="AS1003" s="197" t="str">
        <f t="shared" si="303"/>
        <v/>
      </c>
      <c r="AT1003" s="197" t="str">
        <f t="shared" si="297"/>
        <v/>
      </c>
    </row>
    <row r="1004" spans="1:46" x14ac:dyDescent="0.2">
      <c r="A1004" s="52" t="str">
        <f>IF(AND(F1004&lt;&gt;"",'Institution - Klasse'!$F$4&lt;&gt;""),INDEX(libcatidinstit,'Institution - Klasse'!$F$4),"")</f>
        <v/>
      </c>
      <c r="B1004" s="52" t="str">
        <f>IF(A1004&lt;&gt;"",INDEX(codeinstit,'Institution - Klasse'!$F$4),"")</f>
        <v/>
      </c>
      <c r="C1004" s="50" t="str">
        <f t="shared" si="298"/>
        <v/>
      </c>
      <c r="D1004" s="143"/>
      <c r="E1004" s="143"/>
      <c r="F1004" s="137"/>
      <c r="G1004" s="137"/>
      <c r="H1004" s="137"/>
      <c r="I1004" s="137"/>
      <c r="J1004" s="139"/>
      <c r="K1004" s="140"/>
      <c r="L1004" s="141"/>
      <c r="M1004" s="141"/>
      <c r="N1004" s="140"/>
      <c r="O1004" s="142"/>
      <c r="P1004" s="137"/>
      <c r="Q1004" s="227"/>
      <c r="R1004" s="137"/>
      <c r="S1004" s="155"/>
      <c r="T1004" s="155"/>
      <c r="U1004" s="155"/>
      <c r="V1004" s="155"/>
      <c r="W1004" s="155"/>
      <c r="X1004" s="155"/>
      <c r="Y1004" s="53" t="str">
        <f t="shared" si="299"/>
        <v/>
      </c>
      <c r="Z1004" s="51" t="str">
        <f t="shared" si="300"/>
        <v/>
      </c>
      <c r="AA1004" s="51" t="str">
        <f t="shared" si="285"/>
        <v/>
      </c>
      <c r="AB1004" s="51" t="str">
        <f t="shared" si="286"/>
        <v/>
      </c>
      <c r="AC1004" s="51" t="str">
        <f t="shared" si="287"/>
        <v/>
      </c>
      <c r="AD1004" s="51" t="str">
        <f t="shared" si="301"/>
        <v/>
      </c>
      <c r="AE1004" s="51" t="str">
        <f t="shared" si="288"/>
        <v/>
      </c>
      <c r="AF1004" s="51" t="str">
        <f t="shared" si="302"/>
        <v/>
      </c>
      <c r="AG1004" s="51" t="str">
        <f t="shared" si="289"/>
        <v/>
      </c>
      <c r="AH1004" s="51" t="str">
        <f t="shared" si="290"/>
        <v/>
      </c>
      <c r="AI1004" s="51" t="str">
        <f t="shared" si="291"/>
        <v/>
      </c>
      <c r="AJ1004" s="51" t="str">
        <f t="shared" si="292"/>
        <v/>
      </c>
      <c r="AK1004" s="51" t="str">
        <f t="shared" si="293"/>
        <v/>
      </c>
      <c r="AL1004" s="51" t="str">
        <f t="shared" si="294"/>
        <v/>
      </c>
      <c r="AM1004" s="51" t="str">
        <f t="shared" si="295"/>
        <v/>
      </c>
      <c r="AN1004" s="51" t="str">
        <f>IF(OR(AD1004&lt;&gt;TRUE,AI1004&lt;&gt;TRUE),"",IF(OR('Info Lieferung'!$B$12-(YEAR(J1004))&gt;INDEX(valschartmaxalt,MATCH(N1004,libschart,0)),'Info Lieferung'!$B$12-(YEAR(J1004))&lt;INDEX(valschartminalt,MATCH(N1004,libschart,0))),FALSE,TRUE))</f>
        <v/>
      </c>
      <c r="AO1004" s="51" t="str">
        <f t="shared" si="296"/>
        <v/>
      </c>
      <c r="AP1004" s="51"/>
      <c r="AQ1004" s="51"/>
      <c r="AR1004" s="51"/>
      <c r="AS1004" s="197" t="str">
        <f t="shared" si="303"/>
        <v/>
      </c>
      <c r="AT1004" s="197" t="str">
        <f t="shared" si="297"/>
        <v/>
      </c>
    </row>
  </sheetData>
  <sheetProtection sheet="1" objects="1" scenarios="1"/>
  <mergeCells count="1">
    <mergeCell ref="T3:U3"/>
  </mergeCells>
  <phoneticPr fontId="16"/>
  <conditionalFormatting sqref="K5:K1004">
    <cfRule type="expression" dxfId="26" priority="5" stopIfTrue="1">
      <formula>NOT(AE5)</formula>
    </cfRule>
  </conditionalFormatting>
  <conditionalFormatting sqref="F5:F1004">
    <cfRule type="expression" dxfId="25" priority="6" stopIfTrue="1">
      <formula>NOT(AA5)</formula>
    </cfRule>
  </conditionalFormatting>
  <conditionalFormatting sqref="H5:H1004">
    <cfRule type="expression" dxfId="24" priority="7" stopIfTrue="1">
      <formula>NOT(Y5)</formula>
    </cfRule>
    <cfRule type="expression" dxfId="23" priority="8" stopIfTrue="1">
      <formula>NOT(Z5)</formula>
    </cfRule>
  </conditionalFormatting>
  <conditionalFormatting sqref="M5:M1004">
    <cfRule type="expression" dxfId="22" priority="9" stopIfTrue="1">
      <formula>NOT(AH5)</formula>
    </cfRule>
  </conditionalFormatting>
  <conditionalFormatting sqref="I2">
    <cfRule type="cellIs" dxfId="21" priority="10" stopIfTrue="1" operator="equal">
      <formula>" OK"</formula>
    </cfRule>
    <cfRule type="cellIs" dxfId="20" priority="11" stopIfTrue="1" operator="equal">
      <formula>" Falsch"</formula>
    </cfRule>
  </conditionalFormatting>
  <conditionalFormatting sqref="H3">
    <cfRule type="expression" dxfId="19" priority="12" stopIfTrue="1">
      <formula>(H3="!! AHV nr. Doppelt !!")</formula>
    </cfRule>
  </conditionalFormatting>
  <conditionalFormatting sqref="C1:C4 C1005:C65536">
    <cfRule type="cellIs" dxfId="18" priority="13" stopIfTrue="1" operator="equal">
      <formula>"OK"</formula>
    </cfRule>
    <cfRule type="cellIs" dxfId="17" priority="14" stopIfTrue="1" operator="equal">
      <formula>"x"</formula>
    </cfRule>
  </conditionalFormatting>
  <conditionalFormatting sqref="C5:C1004">
    <cfRule type="cellIs" dxfId="16" priority="15" stopIfTrue="1" operator="equal">
      <formula>"OK"</formula>
    </cfRule>
    <cfRule type="expression" dxfId="15" priority="16" stopIfTrue="1">
      <formula>OR(C5="Unvollständig",C5="Fehler")</formula>
    </cfRule>
    <cfRule type="cellIs" dxfId="14" priority="17" stopIfTrue="1" operator="equal">
      <formula>"Achtung"</formula>
    </cfRule>
  </conditionalFormatting>
  <conditionalFormatting sqref="L5:L1004">
    <cfRule type="expression" dxfId="13" priority="28" stopIfTrue="1">
      <formula>OR(NOT(AF5),NOT(AG5))</formula>
    </cfRule>
  </conditionalFormatting>
  <conditionalFormatting sqref="G5:G1004">
    <cfRule type="expression" dxfId="12" priority="4" stopIfTrue="1">
      <formula>NOT(AB5)</formula>
    </cfRule>
  </conditionalFormatting>
  <conditionalFormatting sqref="P5:P1004">
    <cfRule type="expression" dxfId="11" priority="3" stopIfTrue="1">
      <formula>NOT(AK5)</formula>
    </cfRule>
  </conditionalFormatting>
  <conditionalFormatting sqref="Q5:Q1004">
    <cfRule type="expression" dxfId="10" priority="2" stopIfTrue="1">
      <formula>NOT(AL5)</formula>
    </cfRule>
  </conditionalFormatting>
  <conditionalFormatting sqref="R5:R1004">
    <cfRule type="expression" dxfId="9" priority="1" stopIfTrue="1">
      <formula>NOT(AM5)</formula>
    </cfRule>
  </conditionalFormatting>
  <conditionalFormatting sqref="N5:N1004">
    <cfRule type="expression" dxfId="8" priority="35" stopIfTrue="1">
      <formula>OR(NOT(AN5),NOT(AG5),NOT(AO5))</formula>
    </cfRule>
    <cfRule type="expression" dxfId="7" priority="36" stopIfTrue="1">
      <formula>NOT(AI5)</formula>
    </cfRule>
  </conditionalFormatting>
  <conditionalFormatting sqref="O5:O1004">
    <cfRule type="expression" dxfId="6" priority="37" stopIfTrue="1">
      <formula>NOT(AO5)</formula>
    </cfRule>
    <cfRule type="expression" dxfId="5" priority="38" stopIfTrue="1">
      <formula>NOT(AJ5)</formula>
    </cfRule>
  </conditionalFormatting>
  <conditionalFormatting sqref="J5:J1004">
    <cfRule type="expression" dxfId="4" priority="39" stopIfTrue="1">
      <formula>NOT(AN5)</formula>
    </cfRule>
    <cfRule type="expression" dxfId="3" priority="40" stopIfTrue="1">
      <formula>NOT(AD5)</formula>
    </cfRule>
  </conditionalFormatting>
  <dataValidations xWindow="1197" yWindow="299" count="45">
    <dataValidation type="list" allowBlank="1" showInputMessage="1" showErrorMessage="1" errorTitle="2 MAX" error="2 chiffres max" promptTitle="APC" prompt="Année de programme" sqref="AO1005:AR65536 O1005:O65536">
      <formula1>APC</formula1>
    </dataValidation>
    <dataValidation type="list" allowBlank="1" showInputMessage="1" showErrorMessage="1" errorTitle="max" error="max 15 caractères" promptTitle="TEns" prompt="Voir liste:_x000a_onglet TEns" sqref="N1005:N65536">
      <formula1>Sart</formula1>
    </dataValidation>
    <dataValidation type="list" allowBlank="1" showInputMessage="1" showErrorMessage="1" sqref="P1005:P65536">
      <formula1>Form</formula1>
    </dataValidation>
    <dataValidation type="list" allowBlank="1" showInputMessage="1" showErrorMessage="1" sqref="Q1005:Q65536">
      <formula1>SPE</formula1>
    </dataValidation>
    <dataValidation type="list" allowBlank="1" showInputMessage="1" showErrorMessage="1" sqref="R1005:R65536">
      <formula1>zusatz</formula1>
    </dataValidation>
    <dataValidation type="list" allowBlank="1" showInputMessage="1" showErrorMessage="1" sqref="M1005:M65536">
      <formula1>comm</formula1>
    </dataValidation>
    <dataValidation type="list" allowBlank="1" showInputMessage="1" showErrorMessage="1" sqref="L1005:L65536">
      <formula1>spraf</formula1>
    </dataValidation>
    <dataValidation type="list" allowBlank="1" showInputMessage="1" showErrorMessage="1" prompt="Nationalité, voir liste_x000a_onglet Nat" sqref="K1005:K65536">
      <formula1>staat</formula1>
    </dataValidation>
    <dataValidation type="list" allowBlank="1" showInputMessage="1" showErrorMessage="1" sqref="I1005:I65536">
      <formula1>codesex</formula1>
    </dataValidation>
    <dataValidation type="list" allowBlank="1" showInputMessage="1" showErrorMessage="1" sqref="G1005:G65536">
      <formula1>TID</formula1>
    </dataValidation>
    <dataValidation type="textLength" allowBlank="1" showInputMessage="1" showErrorMessage="1" error="Max 13 caractères" promptTitle="AVS ou Id cantonal" prompt="AVS ou Id cantonal" sqref="H1005:H65536">
      <formula1>1</formula1>
      <formula2>13</formula2>
    </dataValidation>
    <dataValidation allowBlank="1" showInputMessage="1" showErrorMessage="1" prompt="Typ des Identifikators des Schülers" sqref="G4"/>
    <dataValidation allowBlank="1" showInputMessage="1" showErrorMessage="1" prompt="Identifikator des Schülers" sqref="H4"/>
    <dataValidation allowBlank="1" showInputMessage="1" showErrorMessage="1" prompt="Geschlecht des Schülers" sqref="I4"/>
    <dataValidation allowBlank="1" showInputMessage="1" showErrorMessage="1" prompt="Geburtsdatum des Schülers" sqref="J4"/>
    <dataValidation allowBlank="1" showInputMessage="1" showErrorMessage="1" prompt="Nationalität des Schülers" sqref="K4"/>
    <dataValidation allowBlank="1" showInputMessage="1" showErrorMessage="1" prompt="Erstsprache des Schülers" sqref="L4"/>
    <dataValidation allowBlank="1" showInputMessage="1" showErrorMessage="1" prompt="Politische Gemeinde des Wohnsitzes des Schülers" sqref="M4"/>
    <dataValidation allowBlank="1" showInputMessage="1" showErrorMessage="1" prompt="Schulart des Schülers" sqref="N4"/>
    <dataValidation allowBlank="1" showInputMessage="1" showErrorMessage="1" prompt="kantonales Programmjahr" sqref="O4"/>
    <dataValidation allowBlank="1" showInputMessage="1" showErrorMessage="1" prompt="Ausbildungsform" sqref="P4"/>
    <dataValidation allowBlank="1" showInputMessage="1" showErrorMessage="1" prompt="Lehrplanstatus" sqref="Q4"/>
    <dataValidation allowBlank="1" showInputMessage="1" showErrorMessage="1" prompt="BM1-Unterricht" sqref="R4"/>
    <dataValidation allowBlank="1" showInputMessage="1" showErrorMessage="1" prompt="Kommentar" sqref="S4"/>
    <dataValidation allowBlank="1" showInputMessage="1" showErrorMessage="1" prompt="Freies Feld für den Kanton" sqref="T4:X4"/>
    <dataValidation type="list" allowBlank="1" showInputMessage="1" showErrorMessage="1" error="Ungültiger Wert: konsultieren Sie die Liste der zulässigen Werte unten im Blatt &quot;ID-Typ&quot;" sqref="G5:G1004">
      <formula1>codecatidlern</formula1>
    </dataValidation>
    <dataValidation type="list" allowBlank="1" showInputMessage="1" showErrorMessage="1" error="Ungültiger Wert: konsultieren Sie die Liste der zulässigen Werte unten im Blatt &quot;Sex&quot;" sqref="I5:I1004">
      <formula1>libsex</formula1>
    </dataValidation>
    <dataValidation type="list" allowBlank="1" showErrorMessage="1" error="Ungültiger Wert: konsultieren Sie die Liste der zulässigen Werte unten im Blatt &quot;Nat&quot;" sqref="K5:K1004">
      <formula1>libnat</formula1>
    </dataValidation>
    <dataValidation type="list" allowBlank="1" showInputMessage="1" showErrorMessage="1" error="Ungültiger Wert: konsultieren Sie die Liste der zulässigen Werte unten im Blatt &quot;Sprache&quot;" sqref="L5:L1004">
      <formula1>liblangue</formula1>
    </dataValidation>
    <dataValidation type="list" errorStyle="information" allowBlank="1" showDropDown="1" showErrorMessage="1" error="Ungültiger Wert: konsultieren Sie die Liste der zulässigen Werte unten im Blatt &quot;Gem&quot;" sqref="M5:M1004">
      <formula1>libgem</formula1>
    </dataValidation>
    <dataValidation type="list" allowBlank="1" showInputMessage="1" showErrorMessage="1" error="Ungültiger Wert" sqref="O5:O1004">
      <formula1>codektbj</formula1>
    </dataValidation>
    <dataValidation type="list" allowBlank="1" showInputMessage="1" showErrorMessage="1" error="Ungültiger Wert: konsultieren Sie die Liste der zulässigen Werte unten im Blatt &quot;AusForm&quot;" sqref="P5:P1004">
      <formula1>libform</formula1>
    </dataValidation>
    <dataValidation type="list" allowBlank="1" showInputMessage="1" showErrorMessage="1" error="Ungültiger Wert: konsultieren Sie die Liste der zulässigen Werte unten im Blatt &quot;LPS&quot;" sqref="Q5:Q1004">
      <formula1>libspe</formula1>
    </dataValidation>
    <dataValidation type="list" allowBlank="1" showInputMessage="1" showErrorMessage="1" error="Ungültiger Wert: konsultieren Sie die Liste der zulässigen Werte unten im Blatt &quot;BM1&quot;" sqref="R5:R1004">
      <formula1>libmp1</formula1>
    </dataValidation>
    <dataValidation type="textLength" allowBlank="1" showInputMessage="1" showErrorMessage="1" error="Das Format des Wertes ist nicht korrekt" sqref="S5:S1004">
      <formula1>1</formula1>
      <formula2>256</formula2>
    </dataValidation>
    <dataValidation type="textLength" allowBlank="1" showInputMessage="1" showErrorMessage="1" error="Das Format des Wertes ist nicht korrekt" sqref="T5:X1004">
      <formula1>1</formula1>
      <formula2>1024</formula2>
    </dataValidation>
    <dataValidation allowBlank="1" showInputMessage="1" showErrorMessage="1" prompt="Name des Schülers (fakultativ)" sqref="D4"/>
    <dataValidation allowBlank="1" showInputMessage="1" showErrorMessage="1" prompt="Vorname des Schülers (fakultativ)" sqref="E4"/>
    <dataValidation type="textLength" allowBlank="1" showInputMessage="1" showErrorMessage="1" error="Format nicht korrekt" sqref="D5:E1004">
      <formula1>1</formula1>
      <formula2>256</formula2>
    </dataValidation>
    <dataValidation allowBlank="1" showInputMessage="1" showErrorMessage="1" prompt="Interner Name oder Nummer der Klasse der Institution" sqref="F4"/>
    <dataValidation type="list" allowBlank="1" showInputMessage="1" showErrorMessage="1" error="Der Name der Klasse muss mit der Liste &quot;Institution/Klasse&quot; übereinstimmen" sqref="F5:F1004">
      <formula1>libclint</formula1>
    </dataValidation>
    <dataValidation type="textLength" allowBlank="1" showInputMessage="1" showErrorMessage="1" error="Das Format des Wertes ist nicht korrekt" sqref="H5:H1004">
      <formula1>1</formula1>
      <formula2>13</formula2>
    </dataValidation>
    <dataValidation type="date" allowBlank="1" showInputMessage="1" showErrorMessage="1" error="Ungültiger Wert" sqref="J5:J1004">
      <formula1>9133</formula1>
      <formula2>73051</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C4"/>
    <dataValidation type="list" allowBlank="1" showInputMessage="1" error="Ungültiger Wert: konsultieren Sie die Liste der zulässigen Werte unten im Blatt &quot;SchArt&quot; (Sie haben die Möglichkeit, einen neuen Code im Blatt SchArtZus&quot; anzufügen" sqref="N5:N1004">
      <formula1>libschartabb</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indexed="57"/>
  </sheetPr>
  <dimension ref="A1:Z1001"/>
  <sheetViews>
    <sheetView showGridLines="0" showRowColHeaders="0" topLeftCell="B1" workbookViewId="0">
      <selection activeCell="B1" sqref="B1"/>
    </sheetView>
  </sheetViews>
  <sheetFormatPr baseColWidth="10" defaultRowHeight="15" x14ac:dyDescent="0.2"/>
  <cols>
    <col min="1" max="1" width="8.140625" style="67" customWidth="1"/>
    <col min="2" max="2" width="13.42578125" style="67" customWidth="1"/>
    <col min="3" max="3" width="18.7109375" style="67" customWidth="1"/>
    <col min="4" max="4" width="11.42578125" style="67"/>
    <col min="5" max="5" width="14.5703125" style="67" customWidth="1"/>
    <col min="6" max="6" width="15.85546875" style="67" customWidth="1"/>
    <col min="7" max="7" width="4" style="67" customWidth="1"/>
    <col min="8" max="8" width="11.7109375" style="67" customWidth="1"/>
    <col min="9" max="14" width="11.7109375" style="68" customWidth="1"/>
    <col min="15" max="18" width="4" style="68" customWidth="1"/>
    <col min="19" max="19" width="11.7109375" style="68" customWidth="1"/>
    <col min="20" max="20" width="4.42578125" style="68" customWidth="1"/>
    <col min="21" max="26" width="11.7109375" style="68" customWidth="1"/>
    <col min="27" max="16384" width="11.42578125" style="67"/>
  </cols>
  <sheetData>
    <row r="1" spans="1:26" x14ac:dyDescent="0.2">
      <c r="A1" s="149">
        <f>IF('Info Lieferung'!B12&lt;&gt;"",'Info Lieferung'!B12,"")</f>
        <v>2021</v>
      </c>
      <c r="B1" s="149">
        <f>'Info Lieferung'!F8</f>
        <v>9</v>
      </c>
      <c r="C1" s="149" t="str">
        <f>IF('Info Lieferung'!B10&lt;&gt;"",IF('Info Lieferung'!B10&lt;&gt;"Name_der_Schule",'Info Lieferung'!B10,CONCATENATE(INDEX(libktabb,'Info Lieferung'!F8),"-",Schülerdaten!AU$5)),"")</f>
        <v>ZG-ID</v>
      </c>
      <c r="D1" s="150">
        <f ca="1">NOW()</f>
        <v>44503.403064930557</v>
      </c>
      <c r="E1" s="146" t="str">
        <f>IF('Info Lieferung'!$A$5&lt;&gt;"",'Info Lieferung'!$A$5,"")</f>
        <v>v1.22</v>
      </c>
      <c r="F1" s="66"/>
      <c r="G1" s="66"/>
      <c r="H1" s="66"/>
      <c r="I1" s="66"/>
      <c r="J1" s="66"/>
      <c r="K1" s="66"/>
      <c r="L1" s="66"/>
      <c r="M1" s="66"/>
      <c r="N1" s="66"/>
      <c r="O1" s="66"/>
      <c r="P1" s="66"/>
      <c r="Q1" s="66"/>
      <c r="R1" s="66"/>
      <c r="S1" s="66"/>
      <c r="T1" s="66"/>
      <c r="U1" s="66"/>
      <c r="V1" s="66"/>
      <c r="W1" s="66"/>
      <c r="X1" s="66"/>
      <c r="Y1" s="66"/>
      <c r="Z1" s="66"/>
    </row>
    <row r="2" spans="1:26" x14ac:dyDescent="0.2">
      <c r="A2" s="146" t="str">
        <f>IF(Schülerdaten!$C5&lt;&gt;"",Schülerdaten!A5,"")</f>
        <v/>
      </c>
      <c r="B2" s="146" t="str">
        <f>IF(A2&lt;&gt;"",Schülerdaten!B5,"")</f>
        <v/>
      </c>
      <c r="C2" s="146" t="str">
        <f>IF(AND(A2&lt;&gt;"",Schülerdaten!F5&lt;&gt;""),IF(INDEX(codeclint,MATCH(Schülerdaten!F5,libclint,0))&lt;&gt;"",INDEX(codeclint,MATCH(Schülerdaten!F5,libclint,0)),""),"")</f>
        <v/>
      </c>
      <c r="D2" s="146" t="str">
        <f>IF(A2&lt;&gt;"",99990000,"")</f>
        <v/>
      </c>
      <c r="E2" s="146" t="str">
        <f>IF(A2&lt;&gt;"",IF(Schülerdaten!G5&lt;&gt;"",IF(Schülerdaten!AB5&lt;&gt;"",IF(Schülerdaten!G5="LOC.ID",CONCATENATE("LOC.",Schülerdaten!AU$5),Schülerdaten!G5),""),""),"")</f>
        <v/>
      </c>
      <c r="F2" s="146" t="str">
        <f>IF(A2&lt;&gt;"",IF(Schülerdaten!H5&lt;&gt;"",Schülerdaten!H5,""),"")</f>
        <v/>
      </c>
      <c r="G2" s="146" t="str">
        <f>IF(AND(A2&lt;&gt;"",Schülerdaten!AC5&lt;&gt;""),IF(Schülerdaten!AC5=TRUE,INDEX(codesex,MATCH(Schülerdaten!I5,libsex,0)),Schülerdaten!I5),"")</f>
        <v/>
      </c>
      <c r="H2" s="147" t="str">
        <f>IF(A2&lt;&gt;"",IF(Schülerdaten!J5&lt;&gt;"",Schülerdaten!J5,""),"")</f>
        <v/>
      </c>
      <c r="I2" s="148" t="str">
        <f>IF(AND(A2&lt;&gt;"",Schülerdaten!AE5&lt;&gt;""),IF(Schülerdaten!AE5=TRUE,INDEX(codenat,MATCH(Schülerdaten!K5,libnat,0)),Schülerdaten!K5),"")</f>
        <v/>
      </c>
      <c r="J2" s="148" t="str">
        <f>IF(AND(A2&lt;&gt;"",Schülerdaten!AF5&lt;&gt;""),IF(Schülerdaten!AF5=TRUE,INDEX(codelangue,MATCH(Schülerdaten!L5,liblangue,0)),Schülerdaten!L5),"")</f>
        <v/>
      </c>
      <c r="K2" s="148" t="str">
        <f>IF(AND(A2&lt;&gt;"",Schülerdaten!AH5&lt;&gt;""),IF(Schülerdaten!AH5=TRUE,IF(INDEX(codegem,MATCH(Schülerdaten!M5,libgem,0))&lt;8000,INDEX(codegem,MATCH(Schülerdaten!M5,libgem,0)),""),Schülerdaten!M5),"")</f>
        <v/>
      </c>
      <c r="L2" s="148" t="str">
        <f>IF(AND(A2&lt;&gt;"",Schülerdaten!AH5&lt;&gt;""),IF(Schülerdaten!AH5=TRUE,INDEX(codegemhist,MATCH(Schülerdaten!M5,libgem,0)),""),"")</f>
        <v/>
      </c>
      <c r="M2" s="148" t="str">
        <f>IF(AND(A2&lt;&gt;"",Schülerdaten!AH5&lt;&gt;""),IF(Schülerdaten!AH5=TRUE,IF(INDEX(codegem,MATCH(Schülerdaten!M5,libgem,0))&gt;=8000,INDEX(codegem,MATCH(Schülerdaten!M5,libgem,0)),""),Schülerdaten!M5),"")</f>
        <v/>
      </c>
      <c r="N2" s="148" t="str">
        <f>IF(AND(A2&lt;&gt;"",Schülerdaten!AI5&lt;&gt;""),IF(Schülerdaten!AI5=TRUE,INDEX(codeschart,MATCH(Schülerdaten!N5,libschart,0)),Schülerdaten!N5),"")</f>
        <v/>
      </c>
      <c r="O2" s="148" t="str">
        <f>IF(AND(A2&lt;&gt;"",Schülerdaten!O5&lt;&gt;""),Schülerdaten!O5,"")</f>
        <v/>
      </c>
      <c r="P2" s="148" t="str">
        <f>IF(AND(A2&lt;&gt;"",Schülerdaten!AK5&lt;&gt;""),IF(Schülerdaten!AK5=TRUE,INDEX(codeform,MATCH(Schülerdaten!P5,libform,0)),Schülerdaten!P5),"")</f>
        <v/>
      </c>
      <c r="Q2" s="148" t="str">
        <f>IF(AND(A2&lt;&gt;"",Schülerdaten!AL5&lt;&gt;""),IF(Schülerdaten!AL5=TRUE,INDEX(codespe,MATCH(Schülerdaten!Q5,libspe,0)),Schülerdaten!Q5),"")</f>
        <v/>
      </c>
      <c r="R2" s="148" t="str">
        <f>IF(AND(A2&lt;&gt;"",OR(Schülerdaten!AM5&lt;&gt;"",Schülerdaten!AT5=FALSE)),IF(Schülerdaten!AM5=TRUE,INDEX(codemp1,MATCH(Schülerdaten!R5,libmp1,0)),IF(Schülerdaten!AT5=FALSE,0,Schülerdaten!R5)),"")</f>
        <v/>
      </c>
      <c r="S2" s="148" t="str">
        <f>IF(A2&lt;&gt;"",98990000,"")</f>
        <v/>
      </c>
      <c r="T2" s="148" t="str">
        <f>IF(A2&lt;&gt;"",99,"")</f>
        <v/>
      </c>
      <c r="U2" s="148" t="str">
        <f>IF(AND(A2&lt;&gt;"",Schülerdaten!S5&lt;&gt;""),Schülerdaten!S5,"")</f>
        <v/>
      </c>
      <c r="V2" s="148" t="str">
        <f>IF(AND(A2&lt;&gt;"",Schülerdaten!T5&lt;&gt;""),Schülerdaten!T5,"")</f>
        <v/>
      </c>
      <c r="W2" s="148" t="str">
        <f>IF(AND(A2&lt;&gt;"",Schülerdaten!U5&lt;&gt;""),Schülerdaten!U5,"")</f>
        <v/>
      </c>
      <c r="X2" s="148" t="str">
        <f>IF(AND(A2&lt;&gt;"",Schülerdaten!V5&lt;&gt;""),Schülerdaten!V5,"")</f>
        <v/>
      </c>
      <c r="Y2" s="148" t="str">
        <f>IF(AND(A2&lt;&gt;"",Schülerdaten!W5&lt;&gt;""),Schülerdaten!W5,"")</f>
        <v/>
      </c>
      <c r="Z2" s="148" t="str">
        <f>IF(AND(A2&lt;&gt;"",Schülerdaten!X5&lt;&gt;""),Schülerdaten!X5,"")</f>
        <v/>
      </c>
    </row>
    <row r="3" spans="1:26" x14ac:dyDescent="0.2">
      <c r="A3" s="146" t="str">
        <f>IF(OR(Schülerdaten!$C6&lt;&gt;""),Schülerdaten!A6,"")</f>
        <v/>
      </c>
      <c r="B3" s="146" t="str">
        <f>IF(A3&lt;&gt;"",Schülerdaten!B6,"")</f>
        <v/>
      </c>
      <c r="C3" s="146" t="str">
        <f>IF(AND(A3&lt;&gt;"",Schülerdaten!F6&lt;&gt;""),IF(INDEX(codeclint,MATCH(Schülerdaten!F6,libclint,0))&lt;&gt;"",INDEX(codeclint,MATCH(Schülerdaten!F6,libclint,0)),""),"")</f>
        <v/>
      </c>
      <c r="D3" s="146" t="str">
        <f t="shared" ref="D3:D66" si="0">IF(A3&lt;&gt;"",99990000,"")</f>
        <v/>
      </c>
      <c r="E3" s="146" t="str">
        <f>IF(A3&lt;&gt;"",IF(Schülerdaten!G6&lt;&gt;"",IF(Schülerdaten!AB6&lt;&gt;"",IF(Schülerdaten!G6="LOC.ID",CONCATENATE("LOC.",Schülerdaten!AU$5),Schülerdaten!G6),""),""),"")</f>
        <v/>
      </c>
      <c r="F3" s="146" t="str">
        <f>IF(A3&lt;&gt;"",IF(Schülerdaten!H6&lt;&gt;"",Schülerdaten!H6,""),"")</f>
        <v/>
      </c>
      <c r="G3" s="146" t="str">
        <f>IF(AND(A3&lt;&gt;"",Schülerdaten!AC6&lt;&gt;""),IF(Schülerdaten!AC6=TRUE,INDEX(codesex,MATCH(Schülerdaten!I6,libsex,0)),Schülerdaten!I6),"")</f>
        <v/>
      </c>
      <c r="H3" s="147" t="str">
        <f>IF(A3&lt;&gt;"",IF(Schülerdaten!J6&lt;&gt;"",Schülerdaten!J6,""),"")</f>
        <v/>
      </c>
      <c r="I3" s="148" t="str">
        <f>IF(AND(A3&lt;&gt;"",Schülerdaten!AE6&lt;&gt;""),IF(Schülerdaten!AE6=TRUE,INDEX(codenat,MATCH(Schülerdaten!K6,libnat,0)),Schülerdaten!K6),"")</f>
        <v/>
      </c>
      <c r="J3" s="148" t="str">
        <f>IF(AND(A3&lt;&gt;"",Schülerdaten!AF6&lt;&gt;""),IF(Schülerdaten!AF6=TRUE,INDEX(codelangue,MATCH(Schülerdaten!L6,liblangue,0)),Schülerdaten!L6),"")</f>
        <v/>
      </c>
      <c r="K3" s="148" t="str">
        <f>IF(AND(A3&lt;&gt;"",Schülerdaten!AH6&lt;&gt;""),IF(Schülerdaten!AH6=TRUE,IF(INDEX(codegem,MATCH(Schülerdaten!M6,libgem,0))&lt;8000,INDEX(codegem,MATCH(Schülerdaten!M6,libgem,0)),""),Schülerdaten!M6),"")</f>
        <v/>
      </c>
      <c r="L3" s="148" t="str">
        <f>IF(AND(A3&lt;&gt;"",Schülerdaten!AH6&lt;&gt;""),IF(Schülerdaten!AH6=TRUE,INDEX(codegemhist,MATCH(Schülerdaten!M6,libgem,0)),""),"")</f>
        <v/>
      </c>
      <c r="M3" s="148" t="str">
        <f>IF(AND(A3&lt;&gt;"",Schülerdaten!AH6&lt;&gt;""),IF(Schülerdaten!AH6=TRUE,IF(INDEX(codegem,MATCH(Schülerdaten!M6,libgem,0))&gt;=8000,INDEX(codegem,MATCH(Schülerdaten!M6,libgem,0)),""),Schülerdaten!M6),"")</f>
        <v/>
      </c>
      <c r="N3" s="148" t="str">
        <f>IF(AND(A3&lt;&gt;"",Schülerdaten!AI6&lt;&gt;""),IF(Schülerdaten!AI6=TRUE,INDEX(codeschart,MATCH(Schülerdaten!N6,libschart,0)),Schülerdaten!N6),"")</f>
        <v/>
      </c>
      <c r="O3" s="148" t="str">
        <f>IF(AND(A3&lt;&gt;"",Schülerdaten!O6&lt;&gt;""),Schülerdaten!O6,"")</f>
        <v/>
      </c>
      <c r="P3" s="148" t="str">
        <f>IF(AND(A3&lt;&gt;"",Schülerdaten!AK6&lt;&gt;""),IF(Schülerdaten!AK6=TRUE,INDEX(codeform,MATCH(Schülerdaten!P6,libform,0)),Schülerdaten!P6),"")</f>
        <v/>
      </c>
      <c r="Q3" s="148" t="str">
        <f>IF(AND(A3&lt;&gt;"",Schülerdaten!AL6&lt;&gt;""),IF(Schülerdaten!AL6=TRUE,INDEX(codespe,MATCH(Schülerdaten!Q6,libspe,0)),Schülerdaten!Q6),"")</f>
        <v/>
      </c>
      <c r="R3" s="148" t="str">
        <f>IF(AND(A3&lt;&gt;"",OR(Schülerdaten!AM6&lt;&gt;"",Schülerdaten!AT6=FALSE)),IF(Schülerdaten!AM6=TRUE,INDEX(codemp1,MATCH(Schülerdaten!R6,libmp1,0)),IF(Schülerdaten!AT6=FALSE,0,Schülerdaten!R6)),"")</f>
        <v/>
      </c>
      <c r="S3" s="148" t="str">
        <f t="shared" ref="S3:S66" si="1">IF(A3&lt;&gt;"",98990000,"")</f>
        <v/>
      </c>
      <c r="T3" s="148" t="str">
        <f t="shared" ref="T3:T66" si="2">IF(A3&lt;&gt;"",99,"")</f>
        <v/>
      </c>
      <c r="U3" s="148" t="str">
        <f>IF(AND(A3&lt;&gt;"",Schülerdaten!S6&lt;&gt;""),Schülerdaten!S6,"")</f>
        <v/>
      </c>
      <c r="V3" s="148" t="str">
        <f>IF(AND(A3&lt;&gt;"",Schülerdaten!T6&lt;&gt;""),Schülerdaten!T6,"")</f>
        <v/>
      </c>
      <c r="W3" s="148" t="str">
        <f>IF(AND(A3&lt;&gt;"",Schülerdaten!U6&lt;&gt;""),Schülerdaten!U6,"")</f>
        <v/>
      </c>
      <c r="X3" s="148" t="str">
        <f>IF(AND(A3&lt;&gt;"",Schülerdaten!V6&lt;&gt;""),Schülerdaten!V6,"")</f>
        <v/>
      </c>
      <c r="Y3" s="148" t="str">
        <f>IF(AND(A3&lt;&gt;"",Schülerdaten!W6&lt;&gt;""),Schülerdaten!W6,"")</f>
        <v/>
      </c>
      <c r="Z3" s="148" t="str">
        <f>IF(AND(A3&lt;&gt;"",Schülerdaten!X6&lt;&gt;""),Schülerdaten!X6,"")</f>
        <v/>
      </c>
    </row>
    <row r="4" spans="1:26" x14ac:dyDescent="0.2">
      <c r="A4" s="146" t="str">
        <f>IF(OR(Schülerdaten!$C7&lt;&gt;""),Schülerdaten!A7,"")</f>
        <v/>
      </c>
      <c r="B4" s="146" t="str">
        <f>IF(A4&lt;&gt;"",Schülerdaten!B7,"")</f>
        <v/>
      </c>
      <c r="C4" s="146" t="str">
        <f>IF(AND(A4&lt;&gt;"",Schülerdaten!F7&lt;&gt;""),IF(INDEX(codeclint,MATCH(Schülerdaten!F7,libclint,0))&lt;&gt;"",INDEX(codeclint,MATCH(Schülerdaten!F7,libclint,0)),""),"")</f>
        <v/>
      </c>
      <c r="D4" s="146" t="str">
        <f t="shared" si="0"/>
        <v/>
      </c>
      <c r="E4" s="146" t="str">
        <f>IF(A4&lt;&gt;"",IF(Schülerdaten!G7&lt;&gt;"",IF(Schülerdaten!AB7&lt;&gt;"",IF(Schülerdaten!G7="LOC.ID",CONCATENATE("LOC.",Schülerdaten!AU$5),Schülerdaten!G7),""),""),"")</f>
        <v/>
      </c>
      <c r="F4" s="146" t="str">
        <f>IF(A4&lt;&gt;"",IF(Schülerdaten!H7&lt;&gt;"",Schülerdaten!H7,""),"")</f>
        <v/>
      </c>
      <c r="G4" s="146" t="str">
        <f>IF(AND(A4&lt;&gt;"",Schülerdaten!AC7&lt;&gt;""),IF(Schülerdaten!AC7=TRUE,INDEX(codesex,MATCH(Schülerdaten!I7,libsex,0)),Schülerdaten!I7),"")</f>
        <v/>
      </c>
      <c r="H4" s="147" t="str">
        <f>IF(A4&lt;&gt;"",IF(Schülerdaten!J7&lt;&gt;"",Schülerdaten!J7,""),"")</f>
        <v/>
      </c>
      <c r="I4" s="148" t="str">
        <f>IF(AND(A4&lt;&gt;"",Schülerdaten!AE7&lt;&gt;""),IF(Schülerdaten!AE7=TRUE,INDEX(codenat,MATCH(Schülerdaten!K7,libnat,0)),Schülerdaten!K7),"")</f>
        <v/>
      </c>
      <c r="J4" s="148" t="str">
        <f>IF(AND(A4&lt;&gt;"",Schülerdaten!AF7&lt;&gt;""),IF(Schülerdaten!AF7=TRUE,INDEX(codelangue,MATCH(Schülerdaten!L7,liblangue,0)),Schülerdaten!L7),"")</f>
        <v/>
      </c>
      <c r="K4" s="148" t="str">
        <f>IF(AND(A4&lt;&gt;"",Schülerdaten!AH7&lt;&gt;""),IF(Schülerdaten!AH7=TRUE,IF(INDEX(codegem,MATCH(Schülerdaten!M7,libgem,0))&lt;8000,INDEX(codegem,MATCH(Schülerdaten!M7,libgem,0)),""),Schülerdaten!M7),"")</f>
        <v/>
      </c>
      <c r="L4" s="148" t="str">
        <f>IF(AND(A4&lt;&gt;"",Schülerdaten!AH7&lt;&gt;""),IF(Schülerdaten!AH7=TRUE,INDEX(codegemhist,MATCH(Schülerdaten!M7,libgem,0)),""),"")</f>
        <v/>
      </c>
      <c r="M4" s="148" t="str">
        <f>IF(AND(A4&lt;&gt;"",Schülerdaten!AH7&lt;&gt;""),IF(Schülerdaten!AH7=TRUE,IF(INDEX(codegem,MATCH(Schülerdaten!M7,libgem,0))&gt;=8000,INDEX(codegem,MATCH(Schülerdaten!M7,libgem,0)),""),Schülerdaten!M7),"")</f>
        <v/>
      </c>
      <c r="N4" s="148" t="str">
        <f>IF(AND(A4&lt;&gt;"",Schülerdaten!AI7&lt;&gt;""),IF(Schülerdaten!AI7=TRUE,INDEX(codeschart,MATCH(Schülerdaten!N7,libschart,0)),Schülerdaten!N7),"")</f>
        <v/>
      </c>
      <c r="O4" s="148" t="str">
        <f>IF(AND(A4&lt;&gt;"",Schülerdaten!O7&lt;&gt;""),Schülerdaten!O7,"")</f>
        <v/>
      </c>
      <c r="P4" s="148" t="str">
        <f>IF(AND(A4&lt;&gt;"",Schülerdaten!AK7&lt;&gt;""),IF(Schülerdaten!AK7=TRUE,INDEX(codeform,MATCH(Schülerdaten!P7,libform,0)),Schülerdaten!P7),"")</f>
        <v/>
      </c>
      <c r="Q4" s="148" t="str">
        <f>IF(AND(A4&lt;&gt;"",Schülerdaten!AL7&lt;&gt;""),IF(Schülerdaten!AL7=TRUE,INDEX(codespe,MATCH(Schülerdaten!Q7,libspe,0)),Schülerdaten!Q7),"")</f>
        <v/>
      </c>
      <c r="R4" s="148" t="str">
        <f>IF(AND(A4&lt;&gt;"",OR(Schülerdaten!AM7&lt;&gt;"",Schülerdaten!AT7=FALSE)),IF(Schülerdaten!AM7=TRUE,INDEX(codemp1,MATCH(Schülerdaten!R7,libmp1,0)),IF(Schülerdaten!AT7=FALSE,0,Schülerdaten!R7)),"")</f>
        <v/>
      </c>
      <c r="S4" s="148" t="str">
        <f t="shared" si="1"/>
        <v/>
      </c>
      <c r="T4" s="148" t="str">
        <f t="shared" si="2"/>
        <v/>
      </c>
      <c r="U4" s="148" t="str">
        <f>IF(AND(A4&lt;&gt;"",Schülerdaten!S7&lt;&gt;""),Schülerdaten!S7,"")</f>
        <v/>
      </c>
      <c r="V4" s="148" t="str">
        <f>IF(AND(A4&lt;&gt;"",Schülerdaten!T7&lt;&gt;""),Schülerdaten!T7,"")</f>
        <v/>
      </c>
      <c r="W4" s="148" t="str">
        <f>IF(AND(A4&lt;&gt;"",Schülerdaten!U7&lt;&gt;""),Schülerdaten!U7,"")</f>
        <v/>
      </c>
      <c r="X4" s="148" t="str">
        <f>IF(AND(A4&lt;&gt;"",Schülerdaten!V7&lt;&gt;""),Schülerdaten!V7,"")</f>
        <v/>
      </c>
      <c r="Y4" s="148" t="str">
        <f>IF(AND(A4&lt;&gt;"",Schülerdaten!W7&lt;&gt;""),Schülerdaten!W7,"")</f>
        <v/>
      </c>
      <c r="Z4" s="148" t="str">
        <f>IF(AND(A4&lt;&gt;"",Schülerdaten!X7&lt;&gt;""),Schülerdaten!X7,"")</f>
        <v/>
      </c>
    </row>
    <row r="5" spans="1:26" x14ac:dyDescent="0.2">
      <c r="A5" s="146" t="str">
        <f>IF(OR(Schülerdaten!$C8&lt;&gt;""),Schülerdaten!A8,"")</f>
        <v/>
      </c>
      <c r="B5" s="146" t="str">
        <f>IF(A5&lt;&gt;"",Schülerdaten!B8,"")</f>
        <v/>
      </c>
      <c r="C5" s="146" t="str">
        <f>IF(AND(A5&lt;&gt;"",Schülerdaten!F8&lt;&gt;""),IF(INDEX(codeclint,MATCH(Schülerdaten!F8,libclint,0))&lt;&gt;"",INDEX(codeclint,MATCH(Schülerdaten!F8,libclint,0)),""),"")</f>
        <v/>
      </c>
      <c r="D5" s="146" t="str">
        <f t="shared" si="0"/>
        <v/>
      </c>
      <c r="E5" s="146" t="str">
        <f>IF(A5&lt;&gt;"",IF(Schülerdaten!G8&lt;&gt;"",IF(Schülerdaten!AB8&lt;&gt;"",IF(Schülerdaten!G8="LOC.ID",CONCATENATE("LOC.",Schülerdaten!AU$5),Schülerdaten!G8),""),""),"")</f>
        <v/>
      </c>
      <c r="F5" s="146" t="str">
        <f>IF(A5&lt;&gt;"",IF(Schülerdaten!H8&lt;&gt;"",Schülerdaten!H8,""),"")</f>
        <v/>
      </c>
      <c r="G5" s="146" t="str">
        <f>IF(AND(A5&lt;&gt;"",Schülerdaten!AC8&lt;&gt;""),IF(Schülerdaten!AC8=TRUE,INDEX(codesex,MATCH(Schülerdaten!I8,libsex,0)),Schülerdaten!I8),"")</f>
        <v/>
      </c>
      <c r="H5" s="147" t="str">
        <f>IF(A5&lt;&gt;"",IF(Schülerdaten!J8&lt;&gt;"",Schülerdaten!J8,""),"")</f>
        <v/>
      </c>
      <c r="I5" s="148" t="str">
        <f>IF(AND(A5&lt;&gt;"",Schülerdaten!AE8&lt;&gt;""),IF(Schülerdaten!AE8=TRUE,INDEX(codenat,MATCH(Schülerdaten!K8,libnat,0)),Schülerdaten!K8),"")</f>
        <v/>
      </c>
      <c r="J5" s="148" t="str">
        <f>IF(AND(A5&lt;&gt;"",Schülerdaten!AF8&lt;&gt;""),IF(Schülerdaten!AF8=TRUE,INDEX(codelangue,MATCH(Schülerdaten!L8,liblangue,0)),Schülerdaten!L8),"")</f>
        <v/>
      </c>
      <c r="K5" s="148" t="str">
        <f>IF(AND(A5&lt;&gt;"",Schülerdaten!AH8&lt;&gt;""),IF(Schülerdaten!AH8=TRUE,IF(INDEX(codegem,MATCH(Schülerdaten!M8,libgem,0))&lt;8000,INDEX(codegem,MATCH(Schülerdaten!M8,libgem,0)),""),Schülerdaten!M8),"")</f>
        <v/>
      </c>
      <c r="L5" s="148" t="str">
        <f>IF(AND(A5&lt;&gt;"",Schülerdaten!AH8&lt;&gt;""),IF(Schülerdaten!AH8=TRUE,INDEX(codegemhist,MATCH(Schülerdaten!M8,libgem,0)),""),"")</f>
        <v/>
      </c>
      <c r="M5" s="148" t="str">
        <f>IF(AND(A5&lt;&gt;"",Schülerdaten!AH8&lt;&gt;""),IF(Schülerdaten!AH8=TRUE,IF(INDEX(codegem,MATCH(Schülerdaten!M8,libgem,0))&gt;=8000,INDEX(codegem,MATCH(Schülerdaten!M8,libgem,0)),""),Schülerdaten!M8),"")</f>
        <v/>
      </c>
      <c r="N5" s="148" t="str">
        <f>IF(AND(A5&lt;&gt;"",Schülerdaten!AI8&lt;&gt;""),IF(Schülerdaten!AI8=TRUE,INDEX(codeschart,MATCH(Schülerdaten!N8,libschart,0)),Schülerdaten!N8),"")</f>
        <v/>
      </c>
      <c r="O5" s="148" t="str">
        <f>IF(AND(A5&lt;&gt;"",Schülerdaten!O8&lt;&gt;""),Schülerdaten!O8,"")</f>
        <v/>
      </c>
      <c r="P5" s="148" t="str">
        <f>IF(AND(A5&lt;&gt;"",Schülerdaten!AK8&lt;&gt;""),IF(Schülerdaten!AK8=TRUE,INDEX(codeform,MATCH(Schülerdaten!P8,libform,0)),Schülerdaten!P8),"")</f>
        <v/>
      </c>
      <c r="Q5" s="148" t="str">
        <f>IF(AND(A5&lt;&gt;"",Schülerdaten!AL8&lt;&gt;""),IF(Schülerdaten!AL8=TRUE,INDEX(codespe,MATCH(Schülerdaten!Q8,libspe,0)),Schülerdaten!Q8),"")</f>
        <v/>
      </c>
      <c r="R5" s="148" t="str">
        <f>IF(AND(A5&lt;&gt;"",OR(Schülerdaten!AM8&lt;&gt;"",Schülerdaten!AT8=FALSE)),IF(Schülerdaten!AM8=TRUE,INDEX(codemp1,MATCH(Schülerdaten!R8,libmp1,0)),IF(Schülerdaten!AT8=FALSE,0,Schülerdaten!R8)),"")</f>
        <v/>
      </c>
      <c r="S5" s="148" t="str">
        <f t="shared" si="1"/>
        <v/>
      </c>
      <c r="T5" s="148" t="str">
        <f t="shared" si="2"/>
        <v/>
      </c>
      <c r="U5" s="148" t="str">
        <f>IF(AND(A5&lt;&gt;"",Schülerdaten!S8&lt;&gt;""),Schülerdaten!S8,"")</f>
        <v/>
      </c>
      <c r="V5" s="148" t="str">
        <f>IF(AND(A5&lt;&gt;"",Schülerdaten!T8&lt;&gt;""),Schülerdaten!T8,"")</f>
        <v/>
      </c>
      <c r="W5" s="148" t="str">
        <f>IF(AND(A5&lt;&gt;"",Schülerdaten!U8&lt;&gt;""),Schülerdaten!U8,"")</f>
        <v/>
      </c>
      <c r="X5" s="148" t="str">
        <f>IF(AND(A5&lt;&gt;"",Schülerdaten!V8&lt;&gt;""),Schülerdaten!V8,"")</f>
        <v/>
      </c>
      <c r="Y5" s="148" t="str">
        <f>IF(AND(A5&lt;&gt;"",Schülerdaten!W8&lt;&gt;""),Schülerdaten!W8,"")</f>
        <v/>
      </c>
      <c r="Z5" s="148" t="str">
        <f>IF(AND(A5&lt;&gt;"",Schülerdaten!X8&lt;&gt;""),Schülerdaten!X8,"")</f>
        <v/>
      </c>
    </row>
    <row r="6" spans="1:26" x14ac:dyDescent="0.2">
      <c r="A6" s="146" t="str">
        <f>IF(OR(Schülerdaten!$C9&lt;&gt;""),Schülerdaten!A9,"")</f>
        <v/>
      </c>
      <c r="B6" s="146" t="str">
        <f>IF(A6&lt;&gt;"",Schülerdaten!B9,"")</f>
        <v/>
      </c>
      <c r="C6" s="146" t="str">
        <f>IF(AND(A6&lt;&gt;"",Schülerdaten!F9&lt;&gt;""),IF(INDEX(codeclint,MATCH(Schülerdaten!F9,libclint,0))&lt;&gt;"",INDEX(codeclint,MATCH(Schülerdaten!F9,libclint,0)),""),"")</f>
        <v/>
      </c>
      <c r="D6" s="146" t="str">
        <f t="shared" si="0"/>
        <v/>
      </c>
      <c r="E6" s="146" t="str">
        <f>IF(A6&lt;&gt;"",IF(Schülerdaten!G9&lt;&gt;"",IF(Schülerdaten!AB9&lt;&gt;"",IF(Schülerdaten!G9="LOC.ID",CONCATENATE("LOC.",Schülerdaten!AU$5),Schülerdaten!G9),""),""),"")</f>
        <v/>
      </c>
      <c r="F6" s="146" t="str">
        <f>IF(A6&lt;&gt;"",IF(Schülerdaten!H9&lt;&gt;"",Schülerdaten!H9,""),"")</f>
        <v/>
      </c>
      <c r="G6" s="146" t="str">
        <f>IF(AND(A6&lt;&gt;"",Schülerdaten!AC9&lt;&gt;""),IF(Schülerdaten!AC9=TRUE,INDEX(codesex,MATCH(Schülerdaten!I9,libsex,0)),Schülerdaten!I9),"")</f>
        <v/>
      </c>
      <c r="H6" s="147" t="str">
        <f>IF(A6&lt;&gt;"",IF(Schülerdaten!J9&lt;&gt;"",Schülerdaten!J9,""),"")</f>
        <v/>
      </c>
      <c r="I6" s="148" t="str">
        <f>IF(AND(A6&lt;&gt;"",Schülerdaten!AE9&lt;&gt;""),IF(Schülerdaten!AE9=TRUE,INDEX(codenat,MATCH(Schülerdaten!K9,libnat,0)),Schülerdaten!K9),"")</f>
        <v/>
      </c>
      <c r="J6" s="148" t="str">
        <f>IF(AND(A6&lt;&gt;"",Schülerdaten!AF9&lt;&gt;""),IF(Schülerdaten!AF9=TRUE,INDEX(codelangue,MATCH(Schülerdaten!L9,liblangue,0)),Schülerdaten!L9),"")</f>
        <v/>
      </c>
      <c r="K6" s="148" t="str">
        <f>IF(AND(A6&lt;&gt;"",Schülerdaten!AH9&lt;&gt;""),IF(Schülerdaten!AH9=TRUE,IF(INDEX(codegem,MATCH(Schülerdaten!M9,libgem,0))&lt;8000,INDEX(codegem,MATCH(Schülerdaten!M9,libgem,0)),""),Schülerdaten!M9),"")</f>
        <v/>
      </c>
      <c r="L6" s="148" t="str">
        <f>IF(AND(A6&lt;&gt;"",Schülerdaten!AH9&lt;&gt;""),IF(Schülerdaten!AH9=TRUE,INDEX(codegemhist,MATCH(Schülerdaten!M9,libgem,0)),""),"")</f>
        <v/>
      </c>
      <c r="M6" s="148" t="str">
        <f>IF(AND(A6&lt;&gt;"",Schülerdaten!AH9&lt;&gt;""),IF(Schülerdaten!AH9=TRUE,IF(INDEX(codegem,MATCH(Schülerdaten!M9,libgem,0))&gt;=8000,INDEX(codegem,MATCH(Schülerdaten!M9,libgem,0)),""),Schülerdaten!M9),"")</f>
        <v/>
      </c>
      <c r="N6" s="148" t="str">
        <f>IF(AND(A6&lt;&gt;"",Schülerdaten!AI9&lt;&gt;""),IF(Schülerdaten!AI9=TRUE,INDEX(codeschart,MATCH(Schülerdaten!N9,libschart,0)),Schülerdaten!N9),"")</f>
        <v/>
      </c>
      <c r="O6" s="148" t="str">
        <f>IF(AND(A6&lt;&gt;"",Schülerdaten!O9&lt;&gt;""),Schülerdaten!O9,"")</f>
        <v/>
      </c>
      <c r="P6" s="148" t="str">
        <f>IF(AND(A6&lt;&gt;"",Schülerdaten!AK9&lt;&gt;""),IF(Schülerdaten!AK9=TRUE,INDEX(codeform,MATCH(Schülerdaten!P9,libform,0)),Schülerdaten!P9),"")</f>
        <v/>
      </c>
      <c r="Q6" s="148" t="str">
        <f>IF(AND(A6&lt;&gt;"",Schülerdaten!AL9&lt;&gt;""),IF(Schülerdaten!AL9=TRUE,INDEX(codespe,MATCH(Schülerdaten!Q9,libspe,0)),Schülerdaten!Q9),"")</f>
        <v/>
      </c>
      <c r="R6" s="148" t="str">
        <f>IF(AND(A6&lt;&gt;"",OR(Schülerdaten!AM9&lt;&gt;"",Schülerdaten!AT9=FALSE)),IF(Schülerdaten!AM9=TRUE,INDEX(codemp1,MATCH(Schülerdaten!R9,libmp1,0)),IF(Schülerdaten!AT9=FALSE,0,Schülerdaten!R9)),"")</f>
        <v/>
      </c>
      <c r="S6" s="148" t="str">
        <f t="shared" si="1"/>
        <v/>
      </c>
      <c r="T6" s="148" t="str">
        <f t="shared" si="2"/>
        <v/>
      </c>
      <c r="U6" s="148" t="str">
        <f>IF(AND(A6&lt;&gt;"",Schülerdaten!S9&lt;&gt;""),Schülerdaten!S9,"")</f>
        <v/>
      </c>
      <c r="V6" s="148" t="str">
        <f>IF(AND(A6&lt;&gt;"",Schülerdaten!T9&lt;&gt;""),Schülerdaten!T9,"")</f>
        <v/>
      </c>
      <c r="W6" s="148" t="str">
        <f>IF(AND(A6&lt;&gt;"",Schülerdaten!U9&lt;&gt;""),Schülerdaten!U9,"")</f>
        <v/>
      </c>
      <c r="X6" s="148" t="str">
        <f>IF(AND(A6&lt;&gt;"",Schülerdaten!V9&lt;&gt;""),Schülerdaten!V9,"")</f>
        <v/>
      </c>
      <c r="Y6" s="148" t="str">
        <f>IF(AND(A6&lt;&gt;"",Schülerdaten!W9&lt;&gt;""),Schülerdaten!W9,"")</f>
        <v/>
      </c>
      <c r="Z6" s="148" t="str">
        <f>IF(AND(A6&lt;&gt;"",Schülerdaten!X9&lt;&gt;""),Schülerdaten!X9,"")</f>
        <v/>
      </c>
    </row>
    <row r="7" spans="1:26" x14ac:dyDescent="0.2">
      <c r="A7" s="146" t="str">
        <f>IF(OR(Schülerdaten!$C10&lt;&gt;""),Schülerdaten!A10,"")</f>
        <v/>
      </c>
      <c r="B7" s="146" t="str">
        <f>IF(A7&lt;&gt;"",Schülerdaten!B10,"")</f>
        <v/>
      </c>
      <c r="C7" s="146" t="str">
        <f>IF(AND(A7&lt;&gt;"",Schülerdaten!F10&lt;&gt;""),IF(INDEX(codeclint,MATCH(Schülerdaten!F10,libclint,0))&lt;&gt;"",INDEX(codeclint,MATCH(Schülerdaten!F10,libclint,0)),""),"")</f>
        <v/>
      </c>
      <c r="D7" s="146" t="str">
        <f t="shared" si="0"/>
        <v/>
      </c>
      <c r="E7" s="146" t="str">
        <f>IF(A7&lt;&gt;"",IF(Schülerdaten!G10&lt;&gt;"",IF(Schülerdaten!AB10&lt;&gt;"",IF(Schülerdaten!G10="LOC.ID",CONCATENATE("LOC.",Schülerdaten!AU$5),Schülerdaten!G10),""),""),"")</f>
        <v/>
      </c>
      <c r="F7" s="146" t="str">
        <f>IF(A7&lt;&gt;"",IF(Schülerdaten!H10&lt;&gt;"",Schülerdaten!H10,""),"")</f>
        <v/>
      </c>
      <c r="G7" s="146" t="str">
        <f>IF(AND(A7&lt;&gt;"",Schülerdaten!AC10&lt;&gt;""),IF(Schülerdaten!AC10=TRUE,INDEX(codesex,MATCH(Schülerdaten!I10,libsex,0)),Schülerdaten!I10),"")</f>
        <v/>
      </c>
      <c r="H7" s="147" t="str">
        <f>IF(A7&lt;&gt;"",IF(Schülerdaten!J10&lt;&gt;"",Schülerdaten!J10,""),"")</f>
        <v/>
      </c>
      <c r="I7" s="148" t="str">
        <f>IF(AND(A7&lt;&gt;"",Schülerdaten!AE10&lt;&gt;""),IF(Schülerdaten!AE10=TRUE,INDEX(codenat,MATCH(Schülerdaten!K10,libnat,0)),Schülerdaten!K10),"")</f>
        <v/>
      </c>
      <c r="J7" s="148" t="str">
        <f>IF(AND(A7&lt;&gt;"",Schülerdaten!AF10&lt;&gt;""),IF(Schülerdaten!AF10=TRUE,INDEX(codelangue,MATCH(Schülerdaten!L10,liblangue,0)),Schülerdaten!L10),"")</f>
        <v/>
      </c>
      <c r="K7" s="148" t="str">
        <f>IF(AND(A7&lt;&gt;"",Schülerdaten!AH10&lt;&gt;""),IF(Schülerdaten!AH10=TRUE,IF(INDEX(codegem,MATCH(Schülerdaten!M10,libgem,0))&lt;8000,INDEX(codegem,MATCH(Schülerdaten!M10,libgem,0)),""),Schülerdaten!M10),"")</f>
        <v/>
      </c>
      <c r="L7" s="148" t="str">
        <f>IF(AND(A7&lt;&gt;"",Schülerdaten!AH10&lt;&gt;""),IF(Schülerdaten!AH10=TRUE,INDEX(codegemhist,MATCH(Schülerdaten!M10,libgem,0)),""),"")</f>
        <v/>
      </c>
      <c r="M7" s="148" t="str">
        <f>IF(AND(A7&lt;&gt;"",Schülerdaten!AH10&lt;&gt;""),IF(Schülerdaten!AH10=TRUE,IF(INDEX(codegem,MATCH(Schülerdaten!M10,libgem,0))&gt;=8000,INDEX(codegem,MATCH(Schülerdaten!M10,libgem,0)),""),Schülerdaten!M10),"")</f>
        <v/>
      </c>
      <c r="N7" s="148" t="str">
        <f>IF(AND(A7&lt;&gt;"",Schülerdaten!AI10&lt;&gt;""),IF(Schülerdaten!AI10=TRUE,INDEX(codeschart,MATCH(Schülerdaten!N10,libschart,0)),Schülerdaten!N10),"")</f>
        <v/>
      </c>
      <c r="O7" s="148" t="str">
        <f>IF(AND(A7&lt;&gt;"",Schülerdaten!O10&lt;&gt;""),Schülerdaten!O10,"")</f>
        <v/>
      </c>
      <c r="P7" s="148" t="str">
        <f>IF(AND(A7&lt;&gt;"",Schülerdaten!AK10&lt;&gt;""),IF(Schülerdaten!AK10=TRUE,INDEX(codeform,MATCH(Schülerdaten!P10,libform,0)),Schülerdaten!P10),"")</f>
        <v/>
      </c>
      <c r="Q7" s="148" t="str">
        <f>IF(AND(A7&lt;&gt;"",Schülerdaten!AL10&lt;&gt;""),IF(Schülerdaten!AL10=TRUE,INDEX(codespe,MATCH(Schülerdaten!Q10,libspe,0)),Schülerdaten!Q10),"")</f>
        <v/>
      </c>
      <c r="R7" s="148" t="str">
        <f>IF(AND(A7&lt;&gt;"",OR(Schülerdaten!AM10&lt;&gt;"",Schülerdaten!AT10=FALSE)),IF(Schülerdaten!AM10=TRUE,INDEX(codemp1,MATCH(Schülerdaten!R10,libmp1,0)),IF(Schülerdaten!AT10=FALSE,0,Schülerdaten!R10)),"")</f>
        <v/>
      </c>
      <c r="S7" s="148" t="str">
        <f t="shared" si="1"/>
        <v/>
      </c>
      <c r="T7" s="148" t="str">
        <f t="shared" si="2"/>
        <v/>
      </c>
      <c r="U7" s="148" t="str">
        <f>IF(AND(A7&lt;&gt;"",Schülerdaten!S10&lt;&gt;""),Schülerdaten!S10,"")</f>
        <v/>
      </c>
      <c r="V7" s="148" t="str">
        <f>IF(AND(A7&lt;&gt;"",Schülerdaten!T10&lt;&gt;""),Schülerdaten!T10,"")</f>
        <v/>
      </c>
      <c r="W7" s="148" t="str">
        <f>IF(AND(A7&lt;&gt;"",Schülerdaten!U10&lt;&gt;""),Schülerdaten!U10,"")</f>
        <v/>
      </c>
      <c r="X7" s="148" t="str">
        <f>IF(AND(A7&lt;&gt;"",Schülerdaten!V10&lt;&gt;""),Schülerdaten!V10,"")</f>
        <v/>
      </c>
      <c r="Y7" s="148" t="str">
        <f>IF(AND(A7&lt;&gt;"",Schülerdaten!W10&lt;&gt;""),Schülerdaten!W10,"")</f>
        <v/>
      </c>
      <c r="Z7" s="148" t="str">
        <f>IF(AND(A7&lt;&gt;"",Schülerdaten!X10&lt;&gt;""),Schülerdaten!X10,"")</f>
        <v/>
      </c>
    </row>
    <row r="8" spans="1:26" x14ac:dyDescent="0.2">
      <c r="A8" s="146" t="str">
        <f>IF(OR(Schülerdaten!$C11&lt;&gt;""),Schülerdaten!A11,"")</f>
        <v/>
      </c>
      <c r="B8" s="146" t="str">
        <f>IF(A8&lt;&gt;"",Schülerdaten!B11,"")</f>
        <v/>
      </c>
      <c r="C8" s="146" t="str">
        <f>IF(AND(A8&lt;&gt;"",Schülerdaten!F11&lt;&gt;""),IF(INDEX(codeclint,MATCH(Schülerdaten!F11,libclint,0))&lt;&gt;"",INDEX(codeclint,MATCH(Schülerdaten!F11,libclint,0)),""),"")</f>
        <v/>
      </c>
      <c r="D8" s="146" t="str">
        <f t="shared" si="0"/>
        <v/>
      </c>
      <c r="E8" s="146" t="str">
        <f>IF(A8&lt;&gt;"",IF(Schülerdaten!G11&lt;&gt;"",IF(Schülerdaten!AB11&lt;&gt;"",IF(Schülerdaten!G11="LOC.ID",CONCATENATE("LOC.",Schülerdaten!AU$5),Schülerdaten!G11),""),""),"")</f>
        <v/>
      </c>
      <c r="F8" s="146" t="str">
        <f>IF(A8&lt;&gt;"",IF(Schülerdaten!H11&lt;&gt;"",Schülerdaten!H11,""),"")</f>
        <v/>
      </c>
      <c r="G8" s="146" t="str">
        <f>IF(AND(A8&lt;&gt;"",Schülerdaten!AC11&lt;&gt;""),IF(Schülerdaten!AC11=TRUE,INDEX(codesex,MATCH(Schülerdaten!I11,libsex,0)),Schülerdaten!I11),"")</f>
        <v/>
      </c>
      <c r="H8" s="147" t="str">
        <f>IF(A8&lt;&gt;"",IF(Schülerdaten!J11&lt;&gt;"",Schülerdaten!J11,""),"")</f>
        <v/>
      </c>
      <c r="I8" s="148" t="str">
        <f>IF(AND(A8&lt;&gt;"",Schülerdaten!AE11&lt;&gt;""),IF(Schülerdaten!AE11=TRUE,INDEX(codenat,MATCH(Schülerdaten!K11,libnat,0)),Schülerdaten!K11),"")</f>
        <v/>
      </c>
      <c r="J8" s="148" t="str">
        <f>IF(AND(A8&lt;&gt;"",Schülerdaten!AF11&lt;&gt;""),IF(Schülerdaten!AF11=TRUE,INDEX(codelangue,MATCH(Schülerdaten!L11,liblangue,0)),Schülerdaten!L11),"")</f>
        <v/>
      </c>
      <c r="K8" s="148" t="str">
        <f>IF(AND(A8&lt;&gt;"",Schülerdaten!AH11&lt;&gt;""),IF(Schülerdaten!AH11=TRUE,IF(INDEX(codegem,MATCH(Schülerdaten!M11,libgem,0))&lt;8000,INDEX(codegem,MATCH(Schülerdaten!M11,libgem,0)),""),Schülerdaten!M11),"")</f>
        <v/>
      </c>
      <c r="L8" s="148" t="str">
        <f>IF(AND(A8&lt;&gt;"",Schülerdaten!AH11&lt;&gt;""),IF(Schülerdaten!AH11=TRUE,INDEX(codegemhist,MATCH(Schülerdaten!M11,libgem,0)),""),"")</f>
        <v/>
      </c>
      <c r="M8" s="148" t="str">
        <f>IF(AND(A8&lt;&gt;"",Schülerdaten!AH11&lt;&gt;""),IF(Schülerdaten!AH11=TRUE,IF(INDEX(codegem,MATCH(Schülerdaten!M11,libgem,0))&gt;=8000,INDEX(codegem,MATCH(Schülerdaten!M11,libgem,0)),""),Schülerdaten!M11),"")</f>
        <v/>
      </c>
      <c r="N8" s="148" t="str">
        <f>IF(AND(A8&lt;&gt;"",Schülerdaten!AI11&lt;&gt;""),IF(Schülerdaten!AI11=TRUE,INDEX(codeschart,MATCH(Schülerdaten!N11,libschart,0)),Schülerdaten!N11),"")</f>
        <v/>
      </c>
      <c r="O8" s="148" t="str">
        <f>IF(AND(A8&lt;&gt;"",Schülerdaten!O11&lt;&gt;""),Schülerdaten!O11,"")</f>
        <v/>
      </c>
      <c r="P8" s="148" t="str">
        <f>IF(AND(A8&lt;&gt;"",Schülerdaten!AK11&lt;&gt;""),IF(Schülerdaten!AK11=TRUE,INDEX(codeform,MATCH(Schülerdaten!P11,libform,0)),Schülerdaten!P11),"")</f>
        <v/>
      </c>
      <c r="Q8" s="148" t="str">
        <f>IF(AND(A8&lt;&gt;"",Schülerdaten!AL11&lt;&gt;""),IF(Schülerdaten!AL11=TRUE,INDEX(codespe,MATCH(Schülerdaten!Q11,libspe,0)),Schülerdaten!Q11),"")</f>
        <v/>
      </c>
      <c r="R8" s="148" t="str">
        <f>IF(AND(A8&lt;&gt;"",OR(Schülerdaten!AM11&lt;&gt;"",Schülerdaten!AT11=FALSE)),IF(Schülerdaten!AM11=TRUE,INDEX(codemp1,MATCH(Schülerdaten!R11,libmp1,0)),IF(Schülerdaten!AT11=FALSE,0,Schülerdaten!R11)),"")</f>
        <v/>
      </c>
      <c r="S8" s="148" t="str">
        <f t="shared" si="1"/>
        <v/>
      </c>
      <c r="T8" s="148" t="str">
        <f t="shared" si="2"/>
        <v/>
      </c>
      <c r="U8" s="148" t="str">
        <f>IF(AND(A8&lt;&gt;"",Schülerdaten!S11&lt;&gt;""),Schülerdaten!S11,"")</f>
        <v/>
      </c>
      <c r="V8" s="148" t="str">
        <f>IF(AND(A8&lt;&gt;"",Schülerdaten!T11&lt;&gt;""),Schülerdaten!T11,"")</f>
        <v/>
      </c>
      <c r="W8" s="148" t="str">
        <f>IF(AND(A8&lt;&gt;"",Schülerdaten!U11&lt;&gt;""),Schülerdaten!U11,"")</f>
        <v/>
      </c>
      <c r="X8" s="148" t="str">
        <f>IF(AND(A8&lt;&gt;"",Schülerdaten!V11&lt;&gt;""),Schülerdaten!V11,"")</f>
        <v/>
      </c>
      <c r="Y8" s="148" t="str">
        <f>IF(AND(A8&lt;&gt;"",Schülerdaten!W11&lt;&gt;""),Schülerdaten!W11,"")</f>
        <v/>
      </c>
      <c r="Z8" s="148" t="str">
        <f>IF(AND(A8&lt;&gt;"",Schülerdaten!X11&lt;&gt;""),Schülerdaten!X11,"")</f>
        <v/>
      </c>
    </row>
    <row r="9" spans="1:26" x14ac:dyDescent="0.2">
      <c r="A9" s="146" t="str">
        <f>IF(OR(Schülerdaten!$C12&lt;&gt;""),Schülerdaten!A12,"")</f>
        <v/>
      </c>
      <c r="B9" s="146" t="str">
        <f>IF(A9&lt;&gt;"",Schülerdaten!B12,"")</f>
        <v/>
      </c>
      <c r="C9" s="146" t="str">
        <f>IF(AND(A9&lt;&gt;"",Schülerdaten!F12&lt;&gt;""),IF(INDEX(codeclint,MATCH(Schülerdaten!F12,libclint,0))&lt;&gt;"",INDEX(codeclint,MATCH(Schülerdaten!F12,libclint,0)),""),"")</f>
        <v/>
      </c>
      <c r="D9" s="146" t="str">
        <f t="shared" si="0"/>
        <v/>
      </c>
      <c r="E9" s="146" t="str">
        <f>IF(A9&lt;&gt;"",IF(Schülerdaten!G12&lt;&gt;"",IF(Schülerdaten!AB12&lt;&gt;"",IF(Schülerdaten!G12="LOC.ID",CONCATENATE("LOC.",Schülerdaten!AU$5),Schülerdaten!G12),""),""),"")</f>
        <v/>
      </c>
      <c r="F9" s="146" t="str">
        <f>IF(A9&lt;&gt;"",IF(Schülerdaten!H12&lt;&gt;"",Schülerdaten!H12,""),"")</f>
        <v/>
      </c>
      <c r="G9" s="146" t="str">
        <f>IF(AND(A9&lt;&gt;"",Schülerdaten!AC12&lt;&gt;""),IF(Schülerdaten!AC12=TRUE,INDEX(codesex,MATCH(Schülerdaten!I12,libsex,0)),Schülerdaten!I12),"")</f>
        <v/>
      </c>
      <c r="H9" s="147" t="str">
        <f>IF(A9&lt;&gt;"",IF(Schülerdaten!J12&lt;&gt;"",Schülerdaten!J12,""),"")</f>
        <v/>
      </c>
      <c r="I9" s="148" t="str">
        <f>IF(AND(A9&lt;&gt;"",Schülerdaten!AE12&lt;&gt;""),IF(Schülerdaten!AE12=TRUE,INDEX(codenat,MATCH(Schülerdaten!K12,libnat,0)),Schülerdaten!K12),"")</f>
        <v/>
      </c>
      <c r="J9" s="148" t="str">
        <f>IF(AND(A9&lt;&gt;"",Schülerdaten!AF12&lt;&gt;""),IF(Schülerdaten!AF12=TRUE,INDEX(codelangue,MATCH(Schülerdaten!L12,liblangue,0)),Schülerdaten!L12),"")</f>
        <v/>
      </c>
      <c r="K9" s="148" t="str">
        <f>IF(AND(A9&lt;&gt;"",Schülerdaten!AH12&lt;&gt;""),IF(Schülerdaten!AH12=TRUE,IF(INDEX(codegem,MATCH(Schülerdaten!M12,libgem,0))&lt;8000,INDEX(codegem,MATCH(Schülerdaten!M12,libgem,0)),""),Schülerdaten!M12),"")</f>
        <v/>
      </c>
      <c r="L9" s="148" t="str">
        <f>IF(AND(A9&lt;&gt;"",Schülerdaten!AH12&lt;&gt;""),IF(Schülerdaten!AH12=TRUE,INDEX(codegemhist,MATCH(Schülerdaten!M12,libgem,0)),""),"")</f>
        <v/>
      </c>
      <c r="M9" s="148" t="str">
        <f>IF(AND(A9&lt;&gt;"",Schülerdaten!AH12&lt;&gt;""),IF(Schülerdaten!AH12=TRUE,IF(INDEX(codegem,MATCH(Schülerdaten!M12,libgem,0))&gt;=8000,INDEX(codegem,MATCH(Schülerdaten!M12,libgem,0)),""),Schülerdaten!M12),"")</f>
        <v/>
      </c>
      <c r="N9" s="148" t="str">
        <f>IF(AND(A9&lt;&gt;"",Schülerdaten!AI12&lt;&gt;""),IF(Schülerdaten!AI12=TRUE,INDEX(codeschart,MATCH(Schülerdaten!N12,libschart,0)),Schülerdaten!N12),"")</f>
        <v/>
      </c>
      <c r="O9" s="148" t="str">
        <f>IF(AND(A9&lt;&gt;"",Schülerdaten!O12&lt;&gt;""),Schülerdaten!O12,"")</f>
        <v/>
      </c>
      <c r="P9" s="148" t="str">
        <f>IF(AND(A9&lt;&gt;"",Schülerdaten!AK12&lt;&gt;""),IF(Schülerdaten!AK12=TRUE,INDEX(codeform,MATCH(Schülerdaten!P12,libform,0)),Schülerdaten!P12),"")</f>
        <v/>
      </c>
      <c r="Q9" s="148" t="str">
        <f>IF(AND(A9&lt;&gt;"",Schülerdaten!AL12&lt;&gt;""),IF(Schülerdaten!AL12=TRUE,INDEX(codespe,MATCH(Schülerdaten!Q12,libspe,0)),Schülerdaten!Q12),"")</f>
        <v/>
      </c>
      <c r="R9" s="148" t="str">
        <f>IF(AND(A9&lt;&gt;"",OR(Schülerdaten!AM12&lt;&gt;"",Schülerdaten!AT12=FALSE)),IF(Schülerdaten!AM12=TRUE,INDEX(codemp1,MATCH(Schülerdaten!R12,libmp1,0)),IF(Schülerdaten!AT12=FALSE,0,Schülerdaten!R12)),"")</f>
        <v/>
      </c>
      <c r="S9" s="148" t="str">
        <f t="shared" si="1"/>
        <v/>
      </c>
      <c r="T9" s="148" t="str">
        <f t="shared" si="2"/>
        <v/>
      </c>
      <c r="U9" s="148" t="str">
        <f>IF(AND(A9&lt;&gt;"",Schülerdaten!S12&lt;&gt;""),Schülerdaten!S12,"")</f>
        <v/>
      </c>
      <c r="V9" s="148" t="str">
        <f>IF(AND(A9&lt;&gt;"",Schülerdaten!T12&lt;&gt;""),Schülerdaten!T12,"")</f>
        <v/>
      </c>
      <c r="W9" s="148" t="str">
        <f>IF(AND(A9&lt;&gt;"",Schülerdaten!U12&lt;&gt;""),Schülerdaten!U12,"")</f>
        <v/>
      </c>
      <c r="X9" s="148" t="str">
        <f>IF(AND(A9&lt;&gt;"",Schülerdaten!V12&lt;&gt;""),Schülerdaten!V12,"")</f>
        <v/>
      </c>
      <c r="Y9" s="148" t="str">
        <f>IF(AND(A9&lt;&gt;"",Schülerdaten!W12&lt;&gt;""),Schülerdaten!W12,"")</f>
        <v/>
      </c>
      <c r="Z9" s="148" t="str">
        <f>IF(AND(A9&lt;&gt;"",Schülerdaten!X12&lt;&gt;""),Schülerdaten!X12,"")</f>
        <v/>
      </c>
    </row>
    <row r="10" spans="1:26" x14ac:dyDescent="0.2">
      <c r="A10" s="146" t="str">
        <f>IF(OR(Schülerdaten!$C13&lt;&gt;""),Schülerdaten!A13,"")</f>
        <v/>
      </c>
      <c r="B10" s="146" t="str">
        <f>IF(A10&lt;&gt;"",Schülerdaten!B13,"")</f>
        <v/>
      </c>
      <c r="C10" s="146" t="str">
        <f>IF(AND(A10&lt;&gt;"",Schülerdaten!F13&lt;&gt;""),IF(INDEX(codeclint,MATCH(Schülerdaten!F13,libclint,0))&lt;&gt;"",INDEX(codeclint,MATCH(Schülerdaten!F13,libclint,0)),""),"")</f>
        <v/>
      </c>
      <c r="D10" s="146" t="str">
        <f t="shared" si="0"/>
        <v/>
      </c>
      <c r="E10" s="146" t="str">
        <f>IF(A10&lt;&gt;"",IF(Schülerdaten!G13&lt;&gt;"",IF(Schülerdaten!AB13&lt;&gt;"",IF(Schülerdaten!G13="LOC.ID",CONCATENATE("LOC.",Schülerdaten!AU$5),Schülerdaten!G13),""),""),"")</f>
        <v/>
      </c>
      <c r="F10" s="146" t="str">
        <f>IF(A10&lt;&gt;"",IF(Schülerdaten!H13&lt;&gt;"",Schülerdaten!H13,""),"")</f>
        <v/>
      </c>
      <c r="G10" s="146" t="str">
        <f>IF(AND(A10&lt;&gt;"",Schülerdaten!AC13&lt;&gt;""),IF(Schülerdaten!AC13=TRUE,INDEX(codesex,MATCH(Schülerdaten!I13,libsex,0)),Schülerdaten!I13),"")</f>
        <v/>
      </c>
      <c r="H10" s="147" t="str">
        <f>IF(A10&lt;&gt;"",IF(Schülerdaten!J13&lt;&gt;"",Schülerdaten!J13,""),"")</f>
        <v/>
      </c>
      <c r="I10" s="148" t="str">
        <f>IF(AND(A10&lt;&gt;"",Schülerdaten!AE13&lt;&gt;""),IF(Schülerdaten!AE13=TRUE,INDEX(codenat,MATCH(Schülerdaten!K13,libnat,0)),Schülerdaten!K13),"")</f>
        <v/>
      </c>
      <c r="J10" s="148" t="str">
        <f>IF(AND(A10&lt;&gt;"",Schülerdaten!AF13&lt;&gt;""),IF(Schülerdaten!AF13=TRUE,INDEX(codelangue,MATCH(Schülerdaten!L13,liblangue,0)),Schülerdaten!L13),"")</f>
        <v/>
      </c>
      <c r="K10" s="148" t="str">
        <f>IF(AND(A10&lt;&gt;"",Schülerdaten!AH13&lt;&gt;""),IF(Schülerdaten!AH13=TRUE,IF(INDEX(codegem,MATCH(Schülerdaten!M13,libgem,0))&lt;8000,INDEX(codegem,MATCH(Schülerdaten!M13,libgem,0)),""),Schülerdaten!M13),"")</f>
        <v/>
      </c>
      <c r="L10" s="148" t="str">
        <f>IF(AND(A10&lt;&gt;"",Schülerdaten!AH13&lt;&gt;""),IF(Schülerdaten!AH13=TRUE,INDEX(codegemhist,MATCH(Schülerdaten!M13,libgem,0)),""),"")</f>
        <v/>
      </c>
      <c r="M10" s="148" t="str">
        <f>IF(AND(A10&lt;&gt;"",Schülerdaten!AH13&lt;&gt;""),IF(Schülerdaten!AH13=TRUE,IF(INDEX(codegem,MATCH(Schülerdaten!M13,libgem,0))&gt;=8000,INDEX(codegem,MATCH(Schülerdaten!M13,libgem,0)),""),Schülerdaten!M13),"")</f>
        <v/>
      </c>
      <c r="N10" s="148" t="str">
        <f>IF(AND(A10&lt;&gt;"",Schülerdaten!AI13&lt;&gt;""),IF(Schülerdaten!AI13=TRUE,INDEX(codeschart,MATCH(Schülerdaten!N13,libschart,0)),Schülerdaten!N13),"")</f>
        <v/>
      </c>
      <c r="O10" s="148" t="str">
        <f>IF(AND(A10&lt;&gt;"",Schülerdaten!O13&lt;&gt;""),Schülerdaten!O13,"")</f>
        <v/>
      </c>
      <c r="P10" s="148" t="str">
        <f>IF(AND(A10&lt;&gt;"",Schülerdaten!AK13&lt;&gt;""),IF(Schülerdaten!AK13=TRUE,INDEX(codeform,MATCH(Schülerdaten!P13,libform,0)),Schülerdaten!P13),"")</f>
        <v/>
      </c>
      <c r="Q10" s="148" t="str">
        <f>IF(AND(A10&lt;&gt;"",Schülerdaten!AL13&lt;&gt;""),IF(Schülerdaten!AL13=TRUE,INDEX(codespe,MATCH(Schülerdaten!Q13,libspe,0)),Schülerdaten!Q13),"")</f>
        <v/>
      </c>
      <c r="R10" s="148" t="str">
        <f>IF(AND(A10&lt;&gt;"",OR(Schülerdaten!AM13&lt;&gt;"",Schülerdaten!AT13=FALSE)),IF(Schülerdaten!AM13=TRUE,INDEX(codemp1,MATCH(Schülerdaten!R13,libmp1,0)),IF(Schülerdaten!AT13=FALSE,0,Schülerdaten!R13)),"")</f>
        <v/>
      </c>
      <c r="S10" s="148" t="str">
        <f t="shared" si="1"/>
        <v/>
      </c>
      <c r="T10" s="148" t="str">
        <f t="shared" si="2"/>
        <v/>
      </c>
      <c r="U10" s="148" t="str">
        <f>IF(AND(A10&lt;&gt;"",Schülerdaten!S13&lt;&gt;""),Schülerdaten!S13,"")</f>
        <v/>
      </c>
      <c r="V10" s="148" t="str">
        <f>IF(AND(A10&lt;&gt;"",Schülerdaten!T13&lt;&gt;""),Schülerdaten!T13,"")</f>
        <v/>
      </c>
      <c r="W10" s="148" t="str">
        <f>IF(AND(A10&lt;&gt;"",Schülerdaten!U13&lt;&gt;""),Schülerdaten!U13,"")</f>
        <v/>
      </c>
      <c r="X10" s="148" t="str">
        <f>IF(AND(A10&lt;&gt;"",Schülerdaten!V13&lt;&gt;""),Schülerdaten!V13,"")</f>
        <v/>
      </c>
      <c r="Y10" s="148" t="str">
        <f>IF(AND(A10&lt;&gt;"",Schülerdaten!W13&lt;&gt;""),Schülerdaten!W13,"")</f>
        <v/>
      </c>
      <c r="Z10" s="148" t="str">
        <f>IF(AND(A10&lt;&gt;"",Schülerdaten!X13&lt;&gt;""),Schülerdaten!X13,"")</f>
        <v/>
      </c>
    </row>
    <row r="11" spans="1:26" x14ac:dyDescent="0.2">
      <c r="A11" s="146" t="str">
        <f>IF(OR(Schülerdaten!$C14&lt;&gt;""),Schülerdaten!A14,"")</f>
        <v/>
      </c>
      <c r="B11" s="146" t="str">
        <f>IF(A11&lt;&gt;"",Schülerdaten!B14,"")</f>
        <v/>
      </c>
      <c r="C11" s="146" t="str">
        <f>IF(AND(A11&lt;&gt;"",Schülerdaten!F14&lt;&gt;""),IF(INDEX(codeclint,MATCH(Schülerdaten!F14,libclint,0))&lt;&gt;"",INDEX(codeclint,MATCH(Schülerdaten!F14,libclint,0)),""),"")</f>
        <v/>
      </c>
      <c r="D11" s="146" t="str">
        <f t="shared" si="0"/>
        <v/>
      </c>
      <c r="E11" s="146" t="str">
        <f>IF(A11&lt;&gt;"",IF(Schülerdaten!G14&lt;&gt;"",IF(Schülerdaten!AB14&lt;&gt;"",IF(Schülerdaten!G14="LOC.ID",CONCATENATE("LOC.",Schülerdaten!AU$5),Schülerdaten!G14),""),""),"")</f>
        <v/>
      </c>
      <c r="F11" s="146" t="str">
        <f>IF(A11&lt;&gt;"",IF(Schülerdaten!H14&lt;&gt;"",Schülerdaten!H14,""),"")</f>
        <v/>
      </c>
      <c r="G11" s="146" t="str">
        <f>IF(AND(A11&lt;&gt;"",Schülerdaten!AC14&lt;&gt;""),IF(Schülerdaten!AC14=TRUE,INDEX(codesex,MATCH(Schülerdaten!I14,libsex,0)),Schülerdaten!I14),"")</f>
        <v/>
      </c>
      <c r="H11" s="147" t="str">
        <f>IF(A11&lt;&gt;"",IF(Schülerdaten!J14&lt;&gt;"",Schülerdaten!J14,""),"")</f>
        <v/>
      </c>
      <c r="I11" s="148" t="str">
        <f>IF(AND(A11&lt;&gt;"",Schülerdaten!AE14&lt;&gt;""),IF(Schülerdaten!AE14=TRUE,INDEX(codenat,MATCH(Schülerdaten!K14,libnat,0)),Schülerdaten!K14),"")</f>
        <v/>
      </c>
      <c r="J11" s="148" t="str">
        <f>IF(AND(A11&lt;&gt;"",Schülerdaten!AF14&lt;&gt;""),IF(Schülerdaten!AF14=TRUE,INDEX(codelangue,MATCH(Schülerdaten!L14,liblangue,0)),Schülerdaten!L14),"")</f>
        <v/>
      </c>
      <c r="K11" s="148" t="str">
        <f>IF(AND(A11&lt;&gt;"",Schülerdaten!AH14&lt;&gt;""),IF(Schülerdaten!AH14=TRUE,IF(INDEX(codegem,MATCH(Schülerdaten!M14,libgem,0))&lt;8000,INDEX(codegem,MATCH(Schülerdaten!M14,libgem,0)),""),Schülerdaten!M14),"")</f>
        <v/>
      </c>
      <c r="L11" s="148" t="str">
        <f>IF(AND(A11&lt;&gt;"",Schülerdaten!AH14&lt;&gt;""),IF(Schülerdaten!AH14=TRUE,INDEX(codegemhist,MATCH(Schülerdaten!M14,libgem,0)),""),"")</f>
        <v/>
      </c>
      <c r="M11" s="148" t="str">
        <f>IF(AND(A11&lt;&gt;"",Schülerdaten!AH14&lt;&gt;""),IF(Schülerdaten!AH14=TRUE,IF(INDEX(codegem,MATCH(Schülerdaten!M14,libgem,0))&gt;=8000,INDEX(codegem,MATCH(Schülerdaten!M14,libgem,0)),""),Schülerdaten!M14),"")</f>
        <v/>
      </c>
      <c r="N11" s="148" t="str">
        <f>IF(AND(A11&lt;&gt;"",Schülerdaten!AI14&lt;&gt;""),IF(Schülerdaten!AI14=TRUE,INDEX(codeschart,MATCH(Schülerdaten!N14,libschart,0)),Schülerdaten!N14),"")</f>
        <v/>
      </c>
      <c r="O11" s="148" t="str">
        <f>IF(AND(A11&lt;&gt;"",Schülerdaten!O14&lt;&gt;""),Schülerdaten!O14,"")</f>
        <v/>
      </c>
      <c r="P11" s="148" t="str">
        <f>IF(AND(A11&lt;&gt;"",Schülerdaten!AK14&lt;&gt;""),IF(Schülerdaten!AK14=TRUE,INDEX(codeform,MATCH(Schülerdaten!P14,libform,0)),Schülerdaten!P14),"")</f>
        <v/>
      </c>
      <c r="Q11" s="148" t="str">
        <f>IF(AND(A11&lt;&gt;"",Schülerdaten!AL14&lt;&gt;""),IF(Schülerdaten!AL14=TRUE,INDEX(codespe,MATCH(Schülerdaten!Q14,libspe,0)),Schülerdaten!Q14),"")</f>
        <v/>
      </c>
      <c r="R11" s="148" t="str">
        <f>IF(AND(A11&lt;&gt;"",OR(Schülerdaten!AM14&lt;&gt;"",Schülerdaten!AT14=FALSE)),IF(Schülerdaten!AM14=TRUE,INDEX(codemp1,MATCH(Schülerdaten!R14,libmp1,0)),IF(Schülerdaten!AT14=FALSE,0,Schülerdaten!R14)),"")</f>
        <v/>
      </c>
      <c r="S11" s="148" t="str">
        <f t="shared" si="1"/>
        <v/>
      </c>
      <c r="T11" s="148" t="str">
        <f t="shared" si="2"/>
        <v/>
      </c>
      <c r="U11" s="148" t="str">
        <f>IF(AND(A11&lt;&gt;"",Schülerdaten!S14&lt;&gt;""),Schülerdaten!S14,"")</f>
        <v/>
      </c>
      <c r="V11" s="148" t="str">
        <f>IF(AND(A11&lt;&gt;"",Schülerdaten!T14&lt;&gt;""),Schülerdaten!T14,"")</f>
        <v/>
      </c>
      <c r="W11" s="148" t="str">
        <f>IF(AND(A11&lt;&gt;"",Schülerdaten!U14&lt;&gt;""),Schülerdaten!U14,"")</f>
        <v/>
      </c>
      <c r="X11" s="148" t="str">
        <f>IF(AND(A11&lt;&gt;"",Schülerdaten!V14&lt;&gt;""),Schülerdaten!V14,"")</f>
        <v/>
      </c>
      <c r="Y11" s="148" t="str">
        <f>IF(AND(A11&lt;&gt;"",Schülerdaten!W14&lt;&gt;""),Schülerdaten!W14,"")</f>
        <v/>
      </c>
      <c r="Z11" s="148" t="str">
        <f>IF(AND(A11&lt;&gt;"",Schülerdaten!X14&lt;&gt;""),Schülerdaten!X14,"")</f>
        <v/>
      </c>
    </row>
    <row r="12" spans="1:26" x14ac:dyDescent="0.2">
      <c r="A12" s="146" t="str">
        <f>IF(OR(Schülerdaten!$C15&lt;&gt;""),Schülerdaten!A15,"")</f>
        <v/>
      </c>
      <c r="B12" s="146" t="str">
        <f>IF(A12&lt;&gt;"",Schülerdaten!B15,"")</f>
        <v/>
      </c>
      <c r="C12" s="146" t="str">
        <f>IF(AND(A12&lt;&gt;"",Schülerdaten!F15&lt;&gt;""),IF(INDEX(codeclint,MATCH(Schülerdaten!F15,libclint,0))&lt;&gt;"",INDEX(codeclint,MATCH(Schülerdaten!F15,libclint,0)),""),"")</f>
        <v/>
      </c>
      <c r="D12" s="146" t="str">
        <f t="shared" si="0"/>
        <v/>
      </c>
      <c r="E12" s="146" t="str">
        <f>IF(A12&lt;&gt;"",IF(Schülerdaten!G15&lt;&gt;"",IF(Schülerdaten!AB15&lt;&gt;"",IF(Schülerdaten!G15="LOC.ID",CONCATENATE("LOC.",Schülerdaten!AU$5),Schülerdaten!G15),""),""),"")</f>
        <v/>
      </c>
      <c r="F12" s="146" t="str">
        <f>IF(A12&lt;&gt;"",IF(Schülerdaten!H15&lt;&gt;"",Schülerdaten!H15,""),"")</f>
        <v/>
      </c>
      <c r="G12" s="146" t="str">
        <f>IF(AND(A12&lt;&gt;"",Schülerdaten!AC15&lt;&gt;""),IF(Schülerdaten!AC15=TRUE,INDEX(codesex,MATCH(Schülerdaten!I15,libsex,0)),Schülerdaten!I15),"")</f>
        <v/>
      </c>
      <c r="H12" s="147" t="str">
        <f>IF(A12&lt;&gt;"",IF(Schülerdaten!J15&lt;&gt;"",Schülerdaten!J15,""),"")</f>
        <v/>
      </c>
      <c r="I12" s="148" t="str">
        <f>IF(AND(A12&lt;&gt;"",Schülerdaten!AE15&lt;&gt;""),IF(Schülerdaten!AE15=TRUE,INDEX(codenat,MATCH(Schülerdaten!K15,libnat,0)),Schülerdaten!K15),"")</f>
        <v/>
      </c>
      <c r="J12" s="148" t="str">
        <f>IF(AND(A12&lt;&gt;"",Schülerdaten!AF15&lt;&gt;""),IF(Schülerdaten!AF15=TRUE,INDEX(codelangue,MATCH(Schülerdaten!L15,liblangue,0)),Schülerdaten!L15),"")</f>
        <v/>
      </c>
      <c r="K12" s="148" t="str">
        <f>IF(AND(A12&lt;&gt;"",Schülerdaten!AH15&lt;&gt;""),IF(Schülerdaten!AH15=TRUE,IF(INDEX(codegem,MATCH(Schülerdaten!M15,libgem,0))&lt;8000,INDEX(codegem,MATCH(Schülerdaten!M15,libgem,0)),""),Schülerdaten!M15),"")</f>
        <v/>
      </c>
      <c r="L12" s="148" t="str">
        <f>IF(AND(A12&lt;&gt;"",Schülerdaten!AH15&lt;&gt;""),IF(Schülerdaten!AH15=TRUE,INDEX(codegemhist,MATCH(Schülerdaten!M15,libgem,0)),""),"")</f>
        <v/>
      </c>
      <c r="M12" s="148" t="str">
        <f>IF(AND(A12&lt;&gt;"",Schülerdaten!AH15&lt;&gt;""),IF(Schülerdaten!AH15=TRUE,IF(INDEX(codegem,MATCH(Schülerdaten!M15,libgem,0))&gt;=8000,INDEX(codegem,MATCH(Schülerdaten!M15,libgem,0)),""),Schülerdaten!M15),"")</f>
        <v/>
      </c>
      <c r="N12" s="148" t="str">
        <f>IF(AND(A12&lt;&gt;"",Schülerdaten!AI15&lt;&gt;""),IF(Schülerdaten!AI15=TRUE,INDEX(codeschart,MATCH(Schülerdaten!N15,libschart,0)),Schülerdaten!N15),"")</f>
        <v/>
      </c>
      <c r="O12" s="148" t="str">
        <f>IF(AND(A12&lt;&gt;"",Schülerdaten!O15&lt;&gt;""),Schülerdaten!O15,"")</f>
        <v/>
      </c>
      <c r="P12" s="148" t="str">
        <f>IF(AND(A12&lt;&gt;"",Schülerdaten!AK15&lt;&gt;""),IF(Schülerdaten!AK15=TRUE,INDEX(codeform,MATCH(Schülerdaten!P15,libform,0)),Schülerdaten!P15),"")</f>
        <v/>
      </c>
      <c r="Q12" s="148" t="str">
        <f>IF(AND(A12&lt;&gt;"",Schülerdaten!AL15&lt;&gt;""),IF(Schülerdaten!AL15=TRUE,INDEX(codespe,MATCH(Schülerdaten!Q15,libspe,0)),Schülerdaten!Q15),"")</f>
        <v/>
      </c>
      <c r="R12" s="148" t="str">
        <f>IF(AND(A12&lt;&gt;"",OR(Schülerdaten!AM15&lt;&gt;"",Schülerdaten!AT15=FALSE)),IF(Schülerdaten!AM15=TRUE,INDEX(codemp1,MATCH(Schülerdaten!R15,libmp1,0)),IF(Schülerdaten!AT15=FALSE,0,Schülerdaten!R15)),"")</f>
        <v/>
      </c>
      <c r="S12" s="148" t="str">
        <f t="shared" si="1"/>
        <v/>
      </c>
      <c r="T12" s="148" t="str">
        <f t="shared" si="2"/>
        <v/>
      </c>
      <c r="U12" s="148" t="str">
        <f>IF(AND(A12&lt;&gt;"",Schülerdaten!S15&lt;&gt;""),Schülerdaten!S15,"")</f>
        <v/>
      </c>
      <c r="V12" s="148" t="str">
        <f>IF(AND(A12&lt;&gt;"",Schülerdaten!T15&lt;&gt;""),Schülerdaten!T15,"")</f>
        <v/>
      </c>
      <c r="W12" s="148" t="str">
        <f>IF(AND(A12&lt;&gt;"",Schülerdaten!U15&lt;&gt;""),Schülerdaten!U15,"")</f>
        <v/>
      </c>
      <c r="X12" s="148" t="str">
        <f>IF(AND(A12&lt;&gt;"",Schülerdaten!V15&lt;&gt;""),Schülerdaten!V15,"")</f>
        <v/>
      </c>
      <c r="Y12" s="148" t="str">
        <f>IF(AND(A12&lt;&gt;"",Schülerdaten!W15&lt;&gt;""),Schülerdaten!W15,"")</f>
        <v/>
      </c>
      <c r="Z12" s="148" t="str">
        <f>IF(AND(A12&lt;&gt;"",Schülerdaten!X15&lt;&gt;""),Schülerdaten!X15,"")</f>
        <v/>
      </c>
    </row>
    <row r="13" spans="1:26" x14ac:dyDescent="0.2">
      <c r="A13" s="146" t="str">
        <f>IF(OR(Schülerdaten!$C16&lt;&gt;""),Schülerdaten!A16,"")</f>
        <v/>
      </c>
      <c r="B13" s="146" t="str">
        <f>IF(A13&lt;&gt;"",Schülerdaten!B16,"")</f>
        <v/>
      </c>
      <c r="C13" s="146" t="str">
        <f>IF(AND(A13&lt;&gt;"",Schülerdaten!F16&lt;&gt;""),IF(INDEX(codeclint,MATCH(Schülerdaten!F16,libclint,0))&lt;&gt;"",INDEX(codeclint,MATCH(Schülerdaten!F16,libclint,0)),""),"")</f>
        <v/>
      </c>
      <c r="D13" s="146" t="str">
        <f t="shared" si="0"/>
        <v/>
      </c>
      <c r="E13" s="146" t="str">
        <f>IF(A13&lt;&gt;"",IF(Schülerdaten!G16&lt;&gt;"",IF(Schülerdaten!AB16&lt;&gt;"",IF(Schülerdaten!G16="LOC.ID",CONCATENATE("LOC.",Schülerdaten!AU$5),Schülerdaten!G16),""),""),"")</f>
        <v/>
      </c>
      <c r="F13" s="146" t="str">
        <f>IF(A13&lt;&gt;"",IF(Schülerdaten!H16&lt;&gt;"",Schülerdaten!H16,""),"")</f>
        <v/>
      </c>
      <c r="G13" s="146" t="str">
        <f>IF(AND(A13&lt;&gt;"",Schülerdaten!AC16&lt;&gt;""),IF(Schülerdaten!AC16=TRUE,INDEX(codesex,MATCH(Schülerdaten!I16,libsex,0)),Schülerdaten!I16),"")</f>
        <v/>
      </c>
      <c r="H13" s="147" t="str">
        <f>IF(A13&lt;&gt;"",IF(Schülerdaten!J16&lt;&gt;"",Schülerdaten!J16,""),"")</f>
        <v/>
      </c>
      <c r="I13" s="148" t="str">
        <f>IF(AND(A13&lt;&gt;"",Schülerdaten!AE16&lt;&gt;""),IF(Schülerdaten!AE16=TRUE,INDEX(codenat,MATCH(Schülerdaten!K16,libnat,0)),Schülerdaten!K16),"")</f>
        <v/>
      </c>
      <c r="J13" s="148" t="str">
        <f>IF(AND(A13&lt;&gt;"",Schülerdaten!AF16&lt;&gt;""),IF(Schülerdaten!AF16=TRUE,INDEX(codelangue,MATCH(Schülerdaten!L16,liblangue,0)),Schülerdaten!L16),"")</f>
        <v/>
      </c>
      <c r="K13" s="148" t="str">
        <f>IF(AND(A13&lt;&gt;"",Schülerdaten!AH16&lt;&gt;""),IF(Schülerdaten!AH16=TRUE,IF(INDEX(codegem,MATCH(Schülerdaten!M16,libgem,0))&lt;8000,INDEX(codegem,MATCH(Schülerdaten!M16,libgem,0)),""),Schülerdaten!M16),"")</f>
        <v/>
      </c>
      <c r="L13" s="148" t="str">
        <f>IF(AND(A13&lt;&gt;"",Schülerdaten!AH16&lt;&gt;""),IF(Schülerdaten!AH16=TRUE,INDEX(codegemhist,MATCH(Schülerdaten!M16,libgem,0)),""),"")</f>
        <v/>
      </c>
      <c r="M13" s="148" t="str">
        <f>IF(AND(A13&lt;&gt;"",Schülerdaten!AH16&lt;&gt;""),IF(Schülerdaten!AH16=TRUE,IF(INDEX(codegem,MATCH(Schülerdaten!M16,libgem,0))&gt;=8000,INDEX(codegem,MATCH(Schülerdaten!M16,libgem,0)),""),Schülerdaten!M16),"")</f>
        <v/>
      </c>
      <c r="N13" s="148" t="str">
        <f>IF(AND(A13&lt;&gt;"",Schülerdaten!AI16&lt;&gt;""),IF(Schülerdaten!AI16=TRUE,INDEX(codeschart,MATCH(Schülerdaten!N16,libschart,0)),Schülerdaten!N16),"")</f>
        <v/>
      </c>
      <c r="O13" s="148" t="str">
        <f>IF(AND(A13&lt;&gt;"",Schülerdaten!O16&lt;&gt;""),Schülerdaten!O16,"")</f>
        <v/>
      </c>
      <c r="P13" s="148" t="str">
        <f>IF(AND(A13&lt;&gt;"",Schülerdaten!AK16&lt;&gt;""),IF(Schülerdaten!AK16=TRUE,INDEX(codeform,MATCH(Schülerdaten!P16,libform,0)),Schülerdaten!P16),"")</f>
        <v/>
      </c>
      <c r="Q13" s="148" t="str">
        <f>IF(AND(A13&lt;&gt;"",Schülerdaten!AL16&lt;&gt;""),IF(Schülerdaten!AL16=TRUE,INDEX(codespe,MATCH(Schülerdaten!Q16,libspe,0)),Schülerdaten!Q16),"")</f>
        <v/>
      </c>
      <c r="R13" s="148" t="str">
        <f>IF(AND(A13&lt;&gt;"",OR(Schülerdaten!AM16&lt;&gt;"",Schülerdaten!AT16=FALSE)),IF(Schülerdaten!AM16=TRUE,INDEX(codemp1,MATCH(Schülerdaten!R16,libmp1,0)),IF(Schülerdaten!AT16=FALSE,0,Schülerdaten!R16)),"")</f>
        <v/>
      </c>
      <c r="S13" s="148" t="str">
        <f t="shared" si="1"/>
        <v/>
      </c>
      <c r="T13" s="148" t="str">
        <f t="shared" si="2"/>
        <v/>
      </c>
      <c r="U13" s="148" t="str">
        <f>IF(AND(A13&lt;&gt;"",Schülerdaten!S16&lt;&gt;""),Schülerdaten!S16,"")</f>
        <v/>
      </c>
      <c r="V13" s="148" t="str">
        <f>IF(AND(A13&lt;&gt;"",Schülerdaten!T16&lt;&gt;""),Schülerdaten!T16,"")</f>
        <v/>
      </c>
      <c r="W13" s="148" t="str">
        <f>IF(AND(A13&lt;&gt;"",Schülerdaten!U16&lt;&gt;""),Schülerdaten!U16,"")</f>
        <v/>
      </c>
      <c r="X13" s="148" t="str">
        <f>IF(AND(A13&lt;&gt;"",Schülerdaten!V16&lt;&gt;""),Schülerdaten!V16,"")</f>
        <v/>
      </c>
      <c r="Y13" s="148" t="str">
        <f>IF(AND(A13&lt;&gt;"",Schülerdaten!W16&lt;&gt;""),Schülerdaten!W16,"")</f>
        <v/>
      </c>
      <c r="Z13" s="148" t="str">
        <f>IF(AND(A13&lt;&gt;"",Schülerdaten!X16&lt;&gt;""),Schülerdaten!X16,"")</f>
        <v/>
      </c>
    </row>
    <row r="14" spans="1:26" x14ac:dyDescent="0.2">
      <c r="A14" s="146" t="str">
        <f>IF(OR(Schülerdaten!$C17&lt;&gt;""),Schülerdaten!A17,"")</f>
        <v/>
      </c>
      <c r="B14" s="146" t="str">
        <f>IF(A14&lt;&gt;"",Schülerdaten!B17,"")</f>
        <v/>
      </c>
      <c r="C14" s="146" t="str">
        <f>IF(AND(A14&lt;&gt;"",Schülerdaten!F17&lt;&gt;""),IF(INDEX(codeclint,MATCH(Schülerdaten!F17,libclint,0))&lt;&gt;"",INDEX(codeclint,MATCH(Schülerdaten!F17,libclint,0)),""),"")</f>
        <v/>
      </c>
      <c r="D14" s="146" t="str">
        <f t="shared" si="0"/>
        <v/>
      </c>
      <c r="E14" s="146" t="str">
        <f>IF(A14&lt;&gt;"",IF(Schülerdaten!G17&lt;&gt;"",IF(Schülerdaten!AB17&lt;&gt;"",IF(Schülerdaten!G17="LOC.ID",CONCATENATE("LOC.",Schülerdaten!AU$5),Schülerdaten!G17),""),""),"")</f>
        <v/>
      </c>
      <c r="F14" s="146" t="str">
        <f>IF(A14&lt;&gt;"",IF(Schülerdaten!H17&lt;&gt;"",Schülerdaten!H17,""),"")</f>
        <v/>
      </c>
      <c r="G14" s="146" t="str">
        <f>IF(AND(A14&lt;&gt;"",Schülerdaten!AC17&lt;&gt;""),IF(Schülerdaten!AC17=TRUE,INDEX(codesex,MATCH(Schülerdaten!I17,libsex,0)),Schülerdaten!I17),"")</f>
        <v/>
      </c>
      <c r="H14" s="147" t="str">
        <f>IF(A14&lt;&gt;"",IF(Schülerdaten!J17&lt;&gt;"",Schülerdaten!J17,""),"")</f>
        <v/>
      </c>
      <c r="I14" s="148" t="str">
        <f>IF(AND(A14&lt;&gt;"",Schülerdaten!AE17&lt;&gt;""),IF(Schülerdaten!AE17=TRUE,INDEX(codenat,MATCH(Schülerdaten!K17,libnat,0)),Schülerdaten!K17),"")</f>
        <v/>
      </c>
      <c r="J14" s="148" t="str">
        <f>IF(AND(A14&lt;&gt;"",Schülerdaten!AF17&lt;&gt;""),IF(Schülerdaten!AF17=TRUE,INDEX(codelangue,MATCH(Schülerdaten!L17,liblangue,0)),Schülerdaten!L17),"")</f>
        <v/>
      </c>
      <c r="K14" s="148" t="str">
        <f>IF(AND(A14&lt;&gt;"",Schülerdaten!AH17&lt;&gt;""),IF(Schülerdaten!AH17=TRUE,IF(INDEX(codegem,MATCH(Schülerdaten!M17,libgem,0))&lt;8000,INDEX(codegem,MATCH(Schülerdaten!M17,libgem,0)),""),Schülerdaten!M17),"")</f>
        <v/>
      </c>
      <c r="L14" s="148" t="str">
        <f>IF(AND(A14&lt;&gt;"",Schülerdaten!AH17&lt;&gt;""),IF(Schülerdaten!AH17=TRUE,INDEX(codegemhist,MATCH(Schülerdaten!M17,libgem,0)),""),"")</f>
        <v/>
      </c>
      <c r="M14" s="148" t="str">
        <f>IF(AND(A14&lt;&gt;"",Schülerdaten!AH17&lt;&gt;""),IF(Schülerdaten!AH17=TRUE,IF(INDEX(codegem,MATCH(Schülerdaten!M17,libgem,0))&gt;=8000,INDEX(codegem,MATCH(Schülerdaten!M17,libgem,0)),""),Schülerdaten!M17),"")</f>
        <v/>
      </c>
      <c r="N14" s="148" t="str">
        <f>IF(AND(A14&lt;&gt;"",Schülerdaten!AI17&lt;&gt;""),IF(Schülerdaten!AI17=TRUE,INDEX(codeschart,MATCH(Schülerdaten!N17,libschart,0)),Schülerdaten!N17),"")</f>
        <v/>
      </c>
      <c r="O14" s="148" t="str">
        <f>IF(AND(A14&lt;&gt;"",Schülerdaten!O17&lt;&gt;""),Schülerdaten!O17,"")</f>
        <v/>
      </c>
      <c r="P14" s="148" t="str">
        <f>IF(AND(A14&lt;&gt;"",Schülerdaten!AK17&lt;&gt;""),IF(Schülerdaten!AK17=TRUE,INDEX(codeform,MATCH(Schülerdaten!P17,libform,0)),Schülerdaten!P17),"")</f>
        <v/>
      </c>
      <c r="Q14" s="148" t="str">
        <f>IF(AND(A14&lt;&gt;"",Schülerdaten!AL17&lt;&gt;""),IF(Schülerdaten!AL17=TRUE,INDEX(codespe,MATCH(Schülerdaten!Q17,libspe,0)),Schülerdaten!Q17),"")</f>
        <v/>
      </c>
      <c r="R14" s="148" t="str">
        <f>IF(AND(A14&lt;&gt;"",OR(Schülerdaten!AM17&lt;&gt;"",Schülerdaten!AT17=FALSE)),IF(Schülerdaten!AM17=TRUE,INDEX(codemp1,MATCH(Schülerdaten!R17,libmp1,0)),IF(Schülerdaten!AT17=FALSE,0,Schülerdaten!R17)),"")</f>
        <v/>
      </c>
      <c r="S14" s="148" t="str">
        <f t="shared" si="1"/>
        <v/>
      </c>
      <c r="T14" s="148" t="str">
        <f t="shared" si="2"/>
        <v/>
      </c>
      <c r="U14" s="148" t="str">
        <f>IF(AND(A14&lt;&gt;"",Schülerdaten!S17&lt;&gt;""),Schülerdaten!S17,"")</f>
        <v/>
      </c>
      <c r="V14" s="148" t="str">
        <f>IF(AND(A14&lt;&gt;"",Schülerdaten!T17&lt;&gt;""),Schülerdaten!T17,"")</f>
        <v/>
      </c>
      <c r="W14" s="148" t="str">
        <f>IF(AND(A14&lt;&gt;"",Schülerdaten!U17&lt;&gt;""),Schülerdaten!U17,"")</f>
        <v/>
      </c>
      <c r="X14" s="148" t="str">
        <f>IF(AND(A14&lt;&gt;"",Schülerdaten!V17&lt;&gt;""),Schülerdaten!V17,"")</f>
        <v/>
      </c>
      <c r="Y14" s="148" t="str">
        <f>IF(AND(A14&lt;&gt;"",Schülerdaten!W17&lt;&gt;""),Schülerdaten!W17,"")</f>
        <v/>
      </c>
      <c r="Z14" s="148" t="str">
        <f>IF(AND(A14&lt;&gt;"",Schülerdaten!X17&lt;&gt;""),Schülerdaten!X17,"")</f>
        <v/>
      </c>
    </row>
    <row r="15" spans="1:26" x14ac:dyDescent="0.2">
      <c r="A15" s="146" t="str">
        <f>IF(OR(Schülerdaten!$C18&lt;&gt;""),Schülerdaten!A18,"")</f>
        <v/>
      </c>
      <c r="B15" s="146" t="str">
        <f>IF(A15&lt;&gt;"",Schülerdaten!B18,"")</f>
        <v/>
      </c>
      <c r="C15" s="146" t="str">
        <f>IF(AND(A15&lt;&gt;"",Schülerdaten!F18&lt;&gt;""),IF(INDEX(codeclint,MATCH(Schülerdaten!F18,libclint,0))&lt;&gt;"",INDEX(codeclint,MATCH(Schülerdaten!F18,libclint,0)),""),"")</f>
        <v/>
      </c>
      <c r="D15" s="146" t="str">
        <f t="shared" si="0"/>
        <v/>
      </c>
      <c r="E15" s="146" t="str">
        <f>IF(A15&lt;&gt;"",IF(Schülerdaten!G18&lt;&gt;"",IF(Schülerdaten!AB18&lt;&gt;"",IF(Schülerdaten!G18="LOC.ID",CONCATENATE("LOC.",Schülerdaten!AU$5),Schülerdaten!G18),""),""),"")</f>
        <v/>
      </c>
      <c r="F15" s="146" t="str">
        <f>IF(A15&lt;&gt;"",IF(Schülerdaten!H18&lt;&gt;"",Schülerdaten!H18,""),"")</f>
        <v/>
      </c>
      <c r="G15" s="146" t="str">
        <f>IF(AND(A15&lt;&gt;"",Schülerdaten!AC18&lt;&gt;""),IF(Schülerdaten!AC18=TRUE,INDEX(codesex,MATCH(Schülerdaten!I18,libsex,0)),Schülerdaten!I18),"")</f>
        <v/>
      </c>
      <c r="H15" s="147" t="str">
        <f>IF(A15&lt;&gt;"",IF(Schülerdaten!J18&lt;&gt;"",Schülerdaten!J18,""),"")</f>
        <v/>
      </c>
      <c r="I15" s="148" t="str">
        <f>IF(AND(A15&lt;&gt;"",Schülerdaten!AE18&lt;&gt;""),IF(Schülerdaten!AE18=TRUE,INDEX(codenat,MATCH(Schülerdaten!K18,libnat,0)),Schülerdaten!K18),"")</f>
        <v/>
      </c>
      <c r="J15" s="148" t="str">
        <f>IF(AND(A15&lt;&gt;"",Schülerdaten!AF18&lt;&gt;""),IF(Schülerdaten!AF18=TRUE,INDEX(codelangue,MATCH(Schülerdaten!L18,liblangue,0)),Schülerdaten!L18),"")</f>
        <v/>
      </c>
      <c r="K15" s="148" t="str">
        <f>IF(AND(A15&lt;&gt;"",Schülerdaten!AH18&lt;&gt;""),IF(Schülerdaten!AH18=TRUE,IF(INDEX(codegem,MATCH(Schülerdaten!M18,libgem,0))&lt;8000,INDEX(codegem,MATCH(Schülerdaten!M18,libgem,0)),""),Schülerdaten!M18),"")</f>
        <v/>
      </c>
      <c r="L15" s="148" t="str">
        <f>IF(AND(A15&lt;&gt;"",Schülerdaten!AH18&lt;&gt;""),IF(Schülerdaten!AH18=TRUE,INDEX(codegemhist,MATCH(Schülerdaten!M18,libgem,0)),""),"")</f>
        <v/>
      </c>
      <c r="M15" s="148" t="str">
        <f>IF(AND(A15&lt;&gt;"",Schülerdaten!AH18&lt;&gt;""),IF(Schülerdaten!AH18=TRUE,IF(INDEX(codegem,MATCH(Schülerdaten!M18,libgem,0))&gt;=8000,INDEX(codegem,MATCH(Schülerdaten!M18,libgem,0)),""),Schülerdaten!M18),"")</f>
        <v/>
      </c>
      <c r="N15" s="148" t="str">
        <f>IF(AND(A15&lt;&gt;"",Schülerdaten!AI18&lt;&gt;""),IF(Schülerdaten!AI18=TRUE,INDEX(codeschart,MATCH(Schülerdaten!N18,libschart,0)),Schülerdaten!N18),"")</f>
        <v/>
      </c>
      <c r="O15" s="148" t="str">
        <f>IF(AND(A15&lt;&gt;"",Schülerdaten!O18&lt;&gt;""),Schülerdaten!O18,"")</f>
        <v/>
      </c>
      <c r="P15" s="148" t="str">
        <f>IF(AND(A15&lt;&gt;"",Schülerdaten!AK18&lt;&gt;""),IF(Schülerdaten!AK18=TRUE,INDEX(codeform,MATCH(Schülerdaten!P18,libform,0)),Schülerdaten!P18),"")</f>
        <v/>
      </c>
      <c r="Q15" s="148" t="str">
        <f>IF(AND(A15&lt;&gt;"",Schülerdaten!AL18&lt;&gt;""),IF(Schülerdaten!AL18=TRUE,INDEX(codespe,MATCH(Schülerdaten!Q18,libspe,0)),Schülerdaten!Q18),"")</f>
        <v/>
      </c>
      <c r="R15" s="148" t="str">
        <f>IF(AND(A15&lt;&gt;"",OR(Schülerdaten!AM18&lt;&gt;"",Schülerdaten!AT18=FALSE)),IF(Schülerdaten!AM18=TRUE,INDEX(codemp1,MATCH(Schülerdaten!R18,libmp1,0)),IF(Schülerdaten!AT18=FALSE,0,Schülerdaten!R18)),"")</f>
        <v/>
      </c>
      <c r="S15" s="148" t="str">
        <f t="shared" si="1"/>
        <v/>
      </c>
      <c r="T15" s="148" t="str">
        <f t="shared" si="2"/>
        <v/>
      </c>
      <c r="U15" s="148" t="str">
        <f>IF(AND(A15&lt;&gt;"",Schülerdaten!S18&lt;&gt;""),Schülerdaten!S18,"")</f>
        <v/>
      </c>
      <c r="V15" s="148" t="str">
        <f>IF(AND(A15&lt;&gt;"",Schülerdaten!T18&lt;&gt;""),Schülerdaten!T18,"")</f>
        <v/>
      </c>
      <c r="W15" s="148" t="str">
        <f>IF(AND(A15&lt;&gt;"",Schülerdaten!U18&lt;&gt;""),Schülerdaten!U18,"")</f>
        <v/>
      </c>
      <c r="X15" s="148" t="str">
        <f>IF(AND(A15&lt;&gt;"",Schülerdaten!V18&lt;&gt;""),Schülerdaten!V18,"")</f>
        <v/>
      </c>
      <c r="Y15" s="148" t="str">
        <f>IF(AND(A15&lt;&gt;"",Schülerdaten!W18&lt;&gt;""),Schülerdaten!W18,"")</f>
        <v/>
      </c>
      <c r="Z15" s="148" t="str">
        <f>IF(AND(A15&lt;&gt;"",Schülerdaten!X18&lt;&gt;""),Schülerdaten!X18,"")</f>
        <v/>
      </c>
    </row>
    <row r="16" spans="1:26" x14ac:dyDescent="0.2">
      <c r="A16" s="146" t="str">
        <f>IF(OR(Schülerdaten!$C19&lt;&gt;""),Schülerdaten!A19,"")</f>
        <v/>
      </c>
      <c r="B16" s="146" t="str">
        <f>IF(A16&lt;&gt;"",Schülerdaten!B19,"")</f>
        <v/>
      </c>
      <c r="C16" s="146" t="str">
        <f>IF(AND(A16&lt;&gt;"",Schülerdaten!F19&lt;&gt;""),IF(INDEX(codeclint,MATCH(Schülerdaten!F19,libclint,0))&lt;&gt;"",INDEX(codeclint,MATCH(Schülerdaten!F19,libclint,0)),""),"")</f>
        <v/>
      </c>
      <c r="D16" s="146" t="str">
        <f t="shared" si="0"/>
        <v/>
      </c>
      <c r="E16" s="146" t="str">
        <f>IF(A16&lt;&gt;"",IF(Schülerdaten!G19&lt;&gt;"",IF(Schülerdaten!AB19&lt;&gt;"",IF(Schülerdaten!G19="LOC.ID",CONCATENATE("LOC.",Schülerdaten!AU$5),Schülerdaten!G19),""),""),"")</f>
        <v/>
      </c>
      <c r="F16" s="146" t="str">
        <f>IF(A16&lt;&gt;"",IF(Schülerdaten!H19&lt;&gt;"",Schülerdaten!H19,""),"")</f>
        <v/>
      </c>
      <c r="G16" s="146" t="str">
        <f>IF(AND(A16&lt;&gt;"",Schülerdaten!AC19&lt;&gt;""),IF(Schülerdaten!AC19=TRUE,INDEX(codesex,MATCH(Schülerdaten!I19,libsex,0)),Schülerdaten!I19),"")</f>
        <v/>
      </c>
      <c r="H16" s="147" t="str">
        <f>IF(A16&lt;&gt;"",IF(Schülerdaten!J19&lt;&gt;"",Schülerdaten!J19,""),"")</f>
        <v/>
      </c>
      <c r="I16" s="148" t="str">
        <f>IF(AND(A16&lt;&gt;"",Schülerdaten!AE19&lt;&gt;""),IF(Schülerdaten!AE19=TRUE,INDEX(codenat,MATCH(Schülerdaten!K19,libnat,0)),Schülerdaten!K19),"")</f>
        <v/>
      </c>
      <c r="J16" s="148" t="str">
        <f>IF(AND(A16&lt;&gt;"",Schülerdaten!AF19&lt;&gt;""),IF(Schülerdaten!AF19=TRUE,INDEX(codelangue,MATCH(Schülerdaten!L19,liblangue,0)),Schülerdaten!L19),"")</f>
        <v/>
      </c>
      <c r="K16" s="148" t="str">
        <f>IF(AND(A16&lt;&gt;"",Schülerdaten!AH19&lt;&gt;""),IF(Schülerdaten!AH19=TRUE,IF(INDEX(codegem,MATCH(Schülerdaten!M19,libgem,0))&lt;8000,INDEX(codegem,MATCH(Schülerdaten!M19,libgem,0)),""),Schülerdaten!M19),"")</f>
        <v/>
      </c>
      <c r="L16" s="148" t="str">
        <f>IF(AND(A16&lt;&gt;"",Schülerdaten!AH19&lt;&gt;""),IF(Schülerdaten!AH19=TRUE,INDEX(codegemhist,MATCH(Schülerdaten!M19,libgem,0)),""),"")</f>
        <v/>
      </c>
      <c r="M16" s="148" t="str">
        <f>IF(AND(A16&lt;&gt;"",Schülerdaten!AH19&lt;&gt;""),IF(Schülerdaten!AH19=TRUE,IF(INDEX(codegem,MATCH(Schülerdaten!M19,libgem,0))&gt;=8000,INDEX(codegem,MATCH(Schülerdaten!M19,libgem,0)),""),Schülerdaten!M19),"")</f>
        <v/>
      </c>
      <c r="N16" s="148" t="str">
        <f>IF(AND(A16&lt;&gt;"",Schülerdaten!AI19&lt;&gt;""),IF(Schülerdaten!AI19=TRUE,INDEX(codeschart,MATCH(Schülerdaten!N19,libschart,0)),Schülerdaten!N19),"")</f>
        <v/>
      </c>
      <c r="O16" s="148" t="str">
        <f>IF(AND(A16&lt;&gt;"",Schülerdaten!O19&lt;&gt;""),Schülerdaten!O19,"")</f>
        <v/>
      </c>
      <c r="P16" s="148" t="str">
        <f>IF(AND(A16&lt;&gt;"",Schülerdaten!AK19&lt;&gt;""),IF(Schülerdaten!AK19=TRUE,INDEX(codeform,MATCH(Schülerdaten!P19,libform,0)),Schülerdaten!P19),"")</f>
        <v/>
      </c>
      <c r="Q16" s="148" t="str">
        <f>IF(AND(A16&lt;&gt;"",Schülerdaten!AL19&lt;&gt;""),IF(Schülerdaten!AL19=TRUE,INDEX(codespe,MATCH(Schülerdaten!Q19,libspe,0)),Schülerdaten!Q19),"")</f>
        <v/>
      </c>
      <c r="R16" s="148" t="str">
        <f>IF(AND(A16&lt;&gt;"",OR(Schülerdaten!AM19&lt;&gt;"",Schülerdaten!AT19=FALSE)),IF(Schülerdaten!AM19=TRUE,INDEX(codemp1,MATCH(Schülerdaten!R19,libmp1,0)),IF(Schülerdaten!AT19=FALSE,0,Schülerdaten!R19)),"")</f>
        <v/>
      </c>
      <c r="S16" s="148" t="str">
        <f t="shared" si="1"/>
        <v/>
      </c>
      <c r="T16" s="148" t="str">
        <f t="shared" si="2"/>
        <v/>
      </c>
      <c r="U16" s="148" t="str">
        <f>IF(AND(A16&lt;&gt;"",Schülerdaten!S19&lt;&gt;""),Schülerdaten!S19,"")</f>
        <v/>
      </c>
      <c r="V16" s="148" t="str">
        <f>IF(AND(A16&lt;&gt;"",Schülerdaten!T19&lt;&gt;""),Schülerdaten!T19,"")</f>
        <v/>
      </c>
      <c r="W16" s="148" t="str">
        <f>IF(AND(A16&lt;&gt;"",Schülerdaten!U19&lt;&gt;""),Schülerdaten!U19,"")</f>
        <v/>
      </c>
      <c r="X16" s="148" t="str">
        <f>IF(AND(A16&lt;&gt;"",Schülerdaten!V19&lt;&gt;""),Schülerdaten!V19,"")</f>
        <v/>
      </c>
      <c r="Y16" s="148" t="str">
        <f>IF(AND(A16&lt;&gt;"",Schülerdaten!W19&lt;&gt;""),Schülerdaten!W19,"")</f>
        <v/>
      </c>
      <c r="Z16" s="148" t="str">
        <f>IF(AND(A16&lt;&gt;"",Schülerdaten!X19&lt;&gt;""),Schülerdaten!X19,"")</f>
        <v/>
      </c>
    </row>
    <row r="17" spans="1:26" x14ac:dyDescent="0.2">
      <c r="A17" s="146" t="str">
        <f>IF(OR(Schülerdaten!$C20&lt;&gt;""),Schülerdaten!A20,"")</f>
        <v/>
      </c>
      <c r="B17" s="146" t="str">
        <f>IF(A17&lt;&gt;"",Schülerdaten!B20,"")</f>
        <v/>
      </c>
      <c r="C17" s="146" t="str">
        <f>IF(AND(A17&lt;&gt;"",Schülerdaten!F20&lt;&gt;""),IF(INDEX(codeclint,MATCH(Schülerdaten!F20,libclint,0))&lt;&gt;"",INDEX(codeclint,MATCH(Schülerdaten!F20,libclint,0)),""),"")</f>
        <v/>
      </c>
      <c r="D17" s="146" t="str">
        <f t="shared" si="0"/>
        <v/>
      </c>
      <c r="E17" s="146" t="str">
        <f>IF(A17&lt;&gt;"",IF(Schülerdaten!G20&lt;&gt;"",IF(Schülerdaten!AB20&lt;&gt;"",IF(Schülerdaten!G20="LOC.ID",CONCATENATE("LOC.",Schülerdaten!AU$5),Schülerdaten!G20),""),""),"")</f>
        <v/>
      </c>
      <c r="F17" s="146" t="str">
        <f>IF(A17&lt;&gt;"",IF(Schülerdaten!H20&lt;&gt;"",Schülerdaten!H20,""),"")</f>
        <v/>
      </c>
      <c r="G17" s="146" t="str">
        <f>IF(AND(A17&lt;&gt;"",Schülerdaten!AC20&lt;&gt;""),IF(Schülerdaten!AC20=TRUE,INDEX(codesex,MATCH(Schülerdaten!I20,libsex,0)),Schülerdaten!I20),"")</f>
        <v/>
      </c>
      <c r="H17" s="147" t="str">
        <f>IF(A17&lt;&gt;"",IF(Schülerdaten!J20&lt;&gt;"",Schülerdaten!J20,""),"")</f>
        <v/>
      </c>
      <c r="I17" s="148" t="str">
        <f>IF(AND(A17&lt;&gt;"",Schülerdaten!AE20&lt;&gt;""),IF(Schülerdaten!AE20=TRUE,INDEX(codenat,MATCH(Schülerdaten!K20,libnat,0)),Schülerdaten!K20),"")</f>
        <v/>
      </c>
      <c r="J17" s="148" t="str">
        <f>IF(AND(A17&lt;&gt;"",Schülerdaten!AF20&lt;&gt;""),IF(Schülerdaten!AF20=TRUE,INDEX(codelangue,MATCH(Schülerdaten!L20,liblangue,0)),Schülerdaten!L20),"")</f>
        <v/>
      </c>
      <c r="K17" s="148" t="str">
        <f>IF(AND(A17&lt;&gt;"",Schülerdaten!AH20&lt;&gt;""),IF(Schülerdaten!AH20=TRUE,IF(INDEX(codegem,MATCH(Schülerdaten!M20,libgem,0))&lt;8000,INDEX(codegem,MATCH(Schülerdaten!M20,libgem,0)),""),Schülerdaten!M20),"")</f>
        <v/>
      </c>
      <c r="L17" s="148" t="str">
        <f>IF(AND(A17&lt;&gt;"",Schülerdaten!AH20&lt;&gt;""),IF(Schülerdaten!AH20=TRUE,INDEX(codegemhist,MATCH(Schülerdaten!M20,libgem,0)),""),"")</f>
        <v/>
      </c>
      <c r="M17" s="148" t="str">
        <f>IF(AND(A17&lt;&gt;"",Schülerdaten!AH20&lt;&gt;""),IF(Schülerdaten!AH20=TRUE,IF(INDEX(codegem,MATCH(Schülerdaten!M20,libgem,0))&gt;=8000,INDEX(codegem,MATCH(Schülerdaten!M20,libgem,0)),""),Schülerdaten!M20),"")</f>
        <v/>
      </c>
      <c r="N17" s="148" t="str">
        <f>IF(AND(A17&lt;&gt;"",Schülerdaten!AI20&lt;&gt;""),IF(Schülerdaten!AI20=TRUE,INDEX(codeschart,MATCH(Schülerdaten!N20,libschart,0)),Schülerdaten!N20),"")</f>
        <v/>
      </c>
      <c r="O17" s="148" t="str">
        <f>IF(AND(A17&lt;&gt;"",Schülerdaten!O20&lt;&gt;""),Schülerdaten!O20,"")</f>
        <v/>
      </c>
      <c r="P17" s="148" t="str">
        <f>IF(AND(A17&lt;&gt;"",Schülerdaten!AK20&lt;&gt;""),IF(Schülerdaten!AK20=TRUE,INDEX(codeform,MATCH(Schülerdaten!P20,libform,0)),Schülerdaten!P20),"")</f>
        <v/>
      </c>
      <c r="Q17" s="148" t="str">
        <f>IF(AND(A17&lt;&gt;"",Schülerdaten!AL20&lt;&gt;""),IF(Schülerdaten!AL20=TRUE,INDEX(codespe,MATCH(Schülerdaten!Q20,libspe,0)),Schülerdaten!Q20),"")</f>
        <v/>
      </c>
      <c r="R17" s="148" t="str">
        <f>IF(AND(A17&lt;&gt;"",OR(Schülerdaten!AM20&lt;&gt;"",Schülerdaten!AT20=FALSE)),IF(Schülerdaten!AM20=TRUE,INDEX(codemp1,MATCH(Schülerdaten!R20,libmp1,0)),IF(Schülerdaten!AT20=FALSE,0,Schülerdaten!R20)),"")</f>
        <v/>
      </c>
      <c r="S17" s="148" t="str">
        <f t="shared" si="1"/>
        <v/>
      </c>
      <c r="T17" s="148" t="str">
        <f t="shared" si="2"/>
        <v/>
      </c>
      <c r="U17" s="148" t="str">
        <f>IF(AND(A17&lt;&gt;"",Schülerdaten!S20&lt;&gt;""),Schülerdaten!S20,"")</f>
        <v/>
      </c>
      <c r="V17" s="148" t="str">
        <f>IF(AND(A17&lt;&gt;"",Schülerdaten!T20&lt;&gt;""),Schülerdaten!T20,"")</f>
        <v/>
      </c>
      <c r="W17" s="148" t="str">
        <f>IF(AND(A17&lt;&gt;"",Schülerdaten!U20&lt;&gt;""),Schülerdaten!U20,"")</f>
        <v/>
      </c>
      <c r="X17" s="148" t="str">
        <f>IF(AND(A17&lt;&gt;"",Schülerdaten!V20&lt;&gt;""),Schülerdaten!V20,"")</f>
        <v/>
      </c>
      <c r="Y17" s="148" t="str">
        <f>IF(AND(A17&lt;&gt;"",Schülerdaten!W20&lt;&gt;""),Schülerdaten!W20,"")</f>
        <v/>
      </c>
      <c r="Z17" s="148" t="str">
        <f>IF(AND(A17&lt;&gt;"",Schülerdaten!X20&lt;&gt;""),Schülerdaten!X20,"")</f>
        <v/>
      </c>
    </row>
    <row r="18" spans="1:26" x14ac:dyDescent="0.2">
      <c r="A18" s="146" t="str">
        <f>IF(OR(Schülerdaten!$C21&lt;&gt;""),Schülerdaten!A21,"")</f>
        <v/>
      </c>
      <c r="B18" s="146" t="str">
        <f>IF(A18&lt;&gt;"",Schülerdaten!B21,"")</f>
        <v/>
      </c>
      <c r="C18" s="146" t="str">
        <f>IF(AND(A18&lt;&gt;"",Schülerdaten!F21&lt;&gt;""),IF(INDEX(codeclint,MATCH(Schülerdaten!F21,libclint,0))&lt;&gt;"",INDEX(codeclint,MATCH(Schülerdaten!F21,libclint,0)),""),"")</f>
        <v/>
      </c>
      <c r="D18" s="146" t="str">
        <f t="shared" si="0"/>
        <v/>
      </c>
      <c r="E18" s="146" t="str">
        <f>IF(A18&lt;&gt;"",IF(Schülerdaten!G21&lt;&gt;"",IF(Schülerdaten!AB21&lt;&gt;"",IF(Schülerdaten!G21="LOC.ID",CONCATENATE("LOC.",Schülerdaten!AU$5),Schülerdaten!G21),""),""),"")</f>
        <v/>
      </c>
      <c r="F18" s="146" t="str">
        <f>IF(A18&lt;&gt;"",IF(Schülerdaten!H21&lt;&gt;"",Schülerdaten!H21,""),"")</f>
        <v/>
      </c>
      <c r="G18" s="146" t="str">
        <f>IF(AND(A18&lt;&gt;"",Schülerdaten!AC21&lt;&gt;""),IF(Schülerdaten!AC21=TRUE,INDEX(codesex,MATCH(Schülerdaten!I21,libsex,0)),Schülerdaten!I21),"")</f>
        <v/>
      </c>
      <c r="H18" s="147" t="str">
        <f>IF(A18&lt;&gt;"",IF(Schülerdaten!J21&lt;&gt;"",Schülerdaten!J21,""),"")</f>
        <v/>
      </c>
      <c r="I18" s="148" t="str">
        <f>IF(AND(A18&lt;&gt;"",Schülerdaten!AE21&lt;&gt;""),IF(Schülerdaten!AE21=TRUE,INDEX(codenat,MATCH(Schülerdaten!K21,libnat,0)),Schülerdaten!K21),"")</f>
        <v/>
      </c>
      <c r="J18" s="148" t="str">
        <f>IF(AND(A18&lt;&gt;"",Schülerdaten!AF21&lt;&gt;""),IF(Schülerdaten!AF21=TRUE,INDEX(codelangue,MATCH(Schülerdaten!L21,liblangue,0)),Schülerdaten!L21),"")</f>
        <v/>
      </c>
      <c r="K18" s="148" t="str">
        <f>IF(AND(A18&lt;&gt;"",Schülerdaten!AH21&lt;&gt;""),IF(Schülerdaten!AH21=TRUE,IF(INDEX(codegem,MATCH(Schülerdaten!M21,libgem,0))&lt;8000,INDEX(codegem,MATCH(Schülerdaten!M21,libgem,0)),""),Schülerdaten!M21),"")</f>
        <v/>
      </c>
      <c r="L18" s="148" t="str">
        <f>IF(AND(A18&lt;&gt;"",Schülerdaten!AH21&lt;&gt;""),IF(Schülerdaten!AH21=TRUE,INDEX(codegemhist,MATCH(Schülerdaten!M21,libgem,0)),""),"")</f>
        <v/>
      </c>
      <c r="M18" s="148" t="str">
        <f>IF(AND(A18&lt;&gt;"",Schülerdaten!AH21&lt;&gt;""),IF(Schülerdaten!AH21=TRUE,IF(INDEX(codegem,MATCH(Schülerdaten!M21,libgem,0))&gt;=8000,INDEX(codegem,MATCH(Schülerdaten!M21,libgem,0)),""),Schülerdaten!M21),"")</f>
        <v/>
      </c>
      <c r="N18" s="148" t="str">
        <f>IF(AND(A18&lt;&gt;"",Schülerdaten!AI21&lt;&gt;""),IF(Schülerdaten!AI21=TRUE,INDEX(codeschart,MATCH(Schülerdaten!N21,libschart,0)),Schülerdaten!N21),"")</f>
        <v/>
      </c>
      <c r="O18" s="148" t="str">
        <f>IF(AND(A18&lt;&gt;"",Schülerdaten!O21&lt;&gt;""),Schülerdaten!O21,"")</f>
        <v/>
      </c>
      <c r="P18" s="148" t="str">
        <f>IF(AND(A18&lt;&gt;"",Schülerdaten!AK21&lt;&gt;""),IF(Schülerdaten!AK21=TRUE,INDEX(codeform,MATCH(Schülerdaten!P21,libform,0)),Schülerdaten!P21),"")</f>
        <v/>
      </c>
      <c r="Q18" s="148" t="str">
        <f>IF(AND(A18&lt;&gt;"",Schülerdaten!AL21&lt;&gt;""),IF(Schülerdaten!AL21=TRUE,INDEX(codespe,MATCH(Schülerdaten!Q21,libspe,0)),Schülerdaten!Q21),"")</f>
        <v/>
      </c>
      <c r="R18" s="148" t="str">
        <f>IF(AND(A18&lt;&gt;"",OR(Schülerdaten!AM21&lt;&gt;"",Schülerdaten!AT21=FALSE)),IF(Schülerdaten!AM21=TRUE,INDEX(codemp1,MATCH(Schülerdaten!R21,libmp1,0)),IF(Schülerdaten!AT21=FALSE,0,Schülerdaten!R21)),"")</f>
        <v/>
      </c>
      <c r="S18" s="148" t="str">
        <f t="shared" si="1"/>
        <v/>
      </c>
      <c r="T18" s="148" t="str">
        <f t="shared" si="2"/>
        <v/>
      </c>
      <c r="U18" s="148" t="str">
        <f>IF(AND(A18&lt;&gt;"",Schülerdaten!S21&lt;&gt;""),Schülerdaten!S21,"")</f>
        <v/>
      </c>
      <c r="V18" s="148" t="str">
        <f>IF(AND(A18&lt;&gt;"",Schülerdaten!T21&lt;&gt;""),Schülerdaten!T21,"")</f>
        <v/>
      </c>
      <c r="W18" s="148" t="str">
        <f>IF(AND(A18&lt;&gt;"",Schülerdaten!U21&lt;&gt;""),Schülerdaten!U21,"")</f>
        <v/>
      </c>
      <c r="X18" s="148" t="str">
        <f>IF(AND(A18&lt;&gt;"",Schülerdaten!V21&lt;&gt;""),Schülerdaten!V21,"")</f>
        <v/>
      </c>
      <c r="Y18" s="148" t="str">
        <f>IF(AND(A18&lt;&gt;"",Schülerdaten!W21&lt;&gt;""),Schülerdaten!W21,"")</f>
        <v/>
      </c>
      <c r="Z18" s="148" t="str">
        <f>IF(AND(A18&lt;&gt;"",Schülerdaten!X21&lt;&gt;""),Schülerdaten!X21,"")</f>
        <v/>
      </c>
    </row>
    <row r="19" spans="1:26" x14ac:dyDescent="0.2">
      <c r="A19" s="146" t="str">
        <f>IF(OR(Schülerdaten!$C22&lt;&gt;""),Schülerdaten!A22,"")</f>
        <v/>
      </c>
      <c r="B19" s="146" t="str">
        <f>IF(A19&lt;&gt;"",Schülerdaten!B22,"")</f>
        <v/>
      </c>
      <c r="C19" s="146" t="str">
        <f>IF(AND(A19&lt;&gt;"",Schülerdaten!F22&lt;&gt;""),IF(INDEX(codeclint,MATCH(Schülerdaten!F22,libclint,0))&lt;&gt;"",INDEX(codeclint,MATCH(Schülerdaten!F22,libclint,0)),""),"")</f>
        <v/>
      </c>
      <c r="D19" s="146" t="str">
        <f t="shared" si="0"/>
        <v/>
      </c>
      <c r="E19" s="146" t="str">
        <f>IF(A19&lt;&gt;"",IF(Schülerdaten!G22&lt;&gt;"",IF(Schülerdaten!AB22&lt;&gt;"",IF(Schülerdaten!G22="LOC.ID",CONCATENATE("LOC.",Schülerdaten!AU$5),Schülerdaten!G22),""),""),"")</f>
        <v/>
      </c>
      <c r="F19" s="146" t="str">
        <f>IF(A19&lt;&gt;"",IF(Schülerdaten!H22&lt;&gt;"",Schülerdaten!H22,""),"")</f>
        <v/>
      </c>
      <c r="G19" s="146" t="str">
        <f>IF(AND(A19&lt;&gt;"",Schülerdaten!AC22&lt;&gt;""),IF(Schülerdaten!AC22=TRUE,INDEX(codesex,MATCH(Schülerdaten!I22,libsex,0)),Schülerdaten!I22),"")</f>
        <v/>
      </c>
      <c r="H19" s="147" t="str">
        <f>IF(A19&lt;&gt;"",IF(Schülerdaten!J22&lt;&gt;"",Schülerdaten!J22,""),"")</f>
        <v/>
      </c>
      <c r="I19" s="148" t="str">
        <f>IF(AND(A19&lt;&gt;"",Schülerdaten!AE22&lt;&gt;""),IF(Schülerdaten!AE22=TRUE,INDEX(codenat,MATCH(Schülerdaten!K22,libnat,0)),Schülerdaten!K22),"")</f>
        <v/>
      </c>
      <c r="J19" s="148" t="str">
        <f>IF(AND(A19&lt;&gt;"",Schülerdaten!AF22&lt;&gt;""),IF(Schülerdaten!AF22=TRUE,INDEX(codelangue,MATCH(Schülerdaten!L22,liblangue,0)),Schülerdaten!L22),"")</f>
        <v/>
      </c>
      <c r="K19" s="148" t="str">
        <f>IF(AND(A19&lt;&gt;"",Schülerdaten!AH22&lt;&gt;""),IF(Schülerdaten!AH22=TRUE,IF(INDEX(codegem,MATCH(Schülerdaten!M22,libgem,0))&lt;8000,INDEX(codegem,MATCH(Schülerdaten!M22,libgem,0)),""),Schülerdaten!M22),"")</f>
        <v/>
      </c>
      <c r="L19" s="148" t="str">
        <f>IF(AND(A19&lt;&gt;"",Schülerdaten!AH22&lt;&gt;""),IF(Schülerdaten!AH22=TRUE,INDEX(codegemhist,MATCH(Schülerdaten!M22,libgem,0)),""),"")</f>
        <v/>
      </c>
      <c r="M19" s="148" t="str">
        <f>IF(AND(A19&lt;&gt;"",Schülerdaten!AH22&lt;&gt;""),IF(Schülerdaten!AH22=TRUE,IF(INDEX(codegem,MATCH(Schülerdaten!M22,libgem,0))&gt;=8000,INDEX(codegem,MATCH(Schülerdaten!M22,libgem,0)),""),Schülerdaten!M22),"")</f>
        <v/>
      </c>
      <c r="N19" s="148" t="str">
        <f>IF(AND(A19&lt;&gt;"",Schülerdaten!AI22&lt;&gt;""),IF(Schülerdaten!AI22=TRUE,INDEX(codeschart,MATCH(Schülerdaten!N22,libschart,0)),Schülerdaten!N22),"")</f>
        <v/>
      </c>
      <c r="O19" s="148" t="str">
        <f>IF(AND(A19&lt;&gt;"",Schülerdaten!O22&lt;&gt;""),Schülerdaten!O22,"")</f>
        <v/>
      </c>
      <c r="P19" s="148" t="str">
        <f>IF(AND(A19&lt;&gt;"",Schülerdaten!AK22&lt;&gt;""),IF(Schülerdaten!AK22=TRUE,INDEX(codeform,MATCH(Schülerdaten!P22,libform,0)),Schülerdaten!P22),"")</f>
        <v/>
      </c>
      <c r="Q19" s="148" t="str">
        <f>IF(AND(A19&lt;&gt;"",Schülerdaten!AL22&lt;&gt;""),IF(Schülerdaten!AL22=TRUE,INDEX(codespe,MATCH(Schülerdaten!Q22,libspe,0)),Schülerdaten!Q22),"")</f>
        <v/>
      </c>
      <c r="R19" s="148" t="str">
        <f>IF(AND(A19&lt;&gt;"",OR(Schülerdaten!AM22&lt;&gt;"",Schülerdaten!AT22=FALSE)),IF(Schülerdaten!AM22=TRUE,INDEX(codemp1,MATCH(Schülerdaten!R22,libmp1,0)),IF(Schülerdaten!AT22=FALSE,0,Schülerdaten!R22)),"")</f>
        <v/>
      </c>
      <c r="S19" s="148" t="str">
        <f t="shared" si="1"/>
        <v/>
      </c>
      <c r="T19" s="148" t="str">
        <f t="shared" si="2"/>
        <v/>
      </c>
      <c r="U19" s="148" t="str">
        <f>IF(AND(A19&lt;&gt;"",Schülerdaten!S22&lt;&gt;""),Schülerdaten!S22,"")</f>
        <v/>
      </c>
      <c r="V19" s="148" t="str">
        <f>IF(AND(A19&lt;&gt;"",Schülerdaten!T22&lt;&gt;""),Schülerdaten!T22,"")</f>
        <v/>
      </c>
      <c r="W19" s="148" t="str">
        <f>IF(AND(A19&lt;&gt;"",Schülerdaten!U22&lt;&gt;""),Schülerdaten!U22,"")</f>
        <v/>
      </c>
      <c r="X19" s="148" t="str">
        <f>IF(AND(A19&lt;&gt;"",Schülerdaten!V22&lt;&gt;""),Schülerdaten!V22,"")</f>
        <v/>
      </c>
      <c r="Y19" s="148" t="str">
        <f>IF(AND(A19&lt;&gt;"",Schülerdaten!W22&lt;&gt;""),Schülerdaten!W22,"")</f>
        <v/>
      </c>
      <c r="Z19" s="148" t="str">
        <f>IF(AND(A19&lt;&gt;"",Schülerdaten!X22&lt;&gt;""),Schülerdaten!X22,"")</f>
        <v/>
      </c>
    </row>
    <row r="20" spans="1:26" x14ac:dyDescent="0.2">
      <c r="A20" s="146" t="str">
        <f>IF(OR(Schülerdaten!$C23&lt;&gt;""),Schülerdaten!A23,"")</f>
        <v/>
      </c>
      <c r="B20" s="146" t="str">
        <f>IF(A20&lt;&gt;"",Schülerdaten!B23,"")</f>
        <v/>
      </c>
      <c r="C20" s="146" t="str">
        <f>IF(AND(A20&lt;&gt;"",Schülerdaten!F23&lt;&gt;""),IF(INDEX(codeclint,MATCH(Schülerdaten!F23,libclint,0))&lt;&gt;"",INDEX(codeclint,MATCH(Schülerdaten!F23,libclint,0)),""),"")</f>
        <v/>
      </c>
      <c r="D20" s="146" t="str">
        <f t="shared" si="0"/>
        <v/>
      </c>
      <c r="E20" s="146" t="str">
        <f>IF(A20&lt;&gt;"",IF(Schülerdaten!G23&lt;&gt;"",IF(Schülerdaten!AB23&lt;&gt;"",IF(Schülerdaten!G23="LOC.ID",CONCATENATE("LOC.",Schülerdaten!AU$5),Schülerdaten!G23),""),""),"")</f>
        <v/>
      </c>
      <c r="F20" s="146" t="str">
        <f>IF(A20&lt;&gt;"",IF(Schülerdaten!H23&lt;&gt;"",Schülerdaten!H23,""),"")</f>
        <v/>
      </c>
      <c r="G20" s="146" t="str">
        <f>IF(AND(A20&lt;&gt;"",Schülerdaten!AC23&lt;&gt;""),IF(Schülerdaten!AC23=TRUE,INDEX(codesex,MATCH(Schülerdaten!I23,libsex,0)),Schülerdaten!I23),"")</f>
        <v/>
      </c>
      <c r="H20" s="147" t="str">
        <f>IF(A20&lt;&gt;"",IF(Schülerdaten!J23&lt;&gt;"",Schülerdaten!J23,""),"")</f>
        <v/>
      </c>
      <c r="I20" s="148" t="str">
        <f>IF(AND(A20&lt;&gt;"",Schülerdaten!AE23&lt;&gt;""),IF(Schülerdaten!AE23=TRUE,INDEX(codenat,MATCH(Schülerdaten!K23,libnat,0)),Schülerdaten!K23),"")</f>
        <v/>
      </c>
      <c r="J20" s="148" t="str">
        <f>IF(AND(A20&lt;&gt;"",Schülerdaten!AF23&lt;&gt;""),IF(Schülerdaten!AF23=TRUE,INDEX(codelangue,MATCH(Schülerdaten!L23,liblangue,0)),Schülerdaten!L23),"")</f>
        <v/>
      </c>
      <c r="K20" s="148" t="str">
        <f>IF(AND(A20&lt;&gt;"",Schülerdaten!AH23&lt;&gt;""),IF(Schülerdaten!AH23=TRUE,IF(INDEX(codegem,MATCH(Schülerdaten!M23,libgem,0))&lt;8000,INDEX(codegem,MATCH(Schülerdaten!M23,libgem,0)),""),Schülerdaten!M23),"")</f>
        <v/>
      </c>
      <c r="L20" s="148" t="str">
        <f>IF(AND(A20&lt;&gt;"",Schülerdaten!AH23&lt;&gt;""),IF(Schülerdaten!AH23=TRUE,INDEX(codegemhist,MATCH(Schülerdaten!M23,libgem,0)),""),"")</f>
        <v/>
      </c>
      <c r="M20" s="148" t="str">
        <f>IF(AND(A20&lt;&gt;"",Schülerdaten!AH23&lt;&gt;""),IF(Schülerdaten!AH23=TRUE,IF(INDEX(codegem,MATCH(Schülerdaten!M23,libgem,0))&gt;=8000,INDEX(codegem,MATCH(Schülerdaten!M23,libgem,0)),""),Schülerdaten!M23),"")</f>
        <v/>
      </c>
      <c r="N20" s="148" t="str">
        <f>IF(AND(A20&lt;&gt;"",Schülerdaten!AI23&lt;&gt;""),IF(Schülerdaten!AI23=TRUE,INDEX(codeschart,MATCH(Schülerdaten!N23,libschart,0)),Schülerdaten!N23),"")</f>
        <v/>
      </c>
      <c r="O20" s="148" t="str">
        <f>IF(AND(A20&lt;&gt;"",Schülerdaten!O23&lt;&gt;""),Schülerdaten!O23,"")</f>
        <v/>
      </c>
      <c r="P20" s="148" t="str">
        <f>IF(AND(A20&lt;&gt;"",Schülerdaten!AK23&lt;&gt;""),IF(Schülerdaten!AK23=TRUE,INDEX(codeform,MATCH(Schülerdaten!P23,libform,0)),Schülerdaten!P23),"")</f>
        <v/>
      </c>
      <c r="Q20" s="148" t="str">
        <f>IF(AND(A20&lt;&gt;"",Schülerdaten!AL23&lt;&gt;""),IF(Schülerdaten!AL23=TRUE,INDEX(codespe,MATCH(Schülerdaten!Q23,libspe,0)),Schülerdaten!Q23),"")</f>
        <v/>
      </c>
      <c r="R20" s="148" t="str">
        <f>IF(AND(A20&lt;&gt;"",OR(Schülerdaten!AM23&lt;&gt;"",Schülerdaten!AT23=FALSE)),IF(Schülerdaten!AM23=TRUE,INDEX(codemp1,MATCH(Schülerdaten!R23,libmp1,0)),IF(Schülerdaten!AT23=FALSE,0,Schülerdaten!R23)),"")</f>
        <v/>
      </c>
      <c r="S20" s="148" t="str">
        <f t="shared" si="1"/>
        <v/>
      </c>
      <c r="T20" s="148" t="str">
        <f t="shared" si="2"/>
        <v/>
      </c>
      <c r="U20" s="148" t="str">
        <f>IF(AND(A20&lt;&gt;"",Schülerdaten!S23&lt;&gt;""),Schülerdaten!S23,"")</f>
        <v/>
      </c>
      <c r="V20" s="148" t="str">
        <f>IF(AND(A20&lt;&gt;"",Schülerdaten!T23&lt;&gt;""),Schülerdaten!T23,"")</f>
        <v/>
      </c>
      <c r="W20" s="148" t="str">
        <f>IF(AND(A20&lt;&gt;"",Schülerdaten!U23&lt;&gt;""),Schülerdaten!U23,"")</f>
        <v/>
      </c>
      <c r="X20" s="148" t="str">
        <f>IF(AND(A20&lt;&gt;"",Schülerdaten!V23&lt;&gt;""),Schülerdaten!V23,"")</f>
        <v/>
      </c>
      <c r="Y20" s="148" t="str">
        <f>IF(AND(A20&lt;&gt;"",Schülerdaten!W23&lt;&gt;""),Schülerdaten!W23,"")</f>
        <v/>
      </c>
      <c r="Z20" s="148" t="str">
        <f>IF(AND(A20&lt;&gt;"",Schülerdaten!X23&lt;&gt;""),Schülerdaten!X23,"")</f>
        <v/>
      </c>
    </row>
    <row r="21" spans="1:26" x14ac:dyDescent="0.2">
      <c r="A21" s="146" t="str">
        <f>IF(OR(Schülerdaten!$C24&lt;&gt;""),Schülerdaten!A24,"")</f>
        <v/>
      </c>
      <c r="B21" s="146" t="str">
        <f>IF(A21&lt;&gt;"",Schülerdaten!B24,"")</f>
        <v/>
      </c>
      <c r="C21" s="146" t="str">
        <f>IF(AND(A21&lt;&gt;"",Schülerdaten!F24&lt;&gt;""),IF(INDEX(codeclint,MATCH(Schülerdaten!F24,libclint,0))&lt;&gt;"",INDEX(codeclint,MATCH(Schülerdaten!F24,libclint,0)),""),"")</f>
        <v/>
      </c>
      <c r="D21" s="146" t="str">
        <f t="shared" si="0"/>
        <v/>
      </c>
      <c r="E21" s="146" t="str">
        <f>IF(A21&lt;&gt;"",IF(Schülerdaten!G24&lt;&gt;"",IF(Schülerdaten!AB24&lt;&gt;"",IF(Schülerdaten!G24="LOC.ID",CONCATENATE("LOC.",Schülerdaten!AU$5),Schülerdaten!G24),""),""),"")</f>
        <v/>
      </c>
      <c r="F21" s="146" t="str">
        <f>IF(A21&lt;&gt;"",IF(Schülerdaten!H24&lt;&gt;"",Schülerdaten!H24,""),"")</f>
        <v/>
      </c>
      <c r="G21" s="146" t="str">
        <f>IF(AND(A21&lt;&gt;"",Schülerdaten!AC24&lt;&gt;""),IF(Schülerdaten!AC24=TRUE,INDEX(codesex,MATCH(Schülerdaten!I24,libsex,0)),Schülerdaten!I24),"")</f>
        <v/>
      </c>
      <c r="H21" s="147" t="str">
        <f>IF(A21&lt;&gt;"",IF(Schülerdaten!J24&lt;&gt;"",Schülerdaten!J24,""),"")</f>
        <v/>
      </c>
      <c r="I21" s="148" t="str">
        <f>IF(AND(A21&lt;&gt;"",Schülerdaten!AE24&lt;&gt;""),IF(Schülerdaten!AE24=TRUE,INDEX(codenat,MATCH(Schülerdaten!K24,libnat,0)),Schülerdaten!K24),"")</f>
        <v/>
      </c>
      <c r="J21" s="148" t="str">
        <f>IF(AND(A21&lt;&gt;"",Schülerdaten!AF24&lt;&gt;""),IF(Schülerdaten!AF24=TRUE,INDEX(codelangue,MATCH(Schülerdaten!L24,liblangue,0)),Schülerdaten!L24),"")</f>
        <v/>
      </c>
      <c r="K21" s="148" t="str">
        <f>IF(AND(A21&lt;&gt;"",Schülerdaten!AH24&lt;&gt;""),IF(Schülerdaten!AH24=TRUE,IF(INDEX(codegem,MATCH(Schülerdaten!M24,libgem,0))&lt;8000,INDEX(codegem,MATCH(Schülerdaten!M24,libgem,0)),""),Schülerdaten!M24),"")</f>
        <v/>
      </c>
      <c r="L21" s="148" t="str">
        <f>IF(AND(A21&lt;&gt;"",Schülerdaten!AH24&lt;&gt;""),IF(Schülerdaten!AH24=TRUE,INDEX(codegemhist,MATCH(Schülerdaten!M24,libgem,0)),""),"")</f>
        <v/>
      </c>
      <c r="M21" s="148" t="str">
        <f>IF(AND(A21&lt;&gt;"",Schülerdaten!AH24&lt;&gt;""),IF(Schülerdaten!AH24=TRUE,IF(INDEX(codegem,MATCH(Schülerdaten!M24,libgem,0))&gt;=8000,INDEX(codegem,MATCH(Schülerdaten!M24,libgem,0)),""),Schülerdaten!M24),"")</f>
        <v/>
      </c>
      <c r="N21" s="148" t="str">
        <f>IF(AND(A21&lt;&gt;"",Schülerdaten!AI24&lt;&gt;""),IF(Schülerdaten!AI24=TRUE,INDEX(codeschart,MATCH(Schülerdaten!N24,libschart,0)),Schülerdaten!N24),"")</f>
        <v/>
      </c>
      <c r="O21" s="148" t="str">
        <f>IF(AND(A21&lt;&gt;"",Schülerdaten!O24&lt;&gt;""),Schülerdaten!O24,"")</f>
        <v/>
      </c>
      <c r="P21" s="148" t="str">
        <f>IF(AND(A21&lt;&gt;"",Schülerdaten!AK24&lt;&gt;""),IF(Schülerdaten!AK24=TRUE,INDEX(codeform,MATCH(Schülerdaten!P24,libform,0)),Schülerdaten!P24),"")</f>
        <v/>
      </c>
      <c r="Q21" s="148" t="str">
        <f>IF(AND(A21&lt;&gt;"",Schülerdaten!AL24&lt;&gt;""),IF(Schülerdaten!AL24=TRUE,INDEX(codespe,MATCH(Schülerdaten!Q24,libspe,0)),Schülerdaten!Q24),"")</f>
        <v/>
      </c>
      <c r="R21" s="148" t="str">
        <f>IF(AND(A21&lt;&gt;"",OR(Schülerdaten!AM24&lt;&gt;"",Schülerdaten!AT24=FALSE)),IF(Schülerdaten!AM24=TRUE,INDEX(codemp1,MATCH(Schülerdaten!R24,libmp1,0)),IF(Schülerdaten!AT24=FALSE,0,Schülerdaten!R24)),"")</f>
        <v/>
      </c>
      <c r="S21" s="148" t="str">
        <f t="shared" si="1"/>
        <v/>
      </c>
      <c r="T21" s="148" t="str">
        <f t="shared" si="2"/>
        <v/>
      </c>
      <c r="U21" s="148" t="str">
        <f>IF(AND(A21&lt;&gt;"",Schülerdaten!S24&lt;&gt;""),Schülerdaten!S24,"")</f>
        <v/>
      </c>
      <c r="V21" s="148" t="str">
        <f>IF(AND(A21&lt;&gt;"",Schülerdaten!T24&lt;&gt;""),Schülerdaten!T24,"")</f>
        <v/>
      </c>
      <c r="W21" s="148" t="str">
        <f>IF(AND(A21&lt;&gt;"",Schülerdaten!U24&lt;&gt;""),Schülerdaten!U24,"")</f>
        <v/>
      </c>
      <c r="X21" s="148" t="str">
        <f>IF(AND(A21&lt;&gt;"",Schülerdaten!V24&lt;&gt;""),Schülerdaten!V24,"")</f>
        <v/>
      </c>
      <c r="Y21" s="148" t="str">
        <f>IF(AND(A21&lt;&gt;"",Schülerdaten!W24&lt;&gt;""),Schülerdaten!W24,"")</f>
        <v/>
      </c>
      <c r="Z21" s="148" t="str">
        <f>IF(AND(A21&lt;&gt;"",Schülerdaten!X24&lt;&gt;""),Schülerdaten!X24,"")</f>
        <v/>
      </c>
    </row>
    <row r="22" spans="1:26" x14ac:dyDescent="0.2">
      <c r="A22" s="146" t="str">
        <f>IF(OR(Schülerdaten!$C25&lt;&gt;""),Schülerdaten!A25,"")</f>
        <v/>
      </c>
      <c r="B22" s="146" t="str">
        <f>IF(A22&lt;&gt;"",Schülerdaten!B25,"")</f>
        <v/>
      </c>
      <c r="C22" s="146" t="str">
        <f>IF(AND(A22&lt;&gt;"",Schülerdaten!F25&lt;&gt;""),IF(INDEX(codeclint,MATCH(Schülerdaten!F25,libclint,0))&lt;&gt;"",INDEX(codeclint,MATCH(Schülerdaten!F25,libclint,0)),""),"")</f>
        <v/>
      </c>
      <c r="D22" s="146" t="str">
        <f t="shared" si="0"/>
        <v/>
      </c>
      <c r="E22" s="146" t="str">
        <f>IF(A22&lt;&gt;"",IF(Schülerdaten!G25&lt;&gt;"",IF(Schülerdaten!AB25&lt;&gt;"",IF(Schülerdaten!G25="LOC.ID",CONCATENATE("LOC.",Schülerdaten!AU$5),Schülerdaten!G25),""),""),"")</f>
        <v/>
      </c>
      <c r="F22" s="146" t="str">
        <f>IF(A22&lt;&gt;"",IF(Schülerdaten!H25&lt;&gt;"",Schülerdaten!H25,""),"")</f>
        <v/>
      </c>
      <c r="G22" s="146" t="str">
        <f>IF(AND(A22&lt;&gt;"",Schülerdaten!AC25&lt;&gt;""),IF(Schülerdaten!AC25=TRUE,INDEX(codesex,MATCH(Schülerdaten!I25,libsex,0)),Schülerdaten!I25),"")</f>
        <v/>
      </c>
      <c r="H22" s="147" t="str">
        <f>IF(A22&lt;&gt;"",IF(Schülerdaten!J25&lt;&gt;"",Schülerdaten!J25,""),"")</f>
        <v/>
      </c>
      <c r="I22" s="148" t="str">
        <f>IF(AND(A22&lt;&gt;"",Schülerdaten!AE25&lt;&gt;""),IF(Schülerdaten!AE25=TRUE,INDEX(codenat,MATCH(Schülerdaten!K25,libnat,0)),Schülerdaten!K25),"")</f>
        <v/>
      </c>
      <c r="J22" s="148" t="str">
        <f>IF(AND(A22&lt;&gt;"",Schülerdaten!AF25&lt;&gt;""),IF(Schülerdaten!AF25=TRUE,INDEX(codelangue,MATCH(Schülerdaten!L25,liblangue,0)),Schülerdaten!L25),"")</f>
        <v/>
      </c>
      <c r="K22" s="148" t="str">
        <f>IF(AND(A22&lt;&gt;"",Schülerdaten!AH25&lt;&gt;""),IF(Schülerdaten!AH25=TRUE,IF(INDEX(codegem,MATCH(Schülerdaten!M25,libgem,0))&lt;8000,INDEX(codegem,MATCH(Schülerdaten!M25,libgem,0)),""),Schülerdaten!M25),"")</f>
        <v/>
      </c>
      <c r="L22" s="148" t="str">
        <f>IF(AND(A22&lt;&gt;"",Schülerdaten!AH25&lt;&gt;""),IF(Schülerdaten!AH25=TRUE,INDEX(codegemhist,MATCH(Schülerdaten!M25,libgem,0)),""),"")</f>
        <v/>
      </c>
      <c r="M22" s="148" t="str">
        <f>IF(AND(A22&lt;&gt;"",Schülerdaten!AH25&lt;&gt;""),IF(Schülerdaten!AH25=TRUE,IF(INDEX(codegem,MATCH(Schülerdaten!M25,libgem,0))&gt;=8000,INDEX(codegem,MATCH(Schülerdaten!M25,libgem,0)),""),Schülerdaten!M25),"")</f>
        <v/>
      </c>
      <c r="N22" s="148" t="str">
        <f>IF(AND(A22&lt;&gt;"",Schülerdaten!AI25&lt;&gt;""),IF(Schülerdaten!AI25=TRUE,INDEX(codeschart,MATCH(Schülerdaten!N25,libschart,0)),Schülerdaten!N25),"")</f>
        <v/>
      </c>
      <c r="O22" s="148" t="str">
        <f>IF(AND(A22&lt;&gt;"",Schülerdaten!O25&lt;&gt;""),Schülerdaten!O25,"")</f>
        <v/>
      </c>
      <c r="P22" s="148" t="str">
        <f>IF(AND(A22&lt;&gt;"",Schülerdaten!AK25&lt;&gt;""),IF(Schülerdaten!AK25=TRUE,INDEX(codeform,MATCH(Schülerdaten!P25,libform,0)),Schülerdaten!P25),"")</f>
        <v/>
      </c>
      <c r="Q22" s="148" t="str">
        <f>IF(AND(A22&lt;&gt;"",Schülerdaten!AL25&lt;&gt;""),IF(Schülerdaten!AL25=TRUE,INDEX(codespe,MATCH(Schülerdaten!Q25,libspe,0)),Schülerdaten!Q25),"")</f>
        <v/>
      </c>
      <c r="R22" s="148" t="str">
        <f>IF(AND(A22&lt;&gt;"",OR(Schülerdaten!AM25&lt;&gt;"",Schülerdaten!AT25=FALSE)),IF(Schülerdaten!AM25=TRUE,INDEX(codemp1,MATCH(Schülerdaten!R25,libmp1,0)),IF(Schülerdaten!AT25=FALSE,0,Schülerdaten!R25)),"")</f>
        <v/>
      </c>
      <c r="S22" s="148" t="str">
        <f t="shared" si="1"/>
        <v/>
      </c>
      <c r="T22" s="148" t="str">
        <f t="shared" si="2"/>
        <v/>
      </c>
      <c r="U22" s="148" t="str">
        <f>IF(AND(A22&lt;&gt;"",Schülerdaten!S25&lt;&gt;""),Schülerdaten!S25,"")</f>
        <v/>
      </c>
      <c r="V22" s="148" t="str">
        <f>IF(AND(A22&lt;&gt;"",Schülerdaten!T25&lt;&gt;""),Schülerdaten!T25,"")</f>
        <v/>
      </c>
      <c r="W22" s="148" t="str">
        <f>IF(AND(A22&lt;&gt;"",Schülerdaten!U25&lt;&gt;""),Schülerdaten!U25,"")</f>
        <v/>
      </c>
      <c r="X22" s="148" t="str">
        <f>IF(AND(A22&lt;&gt;"",Schülerdaten!V25&lt;&gt;""),Schülerdaten!V25,"")</f>
        <v/>
      </c>
      <c r="Y22" s="148" t="str">
        <f>IF(AND(A22&lt;&gt;"",Schülerdaten!W25&lt;&gt;""),Schülerdaten!W25,"")</f>
        <v/>
      </c>
      <c r="Z22" s="148" t="str">
        <f>IF(AND(A22&lt;&gt;"",Schülerdaten!X25&lt;&gt;""),Schülerdaten!X25,"")</f>
        <v/>
      </c>
    </row>
    <row r="23" spans="1:26" x14ac:dyDescent="0.2">
      <c r="A23" s="146" t="str">
        <f>IF(OR(Schülerdaten!$C26&lt;&gt;""),Schülerdaten!A26,"")</f>
        <v/>
      </c>
      <c r="B23" s="146" t="str">
        <f>IF(A23&lt;&gt;"",Schülerdaten!B26,"")</f>
        <v/>
      </c>
      <c r="C23" s="146" t="str">
        <f>IF(AND(A23&lt;&gt;"",Schülerdaten!F26&lt;&gt;""),IF(INDEX(codeclint,MATCH(Schülerdaten!F26,libclint,0))&lt;&gt;"",INDEX(codeclint,MATCH(Schülerdaten!F26,libclint,0)),""),"")</f>
        <v/>
      </c>
      <c r="D23" s="146" t="str">
        <f t="shared" si="0"/>
        <v/>
      </c>
      <c r="E23" s="146" t="str">
        <f>IF(A23&lt;&gt;"",IF(Schülerdaten!G26&lt;&gt;"",IF(Schülerdaten!AB26&lt;&gt;"",IF(Schülerdaten!G26="LOC.ID",CONCATENATE("LOC.",Schülerdaten!AU$5),Schülerdaten!G26),""),""),"")</f>
        <v/>
      </c>
      <c r="F23" s="146" t="str">
        <f>IF(A23&lt;&gt;"",IF(Schülerdaten!H26&lt;&gt;"",Schülerdaten!H26,""),"")</f>
        <v/>
      </c>
      <c r="G23" s="146" t="str">
        <f>IF(AND(A23&lt;&gt;"",Schülerdaten!AC26&lt;&gt;""),IF(Schülerdaten!AC26=TRUE,INDEX(codesex,MATCH(Schülerdaten!I26,libsex,0)),Schülerdaten!I26),"")</f>
        <v/>
      </c>
      <c r="H23" s="147" t="str">
        <f>IF(A23&lt;&gt;"",IF(Schülerdaten!J26&lt;&gt;"",Schülerdaten!J26,""),"")</f>
        <v/>
      </c>
      <c r="I23" s="148" t="str">
        <f>IF(AND(A23&lt;&gt;"",Schülerdaten!AE26&lt;&gt;""),IF(Schülerdaten!AE26=TRUE,INDEX(codenat,MATCH(Schülerdaten!K26,libnat,0)),Schülerdaten!K26),"")</f>
        <v/>
      </c>
      <c r="J23" s="148" t="str">
        <f>IF(AND(A23&lt;&gt;"",Schülerdaten!AF26&lt;&gt;""),IF(Schülerdaten!AF26=TRUE,INDEX(codelangue,MATCH(Schülerdaten!L26,liblangue,0)),Schülerdaten!L26),"")</f>
        <v/>
      </c>
      <c r="K23" s="148" t="str">
        <f>IF(AND(A23&lt;&gt;"",Schülerdaten!AH26&lt;&gt;""),IF(Schülerdaten!AH26=TRUE,IF(INDEX(codegem,MATCH(Schülerdaten!M26,libgem,0))&lt;8000,INDEX(codegem,MATCH(Schülerdaten!M26,libgem,0)),""),Schülerdaten!M26),"")</f>
        <v/>
      </c>
      <c r="L23" s="148" t="str">
        <f>IF(AND(A23&lt;&gt;"",Schülerdaten!AH26&lt;&gt;""),IF(Schülerdaten!AH26=TRUE,INDEX(codegemhist,MATCH(Schülerdaten!M26,libgem,0)),""),"")</f>
        <v/>
      </c>
      <c r="M23" s="148" t="str">
        <f>IF(AND(A23&lt;&gt;"",Schülerdaten!AH26&lt;&gt;""),IF(Schülerdaten!AH26=TRUE,IF(INDEX(codegem,MATCH(Schülerdaten!M26,libgem,0))&gt;=8000,INDEX(codegem,MATCH(Schülerdaten!M26,libgem,0)),""),Schülerdaten!M26),"")</f>
        <v/>
      </c>
      <c r="N23" s="148" t="str">
        <f>IF(AND(A23&lt;&gt;"",Schülerdaten!AI26&lt;&gt;""),IF(Schülerdaten!AI26=TRUE,INDEX(codeschart,MATCH(Schülerdaten!N26,libschart,0)),Schülerdaten!N26),"")</f>
        <v/>
      </c>
      <c r="O23" s="148" t="str">
        <f>IF(AND(A23&lt;&gt;"",Schülerdaten!O26&lt;&gt;""),Schülerdaten!O26,"")</f>
        <v/>
      </c>
      <c r="P23" s="148" t="str">
        <f>IF(AND(A23&lt;&gt;"",Schülerdaten!AK26&lt;&gt;""),IF(Schülerdaten!AK26=TRUE,INDEX(codeform,MATCH(Schülerdaten!P26,libform,0)),Schülerdaten!P26),"")</f>
        <v/>
      </c>
      <c r="Q23" s="148" t="str">
        <f>IF(AND(A23&lt;&gt;"",Schülerdaten!AL26&lt;&gt;""),IF(Schülerdaten!AL26=TRUE,INDEX(codespe,MATCH(Schülerdaten!Q26,libspe,0)),Schülerdaten!Q26),"")</f>
        <v/>
      </c>
      <c r="R23" s="148" t="str">
        <f>IF(AND(A23&lt;&gt;"",OR(Schülerdaten!AM26&lt;&gt;"",Schülerdaten!AT26=FALSE)),IF(Schülerdaten!AM26=TRUE,INDEX(codemp1,MATCH(Schülerdaten!R26,libmp1,0)),IF(Schülerdaten!AT26=FALSE,0,Schülerdaten!R26)),"")</f>
        <v/>
      </c>
      <c r="S23" s="148" t="str">
        <f t="shared" si="1"/>
        <v/>
      </c>
      <c r="T23" s="148" t="str">
        <f t="shared" si="2"/>
        <v/>
      </c>
      <c r="U23" s="148" t="str">
        <f>IF(AND(A23&lt;&gt;"",Schülerdaten!S26&lt;&gt;""),Schülerdaten!S26,"")</f>
        <v/>
      </c>
      <c r="V23" s="148" t="str">
        <f>IF(AND(A23&lt;&gt;"",Schülerdaten!T26&lt;&gt;""),Schülerdaten!T26,"")</f>
        <v/>
      </c>
      <c r="W23" s="148" t="str">
        <f>IF(AND(A23&lt;&gt;"",Schülerdaten!U26&lt;&gt;""),Schülerdaten!U26,"")</f>
        <v/>
      </c>
      <c r="X23" s="148" t="str">
        <f>IF(AND(A23&lt;&gt;"",Schülerdaten!V26&lt;&gt;""),Schülerdaten!V26,"")</f>
        <v/>
      </c>
      <c r="Y23" s="148" t="str">
        <f>IF(AND(A23&lt;&gt;"",Schülerdaten!W26&lt;&gt;""),Schülerdaten!W26,"")</f>
        <v/>
      </c>
      <c r="Z23" s="148" t="str">
        <f>IF(AND(A23&lt;&gt;"",Schülerdaten!X26&lt;&gt;""),Schülerdaten!X26,"")</f>
        <v/>
      </c>
    </row>
    <row r="24" spans="1:26" x14ac:dyDescent="0.2">
      <c r="A24" s="146" t="str">
        <f>IF(OR(Schülerdaten!$C27&lt;&gt;""),Schülerdaten!A27,"")</f>
        <v/>
      </c>
      <c r="B24" s="146" t="str">
        <f>IF(A24&lt;&gt;"",Schülerdaten!B27,"")</f>
        <v/>
      </c>
      <c r="C24" s="146" t="str">
        <f>IF(AND(A24&lt;&gt;"",Schülerdaten!F27&lt;&gt;""),IF(INDEX(codeclint,MATCH(Schülerdaten!F27,libclint,0))&lt;&gt;"",INDEX(codeclint,MATCH(Schülerdaten!F27,libclint,0)),""),"")</f>
        <v/>
      </c>
      <c r="D24" s="146" t="str">
        <f t="shared" si="0"/>
        <v/>
      </c>
      <c r="E24" s="146" t="str">
        <f>IF(A24&lt;&gt;"",IF(Schülerdaten!G27&lt;&gt;"",IF(Schülerdaten!AB27&lt;&gt;"",IF(Schülerdaten!G27="LOC.ID",CONCATENATE("LOC.",Schülerdaten!AU$5),Schülerdaten!G27),""),""),"")</f>
        <v/>
      </c>
      <c r="F24" s="146" t="str">
        <f>IF(A24&lt;&gt;"",IF(Schülerdaten!H27&lt;&gt;"",Schülerdaten!H27,""),"")</f>
        <v/>
      </c>
      <c r="G24" s="146" t="str">
        <f>IF(AND(A24&lt;&gt;"",Schülerdaten!AC27&lt;&gt;""),IF(Schülerdaten!AC27=TRUE,INDEX(codesex,MATCH(Schülerdaten!I27,libsex,0)),Schülerdaten!I27),"")</f>
        <v/>
      </c>
      <c r="H24" s="147" t="str">
        <f>IF(A24&lt;&gt;"",IF(Schülerdaten!J27&lt;&gt;"",Schülerdaten!J27,""),"")</f>
        <v/>
      </c>
      <c r="I24" s="148" t="str">
        <f>IF(AND(A24&lt;&gt;"",Schülerdaten!AE27&lt;&gt;""),IF(Schülerdaten!AE27=TRUE,INDEX(codenat,MATCH(Schülerdaten!K27,libnat,0)),Schülerdaten!K27),"")</f>
        <v/>
      </c>
      <c r="J24" s="148" t="str">
        <f>IF(AND(A24&lt;&gt;"",Schülerdaten!AF27&lt;&gt;""),IF(Schülerdaten!AF27=TRUE,INDEX(codelangue,MATCH(Schülerdaten!L27,liblangue,0)),Schülerdaten!L27),"")</f>
        <v/>
      </c>
      <c r="K24" s="148" t="str">
        <f>IF(AND(A24&lt;&gt;"",Schülerdaten!AH27&lt;&gt;""),IF(Schülerdaten!AH27=TRUE,IF(INDEX(codegem,MATCH(Schülerdaten!M27,libgem,0))&lt;8000,INDEX(codegem,MATCH(Schülerdaten!M27,libgem,0)),""),Schülerdaten!M27),"")</f>
        <v/>
      </c>
      <c r="L24" s="148" t="str">
        <f>IF(AND(A24&lt;&gt;"",Schülerdaten!AH27&lt;&gt;""),IF(Schülerdaten!AH27=TRUE,INDEX(codegemhist,MATCH(Schülerdaten!M27,libgem,0)),""),"")</f>
        <v/>
      </c>
      <c r="M24" s="148" t="str">
        <f>IF(AND(A24&lt;&gt;"",Schülerdaten!AH27&lt;&gt;""),IF(Schülerdaten!AH27=TRUE,IF(INDEX(codegem,MATCH(Schülerdaten!M27,libgem,0))&gt;=8000,INDEX(codegem,MATCH(Schülerdaten!M27,libgem,0)),""),Schülerdaten!M27),"")</f>
        <v/>
      </c>
      <c r="N24" s="148" t="str">
        <f>IF(AND(A24&lt;&gt;"",Schülerdaten!AI27&lt;&gt;""),IF(Schülerdaten!AI27=TRUE,INDEX(codeschart,MATCH(Schülerdaten!N27,libschart,0)),Schülerdaten!N27),"")</f>
        <v/>
      </c>
      <c r="O24" s="148" t="str">
        <f>IF(AND(A24&lt;&gt;"",Schülerdaten!O27&lt;&gt;""),Schülerdaten!O27,"")</f>
        <v/>
      </c>
      <c r="P24" s="148" t="str">
        <f>IF(AND(A24&lt;&gt;"",Schülerdaten!AK27&lt;&gt;""),IF(Schülerdaten!AK27=TRUE,INDEX(codeform,MATCH(Schülerdaten!P27,libform,0)),Schülerdaten!P27),"")</f>
        <v/>
      </c>
      <c r="Q24" s="148" t="str">
        <f>IF(AND(A24&lt;&gt;"",Schülerdaten!AL27&lt;&gt;""),IF(Schülerdaten!AL27=TRUE,INDEX(codespe,MATCH(Schülerdaten!Q27,libspe,0)),Schülerdaten!Q27),"")</f>
        <v/>
      </c>
      <c r="R24" s="148" t="str">
        <f>IF(AND(A24&lt;&gt;"",OR(Schülerdaten!AM27&lt;&gt;"",Schülerdaten!AT27=FALSE)),IF(Schülerdaten!AM27=TRUE,INDEX(codemp1,MATCH(Schülerdaten!R27,libmp1,0)),IF(Schülerdaten!AT27=FALSE,0,Schülerdaten!R27)),"")</f>
        <v/>
      </c>
      <c r="S24" s="148" t="str">
        <f t="shared" si="1"/>
        <v/>
      </c>
      <c r="T24" s="148" t="str">
        <f t="shared" si="2"/>
        <v/>
      </c>
      <c r="U24" s="148" t="str">
        <f>IF(AND(A24&lt;&gt;"",Schülerdaten!S27&lt;&gt;""),Schülerdaten!S27,"")</f>
        <v/>
      </c>
      <c r="V24" s="148" t="str">
        <f>IF(AND(A24&lt;&gt;"",Schülerdaten!T27&lt;&gt;""),Schülerdaten!T27,"")</f>
        <v/>
      </c>
      <c r="W24" s="148" t="str">
        <f>IF(AND(A24&lt;&gt;"",Schülerdaten!U27&lt;&gt;""),Schülerdaten!U27,"")</f>
        <v/>
      </c>
      <c r="X24" s="148" t="str">
        <f>IF(AND(A24&lt;&gt;"",Schülerdaten!V27&lt;&gt;""),Schülerdaten!V27,"")</f>
        <v/>
      </c>
      <c r="Y24" s="148" t="str">
        <f>IF(AND(A24&lt;&gt;"",Schülerdaten!W27&lt;&gt;""),Schülerdaten!W27,"")</f>
        <v/>
      </c>
      <c r="Z24" s="148" t="str">
        <f>IF(AND(A24&lt;&gt;"",Schülerdaten!X27&lt;&gt;""),Schülerdaten!X27,"")</f>
        <v/>
      </c>
    </row>
    <row r="25" spans="1:26" x14ac:dyDescent="0.2">
      <c r="A25" s="146" t="str">
        <f>IF(OR(Schülerdaten!$C28&lt;&gt;""),Schülerdaten!A28,"")</f>
        <v/>
      </c>
      <c r="B25" s="146" t="str">
        <f>IF(A25&lt;&gt;"",Schülerdaten!B28,"")</f>
        <v/>
      </c>
      <c r="C25" s="146" t="str">
        <f>IF(AND(A25&lt;&gt;"",Schülerdaten!F28&lt;&gt;""),IF(INDEX(codeclint,MATCH(Schülerdaten!F28,libclint,0))&lt;&gt;"",INDEX(codeclint,MATCH(Schülerdaten!F28,libclint,0)),""),"")</f>
        <v/>
      </c>
      <c r="D25" s="146" t="str">
        <f t="shared" si="0"/>
        <v/>
      </c>
      <c r="E25" s="146" t="str">
        <f>IF(A25&lt;&gt;"",IF(Schülerdaten!G28&lt;&gt;"",IF(Schülerdaten!AB28&lt;&gt;"",IF(Schülerdaten!G28="LOC.ID",CONCATENATE("LOC.",Schülerdaten!AU$5),Schülerdaten!G28),""),""),"")</f>
        <v/>
      </c>
      <c r="F25" s="146" t="str">
        <f>IF(A25&lt;&gt;"",IF(Schülerdaten!H28&lt;&gt;"",Schülerdaten!H28,""),"")</f>
        <v/>
      </c>
      <c r="G25" s="146" t="str">
        <f>IF(AND(A25&lt;&gt;"",Schülerdaten!AC28&lt;&gt;""),IF(Schülerdaten!AC28=TRUE,INDEX(codesex,MATCH(Schülerdaten!I28,libsex,0)),Schülerdaten!I28),"")</f>
        <v/>
      </c>
      <c r="H25" s="147" t="str">
        <f>IF(A25&lt;&gt;"",IF(Schülerdaten!J28&lt;&gt;"",Schülerdaten!J28,""),"")</f>
        <v/>
      </c>
      <c r="I25" s="148" t="str">
        <f>IF(AND(A25&lt;&gt;"",Schülerdaten!AE28&lt;&gt;""),IF(Schülerdaten!AE28=TRUE,INDEX(codenat,MATCH(Schülerdaten!K28,libnat,0)),Schülerdaten!K28),"")</f>
        <v/>
      </c>
      <c r="J25" s="148" t="str">
        <f>IF(AND(A25&lt;&gt;"",Schülerdaten!AF28&lt;&gt;""),IF(Schülerdaten!AF28=TRUE,INDEX(codelangue,MATCH(Schülerdaten!L28,liblangue,0)),Schülerdaten!L28),"")</f>
        <v/>
      </c>
      <c r="K25" s="148" t="str">
        <f>IF(AND(A25&lt;&gt;"",Schülerdaten!AH28&lt;&gt;""),IF(Schülerdaten!AH28=TRUE,IF(INDEX(codegem,MATCH(Schülerdaten!M28,libgem,0))&lt;8000,INDEX(codegem,MATCH(Schülerdaten!M28,libgem,0)),""),Schülerdaten!M28),"")</f>
        <v/>
      </c>
      <c r="L25" s="148" t="str">
        <f>IF(AND(A25&lt;&gt;"",Schülerdaten!AH28&lt;&gt;""),IF(Schülerdaten!AH28=TRUE,INDEX(codegemhist,MATCH(Schülerdaten!M28,libgem,0)),""),"")</f>
        <v/>
      </c>
      <c r="M25" s="148" t="str">
        <f>IF(AND(A25&lt;&gt;"",Schülerdaten!AH28&lt;&gt;""),IF(Schülerdaten!AH28=TRUE,IF(INDEX(codegem,MATCH(Schülerdaten!M28,libgem,0))&gt;=8000,INDEX(codegem,MATCH(Schülerdaten!M28,libgem,0)),""),Schülerdaten!M28),"")</f>
        <v/>
      </c>
      <c r="N25" s="148" t="str">
        <f>IF(AND(A25&lt;&gt;"",Schülerdaten!AI28&lt;&gt;""),IF(Schülerdaten!AI28=TRUE,INDEX(codeschart,MATCH(Schülerdaten!N28,libschart,0)),Schülerdaten!N28),"")</f>
        <v/>
      </c>
      <c r="O25" s="148" t="str">
        <f>IF(AND(A25&lt;&gt;"",Schülerdaten!O28&lt;&gt;""),Schülerdaten!O28,"")</f>
        <v/>
      </c>
      <c r="P25" s="148" t="str">
        <f>IF(AND(A25&lt;&gt;"",Schülerdaten!AK28&lt;&gt;""),IF(Schülerdaten!AK28=TRUE,INDEX(codeform,MATCH(Schülerdaten!P28,libform,0)),Schülerdaten!P28),"")</f>
        <v/>
      </c>
      <c r="Q25" s="148" t="str">
        <f>IF(AND(A25&lt;&gt;"",Schülerdaten!AL28&lt;&gt;""),IF(Schülerdaten!AL28=TRUE,INDEX(codespe,MATCH(Schülerdaten!Q28,libspe,0)),Schülerdaten!Q28),"")</f>
        <v/>
      </c>
      <c r="R25" s="148" t="str">
        <f>IF(AND(A25&lt;&gt;"",OR(Schülerdaten!AM28&lt;&gt;"",Schülerdaten!AT28=FALSE)),IF(Schülerdaten!AM28=TRUE,INDEX(codemp1,MATCH(Schülerdaten!R28,libmp1,0)),IF(Schülerdaten!AT28=FALSE,0,Schülerdaten!R28)),"")</f>
        <v/>
      </c>
      <c r="S25" s="148" t="str">
        <f t="shared" si="1"/>
        <v/>
      </c>
      <c r="T25" s="148" t="str">
        <f t="shared" si="2"/>
        <v/>
      </c>
      <c r="U25" s="148" t="str">
        <f>IF(AND(A25&lt;&gt;"",Schülerdaten!S28&lt;&gt;""),Schülerdaten!S28,"")</f>
        <v/>
      </c>
      <c r="V25" s="148" t="str">
        <f>IF(AND(A25&lt;&gt;"",Schülerdaten!T28&lt;&gt;""),Schülerdaten!T28,"")</f>
        <v/>
      </c>
      <c r="W25" s="148" t="str">
        <f>IF(AND(A25&lt;&gt;"",Schülerdaten!U28&lt;&gt;""),Schülerdaten!U28,"")</f>
        <v/>
      </c>
      <c r="X25" s="148" t="str">
        <f>IF(AND(A25&lt;&gt;"",Schülerdaten!V28&lt;&gt;""),Schülerdaten!V28,"")</f>
        <v/>
      </c>
      <c r="Y25" s="148" t="str">
        <f>IF(AND(A25&lt;&gt;"",Schülerdaten!W28&lt;&gt;""),Schülerdaten!W28,"")</f>
        <v/>
      </c>
      <c r="Z25" s="148" t="str">
        <f>IF(AND(A25&lt;&gt;"",Schülerdaten!X28&lt;&gt;""),Schülerdaten!X28,"")</f>
        <v/>
      </c>
    </row>
    <row r="26" spans="1:26" x14ac:dyDescent="0.2">
      <c r="A26" s="146" t="str">
        <f>IF(OR(Schülerdaten!$C29&lt;&gt;""),Schülerdaten!A29,"")</f>
        <v/>
      </c>
      <c r="B26" s="146" t="str">
        <f>IF(A26&lt;&gt;"",Schülerdaten!B29,"")</f>
        <v/>
      </c>
      <c r="C26" s="146" t="str">
        <f>IF(AND(A26&lt;&gt;"",Schülerdaten!F29&lt;&gt;""),IF(INDEX(codeclint,MATCH(Schülerdaten!F29,libclint,0))&lt;&gt;"",INDEX(codeclint,MATCH(Schülerdaten!F29,libclint,0)),""),"")</f>
        <v/>
      </c>
      <c r="D26" s="146" t="str">
        <f t="shared" si="0"/>
        <v/>
      </c>
      <c r="E26" s="146" t="str">
        <f>IF(A26&lt;&gt;"",IF(Schülerdaten!G29&lt;&gt;"",IF(Schülerdaten!AB29&lt;&gt;"",IF(Schülerdaten!G29="LOC.ID",CONCATENATE("LOC.",Schülerdaten!AU$5),Schülerdaten!G29),""),""),"")</f>
        <v/>
      </c>
      <c r="F26" s="146" t="str">
        <f>IF(A26&lt;&gt;"",IF(Schülerdaten!H29&lt;&gt;"",Schülerdaten!H29,""),"")</f>
        <v/>
      </c>
      <c r="G26" s="146" t="str">
        <f>IF(AND(A26&lt;&gt;"",Schülerdaten!AC29&lt;&gt;""),IF(Schülerdaten!AC29=TRUE,INDEX(codesex,MATCH(Schülerdaten!I29,libsex,0)),Schülerdaten!I29),"")</f>
        <v/>
      </c>
      <c r="H26" s="147" t="str">
        <f>IF(A26&lt;&gt;"",IF(Schülerdaten!J29&lt;&gt;"",Schülerdaten!J29,""),"")</f>
        <v/>
      </c>
      <c r="I26" s="148" t="str">
        <f>IF(AND(A26&lt;&gt;"",Schülerdaten!AE29&lt;&gt;""),IF(Schülerdaten!AE29=TRUE,INDEX(codenat,MATCH(Schülerdaten!K29,libnat,0)),Schülerdaten!K29),"")</f>
        <v/>
      </c>
      <c r="J26" s="148" t="str">
        <f>IF(AND(A26&lt;&gt;"",Schülerdaten!AF29&lt;&gt;""),IF(Schülerdaten!AF29=TRUE,INDEX(codelangue,MATCH(Schülerdaten!L29,liblangue,0)),Schülerdaten!L29),"")</f>
        <v/>
      </c>
      <c r="K26" s="148" t="str">
        <f>IF(AND(A26&lt;&gt;"",Schülerdaten!AH29&lt;&gt;""),IF(Schülerdaten!AH29=TRUE,IF(INDEX(codegem,MATCH(Schülerdaten!M29,libgem,0))&lt;8000,INDEX(codegem,MATCH(Schülerdaten!M29,libgem,0)),""),Schülerdaten!M29),"")</f>
        <v/>
      </c>
      <c r="L26" s="148" t="str">
        <f>IF(AND(A26&lt;&gt;"",Schülerdaten!AH29&lt;&gt;""),IF(Schülerdaten!AH29=TRUE,INDEX(codegemhist,MATCH(Schülerdaten!M29,libgem,0)),""),"")</f>
        <v/>
      </c>
      <c r="M26" s="148" t="str">
        <f>IF(AND(A26&lt;&gt;"",Schülerdaten!AH29&lt;&gt;""),IF(Schülerdaten!AH29=TRUE,IF(INDEX(codegem,MATCH(Schülerdaten!M29,libgem,0))&gt;=8000,INDEX(codegem,MATCH(Schülerdaten!M29,libgem,0)),""),Schülerdaten!M29),"")</f>
        <v/>
      </c>
      <c r="N26" s="148" t="str">
        <f>IF(AND(A26&lt;&gt;"",Schülerdaten!AI29&lt;&gt;""),IF(Schülerdaten!AI29=TRUE,INDEX(codeschart,MATCH(Schülerdaten!N29,libschart,0)),Schülerdaten!N29),"")</f>
        <v/>
      </c>
      <c r="O26" s="148" t="str">
        <f>IF(AND(A26&lt;&gt;"",Schülerdaten!O29&lt;&gt;""),Schülerdaten!O29,"")</f>
        <v/>
      </c>
      <c r="P26" s="148" t="str">
        <f>IF(AND(A26&lt;&gt;"",Schülerdaten!AK29&lt;&gt;""),IF(Schülerdaten!AK29=TRUE,INDEX(codeform,MATCH(Schülerdaten!P29,libform,0)),Schülerdaten!P29),"")</f>
        <v/>
      </c>
      <c r="Q26" s="148" t="str">
        <f>IF(AND(A26&lt;&gt;"",Schülerdaten!AL29&lt;&gt;""),IF(Schülerdaten!AL29=TRUE,INDEX(codespe,MATCH(Schülerdaten!Q29,libspe,0)),Schülerdaten!Q29),"")</f>
        <v/>
      </c>
      <c r="R26" s="148" t="str">
        <f>IF(AND(A26&lt;&gt;"",OR(Schülerdaten!AM29&lt;&gt;"",Schülerdaten!AT29=FALSE)),IF(Schülerdaten!AM29=TRUE,INDEX(codemp1,MATCH(Schülerdaten!R29,libmp1,0)),IF(Schülerdaten!AT29=FALSE,0,Schülerdaten!R29)),"")</f>
        <v/>
      </c>
      <c r="S26" s="148" t="str">
        <f t="shared" si="1"/>
        <v/>
      </c>
      <c r="T26" s="148" t="str">
        <f t="shared" si="2"/>
        <v/>
      </c>
      <c r="U26" s="148" t="str">
        <f>IF(AND(A26&lt;&gt;"",Schülerdaten!S29&lt;&gt;""),Schülerdaten!S29,"")</f>
        <v/>
      </c>
      <c r="V26" s="148" t="str">
        <f>IF(AND(A26&lt;&gt;"",Schülerdaten!T29&lt;&gt;""),Schülerdaten!T29,"")</f>
        <v/>
      </c>
      <c r="W26" s="148" t="str">
        <f>IF(AND(A26&lt;&gt;"",Schülerdaten!U29&lt;&gt;""),Schülerdaten!U29,"")</f>
        <v/>
      </c>
      <c r="X26" s="148" t="str">
        <f>IF(AND(A26&lt;&gt;"",Schülerdaten!V29&lt;&gt;""),Schülerdaten!V29,"")</f>
        <v/>
      </c>
      <c r="Y26" s="148" t="str">
        <f>IF(AND(A26&lt;&gt;"",Schülerdaten!W29&lt;&gt;""),Schülerdaten!W29,"")</f>
        <v/>
      </c>
      <c r="Z26" s="148" t="str">
        <f>IF(AND(A26&lt;&gt;"",Schülerdaten!X29&lt;&gt;""),Schülerdaten!X29,"")</f>
        <v/>
      </c>
    </row>
    <row r="27" spans="1:26" x14ac:dyDescent="0.2">
      <c r="A27" s="146" t="str">
        <f>IF(OR(Schülerdaten!$C30&lt;&gt;""),Schülerdaten!A30,"")</f>
        <v/>
      </c>
      <c r="B27" s="146" t="str">
        <f>IF(A27&lt;&gt;"",Schülerdaten!B30,"")</f>
        <v/>
      </c>
      <c r="C27" s="146" t="str">
        <f>IF(AND(A27&lt;&gt;"",Schülerdaten!F30&lt;&gt;""),IF(INDEX(codeclint,MATCH(Schülerdaten!F30,libclint,0))&lt;&gt;"",INDEX(codeclint,MATCH(Schülerdaten!F30,libclint,0)),""),"")</f>
        <v/>
      </c>
      <c r="D27" s="146" t="str">
        <f t="shared" si="0"/>
        <v/>
      </c>
      <c r="E27" s="146" t="str">
        <f>IF(A27&lt;&gt;"",IF(Schülerdaten!G30&lt;&gt;"",IF(Schülerdaten!AB30&lt;&gt;"",IF(Schülerdaten!G30="LOC.ID",CONCATENATE("LOC.",Schülerdaten!AU$5),Schülerdaten!G30),""),""),"")</f>
        <v/>
      </c>
      <c r="F27" s="146" t="str">
        <f>IF(A27&lt;&gt;"",IF(Schülerdaten!H30&lt;&gt;"",Schülerdaten!H30,""),"")</f>
        <v/>
      </c>
      <c r="G27" s="146" t="str">
        <f>IF(AND(A27&lt;&gt;"",Schülerdaten!AC30&lt;&gt;""),IF(Schülerdaten!AC30=TRUE,INDEX(codesex,MATCH(Schülerdaten!I30,libsex,0)),Schülerdaten!I30),"")</f>
        <v/>
      </c>
      <c r="H27" s="147" t="str">
        <f>IF(A27&lt;&gt;"",IF(Schülerdaten!J30&lt;&gt;"",Schülerdaten!J30,""),"")</f>
        <v/>
      </c>
      <c r="I27" s="148" t="str">
        <f>IF(AND(A27&lt;&gt;"",Schülerdaten!AE30&lt;&gt;""),IF(Schülerdaten!AE30=TRUE,INDEX(codenat,MATCH(Schülerdaten!K30,libnat,0)),Schülerdaten!K30),"")</f>
        <v/>
      </c>
      <c r="J27" s="148" t="str">
        <f>IF(AND(A27&lt;&gt;"",Schülerdaten!AF30&lt;&gt;""),IF(Schülerdaten!AF30=TRUE,INDEX(codelangue,MATCH(Schülerdaten!L30,liblangue,0)),Schülerdaten!L30),"")</f>
        <v/>
      </c>
      <c r="K27" s="148" t="str">
        <f>IF(AND(A27&lt;&gt;"",Schülerdaten!AH30&lt;&gt;""),IF(Schülerdaten!AH30=TRUE,IF(INDEX(codegem,MATCH(Schülerdaten!M30,libgem,0))&lt;8000,INDEX(codegem,MATCH(Schülerdaten!M30,libgem,0)),""),Schülerdaten!M30),"")</f>
        <v/>
      </c>
      <c r="L27" s="148" t="str">
        <f>IF(AND(A27&lt;&gt;"",Schülerdaten!AH30&lt;&gt;""),IF(Schülerdaten!AH30=TRUE,INDEX(codegemhist,MATCH(Schülerdaten!M30,libgem,0)),""),"")</f>
        <v/>
      </c>
      <c r="M27" s="148" t="str">
        <f>IF(AND(A27&lt;&gt;"",Schülerdaten!AH30&lt;&gt;""),IF(Schülerdaten!AH30=TRUE,IF(INDEX(codegem,MATCH(Schülerdaten!M30,libgem,0))&gt;=8000,INDEX(codegem,MATCH(Schülerdaten!M30,libgem,0)),""),Schülerdaten!M30),"")</f>
        <v/>
      </c>
      <c r="N27" s="148" t="str">
        <f>IF(AND(A27&lt;&gt;"",Schülerdaten!AI30&lt;&gt;""),IF(Schülerdaten!AI30=TRUE,INDEX(codeschart,MATCH(Schülerdaten!N30,libschart,0)),Schülerdaten!N30),"")</f>
        <v/>
      </c>
      <c r="O27" s="148" t="str">
        <f>IF(AND(A27&lt;&gt;"",Schülerdaten!O30&lt;&gt;""),Schülerdaten!O30,"")</f>
        <v/>
      </c>
      <c r="P27" s="148" t="str">
        <f>IF(AND(A27&lt;&gt;"",Schülerdaten!AK30&lt;&gt;""),IF(Schülerdaten!AK30=TRUE,INDEX(codeform,MATCH(Schülerdaten!P30,libform,0)),Schülerdaten!P30),"")</f>
        <v/>
      </c>
      <c r="Q27" s="148" t="str">
        <f>IF(AND(A27&lt;&gt;"",Schülerdaten!AL30&lt;&gt;""),IF(Schülerdaten!AL30=TRUE,INDEX(codespe,MATCH(Schülerdaten!Q30,libspe,0)),Schülerdaten!Q30),"")</f>
        <v/>
      </c>
      <c r="R27" s="148" t="str">
        <f>IF(AND(A27&lt;&gt;"",OR(Schülerdaten!AM30&lt;&gt;"",Schülerdaten!AT30=FALSE)),IF(Schülerdaten!AM30=TRUE,INDEX(codemp1,MATCH(Schülerdaten!R30,libmp1,0)),IF(Schülerdaten!AT30=FALSE,0,Schülerdaten!R30)),"")</f>
        <v/>
      </c>
      <c r="S27" s="148" t="str">
        <f t="shared" si="1"/>
        <v/>
      </c>
      <c r="T27" s="148" t="str">
        <f t="shared" si="2"/>
        <v/>
      </c>
      <c r="U27" s="148" t="str">
        <f>IF(AND(A27&lt;&gt;"",Schülerdaten!S30&lt;&gt;""),Schülerdaten!S30,"")</f>
        <v/>
      </c>
      <c r="V27" s="148" t="str">
        <f>IF(AND(A27&lt;&gt;"",Schülerdaten!T30&lt;&gt;""),Schülerdaten!T30,"")</f>
        <v/>
      </c>
      <c r="W27" s="148" t="str">
        <f>IF(AND(A27&lt;&gt;"",Schülerdaten!U30&lt;&gt;""),Schülerdaten!U30,"")</f>
        <v/>
      </c>
      <c r="X27" s="148" t="str">
        <f>IF(AND(A27&lt;&gt;"",Schülerdaten!V30&lt;&gt;""),Schülerdaten!V30,"")</f>
        <v/>
      </c>
      <c r="Y27" s="148" t="str">
        <f>IF(AND(A27&lt;&gt;"",Schülerdaten!W30&lt;&gt;""),Schülerdaten!W30,"")</f>
        <v/>
      </c>
      <c r="Z27" s="148" t="str">
        <f>IF(AND(A27&lt;&gt;"",Schülerdaten!X30&lt;&gt;""),Schülerdaten!X30,"")</f>
        <v/>
      </c>
    </row>
    <row r="28" spans="1:26" x14ac:dyDescent="0.2">
      <c r="A28" s="146" t="str">
        <f>IF(OR(Schülerdaten!$C31&lt;&gt;""),Schülerdaten!A31,"")</f>
        <v/>
      </c>
      <c r="B28" s="146" t="str">
        <f>IF(A28&lt;&gt;"",Schülerdaten!B31,"")</f>
        <v/>
      </c>
      <c r="C28" s="146" t="str">
        <f>IF(AND(A28&lt;&gt;"",Schülerdaten!F31&lt;&gt;""),IF(INDEX(codeclint,MATCH(Schülerdaten!F31,libclint,0))&lt;&gt;"",INDEX(codeclint,MATCH(Schülerdaten!F31,libclint,0)),""),"")</f>
        <v/>
      </c>
      <c r="D28" s="146" t="str">
        <f t="shared" si="0"/>
        <v/>
      </c>
      <c r="E28" s="146" t="str">
        <f>IF(A28&lt;&gt;"",IF(Schülerdaten!G31&lt;&gt;"",IF(Schülerdaten!AB31&lt;&gt;"",IF(Schülerdaten!G31="LOC.ID",CONCATENATE("LOC.",Schülerdaten!AU$5),Schülerdaten!G31),""),""),"")</f>
        <v/>
      </c>
      <c r="F28" s="146" t="str">
        <f>IF(A28&lt;&gt;"",IF(Schülerdaten!H31&lt;&gt;"",Schülerdaten!H31,""),"")</f>
        <v/>
      </c>
      <c r="G28" s="146" t="str">
        <f>IF(AND(A28&lt;&gt;"",Schülerdaten!AC31&lt;&gt;""),IF(Schülerdaten!AC31=TRUE,INDEX(codesex,MATCH(Schülerdaten!I31,libsex,0)),Schülerdaten!I31),"")</f>
        <v/>
      </c>
      <c r="H28" s="147" t="str">
        <f>IF(A28&lt;&gt;"",IF(Schülerdaten!J31&lt;&gt;"",Schülerdaten!J31,""),"")</f>
        <v/>
      </c>
      <c r="I28" s="148" t="str">
        <f>IF(AND(A28&lt;&gt;"",Schülerdaten!AE31&lt;&gt;""),IF(Schülerdaten!AE31=TRUE,INDEX(codenat,MATCH(Schülerdaten!K31,libnat,0)),Schülerdaten!K31),"")</f>
        <v/>
      </c>
      <c r="J28" s="148" t="str">
        <f>IF(AND(A28&lt;&gt;"",Schülerdaten!AF31&lt;&gt;""),IF(Schülerdaten!AF31=TRUE,INDEX(codelangue,MATCH(Schülerdaten!L31,liblangue,0)),Schülerdaten!L31),"")</f>
        <v/>
      </c>
      <c r="K28" s="148" t="str">
        <f>IF(AND(A28&lt;&gt;"",Schülerdaten!AH31&lt;&gt;""),IF(Schülerdaten!AH31=TRUE,IF(INDEX(codegem,MATCH(Schülerdaten!M31,libgem,0))&lt;8000,INDEX(codegem,MATCH(Schülerdaten!M31,libgem,0)),""),Schülerdaten!M31),"")</f>
        <v/>
      </c>
      <c r="L28" s="148" t="str">
        <f>IF(AND(A28&lt;&gt;"",Schülerdaten!AH31&lt;&gt;""),IF(Schülerdaten!AH31=TRUE,INDEX(codegemhist,MATCH(Schülerdaten!M31,libgem,0)),""),"")</f>
        <v/>
      </c>
      <c r="M28" s="148" t="str">
        <f>IF(AND(A28&lt;&gt;"",Schülerdaten!AH31&lt;&gt;""),IF(Schülerdaten!AH31=TRUE,IF(INDEX(codegem,MATCH(Schülerdaten!M31,libgem,0))&gt;=8000,INDEX(codegem,MATCH(Schülerdaten!M31,libgem,0)),""),Schülerdaten!M31),"")</f>
        <v/>
      </c>
      <c r="N28" s="148" t="str">
        <f>IF(AND(A28&lt;&gt;"",Schülerdaten!AI31&lt;&gt;""),IF(Schülerdaten!AI31=TRUE,INDEX(codeschart,MATCH(Schülerdaten!N31,libschart,0)),Schülerdaten!N31),"")</f>
        <v/>
      </c>
      <c r="O28" s="148" t="str">
        <f>IF(AND(A28&lt;&gt;"",Schülerdaten!O31&lt;&gt;""),Schülerdaten!O31,"")</f>
        <v/>
      </c>
      <c r="P28" s="148" t="str">
        <f>IF(AND(A28&lt;&gt;"",Schülerdaten!AK31&lt;&gt;""),IF(Schülerdaten!AK31=TRUE,INDEX(codeform,MATCH(Schülerdaten!P31,libform,0)),Schülerdaten!P31),"")</f>
        <v/>
      </c>
      <c r="Q28" s="148" t="str">
        <f>IF(AND(A28&lt;&gt;"",Schülerdaten!AL31&lt;&gt;""),IF(Schülerdaten!AL31=TRUE,INDEX(codespe,MATCH(Schülerdaten!Q31,libspe,0)),Schülerdaten!Q31),"")</f>
        <v/>
      </c>
      <c r="R28" s="148" t="str">
        <f>IF(AND(A28&lt;&gt;"",OR(Schülerdaten!AM31&lt;&gt;"",Schülerdaten!AT31=FALSE)),IF(Schülerdaten!AM31=TRUE,INDEX(codemp1,MATCH(Schülerdaten!R31,libmp1,0)),IF(Schülerdaten!AT31=FALSE,0,Schülerdaten!R31)),"")</f>
        <v/>
      </c>
      <c r="S28" s="148" t="str">
        <f t="shared" si="1"/>
        <v/>
      </c>
      <c r="T28" s="148" t="str">
        <f t="shared" si="2"/>
        <v/>
      </c>
      <c r="U28" s="148" t="str">
        <f>IF(AND(A28&lt;&gt;"",Schülerdaten!S31&lt;&gt;""),Schülerdaten!S31,"")</f>
        <v/>
      </c>
      <c r="V28" s="148" t="str">
        <f>IF(AND(A28&lt;&gt;"",Schülerdaten!T31&lt;&gt;""),Schülerdaten!T31,"")</f>
        <v/>
      </c>
      <c r="W28" s="148" t="str">
        <f>IF(AND(A28&lt;&gt;"",Schülerdaten!U31&lt;&gt;""),Schülerdaten!U31,"")</f>
        <v/>
      </c>
      <c r="X28" s="148" t="str">
        <f>IF(AND(A28&lt;&gt;"",Schülerdaten!V31&lt;&gt;""),Schülerdaten!V31,"")</f>
        <v/>
      </c>
      <c r="Y28" s="148" t="str">
        <f>IF(AND(A28&lt;&gt;"",Schülerdaten!W31&lt;&gt;""),Schülerdaten!W31,"")</f>
        <v/>
      </c>
      <c r="Z28" s="148" t="str">
        <f>IF(AND(A28&lt;&gt;"",Schülerdaten!X31&lt;&gt;""),Schülerdaten!X31,"")</f>
        <v/>
      </c>
    </row>
    <row r="29" spans="1:26" x14ac:dyDescent="0.2">
      <c r="A29" s="146" t="str">
        <f>IF(OR(Schülerdaten!$C32&lt;&gt;""),Schülerdaten!A32,"")</f>
        <v/>
      </c>
      <c r="B29" s="146" t="str">
        <f>IF(A29&lt;&gt;"",Schülerdaten!B32,"")</f>
        <v/>
      </c>
      <c r="C29" s="146" t="str">
        <f>IF(AND(A29&lt;&gt;"",Schülerdaten!F32&lt;&gt;""),IF(INDEX(codeclint,MATCH(Schülerdaten!F32,libclint,0))&lt;&gt;"",INDEX(codeclint,MATCH(Schülerdaten!F32,libclint,0)),""),"")</f>
        <v/>
      </c>
      <c r="D29" s="146" t="str">
        <f t="shared" si="0"/>
        <v/>
      </c>
      <c r="E29" s="146" t="str">
        <f>IF(A29&lt;&gt;"",IF(Schülerdaten!G32&lt;&gt;"",IF(Schülerdaten!AB32&lt;&gt;"",IF(Schülerdaten!G32="LOC.ID",CONCATENATE("LOC.",Schülerdaten!AU$5),Schülerdaten!G32),""),""),"")</f>
        <v/>
      </c>
      <c r="F29" s="146" t="str">
        <f>IF(A29&lt;&gt;"",IF(Schülerdaten!H32&lt;&gt;"",Schülerdaten!H32,""),"")</f>
        <v/>
      </c>
      <c r="G29" s="146" t="str">
        <f>IF(AND(A29&lt;&gt;"",Schülerdaten!AC32&lt;&gt;""),IF(Schülerdaten!AC32=TRUE,INDEX(codesex,MATCH(Schülerdaten!I32,libsex,0)),Schülerdaten!I32),"")</f>
        <v/>
      </c>
      <c r="H29" s="147" t="str">
        <f>IF(A29&lt;&gt;"",IF(Schülerdaten!J32&lt;&gt;"",Schülerdaten!J32,""),"")</f>
        <v/>
      </c>
      <c r="I29" s="148" t="str">
        <f>IF(AND(A29&lt;&gt;"",Schülerdaten!AE32&lt;&gt;""),IF(Schülerdaten!AE32=TRUE,INDEX(codenat,MATCH(Schülerdaten!K32,libnat,0)),Schülerdaten!K32),"")</f>
        <v/>
      </c>
      <c r="J29" s="148" t="str">
        <f>IF(AND(A29&lt;&gt;"",Schülerdaten!AF32&lt;&gt;""),IF(Schülerdaten!AF32=TRUE,INDEX(codelangue,MATCH(Schülerdaten!L32,liblangue,0)),Schülerdaten!L32),"")</f>
        <v/>
      </c>
      <c r="K29" s="148" t="str">
        <f>IF(AND(A29&lt;&gt;"",Schülerdaten!AH32&lt;&gt;""),IF(Schülerdaten!AH32=TRUE,IF(INDEX(codegem,MATCH(Schülerdaten!M32,libgem,0))&lt;8000,INDEX(codegem,MATCH(Schülerdaten!M32,libgem,0)),""),Schülerdaten!M32),"")</f>
        <v/>
      </c>
      <c r="L29" s="148" t="str">
        <f>IF(AND(A29&lt;&gt;"",Schülerdaten!AH32&lt;&gt;""),IF(Schülerdaten!AH32=TRUE,INDEX(codegemhist,MATCH(Schülerdaten!M32,libgem,0)),""),"")</f>
        <v/>
      </c>
      <c r="M29" s="148" t="str">
        <f>IF(AND(A29&lt;&gt;"",Schülerdaten!AH32&lt;&gt;""),IF(Schülerdaten!AH32=TRUE,IF(INDEX(codegem,MATCH(Schülerdaten!M32,libgem,0))&gt;=8000,INDEX(codegem,MATCH(Schülerdaten!M32,libgem,0)),""),Schülerdaten!M32),"")</f>
        <v/>
      </c>
      <c r="N29" s="148" t="str">
        <f>IF(AND(A29&lt;&gt;"",Schülerdaten!AI32&lt;&gt;""),IF(Schülerdaten!AI32=TRUE,INDEX(codeschart,MATCH(Schülerdaten!N32,libschart,0)),Schülerdaten!N32),"")</f>
        <v/>
      </c>
      <c r="O29" s="148" t="str">
        <f>IF(AND(A29&lt;&gt;"",Schülerdaten!O32&lt;&gt;""),Schülerdaten!O32,"")</f>
        <v/>
      </c>
      <c r="P29" s="148" t="str">
        <f>IF(AND(A29&lt;&gt;"",Schülerdaten!AK32&lt;&gt;""),IF(Schülerdaten!AK32=TRUE,INDEX(codeform,MATCH(Schülerdaten!P32,libform,0)),Schülerdaten!P32),"")</f>
        <v/>
      </c>
      <c r="Q29" s="148" t="str">
        <f>IF(AND(A29&lt;&gt;"",Schülerdaten!AL32&lt;&gt;""),IF(Schülerdaten!AL32=TRUE,INDEX(codespe,MATCH(Schülerdaten!Q32,libspe,0)),Schülerdaten!Q32),"")</f>
        <v/>
      </c>
      <c r="R29" s="148" t="str">
        <f>IF(AND(A29&lt;&gt;"",OR(Schülerdaten!AM32&lt;&gt;"",Schülerdaten!AT32=FALSE)),IF(Schülerdaten!AM32=TRUE,INDEX(codemp1,MATCH(Schülerdaten!R32,libmp1,0)),IF(Schülerdaten!AT32=FALSE,0,Schülerdaten!R32)),"")</f>
        <v/>
      </c>
      <c r="S29" s="148" t="str">
        <f t="shared" si="1"/>
        <v/>
      </c>
      <c r="T29" s="148" t="str">
        <f t="shared" si="2"/>
        <v/>
      </c>
      <c r="U29" s="148" t="str">
        <f>IF(AND(A29&lt;&gt;"",Schülerdaten!S32&lt;&gt;""),Schülerdaten!S32,"")</f>
        <v/>
      </c>
      <c r="V29" s="148" t="str">
        <f>IF(AND(A29&lt;&gt;"",Schülerdaten!T32&lt;&gt;""),Schülerdaten!T32,"")</f>
        <v/>
      </c>
      <c r="W29" s="148" t="str">
        <f>IF(AND(A29&lt;&gt;"",Schülerdaten!U32&lt;&gt;""),Schülerdaten!U32,"")</f>
        <v/>
      </c>
      <c r="X29" s="148" t="str">
        <f>IF(AND(A29&lt;&gt;"",Schülerdaten!V32&lt;&gt;""),Schülerdaten!V32,"")</f>
        <v/>
      </c>
      <c r="Y29" s="148" t="str">
        <f>IF(AND(A29&lt;&gt;"",Schülerdaten!W32&lt;&gt;""),Schülerdaten!W32,"")</f>
        <v/>
      </c>
      <c r="Z29" s="148" t="str">
        <f>IF(AND(A29&lt;&gt;"",Schülerdaten!X32&lt;&gt;""),Schülerdaten!X32,"")</f>
        <v/>
      </c>
    </row>
    <row r="30" spans="1:26" x14ac:dyDescent="0.2">
      <c r="A30" s="146" t="str">
        <f>IF(OR(Schülerdaten!$C33&lt;&gt;""),Schülerdaten!A33,"")</f>
        <v/>
      </c>
      <c r="B30" s="146" t="str">
        <f>IF(A30&lt;&gt;"",Schülerdaten!B33,"")</f>
        <v/>
      </c>
      <c r="C30" s="146" t="str">
        <f>IF(AND(A30&lt;&gt;"",Schülerdaten!F33&lt;&gt;""),IF(INDEX(codeclint,MATCH(Schülerdaten!F33,libclint,0))&lt;&gt;"",INDEX(codeclint,MATCH(Schülerdaten!F33,libclint,0)),""),"")</f>
        <v/>
      </c>
      <c r="D30" s="146" t="str">
        <f t="shared" si="0"/>
        <v/>
      </c>
      <c r="E30" s="146" t="str">
        <f>IF(A30&lt;&gt;"",IF(Schülerdaten!G33&lt;&gt;"",IF(Schülerdaten!AB33&lt;&gt;"",IF(Schülerdaten!G33="LOC.ID",CONCATENATE("LOC.",Schülerdaten!AU$5),Schülerdaten!G33),""),""),"")</f>
        <v/>
      </c>
      <c r="F30" s="146" t="str">
        <f>IF(A30&lt;&gt;"",IF(Schülerdaten!H33&lt;&gt;"",Schülerdaten!H33,""),"")</f>
        <v/>
      </c>
      <c r="G30" s="146" t="str">
        <f>IF(AND(A30&lt;&gt;"",Schülerdaten!AC33&lt;&gt;""),IF(Schülerdaten!AC33=TRUE,INDEX(codesex,MATCH(Schülerdaten!I33,libsex,0)),Schülerdaten!I33),"")</f>
        <v/>
      </c>
      <c r="H30" s="147" t="str">
        <f>IF(A30&lt;&gt;"",IF(Schülerdaten!J33&lt;&gt;"",Schülerdaten!J33,""),"")</f>
        <v/>
      </c>
      <c r="I30" s="148" t="str">
        <f>IF(AND(A30&lt;&gt;"",Schülerdaten!AE33&lt;&gt;""),IF(Schülerdaten!AE33=TRUE,INDEX(codenat,MATCH(Schülerdaten!K33,libnat,0)),Schülerdaten!K33),"")</f>
        <v/>
      </c>
      <c r="J30" s="148" t="str">
        <f>IF(AND(A30&lt;&gt;"",Schülerdaten!AF33&lt;&gt;""),IF(Schülerdaten!AF33=TRUE,INDEX(codelangue,MATCH(Schülerdaten!L33,liblangue,0)),Schülerdaten!L33),"")</f>
        <v/>
      </c>
      <c r="K30" s="148" t="str">
        <f>IF(AND(A30&lt;&gt;"",Schülerdaten!AH33&lt;&gt;""),IF(Schülerdaten!AH33=TRUE,IF(INDEX(codegem,MATCH(Schülerdaten!M33,libgem,0))&lt;8000,INDEX(codegem,MATCH(Schülerdaten!M33,libgem,0)),""),Schülerdaten!M33),"")</f>
        <v/>
      </c>
      <c r="L30" s="148" t="str">
        <f>IF(AND(A30&lt;&gt;"",Schülerdaten!AH33&lt;&gt;""),IF(Schülerdaten!AH33=TRUE,INDEX(codegemhist,MATCH(Schülerdaten!M33,libgem,0)),""),"")</f>
        <v/>
      </c>
      <c r="M30" s="148" t="str">
        <f>IF(AND(A30&lt;&gt;"",Schülerdaten!AH33&lt;&gt;""),IF(Schülerdaten!AH33=TRUE,IF(INDEX(codegem,MATCH(Schülerdaten!M33,libgem,0))&gt;=8000,INDEX(codegem,MATCH(Schülerdaten!M33,libgem,0)),""),Schülerdaten!M33),"")</f>
        <v/>
      </c>
      <c r="N30" s="148" t="str">
        <f>IF(AND(A30&lt;&gt;"",Schülerdaten!AI33&lt;&gt;""),IF(Schülerdaten!AI33=TRUE,INDEX(codeschart,MATCH(Schülerdaten!N33,libschart,0)),Schülerdaten!N33),"")</f>
        <v/>
      </c>
      <c r="O30" s="148" t="str">
        <f>IF(AND(A30&lt;&gt;"",Schülerdaten!O33&lt;&gt;""),Schülerdaten!O33,"")</f>
        <v/>
      </c>
      <c r="P30" s="148" t="str">
        <f>IF(AND(A30&lt;&gt;"",Schülerdaten!AK33&lt;&gt;""),IF(Schülerdaten!AK33=TRUE,INDEX(codeform,MATCH(Schülerdaten!P33,libform,0)),Schülerdaten!P33),"")</f>
        <v/>
      </c>
      <c r="Q30" s="148" t="str">
        <f>IF(AND(A30&lt;&gt;"",Schülerdaten!AL33&lt;&gt;""),IF(Schülerdaten!AL33=TRUE,INDEX(codespe,MATCH(Schülerdaten!Q33,libspe,0)),Schülerdaten!Q33),"")</f>
        <v/>
      </c>
      <c r="R30" s="148" t="str">
        <f>IF(AND(A30&lt;&gt;"",OR(Schülerdaten!AM33&lt;&gt;"",Schülerdaten!AT33=FALSE)),IF(Schülerdaten!AM33=TRUE,INDEX(codemp1,MATCH(Schülerdaten!R33,libmp1,0)),IF(Schülerdaten!AT33=FALSE,0,Schülerdaten!R33)),"")</f>
        <v/>
      </c>
      <c r="S30" s="148" t="str">
        <f t="shared" si="1"/>
        <v/>
      </c>
      <c r="T30" s="148" t="str">
        <f t="shared" si="2"/>
        <v/>
      </c>
      <c r="U30" s="148" t="str">
        <f>IF(AND(A30&lt;&gt;"",Schülerdaten!S33&lt;&gt;""),Schülerdaten!S33,"")</f>
        <v/>
      </c>
      <c r="V30" s="148" t="str">
        <f>IF(AND(A30&lt;&gt;"",Schülerdaten!T33&lt;&gt;""),Schülerdaten!T33,"")</f>
        <v/>
      </c>
      <c r="W30" s="148" t="str">
        <f>IF(AND(A30&lt;&gt;"",Schülerdaten!U33&lt;&gt;""),Schülerdaten!U33,"")</f>
        <v/>
      </c>
      <c r="X30" s="148" t="str">
        <f>IF(AND(A30&lt;&gt;"",Schülerdaten!V33&lt;&gt;""),Schülerdaten!V33,"")</f>
        <v/>
      </c>
      <c r="Y30" s="148" t="str">
        <f>IF(AND(A30&lt;&gt;"",Schülerdaten!W33&lt;&gt;""),Schülerdaten!W33,"")</f>
        <v/>
      </c>
      <c r="Z30" s="148" t="str">
        <f>IF(AND(A30&lt;&gt;"",Schülerdaten!X33&lt;&gt;""),Schülerdaten!X33,"")</f>
        <v/>
      </c>
    </row>
    <row r="31" spans="1:26" x14ac:dyDescent="0.2">
      <c r="A31" s="146" t="str">
        <f>IF(OR(Schülerdaten!$C34&lt;&gt;""),Schülerdaten!A34,"")</f>
        <v/>
      </c>
      <c r="B31" s="146" t="str">
        <f>IF(A31&lt;&gt;"",Schülerdaten!B34,"")</f>
        <v/>
      </c>
      <c r="C31" s="146" t="str">
        <f>IF(AND(A31&lt;&gt;"",Schülerdaten!F34&lt;&gt;""),IF(INDEX(codeclint,MATCH(Schülerdaten!F34,libclint,0))&lt;&gt;"",INDEX(codeclint,MATCH(Schülerdaten!F34,libclint,0)),""),"")</f>
        <v/>
      </c>
      <c r="D31" s="146" t="str">
        <f t="shared" si="0"/>
        <v/>
      </c>
      <c r="E31" s="146" t="str">
        <f>IF(A31&lt;&gt;"",IF(Schülerdaten!G34&lt;&gt;"",IF(Schülerdaten!AB34&lt;&gt;"",IF(Schülerdaten!G34="LOC.ID",CONCATENATE("LOC.",Schülerdaten!AU$5),Schülerdaten!G34),""),""),"")</f>
        <v/>
      </c>
      <c r="F31" s="146" t="str">
        <f>IF(A31&lt;&gt;"",IF(Schülerdaten!H34&lt;&gt;"",Schülerdaten!H34,""),"")</f>
        <v/>
      </c>
      <c r="G31" s="146" t="str">
        <f>IF(AND(A31&lt;&gt;"",Schülerdaten!AC34&lt;&gt;""),IF(Schülerdaten!AC34=TRUE,INDEX(codesex,MATCH(Schülerdaten!I34,libsex,0)),Schülerdaten!I34),"")</f>
        <v/>
      </c>
      <c r="H31" s="147" t="str">
        <f>IF(A31&lt;&gt;"",IF(Schülerdaten!J34&lt;&gt;"",Schülerdaten!J34,""),"")</f>
        <v/>
      </c>
      <c r="I31" s="148" t="str">
        <f>IF(AND(A31&lt;&gt;"",Schülerdaten!AE34&lt;&gt;""),IF(Schülerdaten!AE34=TRUE,INDEX(codenat,MATCH(Schülerdaten!K34,libnat,0)),Schülerdaten!K34),"")</f>
        <v/>
      </c>
      <c r="J31" s="148" t="str">
        <f>IF(AND(A31&lt;&gt;"",Schülerdaten!AF34&lt;&gt;""),IF(Schülerdaten!AF34=TRUE,INDEX(codelangue,MATCH(Schülerdaten!L34,liblangue,0)),Schülerdaten!L34),"")</f>
        <v/>
      </c>
      <c r="K31" s="148" t="str">
        <f>IF(AND(A31&lt;&gt;"",Schülerdaten!AH34&lt;&gt;""),IF(Schülerdaten!AH34=TRUE,IF(INDEX(codegem,MATCH(Schülerdaten!M34,libgem,0))&lt;8000,INDEX(codegem,MATCH(Schülerdaten!M34,libgem,0)),""),Schülerdaten!M34),"")</f>
        <v/>
      </c>
      <c r="L31" s="148" t="str">
        <f>IF(AND(A31&lt;&gt;"",Schülerdaten!AH34&lt;&gt;""),IF(Schülerdaten!AH34=TRUE,INDEX(codegemhist,MATCH(Schülerdaten!M34,libgem,0)),""),"")</f>
        <v/>
      </c>
      <c r="M31" s="148" t="str">
        <f>IF(AND(A31&lt;&gt;"",Schülerdaten!AH34&lt;&gt;""),IF(Schülerdaten!AH34=TRUE,IF(INDEX(codegem,MATCH(Schülerdaten!M34,libgem,0))&gt;=8000,INDEX(codegem,MATCH(Schülerdaten!M34,libgem,0)),""),Schülerdaten!M34),"")</f>
        <v/>
      </c>
      <c r="N31" s="148" t="str">
        <f>IF(AND(A31&lt;&gt;"",Schülerdaten!AI34&lt;&gt;""),IF(Schülerdaten!AI34=TRUE,INDEX(codeschart,MATCH(Schülerdaten!N34,libschart,0)),Schülerdaten!N34),"")</f>
        <v/>
      </c>
      <c r="O31" s="148" t="str">
        <f>IF(AND(A31&lt;&gt;"",Schülerdaten!O34&lt;&gt;""),Schülerdaten!O34,"")</f>
        <v/>
      </c>
      <c r="P31" s="148" t="str">
        <f>IF(AND(A31&lt;&gt;"",Schülerdaten!AK34&lt;&gt;""),IF(Schülerdaten!AK34=TRUE,INDEX(codeform,MATCH(Schülerdaten!P34,libform,0)),Schülerdaten!P34),"")</f>
        <v/>
      </c>
      <c r="Q31" s="148" t="str">
        <f>IF(AND(A31&lt;&gt;"",Schülerdaten!AL34&lt;&gt;""),IF(Schülerdaten!AL34=TRUE,INDEX(codespe,MATCH(Schülerdaten!Q34,libspe,0)),Schülerdaten!Q34),"")</f>
        <v/>
      </c>
      <c r="R31" s="148" t="str">
        <f>IF(AND(A31&lt;&gt;"",OR(Schülerdaten!AM34&lt;&gt;"",Schülerdaten!AT34=FALSE)),IF(Schülerdaten!AM34=TRUE,INDEX(codemp1,MATCH(Schülerdaten!R34,libmp1,0)),IF(Schülerdaten!AT34=FALSE,0,Schülerdaten!R34)),"")</f>
        <v/>
      </c>
      <c r="S31" s="148" t="str">
        <f t="shared" si="1"/>
        <v/>
      </c>
      <c r="T31" s="148" t="str">
        <f t="shared" si="2"/>
        <v/>
      </c>
      <c r="U31" s="148" t="str">
        <f>IF(AND(A31&lt;&gt;"",Schülerdaten!S34&lt;&gt;""),Schülerdaten!S34,"")</f>
        <v/>
      </c>
      <c r="V31" s="148" t="str">
        <f>IF(AND(A31&lt;&gt;"",Schülerdaten!T34&lt;&gt;""),Schülerdaten!T34,"")</f>
        <v/>
      </c>
      <c r="W31" s="148" t="str">
        <f>IF(AND(A31&lt;&gt;"",Schülerdaten!U34&lt;&gt;""),Schülerdaten!U34,"")</f>
        <v/>
      </c>
      <c r="X31" s="148" t="str">
        <f>IF(AND(A31&lt;&gt;"",Schülerdaten!V34&lt;&gt;""),Schülerdaten!V34,"")</f>
        <v/>
      </c>
      <c r="Y31" s="148" t="str">
        <f>IF(AND(A31&lt;&gt;"",Schülerdaten!W34&lt;&gt;""),Schülerdaten!W34,"")</f>
        <v/>
      </c>
      <c r="Z31" s="148" t="str">
        <f>IF(AND(A31&lt;&gt;"",Schülerdaten!X34&lt;&gt;""),Schülerdaten!X34,"")</f>
        <v/>
      </c>
    </row>
    <row r="32" spans="1:26" x14ac:dyDescent="0.2">
      <c r="A32" s="146" t="str">
        <f>IF(OR(Schülerdaten!$C35&lt;&gt;""),Schülerdaten!A35,"")</f>
        <v/>
      </c>
      <c r="B32" s="146" t="str">
        <f>IF(A32&lt;&gt;"",Schülerdaten!B35,"")</f>
        <v/>
      </c>
      <c r="C32" s="146" t="str">
        <f>IF(AND(A32&lt;&gt;"",Schülerdaten!F35&lt;&gt;""),IF(INDEX(codeclint,MATCH(Schülerdaten!F35,libclint,0))&lt;&gt;"",INDEX(codeclint,MATCH(Schülerdaten!F35,libclint,0)),""),"")</f>
        <v/>
      </c>
      <c r="D32" s="146" t="str">
        <f t="shared" si="0"/>
        <v/>
      </c>
      <c r="E32" s="146" t="str">
        <f>IF(A32&lt;&gt;"",IF(Schülerdaten!G35&lt;&gt;"",IF(Schülerdaten!AB35&lt;&gt;"",IF(Schülerdaten!G35="LOC.ID",CONCATENATE("LOC.",Schülerdaten!AU$5),Schülerdaten!G35),""),""),"")</f>
        <v/>
      </c>
      <c r="F32" s="146" t="str">
        <f>IF(A32&lt;&gt;"",IF(Schülerdaten!H35&lt;&gt;"",Schülerdaten!H35,""),"")</f>
        <v/>
      </c>
      <c r="G32" s="146" t="str">
        <f>IF(AND(A32&lt;&gt;"",Schülerdaten!AC35&lt;&gt;""),IF(Schülerdaten!AC35=TRUE,INDEX(codesex,MATCH(Schülerdaten!I35,libsex,0)),Schülerdaten!I35),"")</f>
        <v/>
      </c>
      <c r="H32" s="147" t="str">
        <f>IF(A32&lt;&gt;"",IF(Schülerdaten!J35&lt;&gt;"",Schülerdaten!J35,""),"")</f>
        <v/>
      </c>
      <c r="I32" s="148" t="str">
        <f>IF(AND(A32&lt;&gt;"",Schülerdaten!AE35&lt;&gt;""),IF(Schülerdaten!AE35=TRUE,INDEX(codenat,MATCH(Schülerdaten!K35,libnat,0)),Schülerdaten!K35),"")</f>
        <v/>
      </c>
      <c r="J32" s="148" t="str">
        <f>IF(AND(A32&lt;&gt;"",Schülerdaten!AF35&lt;&gt;""),IF(Schülerdaten!AF35=TRUE,INDEX(codelangue,MATCH(Schülerdaten!L35,liblangue,0)),Schülerdaten!L35),"")</f>
        <v/>
      </c>
      <c r="K32" s="148" t="str">
        <f>IF(AND(A32&lt;&gt;"",Schülerdaten!AH35&lt;&gt;""),IF(Schülerdaten!AH35=TRUE,IF(INDEX(codegem,MATCH(Schülerdaten!M35,libgem,0))&lt;8000,INDEX(codegem,MATCH(Schülerdaten!M35,libgem,0)),""),Schülerdaten!M35),"")</f>
        <v/>
      </c>
      <c r="L32" s="148" t="str">
        <f>IF(AND(A32&lt;&gt;"",Schülerdaten!AH35&lt;&gt;""),IF(Schülerdaten!AH35=TRUE,INDEX(codegemhist,MATCH(Schülerdaten!M35,libgem,0)),""),"")</f>
        <v/>
      </c>
      <c r="M32" s="148" t="str">
        <f>IF(AND(A32&lt;&gt;"",Schülerdaten!AH35&lt;&gt;""),IF(Schülerdaten!AH35=TRUE,IF(INDEX(codegem,MATCH(Schülerdaten!M35,libgem,0))&gt;=8000,INDEX(codegem,MATCH(Schülerdaten!M35,libgem,0)),""),Schülerdaten!M35),"")</f>
        <v/>
      </c>
      <c r="N32" s="148" t="str">
        <f>IF(AND(A32&lt;&gt;"",Schülerdaten!AI35&lt;&gt;""),IF(Schülerdaten!AI35=TRUE,INDEX(codeschart,MATCH(Schülerdaten!N35,libschart,0)),Schülerdaten!N35),"")</f>
        <v/>
      </c>
      <c r="O32" s="148" t="str">
        <f>IF(AND(A32&lt;&gt;"",Schülerdaten!O35&lt;&gt;""),Schülerdaten!O35,"")</f>
        <v/>
      </c>
      <c r="P32" s="148" t="str">
        <f>IF(AND(A32&lt;&gt;"",Schülerdaten!AK35&lt;&gt;""),IF(Schülerdaten!AK35=TRUE,INDEX(codeform,MATCH(Schülerdaten!P35,libform,0)),Schülerdaten!P35),"")</f>
        <v/>
      </c>
      <c r="Q32" s="148" t="str">
        <f>IF(AND(A32&lt;&gt;"",Schülerdaten!AL35&lt;&gt;""),IF(Schülerdaten!AL35=TRUE,INDEX(codespe,MATCH(Schülerdaten!Q35,libspe,0)),Schülerdaten!Q35),"")</f>
        <v/>
      </c>
      <c r="R32" s="148" t="str">
        <f>IF(AND(A32&lt;&gt;"",OR(Schülerdaten!AM35&lt;&gt;"",Schülerdaten!AT35=FALSE)),IF(Schülerdaten!AM35=TRUE,INDEX(codemp1,MATCH(Schülerdaten!R35,libmp1,0)),IF(Schülerdaten!AT35=FALSE,0,Schülerdaten!R35)),"")</f>
        <v/>
      </c>
      <c r="S32" s="148" t="str">
        <f t="shared" si="1"/>
        <v/>
      </c>
      <c r="T32" s="148" t="str">
        <f t="shared" si="2"/>
        <v/>
      </c>
      <c r="U32" s="148" t="str">
        <f>IF(AND(A32&lt;&gt;"",Schülerdaten!S35&lt;&gt;""),Schülerdaten!S35,"")</f>
        <v/>
      </c>
      <c r="V32" s="148" t="str">
        <f>IF(AND(A32&lt;&gt;"",Schülerdaten!T35&lt;&gt;""),Schülerdaten!T35,"")</f>
        <v/>
      </c>
      <c r="W32" s="148" t="str">
        <f>IF(AND(A32&lt;&gt;"",Schülerdaten!U35&lt;&gt;""),Schülerdaten!U35,"")</f>
        <v/>
      </c>
      <c r="X32" s="148" t="str">
        <f>IF(AND(A32&lt;&gt;"",Schülerdaten!V35&lt;&gt;""),Schülerdaten!V35,"")</f>
        <v/>
      </c>
      <c r="Y32" s="148" t="str">
        <f>IF(AND(A32&lt;&gt;"",Schülerdaten!W35&lt;&gt;""),Schülerdaten!W35,"")</f>
        <v/>
      </c>
      <c r="Z32" s="148" t="str">
        <f>IF(AND(A32&lt;&gt;"",Schülerdaten!X35&lt;&gt;""),Schülerdaten!X35,"")</f>
        <v/>
      </c>
    </row>
    <row r="33" spans="1:26" x14ac:dyDescent="0.2">
      <c r="A33" s="146" t="str">
        <f>IF(OR(Schülerdaten!$C36&lt;&gt;""),Schülerdaten!A36,"")</f>
        <v/>
      </c>
      <c r="B33" s="146" t="str">
        <f>IF(A33&lt;&gt;"",Schülerdaten!B36,"")</f>
        <v/>
      </c>
      <c r="C33" s="146" t="str">
        <f>IF(AND(A33&lt;&gt;"",Schülerdaten!F36&lt;&gt;""),IF(INDEX(codeclint,MATCH(Schülerdaten!F36,libclint,0))&lt;&gt;"",INDEX(codeclint,MATCH(Schülerdaten!F36,libclint,0)),""),"")</f>
        <v/>
      </c>
      <c r="D33" s="146" t="str">
        <f t="shared" si="0"/>
        <v/>
      </c>
      <c r="E33" s="146" t="str">
        <f>IF(A33&lt;&gt;"",IF(Schülerdaten!G36&lt;&gt;"",IF(Schülerdaten!AB36&lt;&gt;"",IF(Schülerdaten!G36="LOC.ID",CONCATENATE("LOC.",Schülerdaten!AU$5),Schülerdaten!G36),""),""),"")</f>
        <v/>
      </c>
      <c r="F33" s="146" t="str">
        <f>IF(A33&lt;&gt;"",IF(Schülerdaten!H36&lt;&gt;"",Schülerdaten!H36,""),"")</f>
        <v/>
      </c>
      <c r="G33" s="146" t="str">
        <f>IF(AND(A33&lt;&gt;"",Schülerdaten!AC36&lt;&gt;""),IF(Schülerdaten!AC36=TRUE,INDEX(codesex,MATCH(Schülerdaten!I36,libsex,0)),Schülerdaten!I36),"")</f>
        <v/>
      </c>
      <c r="H33" s="147" t="str">
        <f>IF(A33&lt;&gt;"",IF(Schülerdaten!J36&lt;&gt;"",Schülerdaten!J36,""),"")</f>
        <v/>
      </c>
      <c r="I33" s="148" t="str">
        <f>IF(AND(A33&lt;&gt;"",Schülerdaten!AE36&lt;&gt;""),IF(Schülerdaten!AE36=TRUE,INDEX(codenat,MATCH(Schülerdaten!K36,libnat,0)),Schülerdaten!K36),"")</f>
        <v/>
      </c>
      <c r="J33" s="148" t="str">
        <f>IF(AND(A33&lt;&gt;"",Schülerdaten!AF36&lt;&gt;""),IF(Schülerdaten!AF36=TRUE,INDEX(codelangue,MATCH(Schülerdaten!L36,liblangue,0)),Schülerdaten!L36),"")</f>
        <v/>
      </c>
      <c r="K33" s="148" t="str">
        <f>IF(AND(A33&lt;&gt;"",Schülerdaten!AH36&lt;&gt;""),IF(Schülerdaten!AH36=TRUE,IF(INDEX(codegem,MATCH(Schülerdaten!M36,libgem,0))&lt;8000,INDEX(codegem,MATCH(Schülerdaten!M36,libgem,0)),""),Schülerdaten!M36),"")</f>
        <v/>
      </c>
      <c r="L33" s="148" t="str">
        <f>IF(AND(A33&lt;&gt;"",Schülerdaten!AH36&lt;&gt;""),IF(Schülerdaten!AH36=TRUE,INDEX(codegemhist,MATCH(Schülerdaten!M36,libgem,0)),""),"")</f>
        <v/>
      </c>
      <c r="M33" s="148" t="str">
        <f>IF(AND(A33&lt;&gt;"",Schülerdaten!AH36&lt;&gt;""),IF(Schülerdaten!AH36=TRUE,IF(INDEX(codegem,MATCH(Schülerdaten!M36,libgem,0))&gt;=8000,INDEX(codegem,MATCH(Schülerdaten!M36,libgem,0)),""),Schülerdaten!M36),"")</f>
        <v/>
      </c>
      <c r="N33" s="148" t="str">
        <f>IF(AND(A33&lt;&gt;"",Schülerdaten!AI36&lt;&gt;""),IF(Schülerdaten!AI36=TRUE,INDEX(codeschart,MATCH(Schülerdaten!N36,libschart,0)),Schülerdaten!N36),"")</f>
        <v/>
      </c>
      <c r="O33" s="148" t="str">
        <f>IF(AND(A33&lt;&gt;"",Schülerdaten!O36&lt;&gt;""),Schülerdaten!O36,"")</f>
        <v/>
      </c>
      <c r="P33" s="148" t="str">
        <f>IF(AND(A33&lt;&gt;"",Schülerdaten!AK36&lt;&gt;""),IF(Schülerdaten!AK36=TRUE,INDEX(codeform,MATCH(Schülerdaten!P36,libform,0)),Schülerdaten!P36),"")</f>
        <v/>
      </c>
      <c r="Q33" s="148" t="str">
        <f>IF(AND(A33&lt;&gt;"",Schülerdaten!AL36&lt;&gt;""),IF(Schülerdaten!AL36=TRUE,INDEX(codespe,MATCH(Schülerdaten!Q36,libspe,0)),Schülerdaten!Q36),"")</f>
        <v/>
      </c>
      <c r="R33" s="148" t="str">
        <f>IF(AND(A33&lt;&gt;"",OR(Schülerdaten!AM36&lt;&gt;"",Schülerdaten!AT36=FALSE)),IF(Schülerdaten!AM36=TRUE,INDEX(codemp1,MATCH(Schülerdaten!R36,libmp1,0)),IF(Schülerdaten!AT36=FALSE,0,Schülerdaten!R36)),"")</f>
        <v/>
      </c>
      <c r="S33" s="148" t="str">
        <f t="shared" si="1"/>
        <v/>
      </c>
      <c r="T33" s="148" t="str">
        <f t="shared" si="2"/>
        <v/>
      </c>
      <c r="U33" s="148" t="str">
        <f>IF(AND(A33&lt;&gt;"",Schülerdaten!S36&lt;&gt;""),Schülerdaten!S36,"")</f>
        <v/>
      </c>
      <c r="V33" s="148" t="str">
        <f>IF(AND(A33&lt;&gt;"",Schülerdaten!T36&lt;&gt;""),Schülerdaten!T36,"")</f>
        <v/>
      </c>
      <c r="W33" s="148" t="str">
        <f>IF(AND(A33&lt;&gt;"",Schülerdaten!U36&lt;&gt;""),Schülerdaten!U36,"")</f>
        <v/>
      </c>
      <c r="X33" s="148" t="str">
        <f>IF(AND(A33&lt;&gt;"",Schülerdaten!V36&lt;&gt;""),Schülerdaten!V36,"")</f>
        <v/>
      </c>
      <c r="Y33" s="148" t="str">
        <f>IF(AND(A33&lt;&gt;"",Schülerdaten!W36&lt;&gt;""),Schülerdaten!W36,"")</f>
        <v/>
      </c>
      <c r="Z33" s="148" t="str">
        <f>IF(AND(A33&lt;&gt;"",Schülerdaten!X36&lt;&gt;""),Schülerdaten!X36,"")</f>
        <v/>
      </c>
    </row>
    <row r="34" spans="1:26" x14ac:dyDescent="0.2">
      <c r="A34" s="146" t="str">
        <f>IF(OR(Schülerdaten!$C37&lt;&gt;""),Schülerdaten!A37,"")</f>
        <v/>
      </c>
      <c r="B34" s="146" t="str">
        <f>IF(A34&lt;&gt;"",Schülerdaten!B37,"")</f>
        <v/>
      </c>
      <c r="C34" s="146" t="str">
        <f>IF(AND(A34&lt;&gt;"",Schülerdaten!F37&lt;&gt;""),IF(INDEX(codeclint,MATCH(Schülerdaten!F37,libclint,0))&lt;&gt;"",INDEX(codeclint,MATCH(Schülerdaten!F37,libclint,0)),""),"")</f>
        <v/>
      </c>
      <c r="D34" s="146" t="str">
        <f t="shared" si="0"/>
        <v/>
      </c>
      <c r="E34" s="146" t="str">
        <f>IF(A34&lt;&gt;"",IF(Schülerdaten!G37&lt;&gt;"",IF(Schülerdaten!AB37&lt;&gt;"",IF(Schülerdaten!G37="LOC.ID",CONCATENATE("LOC.",Schülerdaten!AU$5),Schülerdaten!G37),""),""),"")</f>
        <v/>
      </c>
      <c r="F34" s="146" t="str">
        <f>IF(A34&lt;&gt;"",IF(Schülerdaten!H37&lt;&gt;"",Schülerdaten!H37,""),"")</f>
        <v/>
      </c>
      <c r="G34" s="146" t="str">
        <f>IF(AND(A34&lt;&gt;"",Schülerdaten!AC37&lt;&gt;""),IF(Schülerdaten!AC37=TRUE,INDEX(codesex,MATCH(Schülerdaten!I37,libsex,0)),Schülerdaten!I37),"")</f>
        <v/>
      </c>
      <c r="H34" s="147" t="str">
        <f>IF(A34&lt;&gt;"",IF(Schülerdaten!J37&lt;&gt;"",Schülerdaten!J37,""),"")</f>
        <v/>
      </c>
      <c r="I34" s="148" t="str">
        <f>IF(AND(A34&lt;&gt;"",Schülerdaten!AE37&lt;&gt;""),IF(Schülerdaten!AE37=TRUE,INDEX(codenat,MATCH(Schülerdaten!K37,libnat,0)),Schülerdaten!K37),"")</f>
        <v/>
      </c>
      <c r="J34" s="148" t="str">
        <f>IF(AND(A34&lt;&gt;"",Schülerdaten!AF37&lt;&gt;""),IF(Schülerdaten!AF37=TRUE,INDEX(codelangue,MATCH(Schülerdaten!L37,liblangue,0)),Schülerdaten!L37),"")</f>
        <v/>
      </c>
      <c r="K34" s="148" t="str">
        <f>IF(AND(A34&lt;&gt;"",Schülerdaten!AH37&lt;&gt;""),IF(Schülerdaten!AH37=TRUE,IF(INDEX(codegem,MATCH(Schülerdaten!M37,libgem,0))&lt;8000,INDEX(codegem,MATCH(Schülerdaten!M37,libgem,0)),""),Schülerdaten!M37),"")</f>
        <v/>
      </c>
      <c r="L34" s="148" t="str">
        <f>IF(AND(A34&lt;&gt;"",Schülerdaten!AH37&lt;&gt;""),IF(Schülerdaten!AH37=TRUE,INDEX(codegemhist,MATCH(Schülerdaten!M37,libgem,0)),""),"")</f>
        <v/>
      </c>
      <c r="M34" s="148" t="str">
        <f>IF(AND(A34&lt;&gt;"",Schülerdaten!AH37&lt;&gt;""),IF(Schülerdaten!AH37=TRUE,IF(INDEX(codegem,MATCH(Schülerdaten!M37,libgem,0))&gt;=8000,INDEX(codegem,MATCH(Schülerdaten!M37,libgem,0)),""),Schülerdaten!M37),"")</f>
        <v/>
      </c>
      <c r="N34" s="148" t="str">
        <f>IF(AND(A34&lt;&gt;"",Schülerdaten!AI37&lt;&gt;""),IF(Schülerdaten!AI37=TRUE,INDEX(codeschart,MATCH(Schülerdaten!N37,libschart,0)),Schülerdaten!N37),"")</f>
        <v/>
      </c>
      <c r="O34" s="148" t="str">
        <f>IF(AND(A34&lt;&gt;"",Schülerdaten!O37&lt;&gt;""),Schülerdaten!O37,"")</f>
        <v/>
      </c>
      <c r="P34" s="148" t="str">
        <f>IF(AND(A34&lt;&gt;"",Schülerdaten!AK37&lt;&gt;""),IF(Schülerdaten!AK37=TRUE,INDEX(codeform,MATCH(Schülerdaten!P37,libform,0)),Schülerdaten!P37),"")</f>
        <v/>
      </c>
      <c r="Q34" s="148" t="str">
        <f>IF(AND(A34&lt;&gt;"",Schülerdaten!AL37&lt;&gt;""),IF(Schülerdaten!AL37=TRUE,INDEX(codespe,MATCH(Schülerdaten!Q37,libspe,0)),Schülerdaten!Q37),"")</f>
        <v/>
      </c>
      <c r="R34" s="148" t="str">
        <f>IF(AND(A34&lt;&gt;"",OR(Schülerdaten!AM37&lt;&gt;"",Schülerdaten!AT37=FALSE)),IF(Schülerdaten!AM37=TRUE,INDEX(codemp1,MATCH(Schülerdaten!R37,libmp1,0)),IF(Schülerdaten!AT37=FALSE,0,Schülerdaten!R37)),"")</f>
        <v/>
      </c>
      <c r="S34" s="148" t="str">
        <f t="shared" si="1"/>
        <v/>
      </c>
      <c r="T34" s="148" t="str">
        <f t="shared" si="2"/>
        <v/>
      </c>
      <c r="U34" s="148" t="str">
        <f>IF(AND(A34&lt;&gt;"",Schülerdaten!S37&lt;&gt;""),Schülerdaten!S37,"")</f>
        <v/>
      </c>
      <c r="V34" s="148" t="str">
        <f>IF(AND(A34&lt;&gt;"",Schülerdaten!T37&lt;&gt;""),Schülerdaten!T37,"")</f>
        <v/>
      </c>
      <c r="W34" s="148" t="str">
        <f>IF(AND(A34&lt;&gt;"",Schülerdaten!U37&lt;&gt;""),Schülerdaten!U37,"")</f>
        <v/>
      </c>
      <c r="X34" s="148" t="str">
        <f>IF(AND(A34&lt;&gt;"",Schülerdaten!V37&lt;&gt;""),Schülerdaten!V37,"")</f>
        <v/>
      </c>
      <c r="Y34" s="148" t="str">
        <f>IF(AND(A34&lt;&gt;"",Schülerdaten!W37&lt;&gt;""),Schülerdaten!W37,"")</f>
        <v/>
      </c>
      <c r="Z34" s="148" t="str">
        <f>IF(AND(A34&lt;&gt;"",Schülerdaten!X37&lt;&gt;""),Schülerdaten!X37,"")</f>
        <v/>
      </c>
    </row>
    <row r="35" spans="1:26" x14ac:dyDescent="0.2">
      <c r="A35" s="146" t="str">
        <f>IF(OR(Schülerdaten!$C38&lt;&gt;""),Schülerdaten!A38,"")</f>
        <v/>
      </c>
      <c r="B35" s="146" t="str">
        <f>IF(A35&lt;&gt;"",Schülerdaten!B38,"")</f>
        <v/>
      </c>
      <c r="C35" s="146" t="str">
        <f>IF(AND(A35&lt;&gt;"",Schülerdaten!F38&lt;&gt;""),IF(INDEX(codeclint,MATCH(Schülerdaten!F38,libclint,0))&lt;&gt;"",INDEX(codeclint,MATCH(Schülerdaten!F38,libclint,0)),""),"")</f>
        <v/>
      </c>
      <c r="D35" s="146" t="str">
        <f t="shared" si="0"/>
        <v/>
      </c>
      <c r="E35" s="146" t="str">
        <f>IF(A35&lt;&gt;"",IF(Schülerdaten!G38&lt;&gt;"",IF(Schülerdaten!AB38&lt;&gt;"",IF(Schülerdaten!G38="LOC.ID",CONCATENATE("LOC.",Schülerdaten!AU$5),Schülerdaten!G38),""),""),"")</f>
        <v/>
      </c>
      <c r="F35" s="146" t="str">
        <f>IF(A35&lt;&gt;"",IF(Schülerdaten!H38&lt;&gt;"",Schülerdaten!H38,""),"")</f>
        <v/>
      </c>
      <c r="G35" s="146" t="str">
        <f>IF(AND(A35&lt;&gt;"",Schülerdaten!AC38&lt;&gt;""),IF(Schülerdaten!AC38=TRUE,INDEX(codesex,MATCH(Schülerdaten!I38,libsex,0)),Schülerdaten!I38),"")</f>
        <v/>
      </c>
      <c r="H35" s="147" t="str">
        <f>IF(A35&lt;&gt;"",IF(Schülerdaten!J38&lt;&gt;"",Schülerdaten!J38,""),"")</f>
        <v/>
      </c>
      <c r="I35" s="148" t="str">
        <f>IF(AND(A35&lt;&gt;"",Schülerdaten!AE38&lt;&gt;""),IF(Schülerdaten!AE38=TRUE,INDEX(codenat,MATCH(Schülerdaten!K38,libnat,0)),Schülerdaten!K38),"")</f>
        <v/>
      </c>
      <c r="J35" s="148" t="str">
        <f>IF(AND(A35&lt;&gt;"",Schülerdaten!AF38&lt;&gt;""),IF(Schülerdaten!AF38=TRUE,INDEX(codelangue,MATCH(Schülerdaten!L38,liblangue,0)),Schülerdaten!L38),"")</f>
        <v/>
      </c>
      <c r="K35" s="148" t="str">
        <f>IF(AND(A35&lt;&gt;"",Schülerdaten!AH38&lt;&gt;""),IF(Schülerdaten!AH38=TRUE,IF(INDEX(codegem,MATCH(Schülerdaten!M38,libgem,0))&lt;8000,INDEX(codegem,MATCH(Schülerdaten!M38,libgem,0)),""),Schülerdaten!M38),"")</f>
        <v/>
      </c>
      <c r="L35" s="148" t="str">
        <f>IF(AND(A35&lt;&gt;"",Schülerdaten!AH38&lt;&gt;""),IF(Schülerdaten!AH38=TRUE,INDEX(codegemhist,MATCH(Schülerdaten!M38,libgem,0)),""),"")</f>
        <v/>
      </c>
      <c r="M35" s="148" t="str">
        <f>IF(AND(A35&lt;&gt;"",Schülerdaten!AH38&lt;&gt;""),IF(Schülerdaten!AH38=TRUE,IF(INDEX(codegem,MATCH(Schülerdaten!M38,libgem,0))&gt;=8000,INDEX(codegem,MATCH(Schülerdaten!M38,libgem,0)),""),Schülerdaten!M38),"")</f>
        <v/>
      </c>
      <c r="N35" s="148" t="str">
        <f>IF(AND(A35&lt;&gt;"",Schülerdaten!AI38&lt;&gt;""),IF(Schülerdaten!AI38=TRUE,INDEX(codeschart,MATCH(Schülerdaten!N38,libschart,0)),Schülerdaten!N38),"")</f>
        <v/>
      </c>
      <c r="O35" s="148" t="str">
        <f>IF(AND(A35&lt;&gt;"",Schülerdaten!O38&lt;&gt;""),Schülerdaten!O38,"")</f>
        <v/>
      </c>
      <c r="P35" s="148" t="str">
        <f>IF(AND(A35&lt;&gt;"",Schülerdaten!AK38&lt;&gt;""),IF(Schülerdaten!AK38=TRUE,INDEX(codeform,MATCH(Schülerdaten!P38,libform,0)),Schülerdaten!P38),"")</f>
        <v/>
      </c>
      <c r="Q35" s="148" t="str">
        <f>IF(AND(A35&lt;&gt;"",Schülerdaten!AL38&lt;&gt;""),IF(Schülerdaten!AL38=TRUE,INDEX(codespe,MATCH(Schülerdaten!Q38,libspe,0)),Schülerdaten!Q38),"")</f>
        <v/>
      </c>
      <c r="R35" s="148" t="str">
        <f>IF(AND(A35&lt;&gt;"",OR(Schülerdaten!AM38&lt;&gt;"",Schülerdaten!AT38=FALSE)),IF(Schülerdaten!AM38=TRUE,INDEX(codemp1,MATCH(Schülerdaten!R38,libmp1,0)),IF(Schülerdaten!AT38=FALSE,0,Schülerdaten!R38)),"")</f>
        <v/>
      </c>
      <c r="S35" s="148" t="str">
        <f t="shared" si="1"/>
        <v/>
      </c>
      <c r="T35" s="148" t="str">
        <f t="shared" si="2"/>
        <v/>
      </c>
      <c r="U35" s="148" t="str">
        <f>IF(AND(A35&lt;&gt;"",Schülerdaten!S38&lt;&gt;""),Schülerdaten!S38,"")</f>
        <v/>
      </c>
      <c r="V35" s="148" t="str">
        <f>IF(AND(A35&lt;&gt;"",Schülerdaten!T38&lt;&gt;""),Schülerdaten!T38,"")</f>
        <v/>
      </c>
      <c r="W35" s="148" t="str">
        <f>IF(AND(A35&lt;&gt;"",Schülerdaten!U38&lt;&gt;""),Schülerdaten!U38,"")</f>
        <v/>
      </c>
      <c r="X35" s="148" t="str">
        <f>IF(AND(A35&lt;&gt;"",Schülerdaten!V38&lt;&gt;""),Schülerdaten!V38,"")</f>
        <v/>
      </c>
      <c r="Y35" s="148" t="str">
        <f>IF(AND(A35&lt;&gt;"",Schülerdaten!W38&lt;&gt;""),Schülerdaten!W38,"")</f>
        <v/>
      </c>
      <c r="Z35" s="148" t="str">
        <f>IF(AND(A35&lt;&gt;"",Schülerdaten!X38&lt;&gt;""),Schülerdaten!X38,"")</f>
        <v/>
      </c>
    </row>
    <row r="36" spans="1:26" x14ac:dyDescent="0.2">
      <c r="A36" s="146" t="str">
        <f>IF(OR(Schülerdaten!$C39&lt;&gt;""),Schülerdaten!A39,"")</f>
        <v/>
      </c>
      <c r="B36" s="146" t="str">
        <f>IF(A36&lt;&gt;"",Schülerdaten!B39,"")</f>
        <v/>
      </c>
      <c r="C36" s="146" t="str">
        <f>IF(AND(A36&lt;&gt;"",Schülerdaten!F39&lt;&gt;""),IF(INDEX(codeclint,MATCH(Schülerdaten!F39,libclint,0))&lt;&gt;"",INDEX(codeclint,MATCH(Schülerdaten!F39,libclint,0)),""),"")</f>
        <v/>
      </c>
      <c r="D36" s="146" t="str">
        <f t="shared" si="0"/>
        <v/>
      </c>
      <c r="E36" s="146" t="str">
        <f>IF(A36&lt;&gt;"",IF(Schülerdaten!G39&lt;&gt;"",IF(Schülerdaten!AB39&lt;&gt;"",IF(Schülerdaten!G39="LOC.ID",CONCATENATE("LOC.",Schülerdaten!AU$5),Schülerdaten!G39),""),""),"")</f>
        <v/>
      </c>
      <c r="F36" s="146" t="str">
        <f>IF(A36&lt;&gt;"",IF(Schülerdaten!H39&lt;&gt;"",Schülerdaten!H39,""),"")</f>
        <v/>
      </c>
      <c r="G36" s="146" t="str">
        <f>IF(AND(A36&lt;&gt;"",Schülerdaten!AC39&lt;&gt;""),IF(Schülerdaten!AC39=TRUE,INDEX(codesex,MATCH(Schülerdaten!I39,libsex,0)),Schülerdaten!I39),"")</f>
        <v/>
      </c>
      <c r="H36" s="147" t="str">
        <f>IF(A36&lt;&gt;"",IF(Schülerdaten!J39&lt;&gt;"",Schülerdaten!J39,""),"")</f>
        <v/>
      </c>
      <c r="I36" s="148" t="str">
        <f>IF(AND(A36&lt;&gt;"",Schülerdaten!AE39&lt;&gt;""),IF(Schülerdaten!AE39=TRUE,INDEX(codenat,MATCH(Schülerdaten!K39,libnat,0)),Schülerdaten!K39),"")</f>
        <v/>
      </c>
      <c r="J36" s="148" t="str">
        <f>IF(AND(A36&lt;&gt;"",Schülerdaten!AF39&lt;&gt;""),IF(Schülerdaten!AF39=TRUE,INDEX(codelangue,MATCH(Schülerdaten!L39,liblangue,0)),Schülerdaten!L39),"")</f>
        <v/>
      </c>
      <c r="K36" s="148" t="str">
        <f>IF(AND(A36&lt;&gt;"",Schülerdaten!AH39&lt;&gt;""),IF(Schülerdaten!AH39=TRUE,IF(INDEX(codegem,MATCH(Schülerdaten!M39,libgem,0))&lt;8000,INDEX(codegem,MATCH(Schülerdaten!M39,libgem,0)),""),Schülerdaten!M39),"")</f>
        <v/>
      </c>
      <c r="L36" s="148" t="str">
        <f>IF(AND(A36&lt;&gt;"",Schülerdaten!AH39&lt;&gt;""),IF(Schülerdaten!AH39=TRUE,INDEX(codegemhist,MATCH(Schülerdaten!M39,libgem,0)),""),"")</f>
        <v/>
      </c>
      <c r="M36" s="148" t="str">
        <f>IF(AND(A36&lt;&gt;"",Schülerdaten!AH39&lt;&gt;""),IF(Schülerdaten!AH39=TRUE,IF(INDEX(codegem,MATCH(Schülerdaten!M39,libgem,0))&gt;=8000,INDEX(codegem,MATCH(Schülerdaten!M39,libgem,0)),""),Schülerdaten!M39),"")</f>
        <v/>
      </c>
      <c r="N36" s="148" t="str">
        <f>IF(AND(A36&lt;&gt;"",Schülerdaten!AI39&lt;&gt;""),IF(Schülerdaten!AI39=TRUE,INDEX(codeschart,MATCH(Schülerdaten!N39,libschart,0)),Schülerdaten!N39),"")</f>
        <v/>
      </c>
      <c r="O36" s="148" t="str">
        <f>IF(AND(A36&lt;&gt;"",Schülerdaten!O39&lt;&gt;""),Schülerdaten!O39,"")</f>
        <v/>
      </c>
      <c r="P36" s="148" t="str">
        <f>IF(AND(A36&lt;&gt;"",Schülerdaten!AK39&lt;&gt;""),IF(Schülerdaten!AK39=TRUE,INDEX(codeform,MATCH(Schülerdaten!P39,libform,0)),Schülerdaten!P39),"")</f>
        <v/>
      </c>
      <c r="Q36" s="148" t="str">
        <f>IF(AND(A36&lt;&gt;"",Schülerdaten!AL39&lt;&gt;""),IF(Schülerdaten!AL39=TRUE,INDEX(codespe,MATCH(Schülerdaten!Q39,libspe,0)),Schülerdaten!Q39),"")</f>
        <v/>
      </c>
      <c r="R36" s="148" t="str">
        <f>IF(AND(A36&lt;&gt;"",OR(Schülerdaten!AM39&lt;&gt;"",Schülerdaten!AT39=FALSE)),IF(Schülerdaten!AM39=TRUE,INDEX(codemp1,MATCH(Schülerdaten!R39,libmp1,0)),IF(Schülerdaten!AT39=FALSE,0,Schülerdaten!R39)),"")</f>
        <v/>
      </c>
      <c r="S36" s="148" t="str">
        <f t="shared" si="1"/>
        <v/>
      </c>
      <c r="T36" s="148" t="str">
        <f t="shared" si="2"/>
        <v/>
      </c>
      <c r="U36" s="148" t="str">
        <f>IF(AND(A36&lt;&gt;"",Schülerdaten!S39&lt;&gt;""),Schülerdaten!S39,"")</f>
        <v/>
      </c>
      <c r="V36" s="148" t="str">
        <f>IF(AND(A36&lt;&gt;"",Schülerdaten!T39&lt;&gt;""),Schülerdaten!T39,"")</f>
        <v/>
      </c>
      <c r="W36" s="148" t="str">
        <f>IF(AND(A36&lt;&gt;"",Schülerdaten!U39&lt;&gt;""),Schülerdaten!U39,"")</f>
        <v/>
      </c>
      <c r="X36" s="148" t="str">
        <f>IF(AND(A36&lt;&gt;"",Schülerdaten!V39&lt;&gt;""),Schülerdaten!V39,"")</f>
        <v/>
      </c>
      <c r="Y36" s="148" t="str">
        <f>IF(AND(A36&lt;&gt;"",Schülerdaten!W39&lt;&gt;""),Schülerdaten!W39,"")</f>
        <v/>
      </c>
      <c r="Z36" s="148" t="str">
        <f>IF(AND(A36&lt;&gt;"",Schülerdaten!X39&lt;&gt;""),Schülerdaten!X39,"")</f>
        <v/>
      </c>
    </row>
    <row r="37" spans="1:26" x14ac:dyDescent="0.2">
      <c r="A37" s="146" t="str">
        <f>IF(OR(Schülerdaten!$C40&lt;&gt;""),Schülerdaten!A40,"")</f>
        <v/>
      </c>
      <c r="B37" s="146" t="str">
        <f>IF(A37&lt;&gt;"",Schülerdaten!B40,"")</f>
        <v/>
      </c>
      <c r="C37" s="146" t="str">
        <f>IF(AND(A37&lt;&gt;"",Schülerdaten!F40&lt;&gt;""),IF(INDEX(codeclint,MATCH(Schülerdaten!F40,libclint,0))&lt;&gt;"",INDEX(codeclint,MATCH(Schülerdaten!F40,libclint,0)),""),"")</f>
        <v/>
      </c>
      <c r="D37" s="146" t="str">
        <f t="shared" si="0"/>
        <v/>
      </c>
      <c r="E37" s="146" t="str">
        <f>IF(A37&lt;&gt;"",IF(Schülerdaten!G40&lt;&gt;"",IF(Schülerdaten!AB40&lt;&gt;"",IF(Schülerdaten!G40="LOC.ID",CONCATENATE("LOC.",Schülerdaten!AU$5),Schülerdaten!G40),""),""),"")</f>
        <v/>
      </c>
      <c r="F37" s="146" t="str">
        <f>IF(A37&lt;&gt;"",IF(Schülerdaten!H40&lt;&gt;"",Schülerdaten!H40,""),"")</f>
        <v/>
      </c>
      <c r="G37" s="146" t="str">
        <f>IF(AND(A37&lt;&gt;"",Schülerdaten!AC40&lt;&gt;""),IF(Schülerdaten!AC40=TRUE,INDEX(codesex,MATCH(Schülerdaten!I40,libsex,0)),Schülerdaten!I40),"")</f>
        <v/>
      </c>
      <c r="H37" s="147" t="str">
        <f>IF(A37&lt;&gt;"",IF(Schülerdaten!J40&lt;&gt;"",Schülerdaten!J40,""),"")</f>
        <v/>
      </c>
      <c r="I37" s="148" t="str">
        <f>IF(AND(A37&lt;&gt;"",Schülerdaten!AE40&lt;&gt;""),IF(Schülerdaten!AE40=TRUE,INDEX(codenat,MATCH(Schülerdaten!K40,libnat,0)),Schülerdaten!K40),"")</f>
        <v/>
      </c>
      <c r="J37" s="148" t="str">
        <f>IF(AND(A37&lt;&gt;"",Schülerdaten!AF40&lt;&gt;""),IF(Schülerdaten!AF40=TRUE,INDEX(codelangue,MATCH(Schülerdaten!L40,liblangue,0)),Schülerdaten!L40),"")</f>
        <v/>
      </c>
      <c r="K37" s="148" t="str">
        <f>IF(AND(A37&lt;&gt;"",Schülerdaten!AH40&lt;&gt;""),IF(Schülerdaten!AH40=TRUE,IF(INDEX(codegem,MATCH(Schülerdaten!M40,libgem,0))&lt;8000,INDEX(codegem,MATCH(Schülerdaten!M40,libgem,0)),""),Schülerdaten!M40),"")</f>
        <v/>
      </c>
      <c r="L37" s="148" t="str">
        <f>IF(AND(A37&lt;&gt;"",Schülerdaten!AH40&lt;&gt;""),IF(Schülerdaten!AH40=TRUE,INDEX(codegemhist,MATCH(Schülerdaten!M40,libgem,0)),""),"")</f>
        <v/>
      </c>
      <c r="M37" s="148" t="str">
        <f>IF(AND(A37&lt;&gt;"",Schülerdaten!AH40&lt;&gt;""),IF(Schülerdaten!AH40=TRUE,IF(INDEX(codegem,MATCH(Schülerdaten!M40,libgem,0))&gt;=8000,INDEX(codegem,MATCH(Schülerdaten!M40,libgem,0)),""),Schülerdaten!M40),"")</f>
        <v/>
      </c>
      <c r="N37" s="148" t="str">
        <f>IF(AND(A37&lt;&gt;"",Schülerdaten!AI40&lt;&gt;""),IF(Schülerdaten!AI40=TRUE,INDEX(codeschart,MATCH(Schülerdaten!N40,libschart,0)),Schülerdaten!N40),"")</f>
        <v/>
      </c>
      <c r="O37" s="148" t="str">
        <f>IF(AND(A37&lt;&gt;"",Schülerdaten!O40&lt;&gt;""),Schülerdaten!O40,"")</f>
        <v/>
      </c>
      <c r="P37" s="148" t="str">
        <f>IF(AND(A37&lt;&gt;"",Schülerdaten!AK40&lt;&gt;""),IF(Schülerdaten!AK40=TRUE,INDEX(codeform,MATCH(Schülerdaten!P40,libform,0)),Schülerdaten!P40),"")</f>
        <v/>
      </c>
      <c r="Q37" s="148" t="str">
        <f>IF(AND(A37&lt;&gt;"",Schülerdaten!AL40&lt;&gt;""),IF(Schülerdaten!AL40=TRUE,INDEX(codespe,MATCH(Schülerdaten!Q40,libspe,0)),Schülerdaten!Q40),"")</f>
        <v/>
      </c>
      <c r="R37" s="148" t="str">
        <f>IF(AND(A37&lt;&gt;"",OR(Schülerdaten!AM40&lt;&gt;"",Schülerdaten!AT40=FALSE)),IF(Schülerdaten!AM40=TRUE,INDEX(codemp1,MATCH(Schülerdaten!R40,libmp1,0)),IF(Schülerdaten!AT40=FALSE,0,Schülerdaten!R40)),"")</f>
        <v/>
      </c>
      <c r="S37" s="148" t="str">
        <f t="shared" si="1"/>
        <v/>
      </c>
      <c r="T37" s="148" t="str">
        <f t="shared" si="2"/>
        <v/>
      </c>
      <c r="U37" s="148" t="str">
        <f>IF(AND(A37&lt;&gt;"",Schülerdaten!S40&lt;&gt;""),Schülerdaten!S40,"")</f>
        <v/>
      </c>
      <c r="V37" s="148" t="str">
        <f>IF(AND(A37&lt;&gt;"",Schülerdaten!T40&lt;&gt;""),Schülerdaten!T40,"")</f>
        <v/>
      </c>
      <c r="W37" s="148" t="str">
        <f>IF(AND(A37&lt;&gt;"",Schülerdaten!U40&lt;&gt;""),Schülerdaten!U40,"")</f>
        <v/>
      </c>
      <c r="X37" s="148" t="str">
        <f>IF(AND(A37&lt;&gt;"",Schülerdaten!V40&lt;&gt;""),Schülerdaten!V40,"")</f>
        <v/>
      </c>
      <c r="Y37" s="148" t="str">
        <f>IF(AND(A37&lt;&gt;"",Schülerdaten!W40&lt;&gt;""),Schülerdaten!W40,"")</f>
        <v/>
      </c>
      <c r="Z37" s="148" t="str">
        <f>IF(AND(A37&lt;&gt;"",Schülerdaten!X40&lt;&gt;""),Schülerdaten!X40,"")</f>
        <v/>
      </c>
    </row>
    <row r="38" spans="1:26" x14ac:dyDescent="0.2">
      <c r="A38" s="146" t="str">
        <f>IF(OR(Schülerdaten!$C41&lt;&gt;""),Schülerdaten!A41,"")</f>
        <v/>
      </c>
      <c r="B38" s="146" t="str">
        <f>IF(A38&lt;&gt;"",Schülerdaten!B41,"")</f>
        <v/>
      </c>
      <c r="C38" s="146" t="str">
        <f>IF(AND(A38&lt;&gt;"",Schülerdaten!F41&lt;&gt;""),IF(INDEX(codeclint,MATCH(Schülerdaten!F41,libclint,0))&lt;&gt;"",INDEX(codeclint,MATCH(Schülerdaten!F41,libclint,0)),""),"")</f>
        <v/>
      </c>
      <c r="D38" s="146" t="str">
        <f t="shared" si="0"/>
        <v/>
      </c>
      <c r="E38" s="146" t="str">
        <f>IF(A38&lt;&gt;"",IF(Schülerdaten!G41&lt;&gt;"",IF(Schülerdaten!AB41&lt;&gt;"",IF(Schülerdaten!G41="LOC.ID",CONCATENATE("LOC.",Schülerdaten!AU$5),Schülerdaten!G41),""),""),"")</f>
        <v/>
      </c>
      <c r="F38" s="146" t="str">
        <f>IF(A38&lt;&gt;"",IF(Schülerdaten!H41&lt;&gt;"",Schülerdaten!H41,""),"")</f>
        <v/>
      </c>
      <c r="G38" s="146" t="str">
        <f>IF(AND(A38&lt;&gt;"",Schülerdaten!AC41&lt;&gt;""),IF(Schülerdaten!AC41=TRUE,INDEX(codesex,MATCH(Schülerdaten!I41,libsex,0)),Schülerdaten!I41),"")</f>
        <v/>
      </c>
      <c r="H38" s="147" t="str">
        <f>IF(A38&lt;&gt;"",IF(Schülerdaten!J41&lt;&gt;"",Schülerdaten!J41,""),"")</f>
        <v/>
      </c>
      <c r="I38" s="148" t="str">
        <f>IF(AND(A38&lt;&gt;"",Schülerdaten!AE41&lt;&gt;""),IF(Schülerdaten!AE41=TRUE,INDEX(codenat,MATCH(Schülerdaten!K41,libnat,0)),Schülerdaten!K41),"")</f>
        <v/>
      </c>
      <c r="J38" s="148" t="str">
        <f>IF(AND(A38&lt;&gt;"",Schülerdaten!AF41&lt;&gt;""),IF(Schülerdaten!AF41=TRUE,INDEX(codelangue,MATCH(Schülerdaten!L41,liblangue,0)),Schülerdaten!L41),"")</f>
        <v/>
      </c>
      <c r="K38" s="148" t="str">
        <f>IF(AND(A38&lt;&gt;"",Schülerdaten!AH41&lt;&gt;""),IF(Schülerdaten!AH41=TRUE,IF(INDEX(codegem,MATCH(Schülerdaten!M41,libgem,0))&lt;8000,INDEX(codegem,MATCH(Schülerdaten!M41,libgem,0)),""),Schülerdaten!M41),"")</f>
        <v/>
      </c>
      <c r="L38" s="148" t="str">
        <f>IF(AND(A38&lt;&gt;"",Schülerdaten!AH41&lt;&gt;""),IF(Schülerdaten!AH41=TRUE,INDEX(codegemhist,MATCH(Schülerdaten!M41,libgem,0)),""),"")</f>
        <v/>
      </c>
      <c r="M38" s="148" t="str">
        <f>IF(AND(A38&lt;&gt;"",Schülerdaten!AH41&lt;&gt;""),IF(Schülerdaten!AH41=TRUE,IF(INDEX(codegem,MATCH(Schülerdaten!M41,libgem,0))&gt;=8000,INDEX(codegem,MATCH(Schülerdaten!M41,libgem,0)),""),Schülerdaten!M41),"")</f>
        <v/>
      </c>
      <c r="N38" s="148" t="str">
        <f>IF(AND(A38&lt;&gt;"",Schülerdaten!AI41&lt;&gt;""),IF(Schülerdaten!AI41=TRUE,INDEX(codeschart,MATCH(Schülerdaten!N41,libschart,0)),Schülerdaten!N41),"")</f>
        <v/>
      </c>
      <c r="O38" s="148" t="str">
        <f>IF(AND(A38&lt;&gt;"",Schülerdaten!O41&lt;&gt;""),Schülerdaten!O41,"")</f>
        <v/>
      </c>
      <c r="P38" s="148" t="str">
        <f>IF(AND(A38&lt;&gt;"",Schülerdaten!AK41&lt;&gt;""),IF(Schülerdaten!AK41=TRUE,INDEX(codeform,MATCH(Schülerdaten!P41,libform,0)),Schülerdaten!P41),"")</f>
        <v/>
      </c>
      <c r="Q38" s="148" t="str">
        <f>IF(AND(A38&lt;&gt;"",Schülerdaten!AL41&lt;&gt;""),IF(Schülerdaten!AL41=TRUE,INDEX(codespe,MATCH(Schülerdaten!Q41,libspe,0)),Schülerdaten!Q41),"")</f>
        <v/>
      </c>
      <c r="R38" s="148" t="str">
        <f>IF(AND(A38&lt;&gt;"",OR(Schülerdaten!AM41&lt;&gt;"",Schülerdaten!AT41=FALSE)),IF(Schülerdaten!AM41=TRUE,INDEX(codemp1,MATCH(Schülerdaten!R41,libmp1,0)),IF(Schülerdaten!AT41=FALSE,0,Schülerdaten!R41)),"")</f>
        <v/>
      </c>
      <c r="S38" s="148" t="str">
        <f t="shared" si="1"/>
        <v/>
      </c>
      <c r="T38" s="148" t="str">
        <f t="shared" si="2"/>
        <v/>
      </c>
      <c r="U38" s="148" t="str">
        <f>IF(AND(A38&lt;&gt;"",Schülerdaten!S41&lt;&gt;""),Schülerdaten!S41,"")</f>
        <v/>
      </c>
      <c r="V38" s="148" t="str">
        <f>IF(AND(A38&lt;&gt;"",Schülerdaten!T41&lt;&gt;""),Schülerdaten!T41,"")</f>
        <v/>
      </c>
      <c r="W38" s="148" t="str">
        <f>IF(AND(A38&lt;&gt;"",Schülerdaten!U41&lt;&gt;""),Schülerdaten!U41,"")</f>
        <v/>
      </c>
      <c r="X38" s="148" t="str">
        <f>IF(AND(A38&lt;&gt;"",Schülerdaten!V41&lt;&gt;""),Schülerdaten!V41,"")</f>
        <v/>
      </c>
      <c r="Y38" s="148" t="str">
        <f>IF(AND(A38&lt;&gt;"",Schülerdaten!W41&lt;&gt;""),Schülerdaten!W41,"")</f>
        <v/>
      </c>
      <c r="Z38" s="148" t="str">
        <f>IF(AND(A38&lt;&gt;"",Schülerdaten!X41&lt;&gt;""),Schülerdaten!X41,"")</f>
        <v/>
      </c>
    </row>
    <row r="39" spans="1:26" x14ac:dyDescent="0.2">
      <c r="A39" s="146" t="str">
        <f>IF(OR(Schülerdaten!$C42&lt;&gt;""),Schülerdaten!A42,"")</f>
        <v/>
      </c>
      <c r="B39" s="146" t="str">
        <f>IF(A39&lt;&gt;"",Schülerdaten!B42,"")</f>
        <v/>
      </c>
      <c r="C39" s="146" t="str">
        <f>IF(AND(A39&lt;&gt;"",Schülerdaten!F42&lt;&gt;""),IF(INDEX(codeclint,MATCH(Schülerdaten!F42,libclint,0))&lt;&gt;"",INDEX(codeclint,MATCH(Schülerdaten!F42,libclint,0)),""),"")</f>
        <v/>
      </c>
      <c r="D39" s="146" t="str">
        <f t="shared" si="0"/>
        <v/>
      </c>
      <c r="E39" s="146" t="str">
        <f>IF(A39&lt;&gt;"",IF(Schülerdaten!G42&lt;&gt;"",IF(Schülerdaten!AB42&lt;&gt;"",IF(Schülerdaten!G42="LOC.ID",CONCATENATE("LOC.",Schülerdaten!AU$5),Schülerdaten!G42),""),""),"")</f>
        <v/>
      </c>
      <c r="F39" s="146" t="str">
        <f>IF(A39&lt;&gt;"",IF(Schülerdaten!H42&lt;&gt;"",Schülerdaten!H42,""),"")</f>
        <v/>
      </c>
      <c r="G39" s="146" t="str">
        <f>IF(AND(A39&lt;&gt;"",Schülerdaten!AC42&lt;&gt;""),IF(Schülerdaten!AC42=TRUE,INDEX(codesex,MATCH(Schülerdaten!I42,libsex,0)),Schülerdaten!I42),"")</f>
        <v/>
      </c>
      <c r="H39" s="147" t="str">
        <f>IF(A39&lt;&gt;"",IF(Schülerdaten!J42&lt;&gt;"",Schülerdaten!J42,""),"")</f>
        <v/>
      </c>
      <c r="I39" s="148" t="str">
        <f>IF(AND(A39&lt;&gt;"",Schülerdaten!AE42&lt;&gt;""),IF(Schülerdaten!AE42=TRUE,INDEX(codenat,MATCH(Schülerdaten!K42,libnat,0)),Schülerdaten!K42),"")</f>
        <v/>
      </c>
      <c r="J39" s="148" t="str">
        <f>IF(AND(A39&lt;&gt;"",Schülerdaten!AF42&lt;&gt;""),IF(Schülerdaten!AF42=TRUE,INDEX(codelangue,MATCH(Schülerdaten!L42,liblangue,0)),Schülerdaten!L42),"")</f>
        <v/>
      </c>
      <c r="K39" s="148" t="str">
        <f>IF(AND(A39&lt;&gt;"",Schülerdaten!AH42&lt;&gt;""),IF(Schülerdaten!AH42=TRUE,IF(INDEX(codegem,MATCH(Schülerdaten!M42,libgem,0))&lt;8000,INDEX(codegem,MATCH(Schülerdaten!M42,libgem,0)),""),Schülerdaten!M42),"")</f>
        <v/>
      </c>
      <c r="L39" s="148" t="str">
        <f>IF(AND(A39&lt;&gt;"",Schülerdaten!AH42&lt;&gt;""),IF(Schülerdaten!AH42=TRUE,INDEX(codegemhist,MATCH(Schülerdaten!M42,libgem,0)),""),"")</f>
        <v/>
      </c>
      <c r="M39" s="148" t="str">
        <f>IF(AND(A39&lt;&gt;"",Schülerdaten!AH42&lt;&gt;""),IF(Schülerdaten!AH42=TRUE,IF(INDEX(codegem,MATCH(Schülerdaten!M42,libgem,0))&gt;=8000,INDEX(codegem,MATCH(Schülerdaten!M42,libgem,0)),""),Schülerdaten!M42),"")</f>
        <v/>
      </c>
      <c r="N39" s="148" t="str">
        <f>IF(AND(A39&lt;&gt;"",Schülerdaten!AI42&lt;&gt;""),IF(Schülerdaten!AI42=TRUE,INDEX(codeschart,MATCH(Schülerdaten!N42,libschart,0)),Schülerdaten!N42),"")</f>
        <v/>
      </c>
      <c r="O39" s="148" t="str">
        <f>IF(AND(A39&lt;&gt;"",Schülerdaten!O42&lt;&gt;""),Schülerdaten!O42,"")</f>
        <v/>
      </c>
      <c r="P39" s="148" t="str">
        <f>IF(AND(A39&lt;&gt;"",Schülerdaten!AK42&lt;&gt;""),IF(Schülerdaten!AK42=TRUE,INDEX(codeform,MATCH(Schülerdaten!P42,libform,0)),Schülerdaten!P42),"")</f>
        <v/>
      </c>
      <c r="Q39" s="148" t="str">
        <f>IF(AND(A39&lt;&gt;"",Schülerdaten!AL42&lt;&gt;""),IF(Schülerdaten!AL42=TRUE,INDEX(codespe,MATCH(Schülerdaten!Q42,libspe,0)),Schülerdaten!Q42),"")</f>
        <v/>
      </c>
      <c r="R39" s="148" t="str">
        <f>IF(AND(A39&lt;&gt;"",OR(Schülerdaten!AM42&lt;&gt;"",Schülerdaten!AT42=FALSE)),IF(Schülerdaten!AM42=TRUE,INDEX(codemp1,MATCH(Schülerdaten!R42,libmp1,0)),IF(Schülerdaten!AT42=FALSE,0,Schülerdaten!R42)),"")</f>
        <v/>
      </c>
      <c r="S39" s="148" t="str">
        <f t="shared" si="1"/>
        <v/>
      </c>
      <c r="T39" s="148" t="str">
        <f t="shared" si="2"/>
        <v/>
      </c>
      <c r="U39" s="148" t="str">
        <f>IF(AND(A39&lt;&gt;"",Schülerdaten!S42&lt;&gt;""),Schülerdaten!S42,"")</f>
        <v/>
      </c>
      <c r="V39" s="148" t="str">
        <f>IF(AND(A39&lt;&gt;"",Schülerdaten!T42&lt;&gt;""),Schülerdaten!T42,"")</f>
        <v/>
      </c>
      <c r="W39" s="148" t="str">
        <f>IF(AND(A39&lt;&gt;"",Schülerdaten!U42&lt;&gt;""),Schülerdaten!U42,"")</f>
        <v/>
      </c>
      <c r="X39" s="148" t="str">
        <f>IF(AND(A39&lt;&gt;"",Schülerdaten!V42&lt;&gt;""),Schülerdaten!V42,"")</f>
        <v/>
      </c>
      <c r="Y39" s="148" t="str">
        <f>IF(AND(A39&lt;&gt;"",Schülerdaten!W42&lt;&gt;""),Schülerdaten!W42,"")</f>
        <v/>
      </c>
      <c r="Z39" s="148" t="str">
        <f>IF(AND(A39&lt;&gt;"",Schülerdaten!X42&lt;&gt;""),Schülerdaten!X42,"")</f>
        <v/>
      </c>
    </row>
    <row r="40" spans="1:26" x14ac:dyDescent="0.2">
      <c r="A40" s="146" t="str">
        <f>IF(OR(Schülerdaten!$C43&lt;&gt;""),Schülerdaten!A43,"")</f>
        <v/>
      </c>
      <c r="B40" s="146" t="str">
        <f>IF(A40&lt;&gt;"",Schülerdaten!B43,"")</f>
        <v/>
      </c>
      <c r="C40" s="146" t="str">
        <f>IF(AND(A40&lt;&gt;"",Schülerdaten!F43&lt;&gt;""),IF(INDEX(codeclint,MATCH(Schülerdaten!F43,libclint,0))&lt;&gt;"",INDEX(codeclint,MATCH(Schülerdaten!F43,libclint,0)),""),"")</f>
        <v/>
      </c>
      <c r="D40" s="146" t="str">
        <f t="shared" si="0"/>
        <v/>
      </c>
      <c r="E40" s="146" t="str">
        <f>IF(A40&lt;&gt;"",IF(Schülerdaten!G43&lt;&gt;"",IF(Schülerdaten!AB43&lt;&gt;"",IF(Schülerdaten!G43="LOC.ID",CONCATENATE("LOC.",Schülerdaten!AU$5),Schülerdaten!G43),""),""),"")</f>
        <v/>
      </c>
      <c r="F40" s="146" t="str">
        <f>IF(A40&lt;&gt;"",IF(Schülerdaten!H43&lt;&gt;"",Schülerdaten!H43,""),"")</f>
        <v/>
      </c>
      <c r="G40" s="146" t="str">
        <f>IF(AND(A40&lt;&gt;"",Schülerdaten!AC43&lt;&gt;""),IF(Schülerdaten!AC43=TRUE,INDEX(codesex,MATCH(Schülerdaten!I43,libsex,0)),Schülerdaten!I43),"")</f>
        <v/>
      </c>
      <c r="H40" s="147" t="str">
        <f>IF(A40&lt;&gt;"",IF(Schülerdaten!J43&lt;&gt;"",Schülerdaten!J43,""),"")</f>
        <v/>
      </c>
      <c r="I40" s="148" t="str">
        <f>IF(AND(A40&lt;&gt;"",Schülerdaten!AE43&lt;&gt;""),IF(Schülerdaten!AE43=TRUE,INDEX(codenat,MATCH(Schülerdaten!K43,libnat,0)),Schülerdaten!K43),"")</f>
        <v/>
      </c>
      <c r="J40" s="148" t="str">
        <f>IF(AND(A40&lt;&gt;"",Schülerdaten!AF43&lt;&gt;""),IF(Schülerdaten!AF43=TRUE,INDEX(codelangue,MATCH(Schülerdaten!L43,liblangue,0)),Schülerdaten!L43),"")</f>
        <v/>
      </c>
      <c r="K40" s="148" t="str">
        <f>IF(AND(A40&lt;&gt;"",Schülerdaten!AH43&lt;&gt;""),IF(Schülerdaten!AH43=TRUE,IF(INDEX(codegem,MATCH(Schülerdaten!M43,libgem,0))&lt;8000,INDEX(codegem,MATCH(Schülerdaten!M43,libgem,0)),""),Schülerdaten!M43),"")</f>
        <v/>
      </c>
      <c r="L40" s="148" t="str">
        <f>IF(AND(A40&lt;&gt;"",Schülerdaten!AH43&lt;&gt;""),IF(Schülerdaten!AH43=TRUE,INDEX(codegemhist,MATCH(Schülerdaten!M43,libgem,0)),""),"")</f>
        <v/>
      </c>
      <c r="M40" s="148" t="str">
        <f>IF(AND(A40&lt;&gt;"",Schülerdaten!AH43&lt;&gt;""),IF(Schülerdaten!AH43=TRUE,IF(INDEX(codegem,MATCH(Schülerdaten!M43,libgem,0))&gt;=8000,INDEX(codegem,MATCH(Schülerdaten!M43,libgem,0)),""),Schülerdaten!M43),"")</f>
        <v/>
      </c>
      <c r="N40" s="148" t="str">
        <f>IF(AND(A40&lt;&gt;"",Schülerdaten!AI43&lt;&gt;""),IF(Schülerdaten!AI43=TRUE,INDEX(codeschart,MATCH(Schülerdaten!N43,libschart,0)),Schülerdaten!N43),"")</f>
        <v/>
      </c>
      <c r="O40" s="148" t="str">
        <f>IF(AND(A40&lt;&gt;"",Schülerdaten!O43&lt;&gt;""),Schülerdaten!O43,"")</f>
        <v/>
      </c>
      <c r="P40" s="148" t="str">
        <f>IF(AND(A40&lt;&gt;"",Schülerdaten!AK43&lt;&gt;""),IF(Schülerdaten!AK43=TRUE,INDEX(codeform,MATCH(Schülerdaten!P43,libform,0)),Schülerdaten!P43),"")</f>
        <v/>
      </c>
      <c r="Q40" s="148" t="str">
        <f>IF(AND(A40&lt;&gt;"",Schülerdaten!AL43&lt;&gt;""),IF(Schülerdaten!AL43=TRUE,INDEX(codespe,MATCH(Schülerdaten!Q43,libspe,0)),Schülerdaten!Q43),"")</f>
        <v/>
      </c>
      <c r="R40" s="148" t="str">
        <f>IF(AND(A40&lt;&gt;"",OR(Schülerdaten!AM43&lt;&gt;"",Schülerdaten!AT43=FALSE)),IF(Schülerdaten!AM43=TRUE,INDEX(codemp1,MATCH(Schülerdaten!R43,libmp1,0)),IF(Schülerdaten!AT43=FALSE,0,Schülerdaten!R43)),"")</f>
        <v/>
      </c>
      <c r="S40" s="148" t="str">
        <f t="shared" si="1"/>
        <v/>
      </c>
      <c r="T40" s="148" t="str">
        <f t="shared" si="2"/>
        <v/>
      </c>
      <c r="U40" s="148" t="str">
        <f>IF(AND(A40&lt;&gt;"",Schülerdaten!S43&lt;&gt;""),Schülerdaten!S43,"")</f>
        <v/>
      </c>
      <c r="V40" s="148" t="str">
        <f>IF(AND(A40&lt;&gt;"",Schülerdaten!T43&lt;&gt;""),Schülerdaten!T43,"")</f>
        <v/>
      </c>
      <c r="W40" s="148" t="str">
        <f>IF(AND(A40&lt;&gt;"",Schülerdaten!U43&lt;&gt;""),Schülerdaten!U43,"")</f>
        <v/>
      </c>
      <c r="X40" s="148" t="str">
        <f>IF(AND(A40&lt;&gt;"",Schülerdaten!V43&lt;&gt;""),Schülerdaten!V43,"")</f>
        <v/>
      </c>
      <c r="Y40" s="148" t="str">
        <f>IF(AND(A40&lt;&gt;"",Schülerdaten!W43&lt;&gt;""),Schülerdaten!W43,"")</f>
        <v/>
      </c>
      <c r="Z40" s="148" t="str">
        <f>IF(AND(A40&lt;&gt;"",Schülerdaten!X43&lt;&gt;""),Schülerdaten!X43,"")</f>
        <v/>
      </c>
    </row>
    <row r="41" spans="1:26" x14ac:dyDescent="0.2">
      <c r="A41" s="146" t="str">
        <f>IF(OR(Schülerdaten!$C44&lt;&gt;""),Schülerdaten!A44,"")</f>
        <v/>
      </c>
      <c r="B41" s="146" t="str">
        <f>IF(A41&lt;&gt;"",Schülerdaten!B44,"")</f>
        <v/>
      </c>
      <c r="C41" s="146" t="str">
        <f>IF(AND(A41&lt;&gt;"",Schülerdaten!F44&lt;&gt;""),IF(INDEX(codeclint,MATCH(Schülerdaten!F44,libclint,0))&lt;&gt;"",INDEX(codeclint,MATCH(Schülerdaten!F44,libclint,0)),""),"")</f>
        <v/>
      </c>
      <c r="D41" s="146" t="str">
        <f t="shared" si="0"/>
        <v/>
      </c>
      <c r="E41" s="146" t="str">
        <f>IF(A41&lt;&gt;"",IF(Schülerdaten!G44&lt;&gt;"",IF(Schülerdaten!AB44&lt;&gt;"",IF(Schülerdaten!G44="LOC.ID",CONCATENATE("LOC.",Schülerdaten!AU$5),Schülerdaten!G44),""),""),"")</f>
        <v/>
      </c>
      <c r="F41" s="146" t="str">
        <f>IF(A41&lt;&gt;"",IF(Schülerdaten!H44&lt;&gt;"",Schülerdaten!H44,""),"")</f>
        <v/>
      </c>
      <c r="G41" s="146" t="str">
        <f>IF(AND(A41&lt;&gt;"",Schülerdaten!AC44&lt;&gt;""),IF(Schülerdaten!AC44=TRUE,INDEX(codesex,MATCH(Schülerdaten!I44,libsex,0)),Schülerdaten!I44),"")</f>
        <v/>
      </c>
      <c r="H41" s="147" t="str">
        <f>IF(A41&lt;&gt;"",IF(Schülerdaten!J44&lt;&gt;"",Schülerdaten!J44,""),"")</f>
        <v/>
      </c>
      <c r="I41" s="148" t="str">
        <f>IF(AND(A41&lt;&gt;"",Schülerdaten!AE44&lt;&gt;""),IF(Schülerdaten!AE44=TRUE,INDEX(codenat,MATCH(Schülerdaten!K44,libnat,0)),Schülerdaten!K44),"")</f>
        <v/>
      </c>
      <c r="J41" s="148" t="str">
        <f>IF(AND(A41&lt;&gt;"",Schülerdaten!AF44&lt;&gt;""),IF(Schülerdaten!AF44=TRUE,INDEX(codelangue,MATCH(Schülerdaten!L44,liblangue,0)),Schülerdaten!L44),"")</f>
        <v/>
      </c>
      <c r="K41" s="148" t="str">
        <f>IF(AND(A41&lt;&gt;"",Schülerdaten!AH44&lt;&gt;""),IF(Schülerdaten!AH44=TRUE,IF(INDEX(codegem,MATCH(Schülerdaten!M44,libgem,0))&lt;8000,INDEX(codegem,MATCH(Schülerdaten!M44,libgem,0)),""),Schülerdaten!M44),"")</f>
        <v/>
      </c>
      <c r="L41" s="148" t="str">
        <f>IF(AND(A41&lt;&gt;"",Schülerdaten!AH44&lt;&gt;""),IF(Schülerdaten!AH44=TRUE,INDEX(codegemhist,MATCH(Schülerdaten!M44,libgem,0)),""),"")</f>
        <v/>
      </c>
      <c r="M41" s="148" t="str">
        <f>IF(AND(A41&lt;&gt;"",Schülerdaten!AH44&lt;&gt;""),IF(Schülerdaten!AH44=TRUE,IF(INDEX(codegem,MATCH(Schülerdaten!M44,libgem,0))&gt;=8000,INDEX(codegem,MATCH(Schülerdaten!M44,libgem,0)),""),Schülerdaten!M44),"")</f>
        <v/>
      </c>
      <c r="N41" s="148" t="str">
        <f>IF(AND(A41&lt;&gt;"",Schülerdaten!AI44&lt;&gt;""),IF(Schülerdaten!AI44=TRUE,INDEX(codeschart,MATCH(Schülerdaten!N44,libschart,0)),Schülerdaten!N44),"")</f>
        <v/>
      </c>
      <c r="O41" s="148" t="str">
        <f>IF(AND(A41&lt;&gt;"",Schülerdaten!O44&lt;&gt;""),Schülerdaten!O44,"")</f>
        <v/>
      </c>
      <c r="P41" s="148" t="str">
        <f>IF(AND(A41&lt;&gt;"",Schülerdaten!AK44&lt;&gt;""),IF(Schülerdaten!AK44=TRUE,INDEX(codeform,MATCH(Schülerdaten!P44,libform,0)),Schülerdaten!P44),"")</f>
        <v/>
      </c>
      <c r="Q41" s="148" t="str">
        <f>IF(AND(A41&lt;&gt;"",Schülerdaten!AL44&lt;&gt;""),IF(Schülerdaten!AL44=TRUE,INDEX(codespe,MATCH(Schülerdaten!Q44,libspe,0)),Schülerdaten!Q44),"")</f>
        <v/>
      </c>
      <c r="R41" s="148" t="str">
        <f>IF(AND(A41&lt;&gt;"",OR(Schülerdaten!AM44&lt;&gt;"",Schülerdaten!AT44=FALSE)),IF(Schülerdaten!AM44=TRUE,INDEX(codemp1,MATCH(Schülerdaten!R44,libmp1,0)),IF(Schülerdaten!AT44=FALSE,0,Schülerdaten!R44)),"")</f>
        <v/>
      </c>
      <c r="S41" s="148" t="str">
        <f t="shared" si="1"/>
        <v/>
      </c>
      <c r="T41" s="148" t="str">
        <f t="shared" si="2"/>
        <v/>
      </c>
      <c r="U41" s="148" t="str">
        <f>IF(AND(A41&lt;&gt;"",Schülerdaten!S44&lt;&gt;""),Schülerdaten!S44,"")</f>
        <v/>
      </c>
      <c r="V41" s="148" t="str">
        <f>IF(AND(A41&lt;&gt;"",Schülerdaten!T44&lt;&gt;""),Schülerdaten!T44,"")</f>
        <v/>
      </c>
      <c r="W41" s="148" t="str">
        <f>IF(AND(A41&lt;&gt;"",Schülerdaten!U44&lt;&gt;""),Schülerdaten!U44,"")</f>
        <v/>
      </c>
      <c r="X41" s="148" t="str">
        <f>IF(AND(A41&lt;&gt;"",Schülerdaten!V44&lt;&gt;""),Schülerdaten!V44,"")</f>
        <v/>
      </c>
      <c r="Y41" s="148" t="str">
        <f>IF(AND(A41&lt;&gt;"",Schülerdaten!W44&lt;&gt;""),Schülerdaten!W44,"")</f>
        <v/>
      </c>
      <c r="Z41" s="148" t="str">
        <f>IF(AND(A41&lt;&gt;"",Schülerdaten!X44&lt;&gt;""),Schülerdaten!X44,"")</f>
        <v/>
      </c>
    </row>
    <row r="42" spans="1:26" x14ac:dyDescent="0.2">
      <c r="A42" s="146" t="str">
        <f>IF(OR(Schülerdaten!$C45&lt;&gt;""),Schülerdaten!A45,"")</f>
        <v/>
      </c>
      <c r="B42" s="146" t="str">
        <f>IF(A42&lt;&gt;"",Schülerdaten!B45,"")</f>
        <v/>
      </c>
      <c r="C42" s="146" t="str">
        <f>IF(AND(A42&lt;&gt;"",Schülerdaten!F45&lt;&gt;""),IF(INDEX(codeclint,MATCH(Schülerdaten!F45,libclint,0))&lt;&gt;"",INDEX(codeclint,MATCH(Schülerdaten!F45,libclint,0)),""),"")</f>
        <v/>
      </c>
      <c r="D42" s="146" t="str">
        <f t="shared" si="0"/>
        <v/>
      </c>
      <c r="E42" s="146" t="str">
        <f>IF(A42&lt;&gt;"",IF(Schülerdaten!G45&lt;&gt;"",IF(Schülerdaten!AB45&lt;&gt;"",IF(Schülerdaten!G45="LOC.ID",CONCATENATE("LOC.",Schülerdaten!AU$5),Schülerdaten!G45),""),""),"")</f>
        <v/>
      </c>
      <c r="F42" s="146" t="str">
        <f>IF(A42&lt;&gt;"",IF(Schülerdaten!H45&lt;&gt;"",Schülerdaten!H45,""),"")</f>
        <v/>
      </c>
      <c r="G42" s="146" t="str">
        <f>IF(AND(A42&lt;&gt;"",Schülerdaten!AC45&lt;&gt;""),IF(Schülerdaten!AC45=TRUE,INDEX(codesex,MATCH(Schülerdaten!I45,libsex,0)),Schülerdaten!I45),"")</f>
        <v/>
      </c>
      <c r="H42" s="147" t="str">
        <f>IF(A42&lt;&gt;"",IF(Schülerdaten!J45&lt;&gt;"",Schülerdaten!J45,""),"")</f>
        <v/>
      </c>
      <c r="I42" s="148" t="str">
        <f>IF(AND(A42&lt;&gt;"",Schülerdaten!AE45&lt;&gt;""),IF(Schülerdaten!AE45=TRUE,INDEX(codenat,MATCH(Schülerdaten!K45,libnat,0)),Schülerdaten!K45),"")</f>
        <v/>
      </c>
      <c r="J42" s="148" t="str">
        <f>IF(AND(A42&lt;&gt;"",Schülerdaten!AF45&lt;&gt;""),IF(Schülerdaten!AF45=TRUE,INDEX(codelangue,MATCH(Schülerdaten!L45,liblangue,0)),Schülerdaten!L45),"")</f>
        <v/>
      </c>
      <c r="K42" s="148" t="str">
        <f>IF(AND(A42&lt;&gt;"",Schülerdaten!AH45&lt;&gt;""),IF(Schülerdaten!AH45=TRUE,IF(INDEX(codegem,MATCH(Schülerdaten!M45,libgem,0))&lt;8000,INDEX(codegem,MATCH(Schülerdaten!M45,libgem,0)),""),Schülerdaten!M45),"")</f>
        <v/>
      </c>
      <c r="L42" s="148" t="str">
        <f>IF(AND(A42&lt;&gt;"",Schülerdaten!AH45&lt;&gt;""),IF(Schülerdaten!AH45=TRUE,INDEX(codegemhist,MATCH(Schülerdaten!M45,libgem,0)),""),"")</f>
        <v/>
      </c>
      <c r="M42" s="148" t="str">
        <f>IF(AND(A42&lt;&gt;"",Schülerdaten!AH45&lt;&gt;""),IF(Schülerdaten!AH45=TRUE,IF(INDEX(codegem,MATCH(Schülerdaten!M45,libgem,0))&gt;=8000,INDEX(codegem,MATCH(Schülerdaten!M45,libgem,0)),""),Schülerdaten!M45),"")</f>
        <v/>
      </c>
      <c r="N42" s="148" t="str">
        <f>IF(AND(A42&lt;&gt;"",Schülerdaten!AI45&lt;&gt;""),IF(Schülerdaten!AI45=TRUE,INDEX(codeschart,MATCH(Schülerdaten!N45,libschart,0)),Schülerdaten!N45),"")</f>
        <v/>
      </c>
      <c r="O42" s="148" t="str">
        <f>IF(AND(A42&lt;&gt;"",Schülerdaten!O45&lt;&gt;""),Schülerdaten!O45,"")</f>
        <v/>
      </c>
      <c r="P42" s="148" t="str">
        <f>IF(AND(A42&lt;&gt;"",Schülerdaten!AK45&lt;&gt;""),IF(Schülerdaten!AK45=TRUE,INDEX(codeform,MATCH(Schülerdaten!P45,libform,0)),Schülerdaten!P45),"")</f>
        <v/>
      </c>
      <c r="Q42" s="148" t="str">
        <f>IF(AND(A42&lt;&gt;"",Schülerdaten!AL45&lt;&gt;""),IF(Schülerdaten!AL45=TRUE,INDEX(codespe,MATCH(Schülerdaten!Q45,libspe,0)),Schülerdaten!Q45),"")</f>
        <v/>
      </c>
      <c r="R42" s="148" t="str">
        <f>IF(AND(A42&lt;&gt;"",OR(Schülerdaten!AM45&lt;&gt;"",Schülerdaten!AT45=FALSE)),IF(Schülerdaten!AM45=TRUE,INDEX(codemp1,MATCH(Schülerdaten!R45,libmp1,0)),IF(Schülerdaten!AT45=FALSE,0,Schülerdaten!R45)),"")</f>
        <v/>
      </c>
      <c r="S42" s="148" t="str">
        <f t="shared" si="1"/>
        <v/>
      </c>
      <c r="T42" s="148" t="str">
        <f t="shared" si="2"/>
        <v/>
      </c>
      <c r="U42" s="148" t="str">
        <f>IF(AND(A42&lt;&gt;"",Schülerdaten!S45&lt;&gt;""),Schülerdaten!S45,"")</f>
        <v/>
      </c>
      <c r="V42" s="148" t="str">
        <f>IF(AND(A42&lt;&gt;"",Schülerdaten!T45&lt;&gt;""),Schülerdaten!T45,"")</f>
        <v/>
      </c>
      <c r="W42" s="148" t="str">
        <f>IF(AND(A42&lt;&gt;"",Schülerdaten!U45&lt;&gt;""),Schülerdaten!U45,"")</f>
        <v/>
      </c>
      <c r="X42" s="148" t="str">
        <f>IF(AND(A42&lt;&gt;"",Schülerdaten!V45&lt;&gt;""),Schülerdaten!V45,"")</f>
        <v/>
      </c>
      <c r="Y42" s="148" t="str">
        <f>IF(AND(A42&lt;&gt;"",Schülerdaten!W45&lt;&gt;""),Schülerdaten!W45,"")</f>
        <v/>
      </c>
      <c r="Z42" s="148" t="str">
        <f>IF(AND(A42&lt;&gt;"",Schülerdaten!X45&lt;&gt;""),Schülerdaten!X45,"")</f>
        <v/>
      </c>
    </row>
    <row r="43" spans="1:26" x14ac:dyDescent="0.2">
      <c r="A43" s="146" t="str">
        <f>IF(OR(Schülerdaten!$C46&lt;&gt;""),Schülerdaten!A46,"")</f>
        <v/>
      </c>
      <c r="B43" s="146" t="str">
        <f>IF(A43&lt;&gt;"",Schülerdaten!B46,"")</f>
        <v/>
      </c>
      <c r="C43" s="146" t="str">
        <f>IF(AND(A43&lt;&gt;"",Schülerdaten!F46&lt;&gt;""),IF(INDEX(codeclint,MATCH(Schülerdaten!F46,libclint,0))&lt;&gt;"",INDEX(codeclint,MATCH(Schülerdaten!F46,libclint,0)),""),"")</f>
        <v/>
      </c>
      <c r="D43" s="146" t="str">
        <f t="shared" si="0"/>
        <v/>
      </c>
      <c r="E43" s="146" t="str">
        <f>IF(A43&lt;&gt;"",IF(Schülerdaten!G46&lt;&gt;"",IF(Schülerdaten!AB46&lt;&gt;"",IF(Schülerdaten!G46="LOC.ID",CONCATENATE("LOC.",Schülerdaten!AU$5),Schülerdaten!G46),""),""),"")</f>
        <v/>
      </c>
      <c r="F43" s="146" t="str">
        <f>IF(A43&lt;&gt;"",IF(Schülerdaten!H46&lt;&gt;"",Schülerdaten!H46,""),"")</f>
        <v/>
      </c>
      <c r="G43" s="146" t="str">
        <f>IF(AND(A43&lt;&gt;"",Schülerdaten!AC46&lt;&gt;""),IF(Schülerdaten!AC46=TRUE,INDEX(codesex,MATCH(Schülerdaten!I46,libsex,0)),Schülerdaten!I46),"")</f>
        <v/>
      </c>
      <c r="H43" s="147" t="str">
        <f>IF(A43&lt;&gt;"",IF(Schülerdaten!J46&lt;&gt;"",Schülerdaten!J46,""),"")</f>
        <v/>
      </c>
      <c r="I43" s="148" t="str">
        <f>IF(AND(A43&lt;&gt;"",Schülerdaten!AE46&lt;&gt;""),IF(Schülerdaten!AE46=TRUE,INDEX(codenat,MATCH(Schülerdaten!K46,libnat,0)),Schülerdaten!K46),"")</f>
        <v/>
      </c>
      <c r="J43" s="148" t="str">
        <f>IF(AND(A43&lt;&gt;"",Schülerdaten!AF46&lt;&gt;""),IF(Schülerdaten!AF46=TRUE,INDEX(codelangue,MATCH(Schülerdaten!L46,liblangue,0)),Schülerdaten!L46),"")</f>
        <v/>
      </c>
      <c r="K43" s="148" t="str">
        <f>IF(AND(A43&lt;&gt;"",Schülerdaten!AH46&lt;&gt;""),IF(Schülerdaten!AH46=TRUE,IF(INDEX(codegem,MATCH(Schülerdaten!M46,libgem,0))&lt;8000,INDEX(codegem,MATCH(Schülerdaten!M46,libgem,0)),""),Schülerdaten!M46),"")</f>
        <v/>
      </c>
      <c r="L43" s="148" t="str">
        <f>IF(AND(A43&lt;&gt;"",Schülerdaten!AH46&lt;&gt;""),IF(Schülerdaten!AH46=TRUE,INDEX(codegemhist,MATCH(Schülerdaten!M46,libgem,0)),""),"")</f>
        <v/>
      </c>
      <c r="M43" s="148" t="str">
        <f>IF(AND(A43&lt;&gt;"",Schülerdaten!AH46&lt;&gt;""),IF(Schülerdaten!AH46=TRUE,IF(INDEX(codegem,MATCH(Schülerdaten!M46,libgem,0))&gt;=8000,INDEX(codegem,MATCH(Schülerdaten!M46,libgem,0)),""),Schülerdaten!M46),"")</f>
        <v/>
      </c>
      <c r="N43" s="148" t="str">
        <f>IF(AND(A43&lt;&gt;"",Schülerdaten!AI46&lt;&gt;""),IF(Schülerdaten!AI46=TRUE,INDEX(codeschart,MATCH(Schülerdaten!N46,libschart,0)),Schülerdaten!N46),"")</f>
        <v/>
      </c>
      <c r="O43" s="148" t="str">
        <f>IF(AND(A43&lt;&gt;"",Schülerdaten!O46&lt;&gt;""),Schülerdaten!O46,"")</f>
        <v/>
      </c>
      <c r="P43" s="148" t="str">
        <f>IF(AND(A43&lt;&gt;"",Schülerdaten!AK46&lt;&gt;""),IF(Schülerdaten!AK46=TRUE,INDEX(codeform,MATCH(Schülerdaten!P46,libform,0)),Schülerdaten!P46),"")</f>
        <v/>
      </c>
      <c r="Q43" s="148" t="str">
        <f>IF(AND(A43&lt;&gt;"",Schülerdaten!AL46&lt;&gt;""),IF(Schülerdaten!AL46=TRUE,INDEX(codespe,MATCH(Schülerdaten!Q46,libspe,0)),Schülerdaten!Q46),"")</f>
        <v/>
      </c>
      <c r="R43" s="148" t="str">
        <f>IF(AND(A43&lt;&gt;"",OR(Schülerdaten!AM46&lt;&gt;"",Schülerdaten!AT46=FALSE)),IF(Schülerdaten!AM46=TRUE,INDEX(codemp1,MATCH(Schülerdaten!R46,libmp1,0)),IF(Schülerdaten!AT46=FALSE,0,Schülerdaten!R46)),"")</f>
        <v/>
      </c>
      <c r="S43" s="148" t="str">
        <f t="shared" si="1"/>
        <v/>
      </c>
      <c r="T43" s="148" t="str">
        <f t="shared" si="2"/>
        <v/>
      </c>
      <c r="U43" s="148" t="str">
        <f>IF(AND(A43&lt;&gt;"",Schülerdaten!S46&lt;&gt;""),Schülerdaten!S46,"")</f>
        <v/>
      </c>
      <c r="V43" s="148" t="str">
        <f>IF(AND(A43&lt;&gt;"",Schülerdaten!T46&lt;&gt;""),Schülerdaten!T46,"")</f>
        <v/>
      </c>
      <c r="W43" s="148" t="str">
        <f>IF(AND(A43&lt;&gt;"",Schülerdaten!U46&lt;&gt;""),Schülerdaten!U46,"")</f>
        <v/>
      </c>
      <c r="X43" s="148" t="str">
        <f>IF(AND(A43&lt;&gt;"",Schülerdaten!V46&lt;&gt;""),Schülerdaten!V46,"")</f>
        <v/>
      </c>
      <c r="Y43" s="148" t="str">
        <f>IF(AND(A43&lt;&gt;"",Schülerdaten!W46&lt;&gt;""),Schülerdaten!W46,"")</f>
        <v/>
      </c>
      <c r="Z43" s="148" t="str">
        <f>IF(AND(A43&lt;&gt;"",Schülerdaten!X46&lt;&gt;""),Schülerdaten!X46,"")</f>
        <v/>
      </c>
    </row>
    <row r="44" spans="1:26" x14ac:dyDescent="0.2">
      <c r="A44" s="146" t="str">
        <f>IF(OR(Schülerdaten!$C47&lt;&gt;""),Schülerdaten!A47,"")</f>
        <v/>
      </c>
      <c r="B44" s="146" t="str">
        <f>IF(A44&lt;&gt;"",Schülerdaten!B47,"")</f>
        <v/>
      </c>
      <c r="C44" s="146" t="str">
        <f>IF(AND(A44&lt;&gt;"",Schülerdaten!F47&lt;&gt;""),IF(INDEX(codeclint,MATCH(Schülerdaten!F47,libclint,0))&lt;&gt;"",INDEX(codeclint,MATCH(Schülerdaten!F47,libclint,0)),""),"")</f>
        <v/>
      </c>
      <c r="D44" s="146" t="str">
        <f t="shared" si="0"/>
        <v/>
      </c>
      <c r="E44" s="146" t="str">
        <f>IF(A44&lt;&gt;"",IF(Schülerdaten!G47&lt;&gt;"",IF(Schülerdaten!AB47&lt;&gt;"",IF(Schülerdaten!G47="LOC.ID",CONCATENATE("LOC.",Schülerdaten!AU$5),Schülerdaten!G47),""),""),"")</f>
        <v/>
      </c>
      <c r="F44" s="146" t="str">
        <f>IF(A44&lt;&gt;"",IF(Schülerdaten!H47&lt;&gt;"",Schülerdaten!H47,""),"")</f>
        <v/>
      </c>
      <c r="G44" s="146" t="str">
        <f>IF(AND(A44&lt;&gt;"",Schülerdaten!AC47&lt;&gt;""),IF(Schülerdaten!AC47=TRUE,INDEX(codesex,MATCH(Schülerdaten!I47,libsex,0)),Schülerdaten!I47),"")</f>
        <v/>
      </c>
      <c r="H44" s="147" t="str">
        <f>IF(A44&lt;&gt;"",IF(Schülerdaten!J47&lt;&gt;"",Schülerdaten!J47,""),"")</f>
        <v/>
      </c>
      <c r="I44" s="148" t="str">
        <f>IF(AND(A44&lt;&gt;"",Schülerdaten!AE47&lt;&gt;""),IF(Schülerdaten!AE47=TRUE,INDEX(codenat,MATCH(Schülerdaten!K47,libnat,0)),Schülerdaten!K47),"")</f>
        <v/>
      </c>
      <c r="J44" s="148" t="str">
        <f>IF(AND(A44&lt;&gt;"",Schülerdaten!AF47&lt;&gt;""),IF(Schülerdaten!AF47=TRUE,INDEX(codelangue,MATCH(Schülerdaten!L47,liblangue,0)),Schülerdaten!L47),"")</f>
        <v/>
      </c>
      <c r="K44" s="148" t="str">
        <f>IF(AND(A44&lt;&gt;"",Schülerdaten!AH47&lt;&gt;""),IF(Schülerdaten!AH47=TRUE,IF(INDEX(codegem,MATCH(Schülerdaten!M47,libgem,0))&lt;8000,INDEX(codegem,MATCH(Schülerdaten!M47,libgem,0)),""),Schülerdaten!M47),"")</f>
        <v/>
      </c>
      <c r="L44" s="148" t="str">
        <f>IF(AND(A44&lt;&gt;"",Schülerdaten!AH47&lt;&gt;""),IF(Schülerdaten!AH47=TRUE,INDEX(codegemhist,MATCH(Schülerdaten!M47,libgem,0)),""),"")</f>
        <v/>
      </c>
      <c r="M44" s="148" t="str">
        <f>IF(AND(A44&lt;&gt;"",Schülerdaten!AH47&lt;&gt;""),IF(Schülerdaten!AH47=TRUE,IF(INDEX(codegem,MATCH(Schülerdaten!M47,libgem,0))&gt;=8000,INDEX(codegem,MATCH(Schülerdaten!M47,libgem,0)),""),Schülerdaten!M47),"")</f>
        <v/>
      </c>
      <c r="N44" s="148" t="str">
        <f>IF(AND(A44&lt;&gt;"",Schülerdaten!AI47&lt;&gt;""),IF(Schülerdaten!AI47=TRUE,INDEX(codeschart,MATCH(Schülerdaten!N47,libschart,0)),Schülerdaten!N47),"")</f>
        <v/>
      </c>
      <c r="O44" s="148" t="str">
        <f>IF(AND(A44&lt;&gt;"",Schülerdaten!O47&lt;&gt;""),Schülerdaten!O47,"")</f>
        <v/>
      </c>
      <c r="P44" s="148" t="str">
        <f>IF(AND(A44&lt;&gt;"",Schülerdaten!AK47&lt;&gt;""),IF(Schülerdaten!AK47=TRUE,INDEX(codeform,MATCH(Schülerdaten!P47,libform,0)),Schülerdaten!P47),"")</f>
        <v/>
      </c>
      <c r="Q44" s="148" t="str">
        <f>IF(AND(A44&lt;&gt;"",Schülerdaten!AL47&lt;&gt;""),IF(Schülerdaten!AL47=TRUE,INDEX(codespe,MATCH(Schülerdaten!Q47,libspe,0)),Schülerdaten!Q47),"")</f>
        <v/>
      </c>
      <c r="R44" s="148" t="str">
        <f>IF(AND(A44&lt;&gt;"",OR(Schülerdaten!AM47&lt;&gt;"",Schülerdaten!AT47=FALSE)),IF(Schülerdaten!AM47=TRUE,INDEX(codemp1,MATCH(Schülerdaten!R47,libmp1,0)),IF(Schülerdaten!AT47=FALSE,0,Schülerdaten!R47)),"")</f>
        <v/>
      </c>
      <c r="S44" s="148" t="str">
        <f t="shared" si="1"/>
        <v/>
      </c>
      <c r="T44" s="148" t="str">
        <f t="shared" si="2"/>
        <v/>
      </c>
      <c r="U44" s="148" t="str">
        <f>IF(AND(A44&lt;&gt;"",Schülerdaten!S47&lt;&gt;""),Schülerdaten!S47,"")</f>
        <v/>
      </c>
      <c r="V44" s="148" t="str">
        <f>IF(AND(A44&lt;&gt;"",Schülerdaten!T47&lt;&gt;""),Schülerdaten!T47,"")</f>
        <v/>
      </c>
      <c r="W44" s="148" t="str">
        <f>IF(AND(A44&lt;&gt;"",Schülerdaten!U47&lt;&gt;""),Schülerdaten!U47,"")</f>
        <v/>
      </c>
      <c r="X44" s="148" t="str">
        <f>IF(AND(A44&lt;&gt;"",Schülerdaten!V47&lt;&gt;""),Schülerdaten!V47,"")</f>
        <v/>
      </c>
      <c r="Y44" s="148" t="str">
        <f>IF(AND(A44&lt;&gt;"",Schülerdaten!W47&lt;&gt;""),Schülerdaten!W47,"")</f>
        <v/>
      </c>
      <c r="Z44" s="148" t="str">
        <f>IF(AND(A44&lt;&gt;"",Schülerdaten!X47&lt;&gt;""),Schülerdaten!X47,"")</f>
        <v/>
      </c>
    </row>
    <row r="45" spans="1:26" x14ac:dyDescent="0.2">
      <c r="A45" s="146" t="str">
        <f>IF(OR(Schülerdaten!$C48&lt;&gt;""),Schülerdaten!A48,"")</f>
        <v/>
      </c>
      <c r="B45" s="146" t="str">
        <f>IF(A45&lt;&gt;"",Schülerdaten!B48,"")</f>
        <v/>
      </c>
      <c r="C45" s="146" t="str">
        <f>IF(AND(A45&lt;&gt;"",Schülerdaten!F48&lt;&gt;""),IF(INDEX(codeclint,MATCH(Schülerdaten!F48,libclint,0))&lt;&gt;"",INDEX(codeclint,MATCH(Schülerdaten!F48,libclint,0)),""),"")</f>
        <v/>
      </c>
      <c r="D45" s="146" t="str">
        <f t="shared" si="0"/>
        <v/>
      </c>
      <c r="E45" s="146" t="str">
        <f>IF(A45&lt;&gt;"",IF(Schülerdaten!G48&lt;&gt;"",IF(Schülerdaten!AB48&lt;&gt;"",IF(Schülerdaten!G48="LOC.ID",CONCATENATE("LOC.",Schülerdaten!AU$5),Schülerdaten!G48),""),""),"")</f>
        <v/>
      </c>
      <c r="F45" s="146" t="str">
        <f>IF(A45&lt;&gt;"",IF(Schülerdaten!H48&lt;&gt;"",Schülerdaten!H48,""),"")</f>
        <v/>
      </c>
      <c r="G45" s="146" t="str">
        <f>IF(AND(A45&lt;&gt;"",Schülerdaten!AC48&lt;&gt;""),IF(Schülerdaten!AC48=TRUE,INDEX(codesex,MATCH(Schülerdaten!I48,libsex,0)),Schülerdaten!I48),"")</f>
        <v/>
      </c>
      <c r="H45" s="147" t="str">
        <f>IF(A45&lt;&gt;"",IF(Schülerdaten!J48&lt;&gt;"",Schülerdaten!J48,""),"")</f>
        <v/>
      </c>
      <c r="I45" s="148" t="str">
        <f>IF(AND(A45&lt;&gt;"",Schülerdaten!AE48&lt;&gt;""),IF(Schülerdaten!AE48=TRUE,INDEX(codenat,MATCH(Schülerdaten!K48,libnat,0)),Schülerdaten!K48),"")</f>
        <v/>
      </c>
      <c r="J45" s="148" t="str">
        <f>IF(AND(A45&lt;&gt;"",Schülerdaten!AF48&lt;&gt;""),IF(Schülerdaten!AF48=TRUE,INDEX(codelangue,MATCH(Schülerdaten!L48,liblangue,0)),Schülerdaten!L48),"")</f>
        <v/>
      </c>
      <c r="K45" s="148" t="str">
        <f>IF(AND(A45&lt;&gt;"",Schülerdaten!AH48&lt;&gt;""),IF(Schülerdaten!AH48=TRUE,IF(INDEX(codegem,MATCH(Schülerdaten!M48,libgem,0))&lt;8000,INDEX(codegem,MATCH(Schülerdaten!M48,libgem,0)),""),Schülerdaten!M48),"")</f>
        <v/>
      </c>
      <c r="L45" s="148" t="str">
        <f>IF(AND(A45&lt;&gt;"",Schülerdaten!AH48&lt;&gt;""),IF(Schülerdaten!AH48=TRUE,INDEX(codegemhist,MATCH(Schülerdaten!M48,libgem,0)),""),"")</f>
        <v/>
      </c>
      <c r="M45" s="148" t="str">
        <f>IF(AND(A45&lt;&gt;"",Schülerdaten!AH48&lt;&gt;""),IF(Schülerdaten!AH48=TRUE,IF(INDEX(codegem,MATCH(Schülerdaten!M48,libgem,0))&gt;=8000,INDEX(codegem,MATCH(Schülerdaten!M48,libgem,0)),""),Schülerdaten!M48),"")</f>
        <v/>
      </c>
      <c r="N45" s="148" t="str">
        <f>IF(AND(A45&lt;&gt;"",Schülerdaten!AI48&lt;&gt;""),IF(Schülerdaten!AI48=TRUE,INDEX(codeschart,MATCH(Schülerdaten!N48,libschart,0)),Schülerdaten!N48),"")</f>
        <v/>
      </c>
      <c r="O45" s="148" t="str">
        <f>IF(AND(A45&lt;&gt;"",Schülerdaten!O48&lt;&gt;""),Schülerdaten!O48,"")</f>
        <v/>
      </c>
      <c r="P45" s="148" t="str">
        <f>IF(AND(A45&lt;&gt;"",Schülerdaten!AK48&lt;&gt;""),IF(Schülerdaten!AK48=TRUE,INDEX(codeform,MATCH(Schülerdaten!P48,libform,0)),Schülerdaten!P48),"")</f>
        <v/>
      </c>
      <c r="Q45" s="148" t="str">
        <f>IF(AND(A45&lt;&gt;"",Schülerdaten!AL48&lt;&gt;""),IF(Schülerdaten!AL48=TRUE,INDEX(codespe,MATCH(Schülerdaten!Q48,libspe,0)),Schülerdaten!Q48),"")</f>
        <v/>
      </c>
      <c r="R45" s="148" t="str">
        <f>IF(AND(A45&lt;&gt;"",OR(Schülerdaten!AM48&lt;&gt;"",Schülerdaten!AT48=FALSE)),IF(Schülerdaten!AM48=TRUE,INDEX(codemp1,MATCH(Schülerdaten!R48,libmp1,0)),IF(Schülerdaten!AT48=FALSE,0,Schülerdaten!R48)),"")</f>
        <v/>
      </c>
      <c r="S45" s="148" t="str">
        <f t="shared" si="1"/>
        <v/>
      </c>
      <c r="T45" s="148" t="str">
        <f t="shared" si="2"/>
        <v/>
      </c>
      <c r="U45" s="148" t="str">
        <f>IF(AND(A45&lt;&gt;"",Schülerdaten!S48&lt;&gt;""),Schülerdaten!S48,"")</f>
        <v/>
      </c>
      <c r="V45" s="148" t="str">
        <f>IF(AND(A45&lt;&gt;"",Schülerdaten!T48&lt;&gt;""),Schülerdaten!T48,"")</f>
        <v/>
      </c>
      <c r="W45" s="148" t="str">
        <f>IF(AND(A45&lt;&gt;"",Schülerdaten!U48&lt;&gt;""),Schülerdaten!U48,"")</f>
        <v/>
      </c>
      <c r="X45" s="148" t="str">
        <f>IF(AND(A45&lt;&gt;"",Schülerdaten!V48&lt;&gt;""),Schülerdaten!V48,"")</f>
        <v/>
      </c>
      <c r="Y45" s="148" t="str">
        <f>IF(AND(A45&lt;&gt;"",Schülerdaten!W48&lt;&gt;""),Schülerdaten!W48,"")</f>
        <v/>
      </c>
      <c r="Z45" s="148" t="str">
        <f>IF(AND(A45&lt;&gt;"",Schülerdaten!X48&lt;&gt;""),Schülerdaten!X48,"")</f>
        <v/>
      </c>
    </row>
    <row r="46" spans="1:26" x14ac:dyDescent="0.2">
      <c r="A46" s="146" t="str">
        <f>IF(OR(Schülerdaten!$C49&lt;&gt;""),Schülerdaten!A49,"")</f>
        <v/>
      </c>
      <c r="B46" s="146" t="str">
        <f>IF(A46&lt;&gt;"",Schülerdaten!B49,"")</f>
        <v/>
      </c>
      <c r="C46" s="146" t="str">
        <f>IF(AND(A46&lt;&gt;"",Schülerdaten!F49&lt;&gt;""),IF(INDEX(codeclint,MATCH(Schülerdaten!F49,libclint,0))&lt;&gt;"",INDEX(codeclint,MATCH(Schülerdaten!F49,libclint,0)),""),"")</f>
        <v/>
      </c>
      <c r="D46" s="146" t="str">
        <f t="shared" si="0"/>
        <v/>
      </c>
      <c r="E46" s="146" t="str">
        <f>IF(A46&lt;&gt;"",IF(Schülerdaten!G49&lt;&gt;"",IF(Schülerdaten!AB49&lt;&gt;"",IF(Schülerdaten!G49="LOC.ID",CONCATENATE("LOC.",Schülerdaten!AU$5),Schülerdaten!G49),""),""),"")</f>
        <v/>
      </c>
      <c r="F46" s="146" t="str">
        <f>IF(A46&lt;&gt;"",IF(Schülerdaten!H49&lt;&gt;"",Schülerdaten!H49,""),"")</f>
        <v/>
      </c>
      <c r="G46" s="146" t="str">
        <f>IF(AND(A46&lt;&gt;"",Schülerdaten!AC49&lt;&gt;""),IF(Schülerdaten!AC49=TRUE,INDEX(codesex,MATCH(Schülerdaten!I49,libsex,0)),Schülerdaten!I49),"")</f>
        <v/>
      </c>
      <c r="H46" s="147" t="str">
        <f>IF(A46&lt;&gt;"",IF(Schülerdaten!J49&lt;&gt;"",Schülerdaten!J49,""),"")</f>
        <v/>
      </c>
      <c r="I46" s="148" t="str">
        <f>IF(AND(A46&lt;&gt;"",Schülerdaten!AE49&lt;&gt;""),IF(Schülerdaten!AE49=TRUE,INDEX(codenat,MATCH(Schülerdaten!K49,libnat,0)),Schülerdaten!K49),"")</f>
        <v/>
      </c>
      <c r="J46" s="148" t="str">
        <f>IF(AND(A46&lt;&gt;"",Schülerdaten!AF49&lt;&gt;""),IF(Schülerdaten!AF49=TRUE,INDEX(codelangue,MATCH(Schülerdaten!L49,liblangue,0)),Schülerdaten!L49),"")</f>
        <v/>
      </c>
      <c r="K46" s="148" t="str">
        <f>IF(AND(A46&lt;&gt;"",Schülerdaten!AH49&lt;&gt;""),IF(Schülerdaten!AH49=TRUE,IF(INDEX(codegem,MATCH(Schülerdaten!M49,libgem,0))&lt;8000,INDEX(codegem,MATCH(Schülerdaten!M49,libgem,0)),""),Schülerdaten!M49),"")</f>
        <v/>
      </c>
      <c r="L46" s="148" t="str">
        <f>IF(AND(A46&lt;&gt;"",Schülerdaten!AH49&lt;&gt;""),IF(Schülerdaten!AH49=TRUE,INDEX(codegemhist,MATCH(Schülerdaten!M49,libgem,0)),""),"")</f>
        <v/>
      </c>
      <c r="M46" s="148" t="str">
        <f>IF(AND(A46&lt;&gt;"",Schülerdaten!AH49&lt;&gt;""),IF(Schülerdaten!AH49=TRUE,IF(INDEX(codegem,MATCH(Schülerdaten!M49,libgem,0))&gt;=8000,INDEX(codegem,MATCH(Schülerdaten!M49,libgem,0)),""),Schülerdaten!M49),"")</f>
        <v/>
      </c>
      <c r="N46" s="148" t="str">
        <f>IF(AND(A46&lt;&gt;"",Schülerdaten!AI49&lt;&gt;""),IF(Schülerdaten!AI49=TRUE,INDEX(codeschart,MATCH(Schülerdaten!N49,libschart,0)),Schülerdaten!N49),"")</f>
        <v/>
      </c>
      <c r="O46" s="148" t="str">
        <f>IF(AND(A46&lt;&gt;"",Schülerdaten!O49&lt;&gt;""),Schülerdaten!O49,"")</f>
        <v/>
      </c>
      <c r="P46" s="148" t="str">
        <f>IF(AND(A46&lt;&gt;"",Schülerdaten!AK49&lt;&gt;""),IF(Schülerdaten!AK49=TRUE,INDEX(codeform,MATCH(Schülerdaten!P49,libform,0)),Schülerdaten!P49),"")</f>
        <v/>
      </c>
      <c r="Q46" s="148" t="str">
        <f>IF(AND(A46&lt;&gt;"",Schülerdaten!AL49&lt;&gt;""),IF(Schülerdaten!AL49=TRUE,INDEX(codespe,MATCH(Schülerdaten!Q49,libspe,0)),Schülerdaten!Q49),"")</f>
        <v/>
      </c>
      <c r="R46" s="148" t="str">
        <f>IF(AND(A46&lt;&gt;"",OR(Schülerdaten!AM49&lt;&gt;"",Schülerdaten!AT49=FALSE)),IF(Schülerdaten!AM49=TRUE,INDEX(codemp1,MATCH(Schülerdaten!R49,libmp1,0)),IF(Schülerdaten!AT49=FALSE,0,Schülerdaten!R49)),"")</f>
        <v/>
      </c>
      <c r="S46" s="148" t="str">
        <f t="shared" si="1"/>
        <v/>
      </c>
      <c r="T46" s="148" t="str">
        <f t="shared" si="2"/>
        <v/>
      </c>
      <c r="U46" s="148" t="str">
        <f>IF(AND(A46&lt;&gt;"",Schülerdaten!S49&lt;&gt;""),Schülerdaten!S49,"")</f>
        <v/>
      </c>
      <c r="V46" s="148" t="str">
        <f>IF(AND(A46&lt;&gt;"",Schülerdaten!T49&lt;&gt;""),Schülerdaten!T49,"")</f>
        <v/>
      </c>
      <c r="W46" s="148" t="str">
        <f>IF(AND(A46&lt;&gt;"",Schülerdaten!U49&lt;&gt;""),Schülerdaten!U49,"")</f>
        <v/>
      </c>
      <c r="X46" s="148" t="str">
        <f>IF(AND(A46&lt;&gt;"",Schülerdaten!V49&lt;&gt;""),Schülerdaten!V49,"")</f>
        <v/>
      </c>
      <c r="Y46" s="148" t="str">
        <f>IF(AND(A46&lt;&gt;"",Schülerdaten!W49&lt;&gt;""),Schülerdaten!W49,"")</f>
        <v/>
      </c>
      <c r="Z46" s="148" t="str">
        <f>IF(AND(A46&lt;&gt;"",Schülerdaten!X49&lt;&gt;""),Schülerdaten!X49,"")</f>
        <v/>
      </c>
    </row>
    <row r="47" spans="1:26" x14ac:dyDescent="0.2">
      <c r="A47" s="146" t="str">
        <f>IF(OR(Schülerdaten!$C50&lt;&gt;""),Schülerdaten!A50,"")</f>
        <v/>
      </c>
      <c r="B47" s="146" t="str">
        <f>IF(A47&lt;&gt;"",Schülerdaten!B50,"")</f>
        <v/>
      </c>
      <c r="C47" s="146" t="str">
        <f>IF(AND(A47&lt;&gt;"",Schülerdaten!F50&lt;&gt;""),IF(INDEX(codeclint,MATCH(Schülerdaten!F50,libclint,0))&lt;&gt;"",INDEX(codeclint,MATCH(Schülerdaten!F50,libclint,0)),""),"")</f>
        <v/>
      </c>
      <c r="D47" s="146" t="str">
        <f t="shared" si="0"/>
        <v/>
      </c>
      <c r="E47" s="146" t="str">
        <f>IF(A47&lt;&gt;"",IF(Schülerdaten!G50&lt;&gt;"",IF(Schülerdaten!AB50&lt;&gt;"",IF(Schülerdaten!G50="LOC.ID",CONCATENATE("LOC.",Schülerdaten!AU$5),Schülerdaten!G50),""),""),"")</f>
        <v/>
      </c>
      <c r="F47" s="146" t="str">
        <f>IF(A47&lt;&gt;"",IF(Schülerdaten!H50&lt;&gt;"",Schülerdaten!H50,""),"")</f>
        <v/>
      </c>
      <c r="G47" s="146" t="str">
        <f>IF(AND(A47&lt;&gt;"",Schülerdaten!AC50&lt;&gt;""),IF(Schülerdaten!AC50=TRUE,INDEX(codesex,MATCH(Schülerdaten!I50,libsex,0)),Schülerdaten!I50),"")</f>
        <v/>
      </c>
      <c r="H47" s="147" t="str">
        <f>IF(A47&lt;&gt;"",IF(Schülerdaten!J50&lt;&gt;"",Schülerdaten!J50,""),"")</f>
        <v/>
      </c>
      <c r="I47" s="148" t="str">
        <f>IF(AND(A47&lt;&gt;"",Schülerdaten!AE50&lt;&gt;""),IF(Schülerdaten!AE50=TRUE,INDEX(codenat,MATCH(Schülerdaten!K50,libnat,0)),Schülerdaten!K50),"")</f>
        <v/>
      </c>
      <c r="J47" s="148" t="str">
        <f>IF(AND(A47&lt;&gt;"",Schülerdaten!AF50&lt;&gt;""),IF(Schülerdaten!AF50=TRUE,INDEX(codelangue,MATCH(Schülerdaten!L50,liblangue,0)),Schülerdaten!L50),"")</f>
        <v/>
      </c>
      <c r="K47" s="148" t="str">
        <f>IF(AND(A47&lt;&gt;"",Schülerdaten!AH50&lt;&gt;""),IF(Schülerdaten!AH50=TRUE,IF(INDEX(codegem,MATCH(Schülerdaten!M50,libgem,0))&lt;8000,INDEX(codegem,MATCH(Schülerdaten!M50,libgem,0)),""),Schülerdaten!M50),"")</f>
        <v/>
      </c>
      <c r="L47" s="148" t="str">
        <f>IF(AND(A47&lt;&gt;"",Schülerdaten!AH50&lt;&gt;""),IF(Schülerdaten!AH50=TRUE,INDEX(codegemhist,MATCH(Schülerdaten!M50,libgem,0)),""),"")</f>
        <v/>
      </c>
      <c r="M47" s="148" t="str">
        <f>IF(AND(A47&lt;&gt;"",Schülerdaten!AH50&lt;&gt;""),IF(Schülerdaten!AH50=TRUE,IF(INDEX(codegem,MATCH(Schülerdaten!M50,libgem,0))&gt;=8000,INDEX(codegem,MATCH(Schülerdaten!M50,libgem,0)),""),Schülerdaten!M50),"")</f>
        <v/>
      </c>
      <c r="N47" s="148" t="str">
        <f>IF(AND(A47&lt;&gt;"",Schülerdaten!AI50&lt;&gt;""),IF(Schülerdaten!AI50=TRUE,INDEX(codeschart,MATCH(Schülerdaten!N50,libschart,0)),Schülerdaten!N50),"")</f>
        <v/>
      </c>
      <c r="O47" s="148" t="str">
        <f>IF(AND(A47&lt;&gt;"",Schülerdaten!O50&lt;&gt;""),Schülerdaten!O50,"")</f>
        <v/>
      </c>
      <c r="P47" s="148" t="str">
        <f>IF(AND(A47&lt;&gt;"",Schülerdaten!AK50&lt;&gt;""),IF(Schülerdaten!AK50=TRUE,INDEX(codeform,MATCH(Schülerdaten!P50,libform,0)),Schülerdaten!P50),"")</f>
        <v/>
      </c>
      <c r="Q47" s="148" t="str">
        <f>IF(AND(A47&lt;&gt;"",Schülerdaten!AL50&lt;&gt;""),IF(Schülerdaten!AL50=TRUE,INDEX(codespe,MATCH(Schülerdaten!Q50,libspe,0)),Schülerdaten!Q50),"")</f>
        <v/>
      </c>
      <c r="R47" s="148" t="str">
        <f>IF(AND(A47&lt;&gt;"",OR(Schülerdaten!AM50&lt;&gt;"",Schülerdaten!AT50=FALSE)),IF(Schülerdaten!AM50=TRUE,INDEX(codemp1,MATCH(Schülerdaten!R50,libmp1,0)),IF(Schülerdaten!AT50=FALSE,0,Schülerdaten!R50)),"")</f>
        <v/>
      </c>
      <c r="S47" s="148" t="str">
        <f t="shared" si="1"/>
        <v/>
      </c>
      <c r="T47" s="148" t="str">
        <f t="shared" si="2"/>
        <v/>
      </c>
      <c r="U47" s="148" t="str">
        <f>IF(AND(A47&lt;&gt;"",Schülerdaten!S50&lt;&gt;""),Schülerdaten!S50,"")</f>
        <v/>
      </c>
      <c r="V47" s="148" t="str">
        <f>IF(AND(A47&lt;&gt;"",Schülerdaten!T50&lt;&gt;""),Schülerdaten!T50,"")</f>
        <v/>
      </c>
      <c r="W47" s="148" t="str">
        <f>IF(AND(A47&lt;&gt;"",Schülerdaten!U50&lt;&gt;""),Schülerdaten!U50,"")</f>
        <v/>
      </c>
      <c r="X47" s="148" t="str">
        <f>IF(AND(A47&lt;&gt;"",Schülerdaten!V50&lt;&gt;""),Schülerdaten!V50,"")</f>
        <v/>
      </c>
      <c r="Y47" s="148" t="str">
        <f>IF(AND(A47&lt;&gt;"",Schülerdaten!W50&lt;&gt;""),Schülerdaten!W50,"")</f>
        <v/>
      </c>
      <c r="Z47" s="148" t="str">
        <f>IF(AND(A47&lt;&gt;"",Schülerdaten!X50&lt;&gt;""),Schülerdaten!X50,"")</f>
        <v/>
      </c>
    </row>
    <row r="48" spans="1:26" x14ac:dyDescent="0.2">
      <c r="A48" s="146" t="str">
        <f>IF(OR(Schülerdaten!$C51&lt;&gt;""),Schülerdaten!A51,"")</f>
        <v/>
      </c>
      <c r="B48" s="146" t="str">
        <f>IF(A48&lt;&gt;"",Schülerdaten!B51,"")</f>
        <v/>
      </c>
      <c r="C48" s="146" t="str">
        <f>IF(AND(A48&lt;&gt;"",Schülerdaten!F51&lt;&gt;""),IF(INDEX(codeclint,MATCH(Schülerdaten!F51,libclint,0))&lt;&gt;"",INDEX(codeclint,MATCH(Schülerdaten!F51,libclint,0)),""),"")</f>
        <v/>
      </c>
      <c r="D48" s="146" t="str">
        <f t="shared" si="0"/>
        <v/>
      </c>
      <c r="E48" s="146" t="str">
        <f>IF(A48&lt;&gt;"",IF(Schülerdaten!G51&lt;&gt;"",IF(Schülerdaten!AB51&lt;&gt;"",IF(Schülerdaten!G51="LOC.ID",CONCATENATE("LOC.",Schülerdaten!AU$5),Schülerdaten!G51),""),""),"")</f>
        <v/>
      </c>
      <c r="F48" s="146" t="str">
        <f>IF(A48&lt;&gt;"",IF(Schülerdaten!H51&lt;&gt;"",Schülerdaten!H51,""),"")</f>
        <v/>
      </c>
      <c r="G48" s="146" t="str">
        <f>IF(AND(A48&lt;&gt;"",Schülerdaten!AC51&lt;&gt;""),IF(Schülerdaten!AC51=TRUE,INDEX(codesex,MATCH(Schülerdaten!I51,libsex,0)),Schülerdaten!I51),"")</f>
        <v/>
      </c>
      <c r="H48" s="147" t="str">
        <f>IF(A48&lt;&gt;"",IF(Schülerdaten!J51&lt;&gt;"",Schülerdaten!J51,""),"")</f>
        <v/>
      </c>
      <c r="I48" s="148" t="str">
        <f>IF(AND(A48&lt;&gt;"",Schülerdaten!AE51&lt;&gt;""),IF(Schülerdaten!AE51=TRUE,INDEX(codenat,MATCH(Schülerdaten!K51,libnat,0)),Schülerdaten!K51),"")</f>
        <v/>
      </c>
      <c r="J48" s="148" t="str">
        <f>IF(AND(A48&lt;&gt;"",Schülerdaten!AF51&lt;&gt;""),IF(Schülerdaten!AF51=TRUE,INDEX(codelangue,MATCH(Schülerdaten!L51,liblangue,0)),Schülerdaten!L51),"")</f>
        <v/>
      </c>
      <c r="K48" s="148" t="str">
        <f>IF(AND(A48&lt;&gt;"",Schülerdaten!AH51&lt;&gt;""),IF(Schülerdaten!AH51=TRUE,IF(INDEX(codegem,MATCH(Schülerdaten!M51,libgem,0))&lt;8000,INDEX(codegem,MATCH(Schülerdaten!M51,libgem,0)),""),Schülerdaten!M51),"")</f>
        <v/>
      </c>
      <c r="L48" s="148" t="str">
        <f>IF(AND(A48&lt;&gt;"",Schülerdaten!AH51&lt;&gt;""),IF(Schülerdaten!AH51=TRUE,INDEX(codegemhist,MATCH(Schülerdaten!M51,libgem,0)),""),"")</f>
        <v/>
      </c>
      <c r="M48" s="148" t="str">
        <f>IF(AND(A48&lt;&gt;"",Schülerdaten!AH51&lt;&gt;""),IF(Schülerdaten!AH51=TRUE,IF(INDEX(codegem,MATCH(Schülerdaten!M51,libgem,0))&gt;=8000,INDEX(codegem,MATCH(Schülerdaten!M51,libgem,0)),""),Schülerdaten!M51),"")</f>
        <v/>
      </c>
      <c r="N48" s="148" t="str">
        <f>IF(AND(A48&lt;&gt;"",Schülerdaten!AI51&lt;&gt;""),IF(Schülerdaten!AI51=TRUE,INDEX(codeschart,MATCH(Schülerdaten!N51,libschart,0)),Schülerdaten!N51),"")</f>
        <v/>
      </c>
      <c r="O48" s="148" t="str">
        <f>IF(AND(A48&lt;&gt;"",Schülerdaten!O51&lt;&gt;""),Schülerdaten!O51,"")</f>
        <v/>
      </c>
      <c r="P48" s="148" t="str">
        <f>IF(AND(A48&lt;&gt;"",Schülerdaten!AK51&lt;&gt;""),IF(Schülerdaten!AK51=TRUE,INDEX(codeform,MATCH(Schülerdaten!P51,libform,0)),Schülerdaten!P51),"")</f>
        <v/>
      </c>
      <c r="Q48" s="148" t="str">
        <f>IF(AND(A48&lt;&gt;"",Schülerdaten!AL51&lt;&gt;""),IF(Schülerdaten!AL51=TRUE,INDEX(codespe,MATCH(Schülerdaten!Q51,libspe,0)),Schülerdaten!Q51),"")</f>
        <v/>
      </c>
      <c r="R48" s="148" t="str">
        <f>IF(AND(A48&lt;&gt;"",OR(Schülerdaten!AM51&lt;&gt;"",Schülerdaten!AT51=FALSE)),IF(Schülerdaten!AM51=TRUE,INDEX(codemp1,MATCH(Schülerdaten!R51,libmp1,0)),IF(Schülerdaten!AT51=FALSE,0,Schülerdaten!R51)),"")</f>
        <v/>
      </c>
      <c r="S48" s="148" t="str">
        <f t="shared" si="1"/>
        <v/>
      </c>
      <c r="T48" s="148" t="str">
        <f t="shared" si="2"/>
        <v/>
      </c>
      <c r="U48" s="148" t="str">
        <f>IF(AND(A48&lt;&gt;"",Schülerdaten!S51&lt;&gt;""),Schülerdaten!S51,"")</f>
        <v/>
      </c>
      <c r="V48" s="148" t="str">
        <f>IF(AND(A48&lt;&gt;"",Schülerdaten!T51&lt;&gt;""),Schülerdaten!T51,"")</f>
        <v/>
      </c>
      <c r="W48" s="148" t="str">
        <f>IF(AND(A48&lt;&gt;"",Schülerdaten!U51&lt;&gt;""),Schülerdaten!U51,"")</f>
        <v/>
      </c>
      <c r="X48" s="148" t="str">
        <f>IF(AND(A48&lt;&gt;"",Schülerdaten!V51&lt;&gt;""),Schülerdaten!V51,"")</f>
        <v/>
      </c>
      <c r="Y48" s="148" t="str">
        <f>IF(AND(A48&lt;&gt;"",Schülerdaten!W51&lt;&gt;""),Schülerdaten!W51,"")</f>
        <v/>
      </c>
      <c r="Z48" s="148" t="str">
        <f>IF(AND(A48&lt;&gt;"",Schülerdaten!X51&lt;&gt;""),Schülerdaten!X51,"")</f>
        <v/>
      </c>
    </row>
    <row r="49" spans="1:26" x14ac:dyDescent="0.2">
      <c r="A49" s="146" t="str">
        <f>IF(OR(Schülerdaten!$C52&lt;&gt;""),Schülerdaten!A52,"")</f>
        <v/>
      </c>
      <c r="B49" s="146" t="str">
        <f>IF(A49&lt;&gt;"",Schülerdaten!B52,"")</f>
        <v/>
      </c>
      <c r="C49" s="146" t="str">
        <f>IF(AND(A49&lt;&gt;"",Schülerdaten!F52&lt;&gt;""),IF(INDEX(codeclint,MATCH(Schülerdaten!F52,libclint,0))&lt;&gt;"",INDEX(codeclint,MATCH(Schülerdaten!F52,libclint,0)),""),"")</f>
        <v/>
      </c>
      <c r="D49" s="146" t="str">
        <f t="shared" si="0"/>
        <v/>
      </c>
      <c r="E49" s="146" t="str">
        <f>IF(A49&lt;&gt;"",IF(Schülerdaten!G52&lt;&gt;"",IF(Schülerdaten!AB52&lt;&gt;"",IF(Schülerdaten!G52="LOC.ID",CONCATENATE("LOC.",Schülerdaten!AU$5),Schülerdaten!G52),""),""),"")</f>
        <v/>
      </c>
      <c r="F49" s="146" t="str">
        <f>IF(A49&lt;&gt;"",IF(Schülerdaten!H52&lt;&gt;"",Schülerdaten!H52,""),"")</f>
        <v/>
      </c>
      <c r="G49" s="146" t="str">
        <f>IF(AND(A49&lt;&gt;"",Schülerdaten!AC52&lt;&gt;""),IF(Schülerdaten!AC52=TRUE,INDEX(codesex,MATCH(Schülerdaten!I52,libsex,0)),Schülerdaten!I52),"")</f>
        <v/>
      </c>
      <c r="H49" s="147" t="str">
        <f>IF(A49&lt;&gt;"",IF(Schülerdaten!J52&lt;&gt;"",Schülerdaten!J52,""),"")</f>
        <v/>
      </c>
      <c r="I49" s="148" t="str">
        <f>IF(AND(A49&lt;&gt;"",Schülerdaten!AE52&lt;&gt;""),IF(Schülerdaten!AE52=TRUE,INDEX(codenat,MATCH(Schülerdaten!K52,libnat,0)),Schülerdaten!K52),"")</f>
        <v/>
      </c>
      <c r="J49" s="148" t="str">
        <f>IF(AND(A49&lt;&gt;"",Schülerdaten!AF52&lt;&gt;""),IF(Schülerdaten!AF52=TRUE,INDEX(codelangue,MATCH(Schülerdaten!L52,liblangue,0)),Schülerdaten!L52),"")</f>
        <v/>
      </c>
      <c r="K49" s="148" t="str">
        <f>IF(AND(A49&lt;&gt;"",Schülerdaten!AH52&lt;&gt;""),IF(Schülerdaten!AH52=TRUE,IF(INDEX(codegem,MATCH(Schülerdaten!M52,libgem,0))&lt;8000,INDEX(codegem,MATCH(Schülerdaten!M52,libgem,0)),""),Schülerdaten!M52),"")</f>
        <v/>
      </c>
      <c r="L49" s="148" t="str">
        <f>IF(AND(A49&lt;&gt;"",Schülerdaten!AH52&lt;&gt;""),IF(Schülerdaten!AH52=TRUE,INDEX(codegemhist,MATCH(Schülerdaten!M52,libgem,0)),""),"")</f>
        <v/>
      </c>
      <c r="M49" s="148" t="str">
        <f>IF(AND(A49&lt;&gt;"",Schülerdaten!AH52&lt;&gt;""),IF(Schülerdaten!AH52=TRUE,IF(INDEX(codegem,MATCH(Schülerdaten!M52,libgem,0))&gt;=8000,INDEX(codegem,MATCH(Schülerdaten!M52,libgem,0)),""),Schülerdaten!M52),"")</f>
        <v/>
      </c>
      <c r="N49" s="148" t="str">
        <f>IF(AND(A49&lt;&gt;"",Schülerdaten!AI52&lt;&gt;""),IF(Schülerdaten!AI52=TRUE,INDEX(codeschart,MATCH(Schülerdaten!N52,libschart,0)),Schülerdaten!N52),"")</f>
        <v/>
      </c>
      <c r="O49" s="148" t="str">
        <f>IF(AND(A49&lt;&gt;"",Schülerdaten!O52&lt;&gt;""),Schülerdaten!O52,"")</f>
        <v/>
      </c>
      <c r="P49" s="148" t="str">
        <f>IF(AND(A49&lt;&gt;"",Schülerdaten!AK52&lt;&gt;""),IF(Schülerdaten!AK52=TRUE,INDEX(codeform,MATCH(Schülerdaten!P52,libform,0)),Schülerdaten!P52),"")</f>
        <v/>
      </c>
      <c r="Q49" s="148" t="str">
        <f>IF(AND(A49&lt;&gt;"",Schülerdaten!AL52&lt;&gt;""),IF(Schülerdaten!AL52=TRUE,INDEX(codespe,MATCH(Schülerdaten!Q52,libspe,0)),Schülerdaten!Q52),"")</f>
        <v/>
      </c>
      <c r="R49" s="148" t="str">
        <f>IF(AND(A49&lt;&gt;"",OR(Schülerdaten!AM52&lt;&gt;"",Schülerdaten!AT52=FALSE)),IF(Schülerdaten!AM52=TRUE,INDEX(codemp1,MATCH(Schülerdaten!R52,libmp1,0)),IF(Schülerdaten!AT52=FALSE,0,Schülerdaten!R52)),"")</f>
        <v/>
      </c>
      <c r="S49" s="148" t="str">
        <f t="shared" si="1"/>
        <v/>
      </c>
      <c r="T49" s="148" t="str">
        <f t="shared" si="2"/>
        <v/>
      </c>
      <c r="U49" s="148" t="str">
        <f>IF(AND(A49&lt;&gt;"",Schülerdaten!S52&lt;&gt;""),Schülerdaten!S52,"")</f>
        <v/>
      </c>
      <c r="V49" s="148" t="str">
        <f>IF(AND(A49&lt;&gt;"",Schülerdaten!T52&lt;&gt;""),Schülerdaten!T52,"")</f>
        <v/>
      </c>
      <c r="W49" s="148" t="str">
        <f>IF(AND(A49&lt;&gt;"",Schülerdaten!U52&lt;&gt;""),Schülerdaten!U52,"")</f>
        <v/>
      </c>
      <c r="X49" s="148" t="str">
        <f>IF(AND(A49&lt;&gt;"",Schülerdaten!V52&lt;&gt;""),Schülerdaten!V52,"")</f>
        <v/>
      </c>
      <c r="Y49" s="148" t="str">
        <f>IF(AND(A49&lt;&gt;"",Schülerdaten!W52&lt;&gt;""),Schülerdaten!W52,"")</f>
        <v/>
      </c>
      <c r="Z49" s="148" t="str">
        <f>IF(AND(A49&lt;&gt;"",Schülerdaten!X52&lt;&gt;""),Schülerdaten!X52,"")</f>
        <v/>
      </c>
    </row>
    <row r="50" spans="1:26" x14ac:dyDescent="0.2">
      <c r="A50" s="146" t="str">
        <f>IF(OR(Schülerdaten!$C53&lt;&gt;""),Schülerdaten!A53,"")</f>
        <v/>
      </c>
      <c r="B50" s="146" t="str">
        <f>IF(A50&lt;&gt;"",Schülerdaten!B53,"")</f>
        <v/>
      </c>
      <c r="C50" s="146" t="str">
        <f>IF(AND(A50&lt;&gt;"",Schülerdaten!F53&lt;&gt;""),IF(INDEX(codeclint,MATCH(Schülerdaten!F53,libclint,0))&lt;&gt;"",INDEX(codeclint,MATCH(Schülerdaten!F53,libclint,0)),""),"")</f>
        <v/>
      </c>
      <c r="D50" s="146" t="str">
        <f t="shared" si="0"/>
        <v/>
      </c>
      <c r="E50" s="146" t="str">
        <f>IF(A50&lt;&gt;"",IF(Schülerdaten!G53&lt;&gt;"",IF(Schülerdaten!AB53&lt;&gt;"",IF(Schülerdaten!G53="LOC.ID",CONCATENATE("LOC.",Schülerdaten!AU$5),Schülerdaten!G53),""),""),"")</f>
        <v/>
      </c>
      <c r="F50" s="146" t="str">
        <f>IF(A50&lt;&gt;"",IF(Schülerdaten!H53&lt;&gt;"",Schülerdaten!H53,""),"")</f>
        <v/>
      </c>
      <c r="G50" s="146" t="str">
        <f>IF(AND(A50&lt;&gt;"",Schülerdaten!AC53&lt;&gt;""),IF(Schülerdaten!AC53=TRUE,INDEX(codesex,MATCH(Schülerdaten!I53,libsex,0)),Schülerdaten!I53),"")</f>
        <v/>
      </c>
      <c r="H50" s="147" t="str">
        <f>IF(A50&lt;&gt;"",IF(Schülerdaten!J53&lt;&gt;"",Schülerdaten!J53,""),"")</f>
        <v/>
      </c>
      <c r="I50" s="148" t="str">
        <f>IF(AND(A50&lt;&gt;"",Schülerdaten!AE53&lt;&gt;""),IF(Schülerdaten!AE53=TRUE,INDEX(codenat,MATCH(Schülerdaten!K53,libnat,0)),Schülerdaten!K53),"")</f>
        <v/>
      </c>
      <c r="J50" s="148" t="str">
        <f>IF(AND(A50&lt;&gt;"",Schülerdaten!AF53&lt;&gt;""),IF(Schülerdaten!AF53=TRUE,INDEX(codelangue,MATCH(Schülerdaten!L53,liblangue,0)),Schülerdaten!L53),"")</f>
        <v/>
      </c>
      <c r="K50" s="148" t="str">
        <f>IF(AND(A50&lt;&gt;"",Schülerdaten!AH53&lt;&gt;""),IF(Schülerdaten!AH53=TRUE,IF(INDEX(codegem,MATCH(Schülerdaten!M53,libgem,0))&lt;8000,INDEX(codegem,MATCH(Schülerdaten!M53,libgem,0)),""),Schülerdaten!M53),"")</f>
        <v/>
      </c>
      <c r="L50" s="148" t="str">
        <f>IF(AND(A50&lt;&gt;"",Schülerdaten!AH53&lt;&gt;""),IF(Schülerdaten!AH53=TRUE,INDEX(codegemhist,MATCH(Schülerdaten!M53,libgem,0)),""),"")</f>
        <v/>
      </c>
      <c r="M50" s="148" t="str">
        <f>IF(AND(A50&lt;&gt;"",Schülerdaten!AH53&lt;&gt;""),IF(Schülerdaten!AH53=TRUE,IF(INDEX(codegem,MATCH(Schülerdaten!M53,libgem,0))&gt;=8000,INDEX(codegem,MATCH(Schülerdaten!M53,libgem,0)),""),Schülerdaten!M53),"")</f>
        <v/>
      </c>
      <c r="N50" s="148" t="str">
        <f>IF(AND(A50&lt;&gt;"",Schülerdaten!AI53&lt;&gt;""),IF(Schülerdaten!AI53=TRUE,INDEX(codeschart,MATCH(Schülerdaten!N53,libschart,0)),Schülerdaten!N53),"")</f>
        <v/>
      </c>
      <c r="O50" s="148" t="str">
        <f>IF(AND(A50&lt;&gt;"",Schülerdaten!O53&lt;&gt;""),Schülerdaten!O53,"")</f>
        <v/>
      </c>
      <c r="P50" s="148" t="str">
        <f>IF(AND(A50&lt;&gt;"",Schülerdaten!AK53&lt;&gt;""),IF(Schülerdaten!AK53=TRUE,INDEX(codeform,MATCH(Schülerdaten!P53,libform,0)),Schülerdaten!P53),"")</f>
        <v/>
      </c>
      <c r="Q50" s="148" t="str">
        <f>IF(AND(A50&lt;&gt;"",Schülerdaten!AL53&lt;&gt;""),IF(Schülerdaten!AL53=TRUE,INDEX(codespe,MATCH(Schülerdaten!Q53,libspe,0)),Schülerdaten!Q53),"")</f>
        <v/>
      </c>
      <c r="R50" s="148" t="str">
        <f>IF(AND(A50&lt;&gt;"",OR(Schülerdaten!AM53&lt;&gt;"",Schülerdaten!AT53=FALSE)),IF(Schülerdaten!AM53=TRUE,INDEX(codemp1,MATCH(Schülerdaten!R53,libmp1,0)),IF(Schülerdaten!AT53=FALSE,0,Schülerdaten!R53)),"")</f>
        <v/>
      </c>
      <c r="S50" s="148" t="str">
        <f t="shared" si="1"/>
        <v/>
      </c>
      <c r="T50" s="148" t="str">
        <f t="shared" si="2"/>
        <v/>
      </c>
      <c r="U50" s="148" t="str">
        <f>IF(AND(A50&lt;&gt;"",Schülerdaten!S53&lt;&gt;""),Schülerdaten!S53,"")</f>
        <v/>
      </c>
      <c r="V50" s="148" t="str">
        <f>IF(AND(A50&lt;&gt;"",Schülerdaten!T53&lt;&gt;""),Schülerdaten!T53,"")</f>
        <v/>
      </c>
      <c r="W50" s="148" t="str">
        <f>IF(AND(A50&lt;&gt;"",Schülerdaten!U53&lt;&gt;""),Schülerdaten!U53,"")</f>
        <v/>
      </c>
      <c r="X50" s="148" t="str">
        <f>IF(AND(A50&lt;&gt;"",Schülerdaten!V53&lt;&gt;""),Schülerdaten!V53,"")</f>
        <v/>
      </c>
      <c r="Y50" s="148" t="str">
        <f>IF(AND(A50&lt;&gt;"",Schülerdaten!W53&lt;&gt;""),Schülerdaten!W53,"")</f>
        <v/>
      </c>
      <c r="Z50" s="148" t="str">
        <f>IF(AND(A50&lt;&gt;"",Schülerdaten!X53&lt;&gt;""),Schülerdaten!X53,"")</f>
        <v/>
      </c>
    </row>
    <row r="51" spans="1:26" x14ac:dyDescent="0.2">
      <c r="A51" s="146" t="str">
        <f>IF(OR(Schülerdaten!$C54&lt;&gt;""),Schülerdaten!A54,"")</f>
        <v/>
      </c>
      <c r="B51" s="146" t="str">
        <f>IF(A51&lt;&gt;"",Schülerdaten!B54,"")</f>
        <v/>
      </c>
      <c r="C51" s="146" t="str">
        <f>IF(AND(A51&lt;&gt;"",Schülerdaten!F54&lt;&gt;""),IF(INDEX(codeclint,MATCH(Schülerdaten!F54,libclint,0))&lt;&gt;"",INDEX(codeclint,MATCH(Schülerdaten!F54,libclint,0)),""),"")</f>
        <v/>
      </c>
      <c r="D51" s="146" t="str">
        <f t="shared" si="0"/>
        <v/>
      </c>
      <c r="E51" s="146" t="str">
        <f>IF(A51&lt;&gt;"",IF(Schülerdaten!G54&lt;&gt;"",IF(Schülerdaten!AB54&lt;&gt;"",IF(Schülerdaten!G54="LOC.ID",CONCATENATE("LOC.",Schülerdaten!AU$5),Schülerdaten!G54),""),""),"")</f>
        <v/>
      </c>
      <c r="F51" s="146" t="str">
        <f>IF(A51&lt;&gt;"",IF(Schülerdaten!H54&lt;&gt;"",Schülerdaten!H54,""),"")</f>
        <v/>
      </c>
      <c r="G51" s="146" t="str">
        <f>IF(AND(A51&lt;&gt;"",Schülerdaten!AC54&lt;&gt;""),IF(Schülerdaten!AC54=TRUE,INDEX(codesex,MATCH(Schülerdaten!I54,libsex,0)),Schülerdaten!I54),"")</f>
        <v/>
      </c>
      <c r="H51" s="147" t="str">
        <f>IF(A51&lt;&gt;"",IF(Schülerdaten!J54&lt;&gt;"",Schülerdaten!J54,""),"")</f>
        <v/>
      </c>
      <c r="I51" s="148" t="str">
        <f>IF(AND(A51&lt;&gt;"",Schülerdaten!AE54&lt;&gt;""),IF(Schülerdaten!AE54=TRUE,INDEX(codenat,MATCH(Schülerdaten!K54,libnat,0)),Schülerdaten!K54),"")</f>
        <v/>
      </c>
      <c r="J51" s="148" t="str">
        <f>IF(AND(A51&lt;&gt;"",Schülerdaten!AF54&lt;&gt;""),IF(Schülerdaten!AF54=TRUE,INDEX(codelangue,MATCH(Schülerdaten!L54,liblangue,0)),Schülerdaten!L54),"")</f>
        <v/>
      </c>
      <c r="K51" s="148" t="str">
        <f>IF(AND(A51&lt;&gt;"",Schülerdaten!AH54&lt;&gt;""),IF(Schülerdaten!AH54=TRUE,IF(INDEX(codegem,MATCH(Schülerdaten!M54,libgem,0))&lt;8000,INDEX(codegem,MATCH(Schülerdaten!M54,libgem,0)),""),Schülerdaten!M54),"")</f>
        <v/>
      </c>
      <c r="L51" s="148" t="str">
        <f>IF(AND(A51&lt;&gt;"",Schülerdaten!AH54&lt;&gt;""),IF(Schülerdaten!AH54=TRUE,INDEX(codegemhist,MATCH(Schülerdaten!M54,libgem,0)),""),"")</f>
        <v/>
      </c>
      <c r="M51" s="148" t="str">
        <f>IF(AND(A51&lt;&gt;"",Schülerdaten!AH54&lt;&gt;""),IF(Schülerdaten!AH54=TRUE,IF(INDEX(codegem,MATCH(Schülerdaten!M54,libgem,0))&gt;=8000,INDEX(codegem,MATCH(Schülerdaten!M54,libgem,0)),""),Schülerdaten!M54),"")</f>
        <v/>
      </c>
      <c r="N51" s="148" t="str">
        <f>IF(AND(A51&lt;&gt;"",Schülerdaten!AI54&lt;&gt;""),IF(Schülerdaten!AI54=TRUE,INDEX(codeschart,MATCH(Schülerdaten!N54,libschart,0)),Schülerdaten!N54),"")</f>
        <v/>
      </c>
      <c r="O51" s="148" t="str">
        <f>IF(AND(A51&lt;&gt;"",Schülerdaten!O54&lt;&gt;""),Schülerdaten!O54,"")</f>
        <v/>
      </c>
      <c r="P51" s="148" t="str">
        <f>IF(AND(A51&lt;&gt;"",Schülerdaten!AK54&lt;&gt;""),IF(Schülerdaten!AK54=TRUE,INDEX(codeform,MATCH(Schülerdaten!P54,libform,0)),Schülerdaten!P54),"")</f>
        <v/>
      </c>
      <c r="Q51" s="148" t="str">
        <f>IF(AND(A51&lt;&gt;"",Schülerdaten!AL54&lt;&gt;""),IF(Schülerdaten!AL54=TRUE,INDEX(codespe,MATCH(Schülerdaten!Q54,libspe,0)),Schülerdaten!Q54),"")</f>
        <v/>
      </c>
      <c r="R51" s="148" t="str">
        <f>IF(AND(A51&lt;&gt;"",OR(Schülerdaten!AM54&lt;&gt;"",Schülerdaten!AT54=FALSE)),IF(Schülerdaten!AM54=TRUE,INDEX(codemp1,MATCH(Schülerdaten!R54,libmp1,0)),IF(Schülerdaten!AT54=FALSE,0,Schülerdaten!R54)),"")</f>
        <v/>
      </c>
      <c r="S51" s="148" t="str">
        <f t="shared" si="1"/>
        <v/>
      </c>
      <c r="T51" s="148" t="str">
        <f t="shared" si="2"/>
        <v/>
      </c>
      <c r="U51" s="148" t="str">
        <f>IF(AND(A51&lt;&gt;"",Schülerdaten!S54&lt;&gt;""),Schülerdaten!S54,"")</f>
        <v/>
      </c>
      <c r="V51" s="148" t="str">
        <f>IF(AND(A51&lt;&gt;"",Schülerdaten!T54&lt;&gt;""),Schülerdaten!T54,"")</f>
        <v/>
      </c>
      <c r="W51" s="148" t="str">
        <f>IF(AND(A51&lt;&gt;"",Schülerdaten!U54&lt;&gt;""),Schülerdaten!U54,"")</f>
        <v/>
      </c>
      <c r="X51" s="148" t="str">
        <f>IF(AND(A51&lt;&gt;"",Schülerdaten!V54&lt;&gt;""),Schülerdaten!V54,"")</f>
        <v/>
      </c>
      <c r="Y51" s="148" t="str">
        <f>IF(AND(A51&lt;&gt;"",Schülerdaten!W54&lt;&gt;""),Schülerdaten!W54,"")</f>
        <v/>
      </c>
      <c r="Z51" s="148" t="str">
        <f>IF(AND(A51&lt;&gt;"",Schülerdaten!X54&lt;&gt;""),Schülerdaten!X54,"")</f>
        <v/>
      </c>
    </row>
    <row r="52" spans="1:26" x14ac:dyDescent="0.2">
      <c r="A52" s="146" t="str">
        <f>IF(OR(Schülerdaten!$C55&lt;&gt;""),Schülerdaten!A55,"")</f>
        <v/>
      </c>
      <c r="B52" s="146" t="str">
        <f>IF(A52&lt;&gt;"",Schülerdaten!B55,"")</f>
        <v/>
      </c>
      <c r="C52" s="146" t="str">
        <f>IF(AND(A52&lt;&gt;"",Schülerdaten!F55&lt;&gt;""),IF(INDEX(codeclint,MATCH(Schülerdaten!F55,libclint,0))&lt;&gt;"",INDEX(codeclint,MATCH(Schülerdaten!F55,libclint,0)),""),"")</f>
        <v/>
      </c>
      <c r="D52" s="146" t="str">
        <f t="shared" si="0"/>
        <v/>
      </c>
      <c r="E52" s="146" t="str">
        <f>IF(A52&lt;&gt;"",IF(Schülerdaten!G55&lt;&gt;"",IF(Schülerdaten!AB55&lt;&gt;"",IF(Schülerdaten!G55="LOC.ID",CONCATENATE("LOC.",Schülerdaten!AU$5),Schülerdaten!G55),""),""),"")</f>
        <v/>
      </c>
      <c r="F52" s="146" t="str">
        <f>IF(A52&lt;&gt;"",IF(Schülerdaten!H55&lt;&gt;"",Schülerdaten!H55,""),"")</f>
        <v/>
      </c>
      <c r="G52" s="146" t="str">
        <f>IF(AND(A52&lt;&gt;"",Schülerdaten!AC55&lt;&gt;""),IF(Schülerdaten!AC55=TRUE,INDEX(codesex,MATCH(Schülerdaten!I55,libsex,0)),Schülerdaten!I55),"")</f>
        <v/>
      </c>
      <c r="H52" s="147" t="str">
        <f>IF(A52&lt;&gt;"",IF(Schülerdaten!J55&lt;&gt;"",Schülerdaten!J55,""),"")</f>
        <v/>
      </c>
      <c r="I52" s="148" t="str">
        <f>IF(AND(A52&lt;&gt;"",Schülerdaten!AE55&lt;&gt;""),IF(Schülerdaten!AE55=TRUE,INDEX(codenat,MATCH(Schülerdaten!K55,libnat,0)),Schülerdaten!K55),"")</f>
        <v/>
      </c>
      <c r="J52" s="148" t="str">
        <f>IF(AND(A52&lt;&gt;"",Schülerdaten!AF55&lt;&gt;""),IF(Schülerdaten!AF55=TRUE,INDEX(codelangue,MATCH(Schülerdaten!L55,liblangue,0)),Schülerdaten!L55),"")</f>
        <v/>
      </c>
      <c r="K52" s="148" t="str">
        <f>IF(AND(A52&lt;&gt;"",Schülerdaten!AH55&lt;&gt;""),IF(Schülerdaten!AH55=TRUE,IF(INDEX(codegem,MATCH(Schülerdaten!M55,libgem,0))&lt;8000,INDEX(codegem,MATCH(Schülerdaten!M55,libgem,0)),""),Schülerdaten!M55),"")</f>
        <v/>
      </c>
      <c r="L52" s="148" t="str">
        <f>IF(AND(A52&lt;&gt;"",Schülerdaten!AH55&lt;&gt;""),IF(Schülerdaten!AH55=TRUE,INDEX(codegemhist,MATCH(Schülerdaten!M55,libgem,0)),""),"")</f>
        <v/>
      </c>
      <c r="M52" s="148" t="str">
        <f>IF(AND(A52&lt;&gt;"",Schülerdaten!AH55&lt;&gt;""),IF(Schülerdaten!AH55=TRUE,IF(INDEX(codegem,MATCH(Schülerdaten!M55,libgem,0))&gt;=8000,INDEX(codegem,MATCH(Schülerdaten!M55,libgem,0)),""),Schülerdaten!M55),"")</f>
        <v/>
      </c>
      <c r="N52" s="148" t="str">
        <f>IF(AND(A52&lt;&gt;"",Schülerdaten!AI55&lt;&gt;""),IF(Schülerdaten!AI55=TRUE,INDEX(codeschart,MATCH(Schülerdaten!N55,libschart,0)),Schülerdaten!N55),"")</f>
        <v/>
      </c>
      <c r="O52" s="148" t="str">
        <f>IF(AND(A52&lt;&gt;"",Schülerdaten!O55&lt;&gt;""),Schülerdaten!O55,"")</f>
        <v/>
      </c>
      <c r="P52" s="148" t="str">
        <f>IF(AND(A52&lt;&gt;"",Schülerdaten!AK55&lt;&gt;""),IF(Schülerdaten!AK55=TRUE,INDEX(codeform,MATCH(Schülerdaten!P55,libform,0)),Schülerdaten!P55),"")</f>
        <v/>
      </c>
      <c r="Q52" s="148" t="str">
        <f>IF(AND(A52&lt;&gt;"",Schülerdaten!AL55&lt;&gt;""),IF(Schülerdaten!AL55=TRUE,INDEX(codespe,MATCH(Schülerdaten!Q55,libspe,0)),Schülerdaten!Q55),"")</f>
        <v/>
      </c>
      <c r="R52" s="148" t="str">
        <f>IF(AND(A52&lt;&gt;"",OR(Schülerdaten!AM55&lt;&gt;"",Schülerdaten!AT55=FALSE)),IF(Schülerdaten!AM55=TRUE,INDEX(codemp1,MATCH(Schülerdaten!R55,libmp1,0)),IF(Schülerdaten!AT55=FALSE,0,Schülerdaten!R55)),"")</f>
        <v/>
      </c>
      <c r="S52" s="148" t="str">
        <f t="shared" si="1"/>
        <v/>
      </c>
      <c r="T52" s="148" t="str">
        <f t="shared" si="2"/>
        <v/>
      </c>
      <c r="U52" s="148" t="str">
        <f>IF(AND(A52&lt;&gt;"",Schülerdaten!S55&lt;&gt;""),Schülerdaten!S55,"")</f>
        <v/>
      </c>
      <c r="V52" s="148" t="str">
        <f>IF(AND(A52&lt;&gt;"",Schülerdaten!T55&lt;&gt;""),Schülerdaten!T55,"")</f>
        <v/>
      </c>
      <c r="W52" s="148" t="str">
        <f>IF(AND(A52&lt;&gt;"",Schülerdaten!U55&lt;&gt;""),Schülerdaten!U55,"")</f>
        <v/>
      </c>
      <c r="X52" s="148" t="str">
        <f>IF(AND(A52&lt;&gt;"",Schülerdaten!V55&lt;&gt;""),Schülerdaten!V55,"")</f>
        <v/>
      </c>
      <c r="Y52" s="148" t="str">
        <f>IF(AND(A52&lt;&gt;"",Schülerdaten!W55&lt;&gt;""),Schülerdaten!W55,"")</f>
        <v/>
      </c>
      <c r="Z52" s="148" t="str">
        <f>IF(AND(A52&lt;&gt;"",Schülerdaten!X55&lt;&gt;""),Schülerdaten!X55,"")</f>
        <v/>
      </c>
    </row>
    <row r="53" spans="1:26" x14ac:dyDescent="0.2">
      <c r="A53" s="146" t="str">
        <f>IF(OR(Schülerdaten!$C56&lt;&gt;""),Schülerdaten!A56,"")</f>
        <v/>
      </c>
      <c r="B53" s="146" t="str">
        <f>IF(A53&lt;&gt;"",Schülerdaten!B56,"")</f>
        <v/>
      </c>
      <c r="C53" s="146" t="str">
        <f>IF(AND(A53&lt;&gt;"",Schülerdaten!F56&lt;&gt;""),IF(INDEX(codeclint,MATCH(Schülerdaten!F56,libclint,0))&lt;&gt;"",INDEX(codeclint,MATCH(Schülerdaten!F56,libclint,0)),""),"")</f>
        <v/>
      </c>
      <c r="D53" s="146" t="str">
        <f t="shared" si="0"/>
        <v/>
      </c>
      <c r="E53" s="146" t="str">
        <f>IF(A53&lt;&gt;"",IF(Schülerdaten!G56&lt;&gt;"",IF(Schülerdaten!AB56&lt;&gt;"",IF(Schülerdaten!G56="LOC.ID",CONCATENATE("LOC.",Schülerdaten!AU$5),Schülerdaten!G56),""),""),"")</f>
        <v/>
      </c>
      <c r="F53" s="146" t="str">
        <f>IF(A53&lt;&gt;"",IF(Schülerdaten!H56&lt;&gt;"",Schülerdaten!H56,""),"")</f>
        <v/>
      </c>
      <c r="G53" s="146" t="str">
        <f>IF(AND(A53&lt;&gt;"",Schülerdaten!AC56&lt;&gt;""),IF(Schülerdaten!AC56=TRUE,INDEX(codesex,MATCH(Schülerdaten!I56,libsex,0)),Schülerdaten!I56),"")</f>
        <v/>
      </c>
      <c r="H53" s="147" t="str">
        <f>IF(A53&lt;&gt;"",IF(Schülerdaten!J56&lt;&gt;"",Schülerdaten!J56,""),"")</f>
        <v/>
      </c>
      <c r="I53" s="148" t="str">
        <f>IF(AND(A53&lt;&gt;"",Schülerdaten!AE56&lt;&gt;""),IF(Schülerdaten!AE56=TRUE,INDEX(codenat,MATCH(Schülerdaten!K56,libnat,0)),Schülerdaten!K56),"")</f>
        <v/>
      </c>
      <c r="J53" s="148" t="str">
        <f>IF(AND(A53&lt;&gt;"",Schülerdaten!AF56&lt;&gt;""),IF(Schülerdaten!AF56=TRUE,INDEX(codelangue,MATCH(Schülerdaten!L56,liblangue,0)),Schülerdaten!L56),"")</f>
        <v/>
      </c>
      <c r="K53" s="148" t="str">
        <f>IF(AND(A53&lt;&gt;"",Schülerdaten!AH56&lt;&gt;""),IF(Schülerdaten!AH56=TRUE,IF(INDEX(codegem,MATCH(Schülerdaten!M56,libgem,0))&lt;8000,INDEX(codegem,MATCH(Schülerdaten!M56,libgem,0)),""),Schülerdaten!M56),"")</f>
        <v/>
      </c>
      <c r="L53" s="148" t="str">
        <f>IF(AND(A53&lt;&gt;"",Schülerdaten!AH56&lt;&gt;""),IF(Schülerdaten!AH56=TRUE,INDEX(codegemhist,MATCH(Schülerdaten!M56,libgem,0)),""),"")</f>
        <v/>
      </c>
      <c r="M53" s="148" t="str">
        <f>IF(AND(A53&lt;&gt;"",Schülerdaten!AH56&lt;&gt;""),IF(Schülerdaten!AH56=TRUE,IF(INDEX(codegem,MATCH(Schülerdaten!M56,libgem,0))&gt;=8000,INDEX(codegem,MATCH(Schülerdaten!M56,libgem,0)),""),Schülerdaten!M56),"")</f>
        <v/>
      </c>
      <c r="N53" s="148" t="str">
        <f>IF(AND(A53&lt;&gt;"",Schülerdaten!AI56&lt;&gt;""),IF(Schülerdaten!AI56=TRUE,INDEX(codeschart,MATCH(Schülerdaten!N56,libschart,0)),Schülerdaten!N56),"")</f>
        <v/>
      </c>
      <c r="O53" s="148" t="str">
        <f>IF(AND(A53&lt;&gt;"",Schülerdaten!O56&lt;&gt;""),Schülerdaten!O56,"")</f>
        <v/>
      </c>
      <c r="P53" s="148" t="str">
        <f>IF(AND(A53&lt;&gt;"",Schülerdaten!AK56&lt;&gt;""),IF(Schülerdaten!AK56=TRUE,INDEX(codeform,MATCH(Schülerdaten!P56,libform,0)),Schülerdaten!P56),"")</f>
        <v/>
      </c>
      <c r="Q53" s="148" t="str">
        <f>IF(AND(A53&lt;&gt;"",Schülerdaten!AL56&lt;&gt;""),IF(Schülerdaten!AL56=TRUE,INDEX(codespe,MATCH(Schülerdaten!Q56,libspe,0)),Schülerdaten!Q56),"")</f>
        <v/>
      </c>
      <c r="R53" s="148" t="str">
        <f>IF(AND(A53&lt;&gt;"",OR(Schülerdaten!AM56&lt;&gt;"",Schülerdaten!AT56=FALSE)),IF(Schülerdaten!AM56=TRUE,INDEX(codemp1,MATCH(Schülerdaten!R56,libmp1,0)),IF(Schülerdaten!AT56=FALSE,0,Schülerdaten!R56)),"")</f>
        <v/>
      </c>
      <c r="S53" s="148" t="str">
        <f t="shared" si="1"/>
        <v/>
      </c>
      <c r="T53" s="148" t="str">
        <f t="shared" si="2"/>
        <v/>
      </c>
      <c r="U53" s="148" t="str">
        <f>IF(AND(A53&lt;&gt;"",Schülerdaten!S56&lt;&gt;""),Schülerdaten!S56,"")</f>
        <v/>
      </c>
      <c r="V53" s="148" t="str">
        <f>IF(AND(A53&lt;&gt;"",Schülerdaten!T56&lt;&gt;""),Schülerdaten!T56,"")</f>
        <v/>
      </c>
      <c r="W53" s="148" t="str">
        <f>IF(AND(A53&lt;&gt;"",Schülerdaten!U56&lt;&gt;""),Schülerdaten!U56,"")</f>
        <v/>
      </c>
      <c r="X53" s="148" t="str">
        <f>IF(AND(A53&lt;&gt;"",Schülerdaten!V56&lt;&gt;""),Schülerdaten!V56,"")</f>
        <v/>
      </c>
      <c r="Y53" s="148" t="str">
        <f>IF(AND(A53&lt;&gt;"",Schülerdaten!W56&lt;&gt;""),Schülerdaten!W56,"")</f>
        <v/>
      </c>
      <c r="Z53" s="148" t="str">
        <f>IF(AND(A53&lt;&gt;"",Schülerdaten!X56&lt;&gt;""),Schülerdaten!X56,"")</f>
        <v/>
      </c>
    </row>
    <row r="54" spans="1:26" x14ac:dyDescent="0.2">
      <c r="A54" s="146" t="str">
        <f>IF(OR(Schülerdaten!$C57&lt;&gt;""),Schülerdaten!A57,"")</f>
        <v/>
      </c>
      <c r="B54" s="146" t="str">
        <f>IF(A54&lt;&gt;"",Schülerdaten!B57,"")</f>
        <v/>
      </c>
      <c r="C54" s="146" t="str">
        <f>IF(AND(A54&lt;&gt;"",Schülerdaten!F57&lt;&gt;""),IF(INDEX(codeclint,MATCH(Schülerdaten!F57,libclint,0))&lt;&gt;"",INDEX(codeclint,MATCH(Schülerdaten!F57,libclint,0)),""),"")</f>
        <v/>
      </c>
      <c r="D54" s="146" t="str">
        <f t="shared" si="0"/>
        <v/>
      </c>
      <c r="E54" s="146" t="str">
        <f>IF(A54&lt;&gt;"",IF(Schülerdaten!G57&lt;&gt;"",IF(Schülerdaten!AB57&lt;&gt;"",IF(Schülerdaten!G57="LOC.ID",CONCATENATE("LOC.",Schülerdaten!AU$5),Schülerdaten!G57),""),""),"")</f>
        <v/>
      </c>
      <c r="F54" s="146" t="str">
        <f>IF(A54&lt;&gt;"",IF(Schülerdaten!H57&lt;&gt;"",Schülerdaten!H57,""),"")</f>
        <v/>
      </c>
      <c r="G54" s="146" t="str">
        <f>IF(AND(A54&lt;&gt;"",Schülerdaten!AC57&lt;&gt;""),IF(Schülerdaten!AC57=TRUE,INDEX(codesex,MATCH(Schülerdaten!I57,libsex,0)),Schülerdaten!I57),"")</f>
        <v/>
      </c>
      <c r="H54" s="147" t="str">
        <f>IF(A54&lt;&gt;"",IF(Schülerdaten!J57&lt;&gt;"",Schülerdaten!J57,""),"")</f>
        <v/>
      </c>
      <c r="I54" s="148" t="str">
        <f>IF(AND(A54&lt;&gt;"",Schülerdaten!AE57&lt;&gt;""),IF(Schülerdaten!AE57=TRUE,INDEX(codenat,MATCH(Schülerdaten!K57,libnat,0)),Schülerdaten!K57),"")</f>
        <v/>
      </c>
      <c r="J54" s="148" t="str">
        <f>IF(AND(A54&lt;&gt;"",Schülerdaten!AF57&lt;&gt;""),IF(Schülerdaten!AF57=TRUE,INDEX(codelangue,MATCH(Schülerdaten!L57,liblangue,0)),Schülerdaten!L57),"")</f>
        <v/>
      </c>
      <c r="K54" s="148" t="str">
        <f>IF(AND(A54&lt;&gt;"",Schülerdaten!AH57&lt;&gt;""),IF(Schülerdaten!AH57=TRUE,IF(INDEX(codegem,MATCH(Schülerdaten!M57,libgem,0))&lt;8000,INDEX(codegem,MATCH(Schülerdaten!M57,libgem,0)),""),Schülerdaten!M57),"")</f>
        <v/>
      </c>
      <c r="L54" s="148" t="str">
        <f>IF(AND(A54&lt;&gt;"",Schülerdaten!AH57&lt;&gt;""),IF(Schülerdaten!AH57=TRUE,INDEX(codegemhist,MATCH(Schülerdaten!M57,libgem,0)),""),"")</f>
        <v/>
      </c>
      <c r="M54" s="148" t="str">
        <f>IF(AND(A54&lt;&gt;"",Schülerdaten!AH57&lt;&gt;""),IF(Schülerdaten!AH57=TRUE,IF(INDEX(codegem,MATCH(Schülerdaten!M57,libgem,0))&gt;=8000,INDEX(codegem,MATCH(Schülerdaten!M57,libgem,0)),""),Schülerdaten!M57),"")</f>
        <v/>
      </c>
      <c r="N54" s="148" t="str">
        <f>IF(AND(A54&lt;&gt;"",Schülerdaten!AI57&lt;&gt;""),IF(Schülerdaten!AI57=TRUE,INDEX(codeschart,MATCH(Schülerdaten!N57,libschart,0)),Schülerdaten!N57),"")</f>
        <v/>
      </c>
      <c r="O54" s="148" t="str">
        <f>IF(AND(A54&lt;&gt;"",Schülerdaten!O57&lt;&gt;""),Schülerdaten!O57,"")</f>
        <v/>
      </c>
      <c r="P54" s="148" t="str">
        <f>IF(AND(A54&lt;&gt;"",Schülerdaten!AK57&lt;&gt;""),IF(Schülerdaten!AK57=TRUE,INDEX(codeform,MATCH(Schülerdaten!P57,libform,0)),Schülerdaten!P57),"")</f>
        <v/>
      </c>
      <c r="Q54" s="148" t="str">
        <f>IF(AND(A54&lt;&gt;"",Schülerdaten!AL57&lt;&gt;""),IF(Schülerdaten!AL57=TRUE,INDEX(codespe,MATCH(Schülerdaten!Q57,libspe,0)),Schülerdaten!Q57),"")</f>
        <v/>
      </c>
      <c r="R54" s="148" t="str">
        <f>IF(AND(A54&lt;&gt;"",OR(Schülerdaten!AM57&lt;&gt;"",Schülerdaten!AT57=FALSE)),IF(Schülerdaten!AM57=TRUE,INDEX(codemp1,MATCH(Schülerdaten!R57,libmp1,0)),IF(Schülerdaten!AT57=FALSE,0,Schülerdaten!R57)),"")</f>
        <v/>
      </c>
      <c r="S54" s="148" t="str">
        <f t="shared" si="1"/>
        <v/>
      </c>
      <c r="T54" s="148" t="str">
        <f t="shared" si="2"/>
        <v/>
      </c>
      <c r="U54" s="148" t="str">
        <f>IF(AND(A54&lt;&gt;"",Schülerdaten!S57&lt;&gt;""),Schülerdaten!S57,"")</f>
        <v/>
      </c>
      <c r="V54" s="148" t="str">
        <f>IF(AND(A54&lt;&gt;"",Schülerdaten!T57&lt;&gt;""),Schülerdaten!T57,"")</f>
        <v/>
      </c>
      <c r="W54" s="148" t="str">
        <f>IF(AND(A54&lt;&gt;"",Schülerdaten!U57&lt;&gt;""),Schülerdaten!U57,"")</f>
        <v/>
      </c>
      <c r="X54" s="148" t="str">
        <f>IF(AND(A54&lt;&gt;"",Schülerdaten!V57&lt;&gt;""),Schülerdaten!V57,"")</f>
        <v/>
      </c>
      <c r="Y54" s="148" t="str">
        <f>IF(AND(A54&lt;&gt;"",Schülerdaten!W57&lt;&gt;""),Schülerdaten!W57,"")</f>
        <v/>
      </c>
      <c r="Z54" s="148" t="str">
        <f>IF(AND(A54&lt;&gt;"",Schülerdaten!X57&lt;&gt;""),Schülerdaten!X57,"")</f>
        <v/>
      </c>
    </row>
    <row r="55" spans="1:26" x14ac:dyDescent="0.2">
      <c r="A55" s="146" t="str">
        <f>IF(OR(Schülerdaten!$C58&lt;&gt;""),Schülerdaten!A58,"")</f>
        <v/>
      </c>
      <c r="B55" s="146" t="str">
        <f>IF(A55&lt;&gt;"",Schülerdaten!B58,"")</f>
        <v/>
      </c>
      <c r="C55" s="146" t="str">
        <f>IF(AND(A55&lt;&gt;"",Schülerdaten!F58&lt;&gt;""),IF(INDEX(codeclint,MATCH(Schülerdaten!F58,libclint,0))&lt;&gt;"",INDEX(codeclint,MATCH(Schülerdaten!F58,libclint,0)),""),"")</f>
        <v/>
      </c>
      <c r="D55" s="146" t="str">
        <f t="shared" si="0"/>
        <v/>
      </c>
      <c r="E55" s="146" t="str">
        <f>IF(A55&lt;&gt;"",IF(Schülerdaten!G58&lt;&gt;"",IF(Schülerdaten!AB58&lt;&gt;"",IF(Schülerdaten!G58="LOC.ID",CONCATENATE("LOC.",Schülerdaten!AU$5),Schülerdaten!G58),""),""),"")</f>
        <v/>
      </c>
      <c r="F55" s="146" t="str">
        <f>IF(A55&lt;&gt;"",IF(Schülerdaten!H58&lt;&gt;"",Schülerdaten!H58,""),"")</f>
        <v/>
      </c>
      <c r="G55" s="146" t="str">
        <f>IF(AND(A55&lt;&gt;"",Schülerdaten!AC58&lt;&gt;""),IF(Schülerdaten!AC58=TRUE,INDEX(codesex,MATCH(Schülerdaten!I58,libsex,0)),Schülerdaten!I58),"")</f>
        <v/>
      </c>
      <c r="H55" s="147" t="str">
        <f>IF(A55&lt;&gt;"",IF(Schülerdaten!J58&lt;&gt;"",Schülerdaten!J58,""),"")</f>
        <v/>
      </c>
      <c r="I55" s="148" t="str">
        <f>IF(AND(A55&lt;&gt;"",Schülerdaten!AE58&lt;&gt;""),IF(Schülerdaten!AE58=TRUE,INDEX(codenat,MATCH(Schülerdaten!K58,libnat,0)),Schülerdaten!K58),"")</f>
        <v/>
      </c>
      <c r="J55" s="148" t="str">
        <f>IF(AND(A55&lt;&gt;"",Schülerdaten!AF58&lt;&gt;""),IF(Schülerdaten!AF58=TRUE,INDEX(codelangue,MATCH(Schülerdaten!L58,liblangue,0)),Schülerdaten!L58),"")</f>
        <v/>
      </c>
      <c r="K55" s="148" t="str">
        <f>IF(AND(A55&lt;&gt;"",Schülerdaten!AH58&lt;&gt;""),IF(Schülerdaten!AH58=TRUE,IF(INDEX(codegem,MATCH(Schülerdaten!M58,libgem,0))&lt;8000,INDEX(codegem,MATCH(Schülerdaten!M58,libgem,0)),""),Schülerdaten!M58),"")</f>
        <v/>
      </c>
      <c r="L55" s="148" t="str">
        <f>IF(AND(A55&lt;&gt;"",Schülerdaten!AH58&lt;&gt;""),IF(Schülerdaten!AH58=TRUE,INDEX(codegemhist,MATCH(Schülerdaten!M58,libgem,0)),""),"")</f>
        <v/>
      </c>
      <c r="M55" s="148" t="str">
        <f>IF(AND(A55&lt;&gt;"",Schülerdaten!AH58&lt;&gt;""),IF(Schülerdaten!AH58=TRUE,IF(INDEX(codegem,MATCH(Schülerdaten!M58,libgem,0))&gt;=8000,INDEX(codegem,MATCH(Schülerdaten!M58,libgem,0)),""),Schülerdaten!M58),"")</f>
        <v/>
      </c>
      <c r="N55" s="148" t="str">
        <f>IF(AND(A55&lt;&gt;"",Schülerdaten!AI58&lt;&gt;""),IF(Schülerdaten!AI58=TRUE,INDEX(codeschart,MATCH(Schülerdaten!N58,libschart,0)),Schülerdaten!N58),"")</f>
        <v/>
      </c>
      <c r="O55" s="148" t="str">
        <f>IF(AND(A55&lt;&gt;"",Schülerdaten!O58&lt;&gt;""),Schülerdaten!O58,"")</f>
        <v/>
      </c>
      <c r="P55" s="148" t="str">
        <f>IF(AND(A55&lt;&gt;"",Schülerdaten!AK58&lt;&gt;""),IF(Schülerdaten!AK58=TRUE,INDEX(codeform,MATCH(Schülerdaten!P58,libform,0)),Schülerdaten!P58),"")</f>
        <v/>
      </c>
      <c r="Q55" s="148" t="str">
        <f>IF(AND(A55&lt;&gt;"",Schülerdaten!AL58&lt;&gt;""),IF(Schülerdaten!AL58=TRUE,INDEX(codespe,MATCH(Schülerdaten!Q58,libspe,0)),Schülerdaten!Q58),"")</f>
        <v/>
      </c>
      <c r="R55" s="148" t="str">
        <f>IF(AND(A55&lt;&gt;"",OR(Schülerdaten!AM58&lt;&gt;"",Schülerdaten!AT58=FALSE)),IF(Schülerdaten!AM58=TRUE,INDEX(codemp1,MATCH(Schülerdaten!R58,libmp1,0)),IF(Schülerdaten!AT58=FALSE,0,Schülerdaten!R58)),"")</f>
        <v/>
      </c>
      <c r="S55" s="148" t="str">
        <f t="shared" si="1"/>
        <v/>
      </c>
      <c r="T55" s="148" t="str">
        <f t="shared" si="2"/>
        <v/>
      </c>
      <c r="U55" s="148" t="str">
        <f>IF(AND(A55&lt;&gt;"",Schülerdaten!S58&lt;&gt;""),Schülerdaten!S58,"")</f>
        <v/>
      </c>
      <c r="V55" s="148" t="str">
        <f>IF(AND(A55&lt;&gt;"",Schülerdaten!T58&lt;&gt;""),Schülerdaten!T58,"")</f>
        <v/>
      </c>
      <c r="W55" s="148" t="str">
        <f>IF(AND(A55&lt;&gt;"",Schülerdaten!U58&lt;&gt;""),Schülerdaten!U58,"")</f>
        <v/>
      </c>
      <c r="X55" s="148" t="str">
        <f>IF(AND(A55&lt;&gt;"",Schülerdaten!V58&lt;&gt;""),Schülerdaten!V58,"")</f>
        <v/>
      </c>
      <c r="Y55" s="148" t="str">
        <f>IF(AND(A55&lt;&gt;"",Schülerdaten!W58&lt;&gt;""),Schülerdaten!W58,"")</f>
        <v/>
      </c>
      <c r="Z55" s="148" t="str">
        <f>IF(AND(A55&lt;&gt;"",Schülerdaten!X58&lt;&gt;""),Schülerdaten!X58,"")</f>
        <v/>
      </c>
    </row>
    <row r="56" spans="1:26" x14ac:dyDescent="0.2">
      <c r="A56" s="146" t="str">
        <f>IF(OR(Schülerdaten!$C59&lt;&gt;""),Schülerdaten!A59,"")</f>
        <v/>
      </c>
      <c r="B56" s="146" t="str">
        <f>IF(A56&lt;&gt;"",Schülerdaten!B59,"")</f>
        <v/>
      </c>
      <c r="C56" s="146" t="str">
        <f>IF(AND(A56&lt;&gt;"",Schülerdaten!F59&lt;&gt;""),IF(INDEX(codeclint,MATCH(Schülerdaten!F59,libclint,0))&lt;&gt;"",INDEX(codeclint,MATCH(Schülerdaten!F59,libclint,0)),""),"")</f>
        <v/>
      </c>
      <c r="D56" s="146" t="str">
        <f t="shared" si="0"/>
        <v/>
      </c>
      <c r="E56" s="146" t="str">
        <f>IF(A56&lt;&gt;"",IF(Schülerdaten!G59&lt;&gt;"",IF(Schülerdaten!AB59&lt;&gt;"",IF(Schülerdaten!G59="LOC.ID",CONCATENATE("LOC.",Schülerdaten!AU$5),Schülerdaten!G59),""),""),"")</f>
        <v/>
      </c>
      <c r="F56" s="146" t="str">
        <f>IF(A56&lt;&gt;"",IF(Schülerdaten!H59&lt;&gt;"",Schülerdaten!H59,""),"")</f>
        <v/>
      </c>
      <c r="G56" s="146" t="str">
        <f>IF(AND(A56&lt;&gt;"",Schülerdaten!AC59&lt;&gt;""),IF(Schülerdaten!AC59=TRUE,INDEX(codesex,MATCH(Schülerdaten!I59,libsex,0)),Schülerdaten!I59),"")</f>
        <v/>
      </c>
      <c r="H56" s="147" t="str">
        <f>IF(A56&lt;&gt;"",IF(Schülerdaten!J59&lt;&gt;"",Schülerdaten!J59,""),"")</f>
        <v/>
      </c>
      <c r="I56" s="148" t="str">
        <f>IF(AND(A56&lt;&gt;"",Schülerdaten!AE59&lt;&gt;""),IF(Schülerdaten!AE59=TRUE,INDEX(codenat,MATCH(Schülerdaten!K59,libnat,0)),Schülerdaten!K59),"")</f>
        <v/>
      </c>
      <c r="J56" s="148" t="str">
        <f>IF(AND(A56&lt;&gt;"",Schülerdaten!AF59&lt;&gt;""),IF(Schülerdaten!AF59=TRUE,INDEX(codelangue,MATCH(Schülerdaten!L59,liblangue,0)),Schülerdaten!L59),"")</f>
        <v/>
      </c>
      <c r="K56" s="148" t="str">
        <f>IF(AND(A56&lt;&gt;"",Schülerdaten!AH59&lt;&gt;""),IF(Schülerdaten!AH59=TRUE,IF(INDEX(codegem,MATCH(Schülerdaten!M59,libgem,0))&lt;8000,INDEX(codegem,MATCH(Schülerdaten!M59,libgem,0)),""),Schülerdaten!M59),"")</f>
        <v/>
      </c>
      <c r="L56" s="148" t="str">
        <f>IF(AND(A56&lt;&gt;"",Schülerdaten!AH59&lt;&gt;""),IF(Schülerdaten!AH59=TRUE,INDEX(codegemhist,MATCH(Schülerdaten!M59,libgem,0)),""),"")</f>
        <v/>
      </c>
      <c r="M56" s="148" t="str">
        <f>IF(AND(A56&lt;&gt;"",Schülerdaten!AH59&lt;&gt;""),IF(Schülerdaten!AH59=TRUE,IF(INDEX(codegem,MATCH(Schülerdaten!M59,libgem,0))&gt;=8000,INDEX(codegem,MATCH(Schülerdaten!M59,libgem,0)),""),Schülerdaten!M59),"")</f>
        <v/>
      </c>
      <c r="N56" s="148" t="str">
        <f>IF(AND(A56&lt;&gt;"",Schülerdaten!AI59&lt;&gt;""),IF(Schülerdaten!AI59=TRUE,INDEX(codeschart,MATCH(Schülerdaten!N59,libschart,0)),Schülerdaten!N59),"")</f>
        <v/>
      </c>
      <c r="O56" s="148" t="str">
        <f>IF(AND(A56&lt;&gt;"",Schülerdaten!O59&lt;&gt;""),Schülerdaten!O59,"")</f>
        <v/>
      </c>
      <c r="P56" s="148" t="str">
        <f>IF(AND(A56&lt;&gt;"",Schülerdaten!AK59&lt;&gt;""),IF(Schülerdaten!AK59=TRUE,INDEX(codeform,MATCH(Schülerdaten!P59,libform,0)),Schülerdaten!P59),"")</f>
        <v/>
      </c>
      <c r="Q56" s="148" t="str">
        <f>IF(AND(A56&lt;&gt;"",Schülerdaten!AL59&lt;&gt;""),IF(Schülerdaten!AL59=TRUE,INDEX(codespe,MATCH(Schülerdaten!Q59,libspe,0)),Schülerdaten!Q59),"")</f>
        <v/>
      </c>
      <c r="R56" s="148" t="str">
        <f>IF(AND(A56&lt;&gt;"",OR(Schülerdaten!AM59&lt;&gt;"",Schülerdaten!AT59=FALSE)),IF(Schülerdaten!AM59=TRUE,INDEX(codemp1,MATCH(Schülerdaten!R59,libmp1,0)),IF(Schülerdaten!AT59=FALSE,0,Schülerdaten!R59)),"")</f>
        <v/>
      </c>
      <c r="S56" s="148" t="str">
        <f t="shared" si="1"/>
        <v/>
      </c>
      <c r="T56" s="148" t="str">
        <f t="shared" si="2"/>
        <v/>
      </c>
      <c r="U56" s="148" t="str">
        <f>IF(AND(A56&lt;&gt;"",Schülerdaten!S59&lt;&gt;""),Schülerdaten!S59,"")</f>
        <v/>
      </c>
      <c r="V56" s="148" t="str">
        <f>IF(AND(A56&lt;&gt;"",Schülerdaten!T59&lt;&gt;""),Schülerdaten!T59,"")</f>
        <v/>
      </c>
      <c r="W56" s="148" t="str">
        <f>IF(AND(A56&lt;&gt;"",Schülerdaten!U59&lt;&gt;""),Schülerdaten!U59,"")</f>
        <v/>
      </c>
      <c r="X56" s="148" t="str">
        <f>IF(AND(A56&lt;&gt;"",Schülerdaten!V59&lt;&gt;""),Schülerdaten!V59,"")</f>
        <v/>
      </c>
      <c r="Y56" s="148" t="str">
        <f>IF(AND(A56&lt;&gt;"",Schülerdaten!W59&lt;&gt;""),Schülerdaten!W59,"")</f>
        <v/>
      </c>
      <c r="Z56" s="148" t="str">
        <f>IF(AND(A56&lt;&gt;"",Schülerdaten!X59&lt;&gt;""),Schülerdaten!X59,"")</f>
        <v/>
      </c>
    </row>
    <row r="57" spans="1:26" x14ac:dyDescent="0.2">
      <c r="A57" s="146" t="str">
        <f>IF(OR(Schülerdaten!$C60&lt;&gt;""),Schülerdaten!A60,"")</f>
        <v/>
      </c>
      <c r="B57" s="146" t="str">
        <f>IF(A57&lt;&gt;"",Schülerdaten!B60,"")</f>
        <v/>
      </c>
      <c r="C57" s="146" t="str">
        <f>IF(AND(A57&lt;&gt;"",Schülerdaten!F60&lt;&gt;""),IF(INDEX(codeclint,MATCH(Schülerdaten!F60,libclint,0))&lt;&gt;"",INDEX(codeclint,MATCH(Schülerdaten!F60,libclint,0)),""),"")</f>
        <v/>
      </c>
      <c r="D57" s="146" t="str">
        <f t="shared" si="0"/>
        <v/>
      </c>
      <c r="E57" s="146" t="str">
        <f>IF(A57&lt;&gt;"",IF(Schülerdaten!G60&lt;&gt;"",IF(Schülerdaten!AB60&lt;&gt;"",IF(Schülerdaten!G60="LOC.ID",CONCATENATE("LOC.",Schülerdaten!AU$5),Schülerdaten!G60),""),""),"")</f>
        <v/>
      </c>
      <c r="F57" s="146" t="str">
        <f>IF(A57&lt;&gt;"",IF(Schülerdaten!H60&lt;&gt;"",Schülerdaten!H60,""),"")</f>
        <v/>
      </c>
      <c r="G57" s="146" t="str">
        <f>IF(AND(A57&lt;&gt;"",Schülerdaten!AC60&lt;&gt;""),IF(Schülerdaten!AC60=TRUE,INDEX(codesex,MATCH(Schülerdaten!I60,libsex,0)),Schülerdaten!I60),"")</f>
        <v/>
      </c>
      <c r="H57" s="147" t="str">
        <f>IF(A57&lt;&gt;"",IF(Schülerdaten!J60&lt;&gt;"",Schülerdaten!J60,""),"")</f>
        <v/>
      </c>
      <c r="I57" s="148" t="str">
        <f>IF(AND(A57&lt;&gt;"",Schülerdaten!AE60&lt;&gt;""),IF(Schülerdaten!AE60=TRUE,INDEX(codenat,MATCH(Schülerdaten!K60,libnat,0)),Schülerdaten!K60),"")</f>
        <v/>
      </c>
      <c r="J57" s="148" t="str">
        <f>IF(AND(A57&lt;&gt;"",Schülerdaten!AF60&lt;&gt;""),IF(Schülerdaten!AF60=TRUE,INDEX(codelangue,MATCH(Schülerdaten!L60,liblangue,0)),Schülerdaten!L60),"")</f>
        <v/>
      </c>
      <c r="K57" s="148" t="str">
        <f>IF(AND(A57&lt;&gt;"",Schülerdaten!AH60&lt;&gt;""),IF(Schülerdaten!AH60=TRUE,IF(INDEX(codegem,MATCH(Schülerdaten!M60,libgem,0))&lt;8000,INDEX(codegem,MATCH(Schülerdaten!M60,libgem,0)),""),Schülerdaten!M60),"")</f>
        <v/>
      </c>
      <c r="L57" s="148" t="str">
        <f>IF(AND(A57&lt;&gt;"",Schülerdaten!AH60&lt;&gt;""),IF(Schülerdaten!AH60=TRUE,INDEX(codegemhist,MATCH(Schülerdaten!M60,libgem,0)),""),"")</f>
        <v/>
      </c>
      <c r="M57" s="148" t="str">
        <f>IF(AND(A57&lt;&gt;"",Schülerdaten!AH60&lt;&gt;""),IF(Schülerdaten!AH60=TRUE,IF(INDEX(codegem,MATCH(Schülerdaten!M60,libgem,0))&gt;=8000,INDEX(codegem,MATCH(Schülerdaten!M60,libgem,0)),""),Schülerdaten!M60),"")</f>
        <v/>
      </c>
      <c r="N57" s="148" t="str">
        <f>IF(AND(A57&lt;&gt;"",Schülerdaten!AI60&lt;&gt;""),IF(Schülerdaten!AI60=TRUE,INDEX(codeschart,MATCH(Schülerdaten!N60,libschart,0)),Schülerdaten!N60),"")</f>
        <v/>
      </c>
      <c r="O57" s="148" t="str">
        <f>IF(AND(A57&lt;&gt;"",Schülerdaten!O60&lt;&gt;""),Schülerdaten!O60,"")</f>
        <v/>
      </c>
      <c r="P57" s="148" t="str">
        <f>IF(AND(A57&lt;&gt;"",Schülerdaten!AK60&lt;&gt;""),IF(Schülerdaten!AK60=TRUE,INDEX(codeform,MATCH(Schülerdaten!P60,libform,0)),Schülerdaten!P60),"")</f>
        <v/>
      </c>
      <c r="Q57" s="148" t="str">
        <f>IF(AND(A57&lt;&gt;"",Schülerdaten!AL60&lt;&gt;""),IF(Schülerdaten!AL60=TRUE,INDEX(codespe,MATCH(Schülerdaten!Q60,libspe,0)),Schülerdaten!Q60),"")</f>
        <v/>
      </c>
      <c r="R57" s="148" t="str">
        <f>IF(AND(A57&lt;&gt;"",OR(Schülerdaten!AM60&lt;&gt;"",Schülerdaten!AT60=FALSE)),IF(Schülerdaten!AM60=TRUE,INDEX(codemp1,MATCH(Schülerdaten!R60,libmp1,0)),IF(Schülerdaten!AT60=FALSE,0,Schülerdaten!R60)),"")</f>
        <v/>
      </c>
      <c r="S57" s="148" t="str">
        <f t="shared" si="1"/>
        <v/>
      </c>
      <c r="T57" s="148" t="str">
        <f t="shared" si="2"/>
        <v/>
      </c>
      <c r="U57" s="148" t="str">
        <f>IF(AND(A57&lt;&gt;"",Schülerdaten!S60&lt;&gt;""),Schülerdaten!S60,"")</f>
        <v/>
      </c>
      <c r="V57" s="148" t="str">
        <f>IF(AND(A57&lt;&gt;"",Schülerdaten!T60&lt;&gt;""),Schülerdaten!T60,"")</f>
        <v/>
      </c>
      <c r="W57" s="148" t="str">
        <f>IF(AND(A57&lt;&gt;"",Schülerdaten!U60&lt;&gt;""),Schülerdaten!U60,"")</f>
        <v/>
      </c>
      <c r="X57" s="148" t="str">
        <f>IF(AND(A57&lt;&gt;"",Schülerdaten!V60&lt;&gt;""),Schülerdaten!V60,"")</f>
        <v/>
      </c>
      <c r="Y57" s="148" t="str">
        <f>IF(AND(A57&lt;&gt;"",Schülerdaten!W60&lt;&gt;""),Schülerdaten!W60,"")</f>
        <v/>
      </c>
      <c r="Z57" s="148" t="str">
        <f>IF(AND(A57&lt;&gt;"",Schülerdaten!X60&lt;&gt;""),Schülerdaten!X60,"")</f>
        <v/>
      </c>
    </row>
    <row r="58" spans="1:26" x14ac:dyDescent="0.2">
      <c r="A58" s="146" t="str">
        <f>IF(OR(Schülerdaten!$C61&lt;&gt;""),Schülerdaten!A61,"")</f>
        <v/>
      </c>
      <c r="B58" s="146" t="str">
        <f>IF(A58&lt;&gt;"",Schülerdaten!B61,"")</f>
        <v/>
      </c>
      <c r="C58" s="146" t="str">
        <f>IF(AND(A58&lt;&gt;"",Schülerdaten!F61&lt;&gt;""),IF(INDEX(codeclint,MATCH(Schülerdaten!F61,libclint,0))&lt;&gt;"",INDEX(codeclint,MATCH(Schülerdaten!F61,libclint,0)),""),"")</f>
        <v/>
      </c>
      <c r="D58" s="146" t="str">
        <f t="shared" si="0"/>
        <v/>
      </c>
      <c r="E58" s="146" t="str">
        <f>IF(A58&lt;&gt;"",IF(Schülerdaten!G61&lt;&gt;"",IF(Schülerdaten!AB61&lt;&gt;"",IF(Schülerdaten!G61="LOC.ID",CONCATENATE("LOC.",Schülerdaten!AU$5),Schülerdaten!G61),""),""),"")</f>
        <v/>
      </c>
      <c r="F58" s="146" t="str">
        <f>IF(A58&lt;&gt;"",IF(Schülerdaten!H61&lt;&gt;"",Schülerdaten!H61,""),"")</f>
        <v/>
      </c>
      <c r="G58" s="146" t="str">
        <f>IF(AND(A58&lt;&gt;"",Schülerdaten!AC61&lt;&gt;""),IF(Schülerdaten!AC61=TRUE,INDEX(codesex,MATCH(Schülerdaten!I61,libsex,0)),Schülerdaten!I61),"")</f>
        <v/>
      </c>
      <c r="H58" s="147" t="str">
        <f>IF(A58&lt;&gt;"",IF(Schülerdaten!J61&lt;&gt;"",Schülerdaten!J61,""),"")</f>
        <v/>
      </c>
      <c r="I58" s="148" t="str">
        <f>IF(AND(A58&lt;&gt;"",Schülerdaten!AE61&lt;&gt;""),IF(Schülerdaten!AE61=TRUE,INDEX(codenat,MATCH(Schülerdaten!K61,libnat,0)),Schülerdaten!K61),"")</f>
        <v/>
      </c>
      <c r="J58" s="148" t="str">
        <f>IF(AND(A58&lt;&gt;"",Schülerdaten!AF61&lt;&gt;""),IF(Schülerdaten!AF61=TRUE,INDEX(codelangue,MATCH(Schülerdaten!L61,liblangue,0)),Schülerdaten!L61),"")</f>
        <v/>
      </c>
      <c r="K58" s="148" t="str">
        <f>IF(AND(A58&lt;&gt;"",Schülerdaten!AH61&lt;&gt;""),IF(Schülerdaten!AH61=TRUE,IF(INDEX(codegem,MATCH(Schülerdaten!M61,libgem,0))&lt;8000,INDEX(codegem,MATCH(Schülerdaten!M61,libgem,0)),""),Schülerdaten!M61),"")</f>
        <v/>
      </c>
      <c r="L58" s="148" t="str">
        <f>IF(AND(A58&lt;&gt;"",Schülerdaten!AH61&lt;&gt;""),IF(Schülerdaten!AH61=TRUE,INDEX(codegemhist,MATCH(Schülerdaten!M61,libgem,0)),""),"")</f>
        <v/>
      </c>
      <c r="M58" s="148" t="str">
        <f>IF(AND(A58&lt;&gt;"",Schülerdaten!AH61&lt;&gt;""),IF(Schülerdaten!AH61=TRUE,IF(INDEX(codegem,MATCH(Schülerdaten!M61,libgem,0))&gt;=8000,INDEX(codegem,MATCH(Schülerdaten!M61,libgem,0)),""),Schülerdaten!M61),"")</f>
        <v/>
      </c>
      <c r="N58" s="148" t="str">
        <f>IF(AND(A58&lt;&gt;"",Schülerdaten!AI61&lt;&gt;""),IF(Schülerdaten!AI61=TRUE,INDEX(codeschart,MATCH(Schülerdaten!N61,libschart,0)),Schülerdaten!N61),"")</f>
        <v/>
      </c>
      <c r="O58" s="148" t="str">
        <f>IF(AND(A58&lt;&gt;"",Schülerdaten!O61&lt;&gt;""),Schülerdaten!O61,"")</f>
        <v/>
      </c>
      <c r="P58" s="148" t="str">
        <f>IF(AND(A58&lt;&gt;"",Schülerdaten!AK61&lt;&gt;""),IF(Schülerdaten!AK61=TRUE,INDEX(codeform,MATCH(Schülerdaten!P61,libform,0)),Schülerdaten!P61),"")</f>
        <v/>
      </c>
      <c r="Q58" s="148" t="str">
        <f>IF(AND(A58&lt;&gt;"",Schülerdaten!AL61&lt;&gt;""),IF(Schülerdaten!AL61=TRUE,INDEX(codespe,MATCH(Schülerdaten!Q61,libspe,0)),Schülerdaten!Q61),"")</f>
        <v/>
      </c>
      <c r="R58" s="148" t="str">
        <f>IF(AND(A58&lt;&gt;"",OR(Schülerdaten!AM61&lt;&gt;"",Schülerdaten!AT61=FALSE)),IF(Schülerdaten!AM61=TRUE,INDEX(codemp1,MATCH(Schülerdaten!R61,libmp1,0)),IF(Schülerdaten!AT61=FALSE,0,Schülerdaten!R61)),"")</f>
        <v/>
      </c>
      <c r="S58" s="148" t="str">
        <f t="shared" si="1"/>
        <v/>
      </c>
      <c r="T58" s="148" t="str">
        <f t="shared" si="2"/>
        <v/>
      </c>
      <c r="U58" s="148" t="str">
        <f>IF(AND(A58&lt;&gt;"",Schülerdaten!S61&lt;&gt;""),Schülerdaten!S61,"")</f>
        <v/>
      </c>
      <c r="V58" s="148" t="str">
        <f>IF(AND(A58&lt;&gt;"",Schülerdaten!T61&lt;&gt;""),Schülerdaten!T61,"")</f>
        <v/>
      </c>
      <c r="W58" s="148" t="str">
        <f>IF(AND(A58&lt;&gt;"",Schülerdaten!U61&lt;&gt;""),Schülerdaten!U61,"")</f>
        <v/>
      </c>
      <c r="X58" s="148" t="str">
        <f>IF(AND(A58&lt;&gt;"",Schülerdaten!V61&lt;&gt;""),Schülerdaten!V61,"")</f>
        <v/>
      </c>
      <c r="Y58" s="148" t="str">
        <f>IF(AND(A58&lt;&gt;"",Schülerdaten!W61&lt;&gt;""),Schülerdaten!W61,"")</f>
        <v/>
      </c>
      <c r="Z58" s="148" t="str">
        <f>IF(AND(A58&lt;&gt;"",Schülerdaten!X61&lt;&gt;""),Schülerdaten!X61,"")</f>
        <v/>
      </c>
    </row>
    <row r="59" spans="1:26" x14ac:dyDescent="0.2">
      <c r="A59" s="146" t="str">
        <f>IF(OR(Schülerdaten!$C62&lt;&gt;""),Schülerdaten!A62,"")</f>
        <v/>
      </c>
      <c r="B59" s="146" t="str">
        <f>IF(A59&lt;&gt;"",Schülerdaten!B62,"")</f>
        <v/>
      </c>
      <c r="C59" s="146" t="str">
        <f>IF(AND(A59&lt;&gt;"",Schülerdaten!F62&lt;&gt;""),IF(INDEX(codeclint,MATCH(Schülerdaten!F62,libclint,0))&lt;&gt;"",INDEX(codeclint,MATCH(Schülerdaten!F62,libclint,0)),""),"")</f>
        <v/>
      </c>
      <c r="D59" s="146" t="str">
        <f t="shared" si="0"/>
        <v/>
      </c>
      <c r="E59" s="146" t="str">
        <f>IF(A59&lt;&gt;"",IF(Schülerdaten!G62&lt;&gt;"",IF(Schülerdaten!AB62&lt;&gt;"",IF(Schülerdaten!G62="LOC.ID",CONCATENATE("LOC.",Schülerdaten!AU$5),Schülerdaten!G62),""),""),"")</f>
        <v/>
      </c>
      <c r="F59" s="146" t="str">
        <f>IF(A59&lt;&gt;"",IF(Schülerdaten!H62&lt;&gt;"",Schülerdaten!H62,""),"")</f>
        <v/>
      </c>
      <c r="G59" s="146" t="str">
        <f>IF(AND(A59&lt;&gt;"",Schülerdaten!AC62&lt;&gt;""),IF(Schülerdaten!AC62=TRUE,INDEX(codesex,MATCH(Schülerdaten!I62,libsex,0)),Schülerdaten!I62),"")</f>
        <v/>
      </c>
      <c r="H59" s="147" t="str">
        <f>IF(A59&lt;&gt;"",IF(Schülerdaten!J62&lt;&gt;"",Schülerdaten!J62,""),"")</f>
        <v/>
      </c>
      <c r="I59" s="148" t="str">
        <f>IF(AND(A59&lt;&gt;"",Schülerdaten!AE62&lt;&gt;""),IF(Schülerdaten!AE62=TRUE,INDEX(codenat,MATCH(Schülerdaten!K62,libnat,0)),Schülerdaten!K62),"")</f>
        <v/>
      </c>
      <c r="J59" s="148" t="str">
        <f>IF(AND(A59&lt;&gt;"",Schülerdaten!AF62&lt;&gt;""),IF(Schülerdaten!AF62=TRUE,INDEX(codelangue,MATCH(Schülerdaten!L62,liblangue,0)),Schülerdaten!L62),"")</f>
        <v/>
      </c>
      <c r="K59" s="148" t="str">
        <f>IF(AND(A59&lt;&gt;"",Schülerdaten!AH62&lt;&gt;""),IF(Schülerdaten!AH62=TRUE,IF(INDEX(codegem,MATCH(Schülerdaten!M62,libgem,0))&lt;8000,INDEX(codegem,MATCH(Schülerdaten!M62,libgem,0)),""),Schülerdaten!M62),"")</f>
        <v/>
      </c>
      <c r="L59" s="148" t="str">
        <f>IF(AND(A59&lt;&gt;"",Schülerdaten!AH62&lt;&gt;""),IF(Schülerdaten!AH62=TRUE,INDEX(codegemhist,MATCH(Schülerdaten!M62,libgem,0)),""),"")</f>
        <v/>
      </c>
      <c r="M59" s="148" t="str">
        <f>IF(AND(A59&lt;&gt;"",Schülerdaten!AH62&lt;&gt;""),IF(Schülerdaten!AH62=TRUE,IF(INDEX(codegem,MATCH(Schülerdaten!M62,libgem,0))&gt;=8000,INDEX(codegem,MATCH(Schülerdaten!M62,libgem,0)),""),Schülerdaten!M62),"")</f>
        <v/>
      </c>
      <c r="N59" s="148" t="str">
        <f>IF(AND(A59&lt;&gt;"",Schülerdaten!AI62&lt;&gt;""),IF(Schülerdaten!AI62=TRUE,INDEX(codeschart,MATCH(Schülerdaten!N62,libschart,0)),Schülerdaten!N62),"")</f>
        <v/>
      </c>
      <c r="O59" s="148" t="str">
        <f>IF(AND(A59&lt;&gt;"",Schülerdaten!O62&lt;&gt;""),Schülerdaten!O62,"")</f>
        <v/>
      </c>
      <c r="P59" s="148" t="str">
        <f>IF(AND(A59&lt;&gt;"",Schülerdaten!AK62&lt;&gt;""),IF(Schülerdaten!AK62=TRUE,INDEX(codeform,MATCH(Schülerdaten!P62,libform,0)),Schülerdaten!P62),"")</f>
        <v/>
      </c>
      <c r="Q59" s="148" t="str">
        <f>IF(AND(A59&lt;&gt;"",Schülerdaten!AL62&lt;&gt;""),IF(Schülerdaten!AL62=TRUE,INDEX(codespe,MATCH(Schülerdaten!Q62,libspe,0)),Schülerdaten!Q62),"")</f>
        <v/>
      </c>
      <c r="R59" s="148" t="str">
        <f>IF(AND(A59&lt;&gt;"",OR(Schülerdaten!AM62&lt;&gt;"",Schülerdaten!AT62=FALSE)),IF(Schülerdaten!AM62=TRUE,INDEX(codemp1,MATCH(Schülerdaten!R62,libmp1,0)),IF(Schülerdaten!AT62=FALSE,0,Schülerdaten!R62)),"")</f>
        <v/>
      </c>
      <c r="S59" s="148" t="str">
        <f t="shared" si="1"/>
        <v/>
      </c>
      <c r="T59" s="148" t="str">
        <f t="shared" si="2"/>
        <v/>
      </c>
      <c r="U59" s="148" t="str">
        <f>IF(AND(A59&lt;&gt;"",Schülerdaten!S62&lt;&gt;""),Schülerdaten!S62,"")</f>
        <v/>
      </c>
      <c r="V59" s="148" t="str">
        <f>IF(AND(A59&lt;&gt;"",Schülerdaten!T62&lt;&gt;""),Schülerdaten!T62,"")</f>
        <v/>
      </c>
      <c r="W59" s="148" t="str">
        <f>IF(AND(A59&lt;&gt;"",Schülerdaten!U62&lt;&gt;""),Schülerdaten!U62,"")</f>
        <v/>
      </c>
      <c r="X59" s="148" t="str">
        <f>IF(AND(A59&lt;&gt;"",Schülerdaten!V62&lt;&gt;""),Schülerdaten!V62,"")</f>
        <v/>
      </c>
      <c r="Y59" s="148" t="str">
        <f>IF(AND(A59&lt;&gt;"",Schülerdaten!W62&lt;&gt;""),Schülerdaten!W62,"")</f>
        <v/>
      </c>
      <c r="Z59" s="148" t="str">
        <f>IF(AND(A59&lt;&gt;"",Schülerdaten!X62&lt;&gt;""),Schülerdaten!X62,"")</f>
        <v/>
      </c>
    </row>
    <row r="60" spans="1:26" x14ac:dyDescent="0.2">
      <c r="A60" s="146" t="str">
        <f>IF(OR(Schülerdaten!$C63&lt;&gt;""),Schülerdaten!A63,"")</f>
        <v/>
      </c>
      <c r="B60" s="146" t="str">
        <f>IF(A60&lt;&gt;"",Schülerdaten!B63,"")</f>
        <v/>
      </c>
      <c r="C60" s="146" t="str">
        <f>IF(AND(A60&lt;&gt;"",Schülerdaten!F63&lt;&gt;""),IF(INDEX(codeclint,MATCH(Schülerdaten!F63,libclint,0))&lt;&gt;"",INDEX(codeclint,MATCH(Schülerdaten!F63,libclint,0)),""),"")</f>
        <v/>
      </c>
      <c r="D60" s="146" t="str">
        <f t="shared" si="0"/>
        <v/>
      </c>
      <c r="E60" s="146" t="str">
        <f>IF(A60&lt;&gt;"",IF(Schülerdaten!G63&lt;&gt;"",IF(Schülerdaten!AB63&lt;&gt;"",IF(Schülerdaten!G63="LOC.ID",CONCATENATE("LOC.",Schülerdaten!AU$5),Schülerdaten!G63),""),""),"")</f>
        <v/>
      </c>
      <c r="F60" s="146" t="str">
        <f>IF(A60&lt;&gt;"",IF(Schülerdaten!H63&lt;&gt;"",Schülerdaten!H63,""),"")</f>
        <v/>
      </c>
      <c r="G60" s="146" t="str">
        <f>IF(AND(A60&lt;&gt;"",Schülerdaten!AC63&lt;&gt;""),IF(Schülerdaten!AC63=TRUE,INDEX(codesex,MATCH(Schülerdaten!I63,libsex,0)),Schülerdaten!I63),"")</f>
        <v/>
      </c>
      <c r="H60" s="147" t="str">
        <f>IF(A60&lt;&gt;"",IF(Schülerdaten!J63&lt;&gt;"",Schülerdaten!J63,""),"")</f>
        <v/>
      </c>
      <c r="I60" s="148" t="str">
        <f>IF(AND(A60&lt;&gt;"",Schülerdaten!AE63&lt;&gt;""),IF(Schülerdaten!AE63=TRUE,INDEX(codenat,MATCH(Schülerdaten!K63,libnat,0)),Schülerdaten!K63),"")</f>
        <v/>
      </c>
      <c r="J60" s="148" t="str">
        <f>IF(AND(A60&lt;&gt;"",Schülerdaten!AF63&lt;&gt;""),IF(Schülerdaten!AF63=TRUE,INDEX(codelangue,MATCH(Schülerdaten!L63,liblangue,0)),Schülerdaten!L63),"")</f>
        <v/>
      </c>
      <c r="K60" s="148" t="str">
        <f>IF(AND(A60&lt;&gt;"",Schülerdaten!AH63&lt;&gt;""),IF(Schülerdaten!AH63=TRUE,IF(INDEX(codegem,MATCH(Schülerdaten!M63,libgem,0))&lt;8000,INDEX(codegem,MATCH(Schülerdaten!M63,libgem,0)),""),Schülerdaten!M63),"")</f>
        <v/>
      </c>
      <c r="L60" s="148" t="str">
        <f>IF(AND(A60&lt;&gt;"",Schülerdaten!AH63&lt;&gt;""),IF(Schülerdaten!AH63=TRUE,INDEX(codegemhist,MATCH(Schülerdaten!M63,libgem,0)),""),"")</f>
        <v/>
      </c>
      <c r="M60" s="148" t="str">
        <f>IF(AND(A60&lt;&gt;"",Schülerdaten!AH63&lt;&gt;""),IF(Schülerdaten!AH63=TRUE,IF(INDEX(codegem,MATCH(Schülerdaten!M63,libgem,0))&gt;=8000,INDEX(codegem,MATCH(Schülerdaten!M63,libgem,0)),""),Schülerdaten!M63),"")</f>
        <v/>
      </c>
      <c r="N60" s="148" t="str">
        <f>IF(AND(A60&lt;&gt;"",Schülerdaten!AI63&lt;&gt;""),IF(Schülerdaten!AI63=TRUE,INDEX(codeschart,MATCH(Schülerdaten!N63,libschart,0)),Schülerdaten!N63),"")</f>
        <v/>
      </c>
      <c r="O60" s="148" t="str">
        <f>IF(AND(A60&lt;&gt;"",Schülerdaten!O63&lt;&gt;""),Schülerdaten!O63,"")</f>
        <v/>
      </c>
      <c r="P60" s="148" t="str">
        <f>IF(AND(A60&lt;&gt;"",Schülerdaten!AK63&lt;&gt;""),IF(Schülerdaten!AK63=TRUE,INDEX(codeform,MATCH(Schülerdaten!P63,libform,0)),Schülerdaten!P63),"")</f>
        <v/>
      </c>
      <c r="Q60" s="148" t="str">
        <f>IF(AND(A60&lt;&gt;"",Schülerdaten!AL63&lt;&gt;""),IF(Schülerdaten!AL63=TRUE,INDEX(codespe,MATCH(Schülerdaten!Q63,libspe,0)),Schülerdaten!Q63),"")</f>
        <v/>
      </c>
      <c r="R60" s="148" t="str">
        <f>IF(AND(A60&lt;&gt;"",OR(Schülerdaten!AM63&lt;&gt;"",Schülerdaten!AT63=FALSE)),IF(Schülerdaten!AM63=TRUE,INDEX(codemp1,MATCH(Schülerdaten!R63,libmp1,0)),IF(Schülerdaten!AT63=FALSE,0,Schülerdaten!R63)),"")</f>
        <v/>
      </c>
      <c r="S60" s="148" t="str">
        <f t="shared" si="1"/>
        <v/>
      </c>
      <c r="T60" s="148" t="str">
        <f t="shared" si="2"/>
        <v/>
      </c>
      <c r="U60" s="148" t="str">
        <f>IF(AND(A60&lt;&gt;"",Schülerdaten!S63&lt;&gt;""),Schülerdaten!S63,"")</f>
        <v/>
      </c>
      <c r="V60" s="148" t="str">
        <f>IF(AND(A60&lt;&gt;"",Schülerdaten!T63&lt;&gt;""),Schülerdaten!T63,"")</f>
        <v/>
      </c>
      <c r="W60" s="148" t="str">
        <f>IF(AND(A60&lt;&gt;"",Schülerdaten!U63&lt;&gt;""),Schülerdaten!U63,"")</f>
        <v/>
      </c>
      <c r="X60" s="148" t="str">
        <f>IF(AND(A60&lt;&gt;"",Schülerdaten!V63&lt;&gt;""),Schülerdaten!V63,"")</f>
        <v/>
      </c>
      <c r="Y60" s="148" t="str">
        <f>IF(AND(A60&lt;&gt;"",Schülerdaten!W63&lt;&gt;""),Schülerdaten!W63,"")</f>
        <v/>
      </c>
      <c r="Z60" s="148" t="str">
        <f>IF(AND(A60&lt;&gt;"",Schülerdaten!X63&lt;&gt;""),Schülerdaten!X63,"")</f>
        <v/>
      </c>
    </row>
    <row r="61" spans="1:26" x14ac:dyDescent="0.2">
      <c r="A61" s="146" t="str">
        <f>IF(OR(Schülerdaten!$C64&lt;&gt;""),Schülerdaten!A64,"")</f>
        <v/>
      </c>
      <c r="B61" s="146" t="str">
        <f>IF(A61&lt;&gt;"",Schülerdaten!B64,"")</f>
        <v/>
      </c>
      <c r="C61" s="146" t="str">
        <f>IF(AND(A61&lt;&gt;"",Schülerdaten!F64&lt;&gt;""),IF(INDEX(codeclint,MATCH(Schülerdaten!F64,libclint,0))&lt;&gt;"",INDEX(codeclint,MATCH(Schülerdaten!F64,libclint,0)),""),"")</f>
        <v/>
      </c>
      <c r="D61" s="146" t="str">
        <f t="shared" si="0"/>
        <v/>
      </c>
      <c r="E61" s="146" t="str">
        <f>IF(A61&lt;&gt;"",IF(Schülerdaten!G64&lt;&gt;"",IF(Schülerdaten!AB64&lt;&gt;"",IF(Schülerdaten!G64="LOC.ID",CONCATENATE("LOC.",Schülerdaten!AU$5),Schülerdaten!G64),""),""),"")</f>
        <v/>
      </c>
      <c r="F61" s="146" t="str">
        <f>IF(A61&lt;&gt;"",IF(Schülerdaten!H64&lt;&gt;"",Schülerdaten!H64,""),"")</f>
        <v/>
      </c>
      <c r="G61" s="146" t="str">
        <f>IF(AND(A61&lt;&gt;"",Schülerdaten!AC64&lt;&gt;""),IF(Schülerdaten!AC64=TRUE,INDEX(codesex,MATCH(Schülerdaten!I64,libsex,0)),Schülerdaten!I64),"")</f>
        <v/>
      </c>
      <c r="H61" s="147" t="str">
        <f>IF(A61&lt;&gt;"",IF(Schülerdaten!J64&lt;&gt;"",Schülerdaten!J64,""),"")</f>
        <v/>
      </c>
      <c r="I61" s="148" t="str">
        <f>IF(AND(A61&lt;&gt;"",Schülerdaten!AE64&lt;&gt;""),IF(Schülerdaten!AE64=TRUE,INDEX(codenat,MATCH(Schülerdaten!K64,libnat,0)),Schülerdaten!K64),"")</f>
        <v/>
      </c>
      <c r="J61" s="148" t="str">
        <f>IF(AND(A61&lt;&gt;"",Schülerdaten!AF64&lt;&gt;""),IF(Schülerdaten!AF64=TRUE,INDEX(codelangue,MATCH(Schülerdaten!L64,liblangue,0)),Schülerdaten!L64),"")</f>
        <v/>
      </c>
      <c r="K61" s="148" t="str">
        <f>IF(AND(A61&lt;&gt;"",Schülerdaten!AH64&lt;&gt;""),IF(Schülerdaten!AH64=TRUE,IF(INDEX(codegem,MATCH(Schülerdaten!M64,libgem,0))&lt;8000,INDEX(codegem,MATCH(Schülerdaten!M64,libgem,0)),""),Schülerdaten!M64),"")</f>
        <v/>
      </c>
      <c r="L61" s="148" t="str">
        <f>IF(AND(A61&lt;&gt;"",Schülerdaten!AH64&lt;&gt;""),IF(Schülerdaten!AH64=TRUE,INDEX(codegemhist,MATCH(Schülerdaten!M64,libgem,0)),""),"")</f>
        <v/>
      </c>
      <c r="M61" s="148" t="str">
        <f>IF(AND(A61&lt;&gt;"",Schülerdaten!AH64&lt;&gt;""),IF(Schülerdaten!AH64=TRUE,IF(INDEX(codegem,MATCH(Schülerdaten!M64,libgem,0))&gt;=8000,INDEX(codegem,MATCH(Schülerdaten!M64,libgem,0)),""),Schülerdaten!M64),"")</f>
        <v/>
      </c>
      <c r="N61" s="148" t="str">
        <f>IF(AND(A61&lt;&gt;"",Schülerdaten!AI64&lt;&gt;""),IF(Schülerdaten!AI64=TRUE,INDEX(codeschart,MATCH(Schülerdaten!N64,libschart,0)),Schülerdaten!N64),"")</f>
        <v/>
      </c>
      <c r="O61" s="148" t="str">
        <f>IF(AND(A61&lt;&gt;"",Schülerdaten!O64&lt;&gt;""),Schülerdaten!O64,"")</f>
        <v/>
      </c>
      <c r="P61" s="148" t="str">
        <f>IF(AND(A61&lt;&gt;"",Schülerdaten!AK64&lt;&gt;""),IF(Schülerdaten!AK64=TRUE,INDEX(codeform,MATCH(Schülerdaten!P64,libform,0)),Schülerdaten!P64),"")</f>
        <v/>
      </c>
      <c r="Q61" s="148" t="str">
        <f>IF(AND(A61&lt;&gt;"",Schülerdaten!AL64&lt;&gt;""),IF(Schülerdaten!AL64=TRUE,INDEX(codespe,MATCH(Schülerdaten!Q64,libspe,0)),Schülerdaten!Q64),"")</f>
        <v/>
      </c>
      <c r="R61" s="148" t="str">
        <f>IF(AND(A61&lt;&gt;"",OR(Schülerdaten!AM64&lt;&gt;"",Schülerdaten!AT64=FALSE)),IF(Schülerdaten!AM64=TRUE,INDEX(codemp1,MATCH(Schülerdaten!R64,libmp1,0)),IF(Schülerdaten!AT64=FALSE,0,Schülerdaten!R64)),"")</f>
        <v/>
      </c>
      <c r="S61" s="148" t="str">
        <f t="shared" si="1"/>
        <v/>
      </c>
      <c r="T61" s="148" t="str">
        <f t="shared" si="2"/>
        <v/>
      </c>
      <c r="U61" s="148" t="str">
        <f>IF(AND(A61&lt;&gt;"",Schülerdaten!S64&lt;&gt;""),Schülerdaten!S64,"")</f>
        <v/>
      </c>
      <c r="V61" s="148" t="str">
        <f>IF(AND(A61&lt;&gt;"",Schülerdaten!T64&lt;&gt;""),Schülerdaten!T64,"")</f>
        <v/>
      </c>
      <c r="W61" s="148" t="str">
        <f>IF(AND(A61&lt;&gt;"",Schülerdaten!U64&lt;&gt;""),Schülerdaten!U64,"")</f>
        <v/>
      </c>
      <c r="X61" s="148" t="str">
        <f>IF(AND(A61&lt;&gt;"",Schülerdaten!V64&lt;&gt;""),Schülerdaten!V64,"")</f>
        <v/>
      </c>
      <c r="Y61" s="148" t="str">
        <f>IF(AND(A61&lt;&gt;"",Schülerdaten!W64&lt;&gt;""),Schülerdaten!W64,"")</f>
        <v/>
      </c>
      <c r="Z61" s="148" t="str">
        <f>IF(AND(A61&lt;&gt;"",Schülerdaten!X64&lt;&gt;""),Schülerdaten!X64,"")</f>
        <v/>
      </c>
    </row>
    <row r="62" spans="1:26" x14ac:dyDescent="0.2">
      <c r="A62" s="146" t="str">
        <f>IF(OR(Schülerdaten!$C65&lt;&gt;""),Schülerdaten!A65,"")</f>
        <v/>
      </c>
      <c r="B62" s="146" t="str">
        <f>IF(A62&lt;&gt;"",Schülerdaten!B65,"")</f>
        <v/>
      </c>
      <c r="C62" s="146" t="str">
        <f>IF(AND(A62&lt;&gt;"",Schülerdaten!F65&lt;&gt;""),IF(INDEX(codeclint,MATCH(Schülerdaten!F65,libclint,0))&lt;&gt;"",INDEX(codeclint,MATCH(Schülerdaten!F65,libclint,0)),""),"")</f>
        <v/>
      </c>
      <c r="D62" s="146" t="str">
        <f t="shared" si="0"/>
        <v/>
      </c>
      <c r="E62" s="146" t="str">
        <f>IF(A62&lt;&gt;"",IF(Schülerdaten!G65&lt;&gt;"",IF(Schülerdaten!AB65&lt;&gt;"",IF(Schülerdaten!G65="LOC.ID",CONCATENATE("LOC.",Schülerdaten!AU$5),Schülerdaten!G65),""),""),"")</f>
        <v/>
      </c>
      <c r="F62" s="146" t="str">
        <f>IF(A62&lt;&gt;"",IF(Schülerdaten!H65&lt;&gt;"",Schülerdaten!H65,""),"")</f>
        <v/>
      </c>
      <c r="G62" s="146" t="str">
        <f>IF(AND(A62&lt;&gt;"",Schülerdaten!AC65&lt;&gt;""),IF(Schülerdaten!AC65=TRUE,INDEX(codesex,MATCH(Schülerdaten!I65,libsex,0)),Schülerdaten!I65),"")</f>
        <v/>
      </c>
      <c r="H62" s="147" t="str">
        <f>IF(A62&lt;&gt;"",IF(Schülerdaten!J65&lt;&gt;"",Schülerdaten!J65,""),"")</f>
        <v/>
      </c>
      <c r="I62" s="148" t="str">
        <f>IF(AND(A62&lt;&gt;"",Schülerdaten!AE65&lt;&gt;""),IF(Schülerdaten!AE65=TRUE,INDEX(codenat,MATCH(Schülerdaten!K65,libnat,0)),Schülerdaten!K65),"")</f>
        <v/>
      </c>
      <c r="J62" s="148" t="str">
        <f>IF(AND(A62&lt;&gt;"",Schülerdaten!AF65&lt;&gt;""),IF(Schülerdaten!AF65=TRUE,INDEX(codelangue,MATCH(Schülerdaten!L65,liblangue,0)),Schülerdaten!L65),"")</f>
        <v/>
      </c>
      <c r="K62" s="148" t="str">
        <f>IF(AND(A62&lt;&gt;"",Schülerdaten!AH65&lt;&gt;""),IF(Schülerdaten!AH65=TRUE,IF(INDEX(codegem,MATCH(Schülerdaten!M65,libgem,0))&lt;8000,INDEX(codegem,MATCH(Schülerdaten!M65,libgem,0)),""),Schülerdaten!M65),"")</f>
        <v/>
      </c>
      <c r="L62" s="148" t="str">
        <f>IF(AND(A62&lt;&gt;"",Schülerdaten!AH65&lt;&gt;""),IF(Schülerdaten!AH65=TRUE,INDEX(codegemhist,MATCH(Schülerdaten!M65,libgem,0)),""),"")</f>
        <v/>
      </c>
      <c r="M62" s="148" t="str">
        <f>IF(AND(A62&lt;&gt;"",Schülerdaten!AH65&lt;&gt;""),IF(Schülerdaten!AH65=TRUE,IF(INDEX(codegem,MATCH(Schülerdaten!M65,libgem,0))&gt;=8000,INDEX(codegem,MATCH(Schülerdaten!M65,libgem,0)),""),Schülerdaten!M65),"")</f>
        <v/>
      </c>
      <c r="N62" s="148" t="str">
        <f>IF(AND(A62&lt;&gt;"",Schülerdaten!AI65&lt;&gt;""),IF(Schülerdaten!AI65=TRUE,INDEX(codeschart,MATCH(Schülerdaten!N65,libschart,0)),Schülerdaten!N65),"")</f>
        <v/>
      </c>
      <c r="O62" s="148" t="str">
        <f>IF(AND(A62&lt;&gt;"",Schülerdaten!O65&lt;&gt;""),Schülerdaten!O65,"")</f>
        <v/>
      </c>
      <c r="P62" s="148" t="str">
        <f>IF(AND(A62&lt;&gt;"",Schülerdaten!AK65&lt;&gt;""),IF(Schülerdaten!AK65=TRUE,INDEX(codeform,MATCH(Schülerdaten!P65,libform,0)),Schülerdaten!P65),"")</f>
        <v/>
      </c>
      <c r="Q62" s="148" t="str">
        <f>IF(AND(A62&lt;&gt;"",Schülerdaten!AL65&lt;&gt;""),IF(Schülerdaten!AL65=TRUE,INDEX(codespe,MATCH(Schülerdaten!Q65,libspe,0)),Schülerdaten!Q65),"")</f>
        <v/>
      </c>
      <c r="R62" s="148" t="str">
        <f>IF(AND(A62&lt;&gt;"",OR(Schülerdaten!AM65&lt;&gt;"",Schülerdaten!AT65=FALSE)),IF(Schülerdaten!AM65=TRUE,INDEX(codemp1,MATCH(Schülerdaten!R65,libmp1,0)),IF(Schülerdaten!AT65=FALSE,0,Schülerdaten!R65)),"")</f>
        <v/>
      </c>
      <c r="S62" s="148" t="str">
        <f t="shared" si="1"/>
        <v/>
      </c>
      <c r="T62" s="148" t="str">
        <f t="shared" si="2"/>
        <v/>
      </c>
      <c r="U62" s="148" t="str">
        <f>IF(AND(A62&lt;&gt;"",Schülerdaten!S65&lt;&gt;""),Schülerdaten!S65,"")</f>
        <v/>
      </c>
      <c r="V62" s="148" t="str">
        <f>IF(AND(A62&lt;&gt;"",Schülerdaten!T65&lt;&gt;""),Schülerdaten!T65,"")</f>
        <v/>
      </c>
      <c r="W62" s="148" t="str">
        <f>IF(AND(A62&lt;&gt;"",Schülerdaten!U65&lt;&gt;""),Schülerdaten!U65,"")</f>
        <v/>
      </c>
      <c r="X62" s="148" t="str">
        <f>IF(AND(A62&lt;&gt;"",Schülerdaten!V65&lt;&gt;""),Schülerdaten!V65,"")</f>
        <v/>
      </c>
      <c r="Y62" s="148" t="str">
        <f>IF(AND(A62&lt;&gt;"",Schülerdaten!W65&lt;&gt;""),Schülerdaten!W65,"")</f>
        <v/>
      </c>
      <c r="Z62" s="148" t="str">
        <f>IF(AND(A62&lt;&gt;"",Schülerdaten!X65&lt;&gt;""),Schülerdaten!X65,"")</f>
        <v/>
      </c>
    </row>
    <row r="63" spans="1:26" x14ac:dyDescent="0.2">
      <c r="A63" s="146" t="str">
        <f>IF(OR(Schülerdaten!$C66&lt;&gt;""),Schülerdaten!A66,"")</f>
        <v/>
      </c>
      <c r="B63" s="146" t="str">
        <f>IF(A63&lt;&gt;"",Schülerdaten!B66,"")</f>
        <v/>
      </c>
      <c r="C63" s="146" t="str">
        <f>IF(AND(A63&lt;&gt;"",Schülerdaten!F66&lt;&gt;""),IF(INDEX(codeclint,MATCH(Schülerdaten!F66,libclint,0))&lt;&gt;"",INDEX(codeclint,MATCH(Schülerdaten!F66,libclint,0)),""),"")</f>
        <v/>
      </c>
      <c r="D63" s="146" t="str">
        <f t="shared" si="0"/>
        <v/>
      </c>
      <c r="E63" s="146" t="str">
        <f>IF(A63&lt;&gt;"",IF(Schülerdaten!G66&lt;&gt;"",IF(Schülerdaten!AB66&lt;&gt;"",IF(Schülerdaten!G66="LOC.ID",CONCATENATE("LOC.",Schülerdaten!AU$5),Schülerdaten!G66),""),""),"")</f>
        <v/>
      </c>
      <c r="F63" s="146" t="str">
        <f>IF(A63&lt;&gt;"",IF(Schülerdaten!H66&lt;&gt;"",Schülerdaten!H66,""),"")</f>
        <v/>
      </c>
      <c r="G63" s="146" t="str">
        <f>IF(AND(A63&lt;&gt;"",Schülerdaten!AC66&lt;&gt;""),IF(Schülerdaten!AC66=TRUE,INDEX(codesex,MATCH(Schülerdaten!I66,libsex,0)),Schülerdaten!I66),"")</f>
        <v/>
      </c>
      <c r="H63" s="147" t="str">
        <f>IF(A63&lt;&gt;"",IF(Schülerdaten!J66&lt;&gt;"",Schülerdaten!J66,""),"")</f>
        <v/>
      </c>
      <c r="I63" s="148" t="str">
        <f>IF(AND(A63&lt;&gt;"",Schülerdaten!AE66&lt;&gt;""),IF(Schülerdaten!AE66=TRUE,INDEX(codenat,MATCH(Schülerdaten!K66,libnat,0)),Schülerdaten!K66),"")</f>
        <v/>
      </c>
      <c r="J63" s="148" t="str">
        <f>IF(AND(A63&lt;&gt;"",Schülerdaten!AF66&lt;&gt;""),IF(Schülerdaten!AF66=TRUE,INDEX(codelangue,MATCH(Schülerdaten!L66,liblangue,0)),Schülerdaten!L66),"")</f>
        <v/>
      </c>
      <c r="K63" s="148" t="str">
        <f>IF(AND(A63&lt;&gt;"",Schülerdaten!AH66&lt;&gt;""),IF(Schülerdaten!AH66=TRUE,IF(INDEX(codegem,MATCH(Schülerdaten!M66,libgem,0))&lt;8000,INDEX(codegem,MATCH(Schülerdaten!M66,libgem,0)),""),Schülerdaten!M66),"")</f>
        <v/>
      </c>
      <c r="L63" s="148" t="str">
        <f>IF(AND(A63&lt;&gt;"",Schülerdaten!AH66&lt;&gt;""),IF(Schülerdaten!AH66=TRUE,INDEX(codegemhist,MATCH(Schülerdaten!M66,libgem,0)),""),"")</f>
        <v/>
      </c>
      <c r="M63" s="148" t="str">
        <f>IF(AND(A63&lt;&gt;"",Schülerdaten!AH66&lt;&gt;""),IF(Schülerdaten!AH66=TRUE,IF(INDEX(codegem,MATCH(Schülerdaten!M66,libgem,0))&gt;=8000,INDEX(codegem,MATCH(Schülerdaten!M66,libgem,0)),""),Schülerdaten!M66),"")</f>
        <v/>
      </c>
      <c r="N63" s="148" t="str">
        <f>IF(AND(A63&lt;&gt;"",Schülerdaten!AI66&lt;&gt;""),IF(Schülerdaten!AI66=TRUE,INDEX(codeschart,MATCH(Schülerdaten!N66,libschart,0)),Schülerdaten!N66),"")</f>
        <v/>
      </c>
      <c r="O63" s="148" t="str">
        <f>IF(AND(A63&lt;&gt;"",Schülerdaten!O66&lt;&gt;""),Schülerdaten!O66,"")</f>
        <v/>
      </c>
      <c r="P63" s="148" t="str">
        <f>IF(AND(A63&lt;&gt;"",Schülerdaten!AK66&lt;&gt;""),IF(Schülerdaten!AK66=TRUE,INDEX(codeform,MATCH(Schülerdaten!P66,libform,0)),Schülerdaten!P66),"")</f>
        <v/>
      </c>
      <c r="Q63" s="148" t="str">
        <f>IF(AND(A63&lt;&gt;"",Schülerdaten!AL66&lt;&gt;""),IF(Schülerdaten!AL66=TRUE,INDEX(codespe,MATCH(Schülerdaten!Q66,libspe,0)),Schülerdaten!Q66),"")</f>
        <v/>
      </c>
      <c r="R63" s="148" t="str">
        <f>IF(AND(A63&lt;&gt;"",OR(Schülerdaten!AM66&lt;&gt;"",Schülerdaten!AT66=FALSE)),IF(Schülerdaten!AM66=TRUE,INDEX(codemp1,MATCH(Schülerdaten!R66,libmp1,0)),IF(Schülerdaten!AT66=FALSE,0,Schülerdaten!R66)),"")</f>
        <v/>
      </c>
      <c r="S63" s="148" t="str">
        <f t="shared" si="1"/>
        <v/>
      </c>
      <c r="T63" s="148" t="str">
        <f t="shared" si="2"/>
        <v/>
      </c>
      <c r="U63" s="148" t="str">
        <f>IF(AND(A63&lt;&gt;"",Schülerdaten!S66&lt;&gt;""),Schülerdaten!S66,"")</f>
        <v/>
      </c>
      <c r="V63" s="148" t="str">
        <f>IF(AND(A63&lt;&gt;"",Schülerdaten!T66&lt;&gt;""),Schülerdaten!T66,"")</f>
        <v/>
      </c>
      <c r="W63" s="148" t="str">
        <f>IF(AND(A63&lt;&gt;"",Schülerdaten!U66&lt;&gt;""),Schülerdaten!U66,"")</f>
        <v/>
      </c>
      <c r="X63" s="148" t="str">
        <f>IF(AND(A63&lt;&gt;"",Schülerdaten!V66&lt;&gt;""),Schülerdaten!V66,"")</f>
        <v/>
      </c>
      <c r="Y63" s="148" t="str">
        <f>IF(AND(A63&lt;&gt;"",Schülerdaten!W66&lt;&gt;""),Schülerdaten!W66,"")</f>
        <v/>
      </c>
      <c r="Z63" s="148" t="str">
        <f>IF(AND(A63&lt;&gt;"",Schülerdaten!X66&lt;&gt;""),Schülerdaten!X66,"")</f>
        <v/>
      </c>
    </row>
    <row r="64" spans="1:26" x14ac:dyDescent="0.2">
      <c r="A64" s="146" t="str">
        <f>IF(OR(Schülerdaten!$C67&lt;&gt;""),Schülerdaten!A67,"")</f>
        <v/>
      </c>
      <c r="B64" s="146" t="str">
        <f>IF(A64&lt;&gt;"",Schülerdaten!B67,"")</f>
        <v/>
      </c>
      <c r="C64" s="146" t="str">
        <f>IF(AND(A64&lt;&gt;"",Schülerdaten!F67&lt;&gt;""),IF(INDEX(codeclint,MATCH(Schülerdaten!F67,libclint,0))&lt;&gt;"",INDEX(codeclint,MATCH(Schülerdaten!F67,libclint,0)),""),"")</f>
        <v/>
      </c>
      <c r="D64" s="146" t="str">
        <f t="shared" si="0"/>
        <v/>
      </c>
      <c r="E64" s="146" t="str">
        <f>IF(A64&lt;&gt;"",IF(Schülerdaten!G67&lt;&gt;"",IF(Schülerdaten!AB67&lt;&gt;"",IF(Schülerdaten!G67="LOC.ID",CONCATENATE("LOC.",Schülerdaten!AU$5),Schülerdaten!G67),""),""),"")</f>
        <v/>
      </c>
      <c r="F64" s="146" t="str">
        <f>IF(A64&lt;&gt;"",IF(Schülerdaten!H67&lt;&gt;"",Schülerdaten!H67,""),"")</f>
        <v/>
      </c>
      <c r="G64" s="146" t="str">
        <f>IF(AND(A64&lt;&gt;"",Schülerdaten!AC67&lt;&gt;""),IF(Schülerdaten!AC67=TRUE,INDEX(codesex,MATCH(Schülerdaten!I67,libsex,0)),Schülerdaten!I67),"")</f>
        <v/>
      </c>
      <c r="H64" s="147" t="str">
        <f>IF(A64&lt;&gt;"",IF(Schülerdaten!J67&lt;&gt;"",Schülerdaten!J67,""),"")</f>
        <v/>
      </c>
      <c r="I64" s="148" t="str">
        <f>IF(AND(A64&lt;&gt;"",Schülerdaten!AE67&lt;&gt;""),IF(Schülerdaten!AE67=TRUE,INDEX(codenat,MATCH(Schülerdaten!K67,libnat,0)),Schülerdaten!K67),"")</f>
        <v/>
      </c>
      <c r="J64" s="148" t="str">
        <f>IF(AND(A64&lt;&gt;"",Schülerdaten!AF67&lt;&gt;""),IF(Schülerdaten!AF67=TRUE,INDEX(codelangue,MATCH(Schülerdaten!L67,liblangue,0)),Schülerdaten!L67),"")</f>
        <v/>
      </c>
      <c r="K64" s="148" t="str">
        <f>IF(AND(A64&lt;&gt;"",Schülerdaten!AH67&lt;&gt;""),IF(Schülerdaten!AH67=TRUE,IF(INDEX(codegem,MATCH(Schülerdaten!M67,libgem,0))&lt;8000,INDEX(codegem,MATCH(Schülerdaten!M67,libgem,0)),""),Schülerdaten!M67),"")</f>
        <v/>
      </c>
      <c r="L64" s="148" t="str">
        <f>IF(AND(A64&lt;&gt;"",Schülerdaten!AH67&lt;&gt;""),IF(Schülerdaten!AH67=TRUE,INDEX(codegemhist,MATCH(Schülerdaten!M67,libgem,0)),""),"")</f>
        <v/>
      </c>
      <c r="M64" s="148" t="str">
        <f>IF(AND(A64&lt;&gt;"",Schülerdaten!AH67&lt;&gt;""),IF(Schülerdaten!AH67=TRUE,IF(INDEX(codegem,MATCH(Schülerdaten!M67,libgem,0))&gt;=8000,INDEX(codegem,MATCH(Schülerdaten!M67,libgem,0)),""),Schülerdaten!M67),"")</f>
        <v/>
      </c>
      <c r="N64" s="148" t="str">
        <f>IF(AND(A64&lt;&gt;"",Schülerdaten!AI67&lt;&gt;""),IF(Schülerdaten!AI67=TRUE,INDEX(codeschart,MATCH(Schülerdaten!N67,libschart,0)),Schülerdaten!N67),"")</f>
        <v/>
      </c>
      <c r="O64" s="148" t="str">
        <f>IF(AND(A64&lt;&gt;"",Schülerdaten!O67&lt;&gt;""),Schülerdaten!O67,"")</f>
        <v/>
      </c>
      <c r="P64" s="148" t="str">
        <f>IF(AND(A64&lt;&gt;"",Schülerdaten!AK67&lt;&gt;""),IF(Schülerdaten!AK67=TRUE,INDEX(codeform,MATCH(Schülerdaten!P67,libform,0)),Schülerdaten!P67),"")</f>
        <v/>
      </c>
      <c r="Q64" s="148" t="str">
        <f>IF(AND(A64&lt;&gt;"",Schülerdaten!AL67&lt;&gt;""),IF(Schülerdaten!AL67=TRUE,INDEX(codespe,MATCH(Schülerdaten!Q67,libspe,0)),Schülerdaten!Q67),"")</f>
        <v/>
      </c>
      <c r="R64" s="148" t="str">
        <f>IF(AND(A64&lt;&gt;"",OR(Schülerdaten!AM67&lt;&gt;"",Schülerdaten!AT67=FALSE)),IF(Schülerdaten!AM67=TRUE,INDEX(codemp1,MATCH(Schülerdaten!R67,libmp1,0)),IF(Schülerdaten!AT67=FALSE,0,Schülerdaten!R67)),"")</f>
        <v/>
      </c>
      <c r="S64" s="148" t="str">
        <f t="shared" si="1"/>
        <v/>
      </c>
      <c r="T64" s="148" t="str">
        <f t="shared" si="2"/>
        <v/>
      </c>
      <c r="U64" s="148" t="str">
        <f>IF(AND(A64&lt;&gt;"",Schülerdaten!S67&lt;&gt;""),Schülerdaten!S67,"")</f>
        <v/>
      </c>
      <c r="V64" s="148" t="str">
        <f>IF(AND(A64&lt;&gt;"",Schülerdaten!T67&lt;&gt;""),Schülerdaten!T67,"")</f>
        <v/>
      </c>
      <c r="W64" s="148" t="str">
        <f>IF(AND(A64&lt;&gt;"",Schülerdaten!U67&lt;&gt;""),Schülerdaten!U67,"")</f>
        <v/>
      </c>
      <c r="X64" s="148" t="str">
        <f>IF(AND(A64&lt;&gt;"",Schülerdaten!V67&lt;&gt;""),Schülerdaten!V67,"")</f>
        <v/>
      </c>
      <c r="Y64" s="148" t="str">
        <f>IF(AND(A64&lt;&gt;"",Schülerdaten!W67&lt;&gt;""),Schülerdaten!W67,"")</f>
        <v/>
      </c>
      <c r="Z64" s="148" t="str">
        <f>IF(AND(A64&lt;&gt;"",Schülerdaten!X67&lt;&gt;""),Schülerdaten!X67,"")</f>
        <v/>
      </c>
    </row>
    <row r="65" spans="1:26" x14ac:dyDescent="0.2">
      <c r="A65" s="146" t="str">
        <f>IF(OR(Schülerdaten!$C68&lt;&gt;""),Schülerdaten!A68,"")</f>
        <v/>
      </c>
      <c r="B65" s="146" t="str">
        <f>IF(A65&lt;&gt;"",Schülerdaten!B68,"")</f>
        <v/>
      </c>
      <c r="C65" s="146" t="str">
        <f>IF(AND(A65&lt;&gt;"",Schülerdaten!F68&lt;&gt;""),IF(INDEX(codeclint,MATCH(Schülerdaten!F68,libclint,0))&lt;&gt;"",INDEX(codeclint,MATCH(Schülerdaten!F68,libclint,0)),""),"")</f>
        <v/>
      </c>
      <c r="D65" s="146" t="str">
        <f t="shared" si="0"/>
        <v/>
      </c>
      <c r="E65" s="146" t="str">
        <f>IF(A65&lt;&gt;"",IF(Schülerdaten!G68&lt;&gt;"",IF(Schülerdaten!AB68&lt;&gt;"",IF(Schülerdaten!G68="LOC.ID",CONCATENATE("LOC.",Schülerdaten!AU$5),Schülerdaten!G68),""),""),"")</f>
        <v/>
      </c>
      <c r="F65" s="146" t="str">
        <f>IF(A65&lt;&gt;"",IF(Schülerdaten!H68&lt;&gt;"",Schülerdaten!H68,""),"")</f>
        <v/>
      </c>
      <c r="G65" s="146" t="str">
        <f>IF(AND(A65&lt;&gt;"",Schülerdaten!AC68&lt;&gt;""),IF(Schülerdaten!AC68=TRUE,INDEX(codesex,MATCH(Schülerdaten!I68,libsex,0)),Schülerdaten!I68),"")</f>
        <v/>
      </c>
      <c r="H65" s="147" t="str">
        <f>IF(A65&lt;&gt;"",IF(Schülerdaten!J68&lt;&gt;"",Schülerdaten!J68,""),"")</f>
        <v/>
      </c>
      <c r="I65" s="148" t="str">
        <f>IF(AND(A65&lt;&gt;"",Schülerdaten!AE68&lt;&gt;""),IF(Schülerdaten!AE68=TRUE,INDEX(codenat,MATCH(Schülerdaten!K68,libnat,0)),Schülerdaten!K68),"")</f>
        <v/>
      </c>
      <c r="J65" s="148" t="str">
        <f>IF(AND(A65&lt;&gt;"",Schülerdaten!AF68&lt;&gt;""),IF(Schülerdaten!AF68=TRUE,INDEX(codelangue,MATCH(Schülerdaten!L68,liblangue,0)),Schülerdaten!L68),"")</f>
        <v/>
      </c>
      <c r="K65" s="148" t="str">
        <f>IF(AND(A65&lt;&gt;"",Schülerdaten!AH68&lt;&gt;""),IF(Schülerdaten!AH68=TRUE,IF(INDEX(codegem,MATCH(Schülerdaten!M68,libgem,0))&lt;8000,INDEX(codegem,MATCH(Schülerdaten!M68,libgem,0)),""),Schülerdaten!M68),"")</f>
        <v/>
      </c>
      <c r="L65" s="148" t="str">
        <f>IF(AND(A65&lt;&gt;"",Schülerdaten!AH68&lt;&gt;""),IF(Schülerdaten!AH68=TRUE,INDEX(codegemhist,MATCH(Schülerdaten!M68,libgem,0)),""),"")</f>
        <v/>
      </c>
      <c r="M65" s="148" t="str">
        <f>IF(AND(A65&lt;&gt;"",Schülerdaten!AH68&lt;&gt;""),IF(Schülerdaten!AH68=TRUE,IF(INDEX(codegem,MATCH(Schülerdaten!M68,libgem,0))&gt;=8000,INDEX(codegem,MATCH(Schülerdaten!M68,libgem,0)),""),Schülerdaten!M68),"")</f>
        <v/>
      </c>
      <c r="N65" s="148" t="str">
        <f>IF(AND(A65&lt;&gt;"",Schülerdaten!AI68&lt;&gt;""),IF(Schülerdaten!AI68=TRUE,INDEX(codeschart,MATCH(Schülerdaten!N68,libschart,0)),Schülerdaten!N68),"")</f>
        <v/>
      </c>
      <c r="O65" s="148" t="str">
        <f>IF(AND(A65&lt;&gt;"",Schülerdaten!O68&lt;&gt;""),Schülerdaten!O68,"")</f>
        <v/>
      </c>
      <c r="P65" s="148" t="str">
        <f>IF(AND(A65&lt;&gt;"",Schülerdaten!AK68&lt;&gt;""),IF(Schülerdaten!AK68=TRUE,INDEX(codeform,MATCH(Schülerdaten!P68,libform,0)),Schülerdaten!P68),"")</f>
        <v/>
      </c>
      <c r="Q65" s="148" t="str">
        <f>IF(AND(A65&lt;&gt;"",Schülerdaten!AL68&lt;&gt;""),IF(Schülerdaten!AL68=TRUE,INDEX(codespe,MATCH(Schülerdaten!Q68,libspe,0)),Schülerdaten!Q68),"")</f>
        <v/>
      </c>
      <c r="R65" s="148" t="str">
        <f>IF(AND(A65&lt;&gt;"",OR(Schülerdaten!AM68&lt;&gt;"",Schülerdaten!AT68=FALSE)),IF(Schülerdaten!AM68=TRUE,INDEX(codemp1,MATCH(Schülerdaten!R68,libmp1,0)),IF(Schülerdaten!AT68=FALSE,0,Schülerdaten!R68)),"")</f>
        <v/>
      </c>
      <c r="S65" s="148" t="str">
        <f t="shared" si="1"/>
        <v/>
      </c>
      <c r="T65" s="148" t="str">
        <f t="shared" si="2"/>
        <v/>
      </c>
      <c r="U65" s="148" t="str">
        <f>IF(AND(A65&lt;&gt;"",Schülerdaten!S68&lt;&gt;""),Schülerdaten!S68,"")</f>
        <v/>
      </c>
      <c r="V65" s="148" t="str">
        <f>IF(AND(A65&lt;&gt;"",Schülerdaten!T68&lt;&gt;""),Schülerdaten!T68,"")</f>
        <v/>
      </c>
      <c r="W65" s="148" t="str">
        <f>IF(AND(A65&lt;&gt;"",Schülerdaten!U68&lt;&gt;""),Schülerdaten!U68,"")</f>
        <v/>
      </c>
      <c r="X65" s="148" t="str">
        <f>IF(AND(A65&lt;&gt;"",Schülerdaten!V68&lt;&gt;""),Schülerdaten!V68,"")</f>
        <v/>
      </c>
      <c r="Y65" s="148" t="str">
        <f>IF(AND(A65&lt;&gt;"",Schülerdaten!W68&lt;&gt;""),Schülerdaten!W68,"")</f>
        <v/>
      </c>
      <c r="Z65" s="148" t="str">
        <f>IF(AND(A65&lt;&gt;"",Schülerdaten!X68&lt;&gt;""),Schülerdaten!X68,"")</f>
        <v/>
      </c>
    </row>
    <row r="66" spans="1:26" x14ac:dyDescent="0.2">
      <c r="A66" s="146" t="str">
        <f>IF(OR(Schülerdaten!$C69&lt;&gt;""),Schülerdaten!A69,"")</f>
        <v/>
      </c>
      <c r="B66" s="146" t="str">
        <f>IF(A66&lt;&gt;"",Schülerdaten!B69,"")</f>
        <v/>
      </c>
      <c r="C66" s="146" t="str">
        <f>IF(AND(A66&lt;&gt;"",Schülerdaten!F69&lt;&gt;""),IF(INDEX(codeclint,MATCH(Schülerdaten!F69,libclint,0))&lt;&gt;"",INDEX(codeclint,MATCH(Schülerdaten!F69,libclint,0)),""),"")</f>
        <v/>
      </c>
      <c r="D66" s="146" t="str">
        <f t="shared" si="0"/>
        <v/>
      </c>
      <c r="E66" s="146" t="str">
        <f>IF(A66&lt;&gt;"",IF(Schülerdaten!G69&lt;&gt;"",IF(Schülerdaten!AB69&lt;&gt;"",IF(Schülerdaten!G69="LOC.ID",CONCATENATE("LOC.",Schülerdaten!AU$5),Schülerdaten!G69),""),""),"")</f>
        <v/>
      </c>
      <c r="F66" s="146" t="str">
        <f>IF(A66&lt;&gt;"",IF(Schülerdaten!H69&lt;&gt;"",Schülerdaten!H69,""),"")</f>
        <v/>
      </c>
      <c r="G66" s="146" t="str">
        <f>IF(AND(A66&lt;&gt;"",Schülerdaten!AC69&lt;&gt;""),IF(Schülerdaten!AC69=TRUE,INDEX(codesex,MATCH(Schülerdaten!I69,libsex,0)),Schülerdaten!I69),"")</f>
        <v/>
      </c>
      <c r="H66" s="147" t="str">
        <f>IF(A66&lt;&gt;"",IF(Schülerdaten!J69&lt;&gt;"",Schülerdaten!J69,""),"")</f>
        <v/>
      </c>
      <c r="I66" s="148" t="str">
        <f>IF(AND(A66&lt;&gt;"",Schülerdaten!AE69&lt;&gt;""),IF(Schülerdaten!AE69=TRUE,INDEX(codenat,MATCH(Schülerdaten!K69,libnat,0)),Schülerdaten!K69),"")</f>
        <v/>
      </c>
      <c r="J66" s="148" t="str">
        <f>IF(AND(A66&lt;&gt;"",Schülerdaten!AF69&lt;&gt;""),IF(Schülerdaten!AF69=TRUE,INDEX(codelangue,MATCH(Schülerdaten!L69,liblangue,0)),Schülerdaten!L69),"")</f>
        <v/>
      </c>
      <c r="K66" s="148" t="str">
        <f>IF(AND(A66&lt;&gt;"",Schülerdaten!AH69&lt;&gt;""),IF(Schülerdaten!AH69=TRUE,IF(INDEX(codegem,MATCH(Schülerdaten!M69,libgem,0))&lt;8000,INDEX(codegem,MATCH(Schülerdaten!M69,libgem,0)),""),Schülerdaten!M69),"")</f>
        <v/>
      </c>
      <c r="L66" s="148" t="str">
        <f>IF(AND(A66&lt;&gt;"",Schülerdaten!AH69&lt;&gt;""),IF(Schülerdaten!AH69=TRUE,INDEX(codegemhist,MATCH(Schülerdaten!M69,libgem,0)),""),"")</f>
        <v/>
      </c>
      <c r="M66" s="148" t="str">
        <f>IF(AND(A66&lt;&gt;"",Schülerdaten!AH69&lt;&gt;""),IF(Schülerdaten!AH69=TRUE,IF(INDEX(codegem,MATCH(Schülerdaten!M69,libgem,0))&gt;=8000,INDEX(codegem,MATCH(Schülerdaten!M69,libgem,0)),""),Schülerdaten!M69),"")</f>
        <v/>
      </c>
      <c r="N66" s="148" t="str">
        <f>IF(AND(A66&lt;&gt;"",Schülerdaten!AI69&lt;&gt;""),IF(Schülerdaten!AI69=TRUE,INDEX(codeschart,MATCH(Schülerdaten!N69,libschart,0)),Schülerdaten!N69),"")</f>
        <v/>
      </c>
      <c r="O66" s="148" t="str">
        <f>IF(AND(A66&lt;&gt;"",Schülerdaten!O69&lt;&gt;""),Schülerdaten!O69,"")</f>
        <v/>
      </c>
      <c r="P66" s="148" t="str">
        <f>IF(AND(A66&lt;&gt;"",Schülerdaten!AK69&lt;&gt;""),IF(Schülerdaten!AK69=TRUE,INDEX(codeform,MATCH(Schülerdaten!P69,libform,0)),Schülerdaten!P69),"")</f>
        <v/>
      </c>
      <c r="Q66" s="148" t="str">
        <f>IF(AND(A66&lt;&gt;"",Schülerdaten!AL69&lt;&gt;""),IF(Schülerdaten!AL69=TRUE,INDEX(codespe,MATCH(Schülerdaten!Q69,libspe,0)),Schülerdaten!Q69),"")</f>
        <v/>
      </c>
      <c r="R66" s="148" t="str">
        <f>IF(AND(A66&lt;&gt;"",OR(Schülerdaten!AM69&lt;&gt;"",Schülerdaten!AT69=FALSE)),IF(Schülerdaten!AM69=TRUE,INDEX(codemp1,MATCH(Schülerdaten!R69,libmp1,0)),IF(Schülerdaten!AT69=FALSE,0,Schülerdaten!R69)),"")</f>
        <v/>
      </c>
      <c r="S66" s="148" t="str">
        <f t="shared" si="1"/>
        <v/>
      </c>
      <c r="T66" s="148" t="str">
        <f t="shared" si="2"/>
        <v/>
      </c>
      <c r="U66" s="148" t="str">
        <f>IF(AND(A66&lt;&gt;"",Schülerdaten!S69&lt;&gt;""),Schülerdaten!S69,"")</f>
        <v/>
      </c>
      <c r="V66" s="148" t="str">
        <f>IF(AND(A66&lt;&gt;"",Schülerdaten!T69&lt;&gt;""),Schülerdaten!T69,"")</f>
        <v/>
      </c>
      <c r="W66" s="148" t="str">
        <f>IF(AND(A66&lt;&gt;"",Schülerdaten!U69&lt;&gt;""),Schülerdaten!U69,"")</f>
        <v/>
      </c>
      <c r="X66" s="148" t="str">
        <f>IF(AND(A66&lt;&gt;"",Schülerdaten!V69&lt;&gt;""),Schülerdaten!V69,"")</f>
        <v/>
      </c>
      <c r="Y66" s="148" t="str">
        <f>IF(AND(A66&lt;&gt;"",Schülerdaten!W69&lt;&gt;""),Schülerdaten!W69,"")</f>
        <v/>
      </c>
      <c r="Z66" s="148" t="str">
        <f>IF(AND(A66&lt;&gt;"",Schülerdaten!X69&lt;&gt;""),Schülerdaten!X69,"")</f>
        <v/>
      </c>
    </row>
    <row r="67" spans="1:26" x14ac:dyDescent="0.2">
      <c r="A67" s="146" t="str">
        <f>IF(OR(Schülerdaten!$C70&lt;&gt;""),Schülerdaten!A70,"")</f>
        <v/>
      </c>
      <c r="B67" s="146" t="str">
        <f>IF(A67&lt;&gt;"",Schülerdaten!B70,"")</f>
        <v/>
      </c>
      <c r="C67" s="146" t="str">
        <f>IF(AND(A67&lt;&gt;"",Schülerdaten!F70&lt;&gt;""),IF(INDEX(codeclint,MATCH(Schülerdaten!F70,libclint,0))&lt;&gt;"",INDEX(codeclint,MATCH(Schülerdaten!F70,libclint,0)),""),"")</f>
        <v/>
      </c>
      <c r="D67" s="146" t="str">
        <f t="shared" ref="D67:D130" si="3">IF(A67&lt;&gt;"",99990000,"")</f>
        <v/>
      </c>
      <c r="E67" s="146" t="str">
        <f>IF(A67&lt;&gt;"",IF(Schülerdaten!G70&lt;&gt;"",IF(Schülerdaten!AB70&lt;&gt;"",IF(Schülerdaten!G70="LOC.ID",CONCATENATE("LOC.",Schülerdaten!AU$5),Schülerdaten!G70),""),""),"")</f>
        <v/>
      </c>
      <c r="F67" s="146" t="str">
        <f>IF(A67&lt;&gt;"",IF(Schülerdaten!H70&lt;&gt;"",Schülerdaten!H70,""),"")</f>
        <v/>
      </c>
      <c r="G67" s="146" t="str">
        <f>IF(AND(A67&lt;&gt;"",Schülerdaten!AC70&lt;&gt;""),IF(Schülerdaten!AC70=TRUE,INDEX(codesex,MATCH(Schülerdaten!I70,libsex,0)),Schülerdaten!I70),"")</f>
        <v/>
      </c>
      <c r="H67" s="147" t="str">
        <f>IF(A67&lt;&gt;"",IF(Schülerdaten!J70&lt;&gt;"",Schülerdaten!J70,""),"")</f>
        <v/>
      </c>
      <c r="I67" s="148" t="str">
        <f>IF(AND(A67&lt;&gt;"",Schülerdaten!AE70&lt;&gt;""),IF(Schülerdaten!AE70=TRUE,INDEX(codenat,MATCH(Schülerdaten!K70,libnat,0)),Schülerdaten!K70),"")</f>
        <v/>
      </c>
      <c r="J67" s="148" t="str">
        <f>IF(AND(A67&lt;&gt;"",Schülerdaten!AF70&lt;&gt;""),IF(Schülerdaten!AF70=TRUE,INDEX(codelangue,MATCH(Schülerdaten!L70,liblangue,0)),Schülerdaten!L70),"")</f>
        <v/>
      </c>
      <c r="K67" s="148" t="str">
        <f>IF(AND(A67&lt;&gt;"",Schülerdaten!AH70&lt;&gt;""),IF(Schülerdaten!AH70=TRUE,IF(INDEX(codegem,MATCH(Schülerdaten!M70,libgem,0))&lt;8000,INDEX(codegem,MATCH(Schülerdaten!M70,libgem,0)),""),Schülerdaten!M70),"")</f>
        <v/>
      </c>
      <c r="L67" s="148" t="str">
        <f>IF(AND(A67&lt;&gt;"",Schülerdaten!AH70&lt;&gt;""),IF(Schülerdaten!AH70=TRUE,INDEX(codegemhist,MATCH(Schülerdaten!M70,libgem,0)),""),"")</f>
        <v/>
      </c>
      <c r="M67" s="148" t="str">
        <f>IF(AND(A67&lt;&gt;"",Schülerdaten!AH70&lt;&gt;""),IF(Schülerdaten!AH70=TRUE,IF(INDEX(codegem,MATCH(Schülerdaten!M70,libgem,0))&gt;=8000,INDEX(codegem,MATCH(Schülerdaten!M70,libgem,0)),""),Schülerdaten!M70),"")</f>
        <v/>
      </c>
      <c r="N67" s="148" t="str">
        <f>IF(AND(A67&lt;&gt;"",Schülerdaten!AI70&lt;&gt;""),IF(Schülerdaten!AI70=TRUE,INDEX(codeschart,MATCH(Schülerdaten!N70,libschart,0)),Schülerdaten!N70),"")</f>
        <v/>
      </c>
      <c r="O67" s="148" t="str">
        <f>IF(AND(A67&lt;&gt;"",Schülerdaten!O70&lt;&gt;""),Schülerdaten!O70,"")</f>
        <v/>
      </c>
      <c r="P67" s="148" t="str">
        <f>IF(AND(A67&lt;&gt;"",Schülerdaten!AK70&lt;&gt;""),IF(Schülerdaten!AK70=TRUE,INDEX(codeform,MATCH(Schülerdaten!P70,libform,0)),Schülerdaten!P70),"")</f>
        <v/>
      </c>
      <c r="Q67" s="148" t="str">
        <f>IF(AND(A67&lt;&gt;"",Schülerdaten!AL70&lt;&gt;""),IF(Schülerdaten!AL70=TRUE,INDEX(codespe,MATCH(Schülerdaten!Q70,libspe,0)),Schülerdaten!Q70),"")</f>
        <v/>
      </c>
      <c r="R67" s="148" t="str">
        <f>IF(AND(A67&lt;&gt;"",OR(Schülerdaten!AM70&lt;&gt;"",Schülerdaten!AT70=FALSE)),IF(Schülerdaten!AM70=TRUE,INDEX(codemp1,MATCH(Schülerdaten!R70,libmp1,0)),IF(Schülerdaten!AT70=FALSE,0,Schülerdaten!R70)),"")</f>
        <v/>
      </c>
      <c r="S67" s="148" t="str">
        <f t="shared" ref="S67:S130" si="4">IF(A67&lt;&gt;"",98990000,"")</f>
        <v/>
      </c>
      <c r="T67" s="148" t="str">
        <f t="shared" ref="T67:T130" si="5">IF(A67&lt;&gt;"",99,"")</f>
        <v/>
      </c>
      <c r="U67" s="148" t="str">
        <f>IF(AND(A67&lt;&gt;"",Schülerdaten!S70&lt;&gt;""),Schülerdaten!S70,"")</f>
        <v/>
      </c>
      <c r="V67" s="148" t="str">
        <f>IF(AND(A67&lt;&gt;"",Schülerdaten!T70&lt;&gt;""),Schülerdaten!T70,"")</f>
        <v/>
      </c>
      <c r="W67" s="148" t="str">
        <f>IF(AND(A67&lt;&gt;"",Schülerdaten!U70&lt;&gt;""),Schülerdaten!U70,"")</f>
        <v/>
      </c>
      <c r="X67" s="148" t="str">
        <f>IF(AND(A67&lt;&gt;"",Schülerdaten!V70&lt;&gt;""),Schülerdaten!V70,"")</f>
        <v/>
      </c>
      <c r="Y67" s="148" t="str">
        <f>IF(AND(A67&lt;&gt;"",Schülerdaten!W70&lt;&gt;""),Schülerdaten!W70,"")</f>
        <v/>
      </c>
      <c r="Z67" s="148" t="str">
        <f>IF(AND(A67&lt;&gt;"",Schülerdaten!X70&lt;&gt;""),Schülerdaten!X70,"")</f>
        <v/>
      </c>
    </row>
    <row r="68" spans="1:26" x14ac:dyDescent="0.2">
      <c r="A68" s="146" t="str">
        <f>IF(OR(Schülerdaten!$C71&lt;&gt;""),Schülerdaten!A71,"")</f>
        <v/>
      </c>
      <c r="B68" s="146" t="str">
        <f>IF(A68&lt;&gt;"",Schülerdaten!B71,"")</f>
        <v/>
      </c>
      <c r="C68" s="146" t="str">
        <f>IF(AND(A68&lt;&gt;"",Schülerdaten!F71&lt;&gt;""),IF(INDEX(codeclint,MATCH(Schülerdaten!F71,libclint,0))&lt;&gt;"",INDEX(codeclint,MATCH(Schülerdaten!F71,libclint,0)),""),"")</f>
        <v/>
      </c>
      <c r="D68" s="146" t="str">
        <f t="shared" si="3"/>
        <v/>
      </c>
      <c r="E68" s="146" t="str">
        <f>IF(A68&lt;&gt;"",IF(Schülerdaten!G71&lt;&gt;"",IF(Schülerdaten!AB71&lt;&gt;"",IF(Schülerdaten!G71="LOC.ID",CONCATENATE("LOC.",Schülerdaten!AU$5),Schülerdaten!G71),""),""),"")</f>
        <v/>
      </c>
      <c r="F68" s="146" t="str">
        <f>IF(A68&lt;&gt;"",IF(Schülerdaten!H71&lt;&gt;"",Schülerdaten!H71,""),"")</f>
        <v/>
      </c>
      <c r="G68" s="146" t="str">
        <f>IF(AND(A68&lt;&gt;"",Schülerdaten!AC71&lt;&gt;""),IF(Schülerdaten!AC71=TRUE,INDEX(codesex,MATCH(Schülerdaten!I71,libsex,0)),Schülerdaten!I71),"")</f>
        <v/>
      </c>
      <c r="H68" s="147" t="str">
        <f>IF(A68&lt;&gt;"",IF(Schülerdaten!J71&lt;&gt;"",Schülerdaten!J71,""),"")</f>
        <v/>
      </c>
      <c r="I68" s="148" t="str">
        <f>IF(AND(A68&lt;&gt;"",Schülerdaten!AE71&lt;&gt;""),IF(Schülerdaten!AE71=TRUE,INDEX(codenat,MATCH(Schülerdaten!K71,libnat,0)),Schülerdaten!K71),"")</f>
        <v/>
      </c>
      <c r="J68" s="148" t="str">
        <f>IF(AND(A68&lt;&gt;"",Schülerdaten!AF71&lt;&gt;""),IF(Schülerdaten!AF71=TRUE,INDEX(codelangue,MATCH(Schülerdaten!L71,liblangue,0)),Schülerdaten!L71),"")</f>
        <v/>
      </c>
      <c r="K68" s="148" t="str">
        <f>IF(AND(A68&lt;&gt;"",Schülerdaten!AH71&lt;&gt;""),IF(Schülerdaten!AH71=TRUE,IF(INDEX(codegem,MATCH(Schülerdaten!M71,libgem,0))&lt;8000,INDEX(codegem,MATCH(Schülerdaten!M71,libgem,0)),""),Schülerdaten!M71),"")</f>
        <v/>
      </c>
      <c r="L68" s="148" t="str">
        <f>IF(AND(A68&lt;&gt;"",Schülerdaten!AH71&lt;&gt;""),IF(Schülerdaten!AH71=TRUE,INDEX(codegemhist,MATCH(Schülerdaten!M71,libgem,0)),""),"")</f>
        <v/>
      </c>
      <c r="M68" s="148" t="str">
        <f>IF(AND(A68&lt;&gt;"",Schülerdaten!AH71&lt;&gt;""),IF(Schülerdaten!AH71=TRUE,IF(INDEX(codegem,MATCH(Schülerdaten!M71,libgem,0))&gt;=8000,INDEX(codegem,MATCH(Schülerdaten!M71,libgem,0)),""),Schülerdaten!M71),"")</f>
        <v/>
      </c>
      <c r="N68" s="148" t="str">
        <f>IF(AND(A68&lt;&gt;"",Schülerdaten!AI71&lt;&gt;""),IF(Schülerdaten!AI71=TRUE,INDEX(codeschart,MATCH(Schülerdaten!N71,libschart,0)),Schülerdaten!N71),"")</f>
        <v/>
      </c>
      <c r="O68" s="148" t="str">
        <f>IF(AND(A68&lt;&gt;"",Schülerdaten!O71&lt;&gt;""),Schülerdaten!O71,"")</f>
        <v/>
      </c>
      <c r="P68" s="148" t="str">
        <f>IF(AND(A68&lt;&gt;"",Schülerdaten!AK71&lt;&gt;""),IF(Schülerdaten!AK71=TRUE,INDEX(codeform,MATCH(Schülerdaten!P71,libform,0)),Schülerdaten!P71),"")</f>
        <v/>
      </c>
      <c r="Q68" s="148" t="str">
        <f>IF(AND(A68&lt;&gt;"",Schülerdaten!AL71&lt;&gt;""),IF(Schülerdaten!AL71=TRUE,INDEX(codespe,MATCH(Schülerdaten!Q71,libspe,0)),Schülerdaten!Q71),"")</f>
        <v/>
      </c>
      <c r="R68" s="148" t="str">
        <f>IF(AND(A68&lt;&gt;"",OR(Schülerdaten!AM71&lt;&gt;"",Schülerdaten!AT71=FALSE)),IF(Schülerdaten!AM71=TRUE,INDEX(codemp1,MATCH(Schülerdaten!R71,libmp1,0)),IF(Schülerdaten!AT71=FALSE,0,Schülerdaten!R71)),"")</f>
        <v/>
      </c>
      <c r="S68" s="148" t="str">
        <f t="shared" si="4"/>
        <v/>
      </c>
      <c r="T68" s="148" t="str">
        <f t="shared" si="5"/>
        <v/>
      </c>
      <c r="U68" s="148" t="str">
        <f>IF(AND(A68&lt;&gt;"",Schülerdaten!S71&lt;&gt;""),Schülerdaten!S71,"")</f>
        <v/>
      </c>
      <c r="V68" s="148" t="str">
        <f>IF(AND(A68&lt;&gt;"",Schülerdaten!T71&lt;&gt;""),Schülerdaten!T71,"")</f>
        <v/>
      </c>
      <c r="W68" s="148" t="str">
        <f>IF(AND(A68&lt;&gt;"",Schülerdaten!U71&lt;&gt;""),Schülerdaten!U71,"")</f>
        <v/>
      </c>
      <c r="X68" s="148" t="str">
        <f>IF(AND(A68&lt;&gt;"",Schülerdaten!V71&lt;&gt;""),Schülerdaten!V71,"")</f>
        <v/>
      </c>
      <c r="Y68" s="148" t="str">
        <f>IF(AND(A68&lt;&gt;"",Schülerdaten!W71&lt;&gt;""),Schülerdaten!W71,"")</f>
        <v/>
      </c>
      <c r="Z68" s="148" t="str">
        <f>IF(AND(A68&lt;&gt;"",Schülerdaten!X71&lt;&gt;""),Schülerdaten!X71,"")</f>
        <v/>
      </c>
    </row>
    <row r="69" spans="1:26" x14ac:dyDescent="0.2">
      <c r="A69" s="146" t="str">
        <f>IF(OR(Schülerdaten!$C72&lt;&gt;""),Schülerdaten!A72,"")</f>
        <v/>
      </c>
      <c r="B69" s="146" t="str">
        <f>IF(A69&lt;&gt;"",Schülerdaten!B72,"")</f>
        <v/>
      </c>
      <c r="C69" s="146" t="str">
        <f>IF(AND(A69&lt;&gt;"",Schülerdaten!F72&lt;&gt;""),IF(INDEX(codeclint,MATCH(Schülerdaten!F72,libclint,0))&lt;&gt;"",INDEX(codeclint,MATCH(Schülerdaten!F72,libclint,0)),""),"")</f>
        <v/>
      </c>
      <c r="D69" s="146" t="str">
        <f t="shared" si="3"/>
        <v/>
      </c>
      <c r="E69" s="146" t="str">
        <f>IF(A69&lt;&gt;"",IF(Schülerdaten!G72&lt;&gt;"",IF(Schülerdaten!AB72&lt;&gt;"",IF(Schülerdaten!G72="LOC.ID",CONCATENATE("LOC.",Schülerdaten!AU$5),Schülerdaten!G72),""),""),"")</f>
        <v/>
      </c>
      <c r="F69" s="146" t="str">
        <f>IF(A69&lt;&gt;"",IF(Schülerdaten!H72&lt;&gt;"",Schülerdaten!H72,""),"")</f>
        <v/>
      </c>
      <c r="G69" s="146" t="str">
        <f>IF(AND(A69&lt;&gt;"",Schülerdaten!AC72&lt;&gt;""),IF(Schülerdaten!AC72=TRUE,INDEX(codesex,MATCH(Schülerdaten!I72,libsex,0)),Schülerdaten!I72),"")</f>
        <v/>
      </c>
      <c r="H69" s="147" t="str">
        <f>IF(A69&lt;&gt;"",IF(Schülerdaten!J72&lt;&gt;"",Schülerdaten!J72,""),"")</f>
        <v/>
      </c>
      <c r="I69" s="148" t="str">
        <f>IF(AND(A69&lt;&gt;"",Schülerdaten!AE72&lt;&gt;""),IF(Schülerdaten!AE72=TRUE,INDEX(codenat,MATCH(Schülerdaten!K72,libnat,0)),Schülerdaten!K72),"")</f>
        <v/>
      </c>
      <c r="J69" s="148" t="str">
        <f>IF(AND(A69&lt;&gt;"",Schülerdaten!AF72&lt;&gt;""),IF(Schülerdaten!AF72=TRUE,INDEX(codelangue,MATCH(Schülerdaten!L72,liblangue,0)),Schülerdaten!L72),"")</f>
        <v/>
      </c>
      <c r="K69" s="148" t="str">
        <f>IF(AND(A69&lt;&gt;"",Schülerdaten!AH72&lt;&gt;""),IF(Schülerdaten!AH72=TRUE,IF(INDEX(codegem,MATCH(Schülerdaten!M72,libgem,0))&lt;8000,INDEX(codegem,MATCH(Schülerdaten!M72,libgem,0)),""),Schülerdaten!M72),"")</f>
        <v/>
      </c>
      <c r="L69" s="148" t="str">
        <f>IF(AND(A69&lt;&gt;"",Schülerdaten!AH72&lt;&gt;""),IF(Schülerdaten!AH72=TRUE,INDEX(codegemhist,MATCH(Schülerdaten!M72,libgem,0)),""),"")</f>
        <v/>
      </c>
      <c r="M69" s="148" t="str">
        <f>IF(AND(A69&lt;&gt;"",Schülerdaten!AH72&lt;&gt;""),IF(Schülerdaten!AH72=TRUE,IF(INDEX(codegem,MATCH(Schülerdaten!M72,libgem,0))&gt;=8000,INDEX(codegem,MATCH(Schülerdaten!M72,libgem,0)),""),Schülerdaten!M72),"")</f>
        <v/>
      </c>
      <c r="N69" s="148" t="str">
        <f>IF(AND(A69&lt;&gt;"",Schülerdaten!AI72&lt;&gt;""),IF(Schülerdaten!AI72=TRUE,INDEX(codeschart,MATCH(Schülerdaten!N72,libschart,0)),Schülerdaten!N72),"")</f>
        <v/>
      </c>
      <c r="O69" s="148" t="str">
        <f>IF(AND(A69&lt;&gt;"",Schülerdaten!O72&lt;&gt;""),Schülerdaten!O72,"")</f>
        <v/>
      </c>
      <c r="P69" s="148" t="str">
        <f>IF(AND(A69&lt;&gt;"",Schülerdaten!AK72&lt;&gt;""),IF(Schülerdaten!AK72=TRUE,INDEX(codeform,MATCH(Schülerdaten!P72,libform,0)),Schülerdaten!P72),"")</f>
        <v/>
      </c>
      <c r="Q69" s="148" t="str">
        <f>IF(AND(A69&lt;&gt;"",Schülerdaten!AL72&lt;&gt;""),IF(Schülerdaten!AL72=TRUE,INDEX(codespe,MATCH(Schülerdaten!Q72,libspe,0)),Schülerdaten!Q72),"")</f>
        <v/>
      </c>
      <c r="R69" s="148" t="str">
        <f>IF(AND(A69&lt;&gt;"",OR(Schülerdaten!AM72&lt;&gt;"",Schülerdaten!AT72=FALSE)),IF(Schülerdaten!AM72=TRUE,INDEX(codemp1,MATCH(Schülerdaten!R72,libmp1,0)),IF(Schülerdaten!AT72=FALSE,0,Schülerdaten!R72)),"")</f>
        <v/>
      </c>
      <c r="S69" s="148" t="str">
        <f t="shared" si="4"/>
        <v/>
      </c>
      <c r="T69" s="148" t="str">
        <f t="shared" si="5"/>
        <v/>
      </c>
      <c r="U69" s="148" t="str">
        <f>IF(AND(A69&lt;&gt;"",Schülerdaten!S72&lt;&gt;""),Schülerdaten!S72,"")</f>
        <v/>
      </c>
      <c r="V69" s="148" t="str">
        <f>IF(AND(A69&lt;&gt;"",Schülerdaten!T72&lt;&gt;""),Schülerdaten!T72,"")</f>
        <v/>
      </c>
      <c r="W69" s="148" t="str">
        <f>IF(AND(A69&lt;&gt;"",Schülerdaten!U72&lt;&gt;""),Schülerdaten!U72,"")</f>
        <v/>
      </c>
      <c r="X69" s="148" t="str">
        <f>IF(AND(A69&lt;&gt;"",Schülerdaten!V72&lt;&gt;""),Schülerdaten!V72,"")</f>
        <v/>
      </c>
      <c r="Y69" s="148" t="str">
        <f>IF(AND(A69&lt;&gt;"",Schülerdaten!W72&lt;&gt;""),Schülerdaten!W72,"")</f>
        <v/>
      </c>
      <c r="Z69" s="148" t="str">
        <f>IF(AND(A69&lt;&gt;"",Schülerdaten!X72&lt;&gt;""),Schülerdaten!X72,"")</f>
        <v/>
      </c>
    </row>
    <row r="70" spans="1:26" x14ac:dyDescent="0.2">
      <c r="A70" s="146" t="str">
        <f>IF(OR(Schülerdaten!$C73&lt;&gt;""),Schülerdaten!A73,"")</f>
        <v/>
      </c>
      <c r="B70" s="146" t="str">
        <f>IF(A70&lt;&gt;"",Schülerdaten!B73,"")</f>
        <v/>
      </c>
      <c r="C70" s="146" t="str">
        <f>IF(AND(A70&lt;&gt;"",Schülerdaten!F73&lt;&gt;""),IF(INDEX(codeclint,MATCH(Schülerdaten!F73,libclint,0))&lt;&gt;"",INDEX(codeclint,MATCH(Schülerdaten!F73,libclint,0)),""),"")</f>
        <v/>
      </c>
      <c r="D70" s="146" t="str">
        <f t="shared" si="3"/>
        <v/>
      </c>
      <c r="E70" s="146" t="str">
        <f>IF(A70&lt;&gt;"",IF(Schülerdaten!G73&lt;&gt;"",IF(Schülerdaten!AB73&lt;&gt;"",IF(Schülerdaten!G73="LOC.ID",CONCATENATE("LOC.",Schülerdaten!AU$5),Schülerdaten!G73),""),""),"")</f>
        <v/>
      </c>
      <c r="F70" s="146" t="str">
        <f>IF(A70&lt;&gt;"",IF(Schülerdaten!H73&lt;&gt;"",Schülerdaten!H73,""),"")</f>
        <v/>
      </c>
      <c r="G70" s="146" t="str">
        <f>IF(AND(A70&lt;&gt;"",Schülerdaten!AC73&lt;&gt;""),IF(Schülerdaten!AC73=TRUE,INDEX(codesex,MATCH(Schülerdaten!I73,libsex,0)),Schülerdaten!I73),"")</f>
        <v/>
      </c>
      <c r="H70" s="147" t="str">
        <f>IF(A70&lt;&gt;"",IF(Schülerdaten!J73&lt;&gt;"",Schülerdaten!J73,""),"")</f>
        <v/>
      </c>
      <c r="I70" s="148" t="str">
        <f>IF(AND(A70&lt;&gt;"",Schülerdaten!AE73&lt;&gt;""),IF(Schülerdaten!AE73=TRUE,INDEX(codenat,MATCH(Schülerdaten!K73,libnat,0)),Schülerdaten!K73),"")</f>
        <v/>
      </c>
      <c r="J70" s="148" t="str">
        <f>IF(AND(A70&lt;&gt;"",Schülerdaten!AF73&lt;&gt;""),IF(Schülerdaten!AF73=TRUE,INDEX(codelangue,MATCH(Schülerdaten!L73,liblangue,0)),Schülerdaten!L73),"")</f>
        <v/>
      </c>
      <c r="K70" s="148" t="str">
        <f>IF(AND(A70&lt;&gt;"",Schülerdaten!AH73&lt;&gt;""),IF(Schülerdaten!AH73=TRUE,IF(INDEX(codegem,MATCH(Schülerdaten!M73,libgem,0))&lt;8000,INDEX(codegem,MATCH(Schülerdaten!M73,libgem,0)),""),Schülerdaten!M73),"")</f>
        <v/>
      </c>
      <c r="L70" s="148" t="str">
        <f>IF(AND(A70&lt;&gt;"",Schülerdaten!AH73&lt;&gt;""),IF(Schülerdaten!AH73=TRUE,INDEX(codegemhist,MATCH(Schülerdaten!M73,libgem,0)),""),"")</f>
        <v/>
      </c>
      <c r="M70" s="148" t="str">
        <f>IF(AND(A70&lt;&gt;"",Schülerdaten!AH73&lt;&gt;""),IF(Schülerdaten!AH73=TRUE,IF(INDEX(codegem,MATCH(Schülerdaten!M73,libgem,0))&gt;=8000,INDEX(codegem,MATCH(Schülerdaten!M73,libgem,0)),""),Schülerdaten!M73),"")</f>
        <v/>
      </c>
      <c r="N70" s="148" t="str">
        <f>IF(AND(A70&lt;&gt;"",Schülerdaten!AI73&lt;&gt;""),IF(Schülerdaten!AI73=TRUE,INDEX(codeschart,MATCH(Schülerdaten!N73,libschart,0)),Schülerdaten!N73),"")</f>
        <v/>
      </c>
      <c r="O70" s="148" t="str">
        <f>IF(AND(A70&lt;&gt;"",Schülerdaten!O73&lt;&gt;""),Schülerdaten!O73,"")</f>
        <v/>
      </c>
      <c r="P70" s="148" t="str">
        <f>IF(AND(A70&lt;&gt;"",Schülerdaten!AK73&lt;&gt;""),IF(Schülerdaten!AK73=TRUE,INDEX(codeform,MATCH(Schülerdaten!P73,libform,0)),Schülerdaten!P73),"")</f>
        <v/>
      </c>
      <c r="Q70" s="148" t="str">
        <f>IF(AND(A70&lt;&gt;"",Schülerdaten!AL73&lt;&gt;""),IF(Schülerdaten!AL73=TRUE,INDEX(codespe,MATCH(Schülerdaten!Q73,libspe,0)),Schülerdaten!Q73),"")</f>
        <v/>
      </c>
      <c r="R70" s="148" t="str">
        <f>IF(AND(A70&lt;&gt;"",OR(Schülerdaten!AM73&lt;&gt;"",Schülerdaten!AT73=FALSE)),IF(Schülerdaten!AM73=TRUE,INDEX(codemp1,MATCH(Schülerdaten!R73,libmp1,0)),IF(Schülerdaten!AT73=FALSE,0,Schülerdaten!R73)),"")</f>
        <v/>
      </c>
      <c r="S70" s="148" t="str">
        <f t="shared" si="4"/>
        <v/>
      </c>
      <c r="T70" s="148" t="str">
        <f t="shared" si="5"/>
        <v/>
      </c>
      <c r="U70" s="148" t="str">
        <f>IF(AND(A70&lt;&gt;"",Schülerdaten!S73&lt;&gt;""),Schülerdaten!S73,"")</f>
        <v/>
      </c>
      <c r="V70" s="148" t="str">
        <f>IF(AND(A70&lt;&gt;"",Schülerdaten!T73&lt;&gt;""),Schülerdaten!T73,"")</f>
        <v/>
      </c>
      <c r="W70" s="148" t="str">
        <f>IF(AND(A70&lt;&gt;"",Schülerdaten!U73&lt;&gt;""),Schülerdaten!U73,"")</f>
        <v/>
      </c>
      <c r="X70" s="148" t="str">
        <f>IF(AND(A70&lt;&gt;"",Schülerdaten!V73&lt;&gt;""),Schülerdaten!V73,"")</f>
        <v/>
      </c>
      <c r="Y70" s="148" t="str">
        <f>IF(AND(A70&lt;&gt;"",Schülerdaten!W73&lt;&gt;""),Schülerdaten!W73,"")</f>
        <v/>
      </c>
      <c r="Z70" s="148" t="str">
        <f>IF(AND(A70&lt;&gt;"",Schülerdaten!X73&lt;&gt;""),Schülerdaten!X73,"")</f>
        <v/>
      </c>
    </row>
    <row r="71" spans="1:26" x14ac:dyDescent="0.2">
      <c r="A71" s="146" t="str">
        <f>IF(OR(Schülerdaten!$C74&lt;&gt;""),Schülerdaten!A74,"")</f>
        <v/>
      </c>
      <c r="B71" s="146" t="str">
        <f>IF(A71&lt;&gt;"",Schülerdaten!B74,"")</f>
        <v/>
      </c>
      <c r="C71" s="146" t="str">
        <f>IF(AND(A71&lt;&gt;"",Schülerdaten!F74&lt;&gt;""),IF(INDEX(codeclint,MATCH(Schülerdaten!F74,libclint,0))&lt;&gt;"",INDEX(codeclint,MATCH(Schülerdaten!F74,libclint,0)),""),"")</f>
        <v/>
      </c>
      <c r="D71" s="146" t="str">
        <f t="shared" si="3"/>
        <v/>
      </c>
      <c r="E71" s="146" t="str">
        <f>IF(A71&lt;&gt;"",IF(Schülerdaten!G74&lt;&gt;"",IF(Schülerdaten!AB74&lt;&gt;"",IF(Schülerdaten!G74="LOC.ID",CONCATENATE("LOC.",Schülerdaten!AU$5),Schülerdaten!G74),""),""),"")</f>
        <v/>
      </c>
      <c r="F71" s="146" t="str">
        <f>IF(A71&lt;&gt;"",IF(Schülerdaten!H74&lt;&gt;"",Schülerdaten!H74,""),"")</f>
        <v/>
      </c>
      <c r="G71" s="146" t="str">
        <f>IF(AND(A71&lt;&gt;"",Schülerdaten!AC74&lt;&gt;""),IF(Schülerdaten!AC74=TRUE,INDEX(codesex,MATCH(Schülerdaten!I74,libsex,0)),Schülerdaten!I74),"")</f>
        <v/>
      </c>
      <c r="H71" s="147" t="str">
        <f>IF(A71&lt;&gt;"",IF(Schülerdaten!J74&lt;&gt;"",Schülerdaten!J74,""),"")</f>
        <v/>
      </c>
      <c r="I71" s="148" t="str">
        <f>IF(AND(A71&lt;&gt;"",Schülerdaten!AE74&lt;&gt;""),IF(Schülerdaten!AE74=TRUE,INDEX(codenat,MATCH(Schülerdaten!K74,libnat,0)),Schülerdaten!K74),"")</f>
        <v/>
      </c>
      <c r="J71" s="148" t="str">
        <f>IF(AND(A71&lt;&gt;"",Schülerdaten!AF74&lt;&gt;""),IF(Schülerdaten!AF74=TRUE,INDEX(codelangue,MATCH(Schülerdaten!L74,liblangue,0)),Schülerdaten!L74),"")</f>
        <v/>
      </c>
      <c r="K71" s="148" t="str">
        <f>IF(AND(A71&lt;&gt;"",Schülerdaten!AH74&lt;&gt;""),IF(Schülerdaten!AH74=TRUE,IF(INDEX(codegem,MATCH(Schülerdaten!M74,libgem,0))&lt;8000,INDEX(codegem,MATCH(Schülerdaten!M74,libgem,0)),""),Schülerdaten!M74),"")</f>
        <v/>
      </c>
      <c r="L71" s="148" t="str">
        <f>IF(AND(A71&lt;&gt;"",Schülerdaten!AH74&lt;&gt;""),IF(Schülerdaten!AH74=TRUE,INDEX(codegemhist,MATCH(Schülerdaten!M74,libgem,0)),""),"")</f>
        <v/>
      </c>
      <c r="M71" s="148" t="str">
        <f>IF(AND(A71&lt;&gt;"",Schülerdaten!AH74&lt;&gt;""),IF(Schülerdaten!AH74=TRUE,IF(INDEX(codegem,MATCH(Schülerdaten!M74,libgem,0))&gt;=8000,INDEX(codegem,MATCH(Schülerdaten!M74,libgem,0)),""),Schülerdaten!M74),"")</f>
        <v/>
      </c>
      <c r="N71" s="148" t="str">
        <f>IF(AND(A71&lt;&gt;"",Schülerdaten!AI74&lt;&gt;""),IF(Schülerdaten!AI74=TRUE,INDEX(codeschart,MATCH(Schülerdaten!N74,libschart,0)),Schülerdaten!N74),"")</f>
        <v/>
      </c>
      <c r="O71" s="148" t="str">
        <f>IF(AND(A71&lt;&gt;"",Schülerdaten!O74&lt;&gt;""),Schülerdaten!O74,"")</f>
        <v/>
      </c>
      <c r="P71" s="148" t="str">
        <f>IF(AND(A71&lt;&gt;"",Schülerdaten!AK74&lt;&gt;""),IF(Schülerdaten!AK74=TRUE,INDEX(codeform,MATCH(Schülerdaten!P74,libform,0)),Schülerdaten!P74),"")</f>
        <v/>
      </c>
      <c r="Q71" s="148" t="str">
        <f>IF(AND(A71&lt;&gt;"",Schülerdaten!AL74&lt;&gt;""),IF(Schülerdaten!AL74=TRUE,INDEX(codespe,MATCH(Schülerdaten!Q74,libspe,0)),Schülerdaten!Q74),"")</f>
        <v/>
      </c>
      <c r="R71" s="148" t="str">
        <f>IF(AND(A71&lt;&gt;"",OR(Schülerdaten!AM74&lt;&gt;"",Schülerdaten!AT74=FALSE)),IF(Schülerdaten!AM74=TRUE,INDEX(codemp1,MATCH(Schülerdaten!R74,libmp1,0)),IF(Schülerdaten!AT74=FALSE,0,Schülerdaten!R74)),"")</f>
        <v/>
      </c>
      <c r="S71" s="148" t="str">
        <f t="shared" si="4"/>
        <v/>
      </c>
      <c r="T71" s="148" t="str">
        <f t="shared" si="5"/>
        <v/>
      </c>
      <c r="U71" s="148" t="str">
        <f>IF(AND(A71&lt;&gt;"",Schülerdaten!S74&lt;&gt;""),Schülerdaten!S74,"")</f>
        <v/>
      </c>
      <c r="V71" s="148" t="str">
        <f>IF(AND(A71&lt;&gt;"",Schülerdaten!T74&lt;&gt;""),Schülerdaten!T74,"")</f>
        <v/>
      </c>
      <c r="W71" s="148" t="str">
        <f>IF(AND(A71&lt;&gt;"",Schülerdaten!U74&lt;&gt;""),Schülerdaten!U74,"")</f>
        <v/>
      </c>
      <c r="X71" s="148" t="str">
        <f>IF(AND(A71&lt;&gt;"",Schülerdaten!V74&lt;&gt;""),Schülerdaten!V74,"")</f>
        <v/>
      </c>
      <c r="Y71" s="148" t="str">
        <f>IF(AND(A71&lt;&gt;"",Schülerdaten!W74&lt;&gt;""),Schülerdaten!W74,"")</f>
        <v/>
      </c>
      <c r="Z71" s="148" t="str">
        <f>IF(AND(A71&lt;&gt;"",Schülerdaten!X74&lt;&gt;""),Schülerdaten!X74,"")</f>
        <v/>
      </c>
    </row>
    <row r="72" spans="1:26" x14ac:dyDescent="0.2">
      <c r="A72" s="146" t="str">
        <f>IF(OR(Schülerdaten!$C75&lt;&gt;""),Schülerdaten!A75,"")</f>
        <v/>
      </c>
      <c r="B72" s="146" t="str">
        <f>IF(A72&lt;&gt;"",Schülerdaten!B75,"")</f>
        <v/>
      </c>
      <c r="C72" s="146" t="str">
        <f>IF(AND(A72&lt;&gt;"",Schülerdaten!F75&lt;&gt;""),IF(INDEX(codeclint,MATCH(Schülerdaten!F75,libclint,0))&lt;&gt;"",INDEX(codeclint,MATCH(Schülerdaten!F75,libclint,0)),""),"")</f>
        <v/>
      </c>
      <c r="D72" s="146" t="str">
        <f t="shared" si="3"/>
        <v/>
      </c>
      <c r="E72" s="146" t="str">
        <f>IF(A72&lt;&gt;"",IF(Schülerdaten!G75&lt;&gt;"",IF(Schülerdaten!AB75&lt;&gt;"",IF(Schülerdaten!G75="LOC.ID",CONCATENATE("LOC.",Schülerdaten!AU$5),Schülerdaten!G75),""),""),"")</f>
        <v/>
      </c>
      <c r="F72" s="146" t="str">
        <f>IF(A72&lt;&gt;"",IF(Schülerdaten!H75&lt;&gt;"",Schülerdaten!H75,""),"")</f>
        <v/>
      </c>
      <c r="G72" s="146" t="str">
        <f>IF(AND(A72&lt;&gt;"",Schülerdaten!AC75&lt;&gt;""),IF(Schülerdaten!AC75=TRUE,INDEX(codesex,MATCH(Schülerdaten!I75,libsex,0)),Schülerdaten!I75),"")</f>
        <v/>
      </c>
      <c r="H72" s="147" t="str">
        <f>IF(A72&lt;&gt;"",IF(Schülerdaten!J75&lt;&gt;"",Schülerdaten!J75,""),"")</f>
        <v/>
      </c>
      <c r="I72" s="148" t="str">
        <f>IF(AND(A72&lt;&gt;"",Schülerdaten!AE75&lt;&gt;""),IF(Schülerdaten!AE75=TRUE,INDEX(codenat,MATCH(Schülerdaten!K75,libnat,0)),Schülerdaten!K75),"")</f>
        <v/>
      </c>
      <c r="J72" s="148" t="str">
        <f>IF(AND(A72&lt;&gt;"",Schülerdaten!AF75&lt;&gt;""),IF(Schülerdaten!AF75=TRUE,INDEX(codelangue,MATCH(Schülerdaten!L75,liblangue,0)),Schülerdaten!L75),"")</f>
        <v/>
      </c>
      <c r="K72" s="148" t="str">
        <f>IF(AND(A72&lt;&gt;"",Schülerdaten!AH75&lt;&gt;""),IF(Schülerdaten!AH75=TRUE,IF(INDEX(codegem,MATCH(Schülerdaten!M75,libgem,0))&lt;8000,INDEX(codegem,MATCH(Schülerdaten!M75,libgem,0)),""),Schülerdaten!M75),"")</f>
        <v/>
      </c>
      <c r="L72" s="148" t="str">
        <f>IF(AND(A72&lt;&gt;"",Schülerdaten!AH75&lt;&gt;""),IF(Schülerdaten!AH75=TRUE,INDEX(codegemhist,MATCH(Schülerdaten!M75,libgem,0)),""),"")</f>
        <v/>
      </c>
      <c r="M72" s="148" t="str">
        <f>IF(AND(A72&lt;&gt;"",Schülerdaten!AH75&lt;&gt;""),IF(Schülerdaten!AH75=TRUE,IF(INDEX(codegem,MATCH(Schülerdaten!M75,libgem,0))&gt;=8000,INDEX(codegem,MATCH(Schülerdaten!M75,libgem,0)),""),Schülerdaten!M75),"")</f>
        <v/>
      </c>
      <c r="N72" s="148" t="str">
        <f>IF(AND(A72&lt;&gt;"",Schülerdaten!AI75&lt;&gt;""),IF(Schülerdaten!AI75=TRUE,INDEX(codeschart,MATCH(Schülerdaten!N75,libschart,0)),Schülerdaten!N75),"")</f>
        <v/>
      </c>
      <c r="O72" s="148" t="str">
        <f>IF(AND(A72&lt;&gt;"",Schülerdaten!O75&lt;&gt;""),Schülerdaten!O75,"")</f>
        <v/>
      </c>
      <c r="P72" s="148" t="str">
        <f>IF(AND(A72&lt;&gt;"",Schülerdaten!AK75&lt;&gt;""),IF(Schülerdaten!AK75=TRUE,INDEX(codeform,MATCH(Schülerdaten!P75,libform,0)),Schülerdaten!P75),"")</f>
        <v/>
      </c>
      <c r="Q72" s="148" t="str">
        <f>IF(AND(A72&lt;&gt;"",Schülerdaten!AL75&lt;&gt;""),IF(Schülerdaten!AL75=TRUE,INDEX(codespe,MATCH(Schülerdaten!Q75,libspe,0)),Schülerdaten!Q75),"")</f>
        <v/>
      </c>
      <c r="R72" s="148" t="str">
        <f>IF(AND(A72&lt;&gt;"",OR(Schülerdaten!AM75&lt;&gt;"",Schülerdaten!AT75=FALSE)),IF(Schülerdaten!AM75=TRUE,INDEX(codemp1,MATCH(Schülerdaten!R75,libmp1,0)),IF(Schülerdaten!AT75=FALSE,0,Schülerdaten!R75)),"")</f>
        <v/>
      </c>
      <c r="S72" s="148" t="str">
        <f t="shared" si="4"/>
        <v/>
      </c>
      <c r="T72" s="148" t="str">
        <f t="shared" si="5"/>
        <v/>
      </c>
      <c r="U72" s="148" t="str">
        <f>IF(AND(A72&lt;&gt;"",Schülerdaten!S75&lt;&gt;""),Schülerdaten!S75,"")</f>
        <v/>
      </c>
      <c r="V72" s="148" t="str">
        <f>IF(AND(A72&lt;&gt;"",Schülerdaten!T75&lt;&gt;""),Schülerdaten!T75,"")</f>
        <v/>
      </c>
      <c r="W72" s="148" t="str">
        <f>IF(AND(A72&lt;&gt;"",Schülerdaten!U75&lt;&gt;""),Schülerdaten!U75,"")</f>
        <v/>
      </c>
      <c r="X72" s="148" t="str">
        <f>IF(AND(A72&lt;&gt;"",Schülerdaten!V75&lt;&gt;""),Schülerdaten!V75,"")</f>
        <v/>
      </c>
      <c r="Y72" s="148" t="str">
        <f>IF(AND(A72&lt;&gt;"",Schülerdaten!W75&lt;&gt;""),Schülerdaten!W75,"")</f>
        <v/>
      </c>
      <c r="Z72" s="148" t="str">
        <f>IF(AND(A72&lt;&gt;"",Schülerdaten!X75&lt;&gt;""),Schülerdaten!X75,"")</f>
        <v/>
      </c>
    </row>
    <row r="73" spans="1:26" x14ac:dyDescent="0.2">
      <c r="A73" s="146" t="str">
        <f>IF(OR(Schülerdaten!$C76&lt;&gt;""),Schülerdaten!A76,"")</f>
        <v/>
      </c>
      <c r="B73" s="146" t="str">
        <f>IF(A73&lt;&gt;"",Schülerdaten!B76,"")</f>
        <v/>
      </c>
      <c r="C73" s="146" t="str">
        <f>IF(AND(A73&lt;&gt;"",Schülerdaten!F76&lt;&gt;""),IF(INDEX(codeclint,MATCH(Schülerdaten!F76,libclint,0))&lt;&gt;"",INDEX(codeclint,MATCH(Schülerdaten!F76,libclint,0)),""),"")</f>
        <v/>
      </c>
      <c r="D73" s="146" t="str">
        <f t="shared" si="3"/>
        <v/>
      </c>
      <c r="E73" s="146" t="str">
        <f>IF(A73&lt;&gt;"",IF(Schülerdaten!G76&lt;&gt;"",IF(Schülerdaten!AB76&lt;&gt;"",IF(Schülerdaten!G76="LOC.ID",CONCATENATE("LOC.",Schülerdaten!AU$5),Schülerdaten!G76),""),""),"")</f>
        <v/>
      </c>
      <c r="F73" s="146" t="str">
        <f>IF(A73&lt;&gt;"",IF(Schülerdaten!H76&lt;&gt;"",Schülerdaten!H76,""),"")</f>
        <v/>
      </c>
      <c r="G73" s="146" t="str">
        <f>IF(AND(A73&lt;&gt;"",Schülerdaten!AC76&lt;&gt;""),IF(Schülerdaten!AC76=TRUE,INDEX(codesex,MATCH(Schülerdaten!I76,libsex,0)),Schülerdaten!I76),"")</f>
        <v/>
      </c>
      <c r="H73" s="147" t="str">
        <f>IF(A73&lt;&gt;"",IF(Schülerdaten!J76&lt;&gt;"",Schülerdaten!J76,""),"")</f>
        <v/>
      </c>
      <c r="I73" s="148" t="str">
        <f>IF(AND(A73&lt;&gt;"",Schülerdaten!AE76&lt;&gt;""),IF(Schülerdaten!AE76=TRUE,INDEX(codenat,MATCH(Schülerdaten!K76,libnat,0)),Schülerdaten!K76),"")</f>
        <v/>
      </c>
      <c r="J73" s="148" t="str">
        <f>IF(AND(A73&lt;&gt;"",Schülerdaten!AF76&lt;&gt;""),IF(Schülerdaten!AF76=TRUE,INDEX(codelangue,MATCH(Schülerdaten!L76,liblangue,0)),Schülerdaten!L76),"")</f>
        <v/>
      </c>
      <c r="K73" s="148" t="str">
        <f>IF(AND(A73&lt;&gt;"",Schülerdaten!AH76&lt;&gt;""),IF(Schülerdaten!AH76=TRUE,IF(INDEX(codegem,MATCH(Schülerdaten!M76,libgem,0))&lt;8000,INDEX(codegem,MATCH(Schülerdaten!M76,libgem,0)),""),Schülerdaten!M76),"")</f>
        <v/>
      </c>
      <c r="L73" s="148" t="str">
        <f>IF(AND(A73&lt;&gt;"",Schülerdaten!AH76&lt;&gt;""),IF(Schülerdaten!AH76=TRUE,INDEX(codegemhist,MATCH(Schülerdaten!M76,libgem,0)),""),"")</f>
        <v/>
      </c>
      <c r="M73" s="148" t="str">
        <f>IF(AND(A73&lt;&gt;"",Schülerdaten!AH76&lt;&gt;""),IF(Schülerdaten!AH76=TRUE,IF(INDEX(codegem,MATCH(Schülerdaten!M76,libgem,0))&gt;=8000,INDEX(codegem,MATCH(Schülerdaten!M76,libgem,0)),""),Schülerdaten!M76),"")</f>
        <v/>
      </c>
      <c r="N73" s="148" t="str">
        <f>IF(AND(A73&lt;&gt;"",Schülerdaten!AI76&lt;&gt;""),IF(Schülerdaten!AI76=TRUE,INDEX(codeschart,MATCH(Schülerdaten!N76,libschart,0)),Schülerdaten!N76),"")</f>
        <v/>
      </c>
      <c r="O73" s="148" t="str">
        <f>IF(AND(A73&lt;&gt;"",Schülerdaten!O76&lt;&gt;""),Schülerdaten!O76,"")</f>
        <v/>
      </c>
      <c r="P73" s="148" t="str">
        <f>IF(AND(A73&lt;&gt;"",Schülerdaten!AK76&lt;&gt;""),IF(Schülerdaten!AK76=TRUE,INDEX(codeform,MATCH(Schülerdaten!P76,libform,0)),Schülerdaten!P76),"")</f>
        <v/>
      </c>
      <c r="Q73" s="148" t="str">
        <f>IF(AND(A73&lt;&gt;"",Schülerdaten!AL76&lt;&gt;""),IF(Schülerdaten!AL76=TRUE,INDEX(codespe,MATCH(Schülerdaten!Q76,libspe,0)),Schülerdaten!Q76),"")</f>
        <v/>
      </c>
      <c r="R73" s="148" t="str">
        <f>IF(AND(A73&lt;&gt;"",OR(Schülerdaten!AM76&lt;&gt;"",Schülerdaten!AT76=FALSE)),IF(Schülerdaten!AM76=TRUE,INDEX(codemp1,MATCH(Schülerdaten!R76,libmp1,0)),IF(Schülerdaten!AT76=FALSE,0,Schülerdaten!R76)),"")</f>
        <v/>
      </c>
      <c r="S73" s="148" t="str">
        <f t="shared" si="4"/>
        <v/>
      </c>
      <c r="T73" s="148" t="str">
        <f t="shared" si="5"/>
        <v/>
      </c>
      <c r="U73" s="148" t="str">
        <f>IF(AND(A73&lt;&gt;"",Schülerdaten!S76&lt;&gt;""),Schülerdaten!S76,"")</f>
        <v/>
      </c>
      <c r="V73" s="148" t="str">
        <f>IF(AND(A73&lt;&gt;"",Schülerdaten!T76&lt;&gt;""),Schülerdaten!T76,"")</f>
        <v/>
      </c>
      <c r="W73" s="148" t="str">
        <f>IF(AND(A73&lt;&gt;"",Schülerdaten!U76&lt;&gt;""),Schülerdaten!U76,"")</f>
        <v/>
      </c>
      <c r="X73" s="148" t="str">
        <f>IF(AND(A73&lt;&gt;"",Schülerdaten!V76&lt;&gt;""),Schülerdaten!V76,"")</f>
        <v/>
      </c>
      <c r="Y73" s="148" t="str">
        <f>IF(AND(A73&lt;&gt;"",Schülerdaten!W76&lt;&gt;""),Schülerdaten!W76,"")</f>
        <v/>
      </c>
      <c r="Z73" s="148" t="str">
        <f>IF(AND(A73&lt;&gt;"",Schülerdaten!X76&lt;&gt;""),Schülerdaten!X76,"")</f>
        <v/>
      </c>
    </row>
    <row r="74" spans="1:26" x14ac:dyDescent="0.2">
      <c r="A74" s="146" t="str">
        <f>IF(OR(Schülerdaten!$C77&lt;&gt;""),Schülerdaten!A77,"")</f>
        <v/>
      </c>
      <c r="B74" s="146" t="str">
        <f>IF(A74&lt;&gt;"",Schülerdaten!B77,"")</f>
        <v/>
      </c>
      <c r="C74" s="146" t="str">
        <f>IF(AND(A74&lt;&gt;"",Schülerdaten!F77&lt;&gt;""),IF(INDEX(codeclint,MATCH(Schülerdaten!F77,libclint,0))&lt;&gt;"",INDEX(codeclint,MATCH(Schülerdaten!F77,libclint,0)),""),"")</f>
        <v/>
      </c>
      <c r="D74" s="146" t="str">
        <f t="shared" si="3"/>
        <v/>
      </c>
      <c r="E74" s="146" t="str">
        <f>IF(A74&lt;&gt;"",IF(Schülerdaten!G77&lt;&gt;"",IF(Schülerdaten!AB77&lt;&gt;"",IF(Schülerdaten!G77="LOC.ID",CONCATENATE("LOC.",Schülerdaten!AU$5),Schülerdaten!G77),""),""),"")</f>
        <v/>
      </c>
      <c r="F74" s="146" t="str">
        <f>IF(A74&lt;&gt;"",IF(Schülerdaten!H77&lt;&gt;"",Schülerdaten!H77,""),"")</f>
        <v/>
      </c>
      <c r="G74" s="146" t="str">
        <f>IF(AND(A74&lt;&gt;"",Schülerdaten!AC77&lt;&gt;""),IF(Schülerdaten!AC77=TRUE,INDEX(codesex,MATCH(Schülerdaten!I77,libsex,0)),Schülerdaten!I77),"")</f>
        <v/>
      </c>
      <c r="H74" s="147" t="str">
        <f>IF(A74&lt;&gt;"",IF(Schülerdaten!J77&lt;&gt;"",Schülerdaten!J77,""),"")</f>
        <v/>
      </c>
      <c r="I74" s="148" t="str">
        <f>IF(AND(A74&lt;&gt;"",Schülerdaten!AE77&lt;&gt;""),IF(Schülerdaten!AE77=TRUE,INDEX(codenat,MATCH(Schülerdaten!K77,libnat,0)),Schülerdaten!K77),"")</f>
        <v/>
      </c>
      <c r="J74" s="148" t="str">
        <f>IF(AND(A74&lt;&gt;"",Schülerdaten!AF77&lt;&gt;""),IF(Schülerdaten!AF77=TRUE,INDEX(codelangue,MATCH(Schülerdaten!L77,liblangue,0)),Schülerdaten!L77),"")</f>
        <v/>
      </c>
      <c r="K74" s="148" t="str">
        <f>IF(AND(A74&lt;&gt;"",Schülerdaten!AH77&lt;&gt;""),IF(Schülerdaten!AH77=TRUE,IF(INDEX(codegem,MATCH(Schülerdaten!M77,libgem,0))&lt;8000,INDEX(codegem,MATCH(Schülerdaten!M77,libgem,0)),""),Schülerdaten!M77),"")</f>
        <v/>
      </c>
      <c r="L74" s="148" t="str">
        <f>IF(AND(A74&lt;&gt;"",Schülerdaten!AH77&lt;&gt;""),IF(Schülerdaten!AH77=TRUE,INDEX(codegemhist,MATCH(Schülerdaten!M77,libgem,0)),""),"")</f>
        <v/>
      </c>
      <c r="M74" s="148" t="str">
        <f>IF(AND(A74&lt;&gt;"",Schülerdaten!AH77&lt;&gt;""),IF(Schülerdaten!AH77=TRUE,IF(INDEX(codegem,MATCH(Schülerdaten!M77,libgem,0))&gt;=8000,INDEX(codegem,MATCH(Schülerdaten!M77,libgem,0)),""),Schülerdaten!M77),"")</f>
        <v/>
      </c>
      <c r="N74" s="148" t="str">
        <f>IF(AND(A74&lt;&gt;"",Schülerdaten!AI77&lt;&gt;""),IF(Schülerdaten!AI77=TRUE,INDEX(codeschart,MATCH(Schülerdaten!N77,libschart,0)),Schülerdaten!N77),"")</f>
        <v/>
      </c>
      <c r="O74" s="148" t="str">
        <f>IF(AND(A74&lt;&gt;"",Schülerdaten!O77&lt;&gt;""),Schülerdaten!O77,"")</f>
        <v/>
      </c>
      <c r="P74" s="148" t="str">
        <f>IF(AND(A74&lt;&gt;"",Schülerdaten!AK77&lt;&gt;""),IF(Schülerdaten!AK77=TRUE,INDEX(codeform,MATCH(Schülerdaten!P77,libform,0)),Schülerdaten!P77),"")</f>
        <v/>
      </c>
      <c r="Q74" s="148" t="str">
        <f>IF(AND(A74&lt;&gt;"",Schülerdaten!AL77&lt;&gt;""),IF(Schülerdaten!AL77=TRUE,INDEX(codespe,MATCH(Schülerdaten!Q77,libspe,0)),Schülerdaten!Q77),"")</f>
        <v/>
      </c>
      <c r="R74" s="148" t="str">
        <f>IF(AND(A74&lt;&gt;"",OR(Schülerdaten!AM77&lt;&gt;"",Schülerdaten!AT77=FALSE)),IF(Schülerdaten!AM77=TRUE,INDEX(codemp1,MATCH(Schülerdaten!R77,libmp1,0)),IF(Schülerdaten!AT77=FALSE,0,Schülerdaten!R77)),"")</f>
        <v/>
      </c>
      <c r="S74" s="148" t="str">
        <f t="shared" si="4"/>
        <v/>
      </c>
      <c r="T74" s="148" t="str">
        <f t="shared" si="5"/>
        <v/>
      </c>
      <c r="U74" s="148" t="str">
        <f>IF(AND(A74&lt;&gt;"",Schülerdaten!S77&lt;&gt;""),Schülerdaten!S77,"")</f>
        <v/>
      </c>
      <c r="V74" s="148" t="str">
        <f>IF(AND(A74&lt;&gt;"",Schülerdaten!T77&lt;&gt;""),Schülerdaten!T77,"")</f>
        <v/>
      </c>
      <c r="W74" s="148" t="str">
        <f>IF(AND(A74&lt;&gt;"",Schülerdaten!U77&lt;&gt;""),Schülerdaten!U77,"")</f>
        <v/>
      </c>
      <c r="X74" s="148" t="str">
        <f>IF(AND(A74&lt;&gt;"",Schülerdaten!V77&lt;&gt;""),Schülerdaten!V77,"")</f>
        <v/>
      </c>
      <c r="Y74" s="148" t="str">
        <f>IF(AND(A74&lt;&gt;"",Schülerdaten!W77&lt;&gt;""),Schülerdaten!W77,"")</f>
        <v/>
      </c>
      <c r="Z74" s="148" t="str">
        <f>IF(AND(A74&lt;&gt;"",Schülerdaten!X77&lt;&gt;""),Schülerdaten!X77,"")</f>
        <v/>
      </c>
    </row>
    <row r="75" spans="1:26" x14ac:dyDescent="0.2">
      <c r="A75" s="146" t="str">
        <f>IF(OR(Schülerdaten!$C78&lt;&gt;""),Schülerdaten!A78,"")</f>
        <v/>
      </c>
      <c r="B75" s="146" t="str">
        <f>IF(A75&lt;&gt;"",Schülerdaten!B78,"")</f>
        <v/>
      </c>
      <c r="C75" s="146" t="str">
        <f>IF(AND(A75&lt;&gt;"",Schülerdaten!F78&lt;&gt;""),IF(INDEX(codeclint,MATCH(Schülerdaten!F78,libclint,0))&lt;&gt;"",INDEX(codeclint,MATCH(Schülerdaten!F78,libclint,0)),""),"")</f>
        <v/>
      </c>
      <c r="D75" s="146" t="str">
        <f t="shared" si="3"/>
        <v/>
      </c>
      <c r="E75" s="146" t="str">
        <f>IF(A75&lt;&gt;"",IF(Schülerdaten!G78&lt;&gt;"",IF(Schülerdaten!AB78&lt;&gt;"",IF(Schülerdaten!G78="LOC.ID",CONCATENATE("LOC.",Schülerdaten!AU$5),Schülerdaten!G78),""),""),"")</f>
        <v/>
      </c>
      <c r="F75" s="146" t="str">
        <f>IF(A75&lt;&gt;"",IF(Schülerdaten!H78&lt;&gt;"",Schülerdaten!H78,""),"")</f>
        <v/>
      </c>
      <c r="G75" s="146" t="str">
        <f>IF(AND(A75&lt;&gt;"",Schülerdaten!AC78&lt;&gt;""),IF(Schülerdaten!AC78=TRUE,INDEX(codesex,MATCH(Schülerdaten!I78,libsex,0)),Schülerdaten!I78),"")</f>
        <v/>
      </c>
      <c r="H75" s="147" t="str">
        <f>IF(A75&lt;&gt;"",IF(Schülerdaten!J78&lt;&gt;"",Schülerdaten!J78,""),"")</f>
        <v/>
      </c>
      <c r="I75" s="148" t="str">
        <f>IF(AND(A75&lt;&gt;"",Schülerdaten!AE78&lt;&gt;""),IF(Schülerdaten!AE78=TRUE,INDEX(codenat,MATCH(Schülerdaten!K78,libnat,0)),Schülerdaten!K78),"")</f>
        <v/>
      </c>
      <c r="J75" s="148" t="str">
        <f>IF(AND(A75&lt;&gt;"",Schülerdaten!AF78&lt;&gt;""),IF(Schülerdaten!AF78=TRUE,INDEX(codelangue,MATCH(Schülerdaten!L78,liblangue,0)),Schülerdaten!L78),"")</f>
        <v/>
      </c>
      <c r="K75" s="148" t="str">
        <f>IF(AND(A75&lt;&gt;"",Schülerdaten!AH78&lt;&gt;""),IF(Schülerdaten!AH78=TRUE,IF(INDEX(codegem,MATCH(Schülerdaten!M78,libgem,0))&lt;8000,INDEX(codegem,MATCH(Schülerdaten!M78,libgem,0)),""),Schülerdaten!M78),"")</f>
        <v/>
      </c>
      <c r="L75" s="148" t="str">
        <f>IF(AND(A75&lt;&gt;"",Schülerdaten!AH78&lt;&gt;""),IF(Schülerdaten!AH78=TRUE,INDEX(codegemhist,MATCH(Schülerdaten!M78,libgem,0)),""),"")</f>
        <v/>
      </c>
      <c r="M75" s="148" t="str">
        <f>IF(AND(A75&lt;&gt;"",Schülerdaten!AH78&lt;&gt;""),IF(Schülerdaten!AH78=TRUE,IF(INDEX(codegem,MATCH(Schülerdaten!M78,libgem,0))&gt;=8000,INDEX(codegem,MATCH(Schülerdaten!M78,libgem,0)),""),Schülerdaten!M78),"")</f>
        <v/>
      </c>
      <c r="N75" s="148" t="str">
        <f>IF(AND(A75&lt;&gt;"",Schülerdaten!AI78&lt;&gt;""),IF(Schülerdaten!AI78=TRUE,INDEX(codeschart,MATCH(Schülerdaten!N78,libschart,0)),Schülerdaten!N78),"")</f>
        <v/>
      </c>
      <c r="O75" s="148" t="str">
        <f>IF(AND(A75&lt;&gt;"",Schülerdaten!O78&lt;&gt;""),Schülerdaten!O78,"")</f>
        <v/>
      </c>
      <c r="P75" s="148" t="str">
        <f>IF(AND(A75&lt;&gt;"",Schülerdaten!AK78&lt;&gt;""),IF(Schülerdaten!AK78=TRUE,INDEX(codeform,MATCH(Schülerdaten!P78,libform,0)),Schülerdaten!P78),"")</f>
        <v/>
      </c>
      <c r="Q75" s="148" t="str">
        <f>IF(AND(A75&lt;&gt;"",Schülerdaten!AL78&lt;&gt;""),IF(Schülerdaten!AL78=TRUE,INDEX(codespe,MATCH(Schülerdaten!Q78,libspe,0)),Schülerdaten!Q78),"")</f>
        <v/>
      </c>
      <c r="R75" s="148" t="str">
        <f>IF(AND(A75&lt;&gt;"",OR(Schülerdaten!AM78&lt;&gt;"",Schülerdaten!AT78=FALSE)),IF(Schülerdaten!AM78=TRUE,INDEX(codemp1,MATCH(Schülerdaten!R78,libmp1,0)),IF(Schülerdaten!AT78=FALSE,0,Schülerdaten!R78)),"")</f>
        <v/>
      </c>
      <c r="S75" s="148" t="str">
        <f t="shared" si="4"/>
        <v/>
      </c>
      <c r="T75" s="148" t="str">
        <f t="shared" si="5"/>
        <v/>
      </c>
      <c r="U75" s="148" t="str">
        <f>IF(AND(A75&lt;&gt;"",Schülerdaten!S78&lt;&gt;""),Schülerdaten!S78,"")</f>
        <v/>
      </c>
      <c r="V75" s="148" t="str">
        <f>IF(AND(A75&lt;&gt;"",Schülerdaten!T78&lt;&gt;""),Schülerdaten!T78,"")</f>
        <v/>
      </c>
      <c r="W75" s="148" t="str">
        <f>IF(AND(A75&lt;&gt;"",Schülerdaten!U78&lt;&gt;""),Schülerdaten!U78,"")</f>
        <v/>
      </c>
      <c r="X75" s="148" t="str">
        <f>IF(AND(A75&lt;&gt;"",Schülerdaten!V78&lt;&gt;""),Schülerdaten!V78,"")</f>
        <v/>
      </c>
      <c r="Y75" s="148" t="str">
        <f>IF(AND(A75&lt;&gt;"",Schülerdaten!W78&lt;&gt;""),Schülerdaten!W78,"")</f>
        <v/>
      </c>
      <c r="Z75" s="148" t="str">
        <f>IF(AND(A75&lt;&gt;"",Schülerdaten!X78&lt;&gt;""),Schülerdaten!X78,"")</f>
        <v/>
      </c>
    </row>
    <row r="76" spans="1:26" x14ac:dyDescent="0.2">
      <c r="A76" s="146" t="str">
        <f>IF(OR(Schülerdaten!$C79&lt;&gt;""),Schülerdaten!A79,"")</f>
        <v/>
      </c>
      <c r="B76" s="146" t="str">
        <f>IF(A76&lt;&gt;"",Schülerdaten!B79,"")</f>
        <v/>
      </c>
      <c r="C76" s="146" t="str">
        <f>IF(AND(A76&lt;&gt;"",Schülerdaten!F79&lt;&gt;""),IF(INDEX(codeclint,MATCH(Schülerdaten!F79,libclint,0))&lt;&gt;"",INDEX(codeclint,MATCH(Schülerdaten!F79,libclint,0)),""),"")</f>
        <v/>
      </c>
      <c r="D76" s="146" t="str">
        <f t="shared" si="3"/>
        <v/>
      </c>
      <c r="E76" s="146" t="str">
        <f>IF(A76&lt;&gt;"",IF(Schülerdaten!G79&lt;&gt;"",IF(Schülerdaten!AB79&lt;&gt;"",IF(Schülerdaten!G79="LOC.ID",CONCATENATE("LOC.",Schülerdaten!AU$5),Schülerdaten!G79),""),""),"")</f>
        <v/>
      </c>
      <c r="F76" s="146" t="str">
        <f>IF(A76&lt;&gt;"",IF(Schülerdaten!H79&lt;&gt;"",Schülerdaten!H79,""),"")</f>
        <v/>
      </c>
      <c r="G76" s="146" t="str">
        <f>IF(AND(A76&lt;&gt;"",Schülerdaten!AC79&lt;&gt;""),IF(Schülerdaten!AC79=TRUE,INDEX(codesex,MATCH(Schülerdaten!I79,libsex,0)),Schülerdaten!I79),"")</f>
        <v/>
      </c>
      <c r="H76" s="147" t="str">
        <f>IF(A76&lt;&gt;"",IF(Schülerdaten!J79&lt;&gt;"",Schülerdaten!J79,""),"")</f>
        <v/>
      </c>
      <c r="I76" s="148" t="str">
        <f>IF(AND(A76&lt;&gt;"",Schülerdaten!AE79&lt;&gt;""),IF(Schülerdaten!AE79=TRUE,INDEX(codenat,MATCH(Schülerdaten!K79,libnat,0)),Schülerdaten!K79),"")</f>
        <v/>
      </c>
      <c r="J76" s="148" t="str">
        <f>IF(AND(A76&lt;&gt;"",Schülerdaten!AF79&lt;&gt;""),IF(Schülerdaten!AF79=TRUE,INDEX(codelangue,MATCH(Schülerdaten!L79,liblangue,0)),Schülerdaten!L79),"")</f>
        <v/>
      </c>
      <c r="K76" s="148" t="str">
        <f>IF(AND(A76&lt;&gt;"",Schülerdaten!AH79&lt;&gt;""),IF(Schülerdaten!AH79=TRUE,IF(INDEX(codegem,MATCH(Schülerdaten!M79,libgem,0))&lt;8000,INDEX(codegem,MATCH(Schülerdaten!M79,libgem,0)),""),Schülerdaten!M79),"")</f>
        <v/>
      </c>
      <c r="L76" s="148" t="str">
        <f>IF(AND(A76&lt;&gt;"",Schülerdaten!AH79&lt;&gt;""),IF(Schülerdaten!AH79=TRUE,INDEX(codegemhist,MATCH(Schülerdaten!M79,libgem,0)),""),"")</f>
        <v/>
      </c>
      <c r="M76" s="148" t="str">
        <f>IF(AND(A76&lt;&gt;"",Schülerdaten!AH79&lt;&gt;""),IF(Schülerdaten!AH79=TRUE,IF(INDEX(codegem,MATCH(Schülerdaten!M79,libgem,0))&gt;=8000,INDEX(codegem,MATCH(Schülerdaten!M79,libgem,0)),""),Schülerdaten!M79),"")</f>
        <v/>
      </c>
      <c r="N76" s="148" t="str">
        <f>IF(AND(A76&lt;&gt;"",Schülerdaten!AI79&lt;&gt;""),IF(Schülerdaten!AI79=TRUE,INDEX(codeschart,MATCH(Schülerdaten!N79,libschart,0)),Schülerdaten!N79),"")</f>
        <v/>
      </c>
      <c r="O76" s="148" t="str">
        <f>IF(AND(A76&lt;&gt;"",Schülerdaten!O79&lt;&gt;""),Schülerdaten!O79,"")</f>
        <v/>
      </c>
      <c r="P76" s="148" t="str">
        <f>IF(AND(A76&lt;&gt;"",Schülerdaten!AK79&lt;&gt;""),IF(Schülerdaten!AK79=TRUE,INDEX(codeform,MATCH(Schülerdaten!P79,libform,0)),Schülerdaten!P79),"")</f>
        <v/>
      </c>
      <c r="Q76" s="148" t="str">
        <f>IF(AND(A76&lt;&gt;"",Schülerdaten!AL79&lt;&gt;""),IF(Schülerdaten!AL79=TRUE,INDEX(codespe,MATCH(Schülerdaten!Q79,libspe,0)),Schülerdaten!Q79),"")</f>
        <v/>
      </c>
      <c r="R76" s="148" t="str">
        <f>IF(AND(A76&lt;&gt;"",OR(Schülerdaten!AM79&lt;&gt;"",Schülerdaten!AT79=FALSE)),IF(Schülerdaten!AM79=TRUE,INDEX(codemp1,MATCH(Schülerdaten!R79,libmp1,0)),IF(Schülerdaten!AT79=FALSE,0,Schülerdaten!R79)),"")</f>
        <v/>
      </c>
      <c r="S76" s="148" t="str">
        <f t="shared" si="4"/>
        <v/>
      </c>
      <c r="T76" s="148" t="str">
        <f t="shared" si="5"/>
        <v/>
      </c>
      <c r="U76" s="148" t="str">
        <f>IF(AND(A76&lt;&gt;"",Schülerdaten!S79&lt;&gt;""),Schülerdaten!S79,"")</f>
        <v/>
      </c>
      <c r="V76" s="148" t="str">
        <f>IF(AND(A76&lt;&gt;"",Schülerdaten!T79&lt;&gt;""),Schülerdaten!T79,"")</f>
        <v/>
      </c>
      <c r="W76" s="148" t="str">
        <f>IF(AND(A76&lt;&gt;"",Schülerdaten!U79&lt;&gt;""),Schülerdaten!U79,"")</f>
        <v/>
      </c>
      <c r="X76" s="148" t="str">
        <f>IF(AND(A76&lt;&gt;"",Schülerdaten!V79&lt;&gt;""),Schülerdaten!V79,"")</f>
        <v/>
      </c>
      <c r="Y76" s="148" t="str">
        <f>IF(AND(A76&lt;&gt;"",Schülerdaten!W79&lt;&gt;""),Schülerdaten!W79,"")</f>
        <v/>
      </c>
      <c r="Z76" s="148" t="str">
        <f>IF(AND(A76&lt;&gt;"",Schülerdaten!X79&lt;&gt;""),Schülerdaten!X79,"")</f>
        <v/>
      </c>
    </row>
    <row r="77" spans="1:26" x14ac:dyDescent="0.2">
      <c r="A77" s="146" t="str">
        <f>IF(OR(Schülerdaten!$C80&lt;&gt;""),Schülerdaten!A80,"")</f>
        <v/>
      </c>
      <c r="B77" s="146" t="str">
        <f>IF(A77&lt;&gt;"",Schülerdaten!B80,"")</f>
        <v/>
      </c>
      <c r="C77" s="146" t="str">
        <f>IF(AND(A77&lt;&gt;"",Schülerdaten!F80&lt;&gt;""),IF(INDEX(codeclint,MATCH(Schülerdaten!F80,libclint,0))&lt;&gt;"",INDEX(codeclint,MATCH(Schülerdaten!F80,libclint,0)),""),"")</f>
        <v/>
      </c>
      <c r="D77" s="146" t="str">
        <f t="shared" si="3"/>
        <v/>
      </c>
      <c r="E77" s="146" t="str">
        <f>IF(A77&lt;&gt;"",IF(Schülerdaten!G80&lt;&gt;"",IF(Schülerdaten!AB80&lt;&gt;"",IF(Schülerdaten!G80="LOC.ID",CONCATENATE("LOC.",Schülerdaten!AU$5),Schülerdaten!G80),""),""),"")</f>
        <v/>
      </c>
      <c r="F77" s="146" t="str">
        <f>IF(A77&lt;&gt;"",IF(Schülerdaten!H80&lt;&gt;"",Schülerdaten!H80,""),"")</f>
        <v/>
      </c>
      <c r="G77" s="146" t="str">
        <f>IF(AND(A77&lt;&gt;"",Schülerdaten!AC80&lt;&gt;""),IF(Schülerdaten!AC80=TRUE,INDEX(codesex,MATCH(Schülerdaten!I80,libsex,0)),Schülerdaten!I80),"")</f>
        <v/>
      </c>
      <c r="H77" s="147" t="str">
        <f>IF(A77&lt;&gt;"",IF(Schülerdaten!J80&lt;&gt;"",Schülerdaten!J80,""),"")</f>
        <v/>
      </c>
      <c r="I77" s="148" t="str">
        <f>IF(AND(A77&lt;&gt;"",Schülerdaten!AE80&lt;&gt;""),IF(Schülerdaten!AE80=TRUE,INDEX(codenat,MATCH(Schülerdaten!K80,libnat,0)),Schülerdaten!K80),"")</f>
        <v/>
      </c>
      <c r="J77" s="148" t="str">
        <f>IF(AND(A77&lt;&gt;"",Schülerdaten!AF80&lt;&gt;""),IF(Schülerdaten!AF80=TRUE,INDEX(codelangue,MATCH(Schülerdaten!L80,liblangue,0)),Schülerdaten!L80),"")</f>
        <v/>
      </c>
      <c r="K77" s="148" t="str">
        <f>IF(AND(A77&lt;&gt;"",Schülerdaten!AH80&lt;&gt;""),IF(Schülerdaten!AH80=TRUE,IF(INDEX(codegem,MATCH(Schülerdaten!M80,libgem,0))&lt;8000,INDEX(codegem,MATCH(Schülerdaten!M80,libgem,0)),""),Schülerdaten!M80),"")</f>
        <v/>
      </c>
      <c r="L77" s="148" t="str">
        <f>IF(AND(A77&lt;&gt;"",Schülerdaten!AH80&lt;&gt;""),IF(Schülerdaten!AH80=TRUE,INDEX(codegemhist,MATCH(Schülerdaten!M80,libgem,0)),""),"")</f>
        <v/>
      </c>
      <c r="M77" s="148" t="str">
        <f>IF(AND(A77&lt;&gt;"",Schülerdaten!AH80&lt;&gt;""),IF(Schülerdaten!AH80=TRUE,IF(INDEX(codegem,MATCH(Schülerdaten!M80,libgem,0))&gt;=8000,INDEX(codegem,MATCH(Schülerdaten!M80,libgem,0)),""),Schülerdaten!M80),"")</f>
        <v/>
      </c>
      <c r="N77" s="148" t="str">
        <f>IF(AND(A77&lt;&gt;"",Schülerdaten!AI80&lt;&gt;""),IF(Schülerdaten!AI80=TRUE,INDEX(codeschart,MATCH(Schülerdaten!N80,libschart,0)),Schülerdaten!N80),"")</f>
        <v/>
      </c>
      <c r="O77" s="148" t="str">
        <f>IF(AND(A77&lt;&gt;"",Schülerdaten!O80&lt;&gt;""),Schülerdaten!O80,"")</f>
        <v/>
      </c>
      <c r="P77" s="148" t="str">
        <f>IF(AND(A77&lt;&gt;"",Schülerdaten!AK80&lt;&gt;""),IF(Schülerdaten!AK80=TRUE,INDEX(codeform,MATCH(Schülerdaten!P80,libform,0)),Schülerdaten!P80),"")</f>
        <v/>
      </c>
      <c r="Q77" s="148" t="str">
        <f>IF(AND(A77&lt;&gt;"",Schülerdaten!AL80&lt;&gt;""),IF(Schülerdaten!AL80=TRUE,INDEX(codespe,MATCH(Schülerdaten!Q80,libspe,0)),Schülerdaten!Q80),"")</f>
        <v/>
      </c>
      <c r="R77" s="148" t="str">
        <f>IF(AND(A77&lt;&gt;"",OR(Schülerdaten!AM80&lt;&gt;"",Schülerdaten!AT80=FALSE)),IF(Schülerdaten!AM80=TRUE,INDEX(codemp1,MATCH(Schülerdaten!R80,libmp1,0)),IF(Schülerdaten!AT80=FALSE,0,Schülerdaten!R80)),"")</f>
        <v/>
      </c>
      <c r="S77" s="148" t="str">
        <f t="shared" si="4"/>
        <v/>
      </c>
      <c r="T77" s="148" t="str">
        <f t="shared" si="5"/>
        <v/>
      </c>
      <c r="U77" s="148" t="str">
        <f>IF(AND(A77&lt;&gt;"",Schülerdaten!S80&lt;&gt;""),Schülerdaten!S80,"")</f>
        <v/>
      </c>
      <c r="V77" s="148" t="str">
        <f>IF(AND(A77&lt;&gt;"",Schülerdaten!T80&lt;&gt;""),Schülerdaten!T80,"")</f>
        <v/>
      </c>
      <c r="W77" s="148" t="str">
        <f>IF(AND(A77&lt;&gt;"",Schülerdaten!U80&lt;&gt;""),Schülerdaten!U80,"")</f>
        <v/>
      </c>
      <c r="X77" s="148" t="str">
        <f>IF(AND(A77&lt;&gt;"",Schülerdaten!V80&lt;&gt;""),Schülerdaten!V80,"")</f>
        <v/>
      </c>
      <c r="Y77" s="148" t="str">
        <f>IF(AND(A77&lt;&gt;"",Schülerdaten!W80&lt;&gt;""),Schülerdaten!W80,"")</f>
        <v/>
      </c>
      <c r="Z77" s="148" t="str">
        <f>IF(AND(A77&lt;&gt;"",Schülerdaten!X80&lt;&gt;""),Schülerdaten!X80,"")</f>
        <v/>
      </c>
    </row>
    <row r="78" spans="1:26" x14ac:dyDescent="0.2">
      <c r="A78" s="146" t="str">
        <f>IF(OR(Schülerdaten!$C81&lt;&gt;""),Schülerdaten!A81,"")</f>
        <v/>
      </c>
      <c r="B78" s="146" t="str">
        <f>IF(A78&lt;&gt;"",Schülerdaten!B81,"")</f>
        <v/>
      </c>
      <c r="C78" s="146" t="str">
        <f>IF(AND(A78&lt;&gt;"",Schülerdaten!F81&lt;&gt;""),IF(INDEX(codeclint,MATCH(Schülerdaten!F81,libclint,0))&lt;&gt;"",INDEX(codeclint,MATCH(Schülerdaten!F81,libclint,0)),""),"")</f>
        <v/>
      </c>
      <c r="D78" s="146" t="str">
        <f t="shared" si="3"/>
        <v/>
      </c>
      <c r="E78" s="146" t="str">
        <f>IF(A78&lt;&gt;"",IF(Schülerdaten!G81&lt;&gt;"",IF(Schülerdaten!AB81&lt;&gt;"",IF(Schülerdaten!G81="LOC.ID",CONCATENATE("LOC.",Schülerdaten!AU$5),Schülerdaten!G81),""),""),"")</f>
        <v/>
      </c>
      <c r="F78" s="146" t="str">
        <f>IF(A78&lt;&gt;"",IF(Schülerdaten!H81&lt;&gt;"",Schülerdaten!H81,""),"")</f>
        <v/>
      </c>
      <c r="G78" s="146" t="str">
        <f>IF(AND(A78&lt;&gt;"",Schülerdaten!AC81&lt;&gt;""),IF(Schülerdaten!AC81=TRUE,INDEX(codesex,MATCH(Schülerdaten!I81,libsex,0)),Schülerdaten!I81),"")</f>
        <v/>
      </c>
      <c r="H78" s="147" t="str">
        <f>IF(A78&lt;&gt;"",IF(Schülerdaten!J81&lt;&gt;"",Schülerdaten!J81,""),"")</f>
        <v/>
      </c>
      <c r="I78" s="148" t="str">
        <f>IF(AND(A78&lt;&gt;"",Schülerdaten!AE81&lt;&gt;""),IF(Schülerdaten!AE81=TRUE,INDEX(codenat,MATCH(Schülerdaten!K81,libnat,0)),Schülerdaten!K81),"")</f>
        <v/>
      </c>
      <c r="J78" s="148" t="str">
        <f>IF(AND(A78&lt;&gt;"",Schülerdaten!AF81&lt;&gt;""),IF(Schülerdaten!AF81=TRUE,INDEX(codelangue,MATCH(Schülerdaten!L81,liblangue,0)),Schülerdaten!L81),"")</f>
        <v/>
      </c>
      <c r="K78" s="148" t="str">
        <f>IF(AND(A78&lt;&gt;"",Schülerdaten!AH81&lt;&gt;""),IF(Schülerdaten!AH81=TRUE,IF(INDEX(codegem,MATCH(Schülerdaten!M81,libgem,0))&lt;8000,INDEX(codegem,MATCH(Schülerdaten!M81,libgem,0)),""),Schülerdaten!M81),"")</f>
        <v/>
      </c>
      <c r="L78" s="148" t="str">
        <f>IF(AND(A78&lt;&gt;"",Schülerdaten!AH81&lt;&gt;""),IF(Schülerdaten!AH81=TRUE,INDEX(codegemhist,MATCH(Schülerdaten!M81,libgem,0)),""),"")</f>
        <v/>
      </c>
      <c r="M78" s="148" t="str">
        <f>IF(AND(A78&lt;&gt;"",Schülerdaten!AH81&lt;&gt;""),IF(Schülerdaten!AH81=TRUE,IF(INDEX(codegem,MATCH(Schülerdaten!M81,libgem,0))&gt;=8000,INDEX(codegem,MATCH(Schülerdaten!M81,libgem,0)),""),Schülerdaten!M81),"")</f>
        <v/>
      </c>
      <c r="N78" s="148" t="str">
        <f>IF(AND(A78&lt;&gt;"",Schülerdaten!AI81&lt;&gt;""),IF(Schülerdaten!AI81=TRUE,INDEX(codeschart,MATCH(Schülerdaten!N81,libschart,0)),Schülerdaten!N81),"")</f>
        <v/>
      </c>
      <c r="O78" s="148" t="str">
        <f>IF(AND(A78&lt;&gt;"",Schülerdaten!O81&lt;&gt;""),Schülerdaten!O81,"")</f>
        <v/>
      </c>
      <c r="P78" s="148" t="str">
        <f>IF(AND(A78&lt;&gt;"",Schülerdaten!AK81&lt;&gt;""),IF(Schülerdaten!AK81=TRUE,INDEX(codeform,MATCH(Schülerdaten!P81,libform,0)),Schülerdaten!P81),"")</f>
        <v/>
      </c>
      <c r="Q78" s="148" t="str">
        <f>IF(AND(A78&lt;&gt;"",Schülerdaten!AL81&lt;&gt;""),IF(Schülerdaten!AL81=TRUE,INDEX(codespe,MATCH(Schülerdaten!Q81,libspe,0)),Schülerdaten!Q81),"")</f>
        <v/>
      </c>
      <c r="R78" s="148" t="str">
        <f>IF(AND(A78&lt;&gt;"",OR(Schülerdaten!AM81&lt;&gt;"",Schülerdaten!AT81=FALSE)),IF(Schülerdaten!AM81=TRUE,INDEX(codemp1,MATCH(Schülerdaten!R81,libmp1,0)),IF(Schülerdaten!AT81=FALSE,0,Schülerdaten!R81)),"")</f>
        <v/>
      </c>
      <c r="S78" s="148" t="str">
        <f t="shared" si="4"/>
        <v/>
      </c>
      <c r="T78" s="148" t="str">
        <f t="shared" si="5"/>
        <v/>
      </c>
      <c r="U78" s="148" t="str">
        <f>IF(AND(A78&lt;&gt;"",Schülerdaten!S81&lt;&gt;""),Schülerdaten!S81,"")</f>
        <v/>
      </c>
      <c r="V78" s="148" t="str">
        <f>IF(AND(A78&lt;&gt;"",Schülerdaten!T81&lt;&gt;""),Schülerdaten!T81,"")</f>
        <v/>
      </c>
      <c r="W78" s="148" t="str">
        <f>IF(AND(A78&lt;&gt;"",Schülerdaten!U81&lt;&gt;""),Schülerdaten!U81,"")</f>
        <v/>
      </c>
      <c r="X78" s="148" t="str">
        <f>IF(AND(A78&lt;&gt;"",Schülerdaten!V81&lt;&gt;""),Schülerdaten!V81,"")</f>
        <v/>
      </c>
      <c r="Y78" s="148" t="str">
        <f>IF(AND(A78&lt;&gt;"",Schülerdaten!W81&lt;&gt;""),Schülerdaten!W81,"")</f>
        <v/>
      </c>
      <c r="Z78" s="148" t="str">
        <f>IF(AND(A78&lt;&gt;"",Schülerdaten!X81&lt;&gt;""),Schülerdaten!X81,"")</f>
        <v/>
      </c>
    </row>
    <row r="79" spans="1:26" x14ac:dyDescent="0.2">
      <c r="A79" s="146" t="str">
        <f>IF(OR(Schülerdaten!$C82&lt;&gt;""),Schülerdaten!A82,"")</f>
        <v/>
      </c>
      <c r="B79" s="146" t="str">
        <f>IF(A79&lt;&gt;"",Schülerdaten!B82,"")</f>
        <v/>
      </c>
      <c r="C79" s="146" t="str">
        <f>IF(AND(A79&lt;&gt;"",Schülerdaten!F82&lt;&gt;""),IF(INDEX(codeclint,MATCH(Schülerdaten!F82,libclint,0))&lt;&gt;"",INDEX(codeclint,MATCH(Schülerdaten!F82,libclint,0)),""),"")</f>
        <v/>
      </c>
      <c r="D79" s="146" t="str">
        <f t="shared" si="3"/>
        <v/>
      </c>
      <c r="E79" s="146" t="str">
        <f>IF(A79&lt;&gt;"",IF(Schülerdaten!G82&lt;&gt;"",IF(Schülerdaten!AB82&lt;&gt;"",IF(Schülerdaten!G82="LOC.ID",CONCATENATE("LOC.",Schülerdaten!AU$5),Schülerdaten!G82),""),""),"")</f>
        <v/>
      </c>
      <c r="F79" s="146" t="str">
        <f>IF(A79&lt;&gt;"",IF(Schülerdaten!H82&lt;&gt;"",Schülerdaten!H82,""),"")</f>
        <v/>
      </c>
      <c r="G79" s="146" t="str">
        <f>IF(AND(A79&lt;&gt;"",Schülerdaten!AC82&lt;&gt;""),IF(Schülerdaten!AC82=TRUE,INDEX(codesex,MATCH(Schülerdaten!I82,libsex,0)),Schülerdaten!I82),"")</f>
        <v/>
      </c>
      <c r="H79" s="147" t="str">
        <f>IF(A79&lt;&gt;"",IF(Schülerdaten!J82&lt;&gt;"",Schülerdaten!J82,""),"")</f>
        <v/>
      </c>
      <c r="I79" s="148" t="str">
        <f>IF(AND(A79&lt;&gt;"",Schülerdaten!AE82&lt;&gt;""),IF(Schülerdaten!AE82=TRUE,INDEX(codenat,MATCH(Schülerdaten!K82,libnat,0)),Schülerdaten!K82),"")</f>
        <v/>
      </c>
      <c r="J79" s="148" t="str">
        <f>IF(AND(A79&lt;&gt;"",Schülerdaten!AF82&lt;&gt;""),IF(Schülerdaten!AF82=TRUE,INDEX(codelangue,MATCH(Schülerdaten!L82,liblangue,0)),Schülerdaten!L82),"")</f>
        <v/>
      </c>
      <c r="K79" s="148" t="str">
        <f>IF(AND(A79&lt;&gt;"",Schülerdaten!AH82&lt;&gt;""),IF(Schülerdaten!AH82=TRUE,IF(INDEX(codegem,MATCH(Schülerdaten!M82,libgem,0))&lt;8000,INDEX(codegem,MATCH(Schülerdaten!M82,libgem,0)),""),Schülerdaten!M82),"")</f>
        <v/>
      </c>
      <c r="L79" s="148" t="str">
        <f>IF(AND(A79&lt;&gt;"",Schülerdaten!AH82&lt;&gt;""),IF(Schülerdaten!AH82=TRUE,INDEX(codegemhist,MATCH(Schülerdaten!M82,libgem,0)),""),"")</f>
        <v/>
      </c>
      <c r="M79" s="148" t="str">
        <f>IF(AND(A79&lt;&gt;"",Schülerdaten!AH82&lt;&gt;""),IF(Schülerdaten!AH82=TRUE,IF(INDEX(codegem,MATCH(Schülerdaten!M82,libgem,0))&gt;=8000,INDEX(codegem,MATCH(Schülerdaten!M82,libgem,0)),""),Schülerdaten!M82),"")</f>
        <v/>
      </c>
      <c r="N79" s="148" t="str">
        <f>IF(AND(A79&lt;&gt;"",Schülerdaten!AI82&lt;&gt;""),IF(Schülerdaten!AI82=TRUE,INDEX(codeschart,MATCH(Schülerdaten!N82,libschart,0)),Schülerdaten!N82),"")</f>
        <v/>
      </c>
      <c r="O79" s="148" t="str">
        <f>IF(AND(A79&lt;&gt;"",Schülerdaten!O82&lt;&gt;""),Schülerdaten!O82,"")</f>
        <v/>
      </c>
      <c r="P79" s="148" t="str">
        <f>IF(AND(A79&lt;&gt;"",Schülerdaten!AK82&lt;&gt;""),IF(Schülerdaten!AK82=TRUE,INDEX(codeform,MATCH(Schülerdaten!P82,libform,0)),Schülerdaten!P82),"")</f>
        <v/>
      </c>
      <c r="Q79" s="148" t="str">
        <f>IF(AND(A79&lt;&gt;"",Schülerdaten!AL82&lt;&gt;""),IF(Schülerdaten!AL82=TRUE,INDEX(codespe,MATCH(Schülerdaten!Q82,libspe,0)),Schülerdaten!Q82),"")</f>
        <v/>
      </c>
      <c r="R79" s="148" t="str">
        <f>IF(AND(A79&lt;&gt;"",OR(Schülerdaten!AM82&lt;&gt;"",Schülerdaten!AT82=FALSE)),IF(Schülerdaten!AM82=TRUE,INDEX(codemp1,MATCH(Schülerdaten!R82,libmp1,0)),IF(Schülerdaten!AT82=FALSE,0,Schülerdaten!R82)),"")</f>
        <v/>
      </c>
      <c r="S79" s="148" t="str">
        <f t="shared" si="4"/>
        <v/>
      </c>
      <c r="T79" s="148" t="str">
        <f t="shared" si="5"/>
        <v/>
      </c>
      <c r="U79" s="148" t="str">
        <f>IF(AND(A79&lt;&gt;"",Schülerdaten!S82&lt;&gt;""),Schülerdaten!S82,"")</f>
        <v/>
      </c>
      <c r="V79" s="148" t="str">
        <f>IF(AND(A79&lt;&gt;"",Schülerdaten!T82&lt;&gt;""),Schülerdaten!T82,"")</f>
        <v/>
      </c>
      <c r="W79" s="148" t="str">
        <f>IF(AND(A79&lt;&gt;"",Schülerdaten!U82&lt;&gt;""),Schülerdaten!U82,"")</f>
        <v/>
      </c>
      <c r="X79" s="148" t="str">
        <f>IF(AND(A79&lt;&gt;"",Schülerdaten!V82&lt;&gt;""),Schülerdaten!V82,"")</f>
        <v/>
      </c>
      <c r="Y79" s="148" t="str">
        <f>IF(AND(A79&lt;&gt;"",Schülerdaten!W82&lt;&gt;""),Schülerdaten!W82,"")</f>
        <v/>
      </c>
      <c r="Z79" s="148" t="str">
        <f>IF(AND(A79&lt;&gt;"",Schülerdaten!X82&lt;&gt;""),Schülerdaten!X82,"")</f>
        <v/>
      </c>
    </row>
    <row r="80" spans="1:26" x14ac:dyDescent="0.2">
      <c r="A80" s="146" t="str">
        <f>IF(OR(Schülerdaten!$C83&lt;&gt;""),Schülerdaten!A83,"")</f>
        <v/>
      </c>
      <c r="B80" s="146" t="str">
        <f>IF(A80&lt;&gt;"",Schülerdaten!B83,"")</f>
        <v/>
      </c>
      <c r="C80" s="146" t="str">
        <f>IF(AND(A80&lt;&gt;"",Schülerdaten!F83&lt;&gt;""),IF(INDEX(codeclint,MATCH(Schülerdaten!F83,libclint,0))&lt;&gt;"",INDEX(codeclint,MATCH(Schülerdaten!F83,libclint,0)),""),"")</f>
        <v/>
      </c>
      <c r="D80" s="146" t="str">
        <f t="shared" si="3"/>
        <v/>
      </c>
      <c r="E80" s="146" t="str">
        <f>IF(A80&lt;&gt;"",IF(Schülerdaten!G83&lt;&gt;"",IF(Schülerdaten!AB83&lt;&gt;"",IF(Schülerdaten!G83="LOC.ID",CONCATENATE("LOC.",Schülerdaten!AU$5),Schülerdaten!G83),""),""),"")</f>
        <v/>
      </c>
      <c r="F80" s="146" t="str">
        <f>IF(A80&lt;&gt;"",IF(Schülerdaten!H83&lt;&gt;"",Schülerdaten!H83,""),"")</f>
        <v/>
      </c>
      <c r="G80" s="146" t="str">
        <f>IF(AND(A80&lt;&gt;"",Schülerdaten!AC83&lt;&gt;""),IF(Schülerdaten!AC83=TRUE,INDEX(codesex,MATCH(Schülerdaten!I83,libsex,0)),Schülerdaten!I83),"")</f>
        <v/>
      </c>
      <c r="H80" s="147" t="str">
        <f>IF(A80&lt;&gt;"",IF(Schülerdaten!J83&lt;&gt;"",Schülerdaten!J83,""),"")</f>
        <v/>
      </c>
      <c r="I80" s="148" t="str">
        <f>IF(AND(A80&lt;&gt;"",Schülerdaten!AE83&lt;&gt;""),IF(Schülerdaten!AE83=TRUE,INDEX(codenat,MATCH(Schülerdaten!K83,libnat,0)),Schülerdaten!K83),"")</f>
        <v/>
      </c>
      <c r="J80" s="148" t="str">
        <f>IF(AND(A80&lt;&gt;"",Schülerdaten!AF83&lt;&gt;""),IF(Schülerdaten!AF83=TRUE,INDEX(codelangue,MATCH(Schülerdaten!L83,liblangue,0)),Schülerdaten!L83),"")</f>
        <v/>
      </c>
      <c r="K80" s="148" t="str">
        <f>IF(AND(A80&lt;&gt;"",Schülerdaten!AH83&lt;&gt;""),IF(Schülerdaten!AH83=TRUE,IF(INDEX(codegem,MATCH(Schülerdaten!M83,libgem,0))&lt;8000,INDEX(codegem,MATCH(Schülerdaten!M83,libgem,0)),""),Schülerdaten!M83),"")</f>
        <v/>
      </c>
      <c r="L80" s="148" t="str">
        <f>IF(AND(A80&lt;&gt;"",Schülerdaten!AH83&lt;&gt;""),IF(Schülerdaten!AH83=TRUE,INDEX(codegemhist,MATCH(Schülerdaten!M83,libgem,0)),""),"")</f>
        <v/>
      </c>
      <c r="M80" s="148" t="str">
        <f>IF(AND(A80&lt;&gt;"",Schülerdaten!AH83&lt;&gt;""),IF(Schülerdaten!AH83=TRUE,IF(INDEX(codegem,MATCH(Schülerdaten!M83,libgem,0))&gt;=8000,INDEX(codegem,MATCH(Schülerdaten!M83,libgem,0)),""),Schülerdaten!M83),"")</f>
        <v/>
      </c>
      <c r="N80" s="148" t="str">
        <f>IF(AND(A80&lt;&gt;"",Schülerdaten!AI83&lt;&gt;""),IF(Schülerdaten!AI83=TRUE,INDEX(codeschart,MATCH(Schülerdaten!N83,libschart,0)),Schülerdaten!N83),"")</f>
        <v/>
      </c>
      <c r="O80" s="148" t="str">
        <f>IF(AND(A80&lt;&gt;"",Schülerdaten!O83&lt;&gt;""),Schülerdaten!O83,"")</f>
        <v/>
      </c>
      <c r="P80" s="148" t="str">
        <f>IF(AND(A80&lt;&gt;"",Schülerdaten!AK83&lt;&gt;""),IF(Schülerdaten!AK83=TRUE,INDEX(codeform,MATCH(Schülerdaten!P83,libform,0)),Schülerdaten!P83),"")</f>
        <v/>
      </c>
      <c r="Q80" s="148" t="str">
        <f>IF(AND(A80&lt;&gt;"",Schülerdaten!AL83&lt;&gt;""),IF(Schülerdaten!AL83=TRUE,INDEX(codespe,MATCH(Schülerdaten!Q83,libspe,0)),Schülerdaten!Q83),"")</f>
        <v/>
      </c>
      <c r="R80" s="148" t="str">
        <f>IF(AND(A80&lt;&gt;"",OR(Schülerdaten!AM83&lt;&gt;"",Schülerdaten!AT83=FALSE)),IF(Schülerdaten!AM83=TRUE,INDEX(codemp1,MATCH(Schülerdaten!R83,libmp1,0)),IF(Schülerdaten!AT83=FALSE,0,Schülerdaten!R83)),"")</f>
        <v/>
      </c>
      <c r="S80" s="148" t="str">
        <f t="shared" si="4"/>
        <v/>
      </c>
      <c r="T80" s="148" t="str">
        <f t="shared" si="5"/>
        <v/>
      </c>
      <c r="U80" s="148" t="str">
        <f>IF(AND(A80&lt;&gt;"",Schülerdaten!S83&lt;&gt;""),Schülerdaten!S83,"")</f>
        <v/>
      </c>
      <c r="V80" s="148" t="str">
        <f>IF(AND(A80&lt;&gt;"",Schülerdaten!T83&lt;&gt;""),Schülerdaten!T83,"")</f>
        <v/>
      </c>
      <c r="W80" s="148" t="str">
        <f>IF(AND(A80&lt;&gt;"",Schülerdaten!U83&lt;&gt;""),Schülerdaten!U83,"")</f>
        <v/>
      </c>
      <c r="X80" s="148" t="str">
        <f>IF(AND(A80&lt;&gt;"",Schülerdaten!V83&lt;&gt;""),Schülerdaten!V83,"")</f>
        <v/>
      </c>
      <c r="Y80" s="148" t="str">
        <f>IF(AND(A80&lt;&gt;"",Schülerdaten!W83&lt;&gt;""),Schülerdaten!W83,"")</f>
        <v/>
      </c>
      <c r="Z80" s="148" t="str">
        <f>IF(AND(A80&lt;&gt;"",Schülerdaten!X83&lt;&gt;""),Schülerdaten!X83,"")</f>
        <v/>
      </c>
    </row>
    <row r="81" spans="1:26" x14ac:dyDescent="0.2">
      <c r="A81" s="146" t="str">
        <f>IF(OR(Schülerdaten!$C84&lt;&gt;""),Schülerdaten!A84,"")</f>
        <v/>
      </c>
      <c r="B81" s="146" t="str">
        <f>IF(A81&lt;&gt;"",Schülerdaten!B84,"")</f>
        <v/>
      </c>
      <c r="C81" s="146" t="str">
        <f>IF(AND(A81&lt;&gt;"",Schülerdaten!F84&lt;&gt;""),IF(INDEX(codeclint,MATCH(Schülerdaten!F84,libclint,0))&lt;&gt;"",INDEX(codeclint,MATCH(Schülerdaten!F84,libclint,0)),""),"")</f>
        <v/>
      </c>
      <c r="D81" s="146" t="str">
        <f t="shared" si="3"/>
        <v/>
      </c>
      <c r="E81" s="146" t="str">
        <f>IF(A81&lt;&gt;"",IF(Schülerdaten!G84&lt;&gt;"",IF(Schülerdaten!AB84&lt;&gt;"",IF(Schülerdaten!G84="LOC.ID",CONCATENATE("LOC.",Schülerdaten!AU$5),Schülerdaten!G84),""),""),"")</f>
        <v/>
      </c>
      <c r="F81" s="146" t="str">
        <f>IF(A81&lt;&gt;"",IF(Schülerdaten!H84&lt;&gt;"",Schülerdaten!H84,""),"")</f>
        <v/>
      </c>
      <c r="G81" s="146" t="str">
        <f>IF(AND(A81&lt;&gt;"",Schülerdaten!AC84&lt;&gt;""),IF(Schülerdaten!AC84=TRUE,INDEX(codesex,MATCH(Schülerdaten!I84,libsex,0)),Schülerdaten!I84),"")</f>
        <v/>
      </c>
      <c r="H81" s="147" t="str">
        <f>IF(A81&lt;&gt;"",IF(Schülerdaten!J84&lt;&gt;"",Schülerdaten!J84,""),"")</f>
        <v/>
      </c>
      <c r="I81" s="148" t="str">
        <f>IF(AND(A81&lt;&gt;"",Schülerdaten!AE84&lt;&gt;""),IF(Schülerdaten!AE84=TRUE,INDEX(codenat,MATCH(Schülerdaten!K84,libnat,0)),Schülerdaten!K84),"")</f>
        <v/>
      </c>
      <c r="J81" s="148" t="str">
        <f>IF(AND(A81&lt;&gt;"",Schülerdaten!AF84&lt;&gt;""),IF(Schülerdaten!AF84=TRUE,INDEX(codelangue,MATCH(Schülerdaten!L84,liblangue,0)),Schülerdaten!L84),"")</f>
        <v/>
      </c>
      <c r="K81" s="148" t="str">
        <f>IF(AND(A81&lt;&gt;"",Schülerdaten!AH84&lt;&gt;""),IF(Schülerdaten!AH84=TRUE,IF(INDEX(codegem,MATCH(Schülerdaten!M84,libgem,0))&lt;8000,INDEX(codegem,MATCH(Schülerdaten!M84,libgem,0)),""),Schülerdaten!M84),"")</f>
        <v/>
      </c>
      <c r="L81" s="148" t="str">
        <f>IF(AND(A81&lt;&gt;"",Schülerdaten!AH84&lt;&gt;""),IF(Schülerdaten!AH84=TRUE,INDEX(codegemhist,MATCH(Schülerdaten!M84,libgem,0)),""),"")</f>
        <v/>
      </c>
      <c r="M81" s="148" t="str">
        <f>IF(AND(A81&lt;&gt;"",Schülerdaten!AH84&lt;&gt;""),IF(Schülerdaten!AH84=TRUE,IF(INDEX(codegem,MATCH(Schülerdaten!M84,libgem,0))&gt;=8000,INDEX(codegem,MATCH(Schülerdaten!M84,libgem,0)),""),Schülerdaten!M84),"")</f>
        <v/>
      </c>
      <c r="N81" s="148" t="str">
        <f>IF(AND(A81&lt;&gt;"",Schülerdaten!AI84&lt;&gt;""),IF(Schülerdaten!AI84=TRUE,INDEX(codeschart,MATCH(Schülerdaten!N84,libschart,0)),Schülerdaten!N84),"")</f>
        <v/>
      </c>
      <c r="O81" s="148" t="str">
        <f>IF(AND(A81&lt;&gt;"",Schülerdaten!O84&lt;&gt;""),Schülerdaten!O84,"")</f>
        <v/>
      </c>
      <c r="P81" s="148" t="str">
        <f>IF(AND(A81&lt;&gt;"",Schülerdaten!AK84&lt;&gt;""),IF(Schülerdaten!AK84=TRUE,INDEX(codeform,MATCH(Schülerdaten!P84,libform,0)),Schülerdaten!P84),"")</f>
        <v/>
      </c>
      <c r="Q81" s="148" t="str">
        <f>IF(AND(A81&lt;&gt;"",Schülerdaten!AL84&lt;&gt;""),IF(Schülerdaten!AL84=TRUE,INDEX(codespe,MATCH(Schülerdaten!Q84,libspe,0)),Schülerdaten!Q84),"")</f>
        <v/>
      </c>
      <c r="R81" s="148" t="str">
        <f>IF(AND(A81&lt;&gt;"",OR(Schülerdaten!AM84&lt;&gt;"",Schülerdaten!AT84=FALSE)),IF(Schülerdaten!AM84=TRUE,INDEX(codemp1,MATCH(Schülerdaten!R84,libmp1,0)),IF(Schülerdaten!AT84=FALSE,0,Schülerdaten!R84)),"")</f>
        <v/>
      </c>
      <c r="S81" s="148" t="str">
        <f t="shared" si="4"/>
        <v/>
      </c>
      <c r="T81" s="148" t="str">
        <f t="shared" si="5"/>
        <v/>
      </c>
      <c r="U81" s="148" t="str">
        <f>IF(AND(A81&lt;&gt;"",Schülerdaten!S84&lt;&gt;""),Schülerdaten!S84,"")</f>
        <v/>
      </c>
      <c r="V81" s="148" t="str">
        <f>IF(AND(A81&lt;&gt;"",Schülerdaten!T84&lt;&gt;""),Schülerdaten!T84,"")</f>
        <v/>
      </c>
      <c r="W81" s="148" t="str">
        <f>IF(AND(A81&lt;&gt;"",Schülerdaten!U84&lt;&gt;""),Schülerdaten!U84,"")</f>
        <v/>
      </c>
      <c r="X81" s="148" t="str">
        <f>IF(AND(A81&lt;&gt;"",Schülerdaten!V84&lt;&gt;""),Schülerdaten!V84,"")</f>
        <v/>
      </c>
      <c r="Y81" s="148" t="str">
        <f>IF(AND(A81&lt;&gt;"",Schülerdaten!W84&lt;&gt;""),Schülerdaten!W84,"")</f>
        <v/>
      </c>
      <c r="Z81" s="148" t="str">
        <f>IF(AND(A81&lt;&gt;"",Schülerdaten!X84&lt;&gt;""),Schülerdaten!X84,"")</f>
        <v/>
      </c>
    </row>
    <row r="82" spans="1:26" x14ac:dyDescent="0.2">
      <c r="A82" s="146" t="str">
        <f>IF(OR(Schülerdaten!$C85&lt;&gt;""),Schülerdaten!A85,"")</f>
        <v/>
      </c>
      <c r="B82" s="146" t="str">
        <f>IF(A82&lt;&gt;"",Schülerdaten!B85,"")</f>
        <v/>
      </c>
      <c r="C82" s="146" t="str">
        <f>IF(AND(A82&lt;&gt;"",Schülerdaten!F85&lt;&gt;""),IF(INDEX(codeclint,MATCH(Schülerdaten!F85,libclint,0))&lt;&gt;"",INDEX(codeclint,MATCH(Schülerdaten!F85,libclint,0)),""),"")</f>
        <v/>
      </c>
      <c r="D82" s="146" t="str">
        <f t="shared" si="3"/>
        <v/>
      </c>
      <c r="E82" s="146" t="str">
        <f>IF(A82&lt;&gt;"",IF(Schülerdaten!G85&lt;&gt;"",IF(Schülerdaten!AB85&lt;&gt;"",IF(Schülerdaten!G85="LOC.ID",CONCATENATE("LOC.",Schülerdaten!AU$5),Schülerdaten!G85),""),""),"")</f>
        <v/>
      </c>
      <c r="F82" s="146" t="str">
        <f>IF(A82&lt;&gt;"",IF(Schülerdaten!H85&lt;&gt;"",Schülerdaten!H85,""),"")</f>
        <v/>
      </c>
      <c r="G82" s="146" t="str">
        <f>IF(AND(A82&lt;&gt;"",Schülerdaten!AC85&lt;&gt;""),IF(Schülerdaten!AC85=TRUE,INDEX(codesex,MATCH(Schülerdaten!I85,libsex,0)),Schülerdaten!I85),"")</f>
        <v/>
      </c>
      <c r="H82" s="147" t="str">
        <f>IF(A82&lt;&gt;"",IF(Schülerdaten!J85&lt;&gt;"",Schülerdaten!J85,""),"")</f>
        <v/>
      </c>
      <c r="I82" s="148" t="str">
        <f>IF(AND(A82&lt;&gt;"",Schülerdaten!AE85&lt;&gt;""),IF(Schülerdaten!AE85=TRUE,INDEX(codenat,MATCH(Schülerdaten!K85,libnat,0)),Schülerdaten!K85),"")</f>
        <v/>
      </c>
      <c r="J82" s="148" t="str">
        <f>IF(AND(A82&lt;&gt;"",Schülerdaten!AF85&lt;&gt;""),IF(Schülerdaten!AF85=TRUE,INDEX(codelangue,MATCH(Schülerdaten!L85,liblangue,0)),Schülerdaten!L85),"")</f>
        <v/>
      </c>
      <c r="K82" s="148" t="str">
        <f>IF(AND(A82&lt;&gt;"",Schülerdaten!AH85&lt;&gt;""),IF(Schülerdaten!AH85=TRUE,IF(INDEX(codegem,MATCH(Schülerdaten!M85,libgem,0))&lt;8000,INDEX(codegem,MATCH(Schülerdaten!M85,libgem,0)),""),Schülerdaten!M85),"")</f>
        <v/>
      </c>
      <c r="L82" s="148" t="str">
        <f>IF(AND(A82&lt;&gt;"",Schülerdaten!AH85&lt;&gt;""),IF(Schülerdaten!AH85=TRUE,INDEX(codegemhist,MATCH(Schülerdaten!M85,libgem,0)),""),"")</f>
        <v/>
      </c>
      <c r="M82" s="148" t="str">
        <f>IF(AND(A82&lt;&gt;"",Schülerdaten!AH85&lt;&gt;""),IF(Schülerdaten!AH85=TRUE,IF(INDEX(codegem,MATCH(Schülerdaten!M85,libgem,0))&gt;=8000,INDEX(codegem,MATCH(Schülerdaten!M85,libgem,0)),""),Schülerdaten!M85),"")</f>
        <v/>
      </c>
      <c r="N82" s="148" t="str">
        <f>IF(AND(A82&lt;&gt;"",Schülerdaten!AI85&lt;&gt;""),IF(Schülerdaten!AI85=TRUE,INDEX(codeschart,MATCH(Schülerdaten!N85,libschart,0)),Schülerdaten!N85),"")</f>
        <v/>
      </c>
      <c r="O82" s="148" t="str">
        <f>IF(AND(A82&lt;&gt;"",Schülerdaten!O85&lt;&gt;""),Schülerdaten!O85,"")</f>
        <v/>
      </c>
      <c r="P82" s="148" t="str">
        <f>IF(AND(A82&lt;&gt;"",Schülerdaten!AK85&lt;&gt;""),IF(Schülerdaten!AK85=TRUE,INDEX(codeform,MATCH(Schülerdaten!P85,libform,0)),Schülerdaten!P85),"")</f>
        <v/>
      </c>
      <c r="Q82" s="148" t="str">
        <f>IF(AND(A82&lt;&gt;"",Schülerdaten!AL85&lt;&gt;""),IF(Schülerdaten!AL85=TRUE,INDEX(codespe,MATCH(Schülerdaten!Q85,libspe,0)),Schülerdaten!Q85),"")</f>
        <v/>
      </c>
      <c r="R82" s="148" t="str">
        <f>IF(AND(A82&lt;&gt;"",OR(Schülerdaten!AM85&lt;&gt;"",Schülerdaten!AT85=FALSE)),IF(Schülerdaten!AM85=TRUE,INDEX(codemp1,MATCH(Schülerdaten!R85,libmp1,0)),IF(Schülerdaten!AT85=FALSE,0,Schülerdaten!R85)),"")</f>
        <v/>
      </c>
      <c r="S82" s="148" t="str">
        <f t="shared" si="4"/>
        <v/>
      </c>
      <c r="T82" s="148" t="str">
        <f t="shared" si="5"/>
        <v/>
      </c>
      <c r="U82" s="148" t="str">
        <f>IF(AND(A82&lt;&gt;"",Schülerdaten!S85&lt;&gt;""),Schülerdaten!S85,"")</f>
        <v/>
      </c>
      <c r="V82" s="148" t="str">
        <f>IF(AND(A82&lt;&gt;"",Schülerdaten!T85&lt;&gt;""),Schülerdaten!T85,"")</f>
        <v/>
      </c>
      <c r="W82" s="148" t="str">
        <f>IF(AND(A82&lt;&gt;"",Schülerdaten!U85&lt;&gt;""),Schülerdaten!U85,"")</f>
        <v/>
      </c>
      <c r="X82" s="148" t="str">
        <f>IF(AND(A82&lt;&gt;"",Schülerdaten!V85&lt;&gt;""),Schülerdaten!V85,"")</f>
        <v/>
      </c>
      <c r="Y82" s="148" t="str">
        <f>IF(AND(A82&lt;&gt;"",Schülerdaten!W85&lt;&gt;""),Schülerdaten!W85,"")</f>
        <v/>
      </c>
      <c r="Z82" s="148" t="str">
        <f>IF(AND(A82&lt;&gt;"",Schülerdaten!X85&lt;&gt;""),Schülerdaten!X85,"")</f>
        <v/>
      </c>
    </row>
    <row r="83" spans="1:26" x14ac:dyDescent="0.2">
      <c r="A83" s="146" t="str">
        <f>IF(OR(Schülerdaten!$C86&lt;&gt;""),Schülerdaten!A86,"")</f>
        <v/>
      </c>
      <c r="B83" s="146" t="str">
        <f>IF(A83&lt;&gt;"",Schülerdaten!B86,"")</f>
        <v/>
      </c>
      <c r="C83" s="146" t="str">
        <f>IF(AND(A83&lt;&gt;"",Schülerdaten!F86&lt;&gt;""),IF(INDEX(codeclint,MATCH(Schülerdaten!F86,libclint,0))&lt;&gt;"",INDEX(codeclint,MATCH(Schülerdaten!F86,libclint,0)),""),"")</f>
        <v/>
      </c>
      <c r="D83" s="146" t="str">
        <f t="shared" si="3"/>
        <v/>
      </c>
      <c r="E83" s="146" t="str">
        <f>IF(A83&lt;&gt;"",IF(Schülerdaten!G86&lt;&gt;"",IF(Schülerdaten!AB86&lt;&gt;"",IF(Schülerdaten!G86="LOC.ID",CONCATENATE("LOC.",Schülerdaten!AU$5),Schülerdaten!G86),""),""),"")</f>
        <v/>
      </c>
      <c r="F83" s="146" t="str">
        <f>IF(A83&lt;&gt;"",IF(Schülerdaten!H86&lt;&gt;"",Schülerdaten!H86,""),"")</f>
        <v/>
      </c>
      <c r="G83" s="146" t="str">
        <f>IF(AND(A83&lt;&gt;"",Schülerdaten!AC86&lt;&gt;""),IF(Schülerdaten!AC86=TRUE,INDEX(codesex,MATCH(Schülerdaten!I86,libsex,0)),Schülerdaten!I86),"")</f>
        <v/>
      </c>
      <c r="H83" s="147" t="str">
        <f>IF(A83&lt;&gt;"",IF(Schülerdaten!J86&lt;&gt;"",Schülerdaten!J86,""),"")</f>
        <v/>
      </c>
      <c r="I83" s="148" t="str">
        <f>IF(AND(A83&lt;&gt;"",Schülerdaten!AE86&lt;&gt;""),IF(Schülerdaten!AE86=TRUE,INDEX(codenat,MATCH(Schülerdaten!K86,libnat,0)),Schülerdaten!K86),"")</f>
        <v/>
      </c>
      <c r="J83" s="148" t="str">
        <f>IF(AND(A83&lt;&gt;"",Schülerdaten!AF86&lt;&gt;""),IF(Schülerdaten!AF86=TRUE,INDEX(codelangue,MATCH(Schülerdaten!L86,liblangue,0)),Schülerdaten!L86),"")</f>
        <v/>
      </c>
      <c r="K83" s="148" t="str">
        <f>IF(AND(A83&lt;&gt;"",Schülerdaten!AH86&lt;&gt;""),IF(Schülerdaten!AH86=TRUE,IF(INDEX(codegem,MATCH(Schülerdaten!M86,libgem,0))&lt;8000,INDEX(codegem,MATCH(Schülerdaten!M86,libgem,0)),""),Schülerdaten!M86),"")</f>
        <v/>
      </c>
      <c r="L83" s="148" t="str">
        <f>IF(AND(A83&lt;&gt;"",Schülerdaten!AH86&lt;&gt;""),IF(Schülerdaten!AH86=TRUE,INDEX(codegemhist,MATCH(Schülerdaten!M86,libgem,0)),""),"")</f>
        <v/>
      </c>
      <c r="M83" s="148" t="str">
        <f>IF(AND(A83&lt;&gt;"",Schülerdaten!AH86&lt;&gt;""),IF(Schülerdaten!AH86=TRUE,IF(INDEX(codegem,MATCH(Schülerdaten!M86,libgem,0))&gt;=8000,INDEX(codegem,MATCH(Schülerdaten!M86,libgem,0)),""),Schülerdaten!M86),"")</f>
        <v/>
      </c>
      <c r="N83" s="148" t="str">
        <f>IF(AND(A83&lt;&gt;"",Schülerdaten!AI86&lt;&gt;""),IF(Schülerdaten!AI86=TRUE,INDEX(codeschart,MATCH(Schülerdaten!N86,libschart,0)),Schülerdaten!N86),"")</f>
        <v/>
      </c>
      <c r="O83" s="148" t="str">
        <f>IF(AND(A83&lt;&gt;"",Schülerdaten!O86&lt;&gt;""),Schülerdaten!O86,"")</f>
        <v/>
      </c>
      <c r="P83" s="148" t="str">
        <f>IF(AND(A83&lt;&gt;"",Schülerdaten!AK86&lt;&gt;""),IF(Schülerdaten!AK86=TRUE,INDEX(codeform,MATCH(Schülerdaten!P86,libform,0)),Schülerdaten!P86),"")</f>
        <v/>
      </c>
      <c r="Q83" s="148" t="str">
        <f>IF(AND(A83&lt;&gt;"",Schülerdaten!AL86&lt;&gt;""),IF(Schülerdaten!AL86=TRUE,INDEX(codespe,MATCH(Schülerdaten!Q86,libspe,0)),Schülerdaten!Q86),"")</f>
        <v/>
      </c>
      <c r="R83" s="148" t="str">
        <f>IF(AND(A83&lt;&gt;"",OR(Schülerdaten!AM86&lt;&gt;"",Schülerdaten!AT86=FALSE)),IF(Schülerdaten!AM86=TRUE,INDEX(codemp1,MATCH(Schülerdaten!R86,libmp1,0)),IF(Schülerdaten!AT86=FALSE,0,Schülerdaten!R86)),"")</f>
        <v/>
      </c>
      <c r="S83" s="148" t="str">
        <f t="shared" si="4"/>
        <v/>
      </c>
      <c r="T83" s="148" t="str">
        <f t="shared" si="5"/>
        <v/>
      </c>
      <c r="U83" s="148" t="str">
        <f>IF(AND(A83&lt;&gt;"",Schülerdaten!S86&lt;&gt;""),Schülerdaten!S86,"")</f>
        <v/>
      </c>
      <c r="V83" s="148" t="str">
        <f>IF(AND(A83&lt;&gt;"",Schülerdaten!T86&lt;&gt;""),Schülerdaten!T86,"")</f>
        <v/>
      </c>
      <c r="W83" s="148" t="str">
        <f>IF(AND(A83&lt;&gt;"",Schülerdaten!U86&lt;&gt;""),Schülerdaten!U86,"")</f>
        <v/>
      </c>
      <c r="X83" s="148" t="str">
        <f>IF(AND(A83&lt;&gt;"",Schülerdaten!V86&lt;&gt;""),Schülerdaten!V86,"")</f>
        <v/>
      </c>
      <c r="Y83" s="148" t="str">
        <f>IF(AND(A83&lt;&gt;"",Schülerdaten!W86&lt;&gt;""),Schülerdaten!W86,"")</f>
        <v/>
      </c>
      <c r="Z83" s="148" t="str">
        <f>IF(AND(A83&lt;&gt;"",Schülerdaten!X86&lt;&gt;""),Schülerdaten!X86,"")</f>
        <v/>
      </c>
    </row>
    <row r="84" spans="1:26" x14ac:dyDescent="0.2">
      <c r="A84" s="146" t="str">
        <f>IF(OR(Schülerdaten!$C87&lt;&gt;""),Schülerdaten!A87,"")</f>
        <v/>
      </c>
      <c r="B84" s="146" t="str">
        <f>IF(A84&lt;&gt;"",Schülerdaten!B87,"")</f>
        <v/>
      </c>
      <c r="C84" s="146" t="str">
        <f>IF(AND(A84&lt;&gt;"",Schülerdaten!F87&lt;&gt;""),IF(INDEX(codeclint,MATCH(Schülerdaten!F87,libclint,0))&lt;&gt;"",INDEX(codeclint,MATCH(Schülerdaten!F87,libclint,0)),""),"")</f>
        <v/>
      </c>
      <c r="D84" s="146" t="str">
        <f t="shared" si="3"/>
        <v/>
      </c>
      <c r="E84" s="146" t="str">
        <f>IF(A84&lt;&gt;"",IF(Schülerdaten!G87&lt;&gt;"",IF(Schülerdaten!AB87&lt;&gt;"",IF(Schülerdaten!G87="LOC.ID",CONCATENATE("LOC.",Schülerdaten!AU$5),Schülerdaten!G87),""),""),"")</f>
        <v/>
      </c>
      <c r="F84" s="146" t="str">
        <f>IF(A84&lt;&gt;"",IF(Schülerdaten!H87&lt;&gt;"",Schülerdaten!H87,""),"")</f>
        <v/>
      </c>
      <c r="G84" s="146" t="str">
        <f>IF(AND(A84&lt;&gt;"",Schülerdaten!AC87&lt;&gt;""),IF(Schülerdaten!AC87=TRUE,INDEX(codesex,MATCH(Schülerdaten!I87,libsex,0)),Schülerdaten!I87),"")</f>
        <v/>
      </c>
      <c r="H84" s="147" t="str">
        <f>IF(A84&lt;&gt;"",IF(Schülerdaten!J87&lt;&gt;"",Schülerdaten!J87,""),"")</f>
        <v/>
      </c>
      <c r="I84" s="148" t="str">
        <f>IF(AND(A84&lt;&gt;"",Schülerdaten!AE87&lt;&gt;""),IF(Schülerdaten!AE87=TRUE,INDEX(codenat,MATCH(Schülerdaten!K87,libnat,0)),Schülerdaten!K87),"")</f>
        <v/>
      </c>
      <c r="J84" s="148" t="str">
        <f>IF(AND(A84&lt;&gt;"",Schülerdaten!AF87&lt;&gt;""),IF(Schülerdaten!AF87=TRUE,INDEX(codelangue,MATCH(Schülerdaten!L87,liblangue,0)),Schülerdaten!L87),"")</f>
        <v/>
      </c>
      <c r="K84" s="148" t="str">
        <f>IF(AND(A84&lt;&gt;"",Schülerdaten!AH87&lt;&gt;""),IF(Schülerdaten!AH87=TRUE,IF(INDEX(codegem,MATCH(Schülerdaten!M87,libgem,0))&lt;8000,INDEX(codegem,MATCH(Schülerdaten!M87,libgem,0)),""),Schülerdaten!M87),"")</f>
        <v/>
      </c>
      <c r="L84" s="148" t="str">
        <f>IF(AND(A84&lt;&gt;"",Schülerdaten!AH87&lt;&gt;""),IF(Schülerdaten!AH87=TRUE,INDEX(codegemhist,MATCH(Schülerdaten!M87,libgem,0)),""),"")</f>
        <v/>
      </c>
      <c r="M84" s="148" t="str">
        <f>IF(AND(A84&lt;&gt;"",Schülerdaten!AH87&lt;&gt;""),IF(Schülerdaten!AH87=TRUE,IF(INDEX(codegem,MATCH(Schülerdaten!M87,libgem,0))&gt;=8000,INDEX(codegem,MATCH(Schülerdaten!M87,libgem,0)),""),Schülerdaten!M87),"")</f>
        <v/>
      </c>
      <c r="N84" s="148" t="str">
        <f>IF(AND(A84&lt;&gt;"",Schülerdaten!AI87&lt;&gt;""),IF(Schülerdaten!AI87=TRUE,INDEX(codeschart,MATCH(Schülerdaten!N87,libschart,0)),Schülerdaten!N87),"")</f>
        <v/>
      </c>
      <c r="O84" s="148" t="str">
        <f>IF(AND(A84&lt;&gt;"",Schülerdaten!O87&lt;&gt;""),Schülerdaten!O87,"")</f>
        <v/>
      </c>
      <c r="P84" s="148" t="str">
        <f>IF(AND(A84&lt;&gt;"",Schülerdaten!AK87&lt;&gt;""),IF(Schülerdaten!AK87=TRUE,INDEX(codeform,MATCH(Schülerdaten!P87,libform,0)),Schülerdaten!P87),"")</f>
        <v/>
      </c>
      <c r="Q84" s="148" t="str">
        <f>IF(AND(A84&lt;&gt;"",Schülerdaten!AL87&lt;&gt;""),IF(Schülerdaten!AL87=TRUE,INDEX(codespe,MATCH(Schülerdaten!Q87,libspe,0)),Schülerdaten!Q87),"")</f>
        <v/>
      </c>
      <c r="R84" s="148" t="str">
        <f>IF(AND(A84&lt;&gt;"",OR(Schülerdaten!AM87&lt;&gt;"",Schülerdaten!AT87=FALSE)),IF(Schülerdaten!AM87=TRUE,INDEX(codemp1,MATCH(Schülerdaten!R87,libmp1,0)),IF(Schülerdaten!AT87=FALSE,0,Schülerdaten!R87)),"")</f>
        <v/>
      </c>
      <c r="S84" s="148" t="str">
        <f t="shared" si="4"/>
        <v/>
      </c>
      <c r="T84" s="148" t="str">
        <f t="shared" si="5"/>
        <v/>
      </c>
      <c r="U84" s="148" t="str">
        <f>IF(AND(A84&lt;&gt;"",Schülerdaten!S87&lt;&gt;""),Schülerdaten!S87,"")</f>
        <v/>
      </c>
      <c r="V84" s="148" t="str">
        <f>IF(AND(A84&lt;&gt;"",Schülerdaten!T87&lt;&gt;""),Schülerdaten!T87,"")</f>
        <v/>
      </c>
      <c r="W84" s="148" t="str">
        <f>IF(AND(A84&lt;&gt;"",Schülerdaten!U87&lt;&gt;""),Schülerdaten!U87,"")</f>
        <v/>
      </c>
      <c r="X84" s="148" t="str">
        <f>IF(AND(A84&lt;&gt;"",Schülerdaten!V87&lt;&gt;""),Schülerdaten!V87,"")</f>
        <v/>
      </c>
      <c r="Y84" s="148" t="str">
        <f>IF(AND(A84&lt;&gt;"",Schülerdaten!W87&lt;&gt;""),Schülerdaten!W87,"")</f>
        <v/>
      </c>
      <c r="Z84" s="148" t="str">
        <f>IF(AND(A84&lt;&gt;"",Schülerdaten!X87&lt;&gt;""),Schülerdaten!X87,"")</f>
        <v/>
      </c>
    </row>
    <row r="85" spans="1:26" x14ac:dyDescent="0.2">
      <c r="A85" s="146" t="str">
        <f>IF(OR(Schülerdaten!$C88&lt;&gt;""),Schülerdaten!A88,"")</f>
        <v/>
      </c>
      <c r="B85" s="146" t="str">
        <f>IF(A85&lt;&gt;"",Schülerdaten!B88,"")</f>
        <v/>
      </c>
      <c r="C85" s="146" t="str">
        <f>IF(AND(A85&lt;&gt;"",Schülerdaten!F88&lt;&gt;""),IF(INDEX(codeclint,MATCH(Schülerdaten!F88,libclint,0))&lt;&gt;"",INDEX(codeclint,MATCH(Schülerdaten!F88,libclint,0)),""),"")</f>
        <v/>
      </c>
      <c r="D85" s="146" t="str">
        <f t="shared" si="3"/>
        <v/>
      </c>
      <c r="E85" s="146" t="str">
        <f>IF(A85&lt;&gt;"",IF(Schülerdaten!G88&lt;&gt;"",IF(Schülerdaten!AB88&lt;&gt;"",IF(Schülerdaten!G88="LOC.ID",CONCATENATE("LOC.",Schülerdaten!AU$5),Schülerdaten!G88),""),""),"")</f>
        <v/>
      </c>
      <c r="F85" s="146" t="str">
        <f>IF(A85&lt;&gt;"",IF(Schülerdaten!H88&lt;&gt;"",Schülerdaten!H88,""),"")</f>
        <v/>
      </c>
      <c r="G85" s="146" t="str">
        <f>IF(AND(A85&lt;&gt;"",Schülerdaten!AC88&lt;&gt;""),IF(Schülerdaten!AC88=TRUE,INDEX(codesex,MATCH(Schülerdaten!I88,libsex,0)),Schülerdaten!I88),"")</f>
        <v/>
      </c>
      <c r="H85" s="147" t="str">
        <f>IF(A85&lt;&gt;"",IF(Schülerdaten!J88&lt;&gt;"",Schülerdaten!J88,""),"")</f>
        <v/>
      </c>
      <c r="I85" s="148" t="str">
        <f>IF(AND(A85&lt;&gt;"",Schülerdaten!AE88&lt;&gt;""),IF(Schülerdaten!AE88=TRUE,INDEX(codenat,MATCH(Schülerdaten!K88,libnat,0)),Schülerdaten!K88),"")</f>
        <v/>
      </c>
      <c r="J85" s="148" t="str">
        <f>IF(AND(A85&lt;&gt;"",Schülerdaten!AF88&lt;&gt;""),IF(Schülerdaten!AF88=TRUE,INDEX(codelangue,MATCH(Schülerdaten!L88,liblangue,0)),Schülerdaten!L88),"")</f>
        <v/>
      </c>
      <c r="K85" s="148" t="str">
        <f>IF(AND(A85&lt;&gt;"",Schülerdaten!AH88&lt;&gt;""),IF(Schülerdaten!AH88=TRUE,IF(INDEX(codegem,MATCH(Schülerdaten!M88,libgem,0))&lt;8000,INDEX(codegem,MATCH(Schülerdaten!M88,libgem,0)),""),Schülerdaten!M88),"")</f>
        <v/>
      </c>
      <c r="L85" s="148" t="str">
        <f>IF(AND(A85&lt;&gt;"",Schülerdaten!AH88&lt;&gt;""),IF(Schülerdaten!AH88=TRUE,INDEX(codegemhist,MATCH(Schülerdaten!M88,libgem,0)),""),"")</f>
        <v/>
      </c>
      <c r="M85" s="148" t="str">
        <f>IF(AND(A85&lt;&gt;"",Schülerdaten!AH88&lt;&gt;""),IF(Schülerdaten!AH88=TRUE,IF(INDEX(codegem,MATCH(Schülerdaten!M88,libgem,0))&gt;=8000,INDEX(codegem,MATCH(Schülerdaten!M88,libgem,0)),""),Schülerdaten!M88),"")</f>
        <v/>
      </c>
      <c r="N85" s="148" t="str">
        <f>IF(AND(A85&lt;&gt;"",Schülerdaten!AI88&lt;&gt;""),IF(Schülerdaten!AI88=TRUE,INDEX(codeschart,MATCH(Schülerdaten!N88,libschart,0)),Schülerdaten!N88),"")</f>
        <v/>
      </c>
      <c r="O85" s="148" t="str">
        <f>IF(AND(A85&lt;&gt;"",Schülerdaten!O88&lt;&gt;""),Schülerdaten!O88,"")</f>
        <v/>
      </c>
      <c r="P85" s="148" t="str">
        <f>IF(AND(A85&lt;&gt;"",Schülerdaten!AK88&lt;&gt;""),IF(Schülerdaten!AK88=TRUE,INDEX(codeform,MATCH(Schülerdaten!P88,libform,0)),Schülerdaten!P88),"")</f>
        <v/>
      </c>
      <c r="Q85" s="148" t="str">
        <f>IF(AND(A85&lt;&gt;"",Schülerdaten!AL88&lt;&gt;""),IF(Schülerdaten!AL88=TRUE,INDEX(codespe,MATCH(Schülerdaten!Q88,libspe,0)),Schülerdaten!Q88),"")</f>
        <v/>
      </c>
      <c r="R85" s="148" t="str">
        <f>IF(AND(A85&lt;&gt;"",OR(Schülerdaten!AM88&lt;&gt;"",Schülerdaten!AT88=FALSE)),IF(Schülerdaten!AM88=TRUE,INDEX(codemp1,MATCH(Schülerdaten!R88,libmp1,0)),IF(Schülerdaten!AT88=FALSE,0,Schülerdaten!R88)),"")</f>
        <v/>
      </c>
      <c r="S85" s="148" t="str">
        <f t="shared" si="4"/>
        <v/>
      </c>
      <c r="T85" s="148" t="str">
        <f t="shared" si="5"/>
        <v/>
      </c>
      <c r="U85" s="148" t="str">
        <f>IF(AND(A85&lt;&gt;"",Schülerdaten!S88&lt;&gt;""),Schülerdaten!S88,"")</f>
        <v/>
      </c>
      <c r="V85" s="148" t="str">
        <f>IF(AND(A85&lt;&gt;"",Schülerdaten!T88&lt;&gt;""),Schülerdaten!T88,"")</f>
        <v/>
      </c>
      <c r="W85" s="148" t="str">
        <f>IF(AND(A85&lt;&gt;"",Schülerdaten!U88&lt;&gt;""),Schülerdaten!U88,"")</f>
        <v/>
      </c>
      <c r="X85" s="148" t="str">
        <f>IF(AND(A85&lt;&gt;"",Schülerdaten!V88&lt;&gt;""),Schülerdaten!V88,"")</f>
        <v/>
      </c>
      <c r="Y85" s="148" t="str">
        <f>IF(AND(A85&lt;&gt;"",Schülerdaten!W88&lt;&gt;""),Schülerdaten!W88,"")</f>
        <v/>
      </c>
      <c r="Z85" s="148" t="str">
        <f>IF(AND(A85&lt;&gt;"",Schülerdaten!X88&lt;&gt;""),Schülerdaten!X88,"")</f>
        <v/>
      </c>
    </row>
    <row r="86" spans="1:26" x14ac:dyDescent="0.2">
      <c r="A86" s="146" t="str">
        <f>IF(OR(Schülerdaten!$C89&lt;&gt;""),Schülerdaten!A89,"")</f>
        <v/>
      </c>
      <c r="B86" s="146" t="str">
        <f>IF(A86&lt;&gt;"",Schülerdaten!B89,"")</f>
        <v/>
      </c>
      <c r="C86" s="146" t="str">
        <f>IF(AND(A86&lt;&gt;"",Schülerdaten!F89&lt;&gt;""),IF(INDEX(codeclint,MATCH(Schülerdaten!F89,libclint,0))&lt;&gt;"",INDEX(codeclint,MATCH(Schülerdaten!F89,libclint,0)),""),"")</f>
        <v/>
      </c>
      <c r="D86" s="146" t="str">
        <f t="shared" si="3"/>
        <v/>
      </c>
      <c r="E86" s="146" t="str">
        <f>IF(A86&lt;&gt;"",IF(Schülerdaten!G89&lt;&gt;"",IF(Schülerdaten!AB89&lt;&gt;"",IF(Schülerdaten!G89="LOC.ID",CONCATENATE("LOC.",Schülerdaten!AU$5),Schülerdaten!G89),""),""),"")</f>
        <v/>
      </c>
      <c r="F86" s="146" t="str">
        <f>IF(A86&lt;&gt;"",IF(Schülerdaten!H89&lt;&gt;"",Schülerdaten!H89,""),"")</f>
        <v/>
      </c>
      <c r="G86" s="146" t="str">
        <f>IF(AND(A86&lt;&gt;"",Schülerdaten!AC89&lt;&gt;""),IF(Schülerdaten!AC89=TRUE,INDEX(codesex,MATCH(Schülerdaten!I89,libsex,0)),Schülerdaten!I89),"")</f>
        <v/>
      </c>
      <c r="H86" s="147" t="str">
        <f>IF(A86&lt;&gt;"",IF(Schülerdaten!J89&lt;&gt;"",Schülerdaten!J89,""),"")</f>
        <v/>
      </c>
      <c r="I86" s="148" t="str">
        <f>IF(AND(A86&lt;&gt;"",Schülerdaten!AE89&lt;&gt;""),IF(Schülerdaten!AE89=TRUE,INDEX(codenat,MATCH(Schülerdaten!K89,libnat,0)),Schülerdaten!K89),"")</f>
        <v/>
      </c>
      <c r="J86" s="148" t="str">
        <f>IF(AND(A86&lt;&gt;"",Schülerdaten!AF89&lt;&gt;""),IF(Schülerdaten!AF89=TRUE,INDEX(codelangue,MATCH(Schülerdaten!L89,liblangue,0)),Schülerdaten!L89),"")</f>
        <v/>
      </c>
      <c r="K86" s="148" t="str">
        <f>IF(AND(A86&lt;&gt;"",Schülerdaten!AH89&lt;&gt;""),IF(Schülerdaten!AH89=TRUE,IF(INDEX(codegem,MATCH(Schülerdaten!M89,libgem,0))&lt;8000,INDEX(codegem,MATCH(Schülerdaten!M89,libgem,0)),""),Schülerdaten!M89),"")</f>
        <v/>
      </c>
      <c r="L86" s="148" t="str">
        <f>IF(AND(A86&lt;&gt;"",Schülerdaten!AH89&lt;&gt;""),IF(Schülerdaten!AH89=TRUE,INDEX(codegemhist,MATCH(Schülerdaten!M89,libgem,0)),""),"")</f>
        <v/>
      </c>
      <c r="M86" s="148" t="str">
        <f>IF(AND(A86&lt;&gt;"",Schülerdaten!AH89&lt;&gt;""),IF(Schülerdaten!AH89=TRUE,IF(INDEX(codegem,MATCH(Schülerdaten!M89,libgem,0))&gt;=8000,INDEX(codegem,MATCH(Schülerdaten!M89,libgem,0)),""),Schülerdaten!M89),"")</f>
        <v/>
      </c>
      <c r="N86" s="148" t="str">
        <f>IF(AND(A86&lt;&gt;"",Schülerdaten!AI89&lt;&gt;""),IF(Schülerdaten!AI89=TRUE,INDEX(codeschart,MATCH(Schülerdaten!N89,libschart,0)),Schülerdaten!N89),"")</f>
        <v/>
      </c>
      <c r="O86" s="148" t="str">
        <f>IF(AND(A86&lt;&gt;"",Schülerdaten!O89&lt;&gt;""),Schülerdaten!O89,"")</f>
        <v/>
      </c>
      <c r="P86" s="148" t="str">
        <f>IF(AND(A86&lt;&gt;"",Schülerdaten!AK89&lt;&gt;""),IF(Schülerdaten!AK89=TRUE,INDEX(codeform,MATCH(Schülerdaten!P89,libform,0)),Schülerdaten!P89),"")</f>
        <v/>
      </c>
      <c r="Q86" s="148" t="str">
        <f>IF(AND(A86&lt;&gt;"",Schülerdaten!AL89&lt;&gt;""),IF(Schülerdaten!AL89=TRUE,INDEX(codespe,MATCH(Schülerdaten!Q89,libspe,0)),Schülerdaten!Q89),"")</f>
        <v/>
      </c>
      <c r="R86" s="148" t="str">
        <f>IF(AND(A86&lt;&gt;"",OR(Schülerdaten!AM89&lt;&gt;"",Schülerdaten!AT89=FALSE)),IF(Schülerdaten!AM89=TRUE,INDEX(codemp1,MATCH(Schülerdaten!R89,libmp1,0)),IF(Schülerdaten!AT89=FALSE,0,Schülerdaten!R89)),"")</f>
        <v/>
      </c>
      <c r="S86" s="148" t="str">
        <f t="shared" si="4"/>
        <v/>
      </c>
      <c r="T86" s="148" t="str">
        <f t="shared" si="5"/>
        <v/>
      </c>
      <c r="U86" s="148" t="str">
        <f>IF(AND(A86&lt;&gt;"",Schülerdaten!S89&lt;&gt;""),Schülerdaten!S89,"")</f>
        <v/>
      </c>
      <c r="V86" s="148" t="str">
        <f>IF(AND(A86&lt;&gt;"",Schülerdaten!T89&lt;&gt;""),Schülerdaten!T89,"")</f>
        <v/>
      </c>
      <c r="W86" s="148" t="str">
        <f>IF(AND(A86&lt;&gt;"",Schülerdaten!U89&lt;&gt;""),Schülerdaten!U89,"")</f>
        <v/>
      </c>
      <c r="X86" s="148" t="str">
        <f>IF(AND(A86&lt;&gt;"",Schülerdaten!V89&lt;&gt;""),Schülerdaten!V89,"")</f>
        <v/>
      </c>
      <c r="Y86" s="148" t="str">
        <f>IF(AND(A86&lt;&gt;"",Schülerdaten!W89&lt;&gt;""),Schülerdaten!W89,"")</f>
        <v/>
      </c>
      <c r="Z86" s="148" t="str">
        <f>IF(AND(A86&lt;&gt;"",Schülerdaten!X89&lt;&gt;""),Schülerdaten!X89,"")</f>
        <v/>
      </c>
    </row>
    <row r="87" spans="1:26" x14ac:dyDescent="0.2">
      <c r="A87" s="146" t="str">
        <f>IF(OR(Schülerdaten!$C90&lt;&gt;""),Schülerdaten!A90,"")</f>
        <v/>
      </c>
      <c r="B87" s="146" t="str">
        <f>IF(A87&lt;&gt;"",Schülerdaten!B90,"")</f>
        <v/>
      </c>
      <c r="C87" s="146" t="str">
        <f>IF(AND(A87&lt;&gt;"",Schülerdaten!F90&lt;&gt;""),IF(INDEX(codeclint,MATCH(Schülerdaten!F90,libclint,0))&lt;&gt;"",INDEX(codeclint,MATCH(Schülerdaten!F90,libclint,0)),""),"")</f>
        <v/>
      </c>
      <c r="D87" s="146" t="str">
        <f t="shared" si="3"/>
        <v/>
      </c>
      <c r="E87" s="146" t="str">
        <f>IF(A87&lt;&gt;"",IF(Schülerdaten!G90&lt;&gt;"",IF(Schülerdaten!AB90&lt;&gt;"",IF(Schülerdaten!G90="LOC.ID",CONCATENATE("LOC.",Schülerdaten!AU$5),Schülerdaten!G90),""),""),"")</f>
        <v/>
      </c>
      <c r="F87" s="146" t="str">
        <f>IF(A87&lt;&gt;"",IF(Schülerdaten!H90&lt;&gt;"",Schülerdaten!H90,""),"")</f>
        <v/>
      </c>
      <c r="G87" s="146" t="str">
        <f>IF(AND(A87&lt;&gt;"",Schülerdaten!AC90&lt;&gt;""),IF(Schülerdaten!AC90=TRUE,INDEX(codesex,MATCH(Schülerdaten!I90,libsex,0)),Schülerdaten!I90),"")</f>
        <v/>
      </c>
      <c r="H87" s="147" t="str">
        <f>IF(A87&lt;&gt;"",IF(Schülerdaten!J90&lt;&gt;"",Schülerdaten!J90,""),"")</f>
        <v/>
      </c>
      <c r="I87" s="148" t="str">
        <f>IF(AND(A87&lt;&gt;"",Schülerdaten!AE90&lt;&gt;""),IF(Schülerdaten!AE90=TRUE,INDEX(codenat,MATCH(Schülerdaten!K90,libnat,0)),Schülerdaten!K90),"")</f>
        <v/>
      </c>
      <c r="J87" s="148" t="str">
        <f>IF(AND(A87&lt;&gt;"",Schülerdaten!AF90&lt;&gt;""),IF(Schülerdaten!AF90=TRUE,INDEX(codelangue,MATCH(Schülerdaten!L90,liblangue,0)),Schülerdaten!L90),"")</f>
        <v/>
      </c>
      <c r="K87" s="148" t="str">
        <f>IF(AND(A87&lt;&gt;"",Schülerdaten!AH90&lt;&gt;""),IF(Schülerdaten!AH90=TRUE,IF(INDEX(codegem,MATCH(Schülerdaten!M90,libgem,0))&lt;8000,INDEX(codegem,MATCH(Schülerdaten!M90,libgem,0)),""),Schülerdaten!M90),"")</f>
        <v/>
      </c>
      <c r="L87" s="148" t="str">
        <f>IF(AND(A87&lt;&gt;"",Schülerdaten!AH90&lt;&gt;""),IF(Schülerdaten!AH90=TRUE,INDEX(codegemhist,MATCH(Schülerdaten!M90,libgem,0)),""),"")</f>
        <v/>
      </c>
      <c r="M87" s="148" t="str">
        <f>IF(AND(A87&lt;&gt;"",Schülerdaten!AH90&lt;&gt;""),IF(Schülerdaten!AH90=TRUE,IF(INDEX(codegem,MATCH(Schülerdaten!M90,libgem,0))&gt;=8000,INDEX(codegem,MATCH(Schülerdaten!M90,libgem,0)),""),Schülerdaten!M90),"")</f>
        <v/>
      </c>
      <c r="N87" s="148" t="str">
        <f>IF(AND(A87&lt;&gt;"",Schülerdaten!AI90&lt;&gt;""),IF(Schülerdaten!AI90=TRUE,INDEX(codeschart,MATCH(Schülerdaten!N90,libschart,0)),Schülerdaten!N90),"")</f>
        <v/>
      </c>
      <c r="O87" s="148" t="str">
        <f>IF(AND(A87&lt;&gt;"",Schülerdaten!O90&lt;&gt;""),Schülerdaten!O90,"")</f>
        <v/>
      </c>
      <c r="P87" s="148" t="str">
        <f>IF(AND(A87&lt;&gt;"",Schülerdaten!AK90&lt;&gt;""),IF(Schülerdaten!AK90=TRUE,INDEX(codeform,MATCH(Schülerdaten!P90,libform,0)),Schülerdaten!P90),"")</f>
        <v/>
      </c>
      <c r="Q87" s="148" t="str">
        <f>IF(AND(A87&lt;&gt;"",Schülerdaten!AL90&lt;&gt;""),IF(Schülerdaten!AL90=TRUE,INDEX(codespe,MATCH(Schülerdaten!Q90,libspe,0)),Schülerdaten!Q90),"")</f>
        <v/>
      </c>
      <c r="R87" s="148" t="str">
        <f>IF(AND(A87&lt;&gt;"",OR(Schülerdaten!AM90&lt;&gt;"",Schülerdaten!AT90=FALSE)),IF(Schülerdaten!AM90=TRUE,INDEX(codemp1,MATCH(Schülerdaten!R90,libmp1,0)),IF(Schülerdaten!AT90=FALSE,0,Schülerdaten!R90)),"")</f>
        <v/>
      </c>
      <c r="S87" s="148" t="str">
        <f t="shared" si="4"/>
        <v/>
      </c>
      <c r="T87" s="148" t="str">
        <f t="shared" si="5"/>
        <v/>
      </c>
      <c r="U87" s="148" t="str">
        <f>IF(AND(A87&lt;&gt;"",Schülerdaten!S90&lt;&gt;""),Schülerdaten!S90,"")</f>
        <v/>
      </c>
      <c r="V87" s="148" t="str">
        <f>IF(AND(A87&lt;&gt;"",Schülerdaten!T90&lt;&gt;""),Schülerdaten!T90,"")</f>
        <v/>
      </c>
      <c r="W87" s="148" t="str">
        <f>IF(AND(A87&lt;&gt;"",Schülerdaten!U90&lt;&gt;""),Schülerdaten!U90,"")</f>
        <v/>
      </c>
      <c r="X87" s="148" t="str">
        <f>IF(AND(A87&lt;&gt;"",Schülerdaten!V90&lt;&gt;""),Schülerdaten!V90,"")</f>
        <v/>
      </c>
      <c r="Y87" s="148" t="str">
        <f>IF(AND(A87&lt;&gt;"",Schülerdaten!W90&lt;&gt;""),Schülerdaten!W90,"")</f>
        <v/>
      </c>
      <c r="Z87" s="148" t="str">
        <f>IF(AND(A87&lt;&gt;"",Schülerdaten!X90&lt;&gt;""),Schülerdaten!X90,"")</f>
        <v/>
      </c>
    </row>
    <row r="88" spans="1:26" x14ac:dyDescent="0.2">
      <c r="A88" s="146" t="str">
        <f>IF(OR(Schülerdaten!$C91&lt;&gt;""),Schülerdaten!A91,"")</f>
        <v/>
      </c>
      <c r="B88" s="146" t="str">
        <f>IF(A88&lt;&gt;"",Schülerdaten!B91,"")</f>
        <v/>
      </c>
      <c r="C88" s="146" t="str">
        <f>IF(AND(A88&lt;&gt;"",Schülerdaten!F91&lt;&gt;""),IF(INDEX(codeclint,MATCH(Schülerdaten!F91,libclint,0))&lt;&gt;"",INDEX(codeclint,MATCH(Schülerdaten!F91,libclint,0)),""),"")</f>
        <v/>
      </c>
      <c r="D88" s="146" t="str">
        <f t="shared" si="3"/>
        <v/>
      </c>
      <c r="E88" s="146" t="str">
        <f>IF(A88&lt;&gt;"",IF(Schülerdaten!G91&lt;&gt;"",IF(Schülerdaten!AB91&lt;&gt;"",IF(Schülerdaten!G91="LOC.ID",CONCATENATE("LOC.",Schülerdaten!AU$5),Schülerdaten!G91),""),""),"")</f>
        <v/>
      </c>
      <c r="F88" s="146" t="str">
        <f>IF(A88&lt;&gt;"",IF(Schülerdaten!H91&lt;&gt;"",Schülerdaten!H91,""),"")</f>
        <v/>
      </c>
      <c r="G88" s="146" t="str">
        <f>IF(AND(A88&lt;&gt;"",Schülerdaten!AC91&lt;&gt;""),IF(Schülerdaten!AC91=TRUE,INDEX(codesex,MATCH(Schülerdaten!I91,libsex,0)),Schülerdaten!I91),"")</f>
        <v/>
      </c>
      <c r="H88" s="147" t="str">
        <f>IF(A88&lt;&gt;"",IF(Schülerdaten!J91&lt;&gt;"",Schülerdaten!J91,""),"")</f>
        <v/>
      </c>
      <c r="I88" s="148" t="str">
        <f>IF(AND(A88&lt;&gt;"",Schülerdaten!AE91&lt;&gt;""),IF(Schülerdaten!AE91=TRUE,INDEX(codenat,MATCH(Schülerdaten!K91,libnat,0)),Schülerdaten!K91),"")</f>
        <v/>
      </c>
      <c r="J88" s="148" t="str">
        <f>IF(AND(A88&lt;&gt;"",Schülerdaten!AF91&lt;&gt;""),IF(Schülerdaten!AF91=TRUE,INDEX(codelangue,MATCH(Schülerdaten!L91,liblangue,0)),Schülerdaten!L91),"")</f>
        <v/>
      </c>
      <c r="K88" s="148" t="str">
        <f>IF(AND(A88&lt;&gt;"",Schülerdaten!AH91&lt;&gt;""),IF(Schülerdaten!AH91=TRUE,IF(INDEX(codegem,MATCH(Schülerdaten!M91,libgem,0))&lt;8000,INDEX(codegem,MATCH(Schülerdaten!M91,libgem,0)),""),Schülerdaten!M91),"")</f>
        <v/>
      </c>
      <c r="L88" s="148" t="str">
        <f>IF(AND(A88&lt;&gt;"",Schülerdaten!AH91&lt;&gt;""),IF(Schülerdaten!AH91=TRUE,INDEX(codegemhist,MATCH(Schülerdaten!M91,libgem,0)),""),"")</f>
        <v/>
      </c>
      <c r="M88" s="148" t="str">
        <f>IF(AND(A88&lt;&gt;"",Schülerdaten!AH91&lt;&gt;""),IF(Schülerdaten!AH91=TRUE,IF(INDEX(codegem,MATCH(Schülerdaten!M91,libgem,0))&gt;=8000,INDEX(codegem,MATCH(Schülerdaten!M91,libgem,0)),""),Schülerdaten!M91),"")</f>
        <v/>
      </c>
      <c r="N88" s="148" t="str">
        <f>IF(AND(A88&lt;&gt;"",Schülerdaten!AI91&lt;&gt;""),IF(Schülerdaten!AI91=TRUE,INDEX(codeschart,MATCH(Schülerdaten!N91,libschart,0)),Schülerdaten!N91),"")</f>
        <v/>
      </c>
      <c r="O88" s="148" t="str">
        <f>IF(AND(A88&lt;&gt;"",Schülerdaten!O91&lt;&gt;""),Schülerdaten!O91,"")</f>
        <v/>
      </c>
      <c r="P88" s="148" t="str">
        <f>IF(AND(A88&lt;&gt;"",Schülerdaten!AK91&lt;&gt;""),IF(Schülerdaten!AK91=TRUE,INDEX(codeform,MATCH(Schülerdaten!P91,libform,0)),Schülerdaten!P91),"")</f>
        <v/>
      </c>
      <c r="Q88" s="148" t="str">
        <f>IF(AND(A88&lt;&gt;"",Schülerdaten!AL91&lt;&gt;""),IF(Schülerdaten!AL91=TRUE,INDEX(codespe,MATCH(Schülerdaten!Q91,libspe,0)),Schülerdaten!Q91),"")</f>
        <v/>
      </c>
      <c r="R88" s="148" t="str">
        <f>IF(AND(A88&lt;&gt;"",OR(Schülerdaten!AM91&lt;&gt;"",Schülerdaten!AT91=FALSE)),IF(Schülerdaten!AM91=TRUE,INDEX(codemp1,MATCH(Schülerdaten!R91,libmp1,0)),IF(Schülerdaten!AT91=FALSE,0,Schülerdaten!R91)),"")</f>
        <v/>
      </c>
      <c r="S88" s="148" t="str">
        <f t="shared" si="4"/>
        <v/>
      </c>
      <c r="T88" s="148" t="str">
        <f t="shared" si="5"/>
        <v/>
      </c>
      <c r="U88" s="148" t="str">
        <f>IF(AND(A88&lt;&gt;"",Schülerdaten!S91&lt;&gt;""),Schülerdaten!S91,"")</f>
        <v/>
      </c>
      <c r="V88" s="148" t="str">
        <f>IF(AND(A88&lt;&gt;"",Schülerdaten!T91&lt;&gt;""),Schülerdaten!T91,"")</f>
        <v/>
      </c>
      <c r="W88" s="148" t="str">
        <f>IF(AND(A88&lt;&gt;"",Schülerdaten!U91&lt;&gt;""),Schülerdaten!U91,"")</f>
        <v/>
      </c>
      <c r="X88" s="148" t="str">
        <f>IF(AND(A88&lt;&gt;"",Schülerdaten!V91&lt;&gt;""),Schülerdaten!V91,"")</f>
        <v/>
      </c>
      <c r="Y88" s="148" t="str">
        <f>IF(AND(A88&lt;&gt;"",Schülerdaten!W91&lt;&gt;""),Schülerdaten!W91,"")</f>
        <v/>
      </c>
      <c r="Z88" s="148" t="str">
        <f>IF(AND(A88&lt;&gt;"",Schülerdaten!X91&lt;&gt;""),Schülerdaten!X91,"")</f>
        <v/>
      </c>
    </row>
    <row r="89" spans="1:26" x14ac:dyDescent="0.2">
      <c r="A89" s="146" t="str">
        <f>IF(OR(Schülerdaten!$C92&lt;&gt;""),Schülerdaten!A92,"")</f>
        <v/>
      </c>
      <c r="B89" s="146" t="str">
        <f>IF(A89&lt;&gt;"",Schülerdaten!B92,"")</f>
        <v/>
      </c>
      <c r="C89" s="146" t="str">
        <f>IF(AND(A89&lt;&gt;"",Schülerdaten!F92&lt;&gt;""),IF(INDEX(codeclint,MATCH(Schülerdaten!F92,libclint,0))&lt;&gt;"",INDEX(codeclint,MATCH(Schülerdaten!F92,libclint,0)),""),"")</f>
        <v/>
      </c>
      <c r="D89" s="146" t="str">
        <f t="shared" si="3"/>
        <v/>
      </c>
      <c r="E89" s="146" t="str">
        <f>IF(A89&lt;&gt;"",IF(Schülerdaten!G92&lt;&gt;"",IF(Schülerdaten!AB92&lt;&gt;"",IF(Schülerdaten!G92="LOC.ID",CONCATENATE("LOC.",Schülerdaten!AU$5),Schülerdaten!G92),""),""),"")</f>
        <v/>
      </c>
      <c r="F89" s="146" t="str">
        <f>IF(A89&lt;&gt;"",IF(Schülerdaten!H92&lt;&gt;"",Schülerdaten!H92,""),"")</f>
        <v/>
      </c>
      <c r="G89" s="146" t="str">
        <f>IF(AND(A89&lt;&gt;"",Schülerdaten!AC92&lt;&gt;""),IF(Schülerdaten!AC92=TRUE,INDEX(codesex,MATCH(Schülerdaten!I92,libsex,0)),Schülerdaten!I92),"")</f>
        <v/>
      </c>
      <c r="H89" s="147" t="str">
        <f>IF(A89&lt;&gt;"",IF(Schülerdaten!J92&lt;&gt;"",Schülerdaten!J92,""),"")</f>
        <v/>
      </c>
      <c r="I89" s="148" t="str">
        <f>IF(AND(A89&lt;&gt;"",Schülerdaten!AE92&lt;&gt;""),IF(Schülerdaten!AE92=TRUE,INDEX(codenat,MATCH(Schülerdaten!K92,libnat,0)),Schülerdaten!K92),"")</f>
        <v/>
      </c>
      <c r="J89" s="148" t="str">
        <f>IF(AND(A89&lt;&gt;"",Schülerdaten!AF92&lt;&gt;""),IF(Schülerdaten!AF92=TRUE,INDEX(codelangue,MATCH(Schülerdaten!L92,liblangue,0)),Schülerdaten!L92),"")</f>
        <v/>
      </c>
      <c r="K89" s="148" t="str">
        <f>IF(AND(A89&lt;&gt;"",Schülerdaten!AH92&lt;&gt;""),IF(Schülerdaten!AH92=TRUE,IF(INDEX(codegem,MATCH(Schülerdaten!M92,libgem,0))&lt;8000,INDEX(codegem,MATCH(Schülerdaten!M92,libgem,0)),""),Schülerdaten!M92),"")</f>
        <v/>
      </c>
      <c r="L89" s="148" t="str">
        <f>IF(AND(A89&lt;&gt;"",Schülerdaten!AH92&lt;&gt;""),IF(Schülerdaten!AH92=TRUE,INDEX(codegemhist,MATCH(Schülerdaten!M92,libgem,0)),""),"")</f>
        <v/>
      </c>
      <c r="M89" s="148" t="str">
        <f>IF(AND(A89&lt;&gt;"",Schülerdaten!AH92&lt;&gt;""),IF(Schülerdaten!AH92=TRUE,IF(INDEX(codegem,MATCH(Schülerdaten!M92,libgem,0))&gt;=8000,INDEX(codegem,MATCH(Schülerdaten!M92,libgem,0)),""),Schülerdaten!M92),"")</f>
        <v/>
      </c>
      <c r="N89" s="148" t="str">
        <f>IF(AND(A89&lt;&gt;"",Schülerdaten!AI92&lt;&gt;""),IF(Schülerdaten!AI92=TRUE,INDEX(codeschart,MATCH(Schülerdaten!N92,libschart,0)),Schülerdaten!N92),"")</f>
        <v/>
      </c>
      <c r="O89" s="148" t="str">
        <f>IF(AND(A89&lt;&gt;"",Schülerdaten!O92&lt;&gt;""),Schülerdaten!O92,"")</f>
        <v/>
      </c>
      <c r="P89" s="148" t="str">
        <f>IF(AND(A89&lt;&gt;"",Schülerdaten!AK92&lt;&gt;""),IF(Schülerdaten!AK92=TRUE,INDEX(codeform,MATCH(Schülerdaten!P92,libform,0)),Schülerdaten!P92),"")</f>
        <v/>
      </c>
      <c r="Q89" s="148" t="str">
        <f>IF(AND(A89&lt;&gt;"",Schülerdaten!AL92&lt;&gt;""),IF(Schülerdaten!AL92=TRUE,INDEX(codespe,MATCH(Schülerdaten!Q92,libspe,0)),Schülerdaten!Q92),"")</f>
        <v/>
      </c>
      <c r="R89" s="148" t="str">
        <f>IF(AND(A89&lt;&gt;"",OR(Schülerdaten!AM92&lt;&gt;"",Schülerdaten!AT92=FALSE)),IF(Schülerdaten!AM92=TRUE,INDEX(codemp1,MATCH(Schülerdaten!R92,libmp1,0)),IF(Schülerdaten!AT92=FALSE,0,Schülerdaten!R92)),"")</f>
        <v/>
      </c>
      <c r="S89" s="148" t="str">
        <f t="shared" si="4"/>
        <v/>
      </c>
      <c r="T89" s="148" t="str">
        <f t="shared" si="5"/>
        <v/>
      </c>
      <c r="U89" s="148" t="str">
        <f>IF(AND(A89&lt;&gt;"",Schülerdaten!S92&lt;&gt;""),Schülerdaten!S92,"")</f>
        <v/>
      </c>
      <c r="V89" s="148" t="str">
        <f>IF(AND(A89&lt;&gt;"",Schülerdaten!T92&lt;&gt;""),Schülerdaten!T92,"")</f>
        <v/>
      </c>
      <c r="W89" s="148" t="str">
        <f>IF(AND(A89&lt;&gt;"",Schülerdaten!U92&lt;&gt;""),Schülerdaten!U92,"")</f>
        <v/>
      </c>
      <c r="X89" s="148" t="str">
        <f>IF(AND(A89&lt;&gt;"",Schülerdaten!V92&lt;&gt;""),Schülerdaten!V92,"")</f>
        <v/>
      </c>
      <c r="Y89" s="148" t="str">
        <f>IF(AND(A89&lt;&gt;"",Schülerdaten!W92&lt;&gt;""),Schülerdaten!W92,"")</f>
        <v/>
      </c>
      <c r="Z89" s="148" t="str">
        <f>IF(AND(A89&lt;&gt;"",Schülerdaten!X92&lt;&gt;""),Schülerdaten!X92,"")</f>
        <v/>
      </c>
    </row>
    <row r="90" spans="1:26" x14ac:dyDescent="0.2">
      <c r="A90" s="146" t="str">
        <f>IF(OR(Schülerdaten!$C93&lt;&gt;""),Schülerdaten!A93,"")</f>
        <v/>
      </c>
      <c r="B90" s="146" t="str">
        <f>IF(A90&lt;&gt;"",Schülerdaten!B93,"")</f>
        <v/>
      </c>
      <c r="C90" s="146" t="str">
        <f>IF(AND(A90&lt;&gt;"",Schülerdaten!F93&lt;&gt;""),IF(INDEX(codeclint,MATCH(Schülerdaten!F93,libclint,0))&lt;&gt;"",INDEX(codeclint,MATCH(Schülerdaten!F93,libclint,0)),""),"")</f>
        <v/>
      </c>
      <c r="D90" s="146" t="str">
        <f t="shared" si="3"/>
        <v/>
      </c>
      <c r="E90" s="146" t="str">
        <f>IF(A90&lt;&gt;"",IF(Schülerdaten!G93&lt;&gt;"",IF(Schülerdaten!AB93&lt;&gt;"",IF(Schülerdaten!G93="LOC.ID",CONCATENATE("LOC.",Schülerdaten!AU$5),Schülerdaten!G93),""),""),"")</f>
        <v/>
      </c>
      <c r="F90" s="146" t="str">
        <f>IF(A90&lt;&gt;"",IF(Schülerdaten!H93&lt;&gt;"",Schülerdaten!H93,""),"")</f>
        <v/>
      </c>
      <c r="G90" s="146" t="str">
        <f>IF(AND(A90&lt;&gt;"",Schülerdaten!AC93&lt;&gt;""),IF(Schülerdaten!AC93=TRUE,INDEX(codesex,MATCH(Schülerdaten!I93,libsex,0)),Schülerdaten!I93),"")</f>
        <v/>
      </c>
      <c r="H90" s="147" t="str">
        <f>IF(A90&lt;&gt;"",IF(Schülerdaten!J93&lt;&gt;"",Schülerdaten!J93,""),"")</f>
        <v/>
      </c>
      <c r="I90" s="148" t="str">
        <f>IF(AND(A90&lt;&gt;"",Schülerdaten!AE93&lt;&gt;""),IF(Schülerdaten!AE93=TRUE,INDEX(codenat,MATCH(Schülerdaten!K93,libnat,0)),Schülerdaten!K93),"")</f>
        <v/>
      </c>
      <c r="J90" s="148" t="str">
        <f>IF(AND(A90&lt;&gt;"",Schülerdaten!AF93&lt;&gt;""),IF(Schülerdaten!AF93=TRUE,INDEX(codelangue,MATCH(Schülerdaten!L93,liblangue,0)),Schülerdaten!L93),"")</f>
        <v/>
      </c>
      <c r="K90" s="148" t="str">
        <f>IF(AND(A90&lt;&gt;"",Schülerdaten!AH93&lt;&gt;""),IF(Schülerdaten!AH93=TRUE,IF(INDEX(codegem,MATCH(Schülerdaten!M93,libgem,0))&lt;8000,INDEX(codegem,MATCH(Schülerdaten!M93,libgem,0)),""),Schülerdaten!M93),"")</f>
        <v/>
      </c>
      <c r="L90" s="148" t="str">
        <f>IF(AND(A90&lt;&gt;"",Schülerdaten!AH93&lt;&gt;""),IF(Schülerdaten!AH93=TRUE,INDEX(codegemhist,MATCH(Schülerdaten!M93,libgem,0)),""),"")</f>
        <v/>
      </c>
      <c r="M90" s="148" t="str">
        <f>IF(AND(A90&lt;&gt;"",Schülerdaten!AH93&lt;&gt;""),IF(Schülerdaten!AH93=TRUE,IF(INDEX(codegem,MATCH(Schülerdaten!M93,libgem,0))&gt;=8000,INDEX(codegem,MATCH(Schülerdaten!M93,libgem,0)),""),Schülerdaten!M93),"")</f>
        <v/>
      </c>
      <c r="N90" s="148" t="str">
        <f>IF(AND(A90&lt;&gt;"",Schülerdaten!AI93&lt;&gt;""),IF(Schülerdaten!AI93=TRUE,INDEX(codeschart,MATCH(Schülerdaten!N93,libschart,0)),Schülerdaten!N93),"")</f>
        <v/>
      </c>
      <c r="O90" s="148" t="str">
        <f>IF(AND(A90&lt;&gt;"",Schülerdaten!O93&lt;&gt;""),Schülerdaten!O93,"")</f>
        <v/>
      </c>
      <c r="P90" s="148" t="str">
        <f>IF(AND(A90&lt;&gt;"",Schülerdaten!AK93&lt;&gt;""),IF(Schülerdaten!AK93=TRUE,INDEX(codeform,MATCH(Schülerdaten!P93,libform,0)),Schülerdaten!P93),"")</f>
        <v/>
      </c>
      <c r="Q90" s="148" t="str">
        <f>IF(AND(A90&lt;&gt;"",Schülerdaten!AL93&lt;&gt;""),IF(Schülerdaten!AL93=TRUE,INDEX(codespe,MATCH(Schülerdaten!Q93,libspe,0)),Schülerdaten!Q93),"")</f>
        <v/>
      </c>
      <c r="R90" s="148" t="str">
        <f>IF(AND(A90&lt;&gt;"",OR(Schülerdaten!AM93&lt;&gt;"",Schülerdaten!AT93=FALSE)),IF(Schülerdaten!AM93=TRUE,INDEX(codemp1,MATCH(Schülerdaten!R93,libmp1,0)),IF(Schülerdaten!AT93=FALSE,0,Schülerdaten!R93)),"")</f>
        <v/>
      </c>
      <c r="S90" s="148" t="str">
        <f t="shared" si="4"/>
        <v/>
      </c>
      <c r="T90" s="148" t="str">
        <f t="shared" si="5"/>
        <v/>
      </c>
      <c r="U90" s="148" t="str">
        <f>IF(AND(A90&lt;&gt;"",Schülerdaten!S93&lt;&gt;""),Schülerdaten!S93,"")</f>
        <v/>
      </c>
      <c r="V90" s="148" t="str">
        <f>IF(AND(A90&lt;&gt;"",Schülerdaten!T93&lt;&gt;""),Schülerdaten!T93,"")</f>
        <v/>
      </c>
      <c r="W90" s="148" t="str">
        <f>IF(AND(A90&lt;&gt;"",Schülerdaten!U93&lt;&gt;""),Schülerdaten!U93,"")</f>
        <v/>
      </c>
      <c r="X90" s="148" t="str">
        <f>IF(AND(A90&lt;&gt;"",Schülerdaten!V93&lt;&gt;""),Schülerdaten!V93,"")</f>
        <v/>
      </c>
      <c r="Y90" s="148" t="str">
        <f>IF(AND(A90&lt;&gt;"",Schülerdaten!W93&lt;&gt;""),Schülerdaten!W93,"")</f>
        <v/>
      </c>
      <c r="Z90" s="148" t="str">
        <f>IF(AND(A90&lt;&gt;"",Schülerdaten!X93&lt;&gt;""),Schülerdaten!X93,"")</f>
        <v/>
      </c>
    </row>
    <row r="91" spans="1:26" x14ac:dyDescent="0.2">
      <c r="A91" s="146" t="str">
        <f>IF(OR(Schülerdaten!$C94&lt;&gt;""),Schülerdaten!A94,"")</f>
        <v/>
      </c>
      <c r="B91" s="146" t="str">
        <f>IF(A91&lt;&gt;"",Schülerdaten!B94,"")</f>
        <v/>
      </c>
      <c r="C91" s="146" t="str">
        <f>IF(AND(A91&lt;&gt;"",Schülerdaten!F94&lt;&gt;""),IF(INDEX(codeclint,MATCH(Schülerdaten!F94,libclint,0))&lt;&gt;"",INDEX(codeclint,MATCH(Schülerdaten!F94,libclint,0)),""),"")</f>
        <v/>
      </c>
      <c r="D91" s="146" t="str">
        <f t="shared" si="3"/>
        <v/>
      </c>
      <c r="E91" s="146" t="str">
        <f>IF(A91&lt;&gt;"",IF(Schülerdaten!G94&lt;&gt;"",IF(Schülerdaten!AB94&lt;&gt;"",IF(Schülerdaten!G94="LOC.ID",CONCATENATE("LOC.",Schülerdaten!AU$5),Schülerdaten!G94),""),""),"")</f>
        <v/>
      </c>
      <c r="F91" s="146" t="str">
        <f>IF(A91&lt;&gt;"",IF(Schülerdaten!H94&lt;&gt;"",Schülerdaten!H94,""),"")</f>
        <v/>
      </c>
      <c r="G91" s="146" t="str">
        <f>IF(AND(A91&lt;&gt;"",Schülerdaten!AC94&lt;&gt;""),IF(Schülerdaten!AC94=TRUE,INDEX(codesex,MATCH(Schülerdaten!I94,libsex,0)),Schülerdaten!I94),"")</f>
        <v/>
      </c>
      <c r="H91" s="147" t="str">
        <f>IF(A91&lt;&gt;"",IF(Schülerdaten!J94&lt;&gt;"",Schülerdaten!J94,""),"")</f>
        <v/>
      </c>
      <c r="I91" s="148" t="str">
        <f>IF(AND(A91&lt;&gt;"",Schülerdaten!AE94&lt;&gt;""),IF(Schülerdaten!AE94=TRUE,INDEX(codenat,MATCH(Schülerdaten!K94,libnat,0)),Schülerdaten!K94),"")</f>
        <v/>
      </c>
      <c r="J91" s="148" t="str">
        <f>IF(AND(A91&lt;&gt;"",Schülerdaten!AF94&lt;&gt;""),IF(Schülerdaten!AF94=TRUE,INDEX(codelangue,MATCH(Schülerdaten!L94,liblangue,0)),Schülerdaten!L94),"")</f>
        <v/>
      </c>
      <c r="K91" s="148" t="str">
        <f>IF(AND(A91&lt;&gt;"",Schülerdaten!AH94&lt;&gt;""),IF(Schülerdaten!AH94=TRUE,IF(INDEX(codegem,MATCH(Schülerdaten!M94,libgem,0))&lt;8000,INDEX(codegem,MATCH(Schülerdaten!M94,libgem,0)),""),Schülerdaten!M94),"")</f>
        <v/>
      </c>
      <c r="L91" s="148" t="str">
        <f>IF(AND(A91&lt;&gt;"",Schülerdaten!AH94&lt;&gt;""),IF(Schülerdaten!AH94=TRUE,INDEX(codegemhist,MATCH(Schülerdaten!M94,libgem,0)),""),"")</f>
        <v/>
      </c>
      <c r="M91" s="148" t="str">
        <f>IF(AND(A91&lt;&gt;"",Schülerdaten!AH94&lt;&gt;""),IF(Schülerdaten!AH94=TRUE,IF(INDEX(codegem,MATCH(Schülerdaten!M94,libgem,0))&gt;=8000,INDEX(codegem,MATCH(Schülerdaten!M94,libgem,0)),""),Schülerdaten!M94),"")</f>
        <v/>
      </c>
      <c r="N91" s="148" t="str">
        <f>IF(AND(A91&lt;&gt;"",Schülerdaten!AI94&lt;&gt;""),IF(Schülerdaten!AI94=TRUE,INDEX(codeschart,MATCH(Schülerdaten!N94,libschart,0)),Schülerdaten!N94),"")</f>
        <v/>
      </c>
      <c r="O91" s="148" t="str">
        <f>IF(AND(A91&lt;&gt;"",Schülerdaten!O94&lt;&gt;""),Schülerdaten!O94,"")</f>
        <v/>
      </c>
      <c r="P91" s="148" t="str">
        <f>IF(AND(A91&lt;&gt;"",Schülerdaten!AK94&lt;&gt;""),IF(Schülerdaten!AK94=TRUE,INDEX(codeform,MATCH(Schülerdaten!P94,libform,0)),Schülerdaten!P94),"")</f>
        <v/>
      </c>
      <c r="Q91" s="148" t="str">
        <f>IF(AND(A91&lt;&gt;"",Schülerdaten!AL94&lt;&gt;""),IF(Schülerdaten!AL94=TRUE,INDEX(codespe,MATCH(Schülerdaten!Q94,libspe,0)),Schülerdaten!Q94),"")</f>
        <v/>
      </c>
      <c r="R91" s="148" t="str">
        <f>IF(AND(A91&lt;&gt;"",OR(Schülerdaten!AM94&lt;&gt;"",Schülerdaten!AT94=FALSE)),IF(Schülerdaten!AM94=TRUE,INDEX(codemp1,MATCH(Schülerdaten!R94,libmp1,0)),IF(Schülerdaten!AT94=FALSE,0,Schülerdaten!R94)),"")</f>
        <v/>
      </c>
      <c r="S91" s="148" t="str">
        <f t="shared" si="4"/>
        <v/>
      </c>
      <c r="T91" s="148" t="str">
        <f t="shared" si="5"/>
        <v/>
      </c>
      <c r="U91" s="148" t="str">
        <f>IF(AND(A91&lt;&gt;"",Schülerdaten!S94&lt;&gt;""),Schülerdaten!S94,"")</f>
        <v/>
      </c>
      <c r="V91" s="148" t="str">
        <f>IF(AND(A91&lt;&gt;"",Schülerdaten!T94&lt;&gt;""),Schülerdaten!T94,"")</f>
        <v/>
      </c>
      <c r="W91" s="148" t="str">
        <f>IF(AND(A91&lt;&gt;"",Schülerdaten!U94&lt;&gt;""),Schülerdaten!U94,"")</f>
        <v/>
      </c>
      <c r="X91" s="148" t="str">
        <f>IF(AND(A91&lt;&gt;"",Schülerdaten!V94&lt;&gt;""),Schülerdaten!V94,"")</f>
        <v/>
      </c>
      <c r="Y91" s="148" t="str">
        <f>IF(AND(A91&lt;&gt;"",Schülerdaten!W94&lt;&gt;""),Schülerdaten!W94,"")</f>
        <v/>
      </c>
      <c r="Z91" s="148" t="str">
        <f>IF(AND(A91&lt;&gt;"",Schülerdaten!X94&lt;&gt;""),Schülerdaten!X94,"")</f>
        <v/>
      </c>
    </row>
    <row r="92" spans="1:26" x14ac:dyDescent="0.2">
      <c r="A92" s="146" t="str">
        <f>IF(OR(Schülerdaten!$C95&lt;&gt;""),Schülerdaten!A95,"")</f>
        <v/>
      </c>
      <c r="B92" s="146" t="str">
        <f>IF(A92&lt;&gt;"",Schülerdaten!B95,"")</f>
        <v/>
      </c>
      <c r="C92" s="146" t="str">
        <f>IF(AND(A92&lt;&gt;"",Schülerdaten!F95&lt;&gt;""),IF(INDEX(codeclint,MATCH(Schülerdaten!F95,libclint,0))&lt;&gt;"",INDEX(codeclint,MATCH(Schülerdaten!F95,libclint,0)),""),"")</f>
        <v/>
      </c>
      <c r="D92" s="146" t="str">
        <f t="shared" si="3"/>
        <v/>
      </c>
      <c r="E92" s="146" t="str">
        <f>IF(A92&lt;&gt;"",IF(Schülerdaten!G95&lt;&gt;"",IF(Schülerdaten!AB95&lt;&gt;"",IF(Schülerdaten!G95="LOC.ID",CONCATENATE("LOC.",Schülerdaten!AU$5),Schülerdaten!G95),""),""),"")</f>
        <v/>
      </c>
      <c r="F92" s="146" t="str">
        <f>IF(A92&lt;&gt;"",IF(Schülerdaten!H95&lt;&gt;"",Schülerdaten!H95,""),"")</f>
        <v/>
      </c>
      <c r="G92" s="146" t="str">
        <f>IF(AND(A92&lt;&gt;"",Schülerdaten!AC95&lt;&gt;""),IF(Schülerdaten!AC95=TRUE,INDEX(codesex,MATCH(Schülerdaten!I95,libsex,0)),Schülerdaten!I95),"")</f>
        <v/>
      </c>
      <c r="H92" s="147" t="str">
        <f>IF(A92&lt;&gt;"",IF(Schülerdaten!J95&lt;&gt;"",Schülerdaten!J95,""),"")</f>
        <v/>
      </c>
      <c r="I92" s="148" t="str">
        <f>IF(AND(A92&lt;&gt;"",Schülerdaten!AE95&lt;&gt;""),IF(Schülerdaten!AE95=TRUE,INDEX(codenat,MATCH(Schülerdaten!K95,libnat,0)),Schülerdaten!K95),"")</f>
        <v/>
      </c>
      <c r="J92" s="148" t="str">
        <f>IF(AND(A92&lt;&gt;"",Schülerdaten!AF95&lt;&gt;""),IF(Schülerdaten!AF95=TRUE,INDEX(codelangue,MATCH(Schülerdaten!L95,liblangue,0)),Schülerdaten!L95),"")</f>
        <v/>
      </c>
      <c r="K92" s="148" t="str">
        <f>IF(AND(A92&lt;&gt;"",Schülerdaten!AH95&lt;&gt;""),IF(Schülerdaten!AH95=TRUE,IF(INDEX(codegem,MATCH(Schülerdaten!M95,libgem,0))&lt;8000,INDEX(codegem,MATCH(Schülerdaten!M95,libgem,0)),""),Schülerdaten!M95),"")</f>
        <v/>
      </c>
      <c r="L92" s="148" t="str">
        <f>IF(AND(A92&lt;&gt;"",Schülerdaten!AH95&lt;&gt;""),IF(Schülerdaten!AH95=TRUE,INDEX(codegemhist,MATCH(Schülerdaten!M95,libgem,0)),""),"")</f>
        <v/>
      </c>
      <c r="M92" s="148" t="str">
        <f>IF(AND(A92&lt;&gt;"",Schülerdaten!AH95&lt;&gt;""),IF(Schülerdaten!AH95=TRUE,IF(INDEX(codegem,MATCH(Schülerdaten!M95,libgem,0))&gt;=8000,INDEX(codegem,MATCH(Schülerdaten!M95,libgem,0)),""),Schülerdaten!M95),"")</f>
        <v/>
      </c>
      <c r="N92" s="148" t="str">
        <f>IF(AND(A92&lt;&gt;"",Schülerdaten!AI95&lt;&gt;""),IF(Schülerdaten!AI95=TRUE,INDEX(codeschart,MATCH(Schülerdaten!N95,libschart,0)),Schülerdaten!N95),"")</f>
        <v/>
      </c>
      <c r="O92" s="148" t="str">
        <f>IF(AND(A92&lt;&gt;"",Schülerdaten!O95&lt;&gt;""),Schülerdaten!O95,"")</f>
        <v/>
      </c>
      <c r="P92" s="148" t="str">
        <f>IF(AND(A92&lt;&gt;"",Schülerdaten!AK95&lt;&gt;""),IF(Schülerdaten!AK95=TRUE,INDEX(codeform,MATCH(Schülerdaten!P95,libform,0)),Schülerdaten!P95),"")</f>
        <v/>
      </c>
      <c r="Q92" s="148" t="str">
        <f>IF(AND(A92&lt;&gt;"",Schülerdaten!AL95&lt;&gt;""),IF(Schülerdaten!AL95=TRUE,INDEX(codespe,MATCH(Schülerdaten!Q95,libspe,0)),Schülerdaten!Q95),"")</f>
        <v/>
      </c>
      <c r="R92" s="148" t="str">
        <f>IF(AND(A92&lt;&gt;"",OR(Schülerdaten!AM95&lt;&gt;"",Schülerdaten!AT95=FALSE)),IF(Schülerdaten!AM95=TRUE,INDEX(codemp1,MATCH(Schülerdaten!R95,libmp1,0)),IF(Schülerdaten!AT95=FALSE,0,Schülerdaten!R95)),"")</f>
        <v/>
      </c>
      <c r="S92" s="148" t="str">
        <f t="shared" si="4"/>
        <v/>
      </c>
      <c r="T92" s="148" t="str">
        <f t="shared" si="5"/>
        <v/>
      </c>
      <c r="U92" s="148" t="str">
        <f>IF(AND(A92&lt;&gt;"",Schülerdaten!S95&lt;&gt;""),Schülerdaten!S95,"")</f>
        <v/>
      </c>
      <c r="V92" s="148" t="str">
        <f>IF(AND(A92&lt;&gt;"",Schülerdaten!T95&lt;&gt;""),Schülerdaten!T95,"")</f>
        <v/>
      </c>
      <c r="W92" s="148" t="str">
        <f>IF(AND(A92&lt;&gt;"",Schülerdaten!U95&lt;&gt;""),Schülerdaten!U95,"")</f>
        <v/>
      </c>
      <c r="X92" s="148" t="str">
        <f>IF(AND(A92&lt;&gt;"",Schülerdaten!V95&lt;&gt;""),Schülerdaten!V95,"")</f>
        <v/>
      </c>
      <c r="Y92" s="148" t="str">
        <f>IF(AND(A92&lt;&gt;"",Schülerdaten!W95&lt;&gt;""),Schülerdaten!W95,"")</f>
        <v/>
      </c>
      <c r="Z92" s="148" t="str">
        <f>IF(AND(A92&lt;&gt;"",Schülerdaten!X95&lt;&gt;""),Schülerdaten!X95,"")</f>
        <v/>
      </c>
    </row>
    <row r="93" spans="1:26" x14ac:dyDescent="0.2">
      <c r="A93" s="146" t="str">
        <f>IF(OR(Schülerdaten!$C96&lt;&gt;""),Schülerdaten!A96,"")</f>
        <v/>
      </c>
      <c r="B93" s="146" t="str">
        <f>IF(A93&lt;&gt;"",Schülerdaten!B96,"")</f>
        <v/>
      </c>
      <c r="C93" s="146" t="str">
        <f>IF(AND(A93&lt;&gt;"",Schülerdaten!F96&lt;&gt;""),IF(INDEX(codeclint,MATCH(Schülerdaten!F96,libclint,0))&lt;&gt;"",INDEX(codeclint,MATCH(Schülerdaten!F96,libclint,0)),""),"")</f>
        <v/>
      </c>
      <c r="D93" s="146" t="str">
        <f t="shared" si="3"/>
        <v/>
      </c>
      <c r="E93" s="146" t="str">
        <f>IF(A93&lt;&gt;"",IF(Schülerdaten!G96&lt;&gt;"",IF(Schülerdaten!AB96&lt;&gt;"",IF(Schülerdaten!G96="LOC.ID",CONCATENATE("LOC.",Schülerdaten!AU$5),Schülerdaten!G96),""),""),"")</f>
        <v/>
      </c>
      <c r="F93" s="146" t="str">
        <f>IF(A93&lt;&gt;"",IF(Schülerdaten!H96&lt;&gt;"",Schülerdaten!H96,""),"")</f>
        <v/>
      </c>
      <c r="G93" s="146" t="str">
        <f>IF(AND(A93&lt;&gt;"",Schülerdaten!AC96&lt;&gt;""),IF(Schülerdaten!AC96=TRUE,INDEX(codesex,MATCH(Schülerdaten!I96,libsex,0)),Schülerdaten!I96),"")</f>
        <v/>
      </c>
      <c r="H93" s="147" t="str">
        <f>IF(A93&lt;&gt;"",IF(Schülerdaten!J96&lt;&gt;"",Schülerdaten!J96,""),"")</f>
        <v/>
      </c>
      <c r="I93" s="148" t="str">
        <f>IF(AND(A93&lt;&gt;"",Schülerdaten!AE96&lt;&gt;""),IF(Schülerdaten!AE96=TRUE,INDEX(codenat,MATCH(Schülerdaten!K96,libnat,0)),Schülerdaten!K96),"")</f>
        <v/>
      </c>
      <c r="J93" s="148" t="str">
        <f>IF(AND(A93&lt;&gt;"",Schülerdaten!AF96&lt;&gt;""),IF(Schülerdaten!AF96=TRUE,INDEX(codelangue,MATCH(Schülerdaten!L96,liblangue,0)),Schülerdaten!L96),"")</f>
        <v/>
      </c>
      <c r="K93" s="148" t="str">
        <f>IF(AND(A93&lt;&gt;"",Schülerdaten!AH96&lt;&gt;""),IF(Schülerdaten!AH96=TRUE,IF(INDEX(codegem,MATCH(Schülerdaten!M96,libgem,0))&lt;8000,INDEX(codegem,MATCH(Schülerdaten!M96,libgem,0)),""),Schülerdaten!M96),"")</f>
        <v/>
      </c>
      <c r="L93" s="148" t="str">
        <f>IF(AND(A93&lt;&gt;"",Schülerdaten!AH96&lt;&gt;""),IF(Schülerdaten!AH96=TRUE,INDEX(codegemhist,MATCH(Schülerdaten!M96,libgem,0)),""),"")</f>
        <v/>
      </c>
      <c r="M93" s="148" t="str">
        <f>IF(AND(A93&lt;&gt;"",Schülerdaten!AH96&lt;&gt;""),IF(Schülerdaten!AH96=TRUE,IF(INDEX(codegem,MATCH(Schülerdaten!M96,libgem,0))&gt;=8000,INDEX(codegem,MATCH(Schülerdaten!M96,libgem,0)),""),Schülerdaten!M96),"")</f>
        <v/>
      </c>
      <c r="N93" s="148" t="str">
        <f>IF(AND(A93&lt;&gt;"",Schülerdaten!AI96&lt;&gt;""),IF(Schülerdaten!AI96=TRUE,INDEX(codeschart,MATCH(Schülerdaten!N96,libschart,0)),Schülerdaten!N96),"")</f>
        <v/>
      </c>
      <c r="O93" s="148" t="str">
        <f>IF(AND(A93&lt;&gt;"",Schülerdaten!O96&lt;&gt;""),Schülerdaten!O96,"")</f>
        <v/>
      </c>
      <c r="P93" s="148" t="str">
        <f>IF(AND(A93&lt;&gt;"",Schülerdaten!AK96&lt;&gt;""),IF(Schülerdaten!AK96=TRUE,INDEX(codeform,MATCH(Schülerdaten!P96,libform,0)),Schülerdaten!P96),"")</f>
        <v/>
      </c>
      <c r="Q93" s="148" t="str">
        <f>IF(AND(A93&lt;&gt;"",Schülerdaten!AL96&lt;&gt;""),IF(Schülerdaten!AL96=TRUE,INDEX(codespe,MATCH(Schülerdaten!Q96,libspe,0)),Schülerdaten!Q96),"")</f>
        <v/>
      </c>
      <c r="R93" s="148" t="str">
        <f>IF(AND(A93&lt;&gt;"",OR(Schülerdaten!AM96&lt;&gt;"",Schülerdaten!AT96=FALSE)),IF(Schülerdaten!AM96=TRUE,INDEX(codemp1,MATCH(Schülerdaten!R96,libmp1,0)),IF(Schülerdaten!AT96=FALSE,0,Schülerdaten!R96)),"")</f>
        <v/>
      </c>
      <c r="S93" s="148" t="str">
        <f t="shared" si="4"/>
        <v/>
      </c>
      <c r="T93" s="148" t="str">
        <f t="shared" si="5"/>
        <v/>
      </c>
      <c r="U93" s="148" t="str">
        <f>IF(AND(A93&lt;&gt;"",Schülerdaten!S96&lt;&gt;""),Schülerdaten!S96,"")</f>
        <v/>
      </c>
      <c r="V93" s="148" t="str">
        <f>IF(AND(A93&lt;&gt;"",Schülerdaten!T96&lt;&gt;""),Schülerdaten!T96,"")</f>
        <v/>
      </c>
      <c r="W93" s="148" t="str">
        <f>IF(AND(A93&lt;&gt;"",Schülerdaten!U96&lt;&gt;""),Schülerdaten!U96,"")</f>
        <v/>
      </c>
      <c r="X93" s="148" t="str">
        <f>IF(AND(A93&lt;&gt;"",Schülerdaten!V96&lt;&gt;""),Schülerdaten!V96,"")</f>
        <v/>
      </c>
      <c r="Y93" s="148" t="str">
        <f>IF(AND(A93&lt;&gt;"",Schülerdaten!W96&lt;&gt;""),Schülerdaten!W96,"")</f>
        <v/>
      </c>
      <c r="Z93" s="148" t="str">
        <f>IF(AND(A93&lt;&gt;"",Schülerdaten!X96&lt;&gt;""),Schülerdaten!X96,"")</f>
        <v/>
      </c>
    </row>
    <row r="94" spans="1:26" x14ac:dyDescent="0.2">
      <c r="A94" s="146" t="str">
        <f>IF(OR(Schülerdaten!$C97&lt;&gt;""),Schülerdaten!A97,"")</f>
        <v/>
      </c>
      <c r="B94" s="146" t="str">
        <f>IF(A94&lt;&gt;"",Schülerdaten!B97,"")</f>
        <v/>
      </c>
      <c r="C94" s="146" t="str">
        <f>IF(AND(A94&lt;&gt;"",Schülerdaten!F97&lt;&gt;""),IF(INDEX(codeclint,MATCH(Schülerdaten!F97,libclint,0))&lt;&gt;"",INDEX(codeclint,MATCH(Schülerdaten!F97,libclint,0)),""),"")</f>
        <v/>
      </c>
      <c r="D94" s="146" t="str">
        <f t="shared" si="3"/>
        <v/>
      </c>
      <c r="E94" s="146" t="str">
        <f>IF(A94&lt;&gt;"",IF(Schülerdaten!G97&lt;&gt;"",IF(Schülerdaten!AB97&lt;&gt;"",IF(Schülerdaten!G97="LOC.ID",CONCATENATE("LOC.",Schülerdaten!AU$5),Schülerdaten!G97),""),""),"")</f>
        <v/>
      </c>
      <c r="F94" s="146" t="str">
        <f>IF(A94&lt;&gt;"",IF(Schülerdaten!H97&lt;&gt;"",Schülerdaten!H97,""),"")</f>
        <v/>
      </c>
      <c r="G94" s="146" t="str">
        <f>IF(AND(A94&lt;&gt;"",Schülerdaten!AC97&lt;&gt;""),IF(Schülerdaten!AC97=TRUE,INDEX(codesex,MATCH(Schülerdaten!I97,libsex,0)),Schülerdaten!I97),"")</f>
        <v/>
      </c>
      <c r="H94" s="147" t="str">
        <f>IF(A94&lt;&gt;"",IF(Schülerdaten!J97&lt;&gt;"",Schülerdaten!J97,""),"")</f>
        <v/>
      </c>
      <c r="I94" s="148" t="str">
        <f>IF(AND(A94&lt;&gt;"",Schülerdaten!AE97&lt;&gt;""),IF(Schülerdaten!AE97=TRUE,INDEX(codenat,MATCH(Schülerdaten!K97,libnat,0)),Schülerdaten!K97),"")</f>
        <v/>
      </c>
      <c r="J94" s="148" t="str">
        <f>IF(AND(A94&lt;&gt;"",Schülerdaten!AF97&lt;&gt;""),IF(Schülerdaten!AF97=TRUE,INDEX(codelangue,MATCH(Schülerdaten!L97,liblangue,0)),Schülerdaten!L97),"")</f>
        <v/>
      </c>
      <c r="K94" s="148" t="str">
        <f>IF(AND(A94&lt;&gt;"",Schülerdaten!AH97&lt;&gt;""),IF(Schülerdaten!AH97=TRUE,IF(INDEX(codegem,MATCH(Schülerdaten!M97,libgem,0))&lt;8000,INDEX(codegem,MATCH(Schülerdaten!M97,libgem,0)),""),Schülerdaten!M97),"")</f>
        <v/>
      </c>
      <c r="L94" s="148" t="str">
        <f>IF(AND(A94&lt;&gt;"",Schülerdaten!AH97&lt;&gt;""),IF(Schülerdaten!AH97=TRUE,INDEX(codegemhist,MATCH(Schülerdaten!M97,libgem,0)),""),"")</f>
        <v/>
      </c>
      <c r="M94" s="148" t="str">
        <f>IF(AND(A94&lt;&gt;"",Schülerdaten!AH97&lt;&gt;""),IF(Schülerdaten!AH97=TRUE,IF(INDEX(codegem,MATCH(Schülerdaten!M97,libgem,0))&gt;=8000,INDEX(codegem,MATCH(Schülerdaten!M97,libgem,0)),""),Schülerdaten!M97),"")</f>
        <v/>
      </c>
      <c r="N94" s="148" t="str">
        <f>IF(AND(A94&lt;&gt;"",Schülerdaten!AI97&lt;&gt;""),IF(Schülerdaten!AI97=TRUE,INDEX(codeschart,MATCH(Schülerdaten!N97,libschart,0)),Schülerdaten!N97),"")</f>
        <v/>
      </c>
      <c r="O94" s="148" t="str">
        <f>IF(AND(A94&lt;&gt;"",Schülerdaten!O97&lt;&gt;""),Schülerdaten!O97,"")</f>
        <v/>
      </c>
      <c r="P94" s="148" t="str">
        <f>IF(AND(A94&lt;&gt;"",Schülerdaten!AK97&lt;&gt;""),IF(Schülerdaten!AK97=TRUE,INDEX(codeform,MATCH(Schülerdaten!P97,libform,0)),Schülerdaten!P97),"")</f>
        <v/>
      </c>
      <c r="Q94" s="148" t="str">
        <f>IF(AND(A94&lt;&gt;"",Schülerdaten!AL97&lt;&gt;""),IF(Schülerdaten!AL97=TRUE,INDEX(codespe,MATCH(Schülerdaten!Q97,libspe,0)),Schülerdaten!Q97),"")</f>
        <v/>
      </c>
      <c r="R94" s="148" t="str">
        <f>IF(AND(A94&lt;&gt;"",OR(Schülerdaten!AM97&lt;&gt;"",Schülerdaten!AT97=FALSE)),IF(Schülerdaten!AM97=TRUE,INDEX(codemp1,MATCH(Schülerdaten!R97,libmp1,0)),IF(Schülerdaten!AT97=FALSE,0,Schülerdaten!R97)),"")</f>
        <v/>
      </c>
      <c r="S94" s="148" t="str">
        <f t="shared" si="4"/>
        <v/>
      </c>
      <c r="T94" s="148" t="str">
        <f t="shared" si="5"/>
        <v/>
      </c>
      <c r="U94" s="148" t="str">
        <f>IF(AND(A94&lt;&gt;"",Schülerdaten!S97&lt;&gt;""),Schülerdaten!S97,"")</f>
        <v/>
      </c>
      <c r="V94" s="148" t="str">
        <f>IF(AND(A94&lt;&gt;"",Schülerdaten!T97&lt;&gt;""),Schülerdaten!T97,"")</f>
        <v/>
      </c>
      <c r="W94" s="148" t="str">
        <f>IF(AND(A94&lt;&gt;"",Schülerdaten!U97&lt;&gt;""),Schülerdaten!U97,"")</f>
        <v/>
      </c>
      <c r="X94" s="148" t="str">
        <f>IF(AND(A94&lt;&gt;"",Schülerdaten!V97&lt;&gt;""),Schülerdaten!V97,"")</f>
        <v/>
      </c>
      <c r="Y94" s="148" t="str">
        <f>IF(AND(A94&lt;&gt;"",Schülerdaten!W97&lt;&gt;""),Schülerdaten!W97,"")</f>
        <v/>
      </c>
      <c r="Z94" s="148" t="str">
        <f>IF(AND(A94&lt;&gt;"",Schülerdaten!X97&lt;&gt;""),Schülerdaten!X97,"")</f>
        <v/>
      </c>
    </row>
    <row r="95" spans="1:26" x14ac:dyDescent="0.2">
      <c r="A95" s="146" t="str">
        <f>IF(OR(Schülerdaten!$C98&lt;&gt;""),Schülerdaten!A98,"")</f>
        <v/>
      </c>
      <c r="B95" s="146" t="str">
        <f>IF(A95&lt;&gt;"",Schülerdaten!B98,"")</f>
        <v/>
      </c>
      <c r="C95" s="146" t="str">
        <f>IF(AND(A95&lt;&gt;"",Schülerdaten!F98&lt;&gt;""),IF(INDEX(codeclint,MATCH(Schülerdaten!F98,libclint,0))&lt;&gt;"",INDEX(codeclint,MATCH(Schülerdaten!F98,libclint,0)),""),"")</f>
        <v/>
      </c>
      <c r="D95" s="146" t="str">
        <f t="shared" si="3"/>
        <v/>
      </c>
      <c r="E95" s="146" t="str">
        <f>IF(A95&lt;&gt;"",IF(Schülerdaten!G98&lt;&gt;"",IF(Schülerdaten!AB98&lt;&gt;"",IF(Schülerdaten!G98="LOC.ID",CONCATENATE("LOC.",Schülerdaten!AU$5),Schülerdaten!G98),""),""),"")</f>
        <v/>
      </c>
      <c r="F95" s="146" t="str">
        <f>IF(A95&lt;&gt;"",IF(Schülerdaten!H98&lt;&gt;"",Schülerdaten!H98,""),"")</f>
        <v/>
      </c>
      <c r="G95" s="146" t="str">
        <f>IF(AND(A95&lt;&gt;"",Schülerdaten!AC98&lt;&gt;""),IF(Schülerdaten!AC98=TRUE,INDEX(codesex,MATCH(Schülerdaten!I98,libsex,0)),Schülerdaten!I98),"")</f>
        <v/>
      </c>
      <c r="H95" s="147" t="str">
        <f>IF(A95&lt;&gt;"",IF(Schülerdaten!J98&lt;&gt;"",Schülerdaten!J98,""),"")</f>
        <v/>
      </c>
      <c r="I95" s="148" t="str">
        <f>IF(AND(A95&lt;&gt;"",Schülerdaten!AE98&lt;&gt;""),IF(Schülerdaten!AE98=TRUE,INDEX(codenat,MATCH(Schülerdaten!K98,libnat,0)),Schülerdaten!K98),"")</f>
        <v/>
      </c>
      <c r="J95" s="148" t="str">
        <f>IF(AND(A95&lt;&gt;"",Schülerdaten!AF98&lt;&gt;""),IF(Schülerdaten!AF98=TRUE,INDEX(codelangue,MATCH(Schülerdaten!L98,liblangue,0)),Schülerdaten!L98),"")</f>
        <v/>
      </c>
      <c r="K95" s="148" t="str">
        <f>IF(AND(A95&lt;&gt;"",Schülerdaten!AH98&lt;&gt;""),IF(Schülerdaten!AH98=TRUE,IF(INDEX(codegem,MATCH(Schülerdaten!M98,libgem,0))&lt;8000,INDEX(codegem,MATCH(Schülerdaten!M98,libgem,0)),""),Schülerdaten!M98),"")</f>
        <v/>
      </c>
      <c r="L95" s="148" t="str">
        <f>IF(AND(A95&lt;&gt;"",Schülerdaten!AH98&lt;&gt;""),IF(Schülerdaten!AH98=TRUE,INDEX(codegemhist,MATCH(Schülerdaten!M98,libgem,0)),""),"")</f>
        <v/>
      </c>
      <c r="M95" s="148" t="str">
        <f>IF(AND(A95&lt;&gt;"",Schülerdaten!AH98&lt;&gt;""),IF(Schülerdaten!AH98=TRUE,IF(INDEX(codegem,MATCH(Schülerdaten!M98,libgem,0))&gt;=8000,INDEX(codegem,MATCH(Schülerdaten!M98,libgem,0)),""),Schülerdaten!M98),"")</f>
        <v/>
      </c>
      <c r="N95" s="148" t="str">
        <f>IF(AND(A95&lt;&gt;"",Schülerdaten!AI98&lt;&gt;""),IF(Schülerdaten!AI98=TRUE,INDEX(codeschart,MATCH(Schülerdaten!N98,libschart,0)),Schülerdaten!N98),"")</f>
        <v/>
      </c>
      <c r="O95" s="148" t="str">
        <f>IF(AND(A95&lt;&gt;"",Schülerdaten!O98&lt;&gt;""),Schülerdaten!O98,"")</f>
        <v/>
      </c>
      <c r="P95" s="148" t="str">
        <f>IF(AND(A95&lt;&gt;"",Schülerdaten!AK98&lt;&gt;""),IF(Schülerdaten!AK98=TRUE,INDEX(codeform,MATCH(Schülerdaten!P98,libform,0)),Schülerdaten!P98),"")</f>
        <v/>
      </c>
      <c r="Q95" s="148" t="str">
        <f>IF(AND(A95&lt;&gt;"",Schülerdaten!AL98&lt;&gt;""),IF(Schülerdaten!AL98=TRUE,INDEX(codespe,MATCH(Schülerdaten!Q98,libspe,0)),Schülerdaten!Q98),"")</f>
        <v/>
      </c>
      <c r="R95" s="148" t="str">
        <f>IF(AND(A95&lt;&gt;"",OR(Schülerdaten!AM98&lt;&gt;"",Schülerdaten!AT98=FALSE)),IF(Schülerdaten!AM98=TRUE,INDEX(codemp1,MATCH(Schülerdaten!R98,libmp1,0)),IF(Schülerdaten!AT98=FALSE,0,Schülerdaten!R98)),"")</f>
        <v/>
      </c>
      <c r="S95" s="148" t="str">
        <f t="shared" si="4"/>
        <v/>
      </c>
      <c r="T95" s="148" t="str">
        <f t="shared" si="5"/>
        <v/>
      </c>
      <c r="U95" s="148" t="str">
        <f>IF(AND(A95&lt;&gt;"",Schülerdaten!S98&lt;&gt;""),Schülerdaten!S98,"")</f>
        <v/>
      </c>
      <c r="V95" s="148" t="str">
        <f>IF(AND(A95&lt;&gt;"",Schülerdaten!T98&lt;&gt;""),Schülerdaten!T98,"")</f>
        <v/>
      </c>
      <c r="W95" s="148" t="str">
        <f>IF(AND(A95&lt;&gt;"",Schülerdaten!U98&lt;&gt;""),Schülerdaten!U98,"")</f>
        <v/>
      </c>
      <c r="X95" s="148" t="str">
        <f>IF(AND(A95&lt;&gt;"",Schülerdaten!V98&lt;&gt;""),Schülerdaten!V98,"")</f>
        <v/>
      </c>
      <c r="Y95" s="148" t="str">
        <f>IF(AND(A95&lt;&gt;"",Schülerdaten!W98&lt;&gt;""),Schülerdaten!W98,"")</f>
        <v/>
      </c>
      <c r="Z95" s="148" t="str">
        <f>IF(AND(A95&lt;&gt;"",Schülerdaten!X98&lt;&gt;""),Schülerdaten!X98,"")</f>
        <v/>
      </c>
    </row>
    <row r="96" spans="1:26" x14ac:dyDescent="0.2">
      <c r="A96" s="146" t="str">
        <f>IF(OR(Schülerdaten!$C99&lt;&gt;""),Schülerdaten!A99,"")</f>
        <v/>
      </c>
      <c r="B96" s="146" t="str">
        <f>IF(A96&lt;&gt;"",Schülerdaten!B99,"")</f>
        <v/>
      </c>
      <c r="C96" s="146" t="str">
        <f>IF(AND(A96&lt;&gt;"",Schülerdaten!F99&lt;&gt;""),IF(INDEX(codeclint,MATCH(Schülerdaten!F99,libclint,0))&lt;&gt;"",INDEX(codeclint,MATCH(Schülerdaten!F99,libclint,0)),""),"")</f>
        <v/>
      </c>
      <c r="D96" s="146" t="str">
        <f t="shared" si="3"/>
        <v/>
      </c>
      <c r="E96" s="146" t="str">
        <f>IF(A96&lt;&gt;"",IF(Schülerdaten!G99&lt;&gt;"",IF(Schülerdaten!AB99&lt;&gt;"",IF(Schülerdaten!G99="LOC.ID",CONCATENATE("LOC.",Schülerdaten!AU$5),Schülerdaten!G99),""),""),"")</f>
        <v/>
      </c>
      <c r="F96" s="146" t="str">
        <f>IF(A96&lt;&gt;"",IF(Schülerdaten!H99&lt;&gt;"",Schülerdaten!H99,""),"")</f>
        <v/>
      </c>
      <c r="G96" s="146" t="str">
        <f>IF(AND(A96&lt;&gt;"",Schülerdaten!AC99&lt;&gt;""),IF(Schülerdaten!AC99=TRUE,INDEX(codesex,MATCH(Schülerdaten!I99,libsex,0)),Schülerdaten!I99),"")</f>
        <v/>
      </c>
      <c r="H96" s="147" t="str">
        <f>IF(A96&lt;&gt;"",IF(Schülerdaten!J99&lt;&gt;"",Schülerdaten!J99,""),"")</f>
        <v/>
      </c>
      <c r="I96" s="148" t="str">
        <f>IF(AND(A96&lt;&gt;"",Schülerdaten!AE99&lt;&gt;""),IF(Schülerdaten!AE99=TRUE,INDEX(codenat,MATCH(Schülerdaten!K99,libnat,0)),Schülerdaten!K99),"")</f>
        <v/>
      </c>
      <c r="J96" s="148" t="str">
        <f>IF(AND(A96&lt;&gt;"",Schülerdaten!AF99&lt;&gt;""),IF(Schülerdaten!AF99=TRUE,INDEX(codelangue,MATCH(Schülerdaten!L99,liblangue,0)),Schülerdaten!L99),"")</f>
        <v/>
      </c>
      <c r="K96" s="148" t="str">
        <f>IF(AND(A96&lt;&gt;"",Schülerdaten!AH99&lt;&gt;""),IF(Schülerdaten!AH99=TRUE,IF(INDEX(codegem,MATCH(Schülerdaten!M99,libgem,0))&lt;8000,INDEX(codegem,MATCH(Schülerdaten!M99,libgem,0)),""),Schülerdaten!M99),"")</f>
        <v/>
      </c>
      <c r="L96" s="148" t="str">
        <f>IF(AND(A96&lt;&gt;"",Schülerdaten!AH99&lt;&gt;""),IF(Schülerdaten!AH99=TRUE,INDEX(codegemhist,MATCH(Schülerdaten!M99,libgem,0)),""),"")</f>
        <v/>
      </c>
      <c r="M96" s="148" t="str">
        <f>IF(AND(A96&lt;&gt;"",Schülerdaten!AH99&lt;&gt;""),IF(Schülerdaten!AH99=TRUE,IF(INDEX(codegem,MATCH(Schülerdaten!M99,libgem,0))&gt;=8000,INDEX(codegem,MATCH(Schülerdaten!M99,libgem,0)),""),Schülerdaten!M99),"")</f>
        <v/>
      </c>
      <c r="N96" s="148" t="str">
        <f>IF(AND(A96&lt;&gt;"",Schülerdaten!AI99&lt;&gt;""),IF(Schülerdaten!AI99=TRUE,INDEX(codeschart,MATCH(Schülerdaten!N99,libschart,0)),Schülerdaten!N99),"")</f>
        <v/>
      </c>
      <c r="O96" s="148" t="str">
        <f>IF(AND(A96&lt;&gt;"",Schülerdaten!O99&lt;&gt;""),Schülerdaten!O99,"")</f>
        <v/>
      </c>
      <c r="P96" s="148" t="str">
        <f>IF(AND(A96&lt;&gt;"",Schülerdaten!AK99&lt;&gt;""),IF(Schülerdaten!AK99=TRUE,INDEX(codeform,MATCH(Schülerdaten!P99,libform,0)),Schülerdaten!P99),"")</f>
        <v/>
      </c>
      <c r="Q96" s="148" t="str">
        <f>IF(AND(A96&lt;&gt;"",Schülerdaten!AL99&lt;&gt;""),IF(Schülerdaten!AL99=TRUE,INDEX(codespe,MATCH(Schülerdaten!Q99,libspe,0)),Schülerdaten!Q99),"")</f>
        <v/>
      </c>
      <c r="R96" s="148" t="str">
        <f>IF(AND(A96&lt;&gt;"",OR(Schülerdaten!AM99&lt;&gt;"",Schülerdaten!AT99=FALSE)),IF(Schülerdaten!AM99=TRUE,INDEX(codemp1,MATCH(Schülerdaten!R99,libmp1,0)),IF(Schülerdaten!AT99=FALSE,0,Schülerdaten!R99)),"")</f>
        <v/>
      </c>
      <c r="S96" s="148" t="str">
        <f t="shared" si="4"/>
        <v/>
      </c>
      <c r="T96" s="148" t="str">
        <f t="shared" si="5"/>
        <v/>
      </c>
      <c r="U96" s="148" t="str">
        <f>IF(AND(A96&lt;&gt;"",Schülerdaten!S99&lt;&gt;""),Schülerdaten!S99,"")</f>
        <v/>
      </c>
      <c r="V96" s="148" t="str">
        <f>IF(AND(A96&lt;&gt;"",Schülerdaten!T99&lt;&gt;""),Schülerdaten!T99,"")</f>
        <v/>
      </c>
      <c r="W96" s="148" t="str">
        <f>IF(AND(A96&lt;&gt;"",Schülerdaten!U99&lt;&gt;""),Schülerdaten!U99,"")</f>
        <v/>
      </c>
      <c r="X96" s="148" t="str">
        <f>IF(AND(A96&lt;&gt;"",Schülerdaten!V99&lt;&gt;""),Schülerdaten!V99,"")</f>
        <v/>
      </c>
      <c r="Y96" s="148" t="str">
        <f>IF(AND(A96&lt;&gt;"",Schülerdaten!W99&lt;&gt;""),Schülerdaten!W99,"")</f>
        <v/>
      </c>
      <c r="Z96" s="148" t="str">
        <f>IF(AND(A96&lt;&gt;"",Schülerdaten!X99&lt;&gt;""),Schülerdaten!X99,"")</f>
        <v/>
      </c>
    </row>
    <row r="97" spans="1:26" x14ac:dyDescent="0.2">
      <c r="A97" s="146" t="str">
        <f>IF(OR(Schülerdaten!$C100&lt;&gt;""),Schülerdaten!A100,"")</f>
        <v/>
      </c>
      <c r="B97" s="146" t="str">
        <f>IF(A97&lt;&gt;"",Schülerdaten!B100,"")</f>
        <v/>
      </c>
      <c r="C97" s="146" t="str">
        <f>IF(AND(A97&lt;&gt;"",Schülerdaten!F100&lt;&gt;""),IF(INDEX(codeclint,MATCH(Schülerdaten!F100,libclint,0))&lt;&gt;"",INDEX(codeclint,MATCH(Schülerdaten!F100,libclint,0)),""),"")</f>
        <v/>
      </c>
      <c r="D97" s="146" t="str">
        <f t="shared" si="3"/>
        <v/>
      </c>
      <c r="E97" s="146" t="str">
        <f>IF(A97&lt;&gt;"",IF(Schülerdaten!G100&lt;&gt;"",IF(Schülerdaten!AB100&lt;&gt;"",IF(Schülerdaten!G100="LOC.ID",CONCATENATE("LOC.",Schülerdaten!AU$5),Schülerdaten!G100),""),""),"")</f>
        <v/>
      </c>
      <c r="F97" s="146" t="str">
        <f>IF(A97&lt;&gt;"",IF(Schülerdaten!H100&lt;&gt;"",Schülerdaten!H100,""),"")</f>
        <v/>
      </c>
      <c r="G97" s="146" t="str">
        <f>IF(AND(A97&lt;&gt;"",Schülerdaten!AC100&lt;&gt;""),IF(Schülerdaten!AC100=TRUE,INDEX(codesex,MATCH(Schülerdaten!I100,libsex,0)),Schülerdaten!I100),"")</f>
        <v/>
      </c>
      <c r="H97" s="147" t="str">
        <f>IF(A97&lt;&gt;"",IF(Schülerdaten!J100&lt;&gt;"",Schülerdaten!J100,""),"")</f>
        <v/>
      </c>
      <c r="I97" s="148" t="str">
        <f>IF(AND(A97&lt;&gt;"",Schülerdaten!AE100&lt;&gt;""),IF(Schülerdaten!AE100=TRUE,INDEX(codenat,MATCH(Schülerdaten!K100,libnat,0)),Schülerdaten!K100),"")</f>
        <v/>
      </c>
      <c r="J97" s="148" t="str">
        <f>IF(AND(A97&lt;&gt;"",Schülerdaten!AF100&lt;&gt;""),IF(Schülerdaten!AF100=TRUE,INDEX(codelangue,MATCH(Schülerdaten!L100,liblangue,0)),Schülerdaten!L100),"")</f>
        <v/>
      </c>
      <c r="K97" s="148" t="str">
        <f>IF(AND(A97&lt;&gt;"",Schülerdaten!AH100&lt;&gt;""),IF(Schülerdaten!AH100=TRUE,IF(INDEX(codegem,MATCH(Schülerdaten!M100,libgem,0))&lt;8000,INDEX(codegem,MATCH(Schülerdaten!M100,libgem,0)),""),Schülerdaten!M100),"")</f>
        <v/>
      </c>
      <c r="L97" s="148" t="str">
        <f>IF(AND(A97&lt;&gt;"",Schülerdaten!AH100&lt;&gt;""),IF(Schülerdaten!AH100=TRUE,INDEX(codegemhist,MATCH(Schülerdaten!M100,libgem,0)),""),"")</f>
        <v/>
      </c>
      <c r="M97" s="148" t="str">
        <f>IF(AND(A97&lt;&gt;"",Schülerdaten!AH100&lt;&gt;""),IF(Schülerdaten!AH100=TRUE,IF(INDEX(codegem,MATCH(Schülerdaten!M100,libgem,0))&gt;=8000,INDEX(codegem,MATCH(Schülerdaten!M100,libgem,0)),""),Schülerdaten!M100),"")</f>
        <v/>
      </c>
      <c r="N97" s="148" t="str">
        <f>IF(AND(A97&lt;&gt;"",Schülerdaten!AI100&lt;&gt;""),IF(Schülerdaten!AI100=TRUE,INDEX(codeschart,MATCH(Schülerdaten!N100,libschart,0)),Schülerdaten!N100),"")</f>
        <v/>
      </c>
      <c r="O97" s="148" t="str">
        <f>IF(AND(A97&lt;&gt;"",Schülerdaten!O100&lt;&gt;""),Schülerdaten!O100,"")</f>
        <v/>
      </c>
      <c r="P97" s="148" t="str">
        <f>IF(AND(A97&lt;&gt;"",Schülerdaten!AK100&lt;&gt;""),IF(Schülerdaten!AK100=TRUE,INDEX(codeform,MATCH(Schülerdaten!P100,libform,0)),Schülerdaten!P100),"")</f>
        <v/>
      </c>
      <c r="Q97" s="148" t="str">
        <f>IF(AND(A97&lt;&gt;"",Schülerdaten!AL100&lt;&gt;""),IF(Schülerdaten!AL100=TRUE,INDEX(codespe,MATCH(Schülerdaten!Q100,libspe,0)),Schülerdaten!Q100),"")</f>
        <v/>
      </c>
      <c r="R97" s="148" t="str">
        <f>IF(AND(A97&lt;&gt;"",OR(Schülerdaten!AM100&lt;&gt;"",Schülerdaten!AT100=FALSE)),IF(Schülerdaten!AM100=TRUE,INDEX(codemp1,MATCH(Schülerdaten!R100,libmp1,0)),IF(Schülerdaten!AT100=FALSE,0,Schülerdaten!R100)),"")</f>
        <v/>
      </c>
      <c r="S97" s="148" t="str">
        <f t="shared" si="4"/>
        <v/>
      </c>
      <c r="T97" s="148" t="str">
        <f t="shared" si="5"/>
        <v/>
      </c>
      <c r="U97" s="148" t="str">
        <f>IF(AND(A97&lt;&gt;"",Schülerdaten!S100&lt;&gt;""),Schülerdaten!S100,"")</f>
        <v/>
      </c>
      <c r="V97" s="148" t="str">
        <f>IF(AND(A97&lt;&gt;"",Schülerdaten!T100&lt;&gt;""),Schülerdaten!T100,"")</f>
        <v/>
      </c>
      <c r="W97" s="148" t="str">
        <f>IF(AND(A97&lt;&gt;"",Schülerdaten!U100&lt;&gt;""),Schülerdaten!U100,"")</f>
        <v/>
      </c>
      <c r="X97" s="148" t="str">
        <f>IF(AND(A97&lt;&gt;"",Schülerdaten!V100&lt;&gt;""),Schülerdaten!V100,"")</f>
        <v/>
      </c>
      <c r="Y97" s="148" t="str">
        <f>IF(AND(A97&lt;&gt;"",Schülerdaten!W100&lt;&gt;""),Schülerdaten!W100,"")</f>
        <v/>
      </c>
      <c r="Z97" s="148" t="str">
        <f>IF(AND(A97&lt;&gt;"",Schülerdaten!X100&lt;&gt;""),Schülerdaten!X100,"")</f>
        <v/>
      </c>
    </row>
    <row r="98" spans="1:26" x14ac:dyDescent="0.2">
      <c r="A98" s="146" t="str">
        <f>IF(OR(Schülerdaten!$C101&lt;&gt;""),Schülerdaten!A101,"")</f>
        <v/>
      </c>
      <c r="B98" s="146" t="str">
        <f>IF(A98&lt;&gt;"",Schülerdaten!B101,"")</f>
        <v/>
      </c>
      <c r="C98" s="146" t="str">
        <f>IF(AND(A98&lt;&gt;"",Schülerdaten!F101&lt;&gt;""),IF(INDEX(codeclint,MATCH(Schülerdaten!F101,libclint,0))&lt;&gt;"",INDEX(codeclint,MATCH(Schülerdaten!F101,libclint,0)),""),"")</f>
        <v/>
      </c>
      <c r="D98" s="146" t="str">
        <f t="shared" si="3"/>
        <v/>
      </c>
      <c r="E98" s="146" t="str">
        <f>IF(A98&lt;&gt;"",IF(Schülerdaten!G101&lt;&gt;"",IF(Schülerdaten!AB101&lt;&gt;"",IF(Schülerdaten!G101="LOC.ID",CONCATENATE("LOC.",Schülerdaten!AU$5),Schülerdaten!G101),""),""),"")</f>
        <v/>
      </c>
      <c r="F98" s="146" t="str">
        <f>IF(A98&lt;&gt;"",IF(Schülerdaten!H101&lt;&gt;"",Schülerdaten!H101,""),"")</f>
        <v/>
      </c>
      <c r="G98" s="146" t="str">
        <f>IF(AND(A98&lt;&gt;"",Schülerdaten!AC101&lt;&gt;""),IF(Schülerdaten!AC101=TRUE,INDEX(codesex,MATCH(Schülerdaten!I101,libsex,0)),Schülerdaten!I101),"")</f>
        <v/>
      </c>
      <c r="H98" s="147" t="str">
        <f>IF(A98&lt;&gt;"",IF(Schülerdaten!J101&lt;&gt;"",Schülerdaten!J101,""),"")</f>
        <v/>
      </c>
      <c r="I98" s="148" t="str">
        <f>IF(AND(A98&lt;&gt;"",Schülerdaten!AE101&lt;&gt;""),IF(Schülerdaten!AE101=TRUE,INDEX(codenat,MATCH(Schülerdaten!K101,libnat,0)),Schülerdaten!K101),"")</f>
        <v/>
      </c>
      <c r="J98" s="148" t="str">
        <f>IF(AND(A98&lt;&gt;"",Schülerdaten!AF101&lt;&gt;""),IF(Schülerdaten!AF101=TRUE,INDEX(codelangue,MATCH(Schülerdaten!L101,liblangue,0)),Schülerdaten!L101),"")</f>
        <v/>
      </c>
      <c r="K98" s="148" t="str">
        <f>IF(AND(A98&lt;&gt;"",Schülerdaten!AH101&lt;&gt;""),IF(Schülerdaten!AH101=TRUE,IF(INDEX(codegem,MATCH(Schülerdaten!M101,libgem,0))&lt;8000,INDEX(codegem,MATCH(Schülerdaten!M101,libgem,0)),""),Schülerdaten!M101),"")</f>
        <v/>
      </c>
      <c r="L98" s="148" t="str">
        <f>IF(AND(A98&lt;&gt;"",Schülerdaten!AH101&lt;&gt;""),IF(Schülerdaten!AH101=TRUE,INDEX(codegemhist,MATCH(Schülerdaten!M101,libgem,0)),""),"")</f>
        <v/>
      </c>
      <c r="M98" s="148" t="str">
        <f>IF(AND(A98&lt;&gt;"",Schülerdaten!AH101&lt;&gt;""),IF(Schülerdaten!AH101=TRUE,IF(INDEX(codegem,MATCH(Schülerdaten!M101,libgem,0))&gt;=8000,INDEX(codegem,MATCH(Schülerdaten!M101,libgem,0)),""),Schülerdaten!M101),"")</f>
        <v/>
      </c>
      <c r="N98" s="148" t="str">
        <f>IF(AND(A98&lt;&gt;"",Schülerdaten!AI101&lt;&gt;""),IF(Schülerdaten!AI101=TRUE,INDEX(codeschart,MATCH(Schülerdaten!N101,libschart,0)),Schülerdaten!N101),"")</f>
        <v/>
      </c>
      <c r="O98" s="148" t="str">
        <f>IF(AND(A98&lt;&gt;"",Schülerdaten!O101&lt;&gt;""),Schülerdaten!O101,"")</f>
        <v/>
      </c>
      <c r="P98" s="148" t="str">
        <f>IF(AND(A98&lt;&gt;"",Schülerdaten!AK101&lt;&gt;""),IF(Schülerdaten!AK101=TRUE,INDEX(codeform,MATCH(Schülerdaten!P101,libform,0)),Schülerdaten!P101),"")</f>
        <v/>
      </c>
      <c r="Q98" s="148" t="str">
        <f>IF(AND(A98&lt;&gt;"",Schülerdaten!AL101&lt;&gt;""),IF(Schülerdaten!AL101=TRUE,INDEX(codespe,MATCH(Schülerdaten!Q101,libspe,0)),Schülerdaten!Q101),"")</f>
        <v/>
      </c>
      <c r="R98" s="148" t="str">
        <f>IF(AND(A98&lt;&gt;"",OR(Schülerdaten!AM101&lt;&gt;"",Schülerdaten!AT101=FALSE)),IF(Schülerdaten!AM101=TRUE,INDEX(codemp1,MATCH(Schülerdaten!R101,libmp1,0)),IF(Schülerdaten!AT101=FALSE,0,Schülerdaten!R101)),"")</f>
        <v/>
      </c>
      <c r="S98" s="148" t="str">
        <f t="shared" si="4"/>
        <v/>
      </c>
      <c r="T98" s="148" t="str">
        <f t="shared" si="5"/>
        <v/>
      </c>
      <c r="U98" s="148" t="str">
        <f>IF(AND(A98&lt;&gt;"",Schülerdaten!S101&lt;&gt;""),Schülerdaten!S101,"")</f>
        <v/>
      </c>
      <c r="V98" s="148" t="str">
        <f>IF(AND(A98&lt;&gt;"",Schülerdaten!T101&lt;&gt;""),Schülerdaten!T101,"")</f>
        <v/>
      </c>
      <c r="W98" s="148" t="str">
        <f>IF(AND(A98&lt;&gt;"",Schülerdaten!U101&lt;&gt;""),Schülerdaten!U101,"")</f>
        <v/>
      </c>
      <c r="X98" s="148" t="str">
        <f>IF(AND(A98&lt;&gt;"",Schülerdaten!V101&lt;&gt;""),Schülerdaten!V101,"")</f>
        <v/>
      </c>
      <c r="Y98" s="148" t="str">
        <f>IF(AND(A98&lt;&gt;"",Schülerdaten!W101&lt;&gt;""),Schülerdaten!W101,"")</f>
        <v/>
      </c>
      <c r="Z98" s="148" t="str">
        <f>IF(AND(A98&lt;&gt;"",Schülerdaten!X101&lt;&gt;""),Schülerdaten!X101,"")</f>
        <v/>
      </c>
    </row>
    <row r="99" spans="1:26" x14ac:dyDescent="0.2">
      <c r="A99" s="146" t="str">
        <f>IF(OR(Schülerdaten!$C102&lt;&gt;""),Schülerdaten!A102,"")</f>
        <v/>
      </c>
      <c r="B99" s="146" t="str">
        <f>IF(A99&lt;&gt;"",Schülerdaten!B102,"")</f>
        <v/>
      </c>
      <c r="C99" s="146" t="str">
        <f>IF(AND(A99&lt;&gt;"",Schülerdaten!F102&lt;&gt;""),IF(INDEX(codeclint,MATCH(Schülerdaten!F102,libclint,0))&lt;&gt;"",INDEX(codeclint,MATCH(Schülerdaten!F102,libclint,0)),""),"")</f>
        <v/>
      </c>
      <c r="D99" s="146" t="str">
        <f t="shared" si="3"/>
        <v/>
      </c>
      <c r="E99" s="146" t="str">
        <f>IF(A99&lt;&gt;"",IF(Schülerdaten!G102&lt;&gt;"",IF(Schülerdaten!AB102&lt;&gt;"",IF(Schülerdaten!G102="LOC.ID",CONCATENATE("LOC.",Schülerdaten!AU$5),Schülerdaten!G102),""),""),"")</f>
        <v/>
      </c>
      <c r="F99" s="146" t="str">
        <f>IF(A99&lt;&gt;"",IF(Schülerdaten!H102&lt;&gt;"",Schülerdaten!H102,""),"")</f>
        <v/>
      </c>
      <c r="G99" s="146" t="str">
        <f>IF(AND(A99&lt;&gt;"",Schülerdaten!AC102&lt;&gt;""),IF(Schülerdaten!AC102=TRUE,INDEX(codesex,MATCH(Schülerdaten!I102,libsex,0)),Schülerdaten!I102),"")</f>
        <v/>
      </c>
      <c r="H99" s="147" t="str">
        <f>IF(A99&lt;&gt;"",IF(Schülerdaten!J102&lt;&gt;"",Schülerdaten!J102,""),"")</f>
        <v/>
      </c>
      <c r="I99" s="148" t="str">
        <f>IF(AND(A99&lt;&gt;"",Schülerdaten!AE102&lt;&gt;""),IF(Schülerdaten!AE102=TRUE,INDEX(codenat,MATCH(Schülerdaten!K102,libnat,0)),Schülerdaten!K102),"")</f>
        <v/>
      </c>
      <c r="J99" s="148" t="str">
        <f>IF(AND(A99&lt;&gt;"",Schülerdaten!AF102&lt;&gt;""),IF(Schülerdaten!AF102=TRUE,INDEX(codelangue,MATCH(Schülerdaten!L102,liblangue,0)),Schülerdaten!L102),"")</f>
        <v/>
      </c>
      <c r="K99" s="148" t="str">
        <f>IF(AND(A99&lt;&gt;"",Schülerdaten!AH102&lt;&gt;""),IF(Schülerdaten!AH102=TRUE,IF(INDEX(codegem,MATCH(Schülerdaten!M102,libgem,0))&lt;8000,INDEX(codegem,MATCH(Schülerdaten!M102,libgem,0)),""),Schülerdaten!M102),"")</f>
        <v/>
      </c>
      <c r="L99" s="148" t="str">
        <f>IF(AND(A99&lt;&gt;"",Schülerdaten!AH102&lt;&gt;""),IF(Schülerdaten!AH102=TRUE,INDEX(codegemhist,MATCH(Schülerdaten!M102,libgem,0)),""),"")</f>
        <v/>
      </c>
      <c r="M99" s="148" t="str">
        <f>IF(AND(A99&lt;&gt;"",Schülerdaten!AH102&lt;&gt;""),IF(Schülerdaten!AH102=TRUE,IF(INDEX(codegem,MATCH(Schülerdaten!M102,libgem,0))&gt;=8000,INDEX(codegem,MATCH(Schülerdaten!M102,libgem,0)),""),Schülerdaten!M102),"")</f>
        <v/>
      </c>
      <c r="N99" s="148" t="str">
        <f>IF(AND(A99&lt;&gt;"",Schülerdaten!AI102&lt;&gt;""),IF(Schülerdaten!AI102=TRUE,INDEX(codeschart,MATCH(Schülerdaten!N102,libschart,0)),Schülerdaten!N102),"")</f>
        <v/>
      </c>
      <c r="O99" s="148" t="str">
        <f>IF(AND(A99&lt;&gt;"",Schülerdaten!O102&lt;&gt;""),Schülerdaten!O102,"")</f>
        <v/>
      </c>
      <c r="P99" s="148" t="str">
        <f>IF(AND(A99&lt;&gt;"",Schülerdaten!AK102&lt;&gt;""),IF(Schülerdaten!AK102=TRUE,INDEX(codeform,MATCH(Schülerdaten!P102,libform,0)),Schülerdaten!P102),"")</f>
        <v/>
      </c>
      <c r="Q99" s="148" t="str">
        <f>IF(AND(A99&lt;&gt;"",Schülerdaten!AL102&lt;&gt;""),IF(Schülerdaten!AL102=TRUE,INDEX(codespe,MATCH(Schülerdaten!Q102,libspe,0)),Schülerdaten!Q102),"")</f>
        <v/>
      </c>
      <c r="R99" s="148" t="str">
        <f>IF(AND(A99&lt;&gt;"",OR(Schülerdaten!AM102&lt;&gt;"",Schülerdaten!AT102=FALSE)),IF(Schülerdaten!AM102=TRUE,INDEX(codemp1,MATCH(Schülerdaten!R102,libmp1,0)),IF(Schülerdaten!AT102=FALSE,0,Schülerdaten!R102)),"")</f>
        <v/>
      </c>
      <c r="S99" s="148" t="str">
        <f t="shared" si="4"/>
        <v/>
      </c>
      <c r="T99" s="148" t="str">
        <f t="shared" si="5"/>
        <v/>
      </c>
      <c r="U99" s="148" t="str">
        <f>IF(AND(A99&lt;&gt;"",Schülerdaten!S102&lt;&gt;""),Schülerdaten!S102,"")</f>
        <v/>
      </c>
      <c r="V99" s="148" t="str">
        <f>IF(AND(A99&lt;&gt;"",Schülerdaten!T102&lt;&gt;""),Schülerdaten!T102,"")</f>
        <v/>
      </c>
      <c r="W99" s="148" t="str">
        <f>IF(AND(A99&lt;&gt;"",Schülerdaten!U102&lt;&gt;""),Schülerdaten!U102,"")</f>
        <v/>
      </c>
      <c r="X99" s="148" t="str">
        <f>IF(AND(A99&lt;&gt;"",Schülerdaten!V102&lt;&gt;""),Schülerdaten!V102,"")</f>
        <v/>
      </c>
      <c r="Y99" s="148" t="str">
        <f>IF(AND(A99&lt;&gt;"",Schülerdaten!W102&lt;&gt;""),Schülerdaten!W102,"")</f>
        <v/>
      </c>
      <c r="Z99" s="148" t="str">
        <f>IF(AND(A99&lt;&gt;"",Schülerdaten!X102&lt;&gt;""),Schülerdaten!X102,"")</f>
        <v/>
      </c>
    </row>
    <row r="100" spans="1:26" x14ac:dyDescent="0.2">
      <c r="A100" s="146" t="str">
        <f>IF(OR(Schülerdaten!$C103&lt;&gt;""),Schülerdaten!A103,"")</f>
        <v/>
      </c>
      <c r="B100" s="146" t="str">
        <f>IF(A100&lt;&gt;"",Schülerdaten!B103,"")</f>
        <v/>
      </c>
      <c r="C100" s="146" t="str">
        <f>IF(AND(A100&lt;&gt;"",Schülerdaten!F103&lt;&gt;""),IF(INDEX(codeclint,MATCH(Schülerdaten!F103,libclint,0))&lt;&gt;"",INDEX(codeclint,MATCH(Schülerdaten!F103,libclint,0)),""),"")</f>
        <v/>
      </c>
      <c r="D100" s="146" t="str">
        <f t="shared" si="3"/>
        <v/>
      </c>
      <c r="E100" s="146" t="str">
        <f>IF(A100&lt;&gt;"",IF(Schülerdaten!G103&lt;&gt;"",IF(Schülerdaten!AB103&lt;&gt;"",IF(Schülerdaten!G103="LOC.ID",CONCATENATE("LOC.",Schülerdaten!AU$5),Schülerdaten!G103),""),""),"")</f>
        <v/>
      </c>
      <c r="F100" s="146" t="str">
        <f>IF(A100&lt;&gt;"",IF(Schülerdaten!H103&lt;&gt;"",Schülerdaten!H103,""),"")</f>
        <v/>
      </c>
      <c r="G100" s="146" t="str">
        <f>IF(AND(A100&lt;&gt;"",Schülerdaten!AC103&lt;&gt;""),IF(Schülerdaten!AC103=TRUE,INDEX(codesex,MATCH(Schülerdaten!I103,libsex,0)),Schülerdaten!I103),"")</f>
        <v/>
      </c>
      <c r="H100" s="147" t="str">
        <f>IF(A100&lt;&gt;"",IF(Schülerdaten!J103&lt;&gt;"",Schülerdaten!J103,""),"")</f>
        <v/>
      </c>
      <c r="I100" s="148" t="str">
        <f>IF(AND(A100&lt;&gt;"",Schülerdaten!AE103&lt;&gt;""),IF(Schülerdaten!AE103=TRUE,INDEX(codenat,MATCH(Schülerdaten!K103,libnat,0)),Schülerdaten!K103),"")</f>
        <v/>
      </c>
      <c r="J100" s="148" t="str">
        <f>IF(AND(A100&lt;&gt;"",Schülerdaten!AF103&lt;&gt;""),IF(Schülerdaten!AF103=TRUE,INDEX(codelangue,MATCH(Schülerdaten!L103,liblangue,0)),Schülerdaten!L103),"")</f>
        <v/>
      </c>
      <c r="K100" s="148" t="str">
        <f>IF(AND(A100&lt;&gt;"",Schülerdaten!AH103&lt;&gt;""),IF(Schülerdaten!AH103=TRUE,IF(INDEX(codegem,MATCH(Schülerdaten!M103,libgem,0))&lt;8000,INDEX(codegem,MATCH(Schülerdaten!M103,libgem,0)),""),Schülerdaten!M103),"")</f>
        <v/>
      </c>
      <c r="L100" s="148" t="str">
        <f>IF(AND(A100&lt;&gt;"",Schülerdaten!AH103&lt;&gt;""),IF(Schülerdaten!AH103=TRUE,INDEX(codegemhist,MATCH(Schülerdaten!M103,libgem,0)),""),"")</f>
        <v/>
      </c>
      <c r="M100" s="148" t="str">
        <f>IF(AND(A100&lt;&gt;"",Schülerdaten!AH103&lt;&gt;""),IF(Schülerdaten!AH103=TRUE,IF(INDEX(codegem,MATCH(Schülerdaten!M103,libgem,0))&gt;=8000,INDEX(codegem,MATCH(Schülerdaten!M103,libgem,0)),""),Schülerdaten!M103),"")</f>
        <v/>
      </c>
      <c r="N100" s="148" t="str">
        <f>IF(AND(A100&lt;&gt;"",Schülerdaten!AI103&lt;&gt;""),IF(Schülerdaten!AI103=TRUE,INDEX(codeschart,MATCH(Schülerdaten!N103,libschart,0)),Schülerdaten!N103),"")</f>
        <v/>
      </c>
      <c r="O100" s="148" t="str">
        <f>IF(AND(A100&lt;&gt;"",Schülerdaten!O103&lt;&gt;""),Schülerdaten!O103,"")</f>
        <v/>
      </c>
      <c r="P100" s="148" t="str">
        <f>IF(AND(A100&lt;&gt;"",Schülerdaten!AK103&lt;&gt;""),IF(Schülerdaten!AK103=TRUE,INDEX(codeform,MATCH(Schülerdaten!P103,libform,0)),Schülerdaten!P103),"")</f>
        <v/>
      </c>
      <c r="Q100" s="148" t="str">
        <f>IF(AND(A100&lt;&gt;"",Schülerdaten!AL103&lt;&gt;""),IF(Schülerdaten!AL103=TRUE,INDEX(codespe,MATCH(Schülerdaten!Q103,libspe,0)),Schülerdaten!Q103),"")</f>
        <v/>
      </c>
      <c r="R100" s="148" t="str">
        <f>IF(AND(A100&lt;&gt;"",OR(Schülerdaten!AM103&lt;&gt;"",Schülerdaten!AT103=FALSE)),IF(Schülerdaten!AM103=TRUE,INDEX(codemp1,MATCH(Schülerdaten!R103,libmp1,0)),IF(Schülerdaten!AT103=FALSE,0,Schülerdaten!R103)),"")</f>
        <v/>
      </c>
      <c r="S100" s="148" t="str">
        <f t="shared" si="4"/>
        <v/>
      </c>
      <c r="T100" s="148" t="str">
        <f t="shared" si="5"/>
        <v/>
      </c>
      <c r="U100" s="148" t="str">
        <f>IF(AND(A100&lt;&gt;"",Schülerdaten!S103&lt;&gt;""),Schülerdaten!S103,"")</f>
        <v/>
      </c>
      <c r="V100" s="148" t="str">
        <f>IF(AND(A100&lt;&gt;"",Schülerdaten!T103&lt;&gt;""),Schülerdaten!T103,"")</f>
        <v/>
      </c>
      <c r="W100" s="148" t="str">
        <f>IF(AND(A100&lt;&gt;"",Schülerdaten!U103&lt;&gt;""),Schülerdaten!U103,"")</f>
        <v/>
      </c>
      <c r="X100" s="148" t="str">
        <f>IF(AND(A100&lt;&gt;"",Schülerdaten!V103&lt;&gt;""),Schülerdaten!V103,"")</f>
        <v/>
      </c>
      <c r="Y100" s="148" t="str">
        <f>IF(AND(A100&lt;&gt;"",Schülerdaten!W103&lt;&gt;""),Schülerdaten!W103,"")</f>
        <v/>
      </c>
      <c r="Z100" s="148" t="str">
        <f>IF(AND(A100&lt;&gt;"",Schülerdaten!X103&lt;&gt;""),Schülerdaten!X103,"")</f>
        <v/>
      </c>
    </row>
    <row r="101" spans="1:26" x14ac:dyDescent="0.2">
      <c r="A101" s="146" t="str">
        <f>IF(OR(Schülerdaten!$C104&lt;&gt;""),Schülerdaten!A104,"")</f>
        <v/>
      </c>
      <c r="B101" s="146" t="str">
        <f>IF(A101&lt;&gt;"",Schülerdaten!B104,"")</f>
        <v/>
      </c>
      <c r="C101" s="146" t="str">
        <f>IF(AND(A101&lt;&gt;"",Schülerdaten!F104&lt;&gt;""),IF(INDEX(codeclint,MATCH(Schülerdaten!F104,libclint,0))&lt;&gt;"",INDEX(codeclint,MATCH(Schülerdaten!F104,libclint,0)),""),"")</f>
        <v/>
      </c>
      <c r="D101" s="146" t="str">
        <f t="shared" si="3"/>
        <v/>
      </c>
      <c r="E101" s="146" t="str">
        <f>IF(A101&lt;&gt;"",IF(Schülerdaten!G104&lt;&gt;"",IF(Schülerdaten!AB104&lt;&gt;"",IF(Schülerdaten!G104="LOC.ID",CONCATENATE("LOC.",Schülerdaten!AU$5),Schülerdaten!G104),""),""),"")</f>
        <v/>
      </c>
      <c r="F101" s="146" t="str">
        <f>IF(A101&lt;&gt;"",IF(Schülerdaten!H104&lt;&gt;"",Schülerdaten!H104,""),"")</f>
        <v/>
      </c>
      <c r="G101" s="146" t="str">
        <f>IF(AND(A101&lt;&gt;"",Schülerdaten!AC104&lt;&gt;""),IF(Schülerdaten!AC104=TRUE,INDEX(codesex,MATCH(Schülerdaten!I104,libsex,0)),Schülerdaten!I104),"")</f>
        <v/>
      </c>
      <c r="H101" s="147" t="str">
        <f>IF(A101&lt;&gt;"",IF(Schülerdaten!J104&lt;&gt;"",Schülerdaten!J104,""),"")</f>
        <v/>
      </c>
      <c r="I101" s="148" t="str">
        <f>IF(AND(A101&lt;&gt;"",Schülerdaten!AE104&lt;&gt;""),IF(Schülerdaten!AE104=TRUE,INDEX(codenat,MATCH(Schülerdaten!K104,libnat,0)),Schülerdaten!K104),"")</f>
        <v/>
      </c>
      <c r="J101" s="148" t="str">
        <f>IF(AND(A101&lt;&gt;"",Schülerdaten!AF104&lt;&gt;""),IF(Schülerdaten!AF104=TRUE,INDEX(codelangue,MATCH(Schülerdaten!L104,liblangue,0)),Schülerdaten!L104),"")</f>
        <v/>
      </c>
      <c r="K101" s="148" t="str">
        <f>IF(AND(A101&lt;&gt;"",Schülerdaten!AH104&lt;&gt;""),IF(Schülerdaten!AH104=TRUE,IF(INDEX(codegem,MATCH(Schülerdaten!M104,libgem,0))&lt;8000,INDEX(codegem,MATCH(Schülerdaten!M104,libgem,0)),""),Schülerdaten!M104),"")</f>
        <v/>
      </c>
      <c r="L101" s="148" t="str">
        <f>IF(AND(A101&lt;&gt;"",Schülerdaten!AH104&lt;&gt;""),IF(Schülerdaten!AH104=TRUE,INDEX(codegemhist,MATCH(Schülerdaten!M104,libgem,0)),""),"")</f>
        <v/>
      </c>
      <c r="M101" s="148" t="str">
        <f>IF(AND(A101&lt;&gt;"",Schülerdaten!AH104&lt;&gt;""),IF(Schülerdaten!AH104=TRUE,IF(INDEX(codegem,MATCH(Schülerdaten!M104,libgem,0))&gt;=8000,INDEX(codegem,MATCH(Schülerdaten!M104,libgem,0)),""),Schülerdaten!M104),"")</f>
        <v/>
      </c>
      <c r="N101" s="148" t="str">
        <f>IF(AND(A101&lt;&gt;"",Schülerdaten!AI104&lt;&gt;""),IF(Schülerdaten!AI104=TRUE,INDEX(codeschart,MATCH(Schülerdaten!N104,libschart,0)),Schülerdaten!N104),"")</f>
        <v/>
      </c>
      <c r="O101" s="148" t="str">
        <f>IF(AND(A101&lt;&gt;"",Schülerdaten!O104&lt;&gt;""),Schülerdaten!O104,"")</f>
        <v/>
      </c>
      <c r="P101" s="148" t="str">
        <f>IF(AND(A101&lt;&gt;"",Schülerdaten!AK104&lt;&gt;""),IF(Schülerdaten!AK104=TRUE,INDEX(codeform,MATCH(Schülerdaten!P104,libform,0)),Schülerdaten!P104),"")</f>
        <v/>
      </c>
      <c r="Q101" s="148" t="str">
        <f>IF(AND(A101&lt;&gt;"",Schülerdaten!AL104&lt;&gt;""),IF(Schülerdaten!AL104=TRUE,INDEX(codespe,MATCH(Schülerdaten!Q104,libspe,0)),Schülerdaten!Q104),"")</f>
        <v/>
      </c>
      <c r="R101" s="148" t="str">
        <f>IF(AND(A101&lt;&gt;"",OR(Schülerdaten!AM104&lt;&gt;"",Schülerdaten!AT104=FALSE)),IF(Schülerdaten!AM104=TRUE,INDEX(codemp1,MATCH(Schülerdaten!R104,libmp1,0)),IF(Schülerdaten!AT104=FALSE,0,Schülerdaten!R104)),"")</f>
        <v/>
      </c>
      <c r="S101" s="148" t="str">
        <f t="shared" si="4"/>
        <v/>
      </c>
      <c r="T101" s="148" t="str">
        <f t="shared" si="5"/>
        <v/>
      </c>
      <c r="U101" s="148" t="str">
        <f>IF(AND(A101&lt;&gt;"",Schülerdaten!S104&lt;&gt;""),Schülerdaten!S104,"")</f>
        <v/>
      </c>
      <c r="V101" s="148" t="str">
        <f>IF(AND(A101&lt;&gt;"",Schülerdaten!T104&lt;&gt;""),Schülerdaten!T104,"")</f>
        <v/>
      </c>
      <c r="W101" s="148" t="str">
        <f>IF(AND(A101&lt;&gt;"",Schülerdaten!U104&lt;&gt;""),Schülerdaten!U104,"")</f>
        <v/>
      </c>
      <c r="X101" s="148" t="str">
        <f>IF(AND(A101&lt;&gt;"",Schülerdaten!V104&lt;&gt;""),Schülerdaten!V104,"")</f>
        <v/>
      </c>
      <c r="Y101" s="148" t="str">
        <f>IF(AND(A101&lt;&gt;"",Schülerdaten!W104&lt;&gt;""),Schülerdaten!W104,"")</f>
        <v/>
      </c>
      <c r="Z101" s="148" t="str">
        <f>IF(AND(A101&lt;&gt;"",Schülerdaten!X104&lt;&gt;""),Schülerdaten!X104,"")</f>
        <v/>
      </c>
    </row>
    <row r="102" spans="1:26" x14ac:dyDescent="0.2">
      <c r="A102" s="146" t="str">
        <f>IF(OR(Schülerdaten!$C105&lt;&gt;""),Schülerdaten!A105,"")</f>
        <v/>
      </c>
      <c r="B102" s="146" t="str">
        <f>IF(A102&lt;&gt;"",Schülerdaten!B105,"")</f>
        <v/>
      </c>
      <c r="C102" s="146" t="str">
        <f>IF(AND(A102&lt;&gt;"",Schülerdaten!F105&lt;&gt;""),IF(INDEX(codeclint,MATCH(Schülerdaten!F105,libclint,0))&lt;&gt;"",INDEX(codeclint,MATCH(Schülerdaten!F105,libclint,0)),""),"")</f>
        <v/>
      </c>
      <c r="D102" s="146" t="str">
        <f t="shared" si="3"/>
        <v/>
      </c>
      <c r="E102" s="146" t="str">
        <f>IF(A102&lt;&gt;"",IF(Schülerdaten!G105&lt;&gt;"",IF(Schülerdaten!AB105&lt;&gt;"",IF(Schülerdaten!G105="LOC.ID",CONCATENATE("LOC.",Schülerdaten!AU$5),Schülerdaten!G105),""),""),"")</f>
        <v/>
      </c>
      <c r="F102" s="146" t="str">
        <f>IF(A102&lt;&gt;"",IF(Schülerdaten!H105&lt;&gt;"",Schülerdaten!H105,""),"")</f>
        <v/>
      </c>
      <c r="G102" s="146" t="str">
        <f>IF(AND(A102&lt;&gt;"",Schülerdaten!AC105&lt;&gt;""),IF(Schülerdaten!AC105=TRUE,INDEX(codesex,MATCH(Schülerdaten!I105,libsex,0)),Schülerdaten!I105),"")</f>
        <v/>
      </c>
      <c r="H102" s="147" t="str">
        <f>IF(A102&lt;&gt;"",IF(Schülerdaten!J105&lt;&gt;"",Schülerdaten!J105,""),"")</f>
        <v/>
      </c>
      <c r="I102" s="148" t="str">
        <f>IF(AND(A102&lt;&gt;"",Schülerdaten!AE105&lt;&gt;""),IF(Schülerdaten!AE105=TRUE,INDEX(codenat,MATCH(Schülerdaten!K105,libnat,0)),Schülerdaten!K105),"")</f>
        <v/>
      </c>
      <c r="J102" s="148" t="str">
        <f>IF(AND(A102&lt;&gt;"",Schülerdaten!AF105&lt;&gt;""),IF(Schülerdaten!AF105=TRUE,INDEX(codelangue,MATCH(Schülerdaten!L105,liblangue,0)),Schülerdaten!L105),"")</f>
        <v/>
      </c>
      <c r="K102" s="148" t="str">
        <f>IF(AND(A102&lt;&gt;"",Schülerdaten!AH105&lt;&gt;""),IF(Schülerdaten!AH105=TRUE,IF(INDEX(codegem,MATCH(Schülerdaten!M105,libgem,0))&lt;8000,INDEX(codegem,MATCH(Schülerdaten!M105,libgem,0)),""),Schülerdaten!M105),"")</f>
        <v/>
      </c>
      <c r="L102" s="148" t="str">
        <f>IF(AND(A102&lt;&gt;"",Schülerdaten!AH105&lt;&gt;""),IF(Schülerdaten!AH105=TRUE,INDEX(codegemhist,MATCH(Schülerdaten!M105,libgem,0)),""),"")</f>
        <v/>
      </c>
      <c r="M102" s="148" t="str">
        <f>IF(AND(A102&lt;&gt;"",Schülerdaten!AH105&lt;&gt;""),IF(Schülerdaten!AH105=TRUE,IF(INDEX(codegem,MATCH(Schülerdaten!M105,libgem,0))&gt;=8000,INDEX(codegem,MATCH(Schülerdaten!M105,libgem,0)),""),Schülerdaten!M105),"")</f>
        <v/>
      </c>
      <c r="N102" s="148" t="str">
        <f>IF(AND(A102&lt;&gt;"",Schülerdaten!AI105&lt;&gt;""),IF(Schülerdaten!AI105=TRUE,INDEX(codeschart,MATCH(Schülerdaten!N105,libschart,0)),Schülerdaten!N105),"")</f>
        <v/>
      </c>
      <c r="O102" s="148" t="str">
        <f>IF(AND(A102&lt;&gt;"",Schülerdaten!O105&lt;&gt;""),Schülerdaten!O105,"")</f>
        <v/>
      </c>
      <c r="P102" s="148" t="str">
        <f>IF(AND(A102&lt;&gt;"",Schülerdaten!AK105&lt;&gt;""),IF(Schülerdaten!AK105=TRUE,INDEX(codeform,MATCH(Schülerdaten!P105,libform,0)),Schülerdaten!P105),"")</f>
        <v/>
      </c>
      <c r="Q102" s="148" t="str">
        <f>IF(AND(A102&lt;&gt;"",Schülerdaten!AL105&lt;&gt;""),IF(Schülerdaten!AL105=TRUE,INDEX(codespe,MATCH(Schülerdaten!Q105,libspe,0)),Schülerdaten!Q105),"")</f>
        <v/>
      </c>
      <c r="R102" s="148" t="str">
        <f>IF(AND(A102&lt;&gt;"",OR(Schülerdaten!AM105&lt;&gt;"",Schülerdaten!AT105=FALSE)),IF(Schülerdaten!AM105=TRUE,INDEX(codemp1,MATCH(Schülerdaten!R105,libmp1,0)),IF(Schülerdaten!AT105=FALSE,0,Schülerdaten!R105)),"")</f>
        <v/>
      </c>
      <c r="S102" s="148" t="str">
        <f t="shared" si="4"/>
        <v/>
      </c>
      <c r="T102" s="148" t="str">
        <f t="shared" si="5"/>
        <v/>
      </c>
      <c r="U102" s="148" t="str">
        <f>IF(AND(A102&lt;&gt;"",Schülerdaten!S105&lt;&gt;""),Schülerdaten!S105,"")</f>
        <v/>
      </c>
      <c r="V102" s="148" t="str">
        <f>IF(AND(A102&lt;&gt;"",Schülerdaten!T105&lt;&gt;""),Schülerdaten!T105,"")</f>
        <v/>
      </c>
      <c r="W102" s="148" t="str">
        <f>IF(AND(A102&lt;&gt;"",Schülerdaten!U105&lt;&gt;""),Schülerdaten!U105,"")</f>
        <v/>
      </c>
      <c r="X102" s="148" t="str">
        <f>IF(AND(A102&lt;&gt;"",Schülerdaten!V105&lt;&gt;""),Schülerdaten!V105,"")</f>
        <v/>
      </c>
      <c r="Y102" s="148" t="str">
        <f>IF(AND(A102&lt;&gt;"",Schülerdaten!W105&lt;&gt;""),Schülerdaten!W105,"")</f>
        <v/>
      </c>
      <c r="Z102" s="148" t="str">
        <f>IF(AND(A102&lt;&gt;"",Schülerdaten!X105&lt;&gt;""),Schülerdaten!X105,"")</f>
        <v/>
      </c>
    </row>
    <row r="103" spans="1:26" x14ac:dyDescent="0.2">
      <c r="A103" s="146" t="str">
        <f>IF(OR(Schülerdaten!$C106&lt;&gt;""),Schülerdaten!A106,"")</f>
        <v/>
      </c>
      <c r="B103" s="146" t="str">
        <f>IF(A103&lt;&gt;"",Schülerdaten!B106,"")</f>
        <v/>
      </c>
      <c r="C103" s="146" t="str">
        <f>IF(AND(A103&lt;&gt;"",Schülerdaten!F106&lt;&gt;""),IF(INDEX(codeclint,MATCH(Schülerdaten!F106,libclint,0))&lt;&gt;"",INDEX(codeclint,MATCH(Schülerdaten!F106,libclint,0)),""),"")</f>
        <v/>
      </c>
      <c r="D103" s="146" t="str">
        <f t="shared" si="3"/>
        <v/>
      </c>
      <c r="E103" s="146" t="str">
        <f>IF(A103&lt;&gt;"",IF(Schülerdaten!G106&lt;&gt;"",IF(Schülerdaten!AB106&lt;&gt;"",IF(Schülerdaten!G106="LOC.ID",CONCATENATE("LOC.",Schülerdaten!AU$5),Schülerdaten!G106),""),""),"")</f>
        <v/>
      </c>
      <c r="F103" s="146" t="str">
        <f>IF(A103&lt;&gt;"",IF(Schülerdaten!H106&lt;&gt;"",Schülerdaten!H106,""),"")</f>
        <v/>
      </c>
      <c r="G103" s="146" t="str">
        <f>IF(AND(A103&lt;&gt;"",Schülerdaten!AC106&lt;&gt;""),IF(Schülerdaten!AC106=TRUE,INDEX(codesex,MATCH(Schülerdaten!I106,libsex,0)),Schülerdaten!I106),"")</f>
        <v/>
      </c>
      <c r="H103" s="147" t="str">
        <f>IF(A103&lt;&gt;"",IF(Schülerdaten!J106&lt;&gt;"",Schülerdaten!J106,""),"")</f>
        <v/>
      </c>
      <c r="I103" s="148" t="str">
        <f>IF(AND(A103&lt;&gt;"",Schülerdaten!AE106&lt;&gt;""),IF(Schülerdaten!AE106=TRUE,INDEX(codenat,MATCH(Schülerdaten!K106,libnat,0)),Schülerdaten!K106),"")</f>
        <v/>
      </c>
      <c r="J103" s="148" t="str">
        <f>IF(AND(A103&lt;&gt;"",Schülerdaten!AF106&lt;&gt;""),IF(Schülerdaten!AF106=TRUE,INDEX(codelangue,MATCH(Schülerdaten!L106,liblangue,0)),Schülerdaten!L106),"")</f>
        <v/>
      </c>
      <c r="K103" s="148" t="str">
        <f>IF(AND(A103&lt;&gt;"",Schülerdaten!AH106&lt;&gt;""),IF(Schülerdaten!AH106=TRUE,IF(INDEX(codegem,MATCH(Schülerdaten!M106,libgem,0))&lt;8000,INDEX(codegem,MATCH(Schülerdaten!M106,libgem,0)),""),Schülerdaten!M106),"")</f>
        <v/>
      </c>
      <c r="L103" s="148" t="str">
        <f>IF(AND(A103&lt;&gt;"",Schülerdaten!AH106&lt;&gt;""),IF(Schülerdaten!AH106=TRUE,INDEX(codegemhist,MATCH(Schülerdaten!M106,libgem,0)),""),"")</f>
        <v/>
      </c>
      <c r="M103" s="148" t="str">
        <f>IF(AND(A103&lt;&gt;"",Schülerdaten!AH106&lt;&gt;""),IF(Schülerdaten!AH106=TRUE,IF(INDEX(codegem,MATCH(Schülerdaten!M106,libgem,0))&gt;=8000,INDEX(codegem,MATCH(Schülerdaten!M106,libgem,0)),""),Schülerdaten!M106),"")</f>
        <v/>
      </c>
      <c r="N103" s="148" t="str">
        <f>IF(AND(A103&lt;&gt;"",Schülerdaten!AI106&lt;&gt;""),IF(Schülerdaten!AI106=TRUE,INDEX(codeschart,MATCH(Schülerdaten!N106,libschart,0)),Schülerdaten!N106),"")</f>
        <v/>
      </c>
      <c r="O103" s="148" t="str">
        <f>IF(AND(A103&lt;&gt;"",Schülerdaten!O106&lt;&gt;""),Schülerdaten!O106,"")</f>
        <v/>
      </c>
      <c r="P103" s="148" t="str">
        <f>IF(AND(A103&lt;&gt;"",Schülerdaten!AK106&lt;&gt;""),IF(Schülerdaten!AK106=TRUE,INDEX(codeform,MATCH(Schülerdaten!P106,libform,0)),Schülerdaten!P106),"")</f>
        <v/>
      </c>
      <c r="Q103" s="148" t="str">
        <f>IF(AND(A103&lt;&gt;"",Schülerdaten!AL106&lt;&gt;""),IF(Schülerdaten!AL106=TRUE,INDEX(codespe,MATCH(Schülerdaten!Q106,libspe,0)),Schülerdaten!Q106),"")</f>
        <v/>
      </c>
      <c r="R103" s="148" t="str">
        <f>IF(AND(A103&lt;&gt;"",OR(Schülerdaten!AM106&lt;&gt;"",Schülerdaten!AT106=FALSE)),IF(Schülerdaten!AM106=TRUE,INDEX(codemp1,MATCH(Schülerdaten!R106,libmp1,0)),IF(Schülerdaten!AT106=FALSE,0,Schülerdaten!R106)),"")</f>
        <v/>
      </c>
      <c r="S103" s="148" t="str">
        <f t="shared" si="4"/>
        <v/>
      </c>
      <c r="T103" s="148" t="str">
        <f t="shared" si="5"/>
        <v/>
      </c>
      <c r="U103" s="148" t="str">
        <f>IF(AND(A103&lt;&gt;"",Schülerdaten!S106&lt;&gt;""),Schülerdaten!S106,"")</f>
        <v/>
      </c>
      <c r="V103" s="148" t="str">
        <f>IF(AND(A103&lt;&gt;"",Schülerdaten!T106&lt;&gt;""),Schülerdaten!T106,"")</f>
        <v/>
      </c>
      <c r="W103" s="148" t="str">
        <f>IF(AND(A103&lt;&gt;"",Schülerdaten!U106&lt;&gt;""),Schülerdaten!U106,"")</f>
        <v/>
      </c>
      <c r="X103" s="148" t="str">
        <f>IF(AND(A103&lt;&gt;"",Schülerdaten!V106&lt;&gt;""),Schülerdaten!V106,"")</f>
        <v/>
      </c>
      <c r="Y103" s="148" t="str">
        <f>IF(AND(A103&lt;&gt;"",Schülerdaten!W106&lt;&gt;""),Schülerdaten!W106,"")</f>
        <v/>
      </c>
      <c r="Z103" s="148" t="str">
        <f>IF(AND(A103&lt;&gt;"",Schülerdaten!X106&lt;&gt;""),Schülerdaten!X106,"")</f>
        <v/>
      </c>
    </row>
    <row r="104" spans="1:26" x14ac:dyDescent="0.2">
      <c r="A104" s="146" t="str">
        <f>IF(OR(Schülerdaten!$C107&lt;&gt;""),Schülerdaten!A107,"")</f>
        <v/>
      </c>
      <c r="B104" s="146" t="str">
        <f>IF(A104&lt;&gt;"",Schülerdaten!B107,"")</f>
        <v/>
      </c>
      <c r="C104" s="146" t="str">
        <f>IF(AND(A104&lt;&gt;"",Schülerdaten!F107&lt;&gt;""),IF(INDEX(codeclint,MATCH(Schülerdaten!F107,libclint,0))&lt;&gt;"",INDEX(codeclint,MATCH(Schülerdaten!F107,libclint,0)),""),"")</f>
        <v/>
      </c>
      <c r="D104" s="146" t="str">
        <f t="shared" si="3"/>
        <v/>
      </c>
      <c r="E104" s="146" t="str">
        <f>IF(A104&lt;&gt;"",IF(Schülerdaten!G107&lt;&gt;"",IF(Schülerdaten!AB107&lt;&gt;"",IF(Schülerdaten!G107="LOC.ID",CONCATENATE("LOC.",Schülerdaten!AU$5),Schülerdaten!G107),""),""),"")</f>
        <v/>
      </c>
      <c r="F104" s="146" t="str">
        <f>IF(A104&lt;&gt;"",IF(Schülerdaten!H107&lt;&gt;"",Schülerdaten!H107,""),"")</f>
        <v/>
      </c>
      <c r="G104" s="146" t="str">
        <f>IF(AND(A104&lt;&gt;"",Schülerdaten!AC107&lt;&gt;""),IF(Schülerdaten!AC107=TRUE,INDEX(codesex,MATCH(Schülerdaten!I107,libsex,0)),Schülerdaten!I107),"")</f>
        <v/>
      </c>
      <c r="H104" s="147" t="str">
        <f>IF(A104&lt;&gt;"",IF(Schülerdaten!J107&lt;&gt;"",Schülerdaten!J107,""),"")</f>
        <v/>
      </c>
      <c r="I104" s="148" t="str">
        <f>IF(AND(A104&lt;&gt;"",Schülerdaten!AE107&lt;&gt;""),IF(Schülerdaten!AE107=TRUE,INDEX(codenat,MATCH(Schülerdaten!K107,libnat,0)),Schülerdaten!K107),"")</f>
        <v/>
      </c>
      <c r="J104" s="148" t="str">
        <f>IF(AND(A104&lt;&gt;"",Schülerdaten!AF107&lt;&gt;""),IF(Schülerdaten!AF107=TRUE,INDEX(codelangue,MATCH(Schülerdaten!L107,liblangue,0)),Schülerdaten!L107),"")</f>
        <v/>
      </c>
      <c r="K104" s="148" t="str">
        <f>IF(AND(A104&lt;&gt;"",Schülerdaten!AH107&lt;&gt;""),IF(Schülerdaten!AH107=TRUE,IF(INDEX(codegem,MATCH(Schülerdaten!M107,libgem,0))&lt;8000,INDEX(codegem,MATCH(Schülerdaten!M107,libgem,0)),""),Schülerdaten!M107),"")</f>
        <v/>
      </c>
      <c r="L104" s="148" t="str">
        <f>IF(AND(A104&lt;&gt;"",Schülerdaten!AH107&lt;&gt;""),IF(Schülerdaten!AH107=TRUE,INDEX(codegemhist,MATCH(Schülerdaten!M107,libgem,0)),""),"")</f>
        <v/>
      </c>
      <c r="M104" s="148" t="str">
        <f>IF(AND(A104&lt;&gt;"",Schülerdaten!AH107&lt;&gt;""),IF(Schülerdaten!AH107=TRUE,IF(INDEX(codegem,MATCH(Schülerdaten!M107,libgem,0))&gt;=8000,INDEX(codegem,MATCH(Schülerdaten!M107,libgem,0)),""),Schülerdaten!M107),"")</f>
        <v/>
      </c>
      <c r="N104" s="148" t="str">
        <f>IF(AND(A104&lt;&gt;"",Schülerdaten!AI107&lt;&gt;""),IF(Schülerdaten!AI107=TRUE,INDEX(codeschart,MATCH(Schülerdaten!N107,libschart,0)),Schülerdaten!N107),"")</f>
        <v/>
      </c>
      <c r="O104" s="148" t="str">
        <f>IF(AND(A104&lt;&gt;"",Schülerdaten!O107&lt;&gt;""),Schülerdaten!O107,"")</f>
        <v/>
      </c>
      <c r="P104" s="148" t="str">
        <f>IF(AND(A104&lt;&gt;"",Schülerdaten!AK107&lt;&gt;""),IF(Schülerdaten!AK107=TRUE,INDEX(codeform,MATCH(Schülerdaten!P107,libform,0)),Schülerdaten!P107),"")</f>
        <v/>
      </c>
      <c r="Q104" s="148" t="str">
        <f>IF(AND(A104&lt;&gt;"",Schülerdaten!AL107&lt;&gt;""),IF(Schülerdaten!AL107=TRUE,INDEX(codespe,MATCH(Schülerdaten!Q107,libspe,0)),Schülerdaten!Q107),"")</f>
        <v/>
      </c>
      <c r="R104" s="148" t="str">
        <f>IF(AND(A104&lt;&gt;"",OR(Schülerdaten!AM107&lt;&gt;"",Schülerdaten!AT107=FALSE)),IF(Schülerdaten!AM107=TRUE,INDEX(codemp1,MATCH(Schülerdaten!R107,libmp1,0)),IF(Schülerdaten!AT107=FALSE,0,Schülerdaten!R107)),"")</f>
        <v/>
      </c>
      <c r="S104" s="148" t="str">
        <f t="shared" si="4"/>
        <v/>
      </c>
      <c r="T104" s="148" t="str">
        <f t="shared" si="5"/>
        <v/>
      </c>
      <c r="U104" s="148" t="str">
        <f>IF(AND(A104&lt;&gt;"",Schülerdaten!S107&lt;&gt;""),Schülerdaten!S107,"")</f>
        <v/>
      </c>
      <c r="V104" s="148" t="str">
        <f>IF(AND(A104&lt;&gt;"",Schülerdaten!T107&lt;&gt;""),Schülerdaten!T107,"")</f>
        <v/>
      </c>
      <c r="W104" s="148" t="str">
        <f>IF(AND(A104&lt;&gt;"",Schülerdaten!U107&lt;&gt;""),Schülerdaten!U107,"")</f>
        <v/>
      </c>
      <c r="X104" s="148" t="str">
        <f>IF(AND(A104&lt;&gt;"",Schülerdaten!V107&lt;&gt;""),Schülerdaten!V107,"")</f>
        <v/>
      </c>
      <c r="Y104" s="148" t="str">
        <f>IF(AND(A104&lt;&gt;"",Schülerdaten!W107&lt;&gt;""),Schülerdaten!W107,"")</f>
        <v/>
      </c>
      <c r="Z104" s="148" t="str">
        <f>IF(AND(A104&lt;&gt;"",Schülerdaten!X107&lt;&gt;""),Schülerdaten!X107,"")</f>
        <v/>
      </c>
    </row>
    <row r="105" spans="1:26" x14ac:dyDescent="0.2">
      <c r="A105" s="146" t="str">
        <f>IF(OR(Schülerdaten!$C108&lt;&gt;""),Schülerdaten!A108,"")</f>
        <v/>
      </c>
      <c r="B105" s="146" t="str">
        <f>IF(A105&lt;&gt;"",Schülerdaten!B108,"")</f>
        <v/>
      </c>
      <c r="C105" s="146" t="str">
        <f>IF(AND(A105&lt;&gt;"",Schülerdaten!F108&lt;&gt;""),IF(INDEX(codeclint,MATCH(Schülerdaten!F108,libclint,0))&lt;&gt;"",INDEX(codeclint,MATCH(Schülerdaten!F108,libclint,0)),""),"")</f>
        <v/>
      </c>
      <c r="D105" s="146" t="str">
        <f t="shared" si="3"/>
        <v/>
      </c>
      <c r="E105" s="146" t="str">
        <f>IF(A105&lt;&gt;"",IF(Schülerdaten!G108&lt;&gt;"",IF(Schülerdaten!AB108&lt;&gt;"",IF(Schülerdaten!G108="LOC.ID",CONCATENATE("LOC.",Schülerdaten!AU$5),Schülerdaten!G108),""),""),"")</f>
        <v/>
      </c>
      <c r="F105" s="146" t="str">
        <f>IF(A105&lt;&gt;"",IF(Schülerdaten!H108&lt;&gt;"",Schülerdaten!H108,""),"")</f>
        <v/>
      </c>
      <c r="G105" s="146" t="str">
        <f>IF(AND(A105&lt;&gt;"",Schülerdaten!AC108&lt;&gt;""),IF(Schülerdaten!AC108=TRUE,INDEX(codesex,MATCH(Schülerdaten!I108,libsex,0)),Schülerdaten!I108),"")</f>
        <v/>
      </c>
      <c r="H105" s="147" t="str">
        <f>IF(A105&lt;&gt;"",IF(Schülerdaten!J108&lt;&gt;"",Schülerdaten!J108,""),"")</f>
        <v/>
      </c>
      <c r="I105" s="148" t="str">
        <f>IF(AND(A105&lt;&gt;"",Schülerdaten!AE108&lt;&gt;""),IF(Schülerdaten!AE108=TRUE,INDEX(codenat,MATCH(Schülerdaten!K108,libnat,0)),Schülerdaten!K108),"")</f>
        <v/>
      </c>
      <c r="J105" s="148" t="str">
        <f>IF(AND(A105&lt;&gt;"",Schülerdaten!AF108&lt;&gt;""),IF(Schülerdaten!AF108=TRUE,INDEX(codelangue,MATCH(Schülerdaten!L108,liblangue,0)),Schülerdaten!L108),"")</f>
        <v/>
      </c>
      <c r="K105" s="148" t="str">
        <f>IF(AND(A105&lt;&gt;"",Schülerdaten!AH108&lt;&gt;""),IF(Schülerdaten!AH108=TRUE,IF(INDEX(codegem,MATCH(Schülerdaten!M108,libgem,0))&lt;8000,INDEX(codegem,MATCH(Schülerdaten!M108,libgem,0)),""),Schülerdaten!M108),"")</f>
        <v/>
      </c>
      <c r="L105" s="148" t="str">
        <f>IF(AND(A105&lt;&gt;"",Schülerdaten!AH108&lt;&gt;""),IF(Schülerdaten!AH108=TRUE,INDEX(codegemhist,MATCH(Schülerdaten!M108,libgem,0)),""),"")</f>
        <v/>
      </c>
      <c r="M105" s="148" t="str">
        <f>IF(AND(A105&lt;&gt;"",Schülerdaten!AH108&lt;&gt;""),IF(Schülerdaten!AH108=TRUE,IF(INDEX(codegem,MATCH(Schülerdaten!M108,libgem,0))&gt;=8000,INDEX(codegem,MATCH(Schülerdaten!M108,libgem,0)),""),Schülerdaten!M108),"")</f>
        <v/>
      </c>
      <c r="N105" s="148" t="str">
        <f>IF(AND(A105&lt;&gt;"",Schülerdaten!AI108&lt;&gt;""),IF(Schülerdaten!AI108=TRUE,INDEX(codeschart,MATCH(Schülerdaten!N108,libschart,0)),Schülerdaten!N108),"")</f>
        <v/>
      </c>
      <c r="O105" s="148" t="str">
        <f>IF(AND(A105&lt;&gt;"",Schülerdaten!O108&lt;&gt;""),Schülerdaten!O108,"")</f>
        <v/>
      </c>
      <c r="P105" s="148" t="str">
        <f>IF(AND(A105&lt;&gt;"",Schülerdaten!AK108&lt;&gt;""),IF(Schülerdaten!AK108=TRUE,INDEX(codeform,MATCH(Schülerdaten!P108,libform,0)),Schülerdaten!P108),"")</f>
        <v/>
      </c>
      <c r="Q105" s="148" t="str">
        <f>IF(AND(A105&lt;&gt;"",Schülerdaten!AL108&lt;&gt;""),IF(Schülerdaten!AL108=TRUE,INDEX(codespe,MATCH(Schülerdaten!Q108,libspe,0)),Schülerdaten!Q108),"")</f>
        <v/>
      </c>
      <c r="R105" s="148" t="str">
        <f>IF(AND(A105&lt;&gt;"",OR(Schülerdaten!AM108&lt;&gt;"",Schülerdaten!AT108=FALSE)),IF(Schülerdaten!AM108=TRUE,INDEX(codemp1,MATCH(Schülerdaten!R108,libmp1,0)),IF(Schülerdaten!AT108=FALSE,0,Schülerdaten!R108)),"")</f>
        <v/>
      </c>
      <c r="S105" s="148" t="str">
        <f t="shared" si="4"/>
        <v/>
      </c>
      <c r="T105" s="148" t="str">
        <f t="shared" si="5"/>
        <v/>
      </c>
      <c r="U105" s="148" t="str">
        <f>IF(AND(A105&lt;&gt;"",Schülerdaten!S108&lt;&gt;""),Schülerdaten!S108,"")</f>
        <v/>
      </c>
      <c r="V105" s="148" t="str">
        <f>IF(AND(A105&lt;&gt;"",Schülerdaten!T108&lt;&gt;""),Schülerdaten!T108,"")</f>
        <v/>
      </c>
      <c r="W105" s="148" t="str">
        <f>IF(AND(A105&lt;&gt;"",Schülerdaten!U108&lt;&gt;""),Schülerdaten!U108,"")</f>
        <v/>
      </c>
      <c r="X105" s="148" t="str">
        <f>IF(AND(A105&lt;&gt;"",Schülerdaten!V108&lt;&gt;""),Schülerdaten!V108,"")</f>
        <v/>
      </c>
      <c r="Y105" s="148" t="str">
        <f>IF(AND(A105&lt;&gt;"",Schülerdaten!W108&lt;&gt;""),Schülerdaten!W108,"")</f>
        <v/>
      </c>
      <c r="Z105" s="148" t="str">
        <f>IF(AND(A105&lt;&gt;"",Schülerdaten!X108&lt;&gt;""),Schülerdaten!X108,"")</f>
        <v/>
      </c>
    </row>
    <row r="106" spans="1:26" x14ac:dyDescent="0.2">
      <c r="A106" s="146" t="str">
        <f>IF(OR(Schülerdaten!$C109&lt;&gt;""),Schülerdaten!A109,"")</f>
        <v/>
      </c>
      <c r="B106" s="146" t="str">
        <f>IF(A106&lt;&gt;"",Schülerdaten!B109,"")</f>
        <v/>
      </c>
      <c r="C106" s="146" t="str">
        <f>IF(AND(A106&lt;&gt;"",Schülerdaten!F109&lt;&gt;""),IF(INDEX(codeclint,MATCH(Schülerdaten!F109,libclint,0))&lt;&gt;"",INDEX(codeclint,MATCH(Schülerdaten!F109,libclint,0)),""),"")</f>
        <v/>
      </c>
      <c r="D106" s="146" t="str">
        <f t="shared" si="3"/>
        <v/>
      </c>
      <c r="E106" s="146" t="str">
        <f>IF(A106&lt;&gt;"",IF(Schülerdaten!G109&lt;&gt;"",IF(Schülerdaten!AB109&lt;&gt;"",IF(Schülerdaten!G109="LOC.ID",CONCATENATE("LOC.",Schülerdaten!AU$5),Schülerdaten!G109),""),""),"")</f>
        <v/>
      </c>
      <c r="F106" s="146" t="str">
        <f>IF(A106&lt;&gt;"",IF(Schülerdaten!H109&lt;&gt;"",Schülerdaten!H109,""),"")</f>
        <v/>
      </c>
      <c r="G106" s="146" t="str">
        <f>IF(AND(A106&lt;&gt;"",Schülerdaten!AC109&lt;&gt;""),IF(Schülerdaten!AC109=TRUE,INDEX(codesex,MATCH(Schülerdaten!I109,libsex,0)),Schülerdaten!I109),"")</f>
        <v/>
      </c>
      <c r="H106" s="147" t="str">
        <f>IF(A106&lt;&gt;"",IF(Schülerdaten!J109&lt;&gt;"",Schülerdaten!J109,""),"")</f>
        <v/>
      </c>
      <c r="I106" s="148" t="str">
        <f>IF(AND(A106&lt;&gt;"",Schülerdaten!AE109&lt;&gt;""),IF(Schülerdaten!AE109=TRUE,INDEX(codenat,MATCH(Schülerdaten!K109,libnat,0)),Schülerdaten!K109),"")</f>
        <v/>
      </c>
      <c r="J106" s="148" t="str">
        <f>IF(AND(A106&lt;&gt;"",Schülerdaten!AF109&lt;&gt;""),IF(Schülerdaten!AF109=TRUE,INDEX(codelangue,MATCH(Schülerdaten!L109,liblangue,0)),Schülerdaten!L109),"")</f>
        <v/>
      </c>
      <c r="K106" s="148" t="str">
        <f>IF(AND(A106&lt;&gt;"",Schülerdaten!AH109&lt;&gt;""),IF(Schülerdaten!AH109=TRUE,IF(INDEX(codegem,MATCH(Schülerdaten!M109,libgem,0))&lt;8000,INDEX(codegem,MATCH(Schülerdaten!M109,libgem,0)),""),Schülerdaten!M109),"")</f>
        <v/>
      </c>
      <c r="L106" s="148" t="str">
        <f>IF(AND(A106&lt;&gt;"",Schülerdaten!AH109&lt;&gt;""),IF(Schülerdaten!AH109=TRUE,INDEX(codegemhist,MATCH(Schülerdaten!M109,libgem,0)),""),"")</f>
        <v/>
      </c>
      <c r="M106" s="148" t="str">
        <f>IF(AND(A106&lt;&gt;"",Schülerdaten!AH109&lt;&gt;""),IF(Schülerdaten!AH109=TRUE,IF(INDEX(codegem,MATCH(Schülerdaten!M109,libgem,0))&gt;=8000,INDEX(codegem,MATCH(Schülerdaten!M109,libgem,0)),""),Schülerdaten!M109),"")</f>
        <v/>
      </c>
      <c r="N106" s="148" t="str">
        <f>IF(AND(A106&lt;&gt;"",Schülerdaten!AI109&lt;&gt;""),IF(Schülerdaten!AI109=TRUE,INDEX(codeschart,MATCH(Schülerdaten!N109,libschart,0)),Schülerdaten!N109),"")</f>
        <v/>
      </c>
      <c r="O106" s="148" t="str">
        <f>IF(AND(A106&lt;&gt;"",Schülerdaten!O109&lt;&gt;""),Schülerdaten!O109,"")</f>
        <v/>
      </c>
      <c r="P106" s="148" t="str">
        <f>IF(AND(A106&lt;&gt;"",Schülerdaten!AK109&lt;&gt;""),IF(Schülerdaten!AK109=TRUE,INDEX(codeform,MATCH(Schülerdaten!P109,libform,0)),Schülerdaten!P109),"")</f>
        <v/>
      </c>
      <c r="Q106" s="148" t="str">
        <f>IF(AND(A106&lt;&gt;"",Schülerdaten!AL109&lt;&gt;""),IF(Schülerdaten!AL109=TRUE,INDEX(codespe,MATCH(Schülerdaten!Q109,libspe,0)),Schülerdaten!Q109),"")</f>
        <v/>
      </c>
      <c r="R106" s="148" t="str">
        <f>IF(AND(A106&lt;&gt;"",OR(Schülerdaten!AM109&lt;&gt;"",Schülerdaten!AT109=FALSE)),IF(Schülerdaten!AM109=TRUE,INDEX(codemp1,MATCH(Schülerdaten!R109,libmp1,0)),IF(Schülerdaten!AT109=FALSE,0,Schülerdaten!R109)),"")</f>
        <v/>
      </c>
      <c r="S106" s="148" t="str">
        <f t="shared" si="4"/>
        <v/>
      </c>
      <c r="T106" s="148" t="str">
        <f t="shared" si="5"/>
        <v/>
      </c>
      <c r="U106" s="148" t="str">
        <f>IF(AND(A106&lt;&gt;"",Schülerdaten!S109&lt;&gt;""),Schülerdaten!S109,"")</f>
        <v/>
      </c>
      <c r="V106" s="148" t="str">
        <f>IF(AND(A106&lt;&gt;"",Schülerdaten!T109&lt;&gt;""),Schülerdaten!T109,"")</f>
        <v/>
      </c>
      <c r="W106" s="148" t="str">
        <f>IF(AND(A106&lt;&gt;"",Schülerdaten!U109&lt;&gt;""),Schülerdaten!U109,"")</f>
        <v/>
      </c>
      <c r="X106" s="148" t="str">
        <f>IF(AND(A106&lt;&gt;"",Schülerdaten!V109&lt;&gt;""),Schülerdaten!V109,"")</f>
        <v/>
      </c>
      <c r="Y106" s="148" t="str">
        <f>IF(AND(A106&lt;&gt;"",Schülerdaten!W109&lt;&gt;""),Schülerdaten!W109,"")</f>
        <v/>
      </c>
      <c r="Z106" s="148" t="str">
        <f>IF(AND(A106&lt;&gt;"",Schülerdaten!X109&lt;&gt;""),Schülerdaten!X109,"")</f>
        <v/>
      </c>
    </row>
    <row r="107" spans="1:26" x14ac:dyDescent="0.2">
      <c r="A107" s="146" t="str">
        <f>IF(OR(Schülerdaten!$C110&lt;&gt;""),Schülerdaten!A110,"")</f>
        <v/>
      </c>
      <c r="B107" s="146" t="str">
        <f>IF(A107&lt;&gt;"",Schülerdaten!B110,"")</f>
        <v/>
      </c>
      <c r="C107" s="146" t="str">
        <f>IF(AND(A107&lt;&gt;"",Schülerdaten!F110&lt;&gt;""),IF(INDEX(codeclint,MATCH(Schülerdaten!F110,libclint,0))&lt;&gt;"",INDEX(codeclint,MATCH(Schülerdaten!F110,libclint,0)),""),"")</f>
        <v/>
      </c>
      <c r="D107" s="146" t="str">
        <f t="shared" si="3"/>
        <v/>
      </c>
      <c r="E107" s="146" t="str">
        <f>IF(A107&lt;&gt;"",IF(Schülerdaten!G110&lt;&gt;"",IF(Schülerdaten!AB110&lt;&gt;"",IF(Schülerdaten!G110="LOC.ID",CONCATENATE("LOC.",Schülerdaten!AU$5),Schülerdaten!G110),""),""),"")</f>
        <v/>
      </c>
      <c r="F107" s="146" t="str">
        <f>IF(A107&lt;&gt;"",IF(Schülerdaten!H110&lt;&gt;"",Schülerdaten!H110,""),"")</f>
        <v/>
      </c>
      <c r="G107" s="146" t="str">
        <f>IF(AND(A107&lt;&gt;"",Schülerdaten!AC110&lt;&gt;""),IF(Schülerdaten!AC110=TRUE,INDEX(codesex,MATCH(Schülerdaten!I110,libsex,0)),Schülerdaten!I110),"")</f>
        <v/>
      </c>
      <c r="H107" s="147" t="str">
        <f>IF(A107&lt;&gt;"",IF(Schülerdaten!J110&lt;&gt;"",Schülerdaten!J110,""),"")</f>
        <v/>
      </c>
      <c r="I107" s="148" t="str">
        <f>IF(AND(A107&lt;&gt;"",Schülerdaten!AE110&lt;&gt;""),IF(Schülerdaten!AE110=TRUE,INDEX(codenat,MATCH(Schülerdaten!K110,libnat,0)),Schülerdaten!K110),"")</f>
        <v/>
      </c>
      <c r="J107" s="148" t="str">
        <f>IF(AND(A107&lt;&gt;"",Schülerdaten!AF110&lt;&gt;""),IF(Schülerdaten!AF110=TRUE,INDEX(codelangue,MATCH(Schülerdaten!L110,liblangue,0)),Schülerdaten!L110),"")</f>
        <v/>
      </c>
      <c r="K107" s="148" t="str">
        <f>IF(AND(A107&lt;&gt;"",Schülerdaten!AH110&lt;&gt;""),IF(Schülerdaten!AH110=TRUE,IF(INDEX(codegem,MATCH(Schülerdaten!M110,libgem,0))&lt;8000,INDEX(codegem,MATCH(Schülerdaten!M110,libgem,0)),""),Schülerdaten!M110),"")</f>
        <v/>
      </c>
      <c r="L107" s="148" t="str">
        <f>IF(AND(A107&lt;&gt;"",Schülerdaten!AH110&lt;&gt;""),IF(Schülerdaten!AH110=TRUE,INDEX(codegemhist,MATCH(Schülerdaten!M110,libgem,0)),""),"")</f>
        <v/>
      </c>
      <c r="M107" s="148" t="str">
        <f>IF(AND(A107&lt;&gt;"",Schülerdaten!AH110&lt;&gt;""),IF(Schülerdaten!AH110=TRUE,IF(INDEX(codegem,MATCH(Schülerdaten!M110,libgem,0))&gt;=8000,INDEX(codegem,MATCH(Schülerdaten!M110,libgem,0)),""),Schülerdaten!M110),"")</f>
        <v/>
      </c>
      <c r="N107" s="148" t="str">
        <f>IF(AND(A107&lt;&gt;"",Schülerdaten!AI110&lt;&gt;""),IF(Schülerdaten!AI110=TRUE,INDEX(codeschart,MATCH(Schülerdaten!N110,libschart,0)),Schülerdaten!N110),"")</f>
        <v/>
      </c>
      <c r="O107" s="148" t="str">
        <f>IF(AND(A107&lt;&gt;"",Schülerdaten!O110&lt;&gt;""),Schülerdaten!O110,"")</f>
        <v/>
      </c>
      <c r="P107" s="148" t="str">
        <f>IF(AND(A107&lt;&gt;"",Schülerdaten!AK110&lt;&gt;""),IF(Schülerdaten!AK110=TRUE,INDEX(codeform,MATCH(Schülerdaten!P110,libform,0)),Schülerdaten!P110),"")</f>
        <v/>
      </c>
      <c r="Q107" s="148" t="str">
        <f>IF(AND(A107&lt;&gt;"",Schülerdaten!AL110&lt;&gt;""),IF(Schülerdaten!AL110=TRUE,INDEX(codespe,MATCH(Schülerdaten!Q110,libspe,0)),Schülerdaten!Q110),"")</f>
        <v/>
      </c>
      <c r="R107" s="148" t="str">
        <f>IF(AND(A107&lt;&gt;"",OR(Schülerdaten!AM110&lt;&gt;"",Schülerdaten!AT110=FALSE)),IF(Schülerdaten!AM110=TRUE,INDEX(codemp1,MATCH(Schülerdaten!R110,libmp1,0)),IF(Schülerdaten!AT110=FALSE,0,Schülerdaten!R110)),"")</f>
        <v/>
      </c>
      <c r="S107" s="148" t="str">
        <f t="shared" si="4"/>
        <v/>
      </c>
      <c r="T107" s="148" t="str">
        <f t="shared" si="5"/>
        <v/>
      </c>
      <c r="U107" s="148" t="str">
        <f>IF(AND(A107&lt;&gt;"",Schülerdaten!S110&lt;&gt;""),Schülerdaten!S110,"")</f>
        <v/>
      </c>
      <c r="V107" s="148" t="str">
        <f>IF(AND(A107&lt;&gt;"",Schülerdaten!T110&lt;&gt;""),Schülerdaten!T110,"")</f>
        <v/>
      </c>
      <c r="W107" s="148" t="str">
        <f>IF(AND(A107&lt;&gt;"",Schülerdaten!U110&lt;&gt;""),Schülerdaten!U110,"")</f>
        <v/>
      </c>
      <c r="X107" s="148" t="str">
        <f>IF(AND(A107&lt;&gt;"",Schülerdaten!V110&lt;&gt;""),Schülerdaten!V110,"")</f>
        <v/>
      </c>
      <c r="Y107" s="148" t="str">
        <f>IF(AND(A107&lt;&gt;"",Schülerdaten!W110&lt;&gt;""),Schülerdaten!W110,"")</f>
        <v/>
      </c>
      <c r="Z107" s="148" t="str">
        <f>IF(AND(A107&lt;&gt;"",Schülerdaten!X110&lt;&gt;""),Schülerdaten!X110,"")</f>
        <v/>
      </c>
    </row>
    <row r="108" spans="1:26" x14ac:dyDescent="0.2">
      <c r="A108" s="146" t="str">
        <f>IF(OR(Schülerdaten!$C111&lt;&gt;""),Schülerdaten!A111,"")</f>
        <v/>
      </c>
      <c r="B108" s="146" t="str">
        <f>IF(A108&lt;&gt;"",Schülerdaten!B111,"")</f>
        <v/>
      </c>
      <c r="C108" s="146" t="str">
        <f>IF(AND(A108&lt;&gt;"",Schülerdaten!F111&lt;&gt;""),IF(INDEX(codeclint,MATCH(Schülerdaten!F111,libclint,0))&lt;&gt;"",INDEX(codeclint,MATCH(Schülerdaten!F111,libclint,0)),""),"")</f>
        <v/>
      </c>
      <c r="D108" s="146" t="str">
        <f t="shared" si="3"/>
        <v/>
      </c>
      <c r="E108" s="146" t="str">
        <f>IF(A108&lt;&gt;"",IF(Schülerdaten!G111&lt;&gt;"",IF(Schülerdaten!AB111&lt;&gt;"",IF(Schülerdaten!G111="LOC.ID",CONCATENATE("LOC.",Schülerdaten!AU$5),Schülerdaten!G111),""),""),"")</f>
        <v/>
      </c>
      <c r="F108" s="146" t="str">
        <f>IF(A108&lt;&gt;"",IF(Schülerdaten!H111&lt;&gt;"",Schülerdaten!H111,""),"")</f>
        <v/>
      </c>
      <c r="G108" s="146" t="str">
        <f>IF(AND(A108&lt;&gt;"",Schülerdaten!AC111&lt;&gt;""),IF(Schülerdaten!AC111=TRUE,INDEX(codesex,MATCH(Schülerdaten!I111,libsex,0)),Schülerdaten!I111),"")</f>
        <v/>
      </c>
      <c r="H108" s="147" t="str">
        <f>IF(A108&lt;&gt;"",IF(Schülerdaten!J111&lt;&gt;"",Schülerdaten!J111,""),"")</f>
        <v/>
      </c>
      <c r="I108" s="148" t="str">
        <f>IF(AND(A108&lt;&gt;"",Schülerdaten!AE111&lt;&gt;""),IF(Schülerdaten!AE111=TRUE,INDEX(codenat,MATCH(Schülerdaten!K111,libnat,0)),Schülerdaten!K111),"")</f>
        <v/>
      </c>
      <c r="J108" s="148" t="str">
        <f>IF(AND(A108&lt;&gt;"",Schülerdaten!AF111&lt;&gt;""),IF(Schülerdaten!AF111=TRUE,INDEX(codelangue,MATCH(Schülerdaten!L111,liblangue,0)),Schülerdaten!L111),"")</f>
        <v/>
      </c>
      <c r="K108" s="148" t="str">
        <f>IF(AND(A108&lt;&gt;"",Schülerdaten!AH111&lt;&gt;""),IF(Schülerdaten!AH111=TRUE,IF(INDEX(codegem,MATCH(Schülerdaten!M111,libgem,0))&lt;8000,INDEX(codegem,MATCH(Schülerdaten!M111,libgem,0)),""),Schülerdaten!M111),"")</f>
        <v/>
      </c>
      <c r="L108" s="148" t="str">
        <f>IF(AND(A108&lt;&gt;"",Schülerdaten!AH111&lt;&gt;""),IF(Schülerdaten!AH111=TRUE,INDEX(codegemhist,MATCH(Schülerdaten!M111,libgem,0)),""),"")</f>
        <v/>
      </c>
      <c r="M108" s="148" t="str">
        <f>IF(AND(A108&lt;&gt;"",Schülerdaten!AH111&lt;&gt;""),IF(Schülerdaten!AH111=TRUE,IF(INDEX(codegem,MATCH(Schülerdaten!M111,libgem,0))&gt;=8000,INDEX(codegem,MATCH(Schülerdaten!M111,libgem,0)),""),Schülerdaten!M111),"")</f>
        <v/>
      </c>
      <c r="N108" s="148" t="str">
        <f>IF(AND(A108&lt;&gt;"",Schülerdaten!AI111&lt;&gt;""),IF(Schülerdaten!AI111=TRUE,INDEX(codeschart,MATCH(Schülerdaten!N111,libschart,0)),Schülerdaten!N111),"")</f>
        <v/>
      </c>
      <c r="O108" s="148" t="str">
        <f>IF(AND(A108&lt;&gt;"",Schülerdaten!O111&lt;&gt;""),Schülerdaten!O111,"")</f>
        <v/>
      </c>
      <c r="P108" s="148" t="str">
        <f>IF(AND(A108&lt;&gt;"",Schülerdaten!AK111&lt;&gt;""),IF(Schülerdaten!AK111=TRUE,INDEX(codeform,MATCH(Schülerdaten!P111,libform,0)),Schülerdaten!P111),"")</f>
        <v/>
      </c>
      <c r="Q108" s="148" t="str">
        <f>IF(AND(A108&lt;&gt;"",Schülerdaten!AL111&lt;&gt;""),IF(Schülerdaten!AL111=TRUE,INDEX(codespe,MATCH(Schülerdaten!Q111,libspe,0)),Schülerdaten!Q111),"")</f>
        <v/>
      </c>
      <c r="R108" s="148" t="str">
        <f>IF(AND(A108&lt;&gt;"",OR(Schülerdaten!AM111&lt;&gt;"",Schülerdaten!AT111=FALSE)),IF(Schülerdaten!AM111=TRUE,INDEX(codemp1,MATCH(Schülerdaten!R111,libmp1,0)),IF(Schülerdaten!AT111=FALSE,0,Schülerdaten!R111)),"")</f>
        <v/>
      </c>
      <c r="S108" s="148" t="str">
        <f t="shared" si="4"/>
        <v/>
      </c>
      <c r="T108" s="148" t="str">
        <f t="shared" si="5"/>
        <v/>
      </c>
      <c r="U108" s="148" t="str">
        <f>IF(AND(A108&lt;&gt;"",Schülerdaten!S111&lt;&gt;""),Schülerdaten!S111,"")</f>
        <v/>
      </c>
      <c r="V108" s="148" t="str">
        <f>IF(AND(A108&lt;&gt;"",Schülerdaten!T111&lt;&gt;""),Schülerdaten!T111,"")</f>
        <v/>
      </c>
      <c r="W108" s="148" t="str">
        <f>IF(AND(A108&lt;&gt;"",Schülerdaten!U111&lt;&gt;""),Schülerdaten!U111,"")</f>
        <v/>
      </c>
      <c r="X108" s="148" t="str">
        <f>IF(AND(A108&lt;&gt;"",Schülerdaten!V111&lt;&gt;""),Schülerdaten!V111,"")</f>
        <v/>
      </c>
      <c r="Y108" s="148" t="str">
        <f>IF(AND(A108&lt;&gt;"",Schülerdaten!W111&lt;&gt;""),Schülerdaten!W111,"")</f>
        <v/>
      </c>
      <c r="Z108" s="148" t="str">
        <f>IF(AND(A108&lt;&gt;"",Schülerdaten!X111&lt;&gt;""),Schülerdaten!X111,"")</f>
        <v/>
      </c>
    </row>
    <row r="109" spans="1:26" x14ac:dyDescent="0.2">
      <c r="A109" s="146" t="str">
        <f>IF(OR(Schülerdaten!$C112&lt;&gt;""),Schülerdaten!A112,"")</f>
        <v/>
      </c>
      <c r="B109" s="146" t="str">
        <f>IF(A109&lt;&gt;"",Schülerdaten!B112,"")</f>
        <v/>
      </c>
      <c r="C109" s="146" t="str">
        <f>IF(AND(A109&lt;&gt;"",Schülerdaten!F112&lt;&gt;""),IF(INDEX(codeclint,MATCH(Schülerdaten!F112,libclint,0))&lt;&gt;"",INDEX(codeclint,MATCH(Schülerdaten!F112,libclint,0)),""),"")</f>
        <v/>
      </c>
      <c r="D109" s="146" t="str">
        <f t="shared" si="3"/>
        <v/>
      </c>
      <c r="E109" s="146" t="str">
        <f>IF(A109&lt;&gt;"",IF(Schülerdaten!G112&lt;&gt;"",IF(Schülerdaten!AB112&lt;&gt;"",IF(Schülerdaten!G112="LOC.ID",CONCATENATE("LOC.",Schülerdaten!AU$5),Schülerdaten!G112),""),""),"")</f>
        <v/>
      </c>
      <c r="F109" s="146" t="str">
        <f>IF(A109&lt;&gt;"",IF(Schülerdaten!H112&lt;&gt;"",Schülerdaten!H112,""),"")</f>
        <v/>
      </c>
      <c r="G109" s="146" t="str">
        <f>IF(AND(A109&lt;&gt;"",Schülerdaten!AC112&lt;&gt;""),IF(Schülerdaten!AC112=TRUE,INDEX(codesex,MATCH(Schülerdaten!I112,libsex,0)),Schülerdaten!I112),"")</f>
        <v/>
      </c>
      <c r="H109" s="147" t="str">
        <f>IF(A109&lt;&gt;"",IF(Schülerdaten!J112&lt;&gt;"",Schülerdaten!J112,""),"")</f>
        <v/>
      </c>
      <c r="I109" s="148" t="str">
        <f>IF(AND(A109&lt;&gt;"",Schülerdaten!AE112&lt;&gt;""),IF(Schülerdaten!AE112=TRUE,INDEX(codenat,MATCH(Schülerdaten!K112,libnat,0)),Schülerdaten!K112),"")</f>
        <v/>
      </c>
      <c r="J109" s="148" t="str">
        <f>IF(AND(A109&lt;&gt;"",Schülerdaten!AF112&lt;&gt;""),IF(Schülerdaten!AF112=TRUE,INDEX(codelangue,MATCH(Schülerdaten!L112,liblangue,0)),Schülerdaten!L112),"")</f>
        <v/>
      </c>
      <c r="K109" s="148" t="str">
        <f>IF(AND(A109&lt;&gt;"",Schülerdaten!AH112&lt;&gt;""),IF(Schülerdaten!AH112=TRUE,IF(INDEX(codegem,MATCH(Schülerdaten!M112,libgem,0))&lt;8000,INDEX(codegem,MATCH(Schülerdaten!M112,libgem,0)),""),Schülerdaten!M112),"")</f>
        <v/>
      </c>
      <c r="L109" s="148" t="str">
        <f>IF(AND(A109&lt;&gt;"",Schülerdaten!AH112&lt;&gt;""),IF(Schülerdaten!AH112=TRUE,INDEX(codegemhist,MATCH(Schülerdaten!M112,libgem,0)),""),"")</f>
        <v/>
      </c>
      <c r="M109" s="148" t="str">
        <f>IF(AND(A109&lt;&gt;"",Schülerdaten!AH112&lt;&gt;""),IF(Schülerdaten!AH112=TRUE,IF(INDEX(codegem,MATCH(Schülerdaten!M112,libgem,0))&gt;=8000,INDEX(codegem,MATCH(Schülerdaten!M112,libgem,0)),""),Schülerdaten!M112),"")</f>
        <v/>
      </c>
      <c r="N109" s="148" t="str">
        <f>IF(AND(A109&lt;&gt;"",Schülerdaten!AI112&lt;&gt;""),IF(Schülerdaten!AI112=TRUE,INDEX(codeschart,MATCH(Schülerdaten!N112,libschart,0)),Schülerdaten!N112),"")</f>
        <v/>
      </c>
      <c r="O109" s="148" t="str">
        <f>IF(AND(A109&lt;&gt;"",Schülerdaten!O112&lt;&gt;""),Schülerdaten!O112,"")</f>
        <v/>
      </c>
      <c r="P109" s="148" t="str">
        <f>IF(AND(A109&lt;&gt;"",Schülerdaten!AK112&lt;&gt;""),IF(Schülerdaten!AK112=TRUE,INDEX(codeform,MATCH(Schülerdaten!P112,libform,0)),Schülerdaten!P112),"")</f>
        <v/>
      </c>
      <c r="Q109" s="148" t="str">
        <f>IF(AND(A109&lt;&gt;"",Schülerdaten!AL112&lt;&gt;""),IF(Schülerdaten!AL112=TRUE,INDEX(codespe,MATCH(Schülerdaten!Q112,libspe,0)),Schülerdaten!Q112),"")</f>
        <v/>
      </c>
      <c r="R109" s="148" t="str">
        <f>IF(AND(A109&lt;&gt;"",OR(Schülerdaten!AM112&lt;&gt;"",Schülerdaten!AT112=FALSE)),IF(Schülerdaten!AM112=TRUE,INDEX(codemp1,MATCH(Schülerdaten!R112,libmp1,0)),IF(Schülerdaten!AT112=FALSE,0,Schülerdaten!R112)),"")</f>
        <v/>
      </c>
      <c r="S109" s="148" t="str">
        <f t="shared" si="4"/>
        <v/>
      </c>
      <c r="T109" s="148" t="str">
        <f t="shared" si="5"/>
        <v/>
      </c>
      <c r="U109" s="148" t="str">
        <f>IF(AND(A109&lt;&gt;"",Schülerdaten!S112&lt;&gt;""),Schülerdaten!S112,"")</f>
        <v/>
      </c>
      <c r="V109" s="148" t="str">
        <f>IF(AND(A109&lt;&gt;"",Schülerdaten!T112&lt;&gt;""),Schülerdaten!T112,"")</f>
        <v/>
      </c>
      <c r="W109" s="148" t="str">
        <f>IF(AND(A109&lt;&gt;"",Schülerdaten!U112&lt;&gt;""),Schülerdaten!U112,"")</f>
        <v/>
      </c>
      <c r="X109" s="148" t="str">
        <f>IF(AND(A109&lt;&gt;"",Schülerdaten!V112&lt;&gt;""),Schülerdaten!V112,"")</f>
        <v/>
      </c>
      <c r="Y109" s="148" t="str">
        <f>IF(AND(A109&lt;&gt;"",Schülerdaten!W112&lt;&gt;""),Schülerdaten!W112,"")</f>
        <v/>
      </c>
      <c r="Z109" s="148" t="str">
        <f>IF(AND(A109&lt;&gt;"",Schülerdaten!X112&lt;&gt;""),Schülerdaten!X112,"")</f>
        <v/>
      </c>
    </row>
    <row r="110" spans="1:26" x14ac:dyDescent="0.2">
      <c r="A110" s="146" t="str">
        <f>IF(OR(Schülerdaten!$C113&lt;&gt;""),Schülerdaten!A113,"")</f>
        <v/>
      </c>
      <c r="B110" s="146" t="str">
        <f>IF(A110&lt;&gt;"",Schülerdaten!B113,"")</f>
        <v/>
      </c>
      <c r="C110" s="146" t="str">
        <f>IF(AND(A110&lt;&gt;"",Schülerdaten!F113&lt;&gt;""),IF(INDEX(codeclint,MATCH(Schülerdaten!F113,libclint,0))&lt;&gt;"",INDEX(codeclint,MATCH(Schülerdaten!F113,libclint,0)),""),"")</f>
        <v/>
      </c>
      <c r="D110" s="146" t="str">
        <f t="shared" si="3"/>
        <v/>
      </c>
      <c r="E110" s="146" t="str">
        <f>IF(A110&lt;&gt;"",IF(Schülerdaten!G113&lt;&gt;"",IF(Schülerdaten!AB113&lt;&gt;"",IF(Schülerdaten!G113="LOC.ID",CONCATENATE("LOC.",Schülerdaten!AU$5),Schülerdaten!G113),""),""),"")</f>
        <v/>
      </c>
      <c r="F110" s="146" t="str">
        <f>IF(A110&lt;&gt;"",IF(Schülerdaten!H113&lt;&gt;"",Schülerdaten!H113,""),"")</f>
        <v/>
      </c>
      <c r="G110" s="146" t="str">
        <f>IF(AND(A110&lt;&gt;"",Schülerdaten!AC113&lt;&gt;""),IF(Schülerdaten!AC113=TRUE,INDEX(codesex,MATCH(Schülerdaten!I113,libsex,0)),Schülerdaten!I113),"")</f>
        <v/>
      </c>
      <c r="H110" s="147" t="str">
        <f>IF(A110&lt;&gt;"",IF(Schülerdaten!J113&lt;&gt;"",Schülerdaten!J113,""),"")</f>
        <v/>
      </c>
      <c r="I110" s="148" t="str">
        <f>IF(AND(A110&lt;&gt;"",Schülerdaten!AE113&lt;&gt;""),IF(Schülerdaten!AE113=TRUE,INDEX(codenat,MATCH(Schülerdaten!K113,libnat,0)),Schülerdaten!K113),"")</f>
        <v/>
      </c>
      <c r="J110" s="148" t="str">
        <f>IF(AND(A110&lt;&gt;"",Schülerdaten!AF113&lt;&gt;""),IF(Schülerdaten!AF113=TRUE,INDEX(codelangue,MATCH(Schülerdaten!L113,liblangue,0)),Schülerdaten!L113),"")</f>
        <v/>
      </c>
      <c r="K110" s="148" t="str">
        <f>IF(AND(A110&lt;&gt;"",Schülerdaten!AH113&lt;&gt;""),IF(Schülerdaten!AH113=TRUE,IF(INDEX(codegem,MATCH(Schülerdaten!M113,libgem,0))&lt;8000,INDEX(codegem,MATCH(Schülerdaten!M113,libgem,0)),""),Schülerdaten!M113),"")</f>
        <v/>
      </c>
      <c r="L110" s="148" t="str">
        <f>IF(AND(A110&lt;&gt;"",Schülerdaten!AH113&lt;&gt;""),IF(Schülerdaten!AH113=TRUE,INDEX(codegemhist,MATCH(Schülerdaten!M113,libgem,0)),""),"")</f>
        <v/>
      </c>
      <c r="M110" s="148" t="str">
        <f>IF(AND(A110&lt;&gt;"",Schülerdaten!AH113&lt;&gt;""),IF(Schülerdaten!AH113=TRUE,IF(INDEX(codegem,MATCH(Schülerdaten!M113,libgem,0))&gt;=8000,INDEX(codegem,MATCH(Schülerdaten!M113,libgem,0)),""),Schülerdaten!M113),"")</f>
        <v/>
      </c>
      <c r="N110" s="148" t="str">
        <f>IF(AND(A110&lt;&gt;"",Schülerdaten!AI113&lt;&gt;""),IF(Schülerdaten!AI113=TRUE,INDEX(codeschart,MATCH(Schülerdaten!N113,libschart,0)),Schülerdaten!N113),"")</f>
        <v/>
      </c>
      <c r="O110" s="148" t="str">
        <f>IF(AND(A110&lt;&gt;"",Schülerdaten!O113&lt;&gt;""),Schülerdaten!O113,"")</f>
        <v/>
      </c>
      <c r="P110" s="148" t="str">
        <f>IF(AND(A110&lt;&gt;"",Schülerdaten!AK113&lt;&gt;""),IF(Schülerdaten!AK113=TRUE,INDEX(codeform,MATCH(Schülerdaten!P113,libform,0)),Schülerdaten!P113),"")</f>
        <v/>
      </c>
      <c r="Q110" s="148" t="str">
        <f>IF(AND(A110&lt;&gt;"",Schülerdaten!AL113&lt;&gt;""),IF(Schülerdaten!AL113=TRUE,INDEX(codespe,MATCH(Schülerdaten!Q113,libspe,0)),Schülerdaten!Q113),"")</f>
        <v/>
      </c>
      <c r="R110" s="148" t="str">
        <f>IF(AND(A110&lt;&gt;"",OR(Schülerdaten!AM113&lt;&gt;"",Schülerdaten!AT113=FALSE)),IF(Schülerdaten!AM113=TRUE,INDEX(codemp1,MATCH(Schülerdaten!R113,libmp1,0)),IF(Schülerdaten!AT113=FALSE,0,Schülerdaten!R113)),"")</f>
        <v/>
      </c>
      <c r="S110" s="148" t="str">
        <f t="shared" si="4"/>
        <v/>
      </c>
      <c r="T110" s="148" t="str">
        <f t="shared" si="5"/>
        <v/>
      </c>
      <c r="U110" s="148" t="str">
        <f>IF(AND(A110&lt;&gt;"",Schülerdaten!S113&lt;&gt;""),Schülerdaten!S113,"")</f>
        <v/>
      </c>
      <c r="V110" s="148" t="str">
        <f>IF(AND(A110&lt;&gt;"",Schülerdaten!T113&lt;&gt;""),Schülerdaten!T113,"")</f>
        <v/>
      </c>
      <c r="W110" s="148" t="str">
        <f>IF(AND(A110&lt;&gt;"",Schülerdaten!U113&lt;&gt;""),Schülerdaten!U113,"")</f>
        <v/>
      </c>
      <c r="X110" s="148" t="str">
        <f>IF(AND(A110&lt;&gt;"",Schülerdaten!V113&lt;&gt;""),Schülerdaten!V113,"")</f>
        <v/>
      </c>
      <c r="Y110" s="148" t="str">
        <f>IF(AND(A110&lt;&gt;"",Schülerdaten!W113&lt;&gt;""),Schülerdaten!W113,"")</f>
        <v/>
      </c>
      <c r="Z110" s="148" t="str">
        <f>IF(AND(A110&lt;&gt;"",Schülerdaten!X113&lt;&gt;""),Schülerdaten!X113,"")</f>
        <v/>
      </c>
    </row>
    <row r="111" spans="1:26" x14ac:dyDescent="0.2">
      <c r="A111" s="146" t="str">
        <f>IF(OR(Schülerdaten!$C114&lt;&gt;""),Schülerdaten!A114,"")</f>
        <v/>
      </c>
      <c r="B111" s="146" t="str">
        <f>IF(A111&lt;&gt;"",Schülerdaten!B114,"")</f>
        <v/>
      </c>
      <c r="C111" s="146" t="str">
        <f>IF(AND(A111&lt;&gt;"",Schülerdaten!F114&lt;&gt;""),IF(INDEX(codeclint,MATCH(Schülerdaten!F114,libclint,0))&lt;&gt;"",INDEX(codeclint,MATCH(Schülerdaten!F114,libclint,0)),""),"")</f>
        <v/>
      </c>
      <c r="D111" s="146" t="str">
        <f t="shared" si="3"/>
        <v/>
      </c>
      <c r="E111" s="146" t="str">
        <f>IF(A111&lt;&gt;"",IF(Schülerdaten!G114&lt;&gt;"",IF(Schülerdaten!AB114&lt;&gt;"",IF(Schülerdaten!G114="LOC.ID",CONCATENATE("LOC.",Schülerdaten!AU$5),Schülerdaten!G114),""),""),"")</f>
        <v/>
      </c>
      <c r="F111" s="146" t="str">
        <f>IF(A111&lt;&gt;"",IF(Schülerdaten!H114&lt;&gt;"",Schülerdaten!H114,""),"")</f>
        <v/>
      </c>
      <c r="G111" s="146" t="str">
        <f>IF(AND(A111&lt;&gt;"",Schülerdaten!AC114&lt;&gt;""),IF(Schülerdaten!AC114=TRUE,INDEX(codesex,MATCH(Schülerdaten!I114,libsex,0)),Schülerdaten!I114),"")</f>
        <v/>
      </c>
      <c r="H111" s="147" t="str">
        <f>IF(A111&lt;&gt;"",IF(Schülerdaten!J114&lt;&gt;"",Schülerdaten!J114,""),"")</f>
        <v/>
      </c>
      <c r="I111" s="148" t="str">
        <f>IF(AND(A111&lt;&gt;"",Schülerdaten!AE114&lt;&gt;""),IF(Schülerdaten!AE114=TRUE,INDEX(codenat,MATCH(Schülerdaten!K114,libnat,0)),Schülerdaten!K114),"")</f>
        <v/>
      </c>
      <c r="J111" s="148" t="str">
        <f>IF(AND(A111&lt;&gt;"",Schülerdaten!AF114&lt;&gt;""),IF(Schülerdaten!AF114=TRUE,INDEX(codelangue,MATCH(Schülerdaten!L114,liblangue,0)),Schülerdaten!L114),"")</f>
        <v/>
      </c>
      <c r="K111" s="148" t="str">
        <f>IF(AND(A111&lt;&gt;"",Schülerdaten!AH114&lt;&gt;""),IF(Schülerdaten!AH114=TRUE,IF(INDEX(codegem,MATCH(Schülerdaten!M114,libgem,0))&lt;8000,INDEX(codegem,MATCH(Schülerdaten!M114,libgem,0)),""),Schülerdaten!M114),"")</f>
        <v/>
      </c>
      <c r="L111" s="148" t="str">
        <f>IF(AND(A111&lt;&gt;"",Schülerdaten!AH114&lt;&gt;""),IF(Schülerdaten!AH114=TRUE,INDEX(codegemhist,MATCH(Schülerdaten!M114,libgem,0)),""),"")</f>
        <v/>
      </c>
      <c r="M111" s="148" t="str">
        <f>IF(AND(A111&lt;&gt;"",Schülerdaten!AH114&lt;&gt;""),IF(Schülerdaten!AH114=TRUE,IF(INDEX(codegem,MATCH(Schülerdaten!M114,libgem,0))&gt;=8000,INDEX(codegem,MATCH(Schülerdaten!M114,libgem,0)),""),Schülerdaten!M114),"")</f>
        <v/>
      </c>
      <c r="N111" s="148" t="str">
        <f>IF(AND(A111&lt;&gt;"",Schülerdaten!AI114&lt;&gt;""),IF(Schülerdaten!AI114=TRUE,INDEX(codeschart,MATCH(Schülerdaten!N114,libschart,0)),Schülerdaten!N114),"")</f>
        <v/>
      </c>
      <c r="O111" s="148" t="str">
        <f>IF(AND(A111&lt;&gt;"",Schülerdaten!O114&lt;&gt;""),Schülerdaten!O114,"")</f>
        <v/>
      </c>
      <c r="P111" s="148" t="str">
        <f>IF(AND(A111&lt;&gt;"",Schülerdaten!AK114&lt;&gt;""),IF(Schülerdaten!AK114=TRUE,INDEX(codeform,MATCH(Schülerdaten!P114,libform,0)),Schülerdaten!P114),"")</f>
        <v/>
      </c>
      <c r="Q111" s="148" t="str">
        <f>IF(AND(A111&lt;&gt;"",Schülerdaten!AL114&lt;&gt;""),IF(Schülerdaten!AL114=TRUE,INDEX(codespe,MATCH(Schülerdaten!Q114,libspe,0)),Schülerdaten!Q114),"")</f>
        <v/>
      </c>
      <c r="R111" s="148" t="str">
        <f>IF(AND(A111&lt;&gt;"",OR(Schülerdaten!AM114&lt;&gt;"",Schülerdaten!AT114=FALSE)),IF(Schülerdaten!AM114=TRUE,INDEX(codemp1,MATCH(Schülerdaten!R114,libmp1,0)),IF(Schülerdaten!AT114=FALSE,0,Schülerdaten!R114)),"")</f>
        <v/>
      </c>
      <c r="S111" s="148" t="str">
        <f t="shared" si="4"/>
        <v/>
      </c>
      <c r="T111" s="148" t="str">
        <f t="shared" si="5"/>
        <v/>
      </c>
      <c r="U111" s="148" t="str">
        <f>IF(AND(A111&lt;&gt;"",Schülerdaten!S114&lt;&gt;""),Schülerdaten!S114,"")</f>
        <v/>
      </c>
      <c r="V111" s="148" t="str">
        <f>IF(AND(A111&lt;&gt;"",Schülerdaten!T114&lt;&gt;""),Schülerdaten!T114,"")</f>
        <v/>
      </c>
      <c r="W111" s="148" t="str">
        <f>IF(AND(A111&lt;&gt;"",Schülerdaten!U114&lt;&gt;""),Schülerdaten!U114,"")</f>
        <v/>
      </c>
      <c r="X111" s="148" t="str">
        <f>IF(AND(A111&lt;&gt;"",Schülerdaten!V114&lt;&gt;""),Schülerdaten!V114,"")</f>
        <v/>
      </c>
      <c r="Y111" s="148" t="str">
        <f>IF(AND(A111&lt;&gt;"",Schülerdaten!W114&lt;&gt;""),Schülerdaten!W114,"")</f>
        <v/>
      </c>
      <c r="Z111" s="148" t="str">
        <f>IF(AND(A111&lt;&gt;"",Schülerdaten!X114&lt;&gt;""),Schülerdaten!X114,"")</f>
        <v/>
      </c>
    </row>
    <row r="112" spans="1:26" x14ac:dyDescent="0.2">
      <c r="A112" s="146" t="str">
        <f>IF(OR(Schülerdaten!$C115&lt;&gt;""),Schülerdaten!A115,"")</f>
        <v/>
      </c>
      <c r="B112" s="146" t="str">
        <f>IF(A112&lt;&gt;"",Schülerdaten!B115,"")</f>
        <v/>
      </c>
      <c r="C112" s="146" t="str">
        <f>IF(AND(A112&lt;&gt;"",Schülerdaten!F115&lt;&gt;""),IF(INDEX(codeclint,MATCH(Schülerdaten!F115,libclint,0))&lt;&gt;"",INDEX(codeclint,MATCH(Schülerdaten!F115,libclint,0)),""),"")</f>
        <v/>
      </c>
      <c r="D112" s="146" t="str">
        <f t="shared" si="3"/>
        <v/>
      </c>
      <c r="E112" s="146" t="str">
        <f>IF(A112&lt;&gt;"",IF(Schülerdaten!G115&lt;&gt;"",IF(Schülerdaten!AB115&lt;&gt;"",IF(Schülerdaten!G115="LOC.ID",CONCATENATE("LOC.",Schülerdaten!AU$5),Schülerdaten!G115),""),""),"")</f>
        <v/>
      </c>
      <c r="F112" s="146" t="str">
        <f>IF(A112&lt;&gt;"",IF(Schülerdaten!H115&lt;&gt;"",Schülerdaten!H115,""),"")</f>
        <v/>
      </c>
      <c r="G112" s="146" t="str">
        <f>IF(AND(A112&lt;&gt;"",Schülerdaten!AC115&lt;&gt;""),IF(Schülerdaten!AC115=TRUE,INDEX(codesex,MATCH(Schülerdaten!I115,libsex,0)),Schülerdaten!I115),"")</f>
        <v/>
      </c>
      <c r="H112" s="147" t="str">
        <f>IF(A112&lt;&gt;"",IF(Schülerdaten!J115&lt;&gt;"",Schülerdaten!J115,""),"")</f>
        <v/>
      </c>
      <c r="I112" s="148" t="str">
        <f>IF(AND(A112&lt;&gt;"",Schülerdaten!AE115&lt;&gt;""),IF(Schülerdaten!AE115=TRUE,INDEX(codenat,MATCH(Schülerdaten!K115,libnat,0)),Schülerdaten!K115),"")</f>
        <v/>
      </c>
      <c r="J112" s="148" t="str">
        <f>IF(AND(A112&lt;&gt;"",Schülerdaten!AF115&lt;&gt;""),IF(Schülerdaten!AF115=TRUE,INDEX(codelangue,MATCH(Schülerdaten!L115,liblangue,0)),Schülerdaten!L115),"")</f>
        <v/>
      </c>
      <c r="K112" s="148" t="str">
        <f>IF(AND(A112&lt;&gt;"",Schülerdaten!AH115&lt;&gt;""),IF(Schülerdaten!AH115=TRUE,IF(INDEX(codegem,MATCH(Schülerdaten!M115,libgem,0))&lt;8000,INDEX(codegem,MATCH(Schülerdaten!M115,libgem,0)),""),Schülerdaten!M115),"")</f>
        <v/>
      </c>
      <c r="L112" s="148" t="str">
        <f>IF(AND(A112&lt;&gt;"",Schülerdaten!AH115&lt;&gt;""),IF(Schülerdaten!AH115=TRUE,INDEX(codegemhist,MATCH(Schülerdaten!M115,libgem,0)),""),"")</f>
        <v/>
      </c>
      <c r="M112" s="148" t="str">
        <f>IF(AND(A112&lt;&gt;"",Schülerdaten!AH115&lt;&gt;""),IF(Schülerdaten!AH115=TRUE,IF(INDEX(codegem,MATCH(Schülerdaten!M115,libgem,0))&gt;=8000,INDEX(codegem,MATCH(Schülerdaten!M115,libgem,0)),""),Schülerdaten!M115),"")</f>
        <v/>
      </c>
      <c r="N112" s="148" t="str">
        <f>IF(AND(A112&lt;&gt;"",Schülerdaten!AI115&lt;&gt;""),IF(Schülerdaten!AI115=TRUE,INDEX(codeschart,MATCH(Schülerdaten!N115,libschart,0)),Schülerdaten!N115),"")</f>
        <v/>
      </c>
      <c r="O112" s="148" t="str">
        <f>IF(AND(A112&lt;&gt;"",Schülerdaten!O115&lt;&gt;""),Schülerdaten!O115,"")</f>
        <v/>
      </c>
      <c r="P112" s="148" t="str">
        <f>IF(AND(A112&lt;&gt;"",Schülerdaten!AK115&lt;&gt;""),IF(Schülerdaten!AK115=TRUE,INDEX(codeform,MATCH(Schülerdaten!P115,libform,0)),Schülerdaten!P115),"")</f>
        <v/>
      </c>
      <c r="Q112" s="148" t="str">
        <f>IF(AND(A112&lt;&gt;"",Schülerdaten!AL115&lt;&gt;""),IF(Schülerdaten!AL115=TRUE,INDEX(codespe,MATCH(Schülerdaten!Q115,libspe,0)),Schülerdaten!Q115),"")</f>
        <v/>
      </c>
      <c r="R112" s="148" t="str">
        <f>IF(AND(A112&lt;&gt;"",OR(Schülerdaten!AM115&lt;&gt;"",Schülerdaten!AT115=FALSE)),IF(Schülerdaten!AM115=TRUE,INDEX(codemp1,MATCH(Schülerdaten!R115,libmp1,0)),IF(Schülerdaten!AT115=FALSE,0,Schülerdaten!R115)),"")</f>
        <v/>
      </c>
      <c r="S112" s="148" t="str">
        <f t="shared" si="4"/>
        <v/>
      </c>
      <c r="T112" s="148" t="str">
        <f t="shared" si="5"/>
        <v/>
      </c>
      <c r="U112" s="148" t="str">
        <f>IF(AND(A112&lt;&gt;"",Schülerdaten!S115&lt;&gt;""),Schülerdaten!S115,"")</f>
        <v/>
      </c>
      <c r="V112" s="148" t="str">
        <f>IF(AND(A112&lt;&gt;"",Schülerdaten!T115&lt;&gt;""),Schülerdaten!T115,"")</f>
        <v/>
      </c>
      <c r="W112" s="148" t="str">
        <f>IF(AND(A112&lt;&gt;"",Schülerdaten!U115&lt;&gt;""),Schülerdaten!U115,"")</f>
        <v/>
      </c>
      <c r="X112" s="148" t="str">
        <f>IF(AND(A112&lt;&gt;"",Schülerdaten!V115&lt;&gt;""),Schülerdaten!V115,"")</f>
        <v/>
      </c>
      <c r="Y112" s="148" t="str">
        <f>IF(AND(A112&lt;&gt;"",Schülerdaten!W115&lt;&gt;""),Schülerdaten!W115,"")</f>
        <v/>
      </c>
      <c r="Z112" s="148" t="str">
        <f>IF(AND(A112&lt;&gt;"",Schülerdaten!X115&lt;&gt;""),Schülerdaten!X115,"")</f>
        <v/>
      </c>
    </row>
    <row r="113" spans="1:26" x14ac:dyDescent="0.2">
      <c r="A113" s="146" t="str">
        <f>IF(OR(Schülerdaten!$C116&lt;&gt;""),Schülerdaten!A116,"")</f>
        <v/>
      </c>
      <c r="B113" s="146" t="str">
        <f>IF(A113&lt;&gt;"",Schülerdaten!B116,"")</f>
        <v/>
      </c>
      <c r="C113" s="146" t="str">
        <f>IF(AND(A113&lt;&gt;"",Schülerdaten!F116&lt;&gt;""),IF(INDEX(codeclint,MATCH(Schülerdaten!F116,libclint,0))&lt;&gt;"",INDEX(codeclint,MATCH(Schülerdaten!F116,libclint,0)),""),"")</f>
        <v/>
      </c>
      <c r="D113" s="146" t="str">
        <f t="shared" si="3"/>
        <v/>
      </c>
      <c r="E113" s="146" t="str">
        <f>IF(A113&lt;&gt;"",IF(Schülerdaten!G116&lt;&gt;"",IF(Schülerdaten!AB116&lt;&gt;"",IF(Schülerdaten!G116="LOC.ID",CONCATENATE("LOC.",Schülerdaten!AU$5),Schülerdaten!G116),""),""),"")</f>
        <v/>
      </c>
      <c r="F113" s="146" t="str">
        <f>IF(A113&lt;&gt;"",IF(Schülerdaten!H116&lt;&gt;"",Schülerdaten!H116,""),"")</f>
        <v/>
      </c>
      <c r="G113" s="146" t="str">
        <f>IF(AND(A113&lt;&gt;"",Schülerdaten!AC116&lt;&gt;""),IF(Schülerdaten!AC116=TRUE,INDEX(codesex,MATCH(Schülerdaten!I116,libsex,0)),Schülerdaten!I116),"")</f>
        <v/>
      </c>
      <c r="H113" s="147" t="str">
        <f>IF(A113&lt;&gt;"",IF(Schülerdaten!J116&lt;&gt;"",Schülerdaten!J116,""),"")</f>
        <v/>
      </c>
      <c r="I113" s="148" t="str">
        <f>IF(AND(A113&lt;&gt;"",Schülerdaten!AE116&lt;&gt;""),IF(Schülerdaten!AE116=TRUE,INDEX(codenat,MATCH(Schülerdaten!K116,libnat,0)),Schülerdaten!K116),"")</f>
        <v/>
      </c>
      <c r="J113" s="148" t="str">
        <f>IF(AND(A113&lt;&gt;"",Schülerdaten!AF116&lt;&gt;""),IF(Schülerdaten!AF116=TRUE,INDEX(codelangue,MATCH(Schülerdaten!L116,liblangue,0)),Schülerdaten!L116),"")</f>
        <v/>
      </c>
      <c r="K113" s="148" t="str">
        <f>IF(AND(A113&lt;&gt;"",Schülerdaten!AH116&lt;&gt;""),IF(Schülerdaten!AH116=TRUE,IF(INDEX(codegem,MATCH(Schülerdaten!M116,libgem,0))&lt;8000,INDEX(codegem,MATCH(Schülerdaten!M116,libgem,0)),""),Schülerdaten!M116),"")</f>
        <v/>
      </c>
      <c r="L113" s="148" t="str">
        <f>IF(AND(A113&lt;&gt;"",Schülerdaten!AH116&lt;&gt;""),IF(Schülerdaten!AH116=TRUE,INDEX(codegemhist,MATCH(Schülerdaten!M116,libgem,0)),""),"")</f>
        <v/>
      </c>
      <c r="M113" s="148" t="str">
        <f>IF(AND(A113&lt;&gt;"",Schülerdaten!AH116&lt;&gt;""),IF(Schülerdaten!AH116=TRUE,IF(INDEX(codegem,MATCH(Schülerdaten!M116,libgem,0))&gt;=8000,INDEX(codegem,MATCH(Schülerdaten!M116,libgem,0)),""),Schülerdaten!M116),"")</f>
        <v/>
      </c>
      <c r="N113" s="148" t="str">
        <f>IF(AND(A113&lt;&gt;"",Schülerdaten!AI116&lt;&gt;""),IF(Schülerdaten!AI116=TRUE,INDEX(codeschart,MATCH(Schülerdaten!N116,libschart,0)),Schülerdaten!N116),"")</f>
        <v/>
      </c>
      <c r="O113" s="148" t="str">
        <f>IF(AND(A113&lt;&gt;"",Schülerdaten!O116&lt;&gt;""),Schülerdaten!O116,"")</f>
        <v/>
      </c>
      <c r="P113" s="148" t="str">
        <f>IF(AND(A113&lt;&gt;"",Schülerdaten!AK116&lt;&gt;""),IF(Schülerdaten!AK116=TRUE,INDEX(codeform,MATCH(Schülerdaten!P116,libform,0)),Schülerdaten!P116),"")</f>
        <v/>
      </c>
      <c r="Q113" s="148" t="str">
        <f>IF(AND(A113&lt;&gt;"",Schülerdaten!AL116&lt;&gt;""),IF(Schülerdaten!AL116=TRUE,INDEX(codespe,MATCH(Schülerdaten!Q116,libspe,0)),Schülerdaten!Q116),"")</f>
        <v/>
      </c>
      <c r="R113" s="148" t="str">
        <f>IF(AND(A113&lt;&gt;"",OR(Schülerdaten!AM116&lt;&gt;"",Schülerdaten!AT116=FALSE)),IF(Schülerdaten!AM116=TRUE,INDEX(codemp1,MATCH(Schülerdaten!R116,libmp1,0)),IF(Schülerdaten!AT116=FALSE,0,Schülerdaten!R116)),"")</f>
        <v/>
      </c>
      <c r="S113" s="148" t="str">
        <f t="shared" si="4"/>
        <v/>
      </c>
      <c r="T113" s="148" t="str">
        <f t="shared" si="5"/>
        <v/>
      </c>
      <c r="U113" s="148" t="str">
        <f>IF(AND(A113&lt;&gt;"",Schülerdaten!S116&lt;&gt;""),Schülerdaten!S116,"")</f>
        <v/>
      </c>
      <c r="V113" s="148" t="str">
        <f>IF(AND(A113&lt;&gt;"",Schülerdaten!T116&lt;&gt;""),Schülerdaten!T116,"")</f>
        <v/>
      </c>
      <c r="W113" s="148" t="str">
        <f>IF(AND(A113&lt;&gt;"",Schülerdaten!U116&lt;&gt;""),Schülerdaten!U116,"")</f>
        <v/>
      </c>
      <c r="X113" s="148" t="str">
        <f>IF(AND(A113&lt;&gt;"",Schülerdaten!V116&lt;&gt;""),Schülerdaten!V116,"")</f>
        <v/>
      </c>
      <c r="Y113" s="148" t="str">
        <f>IF(AND(A113&lt;&gt;"",Schülerdaten!W116&lt;&gt;""),Schülerdaten!W116,"")</f>
        <v/>
      </c>
      <c r="Z113" s="148" t="str">
        <f>IF(AND(A113&lt;&gt;"",Schülerdaten!X116&lt;&gt;""),Schülerdaten!X116,"")</f>
        <v/>
      </c>
    </row>
    <row r="114" spans="1:26" x14ac:dyDescent="0.2">
      <c r="A114" s="146" t="str">
        <f>IF(OR(Schülerdaten!$C117&lt;&gt;""),Schülerdaten!A117,"")</f>
        <v/>
      </c>
      <c r="B114" s="146" t="str">
        <f>IF(A114&lt;&gt;"",Schülerdaten!B117,"")</f>
        <v/>
      </c>
      <c r="C114" s="146" t="str">
        <f>IF(AND(A114&lt;&gt;"",Schülerdaten!F117&lt;&gt;""),IF(INDEX(codeclint,MATCH(Schülerdaten!F117,libclint,0))&lt;&gt;"",INDEX(codeclint,MATCH(Schülerdaten!F117,libclint,0)),""),"")</f>
        <v/>
      </c>
      <c r="D114" s="146" t="str">
        <f t="shared" si="3"/>
        <v/>
      </c>
      <c r="E114" s="146" t="str">
        <f>IF(A114&lt;&gt;"",IF(Schülerdaten!G117&lt;&gt;"",IF(Schülerdaten!AB117&lt;&gt;"",IF(Schülerdaten!G117="LOC.ID",CONCATENATE("LOC.",Schülerdaten!AU$5),Schülerdaten!G117),""),""),"")</f>
        <v/>
      </c>
      <c r="F114" s="146" t="str">
        <f>IF(A114&lt;&gt;"",IF(Schülerdaten!H117&lt;&gt;"",Schülerdaten!H117,""),"")</f>
        <v/>
      </c>
      <c r="G114" s="146" t="str">
        <f>IF(AND(A114&lt;&gt;"",Schülerdaten!AC117&lt;&gt;""),IF(Schülerdaten!AC117=TRUE,INDEX(codesex,MATCH(Schülerdaten!I117,libsex,0)),Schülerdaten!I117),"")</f>
        <v/>
      </c>
      <c r="H114" s="147" t="str">
        <f>IF(A114&lt;&gt;"",IF(Schülerdaten!J117&lt;&gt;"",Schülerdaten!J117,""),"")</f>
        <v/>
      </c>
      <c r="I114" s="148" t="str">
        <f>IF(AND(A114&lt;&gt;"",Schülerdaten!AE117&lt;&gt;""),IF(Schülerdaten!AE117=TRUE,INDEX(codenat,MATCH(Schülerdaten!K117,libnat,0)),Schülerdaten!K117),"")</f>
        <v/>
      </c>
      <c r="J114" s="148" t="str">
        <f>IF(AND(A114&lt;&gt;"",Schülerdaten!AF117&lt;&gt;""),IF(Schülerdaten!AF117=TRUE,INDEX(codelangue,MATCH(Schülerdaten!L117,liblangue,0)),Schülerdaten!L117),"")</f>
        <v/>
      </c>
      <c r="K114" s="148" t="str">
        <f>IF(AND(A114&lt;&gt;"",Schülerdaten!AH117&lt;&gt;""),IF(Schülerdaten!AH117=TRUE,IF(INDEX(codegem,MATCH(Schülerdaten!M117,libgem,0))&lt;8000,INDEX(codegem,MATCH(Schülerdaten!M117,libgem,0)),""),Schülerdaten!M117),"")</f>
        <v/>
      </c>
      <c r="L114" s="148" t="str">
        <f>IF(AND(A114&lt;&gt;"",Schülerdaten!AH117&lt;&gt;""),IF(Schülerdaten!AH117=TRUE,INDEX(codegemhist,MATCH(Schülerdaten!M117,libgem,0)),""),"")</f>
        <v/>
      </c>
      <c r="M114" s="148" t="str">
        <f>IF(AND(A114&lt;&gt;"",Schülerdaten!AH117&lt;&gt;""),IF(Schülerdaten!AH117=TRUE,IF(INDEX(codegem,MATCH(Schülerdaten!M117,libgem,0))&gt;=8000,INDEX(codegem,MATCH(Schülerdaten!M117,libgem,0)),""),Schülerdaten!M117),"")</f>
        <v/>
      </c>
      <c r="N114" s="148" t="str">
        <f>IF(AND(A114&lt;&gt;"",Schülerdaten!AI117&lt;&gt;""),IF(Schülerdaten!AI117=TRUE,INDEX(codeschart,MATCH(Schülerdaten!N117,libschart,0)),Schülerdaten!N117),"")</f>
        <v/>
      </c>
      <c r="O114" s="148" t="str">
        <f>IF(AND(A114&lt;&gt;"",Schülerdaten!O117&lt;&gt;""),Schülerdaten!O117,"")</f>
        <v/>
      </c>
      <c r="P114" s="148" t="str">
        <f>IF(AND(A114&lt;&gt;"",Schülerdaten!AK117&lt;&gt;""),IF(Schülerdaten!AK117=TRUE,INDEX(codeform,MATCH(Schülerdaten!P117,libform,0)),Schülerdaten!P117),"")</f>
        <v/>
      </c>
      <c r="Q114" s="148" t="str">
        <f>IF(AND(A114&lt;&gt;"",Schülerdaten!AL117&lt;&gt;""),IF(Schülerdaten!AL117=TRUE,INDEX(codespe,MATCH(Schülerdaten!Q117,libspe,0)),Schülerdaten!Q117),"")</f>
        <v/>
      </c>
      <c r="R114" s="148" t="str">
        <f>IF(AND(A114&lt;&gt;"",OR(Schülerdaten!AM117&lt;&gt;"",Schülerdaten!AT117=FALSE)),IF(Schülerdaten!AM117=TRUE,INDEX(codemp1,MATCH(Schülerdaten!R117,libmp1,0)),IF(Schülerdaten!AT117=FALSE,0,Schülerdaten!R117)),"")</f>
        <v/>
      </c>
      <c r="S114" s="148" t="str">
        <f t="shared" si="4"/>
        <v/>
      </c>
      <c r="T114" s="148" t="str">
        <f t="shared" si="5"/>
        <v/>
      </c>
      <c r="U114" s="148" t="str">
        <f>IF(AND(A114&lt;&gt;"",Schülerdaten!S117&lt;&gt;""),Schülerdaten!S117,"")</f>
        <v/>
      </c>
      <c r="V114" s="148" t="str">
        <f>IF(AND(A114&lt;&gt;"",Schülerdaten!T117&lt;&gt;""),Schülerdaten!T117,"")</f>
        <v/>
      </c>
      <c r="W114" s="148" t="str">
        <f>IF(AND(A114&lt;&gt;"",Schülerdaten!U117&lt;&gt;""),Schülerdaten!U117,"")</f>
        <v/>
      </c>
      <c r="X114" s="148" t="str">
        <f>IF(AND(A114&lt;&gt;"",Schülerdaten!V117&lt;&gt;""),Schülerdaten!V117,"")</f>
        <v/>
      </c>
      <c r="Y114" s="148" t="str">
        <f>IF(AND(A114&lt;&gt;"",Schülerdaten!W117&lt;&gt;""),Schülerdaten!W117,"")</f>
        <v/>
      </c>
      <c r="Z114" s="148" t="str">
        <f>IF(AND(A114&lt;&gt;"",Schülerdaten!X117&lt;&gt;""),Schülerdaten!X117,"")</f>
        <v/>
      </c>
    </row>
    <row r="115" spans="1:26" x14ac:dyDescent="0.2">
      <c r="A115" s="146" t="str">
        <f>IF(OR(Schülerdaten!$C118&lt;&gt;""),Schülerdaten!A118,"")</f>
        <v/>
      </c>
      <c r="B115" s="146" t="str">
        <f>IF(A115&lt;&gt;"",Schülerdaten!B118,"")</f>
        <v/>
      </c>
      <c r="C115" s="146" t="str">
        <f>IF(AND(A115&lt;&gt;"",Schülerdaten!F118&lt;&gt;""),IF(INDEX(codeclint,MATCH(Schülerdaten!F118,libclint,0))&lt;&gt;"",INDEX(codeclint,MATCH(Schülerdaten!F118,libclint,0)),""),"")</f>
        <v/>
      </c>
      <c r="D115" s="146" t="str">
        <f t="shared" si="3"/>
        <v/>
      </c>
      <c r="E115" s="146" t="str">
        <f>IF(A115&lt;&gt;"",IF(Schülerdaten!G118&lt;&gt;"",IF(Schülerdaten!AB118&lt;&gt;"",IF(Schülerdaten!G118="LOC.ID",CONCATENATE("LOC.",Schülerdaten!AU$5),Schülerdaten!G118),""),""),"")</f>
        <v/>
      </c>
      <c r="F115" s="146" t="str">
        <f>IF(A115&lt;&gt;"",IF(Schülerdaten!H118&lt;&gt;"",Schülerdaten!H118,""),"")</f>
        <v/>
      </c>
      <c r="G115" s="146" t="str">
        <f>IF(AND(A115&lt;&gt;"",Schülerdaten!AC118&lt;&gt;""),IF(Schülerdaten!AC118=TRUE,INDEX(codesex,MATCH(Schülerdaten!I118,libsex,0)),Schülerdaten!I118),"")</f>
        <v/>
      </c>
      <c r="H115" s="147" t="str">
        <f>IF(A115&lt;&gt;"",IF(Schülerdaten!J118&lt;&gt;"",Schülerdaten!J118,""),"")</f>
        <v/>
      </c>
      <c r="I115" s="148" t="str">
        <f>IF(AND(A115&lt;&gt;"",Schülerdaten!AE118&lt;&gt;""),IF(Schülerdaten!AE118=TRUE,INDEX(codenat,MATCH(Schülerdaten!K118,libnat,0)),Schülerdaten!K118),"")</f>
        <v/>
      </c>
      <c r="J115" s="148" t="str">
        <f>IF(AND(A115&lt;&gt;"",Schülerdaten!AF118&lt;&gt;""),IF(Schülerdaten!AF118=TRUE,INDEX(codelangue,MATCH(Schülerdaten!L118,liblangue,0)),Schülerdaten!L118),"")</f>
        <v/>
      </c>
      <c r="K115" s="148" t="str">
        <f>IF(AND(A115&lt;&gt;"",Schülerdaten!AH118&lt;&gt;""),IF(Schülerdaten!AH118=TRUE,IF(INDEX(codegem,MATCH(Schülerdaten!M118,libgem,0))&lt;8000,INDEX(codegem,MATCH(Schülerdaten!M118,libgem,0)),""),Schülerdaten!M118),"")</f>
        <v/>
      </c>
      <c r="L115" s="148" t="str">
        <f>IF(AND(A115&lt;&gt;"",Schülerdaten!AH118&lt;&gt;""),IF(Schülerdaten!AH118=TRUE,INDEX(codegemhist,MATCH(Schülerdaten!M118,libgem,0)),""),"")</f>
        <v/>
      </c>
      <c r="M115" s="148" t="str">
        <f>IF(AND(A115&lt;&gt;"",Schülerdaten!AH118&lt;&gt;""),IF(Schülerdaten!AH118=TRUE,IF(INDEX(codegem,MATCH(Schülerdaten!M118,libgem,0))&gt;=8000,INDEX(codegem,MATCH(Schülerdaten!M118,libgem,0)),""),Schülerdaten!M118),"")</f>
        <v/>
      </c>
      <c r="N115" s="148" t="str">
        <f>IF(AND(A115&lt;&gt;"",Schülerdaten!AI118&lt;&gt;""),IF(Schülerdaten!AI118=TRUE,INDEX(codeschart,MATCH(Schülerdaten!N118,libschart,0)),Schülerdaten!N118),"")</f>
        <v/>
      </c>
      <c r="O115" s="148" t="str">
        <f>IF(AND(A115&lt;&gt;"",Schülerdaten!O118&lt;&gt;""),Schülerdaten!O118,"")</f>
        <v/>
      </c>
      <c r="P115" s="148" t="str">
        <f>IF(AND(A115&lt;&gt;"",Schülerdaten!AK118&lt;&gt;""),IF(Schülerdaten!AK118=TRUE,INDEX(codeform,MATCH(Schülerdaten!P118,libform,0)),Schülerdaten!P118),"")</f>
        <v/>
      </c>
      <c r="Q115" s="148" t="str">
        <f>IF(AND(A115&lt;&gt;"",Schülerdaten!AL118&lt;&gt;""),IF(Schülerdaten!AL118=TRUE,INDEX(codespe,MATCH(Schülerdaten!Q118,libspe,0)),Schülerdaten!Q118),"")</f>
        <v/>
      </c>
      <c r="R115" s="148" t="str">
        <f>IF(AND(A115&lt;&gt;"",OR(Schülerdaten!AM118&lt;&gt;"",Schülerdaten!AT118=FALSE)),IF(Schülerdaten!AM118=TRUE,INDEX(codemp1,MATCH(Schülerdaten!R118,libmp1,0)),IF(Schülerdaten!AT118=FALSE,0,Schülerdaten!R118)),"")</f>
        <v/>
      </c>
      <c r="S115" s="148" t="str">
        <f t="shared" si="4"/>
        <v/>
      </c>
      <c r="T115" s="148" t="str">
        <f t="shared" si="5"/>
        <v/>
      </c>
      <c r="U115" s="148" t="str">
        <f>IF(AND(A115&lt;&gt;"",Schülerdaten!S118&lt;&gt;""),Schülerdaten!S118,"")</f>
        <v/>
      </c>
      <c r="V115" s="148" t="str">
        <f>IF(AND(A115&lt;&gt;"",Schülerdaten!T118&lt;&gt;""),Schülerdaten!T118,"")</f>
        <v/>
      </c>
      <c r="W115" s="148" t="str">
        <f>IF(AND(A115&lt;&gt;"",Schülerdaten!U118&lt;&gt;""),Schülerdaten!U118,"")</f>
        <v/>
      </c>
      <c r="X115" s="148" t="str">
        <f>IF(AND(A115&lt;&gt;"",Schülerdaten!V118&lt;&gt;""),Schülerdaten!V118,"")</f>
        <v/>
      </c>
      <c r="Y115" s="148" t="str">
        <f>IF(AND(A115&lt;&gt;"",Schülerdaten!W118&lt;&gt;""),Schülerdaten!W118,"")</f>
        <v/>
      </c>
      <c r="Z115" s="148" t="str">
        <f>IF(AND(A115&lt;&gt;"",Schülerdaten!X118&lt;&gt;""),Schülerdaten!X118,"")</f>
        <v/>
      </c>
    </row>
    <row r="116" spans="1:26" x14ac:dyDescent="0.2">
      <c r="A116" s="146" t="str">
        <f>IF(OR(Schülerdaten!$C119&lt;&gt;""),Schülerdaten!A119,"")</f>
        <v/>
      </c>
      <c r="B116" s="146" t="str">
        <f>IF(A116&lt;&gt;"",Schülerdaten!B119,"")</f>
        <v/>
      </c>
      <c r="C116" s="146" t="str">
        <f>IF(AND(A116&lt;&gt;"",Schülerdaten!F119&lt;&gt;""),IF(INDEX(codeclint,MATCH(Schülerdaten!F119,libclint,0))&lt;&gt;"",INDEX(codeclint,MATCH(Schülerdaten!F119,libclint,0)),""),"")</f>
        <v/>
      </c>
      <c r="D116" s="146" t="str">
        <f t="shared" si="3"/>
        <v/>
      </c>
      <c r="E116" s="146" t="str">
        <f>IF(A116&lt;&gt;"",IF(Schülerdaten!G119&lt;&gt;"",IF(Schülerdaten!AB119&lt;&gt;"",IF(Schülerdaten!G119="LOC.ID",CONCATENATE("LOC.",Schülerdaten!AU$5),Schülerdaten!G119),""),""),"")</f>
        <v/>
      </c>
      <c r="F116" s="146" t="str">
        <f>IF(A116&lt;&gt;"",IF(Schülerdaten!H119&lt;&gt;"",Schülerdaten!H119,""),"")</f>
        <v/>
      </c>
      <c r="G116" s="146" t="str">
        <f>IF(AND(A116&lt;&gt;"",Schülerdaten!AC119&lt;&gt;""),IF(Schülerdaten!AC119=TRUE,INDEX(codesex,MATCH(Schülerdaten!I119,libsex,0)),Schülerdaten!I119),"")</f>
        <v/>
      </c>
      <c r="H116" s="147" t="str">
        <f>IF(A116&lt;&gt;"",IF(Schülerdaten!J119&lt;&gt;"",Schülerdaten!J119,""),"")</f>
        <v/>
      </c>
      <c r="I116" s="148" t="str">
        <f>IF(AND(A116&lt;&gt;"",Schülerdaten!AE119&lt;&gt;""),IF(Schülerdaten!AE119=TRUE,INDEX(codenat,MATCH(Schülerdaten!K119,libnat,0)),Schülerdaten!K119),"")</f>
        <v/>
      </c>
      <c r="J116" s="148" t="str">
        <f>IF(AND(A116&lt;&gt;"",Schülerdaten!AF119&lt;&gt;""),IF(Schülerdaten!AF119=TRUE,INDEX(codelangue,MATCH(Schülerdaten!L119,liblangue,0)),Schülerdaten!L119),"")</f>
        <v/>
      </c>
      <c r="K116" s="148" t="str">
        <f>IF(AND(A116&lt;&gt;"",Schülerdaten!AH119&lt;&gt;""),IF(Schülerdaten!AH119=TRUE,IF(INDEX(codegem,MATCH(Schülerdaten!M119,libgem,0))&lt;8000,INDEX(codegem,MATCH(Schülerdaten!M119,libgem,0)),""),Schülerdaten!M119),"")</f>
        <v/>
      </c>
      <c r="L116" s="148" t="str">
        <f>IF(AND(A116&lt;&gt;"",Schülerdaten!AH119&lt;&gt;""),IF(Schülerdaten!AH119=TRUE,INDEX(codegemhist,MATCH(Schülerdaten!M119,libgem,0)),""),"")</f>
        <v/>
      </c>
      <c r="M116" s="148" t="str">
        <f>IF(AND(A116&lt;&gt;"",Schülerdaten!AH119&lt;&gt;""),IF(Schülerdaten!AH119=TRUE,IF(INDEX(codegem,MATCH(Schülerdaten!M119,libgem,0))&gt;=8000,INDEX(codegem,MATCH(Schülerdaten!M119,libgem,0)),""),Schülerdaten!M119),"")</f>
        <v/>
      </c>
      <c r="N116" s="148" t="str">
        <f>IF(AND(A116&lt;&gt;"",Schülerdaten!AI119&lt;&gt;""),IF(Schülerdaten!AI119=TRUE,INDEX(codeschart,MATCH(Schülerdaten!N119,libschart,0)),Schülerdaten!N119),"")</f>
        <v/>
      </c>
      <c r="O116" s="148" t="str">
        <f>IF(AND(A116&lt;&gt;"",Schülerdaten!O119&lt;&gt;""),Schülerdaten!O119,"")</f>
        <v/>
      </c>
      <c r="P116" s="148" t="str">
        <f>IF(AND(A116&lt;&gt;"",Schülerdaten!AK119&lt;&gt;""),IF(Schülerdaten!AK119=TRUE,INDEX(codeform,MATCH(Schülerdaten!P119,libform,0)),Schülerdaten!P119),"")</f>
        <v/>
      </c>
      <c r="Q116" s="148" t="str">
        <f>IF(AND(A116&lt;&gt;"",Schülerdaten!AL119&lt;&gt;""),IF(Schülerdaten!AL119=TRUE,INDEX(codespe,MATCH(Schülerdaten!Q119,libspe,0)),Schülerdaten!Q119),"")</f>
        <v/>
      </c>
      <c r="R116" s="148" t="str">
        <f>IF(AND(A116&lt;&gt;"",OR(Schülerdaten!AM119&lt;&gt;"",Schülerdaten!AT119=FALSE)),IF(Schülerdaten!AM119=TRUE,INDEX(codemp1,MATCH(Schülerdaten!R119,libmp1,0)),IF(Schülerdaten!AT119=FALSE,0,Schülerdaten!R119)),"")</f>
        <v/>
      </c>
      <c r="S116" s="148" t="str">
        <f t="shared" si="4"/>
        <v/>
      </c>
      <c r="T116" s="148" t="str">
        <f t="shared" si="5"/>
        <v/>
      </c>
      <c r="U116" s="148" t="str">
        <f>IF(AND(A116&lt;&gt;"",Schülerdaten!S119&lt;&gt;""),Schülerdaten!S119,"")</f>
        <v/>
      </c>
      <c r="V116" s="148" t="str">
        <f>IF(AND(A116&lt;&gt;"",Schülerdaten!T119&lt;&gt;""),Schülerdaten!T119,"")</f>
        <v/>
      </c>
      <c r="W116" s="148" t="str">
        <f>IF(AND(A116&lt;&gt;"",Schülerdaten!U119&lt;&gt;""),Schülerdaten!U119,"")</f>
        <v/>
      </c>
      <c r="X116" s="148" t="str">
        <f>IF(AND(A116&lt;&gt;"",Schülerdaten!V119&lt;&gt;""),Schülerdaten!V119,"")</f>
        <v/>
      </c>
      <c r="Y116" s="148" t="str">
        <f>IF(AND(A116&lt;&gt;"",Schülerdaten!W119&lt;&gt;""),Schülerdaten!W119,"")</f>
        <v/>
      </c>
      <c r="Z116" s="148" t="str">
        <f>IF(AND(A116&lt;&gt;"",Schülerdaten!X119&lt;&gt;""),Schülerdaten!X119,"")</f>
        <v/>
      </c>
    </row>
    <row r="117" spans="1:26" x14ac:dyDescent="0.2">
      <c r="A117" s="146" t="str">
        <f>IF(OR(Schülerdaten!$C120&lt;&gt;""),Schülerdaten!A120,"")</f>
        <v/>
      </c>
      <c r="B117" s="146" t="str">
        <f>IF(A117&lt;&gt;"",Schülerdaten!B120,"")</f>
        <v/>
      </c>
      <c r="C117" s="146" t="str">
        <f>IF(AND(A117&lt;&gt;"",Schülerdaten!F120&lt;&gt;""),IF(INDEX(codeclint,MATCH(Schülerdaten!F120,libclint,0))&lt;&gt;"",INDEX(codeclint,MATCH(Schülerdaten!F120,libclint,0)),""),"")</f>
        <v/>
      </c>
      <c r="D117" s="146" t="str">
        <f t="shared" si="3"/>
        <v/>
      </c>
      <c r="E117" s="146" t="str">
        <f>IF(A117&lt;&gt;"",IF(Schülerdaten!G120&lt;&gt;"",IF(Schülerdaten!AB120&lt;&gt;"",IF(Schülerdaten!G120="LOC.ID",CONCATENATE("LOC.",Schülerdaten!AU$5),Schülerdaten!G120),""),""),"")</f>
        <v/>
      </c>
      <c r="F117" s="146" t="str">
        <f>IF(A117&lt;&gt;"",IF(Schülerdaten!H120&lt;&gt;"",Schülerdaten!H120,""),"")</f>
        <v/>
      </c>
      <c r="G117" s="146" t="str">
        <f>IF(AND(A117&lt;&gt;"",Schülerdaten!AC120&lt;&gt;""),IF(Schülerdaten!AC120=TRUE,INDEX(codesex,MATCH(Schülerdaten!I120,libsex,0)),Schülerdaten!I120),"")</f>
        <v/>
      </c>
      <c r="H117" s="147" t="str">
        <f>IF(A117&lt;&gt;"",IF(Schülerdaten!J120&lt;&gt;"",Schülerdaten!J120,""),"")</f>
        <v/>
      </c>
      <c r="I117" s="148" t="str">
        <f>IF(AND(A117&lt;&gt;"",Schülerdaten!AE120&lt;&gt;""),IF(Schülerdaten!AE120=TRUE,INDEX(codenat,MATCH(Schülerdaten!K120,libnat,0)),Schülerdaten!K120),"")</f>
        <v/>
      </c>
      <c r="J117" s="148" t="str">
        <f>IF(AND(A117&lt;&gt;"",Schülerdaten!AF120&lt;&gt;""),IF(Schülerdaten!AF120=TRUE,INDEX(codelangue,MATCH(Schülerdaten!L120,liblangue,0)),Schülerdaten!L120),"")</f>
        <v/>
      </c>
      <c r="K117" s="148" t="str">
        <f>IF(AND(A117&lt;&gt;"",Schülerdaten!AH120&lt;&gt;""),IF(Schülerdaten!AH120=TRUE,IF(INDEX(codegem,MATCH(Schülerdaten!M120,libgem,0))&lt;8000,INDEX(codegem,MATCH(Schülerdaten!M120,libgem,0)),""),Schülerdaten!M120),"")</f>
        <v/>
      </c>
      <c r="L117" s="148" t="str">
        <f>IF(AND(A117&lt;&gt;"",Schülerdaten!AH120&lt;&gt;""),IF(Schülerdaten!AH120=TRUE,INDEX(codegemhist,MATCH(Schülerdaten!M120,libgem,0)),""),"")</f>
        <v/>
      </c>
      <c r="M117" s="148" t="str">
        <f>IF(AND(A117&lt;&gt;"",Schülerdaten!AH120&lt;&gt;""),IF(Schülerdaten!AH120=TRUE,IF(INDEX(codegem,MATCH(Schülerdaten!M120,libgem,0))&gt;=8000,INDEX(codegem,MATCH(Schülerdaten!M120,libgem,0)),""),Schülerdaten!M120),"")</f>
        <v/>
      </c>
      <c r="N117" s="148" t="str">
        <f>IF(AND(A117&lt;&gt;"",Schülerdaten!AI120&lt;&gt;""),IF(Schülerdaten!AI120=TRUE,INDEX(codeschart,MATCH(Schülerdaten!N120,libschart,0)),Schülerdaten!N120),"")</f>
        <v/>
      </c>
      <c r="O117" s="148" t="str">
        <f>IF(AND(A117&lt;&gt;"",Schülerdaten!O120&lt;&gt;""),Schülerdaten!O120,"")</f>
        <v/>
      </c>
      <c r="P117" s="148" t="str">
        <f>IF(AND(A117&lt;&gt;"",Schülerdaten!AK120&lt;&gt;""),IF(Schülerdaten!AK120=TRUE,INDEX(codeform,MATCH(Schülerdaten!P120,libform,0)),Schülerdaten!P120),"")</f>
        <v/>
      </c>
      <c r="Q117" s="148" t="str">
        <f>IF(AND(A117&lt;&gt;"",Schülerdaten!AL120&lt;&gt;""),IF(Schülerdaten!AL120=TRUE,INDEX(codespe,MATCH(Schülerdaten!Q120,libspe,0)),Schülerdaten!Q120),"")</f>
        <v/>
      </c>
      <c r="R117" s="148" t="str">
        <f>IF(AND(A117&lt;&gt;"",OR(Schülerdaten!AM120&lt;&gt;"",Schülerdaten!AT120=FALSE)),IF(Schülerdaten!AM120=TRUE,INDEX(codemp1,MATCH(Schülerdaten!R120,libmp1,0)),IF(Schülerdaten!AT120=FALSE,0,Schülerdaten!R120)),"")</f>
        <v/>
      </c>
      <c r="S117" s="148" t="str">
        <f t="shared" si="4"/>
        <v/>
      </c>
      <c r="T117" s="148" t="str">
        <f t="shared" si="5"/>
        <v/>
      </c>
      <c r="U117" s="148" t="str">
        <f>IF(AND(A117&lt;&gt;"",Schülerdaten!S120&lt;&gt;""),Schülerdaten!S120,"")</f>
        <v/>
      </c>
      <c r="V117" s="148" t="str">
        <f>IF(AND(A117&lt;&gt;"",Schülerdaten!T120&lt;&gt;""),Schülerdaten!T120,"")</f>
        <v/>
      </c>
      <c r="W117" s="148" t="str">
        <f>IF(AND(A117&lt;&gt;"",Schülerdaten!U120&lt;&gt;""),Schülerdaten!U120,"")</f>
        <v/>
      </c>
      <c r="X117" s="148" t="str">
        <f>IF(AND(A117&lt;&gt;"",Schülerdaten!V120&lt;&gt;""),Schülerdaten!V120,"")</f>
        <v/>
      </c>
      <c r="Y117" s="148" t="str">
        <f>IF(AND(A117&lt;&gt;"",Schülerdaten!W120&lt;&gt;""),Schülerdaten!W120,"")</f>
        <v/>
      </c>
      <c r="Z117" s="148" t="str">
        <f>IF(AND(A117&lt;&gt;"",Schülerdaten!X120&lt;&gt;""),Schülerdaten!X120,"")</f>
        <v/>
      </c>
    </row>
    <row r="118" spans="1:26" x14ac:dyDescent="0.2">
      <c r="A118" s="146" t="str">
        <f>IF(OR(Schülerdaten!$C121&lt;&gt;""),Schülerdaten!A121,"")</f>
        <v/>
      </c>
      <c r="B118" s="146" t="str">
        <f>IF(A118&lt;&gt;"",Schülerdaten!B121,"")</f>
        <v/>
      </c>
      <c r="C118" s="146" t="str">
        <f>IF(AND(A118&lt;&gt;"",Schülerdaten!F121&lt;&gt;""),IF(INDEX(codeclint,MATCH(Schülerdaten!F121,libclint,0))&lt;&gt;"",INDEX(codeclint,MATCH(Schülerdaten!F121,libclint,0)),""),"")</f>
        <v/>
      </c>
      <c r="D118" s="146" t="str">
        <f t="shared" si="3"/>
        <v/>
      </c>
      <c r="E118" s="146" t="str">
        <f>IF(A118&lt;&gt;"",IF(Schülerdaten!G121&lt;&gt;"",IF(Schülerdaten!AB121&lt;&gt;"",IF(Schülerdaten!G121="LOC.ID",CONCATENATE("LOC.",Schülerdaten!AU$5),Schülerdaten!G121),""),""),"")</f>
        <v/>
      </c>
      <c r="F118" s="146" t="str">
        <f>IF(A118&lt;&gt;"",IF(Schülerdaten!H121&lt;&gt;"",Schülerdaten!H121,""),"")</f>
        <v/>
      </c>
      <c r="G118" s="146" t="str">
        <f>IF(AND(A118&lt;&gt;"",Schülerdaten!AC121&lt;&gt;""),IF(Schülerdaten!AC121=TRUE,INDEX(codesex,MATCH(Schülerdaten!I121,libsex,0)),Schülerdaten!I121),"")</f>
        <v/>
      </c>
      <c r="H118" s="147" t="str">
        <f>IF(A118&lt;&gt;"",IF(Schülerdaten!J121&lt;&gt;"",Schülerdaten!J121,""),"")</f>
        <v/>
      </c>
      <c r="I118" s="148" t="str">
        <f>IF(AND(A118&lt;&gt;"",Schülerdaten!AE121&lt;&gt;""),IF(Schülerdaten!AE121=TRUE,INDEX(codenat,MATCH(Schülerdaten!K121,libnat,0)),Schülerdaten!K121),"")</f>
        <v/>
      </c>
      <c r="J118" s="148" t="str">
        <f>IF(AND(A118&lt;&gt;"",Schülerdaten!AF121&lt;&gt;""),IF(Schülerdaten!AF121=TRUE,INDEX(codelangue,MATCH(Schülerdaten!L121,liblangue,0)),Schülerdaten!L121),"")</f>
        <v/>
      </c>
      <c r="K118" s="148" t="str">
        <f>IF(AND(A118&lt;&gt;"",Schülerdaten!AH121&lt;&gt;""),IF(Schülerdaten!AH121=TRUE,IF(INDEX(codegem,MATCH(Schülerdaten!M121,libgem,0))&lt;8000,INDEX(codegem,MATCH(Schülerdaten!M121,libgem,0)),""),Schülerdaten!M121),"")</f>
        <v/>
      </c>
      <c r="L118" s="148" t="str">
        <f>IF(AND(A118&lt;&gt;"",Schülerdaten!AH121&lt;&gt;""),IF(Schülerdaten!AH121=TRUE,INDEX(codegemhist,MATCH(Schülerdaten!M121,libgem,0)),""),"")</f>
        <v/>
      </c>
      <c r="M118" s="148" t="str">
        <f>IF(AND(A118&lt;&gt;"",Schülerdaten!AH121&lt;&gt;""),IF(Schülerdaten!AH121=TRUE,IF(INDEX(codegem,MATCH(Schülerdaten!M121,libgem,0))&gt;=8000,INDEX(codegem,MATCH(Schülerdaten!M121,libgem,0)),""),Schülerdaten!M121),"")</f>
        <v/>
      </c>
      <c r="N118" s="148" t="str">
        <f>IF(AND(A118&lt;&gt;"",Schülerdaten!AI121&lt;&gt;""),IF(Schülerdaten!AI121=TRUE,INDEX(codeschart,MATCH(Schülerdaten!N121,libschart,0)),Schülerdaten!N121),"")</f>
        <v/>
      </c>
      <c r="O118" s="148" t="str">
        <f>IF(AND(A118&lt;&gt;"",Schülerdaten!O121&lt;&gt;""),Schülerdaten!O121,"")</f>
        <v/>
      </c>
      <c r="P118" s="148" t="str">
        <f>IF(AND(A118&lt;&gt;"",Schülerdaten!AK121&lt;&gt;""),IF(Schülerdaten!AK121=TRUE,INDEX(codeform,MATCH(Schülerdaten!P121,libform,0)),Schülerdaten!P121),"")</f>
        <v/>
      </c>
      <c r="Q118" s="148" t="str">
        <f>IF(AND(A118&lt;&gt;"",Schülerdaten!AL121&lt;&gt;""),IF(Schülerdaten!AL121=TRUE,INDEX(codespe,MATCH(Schülerdaten!Q121,libspe,0)),Schülerdaten!Q121),"")</f>
        <v/>
      </c>
      <c r="R118" s="148" t="str">
        <f>IF(AND(A118&lt;&gt;"",OR(Schülerdaten!AM121&lt;&gt;"",Schülerdaten!AT121=FALSE)),IF(Schülerdaten!AM121=TRUE,INDEX(codemp1,MATCH(Schülerdaten!R121,libmp1,0)),IF(Schülerdaten!AT121=FALSE,0,Schülerdaten!R121)),"")</f>
        <v/>
      </c>
      <c r="S118" s="148" t="str">
        <f t="shared" si="4"/>
        <v/>
      </c>
      <c r="T118" s="148" t="str">
        <f t="shared" si="5"/>
        <v/>
      </c>
      <c r="U118" s="148" t="str">
        <f>IF(AND(A118&lt;&gt;"",Schülerdaten!S121&lt;&gt;""),Schülerdaten!S121,"")</f>
        <v/>
      </c>
      <c r="V118" s="148" t="str">
        <f>IF(AND(A118&lt;&gt;"",Schülerdaten!T121&lt;&gt;""),Schülerdaten!T121,"")</f>
        <v/>
      </c>
      <c r="W118" s="148" t="str">
        <f>IF(AND(A118&lt;&gt;"",Schülerdaten!U121&lt;&gt;""),Schülerdaten!U121,"")</f>
        <v/>
      </c>
      <c r="X118" s="148" t="str">
        <f>IF(AND(A118&lt;&gt;"",Schülerdaten!V121&lt;&gt;""),Schülerdaten!V121,"")</f>
        <v/>
      </c>
      <c r="Y118" s="148" t="str">
        <f>IF(AND(A118&lt;&gt;"",Schülerdaten!W121&lt;&gt;""),Schülerdaten!W121,"")</f>
        <v/>
      </c>
      <c r="Z118" s="148" t="str">
        <f>IF(AND(A118&lt;&gt;"",Schülerdaten!X121&lt;&gt;""),Schülerdaten!X121,"")</f>
        <v/>
      </c>
    </row>
    <row r="119" spans="1:26" x14ac:dyDescent="0.2">
      <c r="A119" s="146" t="str">
        <f>IF(OR(Schülerdaten!$C122&lt;&gt;""),Schülerdaten!A122,"")</f>
        <v/>
      </c>
      <c r="B119" s="146" t="str">
        <f>IF(A119&lt;&gt;"",Schülerdaten!B122,"")</f>
        <v/>
      </c>
      <c r="C119" s="146" t="str">
        <f>IF(AND(A119&lt;&gt;"",Schülerdaten!F122&lt;&gt;""),IF(INDEX(codeclint,MATCH(Schülerdaten!F122,libclint,0))&lt;&gt;"",INDEX(codeclint,MATCH(Schülerdaten!F122,libclint,0)),""),"")</f>
        <v/>
      </c>
      <c r="D119" s="146" t="str">
        <f t="shared" si="3"/>
        <v/>
      </c>
      <c r="E119" s="146" t="str">
        <f>IF(A119&lt;&gt;"",IF(Schülerdaten!G122&lt;&gt;"",IF(Schülerdaten!AB122&lt;&gt;"",IF(Schülerdaten!G122="LOC.ID",CONCATENATE("LOC.",Schülerdaten!AU$5),Schülerdaten!G122),""),""),"")</f>
        <v/>
      </c>
      <c r="F119" s="146" t="str">
        <f>IF(A119&lt;&gt;"",IF(Schülerdaten!H122&lt;&gt;"",Schülerdaten!H122,""),"")</f>
        <v/>
      </c>
      <c r="G119" s="146" t="str">
        <f>IF(AND(A119&lt;&gt;"",Schülerdaten!AC122&lt;&gt;""),IF(Schülerdaten!AC122=TRUE,INDEX(codesex,MATCH(Schülerdaten!I122,libsex,0)),Schülerdaten!I122),"")</f>
        <v/>
      </c>
      <c r="H119" s="147" t="str">
        <f>IF(A119&lt;&gt;"",IF(Schülerdaten!J122&lt;&gt;"",Schülerdaten!J122,""),"")</f>
        <v/>
      </c>
      <c r="I119" s="148" t="str">
        <f>IF(AND(A119&lt;&gt;"",Schülerdaten!AE122&lt;&gt;""),IF(Schülerdaten!AE122=TRUE,INDEX(codenat,MATCH(Schülerdaten!K122,libnat,0)),Schülerdaten!K122),"")</f>
        <v/>
      </c>
      <c r="J119" s="148" t="str">
        <f>IF(AND(A119&lt;&gt;"",Schülerdaten!AF122&lt;&gt;""),IF(Schülerdaten!AF122=TRUE,INDEX(codelangue,MATCH(Schülerdaten!L122,liblangue,0)),Schülerdaten!L122),"")</f>
        <v/>
      </c>
      <c r="K119" s="148" t="str">
        <f>IF(AND(A119&lt;&gt;"",Schülerdaten!AH122&lt;&gt;""),IF(Schülerdaten!AH122=TRUE,IF(INDEX(codegem,MATCH(Schülerdaten!M122,libgem,0))&lt;8000,INDEX(codegem,MATCH(Schülerdaten!M122,libgem,0)),""),Schülerdaten!M122),"")</f>
        <v/>
      </c>
      <c r="L119" s="148" t="str">
        <f>IF(AND(A119&lt;&gt;"",Schülerdaten!AH122&lt;&gt;""),IF(Schülerdaten!AH122=TRUE,INDEX(codegemhist,MATCH(Schülerdaten!M122,libgem,0)),""),"")</f>
        <v/>
      </c>
      <c r="M119" s="148" t="str">
        <f>IF(AND(A119&lt;&gt;"",Schülerdaten!AH122&lt;&gt;""),IF(Schülerdaten!AH122=TRUE,IF(INDEX(codegem,MATCH(Schülerdaten!M122,libgem,0))&gt;=8000,INDEX(codegem,MATCH(Schülerdaten!M122,libgem,0)),""),Schülerdaten!M122),"")</f>
        <v/>
      </c>
      <c r="N119" s="148" t="str">
        <f>IF(AND(A119&lt;&gt;"",Schülerdaten!AI122&lt;&gt;""),IF(Schülerdaten!AI122=TRUE,INDEX(codeschart,MATCH(Schülerdaten!N122,libschart,0)),Schülerdaten!N122),"")</f>
        <v/>
      </c>
      <c r="O119" s="148" t="str">
        <f>IF(AND(A119&lt;&gt;"",Schülerdaten!O122&lt;&gt;""),Schülerdaten!O122,"")</f>
        <v/>
      </c>
      <c r="P119" s="148" t="str">
        <f>IF(AND(A119&lt;&gt;"",Schülerdaten!AK122&lt;&gt;""),IF(Schülerdaten!AK122=TRUE,INDEX(codeform,MATCH(Schülerdaten!P122,libform,0)),Schülerdaten!P122),"")</f>
        <v/>
      </c>
      <c r="Q119" s="148" t="str">
        <f>IF(AND(A119&lt;&gt;"",Schülerdaten!AL122&lt;&gt;""),IF(Schülerdaten!AL122=TRUE,INDEX(codespe,MATCH(Schülerdaten!Q122,libspe,0)),Schülerdaten!Q122),"")</f>
        <v/>
      </c>
      <c r="R119" s="148" t="str">
        <f>IF(AND(A119&lt;&gt;"",OR(Schülerdaten!AM122&lt;&gt;"",Schülerdaten!AT122=FALSE)),IF(Schülerdaten!AM122=TRUE,INDEX(codemp1,MATCH(Schülerdaten!R122,libmp1,0)),IF(Schülerdaten!AT122=FALSE,0,Schülerdaten!R122)),"")</f>
        <v/>
      </c>
      <c r="S119" s="148" t="str">
        <f t="shared" si="4"/>
        <v/>
      </c>
      <c r="T119" s="148" t="str">
        <f t="shared" si="5"/>
        <v/>
      </c>
      <c r="U119" s="148" t="str">
        <f>IF(AND(A119&lt;&gt;"",Schülerdaten!S122&lt;&gt;""),Schülerdaten!S122,"")</f>
        <v/>
      </c>
      <c r="V119" s="148" t="str">
        <f>IF(AND(A119&lt;&gt;"",Schülerdaten!T122&lt;&gt;""),Schülerdaten!T122,"")</f>
        <v/>
      </c>
      <c r="W119" s="148" t="str">
        <f>IF(AND(A119&lt;&gt;"",Schülerdaten!U122&lt;&gt;""),Schülerdaten!U122,"")</f>
        <v/>
      </c>
      <c r="X119" s="148" t="str">
        <f>IF(AND(A119&lt;&gt;"",Schülerdaten!V122&lt;&gt;""),Schülerdaten!V122,"")</f>
        <v/>
      </c>
      <c r="Y119" s="148" t="str">
        <f>IF(AND(A119&lt;&gt;"",Schülerdaten!W122&lt;&gt;""),Schülerdaten!W122,"")</f>
        <v/>
      </c>
      <c r="Z119" s="148" t="str">
        <f>IF(AND(A119&lt;&gt;"",Schülerdaten!X122&lt;&gt;""),Schülerdaten!X122,"")</f>
        <v/>
      </c>
    </row>
    <row r="120" spans="1:26" x14ac:dyDescent="0.2">
      <c r="A120" s="146" t="str">
        <f>IF(OR(Schülerdaten!$C123&lt;&gt;""),Schülerdaten!A123,"")</f>
        <v/>
      </c>
      <c r="B120" s="146" t="str">
        <f>IF(A120&lt;&gt;"",Schülerdaten!B123,"")</f>
        <v/>
      </c>
      <c r="C120" s="146" t="str">
        <f>IF(AND(A120&lt;&gt;"",Schülerdaten!F123&lt;&gt;""),IF(INDEX(codeclint,MATCH(Schülerdaten!F123,libclint,0))&lt;&gt;"",INDEX(codeclint,MATCH(Schülerdaten!F123,libclint,0)),""),"")</f>
        <v/>
      </c>
      <c r="D120" s="146" t="str">
        <f t="shared" si="3"/>
        <v/>
      </c>
      <c r="E120" s="146" t="str">
        <f>IF(A120&lt;&gt;"",IF(Schülerdaten!G123&lt;&gt;"",IF(Schülerdaten!AB123&lt;&gt;"",IF(Schülerdaten!G123="LOC.ID",CONCATENATE("LOC.",Schülerdaten!AU$5),Schülerdaten!G123),""),""),"")</f>
        <v/>
      </c>
      <c r="F120" s="146" t="str">
        <f>IF(A120&lt;&gt;"",IF(Schülerdaten!H123&lt;&gt;"",Schülerdaten!H123,""),"")</f>
        <v/>
      </c>
      <c r="G120" s="146" t="str">
        <f>IF(AND(A120&lt;&gt;"",Schülerdaten!AC123&lt;&gt;""),IF(Schülerdaten!AC123=TRUE,INDEX(codesex,MATCH(Schülerdaten!I123,libsex,0)),Schülerdaten!I123),"")</f>
        <v/>
      </c>
      <c r="H120" s="147" t="str">
        <f>IF(A120&lt;&gt;"",IF(Schülerdaten!J123&lt;&gt;"",Schülerdaten!J123,""),"")</f>
        <v/>
      </c>
      <c r="I120" s="148" t="str">
        <f>IF(AND(A120&lt;&gt;"",Schülerdaten!AE123&lt;&gt;""),IF(Schülerdaten!AE123=TRUE,INDEX(codenat,MATCH(Schülerdaten!K123,libnat,0)),Schülerdaten!K123),"")</f>
        <v/>
      </c>
      <c r="J120" s="148" t="str">
        <f>IF(AND(A120&lt;&gt;"",Schülerdaten!AF123&lt;&gt;""),IF(Schülerdaten!AF123=TRUE,INDEX(codelangue,MATCH(Schülerdaten!L123,liblangue,0)),Schülerdaten!L123),"")</f>
        <v/>
      </c>
      <c r="K120" s="148" t="str">
        <f>IF(AND(A120&lt;&gt;"",Schülerdaten!AH123&lt;&gt;""),IF(Schülerdaten!AH123=TRUE,IF(INDEX(codegem,MATCH(Schülerdaten!M123,libgem,0))&lt;8000,INDEX(codegem,MATCH(Schülerdaten!M123,libgem,0)),""),Schülerdaten!M123),"")</f>
        <v/>
      </c>
      <c r="L120" s="148" t="str">
        <f>IF(AND(A120&lt;&gt;"",Schülerdaten!AH123&lt;&gt;""),IF(Schülerdaten!AH123=TRUE,INDEX(codegemhist,MATCH(Schülerdaten!M123,libgem,0)),""),"")</f>
        <v/>
      </c>
      <c r="M120" s="148" t="str">
        <f>IF(AND(A120&lt;&gt;"",Schülerdaten!AH123&lt;&gt;""),IF(Schülerdaten!AH123=TRUE,IF(INDEX(codegem,MATCH(Schülerdaten!M123,libgem,0))&gt;=8000,INDEX(codegem,MATCH(Schülerdaten!M123,libgem,0)),""),Schülerdaten!M123),"")</f>
        <v/>
      </c>
      <c r="N120" s="148" t="str">
        <f>IF(AND(A120&lt;&gt;"",Schülerdaten!AI123&lt;&gt;""),IF(Schülerdaten!AI123=TRUE,INDEX(codeschart,MATCH(Schülerdaten!N123,libschart,0)),Schülerdaten!N123),"")</f>
        <v/>
      </c>
      <c r="O120" s="148" t="str">
        <f>IF(AND(A120&lt;&gt;"",Schülerdaten!O123&lt;&gt;""),Schülerdaten!O123,"")</f>
        <v/>
      </c>
      <c r="P120" s="148" t="str">
        <f>IF(AND(A120&lt;&gt;"",Schülerdaten!AK123&lt;&gt;""),IF(Schülerdaten!AK123=TRUE,INDEX(codeform,MATCH(Schülerdaten!P123,libform,0)),Schülerdaten!P123),"")</f>
        <v/>
      </c>
      <c r="Q120" s="148" t="str">
        <f>IF(AND(A120&lt;&gt;"",Schülerdaten!AL123&lt;&gt;""),IF(Schülerdaten!AL123=TRUE,INDEX(codespe,MATCH(Schülerdaten!Q123,libspe,0)),Schülerdaten!Q123),"")</f>
        <v/>
      </c>
      <c r="R120" s="148" t="str">
        <f>IF(AND(A120&lt;&gt;"",OR(Schülerdaten!AM123&lt;&gt;"",Schülerdaten!AT123=FALSE)),IF(Schülerdaten!AM123=TRUE,INDEX(codemp1,MATCH(Schülerdaten!R123,libmp1,0)),IF(Schülerdaten!AT123=FALSE,0,Schülerdaten!R123)),"")</f>
        <v/>
      </c>
      <c r="S120" s="148" t="str">
        <f t="shared" si="4"/>
        <v/>
      </c>
      <c r="T120" s="148" t="str">
        <f t="shared" si="5"/>
        <v/>
      </c>
      <c r="U120" s="148" t="str">
        <f>IF(AND(A120&lt;&gt;"",Schülerdaten!S123&lt;&gt;""),Schülerdaten!S123,"")</f>
        <v/>
      </c>
      <c r="V120" s="148" t="str">
        <f>IF(AND(A120&lt;&gt;"",Schülerdaten!T123&lt;&gt;""),Schülerdaten!T123,"")</f>
        <v/>
      </c>
      <c r="W120" s="148" t="str">
        <f>IF(AND(A120&lt;&gt;"",Schülerdaten!U123&lt;&gt;""),Schülerdaten!U123,"")</f>
        <v/>
      </c>
      <c r="X120" s="148" t="str">
        <f>IF(AND(A120&lt;&gt;"",Schülerdaten!V123&lt;&gt;""),Schülerdaten!V123,"")</f>
        <v/>
      </c>
      <c r="Y120" s="148" t="str">
        <f>IF(AND(A120&lt;&gt;"",Schülerdaten!W123&lt;&gt;""),Schülerdaten!W123,"")</f>
        <v/>
      </c>
      <c r="Z120" s="148" t="str">
        <f>IF(AND(A120&lt;&gt;"",Schülerdaten!X123&lt;&gt;""),Schülerdaten!X123,"")</f>
        <v/>
      </c>
    </row>
    <row r="121" spans="1:26" x14ac:dyDescent="0.2">
      <c r="A121" s="146" t="str">
        <f>IF(OR(Schülerdaten!$C124&lt;&gt;""),Schülerdaten!A124,"")</f>
        <v/>
      </c>
      <c r="B121" s="146" t="str">
        <f>IF(A121&lt;&gt;"",Schülerdaten!B124,"")</f>
        <v/>
      </c>
      <c r="C121" s="146" t="str">
        <f>IF(AND(A121&lt;&gt;"",Schülerdaten!F124&lt;&gt;""),IF(INDEX(codeclint,MATCH(Schülerdaten!F124,libclint,0))&lt;&gt;"",INDEX(codeclint,MATCH(Schülerdaten!F124,libclint,0)),""),"")</f>
        <v/>
      </c>
      <c r="D121" s="146" t="str">
        <f t="shared" si="3"/>
        <v/>
      </c>
      <c r="E121" s="146" t="str">
        <f>IF(A121&lt;&gt;"",IF(Schülerdaten!G124&lt;&gt;"",IF(Schülerdaten!AB124&lt;&gt;"",IF(Schülerdaten!G124="LOC.ID",CONCATENATE("LOC.",Schülerdaten!AU$5),Schülerdaten!G124),""),""),"")</f>
        <v/>
      </c>
      <c r="F121" s="146" t="str">
        <f>IF(A121&lt;&gt;"",IF(Schülerdaten!H124&lt;&gt;"",Schülerdaten!H124,""),"")</f>
        <v/>
      </c>
      <c r="G121" s="146" t="str">
        <f>IF(AND(A121&lt;&gt;"",Schülerdaten!AC124&lt;&gt;""),IF(Schülerdaten!AC124=TRUE,INDEX(codesex,MATCH(Schülerdaten!I124,libsex,0)),Schülerdaten!I124),"")</f>
        <v/>
      </c>
      <c r="H121" s="147" t="str">
        <f>IF(A121&lt;&gt;"",IF(Schülerdaten!J124&lt;&gt;"",Schülerdaten!J124,""),"")</f>
        <v/>
      </c>
      <c r="I121" s="148" t="str">
        <f>IF(AND(A121&lt;&gt;"",Schülerdaten!AE124&lt;&gt;""),IF(Schülerdaten!AE124=TRUE,INDEX(codenat,MATCH(Schülerdaten!K124,libnat,0)),Schülerdaten!K124),"")</f>
        <v/>
      </c>
      <c r="J121" s="148" t="str">
        <f>IF(AND(A121&lt;&gt;"",Schülerdaten!AF124&lt;&gt;""),IF(Schülerdaten!AF124=TRUE,INDEX(codelangue,MATCH(Schülerdaten!L124,liblangue,0)),Schülerdaten!L124),"")</f>
        <v/>
      </c>
      <c r="K121" s="148" t="str">
        <f>IF(AND(A121&lt;&gt;"",Schülerdaten!AH124&lt;&gt;""),IF(Schülerdaten!AH124=TRUE,IF(INDEX(codegem,MATCH(Schülerdaten!M124,libgem,0))&lt;8000,INDEX(codegem,MATCH(Schülerdaten!M124,libgem,0)),""),Schülerdaten!M124),"")</f>
        <v/>
      </c>
      <c r="L121" s="148" t="str">
        <f>IF(AND(A121&lt;&gt;"",Schülerdaten!AH124&lt;&gt;""),IF(Schülerdaten!AH124=TRUE,INDEX(codegemhist,MATCH(Schülerdaten!M124,libgem,0)),""),"")</f>
        <v/>
      </c>
      <c r="M121" s="148" t="str">
        <f>IF(AND(A121&lt;&gt;"",Schülerdaten!AH124&lt;&gt;""),IF(Schülerdaten!AH124=TRUE,IF(INDEX(codegem,MATCH(Schülerdaten!M124,libgem,0))&gt;=8000,INDEX(codegem,MATCH(Schülerdaten!M124,libgem,0)),""),Schülerdaten!M124),"")</f>
        <v/>
      </c>
      <c r="N121" s="148" t="str">
        <f>IF(AND(A121&lt;&gt;"",Schülerdaten!AI124&lt;&gt;""),IF(Schülerdaten!AI124=TRUE,INDEX(codeschart,MATCH(Schülerdaten!N124,libschart,0)),Schülerdaten!N124),"")</f>
        <v/>
      </c>
      <c r="O121" s="148" t="str">
        <f>IF(AND(A121&lt;&gt;"",Schülerdaten!O124&lt;&gt;""),Schülerdaten!O124,"")</f>
        <v/>
      </c>
      <c r="P121" s="148" t="str">
        <f>IF(AND(A121&lt;&gt;"",Schülerdaten!AK124&lt;&gt;""),IF(Schülerdaten!AK124=TRUE,INDEX(codeform,MATCH(Schülerdaten!P124,libform,0)),Schülerdaten!P124),"")</f>
        <v/>
      </c>
      <c r="Q121" s="148" t="str">
        <f>IF(AND(A121&lt;&gt;"",Schülerdaten!AL124&lt;&gt;""),IF(Schülerdaten!AL124=TRUE,INDEX(codespe,MATCH(Schülerdaten!Q124,libspe,0)),Schülerdaten!Q124),"")</f>
        <v/>
      </c>
      <c r="R121" s="148" t="str">
        <f>IF(AND(A121&lt;&gt;"",OR(Schülerdaten!AM124&lt;&gt;"",Schülerdaten!AT124=FALSE)),IF(Schülerdaten!AM124=TRUE,INDEX(codemp1,MATCH(Schülerdaten!R124,libmp1,0)),IF(Schülerdaten!AT124=FALSE,0,Schülerdaten!R124)),"")</f>
        <v/>
      </c>
      <c r="S121" s="148" t="str">
        <f t="shared" si="4"/>
        <v/>
      </c>
      <c r="T121" s="148" t="str">
        <f t="shared" si="5"/>
        <v/>
      </c>
      <c r="U121" s="148" t="str">
        <f>IF(AND(A121&lt;&gt;"",Schülerdaten!S124&lt;&gt;""),Schülerdaten!S124,"")</f>
        <v/>
      </c>
      <c r="V121" s="148" t="str">
        <f>IF(AND(A121&lt;&gt;"",Schülerdaten!T124&lt;&gt;""),Schülerdaten!T124,"")</f>
        <v/>
      </c>
      <c r="W121" s="148" t="str">
        <f>IF(AND(A121&lt;&gt;"",Schülerdaten!U124&lt;&gt;""),Schülerdaten!U124,"")</f>
        <v/>
      </c>
      <c r="X121" s="148" t="str">
        <f>IF(AND(A121&lt;&gt;"",Schülerdaten!V124&lt;&gt;""),Schülerdaten!V124,"")</f>
        <v/>
      </c>
      <c r="Y121" s="148" t="str">
        <f>IF(AND(A121&lt;&gt;"",Schülerdaten!W124&lt;&gt;""),Schülerdaten!W124,"")</f>
        <v/>
      </c>
      <c r="Z121" s="148" t="str">
        <f>IF(AND(A121&lt;&gt;"",Schülerdaten!X124&lt;&gt;""),Schülerdaten!X124,"")</f>
        <v/>
      </c>
    </row>
    <row r="122" spans="1:26" x14ac:dyDescent="0.2">
      <c r="A122" s="146" t="str">
        <f>IF(OR(Schülerdaten!$C125&lt;&gt;""),Schülerdaten!A125,"")</f>
        <v/>
      </c>
      <c r="B122" s="146" t="str">
        <f>IF(A122&lt;&gt;"",Schülerdaten!B125,"")</f>
        <v/>
      </c>
      <c r="C122" s="146" t="str">
        <f>IF(AND(A122&lt;&gt;"",Schülerdaten!F125&lt;&gt;""),IF(INDEX(codeclint,MATCH(Schülerdaten!F125,libclint,0))&lt;&gt;"",INDEX(codeclint,MATCH(Schülerdaten!F125,libclint,0)),""),"")</f>
        <v/>
      </c>
      <c r="D122" s="146" t="str">
        <f t="shared" si="3"/>
        <v/>
      </c>
      <c r="E122" s="146" t="str">
        <f>IF(A122&lt;&gt;"",IF(Schülerdaten!G125&lt;&gt;"",IF(Schülerdaten!AB125&lt;&gt;"",IF(Schülerdaten!G125="LOC.ID",CONCATENATE("LOC.",Schülerdaten!AU$5),Schülerdaten!G125),""),""),"")</f>
        <v/>
      </c>
      <c r="F122" s="146" t="str">
        <f>IF(A122&lt;&gt;"",IF(Schülerdaten!H125&lt;&gt;"",Schülerdaten!H125,""),"")</f>
        <v/>
      </c>
      <c r="G122" s="146" t="str">
        <f>IF(AND(A122&lt;&gt;"",Schülerdaten!AC125&lt;&gt;""),IF(Schülerdaten!AC125=TRUE,INDEX(codesex,MATCH(Schülerdaten!I125,libsex,0)),Schülerdaten!I125),"")</f>
        <v/>
      </c>
      <c r="H122" s="147" t="str">
        <f>IF(A122&lt;&gt;"",IF(Schülerdaten!J125&lt;&gt;"",Schülerdaten!J125,""),"")</f>
        <v/>
      </c>
      <c r="I122" s="148" t="str">
        <f>IF(AND(A122&lt;&gt;"",Schülerdaten!AE125&lt;&gt;""),IF(Schülerdaten!AE125=TRUE,INDEX(codenat,MATCH(Schülerdaten!K125,libnat,0)),Schülerdaten!K125),"")</f>
        <v/>
      </c>
      <c r="J122" s="148" t="str">
        <f>IF(AND(A122&lt;&gt;"",Schülerdaten!AF125&lt;&gt;""),IF(Schülerdaten!AF125=TRUE,INDEX(codelangue,MATCH(Schülerdaten!L125,liblangue,0)),Schülerdaten!L125),"")</f>
        <v/>
      </c>
      <c r="K122" s="148" t="str">
        <f>IF(AND(A122&lt;&gt;"",Schülerdaten!AH125&lt;&gt;""),IF(Schülerdaten!AH125=TRUE,IF(INDEX(codegem,MATCH(Schülerdaten!M125,libgem,0))&lt;8000,INDEX(codegem,MATCH(Schülerdaten!M125,libgem,0)),""),Schülerdaten!M125),"")</f>
        <v/>
      </c>
      <c r="L122" s="148" t="str">
        <f>IF(AND(A122&lt;&gt;"",Schülerdaten!AH125&lt;&gt;""),IF(Schülerdaten!AH125=TRUE,INDEX(codegemhist,MATCH(Schülerdaten!M125,libgem,0)),""),"")</f>
        <v/>
      </c>
      <c r="M122" s="148" t="str">
        <f>IF(AND(A122&lt;&gt;"",Schülerdaten!AH125&lt;&gt;""),IF(Schülerdaten!AH125=TRUE,IF(INDEX(codegem,MATCH(Schülerdaten!M125,libgem,0))&gt;=8000,INDEX(codegem,MATCH(Schülerdaten!M125,libgem,0)),""),Schülerdaten!M125),"")</f>
        <v/>
      </c>
      <c r="N122" s="148" t="str">
        <f>IF(AND(A122&lt;&gt;"",Schülerdaten!AI125&lt;&gt;""),IF(Schülerdaten!AI125=TRUE,INDEX(codeschart,MATCH(Schülerdaten!N125,libschart,0)),Schülerdaten!N125),"")</f>
        <v/>
      </c>
      <c r="O122" s="148" t="str">
        <f>IF(AND(A122&lt;&gt;"",Schülerdaten!O125&lt;&gt;""),Schülerdaten!O125,"")</f>
        <v/>
      </c>
      <c r="P122" s="148" t="str">
        <f>IF(AND(A122&lt;&gt;"",Schülerdaten!AK125&lt;&gt;""),IF(Schülerdaten!AK125=TRUE,INDEX(codeform,MATCH(Schülerdaten!P125,libform,0)),Schülerdaten!P125),"")</f>
        <v/>
      </c>
      <c r="Q122" s="148" t="str">
        <f>IF(AND(A122&lt;&gt;"",Schülerdaten!AL125&lt;&gt;""),IF(Schülerdaten!AL125=TRUE,INDEX(codespe,MATCH(Schülerdaten!Q125,libspe,0)),Schülerdaten!Q125),"")</f>
        <v/>
      </c>
      <c r="R122" s="148" t="str">
        <f>IF(AND(A122&lt;&gt;"",OR(Schülerdaten!AM125&lt;&gt;"",Schülerdaten!AT125=FALSE)),IF(Schülerdaten!AM125=TRUE,INDEX(codemp1,MATCH(Schülerdaten!R125,libmp1,0)),IF(Schülerdaten!AT125=FALSE,0,Schülerdaten!R125)),"")</f>
        <v/>
      </c>
      <c r="S122" s="148" t="str">
        <f t="shared" si="4"/>
        <v/>
      </c>
      <c r="T122" s="148" t="str">
        <f t="shared" si="5"/>
        <v/>
      </c>
      <c r="U122" s="148" t="str">
        <f>IF(AND(A122&lt;&gt;"",Schülerdaten!S125&lt;&gt;""),Schülerdaten!S125,"")</f>
        <v/>
      </c>
      <c r="V122" s="148" t="str">
        <f>IF(AND(A122&lt;&gt;"",Schülerdaten!T125&lt;&gt;""),Schülerdaten!T125,"")</f>
        <v/>
      </c>
      <c r="W122" s="148" t="str">
        <f>IF(AND(A122&lt;&gt;"",Schülerdaten!U125&lt;&gt;""),Schülerdaten!U125,"")</f>
        <v/>
      </c>
      <c r="X122" s="148" t="str">
        <f>IF(AND(A122&lt;&gt;"",Schülerdaten!V125&lt;&gt;""),Schülerdaten!V125,"")</f>
        <v/>
      </c>
      <c r="Y122" s="148" t="str">
        <f>IF(AND(A122&lt;&gt;"",Schülerdaten!W125&lt;&gt;""),Schülerdaten!W125,"")</f>
        <v/>
      </c>
      <c r="Z122" s="148" t="str">
        <f>IF(AND(A122&lt;&gt;"",Schülerdaten!X125&lt;&gt;""),Schülerdaten!X125,"")</f>
        <v/>
      </c>
    </row>
    <row r="123" spans="1:26" x14ac:dyDescent="0.2">
      <c r="A123" s="146" t="str">
        <f>IF(OR(Schülerdaten!$C126&lt;&gt;""),Schülerdaten!A126,"")</f>
        <v/>
      </c>
      <c r="B123" s="146" t="str">
        <f>IF(A123&lt;&gt;"",Schülerdaten!B126,"")</f>
        <v/>
      </c>
      <c r="C123" s="146" t="str">
        <f>IF(AND(A123&lt;&gt;"",Schülerdaten!F126&lt;&gt;""),IF(INDEX(codeclint,MATCH(Schülerdaten!F126,libclint,0))&lt;&gt;"",INDEX(codeclint,MATCH(Schülerdaten!F126,libclint,0)),""),"")</f>
        <v/>
      </c>
      <c r="D123" s="146" t="str">
        <f t="shared" si="3"/>
        <v/>
      </c>
      <c r="E123" s="146" t="str">
        <f>IF(A123&lt;&gt;"",IF(Schülerdaten!G126&lt;&gt;"",IF(Schülerdaten!AB126&lt;&gt;"",IF(Schülerdaten!G126="LOC.ID",CONCATENATE("LOC.",Schülerdaten!AU$5),Schülerdaten!G126),""),""),"")</f>
        <v/>
      </c>
      <c r="F123" s="146" t="str">
        <f>IF(A123&lt;&gt;"",IF(Schülerdaten!H126&lt;&gt;"",Schülerdaten!H126,""),"")</f>
        <v/>
      </c>
      <c r="G123" s="146" t="str">
        <f>IF(AND(A123&lt;&gt;"",Schülerdaten!AC126&lt;&gt;""),IF(Schülerdaten!AC126=TRUE,INDEX(codesex,MATCH(Schülerdaten!I126,libsex,0)),Schülerdaten!I126),"")</f>
        <v/>
      </c>
      <c r="H123" s="147" t="str">
        <f>IF(A123&lt;&gt;"",IF(Schülerdaten!J126&lt;&gt;"",Schülerdaten!J126,""),"")</f>
        <v/>
      </c>
      <c r="I123" s="148" t="str">
        <f>IF(AND(A123&lt;&gt;"",Schülerdaten!AE126&lt;&gt;""),IF(Schülerdaten!AE126=TRUE,INDEX(codenat,MATCH(Schülerdaten!K126,libnat,0)),Schülerdaten!K126),"")</f>
        <v/>
      </c>
      <c r="J123" s="148" t="str">
        <f>IF(AND(A123&lt;&gt;"",Schülerdaten!AF126&lt;&gt;""),IF(Schülerdaten!AF126=TRUE,INDEX(codelangue,MATCH(Schülerdaten!L126,liblangue,0)),Schülerdaten!L126),"")</f>
        <v/>
      </c>
      <c r="K123" s="148" t="str">
        <f>IF(AND(A123&lt;&gt;"",Schülerdaten!AH126&lt;&gt;""),IF(Schülerdaten!AH126=TRUE,IF(INDEX(codegem,MATCH(Schülerdaten!M126,libgem,0))&lt;8000,INDEX(codegem,MATCH(Schülerdaten!M126,libgem,0)),""),Schülerdaten!M126),"")</f>
        <v/>
      </c>
      <c r="L123" s="148" t="str">
        <f>IF(AND(A123&lt;&gt;"",Schülerdaten!AH126&lt;&gt;""),IF(Schülerdaten!AH126=TRUE,INDEX(codegemhist,MATCH(Schülerdaten!M126,libgem,0)),""),"")</f>
        <v/>
      </c>
      <c r="M123" s="148" t="str">
        <f>IF(AND(A123&lt;&gt;"",Schülerdaten!AH126&lt;&gt;""),IF(Schülerdaten!AH126=TRUE,IF(INDEX(codegem,MATCH(Schülerdaten!M126,libgem,0))&gt;=8000,INDEX(codegem,MATCH(Schülerdaten!M126,libgem,0)),""),Schülerdaten!M126),"")</f>
        <v/>
      </c>
      <c r="N123" s="148" t="str">
        <f>IF(AND(A123&lt;&gt;"",Schülerdaten!AI126&lt;&gt;""),IF(Schülerdaten!AI126=TRUE,INDEX(codeschart,MATCH(Schülerdaten!N126,libschart,0)),Schülerdaten!N126),"")</f>
        <v/>
      </c>
      <c r="O123" s="148" t="str">
        <f>IF(AND(A123&lt;&gt;"",Schülerdaten!O126&lt;&gt;""),Schülerdaten!O126,"")</f>
        <v/>
      </c>
      <c r="P123" s="148" t="str">
        <f>IF(AND(A123&lt;&gt;"",Schülerdaten!AK126&lt;&gt;""),IF(Schülerdaten!AK126=TRUE,INDEX(codeform,MATCH(Schülerdaten!P126,libform,0)),Schülerdaten!P126),"")</f>
        <v/>
      </c>
      <c r="Q123" s="148" t="str">
        <f>IF(AND(A123&lt;&gt;"",Schülerdaten!AL126&lt;&gt;""),IF(Schülerdaten!AL126=TRUE,INDEX(codespe,MATCH(Schülerdaten!Q126,libspe,0)),Schülerdaten!Q126),"")</f>
        <v/>
      </c>
      <c r="R123" s="148" t="str">
        <f>IF(AND(A123&lt;&gt;"",OR(Schülerdaten!AM126&lt;&gt;"",Schülerdaten!AT126=FALSE)),IF(Schülerdaten!AM126=TRUE,INDEX(codemp1,MATCH(Schülerdaten!R126,libmp1,0)),IF(Schülerdaten!AT126=FALSE,0,Schülerdaten!R126)),"")</f>
        <v/>
      </c>
      <c r="S123" s="148" t="str">
        <f t="shared" si="4"/>
        <v/>
      </c>
      <c r="T123" s="148" t="str">
        <f t="shared" si="5"/>
        <v/>
      </c>
      <c r="U123" s="148" t="str">
        <f>IF(AND(A123&lt;&gt;"",Schülerdaten!S126&lt;&gt;""),Schülerdaten!S126,"")</f>
        <v/>
      </c>
      <c r="V123" s="148" t="str">
        <f>IF(AND(A123&lt;&gt;"",Schülerdaten!T126&lt;&gt;""),Schülerdaten!T126,"")</f>
        <v/>
      </c>
      <c r="W123" s="148" t="str">
        <f>IF(AND(A123&lt;&gt;"",Schülerdaten!U126&lt;&gt;""),Schülerdaten!U126,"")</f>
        <v/>
      </c>
      <c r="X123" s="148" t="str">
        <f>IF(AND(A123&lt;&gt;"",Schülerdaten!V126&lt;&gt;""),Schülerdaten!V126,"")</f>
        <v/>
      </c>
      <c r="Y123" s="148" t="str">
        <f>IF(AND(A123&lt;&gt;"",Schülerdaten!W126&lt;&gt;""),Schülerdaten!W126,"")</f>
        <v/>
      </c>
      <c r="Z123" s="148" t="str">
        <f>IF(AND(A123&lt;&gt;"",Schülerdaten!X126&lt;&gt;""),Schülerdaten!X126,"")</f>
        <v/>
      </c>
    </row>
    <row r="124" spans="1:26" x14ac:dyDescent="0.2">
      <c r="A124" s="146" t="str">
        <f>IF(OR(Schülerdaten!$C127&lt;&gt;""),Schülerdaten!A127,"")</f>
        <v/>
      </c>
      <c r="B124" s="146" t="str">
        <f>IF(A124&lt;&gt;"",Schülerdaten!B127,"")</f>
        <v/>
      </c>
      <c r="C124" s="146" t="str">
        <f>IF(AND(A124&lt;&gt;"",Schülerdaten!F127&lt;&gt;""),IF(INDEX(codeclint,MATCH(Schülerdaten!F127,libclint,0))&lt;&gt;"",INDEX(codeclint,MATCH(Schülerdaten!F127,libclint,0)),""),"")</f>
        <v/>
      </c>
      <c r="D124" s="146" t="str">
        <f t="shared" si="3"/>
        <v/>
      </c>
      <c r="E124" s="146" t="str">
        <f>IF(A124&lt;&gt;"",IF(Schülerdaten!G127&lt;&gt;"",IF(Schülerdaten!AB127&lt;&gt;"",IF(Schülerdaten!G127="LOC.ID",CONCATENATE("LOC.",Schülerdaten!AU$5),Schülerdaten!G127),""),""),"")</f>
        <v/>
      </c>
      <c r="F124" s="146" t="str">
        <f>IF(A124&lt;&gt;"",IF(Schülerdaten!H127&lt;&gt;"",Schülerdaten!H127,""),"")</f>
        <v/>
      </c>
      <c r="G124" s="146" t="str">
        <f>IF(AND(A124&lt;&gt;"",Schülerdaten!AC127&lt;&gt;""),IF(Schülerdaten!AC127=TRUE,INDEX(codesex,MATCH(Schülerdaten!I127,libsex,0)),Schülerdaten!I127),"")</f>
        <v/>
      </c>
      <c r="H124" s="147" t="str">
        <f>IF(A124&lt;&gt;"",IF(Schülerdaten!J127&lt;&gt;"",Schülerdaten!J127,""),"")</f>
        <v/>
      </c>
      <c r="I124" s="148" t="str">
        <f>IF(AND(A124&lt;&gt;"",Schülerdaten!AE127&lt;&gt;""),IF(Schülerdaten!AE127=TRUE,INDEX(codenat,MATCH(Schülerdaten!K127,libnat,0)),Schülerdaten!K127),"")</f>
        <v/>
      </c>
      <c r="J124" s="148" t="str">
        <f>IF(AND(A124&lt;&gt;"",Schülerdaten!AF127&lt;&gt;""),IF(Schülerdaten!AF127=TRUE,INDEX(codelangue,MATCH(Schülerdaten!L127,liblangue,0)),Schülerdaten!L127),"")</f>
        <v/>
      </c>
      <c r="K124" s="148" t="str">
        <f>IF(AND(A124&lt;&gt;"",Schülerdaten!AH127&lt;&gt;""),IF(Schülerdaten!AH127=TRUE,IF(INDEX(codegem,MATCH(Schülerdaten!M127,libgem,0))&lt;8000,INDEX(codegem,MATCH(Schülerdaten!M127,libgem,0)),""),Schülerdaten!M127),"")</f>
        <v/>
      </c>
      <c r="L124" s="148" t="str">
        <f>IF(AND(A124&lt;&gt;"",Schülerdaten!AH127&lt;&gt;""),IF(Schülerdaten!AH127=TRUE,INDEX(codegemhist,MATCH(Schülerdaten!M127,libgem,0)),""),"")</f>
        <v/>
      </c>
      <c r="M124" s="148" t="str">
        <f>IF(AND(A124&lt;&gt;"",Schülerdaten!AH127&lt;&gt;""),IF(Schülerdaten!AH127=TRUE,IF(INDEX(codegem,MATCH(Schülerdaten!M127,libgem,0))&gt;=8000,INDEX(codegem,MATCH(Schülerdaten!M127,libgem,0)),""),Schülerdaten!M127),"")</f>
        <v/>
      </c>
      <c r="N124" s="148" t="str">
        <f>IF(AND(A124&lt;&gt;"",Schülerdaten!AI127&lt;&gt;""),IF(Schülerdaten!AI127=TRUE,INDEX(codeschart,MATCH(Schülerdaten!N127,libschart,0)),Schülerdaten!N127),"")</f>
        <v/>
      </c>
      <c r="O124" s="148" t="str">
        <f>IF(AND(A124&lt;&gt;"",Schülerdaten!O127&lt;&gt;""),Schülerdaten!O127,"")</f>
        <v/>
      </c>
      <c r="P124" s="148" t="str">
        <f>IF(AND(A124&lt;&gt;"",Schülerdaten!AK127&lt;&gt;""),IF(Schülerdaten!AK127=TRUE,INDEX(codeform,MATCH(Schülerdaten!P127,libform,0)),Schülerdaten!P127),"")</f>
        <v/>
      </c>
      <c r="Q124" s="148" t="str">
        <f>IF(AND(A124&lt;&gt;"",Schülerdaten!AL127&lt;&gt;""),IF(Schülerdaten!AL127=TRUE,INDEX(codespe,MATCH(Schülerdaten!Q127,libspe,0)),Schülerdaten!Q127),"")</f>
        <v/>
      </c>
      <c r="R124" s="148" t="str">
        <f>IF(AND(A124&lt;&gt;"",OR(Schülerdaten!AM127&lt;&gt;"",Schülerdaten!AT127=FALSE)),IF(Schülerdaten!AM127=TRUE,INDEX(codemp1,MATCH(Schülerdaten!R127,libmp1,0)),IF(Schülerdaten!AT127=FALSE,0,Schülerdaten!R127)),"")</f>
        <v/>
      </c>
      <c r="S124" s="148" t="str">
        <f t="shared" si="4"/>
        <v/>
      </c>
      <c r="T124" s="148" t="str">
        <f t="shared" si="5"/>
        <v/>
      </c>
      <c r="U124" s="148" t="str">
        <f>IF(AND(A124&lt;&gt;"",Schülerdaten!S127&lt;&gt;""),Schülerdaten!S127,"")</f>
        <v/>
      </c>
      <c r="V124" s="148" t="str">
        <f>IF(AND(A124&lt;&gt;"",Schülerdaten!T127&lt;&gt;""),Schülerdaten!T127,"")</f>
        <v/>
      </c>
      <c r="W124" s="148" t="str">
        <f>IF(AND(A124&lt;&gt;"",Schülerdaten!U127&lt;&gt;""),Schülerdaten!U127,"")</f>
        <v/>
      </c>
      <c r="X124" s="148" t="str">
        <f>IF(AND(A124&lt;&gt;"",Schülerdaten!V127&lt;&gt;""),Schülerdaten!V127,"")</f>
        <v/>
      </c>
      <c r="Y124" s="148" t="str">
        <f>IF(AND(A124&lt;&gt;"",Schülerdaten!W127&lt;&gt;""),Schülerdaten!W127,"")</f>
        <v/>
      </c>
      <c r="Z124" s="148" t="str">
        <f>IF(AND(A124&lt;&gt;"",Schülerdaten!X127&lt;&gt;""),Schülerdaten!X127,"")</f>
        <v/>
      </c>
    </row>
    <row r="125" spans="1:26" x14ac:dyDescent="0.2">
      <c r="A125" s="146" t="str">
        <f>IF(OR(Schülerdaten!$C128&lt;&gt;""),Schülerdaten!A128,"")</f>
        <v/>
      </c>
      <c r="B125" s="146" t="str">
        <f>IF(A125&lt;&gt;"",Schülerdaten!B128,"")</f>
        <v/>
      </c>
      <c r="C125" s="146" t="str">
        <f>IF(AND(A125&lt;&gt;"",Schülerdaten!F128&lt;&gt;""),IF(INDEX(codeclint,MATCH(Schülerdaten!F128,libclint,0))&lt;&gt;"",INDEX(codeclint,MATCH(Schülerdaten!F128,libclint,0)),""),"")</f>
        <v/>
      </c>
      <c r="D125" s="146" t="str">
        <f t="shared" si="3"/>
        <v/>
      </c>
      <c r="E125" s="146" t="str">
        <f>IF(A125&lt;&gt;"",IF(Schülerdaten!G128&lt;&gt;"",IF(Schülerdaten!AB128&lt;&gt;"",IF(Schülerdaten!G128="LOC.ID",CONCATENATE("LOC.",Schülerdaten!AU$5),Schülerdaten!G128),""),""),"")</f>
        <v/>
      </c>
      <c r="F125" s="146" t="str">
        <f>IF(A125&lt;&gt;"",IF(Schülerdaten!H128&lt;&gt;"",Schülerdaten!H128,""),"")</f>
        <v/>
      </c>
      <c r="G125" s="146" t="str">
        <f>IF(AND(A125&lt;&gt;"",Schülerdaten!AC128&lt;&gt;""),IF(Schülerdaten!AC128=TRUE,INDEX(codesex,MATCH(Schülerdaten!I128,libsex,0)),Schülerdaten!I128),"")</f>
        <v/>
      </c>
      <c r="H125" s="147" t="str">
        <f>IF(A125&lt;&gt;"",IF(Schülerdaten!J128&lt;&gt;"",Schülerdaten!J128,""),"")</f>
        <v/>
      </c>
      <c r="I125" s="148" t="str">
        <f>IF(AND(A125&lt;&gt;"",Schülerdaten!AE128&lt;&gt;""),IF(Schülerdaten!AE128=TRUE,INDEX(codenat,MATCH(Schülerdaten!K128,libnat,0)),Schülerdaten!K128),"")</f>
        <v/>
      </c>
      <c r="J125" s="148" t="str">
        <f>IF(AND(A125&lt;&gt;"",Schülerdaten!AF128&lt;&gt;""),IF(Schülerdaten!AF128=TRUE,INDEX(codelangue,MATCH(Schülerdaten!L128,liblangue,0)),Schülerdaten!L128),"")</f>
        <v/>
      </c>
      <c r="K125" s="148" t="str">
        <f>IF(AND(A125&lt;&gt;"",Schülerdaten!AH128&lt;&gt;""),IF(Schülerdaten!AH128=TRUE,IF(INDEX(codegem,MATCH(Schülerdaten!M128,libgem,0))&lt;8000,INDEX(codegem,MATCH(Schülerdaten!M128,libgem,0)),""),Schülerdaten!M128),"")</f>
        <v/>
      </c>
      <c r="L125" s="148" t="str">
        <f>IF(AND(A125&lt;&gt;"",Schülerdaten!AH128&lt;&gt;""),IF(Schülerdaten!AH128=TRUE,INDEX(codegemhist,MATCH(Schülerdaten!M128,libgem,0)),""),"")</f>
        <v/>
      </c>
      <c r="M125" s="148" t="str">
        <f>IF(AND(A125&lt;&gt;"",Schülerdaten!AH128&lt;&gt;""),IF(Schülerdaten!AH128=TRUE,IF(INDEX(codegem,MATCH(Schülerdaten!M128,libgem,0))&gt;=8000,INDEX(codegem,MATCH(Schülerdaten!M128,libgem,0)),""),Schülerdaten!M128),"")</f>
        <v/>
      </c>
      <c r="N125" s="148" t="str">
        <f>IF(AND(A125&lt;&gt;"",Schülerdaten!AI128&lt;&gt;""),IF(Schülerdaten!AI128=TRUE,INDEX(codeschart,MATCH(Schülerdaten!N128,libschart,0)),Schülerdaten!N128),"")</f>
        <v/>
      </c>
      <c r="O125" s="148" t="str">
        <f>IF(AND(A125&lt;&gt;"",Schülerdaten!O128&lt;&gt;""),Schülerdaten!O128,"")</f>
        <v/>
      </c>
      <c r="P125" s="148" t="str">
        <f>IF(AND(A125&lt;&gt;"",Schülerdaten!AK128&lt;&gt;""),IF(Schülerdaten!AK128=TRUE,INDEX(codeform,MATCH(Schülerdaten!P128,libform,0)),Schülerdaten!P128),"")</f>
        <v/>
      </c>
      <c r="Q125" s="148" t="str">
        <f>IF(AND(A125&lt;&gt;"",Schülerdaten!AL128&lt;&gt;""),IF(Schülerdaten!AL128=TRUE,INDEX(codespe,MATCH(Schülerdaten!Q128,libspe,0)),Schülerdaten!Q128),"")</f>
        <v/>
      </c>
      <c r="R125" s="148" t="str">
        <f>IF(AND(A125&lt;&gt;"",OR(Schülerdaten!AM128&lt;&gt;"",Schülerdaten!AT128=FALSE)),IF(Schülerdaten!AM128=TRUE,INDEX(codemp1,MATCH(Schülerdaten!R128,libmp1,0)),IF(Schülerdaten!AT128=FALSE,0,Schülerdaten!R128)),"")</f>
        <v/>
      </c>
      <c r="S125" s="148" t="str">
        <f t="shared" si="4"/>
        <v/>
      </c>
      <c r="T125" s="148" t="str">
        <f t="shared" si="5"/>
        <v/>
      </c>
      <c r="U125" s="148" t="str">
        <f>IF(AND(A125&lt;&gt;"",Schülerdaten!S128&lt;&gt;""),Schülerdaten!S128,"")</f>
        <v/>
      </c>
      <c r="V125" s="148" t="str">
        <f>IF(AND(A125&lt;&gt;"",Schülerdaten!T128&lt;&gt;""),Schülerdaten!T128,"")</f>
        <v/>
      </c>
      <c r="W125" s="148" t="str">
        <f>IF(AND(A125&lt;&gt;"",Schülerdaten!U128&lt;&gt;""),Schülerdaten!U128,"")</f>
        <v/>
      </c>
      <c r="X125" s="148" t="str">
        <f>IF(AND(A125&lt;&gt;"",Schülerdaten!V128&lt;&gt;""),Schülerdaten!V128,"")</f>
        <v/>
      </c>
      <c r="Y125" s="148" t="str">
        <f>IF(AND(A125&lt;&gt;"",Schülerdaten!W128&lt;&gt;""),Schülerdaten!W128,"")</f>
        <v/>
      </c>
      <c r="Z125" s="148" t="str">
        <f>IF(AND(A125&lt;&gt;"",Schülerdaten!X128&lt;&gt;""),Schülerdaten!X128,"")</f>
        <v/>
      </c>
    </row>
    <row r="126" spans="1:26" x14ac:dyDescent="0.2">
      <c r="A126" s="146" t="str">
        <f>IF(OR(Schülerdaten!$C129&lt;&gt;""),Schülerdaten!A129,"")</f>
        <v/>
      </c>
      <c r="B126" s="146" t="str">
        <f>IF(A126&lt;&gt;"",Schülerdaten!B129,"")</f>
        <v/>
      </c>
      <c r="C126" s="146" t="str">
        <f>IF(AND(A126&lt;&gt;"",Schülerdaten!F129&lt;&gt;""),IF(INDEX(codeclint,MATCH(Schülerdaten!F129,libclint,0))&lt;&gt;"",INDEX(codeclint,MATCH(Schülerdaten!F129,libclint,0)),""),"")</f>
        <v/>
      </c>
      <c r="D126" s="146" t="str">
        <f t="shared" si="3"/>
        <v/>
      </c>
      <c r="E126" s="146" t="str">
        <f>IF(A126&lt;&gt;"",IF(Schülerdaten!G129&lt;&gt;"",IF(Schülerdaten!AB129&lt;&gt;"",IF(Schülerdaten!G129="LOC.ID",CONCATENATE("LOC.",Schülerdaten!AU$5),Schülerdaten!G129),""),""),"")</f>
        <v/>
      </c>
      <c r="F126" s="146" t="str">
        <f>IF(A126&lt;&gt;"",IF(Schülerdaten!H129&lt;&gt;"",Schülerdaten!H129,""),"")</f>
        <v/>
      </c>
      <c r="G126" s="146" t="str">
        <f>IF(AND(A126&lt;&gt;"",Schülerdaten!AC129&lt;&gt;""),IF(Schülerdaten!AC129=TRUE,INDEX(codesex,MATCH(Schülerdaten!I129,libsex,0)),Schülerdaten!I129),"")</f>
        <v/>
      </c>
      <c r="H126" s="147" t="str">
        <f>IF(A126&lt;&gt;"",IF(Schülerdaten!J129&lt;&gt;"",Schülerdaten!J129,""),"")</f>
        <v/>
      </c>
      <c r="I126" s="148" t="str">
        <f>IF(AND(A126&lt;&gt;"",Schülerdaten!AE129&lt;&gt;""),IF(Schülerdaten!AE129=TRUE,INDEX(codenat,MATCH(Schülerdaten!K129,libnat,0)),Schülerdaten!K129),"")</f>
        <v/>
      </c>
      <c r="J126" s="148" t="str">
        <f>IF(AND(A126&lt;&gt;"",Schülerdaten!AF129&lt;&gt;""),IF(Schülerdaten!AF129=TRUE,INDEX(codelangue,MATCH(Schülerdaten!L129,liblangue,0)),Schülerdaten!L129),"")</f>
        <v/>
      </c>
      <c r="K126" s="148" t="str">
        <f>IF(AND(A126&lt;&gt;"",Schülerdaten!AH129&lt;&gt;""),IF(Schülerdaten!AH129=TRUE,IF(INDEX(codegem,MATCH(Schülerdaten!M129,libgem,0))&lt;8000,INDEX(codegem,MATCH(Schülerdaten!M129,libgem,0)),""),Schülerdaten!M129),"")</f>
        <v/>
      </c>
      <c r="L126" s="148" t="str">
        <f>IF(AND(A126&lt;&gt;"",Schülerdaten!AH129&lt;&gt;""),IF(Schülerdaten!AH129=TRUE,INDEX(codegemhist,MATCH(Schülerdaten!M129,libgem,0)),""),"")</f>
        <v/>
      </c>
      <c r="M126" s="148" t="str">
        <f>IF(AND(A126&lt;&gt;"",Schülerdaten!AH129&lt;&gt;""),IF(Schülerdaten!AH129=TRUE,IF(INDEX(codegem,MATCH(Schülerdaten!M129,libgem,0))&gt;=8000,INDEX(codegem,MATCH(Schülerdaten!M129,libgem,0)),""),Schülerdaten!M129),"")</f>
        <v/>
      </c>
      <c r="N126" s="148" t="str">
        <f>IF(AND(A126&lt;&gt;"",Schülerdaten!AI129&lt;&gt;""),IF(Schülerdaten!AI129=TRUE,INDEX(codeschart,MATCH(Schülerdaten!N129,libschart,0)),Schülerdaten!N129),"")</f>
        <v/>
      </c>
      <c r="O126" s="148" t="str">
        <f>IF(AND(A126&lt;&gt;"",Schülerdaten!O129&lt;&gt;""),Schülerdaten!O129,"")</f>
        <v/>
      </c>
      <c r="P126" s="148" t="str">
        <f>IF(AND(A126&lt;&gt;"",Schülerdaten!AK129&lt;&gt;""),IF(Schülerdaten!AK129=TRUE,INDEX(codeform,MATCH(Schülerdaten!P129,libform,0)),Schülerdaten!P129),"")</f>
        <v/>
      </c>
      <c r="Q126" s="148" t="str">
        <f>IF(AND(A126&lt;&gt;"",Schülerdaten!AL129&lt;&gt;""),IF(Schülerdaten!AL129=TRUE,INDEX(codespe,MATCH(Schülerdaten!Q129,libspe,0)),Schülerdaten!Q129),"")</f>
        <v/>
      </c>
      <c r="R126" s="148" t="str">
        <f>IF(AND(A126&lt;&gt;"",OR(Schülerdaten!AM129&lt;&gt;"",Schülerdaten!AT129=FALSE)),IF(Schülerdaten!AM129=TRUE,INDEX(codemp1,MATCH(Schülerdaten!R129,libmp1,0)),IF(Schülerdaten!AT129=FALSE,0,Schülerdaten!R129)),"")</f>
        <v/>
      </c>
      <c r="S126" s="148" t="str">
        <f t="shared" si="4"/>
        <v/>
      </c>
      <c r="T126" s="148" t="str">
        <f t="shared" si="5"/>
        <v/>
      </c>
      <c r="U126" s="148" t="str">
        <f>IF(AND(A126&lt;&gt;"",Schülerdaten!S129&lt;&gt;""),Schülerdaten!S129,"")</f>
        <v/>
      </c>
      <c r="V126" s="148" t="str">
        <f>IF(AND(A126&lt;&gt;"",Schülerdaten!T129&lt;&gt;""),Schülerdaten!T129,"")</f>
        <v/>
      </c>
      <c r="W126" s="148" t="str">
        <f>IF(AND(A126&lt;&gt;"",Schülerdaten!U129&lt;&gt;""),Schülerdaten!U129,"")</f>
        <v/>
      </c>
      <c r="X126" s="148" t="str">
        <f>IF(AND(A126&lt;&gt;"",Schülerdaten!V129&lt;&gt;""),Schülerdaten!V129,"")</f>
        <v/>
      </c>
      <c r="Y126" s="148" t="str">
        <f>IF(AND(A126&lt;&gt;"",Schülerdaten!W129&lt;&gt;""),Schülerdaten!W129,"")</f>
        <v/>
      </c>
      <c r="Z126" s="148" t="str">
        <f>IF(AND(A126&lt;&gt;"",Schülerdaten!X129&lt;&gt;""),Schülerdaten!X129,"")</f>
        <v/>
      </c>
    </row>
    <row r="127" spans="1:26" x14ac:dyDescent="0.2">
      <c r="A127" s="146" t="str">
        <f>IF(OR(Schülerdaten!$C130&lt;&gt;""),Schülerdaten!A130,"")</f>
        <v/>
      </c>
      <c r="B127" s="146" t="str">
        <f>IF(A127&lt;&gt;"",Schülerdaten!B130,"")</f>
        <v/>
      </c>
      <c r="C127" s="146" t="str">
        <f>IF(AND(A127&lt;&gt;"",Schülerdaten!F130&lt;&gt;""),IF(INDEX(codeclint,MATCH(Schülerdaten!F130,libclint,0))&lt;&gt;"",INDEX(codeclint,MATCH(Schülerdaten!F130,libclint,0)),""),"")</f>
        <v/>
      </c>
      <c r="D127" s="146" t="str">
        <f t="shared" si="3"/>
        <v/>
      </c>
      <c r="E127" s="146" t="str">
        <f>IF(A127&lt;&gt;"",IF(Schülerdaten!G130&lt;&gt;"",IF(Schülerdaten!AB130&lt;&gt;"",IF(Schülerdaten!G130="LOC.ID",CONCATENATE("LOC.",Schülerdaten!AU$5),Schülerdaten!G130),""),""),"")</f>
        <v/>
      </c>
      <c r="F127" s="146" t="str">
        <f>IF(A127&lt;&gt;"",IF(Schülerdaten!H130&lt;&gt;"",Schülerdaten!H130,""),"")</f>
        <v/>
      </c>
      <c r="G127" s="146" t="str">
        <f>IF(AND(A127&lt;&gt;"",Schülerdaten!AC130&lt;&gt;""),IF(Schülerdaten!AC130=TRUE,INDEX(codesex,MATCH(Schülerdaten!I130,libsex,0)),Schülerdaten!I130),"")</f>
        <v/>
      </c>
      <c r="H127" s="147" t="str">
        <f>IF(A127&lt;&gt;"",IF(Schülerdaten!J130&lt;&gt;"",Schülerdaten!J130,""),"")</f>
        <v/>
      </c>
      <c r="I127" s="148" t="str">
        <f>IF(AND(A127&lt;&gt;"",Schülerdaten!AE130&lt;&gt;""),IF(Schülerdaten!AE130=TRUE,INDEX(codenat,MATCH(Schülerdaten!K130,libnat,0)),Schülerdaten!K130),"")</f>
        <v/>
      </c>
      <c r="J127" s="148" t="str">
        <f>IF(AND(A127&lt;&gt;"",Schülerdaten!AF130&lt;&gt;""),IF(Schülerdaten!AF130=TRUE,INDEX(codelangue,MATCH(Schülerdaten!L130,liblangue,0)),Schülerdaten!L130),"")</f>
        <v/>
      </c>
      <c r="K127" s="148" t="str">
        <f>IF(AND(A127&lt;&gt;"",Schülerdaten!AH130&lt;&gt;""),IF(Schülerdaten!AH130=TRUE,IF(INDEX(codegem,MATCH(Schülerdaten!M130,libgem,0))&lt;8000,INDEX(codegem,MATCH(Schülerdaten!M130,libgem,0)),""),Schülerdaten!M130),"")</f>
        <v/>
      </c>
      <c r="L127" s="148" t="str">
        <f>IF(AND(A127&lt;&gt;"",Schülerdaten!AH130&lt;&gt;""),IF(Schülerdaten!AH130=TRUE,INDEX(codegemhist,MATCH(Schülerdaten!M130,libgem,0)),""),"")</f>
        <v/>
      </c>
      <c r="M127" s="148" t="str">
        <f>IF(AND(A127&lt;&gt;"",Schülerdaten!AH130&lt;&gt;""),IF(Schülerdaten!AH130=TRUE,IF(INDEX(codegem,MATCH(Schülerdaten!M130,libgem,0))&gt;=8000,INDEX(codegem,MATCH(Schülerdaten!M130,libgem,0)),""),Schülerdaten!M130),"")</f>
        <v/>
      </c>
      <c r="N127" s="148" t="str">
        <f>IF(AND(A127&lt;&gt;"",Schülerdaten!AI130&lt;&gt;""),IF(Schülerdaten!AI130=TRUE,INDEX(codeschart,MATCH(Schülerdaten!N130,libschart,0)),Schülerdaten!N130),"")</f>
        <v/>
      </c>
      <c r="O127" s="148" t="str">
        <f>IF(AND(A127&lt;&gt;"",Schülerdaten!O130&lt;&gt;""),Schülerdaten!O130,"")</f>
        <v/>
      </c>
      <c r="P127" s="148" t="str">
        <f>IF(AND(A127&lt;&gt;"",Schülerdaten!AK130&lt;&gt;""),IF(Schülerdaten!AK130=TRUE,INDEX(codeform,MATCH(Schülerdaten!P130,libform,0)),Schülerdaten!P130),"")</f>
        <v/>
      </c>
      <c r="Q127" s="148" t="str">
        <f>IF(AND(A127&lt;&gt;"",Schülerdaten!AL130&lt;&gt;""),IF(Schülerdaten!AL130=TRUE,INDEX(codespe,MATCH(Schülerdaten!Q130,libspe,0)),Schülerdaten!Q130),"")</f>
        <v/>
      </c>
      <c r="R127" s="148" t="str">
        <f>IF(AND(A127&lt;&gt;"",OR(Schülerdaten!AM130&lt;&gt;"",Schülerdaten!AT130=FALSE)),IF(Schülerdaten!AM130=TRUE,INDEX(codemp1,MATCH(Schülerdaten!R130,libmp1,0)),IF(Schülerdaten!AT130=FALSE,0,Schülerdaten!R130)),"")</f>
        <v/>
      </c>
      <c r="S127" s="148" t="str">
        <f t="shared" si="4"/>
        <v/>
      </c>
      <c r="T127" s="148" t="str">
        <f t="shared" si="5"/>
        <v/>
      </c>
      <c r="U127" s="148" t="str">
        <f>IF(AND(A127&lt;&gt;"",Schülerdaten!S130&lt;&gt;""),Schülerdaten!S130,"")</f>
        <v/>
      </c>
      <c r="V127" s="148" t="str">
        <f>IF(AND(A127&lt;&gt;"",Schülerdaten!T130&lt;&gt;""),Schülerdaten!T130,"")</f>
        <v/>
      </c>
      <c r="W127" s="148" t="str">
        <f>IF(AND(A127&lt;&gt;"",Schülerdaten!U130&lt;&gt;""),Schülerdaten!U130,"")</f>
        <v/>
      </c>
      <c r="X127" s="148" t="str">
        <f>IF(AND(A127&lt;&gt;"",Schülerdaten!V130&lt;&gt;""),Schülerdaten!V130,"")</f>
        <v/>
      </c>
      <c r="Y127" s="148" t="str">
        <f>IF(AND(A127&lt;&gt;"",Schülerdaten!W130&lt;&gt;""),Schülerdaten!W130,"")</f>
        <v/>
      </c>
      <c r="Z127" s="148" t="str">
        <f>IF(AND(A127&lt;&gt;"",Schülerdaten!X130&lt;&gt;""),Schülerdaten!X130,"")</f>
        <v/>
      </c>
    </row>
    <row r="128" spans="1:26" x14ac:dyDescent="0.2">
      <c r="A128" s="146" t="str">
        <f>IF(OR(Schülerdaten!$C131&lt;&gt;""),Schülerdaten!A131,"")</f>
        <v/>
      </c>
      <c r="B128" s="146" t="str">
        <f>IF(A128&lt;&gt;"",Schülerdaten!B131,"")</f>
        <v/>
      </c>
      <c r="C128" s="146" t="str">
        <f>IF(AND(A128&lt;&gt;"",Schülerdaten!F131&lt;&gt;""),IF(INDEX(codeclint,MATCH(Schülerdaten!F131,libclint,0))&lt;&gt;"",INDEX(codeclint,MATCH(Schülerdaten!F131,libclint,0)),""),"")</f>
        <v/>
      </c>
      <c r="D128" s="146" t="str">
        <f t="shared" si="3"/>
        <v/>
      </c>
      <c r="E128" s="146" t="str">
        <f>IF(A128&lt;&gt;"",IF(Schülerdaten!G131&lt;&gt;"",IF(Schülerdaten!AB131&lt;&gt;"",IF(Schülerdaten!G131="LOC.ID",CONCATENATE("LOC.",Schülerdaten!AU$5),Schülerdaten!G131),""),""),"")</f>
        <v/>
      </c>
      <c r="F128" s="146" t="str">
        <f>IF(A128&lt;&gt;"",IF(Schülerdaten!H131&lt;&gt;"",Schülerdaten!H131,""),"")</f>
        <v/>
      </c>
      <c r="G128" s="146" t="str">
        <f>IF(AND(A128&lt;&gt;"",Schülerdaten!AC131&lt;&gt;""),IF(Schülerdaten!AC131=TRUE,INDEX(codesex,MATCH(Schülerdaten!I131,libsex,0)),Schülerdaten!I131),"")</f>
        <v/>
      </c>
      <c r="H128" s="147" t="str">
        <f>IF(A128&lt;&gt;"",IF(Schülerdaten!J131&lt;&gt;"",Schülerdaten!J131,""),"")</f>
        <v/>
      </c>
      <c r="I128" s="148" t="str">
        <f>IF(AND(A128&lt;&gt;"",Schülerdaten!AE131&lt;&gt;""),IF(Schülerdaten!AE131=TRUE,INDEX(codenat,MATCH(Schülerdaten!K131,libnat,0)),Schülerdaten!K131),"")</f>
        <v/>
      </c>
      <c r="J128" s="148" t="str">
        <f>IF(AND(A128&lt;&gt;"",Schülerdaten!AF131&lt;&gt;""),IF(Schülerdaten!AF131=TRUE,INDEX(codelangue,MATCH(Schülerdaten!L131,liblangue,0)),Schülerdaten!L131),"")</f>
        <v/>
      </c>
      <c r="K128" s="148" t="str">
        <f>IF(AND(A128&lt;&gt;"",Schülerdaten!AH131&lt;&gt;""),IF(Schülerdaten!AH131=TRUE,IF(INDEX(codegem,MATCH(Schülerdaten!M131,libgem,0))&lt;8000,INDEX(codegem,MATCH(Schülerdaten!M131,libgem,0)),""),Schülerdaten!M131),"")</f>
        <v/>
      </c>
      <c r="L128" s="148" t="str">
        <f>IF(AND(A128&lt;&gt;"",Schülerdaten!AH131&lt;&gt;""),IF(Schülerdaten!AH131=TRUE,INDEX(codegemhist,MATCH(Schülerdaten!M131,libgem,0)),""),"")</f>
        <v/>
      </c>
      <c r="M128" s="148" t="str">
        <f>IF(AND(A128&lt;&gt;"",Schülerdaten!AH131&lt;&gt;""),IF(Schülerdaten!AH131=TRUE,IF(INDEX(codegem,MATCH(Schülerdaten!M131,libgem,0))&gt;=8000,INDEX(codegem,MATCH(Schülerdaten!M131,libgem,0)),""),Schülerdaten!M131),"")</f>
        <v/>
      </c>
      <c r="N128" s="148" t="str">
        <f>IF(AND(A128&lt;&gt;"",Schülerdaten!AI131&lt;&gt;""),IF(Schülerdaten!AI131=TRUE,INDEX(codeschart,MATCH(Schülerdaten!N131,libschart,0)),Schülerdaten!N131),"")</f>
        <v/>
      </c>
      <c r="O128" s="148" t="str">
        <f>IF(AND(A128&lt;&gt;"",Schülerdaten!O131&lt;&gt;""),Schülerdaten!O131,"")</f>
        <v/>
      </c>
      <c r="P128" s="148" t="str">
        <f>IF(AND(A128&lt;&gt;"",Schülerdaten!AK131&lt;&gt;""),IF(Schülerdaten!AK131=TRUE,INDEX(codeform,MATCH(Schülerdaten!P131,libform,0)),Schülerdaten!P131),"")</f>
        <v/>
      </c>
      <c r="Q128" s="148" t="str">
        <f>IF(AND(A128&lt;&gt;"",Schülerdaten!AL131&lt;&gt;""),IF(Schülerdaten!AL131=TRUE,INDEX(codespe,MATCH(Schülerdaten!Q131,libspe,0)),Schülerdaten!Q131),"")</f>
        <v/>
      </c>
      <c r="R128" s="148" t="str">
        <f>IF(AND(A128&lt;&gt;"",OR(Schülerdaten!AM131&lt;&gt;"",Schülerdaten!AT131=FALSE)),IF(Schülerdaten!AM131=TRUE,INDEX(codemp1,MATCH(Schülerdaten!R131,libmp1,0)),IF(Schülerdaten!AT131=FALSE,0,Schülerdaten!R131)),"")</f>
        <v/>
      </c>
      <c r="S128" s="148" t="str">
        <f t="shared" si="4"/>
        <v/>
      </c>
      <c r="T128" s="148" t="str">
        <f t="shared" si="5"/>
        <v/>
      </c>
      <c r="U128" s="148" t="str">
        <f>IF(AND(A128&lt;&gt;"",Schülerdaten!S131&lt;&gt;""),Schülerdaten!S131,"")</f>
        <v/>
      </c>
      <c r="V128" s="148" t="str">
        <f>IF(AND(A128&lt;&gt;"",Schülerdaten!T131&lt;&gt;""),Schülerdaten!T131,"")</f>
        <v/>
      </c>
      <c r="W128" s="148" t="str">
        <f>IF(AND(A128&lt;&gt;"",Schülerdaten!U131&lt;&gt;""),Schülerdaten!U131,"")</f>
        <v/>
      </c>
      <c r="X128" s="148" t="str">
        <f>IF(AND(A128&lt;&gt;"",Schülerdaten!V131&lt;&gt;""),Schülerdaten!V131,"")</f>
        <v/>
      </c>
      <c r="Y128" s="148" t="str">
        <f>IF(AND(A128&lt;&gt;"",Schülerdaten!W131&lt;&gt;""),Schülerdaten!W131,"")</f>
        <v/>
      </c>
      <c r="Z128" s="148" t="str">
        <f>IF(AND(A128&lt;&gt;"",Schülerdaten!X131&lt;&gt;""),Schülerdaten!X131,"")</f>
        <v/>
      </c>
    </row>
    <row r="129" spans="1:26" x14ac:dyDescent="0.2">
      <c r="A129" s="146" t="str">
        <f>IF(OR(Schülerdaten!$C132&lt;&gt;""),Schülerdaten!A132,"")</f>
        <v/>
      </c>
      <c r="B129" s="146" t="str">
        <f>IF(A129&lt;&gt;"",Schülerdaten!B132,"")</f>
        <v/>
      </c>
      <c r="C129" s="146" t="str">
        <f>IF(AND(A129&lt;&gt;"",Schülerdaten!F132&lt;&gt;""),IF(INDEX(codeclint,MATCH(Schülerdaten!F132,libclint,0))&lt;&gt;"",INDEX(codeclint,MATCH(Schülerdaten!F132,libclint,0)),""),"")</f>
        <v/>
      </c>
      <c r="D129" s="146" t="str">
        <f t="shared" si="3"/>
        <v/>
      </c>
      <c r="E129" s="146" t="str">
        <f>IF(A129&lt;&gt;"",IF(Schülerdaten!G132&lt;&gt;"",IF(Schülerdaten!AB132&lt;&gt;"",IF(Schülerdaten!G132="LOC.ID",CONCATENATE("LOC.",Schülerdaten!AU$5),Schülerdaten!G132),""),""),"")</f>
        <v/>
      </c>
      <c r="F129" s="146" t="str">
        <f>IF(A129&lt;&gt;"",IF(Schülerdaten!H132&lt;&gt;"",Schülerdaten!H132,""),"")</f>
        <v/>
      </c>
      <c r="G129" s="146" t="str">
        <f>IF(AND(A129&lt;&gt;"",Schülerdaten!AC132&lt;&gt;""),IF(Schülerdaten!AC132=TRUE,INDEX(codesex,MATCH(Schülerdaten!I132,libsex,0)),Schülerdaten!I132),"")</f>
        <v/>
      </c>
      <c r="H129" s="147" t="str">
        <f>IF(A129&lt;&gt;"",IF(Schülerdaten!J132&lt;&gt;"",Schülerdaten!J132,""),"")</f>
        <v/>
      </c>
      <c r="I129" s="148" t="str">
        <f>IF(AND(A129&lt;&gt;"",Schülerdaten!AE132&lt;&gt;""),IF(Schülerdaten!AE132=TRUE,INDEX(codenat,MATCH(Schülerdaten!K132,libnat,0)),Schülerdaten!K132),"")</f>
        <v/>
      </c>
      <c r="J129" s="148" t="str">
        <f>IF(AND(A129&lt;&gt;"",Schülerdaten!AF132&lt;&gt;""),IF(Schülerdaten!AF132=TRUE,INDEX(codelangue,MATCH(Schülerdaten!L132,liblangue,0)),Schülerdaten!L132),"")</f>
        <v/>
      </c>
      <c r="K129" s="148" t="str">
        <f>IF(AND(A129&lt;&gt;"",Schülerdaten!AH132&lt;&gt;""),IF(Schülerdaten!AH132=TRUE,IF(INDEX(codegem,MATCH(Schülerdaten!M132,libgem,0))&lt;8000,INDEX(codegem,MATCH(Schülerdaten!M132,libgem,0)),""),Schülerdaten!M132),"")</f>
        <v/>
      </c>
      <c r="L129" s="148" t="str">
        <f>IF(AND(A129&lt;&gt;"",Schülerdaten!AH132&lt;&gt;""),IF(Schülerdaten!AH132=TRUE,INDEX(codegemhist,MATCH(Schülerdaten!M132,libgem,0)),""),"")</f>
        <v/>
      </c>
      <c r="M129" s="148" t="str">
        <f>IF(AND(A129&lt;&gt;"",Schülerdaten!AH132&lt;&gt;""),IF(Schülerdaten!AH132=TRUE,IF(INDEX(codegem,MATCH(Schülerdaten!M132,libgem,0))&gt;=8000,INDEX(codegem,MATCH(Schülerdaten!M132,libgem,0)),""),Schülerdaten!M132),"")</f>
        <v/>
      </c>
      <c r="N129" s="148" t="str">
        <f>IF(AND(A129&lt;&gt;"",Schülerdaten!AI132&lt;&gt;""),IF(Schülerdaten!AI132=TRUE,INDEX(codeschart,MATCH(Schülerdaten!N132,libschart,0)),Schülerdaten!N132),"")</f>
        <v/>
      </c>
      <c r="O129" s="148" t="str">
        <f>IF(AND(A129&lt;&gt;"",Schülerdaten!O132&lt;&gt;""),Schülerdaten!O132,"")</f>
        <v/>
      </c>
      <c r="P129" s="148" t="str">
        <f>IF(AND(A129&lt;&gt;"",Schülerdaten!AK132&lt;&gt;""),IF(Schülerdaten!AK132=TRUE,INDEX(codeform,MATCH(Schülerdaten!P132,libform,0)),Schülerdaten!P132),"")</f>
        <v/>
      </c>
      <c r="Q129" s="148" t="str">
        <f>IF(AND(A129&lt;&gt;"",Schülerdaten!AL132&lt;&gt;""),IF(Schülerdaten!AL132=TRUE,INDEX(codespe,MATCH(Schülerdaten!Q132,libspe,0)),Schülerdaten!Q132),"")</f>
        <v/>
      </c>
      <c r="R129" s="148" t="str">
        <f>IF(AND(A129&lt;&gt;"",OR(Schülerdaten!AM132&lt;&gt;"",Schülerdaten!AT132=FALSE)),IF(Schülerdaten!AM132=TRUE,INDEX(codemp1,MATCH(Schülerdaten!R132,libmp1,0)),IF(Schülerdaten!AT132=FALSE,0,Schülerdaten!R132)),"")</f>
        <v/>
      </c>
      <c r="S129" s="148" t="str">
        <f t="shared" si="4"/>
        <v/>
      </c>
      <c r="T129" s="148" t="str">
        <f t="shared" si="5"/>
        <v/>
      </c>
      <c r="U129" s="148" t="str">
        <f>IF(AND(A129&lt;&gt;"",Schülerdaten!S132&lt;&gt;""),Schülerdaten!S132,"")</f>
        <v/>
      </c>
      <c r="V129" s="148" t="str">
        <f>IF(AND(A129&lt;&gt;"",Schülerdaten!T132&lt;&gt;""),Schülerdaten!T132,"")</f>
        <v/>
      </c>
      <c r="W129" s="148" t="str">
        <f>IF(AND(A129&lt;&gt;"",Schülerdaten!U132&lt;&gt;""),Schülerdaten!U132,"")</f>
        <v/>
      </c>
      <c r="X129" s="148" t="str">
        <f>IF(AND(A129&lt;&gt;"",Schülerdaten!V132&lt;&gt;""),Schülerdaten!V132,"")</f>
        <v/>
      </c>
      <c r="Y129" s="148" t="str">
        <f>IF(AND(A129&lt;&gt;"",Schülerdaten!W132&lt;&gt;""),Schülerdaten!W132,"")</f>
        <v/>
      </c>
      <c r="Z129" s="148" t="str">
        <f>IF(AND(A129&lt;&gt;"",Schülerdaten!X132&lt;&gt;""),Schülerdaten!X132,"")</f>
        <v/>
      </c>
    </row>
    <row r="130" spans="1:26" x14ac:dyDescent="0.2">
      <c r="A130" s="146" t="str">
        <f>IF(OR(Schülerdaten!$C133&lt;&gt;""),Schülerdaten!A133,"")</f>
        <v/>
      </c>
      <c r="B130" s="146" t="str">
        <f>IF(A130&lt;&gt;"",Schülerdaten!B133,"")</f>
        <v/>
      </c>
      <c r="C130" s="146" t="str">
        <f>IF(AND(A130&lt;&gt;"",Schülerdaten!F133&lt;&gt;""),IF(INDEX(codeclint,MATCH(Schülerdaten!F133,libclint,0))&lt;&gt;"",INDEX(codeclint,MATCH(Schülerdaten!F133,libclint,0)),""),"")</f>
        <v/>
      </c>
      <c r="D130" s="146" t="str">
        <f t="shared" si="3"/>
        <v/>
      </c>
      <c r="E130" s="146" t="str">
        <f>IF(A130&lt;&gt;"",IF(Schülerdaten!G133&lt;&gt;"",IF(Schülerdaten!AB133&lt;&gt;"",IF(Schülerdaten!G133="LOC.ID",CONCATENATE("LOC.",Schülerdaten!AU$5),Schülerdaten!G133),""),""),"")</f>
        <v/>
      </c>
      <c r="F130" s="146" t="str">
        <f>IF(A130&lt;&gt;"",IF(Schülerdaten!H133&lt;&gt;"",Schülerdaten!H133,""),"")</f>
        <v/>
      </c>
      <c r="G130" s="146" t="str">
        <f>IF(AND(A130&lt;&gt;"",Schülerdaten!AC133&lt;&gt;""),IF(Schülerdaten!AC133=TRUE,INDEX(codesex,MATCH(Schülerdaten!I133,libsex,0)),Schülerdaten!I133),"")</f>
        <v/>
      </c>
      <c r="H130" s="147" t="str">
        <f>IF(A130&lt;&gt;"",IF(Schülerdaten!J133&lt;&gt;"",Schülerdaten!J133,""),"")</f>
        <v/>
      </c>
      <c r="I130" s="148" t="str">
        <f>IF(AND(A130&lt;&gt;"",Schülerdaten!AE133&lt;&gt;""),IF(Schülerdaten!AE133=TRUE,INDEX(codenat,MATCH(Schülerdaten!K133,libnat,0)),Schülerdaten!K133),"")</f>
        <v/>
      </c>
      <c r="J130" s="148" t="str">
        <f>IF(AND(A130&lt;&gt;"",Schülerdaten!AF133&lt;&gt;""),IF(Schülerdaten!AF133=TRUE,INDEX(codelangue,MATCH(Schülerdaten!L133,liblangue,0)),Schülerdaten!L133),"")</f>
        <v/>
      </c>
      <c r="K130" s="148" t="str">
        <f>IF(AND(A130&lt;&gt;"",Schülerdaten!AH133&lt;&gt;""),IF(Schülerdaten!AH133=TRUE,IF(INDEX(codegem,MATCH(Schülerdaten!M133,libgem,0))&lt;8000,INDEX(codegem,MATCH(Schülerdaten!M133,libgem,0)),""),Schülerdaten!M133),"")</f>
        <v/>
      </c>
      <c r="L130" s="148" t="str">
        <f>IF(AND(A130&lt;&gt;"",Schülerdaten!AH133&lt;&gt;""),IF(Schülerdaten!AH133=TRUE,INDEX(codegemhist,MATCH(Schülerdaten!M133,libgem,0)),""),"")</f>
        <v/>
      </c>
      <c r="M130" s="148" t="str">
        <f>IF(AND(A130&lt;&gt;"",Schülerdaten!AH133&lt;&gt;""),IF(Schülerdaten!AH133=TRUE,IF(INDEX(codegem,MATCH(Schülerdaten!M133,libgem,0))&gt;=8000,INDEX(codegem,MATCH(Schülerdaten!M133,libgem,0)),""),Schülerdaten!M133),"")</f>
        <v/>
      </c>
      <c r="N130" s="148" t="str">
        <f>IF(AND(A130&lt;&gt;"",Schülerdaten!AI133&lt;&gt;""),IF(Schülerdaten!AI133=TRUE,INDEX(codeschart,MATCH(Schülerdaten!N133,libschart,0)),Schülerdaten!N133),"")</f>
        <v/>
      </c>
      <c r="O130" s="148" t="str">
        <f>IF(AND(A130&lt;&gt;"",Schülerdaten!O133&lt;&gt;""),Schülerdaten!O133,"")</f>
        <v/>
      </c>
      <c r="P130" s="148" t="str">
        <f>IF(AND(A130&lt;&gt;"",Schülerdaten!AK133&lt;&gt;""),IF(Schülerdaten!AK133=TRUE,INDEX(codeform,MATCH(Schülerdaten!P133,libform,0)),Schülerdaten!P133),"")</f>
        <v/>
      </c>
      <c r="Q130" s="148" t="str">
        <f>IF(AND(A130&lt;&gt;"",Schülerdaten!AL133&lt;&gt;""),IF(Schülerdaten!AL133=TRUE,INDEX(codespe,MATCH(Schülerdaten!Q133,libspe,0)),Schülerdaten!Q133),"")</f>
        <v/>
      </c>
      <c r="R130" s="148" t="str">
        <f>IF(AND(A130&lt;&gt;"",OR(Schülerdaten!AM133&lt;&gt;"",Schülerdaten!AT133=FALSE)),IF(Schülerdaten!AM133=TRUE,INDEX(codemp1,MATCH(Schülerdaten!R133,libmp1,0)),IF(Schülerdaten!AT133=FALSE,0,Schülerdaten!R133)),"")</f>
        <v/>
      </c>
      <c r="S130" s="148" t="str">
        <f t="shared" si="4"/>
        <v/>
      </c>
      <c r="T130" s="148" t="str">
        <f t="shared" si="5"/>
        <v/>
      </c>
      <c r="U130" s="148" t="str">
        <f>IF(AND(A130&lt;&gt;"",Schülerdaten!S133&lt;&gt;""),Schülerdaten!S133,"")</f>
        <v/>
      </c>
      <c r="V130" s="148" t="str">
        <f>IF(AND(A130&lt;&gt;"",Schülerdaten!T133&lt;&gt;""),Schülerdaten!T133,"")</f>
        <v/>
      </c>
      <c r="W130" s="148" t="str">
        <f>IF(AND(A130&lt;&gt;"",Schülerdaten!U133&lt;&gt;""),Schülerdaten!U133,"")</f>
        <v/>
      </c>
      <c r="X130" s="148" t="str">
        <f>IF(AND(A130&lt;&gt;"",Schülerdaten!V133&lt;&gt;""),Schülerdaten!V133,"")</f>
        <v/>
      </c>
      <c r="Y130" s="148" t="str">
        <f>IF(AND(A130&lt;&gt;"",Schülerdaten!W133&lt;&gt;""),Schülerdaten!W133,"")</f>
        <v/>
      </c>
      <c r="Z130" s="148" t="str">
        <f>IF(AND(A130&lt;&gt;"",Schülerdaten!X133&lt;&gt;""),Schülerdaten!X133,"")</f>
        <v/>
      </c>
    </row>
    <row r="131" spans="1:26" x14ac:dyDescent="0.2">
      <c r="A131" s="146" t="str">
        <f>IF(OR(Schülerdaten!$C134&lt;&gt;""),Schülerdaten!A134,"")</f>
        <v/>
      </c>
      <c r="B131" s="146" t="str">
        <f>IF(A131&lt;&gt;"",Schülerdaten!B134,"")</f>
        <v/>
      </c>
      <c r="C131" s="146" t="str">
        <f>IF(AND(A131&lt;&gt;"",Schülerdaten!F134&lt;&gt;""),IF(INDEX(codeclint,MATCH(Schülerdaten!F134,libclint,0))&lt;&gt;"",INDEX(codeclint,MATCH(Schülerdaten!F134,libclint,0)),""),"")</f>
        <v/>
      </c>
      <c r="D131" s="146" t="str">
        <f t="shared" ref="D131:D194" si="6">IF(A131&lt;&gt;"",99990000,"")</f>
        <v/>
      </c>
      <c r="E131" s="146" t="str">
        <f>IF(A131&lt;&gt;"",IF(Schülerdaten!G134&lt;&gt;"",IF(Schülerdaten!AB134&lt;&gt;"",IF(Schülerdaten!G134="LOC.ID",CONCATENATE("LOC.",Schülerdaten!AU$5),Schülerdaten!G134),""),""),"")</f>
        <v/>
      </c>
      <c r="F131" s="146" t="str">
        <f>IF(A131&lt;&gt;"",IF(Schülerdaten!H134&lt;&gt;"",Schülerdaten!H134,""),"")</f>
        <v/>
      </c>
      <c r="G131" s="146" t="str">
        <f>IF(AND(A131&lt;&gt;"",Schülerdaten!AC134&lt;&gt;""),IF(Schülerdaten!AC134=TRUE,INDEX(codesex,MATCH(Schülerdaten!I134,libsex,0)),Schülerdaten!I134),"")</f>
        <v/>
      </c>
      <c r="H131" s="147" t="str">
        <f>IF(A131&lt;&gt;"",IF(Schülerdaten!J134&lt;&gt;"",Schülerdaten!J134,""),"")</f>
        <v/>
      </c>
      <c r="I131" s="148" t="str">
        <f>IF(AND(A131&lt;&gt;"",Schülerdaten!AE134&lt;&gt;""),IF(Schülerdaten!AE134=TRUE,INDEX(codenat,MATCH(Schülerdaten!K134,libnat,0)),Schülerdaten!K134),"")</f>
        <v/>
      </c>
      <c r="J131" s="148" t="str">
        <f>IF(AND(A131&lt;&gt;"",Schülerdaten!AF134&lt;&gt;""),IF(Schülerdaten!AF134=TRUE,INDEX(codelangue,MATCH(Schülerdaten!L134,liblangue,0)),Schülerdaten!L134),"")</f>
        <v/>
      </c>
      <c r="K131" s="148" t="str">
        <f>IF(AND(A131&lt;&gt;"",Schülerdaten!AH134&lt;&gt;""),IF(Schülerdaten!AH134=TRUE,IF(INDEX(codegem,MATCH(Schülerdaten!M134,libgem,0))&lt;8000,INDEX(codegem,MATCH(Schülerdaten!M134,libgem,0)),""),Schülerdaten!M134),"")</f>
        <v/>
      </c>
      <c r="L131" s="148" t="str">
        <f>IF(AND(A131&lt;&gt;"",Schülerdaten!AH134&lt;&gt;""),IF(Schülerdaten!AH134=TRUE,INDEX(codegemhist,MATCH(Schülerdaten!M134,libgem,0)),""),"")</f>
        <v/>
      </c>
      <c r="M131" s="148" t="str">
        <f>IF(AND(A131&lt;&gt;"",Schülerdaten!AH134&lt;&gt;""),IF(Schülerdaten!AH134=TRUE,IF(INDEX(codegem,MATCH(Schülerdaten!M134,libgem,0))&gt;=8000,INDEX(codegem,MATCH(Schülerdaten!M134,libgem,0)),""),Schülerdaten!M134),"")</f>
        <v/>
      </c>
      <c r="N131" s="148" t="str">
        <f>IF(AND(A131&lt;&gt;"",Schülerdaten!AI134&lt;&gt;""),IF(Schülerdaten!AI134=TRUE,INDEX(codeschart,MATCH(Schülerdaten!N134,libschart,0)),Schülerdaten!N134),"")</f>
        <v/>
      </c>
      <c r="O131" s="148" t="str">
        <f>IF(AND(A131&lt;&gt;"",Schülerdaten!O134&lt;&gt;""),Schülerdaten!O134,"")</f>
        <v/>
      </c>
      <c r="P131" s="148" t="str">
        <f>IF(AND(A131&lt;&gt;"",Schülerdaten!AK134&lt;&gt;""),IF(Schülerdaten!AK134=TRUE,INDEX(codeform,MATCH(Schülerdaten!P134,libform,0)),Schülerdaten!P134),"")</f>
        <v/>
      </c>
      <c r="Q131" s="148" t="str">
        <f>IF(AND(A131&lt;&gt;"",Schülerdaten!AL134&lt;&gt;""),IF(Schülerdaten!AL134=TRUE,INDEX(codespe,MATCH(Schülerdaten!Q134,libspe,0)),Schülerdaten!Q134),"")</f>
        <v/>
      </c>
      <c r="R131" s="148" t="str">
        <f>IF(AND(A131&lt;&gt;"",OR(Schülerdaten!AM134&lt;&gt;"",Schülerdaten!AT134=FALSE)),IF(Schülerdaten!AM134=TRUE,INDEX(codemp1,MATCH(Schülerdaten!R134,libmp1,0)),IF(Schülerdaten!AT134=FALSE,0,Schülerdaten!R134)),"")</f>
        <v/>
      </c>
      <c r="S131" s="148" t="str">
        <f t="shared" ref="S131:S194" si="7">IF(A131&lt;&gt;"",98990000,"")</f>
        <v/>
      </c>
      <c r="T131" s="148" t="str">
        <f t="shared" ref="T131:T194" si="8">IF(A131&lt;&gt;"",99,"")</f>
        <v/>
      </c>
      <c r="U131" s="148" t="str">
        <f>IF(AND(A131&lt;&gt;"",Schülerdaten!S134&lt;&gt;""),Schülerdaten!S134,"")</f>
        <v/>
      </c>
      <c r="V131" s="148" t="str">
        <f>IF(AND(A131&lt;&gt;"",Schülerdaten!T134&lt;&gt;""),Schülerdaten!T134,"")</f>
        <v/>
      </c>
      <c r="W131" s="148" t="str">
        <f>IF(AND(A131&lt;&gt;"",Schülerdaten!U134&lt;&gt;""),Schülerdaten!U134,"")</f>
        <v/>
      </c>
      <c r="X131" s="148" t="str">
        <f>IF(AND(A131&lt;&gt;"",Schülerdaten!V134&lt;&gt;""),Schülerdaten!V134,"")</f>
        <v/>
      </c>
      <c r="Y131" s="148" t="str">
        <f>IF(AND(A131&lt;&gt;"",Schülerdaten!W134&lt;&gt;""),Schülerdaten!W134,"")</f>
        <v/>
      </c>
      <c r="Z131" s="148" t="str">
        <f>IF(AND(A131&lt;&gt;"",Schülerdaten!X134&lt;&gt;""),Schülerdaten!X134,"")</f>
        <v/>
      </c>
    </row>
    <row r="132" spans="1:26" x14ac:dyDescent="0.2">
      <c r="A132" s="146" t="str">
        <f>IF(OR(Schülerdaten!$C135&lt;&gt;""),Schülerdaten!A135,"")</f>
        <v/>
      </c>
      <c r="B132" s="146" t="str">
        <f>IF(A132&lt;&gt;"",Schülerdaten!B135,"")</f>
        <v/>
      </c>
      <c r="C132" s="146" t="str">
        <f>IF(AND(A132&lt;&gt;"",Schülerdaten!F135&lt;&gt;""),IF(INDEX(codeclint,MATCH(Schülerdaten!F135,libclint,0))&lt;&gt;"",INDEX(codeclint,MATCH(Schülerdaten!F135,libclint,0)),""),"")</f>
        <v/>
      </c>
      <c r="D132" s="146" t="str">
        <f t="shared" si="6"/>
        <v/>
      </c>
      <c r="E132" s="146" t="str">
        <f>IF(A132&lt;&gt;"",IF(Schülerdaten!G135&lt;&gt;"",IF(Schülerdaten!AB135&lt;&gt;"",IF(Schülerdaten!G135="LOC.ID",CONCATENATE("LOC.",Schülerdaten!AU$5),Schülerdaten!G135),""),""),"")</f>
        <v/>
      </c>
      <c r="F132" s="146" t="str">
        <f>IF(A132&lt;&gt;"",IF(Schülerdaten!H135&lt;&gt;"",Schülerdaten!H135,""),"")</f>
        <v/>
      </c>
      <c r="G132" s="146" t="str">
        <f>IF(AND(A132&lt;&gt;"",Schülerdaten!AC135&lt;&gt;""),IF(Schülerdaten!AC135=TRUE,INDEX(codesex,MATCH(Schülerdaten!I135,libsex,0)),Schülerdaten!I135),"")</f>
        <v/>
      </c>
      <c r="H132" s="147" t="str">
        <f>IF(A132&lt;&gt;"",IF(Schülerdaten!J135&lt;&gt;"",Schülerdaten!J135,""),"")</f>
        <v/>
      </c>
      <c r="I132" s="148" t="str">
        <f>IF(AND(A132&lt;&gt;"",Schülerdaten!AE135&lt;&gt;""),IF(Schülerdaten!AE135=TRUE,INDEX(codenat,MATCH(Schülerdaten!K135,libnat,0)),Schülerdaten!K135),"")</f>
        <v/>
      </c>
      <c r="J132" s="148" t="str">
        <f>IF(AND(A132&lt;&gt;"",Schülerdaten!AF135&lt;&gt;""),IF(Schülerdaten!AF135=TRUE,INDEX(codelangue,MATCH(Schülerdaten!L135,liblangue,0)),Schülerdaten!L135),"")</f>
        <v/>
      </c>
      <c r="K132" s="148" t="str">
        <f>IF(AND(A132&lt;&gt;"",Schülerdaten!AH135&lt;&gt;""),IF(Schülerdaten!AH135=TRUE,IF(INDEX(codegem,MATCH(Schülerdaten!M135,libgem,0))&lt;8000,INDEX(codegem,MATCH(Schülerdaten!M135,libgem,0)),""),Schülerdaten!M135),"")</f>
        <v/>
      </c>
      <c r="L132" s="148" t="str">
        <f>IF(AND(A132&lt;&gt;"",Schülerdaten!AH135&lt;&gt;""),IF(Schülerdaten!AH135=TRUE,INDEX(codegemhist,MATCH(Schülerdaten!M135,libgem,0)),""),"")</f>
        <v/>
      </c>
      <c r="M132" s="148" t="str">
        <f>IF(AND(A132&lt;&gt;"",Schülerdaten!AH135&lt;&gt;""),IF(Schülerdaten!AH135=TRUE,IF(INDEX(codegem,MATCH(Schülerdaten!M135,libgem,0))&gt;=8000,INDEX(codegem,MATCH(Schülerdaten!M135,libgem,0)),""),Schülerdaten!M135),"")</f>
        <v/>
      </c>
      <c r="N132" s="148" t="str">
        <f>IF(AND(A132&lt;&gt;"",Schülerdaten!AI135&lt;&gt;""),IF(Schülerdaten!AI135=TRUE,INDEX(codeschart,MATCH(Schülerdaten!N135,libschart,0)),Schülerdaten!N135),"")</f>
        <v/>
      </c>
      <c r="O132" s="148" t="str">
        <f>IF(AND(A132&lt;&gt;"",Schülerdaten!O135&lt;&gt;""),Schülerdaten!O135,"")</f>
        <v/>
      </c>
      <c r="P132" s="148" t="str">
        <f>IF(AND(A132&lt;&gt;"",Schülerdaten!AK135&lt;&gt;""),IF(Schülerdaten!AK135=TRUE,INDEX(codeform,MATCH(Schülerdaten!P135,libform,0)),Schülerdaten!P135),"")</f>
        <v/>
      </c>
      <c r="Q132" s="148" t="str">
        <f>IF(AND(A132&lt;&gt;"",Schülerdaten!AL135&lt;&gt;""),IF(Schülerdaten!AL135=TRUE,INDEX(codespe,MATCH(Schülerdaten!Q135,libspe,0)),Schülerdaten!Q135),"")</f>
        <v/>
      </c>
      <c r="R132" s="148" t="str">
        <f>IF(AND(A132&lt;&gt;"",OR(Schülerdaten!AM135&lt;&gt;"",Schülerdaten!AT135=FALSE)),IF(Schülerdaten!AM135=TRUE,INDEX(codemp1,MATCH(Schülerdaten!R135,libmp1,0)),IF(Schülerdaten!AT135=FALSE,0,Schülerdaten!R135)),"")</f>
        <v/>
      </c>
      <c r="S132" s="148" t="str">
        <f t="shared" si="7"/>
        <v/>
      </c>
      <c r="T132" s="148" t="str">
        <f t="shared" si="8"/>
        <v/>
      </c>
      <c r="U132" s="148" t="str">
        <f>IF(AND(A132&lt;&gt;"",Schülerdaten!S135&lt;&gt;""),Schülerdaten!S135,"")</f>
        <v/>
      </c>
      <c r="V132" s="148" t="str">
        <f>IF(AND(A132&lt;&gt;"",Schülerdaten!T135&lt;&gt;""),Schülerdaten!T135,"")</f>
        <v/>
      </c>
      <c r="W132" s="148" t="str">
        <f>IF(AND(A132&lt;&gt;"",Schülerdaten!U135&lt;&gt;""),Schülerdaten!U135,"")</f>
        <v/>
      </c>
      <c r="X132" s="148" t="str">
        <f>IF(AND(A132&lt;&gt;"",Schülerdaten!V135&lt;&gt;""),Schülerdaten!V135,"")</f>
        <v/>
      </c>
      <c r="Y132" s="148" t="str">
        <f>IF(AND(A132&lt;&gt;"",Schülerdaten!W135&lt;&gt;""),Schülerdaten!W135,"")</f>
        <v/>
      </c>
      <c r="Z132" s="148" t="str">
        <f>IF(AND(A132&lt;&gt;"",Schülerdaten!X135&lt;&gt;""),Schülerdaten!X135,"")</f>
        <v/>
      </c>
    </row>
    <row r="133" spans="1:26" x14ac:dyDescent="0.2">
      <c r="A133" s="146" t="str">
        <f>IF(OR(Schülerdaten!$C136&lt;&gt;""),Schülerdaten!A136,"")</f>
        <v/>
      </c>
      <c r="B133" s="146" t="str">
        <f>IF(A133&lt;&gt;"",Schülerdaten!B136,"")</f>
        <v/>
      </c>
      <c r="C133" s="146" t="str">
        <f>IF(AND(A133&lt;&gt;"",Schülerdaten!F136&lt;&gt;""),IF(INDEX(codeclint,MATCH(Schülerdaten!F136,libclint,0))&lt;&gt;"",INDEX(codeclint,MATCH(Schülerdaten!F136,libclint,0)),""),"")</f>
        <v/>
      </c>
      <c r="D133" s="146" t="str">
        <f t="shared" si="6"/>
        <v/>
      </c>
      <c r="E133" s="146" t="str">
        <f>IF(A133&lt;&gt;"",IF(Schülerdaten!G136&lt;&gt;"",IF(Schülerdaten!AB136&lt;&gt;"",IF(Schülerdaten!G136="LOC.ID",CONCATENATE("LOC.",Schülerdaten!AU$5),Schülerdaten!G136),""),""),"")</f>
        <v/>
      </c>
      <c r="F133" s="146" t="str">
        <f>IF(A133&lt;&gt;"",IF(Schülerdaten!H136&lt;&gt;"",Schülerdaten!H136,""),"")</f>
        <v/>
      </c>
      <c r="G133" s="146" t="str">
        <f>IF(AND(A133&lt;&gt;"",Schülerdaten!AC136&lt;&gt;""),IF(Schülerdaten!AC136=TRUE,INDEX(codesex,MATCH(Schülerdaten!I136,libsex,0)),Schülerdaten!I136),"")</f>
        <v/>
      </c>
      <c r="H133" s="147" t="str">
        <f>IF(A133&lt;&gt;"",IF(Schülerdaten!J136&lt;&gt;"",Schülerdaten!J136,""),"")</f>
        <v/>
      </c>
      <c r="I133" s="148" t="str">
        <f>IF(AND(A133&lt;&gt;"",Schülerdaten!AE136&lt;&gt;""),IF(Schülerdaten!AE136=TRUE,INDEX(codenat,MATCH(Schülerdaten!K136,libnat,0)),Schülerdaten!K136),"")</f>
        <v/>
      </c>
      <c r="J133" s="148" t="str">
        <f>IF(AND(A133&lt;&gt;"",Schülerdaten!AF136&lt;&gt;""),IF(Schülerdaten!AF136=TRUE,INDEX(codelangue,MATCH(Schülerdaten!L136,liblangue,0)),Schülerdaten!L136),"")</f>
        <v/>
      </c>
      <c r="K133" s="148" t="str">
        <f>IF(AND(A133&lt;&gt;"",Schülerdaten!AH136&lt;&gt;""),IF(Schülerdaten!AH136=TRUE,IF(INDEX(codegem,MATCH(Schülerdaten!M136,libgem,0))&lt;8000,INDEX(codegem,MATCH(Schülerdaten!M136,libgem,0)),""),Schülerdaten!M136),"")</f>
        <v/>
      </c>
      <c r="L133" s="148" t="str">
        <f>IF(AND(A133&lt;&gt;"",Schülerdaten!AH136&lt;&gt;""),IF(Schülerdaten!AH136=TRUE,INDEX(codegemhist,MATCH(Schülerdaten!M136,libgem,0)),""),"")</f>
        <v/>
      </c>
      <c r="M133" s="148" t="str">
        <f>IF(AND(A133&lt;&gt;"",Schülerdaten!AH136&lt;&gt;""),IF(Schülerdaten!AH136=TRUE,IF(INDEX(codegem,MATCH(Schülerdaten!M136,libgem,0))&gt;=8000,INDEX(codegem,MATCH(Schülerdaten!M136,libgem,0)),""),Schülerdaten!M136),"")</f>
        <v/>
      </c>
      <c r="N133" s="148" t="str">
        <f>IF(AND(A133&lt;&gt;"",Schülerdaten!AI136&lt;&gt;""),IF(Schülerdaten!AI136=TRUE,INDEX(codeschart,MATCH(Schülerdaten!N136,libschart,0)),Schülerdaten!N136),"")</f>
        <v/>
      </c>
      <c r="O133" s="148" t="str">
        <f>IF(AND(A133&lt;&gt;"",Schülerdaten!O136&lt;&gt;""),Schülerdaten!O136,"")</f>
        <v/>
      </c>
      <c r="P133" s="148" t="str">
        <f>IF(AND(A133&lt;&gt;"",Schülerdaten!AK136&lt;&gt;""),IF(Schülerdaten!AK136=TRUE,INDEX(codeform,MATCH(Schülerdaten!P136,libform,0)),Schülerdaten!P136),"")</f>
        <v/>
      </c>
      <c r="Q133" s="148" t="str">
        <f>IF(AND(A133&lt;&gt;"",Schülerdaten!AL136&lt;&gt;""),IF(Schülerdaten!AL136=TRUE,INDEX(codespe,MATCH(Schülerdaten!Q136,libspe,0)),Schülerdaten!Q136),"")</f>
        <v/>
      </c>
      <c r="R133" s="148" t="str">
        <f>IF(AND(A133&lt;&gt;"",OR(Schülerdaten!AM136&lt;&gt;"",Schülerdaten!AT136=FALSE)),IF(Schülerdaten!AM136=TRUE,INDEX(codemp1,MATCH(Schülerdaten!R136,libmp1,0)),IF(Schülerdaten!AT136=FALSE,0,Schülerdaten!R136)),"")</f>
        <v/>
      </c>
      <c r="S133" s="148" t="str">
        <f t="shared" si="7"/>
        <v/>
      </c>
      <c r="T133" s="148" t="str">
        <f t="shared" si="8"/>
        <v/>
      </c>
      <c r="U133" s="148" t="str">
        <f>IF(AND(A133&lt;&gt;"",Schülerdaten!S136&lt;&gt;""),Schülerdaten!S136,"")</f>
        <v/>
      </c>
      <c r="V133" s="148" t="str">
        <f>IF(AND(A133&lt;&gt;"",Schülerdaten!T136&lt;&gt;""),Schülerdaten!T136,"")</f>
        <v/>
      </c>
      <c r="W133" s="148" t="str">
        <f>IF(AND(A133&lt;&gt;"",Schülerdaten!U136&lt;&gt;""),Schülerdaten!U136,"")</f>
        <v/>
      </c>
      <c r="X133" s="148" t="str">
        <f>IF(AND(A133&lt;&gt;"",Schülerdaten!V136&lt;&gt;""),Schülerdaten!V136,"")</f>
        <v/>
      </c>
      <c r="Y133" s="148" t="str">
        <f>IF(AND(A133&lt;&gt;"",Schülerdaten!W136&lt;&gt;""),Schülerdaten!W136,"")</f>
        <v/>
      </c>
      <c r="Z133" s="148" t="str">
        <f>IF(AND(A133&lt;&gt;"",Schülerdaten!X136&lt;&gt;""),Schülerdaten!X136,"")</f>
        <v/>
      </c>
    </row>
    <row r="134" spans="1:26" x14ac:dyDescent="0.2">
      <c r="A134" s="146" t="str">
        <f>IF(OR(Schülerdaten!$C137&lt;&gt;""),Schülerdaten!A137,"")</f>
        <v/>
      </c>
      <c r="B134" s="146" t="str">
        <f>IF(A134&lt;&gt;"",Schülerdaten!B137,"")</f>
        <v/>
      </c>
      <c r="C134" s="146" t="str">
        <f>IF(AND(A134&lt;&gt;"",Schülerdaten!F137&lt;&gt;""),IF(INDEX(codeclint,MATCH(Schülerdaten!F137,libclint,0))&lt;&gt;"",INDEX(codeclint,MATCH(Schülerdaten!F137,libclint,0)),""),"")</f>
        <v/>
      </c>
      <c r="D134" s="146" t="str">
        <f t="shared" si="6"/>
        <v/>
      </c>
      <c r="E134" s="146" t="str">
        <f>IF(A134&lt;&gt;"",IF(Schülerdaten!G137&lt;&gt;"",IF(Schülerdaten!AB137&lt;&gt;"",IF(Schülerdaten!G137="LOC.ID",CONCATENATE("LOC.",Schülerdaten!AU$5),Schülerdaten!G137),""),""),"")</f>
        <v/>
      </c>
      <c r="F134" s="146" t="str">
        <f>IF(A134&lt;&gt;"",IF(Schülerdaten!H137&lt;&gt;"",Schülerdaten!H137,""),"")</f>
        <v/>
      </c>
      <c r="G134" s="146" t="str">
        <f>IF(AND(A134&lt;&gt;"",Schülerdaten!AC137&lt;&gt;""),IF(Schülerdaten!AC137=TRUE,INDEX(codesex,MATCH(Schülerdaten!I137,libsex,0)),Schülerdaten!I137),"")</f>
        <v/>
      </c>
      <c r="H134" s="147" t="str">
        <f>IF(A134&lt;&gt;"",IF(Schülerdaten!J137&lt;&gt;"",Schülerdaten!J137,""),"")</f>
        <v/>
      </c>
      <c r="I134" s="148" t="str">
        <f>IF(AND(A134&lt;&gt;"",Schülerdaten!AE137&lt;&gt;""),IF(Schülerdaten!AE137=TRUE,INDEX(codenat,MATCH(Schülerdaten!K137,libnat,0)),Schülerdaten!K137),"")</f>
        <v/>
      </c>
      <c r="J134" s="148" t="str">
        <f>IF(AND(A134&lt;&gt;"",Schülerdaten!AF137&lt;&gt;""),IF(Schülerdaten!AF137=TRUE,INDEX(codelangue,MATCH(Schülerdaten!L137,liblangue,0)),Schülerdaten!L137),"")</f>
        <v/>
      </c>
      <c r="K134" s="148" t="str">
        <f>IF(AND(A134&lt;&gt;"",Schülerdaten!AH137&lt;&gt;""),IF(Schülerdaten!AH137=TRUE,IF(INDEX(codegem,MATCH(Schülerdaten!M137,libgem,0))&lt;8000,INDEX(codegem,MATCH(Schülerdaten!M137,libgem,0)),""),Schülerdaten!M137),"")</f>
        <v/>
      </c>
      <c r="L134" s="148" t="str">
        <f>IF(AND(A134&lt;&gt;"",Schülerdaten!AH137&lt;&gt;""),IF(Schülerdaten!AH137=TRUE,INDEX(codegemhist,MATCH(Schülerdaten!M137,libgem,0)),""),"")</f>
        <v/>
      </c>
      <c r="M134" s="148" t="str">
        <f>IF(AND(A134&lt;&gt;"",Schülerdaten!AH137&lt;&gt;""),IF(Schülerdaten!AH137=TRUE,IF(INDEX(codegem,MATCH(Schülerdaten!M137,libgem,0))&gt;=8000,INDEX(codegem,MATCH(Schülerdaten!M137,libgem,0)),""),Schülerdaten!M137),"")</f>
        <v/>
      </c>
      <c r="N134" s="148" t="str">
        <f>IF(AND(A134&lt;&gt;"",Schülerdaten!AI137&lt;&gt;""),IF(Schülerdaten!AI137=TRUE,INDEX(codeschart,MATCH(Schülerdaten!N137,libschart,0)),Schülerdaten!N137),"")</f>
        <v/>
      </c>
      <c r="O134" s="148" t="str">
        <f>IF(AND(A134&lt;&gt;"",Schülerdaten!O137&lt;&gt;""),Schülerdaten!O137,"")</f>
        <v/>
      </c>
      <c r="P134" s="148" t="str">
        <f>IF(AND(A134&lt;&gt;"",Schülerdaten!AK137&lt;&gt;""),IF(Schülerdaten!AK137=TRUE,INDEX(codeform,MATCH(Schülerdaten!P137,libform,0)),Schülerdaten!P137),"")</f>
        <v/>
      </c>
      <c r="Q134" s="148" t="str">
        <f>IF(AND(A134&lt;&gt;"",Schülerdaten!AL137&lt;&gt;""),IF(Schülerdaten!AL137=TRUE,INDEX(codespe,MATCH(Schülerdaten!Q137,libspe,0)),Schülerdaten!Q137),"")</f>
        <v/>
      </c>
      <c r="R134" s="148" t="str">
        <f>IF(AND(A134&lt;&gt;"",OR(Schülerdaten!AM137&lt;&gt;"",Schülerdaten!AT137=FALSE)),IF(Schülerdaten!AM137=TRUE,INDEX(codemp1,MATCH(Schülerdaten!R137,libmp1,0)),IF(Schülerdaten!AT137=FALSE,0,Schülerdaten!R137)),"")</f>
        <v/>
      </c>
      <c r="S134" s="148" t="str">
        <f t="shared" si="7"/>
        <v/>
      </c>
      <c r="T134" s="148" t="str">
        <f t="shared" si="8"/>
        <v/>
      </c>
      <c r="U134" s="148" t="str">
        <f>IF(AND(A134&lt;&gt;"",Schülerdaten!S137&lt;&gt;""),Schülerdaten!S137,"")</f>
        <v/>
      </c>
      <c r="V134" s="148" t="str">
        <f>IF(AND(A134&lt;&gt;"",Schülerdaten!T137&lt;&gt;""),Schülerdaten!T137,"")</f>
        <v/>
      </c>
      <c r="W134" s="148" t="str">
        <f>IF(AND(A134&lt;&gt;"",Schülerdaten!U137&lt;&gt;""),Schülerdaten!U137,"")</f>
        <v/>
      </c>
      <c r="X134" s="148" t="str">
        <f>IF(AND(A134&lt;&gt;"",Schülerdaten!V137&lt;&gt;""),Schülerdaten!V137,"")</f>
        <v/>
      </c>
      <c r="Y134" s="148" t="str">
        <f>IF(AND(A134&lt;&gt;"",Schülerdaten!W137&lt;&gt;""),Schülerdaten!W137,"")</f>
        <v/>
      </c>
      <c r="Z134" s="148" t="str">
        <f>IF(AND(A134&lt;&gt;"",Schülerdaten!X137&lt;&gt;""),Schülerdaten!X137,"")</f>
        <v/>
      </c>
    </row>
    <row r="135" spans="1:26" x14ac:dyDescent="0.2">
      <c r="A135" s="146" t="str">
        <f>IF(OR(Schülerdaten!$C138&lt;&gt;""),Schülerdaten!A138,"")</f>
        <v/>
      </c>
      <c r="B135" s="146" t="str">
        <f>IF(A135&lt;&gt;"",Schülerdaten!B138,"")</f>
        <v/>
      </c>
      <c r="C135" s="146" t="str">
        <f>IF(AND(A135&lt;&gt;"",Schülerdaten!F138&lt;&gt;""),IF(INDEX(codeclint,MATCH(Schülerdaten!F138,libclint,0))&lt;&gt;"",INDEX(codeclint,MATCH(Schülerdaten!F138,libclint,0)),""),"")</f>
        <v/>
      </c>
      <c r="D135" s="146" t="str">
        <f t="shared" si="6"/>
        <v/>
      </c>
      <c r="E135" s="146" t="str">
        <f>IF(A135&lt;&gt;"",IF(Schülerdaten!G138&lt;&gt;"",IF(Schülerdaten!AB138&lt;&gt;"",IF(Schülerdaten!G138="LOC.ID",CONCATENATE("LOC.",Schülerdaten!AU$5),Schülerdaten!G138),""),""),"")</f>
        <v/>
      </c>
      <c r="F135" s="146" t="str">
        <f>IF(A135&lt;&gt;"",IF(Schülerdaten!H138&lt;&gt;"",Schülerdaten!H138,""),"")</f>
        <v/>
      </c>
      <c r="G135" s="146" t="str">
        <f>IF(AND(A135&lt;&gt;"",Schülerdaten!AC138&lt;&gt;""),IF(Schülerdaten!AC138=TRUE,INDEX(codesex,MATCH(Schülerdaten!I138,libsex,0)),Schülerdaten!I138),"")</f>
        <v/>
      </c>
      <c r="H135" s="147" t="str">
        <f>IF(A135&lt;&gt;"",IF(Schülerdaten!J138&lt;&gt;"",Schülerdaten!J138,""),"")</f>
        <v/>
      </c>
      <c r="I135" s="148" t="str">
        <f>IF(AND(A135&lt;&gt;"",Schülerdaten!AE138&lt;&gt;""),IF(Schülerdaten!AE138=TRUE,INDEX(codenat,MATCH(Schülerdaten!K138,libnat,0)),Schülerdaten!K138),"")</f>
        <v/>
      </c>
      <c r="J135" s="148" t="str">
        <f>IF(AND(A135&lt;&gt;"",Schülerdaten!AF138&lt;&gt;""),IF(Schülerdaten!AF138=TRUE,INDEX(codelangue,MATCH(Schülerdaten!L138,liblangue,0)),Schülerdaten!L138),"")</f>
        <v/>
      </c>
      <c r="K135" s="148" t="str">
        <f>IF(AND(A135&lt;&gt;"",Schülerdaten!AH138&lt;&gt;""),IF(Schülerdaten!AH138=TRUE,IF(INDEX(codegem,MATCH(Schülerdaten!M138,libgem,0))&lt;8000,INDEX(codegem,MATCH(Schülerdaten!M138,libgem,0)),""),Schülerdaten!M138),"")</f>
        <v/>
      </c>
      <c r="L135" s="148" t="str">
        <f>IF(AND(A135&lt;&gt;"",Schülerdaten!AH138&lt;&gt;""),IF(Schülerdaten!AH138=TRUE,INDEX(codegemhist,MATCH(Schülerdaten!M138,libgem,0)),""),"")</f>
        <v/>
      </c>
      <c r="M135" s="148" t="str">
        <f>IF(AND(A135&lt;&gt;"",Schülerdaten!AH138&lt;&gt;""),IF(Schülerdaten!AH138=TRUE,IF(INDEX(codegem,MATCH(Schülerdaten!M138,libgem,0))&gt;=8000,INDEX(codegem,MATCH(Schülerdaten!M138,libgem,0)),""),Schülerdaten!M138),"")</f>
        <v/>
      </c>
      <c r="N135" s="148" t="str">
        <f>IF(AND(A135&lt;&gt;"",Schülerdaten!AI138&lt;&gt;""),IF(Schülerdaten!AI138=TRUE,INDEX(codeschart,MATCH(Schülerdaten!N138,libschart,0)),Schülerdaten!N138),"")</f>
        <v/>
      </c>
      <c r="O135" s="148" t="str">
        <f>IF(AND(A135&lt;&gt;"",Schülerdaten!O138&lt;&gt;""),Schülerdaten!O138,"")</f>
        <v/>
      </c>
      <c r="P135" s="148" t="str">
        <f>IF(AND(A135&lt;&gt;"",Schülerdaten!AK138&lt;&gt;""),IF(Schülerdaten!AK138=TRUE,INDEX(codeform,MATCH(Schülerdaten!P138,libform,0)),Schülerdaten!P138),"")</f>
        <v/>
      </c>
      <c r="Q135" s="148" t="str">
        <f>IF(AND(A135&lt;&gt;"",Schülerdaten!AL138&lt;&gt;""),IF(Schülerdaten!AL138=TRUE,INDEX(codespe,MATCH(Schülerdaten!Q138,libspe,0)),Schülerdaten!Q138),"")</f>
        <v/>
      </c>
      <c r="R135" s="148" t="str">
        <f>IF(AND(A135&lt;&gt;"",OR(Schülerdaten!AM138&lt;&gt;"",Schülerdaten!AT138=FALSE)),IF(Schülerdaten!AM138=TRUE,INDEX(codemp1,MATCH(Schülerdaten!R138,libmp1,0)),IF(Schülerdaten!AT138=FALSE,0,Schülerdaten!R138)),"")</f>
        <v/>
      </c>
      <c r="S135" s="148" t="str">
        <f t="shared" si="7"/>
        <v/>
      </c>
      <c r="T135" s="148" t="str">
        <f t="shared" si="8"/>
        <v/>
      </c>
      <c r="U135" s="148" t="str">
        <f>IF(AND(A135&lt;&gt;"",Schülerdaten!S138&lt;&gt;""),Schülerdaten!S138,"")</f>
        <v/>
      </c>
      <c r="V135" s="148" t="str">
        <f>IF(AND(A135&lt;&gt;"",Schülerdaten!T138&lt;&gt;""),Schülerdaten!T138,"")</f>
        <v/>
      </c>
      <c r="W135" s="148" t="str">
        <f>IF(AND(A135&lt;&gt;"",Schülerdaten!U138&lt;&gt;""),Schülerdaten!U138,"")</f>
        <v/>
      </c>
      <c r="X135" s="148" t="str">
        <f>IF(AND(A135&lt;&gt;"",Schülerdaten!V138&lt;&gt;""),Schülerdaten!V138,"")</f>
        <v/>
      </c>
      <c r="Y135" s="148" t="str">
        <f>IF(AND(A135&lt;&gt;"",Schülerdaten!W138&lt;&gt;""),Schülerdaten!W138,"")</f>
        <v/>
      </c>
      <c r="Z135" s="148" t="str">
        <f>IF(AND(A135&lt;&gt;"",Schülerdaten!X138&lt;&gt;""),Schülerdaten!X138,"")</f>
        <v/>
      </c>
    </row>
    <row r="136" spans="1:26" x14ac:dyDescent="0.2">
      <c r="A136" s="146" t="str">
        <f>IF(OR(Schülerdaten!$C139&lt;&gt;""),Schülerdaten!A139,"")</f>
        <v/>
      </c>
      <c r="B136" s="146" t="str">
        <f>IF(A136&lt;&gt;"",Schülerdaten!B139,"")</f>
        <v/>
      </c>
      <c r="C136" s="146" t="str">
        <f>IF(AND(A136&lt;&gt;"",Schülerdaten!F139&lt;&gt;""),IF(INDEX(codeclint,MATCH(Schülerdaten!F139,libclint,0))&lt;&gt;"",INDEX(codeclint,MATCH(Schülerdaten!F139,libclint,0)),""),"")</f>
        <v/>
      </c>
      <c r="D136" s="146" t="str">
        <f t="shared" si="6"/>
        <v/>
      </c>
      <c r="E136" s="146" t="str">
        <f>IF(A136&lt;&gt;"",IF(Schülerdaten!G139&lt;&gt;"",IF(Schülerdaten!AB139&lt;&gt;"",IF(Schülerdaten!G139="LOC.ID",CONCATENATE("LOC.",Schülerdaten!AU$5),Schülerdaten!G139),""),""),"")</f>
        <v/>
      </c>
      <c r="F136" s="146" t="str">
        <f>IF(A136&lt;&gt;"",IF(Schülerdaten!H139&lt;&gt;"",Schülerdaten!H139,""),"")</f>
        <v/>
      </c>
      <c r="G136" s="146" t="str">
        <f>IF(AND(A136&lt;&gt;"",Schülerdaten!AC139&lt;&gt;""),IF(Schülerdaten!AC139=TRUE,INDEX(codesex,MATCH(Schülerdaten!I139,libsex,0)),Schülerdaten!I139),"")</f>
        <v/>
      </c>
      <c r="H136" s="147" t="str">
        <f>IF(A136&lt;&gt;"",IF(Schülerdaten!J139&lt;&gt;"",Schülerdaten!J139,""),"")</f>
        <v/>
      </c>
      <c r="I136" s="148" t="str">
        <f>IF(AND(A136&lt;&gt;"",Schülerdaten!AE139&lt;&gt;""),IF(Schülerdaten!AE139=TRUE,INDEX(codenat,MATCH(Schülerdaten!K139,libnat,0)),Schülerdaten!K139),"")</f>
        <v/>
      </c>
      <c r="J136" s="148" t="str">
        <f>IF(AND(A136&lt;&gt;"",Schülerdaten!AF139&lt;&gt;""),IF(Schülerdaten!AF139=TRUE,INDEX(codelangue,MATCH(Schülerdaten!L139,liblangue,0)),Schülerdaten!L139),"")</f>
        <v/>
      </c>
      <c r="K136" s="148" t="str">
        <f>IF(AND(A136&lt;&gt;"",Schülerdaten!AH139&lt;&gt;""),IF(Schülerdaten!AH139=TRUE,IF(INDEX(codegem,MATCH(Schülerdaten!M139,libgem,0))&lt;8000,INDEX(codegem,MATCH(Schülerdaten!M139,libgem,0)),""),Schülerdaten!M139),"")</f>
        <v/>
      </c>
      <c r="L136" s="148" t="str">
        <f>IF(AND(A136&lt;&gt;"",Schülerdaten!AH139&lt;&gt;""),IF(Schülerdaten!AH139=TRUE,INDEX(codegemhist,MATCH(Schülerdaten!M139,libgem,0)),""),"")</f>
        <v/>
      </c>
      <c r="M136" s="148" t="str">
        <f>IF(AND(A136&lt;&gt;"",Schülerdaten!AH139&lt;&gt;""),IF(Schülerdaten!AH139=TRUE,IF(INDEX(codegem,MATCH(Schülerdaten!M139,libgem,0))&gt;=8000,INDEX(codegem,MATCH(Schülerdaten!M139,libgem,0)),""),Schülerdaten!M139),"")</f>
        <v/>
      </c>
      <c r="N136" s="148" t="str">
        <f>IF(AND(A136&lt;&gt;"",Schülerdaten!AI139&lt;&gt;""),IF(Schülerdaten!AI139=TRUE,INDEX(codeschart,MATCH(Schülerdaten!N139,libschart,0)),Schülerdaten!N139),"")</f>
        <v/>
      </c>
      <c r="O136" s="148" t="str">
        <f>IF(AND(A136&lt;&gt;"",Schülerdaten!O139&lt;&gt;""),Schülerdaten!O139,"")</f>
        <v/>
      </c>
      <c r="P136" s="148" t="str">
        <f>IF(AND(A136&lt;&gt;"",Schülerdaten!AK139&lt;&gt;""),IF(Schülerdaten!AK139=TRUE,INDEX(codeform,MATCH(Schülerdaten!P139,libform,0)),Schülerdaten!P139),"")</f>
        <v/>
      </c>
      <c r="Q136" s="148" t="str">
        <f>IF(AND(A136&lt;&gt;"",Schülerdaten!AL139&lt;&gt;""),IF(Schülerdaten!AL139=TRUE,INDEX(codespe,MATCH(Schülerdaten!Q139,libspe,0)),Schülerdaten!Q139),"")</f>
        <v/>
      </c>
      <c r="R136" s="148" t="str">
        <f>IF(AND(A136&lt;&gt;"",OR(Schülerdaten!AM139&lt;&gt;"",Schülerdaten!AT139=FALSE)),IF(Schülerdaten!AM139=TRUE,INDEX(codemp1,MATCH(Schülerdaten!R139,libmp1,0)),IF(Schülerdaten!AT139=FALSE,0,Schülerdaten!R139)),"")</f>
        <v/>
      </c>
      <c r="S136" s="148" t="str">
        <f t="shared" si="7"/>
        <v/>
      </c>
      <c r="T136" s="148" t="str">
        <f t="shared" si="8"/>
        <v/>
      </c>
      <c r="U136" s="148" t="str">
        <f>IF(AND(A136&lt;&gt;"",Schülerdaten!S139&lt;&gt;""),Schülerdaten!S139,"")</f>
        <v/>
      </c>
      <c r="V136" s="148" t="str">
        <f>IF(AND(A136&lt;&gt;"",Schülerdaten!T139&lt;&gt;""),Schülerdaten!T139,"")</f>
        <v/>
      </c>
      <c r="W136" s="148" t="str">
        <f>IF(AND(A136&lt;&gt;"",Schülerdaten!U139&lt;&gt;""),Schülerdaten!U139,"")</f>
        <v/>
      </c>
      <c r="X136" s="148" t="str">
        <f>IF(AND(A136&lt;&gt;"",Schülerdaten!V139&lt;&gt;""),Schülerdaten!V139,"")</f>
        <v/>
      </c>
      <c r="Y136" s="148" t="str">
        <f>IF(AND(A136&lt;&gt;"",Schülerdaten!W139&lt;&gt;""),Schülerdaten!W139,"")</f>
        <v/>
      </c>
      <c r="Z136" s="148" t="str">
        <f>IF(AND(A136&lt;&gt;"",Schülerdaten!X139&lt;&gt;""),Schülerdaten!X139,"")</f>
        <v/>
      </c>
    </row>
    <row r="137" spans="1:26" x14ac:dyDescent="0.2">
      <c r="A137" s="146" t="str">
        <f>IF(OR(Schülerdaten!$C140&lt;&gt;""),Schülerdaten!A140,"")</f>
        <v/>
      </c>
      <c r="B137" s="146" t="str">
        <f>IF(A137&lt;&gt;"",Schülerdaten!B140,"")</f>
        <v/>
      </c>
      <c r="C137" s="146" t="str">
        <f>IF(AND(A137&lt;&gt;"",Schülerdaten!F140&lt;&gt;""),IF(INDEX(codeclint,MATCH(Schülerdaten!F140,libclint,0))&lt;&gt;"",INDEX(codeclint,MATCH(Schülerdaten!F140,libclint,0)),""),"")</f>
        <v/>
      </c>
      <c r="D137" s="146" t="str">
        <f t="shared" si="6"/>
        <v/>
      </c>
      <c r="E137" s="146" t="str">
        <f>IF(A137&lt;&gt;"",IF(Schülerdaten!G140&lt;&gt;"",IF(Schülerdaten!AB140&lt;&gt;"",IF(Schülerdaten!G140="LOC.ID",CONCATENATE("LOC.",Schülerdaten!AU$5),Schülerdaten!G140),""),""),"")</f>
        <v/>
      </c>
      <c r="F137" s="146" t="str">
        <f>IF(A137&lt;&gt;"",IF(Schülerdaten!H140&lt;&gt;"",Schülerdaten!H140,""),"")</f>
        <v/>
      </c>
      <c r="G137" s="146" t="str">
        <f>IF(AND(A137&lt;&gt;"",Schülerdaten!AC140&lt;&gt;""),IF(Schülerdaten!AC140=TRUE,INDEX(codesex,MATCH(Schülerdaten!I140,libsex,0)),Schülerdaten!I140),"")</f>
        <v/>
      </c>
      <c r="H137" s="147" t="str">
        <f>IF(A137&lt;&gt;"",IF(Schülerdaten!J140&lt;&gt;"",Schülerdaten!J140,""),"")</f>
        <v/>
      </c>
      <c r="I137" s="148" t="str">
        <f>IF(AND(A137&lt;&gt;"",Schülerdaten!AE140&lt;&gt;""),IF(Schülerdaten!AE140=TRUE,INDEX(codenat,MATCH(Schülerdaten!K140,libnat,0)),Schülerdaten!K140),"")</f>
        <v/>
      </c>
      <c r="J137" s="148" t="str">
        <f>IF(AND(A137&lt;&gt;"",Schülerdaten!AF140&lt;&gt;""),IF(Schülerdaten!AF140=TRUE,INDEX(codelangue,MATCH(Schülerdaten!L140,liblangue,0)),Schülerdaten!L140),"")</f>
        <v/>
      </c>
      <c r="K137" s="148" t="str">
        <f>IF(AND(A137&lt;&gt;"",Schülerdaten!AH140&lt;&gt;""),IF(Schülerdaten!AH140=TRUE,IF(INDEX(codegem,MATCH(Schülerdaten!M140,libgem,0))&lt;8000,INDEX(codegem,MATCH(Schülerdaten!M140,libgem,0)),""),Schülerdaten!M140),"")</f>
        <v/>
      </c>
      <c r="L137" s="148" t="str">
        <f>IF(AND(A137&lt;&gt;"",Schülerdaten!AH140&lt;&gt;""),IF(Schülerdaten!AH140=TRUE,INDEX(codegemhist,MATCH(Schülerdaten!M140,libgem,0)),""),"")</f>
        <v/>
      </c>
      <c r="M137" s="148" t="str">
        <f>IF(AND(A137&lt;&gt;"",Schülerdaten!AH140&lt;&gt;""),IF(Schülerdaten!AH140=TRUE,IF(INDEX(codegem,MATCH(Schülerdaten!M140,libgem,0))&gt;=8000,INDEX(codegem,MATCH(Schülerdaten!M140,libgem,0)),""),Schülerdaten!M140),"")</f>
        <v/>
      </c>
      <c r="N137" s="148" t="str">
        <f>IF(AND(A137&lt;&gt;"",Schülerdaten!AI140&lt;&gt;""),IF(Schülerdaten!AI140=TRUE,INDEX(codeschart,MATCH(Schülerdaten!N140,libschart,0)),Schülerdaten!N140),"")</f>
        <v/>
      </c>
      <c r="O137" s="148" t="str">
        <f>IF(AND(A137&lt;&gt;"",Schülerdaten!O140&lt;&gt;""),Schülerdaten!O140,"")</f>
        <v/>
      </c>
      <c r="P137" s="148" t="str">
        <f>IF(AND(A137&lt;&gt;"",Schülerdaten!AK140&lt;&gt;""),IF(Schülerdaten!AK140=TRUE,INDEX(codeform,MATCH(Schülerdaten!P140,libform,0)),Schülerdaten!P140),"")</f>
        <v/>
      </c>
      <c r="Q137" s="148" t="str">
        <f>IF(AND(A137&lt;&gt;"",Schülerdaten!AL140&lt;&gt;""),IF(Schülerdaten!AL140=TRUE,INDEX(codespe,MATCH(Schülerdaten!Q140,libspe,0)),Schülerdaten!Q140),"")</f>
        <v/>
      </c>
      <c r="R137" s="148" t="str">
        <f>IF(AND(A137&lt;&gt;"",OR(Schülerdaten!AM140&lt;&gt;"",Schülerdaten!AT140=FALSE)),IF(Schülerdaten!AM140=TRUE,INDEX(codemp1,MATCH(Schülerdaten!R140,libmp1,0)),IF(Schülerdaten!AT140=FALSE,0,Schülerdaten!R140)),"")</f>
        <v/>
      </c>
      <c r="S137" s="148" t="str">
        <f t="shared" si="7"/>
        <v/>
      </c>
      <c r="T137" s="148" t="str">
        <f t="shared" si="8"/>
        <v/>
      </c>
      <c r="U137" s="148" t="str">
        <f>IF(AND(A137&lt;&gt;"",Schülerdaten!S140&lt;&gt;""),Schülerdaten!S140,"")</f>
        <v/>
      </c>
      <c r="V137" s="148" t="str">
        <f>IF(AND(A137&lt;&gt;"",Schülerdaten!T140&lt;&gt;""),Schülerdaten!T140,"")</f>
        <v/>
      </c>
      <c r="W137" s="148" t="str">
        <f>IF(AND(A137&lt;&gt;"",Schülerdaten!U140&lt;&gt;""),Schülerdaten!U140,"")</f>
        <v/>
      </c>
      <c r="X137" s="148" t="str">
        <f>IF(AND(A137&lt;&gt;"",Schülerdaten!V140&lt;&gt;""),Schülerdaten!V140,"")</f>
        <v/>
      </c>
      <c r="Y137" s="148" t="str">
        <f>IF(AND(A137&lt;&gt;"",Schülerdaten!W140&lt;&gt;""),Schülerdaten!W140,"")</f>
        <v/>
      </c>
      <c r="Z137" s="148" t="str">
        <f>IF(AND(A137&lt;&gt;"",Schülerdaten!X140&lt;&gt;""),Schülerdaten!X140,"")</f>
        <v/>
      </c>
    </row>
    <row r="138" spans="1:26" x14ac:dyDescent="0.2">
      <c r="A138" s="146" t="str">
        <f>IF(OR(Schülerdaten!$C141&lt;&gt;""),Schülerdaten!A141,"")</f>
        <v/>
      </c>
      <c r="B138" s="146" t="str">
        <f>IF(A138&lt;&gt;"",Schülerdaten!B141,"")</f>
        <v/>
      </c>
      <c r="C138" s="146" t="str">
        <f>IF(AND(A138&lt;&gt;"",Schülerdaten!F141&lt;&gt;""),IF(INDEX(codeclint,MATCH(Schülerdaten!F141,libclint,0))&lt;&gt;"",INDEX(codeclint,MATCH(Schülerdaten!F141,libclint,0)),""),"")</f>
        <v/>
      </c>
      <c r="D138" s="146" t="str">
        <f t="shared" si="6"/>
        <v/>
      </c>
      <c r="E138" s="146" t="str">
        <f>IF(A138&lt;&gt;"",IF(Schülerdaten!G141&lt;&gt;"",IF(Schülerdaten!AB141&lt;&gt;"",IF(Schülerdaten!G141="LOC.ID",CONCATENATE("LOC.",Schülerdaten!AU$5),Schülerdaten!G141),""),""),"")</f>
        <v/>
      </c>
      <c r="F138" s="146" t="str">
        <f>IF(A138&lt;&gt;"",IF(Schülerdaten!H141&lt;&gt;"",Schülerdaten!H141,""),"")</f>
        <v/>
      </c>
      <c r="G138" s="146" t="str">
        <f>IF(AND(A138&lt;&gt;"",Schülerdaten!AC141&lt;&gt;""),IF(Schülerdaten!AC141=TRUE,INDEX(codesex,MATCH(Schülerdaten!I141,libsex,0)),Schülerdaten!I141),"")</f>
        <v/>
      </c>
      <c r="H138" s="147" t="str">
        <f>IF(A138&lt;&gt;"",IF(Schülerdaten!J141&lt;&gt;"",Schülerdaten!J141,""),"")</f>
        <v/>
      </c>
      <c r="I138" s="148" t="str">
        <f>IF(AND(A138&lt;&gt;"",Schülerdaten!AE141&lt;&gt;""),IF(Schülerdaten!AE141=TRUE,INDEX(codenat,MATCH(Schülerdaten!K141,libnat,0)),Schülerdaten!K141),"")</f>
        <v/>
      </c>
      <c r="J138" s="148" t="str">
        <f>IF(AND(A138&lt;&gt;"",Schülerdaten!AF141&lt;&gt;""),IF(Schülerdaten!AF141=TRUE,INDEX(codelangue,MATCH(Schülerdaten!L141,liblangue,0)),Schülerdaten!L141),"")</f>
        <v/>
      </c>
      <c r="K138" s="148" t="str">
        <f>IF(AND(A138&lt;&gt;"",Schülerdaten!AH141&lt;&gt;""),IF(Schülerdaten!AH141=TRUE,IF(INDEX(codegem,MATCH(Schülerdaten!M141,libgem,0))&lt;8000,INDEX(codegem,MATCH(Schülerdaten!M141,libgem,0)),""),Schülerdaten!M141),"")</f>
        <v/>
      </c>
      <c r="L138" s="148" t="str">
        <f>IF(AND(A138&lt;&gt;"",Schülerdaten!AH141&lt;&gt;""),IF(Schülerdaten!AH141=TRUE,INDEX(codegemhist,MATCH(Schülerdaten!M141,libgem,0)),""),"")</f>
        <v/>
      </c>
      <c r="M138" s="148" t="str">
        <f>IF(AND(A138&lt;&gt;"",Schülerdaten!AH141&lt;&gt;""),IF(Schülerdaten!AH141=TRUE,IF(INDEX(codegem,MATCH(Schülerdaten!M141,libgem,0))&gt;=8000,INDEX(codegem,MATCH(Schülerdaten!M141,libgem,0)),""),Schülerdaten!M141),"")</f>
        <v/>
      </c>
      <c r="N138" s="148" t="str">
        <f>IF(AND(A138&lt;&gt;"",Schülerdaten!AI141&lt;&gt;""),IF(Schülerdaten!AI141=TRUE,INDEX(codeschart,MATCH(Schülerdaten!N141,libschart,0)),Schülerdaten!N141),"")</f>
        <v/>
      </c>
      <c r="O138" s="148" t="str">
        <f>IF(AND(A138&lt;&gt;"",Schülerdaten!O141&lt;&gt;""),Schülerdaten!O141,"")</f>
        <v/>
      </c>
      <c r="P138" s="148" t="str">
        <f>IF(AND(A138&lt;&gt;"",Schülerdaten!AK141&lt;&gt;""),IF(Schülerdaten!AK141=TRUE,INDEX(codeform,MATCH(Schülerdaten!P141,libform,0)),Schülerdaten!P141),"")</f>
        <v/>
      </c>
      <c r="Q138" s="148" t="str">
        <f>IF(AND(A138&lt;&gt;"",Schülerdaten!AL141&lt;&gt;""),IF(Schülerdaten!AL141=TRUE,INDEX(codespe,MATCH(Schülerdaten!Q141,libspe,0)),Schülerdaten!Q141),"")</f>
        <v/>
      </c>
      <c r="R138" s="148" t="str">
        <f>IF(AND(A138&lt;&gt;"",OR(Schülerdaten!AM141&lt;&gt;"",Schülerdaten!AT141=FALSE)),IF(Schülerdaten!AM141=TRUE,INDEX(codemp1,MATCH(Schülerdaten!R141,libmp1,0)),IF(Schülerdaten!AT141=FALSE,0,Schülerdaten!R141)),"")</f>
        <v/>
      </c>
      <c r="S138" s="148" t="str">
        <f t="shared" si="7"/>
        <v/>
      </c>
      <c r="T138" s="148" t="str">
        <f t="shared" si="8"/>
        <v/>
      </c>
      <c r="U138" s="148" t="str">
        <f>IF(AND(A138&lt;&gt;"",Schülerdaten!S141&lt;&gt;""),Schülerdaten!S141,"")</f>
        <v/>
      </c>
      <c r="V138" s="148" t="str">
        <f>IF(AND(A138&lt;&gt;"",Schülerdaten!T141&lt;&gt;""),Schülerdaten!T141,"")</f>
        <v/>
      </c>
      <c r="W138" s="148" t="str">
        <f>IF(AND(A138&lt;&gt;"",Schülerdaten!U141&lt;&gt;""),Schülerdaten!U141,"")</f>
        <v/>
      </c>
      <c r="X138" s="148" t="str">
        <f>IF(AND(A138&lt;&gt;"",Schülerdaten!V141&lt;&gt;""),Schülerdaten!V141,"")</f>
        <v/>
      </c>
      <c r="Y138" s="148" t="str">
        <f>IF(AND(A138&lt;&gt;"",Schülerdaten!W141&lt;&gt;""),Schülerdaten!W141,"")</f>
        <v/>
      </c>
      <c r="Z138" s="148" t="str">
        <f>IF(AND(A138&lt;&gt;"",Schülerdaten!X141&lt;&gt;""),Schülerdaten!X141,"")</f>
        <v/>
      </c>
    </row>
    <row r="139" spans="1:26" x14ac:dyDescent="0.2">
      <c r="A139" s="146" t="str">
        <f>IF(OR(Schülerdaten!$C142&lt;&gt;""),Schülerdaten!A142,"")</f>
        <v/>
      </c>
      <c r="B139" s="146" t="str">
        <f>IF(A139&lt;&gt;"",Schülerdaten!B142,"")</f>
        <v/>
      </c>
      <c r="C139" s="146" t="str">
        <f>IF(AND(A139&lt;&gt;"",Schülerdaten!F142&lt;&gt;""),IF(INDEX(codeclint,MATCH(Schülerdaten!F142,libclint,0))&lt;&gt;"",INDEX(codeclint,MATCH(Schülerdaten!F142,libclint,0)),""),"")</f>
        <v/>
      </c>
      <c r="D139" s="146" t="str">
        <f t="shared" si="6"/>
        <v/>
      </c>
      <c r="E139" s="146" t="str">
        <f>IF(A139&lt;&gt;"",IF(Schülerdaten!G142&lt;&gt;"",IF(Schülerdaten!AB142&lt;&gt;"",IF(Schülerdaten!G142="LOC.ID",CONCATENATE("LOC.",Schülerdaten!AU$5),Schülerdaten!G142),""),""),"")</f>
        <v/>
      </c>
      <c r="F139" s="146" t="str">
        <f>IF(A139&lt;&gt;"",IF(Schülerdaten!H142&lt;&gt;"",Schülerdaten!H142,""),"")</f>
        <v/>
      </c>
      <c r="G139" s="146" t="str">
        <f>IF(AND(A139&lt;&gt;"",Schülerdaten!AC142&lt;&gt;""),IF(Schülerdaten!AC142=TRUE,INDEX(codesex,MATCH(Schülerdaten!I142,libsex,0)),Schülerdaten!I142),"")</f>
        <v/>
      </c>
      <c r="H139" s="147" t="str">
        <f>IF(A139&lt;&gt;"",IF(Schülerdaten!J142&lt;&gt;"",Schülerdaten!J142,""),"")</f>
        <v/>
      </c>
      <c r="I139" s="148" t="str">
        <f>IF(AND(A139&lt;&gt;"",Schülerdaten!AE142&lt;&gt;""),IF(Schülerdaten!AE142=TRUE,INDEX(codenat,MATCH(Schülerdaten!K142,libnat,0)),Schülerdaten!K142),"")</f>
        <v/>
      </c>
      <c r="J139" s="148" t="str">
        <f>IF(AND(A139&lt;&gt;"",Schülerdaten!AF142&lt;&gt;""),IF(Schülerdaten!AF142=TRUE,INDEX(codelangue,MATCH(Schülerdaten!L142,liblangue,0)),Schülerdaten!L142),"")</f>
        <v/>
      </c>
      <c r="K139" s="148" t="str">
        <f>IF(AND(A139&lt;&gt;"",Schülerdaten!AH142&lt;&gt;""),IF(Schülerdaten!AH142=TRUE,IF(INDEX(codegem,MATCH(Schülerdaten!M142,libgem,0))&lt;8000,INDEX(codegem,MATCH(Schülerdaten!M142,libgem,0)),""),Schülerdaten!M142),"")</f>
        <v/>
      </c>
      <c r="L139" s="148" t="str">
        <f>IF(AND(A139&lt;&gt;"",Schülerdaten!AH142&lt;&gt;""),IF(Schülerdaten!AH142=TRUE,INDEX(codegemhist,MATCH(Schülerdaten!M142,libgem,0)),""),"")</f>
        <v/>
      </c>
      <c r="M139" s="148" t="str">
        <f>IF(AND(A139&lt;&gt;"",Schülerdaten!AH142&lt;&gt;""),IF(Schülerdaten!AH142=TRUE,IF(INDEX(codegem,MATCH(Schülerdaten!M142,libgem,0))&gt;=8000,INDEX(codegem,MATCH(Schülerdaten!M142,libgem,0)),""),Schülerdaten!M142),"")</f>
        <v/>
      </c>
      <c r="N139" s="148" t="str">
        <f>IF(AND(A139&lt;&gt;"",Schülerdaten!AI142&lt;&gt;""),IF(Schülerdaten!AI142=TRUE,INDEX(codeschart,MATCH(Schülerdaten!N142,libschart,0)),Schülerdaten!N142),"")</f>
        <v/>
      </c>
      <c r="O139" s="148" t="str">
        <f>IF(AND(A139&lt;&gt;"",Schülerdaten!O142&lt;&gt;""),Schülerdaten!O142,"")</f>
        <v/>
      </c>
      <c r="P139" s="148" t="str">
        <f>IF(AND(A139&lt;&gt;"",Schülerdaten!AK142&lt;&gt;""),IF(Schülerdaten!AK142=TRUE,INDEX(codeform,MATCH(Schülerdaten!P142,libform,0)),Schülerdaten!P142),"")</f>
        <v/>
      </c>
      <c r="Q139" s="148" t="str">
        <f>IF(AND(A139&lt;&gt;"",Schülerdaten!AL142&lt;&gt;""),IF(Schülerdaten!AL142=TRUE,INDEX(codespe,MATCH(Schülerdaten!Q142,libspe,0)),Schülerdaten!Q142),"")</f>
        <v/>
      </c>
      <c r="R139" s="148" t="str">
        <f>IF(AND(A139&lt;&gt;"",OR(Schülerdaten!AM142&lt;&gt;"",Schülerdaten!AT142=FALSE)),IF(Schülerdaten!AM142=TRUE,INDEX(codemp1,MATCH(Schülerdaten!R142,libmp1,0)),IF(Schülerdaten!AT142=FALSE,0,Schülerdaten!R142)),"")</f>
        <v/>
      </c>
      <c r="S139" s="148" t="str">
        <f t="shared" si="7"/>
        <v/>
      </c>
      <c r="T139" s="148" t="str">
        <f t="shared" si="8"/>
        <v/>
      </c>
      <c r="U139" s="148" t="str">
        <f>IF(AND(A139&lt;&gt;"",Schülerdaten!S142&lt;&gt;""),Schülerdaten!S142,"")</f>
        <v/>
      </c>
      <c r="V139" s="148" t="str">
        <f>IF(AND(A139&lt;&gt;"",Schülerdaten!T142&lt;&gt;""),Schülerdaten!T142,"")</f>
        <v/>
      </c>
      <c r="W139" s="148" t="str">
        <f>IF(AND(A139&lt;&gt;"",Schülerdaten!U142&lt;&gt;""),Schülerdaten!U142,"")</f>
        <v/>
      </c>
      <c r="X139" s="148" t="str">
        <f>IF(AND(A139&lt;&gt;"",Schülerdaten!V142&lt;&gt;""),Schülerdaten!V142,"")</f>
        <v/>
      </c>
      <c r="Y139" s="148" t="str">
        <f>IF(AND(A139&lt;&gt;"",Schülerdaten!W142&lt;&gt;""),Schülerdaten!W142,"")</f>
        <v/>
      </c>
      <c r="Z139" s="148" t="str">
        <f>IF(AND(A139&lt;&gt;"",Schülerdaten!X142&lt;&gt;""),Schülerdaten!X142,"")</f>
        <v/>
      </c>
    </row>
    <row r="140" spans="1:26" x14ac:dyDescent="0.2">
      <c r="A140" s="146" t="str">
        <f>IF(OR(Schülerdaten!$C143&lt;&gt;""),Schülerdaten!A143,"")</f>
        <v/>
      </c>
      <c r="B140" s="146" t="str">
        <f>IF(A140&lt;&gt;"",Schülerdaten!B143,"")</f>
        <v/>
      </c>
      <c r="C140" s="146" t="str">
        <f>IF(AND(A140&lt;&gt;"",Schülerdaten!F143&lt;&gt;""),IF(INDEX(codeclint,MATCH(Schülerdaten!F143,libclint,0))&lt;&gt;"",INDEX(codeclint,MATCH(Schülerdaten!F143,libclint,0)),""),"")</f>
        <v/>
      </c>
      <c r="D140" s="146" t="str">
        <f t="shared" si="6"/>
        <v/>
      </c>
      <c r="E140" s="146" t="str">
        <f>IF(A140&lt;&gt;"",IF(Schülerdaten!G143&lt;&gt;"",IF(Schülerdaten!AB143&lt;&gt;"",IF(Schülerdaten!G143="LOC.ID",CONCATENATE("LOC.",Schülerdaten!AU$5),Schülerdaten!G143),""),""),"")</f>
        <v/>
      </c>
      <c r="F140" s="146" t="str">
        <f>IF(A140&lt;&gt;"",IF(Schülerdaten!H143&lt;&gt;"",Schülerdaten!H143,""),"")</f>
        <v/>
      </c>
      <c r="G140" s="146" t="str">
        <f>IF(AND(A140&lt;&gt;"",Schülerdaten!AC143&lt;&gt;""),IF(Schülerdaten!AC143=TRUE,INDEX(codesex,MATCH(Schülerdaten!I143,libsex,0)),Schülerdaten!I143),"")</f>
        <v/>
      </c>
      <c r="H140" s="147" t="str">
        <f>IF(A140&lt;&gt;"",IF(Schülerdaten!J143&lt;&gt;"",Schülerdaten!J143,""),"")</f>
        <v/>
      </c>
      <c r="I140" s="148" t="str">
        <f>IF(AND(A140&lt;&gt;"",Schülerdaten!AE143&lt;&gt;""),IF(Schülerdaten!AE143=TRUE,INDEX(codenat,MATCH(Schülerdaten!K143,libnat,0)),Schülerdaten!K143),"")</f>
        <v/>
      </c>
      <c r="J140" s="148" t="str">
        <f>IF(AND(A140&lt;&gt;"",Schülerdaten!AF143&lt;&gt;""),IF(Schülerdaten!AF143=TRUE,INDEX(codelangue,MATCH(Schülerdaten!L143,liblangue,0)),Schülerdaten!L143),"")</f>
        <v/>
      </c>
      <c r="K140" s="148" t="str">
        <f>IF(AND(A140&lt;&gt;"",Schülerdaten!AH143&lt;&gt;""),IF(Schülerdaten!AH143=TRUE,IF(INDEX(codegem,MATCH(Schülerdaten!M143,libgem,0))&lt;8000,INDEX(codegem,MATCH(Schülerdaten!M143,libgem,0)),""),Schülerdaten!M143),"")</f>
        <v/>
      </c>
      <c r="L140" s="148" t="str">
        <f>IF(AND(A140&lt;&gt;"",Schülerdaten!AH143&lt;&gt;""),IF(Schülerdaten!AH143=TRUE,INDEX(codegemhist,MATCH(Schülerdaten!M143,libgem,0)),""),"")</f>
        <v/>
      </c>
      <c r="M140" s="148" t="str">
        <f>IF(AND(A140&lt;&gt;"",Schülerdaten!AH143&lt;&gt;""),IF(Schülerdaten!AH143=TRUE,IF(INDEX(codegem,MATCH(Schülerdaten!M143,libgem,0))&gt;=8000,INDEX(codegem,MATCH(Schülerdaten!M143,libgem,0)),""),Schülerdaten!M143),"")</f>
        <v/>
      </c>
      <c r="N140" s="148" t="str">
        <f>IF(AND(A140&lt;&gt;"",Schülerdaten!AI143&lt;&gt;""),IF(Schülerdaten!AI143=TRUE,INDEX(codeschart,MATCH(Schülerdaten!N143,libschart,0)),Schülerdaten!N143),"")</f>
        <v/>
      </c>
      <c r="O140" s="148" t="str">
        <f>IF(AND(A140&lt;&gt;"",Schülerdaten!O143&lt;&gt;""),Schülerdaten!O143,"")</f>
        <v/>
      </c>
      <c r="P140" s="148" t="str">
        <f>IF(AND(A140&lt;&gt;"",Schülerdaten!AK143&lt;&gt;""),IF(Schülerdaten!AK143=TRUE,INDEX(codeform,MATCH(Schülerdaten!P143,libform,0)),Schülerdaten!P143),"")</f>
        <v/>
      </c>
      <c r="Q140" s="148" t="str">
        <f>IF(AND(A140&lt;&gt;"",Schülerdaten!AL143&lt;&gt;""),IF(Schülerdaten!AL143=TRUE,INDEX(codespe,MATCH(Schülerdaten!Q143,libspe,0)),Schülerdaten!Q143),"")</f>
        <v/>
      </c>
      <c r="R140" s="148" t="str">
        <f>IF(AND(A140&lt;&gt;"",OR(Schülerdaten!AM143&lt;&gt;"",Schülerdaten!AT143=FALSE)),IF(Schülerdaten!AM143=TRUE,INDEX(codemp1,MATCH(Schülerdaten!R143,libmp1,0)),IF(Schülerdaten!AT143=FALSE,0,Schülerdaten!R143)),"")</f>
        <v/>
      </c>
      <c r="S140" s="148" t="str">
        <f t="shared" si="7"/>
        <v/>
      </c>
      <c r="T140" s="148" t="str">
        <f t="shared" si="8"/>
        <v/>
      </c>
      <c r="U140" s="148" t="str">
        <f>IF(AND(A140&lt;&gt;"",Schülerdaten!S143&lt;&gt;""),Schülerdaten!S143,"")</f>
        <v/>
      </c>
      <c r="V140" s="148" t="str">
        <f>IF(AND(A140&lt;&gt;"",Schülerdaten!T143&lt;&gt;""),Schülerdaten!T143,"")</f>
        <v/>
      </c>
      <c r="W140" s="148" t="str">
        <f>IF(AND(A140&lt;&gt;"",Schülerdaten!U143&lt;&gt;""),Schülerdaten!U143,"")</f>
        <v/>
      </c>
      <c r="X140" s="148" t="str">
        <f>IF(AND(A140&lt;&gt;"",Schülerdaten!V143&lt;&gt;""),Schülerdaten!V143,"")</f>
        <v/>
      </c>
      <c r="Y140" s="148" t="str">
        <f>IF(AND(A140&lt;&gt;"",Schülerdaten!W143&lt;&gt;""),Schülerdaten!W143,"")</f>
        <v/>
      </c>
      <c r="Z140" s="148" t="str">
        <f>IF(AND(A140&lt;&gt;"",Schülerdaten!X143&lt;&gt;""),Schülerdaten!X143,"")</f>
        <v/>
      </c>
    </row>
    <row r="141" spans="1:26" x14ac:dyDescent="0.2">
      <c r="A141" s="146" t="str">
        <f>IF(OR(Schülerdaten!$C144&lt;&gt;""),Schülerdaten!A144,"")</f>
        <v/>
      </c>
      <c r="B141" s="146" t="str">
        <f>IF(A141&lt;&gt;"",Schülerdaten!B144,"")</f>
        <v/>
      </c>
      <c r="C141" s="146" t="str">
        <f>IF(AND(A141&lt;&gt;"",Schülerdaten!F144&lt;&gt;""),IF(INDEX(codeclint,MATCH(Schülerdaten!F144,libclint,0))&lt;&gt;"",INDEX(codeclint,MATCH(Schülerdaten!F144,libclint,0)),""),"")</f>
        <v/>
      </c>
      <c r="D141" s="146" t="str">
        <f t="shared" si="6"/>
        <v/>
      </c>
      <c r="E141" s="146" t="str">
        <f>IF(A141&lt;&gt;"",IF(Schülerdaten!G144&lt;&gt;"",IF(Schülerdaten!AB144&lt;&gt;"",IF(Schülerdaten!G144="LOC.ID",CONCATENATE("LOC.",Schülerdaten!AU$5),Schülerdaten!G144),""),""),"")</f>
        <v/>
      </c>
      <c r="F141" s="146" t="str">
        <f>IF(A141&lt;&gt;"",IF(Schülerdaten!H144&lt;&gt;"",Schülerdaten!H144,""),"")</f>
        <v/>
      </c>
      <c r="G141" s="146" t="str">
        <f>IF(AND(A141&lt;&gt;"",Schülerdaten!AC144&lt;&gt;""),IF(Schülerdaten!AC144=TRUE,INDEX(codesex,MATCH(Schülerdaten!I144,libsex,0)),Schülerdaten!I144),"")</f>
        <v/>
      </c>
      <c r="H141" s="147" t="str">
        <f>IF(A141&lt;&gt;"",IF(Schülerdaten!J144&lt;&gt;"",Schülerdaten!J144,""),"")</f>
        <v/>
      </c>
      <c r="I141" s="148" t="str">
        <f>IF(AND(A141&lt;&gt;"",Schülerdaten!AE144&lt;&gt;""),IF(Schülerdaten!AE144=TRUE,INDEX(codenat,MATCH(Schülerdaten!K144,libnat,0)),Schülerdaten!K144),"")</f>
        <v/>
      </c>
      <c r="J141" s="148" t="str">
        <f>IF(AND(A141&lt;&gt;"",Schülerdaten!AF144&lt;&gt;""),IF(Schülerdaten!AF144=TRUE,INDEX(codelangue,MATCH(Schülerdaten!L144,liblangue,0)),Schülerdaten!L144),"")</f>
        <v/>
      </c>
      <c r="K141" s="148" t="str">
        <f>IF(AND(A141&lt;&gt;"",Schülerdaten!AH144&lt;&gt;""),IF(Schülerdaten!AH144=TRUE,IF(INDEX(codegem,MATCH(Schülerdaten!M144,libgem,0))&lt;8000,INDEX(codegem,MATCH(Schülerdaten!M144,libgem,0)),""),Schülerdaten!M144),"")</f>
        <v/>
      </c>
      <c r="L141" s="148" t="str">
        <f>IF(AND(A141&lt;&gt;"",Schülerdaten!AH144&lt;&gt;""),IF(Schülerdaten!AH144=TRUE,INDEX(codegemhist,MATCH(Schülerdaten!M144,libgem,0)),""),"")</f>
        <v/>
      </c>
      <c r="M141" s="148" t="str">
        <f>IF(AND(A141&lt;&gt;"",Schülerdaten!AH144&lt;&gt;""),IF(Schülerdaten!AH144=TRUE,IF(INDEX(codegem,MATCH(Schülerdaten!M144,libgem,0))&gt;=8000,INDEX(codegem,MATCH(Schülerdaten!M144,libgem,0)),""),Schülerdaten!M144),"")</f>
        <v/>
      </c>
      <c r="N141" s="148" t="str">
        <f>IF(AND(A141&lt;&gt;"",Schülerdaten!AI144&lt;&gt;""),IF(Schülerdaten!AI144=TRUE,INDEX(codeschart,MATCH(Schülerdaten!N144,libschart,0)),Schülerdaten!N144),"")</f>
        <v/>
      </c>
      <c r="O141" s="148" t="str">
        <f>IF(AND(A141&lt;&gt;"",Schülerdaten!O144&lt;&gt;""),Schülerdaten!O144,"")</f>
        <v/>
      </c>
      <c r="P141" s="148" t="str">
        <f>IF(AND(A141&lt;&gt;"",Schülerdaten!AK144&lt;&gt;""),IF(Schülerdaten!AK144=TRUE,INDEX(codeform,MATCH(Schülerdaten!P144,libform,0)),Schülerdaten!P144),"")</f>
        <v/>
      </c>
      <c r="Q141" s="148" t="str">
        <f>IF(AND(A141&lt;&gt;"",Schülerdaten!AL144&lt;&gt;""),IF(Schülerdaten!AL144=TRUE,INDEX(codespe,MATCH(Schülerdaten!Q144,libspe,0)),Schülerdaten!Q144),"")</f>
        <v/>
      </c>
      <c r="R141" s="148" t="str">
        <f>IF(AND(A141&lt;&gt;"",OR(Schülerdaten!AM144&lt;&gt;"",Schülerdaten!AT144=FALSE)),IF(Schülerdaten!AM144=TRUE,INDEX(codemp1,MATCH(Schülerdaten!R144,libmp1,0)),IF(Schülerdaten!AT144=FALSE,0,Schülerdaten!R144)),"")</f>
        <v/>
      </c>
      <c r="S141" s="148" t="str">
        <f t="shared" si="7"/>
        <v/>
      </c>
      <c r="T141" s="148" t="str">
        <f t="shared" si="8"/>
        <v/>
      </c>
      <c r="U141" s="148" t="str">
        <f>IF(AND(A141&lt;&gt;"",Schülerdaten!S144&lt;&gt;""),Schülerdaten!S144,"")</f>
        <v/>
      </c>
      <c r="V141" s="148" t="str">
        <f>IF(AND(A141&lt;&gt;"",Schülerdaten!T144&lt;&gt;""),Schülerdaten!T144,"")</f>
        <v/>
      </c>
      <c r="W141" s="148" t="str">
        <f>IF(AND(A141&lt;&gt;"",Schülerdaten!U144&lt;&gt;""),Schülerdaten!U144,"")</f>
        <v/>
      </c>
      <c r="X141" s="148" t="str">
        <f>IF(AND(A141&lt;&gt;"",Schülerdaten!V144&lt;&gt;""),Schülerdaten!V144,"")</f>
        <v/>
      </c>
      <c r="Y141" s="148" t="str">
        <f>IF(AND(A141&lt;&gt;"",Schülerdaten!W144&lt;&gt;""),Schülerdaten!W144,"")</f>
        <v/>
      </c>
      <c r="Z141" s="148" t="str">
        <f>IF(AND(A141&lt;&gt;"",Schülerdaten!X144&lt;&gt;""),Schülerdaten!X144,"")</f>
        <v/>
      </c>
    </row>
    <row r="142" spans="1:26" x14ac:dyDescent="0.2">
      <c r="A142" s="146" t="str">
        <f>IF(OR(Schülerdaten!$C145&lt;&gt;""),Schülerdaten!A145,"")</f>
        <v/>
      </c>
      <c r="B142" s="146" t="str">
        <f>IF(A142&lt;&gt;"",Schülerdaten!B145,"")</f>
        <v/>
      </c>
      <c r="C142" s="146" t="str">
        <f>IF(AND(A142&lt;&gt;"",Schülerdaten!F145&lt;&gt;""),IF(INDEX(codeclint,MATCH(Schülerdaten!F145,libclint,0))&lt;&gt;"",INDEX(codeclint,MATCH(Schülerdaten!F145,libclint,0)),""),"")</f>
        <v/>
      </c>
      <c r="D142" s="146" t="str">
        <f t="shared" si="6"/>
        <v/>
      </c>
      <c r="E142" s="146" t="str">
        <f>IF(A142&lt;&gt;"",IF(Schülerdaten!G145&lt;&gt;"",IF(Schülerdaten!AB145&lt;&gt;"",IF(Schülerdaten!G145="LOC.ID",CONCATENATE("LOC.",Schülerdaten!AU$5),Schülerdaten!G145),""),""),"")</f>
        <v/>
      </c>
      <c r="F142" s="146" t="str">
        <f>IF(A142&lt;&gt;"",IF(Schülerdaten!H145&lt;&gt;"",Schülerdaten!H145,""),"")</f>
        <v/>
      </c>
      <c r="G142" s="146" t="str">
        <f>IF(AND(A142&lt;&gt;"",Schülerdaten!AC145&lt;&gt;""),IF(Schülerdaten!AC145=TRUE,INDEX(codesex,MATCH(Schülerdaten!I145,libsex,0)),Schülerdaten!I145),"")</f>
        <v/>
      </c>
      <c r="H142" s="147" t="str">
        <f>IF(A142&lt;&gt;"",IF(Schülerdaten!J145&lt;&gt;"",Schülerdaten!J145,""),"")</f>
        <v/>
      </c>
      <c r="I142" s="148" t="str">
        <f>IF(AND(A142&lt;&gt;"",Schülerdaten!AE145&lt;&gt;""),IF(Schülerdaten!AE145=TRUE,INDEX(codenat,MATCH(Schülerdaten!K145,libnat,0)),Schülerdaten!K145),"")</f>
        <v/>
      </c>
      <c r="J142" s="148" t="str">
        <f>IF(AND(A142&lt;&gt;"",Schülerdaten!AF145&lt;&gt;""),IF(Schülerdaten!AF145=TRUE,INDEX(codelangue,MATCH(Schülerdaten!L145,liblangue,0)),Schülerdaten!L145),"")</f>
        <v/>
      </c>
      <c r="K142" s="148" t="str">
        <f>IF(AND(A142&lt;&gt;"",Schülerdaten!AH145&lt;&gt;""),IF(Schülerdaten!AH145=TRUE,IF(INDEX(codegem,MATCH(Schülerdaten!M145,libgem,0))&lt;8000,INDEX(codegem,MATCH(Schülerdaten!M145,libgem,0)),""),Schülerdaten!M145),"")</f>
        <v/>
      </c>
      <c r="L142" s="148" t="str">
        <f>IF(AND(A142&lt;&gt;"",Schülerdaten!AH145&lt;&gt;""),IF(Schülerdaten!AH145=TRUE,INDEX(codegemhist,MATCH(Schülerdaten!M145,libgem,0)),""),"")</f>
        <v/>
      </c>
      <c r="M142" s="148" t="str">
        <f>IF(AND(A142&lt;&gt;"",Schülerdaten!AH145&lt;&gt;""),IF(Schülerdaten!AH145=TRUE,IF(INDEX(codegem,MATCH(Schülerdaten!M145,libgem,0))&gt;=8000,INDEX(codegem,MATCH(Schülerdaten!M145,libgem,0)),""),Schülerdaten!M145),"")</f>
        <v/>
      </c>
      <c r="N142" s="148" t="str">
        <f>IF(AND(A142&lt;&gt;"",Schülerdaten!AI145&lt;&gt;""),IF(Schülerdaten!AI145=TRUE,INDEX(codeschart,MATCH(Schülerdaten!N145,libschart,0)),Schülerdaten!N145),"")</f>
        <v/>
      </c>
      <c r="O142" s="148" t="str">
        <f>IF(AND(A142&lt;&gt;"",Schülerdaten!O145&lt;&gt;""),Schülerdaten!O145,"")</f>
        <v/>
      </c>
      <c r="P142" s="148" t="str">
        <f>IF(AND(A142&lt;&gt;"",Schülerdaten!AK145&lt;&gt;""),IF(Schülerdaten!AK145=TRUE,INDEX(codeform,MATCH(Schülerdaten!P145,libform,0)),Schülerdaten!P145),"")</f>
        <v/>
      </c>
      <c r="Q142" s="148" t="str">
        <f>IF(AND(A142&lt;&gt;"",Schülerdaten!AL145&lt;&gt;""),IF(Schülerdaten!AL145=TRUE,INDEX(codespe,MATCH(Schülerdaten!Q145,libspe,0)),Schülerdaten!Q145),"")</f>
        <v/>
      </c>
      <c r="R142" s="148" t="str">
        <f>IF(AND(A142&lt;&gt;"",OR(Schülerdaten!AM145&lt;&gt;"",Schülerdaten!AT145=FALSE)),IF(Schülerdaten!AM145=TRUE,INDEX(codemp1,MATCH(Schülerdaten!R145,libmp1,0)),IF(Schülerdaten!AT145=FALSE,0,Schülerdaten!R145)),"")</f>
        <v/>
      </c>
      <c r="S142" s="148" t="str">
        <f t="shared" si="7"/>
        <v/>
      </c>
      <c r="T142" s="148" t="str">
        <f t="shared" si="8"/>
        <v/>
      </c>
      <c r="U142" s="148" t="str">
        <f>IF(AND(A142&lt;&gt;"",Schülerdaten!S145&lt;&gt;""),Schülerdaten!S145,"")</f>
        <v/>
      </c>
      <c r="V142" s="148" t="str">
        <f>IF(AND(A142&lt;&gt;"",Schülerdaten!T145&lt;&gt;""),Schülerdaten!T145,"")</f>
        <v/>
      </c>
      <c r="W142" s="148" t="str">
        <f>IF(AND(A142&lt;&gt;"",Schülerdaten!U145&lt;&gt;""),Schülerdaten!U145,"")</f>
        <v/>
      </c>
      <c r="X142" s="148" t="str">
        <f>IF(AND(A142&lt;&gt;"",Schülerdaten!V145&lt;&gt;""),Schülerdaten!V145,"")</f>
        <v/>
      </c>
      <c r="Y142" s="148" t="str">
        <f>IF(AND(A142&lt;&gt;"",Schülerdaten!W145&lt;&gt;""),Schülerdaten!W145,"")</f>
        <v/>
      </c>
      <c r="Z142" s="148" t="str">
        <f>IF(AND(A142&lt;&gt;"",Schülerdaten!X145&lt;&gt;""),Schülerdaten!X145,"")</f>
        <v/>
      </c>
    </row>
    <row r="143" spans="1:26" x14ac:dyDescent="0.2">
      <c r="A143" s="146" t="str">
        <f>IF(OR(Schülerdaten!$C146&lt;&gt;""),Schülerdaten!A146,"")</f>
        <v/>
      </c>
      <c r="B143" s="146" t="str">
        <f>IF(A143&lt;&gt;"",Schülerdaten!B146,"")</f>
        <v/>
      </c>
      <c r="C143" s="146" t="str">
        <f>IF(AND(A143&lt;&gt;"",Schülerdaten!F146&lt;&gt;""),IF(INDEX(codeclint,MATCH(Schülerdaten!F146,libclint,0))&lt;&gt;"",INDEX(codeclint,MATCH(Schülerdaten!F146,libclint,0)),""),"")</f>
        <v/>
      </c>
      <c r="D143" s="146" t="str">
        <f t="shared" si="6"/>
        <v/>
      </c>
      <c r="E143" s="146" t="str">
        <f>IF(A143&lt;&gt;"",IF(Schülerdaten!G146&lt;&gt;"",IF(Schülerdaten!AB146&lt;&gt;"",IF(Schülerdaten!G146="LOC.ID",CONCATENATE("LOC.",Schülerdaten!AU$5),Schülerdaten!G146),""),""),"")</f>
        <v/>
      </c>
      <c r="F143" s="146" t="str">
        <f>IF(A143&lt;&gt;"",IF(Schülerdaten!H146&lt;&gt;"",Schülerdaten!H146,""),"")</f>
        <v/>
      </c>
      <c r="G143" s="146" t="str">
        <f>IF(AND(A143&lt;&gt;"",Schülerdaten!AC146&lt;&gt;""),IF(Schülerdaten!AC146=TRUE,INDEX(codesex,MATCH(Schülerdaten!I146,libsex,0)),Schülerdaten!I146),"")</f>
        <v/>
      </c>
      <c r="H143" s="147" t="str">
        <f>IF(A143&lt;&gt;"",IF(Schülerdaten!J146&lt;&gt;"",Schülerdaten!J146,""),"")</f>
        <v/>
      </c>
      <c r="I143" s="148" t="str">
        <f>IF(AND(A143&lt;&gt;"",Schülerdaten!AE146&lt;&gt;""),IF(Schülerdaten!AE146=TRUE,INDEX(codenat,MATCH(Schülerdaten!K146,libnat,0)),Schülerdaten!K146),"")</f>
        <v/>
      </c>
      <c r="J143" s="148" t="str">
        <f>IF(AND(A143&lt;&gt;"",Schülerdaten!AF146&lt;&gt;""),IF(Schülerdaten!AF146=TRUE,INDEX(codelangue,MATCH(Schülerdaten!L146,liblangue,0)),Schülerdaten!L146),"")</f>
        <v/>
      </c>
      <c r="K143" s="148" t="str">
        <f>IF(AND(A143&lt;&gt;"",Schülerdaten!AH146&lt;&gt;""),IF(Schülerdaten!AH146=TRUE,IF(INDEX(codegem,MATCH(Schülerdaten!M146,libgem,0))&lt;8000,INDEX(codegem,MATCH(Schülerdaten!M146,libgem,0)),""),Schülerdaten!M146),"")</f>
        <v/>
      </c>
      <c r="L143" s="148" t="str">
        <f>IF(AND(A143&lt;&gt;"",Schülerdaten!AH146&lt;&gt;""),IF(Schülerdaten!AH146=TRUE,INDEX(codegemhist,MATCH(Schülerdaten!M146,libgem,0)),""),"")</f>
        <v/>
      </c>
      <c r="M143" s="148" t="str">
        <f>IF(AND(A143&lt;&gt;"",Schülerdaten!AH146&lt;&gt;""),IF(Schülerdaten!AH146=TRUE,IF(INDEX(codegem,MATCH(Schülerdaten!M146,libgem,0))&gt;=8000,INDEX(codegem,MATCH(Schülerdaten!M146,libgem,0)),""),Schülerdaten!M146),"")</f>
        <v/>
      </c>
      <c r="N143" s="148" t="str">
        <f>IF(AND(A143&lt;&gt;"",Schülerdaten!AI146&lt;&gt;""),IF(Schülerdaten!AI146=TRUE,INDEX(codeschart,MATCH(Schülerdaten!N146,libschart,0)),Schülerdaten!N146),"")</f>
        <v/>
      </c>
      <c r="O143" s="148" t="str">
        <f>IF(AND(A143&lt;&gt;"",Schülerdaten!O146&lt;&gt;""),Schülerdaten!O146,"")</f>
        <v/>
      </c>
      <c r="P143" s="148" t="str">
        <f>IF(AND(A143&lt;&gt;"",Schülerdaten!AK146&lt;&gt;""),IF(Schülerdaten!AK146=TRUE,INDEX(codeform,MATCH(Schülerdaten!P146,libform,0)),Schülerdaten!P146),"")</f>
        <v/>
      </c>
      <c r="Q143" s="148" t="str">
        <f>IF(AND(A143&lt;&gt;"",Schülerdaten!AL146&lt;&gt;""),IF(Schülerdaten!AL146=TRUE,INDEX(codespe,MATCH(Schülerdaten!Q146,libspe,0)),Schülerdaten!Q146),"")</f>
        <v/>
      </c>
      <c r="R143" s="148" t="str">
        <f>IF(AND(A143&lt;&gt;"",OR(Schülerdaten!AM146&lt;&gt;"",Schülerdaten!AT146=FALSE)),IF(Schülerdaten!AM146=TRUE,INDEX(codemp1,MATCH(Schülerdaten!R146,libmp1,0)),IF(Schülerdaten!AT146=FALSE,0,Schülerdaten!R146)),"")</f>
        <v/>
      </c>
      <c r="S143" s="148" t="str">
        <f t="shared" si="7"/>
        <v/>
      </c>
      <c r="T143" s="148" t="str">
        <f t="shared" si="8"/>
        <v/>
      </c>
      <c r="U143" s="148" t="str">
        <f>IF(AND(A143&lt;&gt;"",Schülerdaten!S146&lt;&gt;""),Schülerdaten!S146,"")</f>
        <v/>
      </c>
      <c r="V143" s="148" t="str">
        <f>IF(AND(A143&lt;&gt;"",Schülerdaten!T146&lt;&gt;""),Schülerdaten!T146,"")</f>
        <v/>
      </c>
      <c r="W143" s="148" t="str">
        <f>IF(AND(A143&lt;&gt;"",Schülerdaten!U146&lt;&gt;""),Schülerdaten!U146,"")</f>
        <v/>
      </c>
      <c r="X143" s="148" t="str">
        <f>IF(AND(A143&lt;&gt;"",Schülerdaten!V146&lt;&gt;""),Schülerdaten!V146,"")</f>
        <v/>
      </c>
      <c r="Y143" s="148" t="str">
        <f>IF(AND(A143&lt;&gt;"",Schülerdaten!W146&lt;&gt;""),Schülerdaten!W146,"")</f>
        <v/>
      </c>
      <c r="Z143" s="148" t="str">
        <f>IF(AND(A143&lt;&gt;"",Schülerdaten!X146&lt;&gt;""),Schülerdaten!X146,"")</f>
        <v/>
      </c>
    </row>
    <row r="144" spans="1:26" x14ac:dyDescent="0.2">
      <c r="A144" s="146" t="str">
        <f>IF(OR(Schülerdaten!$C147&lt;&gt;""),Schülerdaten!A147,"")</f>
        <v/>
      </c>
      <c r="B144" s="146" t="str">
        <f>IF(A144&lt;&gt;"",Schülerdaten!B147,"")</f>
        <v/>
      </c>
      <c r="C144" s="146" t="str">
        <f>IF(AND(A144&lt;&gt;"",Schülerdaten!F147&lt;&gt;""),IF(INDEX(codeclint,MATCH(Schülerdaten!F147,libclint,0))&lt;&gt;"",INDEX(codeclint,MATCH(Schülerdaten!F147,libclint,0)),""),"")</f>
        <v/>
      </c>
      <c r="D144" s="146" t="str">
        <f t="shared" si="6"/>
        <v/>
      </c>
      <c r="E144" s="146" t="str">
        <f>IF(A144&lt;&gt;"",IF(Schülerdaten!G147&lt;&gt;"",IF(Schülerdaten!AB147&lt;&gt;"",IF(Schülerdaten!G147="LOC.ID",CONCATENATE("LOC.",Schülerdaten!AU$5),Schülerdaten!G147),""),""),"")</f>
        <v/>
      </c>
      <c r="F144" s="146" t="str">
        <f>IF(A144&lt;&gt;"",IF(Schülerdaten!H147&lt;&gt;"",Schülerdaten!H147,""),"")</f>
        <v/>
      </c>
      <c r="G144" s="146" t="str">
        <f>IF(AND(A144&lt;&gt;"",Schülerdaten!AC147&lt;&gt;""),IF(Schülerdaten!AC147=TRUE,INDEX(codesex,MATCH(Schülerdaten!I147,libsex,0)),Schülerdaten!I147),"")</f>
        <v/>
      </c>
      <c r="H144" s="147" t="str">
        <f>IF(A144&lt;&gt;"",IF(Schülerdaten!J147&lt;&gt;"",Schülerdaten!J147,""),"")</f>
        <v/>
      </c>
      <c r="I144" s="148" t="str">
        <f>IF(AND(A144&lt;&gt;"",Schülerdaten!AE147&lt;&gt;""),IF(Schülerdaten!AE147=TRUE,INDEX(codenat,MATCH(Schülerdaten!K147,libnat,0)),Schülerdaten!K147),"")</f>
        <v/>
      </c>
      <c r="J144" s="148" t="str">
        <f>IF(AND(A144&lt;&gt;"",Schülerdaten!AF147&lt;&gt;""),IF(Schülerdaten!AF147=TRUE,INDEX(codelangue,MATCH(Schülerdaten!L147,liblangue,0)),Schülerdaten!L147),"")</f>
        <v/>
      </c>
      <c r="K144" s="148" t="str">
        <f>IF(AND(A144&lt;&gt;"",Schülerdaten!AH147&lt;&gt;""),IF(Schülerdaten!AH147=TRUE,IF(INDEX(codegem,MATCH(Schülerdaten!M147,libgem,0))&lt;8000,INDEX(codegem,MATCH(Schülerdaten!M147,libgem,0)),""),Schülerdaten!M147),"")</f>
        <v/>
      </c>
      <c r="L144" s="148" t="str">
        <f>IF(AND(A144&lt;&gt;"",Schülerdaten!AH147&lt;&gt;""),IF(Schülerdaten!AH147=TRUE,INDEX(codegemhist,MATCH(Schülerdaten!M147,libgem,0)),""),"")</f>
        <v/>
      </c>
      <c r="M144" s="148" t="str">
        <f>IF(AND(A144&lt;&gt;"",Schülerdaten!AH147&lt;&gt;""),IF(Schülerdaten!AH147=TRUE,IF(INDEX(codegem,MATCH(Schülerdaten!M147,libgem,0))&gt;=8000,INDEX(codegem,MATCH(Schülerdaten!M147,libgem,0)),""),Schülerdaten!M147),"")</f>
        <v/>
      </c>
      <c r="N144" s="148" t="str">
        <f>IF(AND(A144&lt;&gt;"",Schülerdaten!AI147&lt;&gt;""),IF(Schülerdaten!AI147=TRUE,INDEX(codeschart,MATCH(Schülerdaten!N147,libschart,0)),Schülerdaten!N147),"")</f>
        <v/>
      </c>
      <c r="O144" s="148" t="str">
        <f>IF(AND(A144&lt;&gt;"",Schülerdaten!O147&lt;&gt;""),Schülerdaten!O147,"")</f>
        <v/>
      </c>
      <c r="P144" s="148" t="str">
        <f>IF(AND(A144&lt;&gt;"",Schülerdaten!AK147&lt;&gt;""),IF(Schülerdaten!AK147=TRUE,INDEX(codeform,MATCH(Schülerdaten!P147,libform,0)),Schülerdaten!P147),"")</f>
        <v/>
      </c>
      <c r="Q144" s="148" t="str">
        <f>IF(AND(A144&lt;&gt;"",Schülerdaten!AL147&lt;&gt;""),IF(Schülerdaten!AL147=TRUE,INDEX(codespe,MATCH(Schülerdaten!Q147,libspe,0)),Schülerdaten!Q147),"")</f>
        <v/>
      </c>
      <c r="R144" s="148" t="str">
        <f>IF(AND(A144&lt;&gt;"",OR(Schülerdaten!AM147&lt;&gt;"",Schülerdaten!AT147=FALSE)),IF(Schülerdaten!AM147=TRUE,INDEX(codemp1,MATCH(Schülerdaten!R147,libmp1,0)),IF(Schülerdaten!AT147=FALSE,0,Schülerdaten!R147)),"")</f>
        <v/>
      </c>
      <c r="S144" s="148" t="str">
        <f t="shared" si="7"/>
        <v/>
      </c>
      <c r="T144" s="148" t="str">
        <f t="shared" si="8"/>
        <v/>
      </c>
      <c r="U144" s="148" t="str">
        <f>IF(AND(A144&lt;&gt;"",Schülerdaten!S147&lt;&gt;""),Schülerdaten!S147,"")</f>
        <v/>
      </c>
      <c r="V144" s="148" t="str">
        <f>IF(AND(A144&lt;&gt;"",Schülerdaten!T147&lt;&gt;""),Schülerdaten!T147,"")</f>
        <v/>
      </c>
      <c r="W144" s="148" t="str">
        <f>IF(AND(A144&lt;&gt;"",Schülerdaten!U147&lt;&gt;""),Schülerdaten!U147,"")</f>
        <v/>
      </c>
      <c r="X144" s="148" t="str">
        <f>IF(AND(A144&lt;&gt;"",Schülerdaten!V147&lt;&gt;""),Schülerdaten!V147,"")</f>
        <v/>
      </c>
      <c r="Y144" s="148" t="str">
        <f>IF(AND(A144&lt;&gt;"",Schülerdaten!W147&lt;&gt;""),Schülerdaten!W147,"")</f>
        <v/>
      </c>
      <c r="Z144" s="148" t="str">
        <f>IF(AND(A144&lt;&gt;"",Schülerdaten!X147&lt;&gt;""),Schülerdaten!X147,"")</f>
        <v/>
      </c>
    </row>
    <row r="145" spans="1:26" x14ac:dyDescent="0.2">
      <c r="A145" s="146" t="str">
        <f>IF(OR(Schülerdaten!$C148&lt;&gt;""),Schülerdaten!A148,"")</f>
        <v/>
      </c>
      <c r="B145" s="146" t="str">
        <f>IF(A145&lt;&gt;"",Schülerdaten!B148,"")</f>
        <v/>
      </c>
      <c r="C145" s="146" t="str">
        <f>IF(AND(A145&lt;&gt;"",Schülerdaten!F148&lt;&gt;""),IF(INDEX(codeclint,MATCH(Schülerdaten!F148,libclint,0))&lt;&gt;"",INDEX(codeclint,MATCH(Schülerdaten!F148,libclint,0)),""),"")</f>
        <v/>
      </c>
      <c r="D145" s="146" t="str">
        <f t="shared" si="6"/>
        <v/>
      </c>
      <c r="E145" s="146" t="str">
        <f>IF(A145&lt;&gt;"",IF(Schülerdaten!G148&lt;&gt;"",IF(Schülerdaten!AB148&lt;&gt;"",IF(Schülerdaten!G148="LOC.ID",CONCATENATE("LOC.",Schülerdaten!AU$5),Schülerdaten!G148),""),""),"")</f>
        <v/>
      </c>
      <c r="F145" s="146" t="str">
        <f>IF(A145&lt;&gt;"",IF(Schülerdaten!H148&lt;&gt;"",Schülerdaten!H148,""),"")</f>
        <v/>
      </c>
      <c r="G145" s="146" t="str">
        <f>IF(AND(A145&lt;&gt;"",Schülerdaten!AC148&lt;&gt;""),IF(Schülerdaten!AC148=TRUE,INDEX(codesex,MATCH(Schülerdaten!I148,libsex,0)),Schülerdaten!I148),"")</f>
        <v/>
      </c>
      <c r="H145" s="147" t="str">
        <f>IF(A145&lt;&gt;"",IF(Schülerdaten!J148&lt;&gt;"",Schülerdaten!J148,""),"")</f>
        <v/>
      </c>
      <c r="I145" s="148" t="str">
        <f>IF(AND(A145&lt;&gt;"",Schülerdaten!AE148&lt;&gt;""),IF(Schülerdaten!AE148=TRUE,INDEX(codenat,MATCH(Schülerdaten!K148,libnat,0)),Schülerdaten!K148),"")</f>
        <v/>
      </c>
      <c r="J145" s="148" t="str">
        <f>IF(AND(A145&lt;&gt;"",Schülerdaten!AF148&lt;&gt;""),IF(Schülerdaten!AF148=TRUE,INDEX(codelangue,MATCH(Schülerdaten!L148,liblangue,0)),Schülerdaten!L148),"")</f>
        <v/>
      </c>
      <c r="K145" s="148" t="str">
        <f>IF(AND(A145&lt;&gt;"",Schülerdaten!AH148&lt;&gt;""),IF(Schülerdaten!AH148=TRUE,IF(INDEX(codegem,MATCH(Schülerdaten!M148,libgem,0))&lt;8000,INDEX(codegem,MATCH(Schülerdaten!M148,libgem,0)),""),Schülerdaten!M148),"")</f>
        <v/>
      </c>
      <c r="L145" s="148" t="str">
        <f>IF(AND(A145&lt;&gt;"",Schülerdaten!AH148&lt;&gt;""),IF(Schülerdaten!AH148=TRUE,INDEX(codegemhist,MATCH(Schülerdaten!M148,libgem,0)),""),"")</f>
        <v/>
      </c>
      <c r="M145" s="148" t="str">
        <f>IF(AND(A145&lt;&gt;"",Schülerdaten!AH148&lt;&gt;""),IF(Schülerdaten!AH148=TRUE,IF(INDEX(codegem,MATCH(Schülerdaten!M148,libgem,0))&gt;=8000,INDEX(codegem,MATCH(Schülerdaten!M148,libgem,0)),""),Schülerdaten!M148),"")</f>
        <v/>
      </c>
      <c r="N145" s="148" t="str">
        <f>IF(AND(A145&lt;&gt;"",Schülerdaten!AI148&lt;&gt;""),IF(Schülerdaten!AI148=TRUE,INDEX(codeschart,MATCH(Schülerdaten!N148,libschart,0)),Schülerdaten!N148),"")</f>
        <v/>
      </c>
      <c r="O145" s="148" t="str">
        <f>IF(AND(A145&lt;&gt;"",Schülerdaten!O148&lt;&gt;""),Schülerdaten!O148,"")</f>
        <v/>
      </c>
      <c r="P145" s="148" t="str">
        <f>IF(AND(A145&lt;&gt;"",Schülerdaten!AK148&lt;&gt;""),IF(Schülerdaten!AK148=TRUE,INDEX(codeform,MATCH(Schülerdaten!P148,libform,0)),Schülerdaten!P148),"")</f>
        <v/>
      </c>
      <c r="Q145" s="148" t="str">
        <f>IF(AND(A145&lt;&gt;"",Schülerdaten!AL148&lt;&gt;""),IF(Schülerdaten!AL148=TRUE,INDEX(codespe,MATCH(Schülerdaten!Q148,libspe,0)),Schülerdaten!Q148),"")</f>
        <v/>
      </c>
      <c r="R145" s="148" t="str">
        <f>IF(AND(A145&lt;&gt;"",OR(Schülerdaten!AM148&lt;&gt;"",Schülerdaten!AT148=FALSE)),IF(Schülerdaten!AM148=TRUE,INDEX(codemp1,MATCH(Schülerdaten!R148,libmp1,0)),IF(Schülerdaten!AT148=FALSE,0,Schülerdaten!R148)),"")</f>
        <v/>
      </c>
      <c r="S145" s="148" t="str">
        <f t="shared" si="7"/>
        <v/>
      </c>
      <c r="T145" s="148" t="str">
        <f t="shared" si="8"/>
        <v/>
      </c>
      <c r="U145" s="148" t="str">
        <f>IF(AND(A145&lt;&gt;"",Schülerdaten!S148&lt;&gt;""),Schülerdaten!S148,"")</f>
        <v/>
      </c>
      <c r="V145" s="148" t="str">
        <f>IF(AND(A145&lt;&gt;"",Schülerdaten!T148&lt;&gt;""),Schülerdaten!T148,"")</f>
        <v/>
      </c>
      <c r="W145" s="148" t="str">
        <f>IF(AND(A145&lt;&gt;"",Schülerdaten!U148&lt;&gt;""),Schülerdaten!U148,"")</f>
        <v/>
      </c>
      <c r="X145" s="148" t="str">
        <f>IF(AND(A145&lt;&gt;"",Schülerdaten!V148&lt;&gt;""),Schülerdaten!V148,"")</f>
        <v/>
      </c>
      <c r="Y145" s="148" t="str">
        <f>IF(AND(A145&lt;&gt;"",Schülerdaten!W148&lt;&gt;""),Schülerdaten!W148,"")</f>
        <v/>
      </c>
      <c r="Z145" s="148" t="str">
        <f>IF(AND(A145&lt;&gt;"",Schülerdaten!X148&lt;&gt;""),Schülerdaten!X148,"")</f>
        <v/>
      </c>
    </row>
    <row r="146" spans="1:26" x14ac:dyDescent="0.2">
      <c r="A146" s="146" t="str">
        <f>IF(OR(Schülerdaten!$C149&lt;&gt;""),Schülerdaten!A149,"")</f>
        <v/>
      </c>
      <c r="B146" s="146" t="str">
        <f>IF(A146&lt;&gt;"",Schülerdaten!B149,"")</f>
        <v/>
      </c>
      <c r="C146" s="146" t="str">
        <f>IF(AND(A146&lt;&gt;"",Schülerdaten!F149&lt;&gt;""),IF(INDEX(codeclint,MATCH(Schülerdaten!F149,libclint,0))&lt;&gt;"",INDEX(codeclint,MATCH(Schülerdaten!F149,libclint,0)),""),"")</f>
        <v/>
      </c>
      <c r="D146" s="146" t="str">
        <f t="shared" si="6"/>
        <v/>
      </c>
      <c r="E146" s="146" t="str">
        <f>IF(A146&lt;&gt;"",IF(Schülerdaten!G149&lt;&gt;"",IF(Schülerdaten!AB149&lt;&gt;"",IF(Schülerdaten!G149="LOC.ID",CONCATENATE("LOC.",Schülerdaten!AU$5),Schülerdaten!G149),""),""),"")</f>
        <v/>
      </c>
      <c r="F146" s="146" t="str">
        <f>IF(A146&lt;&gt;"",IF(Schülerdaten!H149&lt;&gt;"",Schülerdaten!H149,""),"")</f>
        <v/>
      </c>
      <c r="G146" s="146" t="str">
        <f>IF(AND(A146&lt;&gt;"",Schülerdaten!AC149&lt;&gt;""),IF(Schülerdaten!AC149=TRUE,INDEX(codesex,MATCH(Schülerdaten!I149,libsex,0)),Schülerdaten!I149),"")</f>
        <v/>
      </c>
      <c r="H146" s="147" t="str">
        <f>IF(A146&lt;&gt;"",IF(Schülerdaten!J149&lt;&gt;"",Schülerdaten!J149,""),"")</f>
        <v/>
      </c>
      <c r="I146" s="148" t="str">
        <f>IF(AND(A146&lt;&gt;"",Schülerdaten!AE149&lt;&gt;""),IF(Schülerdaten!AE149=TRUE,INDEX(codenat,MATCH(Schülerdaten!K149,libnat,0)),Schülerdaten!K149),"")</f>
        <v/>
      </c>
      <c r="J146" s="148" t="str">
        <f>IF(AND(A146&lt;&gt;"",Schülerdaten!AF149&lt;&gt;""),IF(Schülerdaten!AF149=TRUE,INDEX(codelangue,MATCH(Schülerdaten!L149,liblangue,0)),Schülerdaten!L149),"")</f>
        <v/>
      </c>
      <c r="K146" s="148" t="str">
        <f>IF(AND(A146&lt;&gt;"",Schülerdaten!AH149&lt;&gt;""),IF(Schülerdaten!AH149=TRUE,IF(INDEX(codegem,MATCH(Schülerdaten!M149,libgem,0))&lt;8000,INDEX(codegem,MATCH(Schülerdaten!M149,libgem,0)),""),Schülerdaten!M149),"")</f>
        <v/>
      </c>
      <c r="L146" s="148" t="str">
        <f>IF(AND(A146&lt;&gt;"",Schülerdaten!AH149&lt;&gt;""),IF(Schülerdaten!AH149=TRUE,INDEX(codegemhist,MATCH(Schülerdaten!M149,libgem,0)),""),"")</f>
        <v/>
      </c>
      <c r="M146" s="148" t="str">
        <f>IF(AND(A146&lt;&gt;"",Schülerdaten!AH149&lt;&gt;""),IF(Schülerdaten!AH149=TRUE,IF(INDEX(codegem,MATCH(Schülerdaten!M149,libgem,0))&gt;=8000,INDEX(codegem,MATCH(Schülerdaten!M149,libgem,0)),""),Schülerdaten!M149),"")</f>
        <v/>
      </c>
      <c r="N146" s="148" t="str">
        <f>IF(AND(A146&lt;&gt;"",Schülerdaten!AI149&lt;&gt;""),IF(Schülerdaten!AI149=TRUE,INDEX(codeschart,MATCH(Schülerdaten!N149,libschart,0)),Schülerdaten!N149),"")</f>
        <v/>
      </c>
      <c r="O146" s="148" t="str">
        <f>IF(AND(A146&lt;&gt;"",Schülerdaten!O149&lt;&gt;""),Schülerdaten!O149,"")</f>
        <v/>
      </c>
      <c r="P146" s="148" t="str">
        <f>IF(AND(A146&lt;&gt;"",Schülerdaten!AK149&lt;&gt;""),IF(Schülerdaten!AK149=TRUE,INDEX(codeform,MATCH(Schülerdaten!P149,libform,0)),Schülerdaten!P149),"")</f>
        <v/>
      </c>
      <c r="Q146" s="148" t="str">
        <f>IF(AND(A146&lt;&gt;"",Schülerdaten!AL149&lt;&gt;""),IF(Schülerdaten!AL149=TRUE,INDEX(codespe,MATCH(Schülerdaten!Q149,libspe,0)),Schülerdaten!Q149),"")</f>
        <v/>
      </c>
      <c r="R146" s="148" t="str">
        <f>IF(AND(A146&lt;&gt;"",OR(Schülerdaten!AM149&lt;&gt;"",Schülerdaten!AT149=FALSE)),IF(Schülerdaten!AM149=TRUE,INDEX(codemp1,MATCH(Schülerdaten!R149,libmp1,0)),IF(Schülerdaten!AT149=FALSE,0,Schülerdaten!R149)),"")</f>
        <v/>
      </c>
      <c r="S146" s="148" t="str">
        <f t="shared" si="7"/>
        <v/>
      </c>
      <c r="T146" s="148" t="str">
        <f t="shared" si="8"/>
        <v/>
      </c>
      <c r="U146" s="148" t="str">
        <f>IF(AND(A146&lt;&gt;"",Schülerdaten!S149&lt;&gt;""),Schülerdaten!S149,"")</f>
        <v/>
      </c>
      <c r="V146" s="148" t="str">
        <f>IF(AND(A146&lt;&gt;"",Schülerdaten!T149&lt;&gt;""),Schülerdaten!T149,"")</f>
        <v/>
      </c>
      <c r="W146" s="148" t="str">
        <f>IF(AND(A146&lt;&gt;"",Schülerdaten!U149&lt;&gt;""),Schülerdaten!U149,"")</f>
        <v/>
      </c>
      <c r="X146" s="148" t="str">
        <f>IF(AND(A146&lt;&gt;"",Schülerdaten!V149&lt;&gt;""),Schülerdaten!V149,"")</f>
        <v/>
      </c>
      <c r="Y146" s="148" t="str">
        <f>IF(AND(A146&lt;&gt;"",Schülerdaten!W149&lt;&gt;""),Schülerdaten!W149,"")</f>
        <v/>
      </c>
      <c r="Z146" s="148" t="str">
        <f>IF(AND(A146&lt;&gt;"",Schülerdaten!X149&lt;&gt;""),Schülerdaten!X149,"")</f>
        <v/>
      </c>
    </row>
    <row r="147" spans="1:26" x14ac:dyDescent="0.2">
      <c r="A147" s="146" t="str">
        <f>IF(OR(Schülerdaten!$C150&lt;&gt;""),Schülerdaten!A150,"")</f>
        <v/>
      </c>
      <c r="B147" s="146" t="str">
        <f>IF(A147&lt;&gt;"",Schülerdaten!B150,"")</f>
        <v/>
      </c>
      <c r="C147" s="146" t="str">
        <f>IF(AND(A147&lt;&gt;"",Schülerdaten!F150&lt;&gt;""),IF(INDEX(codeclint,MATCH(Schülerdaten!F150,libclint,0))&lt;&gt;"",INDEX(codeclint,MATCH(Schülerdaten!F150,libclint,0)),""),"")</f>
        <v/>
      </c>
      <c r="D147" s="146" t="str">
        <f t="shared" si="6"/>
        <v/>
      </c>
      <c r="E147" s="146" t="str">
        <f>IF(A147&lt;&gt;"",IF(Schülerdaten!G150&lt;&gt;"",IF(Schülerdaten!AB150&lt;&gt;"",IF(Schülerdaten!G150="LOC.ID",CONCATENATE("LOC.",Schülerdaten!AU$5),Schülerdaten!G150),""),""),"")</f>
        <v/>
      </c>
      <c r="F147" s="146" t="str">
        <f>IF(A147&lt;&gt;"",IF(Schülerdaten!H150&lt;&gt;"",Schülerdaten!H150,""),"")</f>
        <v/>
      </c>
      <c r="G147" s="146" t="str">
        <f>IF(AND(A147&lt;&gt;"",Schülerdaten!AC150&lt;&gt;""),IF(Schülerdaten!AC150=TRUE,INDEX(codesex,MATCH(Schülerdaten!I150,libsex,0)),Schülerdaten!I150),"")</f>
        <v/>
      </c>
      <c r="H147" s="147" t="str">
        <f>IF(A147&lt;&gt;"",IF(Schülerdaten!J150&lt;&gt;"",Schülerdaten!J150,""),"")</f>
        <v/>
      </c>
      <c r="I147" s="148" t="str">
        <f>IF(AND(A147&lt;&gt;"",Schülerdaten!AE150&lt;&gt;""),IF(Schülerdaten!AE150=TRUE,INDEX(codenat,MATCH(Schülerdaten!K150,libnat,0)),Schülerdaten!K150),"")</f>
        <v/>
      </c>
      <c r="J147" s="148" t="str">
        <f>IF(AND(A147&lt;&gt;"",Schülerdaten!AF150&lt;&gt;""),IF(Schülerdaten!AF150=TRUE,INDEX(codelangue,MATCH(Schülerdaten!L150,liblangue,0)),Schülerdaten!L150),"")</f>
        <v/>
      </c>
      <c r="K147" s="148" t="str">
        <f>IF(AND(A147&lt;&gt;"",Schülerdaten!AH150&lt;&gt;""),IF(Schülerdaten!AH150=TRUE,IF(INDEX(codegem,MATCH(Schülerdaten!M150,libgem,0))&lt;8000,INDEX(codegem,MATCH(Schülerdaten!M150,libgem,0)),""),Schülerdaten!M150),"")</f>
        <v/>
      </c>
      <c r="L147" s="148" t="str">
        <f>IF(AND(A147&lt;&gt;"",Schülerdaten!AH150&lt;&gt;""),IF(Schülerdaten!AH150=TRUE,INDEX(codegemhist,MATCH(Schülerdaten!M150,libgem,0)),""),"")</f>
        <v/>
      </c>
      <c r="M147" s="148" t="str">
        <f>IF(AND(A147&lt;&gt;"",Schülerdaten!AH150&lt;&gt;""),IF(Schülerdaten!AH150=TRUE,IF(INDEX(codegem,MATCH(Schülerdaten!M150,libgem,0))&gt;=8000,INDEX(codegem,MATCH(Schülerdaten!M150,libgem,0)),""),Schülerdaten!M150),"")</f>
        <v/>
      </c>
      <c r="N147" s="148" t="str">
        <f>IF(AND(A147&lt;&gt;"",Schülerdaten!AI150&lt;&gt;""),IF(Schülerdaten!AI150=TRUE,INDEX(codeschart,MATCH(Schülerdaten!N150,libschart,0)),Schülerdaten!N150),"")</f>
        <v/>
      </c>
      <c r="O147" s="148" t="str">
        <f>IF(AND(A147&lt;&gt;"",Schülerdaten!O150&lt;&gt;""),Schülerdaten!O150,"")</f>
        <v/>
      </c>
      <c r="P147" s="148" t="str">
        <f>IF(AND(A147&lt;&gt;"",Schülerdaten!AK150&lt;&gt;""),IF(Schülerdaten!AK150=TRUE,INDEX(codeform,MATCH(Schülerdaten!P150,libform,0)),Schülerdaten!P150),"")</f>
        <v/>
      </c>
      <c r="Q147" s="148" t="str">
        <f>IF(AND(A147&lt;&gt;"",Schülerdaten!AL150&lt;&gt;""),IF(Schülerdaten!AL150=TRUE,INDEX(codespe,MATCH(Schülerdaten!Q150,libspe,0)),Schülerdaten!Q150),"")</f>
        <v/>
      </c>
      <c r="R147" s="148" t="str">
        <f>IF(AND(A147&lt;&gt;"",OR(Schülerdaten!AM150&lt;&gt;"",Schülerdaten!AT150=FALSE)),IF(Schülerdaten!AM150=TRUE,INDEX(codemp1,MATCH(Schülerdaten!R150,libmp1,0)),IF(Schülerdaten!AT150=FALSE,0,Schülerdaten!R150)),"")</f>
        <v/>
      </c>
      <c r="S147" s="148" t="str">
        <f t="shared" si="7"/>
        <v/>
      </c>
      <c r="T147" s="148" t="str">
        <f t="shared" si="8"/>
        <v/>
      </c>
      <c r="U147" s="148" t="str">
        <f>IF(AND(A147&lt;&gt;"",Schülerdaten!S150&lt;&gt;""),Schülerdaten!S150,"")</f>
        <v/>
      </c>
      <c r="V147" s="148" t="str">
        <f>IF(AND(A147&lt;&gt;"",Schülerdaten!T150&lt;&gt;""),Schülerdaten!T150,"")</f>
        <v/>
      </c>
      <c r="W147" s="148" t="str">
        <f>IF(AND(A147&lt;&gt;"",Schülerdaten!U150&lt;&gt;""),Schülerdaten!U150,"")</f>
        <v/>
      </c>
      <c r="X147" s="148" t="str">
        <f>IF(AND(A147&lt;&gt;"",Schülerdaten!V150&lt;&gt;""),Schülerdaten!V150,"")</f>
        <v/>
      </c>
      <c r="Y147" s="148" t="str">
        <f>IF(AND(A147&lt;&gt;"",Schülerdaten!W150&lt;&gt;""),Schülerdaten!W150,"")</f>
        <v/>
      </c>
      <c r="Z147" s="148" t="str">
        <f>IF(AND(A147&lt;&gt;"",Schülerdaten!X150&lt;&gt;""),Schülerdaten!X150,"")</f>
        <v/>
      </c>
    </row>
    <row r="148" spans="1:26" x14ac:dyDescent="0.2">
      <c r="A148" s="146" t="str">
        <f>IF(OR(Schülerdaten!$C151&lt;&gt;""),Schülerdaten!A151,"")</f>
        <v/>
      </c>
      <c r="B148" s="146" t="str">
        <f>IF(A148&lt;&gt;"",Schülerdaten!B151,"")</f>
        <v/>
      </c>
      <c r="C148" s="146" t="str">
        <f>IF(AND(A148&lt;&gt;"",Schülerdaten!F151&lt;&gt;""),IF(INDEX(codeclint,MATCH(Schülerdaten!F151,libclint,0))&lt;&gt;"",INDEX(codeclint,MATCH(Schülerdaten!F151,libclint,0)),""),"")</f>
        <v/>
      </c>
      <c r="D148" s="146" t="str">
        <f t="shared" si="6"/>
        <v/>
      </c>
      <c r="E148" s="146" t="str">
        <f>IF(A148&lt;&gt;"",IF(Schülerdaten!G151&lt;&gt;"",IF(Schülerdaten!AB151&lt;&gt;"",IF(Schülerdaten!G151="LOC.ID",CONCATENATE("LOC.",Schülerdaten!AU$5),Schülerdaten!G151),""),""),"")</f>
        <v/>
      </c>
      <c r="F148" s="146" t="str">
        <f>IF(A148&lt;&gt;"",IF(Schülerdaten!H151&lt;&gt;"",Schülerdaten!H151,""),"")</f>
        <v/>
      </c>
      <c r="G148" s="146" t="str">
        <f>IF(AND(A148&lt;&gt;"",Schülerdaten!AC151&lt;&gt;""),IF(Schülerdaten!AC151=TRUE,INDEX(codesex,MATCH(Schülerdaten!I151,libsex,0)),Schülerdaten!I151),"")</f>
        <v/>
      </c>
      <c r="H148" s="147" t="str">
        <f>IF(A148&lt;&gt;"",IF(Schülerdaten!J151&lt;&gt;"",Schülerdaten!J151,""),"")</f>
        <v/>
      </c>
      <c r="I148" s="148" t="str">
        <f>IF(AND(A148&lt;&gt;"",Schülerdaten!AE151&lt;&gt;""),IF(Schülerdaten!AE151=TRUE,INDEX(codenat,MATCH(Schülerdaten!K151,libnat,0)),Schülerdaten!K151),"")</f>
        <v/>
      </c>
      <c r="J148" s="148" t="str">
        <f>IF(AND(A148&lt;&gt;"",Schülerdaten!AF151&lt;&gt;""),IF(Schülerdaten!AF151=TRUE,INDEX(codelangue,MATCH(Schülerdaten!L151,liblangue,0)),Schülerdaten!L151),"")</f>
        <v/>
      </c>
      <c r="K148" s="148" t="str">
        <f>IF(AND(A148&lt;&gt;"",Schülerdaten!AH151&lt;&gt;""),IF(Schülerdaten!AH151=TRUE,IF(INDEX(codegem,MATCH(Schülerdaten!M151,libgem,0))&lt;8000,INDEX(codegem,MATCH(Schülerdaten!M151,libgem,0)),""),Schülerdaten!M151),"")</f>
        <v/>
      </c>
      <c r="L148" s="148" t="str">
        <f>IF(AND(A148&lt;&gt;"",Schülerdaten!AH151&lt;&gt;""),IF(Schülerdaten!AH151=TRUE,INDEX(codegemhist,MATCH(Schülerdaten!M151,libgem,0)),""),"")</f>
        <v/>
      </c>
      <c r="M148" s="148" t="str">
        <f>IF(AND(A148&lt;&gt;"",Schülerdaten!AH151&lt;&gt;""),IF(Schülerdaten!AH151=TRUE,IF(INDEX(codegem,MATCH(Schülerdaten!M151,libgem,0))&gt;=8000,INDEX(codegem,MATCH(Schülerdaten!M151,libgem,0)),""),Schülerdaten!M151),"")</f>
        <v/>
      </c>
      <c r="N148" s="148" t="str">
        <f>IF(AND(A148&lt;&gt;"",Schülerdaten!AI151&lt;&gt;""),IF(Schülerdaten!AI151=TRUE,INDEX(codeschart,MATCH(Schülerdaten!N151,libschart,0)),Schülerdaten!N151),"")</f>
        <v/>
      </c>
      <c r="O148" s="148" t="str">
        <f>IF(AND(A148&lt;&gt;"",Schülerdaten!O151&lt;&gt;""),Schülerdaten!O151,"")</f>
        <v/>
      </c>
      <c r="P148" s="148" t="str">
        <f>IF(AND(A148&lt;&gt;"",Schülerdaten!AK151&lt;&gt;""),IF(Schülerdaten!AK151=TRUE,INDEX(codeform,MATCH(Schülerdaten!P151,libform,0)),Schülerdaten!P151),"")</f>
        <v/>
      </c>
      <c r="Q148" s="148" t="str">
        <f>IF(AND(A148&lt;&gt;"",Schülerdaten!AL151&lt;&gt;""),IF(Schülerdaten!AL151=TRUE,INDEX(codespe,MATCH(Schülerdaten!Q151,libspe,0)),Schülerdaten!Q151),"")</f>
        <v/>
      </c>
      <c r="R148" s="148" t="str">
        <f>IF(AND(A148&lt;&gt;"",OR(Schülerdaten!AM151&lt;&gt;"",Schülerdaten!AT151=FALSE)),IF(Schülerdaten!AM151=TRUE,INDEX(codemp1,MATCH(Schülerdaten!R151,libmp1,0)),IF(Schülerdaten!AT151=FALSE,0,Schülerdaten!R151)),"")</f>
        <v/>
      </c>
      <c r="S148" s="148" t="str">
        <f t="shared" si="7"/>
        <v/>
      </c>
      <c r="T148" s="148" t="str">
        <f t="shared" si="8"/>
        <v/>
      </c>
      <c r="U148" s="148" t="str">
        <f>IF(AND(A148&lt;&gt;"",Schülerdaten!S151&lt;&gt;""),Schülerdaten!S151,"")</f>
        <v/>
      </c>
      <c r="V148" s="148" t="str">
        <f>IF(AND(A148&lt;&gt;"",Schülerdaten!T151&lt;&gt;""),Schülerdaten!T151,"")</f>
        <v/>
      </c>
      <c r="W148" s="148" t="str">
        <f>IF(AND(A148&lt;&gt;"",Schülerdaten!U151&lt;&gt;""),Schülerdaten!U151,"")</f>
        <v/>
      </c>
      <c r="X148" s="148" t="str">
        <f>IF(AND(A148&lt;&gt;"",Schülerdaten!V151&lt;&gt;""),Schülerdaten!V151,"")</f>
        <v/>
      </c>
      <c r="Y148" s="148" t="str">
        <f>IF(AND(A148&lt;&gt;"",Schülerdaten!W151&lt;&gt;""),Schülerdaten!W151,"")</f>
        <v/>
      </c>
      <c r="Z148" s="148" t="str">
        <f>IF(AND(A148&lt;&gt;"",Schülerdaten!X151&lt;&gt;""),Schülerdaten!X151,"")</f>
        <v/>
      </c>
    </row>
    <row r="149" spans="1:26" x14ac:dyDescent="0.2">
      <c r="A149" s="146" t="str">
        <f>IF(OR(Schülerdaten!$C152&lt;&gt;""),Schülerdaten!A152,"")</f>
        <v/>
      </c>
      <c r="B149" s="146" t="str">
        <f>IF(A149&lt;&gt;"",Schülerdaten!B152,"")</f>
        <v/>
      </c>
      <c r="C149" s="146" t="str">
        <f>IF(AND(A149&lt;&gt;"",Schülerdaten!F152&lt;&gt;""),IF(INDEX(codeclint,MATCH(Schülerdaten!F152,libclint,0))&lt;&gt;"",INDEX(codeclint,MATCH(Schülerdaten!F152,libclint,0)),""),"")</f>
        <v/>
      </c>
      <c r="D149" s="146" t="str">
        <f t="shared" si="6"/>
        <v/>
      </c>
      <c r="E149" s="146" t="str">
        <f>IF(A149&lt;&gt;"",IF(Schülerdaten!G152&lt;&gt;"",IF(Schülerdaten!AB152&lt;&gt;"",IF(Schülerdaten!G152="LOC.ID",CONCATENATE("LOC.",Schülerdaten!AU$5),Schülerdaten!G152),""),""),"")</f>
        <v/>
      </c>
      <c r="F149" s="146" t="str">
        <f>IF(A149&lt;&gt;"",IF(Schülerdaten!H152&lt;&gt;"",Schülerdaten!H152,""),"")</f>
        <v/>
      </c>
      <c r="G149" s="146" t="str">
        <f>IF(AND(A149&lt;&gt;"",Schülerdaten!AC152&lt;&gt;""),IF(Schülerdaten!AC152=TRUE,INDEX(codesex,MATCH(Schülerdaten!I152,libsex,0)),Schülerdaten!I152),"")</f>
        <v/>
      </c>
      <c r="H149" s="147" t="str">
        <f>IF(A149&lt;&gt;"",IF(Schülerdaten!J152&lt;&gt;"",Schülerdaten!J152,""),"")</f>
        <v/>
      </c>
      <c r="I149" s="148" t="str">
        <f>IF(AND(A149&lt;&gt;"",Schülerdaten!AE152&lt;&gt;""),IF(Schülerdaten!AE152=TRUE,INDEX(codenat,MATCH(Schülerdaten!K152,libnat,0)),Schülerdaten!K152),"")</f>
        <v/>
      </c>
      <c r="J149" s="148" t="str">
        <f>IF(AND(A149&lt;&gt;"",Schülerdaten!AF152&lt;&gt;""),IF(Schülerdaten!AF152=TRUE,INDEX(codelangue,MATCH(Schülerdaten!L152,liblangue,0)),Schülerdaten!L152),"")</f>
        <v/>
      </c>
      <c r="K149" s="148" t="str">
        <f>IF(AND(A149&lt;&gt;"",Schülerdaten!AH152&lt;&gt;""),IF(Schülerdaten!AH152=TRUE,IF(INDEX(codegem,MATCH(Schülerdaten!M152,libgem,0))&lt;8000,INDEX(codegem,MATCH(Schülerdaten!M152,libgem,0)),""),Schülerdaten!M152),"")</f>
        <v/>
      </c>
      <c r="L149" s="148" t="str">
        <f>IF(AND(A149&lt;&gt;"",Schülerdaten!AH152&lt;&gt;""),IF(Schülerdaten!AH152=TRUE,INDEX(codegemhist,MATCH(Schülerdaten!M152,libgem,0)),""),"")</f>
        <v/>
      </c>
      <c r="M149" s="148" t="str">
        <f>IF(AND(A149&lt;&gt;"",Schülerdaten!AH152&lt;&gt;""),IF(Schülerdaten!AH152=TRUE,IF(INDEX(codegem,MATCH(Schülerdaten!M152,libgem,0))&gt;=8000,INDEX(codegem,MATCH(Schülerdaten!M152,libgem,0)),""),Schülerdaten!M152),"")</f>
        <v/>
      </c>
      <c r="N149" s="148" t="str">
        <f>IF(AND(A149&lt;&gt;"",Schülerdaten!AI152&lt;&gt;""),IF(Schülerdaten!AI152=TRUE,INDEX(codeschart,MATCH(Schülerdaten!N152,libschart,0)),Schülerdaten!N152),"")</f>
        <v/>
      </c>
      <c r="O149" s="148" t="str">
        <f>IF(AND(A149&lt;&gt;"",Schülerdaten!O152&lt;&gt;""),Schülerdaten!O152,"")</f>
        <v/>
      </c>
      <c r="P149" s="148" t="str">
        <f>IF(AND(A149&lt;&gt;"",Schülerdaten!AK152&lt;&gt;""),IF(Schülerdaten!AK152=TRUE,INDEX(codeform,MATCH(Schülerdaten!P152,libform,0)),Schülerdaten!P152),"")</f>
        <v/>
      </c>
      <c r="Q149" s="148" t="str">
        <f>IF(AND(A149&lt;&gt;"",Schülerdaten!AL152&lt;&gt;""),IF(Schülerdaten!AL152=TRUE,INDEX(codespe,MATCH(Schülerdaten!Q152,libspe,0)),Schülerdaten!Q152),"")</f>
        <v/>
      </c>
      <c r="R149" s="148" t="str">
        <f>IF(AND(A149&lt;&gt;"",OR(Schülerdaten!AM152&lt;&gt;"",Schülerdaten!AT152=FALSE)),IF(Schülerdaten!AM152=TRUE,INDEX(codemp1,MATCH(Schülerdaten!R152,libmp1,0)),IF(Schülerdaten!AT152=FALSE,0,Schülerdaten!R152)),"")</f>
        <v/>
      </c>
      <c r="S149" s="148" t="str">
        <f t="shared" si="7"/>
        <v/>
      </c>
      <c r="T149" s="148" t="str">
        <f t="shared" si="8"/>
        <v/>
      </c>
      <c r="U149" s="148" t="str">
        <f>IF(AND(A149&lt;&gt;"",Schülerdaten!S152&lt;&gt;""),Schülerdaten!S152,"")</f>
        <v/>
      </c>
      <c r="V149" s="148" t="str">
        <f>IF(AND(A149&lt;&gt;"",Schülerdaten!T152&lt;&gt;""),Schülerdaten!T152,"")</f>
        <v/>
      </c>
      <c r="W149" s="148" t="str">
        <f>IF(AND(A149&lt;&gt;"",Schülerdaten!U152&lt;&gt;""),Schülerdaten!U152,"")</f>
        <v/>
      </c>
      <c r="X149" s="148" t="str">
        <f>IF(AND(A149&lt;&gt;"",Schülerdaten!V152&lt;&gt;""),Schülerdaten!V152,"")</f>
        <v/>
      </c>
      <c r="Y149" s="148" t="str">
        <f>IF(AND(A149&lt;&gt;"",Schülerdaten!W152&lt;&gt;""),Schülerdaten!W152,"")</f>
        <v/>
      </c>
      <c r="Z149" s="148" t="str">
        <f>IF(AND(A149&lt;&gt;"",Schülerdaten!X152&lt;&gt;""),Schülerdaten!X152,"")</f>
        <v/>
      </c>
    </row>
    <row r="150" spans="1:26" x14ac:dyDescent="0.2">
      <c r="A150" s="146" t="str">
        <f>IF(OR(Schülerdaten!$C153&lt;&gt;""),Schülerdaten!A153,"")</f>
        <v/>
      </c>
      <c r="B150" s="146" t="str">
        <f>IF(A150&lt;&gt;"",Schülerdaten!B153,"")</f>
        <v/>
      </c>
      <c r="C150" s="146" t="str">
        <f>IF(AND(A150&lt;&gt;"",Schülerdaten!F153&lt;&gt;""),IF(INDEX(codeclint,MATCH(Schülerdaten!F153,libclint,0))&lt;&gt;"",INDEX(codeclint,MATCH(Schülerdaten!F153,libclint,0)),""),"")</f>
        <v/>
      </c>
      <c r="D150" s="146" t="str">
        <f t="shared" si="6"/>
        <v/>
      </c>
      <c r="E150" s="146" t="str">
        <f>IF(A150&lt;&gt;"",IF(Schülerdaten!G153&lt;&gt;"",IF(Schülerdaten!AB153&lt;&gt;"",IF(Schülerdaten!G153="LOC.ID",CONCATENATE("LOC.",Schülerdaten!AU$5),Schülerdaten!G153),""),""),"")</f>
        <v/>
      </c>
      <c r="F150" s="146" t="str">
        <f>IF(A150&lt;&gt;"",IF(Schülerdaten!H153&lt;&gt;"",Schülerdaten!H153,""),"")</f>
        <v/>
      </c>
      <c r="G150" s="146" t="str">
        <f>IF(AND(A150&lt;&gt;"",Schülerdaten!AC153&lt;&gt;""),IF(Schülerdaten!AC153=TRUE,INDEX(codesex,MATCH(Schülerdaten!I153,libsex,0)),Schülerdaten!I153),"")</f>
        <v/>
      </c>
      <c r="H150" s="147" t="str">
        <f>IF(A150&lt;&gt;"",IF(Schülerdaten!J153&lt;&gt;"",Schülerdaten!J153,""),"")</f>
        <v/>
      </c>
      <c r="I150" s="148" t="str">
        <f>IF(AND(A150&lt;&gt;"",Schülerdaten!AE153&lt;&gt;""),IF(Schülerdaten!AE153=TRUE,INDEX(codenat,MATCH(Schülerdaten!K153,libnat,0)),Schülerdaten!K153),"")</f>
        <v/>
      </c>
      <c r="J150" s="148" t="str">
        <f>IF(AND(A150&lt;&gt;"",Schülerdaten!AF153&lt;&gt;""),IF(Schülerdaten!AF153=TRUE,INDEX(codelangue,MATCH(Schülerdaten!L153,liblangue,0)),Schülerdaten!L153),"")</f>
        <v/>
      </c>
      <c r="K150" s="148" t="str">
        <f>IF(AND(A150&lt;&gt;"",Schülerdaten!AH153&lt;&gt;""),IF(Schülerdaten!AH153=TRUE,IF(INDEX(codegem,MATCH(Schülerdaten!M153,libgem,0))&lt;8000,INDEX(codegem,MATCH(Schülerdaten!M153,libgem,0)),""),Schülerdaten!M153),"")</f>
        <v/>
      </c>
      <c r="L150" s="148" t="str">
        <f>IF(AND(A150&lt;&gt;"",Schülerdaten!AH153&lt;&gt;""),IF(Schülerdaten!AH153=TRUE,INDEX(codegemhist,MATCH(Schülerdaten!M153,libgem,0)),""),"")</f>
        <v/>
      </c>
      <c r="M150" s="148" t="str">
        <f>IF(AND(A150&lt;&gt;"",Schülerdaten!AH153&lt;&gt;""),IF(Schülerdaten!AH153=TRUE,IF(INDEX(codegem,MATCH(Schülerdaten!M153,libgem,0))&gt;=8000,INDEX(codegem,MATCH(Schülerdaten!M153,libgem,0)),""),Schülerdaten!M153),"")</f>
        <v/>
      </c>
      <c r="N150" s="148" t="str">
        <f>IF(AND(A150&lt;&gt;"",Schülerdaten!AI153&lt;&gt;""),IF(Schülerdaten!AI153=TRUE,INDEX(codeschart,MATCH(Schülerdaten!N153,libschart,0)),Schülerdaten!N153),"")</f>
        <v/>
      </c>
      <c r="O150" s="148" t="str">
        <f>IF(AND(A150&lt;&gt;"",Schülerdaten!O153&lt;&gt;""),Schülerdaten!O153,"")</f>
        <v/>
      </c>
      <c r="P150" s="148" t="str">
        <f>IF(AND(A150&lt;&gt;"",Schülerdaten!AK153&lt;&gt;""),IF(Schülerdaten!AK153=TRUE,INDEX(codeform,MATCH(Schülerdaten!P153,libform,0)),Schülerdaten!P153),"")</f>
        <v/>
      </c>
      <c r="Q150" s="148" t="str">
        <f>IF(AND(A150&lt;&gt;"",Schülerdaten!AL153&lt;&gt;""),IF(Schülerdaten!AL153=TRUE,INDEX(codespe,MATCH(Schülerdaten!Q153,libspe,0)),Schülerdaten!Q153),"")</f>
        <v/>
      </c>
      <c r="R150" s="148" t="str">
        <f>IF(AND(A150&lt;&gt;"",OR(Schülerdaten!AM153&lt;&gt;"",Schülerdaten!AT153=FALSE)),IF(Schülerdaten!AM153=TRUE,INDEX(codemp1,MATCH(Schülerdaten!R153,libmp1,0)),IF(Schülerdaten!AT153=FALSE,0,Schülerdaten!R153)),"")</f>
        <v/>
      </c>
      <c r="S150" s="148" t="str">
        <f t="shared" si="7"/>
        <v/>
      </c>
      <c r="T150" s="148" t="str">
        <f t="shared" si="8"/>
        <v/>
      </c>
      <c r="U150" s="148" t="str">
        <f>IF(AND(A150&lt;&gt;"",Schülerdaten!S153&lt;&gt;""),Schülerdaten!S153,"")</f>
        <v/>
      </c>
      <c r="V150" s="148" t="str">
        <f>IF(AND(A150&lt;&gt;"",Schülerdaten!T153&lt;&gt;""),Schülerdaten!T153,"")</f>
        <v/>
      </c>
      <c r="W150" s="148" t="str">
        <f>IF(AND(A150&lt;&gt;"",Schülerdaten!U153&lt;&gt;""),Schülerdaten!U153,"")</f>
        <v/>
      </c>
      <c r="X150" s="148" t="str">
        <f>IF(AND(A150&lt;&gt;"",Schülerdaten!V153&lt;&gt;""),Schülerdaten!V153,"")</f>
        <v/>
      </c>
      <c r="Y150" s="148" t="str">
        <f>IF(AND(A150&lt;&gt;"",Schülerdaten!W153&lt;&gt;""),Schülerdaten!W153,"")</f>
        <v/>
      </c>
      <c r="Z150" s="148" t="str">
        <f>IF(AND(A150&lt;&gt;"",Schülerdaten!X153&lt;&gt;""),Schülerdaten!X153,"")</f>
        <v/>
      </c>
    </row>
    <row r="151" spans="1:26" x14ac:dyDescent="0.2">
      <c r="A151" s="146" t="str">
        <f>IF(OR(Schülerdaten!$C154&lt;&gt;""),Schülerdaten!A154,"")</f>
        <v/>
      </c>
      <c r="B151" s="146" t="str">
        <f>IF(A151&lt;&gt;"",Schülerdaten!B154,"")</f>
        <v/>
      </c>
      <c r="C151" s="146" t="str">
        <f>IF(AND(A151&lt;&gt;"",Schülerdaten!F154&lt;&gt;""),IF(INDEX(codeclint,MATCH(Schülerdaten!F154,libclint,0))&lt;&gt;"",INDEX(codeclint,MATCH(Schülerdaten!F154,libclint,0)),""),"")</f>
        <v/>
      </c>
      <c r="D151" s="146" t="str">
        <f t="shared" si="6"/>
        <v/>
      </c>
      <c r="E151" s="146" t="str">
        <f>IF(A151&lt;&gt;"",IF(Schülerdaten!G154&lt;&gt;"",IF(Schülerdaten!AB154&lt;&gt;"",IF(Schülerdaten!G154="LOC.ID",CONCATENATE("LOC.",Schülerdaten!AU$5),Schülerdaten!G154),""),""),"")</f>
        <v/>
      </c>
      <c r="F151" s="146" t="str">
        <f>IF(A151&lt;&gt;"",IF(Schülerdaten!H154&lt;&gt;"",Schülerdaten!H154,""),"")</f>
        <v/>
      </c>
      <c r="G151" s="146" t="str">
        <f>IF(AND(A151&lt;&gt;"",Schülerdaten!AC154&lt;&gt;""),IF(Schülerdaten!AC154=TRUE,INDEX(codesex,MATCH(Schülerdaten!I154,libsex,0)),Schülerdaten!I154),"")</f>
        <v/>
      </c>
      <c r="H151" s="147" t="str">
        <f>IF(A151&lt;&gt;"",IF(Schülerdaten!J154&lt;&gt;"",Schülerdaten!J154,""),"")</f>
        <v/>
      </c>
      <c r="I151" s="148" t="str">
        <f>IF(AND(A151&lt;&gt;"",Schülerdaten!AE154&lt;&gt;""),IF(Schülerdaten!AE154=TRUE,INDEX(codenat,MATCH(Schülerdaten!K154,libnat,0)),Schülerdaten!K154),"")</f>
        <v/>
      </c>
      <c r="J151" s="148" t="str">
        <f>IF(AND(A151&lt;&gt;"",Schülerdaten!AF154&lt;&gt;""),IF(Schülerdaten!AF154=TRUE,INDEX(codelangue,MATCH(Schülerdaten!L154,liblangue,0)),Schülerdaten!L154),"")</f>
        <v/>
      </c>
      <c r="K151" s="148" t="str">
        <f>IF(AND(A151&lt;&gt;"",Schülerdaten!AH154&lt;&gt;""),IF(Schülerdaten!AH154=TRUE,IF(INDEX(codegem,MATCH(Schülerdaten!M154,libgem,0))&lt;8000,INDEX(codegem,MATCH(Schülerdaten!M154,libgem,0)),""),Schülerdaten!M154),"")</f>
        <v/>
      </c>
      <c r="L151" s="148" t="str">
        <f>IF(AND(A151&lt;&gt;"",Schülerdaten!AH154&lt;&gt;""),IF(Schülerdaten!AH154=TRUE,INDEX(codegemhist,MATCH(Schülerdaten!M154,libgem,0)),""),"")</f>
        <v/>
      </c>
      <c r="M151" s="148" t="str">
        <f>IF(AND(A151&lt;&gt;"",Schülerdaten!AH154&lt;&gt;""),IF(Schülerdaten!AH154=TRUE,IF(INDEX(codegem,MATCH(Schülerdaten!M154,libgem,0))&gt;=8000,INDEX(codegem,MATCH(Schülerdaten!M154,libgem,0)),""),Schülerdaten!M154),"")</f>
        <v/>
      </c>
      <c r="N151" s="148" t="str">
        <f>IF(AND(A151&lt;&gt;"",Schülerdaten!AI154&lt;&gt;""),IF(Schülerdaten!AI154=TRUE,INDEX(codeschart,MATCH(Schülerdaten!N154,libschart,0)),Schülerdaten!N154),"")</f>
        <v/>
      </c>
      <c r="O151" s="148" t="str">
        <f>IF(AND(A151&lt;&gt;"",Schülerdaten!O154&lt;&gt;""),Schülerdaten!O154,"")</f>
        <v/>
      </c>
      <c r="P151" s="148" t="str">
        <f>IF(AND(A151&lt;&gt;"",Schülerdaten!AK154&lt;&gt;""),IF(Schülerdaten!AK154=TRUE,INDEX(codeform,MATCH(Schülerdaten!P154,libform,0)),Schülerdaten!P154),"")</f>
        <v/>
      </c>
      <c r="Q151" s="148" t="str">
        <f>IF(AND(A151&lt;&gt;"",Schülerdaten!AL154&lt;&gt;""),IF(Schülerdaten!AL154=TRUE,INDEX(codespe,MATCH(Schülerdaten!Q154,libspe,0)),Schülerdaten!Q154),"")</f>
        <v/>
      </c>
      <c r="R151" s="148" t="str">
        <f>IF(AND(A151&lt;&gt;"",OR(Schülerdaten!AM154&lt;&gt;"",Schülerdaten!AT154=FALSE)),IF(Schülerdaten!AM154=TRUE,INDEX(codemp1,MATCH(Schülerdaten!R154,libmp1,0)),IF(Schülerdaten!AT154=FALSE,0,Schülerdaten!R154)),"")</f>
        <v/>
      </c>
      <c r="S151" s="148" t="str">
        <f t="shared" si="7"/>
        <v/>
      </c>
      <c r="T151" s="148" t="str">
        <f t="shared" si="8"/>
        <v/>
      </c>
      <c r="U151" s="148" t="str">
        <f>IF(AND(A151&lt;&gt;"",Schülerdaten!S154&lt;&gt;""),Schülerdaten!S154,"")</f>
        <v/>
      </c>
      <c r="V151" s="148" t="str">
        <f>IF(AND(A151&lt;&gt;"",Schülerdaten!T154&lt;&gt;""),Schülerdaten!T154,"")</f>
        <v/>
      </c>
      <c r="W151" s="148" t="str">
        <f>IF(AND(A151&lt;&gt;"",Schülerdaten!U154&lt;&gt;""),Schülerdaten!U154,"")</f>
        <v/>
      </c>
      <c r="X151" s="148" t="str">
        <f>IF(AND(A151&lt;&gt;"",Schülerdaten!V154&lt;&gt;""),Schülerdaten!V154,"")</f>
        <v/>
      </c>
      <c r="Y151" s="148" t="str">
        <f>IF(AND(A151&lt;&gt;"",Schülerdaten!W154&lt;&gt;""),Schülerdaten!W154,"")</f>
        <v/>
      </c>
      <c r="Z151" s="148" t="str">
        <f>IF(AND(A151&lt;&gt;"",Schülerdaten!X154&lt;&gt;""),Schülerdaten!X154,"")</f>
        <v/>
      </c>
    </row>
    <row r="152" spans="1:26" x14ac:dyDescent="0.2">
      <c r="A152" s="146" t="str">
        <f>IF(OR(Schülerdaten!$C155&lt;&gt;""),Schülerdaten!A155,"")</f>
        <v/>
      </c>
      <c r="B152" s="146" t="str">
        <f>IF(A152&lt;&gt;"",Schülerdaten!B155,"")</f>
        <v/>
      </c>
      <c r="C152" s="146" t="str">
        <f>IF(AND(A152&lt;&gt;"",Schülerdaten!F155&lt;&gt;""),IF(INDEX(codeclint,MATCH(Schülerdaten!F155,libclint,0))&lt;&gt;"",INDEX(codeclint,MATCH(Schülerdaten!F155,libclint,0)),""),"")</f>
        <v/>
      </c>
      <c r="D152" s="146" t="str">
        <f t="shared" si="6"/>
        <v/>
      </c>
      <c r="E152" s="146" t="str">
        <f>IF(A152&lt;&gt;"",IF(Schülerdaten!G155&lt;&gt;"",IF(Schülerdaten!AB155&lt;&gt;"",IF(Schülerdaten!G155="LOC.ID",CONCATENATE("LOC.",Schülerdaten!AU$5),Schülerdaten!G155),""),""),"")</f>
        <v/>
      </c>
      <c r="F152" s="146" t="str">
        <f>IF(A152&lt;&gt;"",IF(Schülerdaten!H155&lt;&gt;"",Schülerdaten!H155,""),"")</f>
        <v/>
      </c>
      <c r="G152" s="146" t="str">
        <f>IF(AND(A152&lt;&gt;"",Schülerdaten!AC155&lt;&gt;""),IF(Schülerdaten!AC155=TRUE,INDEX(codesex,MATCH(Schülerdaten!I155,libsex,0)),Schülerdaten!I155),"")</f>
        <v/>
      </c>
      <c r="H152" s="147" t="str">
        <f>IF(A152&lt;&gt;"",IF(Schülerdaten!J155&lt;&gt;"",Schülerdaten!J155,""),"")</f>
        <v/>
      </c>
      <c r="I152" s="148" t="str">
        <f>IF(AND(A152&lt;&gt;"",Schülerdaten!AE155&lt;&gt;""),IF(Schülerdaten!AE155=TRUE,INDEX(codenat,MATCH(Schülerdaten!K155,libnat,0)),Schülerdaten!K155),"")</f>
        <v/>
      </c>
      <c r="J152" s="148" t="str">
        <f>IF(AND(A152&lt;&gt;"",Schülerdaten!AF155&lt;&gt;""),IF(Schülerdaten!AF155=TRUE,INDEX(codelangue,MATCH(Schülerdaten!L155,liblangue,0)),Schülerdaten!L155),"")</f>
        <v/>
      </c>
      <c r="K152" s="148" t="str">
        <f>IF(AND(A152&lt;&gt;"",Schülerdaten!AH155&lt;&gt;""),IF(Schülerdaten!AH155=TRUE,IF(INDEX(codegem,MATCH(Schülerdaten!M155,libgem,0))&lt;8000,INDEX(codegem,MATCH(Schülerdaten!M155,libgem,0)),""),Schülerdaten!M155),"")</f>
        <v/>
      </c>
      <c r="L152" s="148" t="str">
        <f>IF(AND(A152&lt;&gt;"",Schülerdaten!AH155&lt;&gt;""),IF(Schülerdaten!AH155=TRUE,INDEX(codegemhist,MATCH(Schülerdaten!M155,libgem,0)),""),"")</f>
        <v/>
      </c>
      <c r="M152" s="148" t="str">
        <f>IF(AND(A152&lt;&gt;"",Schülerdaten!AH155&lt;&gt;""),IF(Schülerdaten!AH155=TRUE,IF(INDEX(codegem,MATCH(Schülerdaten!M155,libgem,0))&gt;=8000,INDEX(codegem,MATCH(Schülerdaten!M155,libgem,0)),""),Schülerdaten!M155),"")</f>
        <v/>
      </c>
      <c r="N152" s="148" t="str">
        <f>IF(AND(A152&lt;&gt;"",Schülerdaten!AI155&lt;&gt;""),IF(Schülerdaten!AI155=TRUE,INDEX(codeschart,MATCH(Schülerdaten!N155,libschart,0)),Schülerdaten!N155),"")</f>
        <v/>
      </c>
      <c r="O152" s="148" t="str">
        <f>IF(AND(A152&lt;&gt;"",Schülerdaten!O155&lt;&gt;""),Schülerdaten!O155,"")</f>
        <v/>
      </c>
      <c r="P152" s="148" t="str">
        <f>IF(AND(A152&lt;&gt;"",Schülerdaten!AK155&lt;&gt;""),IF(Schülerdaten!AK155=TRUE,INDEX(codeform,MATCH(Schülerdaten!P155,libform,0)),Schülerdaten!P155),"")</f>
        <v/>
      </c>
      <c r="Q152" s="148" t="str">
        <f>IF(AND(A152&lt;&gt;"",Schülerdaten!AL155&lt;&gt;""),IF(Schülerdaten!AL155=TRUE,INDEX(codespe,MATCH(Schülerdaten!Q155,libspe,0)),Schülerdaten!Q155),"")</f>
        <v/>
      </c>
      <c r="R152" s="148" t="str">
        <f>IF(AND(A152&lt;&gt;"",OR(Schülerdaten!AM155&lt;&gt;"",Schülerdaten!AT155=FALSE)),IF(Schülerdaten!AM155=TRUE,INDEX(codemp1,MATCH(Schülerdaten!R155,libmp1,0)),IF(Schülerdaten!AT155=FALSE,0,Schülerdaten!R155)),"")</f>
        <v/>
      </c>
      <c r="S152" s="148" t="str">
        <f t="shared" si="7"/>
        <v/>
      </c>
      <c r="T152" s="148" t="str">
        <f t="shared" si="8"/>
        <v/>
      </c>
      <c r="U152" s="148" t="str">
        <f>IF(AND(A152&lt;&gt;"",Schülerdaten!S155&lt;&gt;""),Schülerdaten!S155,"")</f>
        <v/>
      </c>
      <c r="V152" s="148" t="str">
        <f>IF(AND(A152&lt;&gt;"",Schülerdaten!T155&lt;&gt;""),Schülerdaten!T155,"")</f>
        <v/>
      </c>
      <c r="W152" s="148" t="str">
        <f>IF(AND(A152&lt;&gt;"",Schülerdaten!U155&lt;&gt;""),Schülerdaten!U155,"")</f>
        <v/>
      </c>
      <c r="X152" s="148" t="str">
        <f>IF(AND(A152&lt;&gt;"",Schülerdaten!V155&lt;&gt;""),Schülerdaten!V155,"")</f>
        <v/>
      </c>
      <c r="Y152" s="148" t="str">
        <f>IF(AND(A152&lt;&gt;"",Schülerdaten!W155&lt;&gt;""),Schülerdaten!W155,"")</f>
        <v/>
      </c>
      <c r="Z152" s="148" t="str">
        <f>IF(AND(A152&lt;&gt;"",Schülerdaten!X155&lt;&gt;""),Schülerdaten!X155,"")</f>
        <v/>
      </c>
    </row>
    <row r="153" spans="1:26" x14ac:dyDescent="0.2">
      <c r="A153" s="146" t="str">
        <f>IF(OR(Schülerdaten!$C156&lt;&gt;""),Schülerdaten!A156,"")</f>
        <v/>
      </c>
      <c r="B153" s="146" t="str">
        <f>IF(A153&lt;&gt;"",Schülerdaten!B156,"")</f>
        <v/>
      </c>
      <c r="C153" s="146" t="str">
        <f>IF(AND(A153&lt;&gt;"",Schülerdaten!F156&lt;&gt;""),IF(INDEX(codeclint,MATCH(Schülerdaten!F156,libclint,0))&lt;&gt;"",INDEX(codeclint,MATCH(Schülerdaten!F156,libclint,0)),""),"")</f>
        <v/>
      </c>
      <c r="D153" s="146" t="str">
        <f t="shared" si="6"/>
        <v/>
      </c>
      <c r="E153" s="146" t="str">
        <f>IF(A153&lt;&gt;"",IF(Schülerdaten!G156&lt;&gt;"",IF(Schülerdaten!AB156&lt;&gt;"",IF(Schülerdaten!G156="LOC.ID",CONCATENATE("LOC.",Schülerdaten!AU$5),Schülerdaten!G156),""),""),"")</f>
        <v/>
      </c>
      <c r="F153" s="146" t="str">
        <f>IF(A153&lt;&gt;"",IF(Schülerdaten!H156&lt;&gt;"",Schülerdaten!H156,""),"")</f>
        <v/>
      </c>
      <c r="G153" s="146" t="str">
        <f>IF(AND(A153&lt;&gt;"",Schülerdaten!AC156&lt;&gt;""),IF(Schülerdaten!AC156=TRUE,INDEX(codesex,MATCH(Schülerdaten!I156,libsex,0)),Schülerdaten!I156),"")</f>
        <v/>
      </c>
      <c r="H153" s="147" t="str">
        <f>IF(A153&lt;&gt;"",IF(Schülerdaten!J156&lt;&gt;"",Schülerdaten!J156,""),"")</f>
        <v/>
      </c>
      <c r="I153" s="148" t="str">
        <f>IF(AND(A153&lt;&gt;"",Schülerdaten!AE156&lt;&gt;""),IF(Schülerdaten!AE156=TRUE,INDEX(codenat,MATCH(Schülerdaten!K156,libnat,0)),Schülerdaten!K156),"")</f>
        <v/>
      </c>
      <c r="J153" s="148" t="str">
        <f>IF(AND(A153&lt;&gt;"",Schülerdaten!AF156&lt;&gt;""),IF(Schülerdaten!AF156=TRUE,INDEX(codelangue,MATCH(Schülerdaten!L156,liblangue,0)),Schülerdaten!L156),"")</f>
        <v/>
      </c>
      <c r="K153" s="148" t="str">
        <f>IF(AND(A153&lt;&gt;"",Schülerdaten!AH156&lt;&gt;""),IF(Schülerdaten!AH156=TRUE,IF(INDEX(codegem,MATCH(Schülerdaten!M156,libgem,0))&lt;8000,INDEX(codegem,MATCH(Schülerdaten!M156,libgem,0)),""),Schülerdaten!M156),"")</f>
        <v/>
      </c>
      <c r="L153" s="148" t="str">
        <f>IF(AND(A153&lt;&gt;"",Schülerdaten!AH156&lt;&gt;""),IF(Schülerdaten!AH156=TRUE,INDEX(codegemhist,MATCH(Schülerdaten!M156,libgem,0)),""),"")</f>
        <v/>
      </c>
      <c r="M153" s="148" t="str">
        <f>IF(AND(A153&lt;&gt;"",Schülerdaten!AH156&lt;&gt;""),IF(Schülerdaten!AH156=TRUE,IF(INDEX(codegem,MATCH(Schülerdaten!M156,libgem,0))&gt;=8000,INDEX(codegem,MATCH(Schülerdaten!M156,libgem,0)),""),Schülerdaten!M156),"")</f>
        <v/>
      </c>
      <c r="N153" s="148" t="str">
        <f>IF(AND(A153&lt;&gt;"",Schülerdaten!AI156&lt;&gt;""),IF(Schülerdaten!AI156=TRUE,INDEX(codeschart,MATCH(Schülerdaten!N156,libschart,0)),Schülerdaten!N156),"")</f>
        <v/>
      </c>
      <c r="O153" s="148" t="str">
        <f>IF(AND(A153&lt;&gt;"",Schülerdaten!O156&lt;&gt;""),Schülerdaten!O156,"")</f>
        <v/>
      </c>
      <c r="P153" s="148" t="str">
        <f>IF(AND(A153&lt;&gt;"",Schülerdaten!AK156&lt;&gt;""),IF(Schülerdaten!AK156=TRUE,INDEX(codeform,MATCH(Schülerdaten!P156,libform,0)),Schülerdaten!P156),"")</f>
        <v/>
      </c>
      <c r="Q153" s="148" t="str">
        <f>IF(AND(A153&lt;&gt;"",Schülerdaten!AL156&lt;&gt;""),IF(Schülerdaten!AL156=TRUE,INDEX(codespe,MATCH(Schülerdaten!Q156,libspe,0)),Schülerdaten!Q156),"")</f>
        <v/>
      </c>
      <c r="R153" s="148" t="str">
        <f>IF(AND(A153&lt;&gt;"",OR(Schülerdaten!AM156&lt;&gt;"",Schülerdaten!AT156=FALSE)),IF(Schülerdaten!AM156=TRUE,INDEX(codemp1,MATCH(Schülerdaten!R156,libmp1,0)),IF(Schülerdaten!AT156=FALSE,0,Schülerdaten!R156)),"")</f>
        <v/>
      </c>
      <c r="S153" s="148" t="str">
        <f t="shared" si="7"/>
        <v/>
      </c>
      <c r="T153" s="148" t="str">
        <f t="shared" si="8"/>
        <v/>
      </c>
      <c r="U153" s="148" t="str">
        <f>IF(AND(A153&lt;&gt;"",Schülerdaten!S156&lt;&gt;""),Schülerdaten!S156,"")</f>
        <v/>
      </c>
      <c r="V153" s="148" t="str">
        <f>IF(AND(A153&lt;&gt;"",Schülerdaten!T156&lt;&gt;""),Schülerdaten!T156,"")</f>
        <v/>
      </c>
      <c r="W153" s="148" t="str">
        <f>IF(AND(A153&lt;&gt;"",Schülerdaten!U156&lt;&gt;""),Schülerdaten!U156,"")</f>
        <v/>
      </c>
      <c r="X153" s="148" t="str">
        <f>IF(AND(A153&lt;&gt;"",Schülerdaten!V156&lt;&gt;""),Schülerdaten!V156,"")</f>
        <v/>
      </c>
      <c r="Y153" s="148" t="str">
        <f>IF(AND(A153&lt;&gt;"",Schülerdaten!W156&lt;&gt;""),Schülerdaten!W156,"")</f>
        <v/>
      </c>
      <c r="Z153" s="148" t="str">
        <f>IF(AND(A153&lt;&gt;"",Schülerdaten!X156&lt;&gt;""),Schülerdaten!X156,"")</f>
        <v/>
      </c>
    </row>
    <row r="154" spans="1:26" x14ac:dyDescent="0.2">
      <c r="A154" s="146" t="str">
        <f>IF(OR(Schülerdaten!$C157&lt;&gt;""),Schülerdaten!A157,"")</f>
        <v/>
      </c>
      <c r="B154" s="146" t="str">
        <f>IF(A154&lt;&gt;"",Schülerdaten!B157,"")</f>
        <v/>
      </c>
      <c r="C154" s="146" t="str">
        <f>IF(AND(A154&lt;&gt;"",Schülerdaten!F157&lt;&gt;""),IF(INDEX(codeclint,MATCH(Schülerdaten!F157,libclint,0))&lt;&gt;"",INDEX(codeclint,MATCH(Schülerdaten!F157,libclint,0)),""),"")</f>
        <v/>
      </c>
      <c r="D154" s="146" t="str">
        <f t="shared" si="6"/>
        <v/>
      </c>
      <c r="E154" s="146" t="str">
        <f>IF(A154&lt;&gt;"",IF(Schülerdaten!G157&lt;&gt;"",IF(Schülerdaten!AB157&lt;&gt;"",IF(Schülerdaten!G157="LOC.ID",CONCATENATE("LOC.",Schülerdaten!AU$5),Schülerdaten!G157),""),""),"")</f>
        <v/>
      </c>
      <c r="F154" s="146" t="str">
        <f>IF(A154&lt;&gt;"",IF(Schülerdaten!H157&lt;&gt;"",Schülerdaten!H157,""),"")</f>
        <v/>
      </c>
      <c r="G154" s="146" t="str">
        <f>IF(AND(A154&lt;&gt;"",Schülerdaten!AC157&lt;&gt;""),IF(Schülerdaten!AC157=TRUE,INDEX(codesex,MATCH(Schülerdaten!I157,libsex,0)),Schülerdaten!I157),"")</f>
        <v/>
      </c>
      <c r="H154" s="147" t="str">
        <f>IF(A154&lt;&gt;"",IF(Schülerdaten!J157&lt;&gt;"",Schülerdaten!J157,""),"")</f>
        <v/>
      </c>
      <c r="I154" s="148" t="str">
        <f>IF(AND(A154&lt;&gt;"",Schülerdaten!AE157&lt;&gt;""),IF(Schülerdaten!AE157=TRUE,INDEX(codenat,MATCH(Schülerdaten!K157,libnat,0)),Schülerdaten!K157),"")</f>
        <v/>
      </c>
      <c r="J154" s="148" t="str">
        <f>IF(AND(A154&lt;&gt;"",Schülerdaten!AF157&lt;&gt;""),IF(Schülerdaten!AF157=TRUE,INDEX(codelangue,MATCH(Schülerdaten!L157,liblangue,0)),Schülerdaten!L157),"")</f>
        <v/>
      </c>
      <c r="K154" s="148" t="str">
        <f>IF(AND(A154&lt;&gt;"",Schülerdaten!AH157&lt;&gt;""),IF(Schülerdaten!AH157=TRUE,IF(INDEX(codegem,MATCH(Schülerdaten!M157,libgem,0))&lt;8000,INDEX(codegem,MATCH(Schülerdaten!M157,libgem,0)),""),Schülerdaten!M157),"")</f>
        <v/>
      </c>
      <c r="L154" s="148" t="str">
        <f>IF(AND(A154&lt;&gt;"",Schülerdaten!AH157&lt;&gt;""),IF(Schülerdaten!AH157=TRUE,INDEX(codegemhist,MATCH(Schülerdaten!M157,libgem,0)),""),"")</f>
        <v/>
      </c>
      <c r="M154" s="148" t="str">
        <f>IF(AND(A154&lt;&gt;"",Schülerdaten!AH157&lt;&gt;""),IF(Schülerdaten!AH157=TRUE,IF(INDEX(codegem,MATCH(Schülerdaten!M157,libgem,0))&gt;=8000,INDEX(codegem,MATCH(Schülerdaten!M157,libgem,0)),""),Schülerdaten!M157),"")</f>
        <v/>
      </c>
      <c r="N154" s="148" t="str">
        <f>IF(AND(A154&lt;&gt;"",Schülerdaten!AI157&lt;&gt;""),IF(Schülerdaten!AI157=TRUE,INDEX(codeschart,MATCH(Schülerdaten!N157,libschart,0)),Schülerdaten!N157),"")</f>
        <v/>
      </c>
      <c r="O154" s="148" t="str">
        <f>IF(AND(A154&lt;&gt;"",Schülerdaten!O157&lt;&gt;""),Schülerdaten!O157,"")</f>
        <v/>
      </c>
      <c r="P154" s="148" t="str">
        <f>IF(AND(A154&lt;&gt;"",Schülerdaten!AK157&lt;&gt;""),IF(Schülerdaten!AK157=TRUE,INDEX(codeform,MATCH(Schülerdaten!P157,libform,0)),Schülerdaten!P157),"")</f>
        <v/>
      </c>
      <c r="Q154" s="148" t="str">
        <f>IF(AND(A154&lt;&gt;"",Schülerdaten!AL157&lt;&gt;""),IF(Schülerdaten!AL157=TRUE,INDEX(codespe,MATCH(Schülerdaten!Q157,libspe,0)),Schülerdaten!Q157),"")</f>
        <v/>
      </c>
      <c r="R154" s="148" t="str">
        <f>IF(AND(A154&lt;&gt;"",OR(Schülerdaten!AM157&lt;&gt;"",Schülerdaten!AT157=FALSE)),IF(Schülerdaten!AM157=TRUE,INDEX(codemp1,MATCH(Schülerdaten!R157,libmp1,0)),IF(Schülerdaten!AT157=FALSE,0,Schülerdaten!R157)),"")</f>
        <v/>
      </c>
      <c r="S154" s="148" t="str">
        <f t="shared" si="7"/>
        <v/>
      </c>
      <c r="T154" s="148" t="str">
        <f t="shared" si="8"/>
        <v/>
      </c>
      <c r="U154" s="148" t="str">
        <f>IF(AND(A154&lt;&gt;"",Schülerdaten!S157&lt;&gt;""),Schülerdaten!S157,"")</f>
        <v/>
      </c>
      <c r="V154" s="148" t="str">
        <f>IF(AND(A154&lt;&gt;"",Schülerdaten!T157&lt;&gt;""),Schülerdaten!T157,"")</f>
        <v/>
      </c>
      <c r="W154" s="148" t="str">
        <f>IF(AND(A154&lt;&gt;"",Schülerdaten!U157&lt;&gt;""),Schülerdaten!U157,"")</f>
        <v/>
      </c>
      <c r="X154" s="148" t="str">
        <f>IF(AND(A154&lt;&gt;"",Schülerdaten!V157&lt;&gt;""),Schülerdaten!V157,"")</f>
        <v/>
      </c>
      <c r="Y154" s="148" t="str">
        <f>IF(AND(A154&lt;&gt;"",Schülerdaten!W157&lt;&gt;""),Schülerdaten!W157,"")</f>
        <v/>
      </c>
      <c r="Z154" s="148" t="str">
        <f>IF(AND(A154&lt;&gt;"",Schülerdaten!X157&lt;&gt;""),Schülerdaten!X157,"")</f>
        <v/>
      </c>
    </row>
    <row r="155" spans="1:26" x14ac:dyDescent="0.2">
      <c r="A155" s="146" t="str">
        <f>IF(OR(Schülerdaten!$C158&lt;&gt;""),Schülerdaten!A158,"")</f>
        <v/>
      </c>
      <c r="B155" s="146" t="str">
        <f>IF(A155&lt;&gt;"",Schülerdaten!B158,"")</f>
        <v/>
      </c>
      <c r="C155" s="146" t="str">
        <f>IF(AND(A155&lt;&gt;"",Schülerdaten!F158&lt;&gt;""),IF(INDEX(codeclint,MATCH(Schülerdaten!F158,libclint,0))&lt;&gt;"",INDEX(codeclint,MATCH(Schülerdaten!F158,libclint,0)),""),"")</f>
        <v/>
      </c>
      <c r="D155" s="146" t="str">
        <f t="shared" si="6"/>
        <v/>
      </c>
      <c r="E155" s="146" t="str">
        <f>IF(A155&lt;&gt;"",IF(Schülerdaten!G158&lt;&gt;"",IF(Schülerdaten!AB158&lt;&gt;"",IF(Schülerdaten!G158="LOC.ID",CONCATENATE("LOC.",Schülerdaten!AU$5),Schülerdaten!G158),""),""),"")</f>
        <v/>
      </c>
      <c r="F155" s="146" t="str">
        <f>IF(A155&lt;&gt;"",IF(Schülerdaten!H158&lt;&gt;"",Schülerdaten!H158,""),"")</f>
        <v/>
      </c>
      <c r="G155" s="146" t="str">
        <f>IF(AND(A155&lt;&gt;"",Schülerdaten!AC158&lt;&gt;""),IF(Schülerdaten!AC158=TRUE,INDEX(codesex,MATCH(Schülerdaten!I158,libsex,0)),Schülerdaten!I158),"")</f>
        <v/>
      </c>
      <c r="H155" s="147" t="str">
        <f>IF(A155&lt;&gt;"",IF(Schülerdaten!J158&lt;&gt;"",Schülerdaten!J158,""),"")</f>
        <v/>
      </c>
      <c r="I155" s="148" t="str">
        <f>IF(AND(A155&lt;&gt;"",Schülerdaten!AE158&lt;&gt;""),IF(Schülerdaten!AE158=TRUE,INDEX(codenat,MATCH(Schülerdaten!K158,libnat,0)),Schülerdaten!K158),"")</f>
        <v/>
      </c>
      <c r="J155" s="148" t="str">
        <f>IF(AND(A155&lt;&gt;"",Schülerdaten!AF158&lt;&gt;""),IF(Schülerdaten!AF158=TRUE,INDEX(codelangue,MATCH(Schülerdaten!L158,liblangue,0)),Schülerdaten!L158),"")</f>
        <v/>
      </c>
      <c r="K155" s="148" t="str">
        <f>IF(AND(A155&lt;&gt;"",Schülerdaten!AH158&lt;&gt;""),IF(Schülerdaten!AH158=TRUE,IF(INDEX(codegem,MATCH(Schülerdaten!M158,libgem,0))&lt;8000,INDEX(codegem,MATCH(Schülerdaten!M158,libgem,0)),""),Schülerdaten!M158),"")</f>
        <v/>
      </c>
      <c r="L155" s="148" t="str">
        <f>IF(AND(A155&lt;&gt;"",Schülerdaten!AH158&lt;&gt;""),IF(Schülerdaten!AH158=TRUE,INDEX(codegemhist,MATCH(Schülerdaten!M158,libgem,0)),""),"")</f>
        <v/>
      </c>
      <c r="M155" s="148" t="str">
        <f>IF(AND(A155&lt;&gt;"",Schülerdaten!AH158&lt;&gt;""),IF(Schülerdaten!AH158=TRUE,IF(INDEX(codegem,MATCH(Schülerdaten!M158,libgem,0))&gt;=8000,INDEX(codegem,MATCH(Schülerdaten!M158,libgem,0)),""),Schülerdaten!M158),"")</f>
        <v/>
      </c>
      <c r="N155" s="148" t="str">
        <f>IF(AND(A155&lt;&gt;"",Schülerdaten!AI158&lt;&gt;""),IF(Schülerdaten!AI158=TRUE,INDEX(codeschart,MATCH(Schülerdaten!N158,libschart,0)),Schülerdaten!N158),"")</f>
        <v/>
      </c>
      <c r="O155" s="148" t="str">
        <f>IF(AND(A155&lt;&gt;"",Schülerdaten!O158&lt;&gt;""),Schülerdaten!O158,"")</f>
        <v/>
      </c>
      <c r="P155" s="148" t="str">
        <f>IF(AND(A155&lt;&gt;"",Schülerdaten!AK158&lt;&gt;""),IF(Schülerdaten!AK158=TRUE,INDEX(codeform,MATCH(Schülerdaten!P158,libform,0)),Schülerdaten!P158),"")</f>
        <v/>
      </c>
      <c r="Q155" s="148" t="str">
        <f>IF(AND(A155&lt;&gt;"",Schülerdaten!AL158&lt;&gt;""),IF(Schülerdaten!AL158=TRUE,INDEX(codespe,MATCH(Schülerdaten!Q158,libspe,0)),Schülerdaten!Q158),"")</f>
        <v/>
      </c>
      <c r="R155" s="148" t="str">
        <f>IF(AND(A155&lt;&gt;"",OR(Schülerdaten!AM158&lt;&gt;"",Schülerdaten!AT158=FALSE)),IF(Schülerdaten!AM158=TRUE,INDEX(codemp1,MATCH(Schülerdaten!R158,libmp1,0)),IF(Schülerdaten!AT158=FALSE,0,Schülerdaten!R158)),"")</f>
        <v/>
      </c>
      <c r="S155" s="148" t="str">
        <f t="shared" si="7"/>
        <v/>
      </c>
      <c r="T155" s="148" t="str">
        <f t="shared" si="8"/>
        <v/>
      </c>
      <c r="U155" s="148" t="str">
        <f>IF(AND(A155&lt;&gt;"",Schülerdaten!S158&lt;&gt;""),Schülerdaten!S158,"")</f>
        <v/>
      </c>
      <c r="V155" s="148" t="str">
        <f>IF(AND(A155&lt;&gt;"",Schülerdaten!T158&lt;&gt;""),Schülerdaten!T158,"")</f>
        <v/>
      </c>
      <c r="W155" s="148" t="str">
        <f>IF(AND(A155&lt;&gt;"",Schülerdaten!U158&lt;&gt;""),Schülerdaten!U158,"")</f>
        <v/>
      </c>
      <c r="X155" s="148" t="str">
        <f>IF(AND(A155&lt;&gt;"",Schülerdaten!V158&lt;&gt;""),Schülerdaten!V158,"")</f>
        <v/>
      </c>
      <c r="Y155" s="148" t="str">
        <f>IF(AND(A155&lt;&gt;"",Schülerdaten!W158&lt;&gt;""),Schülerdaten!W158,"")</f>
        <v/>
      </c>
      <c r="Z155" s="148" t="str">
        <f>IF(AND(A155&lt;&gt;"",Schülerdaten!X158&lt;&gt;""),Schülerdaten!X158,"")</f>
        <v/>
      </c>
    </row>
    <row r="156" spans="1:26" x14ac:dyDescent="0.2">
      <c r="A156" s="146" t="str">
        <f>IF(OR(Schülerdaten!$C159&lt;&gt;""),Schülerdaten!A159,"")</f>
        <v/>
      </c>
      <c r="B156" s="146" t="str">
        <f>IF(A156&lt;&gt;"",Schülerdaten!B159,"")</f>
        <v/>
      </c>
      <c r="C156" s="146" t="str">
        <f>IF(AND(A156&lt;&gt;"",Schülerdaten!F159&lt;&gt;""),IF(INDEX(codeclint,MATCH(Schülerdaten!F159,libclint,0))&lt;&gt;"",INDEX(codeclint,MATCH(Schülerdaten!F159,libclint,0)),""),"")</f>
        <v/>
      </c>
      <c r="D156" s="146" t="str">
        <f t="shared" si="6"/>
        <v/>
      </c>
      <c r="E156" s="146" t="str">
        <f>IF(A156&lt;&gt;"",IF(Schülerdaten!G159&lt;&gt;"",IF(Schülerdaten!AB159&lt;&gt;"",IF(Schülerdaten!G159="LOC.ID",CONCATENATE("LOC.",Schülerdaten!AU$5),Schülerdaten!G159),""),""),"")</f>
        <v/>
      </c>
      <c r="F156" s="146" t="str">
        <f>IF(A156&lt;&gt;"",IF(Schülerdaten!H159&lt;&gt;"",Schülerdaten!H159,""),"")</f>
        <v/>
      </c>
      <c r="G156" s="146" t="str">
        <f>IF(AND(A156&lt;&gt;"",Schülerdaten!AC159&lt;&gt;""),IF(Schülerdaten!AC159=TRUE,INDEX(codesex,MATCH(Schülerdaten!I159,libsex,0)),Schülerdaten!I159),"")</f>
        <v/>
      </c>
      <c r="H156" s="147" t="str">
        <f>IF(A156&lt;&gt;"",IF(Schülerdaten!J159&lt;&gt;"",Schülerdaten!J159,""),"")</f>
        <v/>
      </c>
      <c r="I156" s="148" t="str">
        <f>IF(AND(A156&lt;&gt;"",Schülerdaten!AE159&lt;&gt;""),IF(Schülerdaten!AE159=TRUE,INDEX(codenat,MATCH(Schülerdaten!K159,libnat,0)),Schülerdaten!K159),"")</f>
        <v/>
      </c>
      <c r="J156" s="148" t="str">
        <f>IF(AND(A156&lt;&gt;"",Schülerdaten!AF159&lt;&gt;""),IF(Schülerdaten!AF159=TRUE,INDEX(codelangue,MATCH(Schülerdaten!L159,liblangue,0)),Schülerdaten!L159),"")</f>
        <v/>
      </c>
      <c r="K156" s="148" t="str">
        <f>IF(AND(A156&lt;&gt;"",Schülerdaten!AH159&lt;&gt;""),IF(Schülerdaten!AH159=TRUE,IF(INDEX(codegem,MATCH(Schülerdaten!M159,libgem,0))&lt;8000,INDEX(codegem,MATCH(Schülerdaten!M159,libgem,0)),""),Schülerdaten!M159),"")</f>
        <v/>
      </c>
      <c r="L156" s="148" t="str">
        <f>IF(AND(A156&lt;&gt;"",Schülerdaten!AH159&lt;&gt;""),IF(Schülerdaten!AH159=TRUE,INDEX(codegemhist,MATCH(Schülerdaten!M159,libgem,0)),""),"")</f>
        <v/>
      </c>
      <c r="M156" s="148" t="str">
        <f>IF(AND(A156&lt;&gt;"",Schülerdaten!AH159&lt;&gt;""),IF(Schülerdaten!AH159=TRUE,IF(INDEX(codegem,MATCH(Schülerdaten!M159,libgem,0))&gt;=8000,INDEX(codegem,MATCH(Schülerdaten!M159,libgem,0)),""),Schülerdaten!M159),"")</f>
        <v/>
      </c>
      <c r="N156" s="148" t="str">
        <f>IF(AND(A156&lt;&gt;"",Schülerdaten!AI159&lt;&gt;""),IF(Schülerdaten!AI159=TRUE,INDEX(codeschart,MATCH(Schülerdaten!N159,libschart,0)),Schülerdaten!N159),"")</f>
        <v/>
      </c>
      <c r="O156" s="148" t="str">
        <f>IF(AND(A156&lt;&gt;"",Schülerdaten!O159&lt;&gt;""),Schülerdaten!O159,"")</f>
        <v/>
      </c>
      <c r="P156" s="148" t="str">
        <f>IF(AND(A156&lt;&gt;"",Schülerdaten!AK159&lt;&gt;""),IF(Schülerdaten!AK159=TRUE,INDEX(codeform,MATCH(Schülerdaten!P159,libform,0)),Schülerdaten!P159),"")</f>
        <v/>
      </c>
      <c r="Q156" s="148" t="str">
        <f>IF(AND(A156&lt;&gt;"",Schülerdaten!AL159&lt;&gt;""),IF(Schülerdaten!AL159=TRUE,INDEX(codespe,MATCH(Schülerdaten!Q159,libspe,0)),Schülerdaten!Q159),"")</f>
        <v/>
      </c>
      <c r="R156" s="148" t="str">
        <f>IF(AND(A156&lt;&gt;"",OR(Schülerdaten!AM159&lt;&gt;"",Schülerdaten!AT159=FALSE)),IF(Schülerdaten!AM159=TRUE,INDEX(codemp1,MATCH(Schülerdaten!R159,libmp1,0)),IF(Schülerdaten!AT159=FALSE,0,Schülerdaten!R159)),"")</f>
        <v/>
      </c>
      <c r="S156" s="148" t="str">
        <f t="shared" si="7"/>
        <v/>
      </c>
      <c r="T156" s="148" t="str">
        <f t="shared" si="8"/>
        <v/>
      </c>
      <c r="U156" s="148" t="str">
        <f>IF(AND(A156&lt;&gt;"",Schülerdaten!S159&lt;&gt;""),Schülerdaten!S159,"")</f>
        <v/>
      </c>
      <c r="V156" s="148" t="str">
        <f>IF(AND(A156&lt;&gt;"",Schülerdaten!T159&lt;&gt;""),Schülerdaten!T159,"")</f>
        <v/>
      </c>
      <c r="W156" s="148" t="str">
        <f>IF(AND(A156&lt;&gt;"",Schülerdaten!U159&lt;&gt;""),Schülerdaten!U159,"")</f>
        <v/>
      </c>
      <c r="X156" s="148" t="str">
        <f>IF(AND(A156&lt;&gt;"",Schülerdaten!V159&lt;&gt;""),Schülerdaten!V159,"")</f>
        <v/>
      </c>
      <c r="Y156" s="148" t="str">
        <f>IF(AND(A156&lt;&gt;"",Schülerdaten!W159&lt;&gt;""),Schülerdaten!W159,"")</f>
        <v/>
      </c>
      <c r="Z156" s="148" t="str">
        <f>IF(AND(A156&lt;&gt;"",Schülerdaten!X159&lt;&gt;""),Schülerdaten!X159,"")</f>
        <v/>
      </c>
    </row>
    <row r="157" spans="1:26" x14ac:dyDescent="0.2">
      <c r="A157" s="146" t="str">
        <f>IF(OR(Schülerdaten!$C160&lt;&gt;""),Schülerdaten!A160,"")</f>
        <v/>
      </c>
      <c r="B157" s="146" t="str">
        <f>IF(A157&lt;&gt;"",Schülerdaten!B160,"")</f>
        <v/>
      </c>
      <c r="C157" s="146" t="str">
        <f>IF(AND(A157&lt;&gt;"",Schülerdaten!F160&lt;&gt;""),IF(INDEX(codeclint,MATCH(Schülerdaten!F160,libclint,0))&lt;&gt;"",INDEX(codeclint,MATCH(Schülerdaten!F160,libclint,0)),""),"")</f>
        <v/>
      </c>
      <c r="D157" s="146" t="str">
        <f t="shared" si="6"/>
        <v/>
      </c>
      <c r="E157" s="146" t="str">
        <f>IF(A157&lt;&gt;"",IF(Schülerdaten!G160&lt;&gt;"",IF(Schülerdaten!AB160&lt;&gt;"",IF(Schülerdaten!G160="LOC.ID",CONCATENATE("LOC.",Schülerdaten!AU$5),Schülerdaten!G160),""),""),"")</f>
        <v/>
      </c>
      <c r="F157" s="146" t="str">
        <f>IF(A157&lt;&gt;"",IF(Schülerdaten!H160&lt;&gt;"",Schülerdaten!H160,""),"")</f>
        <v/>
      </c>
      <c r="G157" s="146" t="str">
        <f>IF(AND(A157&lt;&gt;"",Schülerdaten!AC160&lt;&gt;""),IF(Schülerdaten!AC160=TRUE,INDEX(codesex,MATCH(Schülerdaten!I160,libsex,0)),Schülerdaten!I160),"")</f>
        <v/>
      </c>
      <c r="H157" s="147" t="str">
        <f>IF(A157&lt;&gt;"",IF(Schülerdaten!J160&lt;&gt;"",Schülerdaten!J160,""),"")</f>
        <v/>
      </c>
      <c r="I157" s="148" t="str">
        <f>IF(AND(A157&lt;&gt;"",Schülerdaten!AE160&lt;&gt;""),IF(Schülerdaten!AE160=TRUE,INDEX(codenat,MATCH(Schülerdaten!K160,libnat,0)),Schülerdaten!K160),"")</f>
        <v/>
      </c>
      <c r="J157" s="148" t="str">
        <f>IF(AND(A157&lt;&gt;"",Schülerdaten!AF160&lt;&gt;""),IF(Schülerdaten!AF160=TRUE,INDEX(codelangue,MATCH(Schülerdaten!L160,liblangue,0)),Schülerdaten!L160),"")</f>
        <v/>
      </c>
      <c r="K157" s="148" t="str">
        <f>IF(AND(A157&lt;&gt;"",Schülerdaten!AH160&lt;&gt;""),IF(Schülerdaten!AH160=TRUE,IF(INDEX(codegem,MATCH(Schülerdaten!M160,libgem,0))&lt;8000,INDEX(codegem,MATCH(Schülerdaten!M160,libgem,0)),""),Schülerdaten!M160),"")</f>
        <v/>
      </c>
      <c r="L157" s="148" t="str">
        <f>IF(AND(A157&lt;&gt;"",Schülerdaten!AH160&lt;&gt;""),IF(Schülerdaten!AH160=TRUE,INDEX(codegemhist,MATCH(Schülerdaten!M160,libgem,0)),""),"")</f>
        <v/>
      </c>
      <c r="M157" s="148" t="str">
        <f>IF(AND(A157&lt;&gt;"",Schülerdaten!AH160&lt;&gt;""),IF(Schülerdaten!AH160=TRUE,IF(INDEX(codegem,MATCH(Schülerdaten!M160,libgem,0))&gt;=8000,INDEX(codegem,MATCH(Schülerdaten!M160,libgem,0)),""),Schülerdaten!M160),"")</f>
        <v/>
      </c>
      <c r="N157" s="148" t="str">
        <f>IF(AND(A157&lt;&gt;"",Schülerdaten!AI160&lt;&gt;""),IF(Schülerdaten!AI160=TRUE,INDEX(codeschart,MATCH(Schülerdaten!N160,libschart,0)),Schülerdaten!N160),"")</f>
        <v/>
      </c>
      <c r="O157" s="148" t="str">
        <f>IF(AND(A157&lt;&gt;"",Schülerdaten!O160&lt;&gt;""),Schülerdaten!O160,"")</f>
        <v/>
      </c>
      <c r="P157" s="148" t="str">
        <f>IF(AND(A157&lt;&gt;"",Schülerdaten!AK160&lt;&gt;""),IF(Schülerdaten!AK160=TRUE,INDEX(codeform,MATCH(Schülerdaten!P160,libform,0)),Schülerdaten!P160),"")</f>
        <v/>
      </c>
      <c r="Q157" s="148" t="str">
        <f>IF(AND(A157&lt;&gt;"",Schülerdaten!AL160&lt;&gt;""),IF(Schülerdaten!AL160=TRUE,INDEX(codespe,MATCH(Schülerdaten!Q160,libspe,0)),Schülerdaten!Q160),"")</f>
        <v/>
      </c>
      <c r="R157" s="148" t="str">
        <f>IF(AND(A157&lt;&gt;"",OR(Schülerdaten!AM160&lt;&gt;"",Schülerdaten!AT160=FALSE)),IF(Schülerdaten!AM160=TRUE,INDEX(codemp1,MATCH(Schülerdaten!R160,libmp1,0)),IF(Schülerdaten!AT160=FALSE,0,Schülerdaten!R160)),"")</f>
        <v/>
      </c>
      <c r="S157" s="148" t="str">
        <f t="shared" si="7"/>
        <v/>
      </c>
      <c r="T157" s="148" t="str">
        <f t="shared" si="8"/>
        <v/>
      </c>
      <c r="U157" s="148" t="str">
        <f>IF(AND(A157&lt;&gt;"",Schülerdaten!S160&lt;&gt;""),Schülerdaten!S160,"")</f>
        <v/>
      </c>
      <c r="V157" s="148" t="str">
        <f>IF(AND(A157&lt;&gt;"",Schülerdaten!T160&lt;&gt;""),Schülerdaten!T160,"")</f>
        <v/>
      </c>
      <c r="W157" s="148" t="str">
        <f>IF(AND(A157&lt;&gt;"",Schülerdaten!U160&lt;&gt;""),Schülerdaten!U160,"")</f>
        <v/>
      </c>
      <c r="X157" s="148" t="str">
        <f>IF(AND(A157&lt;&gt;"",Schülerdaten!V160&lt;&gt;""),Schülerdaten!V160,"")</f>
        <v/>
      </c>
      <c r="Y157" s="148" t="str">
        <f>IF(AND(A157&lt;&gt;"",Schülerdaten!W160&lt;&gt;""),Schülerdaten!W160,"")</f>
        <v/>
      </c>
      <c r="Z157" s="148" t="str">
        <f>IF(AND(A157&lt;&gt;"",Schülerdaten!X160&lt;&gt;""),Schülerdaten!X160,"")</f>
        <v/>
      </c>
    </row>
    <row r="158" spans="1:26" x14ac:dyDescent="0.2">
      <c r="A158" s="146" t="str">
        <f>IF(OR(Schülerdaten!$C161&lt;&gt;""),Schülerdaten!A161,"")</f>
        <v/>
      </c>
      <c r="B158" s="146" t="str">
        <f>IF(A158&lt;&gt;"",Schülerdaten!B161,"")</f>
        <v/>
      </c>
      <c r="C158" s="146" t="str">
        <f>IF(AND(A158&lt;&gt;"",Schülerdaten!F161&lt;&gt;""),IF(INDEX(codeclint,MATCH(Schülerdaten!F161,libclint,0))&lt;&gt;"",INDEX(codeclint,MATCH(Schülerdaten!F161,libclint,0)),""),"")</f>
        <v/>
      </c>
      <c r="D158" s="146" t="str">
        <f t="shared" si="6"/>
        <v/>
      </c>
      <c r="E158" s="146" t="str">
        <f>IF(A158&lt;&gt;"",IF(Schülerdaten!G161&lt;&gt;"",IF(Schülerdaten!AB161&lt;&gt;"",IF(Schülerdaten!G161="LOC.ID",CONCATENATE("LOC.",Schülerdaten!AU$5),Schülerdaten!G161),""),""),"")</f>
        <v/>
      </c>
      <c r="F158" s="146" t="str">
        <f>IF(A158&lt;&gt;"",IF(Schülerdaten!H161&lt;&gt;"",Schülerdaten!H161,""),"")</f>
        <v/>
      </c>
      <c r="G158" s="146" t="str">
        <f>IF(AND(A158&lt;&gt;"",Schülerdaten!AC161&lt;&gt;""),IF(Schülerdaten!AC161=TRUE,INDEX(codesex,MATCH(Schülerdaten!I161,libsex,0)),Schülerdaten!I161),"")</f>
        <v/>
      </c>
      <c r="H158" s="147" t="str">
        <f>IF(A158&lt;&gt;"",IF(Schülerdaten!J161&lt;&gt;"",Schülerdaten!J161,""),"")</f>
        <v/>
      </c>
      <c r="I158" s="148" t="str">
        <f>IF(AND(A158&lt;&gt;"",Schülerdaten!AE161&lt;&gt;""),IF(Schülerdaten!AE161=TRUE,INDEX(codenat,MATCH(Schülerdaten!K161,libnat,0)),Schülerdaten!K161),"")</f>
        <v/>
      </c>
      <c r="J158" s="148" t="str">
        <f>IF(AND(A158&lt;&gt;"",Schülerdaten!AF161&lt;&gt;""),IF(Schülerdaten!AF161=TRUE,INDEX(codelangue,MATCH(Schülerdaten!L161,liblangue,0)),Schülerdaten!L161),"")</f>
        <v/>
      </c>
      <c r="K158" s="148" t="str">
        <f>IF(AND(A158&lt;&gt;"",Schülerdaten!AH161&lt;&gt;""),IF(Schülerdaten!AH161=TRUE,IF(INDEX(codegem,MATCH(Schülerdaten!M161,libgem,0))&lt;8000,INDEX(codegem,MATCH(Schülerdaten!M161,libgem,0)),""),Schülerdaten!M161),"")</f>
        <v/>
      </c>
      <c r="L158" s="148" t="str">
        <f>IF(AND(A158&lt;&gt;"",Schülerdaten!AH161&lt;&gt;""),IF(Schülerdaten!AH161=TRUE,INDEX(codegemhist,MATCH(Schülerdaten!M161,libgem,0)),""),"")</f>
        <v/>
      </c>
      <c r="M158" s="148" t="str">
        <f>IF(AND(A158&lt;&gt;"",Schülerdaten!AH161&lt;&gt;""),IF(Schülerdaten!AH161=TRUE,IF(INDEX(codegem,MATCH(Schülerdaten!M161,libgem,0))&gt;=8000,INDEX(codegem,MATCH(Schülerdaten!M161,libgem,0)),""),Schülerdaten!M161),"")</f>
        <v/>
      </c>
      <c r="N158" s="148" t="str">
        <f>IF(AND(A158&lt;&gt;"",Schülerdaten!AI161&lt;&gt;""),IF(Schülerdaten!AI161=TRUE,INDEX(codeschart,MATCH(Schülerdaten!N161,libschart,0)),Schülerdaten!N161),"")</f>
        <v/>
      </c>
      <c r="O158" s="148" t="str">
        <f>IF(AND(A158&lt;&gt;"",Schülerdaten!O161&lt;&gt;""),Schülerdaten!O161,"")</f>
        <v/>
      </c>
      <c r="P158" s="148" t="str">
        <f>IF(AND(A158&lt;&gt;"",Schülerdaten!AK161&lt;&gt;""),IF(Schülerdaten!AK161=TRUE,INDEX(codeform,MATCH(Schülerdaten!P161,libform,0)),Schülerdaten!P161),"")</f>
        <v/>
      </c>
      <c r="Q158" s="148" t="str">
        <f>IF(AND(A158&lt;&gt;"",Schülerdaten!AL161&lt;&gt;""),IF(Schülerdaten!AL161=TRUE,INDEX(codespe,MATCH(Schülerdaten!Q161,libspe,0)),Schülerdaten!Q161),"")</f>
        <v/>
      </c>
      <c r="R158" s="148" t="str">
        <f>IF(AND(A158&lt;&gt;"",OR(Schülerdaten!AM161&lt;&gt;"",Schülerdaten!AT161=FALSE)),IF(Schülerdaten!AM161=TRUE,INDEX(codemp1,MATCH(Schülerdaten!R161,libmp1,0)),IF(Schülerdaten!AT161=FALSE,0,Schülerdaten!R161)),"")</f>
        <v/>
      </c>
      <c r="S158" s="148" t="str">
        <f t="shared" si="7"/>
        <v/>
      </c>
      <c r="T158" s="148" t="str">
        <f t="shared" si="8"/>
        <v/>
      </c>
      <c r="U158" s="148" t="str">
        <f>IF(AND(A158&lt;&gt;"",Schülerdaten!S161&lt;&gt;""),Schülerdaten!S161,"")</f>
        <v/>
      </c>
      <c r="V158" s="148" t="str">
        <f>IF(AND(A158&lt;&gt;"",Schülerdaten!T161&lt;&gt;""),Schülerdaten!T161,"")</f>
        <v/>
      </c>
      <c r="W158" s="148" t="str">
        <f>IF(AND(A158&lt;&gt;"",Schülerdaten!U161&lt;&gt;""),Schülerdaten!U161,"")</f>
        <v/>
      </c>
      <c r="X158" s="148" t="str">
        <f>IF(AND(A158&lt;&gt;"",Schülerdaten!V161&lt;&gt;""),Schülerdaten!V161,"")</f>
        <v/>
      </c>
      <c r="Y158" s="148" t="str">
        <f>IF(AND(A158&lt;&gt;"",Schülerdaten!W161&lt;&gt;""),Schülerdaten!W161,"")</f>
        <v/>
      </c>
      <c r="Z158" s="148" t="str">
        <f>IF(AND(A158&lt;&gt;"",Schülerdaten!X161&lt;&gt;""),Schülerdaten!X161,"")</f>
        <v/>
      </c>
    </row>
    <row r="159" spans="1:26" x14ac:dyDescent="0.2">
      <c r="A159" s="146" t="str">
        <f>IF(OR(Schülerdaten!$C162&lt;&gt;""),Schülerdaten!A162,"")</f>
        <v/>
      </c>
      <c r="B159" s="146" t="str">
        <f>IF(A159&lt;&gt;"",Schülerdaten!B162,"")</f>
        <v/>
      </c>
      <c r="C159" s="146" t="str">
        <f>IF(AND(A159&lt;&gt;"",Schülerdaten!F162&lt;&gt;""),IF(INDEX(codeclint,MATCH(Schülerdaten!F162,libclint,0))&lt;&gt;"",INDEX(codeclint,MATCH(Schülerdaten!F162,libclint,0)),""),"")</f>
        <v/>
      </c>
      <c r="D159" s="146" t="str">
        <f t="shared" si="6"/>
        <v/>
      </c>
      <c r="E159" s="146" t="str">
        <f>IF(A159&lt;&gt;"",IF(Schülerdaten!G162&lt;&gt;"",IF(Schülerdaten!AB162&lt;&gt;"",IF(Schülerdaten!G162="LOC.ID",CONCATENATE("LOC.",Schülerdaten!AU$5),Schülerdaten!G162),""),""),"")</f>
        <v/>
      </c>
      <c r="F159" s="146" t="str">
        <f>IF(A159&lt;&gt;"",IF(Schülerdaten!H162&lt;&gt;"",Schülerdaten!H162,""),"")</f>
        <v/>
      </c>
      <c r="G159" s="146" t="str">
        <f>IF(AND(A159&lt;&gt;"",Schülerdaten!AC162&lt;&gt;""),IF(Schülerdaten!AC162=TRUE,INDEX(codesex,MATCH(Schülerdaten!I162,libsex,0)),Schülerdaten!I162),"")</f>
        <v/>
      </c>
      <c r="H159" s="147" t="str">
        <f>IF(A159&lt;&gt;"",IF(Schülerdaten!J162&lt;&gt;"",Schülerdaten!J162,""),"")</f>
        <v/>
      </c>
      <c r="I159" s="148" t="str">
        <f>IF(AND(A159&lt;&gt;"",Schülerdaten!AE162&lt;&gt;""),IF(Schülerdaten!AE162=TRUE,INDEX(codenat,MATCH(Schülerdaten!K162,libnat,0)),Schülerdaten!K162),"")</f>
        <v/>
      </c>
      <c r="J159" s="148" t="str">
        <f>IF(AND(A159&lt;&gt;"",Schülerdaten!AF162&lt;&gt;""),IF(Schülerdaten!AF162=TRUE,INDEX(codelangue,MATCH(Schülerdaten!L162,liblangue,0)),Schülerdaten!L162),"")</f>
        <v/>
      </c>
      <c r="K159" s="148" t="str">
        <f>IF(AND(A159&lt;&gt;"",Schülerdaten!AH162&lt;&gt;""),IF(Schülerdaten!AH162=TRUE,IF(INDEX(codegem,MATCH(Schülerdaten!M162,libgem,0))&lt;8000,INDEX(codegem,MATCH(Schülerdaten!M162,libgem,0)),""),Schülerdaten!M162),"")</f>
        <v/>
      </c>
      <c r="L159" s="148" t="str">
        <f>IF(AND(A159&lt;&gt;"",Schülerdaten!AH162&lt;&gt;""),IF(Schülerdaten!AH162=TRUE,INDEX(codegemhist,MATCH(Schülerdaten!M162,libgem,0)),""),"")</f>
        <v/>
      </c>
      <c r="M159" s="148" t="str">
        <f>IF(AND(A159&lt;&gt;"",Schülerdaten!AH162&lt;&gt;""),IF(Schülerdaten!AH162=TRUE,IF(INDEX(codegem,MATCH(Schülerdaten!M162,libgem,0))&gt;=8000,INDEX(codegem,MATCH(Schülerdaten!M162,libgem,0)),""),Schülerdaten!M162),"")</f>
        <v/>
      </c>
      <c r="N159" s="148" t="str">
        <f>IF(AND(A159&lt;&gt;"",Schülerdaten!AI162&lt;&gt;""),IF(Schülerdaten!AI162=TRUE,INDEX(codeschart,MATCH(Schülerdaten!N162,libschart,0)),Schülerdaten!N162),"")</f>
        <v/>
      </c>
      <c r="O159" s="148" t="str">
        <f>IF(AND(A159&lt;&gt;"",Schülerdaten!O162&lt;&gt;""),Schülerdaten!O162,"")</f>
        <v/>
      </c>
      <c r="P159" s="148" t="str">
        <f>IF(AND(A159&lt;&gt;"",Schülerdaten!AK162&lt;&gt;""),IF(Schülerdaten!AK162=TRUE,INDEX(codeform,MATCH(Schülerdaten!P162,libform,0)),Schülerdaten!P162),"")</f>
        <v/>
      </c>
      <c r="Q159" s="148" t="str">
        <f>IF(AND(A159&lt;&gt;"",Schülerdaten!AL162&lt;&gt;""),IF(Schülerdaten!AL162=TRUE,INDEX(codespe,MATCH(Schülerdaten!Q162,libspe,0)),Schülerdaten!Q162),"")</f>
        <v/>
      </c>
      <c r="R159" s="148" t="str">
        <f>IF(AND(A159&lt;&gt;"",OR(Schülerdaten!AM162&lt;&gt;"",Schülerdaten!AT162=FALSE)),IF(Schülerdaten!AM162=TRUE,INDEX(codemp1,MATCH(Schülerdaten!R162,libmp1,0)),IF(Schülerdaten!AT162=FALSE,0,Schülerdaten!R162)),"")</f>
        <v/>
      </c>
      <c r="S159" s="148" t="str">
        <f t="shared" si="7"/>
        <v/>
      </c>
      <c r="T159" s="148" t="str">
        <f t="shared" si="8"/>
        <v/>
      </c>
      <c r="U159" s="148" t="str">
        <f>IF(AND(A159&lt;&gt;"",Schülerdaten!S162&lt;&gt;""),Schülerdaten!S162,"")</f>
        <v/>
      </c>
      <c r="V159" s="148" t="str">
        <f>IF(AND(A159&lt;&gt;"",Schülerdaten!T162&lt;&gt;""),Schülerdaten!T162,"")</f>
        <v/>
      </c>
      <c r="W159" s="148" t="str">
        <f>IF(AND(A159&lt;&gt;"",Schülerdaten!U162&lt;&gt;""),Schülerdaten!U162,"")</f>
        <v/>
      </c>
      <c r="X159" s="148" t="str">
        <f>IF(AND(A159&lt;&gt;"",Schülerdaten!V162&lt;&gt;""),Schülerdaten!V162,"")</f>
        <v/>
      </c>
      <c r="Y159" s="148" t="str">
        <f>IF(AND(A159&lt;&gt;"",Schülerdaten!W162&lt;&gt;""),Schülerdaten!W162,"")</f>
        <v/>
      </c>
      <c r="Z159" s="148" t="str">
        <f>IF(AND(A159&lt;&gt;"",Schülerdaten!X162&lt;&gt;""),Schülerdaten!X162,"")</f>
        <v/>
      </c>
    </row>
    <row r="160" spans="1:26" x14ac:dyDescent="0.2">
      <c r="A160" s="146" t="str">
        <f>IF(OR(Schülerdaten!$C163&lt;&gt;""),Schülerdaten!A163,"")</f>
        <v/>
      </c>
      <c r="B160" s="146" t="str">
        <f>IF(A160&lt;&gt;"",Schülerdaten!B163,"")</f>
        <v/>
      </c>
      <c r="C160" s="146" t="str">
        <f>IF(AND(A160&lt;&gt;"",Schülerdaten!F163&lt;&gt;""),IF(INDEX(codeclint,MATCH(Schülerdaten!F163,libclint,0))&lt;&gt;"",INDEX(codeclint,MATCH(Schülerdaten!F163,libclint,0)),""),"")</f>
        <v/>
      </c>
      <c r="D160" s="146" t="str">
        <f t="shared" si="6"/>
        <v/>
      </c>
      <c r="E160" s="146" t="str">
        <f>IF(A160&lt;&gt;"",IF(Schülerdaten!G163&lt;&gt;"",IF(Schülerdaten!AB163&lt;&gt;"",IF(Schülerdaten!G163="LOC.ID",CONCATENATE("LOC.",Schülerdaten!AU$5),Schülerdaten!G163),""),""),"")</f>
        <v/>
      </c>
      <c r="F160" s="146" t="str">
        <f>IF(A160&lt;&gt;"",IF(Schülerdaten!H163&lt;&gt;"",Schülerdaten!H163,""),"")</f>
        <v/>
      </c>
      <c r="G160" s="146" t="str">
        <f>IF(AND(A160&lt;&gt;"",Schülerdaten!AC163&lt;&gt;""),IF(Schülerdaten!AC163=TRUE,INDEX(codesex,MATCH(Schülerdaten!I163,libsex,0)),Schülerdaten!I163),"")</f>
        <v/>
      </c>
      <c r="H160" s="147" t="str">
        <f>IF(A160&lt;&gt;"",IF(Schülerdaten!J163&lt;&gt;"",Schülerdaten!J163,""),"")</f>
        <v/>
      </c>
      <c r="I160" s="148" t="str">
        <f>IF(AND(A160&lt;&gt;"",Schülerdaten!AE163&lt;&gt;""),IF(Schülerdaten!AE163=TRUE,INDEX(codenat,MATCH(Schülerdaten!K163,libnat,0)),Schülerdaten!K163),"")</f>
        <v/>
      </c>
      <c r="J160" s="148" t="str">
        <f>IF(AND(A160&lt;&gt;"",Schülerdaten!AF163&lt;&gt;""),IF(Schülerdaten!AF163=TRUE,INDEX(codelangue,MATCH(Schülerdaten!L163,liblangue,0)),Schülerdaten!L163),"")</f>
        <v/>
      </c>
      <c r="K160" s="148" t="str">
        <f>IF(AND(A160&lt;&gt;"",Schülerdaten!AH163&lt;&gt;""),IF(Schülerdaten!AH163=TRUE,IF(INDEX(codegem,MATCH(Schülerdaten!M163,libgem,0))&lt;8000,INDEX(codegem,MATCH(Schülerdaten!M163,libgem,0)),""),Schülerdaten!M163),"")</f>
        <v/>
      </c>
      <c r="L160" s="148" t="str">
        <f>IF(AND(A160&lt;&gt;"",Schülerdaten!AH163&lt;&gt;""),IF(Schülerdaten!AH163=TRUE,INDEX(codegemhist,MATCH(Schülerdaten!M163,libgem,0)),""),"")</f>
        <v/>
      </c>
      <c r="M160" s="148" t="str">
        <f>IF(AND(A160&lt;&gt;"",Schülerdaten!AH163&lt;&gt;""),IF(Schülerdaten!AH163=TRUE,IF(INDEX(codegem,MATCH(Schülerdaten!M163,libgem,0))&gt;=8000,INDEX(codegem,MATCH(Schülerdaten!M163,libgem,0)),""),Schülerdaten!M163),"")</f>
        <v/>
      </c>
      <c r="N160" s="148" t="str">
        <f>IF(AND(A160&lt;&gt;"",Schülerdaten!AI163&lt;&gt;""),IF(Schülerdaten!AI163=TRUE,INDEX(codeschart,MATCH(Schülerdaten!N163,libschart,0)),Schülerdaten!N163),"")</f>
        <v/>
      </c>
      <c r="O160" s="148" t="str">
        <f>IF(AND(A160&lt;&gt;"",Schülerdaten!O163&lt;&gt;""),Schülerdaten!O163,"")</f>
        <v/>
      </c>
      <c r="P160" s="148" t="str">
        <f>IF(AND(A160&lt;&gt;"",Schülerdaten!AK163&lt;&gt;""),IF(Schülerdaten!AK163=TRUE,INDEX(codeform,MATCH(Schülerdaten!P163,libform,0)),Schülerdaten!P163),"")</f>
        <v/>
      </c>
      <c r="Q160" s="148" t="str">
        <f>IF(AND(A160&lt;&gt;"",Schülerdaten!AL163&lt;&gt;""),IF(Schülerdaten!AL163=TRUE,INDEX(codespe,MATCH(Schülerdaten!Q163,libspe,0)),Schülerdaten!Q163),"")</f>
        <v/>
      </c>
      <c r="R160" s="148" t="str">
        <f>IF(AND(A160&lt;&gt;"",OR(Schülerdaten!AM163&lt;&gt;"",Schülerdaten!AT163=FALSE)),IF(Schülerdaten!AM163=TRUE,INDEX(codemp1,MATCH(Schülerdaten!R163,libmp1,0)),IF(Schülerdaten!AT163=FALSE,0,Schülerdaten!R163)),"")</f>
        <v/>
      </c>
      <c r="S160" s="148" t="str">
        <f t="shared" si="7"/>
        <v/>
      </c>
      <c r="T160" s="148" t="str">
        <f t="shared" si="8"/>
        <v/>
      </c>
      <c r="U160" s="148" t="str">
        <f>IF(AND(A160&lt;&gt;"",Schülerdaten!S163&lt;&gt;""),Schülerdaten!S163,"")</f>
        <v/>
      </c>
      <c r="V160" s="148" t="str">
        <f>IF(AND(A160&lt;&gt;"",Schülerdaten!T163&lt;&gt;""),Schülerdaten!T163,"")</f>
        <v/>
      </c>
      <c r="W160" s="148" t="str">
        <f>IF(AND(A160&lt;&gt;"",Schülerdaten!U163&lt;&gt;""),Schülerdaten!U163,"")</f>
        <v/>
      </c>
      <c r="X160" s="148" t="str">
        <f>IF(AND(A160&lt;&gt;"",Schülerdaten!V163&lt;&gt;""),Schülerdaten!V163,"")</f>
        <v/>
      </c>
      <c r="Y160" s="148" t="str">
        <f>IF(AND(A160&lt;&gt;"",Schülerdaten!W163&lt;&gt;""),Schülerdaten!W163,"")</f>
        <v/>
      </c>
      <c r="Z160" s="148" t="str">
        <f>IF(AND(A160&lt;&gt;"",Schülerdaten!X163&lt;&gt;""),Schülerdaten!X163,"")</f>
        <v/>
      </c>
    </row>
    <row r="161" spans="1:26" x14ac:dyDescent="0.2">
      <c r="A161" s="146" t="str">
        <f>IF(OR(Schülerdaten!$C164&lt;&gt;""),Schülerdaten!A164,"")</f>
        <v/>
      </c>
      <c r="B161" s="146" t="str">
        <f>IF(A161&lt;&gt;"",Schülerdaten!B164,"")</f>
        <v/>
      </c>
      <c r="C161" s="146" t="str">
        <f>IF(AND(A161&lt;&gt;"",Schülerdaten!F164&lt;&gt;""),IF(INDEX(codeclint,MATCH(Schülerdaten!F164,libclint,0))&lt;&gt;"",INDEX(codeclint,MATCH(Schülerdaten!F164,libclint,0)),""),"")</f>
        <v/>
      </c>
      <c r="D161" s="146" t="str">
        <f t="shared" si="6"/>
        <v/>
      </c>
      <c r="E161" s="146" t="str">
        <f>IF(A161&lt;&gt;"",IF(Schülerdaten!G164&lt;&gt;"",IF(Schülerdaten!AB164&lt;&gt;"",IF(Schülerdaten!G164="LOC.ID",CONCATENATE("LOC.",Schülerdaten!AU$5),Schülerdaten!G164),""),""),"")</f>
        <v/>
      </c>
      <c r="F161" s="146" t="str">
        <f>IF(A161&lt;&gt;"",IF(Schülerdaten!H164&lt;&gt;"",Schülerdaten!H164,""),"")</f>
        <v/>
      </c>
      <c r="G161" s="146" t="str">
        <f>IF(AND(A161&lt;&gt;"",Schülerdaten!AC164&lt;&gt;""),IF(Schülerdaten!AC164=TRUE,INDEX(codesex,MATCH(Schülerdaten!I164,libsex,0)),Schülerdaten!I164),"")</f>
        <v/>
      </c>
      <c r="H161" s="147" t="str">
        <f>IF(A161&lt;&gt;"",IF(Schülerdaten!J164&lt;&gt;"",Schülerdaten!J164,""),"")</f>
        <v/>
      </c>
      <c r="I161" s="148" t="str">
        <f>IF(AND(A161&lt;&gt;"",Schülerdaten!AE164&lt;&gt;""),IF(Schülerdaten!AE164=TRUE,INDEX(codenat,MATCH(Schülerdaten!K164,libnat,0)),Schülerdaten!K164),"")</f>
        <v/>
      </c>
      <c r="J161" s="148" t="str">
        <f>IF(AND(A161&lt;&gt;"",Schülerdaten!AF164&lt;&gt;""),IF(Schülerdaten!AF164=TRUE,INDEX(codelangue,MATCH(Schülerdaten!L164,liblangue,0)),Schülerdaten!L164),"")</f>
        <v/>
      </c>
      <c r="K161" s="148" t="str">
        <f>IF(AND(A161&lt;&gt;"",Schülerdaten!AH164&lt;&gt;""),IF(Schülerdaten!AH164=TRUE,IF(INDEX(codegem,MATCH(Schülerdaten!M164,libgem,0))&lt;8000,INDEX(codegem,MATCH(Schülerdaten!M164,libgem,0)),""),Schülerdaten!M164),"")</f>
        <v/>
      </c>
      <c r="L161" s="148" t="str">
        <f>IF(AND(A161&lt;&gt;"",Schülerdaten!AH164&lt;&gt;""),IF(Schülerdaten!AH164=TRUE,INDEX(codegemhist,MATCH(Schülerdaten!M164,libgem,0)),""),"")</f>
        <v/>
      </c>
      <c r="M161" s="148" t="str">
        <f>IF(AND(A161&lt;&gt;"",Schülerdaten!AH164&lt;&gt;""),IF(Schülerdaten!AH164=TRUE,IF(INDEX(codegem,MATCH(Schülerdaten!M164,libgem,0))&gt;=8000,INDEX(codegem,MATCH(Schülerdaten!M164,libgem,0)),""),Schülerdaten!M164),"")</f>
        <v/>
      </c>
      <c r="N161" s="148" t="str">
        <f>IF(AND(A161&lt;&gt;"",Schülerdaten!AI164&lt;&gt;""),IF(Schülerdaten!AI164=TRUE,INDEX(codeschart,MATCH(Schülerdaten!N164,libschart,0)),Schülerdaten!N164),"")</f>
        <v/>
      </c>
      <c r="O161" s="148" t="str">
        <f>IF(AND(A161&lt;&gt;"",Schülerdaten!O164&lt;&gt;""),Schülerdaten!O164,"")</f>
        <v/>
      </c>
      <c r="P161" s="148" t="str">
        <f>IF(AND(A161&lt;&gt;"",Schülerdaten!AK164&lt;&gt;""),IF(Schülerdaten!AK164=TRUE,INDEX(codeform,MATCH(Schülerdaten!P164,libform,0)),Schülerdaten!P164),"")</f>
        <v/>
      </c>
      <c r="Q161" s="148" t="str">
        <f>IF(AND(A161&lt;&gt;"",Schülerdaten!AL164&lt;&gt;""),IF(Schülerdaten!AL164=TRUE,INDEX(codespe,MATCH(Schülerdaten!Q164,libspe,0)),Schülerdaten!Q164),"")</f>
        <v/>
      </c>
      <c r="R161" s="148" t="str">
        <f>IF(AND(A161&lt;&gt;"",OR(Schülerdaten!AM164&lt;&gt;"",Schülerdaten!AT164=FALSE)),IF(Schülerdaten!AM164=TRUE,INDEX(codemp1,MATCH(Schülerdaten!R164,libmp1,0)),IF(Schülerdaten!AT164=FALSE,0,Schülerdaten!R164)),"")</f>
        <v/>
      </c>
      <c r="S161" s="148" t="str">
        <f t="shared" si="7"/>
        <v/>
      </c>
      <c r="T161" s="148" t="str">
        <f t="shared" si="8"/>
        <v/>
      </c>
      <c r="U161" s="148" t="str">
        <f>IF(AND(A161&lt;&gt;"",Schülerdaten!S164&lt;&gt;""),Schülerdaten!S164,"")</f>
        <v/>
      </c>
      <c r="V161" s="148" t="str">
        <f>IF(AND(A161&lt;&gt;"",Schülerdaten!T164&lt;&gt;""),Schülerdaten!T164,"")</f>
        <v/>
      </c>
      <c r="W161" s="148" t="str">
        <f>IF(AND(A161&lt;&gt;"",Schülerdaten!U164&lt;&gt;""),Schülerdaten!U164,"")</f>
        <v/>
      </c>
      <c r="X161" s="148" t="str">
        <f>IF(AND(A161&lt;&gt;"",Schülerdaten!V164&lt;&gt;""),Schülerdaten!V164,"")</f>
        <v/>
      </c>
      <c r="Y161" s="148" t="str">
        <f>IF(AND(A161&lt;&gt;"",Schülerdaten!W164&lt;&gt;""),Schülerdaten!W164,"")</f>
        <v/>
      </c>
      <c r="Z161" s="148" t="str">
        <f>IF(AND(A161&lt;&gt;"",Schülerdaten!X164&lt;&gt;""),Schülerdaten!X164,"")</f>
        <v/>
      </c>
    </row>
    <row r="162" spans="1:26" x14ac:dyDescent="0.2">
      <c r="A162" s="146" t="str">
        <f>IF(OR(Schülerdaten!$C165&lt;&gt;""),Schülerdaten!A165,"")</f>
        <v/>
      </c>
      <c r="B162" s="146" t="str">
        <f>IF(A162&lt;&gt;"",Schülerdaten!B165,"")</f>
        <v/>
      </c>
      <c r="C162" s="146" t="str">
        <f>IF(AND(A162&lt;&gt;"",Schülerdaten!F165&lt;&gt;""),IF(INDEX(codeclint,MATCH(Schülerdaten!F165,libclint,0))&lt;&gt;"",INDEX(codeclint,MATCH(Schülerdaten!F165,libclint,0)),""),"")</f>
        <v/>
      </c>
      <c r="D162" s="146" t="str">
        <f t="shared" si="6"/>
        <v/>
      </c>
      <c r="E162" s="146" t="str">
        <f>IF(A162&lt;&gt;"",IF(Schülerdaten!G165&lt;&gt;"",IF(Schülerdaten!AB165&lt;&gt;"",IF(Schülerdaten!G165="LOC.ID",CONCATENATE("LOC.",Schülerdaten!AU$5),Schülerdaten!G165),""),""),"")</f>
        <v/>
      </c>
      <c r="F162" s="146" t="str">
        <f>IF(A162&lt;&gt;"",IF(Schülerdaten!H165&lt;&gt;"",Schülerdaten!H165,""),"")</f>
        <v/>
      </c>
      <c r="G162" s="146" t="str">
        <f>IF(AND(A162&lt;&gt;"",Schülerdaten!AC165&lt;&gt;""),IF(Schülerdaten!AC165=TRUE,INDEX(codesex,MATCH(Schülerdaten!I165,libsex,0)),Schülerdaten!I165),"")</f>
        <v/>
      </c>
      <c r="H162" s="147" t="str">
        <f>IF(A162&lt;&gt;"",IF(Schülerdaten!J165&lt;&gt;"",Schülerdaten!J165,""),"")</f>
        <v/>
      </c>
      <c r="I162" s="148" t="str">
        <f>IF(AND(A162&lt;&gt;"",Schülerdaten!AE165&lt;&gt;""),IF(Schülerdaten!AE165=TRUE,INDEX(codenat,MATCH(Schülerdaten!K165,libnat,0)),Schülerdaten!K165),"")</f>
        <v/>
      </c>
      <c r="J162" s="148" t="str">
        <f>IF(AND(A162&lt;&gt;"",Schülerdaten!AF165&lt;&gt;""),IF(Schülerdaten!AF165=TRUE,INDEX(codelangue,MATCH(Schülerdaten!L165,liblangue,0)),Schülerdaten!L165),"")</f>
        <v/>
      </c>
      <c r="K162" s="148" t="str">
        <f>IF(AND(A162&lt;&gt;"",Schülerdaten!AH165&lt;&gt;""),IF(Schülerdaten!AH165=TRUE,IF(INDEX(codegem,MATCH(Schülerdaten!M165,libgem,0))&lt;8000,INDEX(codegem,MATCH(Schülerdaten!M165,libgem,0)),""),Schülerdaten!M165),"")</f>
        <v/>
      </c>
      <c r="L162" s="148" t="str">
        <f>IF(AND(A162&lt;&gt;"",Schülerdaten!AH165&lt;&gt;""),IF(Schülerdaten!AH165=TRUE,INDEX(codegemhist,MATCH(Schülerdaten!M165,libgem,0)),""),"")</f>
        <v/>
      </c>
      <c r="M162" s="148" t="str">
        <f>IF(AND(A162&lt;&gt;"",Schülerdaten!AH165&lt;&gt;""),IF(Schülerdaten!AH165=TRUE,IF(INDEX(codegem,MATCH(Schülerdaten!M165,libgem,0))&gt;=8000,INDEX(codegem,MATCH(Schülerdaten!M165,libgem,0)),""),Schülerdaten!M165),"")</f>
        <v/>
      </c>
      <c r="N162" s="148" t="str">
        <f>IF(AND(A162&lt;&gt;"",Schülerdaten!AI165&lt;&gt;""),IF(Schülerdaten!AI165=TRUE,INDEX(codeschart,MATCH(Schülerdaten!N165,libschart,0)),Schülerdaten!N165),"")</f>
        <v/>
      </c>
      <c r="O162" s="148" t="str">
        <f>IF(AND(A162&lt;&gt;"",Schülerdaten!O165&lt;&gt;""),Schülerdaten!O165,"")</f>
        <v/>
      </c>
      <c r="P162" s="148" t="str">
        <f>IF(AND(A162&lt;&gt;"",Schülerdaten!AK165&lt;&gt;""),IF(Schülerdaten!AK165=TRUE,INDEX(codeform,MATCH(Schülerdaten!P165,libform,0)),Schülerdaten!P165),"")</f>
        <v/>
      </c>
      <c r="Q162" s="148" t="str">
        <f>IF(AND(A162&lt;&gt;"",Schülerdaten!AL165&lt;&gt;""),IF(Schülerdaten!AL165=TRUE,INDEX(codespe,MATCH(Schülerdaten!Q165,libspe,0)),Schülerdaten!Q165),"")</f>
        <v/>
      </c>
      <c r="R162" s="148" t="str">
        <f>IF(AND(A162&lt;&gt;"",OR(Schülerdaten!AM165&lt;&gt;"",Schülerdaten!AT165=FALSE)),IF(Schülerdaten!AM165=TRUE,INDEX(codemp1,MATCH(Schülerdaten!R165,libmp1,0)),IF(Schülerdaten!AT165=FALSE,0,Schülerdaten!R165)),"")</f>
        <v/>
      </c>
      <c r="S162" s="148" t="str">
        <f t="shared" si="7"/>
        <v/>
      </c>
      <c r="T162" s="148" t="str">
        <f t="shared" si="8"/>
        <v/>
      </c>
      <c r="U162" s="148" t="str">
        <f>IF(AND(A162&lt;&gt;"",Schülerdaten!S165&lt;&gt;""),Schülerdaten!S165,"")</f>
        <v/>
      </c>
      <c r="V162" s="148" t="str">
        <f>IF(AND(A162&lt;&gt;"",Schülerdaten!T165&lt;&gt;""),Schülerdaten!T165,"")</f>
        <v/>
      </c>
      <c r="W162" s="148" t="str">
        <f>IF(AND(A162&lt;&gt;"",Schülerdaten!U165&lt;&gt;""),Schülerdaten!U165,"")</f>
        <v/>
      </c>
      <c r="X162" s="148" t="str">
        <f>IF(AND(A162&lt;&gt;"",Schülerdaten!V165&lt;&gt;""),Schülerdaten!V165,"")</f>
        <v/>
      </c>
      <c r="Y162" s="148" t="str">
        <f>IF(AND(A162&lt;&gt;"",Schülerdaten!W165&lt;&gt;""),Schülerdaten!W165,"")</f>
        <v/>
      </c>
      <c r="Z162" s="148" t="str">
        <f>IF(AND(A162&lt;&gt;"",Schülerdaten!X165&lt;&gt;""),Schülerdaten!X165,"")</f>
        <v/>
      </c>
    </row>
    <row r="163" spans="1:26" x14ac:dyDescent="0.2">
      <c r="A163" s="146" t="str">
        <f>IF(OR(Schülerdaten!$C166&lt;&gt;""),Schülerdaten!A166,"")</f>
        <v/>
      </c>
      <c r="B163" s="146" t="str">
        <f>IF(A163&lt;&gt;"",Schülerdaten!B166,"")</f>
        <v/>
      </c>
      <c r="C163" s="146" t="str">
        <f>IF(AND(A163&lt;&gt;"",Schülerdaten!F166&lt;&gt;""),IF(INDEX(codeclint,MATCH(Schülerdaten!F166,libclint,0))&lt;&gt;"",INDEX(codeclint,MATCH(Schülerdaten!F166,libclint,0)),""),"")</f>
        <v/>
      </c>
      <c r="D163" s="146" t="str">
        <f t="shared" si="6"/>
        <v/>
      </c>
      <c r="E163" s="146" t="str">
        <f>IF(A163&lt;&gt;"",IF(Schülerdaten!G166&lt;&gt;"",IF(Schülerdaten!AB166&lt;&gt;"",IF(Schülerdaten!G166="LOC.ID",CONCATENATE("LOC.",Schülerdaten!AU$5),Schülerdaten!G166),""),""),"")</f>
        <v/>
      </c>
      <c r="F163" s="146" t="str">
        <f>IF(A163&lt;&gt;"",IF(Schülerdaten!H166&lt;&gt;"",Schülerdaten!H166,""),"")</f>
        <v/>
      </c>
      <c r="G163" s="146" t="str">
        <f>IF(AND(A163&lt;&gt;"",Schülerdaten!AC166&lt;&gt;""),IF(Schülerdaten!AC166=TRUE,INDEX(codesex,MATCH(Schülerdaten!I166,libsex,0)),Schülerdaten!I166),"")</f>
        <v/>
      </c>
      <c r="H163" s="147" t="str">
        <f>IF(A163&lt;&gt;"",IF(Schülerdaten!J166&lt;&gt;"",Schülerdaten!J166,""),"")</f>
        <v/>
      </c>
      <c r="I163" s="148" t="str">
        <f>IF(AND(A163&lt;&gt;"",Schülerdaten!AE166&lt;&gt;""),IF(Schülerdaten!AE166=TRUE,INDEX(codenat,MATCH(Schülerdaten!K166,libnat,0)),Schülerdaten!K166),"")</f>
        <v/>
      </c>
      <c r="J163" s="148" t="str">
        <f>IF(AND(A163&lt;&gt;"",Schülerdaten!AF166&lt;&gt;""),IF(Schülerdaten!AF166=TRUE,INDEX(codelangue,MATCH(Schülerdaten!L166,liblangue,0)),Schülerdaten!L166),"")</f>
        <v/>
      </c>
      <c r="K163" s="148" t="str">
        <f>IF(AND(A163&lt;&gt;"",Schülerdaten!AH166&lt;&gt;""),IF(Schülerdaten!AH166=TRUE,IF(INDEX(codegem,MATCH(Schülerdaten!M166,libgem,0))&lt;8000,INDEX(codegem,MATCH(Schülerdaten!M166,libgem,0)),""),Schülerdaten!M166),"")</f>
        <v/>
      </c>
      <c r="L163" s="148" t="str">
        <f>IF(AND(A163&lt;&gt;"",Schülerdaten!AH166&lt;&gt;""),IF(Schülerdaten!AH166=TRUE,INDEX(codegemhist,MATCH(Schülerdaten!M166,libgem,0)),""),"")</f>
        <v/>
      </c>
      <c r="M163" s="148" t="str">
        <f>IF(AND(A163&lt;&gt;"",Schülerdaten!AH166&lt;&gt;""),IF(Schülerdaten!AH166=TRUE,IF(INDEX(codegem,MATCH(Schülerdaten!M166,libgem,0))&gt;=8000,INDEX(codegem,MATCH(Schülerdaten!M166,libgem,0)),""),Schülerdaten!M166),"")</f>
        <v/>
      </c>
      <c r="N163" s="148" t="str">
        <f>IF(AND(A163&lt;&gt;"",Schülerdaten!AI166&lt;&gt;""),IF(Schülerdaten!AI166=TRUE,INDEX(codeschart,MATCH(Schülerdaten!N166,libschart,0)),Schülerdaten!N166),"")</f>
        <v/>
      </c>
      <c r="O163" s="148" t="str">
        <f>IF(AND(A163&lt;&gt;"",Schülerdaten!O166&lt;&gt;""),Schülerdaten!O166,"")</f>
        <v/>
      </c>
      <c r="P163" s="148" t="str">
        <f>IF(AND(A163&lt;&gt;"",Schülerdaten!AK166&lt;&gt;""),IF(Schülerdaten!AK166=TRUE,INDEX(codeform,MATCH(Schülerdaten!P166,libform,0)),Schülerdaten!P166),"")</f>
        <v/>
      </c>
      <c r="Q163" s="148" t="str">
        <f>IF(AND(A163&lt;&gt;"",Schülerdaten!AL166&lt;&gt;""),IF(Schülerdaten!AL166=TRUE,INDEX(codespe,MATCH(Schülerdaten!Q166,libspe,0)),Schülerdaten!Q166),"")</f>
        <v/>
      </c>
      <c r="R163" s="148" t="str">
        <f>IF(AND(A163&lt;&gt;"",OR(Schülerdaten!AM166&lt;&gt;"",Schülerdaten!AT166=FALSE)),IF(Schülerdaten!AM166=TRUE,INDEX(codemp1,MATCH(Schülerdaten!R166,libmp1,0)),IF(Schülerdaten!AT166=FALSE,0,Schülerdaten!R166)),"")</f>
        <v/>
      </c>
      <c r="S163" s="148" t="str">
        <f t="shared" si="7"/>
        <v/>
      </c>
      <c r="T163" s="148" t="str">
        <f t="shared" si="8"/>
        <v/>
      </c>
      <c r="U163" s="148" t="str">
        <f>IF(AND(A163&lt;&gt;"",Schülerdaten!S166&lt;&gt;""),Schülerdaten!S166,"")</f>
        <v/>
      </c>
      <c r="V163" s="148" t="str">
        <f>IF(AND(A163&lt;&gt;"",Schülerdaten!T166&lt;&gt;""),Schülerdaten!T166,"")</f>
        <v/>
      </c>
      <c r="W163" s="148" t="str">
        <f>IF(AND(A163&lt;&gt;"",Schülerdaten!U166&lt;&gt;""),Schülerdaten!U166,"")</f>
        <v/>
      </c>
      <c r="X163" s="148" t="str">
        <f>IF(AND(A163&lt;&gt;"",Schülerdaten!V166&lt;&gt;""),Schülerdaten!V166,"")</f>
        <v/>
      </c>
      <c r="Y163" s="148" t="str">
        <f>IF(AND(A163&lt;&gt;"",Schülerdaten!W166&lt;&gt;""),Schülerdaten!W166,"")</f>
        <v/>
      </c>
      <c r="Z163" s="148" t="str">
        <f>IF(AND(A163&lt;&gt;"",Schülerdaten!X166&lt;&gt;""),Schülerdaten!X166,"")</f>
        <v/>
      </c>
    </row>
    <row r="164" spans="1:26" x14ac:dyDescent="0.2">
      <c r="A164" s="146" t="str">
        <f>IF(OR(Schülerdaten!$C167&lt;&gt;""),Schülerdaten!A167,"")</f>
        <v/>
      </c>
      <c r="B164" s="146" t="str">
        <f>IF(A164&lt;&gt;"",Schülerdaten!B167,"")</f>
        <v/>
      </c>
      <c r="C164" s="146" t="str">
        <f>IF(AND(A164&lt;&gt;"",Schülerdaten!F167&lt;&gt;""),IF(INDEX(codeclint,MATCH(Schülerdaten!F167,libclint,0))&lt;&gt;"",INDEX(codeclint,MATCH(Schülerdaten!F167,libclint,0)),""),"")</f>
        <v/>
      </c>
      <c r="D164" s="146" t="str">
        <f t="shared" si="6"/>
        <v/>
      </c>
      <c r="E164" s="146" t="str">
        <f>IF(A164&lt;&gt;"",IF(Schülerdaten!G167&lt;&gt;"",IF(Schülerdaten!AB167&lt;&gt;"",IF(Schülerdaten!G167="LOC.ID",CONCATENATE("LOC.",Schülerdaten!AU$5),Schülerdaten!G167),""),""),"")</f>
        <v/>
      </c>
      <c r="F164" s="146" t="str">
        <f>IF(A164&lt;&gt;"",IF(Schülerdaten!H167&lt;&gt;"",Schülerdaten!H167,""),"")</f>
        <v/>
      </c>
      <c r="G164" s="146" t="str">
        <f>IF(AND(A164&lt;&gt;"",Schülerdaten!AC167&lt;&gt;""),IF(Schülerdaten!AC167=TRUE,INDEX(codesex,MATCH(Schülerdaten!I167,libsex,0)),Schülerdaten!I167),"")</f>
        <v/>
      </c>
      <c r="H164" s="147" t="str">
        <f>IF(A164&lt;&gt;"",IF(Schülerdaten!J167&lt;&gt;"",Schülerdaten!J167,""),"")</f>
        <v/>
      </c>
      <c r="I164" s="148" t="str">
        <f>IF(AND(A164&lt;&gt;"",Schülerdaten!AE167&lt;&gt;""),IF(Schülerdaten!AE167=TRUE,INDEX(codenat,MATCH(Schülerdaten!K167,libnat,0)),Schülerdaten!K167),"")</f>
        <v/>
      </c>
      <c r="J164" s="148" t="str">
        <f>IF(AND(A164&lt;&gt;"",Schülerdaten!AF167&lt;&gt;""),IF(Schülerdaten!AF167=TRUE,INDEX(codelangue,MATCH(Schülerdaten!L167,liblangue,0)),Schülerdaten!L167),"")</f>
        <v/>
      </c>
      <c r="K164" s="148" t="str">
        <f>IF(AND(A164&lt;&gt;"",Schülerdaten!AH167&lt;&gt;""),IF(Schülerdaten!AH167=TRUE,IF(INDEX(codegem,MATCH(Schülerdaten!M167,libgem,0))&lt;8000,INDEX(codegem,MATCH(Schülerdaten!M167,libgem,0)),""),Schülerdaten!M167),"")</f>
        <v/>
      </c>
      <c r="L164" s="148" t="str">
        <f>IF(AND(A164&lt;&gt;"",Schülerdaten!AH167&lt;&gt;""),IF(Schülerdaten!AH167=TRUE,INDEX(codegemhist,MATCH(Schülerdaten!M167,libgem,0)),""),"")</f>
        <v/>
      </c>
      <c r="M164" s="148" t="str">
        <f>IF(AND(A164&lt;&gt;"",Schülerdaten!AH167&lt;&gt;""),IF(Schülerdaten!AH167=TRUE,IF(INDEX(codegem,MATCH(Schülerdaten!M167,libgem,0))&gt;=8000,INDEX(codegem,MATCH(Schülerdaten!M167,libgem,0)),""),Schülerdaten!M167),"")</f>
        <v/>
      </c>
      <c r="N164" s="148" t="str">
        <f>IF(AND(A164&lt;&gt;"",Schülerdaten!AI167&lt;&gt;""),IF(Schülerdaten!AI167=TRUE,INDEX(codeschart,MATCH(Schülerdaten!N167,libschart,0)),Schülerdaten!N167),"")</f>
        <v/>
      </c>
      <c r="O164" s="148" t="str">
        <f>IF(AND(A164&lt;&gt;"",Schülerdaten!O167&lt;&gt;""),Schülerdaten!O167,"")</f>
        <v/>
      </c>
      <c r="P164" s="148" t="str">
        <f>IF(AND(A164&lt;&gt;"",Schülerdaten!AK167&lt;&gt;""),IF(Schülerdaten!AK167=TRUE,INDEX(codeform,MATCH(Schülerdaten!P167,libform,0)),Schülerdaten!P167),"")</f>
        <v/>
      </c>
      <c r="Q164" s="148" t="str">
        <f>IF(AND(A164&lt;&gt;"",Schülerdaten!AL167&lt;&gt;""),IF(Schülerdaten!AL167=TRUE,INDEX(codespe,MATCH(Schülerdaten!Q167,libspe,0)),Schülerdaten!Q167),"")</f>
        <v/>
      </c>
      <c r="R164" s="148" t="str">
        <f>IF(AND(A164&lt;&gt;"",OR(Schülerdaten!AM167&lt;&gt;"",Schülerdaten!AT167=FALSE)),IF(Schülerdaten!AM167=TRUE,INDEX(codemp1,MATCH(Schülerdaten!R167,libmp1,0)),IF(Schülerdaten!AT167=FALSE,0,Schülerdaten!R167)),"")</f>
        <v/>
      </c>
      <c r="S164" s="148" t="str">
        <f t="shared" si="7"/>
        <v/>
      </c>
      <c r="T164" s="148" t="str">
        <f t="shared" si="8"/>
        <v/>
      </c>
      <c r="U164" s="148" t="str">
        <f>IF(AND(A164&lt;&gt;"",Schülerdaten!S167&lt;&gt;""),Schülerdaten!S167,"")</f>
        <v/>
      </c>
      <c r="V164" s="148" t="str">
        <f>IF(AND(A164&lt;&gt;"",Schülerdaten!T167&lt;&gt;""),Schülerdaten!T167,"")</f>
        <v/>
      </c>
      <c r="W164" s="148" t="str">
        <f>IF(AND(A164&lt;&gt;"",Schülerdaten!U167&lt;&gt;""),Schülerdaten!U167,"")</f>
        <v/>
      </c>
      <c r="X164" s="148" t="str">
        <f>IF(AND(A164&lt;&gt;"",Schülerdaten!V167&lt;&gt;""),Schülerdaten!V167,"")</f>
        <v/>
      </c>
      <c r="Y164" s="148" t="str">
        <f>IF(AND(A164&lt;&gt;"",Schülerdaten!W167&lt;&gt;""),Schülerdaten!W167,"")</f>
        <v/>
      </c>
      <c r="Z164" s="148" t="str">
        <f>IF(AND(A164&lt;&gt;"",Schülerdaten!X167&lt;&gt;""),Schülerdaten!X167,"")</f>
        <v/>
      </c>
    </row>
    <row r="165" spans="1:26" x14ac:dyDescent="0.2">
      <c r="A165" s="146" t="str">
        <f>IF(OR(Schülerdaten!$C168&lt;&gt;""),Schülerdaten!A168,"")</f>
        <v/>
      </c>
      <c r="B165" s="146" t="str">
        <f>IF(A165&lt;&gt;"",Schülerdaten!B168,"")</f>
        <v/>
      </c>
      <c r="C165" s="146" t="str">
        <f>IF(AND(A165&lt;&gt;"",Schülerdaten!F168&lt;&gt;""),IF(INDEX(codeclint,MATCH(Schülerdaten!F168,libclint,0))&lt;&gt;"",INDEX(codeclint,MATCH(Schülerdaten!F168,libclint,0)),""),"")</f>
        <v/>
      </c>
      <c r="D165" s="146" t="str">
        <f t="shared" si="6"/>
        <v/>
      </c>
      <c r="E165" s="146" t="str">
        <f>IF(A165&lt;&gt;"",IF(Schülerdaten!G168&lt;&gt;"",IF(Schülerdaten!AB168&lt;&gt;"",IF(Schülerdaten!G168="LOC.ID",CONCATENATE("LOC.",Schülerdaten!AU$5),Schülerdaten!G168),""),""),"")</f>
        <v/>
      </c>
      <c r="F165" s="146" t="str">
        <f>IF(A165&lt;&gt;"",IF(Schülerdaten!H168&lt;&gt;"",Schülerdaten!H168,""),"")</f>
        <v/>
      </c>
      <c r="G165" s="146" t="str">
        <f>IF(AND(A165&lt;&gt;"",Schülerdaten!AC168&lt;&gt;""),IF(Schülerdaten!AC168=TRUE,INDEX(codesex,MATCH(Schülerdaten!I168,libsex,0)),Schülerdaten!I168),"")</f>
        <v/>
      </c>
      <c r="H165" s="147" t="str">
        <f>IF(A165&lt;&gt;"",IF(Schülerdaten!J168&lt;&gt;"",Schülerdaten!J168,""),"")</f>
        <v/>
      </c>
      <c r="I165" s="148" t="str">
        <f>IF(AND(A165&lt;&gt;"",Schülerdaten!AE168&lt;&gt;""),IF(Schülerdaten!AE168=TRUE,INDEX(codenat,MATCH(Schülerdaten!K168,libnat,0)),Schülerdaten!K168),"")</f>
        <v/>
      </c>
      <c r="J165" s="148" t="str">
        <f>IF(AND(A165&lt;&gt;"",Schülerdaten!AF168&lt;&gt;""),IF(Schülerdaten!AF168=TRUE,INDEX(codelangue,MATCH(Schülerdaten!L168,liblangue,0)),Schülerdaten!L168),"")</f>
        <v/>
      </c>
      <c r="K165" s="148" t="str">
        <f>IF(AND(A165&lt;&gt;"",Schülerdaten!AH168&lt;&gt;""),IF(Schülerdaten!AH168=TRUE,IF(INDEX(codegem,MATCH(Schülerdaten!M168,libgem,0))&lt;8000,INDEX(codegem,MATCH(Schülerdaten!M168,libgem,0)),""),Schülerdaten!M168),"")</f>
        <v/>
      </c>
      <c r="L165" s="148" t="str">
        <f>IF(AND(A165&lt;&gt;"",Schülerdaten!AH168&lt;&gt;""),IF(Schülerdaten!AH168=TRUE,INDEX(codegemhist,MATCH(Schülerdaten!M168,libgem,0)),""),"")</f>
        <v/>
      </c>
      <c r="M165" s="148" t="str">
        <f>IF(AND(A165&lt;&gt;"",Schülerdaten!AH168&lt;&gt;""),IF(Schülerdaten!AH168=TRUE,IF(INDEX(codegem,MATCH(Schülerdaten!M168,libgem,0))&gt;=8000,INDEX(codegem,MATCH(Schülerdaten!M168,libgem,0)),""),Schülerdaten!M168),"")</f>
        <v/>
      </c>
      <c r="N165" s="148" t="str">
        <f>IF(AND(A165&lt;&gt;"",Schülerdaten!AI168&lt;&gt;""),IF(Schülerdaten!AI168=TRUE,INDEX(codeschart,MATCH(Schülerdaten!N168,libschart,0)),Schülerdaten!N168),"")</f>
        <v/>
      </c>
      <c r="O165" s="148" t="str">
        <f>IF(AND(A165&lt;&gt;"",Schülerdaten!O168&lt;&gt;""),Schülerdaten!O168,"")</f>
        <v/>
      </c>
      <c r="P165" s="148" t="str">
        <f>IF(AND(A165&lt;&gt;"",Schülerdaten!AK168&lt;&gt;""),IF(Schülerdaten!AK168=TRUE,INDEX(codeform,MATCH(Schülerdaten!P168,libform,0)),Schülerdaten!P168),"")</f>
        <v/>
      </c>
      <c r="Q165" s="148" t="str">
        <f>IF(AND(A165&lt;&gt;"",Schülerdaten!AL168&lt;&gt;""),IF(Schülerdaten!AL168=TRUE,INDEX(codespe,MATCH(Schülerdaten!Q168,libspe,0)),Schülerdaten!Q168),"")</f>
        <v/>
      </c>
      <c r="R165" s="148" t="str">
        <f>IF(AND(A165&lt;&gt;"",OR(Schülerdaten!AM168&lt;&gt;"",Schülerdaten!AT168=FALSE)),IF(Schülerdaten!AM168=TRUE,INDEX(codemp1,MATCH(Schülerdaten!R168,libmp1,0)),IF(Schülerdaten!AT168=FALSE,0,Schülerdaten!R168)),"")</f>
        <v/>
      </c>
      <c r="S165" s="148" t="str">
        <f t="shared" si="7"/>
        <v/>
      </c>
      <c r="T165" s="148" t="str">
        <f t="shared" si="8"/>
        <v/>
      </c>
      <c r="U165" s="148" t="str">
        <f>IF(AND(A165&lt;&gt;"",Schülerdaten!S168&lt;&gt;""),Schülerdaten!S168,"")</f>
        <v/>
      </c>
      <c r="V165" s="148" t="str">
        <f>IF(AND(A165&lt;&gt;"",Schülerdaten!T168&lt;&gt;""),Schülerdaten!T168,"")</f>
        <v/>
      </c>
      <c r="W165" s="148" t="str">
        <f>IF(AND(A165&lt;&gt;"",Schülerdaten!U168&lt;&gt;""),Schülerdaten!U168,"")</f>
        <v/>
      </c>
      <c r="X165" s="148" t="str">
        <f>IF(AND(A165&lt;&gt;"",Schülerdaten!V168&lt;&gt;""),Schülerdaten!V168,"")</f>
        <v/>
      </c>
      <c r="Y165" s="148" t="str">
        <f>IF(AND(A165&lt;&gt;"",Schülerdaten!W168&lt;&gt;""),Schülerdaten!W168,"")</f>
        <v/>
      </c>
      <c r="Z165" s="148" t="str">
        <f>IF(AND(A165&lt;&gt;"",Schülerdaten!X168&lt;&gt;""),Schülerdaten!X168,"")</f>
        <v/>
      </c>
    </row>
    <row r="166" spans="1:26" x14ac:dyDescent="0.2">
      <c r="A166" s="146" t="str">
        <f>IF(OR(Schülerdaten!$C169&lt;&gt;""),Schülerdaten!A169,"")</f>
        <v/>
      </c>
      <c r="B166" s="146" t="str">
        <f>IF(A166&lt;&gt;"",Schülerdaten!B169,"")</f>
        <v/>
      </c>
      <c r="C166" s="146" t="str">
        <f>IF(AND(A166&lt;&gt;"",Schülerdaten!F169&lt;&gt;""),IF(INDEX(codeclint,MATCH(Schülerdaten!F169,libclint,0))&lt;&gt;"",INDEX(codeclint,MATCH(Schülerdaten!F169,libclint,0)),""),"")</f>
        <v/>
      </c>
      <c r="D166" s="146" t="str">
        <f t="shared" si="6"/>
        <v/>
      </c>
      <c r="E166" s="146" t="str">
        <f>IF(A166&lt;&gt;"",IF(Schülerdaten!G169&lt;&gt;"",IF(Schülerdaten!AB169&lt;&gt;"",IF(Schülerdaten!G169="LOC.ID",CONCATENATE("LOC.",Schülerdaten!AU$5),Schülerdaten!G169),""),""),"")</f>
        <v/>
      </c>
      <c r="F166" s="146" t="str">
        <f>IF(A166&lt;&gt;"",IF(Schülerdaten!H169&lt;&gt;"",Schülerdaten!H169,""),"")</f>
        <v/>
      </c>
      <c r="G166" s="146" t="str">
        <f>IF(AND(A166&lt;&gt;"",Schülerdaten!AC169&lt;&gt;""),IF(Schülerdaten!AC169=TRUE,INDEX(codesex,MATCH(Schülerdaten!I169,libsex,0)),Schülerdaten!I169),"")</f>
        <v/>
      </c>
      <c r="H166" s="147" t="str">
        <f>IF(A166&lt;&gt;"",IF(Schülerdaten!J169&lt;&gt;"",Schülerdaten!J169,""),"")</f>
        <v/>
      </c>
      <c r="I166" s="148" t="str">
        <f>IF(AND(A166&lt;&gt;"",Schülerdaten!AE169&lt;&gt;""),IF(Schülerdaten!AE169=TRUE,INDEX(codenat,MATCH(Schülerdaten!K169,libnat,0)),Schülerdaten!K169),"")</f>
        <v/>
      </c>
      <c r="J166" s="148" t="str">
        <f>IF(AND(A166&lt;&gt;"",Schülerdaten!AF169&lt;&gt;""),IF(Schülerdaten!AF169=TRUE,INDEX(codelangue,MATCH(Schülerdaten!L169,liblangue,0)),Schülerdaten!L169),"")</f>
        <v/>
      </c>
      <c r="K166" s="148" t="str">
        <f>IF(AND(A166&lt;&gt;"",Schülerdaten!AH169&lt;&gt;""),IF(Schülerdaten!AH169=TRUE,IF(INDEX(codegem,MATCH(Schülerdaten!M169,libgem,0))&lt;8000,INDEX(codegem,MATCH(Schülerdaten!M169,libgem,0)),""),Schülerdaten!M169),"")</f>
        <v/>
      </c>
      <c r="L166" s="148" t="str">
        <f>IF(AND(A166&lt;&gt;"",Schülerdaten!AH169&lt;&gt;""),IF(Schülerdaten!AH169=TRUE,INDEX(codegemhist,MATCH(Schülerdaten!M169,libgem,0)),""),"")</f>
        <v/>
      </c>
      <c r="M166" s="148" t="str">
        <f>IF(AND(A166&lt;&gt;"",Schülerdaten!AH169&lt;&gt;""),IF(Schülerdaten!AH169=TRUE,IF(INDEX(codegem,MATCH(Schülerdaten!M169,libgem,0))&gt;=8000,INDEX(codegem,MATCH(Schülerdaten!M169,libgem,0)),""),Schülerdaten!M169),"")</f>
        <v/>
      </c>
      <c r="N166" s="148" t="str">
        <f>IF(AND(A166&lt;&gt;"",Schülerdaten!AI169&lt;&gt;""),IF(Schülerdaten!AI169=TRUE,INDEX(codeschart,MATCH(Schülerdaten!N169,libschart,0)),Schülerdaten!N169),"")</f>
        <v/>
      </c>
      <c r="O166" s="148" t="str">
        <f>IF(AND(A166&lt;&gt;"",Schülerdaten!O169&lt;&gt;""),Schülerdaten!O169,"")</f>
        <v/>
      </c>
      <c r="P166" s="148" t="str">
        <f>IF(AND(A166&lt;&gt;"",Schülerdaten!AK169&lt;&gt;""),IF(Schülerdaten!AK169=TRUE,INDEX(codeform,MATCH(Schülerdaten!P169,libform,0)),Schülerdaten!P169),"")</f>
        <v/>
      </c>
      <c r="Q166" s="148" t="str">
        <f>IF(AND(A166&lt;&gt;"",Schülerdaten!AL169&lt;&gt;""),IF(Schülerdaten!AL169=TRUE,INDEX(codespe,MATCH(Schülerdaten!Q169,libspe,0)),Schülerdaten!Q169),"")</f>
        <v/>
      </c>
      <c r="R166" s="148" t="str">
        <f>IF(AND(A166&lt;&gt;"",OR(Schülerdaten!AM169&lt;&gt;"",Schülerdaten!AT169=FALSE)),IF(Schülerdaten!AM169=TRUE,INDEX(codemp1,MATCH(Schülerdaten!R169,libmp1,0)),IF(Schülerdaten!AT169=FALSE,0,Schülerdaten!R169)),"")</f>
        <v/>
      </c>
      <c r="S166" s="148" t="str">
        <f t="shared" si="7"/>
        <v/>
      </c>
      <c r="T166" s="148" t="str">
        <f t="shared" si="8"/>
        <v/>
      </c>
      <c r="U166" s="148" t="str">
        <f>IF(AND(A166&lt;&gt;"",Schülerdaten!S169&lt;&gt;""),Schülerdaten!S169,"")</f>
        <v/>
      </c>
      <c r="V166" s="148" t="str">
        <f>IF(AND(A166&lt;&gt;"",Schülerdaten!T169&lt;&gt;""),Schülerdaten!T169,"")</f>
        <v/>
      </c>
      <c r="W166" s="148" t="str">
        <f>IF(AND(A166&lt;&gt;"",Schülerdaten!U169&lt;&gt;""),Schülerdaten!U169,"")</f>
        <v/>
      </c>
      <c r="X166" s="148" t="str">
        <f>IF(AND(A166&lt;&gt;"",Schülerdaten!V169&lt;&gt;""),Schülerdaten!V169,"")</f>
        <v/>
      </c>
      <c r="Y166" s="148" t="str">
        <f>IF(AND(A166&lt;&gt;"",Schülerdaten!W169&lt;&gt;""),Schülerdaten!W169,"")</f>
        <v/>
      </c>
      <c r="Z166" s="148" t="str">
        <f>IF(AND(A166&lt;&gt;"",Schülerdaten!X169&lt;&gt;""),Schülerdaten!X169,"")</f>
        <v/>
      </c>
    </row>
    <row r="167" spans="1:26" x14ac:dyDescent="0.2">
      <c r="A167" s="146" t="str">
        <f>IF(OR(Schülerdaten!$C170&lt;&gt;""),Schülerdaten!A170,"")</f>
        <v/>
      </c>
      <c r="B167" s="146" t="str">
        <f>IF(A167&lt;&gt;"",Schülerdaten!B170,"")</f>
        <v/>
      </c>
      <c r="C167" s="146" t="str">
        <f>IF(AND(A167&lt;&gt;"",Schülerdaten!F170&lt;&gt;""),IF(INDEX(codeclint,MATCH(Schülerdaten!F170,libclint,0))&lt;&gt;"",INDEX(codeclint,MATCH(Schülerdaten!F170,libclint,0)),""),"")</f>
        <v/>
      </c>
      <c r="D167" s="146" t="str">
        <f t="shared" si="6"/>
        <v/>
      </c>
      <c r="E167" s="146" t="str">
        <f>IF(A167&lt;&gt;"",IF(Schülerdaten!G170&lt;&gt;"",IF(Schülerdaten!AB170&lt;&gt;"",IF(Schülerdaten!G170="LOC.ID",CONCATENATE("LOC.",Schülerdaten!AU$5),Schülerdaten!G170),""),""),"")</f>
        <v/>
      </c>
      <c r="F167" s="146" t="str">
        <f>IF(A167&lt;&gt;"",IF(Schülerdaten!H170&lt;&gt;"",Schülerdaten!H170,""),"")</f>
        <v/>
      </c>
      <c r="G167" s="146" t="str">
        <f>IF(AND(A167&lt;&gt;"",Schülerdaten!AC170&lt;&gt;""),IF(Schülerdaten!AC170=TRUE,INDEX(codesex,MATCH(Schülerdaten!I170,libsex,0)),Schülerdaten!I170),"")</f>
        <v/>
      </c>
      <c r="H167" s="147" t="str">
        <f>IF(A167&lt;&gt;"",IF(Schülerdaten!J170&lt;&gt;"",Schülerdaten!J170,""),"")</f>
        <v/>
      </c>
      <c r="I167" s="148" t="str">
        <f>IF(AND(A167&lt;&gt;"",Schülerdaten!AE170&lt;&gt;""),IF(Schülerdaten!AE170=TRUE,INDEX(codenat,MATCH(Schülerdaten!K170,libnat,0)),Schülerdaten!K170),"")</f>
        <v/>
      </c>
      <c r="J167" s="148" t="str">
        <f>IF(AND(A167&lt;&gt;"",Schülerdaten!AF170&lt;&gt;""),IF(Schülerdaten!AF170=TRUE,INDEX(codelangue,MATCH(Schülerdaten!L170,liblangue,0)),Schülerdaten!L170),"")</f>
        <v/>
      </c>
      <c r="K167" s="148" t="str">
        <f>IF(AND(A167&lt;&gt;"",Schülerdaten!AH170&lt;&gt;""),IF(Schülerdaten!AH170=TRUE,IF(INDEX(codegem,MATCH(Schülerdaten!M170,libgem,0))&lt;8000,INDEX(codegem,MATCH(Schülerdaten!M170,libgem,0)),""),Schülerdaten!M170),"")</f>
        <v/>
      </c>
      <c r="L167" s="148" t="str">
        <f>IF(AND(A167&lt;&gt;"",Schülerdaten!AH170&lt;&gt;""),IF(Schülerdaten!AH170=TRUE,INDEX(codegemhist,MATCH(Schülerdaten!M170,libgem,0)),""),"")</f>
        <v/>
      </c>
      <c r="M167" s="148" t="str">
        <f>IF(AND(A167&lt;&gt;"",Schülerdaten!AH170&lt;&gt;""),IF(Schülerdaten!AH170=TRUE,IF(INDEX(codegem,MATCH(Schülerdaten!M170,libgem,0))&gt;=8000,INDEX(codegem,MATCH(Schülerdaten!M170,libgem,0)),""),Schülerdaten!M170),"")</f>
        <v/>
      </c>
      <c r="N167" s="148" t="str">
        <f>IF(AND(A167&lt;&gt;"",Schülerdaten!AI170&lt;&gt;""),IF(Schülerdaten!AI170=TRUE,INDEX(codeschart,MATCH(Schülerdaten!N170,libschart,0)),Schülerdaten!N170),"")</f>
        <v/>
      </c>
      <c r="O167" s="148" t="str">
        <f>IF(AND(A167&lt;&gt;"",Schülerdaten!O170&lt;&gt;""),Schülerdaten!O170,"")</f>
        <v/>
      </c>
      <c r="P167" s="148" t="str">
        <f>IF(AND(A167&lt;&gt;"",Schülerdaten!AK170&lt;&gt;""),IF(Schülerdaten!AK170=TRUE,INDEX(codeform,MATCH(Schülerdaten!P170,libform,0)),Schülerdaten!P170),"")</f>
        <v/>
      </c>
      <c r="Q167" s="148" t="str">
        <f>IF(AND(A167&lt;&gt;"",Schülerdaten!AL170&lt;&gt;""),IF(Schülerdaten!AL170=TRUE,INDEX(codespe,MATCH(Schülerdaten!Q170,libspe,0)),Schülerdaten!Q170),"")</f>
        <v/>
      </c>
      <c r="R167" s="148" t="str">
        <f>IF(AND(A167&lt;&gt;"",OR(Schülerdaten!AM170&lt;&gt;"",Schülerdaten!AT170=FALSE)),IF(Schülerdaten!AM170=TRUE,INDEX(codemp1,MATCH(Schülerdaten!R170,libmp1,0)),IF(Schülerdaten!AT170=FALSE,0,Schülerdaten!R170)),"")</f>
        <v/>
      </c>
      <c r="S167" s="148" t="str">
        <f t="shared" si="7"/>
        <v/>
      </c>
      <c r="T167" s="148" t="str">
        <f t="shared" si="8"/>
        <v/>
      </c>
      <c r="U167" s="148" t="str">
        <f>IF(AND(A167&lt;&gt;"",Schülerdaten!S170&lt;&gt;""),Schülerdaten!S170,"")</f>
        <v/>
      </c>
      <c r="V167" s="148" t="str">
        <f>IF(AND(A167&lt;&gt;"",Schülerdaten!T170&lt;&gt;""),Schülerdaten!T170,"")</f>
        <v/>
      </c>
      <c r="W167" s="148" t="str">
        <f>IF(AND(A167&lt;&gt;"",Schülerdaten!U170&lt;&gt;""),Schülerdaten!U170,"")</f>
        <v/>
      </c>
      <c r="X167" s="148" t="str">
        <f>IF(AND(A167&lt;&gt;"",Schülerdaten!V170&lt;&gt;""),Schülerdaten!V170,"")</f>
        <v/>
      </c>
      <c r="Y167" s="148" t="str">
        <f>IF(AND(A167&lt;&gt;"",Schülerdaten!W170&lt;&gt;""),Schülerdaten!W170,"")</f>
        <v/>
      </c>
      <c r="Z167" s="148" t="str">
        <f>IF(AND(A167&lt;&gt;"",Schülerdaten!X170&lt;&gt;""),Schülerdaten!X170,"")</f>
        <v/>
      </c>
    </row>
    <row r="168" spans="1:26" x14ac:dyDescent="0.2">
      <c r="A168" s="146" t="str">
        <f>IF(OR(Schülerdaten!$C171&lt;&gt;""),Schülerdaten!A171,"")</f>
        <v/>
      </c>
      <c r="B168" s="146" t="str">
        <f>IF(A168&lt;&gt;"",Schülerdaten!B171,"")</f>
        <v/>
      </c>
      <c r="C168" s="146" t="str">
        <f>IF(AND(A168&lt;&gt;"",Schülerdaten!F171&lt;&gt;""),IF(INDEX(codeclint,MATCH(Schülerdaten!F171,libclint,0))&lt;&gt;"",INDEX(codeclint,MATCH(Schülerdaten!F171,libclint,0)),""),"")</f>
        <v/>
      </c>
      <c r="D168" s="146" t="str">
        <f t="shared" si="6"/>
        <v/>
      </c>
      <c r="E168" s="146" t="str">
        <f>IF(A168&lt;&gt;"",IF(Schülerdaten!G171&lt;&gt;"",IF(Schülerdaten!AB171&lt;&gt;"",IF(Schülerdaten!G171="LOC.ID",CONCATENATE("LOC.",Schülerdaten!AU$5),Schülerdaten!G171),""),""),"")</f>
        <v/>
      </c>
      <c r="F168" s="146" t="str">
        <f>IF(A168&lt;&gt;"",IF(Schülerdaten!H171&lt;&gt;"",Schülerdaten!H171,""),"")</f>
        <v/>
      </c>
      <c r="G168" s="146" t="str">
        <f>IF(AND(A168&lt;&gt;"",Schülerdaten!AC171&lt;&gt;""),IF(Schülerdaten!AC171=TRUE,INDEX(codesex,MATCH(Schülerdaten!I171,libsex,0)),Schülerdaten!I171),"")</f>
        <v/>
      </c>
      <c r="H168" s="147" t="str">
        <f>IF(A168&lt;&gt;"",IF(Schülerdaten!J171&lt;&gt;"",Schülerdaten!J171,""),"")</f>
        <v/>
      </c>
      <c r="I168" s="148" t="str">
        <f>IF(AND(A168&lt;&gt;"",Schülerdaten!AE171&lt;&gt;""),IF(Schülerdaten!AE171=TRUE,INDEX(codenat,MATCH(Schülerdaten!K171,libnat,0)),Schülerdaten!K171),"")</f>
        <v/>
      </c>
      <c r="J168" s="148" t="str">
        <f>IF(AND(A168&lt;&gt;"",Schülerdaten!AF171&lt;&gt;""),IF(Schülerdaten!AF171=TRUE,INDEX(codelangue,MATCH(Schülerdaten!L171,liblangue,0)),Schülerdaten!L171),"")</f>
        <v/>
      </c>
      <c r="K168" s="148" t="str">
        <f>IF(AND(A168&lt;&gt;"",Schülerdaten!AH171&lt;&gt;""),IF(Schülerdaten!AH171=TRUE,IF(INDEX(codegem,MATCH(Schülerdaten!M171,libgem,0))&lt;8000,INDEX(codegem,MATCH(Schülerdaten!M171,libgem,0)),""),Schülerdaten!M171),"")</f>
        <v/>
      </c>
      <c r="L168" s="148" t="str">
        <f>IF(AND(A168&lt;&gt;"",Schülerdaten!AH171&lt;&gt;""),IF(Schülerdaten!AH171=TRUE,INDEX(codegemhist,MATCH(Schülerdaten!M171,libgem,0)),""),"")</f>
        <v/>
      </c>
      <c r="M168" s="148" t="str">
        <f>IF(AND(A168&lt;&gt;"",Schülerdaten!AH171&lt;&gt;""),IF(Schülerdaten!AH171=TRUE,IF(INDEX(codegem,MATCH(Schülerdaten!M171,libgem,0))&gt;=8000,INDEX(codegem,MATCH(Schülerdaten!M171,libgem,0)),""),Schülerdaten!M171),"")</f>
        <v/>
      </c>
      <c r="N168" s="148" t="str">
        <f>IF(AND(A168&lt;&gt;"",Schülerdaten!AI171&lt;&gt;""),IF(Schülerdaten!AI171=TRUE,INDEX(codeschart,MATCH(Schülerdaten!N171,libschart,0)),Schülerdaten!N171),"")</f>
        <v/>
      </c>
      <c r="O168" s="148" t="str">
        <f>IF(AND(A168&lt;&gt;"",Schülerdaten!O171&lt;&gt;""),Schülerdaten!O171,"")</f>
        <v/>
      </c>
      <c r="P168" s="148" t="str">
        <f>IF(AND(A168&lt;&gt;"",Schülerdaten!AK171&lt;&gt;""),IF(Schülerdaten!AK171=TRUE,INDEX(codeform,MATCH(Schülerdaten!P171,libform,0)),Schülerdaten!P171),"")</f>
        <v/>
      </c>
      <c r="Q168" s="148" t="str">
        <f>IF(AND(A168&lt;&gt;"",Schülerdaten!AL171&lt;&gt;""),IF(Schülerdaten!AL171=TRUE,INDEX(codespe,MATCH(Schülerdaten!Q171,libspe,0)),Schülerdaten!Q171),"")</f>
        <v/>
      </c>
      <c r="R168" s="148" t="str">
        <f>IF(AND(A168&lt;&gt;"",OR(Schülerdaten!AM171&lt;&gt;"",Schülerdaten!AT171=FALSE)),IF(Schülerdaten!AM171=TRUE,INDEX(codemp1,MATCH(Schülerdaten!R171,libmp1,0)),IF(Schülerdaten!AT171=FALSE,0,Schülerdaten!R171)),"")</f>
        <v/>
      </c>
      <c r="S168" s="148" t="str">
        <f t="shared" si="7"/>
        <v/>
      </c>
      <c r="T168" s="148" t="str">
        <f t="shared" si="8"/>
        <v/>
      </c>
      <c r="U168" s="148" t="str">
        <f>IF(AND(A168&lt;&gt;"",Schülerdaten!S171&lt;&gt;""),Schülerdaten!S171,"")</f>
        <v/>
      </c>
      <c r="V168" s="148" t="str">
        <f>IF(AND(A168&lt;&gt;"",Schülerdaten!T171&lt;&gt;""),Schülerdaten!T171,"")</f>
        <v/>
      </c>
      <c r="W168" s="148" t="str">
        <f>IF(AND(A168&lt;&gt;"",Schülerdaten!U171&lt;&gt;""),Schülerdaten!U171,"")</f>
        <v/>
      </c>
      <c r="X168" s="148" t="str">
        <f>IF(AND(A168&lt;&gt;"",Schülerdaten!V171&lt;&gt;""),Schülerdaten!V171,"")</f>
        <v/>
      </c>
      <c r="Y168" s="148" t="str">
        <f>IF(AND(A168&lt;&gt;"",Schülerdaten!W171&lt;&gt;""),Schülerdaten!W171,"")</f>
        <v/>
      </c>
      <c r="Z168" s="148" t="str">
        <f>IF(AND(A168&lt;&gt;"",Schülerdaten!X171&lt;&gt;""),Schülerdaten!X171,"")</f>
        <v/>
      </c>
    </row>
    <row r="169" spans="1:26" x14ac:dyDescent="0.2">
      <c r="A169" s="146" t="str">
        <f>IF(OR(Schülerdaten!$C172&lt;&gt;""),Schülerdaten!A172,"")</f>
        <v/>
      </c>
      <c r="B169" s="146" t="str">
        <f>IF(A169&lt;&gt;"",Schülerdaten!B172,"")</f>
        <v/>
      </c>
      <c r="C169" s="146" t="str">
        <f>IF(AND(A169&lt;&gt;"",Schülerdaten!F172&lt;&gt;""),IF(INDEX(codeclint,MATCH(Schülerdaten!F172,libclint,0))&lt;&gt;"",INDEX(codeclint,MATCH(Schülerdaten!F172,libclint,0)),""),"")</f>
        <v/>
      </c>
      <c r="D169" s="146" t="str">
        <f t="shared" si="6"/>
        <v/>
      </c>
      <c r="E169" s="146" t="str">
        <f>IF(A169&lt;&gt;"",IF(Schülerdaten!G172&lt;&gt;"",IF(Schülerdaten!AB172&lt;&gt;"",IF(Schülerdaten!G172="LOC.ID",CONCATENATE("LOC.",Schülerdaten!AU$5),Schülerdaten!G172),""),""),"")</f>
        <v/>
      </c>
      <c r="F169" s="146" t="str">
        <f>IF(A169&lt;&gt;"",IF(Schülerdaten!H172&lt;&gt;"",Schülerdaten!H172,""),"")</f>
        <v/>
      </c>
      <c r="G169" s="146" t="str">
        <f>IF(AND(A169&lt;&gt;"",Schülerdaten!AC172&lt;&gt;""),IF(Schülerdaten!AC172=TRUE,INDEX(codesex,MATCH(Schülerdaten!I172,libsex,0)),Schülerdaten!I172),"")</f>
        <v/>
      </c>
      <c r="H169" s="147" t="str">
        <f>IF(A169&lt;&gt;"",IF(Schülerdaten!J172&lt;&gt;"",Schülerdaten!J172,""),"")</f>
        <v/>
      </c>
      <c r="I169" s="148" t="str">
        <f>IF(AND(A169&lt;&gt;"",Schülerdaten!AE172&lt;&gt;""),IF(Schülerdaten!AE172=TRUE,INDEX(codenat,MATCH(Schülerdaten!K172,libnat,0)),Schülerdaten!K172),"")</f>
        <v/>
      </c>
      <c r="J169" s="148" t="str">
        <f>IF(AND(A169&lt;&gt;"",Schülerdaten!AF172&lt;&gt;""),IF(Schülerdaten!AF172=TRUE,INDEX(codelangue,MATCH(Schülerdaten!L172,liblangue,0)),Schülerdaten!L172),"")</f>
        <v/>
      </c>
      <c r="K169" s="148" t="str">
        <f>IF(AND(A169&lt;&gt;"",Schülerdaten!AH172&lt;&gt;""),IF(Schülerdaten!AH172=TRUE,IF(INDEX(codegem,MATCH(Schülerdaten!M172,libgem,0))&lt;8000,INDEX(codegem,MATCH(Schülerdaten!M172,libgem,0)),""),Schülerdaten!M172),"")</f>
        <v/>
      </c>
      <c r="L169" s="148" t="str">
        <f>IF(AND(A169&lt;&gt;"",Schülerdaten!AH172&lt;&gt;""),IF(Schülerdaten!AH172=TRUE,INDEX(codegemhist,MATCH(Schülerdaten!M172,libgem,0)),""),"")</f>
        <v/>
      </c>
      <c r="M169" s="148" t="str">
        <f>IF(AND(A169&lt;&gt;"",Schülerdaten!AH172&lt;&gt;""),IF(Schülerdaten!AH172=TRUE,IF(INDEX(codegem,MATCH(Schülerdaten!M172,libgem,0))&gt;=8000,INDEX(codegem,MATCH(Schülerdaten!M172,libgem,0)),""),Schülerdaten!M172),"")</f>
        <v/>
      </c>
      <c r="N169" s="148" t="str">
        <f>IF(AND(A169&lt;&gt;"",Schülerdaten!AI172&lt;&gt;""),IF(Schülerdaten!AI172=TRUE,INDEX(codeschart,MATCH(Schülerdaten!N172,libschart,0)),Schülerdaten!N172),"")</f>
        <v/>
      </c>
      <c r="O169" s="148" t="str">
        <f>IF(AND(A169&lt;&gt;"",Schülerdaten!O172&lt;&gt;""),Schülerdaten!O172,"")</f>
        <v/>
      </c>
      <c r="P169" s="148" t="str">
        <f>IF(AND(A169&lt;&gt;"",Schülerdaten!AK172&lt;&gt;""),IF(Schülerdaten!AK172=TRUE,INDEX(codeform,MATCH(Schülerdaten!P172,libform,0)),Schülerdaten!P172),"")</f>
        <v/>
      </c>
      <c r="Q169" s="148" t="str">
        <f>IF(AND(A169&lt;&gt;"",Schülerdaten!AL172&lt;&gt;""),IF(Schülerdaten!AL172=TRUE,INDEX(codespe,MATCH(Schülerdaten!Q172,libspe,0)),Schülerdaten!Q172),"")</f>
        <v/>
      </c>
      <c r="R169" s="148" t="str">
        <f>IF(AND(A169&lt;&gt;"",OR(Schülerdaten!AM172&lt;&gt;"",Schülerdaten!AT172=FALSE)),IF(Schülerdaten!AM172=TRUE,INDEX(codemp1,MATCH(Schülerdaten!R172,libmp1,0)),IF(Schülerdaten!AT172=FALSE,0,Schülerdaten!R172)),"")</f>
        <v/>
      </c>
      <c r="S169" s="148" t="str">
        <f t="shared" si="7"/>
        <v/>
      </c>
      <c r="T169" s="148" t="str">
        <f t="shared" si="8"/>
        <v/>
      </c>
      <c r="U169" s="148" t="str">
        <f>IF(AND(A169&lt;&gt;"",Schülerdaten!S172&lt;&gt;""),Schülerdaten!S172,"")</f>
        <v/>
      </c>
      <c r="V169" s="148" t="str">
        <f>IF(AND(A169&lt;&gt;"",Schülerdaten!T172&lt;&gt;""),Schülerdaten!T172,"")</f>
        <v/>
      </c>
      <c r="W169" s="148" t="str">
        <f>IF(AND(A169&lt;&gt;"",Schülerdaten!U172&lt;&gt;""),Schülerdaten!U172,"")</f>
        <v/>
      </c>
      <c r="X169" s="148" t="str">
        <f>IF(AND(A169&lt;&gt;"",Schülerdaten!V172&lt;&gt;""),Schülerdaten!V172,"")</f>
        <v/>
      </c>
      <c r="Y169" s="148" t="str">
        <f>IF(AND(A169&lt;&gt;"",Schülerdaten!W172&lt;&gt;""),Schülerdaten!W172,"")</f>
        <v/>
      </c>
      <c r="Z169" s="148" t="str">
        <f>IF(AND(A169&lt;&gt;"",Schülerdaten!X172&lt;&gt;""),Schülerdaten!X172,"")</f>
        <v/>
      </c>
    </row>
    <row r="170" spans="1:26" x14ac:dyDescent="0.2">
      <c r="A170" s="146" t="str">
        <f>IF(OR(Schülerdaten!$C173&lt;&gt;""),Schülerdaten!A173,"")</f>
        <v/>
      </c>
      <c r="B170" s="146" t="str">
        <f>IF(A170&lt;&gt;"",Schülerdaten!B173,"")</f>
        <v/>
      </c>
      <c r="C170" s="146" t="str">
        <f>IF(AND(A170&lt;&gt;"",Schülerdaten!F173&lt;&gt;""),IF(INDEX(codeclint,MATCH(Schülerdaten!F173,libclint,0))&lt;&gt;"",INDEX(codeclint,MATCH(Schülerdaten!F173,libclint,0)),""),"")</f>
        <v/>
      </c>
      <c r="D170" s="146" t="str">
        <f t="shared" si="6"/>
        <v/>
      </c>
      <c r="E170" s="146" t="str">
        <f>IF(A170&lt;&gt;"",IF(Schülerdaten!G173&lt;&gt;"",IF(Schülerdaten!AB173&lt;&gt;"",IF(Schülerdaten!G173="LOC.ID",CONCATENATE("LOC.",Schülerdaten!AU$5),Schülerdaten!G173),""),""),"")</f>
        <v/>
      </c>
      <c r="F170" s="146" t="str">
        <f>IF(A170&lt;&gt;"",IF(Schülerdaten!H173&lt;&gt;"",Schülerdaten!H173,""),"")</f>
        <v/>
      </c>
      <c r="G170" s="146" t="str">
        <f>IF(AND(A170&lt;&gt;"",Schülerdaten!AC173&lt;&gt;""),IF(Schülerdaten!AC173=TRUE,INDEX(codesex,MATCH(Schülerdaten!I173,libsex,0)),Schülerdaten!I173),"")</f>
        <v/>
      </c>
      <c r="H170" s="147" t="str">
        <f>IF(A170&lt;&gt;"",IF(Schülerdaten!J173&lt;&gt;"",Schülerdaten!J173,""),"")</f>
        <v/>
      </c>
      <c r="I170" s="148" t="str">
        <f>IF(AND(A170&lt;&gt;"",Schülerdaten!AE173&lt;&gt;""),IF(Schülerdaten!AE173=TRUE,INDEX(codenat,MATCH(Schülerdaten!K173,libnat,0)),Schülerdaten!K173),"")</f>
        <v/>
      </c>
      <c r="J170" s="148" t="str">
        <f>IF(AND(A170&lt;&gt;"",Schülerdaten!AF173&lt;&gt;""),IF(Schülerdaten!AF173=TRUE,INDEX(codelangue,MATCH(Schülerdaten!L173,liblangue,0)),Schülerdaten!L173),"")</f>
        <v/>
      </c>
      <c r="K170" s="148" t="str">
        <f>IF(AND(A170&lt;&gt;"",Schülerdaten!AH173&lt;&gt;""),IF(Schülerdaten!AH173=TRUE,IF(INDEX(codegem,MATCH(Schülerdaten!M173,libgem,0))&lt;8000,INDEX(codegem,MATCH(Schülerdaten!M173,libgem,0)),""),Schülerdaten!M173),"")</f>
        <v/>
      </c>
      <c r="L170" s="148" t="str">
        <f>IF(AND(A170&lt;&gt;"",Schülerdaten!AH173&lt;&gt;""),IF(Schülerdaten!AH173=TRUE,INDEX(codegemhist,MATCH(Schülerdaten!M173,libgem,0)),""),"")</f>
        <v/>
      </c>
      <c r="M170" s="148" t="str">
        <f>IF(AND(A170&lt;&gt;"",Schülerdaten!AH173&lt;&gt;""),IF(Schülerdaten!AH173=TRUE,IF(INDEX(codegem,MATCH(Schülerdaten!M173,libgem,0))&gt;=8000,INDEX(codegem,MATCH(Schülerdaten!M173,libgem,0)),""),Schülerdaten!M173),"")</f>
        <v/>
      </c>
      <c r="N170" s="148" t="str">
        <f>IF(AND(A170&lt;&gt;"",Schülerdaten!AI173&lt;&gt;""),IF(Schülerdaten!AI173=TRUE,INDEX(codeschart,MATCH(Schülerdaten!N173,libschart,0)),Schülerdaten!N173),"")</f>
        <v/>
      </c>
      <c r="O170" s="148" t="str">
        <f>IF(AND(A170&lt;&gt;"",Schülerdaten!O173&lt;&gt;""),Schülerdaten!O173,"")</f>
        <v/>
      </c>
      <c r="P170" s="148" t="str">
        <f>IF(AND(A170&lt;&gt;"",Schülerdaten!AK173&lt;&gt;""),IF(Schülerdaten!AK173=TRUE,INDEX(codeform,MATCH(Schülerdaten!P173,libform,0)),Schülerdaten!P173),"")</f>
        <v/>
      </c>
      <c r="Q170" s="148" t="str">
        <f>IF(AND(A170&lt;&gt;"",Schülerdaten!AL173&lt;&gt;""),IF(Schülerdaten!AL173=TRUE,INDEX(codespe,MATCH(Schülerdaten!Q173,libspe,0)),Schülerdaten!Q173),"")</f>
        <v/>
      </c>
      <c r="R170" s="148" t="str">
        <f>IF(AND(A170&lt;&gt;"",OR(Schülerdaten!AM173&lt;&gt;"",Schülerdaten!AT173=FALSE)),IF(Schülerdaten!AM173=TRUE,INDEX(codemp1,MATCH(Schülerdaten!R173,libmp1,0)),IF(Schülerdaten!AT173=FALSE,0,Schülerdaten!R173)),"")</f>
        <v/>
      </c>
      <c r="S170" s="148" t="str">
        <f t="shared" si="7"/>
        <v/>
      </c>
      <c r="T170" s="148" t="str">
        <f t="shared" si="8"/>
        <v/>
      </c>
      <c r="U170" s="148" t="str">
        <f>IF(AND(A170&lt;&gt;"",Schülerdaten!S173&lt;&gt;""),Schülerdaten!S173,"")</f>
        <v/>
      </c>
      <c r="V170" s="148" t="str">
        <f>IF(AND(A170&lt;&gt;"",Schülerdaten!T173&lt;&gt;""),Schülerdaten!T173,"")</f>
        <v/>
      </c>
      <c r="W170" s="148" t="str">
        <f>IF(AND(A170&lt;&gt;"",Schülerdaten!U173&lt;&gt;""),Schülerdaten!U173,"")</f>
        <v/>
      </c>
      <c r="X170" s="148" t="str">
        <f>IF(AND(A170&lt;&gt;"",Schülerdaten!V173&lt;&gt;""),Schülerdaten!V173,"")</f>
        <v/>
      </c>
      <c r="Y170" s="148" t="str">
        <f>IF(AND(A170&lt;&gt;"",Schülerdaten!W173&lt;&gt;""),Schülerdaten!W173,"")</f>
        <v/>
      </c>
      <c r="Z170" s="148" t="str">
        <f>IF(AND(A170&lt;&gt;"",Schülerdaten!X173&lt;&gt;""),Schülerdaten!X173,"")</f>
        <v/>
      </c>
    </row>
    <row r="171" spans="1:26" x14ac:dyDescent="0.2">
      <c r="A171" s="146" t="str">
        <f>IF(OR(Schülerdaten!$C174&lt;&gt;""),Schülerdaten!A174,"")</f>
        <v/>
      </c>
      <c r="B171" s="146" t="str">
        <f>IF(A171&lt;&gt;"",Schülerdaten!B174,"")</f>
        <v/>
      </c>
      <c r="C171" s="146" t="str">
        <f>IF(AND(A171&lt;&gt;"",Schülerdaten!F174&lt;&gt;""),IF(INDEX(codeclint,MATCH(Schülerdaten!F174,libclint,0))&lt;&gt;"",INDEX(codeclint,MATCH(Schülerdaten!F174,libclint,0)),""),"")</f>
        <v/>
      </c>
      <c r="D171" s="146" t="str">
        <f t="shared" si="6"/>
        <v/>
      </c>
      <c r="E171" s="146" t="str">
        <f>IF(A171&lt;&gt;"",IF(Schülerdaten!G174&lt;&gt;"",IF(Schülerdaten!AB174&lt;&gt;"",IF(Schülerdaten!G174="LOC.ID",CONCATENATE("LOC.",Schülerdaten!AU$5),Schülerdaten!G174),""),""),"")</f>
        <v/>
      </c>
      <c r="F171" s="146" t="str">
        <f>IF(A171&lt;&gt;"",IF(Schülerdaten!H174&lt;&gt;"",Schülerdaten!H174,""),"")</f>
        <v/>
      </c>
      <c r="G171" s="146" t="str">
        <f>IF(AND(A171&lt;&gt;"",Schülerdaten!AC174&lt;&gt;""),IF(Schülerdaten!AC174=TRUE,INDEX(codesex,MATCH(Schülerdaten!I174,libsex,0)),Schülerdaten!I174),"")</f>
        <v/>
      </c>
      <c r="H171" s="147" t="str">
        <f>IF(A171&lt;&gt;"",IF(Schülerdaten!J174&lt;&gt;"",Schülerdaten!J174,""),"")</f>
        <v/>
      </c>
      <c r="I171" s="148" t="str">
        <f>IF(AND(A171&lt;&gt;"",Schülerdaten!AE174&lt;&gt;""),IF(Schülerdaten!AE174=TRUE,INDEX(codenat,MATCH(Schülerdaten!K174,libnat,0)),Schülerdaten!K174),"")</f>
        <v/>
      </c>
      <c r="J171" s="148" t="str">
        <f>IF(AND(A171&lt;&gt;"",Schülerdaten!AF174&lt;&gt;""),IF(Schülerdaten!AF174=TRUE,INDEX(codelangue,MATCH(Schülerdaten!L174,liblangue,0)),Schülerdaten!L174),"")</f>
        <v/>
      </c>
      <c r="K171" s="148" t="str">
        <f>IF(AND(A171&lt;&gt;"",Schülerdaten!AH174&lt;&gt;""),IF(Schülerdaten!AH174=TRUE,IF(INDEX(codegem,MATCH(Schülerdaten!M174,libgem,0))&lt;8000,INDEX(codegem,MATCH(Schülerdaten!M174,libgem,0)),""),Schülerdaten!M174),"")</f>
        <v/>
      </c>
      <c r="L171" s="148" t="str">
        <f>IF(AND(A171&lt;&gt;"",Schülerdaten!AH174&lt;&gt;""),IF(Schülerdaten!AH174=TRUE,INDEX(codegemhist,MATCH(Schülerdaten!M174,libgem,0)),""),"")</f>
        <v/>
      </c>
      <c r="M171" s="148" t="str">
        <f>IF(AND(A171&lt;&gt;"",Schülerdaten!AH174&lt;&gt;""),IF(Schülerdaten!AH174=TRUE,IF(INDEX(codegem,MATCH(Schülerdaten!M174,libgem,0))&gt;=8000,INDEX(codegem,MATCH(Schülerdaten!M174,libgem,0)),""),Schülerdaten!M174),"")</f>
        <v/>
      </c>
      <c r="N171" s="148" t="str">
        <f>IF(AND(A171&lt;&gt;"",Schülerdaten!AI174&lt;&gt;""),IF(Schülerdaten!AI174=TRUE,INDEX(codeschart,MATCH(Schülerdaten!N174,libschart,0)),Schülerdaten!N174),"")</f>
        <v/>
      </c>
      <c r="O171" s="148" t="str">
        <f>IF(AND(A171&lt;&gt;"",Schülerdaten!O174&lt;&gt;""),Schülerdaten!O174,"")</f>
        <v/>
      </c>
      <c r="P171" s="148" t="str">
        <f>IF(AND(A171&lt;&gt;"",Schülerdaten!AK174&lt;&gt;""),IF(Schülerdaten!AK174=TRUE,INDEX(codeform,MATCH(Schülerdaten!P174,libform,0)),Schülerdaten!P174),"")</f>
        <v/>
      </c>
      <c r="Q171" s="148" t="str">
        <f>IF(AND(A171&lt;&gt;"",Schülerdaten!AL174&lt;&gt;""),IF(Schülerdaten!AL174=TRUE,INDEX(codespe,MATCH(Schülerdaten!Q174,libspe,0)),Schülerdaten!Q174),"")</f>
        <v/>
      </c>
      <c r="R171" s="148" t="str">
        <f>IF(AND(A171&lt;&gt;"",OR(Schülerdaten!AM174&lt;&gt;"",Schülerdaten!AT174=FALSE)),IF(Schülerdaten!AM174=TRUE,INDEX(codemp1,MATCH(Schülerdaten!R174,libmp1,0)),IF(Schülerdaten!AT174=FALSE,0,Schülerdaten!R174)),"")</f>
        <v/>
      </c>
      <c r="S171" s="148" t="str">
        <f t="shared" si="7"/>
        <v/>
      </c>
      <c r="T171" s="148" t="str">
        <f t="shared" si="8"/>
        <v/>
      </c>
      <c r="U171" s="148" t="str">
        <f>IF(AND(A171&lt;&gt;"",Schülerdaten!S174&lt;&gt;""),Schülerdaten!S174,"")</f>
        <v/>
      </c>
      <c r="V171" s="148" t="str">
        <f>IF(AND(A171&lt;&gt;"",Schülerdaten!T174&lt;&gt;""),Schülerdaten!T174,"")</f>
        <v/>
      </c>
      <c r="W171" s="148" t="str">
        <f>IF(AND(A171&lt;&gt;"",Schülerdaten!U174&lt;&gt;""),Schülerdaten!U174,"")</f>
        <v/>
      </c>
      <c r="X171" s="148" t="str">
        <f>IF(AND(A171&lt;&gt;"",Schülerdaten!V174&lt;&gt;""),Schülerdaten!V174,"")</f>
        <v/>
      </c>
      <c r="Y171" s="148" t="str">
        <f>IF(AND(A171&lt;&gt;"",Schülerdaten!W174&lt;&gt;""),Schülerdaten!W174,"")</f>
        <v/>
      </c>
      <c r="Z171" s="148" t="str">
        <f>IF(AND(A171&lt;&gt;"",Schülerdaten!X174&lt;&gt;""),Schülerdaten!X174,"")</f>
        <v/>
      </c>
    </row>
    <row r="172" spans="1:26" x14ac:dyDescent="0.2">
      <c r="A172" s="146" t="str">
        <f>IF(OR(Schülerdaten!$C175&lt;&gt;""),Schülerdaten!A175,"")</f>
        <v/>
      </c>
      <c r="B172" s="146" t="str">
        <f>IF(A172&lt;&gt;"",Schülerdaten!B175,"")</f>
        <v/>
      </c>
      <c r="C172" s="146" t="str">
        <f>IF(AND(A172&lt;&gt;"",Schülerdaten!F175&lt;&gt;""),IF(INDEX(codeclint,MATCH(Schülerdaten!F175,libclint,0))&lt;&gt;"",INDEX(codeclint,MATCH(Schülerdaten!F175,libclint,0)),""),"")</f>
        <v/>
      </c>
      <c r="D172" s="146" t="str">
        <f t="shared" si="6"/>
        <v/>
      </c>
      <c r="E172" s="146" t="str">
        <f>IF(A172&lt;&gt;"",IF(Schülerdaten!G175&lt;&gt;"",IF(Schülerdaten!AB175&lt;&gt;"",IF(Schülerdaten!G175="LOC.ID",CONCATENATE("LOC.",Schülerdaten!AU$5),Schülerdaten!G175),""),""),"")</f>
        <v/>
      </c>
      <c r="F172" s="146" t="str">
        <f>IF(A172&lt;&gt;"",IF(Schülerdaten!H175&lt;&gt;"",Schülerdaten!H175,""),"")</f>
        <v/>
      </c>
      <c r="G172" s="146" t="str">
        <f>IF(AND(A172&lt;&gt;"",Schülerdaten!AC175&lt;&gt;""),IF(Schülerdaten!AC175=TRUE,INDEX(codesex,MATCH(Schülerdaten!I175,libsex,0)),Schülerdaten!I175),"")</f>
        <v/>
      </c>
      <c r="H172" s="147" t="str">
        <f>IF(A172&lt;&gt;"",IF(Schülerdaten!J175&lt;&gt;"",Schülerdaten!J175,""),"")</f>
        <v/>
      </c>
      <c r="I172" s="148" t="str">
        <f>IF(AND(A172&lt;&gt;"",Schülerdaten!AE175&lt;&gt;""),IF(Schülerdaten!AE175=TRUE,INDEX(codenat,MATCH(Schülerdaten!K175,libnat,0)),Schülerdaten!K175),"")</f>
        <v/>
      </c>
      <c r="J172" s="148" t="str">
        <f>IF(AND(A172&lt;&gt;"",Schülerdaten!AF175&lt;&gt;""),IF(Schülerdaten!AF175=TRUE,INDEX(codelangue,MATCH(Schülerdaten!L175,liblangue,0)),Schülerdaten!L175),"")</f>
        <v/>
      </c>
      <c r="K172" s="148" t="str">
        <f>IF(AND(A172&lt;&gt;"",Schülerdaten!AH175&lt;&gt;""),IF(Schülerdaten!AH175=TRUE,IF(INDEX(codegem,MATCH(Schülerdaten!M175,libgem,0))&lt;8000,INDEX(codegem,MATCH(Schülerdaten!M175,libgem,0)),""),Schülerdaten!M175),"")</f>
        <v/>
      </c>
      <c r="L172" s="148" t="str">
        <f>IF(AND(A172&lt;&gt;"",Schülerdaten!AH175&lt;&gt;""),IF(Schülerdaten!AH175=TRUE,INDEX(codegemhist,MATCH(Schülerdaten!M175,libgem,0)),""),"")</f>
        <v/>
      </c>
      <c r="M172" s="148" t="str">
        <f>IF(AND(A172&lt;&gt;"",Schülerdaten!AH175&lt;&gt;""),IF(Schülerdaten!AH175=TRUE,IF(INDEX(codegem,MATCH(Schülerdaten!M175,libgem,0))&gt;=8000,INDEX(codegem,MATCH(Schülerdaten!M175,libgem,0)),""),Schülerdaten!M175),"")</f>
        <v/>
      </c>
      <c r="N172" s="148" t="str">
        <f>IF(AND(A172&lt;&gt;"",Schülerdaten!AI175&lt;&gt;""),IF(Schülerdaten!AI175=TRUE,INDEX(codeschart,MATCH(Schülerdaten!N175,libschart,0)),Schülerdaten!N175),"")</f>
        <v/>
      </c>
      <c r="O172" s="148" t="str">
        <f>IF(AND(A172&lt;&gt;"",Schülerdaten!O175&lt;&gt;""),Schülerdaten!O175,"")</f>
        <v/>
      </c>
      <c r="P172" s="148" t="str">
        <f>IF(AND(A172&lt;&gt;"",Schülerdaten!AK175&lt;&gt;""),IF(Schülerdaten!AK175=TRUE,INDEX(codeform,MATCH(Schülerdaten!P175,libform,0)),Schülerdaten!P175),"")</f>
        <v/>
      </c>
      <c r="Q172" s="148" t="str">
        <f>IF(AND(A172&lt;&gt;"",Schülerdaten!AL175&lt;&gt;""),IF(Schülerdaten!AL175=TRUE,INDEX(codespe,MATCH(Schülerdaten!Q175,libspe,0)),Schülerdaten!Q175),"")</f>
        <v/>
      </c>
      <c r="R172" s="148" t="str">
        <f>IF(AND(A172&lt;&gt;"",OR(Schülerdaten!AM175&lt;&gt;"",Schülerdaten!AT175=FALSE)),IF(Schülerdaten!AM175=TRUE,INDEX(codemp1,MATCH(Schülerdaten!R175,libmp1,0)),IF(Schülerdaten!AT175=FALSE,0,Schülerdaten!R175)),"")</f>
        <v/>
      </c>
      <c r="S172" s="148" t="str">
        <f t="shared" si="7"/>
        <v/>
      </c>
      <c r="T172" s="148" t="str">
        <f t="shared" si="8"/>
        <v/>
      </c>
      <c r="U172" s="148" t="str">
        <f>IF(AND(A172&lt;&gt;"",Schülerdaten!S175&lt;&gt;""),Schülerdaten!S175,"")</f>
        <v/>
      </c>
      <c r="V172" s="148" t="str">
        <f>IF(AND(A172&lt;&gt;"",Schülerdaten!T175&lt;&gt;""),Schülerdaten!T175,"")</f>
        <v/>
      </c>
      <c r="W172" s="148" t="str">
        <f>IF(AND(A172&lt;&gt;"",Schülerdaten!U175&lt;&gt;""),Schülerdaten!U175,"")</f>
        <v/>
      </c>
      <c r="X172" s="148" t="str">
        <f>IF(AND(A172&lt;&gt;"",Schülerdaten!V175&lt;&gt;""),Schülerdaten!V175,"")</f>
        <v/>
      </c>
      <c r="Y172" s="148" t="str">
        <f>IF(AND(A172&lt;&gt;"",Schülerdaten!W175&lt;&gt;""),Schülerdaten!W175,"")</f>
        <v/>
      </c>
      <c r="Z172" s="148" t="str">
        <f>IF(AND(A172&lt;&gt;"",Schülerdaten!X175&lt;&gt;""),Schülerdaten!X175,"")</f>
        <v/>
      </c>
    </row>
    <row r="173" spans="1:26" x14ac:dyDescent="0.2">
      <c r="A173" s="146" t="str">
        <f>IF(OR(Schülerdaten!$C176&lt;&gt;""),Schülerdaten!A176,"")</f>
        <v/>
      </c>
      <c r="B173" s="146" t="str">
        <f>IF(A173&lt;&gt;"",Schülerdaten!B176,"")</f>
        <v/>
      </c>
      <c r="C173" s="146" t="str">
        <f>IF(AND(A173&lt;&gt;"",Schülerdaten!F176&lt;&gt;""),IF(INDEX(codeclint,MATCH(Schülerdaten!F176,libclint,0))&lt;&gt;"",INDEX(codeclint,MATCH(Schülerdaten!F176,libclint,0)),""),"")</f>
        <v/>
      </c>
      <c r="D173" s="146" t="str">
        <f t="shared" si="6"/>
        <v/>
      </c>
      <c r="E173" s="146" t="str">
        <f>IF(A173&lt;&gt;"",IF(Schülerdaten!G176&lt;&gt;"",IF(Schülerdaten!AB176&lt;&gt;"",IF(Schülerdaten!G176="LOC.ID",CONCATENATE("LOC.",Schülerdaten!AU$5),Schülerdaten!G176),""),""),"")</f>
        <v/>
      </c>
      <c r="F173" s="146" t="str">
        <f>IF(A173&lt;&gt;"",IF(Schülerdaten!H176&lt;&gt;"",Schülerdaten!H176,""),"")</f>
        <v/>
      </c>
      <c r="G173" s="146" t="str">
        <f>IF(AND(A173&lt;&gt;"",Schülerdaten!AC176&lt;&gt;""),IF(Schülerdaten!AC176=TRUE,INDEX(codesex,MATCH(Schülerdaten!I176,libsex,0)),Schülerdaten!I176),"")</f>
        <v/>
      </c>
      <c r="H173" s="147" t="str">
        <f>IF(A173&lt;&gt;"",IF(Schülerdaten!J176&lt;&gt;"",Schülerdaten!J176,""),"")</f>
        <v/>
      </c>
      <c r="I173" s="148" t="str">
        <f>IF(AND(A173&lt;&gt;"",Schülerdaten!AE176&lt;&gt;""),IF(Schülerdaten!AE176=TRUE,INDEX(codenat,MATCH(Schülerdaten!K176,libnat,0)),Schülerdaten!K176),"")</f>
        <v/>
      </c>
      <c r="J173" s="148" t="str">
        <f>IF(AND(A173&lt;&gt;"",Schülerdaten!AF176&lt;&gt;""),IF(Schülerdaten!AF176=TRUE,INDEX(codelangue,MATCH(Schülerdaten!L176,liblangue,0)),Schülerdaten!L176),"")</f>
        <v/>
      </c>
      <c r="K173" s="148" t="str">
        <f>IF(AND(A173&lt;&gt;"",Schülerdaten!AH176&lt;&gt;""),IF(Schülerdaten!AH176=TRUE,IF(INDEX(codegem,MATCH(Schülerdaten!M176,libgem,0))&lt;8000,INDEX(codegem,MATCH(Schülerdaten!M176,libgem,0)),""),Schülerdaten!M176),"")</f>
        <v/>
      </c>
      <c r="L173" s="148" t="str">
        <f>IF(AND(A173&lt;&gt;"",Schülerdaten!AH176&lt;&gt;""),IF(Schülerdaten!AH176=TRUE,INDEX(codegemhist,MATCH(Schülerdaten!M176,libgem,0)),""),"")</f>
        <v/>
      </c>
      <c r="M173" s="148" t="str">
        <f>IF(AND(A173&lt;&gt;"",Schülerdaten!AH176&lt;&gt;""),IF(Schülerdaten!AH176=TRUE,IF(INDEX(codegem,MATCH(Schülerdaten!M176,libgem,0))&gt;=8000,INDEX(codegem,MATCH(Schülerdaten!M176,libgem,0)),""),Schülerdaten!M176),"")</f>
        <v/>
      </c>
      <c r="N173" s="148" t="str">
        <f>IF(AND(A173&lt;&gt;"",Schülerdaten!AI176&lt;&gt;""),IF(Schülerdaten!AI176=TRUE,INDEX(codeschart,MATCH(Schülerdaten!N176,libschart,0)),Schülerdaten!N176),"")</f>
        <v/>
      </c>
      <c r="O173" s="148" t="str">
        <f>IF(AND(A173&lt;&gt;"",Schülerdaten!O176&lt;&gt;""),Schülerdaten!O176,"")</f>
        <v/>
      </c>
      <c r="P173" s="148" t="str">
        <f>IF(AND(A173&lt;&gt;"",Schülerdaten!AK176&lt;&gt;""),IF(Schülerdaten!AK176=TRUE,INDEX(codeform,MATCH(Schülerdaten!P176,libform,0)),Schülerdaten!P176),"")</f>
        <v/>
      </c>
      <c r="Q173" s="148" t="str">
        <f>IF(AND(A173&lt;&gt;"",Schülerdaten!AL176&lt;&gt;""),IF(Schülerdaten!AL176=TRUE,INDEX(codespe,MATCH(Schülerdaten!Q176,libspe,0)),Schülerdaten!Q176),"")</f>
        <v/>
      </c>
      <c r="R173" s="148" t="str">
        <f>IF(AND(A173&lt;&gt;"",OR(Schülerdaten!AM176&lt;&gt;"",Schülerdaten!AT176=FALSE)),IF(Schülerdaten!AM176=TRUE,INDEX(codemp1,MATCH(Schülerdaten!R176,libmp1,0)),IF(Schülerdaten!AT176=FALSE,0,Schülerdaten!R176)),"")</f>
        <v/>
      </c>
      <c r="S173" s="148" t="str">
        <f t="shared" si="7"/>
        <v/>
      </c>
      <c r="T173" s="148" t="str">
        <f t="shared" si="8"/>
        <v/>
      </c>
      <c r="U173" s="148" t="str">
        <f>IF(AND(A173&lt;&gt;"",Schülerdaten!S176&lt;&gt;""),Schülerdaten!S176,"")</f>
        <v/>
      </c>
      <c r="V173" s="148" t="str">
        <f>IF(AND(A173&lt;&gt;"",Schülerdaten!T176&lt;&gt;""),Schülerdaten!T176,"")</f>
        <v/>
      </c>
      <c r="W173" s="148" t="str">
        <f>IF(AND(A173&lt;&gt;"",Schülerdaten!U176&lt;&gt;""),Schülerdaten!U176,"")</f>
        <v/>
      </c>
      <c r="X173" s="148" t="str">
        <f>IF(AND(A173&lt;&gt;"",Schülerdaten!V176&lt;&gt;""),Schülerdaten!V176,"")</f>
        <v/>
      </c>
      <c r="Y173" s="148" t="str">
        <f>IF(AND(A173&lt;&gt;"",Schülerdaten!W176&lt;&gt;""),Schülerdaten!W176,"")</f>
        <v/>
      </c>
      <c r="Z173" s="148" t="str">
        <f>IF(AND(A173&lt;&gt;"",Schülerdaten!X176&lt;&gt;""),Schülerdaten!X176,"")</f>
        <v/>
      </c>
    </row>
    <row r="174" spans="1:26" x14ac:dyDescent="0.2">
      <c r="A174" s="146" t="str">
        <f>IF(OR(Schülerdaten!$C177&lt;&gt;""),Schülerdaten!A177,"")</f>
        <v/>
      </c>
      <c r="B174" s="146" t="str">
        <f>IF(A174&lt;&gt;"",Schülerdaten!B177,"")</f>
        <v/>
      </c>
      <c r="C174" s="146" t="str">
        <f>IF(AND(A174&lt;&gt;"",Schülerdaten!F177&lt;&gt;""),IF(INDEX(codeclint,MATCH(Schülerdaten!F177,libclint,0))&lt;&gt;"",INDEX(codeclint,MATCH(Schülerdaten!F177,libclint,0)),""),"")</f>
        <v/>
      </c>
      <c r="D174" s="146" t="str">
        <f t="shared" si="6"/>
        <v/>
      </c>
      <c r="E174" s="146" t="str">
        <f>IF(A174&lt;&gt;"",IF(Schülerdaten!G177&lt;&gt;"",IF(Schülerdaten!AB177&lt;&gt;"",IF(Schülerdaten!G177="LOC.ID",CONCATENATE("LOC.",Schülerdaten!AU$5),Schülerdaten!G177),""),""),"")</f>
        <v/>
      </c>
      <c r="F174" s="146" t="str">
        <f>IF(A174&lt;&gt;"",IF(Schülerdaten!H177&lt;&gt;"",Schülerdaten!H177,""),"")</f>
        <v/>
      </c>
      <c r="G174" s="146" t="str">
        <f>IF(AND(A174&lt;&gt;"",Schülerdaten!AC177&lt;&gt;""),IF(Schülerdaten!AC177=TRUE,INDEX(codesex,MATCH(Schülerdaten!I177,libsex,0)),Schülerdaten!I177),"")</f>
        <v/>
      </c>
      <c r="H174" s="147" t="str">
        <f>IF(A174&lt;&gt;"",IF(Schülerdaten!J177&lt;&gt;"",Schülerdaten!J177,""),"")</f>
        <v/>
      </c>
      <c r="I174" s="148" t="str">
        <f>IF(AND(A174&lt;&gt;"",Schülerdaten!AE177&lt;&gt;""),IF(Schülerdaten!AE177=TRUE,INDEX(codenat,MATCH(Schülerdaten!K177,libnat,0)),Schülerdaten!K177),"")</f>
        <v/>
      </c>
      <c r="J174" s="148" t="str">
        <f>IF(AND(A174&lt;&gt;"",Schülerdaten!AF177&lt;&gt;""),IF(Schülerdaten!AF177=TRUE,INDEX(codelangue,MATCH(Schülerdaten!L177,liblangue,0)),Schülerdaten!L177),"")</f>
        <v/>
      </c>
      <c r="K174" s="148" t="str">
        <f>IF(AND(A174&lt;&gt;"",Schülerdaten!AH177&lt;&gt;""),IF(Schülerdaten!AH177=TRUE,IF(INDEX(codegem,MATCH(Schülerdaten!M177,libgem,0))&lt;8000,INDEX(codegem,MATCH(Schülerdaten!M177,libgem,0)),""),Schülerdaten!M177),"")</f>
        <v/>
      </c>
      <c r="L174" s="148" t="str">
        <f>IF(AND(A174&lt;&gt;"",Schülerdaten!AH177&lt;&gt;""),IF(Schülerdaten!AH177=TRUE,INDEX(codegemhist,MATCH(Schülerdaten!M177,libgem,0)),""),"")</f>
        <v/>
      </c>
      <c r="M174" s="148" t="str">
        <f>IF(AND(A174&lt;&gt;"",Schülerdaten!AH177&lt;&gt;""),IF(Schülerdaten!AH177=TRUE,IF(INDEX(codegem,MATCH(Schülerdaten!M177,libgem,0))&gt;=8000,INDEX(codegem,MATCH(Schülerdaten!M177,libgem,0)),""),Schülerdaten!M177),"")</f>
        <v/>
      </c>
      <c r="N174" s="148" t="str">
        <f>IF(AND(A174&lt;&gt;"",Schülerdaten!AI177&lt;&gt;""),IF(Schülerdaten!AI177=TRUE,INDEX(codeschart,MATCH(Schülerdaten!N177,libschart,0)),Schülerdaten!N177),"")</f>
        <v/>
      </c>
      <c r="O174" s="148" t="str">
        <f>IF(AND(A174&lt;&gt;"",Schülerdaten!O177&lt;&gt;""),Schülerdaten!O177,"")</f>
        <v/>
      </c>
      <c r="P174" s="148" t="str">
        <f>IF(AND(A174&lt;&gt;"",Schülerdaten!AK177&lt;&gt;""),IF(Schülerdaten!AK177=TRUE,INDEX(codeform,MATCH(Schülerdaten!P177,libform,0)),Schülerdaten!P177),"")</f>
        <v/>
      </c>
      <c r="Q174" s="148" t="str">
        <f>IF(AND(A174&lt;&gt;"",Schülerdaten!AL177&lt;&gt;""),IF(Schülerdaten!AL177=TRUE,INDEX(codespe,MATCH(Schülerdaten!Q177,libspe,0)),Schülerdaten!Q177),"")</f>
        <v/>
      </c>
      <c r="R174" s="148" t="str">
        <f>IF(AND(A174&lt;&gt;"",OR(Schülerdaten!AM177&lt;&gt;"",Schülerdaten!AT177=FALSE)),IF(Schülerdaten!AM177=TRUE,INDEX(codemp1,MATCH(Schülerdaten!R177,libmp1,0)),IF(Schülerdaten!AT177=FALSE,0,Schülerdaten!R177)),"")</f>
        <v/>
      </c>
      <c r="S174" s="148" t="str">
        <f t="shared" si="7"/>
        <v/>
      </c>
      <c r="T174" s="148" t="str">
        <f t="shared" si="8"/>
        <v/>
      </c>
      <c r="U174" s="148" t="str">
        <f>IF(AND(A174&lt;&gt;"",Schülerdaten!S177&lt;&gt;""),Schülerdaten!S177,"")</f>
        <v/>
      </c>
      <c r="V174" s="148" t="str">
        <f>IF(AND(A174&lt;&gt;"",Schülerdaten!T177&lt;&gt;""),Schülerdaten!T177,"")</f>
        <v/>
      </c>
      <c r="W174" s="148" t="str">
        <f>IF(AND(A174&lt;&gt;"",Schülerdaten!U177&lt;&gt;""),Schülerdaten!U177,"")</f>
        <v/>
      </c>
      <c r="X174" s="148" t="str">
        <f>IF(AND(A174&lt;&gt;"",Schülerdaten!V177&lt;&gt;""),Schülerdaten!V177,"")</f>
        <v/>
      </c>
      <c r="Y174" s="148" t="str">
        <f>IF(AND(A174&lt;&gt;"",Schülerdaten!W177&lt;&gt;""),Schülerdaten!W177,"")</f>
        <v/>
      </c>
      <c r="Z174" s="148" t="str">
        <f>IF(AND(A174&lt;&gt;"",Schülerdaten!X177&lt;&gt;""),Schülerdaten!X177,"")</f>
        <v/>
      </c>
    </row>
    <row r="175" spans="1:26" x14ac:dyDescent="0.2">
      <c r="A175" s="146" t="str">
        <f>IF(OR(Schülerdaten!$C178&lt;&gt;""),Schülerdaten!A178,"")</f>
        <v/>
      </c>
      <c r="B175" s="146" t="str">
        <f>IF(A175&lt;&gt;"",Schülerdaten!B178,"")</f>
        <v/>
      </c>
      <c r="C175" s="146" t="str">
        <f>IF(AND(A175&lt;&gt;"",Schülerdaten!F178&lt;&gt;""),IF(INDEX(codeclint,MATCH(Schülerdaten!F178,libclint,0))&lt;&gt;"",INDEX(codeclint,MATCH(Schülerdaten!F178,libclint,0)),""),"")</f>
        <v/>
      </c>
      <c r="D175" s="146" t="str">
        <f t="shared" si="6"/>
        <v/>
      </c>
      <c r="E175" s="146" t="str">
        <f>IF(A175&lt;&gt;"",IF(Schülerdaten!G178&lt;&gt;"",IF(Schülerdaten!AB178&lt;&gt;"",IF(Schülerdaten!G178="LOC.ID",CONCATENATE("LOC.",Schülerdaten!AU$5),Schülerdaten!G178),""),""),"")</f>
        <v/>
      </c>
      <c r="F175" s="146" t="str">
        <f>IF(A175&lt;&gt;"",IF(Schülerdaten!H178&lt;&gt;"",Schülerdaten!H178,""),"")</f>
        <v/>
      </c>
      <c r="G175" s="146" t="str">
        <f>IF(AND(A175&lt;&gt;"",Schülerdaten!AC178&lt;&gt;""),IF(Schülerdaten!AC178=TRUE,INDEX(codesex,MATCH(Schülerdaten!I178,libsex,0)),Schülerdaten!I178),"")</f>
        <v/>
      </c>
      <c r="H175" s="147" t="str">
        <f>IF(A175&lt;&gt;"",IF(Schülerdaten!J178&lt;&gt;"",Schülerdaten!J178,""),"")</f>
        <v/>
      </c>
      <c r="I175" s="148" t="str">
        <f>IF(AND(A175&lt;&gt;"",Schülerdaten!AE178&lt;&gt;""),IF(Schülerdaten!AE178=TRUE,INDEX(codenat,MATCH(Schülerdaten!K178,libnat,0)),Schülerdaten!K178),"")</f>
        <v/>
      </c>
      <c r="J175" s="148" t="str">
        <f>IF(AND(A175&lt;&gt;"",Schülerdaten!AF178&lt;&gt;""),IF(Schülerdaten!AF178=TRUE,INDEX(codelangue,MATCH(Schülerdaten!L178,liblangue,0)),Schülerdaten!L178),"")</f>
        <v/>
      </c>
      <c r="K175" s="148" t="str">
        <f>IF(AND(A175&lt;&gt;"",Schülerdaten!AH178&lt;&gt;""),IF(Schülerdaten!AH178=TRUE,IF(INDEX(codegem,MATCH(Schülerdaten!M178,libgem,0))&lt;8000,INDEX(codegem,MATCH(Schülerdaten!M178,libgem,0)),""),Schülerdaten!M178),"")</f>
        <v/>
      </c>
      <c r="L175" s="148" t="str">
        <f>IF(AND(A175&lt;&gt;"",Schülerdaten!AH178&lt;&gt;""),IF(Schülerdaten!AH178=TRUE,INDEX(codegemhist,MATCH(Schülerdaten!M178,libgem,0)),""),"")</f>
        <v/>
      </c>
      <c r="M175" s="148" t="str">
        <f>IF(AND(A175&lt;&gt;"",Schülerdaten!AH178&lt;&gt;""),IF(Schülerdaten!AH178=TRUE,IF(INDEX(codegem,MATCH(Schülerdaten!M178,libgem,0))&gt;=8000,INDEX(codegem,MATCH(Schülerdaten!M178,libgem,0)),""),Schülerdaten!M178),"")</f>
        <v/>
      </c>
      <c r="N175" s="148" t="str">
        <f>IF(AND(A175&lt;&gt;"",Schülerdaten!AI178&lt;&gt;""),IF(Schülerdaten!AI178=TRUE,INDEX(codeschart,MATCH(Schülerdaten!N178,libschart,0)),Schülerdaten!N178),"")</f>
        <v/>
      </c>
      <c r="O175" s="148" t="str">
        <f>IF(AND(A175&lt;&gt;"",Schülerdaten!O178&lt;&gt;""),Schülerdaten!O178,"")</f>
        <v/>
      </c>
      <c r="P175" s="148" t="str">
        <f>IF(AND(A175&lt;&gt;"",Schülerdaten!AK178&lt;&gt;""),IF(Schülerdaten!AK178=TRUE,INDEX(codeform,MATCH(Schülerdaten!P178,libform,0)),Schülerdaten!P178),"")</f>
        <v/>
      </c>
      <c r="Q175" s="148" t="str">
        <f>IF(AND(A175&lt;&gt;"",Schülerdaten!AL178&lt;&gt;""),IF(Schülerdaten!AL178=TRUE,INDEX(codespe,MATCH(Schülerdaten!Q178,libspe,0)),Schülerdaten!Q178),"")</f>
        <v/>
      </c>
      <c r="R175" s="148" t="str">
        <f>IF(AND(A175&lt;&gt;"",OR(Schülerdaten!AM178&lt;&gt;"",Schülerdaten!AT178=FALSE)),IF(Schülerdaten!AM178=TRUE,INDEX(codemp1,MATCH(Schülerdaten!R178,libmp1,0)),IF(Schülerdaten!AT178=FALSE,0,Schülerdaten!R178)),"")</f>
        <v/>
      </c>
      <c r="S175" s="148" t="str">
        <f t="shared" si="7"/>
        <v/>
      </c>
      <c r="T175" s="148" t="str">
        <f t="shared" si="8"/>
        <v/>
      </c>
      <c r="U175" s="148" t="str">
        <f>IF(AND(A175&lt;&gt;"",Schülerdaten!S178&lt;&gt;""),Schülerdaten!S178,"")</f>
        <v/>
      </c>
      <c r="V175" s="148" t="str">
        <f>IF(AND(A175&lt;&gt;"",Schülerdaten!T178&lt;&gt;""),Schülerdaten!T178,"")</f>
        <v/>
      </c>
      <c r="W175" s="148" t="str">
        <f>IF(AND(A175&lt;&gt;"",Schülerdaten!U178&lt;&gt;""),Schülerdaten!U178,"")</f>
        <v/>
      </c>
      <c r="X175" s="148" t="str">
        <f>IF(AND(A175&lt;&gt;"",Schülerdaten!V178&lt;&gt;""),Schülerdaten!V178,"")</f>
        <v/>
      </c>
      <c r="Y175" s="148" t="str">
        <f>IF(AND(A175&lt;&gt;"",Schülerdaten!W178&lt;&gt;""),Schülerdaten!W178,"")</f>
        <v/>
      </c>
      <c r="Z175" s="148" t="str">
        <f>IF(AND(A175&lt;&gt;"",Schülerdaten!X178&lt;&gt;""),Schülerdaten!X178,"")</f>
        <v/>
      </c>
    </row>
    <row r="176" spans="1:26" x14ac:dyDescent="0.2">
      <c r="A176" s="146" t="str">
        <f>IF(OR(Schülerdaten!$C179&lt;&gt;""),Schülerdaten!A179,"")</f>
        <v/>
      </c>
      <c r="B176" s="146" t="str">
        <f>IF(A176&lt;&gt;"",Schülerdaten!B179,"")</f>
        <v/>
      </c>
      <c r="C176" s="146" t="str">
        <f>IF(AND(A176&lt;&gt;"",Schülerdaten!F179&lt;&gt;""),IF(INDEX(codeclint,MATCH(Schülerdaten!F179,libclint,0))&lt;&gt;"",INDEX(codeclint,MATCH(Schülerdaten!F179,libclint,0)),""),"")</f>
        <v/>
      </c>
      <c r="D176" s="146" t="str">
        <f t="shared" si="6"/>
        <v/>
      </c>
      <c r="E176" s="146" t="str">
        <f>IF(A176&lt;&gt;"",IF(Schülerdaten!G179&lt;&gt;"",IF(Schülerdaten!AB179&lt;&gt;"",IF(Schülerdaten!G179="LOC.ID",CONCATENATE("LOC.",Schülerdaten!AU$5),Schülerdaten!G179),""),""),"")</f>
        <v/>
      </c>
      <c r="F176" s="146" t="str">
        <f>IF(A176&lt;&gt;"",IF(Schülerdaten!H179&lt;&gt;"",Schülerdaten!H179,""),"")</f>
        <v/>
      </c>
      <c r="G176" s="146" t="str">
        <f>IF(AND(A176&lt;&gt;"",Schülerdaten!AC179&lt;&gt;""),IF(Schülerdaten!AC179=TRUE,INDEX(codesex,MATCH(Schülerdaten!I179,libsex,0)),Schülerdaten!I179),"")</f>
        <v/>
      </c>
      <c r="H176" s="147" t="str">
        <f>IF(A176&lt;&gt;"",IF(Schülerdaten!J179&lt;&gt;"",Schülerdaten!J179,""),"")</f>
        <v/>
      </c>
      <c r="I176" s="148" t="str">
        <f>IF(AND(A176&lt;&gt;"",Schülerdaten!AE179&lt;&gt;""),IF(Schülerdaten!AE179=TRUE,INDEX(codenat,MATCH(Schülerdaten!K179,libnat,0)),Schülerdaten!K179),"")</f>
        <v/>
      </c>
      <c r="J176" s="148" t="str">
        <f>IF(AND(A176&lt;&gt;"",Schülerdaten!AF179&lt;&gt;""),IF(Schülerdaten!AF179=TRUE,INDEX(codelangue,MATCH(Schülerdaten!L179,liblangue,0)),Schülerdaten!L179),"")</f>
        <v/>
      </c>
      <c r="K176" s="148" t="str">
        <f>IF(AND(A176&lt;&gt;"",Schülerdaten!AH179&lt;&gt;""),IF(Schülerdaten!AH179=TRUE,IF(INDEX(codegem,MATCH(Schülerdaten!M179,libgem,0))&lt;8000,INDEX(codegem,MATCH(Schülerdaten!M179,libgem,0)),""),Schülerdaten!M179),"")</f>
        <v/>
      </c>
      <c r="L176" s="148" t="str">
        <f>IF(AND(A176&lt;&gt;"",Schülerdaten!AH179&lt;&gt;""),IF(Schülerdaten!AH179=TRUE,INDEX(codegemhist,MATCH(Schülerdaten!M179,libgem,0)),""),"")</f>
        <v/>
      </c>
      <c r="M176" s="148" t="str">
        <f>IF(AND(A176&lt;&gt;"",Schülerdaten!AH179&lt;&gt;""),IF(Schülerdaten!AH179=TRUE,IF(INDEX(codegem,MATCH(Schülerdaten!M179,libgem,0))&gt;=8000,INDEX(codegem,MATCH(Schülerdaten!M179,libgem,0)),""),Schülerdaten!M179),"")</f>
        <v/>
      </c>
      <c r="N176" s="148" t="str">
        <f>IF(AND(A176&lt;&gt;"",Schülerdaten!AI179&lt;&gt;""),IF(Schülerdaten!AI179=TRUE,INDEX(codeschart,MATCH(Schülerdaten!N179,libschart,0)),Schülerdaten!N179),"")</f>
        <v/>
      </c>
      <c r="O176" s="148" t="str">
        <f>IF(AND(A176&lt;&gt;"",Schülerdaten!O179&lt;&gt;""),Schülerdaten!O179,"")</f>
        <v/>
      </c>
      <c r="P176" s="148" t="str">
        <f>IF(AND(A176&lt;&gt;"",Schülerdaten!AK179&lt;&gt;""),IF(Schülerdaten!AK179=TRUE,INDEX(codeform,MATCH(Schülerdaten!P179,libform,0)),Schülerdaten!P179),"")</f>
        <v/>
      </c>
      <c r="Q176" s="148" t="str">
        <f>IF(AND(A176&lt;&gt;"",Schülerdaten!AL179&lt;&gt;""),IF(Schülerdaten!AL179=TRUE,INDEX(codespe,MATCH(Schülerdaten!Q179,libspe,0)),Schülerdaten!Q179),"")</f>
        <v/>
      </c>
      <c r="R176" s="148" t="str">
        <f>IF(AND(A176&lt;&gt;"",OR(Schülerdaten!AM179&lt;&gt;"",Schülerdaten!AT179=FALSE)),IF(Schülerdaten!AM179=TRUE,INDEX(codemp1,MATCH(Schülerdaten!R179,libmp1,0)),IF(Schülerdaten!AT179=FALSE,0,Schülerdaten!R179)),"")</f>
        <v/>
      </c>
      <c r="S176" s="148" t="str">
        <f t="shared" si="7"/>
        <v/>
      </c>
      <c r="T176" s="148" t="str">
        <f t="shared" si="8"/>
        <v/>
      </c>
      <c r="U176" s="148" t="str">
        <f>IF(AND(A176&lt;&gt;"",Schülerdaten!S179&lt;&gt;""),Schülerdaten!S179,"")</f>
        <v/>
      </c>
      <c r="V176" s="148" t="str">
        <f>IF(AND(A176&lt;&gt;"",Schülerdaten!T179&lt;&gt;""),Schülerdaten!T179,"")</f>
        <v/>
      </c>
      <c r="W176" s="148" t="str">
        <f>IF(AND(A176&lt;&gt;"",Schülerdaten!U179&lt;&gt;""),Schülerdaten!U179,"")</f>
        <v/>
      </c>
      <c r="X176" s="148" t="str">
        <f>IF(AND(A176&lt;&gt;"",Schülerdaten!V179&lt;&gt;""),Schülerdaten!V179,"")</f>
        <v/>
      </c>
      <c r="Y176" s="148" t="str">
        <f>IF(AND(A176&lt;&gt;"",Schülerdaten!W179&lt;&gt;""),Schülerdaten!W179,"")</f>
        <v/>
      </c>
      <c r="Z176" s="148" t="str">
        <f>IF(AND(A176&lt;&gt;"",Schülerdaten!X179&lt;&gt;""),Schülerdaten!X179,"")</f>
        <v/>
      </c>
    </row>
    <row r="177" spans="1:26" x14ac:dyDescent="0.2">
      <c r="A177" s="146" t="str">
        <f>IF(OR(Schülerdaten!$C180&lt;&gt;""),Schülerdaten!A180,"")</f>
        <v/>
      </c>
      <c r="B177" s="146" t="str">
        <f>IF(A177&lt;&gt;"",Schülerdaten!B180,"")</f>
        <v/>
      </c>
      <c r="C177" s="146" t="str">
        <f>IF(AND(A177&lt;&gt;"",Schülerdaten!F180&lt;&gt;""),IF(INDEX(codeclint,MATCH(Schülerdaten!F180,libclint,0))&lt;&gt;"",INDEX(codeclint,MATCH(Schülerdaten!F180,libclint,0)),""),"")</f>
        <v/>
      </c>
      <c r="D177" s="146" t="str">
        <f t="shared" si="6"/>
        <v/>
      </c>
      <c r="E177" s="146" t="str">
        <f>IF(A177&lt;&gt;"",IF(Schülerdaten!G180&lt;&gt;"",IF(Schülerdaten!AB180&lt;&gt;"",IF(Schülerdaten!G180="LOC.ID",CONCATENATE("LOC.",Schülerdaten!AU$5),Schülerdaten!G180),""),""),"")</f>
        <v/>
      </c>
      <c r="F177" s="146" t="str">
        <f>IF(A177&lt;&gt;"",IF(Schülerdaten!H180&lt;&gt;"",Schülerdaten!H180,""),"")</f>
        <v/>
      </c>
      <c r="G177" s="146" t="str">
        <f>IF(AND(A177&lt;&gt;"",Schülerdaten!AC180&lt;&gt;""),IF(Schülerdaten!AC180=TRUE,INDEX(codesex,MATCH(Schülerdaten!I180,libsex,0)),Schülerdaten!I180),"")</f>
        <v/>
      </c>
      <c r="H177" s="147" t="str">
        <f>IF(A177&lt;&gt;"",IF(Schülerdaten!J180&lt;&gt;"",Schülerdaten!J180,""),"")</f>
        <v/>
      </c>
      <c r="I177" s="148" t="str">
        <f>IF(AND(A177&lt;&gt;"",Schülerdaten!AE180&lt;&gt;""),IF(Schülerdaten!AE180=TRUE,INDEX(codenat,MATCH(Schülerdaten!K180,libnat,0)),Schülerdaten!K180),"")</f>
        <v/>
      </c>
      <c r="J177" s="148" t="str">
        <f>IF(AND(A177&lt;&gt;"",Schülerdaten!AF180&lt;&gt;""),IF(Schülerdaten!AF180=TRUE,INDEX(codelangue,MATCH(Schülerdaten!L180,liblangue,0)),Schülerdaten!L180),"")</f>
        <v/>
      </c>
      <c r="K177" s="148" t="str">
        <f>IF(AND(A177&lt;&gt;"",Schülerdaten!AH180&lt;&gt;""),IF(Schülerdaten!AH180=TRUE,IF(INDEX(codegem,MATCH(Schülerdaten!M180,libgem,0))&lt;8000,INDEX(codegem,MATCH(Schülerdaten!M180,libgem,0)),""),Schülerdaten!M180),"")</f>
        <v/>
      </c>
      <c r="L177" s="148" t="str">
        <f>IF(AND(A177&lt;&gt;"",Schülerdaten!AH180&lt;&gt;""),IF(Schülerdaten!AH180=TRUE,INDEX(codegemhist,MATCH(Schülerdaten!M180,libgem,0)),""),"")</f>
        <v/>
      </c>
      <c r="M177" s="148" t="str">
        <f>IF(AND(A177&lt;&gt;"",Schülerdaten!AH180&lt;&gt;""),IF(Schülerdaten!AH180=TRUE,IF(INDEX(codegem,MATCH(Schülerdaten!M180,libgem,0))&gt;=8000,INDEX(codegem,MATCH(Schülerdaten!M180,libgem,0)),""),Schülerdaten!M180),"")</f>
        <v/>
      </c>
      <c r="N177" s="148" t="str">
        <f>IF(AND(A177&lt;&gt;"",Schülerdaten!AI180&lt;&gt;""),IF(Schülerdaten!AI180=TRUE,INDEX(codeschart,MATCH(Schülerdaten!N180,libschart,0)),Schülerdaten!N180),"")</f>
        <v/>
      </c>
      <c r="O177" s="148" t="str">
        <f>IF(AND(A177&lt;&gt;"",Schülerdaten!O180&lt;&gt;""),Schülerdaten!O180,"")</f>
        <v/>
      </c>
      <c r="P177" s="148" t="str">
        <f>IF(AND(A177&lt;&gt;"",Schülerdaten!AK180&lt;&gt;""),IF(Schülerdaten!AK180=TRUE,INDEX(codeform,MATCH(Schülerdaten!P180,libform,0)),Schülerdaten!P180),"")</f>
        <v/>
      </c>
      <c r="Q177" s="148" t="str">
        <f>IF(AND(A177&lt;&gt;"",Schülerdaten!AL180&lt;&gt;""),IF(Schülerdaten!AL180=TRUE,INDEX(codespe,MATCH(Schülerdaten!Q180,libspe,0)),Schülerdaten!Q180),"")</f>
        <v/>
      </c>
      <c r="R177" s="148" t="str">
        <f>IF(AND(A177&lt;&gt;"",OR(Schülerdaten!AM180&lt;&gt;"",Schülerdaten!AT180=FALSE)),IF(Schülerdaten!AM180=TRUE,INDEX(codemp1,MATCH(Schülerdaten!R180,libmp1,0)),IF(Schülerdaten!AT180=FALSE,0,Schülerdaten!R180)),"")</f>
        <v/>
      </c>
      <c r="S177" s="148" t="str">
        <f t="shared" si="7"/>
        <v/>
      </c>
      <c r="T177" s="148" t="str">
        <f t="shared" si="8"/>
        <v/>
      </c>
      <c r="U177" s="148" t="str">
        <f>IF(AND(A177&lt;&gt;"",Schülerdaten!S180&lt;&gt;""),Schülerdaten!S180,"")</f>
        <v/>
      </c>
      <c r="V177" s="148" t="str">
        <f>IF(AND(A177&lt;&gt;"",Schülerdaten!T180&lt;&gt;""),Schülerdaten!T180,"")</f>
        <v/>
      </c>
      <c r="W177" s="148" t="str">
        <f>IF(AND(A177&lt;&gt;"",Schülerdaten!U180&lt;&gt;""),Schülerdaten!U180,"")</f>
        <v/>
      </c>
      <c r="X177" s="148" t="str">
        <f>IF(AND(A177&lt;&gt;"",Schülerdaten!V180&lt;&gt;""),Schülerdaten!V180,"")</f>
        <v/>
      </c>
      <c r="Y177" s="148" t="str">
        <f>IF(AND(A177&lt;&gt;"",Schülerdaten!W180&lt;&gt;""),Schülerdaten!W180,"")</f>
        <v/>
      </c>
      <c r="Z177" s="148" t="str">
        <f>IF(AND(A177&lt;&gt;"",Schülerdaten!X180&lt;&gt;""),Schülerdaten!X180,"")</f>
        <v/>
      </c>
    </row>
    <row r="178" spans="1:26" x14ac:dyDescent="0.2">
      <c r="A178" s="146" t="str">
        <f>IF(OR(Schülerdaten!$C181&lt;&gt;""),Schülerdaten!A181,"")</f>
        <v/>
      </c>
      <c r="B178" s="146" t="str">
        <f>IF(A178&lt;&gt;"",Schülerdaten!B181,"")</f>
        <v/>
      </c>
      <c r="C178" s="146" t="str">
        <f>IF(AND(A178&lt;&gt;"",Schülerdaten!F181&lt;&gt;""),IF(INDEX(codeclint,MATCH(Schülerdaten!F181,libclint,0))&lt;&gt;"",INDEX(codeclint,MATCH(Schülerdaten!F181,libclint,0)),""),"")</f>
        <v/>
      </c>
      <c r="D178" s="146" t="str">
        <f t="shared" si="6"/>
        <v/>
      </c>
      <c r="E178" s="146" t="str">
        <f>IF(A178&lt;&gt;"",IF(Schülerdaten!G181&lt;&gt;"",IF(Schülerdaten!AB181&lt;&gt;"",IF(Schülerdaten!G181="LOC.ID",CONCATENATE("LOC.",Schülerdaten!AU$5),Schülerdaten!G181),""),""),"")</f>
        <v/>
      </c>
      <c r="F178" s="146" t="str">
        <f>IF(A178&lt;&gt;"",IF(Schülerdaten!H181&lt;&gt;"",Schülerdaten!H181,""),"")</f>
        <v/>
      </c>
      <c r="G178" s="146" t="str">
        <f>IF(AND(A178&lt;&gt;"",Schülerdaten!AC181&lt;&gt;""),IF(Schülerdaten!AC181=TRUE,INDEX(codesex,MATCH(Schülerdaten!I181,libsex,0)),Schülerdaten!I181),"")</f>
        <v/>
      </c>
      <c r="H178" s="147" t="str">
        <f>IF(A178&lt;&gt;"",IF(Schülerdaten!J181&lt;&gt;"",Schülerdaten!J181,""),"")</f>
        <v/>
      </c>
      <c r="I178" s="148" t="str">
        <f>IF(AND(A178&lt;&gt;"",Schülerdaten!AE181&lt;&gt;""),IF(Schülerdaten!AE181=TRUE,INDEX(codenat,MATCH(Schülerdaten!K181,libnat,0)),Schülerdaten!K181),"")</f>
        <v/>
      </c>
      <c r="J178" s="148" t="str">
        <f>IF(AND(A178&lt;&gt;"",Schülerdaten!AF181&lt;&gt;""),IF(Schülerdaten!AF181=TRUE,INDEX(codelangue,MATCH(Schülerdaten!L181,liblangue,0)),Schülerdaten!L181),"")</f>
        <v/>
      </c>
      <c r="K178" s="148" t="str">
        <f>IF(AND(A178&lt;&gt;"",Schülerdaten!AH181&lt;&gt;""),IF(Schülerdaten!AH181=TRUE,IF(INDEX(codegem,MATCH(Schülerdaten!M181,libgem,0))&lt;8000,INDEX(codegem,MATCH(Schülerdaten!M181,libgem,0)),""),Schülerdaten!M181),"")</f>
        <v/>
      </c>
      <c r="L178" s="148" t="str">
        <f>IF(AND(A178&lt;&gt;"",Schülerdaten!AH181&lt;&gt;""),IF(Schülerdaten!AH181=TRUE,INDEX(codegemhist,MATCH(Schülerdaten!M181,libgem,0)),""),"")</f>
        <v/>
      </c>
      <c r="M178" s="148" t="str">
        <f>IF(AND(A178&lt;&gt;"",Schülerdaten!AH181&lt;&gt;""),IF(Schülerdaten!AH181=TRUE,IF(INDEX(codegem,MATCH(Schülerdaten!M181,libgem,0))&gt;=8000,INDEX(codegem,MATCH(Schülerdaten!M181,libgem,0)),""),Schülerdaten!M181),"")</f>
        <v/>
      </c>
      <c r="N178" s="148" t="str">
        <f>IF(AND(A178&lt;&gt;"",Schülerdaten!AI181&lt;&gt;""),IF(Schülerdaten!AI181=TRUE,INDEX(codeschart,MATCH(Schülerdaten!N181,libschart,0)),Schülerdaten!N181),"")</f>
        <v/>
      </c>
      <c r="O178" s="148" t="str">
        <f>IF(AND(A178&lt;&gt;"",Schülerdaten!O181&lt;&gt;""),Schülerdaten!O181,"")</f>
        <v/>
      </c>
      <c r="P178" s="148" t="str">
        <f>IF(AND(A178&lt;&gt;"",Schülerdaten!AK181&lt;&gt;""),IF(Schülerdaten!AK181=TRUE,INDEX(codeform,MATCH(Schülerdaten!P181,libform,0)),Schülerdaten!P181),"")</f>
        <v/>
      </c>
      <c r="Q178" s="148" t="str">
        <f>IF(AND(A178&lt;&gt;"",Schülerdaten!AL181&lt;&gt;""),IF(Schülerdaten!AL181=TRUE,INDEX(codespe,MATCH(Schülerdaten!Q181,libspe,0)),Schülerdaten!Q181),"")</f>
        <v/>
      </c>
      <c r="R178" s="148" t="str">
        <f>IF(AND(A178&lt;&gt;"",OR(Schülerdaten!AM181&lt;&gt;"",Schülerdaten!AT181=FALSE)),IF(Schülerdaten!AM181=TRUE,INDEX(codemp1,MATCH(Schülerdaten!R181,libmp1,0)),IF(Schülerdaten!AT181=FALSE,0,Schülerdaten!R181)),"")</f>
        <v/>
      </c>
      <c r="S178" s="148" t="str">
        <f t="shared" si="7"/>
        <v/>
      </c>
      <c r="T178" s="148" t="str">
        <f t="shared" si="8"/>
        <v/>
      </c>
      <c r="U178" s="148" t="str">
        <f>IF(AND(A178&lt;&gt;"",Schülerdaten!S181&lt;&gt;""),Schülerdaten!S181,"")</f>
        <v/>
      </c>
      <c r="V178" s="148" t="str">
        <f>IF(AND(A178&lt;&gt;"",Schülerdaten!T181&lt;&gt;""),Schülerdaten!T181,"")</f>
        <v/>
      </c>
      <c r="W178" s="148" t="str">
        <f>IF(AND(A178&lt;&gt;"",Schülerdaten!U181&lt;&gt;""),Schülerdaten!U181,"")</f>
        <v/>
      </c>
      <c r="X178" s="148" t="str">
        <f>IF(AND(A178&lt;&gt;"",Schülerdaten!V181&lt;&gt;""),Schülerdaten!V181,"")</f>
        <v/>
      </c>
      <c r="Y178" s="148" t="str">
        <f>IF(AND(A178&lt;&gt;"",Schülerdaten!W181&lt;&gt;""),Schülerdaten!W181,"")</f>
        <v/>
      </c>
      <c r="Z178" s="148" t="str">
        <f>IF(AND(A178&lt;&gt;"",Schülerdaten!X181&lt;&gt;""),Schülerdaten!X181,"")</f>
        <v/>
      </c>
    </row>
    <row r="179" spans="1:26" x14ac:dyDescent="0.2">
      <c r="A179" s="146" t="str">
        <f>IF(OR(Schülerdaten!$C182&lt;&gt;""),Schülerdaten!A182,"")</f>
        <v/>
      </c>
      <c r="B179" s="146" t="str">
        <f>IF(A179&lt;&gt;"",Schülerdaten!B182,"")</f>
        <v/>
      </c>
      <c r="C179" s="146" t="str">
        <f>IF(AND(A179&lt;&gt;"",Schülerdaten!F182&lt;&gt;""),IF(INDEX(codeclint,MATCH(Schülerdaten!F182,libclint,0))&lt;&gt;"",INDEX(codeclint,MATCH(Schülerdaten!F182,libclint,0)),""),"")</f>
        <v/>
      </c>
      <c r="D179" s="146" t="str">
        <f t="shared" si="6"/>
        <v/>
      </c>
      <c r="E179" s="146" t="str">
        <f>IF(A179&lt;&gt;"",IF(Schülerdaten!G182&lt;&gt;"",IF(Schülerdaten!AB182&lt;&gt;"",IF(Schülerdaten!G182="LOC.ID",CONCATENATE("LOC.",Schülerdaten!AU$5),Schülerdaten!G182),""),""),"")</f>
        <v/>
      </c>
      <c r="F179" s="146" t="str">
        <f>IF(A179&lt;&gt;"",IF(Schülerdaten!H182&lt;&gt;"",Schülerdaten!H182,""),"")</f>
        <v/>
      </c>
      <c r="G179" s="146" t="str">
        <f>IF(AND(A179&lt;&gt;"",Schülerdaten!AC182&lt;&gt;""),IF(Schülerdaten!AC182=TRUE,INDEX(codesex,MATCH(Schülerdaten!I182,libsex,0)),Schülerdaten!I182),"")</f>
        <v/>
      </c>
      <c r="H179" s="147" t="str">
        <f>IF(A179&lt;&gt;"",IF(Schülerdaten!J182&lt;&gt;"",Schülerdaten!J182,""),"")</f>
        <v/>
      </c>
      <c r="I179" s="148" t="str">
        <f>IF(AND(A179&lt;&gt;"",Schülerdaten!AE182&lt;&gt;""),IF(Schülerdaten!AE182=TRUE,INDEX(codenat,MATCH(Schülerdaten!K182,libnat,0)),Schülerdaten!K182),"")</f>
        <v/>
      </c>
      <c r="J179" s="148" t="str">
        <f>IF(AND(A179&lt;&gt;"",Schülerdaten!AF182&lt;&gt;""),IF(Schülerdaten!AF182=TRUE,INDEX(codelangue,MATCH(Schülerdaten!L182,liblangue,0)),Schülerdaten!L182),"")</f>
        <v/>
      </c>
      <c r="K179" s="148" t="str">
        <f>IF(AND(A179&lt;&gt;"",Schülerdaten!AH182&lt;&gt;""),IF(Schülerdaten!AH182=TRUE,IF(INDEX(codegem,MATCH(Schülerdaten!M182,libgem,0))&lt;8000,INDEX(codegem,MATCH(Schülerdaten!M182,libgem,0)),""),Schülerdaten!M182),"")</f>
        <v/>
      </c>
      <c r="L179" s="148" t="str">
        <f>IF(AND(A179&lt;&gt;"",Schülerdaten!AH182&lt;&gt;""),IF(Schülerdaten!AH182=TRUE,INDEX(codegemhist,MATCH(Schülerdaten!M182,libgem,0)),""),"")</f>
        <v/>
      </c>
      <c r="M179" s="148" t="str">
        <f>IF(AND(A179&lt;&gt;"",Schülerdaten!AH182&lt;&gt;""),IF(Schülerdaten!AH182=TRUE,IF(INDEX(codegem,MATCH(Schülerdaten!M182,libgem,0))&gt;=8000,INDEX(codegem,MATCH(Schülerdaten!M182,libgem,0)),""),Schülerdaten!M182),"")</f>
        <v/>
      </c>
      <c r="N179" s="148" t="str">
        <f>IF(AND(A179&lt;&gt;"",Schülerdaten!AI182&lt;&gt;""),IF(Schülerdaten!AI182=TRUE,INDEX(codeschart,MATCH(Schülerdaten!N182,libschart,0)),Schülerdaten!N182),"")</f>
        <v/>
      </c>
      <c r="O179" s="148" t="str">
        <f>IF(AND(A179&lt;&gt;"",Schülerdaten!O182&lt;&gt;""),Schülerdaten!O182,"")</f>
        <v/>
      </c>
      <c r="P179" s="148" t="str">
        <f>IF(AND(A179&lt;&gt;"",Schülerdaten!AK182&lt;&gt;""),IF(Schülerdaten!AK182=TRUE,INDEX(codeform,MATCH(Schülerdaten!P182,libform,0)),Schülerdaten!P182),"")</f>
        <v/>
      </c>
      <c r="Q179" s="148" t="str">
        <f>IF(AND(A179&lt;&gt;"",Schülerdaten!AL182&lt;&gt;""),IF(Schülerdaten!AL182=TRUE,INDEX(codespe,MATCH(Schülerdaten!Q182,libspe,0)),Schülerdaten!Q182),"")</f>
        <v/>
      </c>
      <c r="R179" s="148" t="str">
        <f>IF(AND(A179&lt;&gt;"",OR(Schülerdaten!AM182&lt;&gt;"",Schülerdaten!AT182=FALSE)),IF(Schülerdaten!AM182=TRUE,INDEX(codemp1,MATCH(Schülerdaten!R182,libmp1,0)),IF(Schülerdaten!AT182=FALSE,0,Schülerdaten!R182)),"")</f>
        <v/>
      </c>
      <c r="S179" s="148" t="str">
        <f t="shared" si="7"/>
        <v/>
      </c>
      <c r="T179" s="148" t="str">
        <f t="shared" si="8"/>
        <v/>
      </c>
      <c r="U179" s="148" t="str">
        <f>IF(AND(A179&lt;&gt;"",Schülerdaten!S182&lt;&gt;""),Schülerdaten!S182,"")</f>
        <v/>
      </c>
      <c r="V179" s="148" t="str">
        <f>IF(AND(A179&lt;&gt;"",Schülerdaten!T182&lt;&gt;""),Schülerdaten!T182,"")</f>
        <v/>
      </c>
      <c r="W179" s="148" t="str">
        <f>IF(AND(A179&lt;&gt;"",Schülerdaten!U182&lt;&gt;""),Schülerdaten!U182,"")</f>
        <v/>
      </c>
      <c r="X179" s="148" t="str">
        <f>IF(AND(A179&lt;&gt;"",Schülerdaten!V182&lt;&gt;""),Schülerdaten!V182,"")</f>
        <v/>
      </c>
      <c r="Y179" s="148" t="str">
        <f>IF(AND(A179&lt;&gt;"",Schülerdaten!W182&lt;&gt;""),Schülerdaten!W182,"")</f>
        <v/>
      </c>
      <c r="Z179" s="148" t="str">
        <f>IF(AND(A179&lt;&gt;"",Schülerdaten!X182&lt;&gt;""),Schülerdaten!X182,"")</f>
        <v/>
      </c>
    </row>
    <row r="180" spans="1:26" x14ac:dyDescent="0.2">
      <c r="A180" s="146" t="str">
        <f>IF(OR(Schülerdaten!$C183&lt;&gt;""),Schülerdaten!A183,"")</f>
        <v/>
      </c>
      <c r="B180" s="146" t="str">
        <f>IF(A180&lt;&gt;"",Schülerdaten!B183,"")</f>
        <v/>
      </c>
      <c r="C180" s="146" t="str">
        <f>IF(AND(A180&lt;&gt;"",Schülerdaten!F183&lt;&gt;""),IF(INDEX(codeclint,MATCH(Schülerdaten!F183,libclint,0))&lt;&gt;"",INDEX(codeclint,MATCH(Schülerdaten!F183,libclint,0)),""),"")</f>
        <v/>
      </c>
      <c r="D180" s="146" t="str">
        <f t="shared" si="6"/>
        <v/>
      </c>
      <c r="E180" s="146" t="str">
        <f>IF(A180&lt;&gt;"",IF(Schülerdaten!G183&lt;&gt;"",IF(Schülerdaten!AB183&lt;&gt;"",IF(Schülerdaten!G183="LOC.ID",CONCATENATE("LOC.",Schülerdaten!AU$5),Schülerdaten!G183),""),""),"")</f>
        <v/>
      </c>
      <c r="F180" s="146" t="str">
        <f>IF(A180&lt;&gt;"",IF(Schülerdaten!H183&lt;&gt;"",Schülerdaten!H183,""),"")</f>
        <v/>
      </c>
      <c r="G180" s="146" t="str">
        <f>IF(AND(A180&lt;&gt;"",Schülerdaten!AC183&lt;&gt;""),IF(Schülerdaten!AC183=TRUE,INDEX(codesex,MATCH(Schülerdaten!I183,libsex,0)),Schülerdaten!I183),"")</f>
        <v/>
      </c>
      <c r="H180" s="147" t="str">
        <f>IF(A180&lt;&gt;"",IF(Schülerdaten!J183&lt;&gt;"",Schülerdaten!J183,""),"")</f>
        <v/>
      </c>
      <c r="I180" s="148" t="str">
        <f>IF(AND(A180&lt;&gt;"",Schülerdaten!AE183&lt;&gt;""),IF(Schülerdaten!AE183=TRUE,INDEX(codenat,MATCH(Schülerdaten!K183,libnat,0)),Schülerdaten!K183),"")</f>
        <v/>
      </c>
      <c r="J180" s="148" t="str">
        <f>IF(AND(A180&lt;&gt;"",Schülerdaten!AF183&lt;&gt;""),IF(Schülerdaten!AF183=TRUE,INDEX(codelangue,MATCH(Schülerdaten!L183,liblangue,0)),Schülerdaten!L183),"")</f>
        <v/>
      </c>
      <c r="K180" s="148" t="str">
        <f>IF(AND(A180&lt;&gt;"",Schülerdaten!AH183&lt;&gt;""),IF(Schülerdaten!AH183=TRUE,IF(INDEX(codegem,MATCH(Schülerdaten!M183,libgem,0))&lt;8000,INDEX(codegem,MATCH(Schülerdaten!M183,libgem,0)),""),Schülerdaten!M183),"")</f>
        <v/>
      </c>
      <c r="L180" s="148" t="str">
        <f>IF(AND(A180&lt;&gt;"",Schülerdaten!AH183&lt;&gt;""),IF(Schülerdaten!AH183=TRUE,INDEX(codegemhist,MATCH(Schülerdaten!M183,libgem,0)),""),"")</f>
        <v/>
      </c>
      <c r="M180" s="148" t="str">
        <f>IF(AND(A180&lt;&gt;"",Schülerdaten!AH183&lt;&gt;""),IF(Schülerdaten!AH183=TRUE,IF(INDEX(codegem,MATCH(Schülerdaten!M183,libgem,0))&gt;=8000,INDEX(codegem,MATCH(Schülerdaten!M183,libgem,0)),""),Schülerdaten!M183),"")</f>
        <v/>
      </c>
      <c r="N180" s="148" t="str">
        <f>IF(AND(A180&lt;&gt;"",Schülerdaten!AI183&lt;&gt;""),IF(Schülerdaten!AI183=TRUE,INDEX(codeschart,MATCH(Schülerdaten!N183,libschart,0)),Schülerdaten!N183),"")</f>
        <v/>
      </c>
      <c r="O180" s="148" t="str">
        <f>IF(AND(A180&lt;&gt;"",Schülerdaten!O183&lt;&gt;""),Schülerdaten!O183,"")</f>
        <v/>
      </c>
      <c r="P180" s="148" t="str">
        <f>IF(AND(A180&lt;&gt;"",Schülerdaten!AK183&lt;&gt;""),IF(Schülerdaten!AK183=TRUE,INDEX(codeform,MATCH(Schülerdaten!P183,libform,0)),Schülerdaten!P183),"")</f>
        <v/>
      </c>
      <c r="Q180" s="148" t="str">
        <f>IF(AND(A180&lt;&gt;"",Schülerdaten!AL183&lt;&gt;""),IF(Schülerdaten!AL183=TRUE,INDEX(codespe,MATCH(Schülerdaten!Q183,libspe,0)),Schülerdaten!Q183),"")</f>
        <v/>
      </c>
      <c r="R180" s="148" t="str">
        <f>IF(AND(A180&lt;&gt;"",OR(Schülerdaten!AM183&lt;&gt;"",Schülerdaten!AT183=FALSE)),IF(Schülerdaten!AM183=TRUE,INDEX(codemp1,MATCH(Schülerdaten!R183,libmp1,0)),IF(Schülerdaten!AT183=FALSE,0,Schülerdaten!R183)),"")</f>
        <v/>
      </c>
      <c r="S180" s="148" t="str">
        <f t="shared" si="7"/>
        <v/>
      </c>
      <c r="T180" s="148" t="str">
        <f t="shared" si="8"/>
        <v/>
      </c>
      <c r="U180" s="148" t="str">
        <f>IF(AND(A180&lt;&gt;"",Schülerdaten!S183&lt;&gt;""),Schülerdaten!S183,"")</f>
        <v/>
      </c>
      <c r="V180" s="148" t="str">
        <f>IF(AND(A180&lt;&gt;"",Schülerdaten!T183&lt;&gt;""),Schülerdaten!T183,"")</f>
        <v/>
      </c>
      <c r="W180" s="148" t="str">
        <f>IF(AND(A180&lt;&gt;"",Schülerdaten!U183&lt;&gt;""),Schülerdaten!U183,"")</f>
        <v/>
      </c>
      <c r="X180" s="148" t="str">
        <f>IF(AND(A180&lt;&gt;"",Schülerdaten!V183&lt;&gt;""),Schülerdaten!V183,"")</f>
        <v/>
      </c>
      <c r="Y180" s="148" t="str">
        <f>IF(AND(A180&lt;&gt;"",Schülerdaten!W183&lt;&gt;""),Schülerdaten!W183,"")</f>
        <v/>
      </c>
      <c r="Z180" s="148" t="str">
        <f>IF(AND(A180&lt;&gt;"",Schülerdaten!X183&lt;&gt;""),Schülerdaten!X183,"")</f>
        <v/>
      </c>
    </row>
    <row r="181" spans="1:26" x14ac:dyDescent="0.2">
      <c r="A181" s="146" t="str">
        <f>IF(OR(Schülerdaten!$C184&lt;&gt;""),Schülerdaten!A184,"")</f>
        <v/>
      </c>
      <c r="B181" s="146" t="str">
        <f>IF(A181&lt;&gt;"",Schülerdaten!B184,"")</f>
        <v/>
      </c>
      <c r="C181" s="146" t="str">
        <f>IF(AND(A181&lt;&gt;"",Schülerdaten!F184&lt;&gt;""),IF(INDEX(codeclint,MATCH(Schülerdaten!F184,libclint,0))&lt;&gt;"",INDEX(codeclint,MATCH(Schülerdaten!F184,libclint,0)),""),"")</f>
        <v/>
      </c>
      <c r="D181" s="146" t="str">
        <f t="shared" si="6"/>
        <v/>
      </c>
      <c r="E181" s="146" t="str">
        <f>IF(A181&lt;&gt;"",IF(Schülerdaten!G184&lt;&gt;"",IF(Schülerdaten!AB184&lt;&gt;"",IF(Schülerdaten!G184="LOC.ID",CONCATENATE("LOC.",Schülerdaten!AU$5),Schülerdaten!G184),""),""),"")</f>
        <v/>
      </c>
      <c r="F181" s="146" t="str">
        <f>IF(A181&lt;&gt;"",IF(Schülerdaten!H184&lt;&gt;"",Schülerdaten!H184,""),"")</f>
        <v/>
      </c>
      <c r="G181" s="146" t="str">
        <f>IF(AND(A181&lt;&gt;"",Schülerdaten!AC184&lt;&gt;""),IF(Schülerdaten!AC184=TRUE,INDEX(codesex,MATCH(Schülerdaten!I184,libsex,0)),Schülerdaten!I184),"")</f>
        <v/>
      </c>
      <c r="H181" s="147" t="str">
        <f>IF(A181&lt;&gt;"",IF(Schülerdaten!J184&lt;&gt;"",Schülerdaten!J184,""),"")</f>
        <v/>
      </c>
      <c r="I181" s="148" t="str">
        <f>IF(AND(A181&lt;&gt;"",Schülerdaten!AE184&lt;&gt;""),IF(Schülerdaten!AE184=TRUE,INDEX(codenat,MATCH(Schülerdaten!K184,libnat,0)),Schülerdaten!K184),"")</f>
        <v/>
      </c>
      <c r="J181" s="148" t="str">
        <f>IF(AND(A181&lt;&gt;"",Schülerdaten!AF184&lt;&gt;""),IF(Schülerdaten!AF184=TRUE,INDEX(codelangue,MATCH(Schülerdaten!L184,liblangue,0)),Schülerdaten!L184),"")</f>
        <v/>
      </c>
      <c r="K181" s="148" t="str">
        <f>IF(AND(A181&lt;&gt;"",Schülerdaten!AH184&lt;&gt;""),IF(Schülerdaten!AH184=TRUE,IF(INDEX(codegem,MATCH(Schülerdaten!M184,libgem,0))&lt;8000,INDEX(codegem,MATCH(Schülerdaten!M184,libgem,0)),""),Schülerdaten!M184),"")</f>
        <v/>
      </c>
      <c r="L181" s="148" t="str">
        <f>IF(AND(A181&lt;&gt;"",Schülerdaten!AH184&lt;&gt;""),IF(Schülerdaten!AH184=TRUE,INDEX(codegemhist,MATCH(Schülerdaten!M184,libgem,0)),""),"")</f>
        <v/>
      </c>
      <c r="M181" s="148" t="str">
        <f>IF(AND(A181&lt;&gt;"",Schülerdaten!AH184&lt;&gt;""),IF(Schülerdaten!AH184=TRUE,IF(INDEX(codegem,MATCH(Schülerdaten!M184,libgem,0))&gt;=8000,INDEX(codegem,MATCH(Schülerdaten!M184,libgem,0)),""),Schülerdaten!M184),"")</f>
        <v/>
      </c>
      <c r="N181" s="148" t="str">
        <f>IF(AND(A181&lt;&gt;"",Schülerdaten!AI184&lt;&gt;""),IF(Schülerdaten!AI184=TRUE,INDEX(codeschart,MATCH(Schülerdaten!N184,libschart,0)),Schülerdaten!N184),"")</f>
        <v/>
      </c>
      <c r="O181" s="148" t="str">
        <f>IF(AND(A181&lt;&gt;"",Schülerdaten!O184&lt;&gt;""),Schülerdaten!O184,"")</f>
        <v/>
      </c>
      <c r="P181" s="148" t="str">
        <f>IF(AND(A181&lt;&gt;"",Schülerdaten!AK184&lt;&gt;""),IF(Schülerdaten!AK184=TRUE,INDEX(codeform,MATCH(Schülerdaten!P184,libform,0)),Schülerdaten!P184),"")</f>
        <v/>
      </c>
      <c r="Q181" s="148" t="str">
        <f>IF(AND(A181&lt;&gt;"",Schülerdaten!AL184&lt;&gt;""),IF(Schülerdaten!AL184=TRUE,INDEX(codespe,MATCH(Schülerdaten!Q184,libspe,0)),Schülerdaten!Q184),"")</f>
        <v/>
      </c>
      <c r="R181" s="148" t="str">
        <f>IF(AND(A181&lt;&gt;"",OR(Schülerdaten!AM184&lt;&gt;"",Schülerdaten!AT184=FALSE)),IF(Schülerdaten!AM184=TRUE,INDEX(codemp1,MATCH(Schülerdaten!R184,libmp1,0)),IF(Schülerdaten!AT184=FALSE,0,Schülerdaten!R184)),"")</f>
        <v/>
      </c>
      <c r="S181" s="148" t="str">
        <f t="shared" si="7"/>
        <v/>
      </c>
      <c r="T181" s="148" t="str">
        <f t="shared" si="8"/>
        <v/>
      </c>
      <c r="U181" s="148" t="str">
        <f>IF(AND(A181&lt;&gt;"",Schülerdaten!S184&lt;&gt;""),Schülerdaten!S184,"")</f>
        <v/>
      </c>
      <c r="V181" s="148" t="str">
        <f>IF(AND(A181&lt;&gt;"",Schülerdaten!T184&lt;&gt;""),Schülerdaten!T184,"")</f>
        <v/>
      </c>
      <c r="W181" s="148" t="str">
        <f>IF(AND(A181&lt;&gt;"",Schülerdaten!U184&lt;&gt;""),Schülerdaten!U184,"")</f>
        <v/>
      </c>
      <c r="X181" s="148" t="str">
        <f>IF(AND(A181&lt;&gt;"",Schülerdaten!V184&lt;&gt;""),Schülerdaten!V184,"")</f>
        <v/>
      </c>
      <c r="Y181" s="148" t="str">
        <f>IF(AND(A181&lt;&gt;"",Schülerdaten!W184&lt;&gt;""),Schülerdaten!W184,"")</f>
        <v/>
      </c>
      <c r="Z181" s="148" t="str">
        <f>IF(AND(A181&lt;&gt;"",Schülerdaten!X184&lt;&gt;""),Schülerdaten!X184,"")</f>
        <v/>
      </c>
    </row>
    <row r="182" spans="1:26" x14ac:dyDescent="0.2">
      <c r="A182" s="146" t="str">
        <f>IF(OR(Schülerdaten!$C185&lt;&gt;""),Schülerdaten!A185,"")</f>
        <v/>
      </c>
      <c r="B182" s="146" t="str">
        <f>IF(A182&lt;&gt;"",Schülerdaten!B185,"")</f>
        <v/>
      </c>
      <c r="C182" s="146" t="str">
        <f>IF(AND(A182&lt;&gt;"",Schülerdaten!F185&lt;&gt;""),IF(INDEX(codeclint,MATCH(Schülerdaten!F185,libclint,0))&lt;&gt;"",INDEX(codeclint,MATCH(Schülerdaten!F185,libclint,0)),""),"")</f>
        <v/>
      </c>
      <c r="D182" s="146" t="str">
        <f t="shared" si="6"/>
        <v/>
      </c>
      <c r="E182" s="146" t="str">
        <f>IF(A182&lt;&gt;"",IF(Schülerdaten!G185&lt;&gt;"",IF(Schülerdaten!AB185&lt;&gt;"",IF(Schülerdaten!G185="LOC.ID",CONCATENATE("LOC.",Schülerdaten!AU$5),Schülerdaten!G185),""),""),"")</f>
        <v/>
      </c>
      <c r="F182" s="146" t="str">
        <f>IF(A182&lt;&gt;"",IF(Schülerdaten!H185&lt;&gt;"",Schülerdaten!H185,""),"")</f>
        <v/>
      </c>
      <c r="G182" s="146" t="str">
        <f>IF(AND(A182&lt;&gt;"",Schülerdaten!AC185&lt;&gt;""),IF(Schülerdaten!AC185=TRUE,INDEX(codesex,MATCH(Schülerdaten!I185,libsex,0)),Schülerdaten!I185),"")</f>
        <v/>
      </c>
      <c r="H182" s="147" t="str">
        <f>IF(A182&lt;&gt;"",IF(Schülerdaten!J185&lt;&gt;"",Schülerdaten!J185,""),"")</f>
        <v/>
      </c>
      <c r="I182" s="148" t="str">
        <f>IF(AND(A182&lt;&gt;"",Schülerdaten!AE185&lt;&gt;""),IF(Schülerdaten!AE185=TRUE,INDEX(codenat,MATCH(Schülerdaten!K185,libnat,0)),Schülerdaten!K185),"")</f>
        <v/>
      </c>
      <c r="J182" s="148" t="str">
        <f>IF(AND(A182&lt;&gt;"",Schülerdaten!AF185&lt;&gt;""),IF(Schülerdaten!AF185=TRUE,INDEX(codelangue,MATCH(Schülerdaten!L185,liblangue,0)),Schülerdaten!L185),"")</f>
        <v/>
      </c>
      <c r="K182" s="148" t="str">
        <f>IF(AND(A182&lt;&gt;"",Schülerdaten!AH185&lt;&gt;""),IF(Schülerdaten!AH185=TRUE,IF(INDEX(codegem,MATCH(Schülerdaten!M185,libgem,0))&lt;8000,INDEX(codegem,MATCH(Schülerdaten!M185,libgem,0)),""),Schülerdaten!M185),"")</f>
        <v/>
      </c>
      <c r="L182" s="148" t="str">
        <f>IF(AND(A182&lt;&gt;"",Schülerdaten!AH185&lt;&gt;""),IF(Schülerdaten!AH185=TRUE,INDEX(codegemhist,MATCH(Schülerdaten!M185,libgem,0)),""),"")</f>
        <v/>
      </c>
      <c r="M182" s="148" t="str">
        <f>IF(AND(A182&lt;&gt;"",Schülerdaten!AH185&lt;&gt;""),IF(Schülerdaten!AH185=TRUE,IF(INDEX(codegem,MATCH(Schülerdaten!M185,libgem,0))&gt;=8000,INDEX(codegem,MATCH(Schülerdaten!M185,libgem,0)),""),Schülerdaten!M185),"")</f>
        <v/>
      </c>
      <c r="N182" s="148" t="str">
        <f>IF(AND(A182&lt;&gt;"",Schülerdaten!AI185&lt;&gt;""),IF(Schülerdaten!AI185=TRUE,INDEX(codeschart,MATCH(Schülerdaten!N185,libschart,0)),Schülerdaten!N185),"")</f>
        <v/>
      </c>
      <c r="O182" s="148" t="str">
        <f>IF(AND(A182&lt;&gt;"",Schülerdaten!O185&lt;&gt;""),Schülerdaten!O185,"")</f>
        <v/>
      </c>
      <c r="P182" s="148" t="str">
        <f>IF(AND(A182&lt;&gt;"",Schülerdaten!AK185&lt;&gt;""),IF(Schülerdaten!AK185=TRUE,INDEX(codeform,MATCH(Schülerdaten!P185,libform,0)),Schülerdaten!P185),"")</f>
        <v/>
      </c>
      <c r="Q182" s="148" t="str">
        <f>IF(AND(A182&lt;&gt;"",Schülerdaten!AL185&lt;&gt;""),IF(Schülerdaten!AL185=TRUE,INDEX(codespe,MATCH(Schülerdaten!Q185,libspe,0)),Schülerdaten!Q185),"")</f>
        <v/>
      </c>
      <c r="R182" s="148" t="str">
        <f>IF(AND(A182&lt;&gt;"",OR(Schülerdaten!AM185&lt;&gt;"",Schülerdaten!AT185=FALSE)),IF(Schülerdaten!AM185=TRUE,INDEX(codemp1,MATCH(Schülerdaten!R185,libmp1,0)),IF(Schülerdaten!AT185=FALSE,0,Schülerdaten!R185)),"")</f>
        <v/>
      </c>
      <c r="S182" s="148" t="str">
        <f t="shared" si="7"/>
        <v/>
      </c>
      <c r="T182" s="148" t="str">
        <f t="shared" si="8"/>
        <v/>
      </c>
      <c r="U182" s="148" t="str">
        <f>IF(AND(A182&lt;&gt;"",Schülerdaten!S185&lt;&gt;""),Schülerdaten!S185,"")</f>
        <v/>
      </c>
      <c r="V182" s="148" t="str">
        <f>IF(AND(A182&lt;&gt;"",Schülerdaten!T185&lt;&gt;""),Schülerdaten!T185,"")</f>
        <v/>
      </c>
      <c r="W182" s="148" t="str">
        <f>IF(AND(A182&lt;&gt;"",Schülerdaten!U185&lt;&gt;""),Schülerdaten!U185,"")</f>
        <v/>
      </c>
      <c r="X182" s="148" t="str">
        <f>IF(AND(A182&lt;&gt;"",Schülerdaten!V185&lt;&gt;""),Schülerdaten!V185,"")</f>
        <v/>
      </c>
      <c r="Y182" s="148" t="str">
        <f>IF(AND(A182&lt;&gt;"",Schülerdaten!W185&lt;&gt;""),Schülerdaten!W185,"")</f>
        <v/>
      </c>
      <c r="Z182" s="148" t="str">
        <f>IF(AND(A182&lt;&gt;"",Schülerdaten!X185&lt;&gt;""),Schülerdaten!X185,"")</f>
        <v/>
      </c>
    </row>
    <row r="183" spans="1:26" x14ac:dyDescent="0.2">
      <c r="A183" s="146" t="str">
        <f>IF(OR(Schülerdaten!$C186&lt;&gt;""),Schülerdaten!A186,"")</f>
        <v/>
      </c>
      <c r="B183" s="146" t="str">
        <f>IF(A183&lt;&gt;"",Schülerdaten!B186,"")</f>
        <v/>
      </c>
      <c r="C183" s="146" t="str">
        <f>IF(AND(A183&lt;&gt;"",Schülerdaten!F186&lt;&gt;""),IF(INDEX(codeclint,MATCH(Schülerdaten!F186,libclint,0))&lt;&gt;"",INDEX(codeclint,MATCH(Schülerdaten!F186,libclint,0)),""),"")</f>
        <v/>
      </c>
      <c r="D183" s="146" t="str">
        <f t="shared" si="6"/>
        <v/>
      </c>
      <c r="E183" s="146" t="str">
        <f>IF(A183&lt;&gt;"",IF(Schülerdaten!G186&lt;&gt;"",IF(Schülerdaten!AB186&lt;&gt;"",IF(Schülerdaten!G186="LOC.ID",CONCATENATE("LOC.",Schülerdaten!AU$5),Schülerdaten!G186),""),""),"")</f>
        <v/>
      </c>
      <c r="F183" s="146" t="str">
        <f>IF(A183&lt;&gt;"",IF(Schülerdaten!H186&lt;&gt;"",Schülerdaten!H186,""),"")</f>
        <v/>
      </c>
      <c r="G183" s="146" t="str">
        <f>IF(AND(A183&lt;&gt;"",Schülerdaten!AC186&lt;&gt;""),IF(Schülerdaten!AC186=TRUE,INDEX(codesex,MATCH(Schülerdaten!I186,libsex,0)),Schülerdaten!I186),"")</f>
        <v/>
      </c>
      <c r="H183" s="147" t="str">
        <f>IF(A183&lt;&gt;"",IF(Schülerdaten!J186&lt;&gt;"",Schülerdaten!J186,""),"")</f>
        <v/>
      </c>
      <c r="I183" s="148" t="str">
        <f>IF(AND(A183&lt;&gt;"",Schülerdaten!AE186&lt;&gt;""),IF(Schülerdaten!AE186=TRUE,INDEX(codenat,MATCH(Schülerdaten!K186,libnat,0)),Schülerdaten!K186),"")</f>
        <v/>
      </c>
      <c r="J183" s="148" t="str">
        <f>IF(AND(A183&lt;&gt;"",Schülerdaten!AF186&lt;&gt;""),IF(Schülerdaten!AF186=TRUE,INDEX(codelangue,MATCH(Schülerdaten!L186,liblangue,0)),Schülerdaten!L186),"")</f>
        <v/>
      </c>
      <c r="K183" s="148" t="str">
        <f>IF(AND(A183&lt;&gt;"",Schülerdaten!AH186&lt;&gt;""),IF(Schülerdaten!AH186=TRUE,IF(INDEX(codegem,MATCH(Schülerdaten!M186,libgem,0))&lt;8000,INDEX(codegem,MATCH(Schülerdaten!M186,libgem,0)),""),Schülerdaten!M186),"")</f>
        <v/>
      </c>
      <c r="L183" s="148" t="str">
        <f>IF(AND(A183&lt;&gt;"",Schülerdaten!AH186&lt;&gt;""),IF(Schülerdaten!AH186=TRUE,INDEX(codegemhist,MATCH(Schülerdaten!M186,libgem,0)),""),"")</f>
        <v/>
      </c>
      <c r="M183" s="148" t="str">
        <f>IF(AND(A183&lt;&gt;"",Schülerdaten!AH186&lt;&gt;""),IF(Schülerdaten!AH186=TRUE,IF(INDEX(codegem,MATCH(Schülerdaten!M186,libgem,0))&gt;=8000,INDEX(codegem,MATCH(Schülerdaten!M186,libgem,0)),""),Schülerdaten!M186),"")</f>
        <v/>
      </c>
      <c r="N183" s="148" t="str">
        <f>IF(AND(A183&lt;&gt;"",Schülerdaten!AI186&lt;&gt;""),IF(Schülerdaten!AI186=TRUE,INDEX(codeschart,MATCH(Schülerdaten!N186,libschart,0)),Schülerdaten!N186),"")</f>
        <v/>
      </c>
      <c r="O183" s="148" t="str">
        <f>IF(AND(A183&lt;&gt;"",Schülerdaten!O186&lt;&gt;""),Schülerdaten!O186,"")</f>
        <v/>
      </c>
      <c r="P183" s="148" t="str">
        <f>IF(AND(A183&lt;&gt;"",Schülerdaten!AK186&lt;&gt;""),IF(Schülerdaten!AK186=TRUE,INDEX(codeform,MATCH(Schülerdaten!P186,libform,0)),Schülerdaten!P186),"")</f>
        <v/>
      </c>
      <c r="Q183" s="148" t="str">
        <f>IF(AND(A183&lt;&gt;"",Schülerdaten!AL186&lt;&gt;""),IF(Schülerdaten!AL186=TRUE,INDEX(codespe,MATCH(Schülerdaten!Q186,libspe,0)),Schülerdaten!Q186),"")</f>
        <v/>
      </c>
      <c r="R183" s="148" t="str">
        <f>IF(AND(A183&lt;&gt;"",OR(Schülerdaten!AM186&lt;&gt;"",Schülerdaten!AT186=FALSE)),IF(Schülerdaten!AM186=TRUE,INDEX(codemp1,MATCH(Schülerdaten!R186,libmp1,0)),IF(Schülerdaten!AT186=FALSE,0,Schülerdaten!R186)),"")</f>
        <v/>
      </c>
      <c r="S183" s="148" t="str">
        <f t="shared" si="7"/>
        <v/>
      </c>
      <c r="T183" s="148" t="str">
        <f t="shared" si="8"/>
        <v/>
      </c>
      <c r="U183" s="148" t="str">
        <f>IF(AND(A183&lt;&gt;"",Schülerdaten!S186&lt;&gt;""),Schülerdaten!S186,"")</f>
        <v/>
      </c>
      <c r="V183" s="148" t="str">
        <f>IF(AND(A183&lt;&gt;"",Schülerdaten!T186&lt;&gt;""),Schülerdaten!T186,"")</f>
        <v/>
      </c>
      <c r="W183" s="148" t="str">
        <f>IF(AND(A183&lt;&gt;"",Schülerdaten!U186&lt;&gt;""),Schülerdaten!U186,"")</f>
        <v/>
      </c>
      <c r="X183" s="148" t="str">
        <f>IF(AND(A183&lt;&gt;"",Schülerdaten!V186&lt;&gt;""),Schülerdaten!V186,"")</f>
        <v/>
      </c>
      <c r="Y183" s="148" t="str">
        <f>IF(AND(A183&lt;&gt;"",Schülerdaten!W186&lt;&gt;""),Schülerdaten!W186,"")</f>
        <v/>
      </c>
      <c r="Z183" s="148" t="str">
        <f>IF(AND(A183&lt;&gt;"",Schülerdaten!X186&lt;&gt;""),Schülerdaten!X186,"")</f>
        <v/>
      </c>
    </row>
    <row r="184" spans="1:26" x14ac:dyDescent="0.2">
      <c r="A184" s="146" t="str">
        <f>IF(OR(Schülerdaten!$C187&lt;&gt;""),Schülerdaten!A187,"")</f>
        <v/>
      </c>
      <c r="B184" s="146" t="str">
        <f>IF(A184&lt;&gt;"",Schülerdaten!B187,"")</f>
        <v/>
      </c>
      <c r="C184" s="146" t="str">
        <f>IF(AND(A184&lt;&gt;"",Schülerdaten!F187&lt;&gt;""),IF(INDEX(codeclint,MATCH(Schülerdaten!F187,libclint,0))&lt;&gt;"",INDEX(codeclint,MATCH(Schülerdaten!F187,libclint,0)),""),"")</f>
        <v/>
      </c>
      <c r="D184" s="146" t="str">
        <f t="shared" si="6"/>
        <v/>
      </c>
      <c r="E184" s="146" t="str">
        <f>IF(A184&lt;&gt;"",IF(Schülerdaten!G187&lt;&gt;"",IF(Schülerdaten!AB187&lt;&gt;"",IF(Schülerdaten!G187="LOC.ID",CONCATENATE("LOC.",Schülerdaten!AU$5),Schülerdaten!G187),""),""),"")</f>
        <v/>
      </c>
      <c r="F184" s="146" t="str">
        <f>IF(A184&lt;&gt;"",IF(Schülerdaten!H187&lt;&gt;"",Schülerdaten!H187,""),"")</f>
        <v/>
      </c>
      <c r="G184" s="146" t="str">
        <f>IF(AND(A184&lt;&gt;"",Schülerdaten!AC187&lt;&gt;""),IF(Schülerdaten!AC187=TRUE,INDEX(codesex,MATCH(Schülerdaten!I187,libsex,0)),Schülerdaten!I187),"")</f>
        <v/>
      </c>
      <c r="H184" s="147" t="str">
        <f>IF(A184&lt;&gt;"",IF(Schülerdaten!J187&lt;&gt;"",Schülerdaten!J187,""),"")</f>
        <v/>
      </c>
      <c r="I184" s="148" t="str">
        <f>IF(AND(A184&lt;&gt;"",Schülerdaten!AE187&lt;&gt;""),IF(Schülerdaten!AE187=TRUE,INDEX(codenat,MATCH(Schülerdaten!K187,libnat,0)),Schülerdaten!K187),"")</f>
        <v/>
      </c>
      <c r="J184" s="148" t="str">
        <f>IF(AND(A184&lt;&gt;"",Schülerdaten!AF187&lt;&gt;""),IF(Schülerdaten!AF187=TRUE,INDEX(codelangue,MATCH(Schülerdaten!L187,liblangue,0)),Schülerdaten!L187),"")</f>
        <v/>
      </c>
      <c r="K184" s="148" t="str">
        <f>IF(AND(A184&lt;&gt;"",Schülerdaten!AH187&lt;&gt;""),IF(Schülerdaten!AH187=TRUE,IF(INDEX(codegem,MATCH(Schülerdaten!M187,libgem,0))&lt;8000,INDEX(codegem,MATCH(Schülerdaten!M187,libgem,0)),""),Schülerdaten!M187),"")</f>
        <v/>
      </c>
      <c r="L184" s="148" t="str">
        <f>IF(AND(A184&lt;&gt;"",Schülerdaten!AH187&lt;&gt;""),IF(Schülerdaten!AH187=TRUE,INDEX(codegemhist,MATCH(Schülerdaten!M187,libgem,0)),""),"")</f>
        <v/>
      </c>
      <c r="M184" s="148" t="str">
        <f>IF(AND(A184&lt;&gt;"",Schülerdaten!AH187&lt;&gt;""),IF(Schülerdaten!AH187=TRUE,IF(INDEX(codegem,MATCH(Schülerdaten!M187,libgem,0))&gt;=8000,INDEX(codegem,MATCH(Schülerdaten!M187,libgem,0)),""),Schülerdaten!M187),"")</f>
        <v/>
      </c>
      <c r="N184" s="148" t="str">
        <f>IF(AND(A184&lt;&gt;"",Schülerdaten!AI187&lt;&gt;""),IF(Schülerdaten!AI187=TRUE,INDEX(codeschart,MATCH(Schülerdaten!N187,libschart,0)),Schülerdaten!N187),"")</f>
        <v/>
      </c>
      <c r="O184" s="148" t="str">
        <f>IF(AND(A184&lt;&gt;"",Schülerdaten!O187&lt;&gt;""),Schülerdaten!O187,"")</f>
        <v/>
      </c>
      <c r="P184" s="148" t="str">
        <f>IF(AND(A184&lt;&gt;"",Schülerdaten!AK187&lt;&gt;""),IF(Schülerdaten!AK187=TRUE,INDEX(codeform,MATCH(Schülerdaten!P187,libform,0)),Schülerdaten!P187),"")</f>
        <v/>
      </c>
      <c r="Q184" s="148" t="str">
        <f>IF(AND(A184&lt;&gt;"",Schülerdaten!AL187&lt;&gt;""),IF(Schülerdaten!AL187=TRUE,INDEX(codespe,MATCH(Schülerdaten!Q187,libspe,0)),Schülerdaten!Q187),"")</f>
        <v/>
      </c>
      <c r="R184" s="148" t="str">
        <f>IF(AND(A184&lt;&gt;"",OR(Schülerdaten!AM187&lt;&gt;"",Schülerdaten!AT187=FALSE)),IF(Schülerdaten!AM187=TRUE,INDEX(codemp1,MATCH(Schülerdaten!R187,libmp1,0)),IF(Schülerdaten!AT187=FALSE,0,Schülerdaten!R187)),"")</f>
        <v/>
      </c>
      <c r="S184" s="148" t="str">
        <f t="shared" si="7"/>
        <v/>
      </c>
      <c r="T184" s="148" t="str">
        <f t="shared" si="8"/>
        <v/>
      </c>
      <c r="U184" s="148" t="str">
        <f>IF(AND(A184&lt;&gt;"",Schülerdaten!S187&lt;&gt;""),Schülerdaten!S187,"")</f>
        <v/>
      </c>
      <c r="V184" s="148" t="str">
        <f>IF(AND(A184&lt;&gt;"",Schülerdaten!T187&lt;&gt;""),Schülerdaten!T187,"")</f>
        <v/>
      </c>
      <c r="W184" s="148" t="str">
        <f>IF(AND(A184&lt;&gt;"",Schülerdaten!U187&lt;&gt;""),Schülerdaten!U187,"")</f>
        <v/>
      </c>
      <c r="X184" s="148" t="str">
        <f>IF(AND(A184&lt;&gt;"",Schülerdaten!V187&lt;&gt;""),Schülerdaten!V187,"")</f>
        <v/>
      </c>
      <c r="Y184" s="148" t="str">
        <f>IF(AND(A184&lt;&gt;"",Schülerdaten!W187&lt;&gt;""),Schülerdaten!W187,"")</f>
        <v/>
      </c>
      <c r="Z184" s="148" t="str">
        <f>IF(AND(A184&lt;&gt;"",Schülerdaten!X187&lt;&gt;""),Schülerdaten!X187,"")</f>
        <v/>
      </c>
    </row>
    <row r="185" spans="1:26" x14ac:dyDescent="0.2">
      <c r="A185" s="146" t="str">
        <f>IF(OR(Schülerdaten!$C188&lt;&gt;""),Schülerdaten!A188,"")</f>
        <v/>
      </c>
      <c r="B185" s="146" t="str">
        <f>IF(A185&lt;&gt;"",Schülerdaten!B188,"")</f>
        <v/>
      </c>
      <c r="C185" s="146" t="str">
        <f>IF(AND(A185&lt;&gt;"",Schülerdaten!F188&lt;&gt;""),IF(INDEX(codeclint,MATCH(Schülerdaten!F188,libclint,0))&lt;&gt;"",INDEX(codeclint,MATCH(Schülerdaten!F188,libclint,0)),""),"")</f>
        <v/>
      </c>
      <c r="D185" s="146" t="str">
        <f t="shared" si="6"/>
        <v/>
      </c>
      <c r="E185" s="146" t="str">
        <f>IF(A185&lt;&gt;"",IF(Schülerdaten!G188&lt;&gt;"",IF(Schülerdaten!AB188&lt;&gt;"",IF(Schülerdaten!G188="LOC.ID",CONCATENATE("LOC.",Schülerdaten!AU$5),Schülerdaten!G188),""),""),"")</f>
        <v/>
      </c>
      <c r="F185" s="146" t="str">
        <f>IF(A185&lt;&gt;"",IF(Schülerdaten!H188&lt;&gt;"",Schülerdaten!H188,""),"")</f>
        <v/>
      </c>
      <c r="G185" s="146" t="str">
        <f>IF(AND(A185&lt;&gt;"",Schülerdaten!AC188&lt;&gt;""),IF(Schülerdaten!AC188=TRUE,INDEX(codesex,MATCH(Schülerdaten!I188,libsex,0)),Schülerdaten!I188),"")</f>
        <v/>
      </c>
      <c r="H185" s="147" t="str">
        <f>IF(A185&lt;&gt;"",IF(Schülerdaten!J188&lt;&gt;"",Schülerdaten!J188,""),"")</f>
        <v/>
      </c>
      <c r="I185" s="148" t="str">
        <f>IF(AND(A185&lt;&gt;"",Schülerdaten!AE188&lt;&gt;""),IF(Schülerdaten!AE188=TRUE,INDEX(codenat,MATCH(Schülerdaten!K188,libnat,0)),Schülerdaten!K188),"")</f>
        <v/>
      </c>
      <c r="J185" s="148" t="str">
        <f>IF(AND(A185&lt;&gt;"",Schülerdaten!AF188&lt;&gt;""),IF(Schülerdaten!AF188=TRUE,INDEX(codelangue,MATCH(Schülerdaten!L188,liblangue,0)),Schülerdaten!L188),"")</f>
        <v/>
      </c>
      <c r="K185" s="148" t="str">
        <f>IF(AND(A185&lt;&gt;"",Schülerdaten!AH188&lt;&gt;""),IF(Schülerdaten!AH188=TRUE,IF(INDEX(codegem,MATCH(Schülerdaten!M188,libgem,0))&lt;8000,INDEX(codegem,MATCH(Schülerdaten!M188,libgem,0)),""),Schülerdaten!M188),"")</f>
        <v/>
      </c>
      <c r="L185" s="148" t="str">
        <f>IF(AND(A185&lt;&gt;"",Schülerdaten!AH188&lt;&gt;""),IF(Schülerdaten!AH188=TRUE,INDEX(codegemhist,MATCH(Schülerdaten!M188,libgem,0)),""),"")</f>
        <v/>
      </c>
      <c r="M185" s="148" t="str">
        <f>IF(AND(A185&lt;&gt;"",Schülerdaten!AH188&lt;&gt;""),IF(Schülerdaten!AH188=TRUE,IF(INDEX(codegem,MATCH(Schülerdaten!M188,libgem,0))&gt;=8000,INDEX(codegem,MATCH(Schülerdaten!M188,libgem,0)),""),Schülerdaten!M188),"")</f>
        <v/>
      </c>
      <c r="N185" s="148" t="str">
        <f>IF(AND(A185&lt;&gt;"",Schülerdaten!AI188&lt;&gt;""),IF(Schülerdaten!AI188=TRUE,INDEX(codeschart,MATCH(Schülerdaten!N188,libschart,0)),Schülerdaten!N188),"")</f>
        <v/>
      </c>
      <c r="O185" s="148" t="str">
        <f>IF(AND(A185&lt;&gt;"",Schülerdaten!O188&lt;&gt;""),Schülerdaten!O188,"")</f>
        <v/>
      </c>
      <c r="P185" s="148" t="str">
        <f>IF(AND(A185&lt;&gt;"",Schülerdaten!AK188&lt;&gt;""),IF(Schülerdaten!AK188=TRUE,INDEX(codeform,MATCH(Schülerdaten!P188,libform,0)),Schülerdaten!P188),"")</f>
        <v/>
      </c>
      <c r="Q185" s="148" t="str">
        <f>IF(AND(A185&lt;&gt;"",Schülerdaten!AL188&lt;&gt;""),IF(Schülerdaten!AL188=TRUE,INDEX(codespe,MATCH(Schülerdaten!Q188,libspe,0)),Schülerdaten!Q188),"")</f>
        <v/>
      </c>
      <c r="R185" s="148" t="str">
        <f>IF(AND(A185&lt;&gt;"",OR(Schülerdaten!AM188&lt;&gt;"",Schülerdaten!AT188=FALSE)),IF(Schülerdaten!AM188=TRUE,INDEX(codemp1,MATCH(Schülerdaten!R188,libmp1,0)),IF(Schülerdaten!AT188=FALSE,0,Schülerdaten!R188)),"")</f>
        <v/>
      </c>
      <c r="S185" s="148" t="str">
        <f t="shared" si="7"/>
        <v/>
      </c>
      <c r="T185" s="148" t="str">
        <f t="shared" si="8"/>
        <v/>
      </c>
      <c r="U185" s="148" t="str">
        <f>IF(AND(A185&lt;&gt;"",Schülerdaten!S188&lt;&gt;""),Schülerdaten!S188,"")</f>
        <v/>
      </c>
      <c r="V185" s="148" t="str">
        <f>IF(AND(A185&lt;&gt;"",Schülerdaten!T188&lt;&gt;""),Schülerdaten!T188,"")</f>
        <v/>
      </c>
      <c r="W185" s="148" t="str">
        <f>IF(AND(A185&lt;&gt;"",Schülerdaten!U188&lt;&gt;""),Schülerdaten!U188,"")</f>
        <v/>
      </c>
      <c r="X185" s="148" t="str">
        <f>IF(AND(A185&lt;&gt;"",Schülerdaten!V188&lt;&gt;""),Schülerdaten!V188,"")</f>
        <v/>
      </c>
      <c r="Y185" s="148" t="str">
        <f>IF(AND(A185&lt;&gt;"",Schülerdaten!W188&lt;&gt;""),Schülerdaten!W188,"")</f>
        <v/>
      </c>
      <c r="Z185" s="148" t="str">
        <f>IF(AND(A185&lt;&gt;"",Schülerdaten!X188&lt;&gt;""),Schülerdaten!X188,"")</f>
        <v/>
      </c>
    </row>
    <row r="186" spans="1:26" x14ac:dyDescent="0.2">
      <c r="A186" s="146" t="str">
        <f>IF(OR(Schülerdaten!$C189&lt;&gt;""),Schülerdaten!A189,"")</f>
        <v/>
      </c>
      <c r="B186" s="146" t="str">
        <f>IF(A186&lt;&gt;"",Schülerdaten!B189,"")</f>
        <v/>
      </c>
      <c r="C186" s="146" t="str">
        <f>IF(AND(A186&lt;&gt;"",Schülerdaten!F189&lt;&gt;""),IF(INDEX(codeclint,MATCH(Schülerdaten!F189,libclint,0))&lt;&gt;"",INDEX(codeclint,MATCH(Schülerdaten!F189,libclint,0)),""),"")</f>
        <v/>
      </c>
      <c r="D186" s="146" t="str">
        <f t="shared" si="6"/>
        <v/>
      </c>
      <c r="E186" s="146" t="str">
        <f>IF(A186&lt;&gt;"",IF(Schülerdaten!G189&lt;&gt;"",IF(Schülerdaten!AB189&lt;&gt;"",IF(Schülerdaten!G189="LOC.ID",CONCATENATE("LOC.",Schülerdaten!AU$5),Schülerdaten!G189),""),""),"")</f>
        <v/>
      </c>
      <c r="F186" s="146" t="str">
        <f>IF(A186&lt;&gt;"",IF(Schülerdaten!H189&lt;&gt;"",Schülerdaten!H189,""),"")</f>
        <v/>
      </c>
      <c r="G186" s="146" t="str">
        <f>IF(AND(A186&lt;&gt;"",Schülerdaten!AC189&lt;&gt;""),IF(Schülerdaten!AC189=TRUE,INDEX(codesex,MATCH(Schülerdaten!I189,libsex,0)),Schülerdaten!I189),"")</f>
        <v/>
      </c>
      <c r="H186" s="147" t="str">
        <f>IF(A186&lt;&gt;"",IF(Schülerdaten!J189&lt;&gt;"",Schülerdaten!J189,""),"")</f>
        <v/>
      </c>
      <c r="I186" s="148" t="str">
        <f>IF(AND(A186&lt;&gt;"",Schülerdaten!AE189&lt;&gt;""),IF(Schülerdaten!AE189=TRUE,INDEX(codenat,MATCH(Schülerdaten!K189,libnat,0)),Schülerdaten!K189),"")</f>
        <v/>
      </c>
      <c r="J186" s="148" t="str">
        <f>IF(AND(A186&lt;&gt;"",Schülerdaten!AF189&lt;&gt;""),IF(Schülerdaten!AF189=TRUE,INDEX(codelangue,MATCH(Schülerdaten!L189,liblangue,0)),Schülerdaten!L189),"")</f>
        <v/>
      </c>
      <c r="K186" s="148" t="str">
        <f>IF(AND(A186&lt;&gt;"",Schülerdaten!AH189&lt;&gt;""),IF(Schülerdaten!AH189=TRUE,IF(INDEX(codegem,MATCH(Schülerdaten!M189,libgem,0))&lt;8000,INDEX(codegem,MATCH(Schülerdaten!M189,libgem,0)),""),Schülerdaten!M189),"")</f>
        <v/>
      </c>
      <c r="L186" s="148" t="str">
        <f>IF(AND(A186&lt;&gt;"",Schülerdaten!AH189&lt;&gt;""),IF(Schülerdaten!AH189=TRUE,INDEX(codegemhist,MATCH(Schülerdaten!M189,libgem,0)),""),"")</f>
        <v/>
      </c>
      <c r="M186" s="148" t="str">
        <f>IF(AND(A186&lt;&gt;"",Schülerdaten!AH189&lt;&gt;""),IF(Schülerdaten!AH189=TRUE,IF(INDEX(codegem,MATCH(Schülerdaten!M189,libgem,0))&gt;=8000,INDEX(codegem,MATCH(Schülerdaten!M189,libgem,0)),""),Schülerdaten!M189),"")</f>
        <v/>
      </c>
      <c r="N186" s="148" t="str">
        <f>IF(AND(A186&lt;&gt;"",Schülerdaten!AI189&lt;&gt;""),IF(Schülerdaten!AI189=TRUE,INDEX(codeschart,MATCH(Schülerdaten!N189,libschart,0)),Schülerdaten!N189),"")</f>
        <v/>
      </c>
      <c r="O186" s="148" t="str">
        <f>IF(AND(A186&lt;&gt;"",Schülerdaten!O189&lt;&gt;""),Schülerdaten!O189,"")</f>
        <v/>
      </c>
      <c r="P186" s="148" t="str">
        <f>IF(AND(A186&lt;&gt;"",Schülerdaten!AK189&lt;&gt;""),IF(Schülerdaten!AK189=TRUE,INDEX(codeform,MATCH(Schülerdaten!P189,libform,0)),Schülerdaten!P189),"")</f>
        <v/>
      </c>
      <c r="Q186" s="148" t="str">
        <f>IF(AND(A186&lt;&gt;"",Schülerdaten!AL189&lt;&gt;""),IF(Schülerdaten!AL189=TRUE,INDEX(codespe,MATCH(Schülerdaten!Q189,libspe,0)),Schülerdaten!Q189),"")</f>
        <v/>
      </c>
      <c r="R186" s="148" t="str">
        <f>IF(AND(A186&lt;&gt;"",OR(Schülerdaten!AM189&lt;&gt;"",Schülerdaten!AT189=FALSE)),IF(Schülerdaten!AM189=TRUE,INDEX(codemp1,MATCH(Schülerdaten!R189,libmp1,0)),IF(Schülerdaten!AT189=FALSE,0,Schülerdaten!R189)),"")</f>
        <v/>
      </c>
      <c r="S186" s="148" t="str">
        <f t="shared" si="7"/>
        <v/>
      </c>
      <c r="T186" s="148" t="str">
        <f t="shared" si="8"/>
        <v/>
      </c>
      <c r="U186" s="148" t="str">
        <f>IF(AND(A186&lt;&gt;"",Schülerdaten!S189&lt;&gt;""),Schülerdaten!S189,"")</f>
        <v/>
      </c>
      <c r="V186" s="148" t="str">
        <f>IF(AND(A186&lt;&gt;"",Schülerdaten!T189&lt;&gt;""),Schülerdaten!T189,"")</f>
        <v/>
      </c>
      <c r="W186" s="148" t="str">
        <f>IF(AND(A186&lt;&gt;"",Schülerdaten!U189&lt;&gt;""),Schülerdaten!U189,"")</f>
        <v/>
      </c>
      <c r="X186" s="148" t="str">
        <f>IF(AND(A186&lt;&gt;"",Schülerdaten!V189&lt;&gt;""),Schülerdaten!V189,"")</f>
        <v/>
      </c>
      <c r="Y186" s="148" t="str">
        <f>IF(AND(A186&lt;&gt;"",Schülerdaten!W189&lt;&gt;""),Schülerdaten!W189,"")</f>
        <v/>
      </c>
      <c r="Z186" s="148" t="str">
        <f>IF(AND(A186&lt;&gt;"",Schülerdaten!X189&lt;&gt;""),Schülerdaten!X189,"")</f>
        <v/>
      </c>
    </row>
    <row r="187" spans="1:26" x14ac:dyDescent="0.2">
      <c r="A187" s="146" t="str">
        <f>IF(OR(Schülerdaten!$C190&lt;&gt;""),Schülerdaten!A190,"")</f>
        <v/>
      </c>
      <c r="B187" s="146" t="str">
        <f>IF(A187&lt;&gt;"",Schülerdaten!B190,"")</f>
        <v/>
      </c>
      <c r="C187" s="146" t="str">
        <f>IF(AND(A187&lt;&gt;"",Schülerdaten!F190&lt;&gt;""),IF(INDEX(codeclint,MATCH(Schülerdaten!F190,libclint,0))&lt;&gt;"",INDEX(codeclint,MATCH(Schülerdaten!F190,libclint,0)),""),"")</f>
        <v/>
      </c>
      <c r="D187" s="146" t="str">
        <f t="shared" si="6"/>
        <v/>
      </c>
      <c r="E187" s="146" t="str">
        <f>IF(A187&lt;&gt;"",IF(Schülerdaten!G190&lt;&gt;"",IF(Schülerdaten!AB190&lt;&gt;"",IF(Schülerdaten!G190="LOC.ID",CONCATENATE("LOC.",Schülerdaten!AU$5),Schülerdaten!G190),""),""),"")</f>
        <v/>
      </c>
      <c r="F187" s="146" t="str">
        <f>IF(A187&lt;&gt;"",IF(Schülerdaten!H190&lt;&gt;"",Schülerdaten!H190,""),"")</f>
        <v/>
      </c>
      <c r="G187" s="146" t="str">
        <f>IF(AND(A187&lt;&gt;"",Schülerdaten!AC190&lt;&gt;""),IF(Schülerdaten!AC190=TRUE,INDEX(codesex,MATCH(Schülerdaten!I190,libsex,0)),Schülerdaten!I190),"")</f>
        <v/>
      </c>
      <c r="H187" s="147" t="str">
        <f>IF(A187&lt;&gt;"",IF(Schülerdaten!J190&lt;&gt;"",Schülerdaten!J190,""),"")</f>
        <v/>
      </c>
      <c r="I187" s="148" t="str">
        <f>IF(AND(A187&lt;&gt;"",Schülerdaten!AE190&lt;&gt;""),IF(Schülerdaten!AE190=TRUE,INDEX(codenat,MATCH(Schülerdaten!K190,libnat,0)),Schülerdaten!K190),"")</f>
        <v/>
      </c>
      <c r="J187" s="148" t="str">
        <f>IF(AND(A187&lt;&gt;"",Schülerdaten!AF190&lt;&gt;""),IF(Schülerdaten!AF190=TRUE,INDEX(codelangue,MATCH(Schülerdaten!L190,liblangue,0)),Schülerdaten!L190),"")</f>
        <v/>
      </c>
      <c r="K187" s="148" t="str">
        <f>IF(AND(A187&lt;&gt;"",Schülerdaten!AH190&lt;&gt;""),IF(Schülerdaten!AH190=TRUE,IF(INDEX(codegem,MATCH(Schülerdaten!M190,libgem,0))&lt;8000,INDEX(codegem,MATCH(Schülerdaten!M190,libgem,0)),""),Schülerdaten!M190),"")</f>
        <v/>
      </c>
      <c r="L187" s="148" t="str">
        <f>IF(AND(A187&lt;&gt;"",Schülerdaten!AH190&lt;&gt;""),IF(Schülerdaten!AH190=TRUE,INDEX(codegemhist,MATCH(Schülerdaten!M190,libgem,0)),""),"")</f>
        <v/>
      </c>
      <c r="M187" s="148" t="str">
        <f>IF(AND(A187&lt;&gt;"",Schülerdaten!AH190&lt;&gt;""),IF(Schülerdaten!AH190=TRUE,IF(INDEX(codegem,MATCH(Schülerdaten!M190,libgem,0))&gt;=8000,INDEX(codegem,MATCH(Schülerdaten!M190,libgem,0)),""),Schülerdaten!M190),"")</f>
        <v/>
      </c>
      <c r="N187" s="148" t="str">
        <f>IF(AND(A187&lt;&gt;"",Schülerdaten!AI190&lt;&gt;""),IF(Schülerdaten!AI190=TRUE,INDEX(codeschart,MATCH(Schülerdaten!N190,libschart,0)),Schülerdaten!N190),"")</f>
        <v/>
      </c>
      <c r="O187" s="148" t="str">
        <f>IF(AND(A187&lt;&gt;"",Schülerdaten!O190&lt;&gt;""),Schülerdaten!O190,"")</f>
        <v/>
      </c>
      <c r="P187" s="148" t="str">
        <f>IF(AND(A187&lt;&gt;"",Schülerdaten!AK190&lt;&gt;""),IF(Schülerdaten!AK190=TRUE,INDEX(codeform,MATCH(Schülerdaten!P190,libform,0)),Schülerdaten!P190),"")</f>
        <v/>
      </c>
      <c r="Q187" s="148" t="str">
        <f>IF(AND(A187&lt;&gt;"",Schülerdaten!AL190&lt;&gt;""),IF(Schülerdaten!AL190=TRUE,INDEX(codespe,MATCH(Schülerdaten!Q190,libspe,0)),Schülerdaten!Q190),"")</f>
        <v/>
      </c>
      <c r="R187" s="148" t="str">
        <f>IF(AND(A187&lt;&gt;"",OR(Schülerdaten!AM190&lt;&gt;"",Schülerdaten!AT190=FALSE)),IF(Schülerdaten!AM190=TRUE,INDEX(codemp1,MATCH(Schülerdaten!R190,libmp1,0)),IF(Schülerdaten!AT190=FALSE,0,Schülerdaten!R190)),"")</f>
        <v/>
      </c>
      <c r="S187" s="148" t="str">
        <f t="shared" si="7"/>
        <v/>
      </c>
      <c r="T187" s="148" t="str">
        <f t="shared" si="8"/>
        <v/>
      </c>
      <c r="U187" s="148" t="str">
        <f>IF(AND(A187&lt;&gt;"",Schülerdaten!S190&lt;&gt;""),Schülerdaten!S190,"")</f>
        <v/>
      </c>
      <c r="V187" s="148" t="str">
        <f>IF(AND(A187&lt;&gt;"",Schülerdaten!T190&lt;&gt;""),Schülerdaten!T190,"")</f>
        <v/>
      </c>
      <c r="W187" s="148" t="str">
        <f>IF(AND(A187&lt;&gt;"",Schülerdaten!U190&lt;&gt;""),Schülerdaten!U190,"")</f>
        <v/>
      </c>
      <c r="X187" s="148" t="str">
        <f>IF(AND(A187&lt;&gt;"",Schülerdaten!V190&lt;&gt;""),Schülerdaten!V190,"")</f>
        <v/>
      </c>
      <c r="Y187" s="148" t="str">
        <f>IF(AND(A187&lt;&gt;"",Schülerdaten!W190&lt;&gt;""),Schülerdaten!W190,"")</f>
        <v/>
      </c>
      <c r="Z187" s="148" t="str">
        <f>IF(AND(A187&lt;&gt;"",Schülerdaten!X190&lt;&gt;""),Schülerdaten!X190,"")</f>
        <v/>
      </c>
    </row>
    <row r="188" spans="1:26" x14ac:dyDescent="0.2">
      <c r="A188" s="146" t="str">
        <f>IF(OR(Schülerdaten!$C191&lt;&gt;""),Schülerdaten!A191,"")</f>
        <v/>
      </c>
      <c r="B188" s="146" t="str">
        <f>IF(A188&lt;&gt;"",Schülerdaten!B191,"")</f>
        <v/>
      </c>
      <c r="C188" s="146" t="str">
        <f>IF(AND(A188&lt;&gt;"",Schülerdaten!F191&lt;&gt;""),IF(INDEX(codeclint,MATCH(Schülerdaten!F191,libclint,0))&lt;&gt;"",INDEX(codeclint,MATCH(Schülerdaten!F191,libclint,0)),""),"")</f>
        <v/>
      </c>
      <c r="D188" s="146" t="str">
        <f t="shared" si="6"/>
        <v/>
      </c>
      <c r="E188" s="146" t="str">
        <f>IF(A188&lt;&gt;"",IF(Schülerdaten!G191&lt;&gt;"",IF(Schülerdaten!AB191&lt;&gt;"",IF(Schülerdaten!G191="LOC.ID",CONCATENATE("LOC.",Schülerdaten!AU$5),Schülerdaten!G191),""),""),"")</f>
        <v/>
      </c>
      <c r="F188" s="146" t="str">
        <f>IF(A188&lt;&gt;"",IF(Schülerdaten!H191&lt;&gt;"",Schülerdaten!H191,""),"")</f>
        <v/>
      </c>
      <c r="G188" s="146" t="str">
        <f>IF(AND(A188&lt;&gt;"",Schülerdaten!AC191&lt;&gt;""),IF(Schülerdaten!AC191=TRUE,INDEX(codesex,MATCH(Schülerdaten!I191,libsex,0)),Schülerdaten!I191),"")</f>
        <v/>
      </c>
      <c r="H188" s="147" t="str">
        <f>IF(A188&lt;&gt;"",IF(Schülerdaten!J191&lt;&gt;"",Schülerdaten!J191,""),"")</f>
        <v/>
      </c>
      <c r="I188" s="148" t="str">
        <f>IF(AND(A188&lt;&gt;"",Schülerdaten!AE191&lt;&gt;""),IF(Schülerdaten!AE191=TRUE,INDEX(codenat,MATCH(Schülerdaten!K191,libnat,0)),Schülerdaten!K191),"")</f>
        <v/>
      </c>
      <c r="J188" s="148" t="str">
        <f>IF(AND(A188&lt;&gt;"",Schülerdaten!AF191&lt;&gt;""),IF(Schülerdaten!AF191=TRUE,INDEX(codelangue,MATCH(Schülerdaten!L191,liblangue,0)),Schülerdaten!L191),"")</f>
        <v/>
      </c>
      <c r="K188" s="148" t="str">
        <f>IF(AND(A188&lt;&gt;"",Schülerdaten!AH191&lt;&gt;""),IF(Schülerdaten!AH191=TRUE,IF(INDEX(codegem,MATCH(Schülerdaten!M191,libgem,0))&lt;8000,INDEX(codegem,MATCH(Schülerdaten!M191,libgem,0)),""),Schülerdaten!M191),"")</f>
        <v/>
      </c>
      <c r="L188" s="148" t="str">
        <f>IF(AND(A188&lt;&gt;"",Schülerdaten!AH191&lt;&gt;""),IF(Schülerdaten!AH191=TRUE,INDEX(codegemhist,MATCH(Schülerdaten!M191,libgem,0)),""),"")</f>
        <v/>
      </c>
      <c r="M188" s="148" t="str">
        <f>IF(AND(A188&lt;&gt;"",Schülerdaten!AH191&lt;&gt;""),IF(Schülerdaten!AH191=TRUE,IF(INDEX(codegem,MATCH(Schülerdaten!M191,libgem,0))&gt;=8000,INDEX(codegem,MATCH(Schülerdaten!M191,libgem,0)),""),Schülerdaten!M191),"")</f>
        <v/>
      </c>
      <c r="N188" s="148" t="str">
        <f>IF(AND(A188&lt;&gt;"",Schülerdaten!AI191&lt;&gt;""),IF(Schülerdaten!AI191=TRUE,INDEX(codeschart,MATCH(Schülerdaten!N191,libschart,0)),Schülerdaten!N191),"")</f>
        <v/>
      </c>
      <c r="O188" s="148" t="str">
        <f>IF(AND(A188&lt;&gt;"",Schülerdaten!O191&lt;&gt;""),Schülerdaten!O191,"")</f>
        <v/>
      </c>
      <c r="P188" s="148" t="str">
        <f>IF(AND(A188&lt;&gt;"",Schülerdaten!AK191&lt;&gt;""),IF(Schülerdaten!AK191=TRUE,INDEX(codeform,MATCH(Schülerdaten!P191,libform,0)),Schülerdaten!P191),"")</f>
        <v/>
      </c>
      <c r="Q188" s="148" t="str">
        <f>IF(AND(A188&lt;&gt;"",Schülerdaten!AL191&lt;&gt;""),IF(Schülerdaten!AL191=TRUE,INDEX(codespe,MATCH(Schülerdaten!Q191,libspe,0)),Schülerdaten!Q191),"")</f>
        <v/>
      </c>
      <c r="R188" s="148" t="str">
        <f>IF(AND(A188&lt;&gt;"",OR(Schülerdaten!AM191&lt;&gt;"",Schülerdaten!AT191=FALSE)),IF(Schülerdaten!AM191=TRUE,INDEX(codemp1,MATCH(Schülerdaten!R191,libmp1,0)),IF(Schülerdaten!AT191=FALSE,0,Schülerdaten!R191)),"")</f>
        <v/>
      </c>
      <c r="S188" s="148" t="str">
        <f t="shared" si="7"/>
        <v/>
      </c>
      <c r="T188" s="148" t="str">
        <f t="shared" si="8"/>
        <v/>
      </c>
      <c r="U188" s="148" t="str">
        <f>IF(AND(A188&lt;&gt;"",Schülerdaten!S191&lt;&gt;""),Schülerdaten!S191,"")</f>
        <v/>
      </c>
      <c r="V188" s="148" t="str">
        <f>IF(AND(A188&lt;&gt;"",Schülerdaten!T191&lt;&gt;""),Schülerdaten!T191,"")</f>
        <v/>
      </c>
      <c r="W188" s="148" t="str">
        <f>IF(AND(A188&lt;&gt;"",Schülerdaten!U191&lt;&gt;""),Schülerdaten!U191,"")</f>
        <v/>
      </c>
      <c r="X188" s="148" t="str">
        <f>IF(AND(A188&lt;&gt;"",Schülerdaten!V191&lt;&gt;""),Schülerdaten!V191,"")</f>
        <v/>
      </c>
      <c r="Y188" s="148" t="str">
        <f>IF(AND(A188&lt;&gt;"",Schülerdaten!W191&lt;&gt;""),Schülerdaten!W191,"")</f>
        <v/>
      </c>
      <c r="Z188" s="148" t="str">
        <f>IF(AND(A188&lt;&gt;"",Schülerdaten!X191&lt;&gt;""),Schülerdaten!X191,"")</f>
        <v/>
      </c>
    </row>
    <row r="189" spans="1:26" x14ac:dyDescent="0.2">
      <c r="A189" s="146" t="str">
        <f>IF(OR(Schülerdaten!$C192&lt;&gt;""),Schülerdaten!A192,"")</f>
        <v/>
      </c>
      <c r="B189" s="146" t="str">
        <f>IF(A189&lt;&gt;"",Schülerdaten!B192,"")</f>
        <v/>
      </c>
      <c r="C189" s="146" t="str">
        <f>IF(AND(A189&lt;&gt;"",Schülerdaten!F192&lt;&gt;""),IF(INDEX(codeclint,MATCH(Schülerdaten!F192,libclint,0))&lt;&gt;"",INDEX(codeclint,MATCH(Schülerdaten!F192,libclint,0)),""),"")</f>
        <v/>
      </c>
      <c r="D189" s="146" t="str">
        <f t="shared" si="6"/>
        <v/>
      </c>
      <c r="E189" s="146" t="str">
        <f>IF(A189&lt;&gt;"",IF(Schülerdaten!G192&lt;&gt;"",IF(Schülerdaten!AB192&lt;&gt;"",IF(Schülerdaten!G192="LOC.ID",CONCATENATE("LOC.",Schülerdaten!AU$5),Schülerdaten!G192),""),""),"")</f>
        <v/>
      </c>
      <c r="F189" s="146" t="str">
        <f>IF(A189&lt;&gt;"",IF(Schülerdaten!H192&lt;&gt;"",Schülerdaten!H192,""),"")</f>
        <v/>
      </c>
      <c r="G189" s="146" t="str">
        <f>IF(AND(A189&lt;&gt;"",Schülerdaten!AC192&lt;&gt;""),IF(Schülerdaten!AC192=TRUE,INDEX(codesex,MATCH(Schülerdaten!I192,libsex,0)),Schülerdaten!I192),"")</f>
        <v/>
      </c>
      <c r="H189" s="147" t="str">
        <f>IF(A189&lt;&gt;"",IF(Schülerdaten!J192&lt;&gt;"",Schülerdaten!J192,""),"")</f>
        <v/>
      </c>
      <c r="I189" s="148" t="str">
        <f>IF(AND(A189&lt;&gt;"",Schülerdaten!AE192&lt;&gt;""),IF(Schülerdaten!AE192=TRUE,INDEX(codenat,MATCH(Schülerdaten!K192,libnat,0)),Schülerdaten!K192),"")</f>
        <v/>
      </c>
      <c r="J189" s="148" t="str">
        <f>IF(AND(A189&lt;&gt;"",Schülerdaten!AF192&lt;&gt;""),IF(Schülerdaten!AF192=TRUE,INDEX(codelangue,MATCH(Schülerdaten!L192,liblangue,0)),Schülerdaten!L192),"")</f>
        <v/>
      </c>
      <c r="K189" s="148" t="str">
        <f>IF(AND(A189&lt;&gt;"",Schülerdaten!AH192&lt;&gt;""),IF(Schülerdaten!AH192=TRUE,IF(INDEX(codegem,MATCH(Schülerdaten!M192,libgem,0))&lt;8000,INDEX(codegem,MATCH(Schülerdaten!M192,libgem,0)),""),Schülerdaten!M192),"")</f>
        <v/>
      </c>
      <c r="L189" s="148" t="str">
        <f>IF(AND(A189&lt;&gt;"",Schülerdaten!AH192&lt;&gt;""),IF(Schülerdaten!AH192=TRUE,INDEX(codegemhist,MATCH(Schülerdaten!M192,libgem,0)),""),"")</f>
        <v/>
      </c>
      <c r="M189" s="148" t="str">
        <f>IF(AND(A189&lt;&gt;"",Schülerdaten!AH192&lt;&gt;""),IF(Schülerdaten!AH192=TRUE,IF(INDEX(codegem,MATCH(Schülerdaten!M192,libgem,0))&gt;=8000,INDEX(codegem,MATCH(Schülerdaten!M192,libgem,0)),""),Schülerdaten!M192),"")</f>
        <v/>
      </c>
      <c r="N189" s="148" t="str">
        <f>IF(AND(A189&lt;&gt;"",Schülerdaten!AI192&lt;&gt;""),IF(Schülerdaten!AI192=TRUE,INDEX(codeschart,MATCH(Schülerdaten!N192,libschart,0)),Schülerdaten!N192),"")</f>
        <v/>
      </c>
      <c r="O189" s="148" t="str">
        <f>IF(AND(A189&lt;&gt;"",Schülerdaten!O192&lt;&gt;""),Schülerdaten!O192,"")</f>
        <v/>
      </c>
      <c r="P189" s="148" t="str">
        <f>IF(AND(A189&lt;&gt;"",Schülerdaten!AK192&lt;&gt;""),IF(Schülerdaten!AK192=TRUE,INDEX(codeform,MATCH(Schülerdaten!P192,libform,0)),Schülerdaten!P192),"")</f>
        <v/>
      </c>
      <c r="Q189" s="148" t="str">
        <f>IF(AND(A189&lt;&gt;"",Schülerdaten!AL192&lt;&gt;""),IF(Schülerdaten!AL192=TRUE,INDEX(codespe,MATCH(Schülerdaten!Q192,libspe,0)),Schülerdaten!Q192),"")</f>
        <v/>
      </c>
      <c r="R189" s="148" t="str">
        <f>IF(AND(A189&lt;&gt;"",OR(Schülerdaten!AM192&lt;&gt;"",Schülerdaten!AT192=FALSE)),IF(Schülerdaten!AM192=TRUE,INDEX(codemp1,MATCH(Schülerdaten!R192,libmp1,0)),IF(Schülerdaten!AT192=FALSE,0,Schülerdaten!R192)),"")</f>
        <v/>
      </c>
      <c r="S189" s="148" t="str">
        <f t="shared" si="7"/>
        <v/>
      </c>
      <c r="T189" s="148" t="str">
        <f t="shared" si="8"/>
        <v/>
      </c>
      <c r="U189" s="148" t="str">
        <f>IF(AND(A189&lt;&gt;"",Schülerdaten!S192&lt;&gt;""),Schülerdaten!S192,"")</f>
        <v/>
      </c>
      <c r="V189" s="148" t="str">
        <f>IF(AND(A189&lt;&gt;"",Schülerdaten!T192&lt;&gt;""),Schülerdaten!T192,"")</f>
        <v/>
      </c>
      <c r="W189" s="148" t="str">
        <f>IF(AND(A189&lt;&gt;"",Schülerdaten!U192&lt;&gt;""),Schülerdaten!U192,"")</f>
        <v/>
      </c>
      <c r="X189" s="148" t="str">
        <f>IF(AND(A189&lt;&gt;"",Schülerdaten!V192&lt;&gt;""),Schülerdaten!V192,"")</f>
        <v/>
      </c>
      <c r="Y189" s="148" t="str">
        <f>IF(AND(A189&lt;&gt;"",Schülerdaten!W192&lt;&gt;""),Schülerdaten!W192,"")</f>
        <v/>
      </c>
      <c r="Z189" s="148" t="str">
        <f>IF(AND(A189&lt;&gt;"",Schülerdaten!X192&lt;&gt;""),Schülerdaten!X192,"")</f>
        <v/>
      </c>
    </row>
    <row r="190" spans="1:26" x14ac:dyDescent="0.2">
      <c r="A190" s="146" t="str">
        <f>IF(OR(Schülerdaten!$C193&lt;&gt;""),Schülerdaten!A193,"")</f>
        <v/>
      </c>
      <c r="B190" s="146" t="str">
        <f>IF(A190&lt;&gt;"",Schülerdaten!B193,"")</f>
        <v/>
      </c>
      <c r="C190" s="146" t="str">
        <f>IF(AND(A190&lt;&gt;"",Schülerdaten!F193&lt;&gt;""),IF(INDEX(codeclint,MATCH(Schülerdaten!F193,libclint,0))&lt;&gt;"",INDEX(codeclint,MATCH(Schülerdaten!F193,libclint,0)),""),"")</f>
        <v/>
      </c>
      <c r="D190" s="146" t="str">
        <f t="shared" si="6"/>
        <v/>
      </c>
      <c r="E190" s="146" t="str">
        <f>IF(A190&lt;&gt;"",IF(Schülerdaten!G193&lt;&gt;"",IF(Schülerdaten!AB193&lt;&gt;"",IF(Schülerdaten!G193="LOC.ID",CONCATENATE("LOC.",Schülerdaten!AU$5),Schülerdaten!G193),""),""),"")</f>
        <v/>
      </c>
      <c r="F190" s="146" t="str">
        <f>IF(A190&lt;&gt;"",IF(Schülerdaten!H193&lt;&gt;"",Schülerdaten!H193,""),"")</f>
        <v/>
      </c>
      <c r="G190" s="146" t="str">
        <f>IF(AND(A190&lt;&gt;"",Schülerdaten!AC193&lt;&gt;""),IF(Schülerdaten!AC193=TRUE,INDEX(codesex,MATCH(Schülerdaten!I193,libsex,0)),Schülerdaten!I193),"")</f>
        <v/>
      </c>
      <c r="H190" s="147" t="str">
        <f>IF(A190&lt;&gt;"",IF(Schülerdaten!J193&lt;&gt;"",Schülerdaten!J193,""),"")</f>
        <v/>
      </c>
      <c r="I190" s="148" t="str">
        <f>IF(AND(A190&lt;&gt;"",Schülerdaten!AE193&lt;&gt;""),IF(Schülerdaten!AE193=TRUE,INDEX(codenat,MATCH(Schülerdaten!K193,libnat,0)),Schülerdaten!K193),"")</f>
        <v/>
      </c>
      <c r="J190" s="148" t="str">
        <f>IF(AND(A190&lt;&gt;"",Schülerdaten!AF193&lt;&gt;""),IF(Schülerdaten!AF193=TRUE,INDEX(codelangue,MATCH(Schülerdaten!L193,liblangue,0)),Schülerdaten!L193),"")</f>
        <v/>
      </c>
      <c r="K190" s="148" t="str">
        <f>IF(AND(A190&lt;&gt;"",Schülerdaten!AH193&lt;&gt;""),IF(Schülerdaten!AH193=TRUE,IF(INDEX(codegem,MATCH(Schülerdaten!M193,libgem,0))&lt;8000,INDEX(codegem,MATCH(Schülerdaten!M193,libgem,0)),""),Schülerdaten!M193),"")</f>
        <v/>
      </c>
      <c r="L190" s="148" t="str">
        <f>IF(AND(A190&lt;&gt;"",Schülerdaten!AH193&lt;&gt;""),IF(Schülerdaten!AH193=TRUE,INDEX(codegemhist,MATCH(Schülerdaten!M193,libgem,0)),""),"")</f>
        <v/>
      </c>
      <c r="M190" s="148" t="str">
        <f>IF(AND(A190&lt;&gt;"",Schülerdaten!AH193&lt;&gt;""),IF(Schülerdaten!AH193=TRUE,IF(INDEX(codegem,MATCH(Schülerdaten!M193,libgem,0))&gt;=8000,INDEX(codegem,MATCH(Schülerdaten!M193,libgem,0)),""),Schülerdaten!M193),"")</f>
        <v/>
      </c>
      <c r="N190" s="148" t="str">
        <f>IF(AND(A190&lt;&gt;"",Schülerdaten!AI193&lt;&gt;""),IF(Schülerdaten!AI193=TRUE,INDEX(codeschart,MATCH(Schülerdaten!N193,libschart,0)),Schülerdaten!N193),"")</f>
        <v/>
      </c>
      <c r="O190" s="148" t="str">
        <f>IF(AND(A190&lt;&gt;"",Schülerdaten!O193&lt;&gt;""),Schülerdaten!O193,"")</f>
        <v/>
      </c>
      <c r="P190" s="148" t="str">
        <f>IF(AND(A190&lt;&gt;"",Schülerdaten!AK193&lt;&gt;""),IF(Schülerdaten!AK193=TRUE,INDEX(codeform,MATCH(Schülerdaten!P193,libform,0)),Schülerdaten!P193),"")</f>
        <v/>
      </c>
      <c r="Q190" s="148" t="str">
        <f>IF(AND(A190&lt;&gt;"",Schülerdaten!AL193&lt;&gt;""),IF(Schülerdaten!AL193=TRUE,INDEX(codespe,MATCH(Schülerdaten!Q193,libspe,0)),Schülerdaten!Q193),"")</f>
        <v/>
      </c>
      <c r="R190" s="148" t="str">
        <f>IF(AND(A190&lt;&gt;"",OR(Schülerdaten!AM193&lt;&gt;"",Schülerdaten!AT193=FALSE)),IF(Schülerdaten!AM193=TRUE,INDEX(codemp1,MATCH(Schülerdaten!R193,libmp1,0)),IF(Schülerdaten!AT193=FALSE,0,Schülerdaten!R193)),"")</f>
        <v/>
      </c>
      <c r="S190" s="148" t="str">
        <f t="shared" si="7"/>
        <v/>
      </c>
      <c r="T190" s="148" t="str">
        <f t="shared" si="8"/>
        <v/>
      </c>
      <c r="U190" s="148" t="str">
        <f>IF(AND(A190&lt;&gt;"",Schülerdaten!S193&lt;&gt;""),Schülerdaten!S193,"")</f>
        <v/>
      </c>
      <c r="V190" s="148" t="str">
        <f>IF(AND(A190&lt;&gt;"",Schülerdaten!T193&lt;&gt;""),Schülerdaten!T193,"")</f>
        <v/>
      </c>
      <c r="W190" s="148" t="str">
        <f>IF(AND(A190&lt;&gt;"",Schülerdaten!U193&lt;&gt;""),Schülerdaten!U193,"")</f>
        <v/>
      </c>
      <c r="X190" s="148" t="str">
        <f>IF(AND(A190&lt;&gt;"",Schülerdaten!V193&lt;&gt;""),Schülerdaten!V193,"")</f>
        <v/>
      </c>
      <c r="Y190" s="148" t="str">
        <f>IF(AND(A190&lt;&gt;"",Schülerdaten!W193&lt;&gt;""),Schülerdaten!W193,"")</f>
        <v/>
      </c>
      <c r="Z190" s="148" t="str">
        <f>IF(AND(A190&lt;&gt;"",Schülerdaten!X193&lt;&gt;""),Schülerdaten!X193,"")</f>
        <v/>
      </c>
    </row>
    <row r="191" spans="1:26" x14ac:dyDescent="0.2">
      <c r="A191" s="146" t="str">
        <f>IF(OR(Schülerdaten!$C194&lt;&gt;""),Schülerdaten!A194,"")</f>
        <v/>
      </c>
      <c r="B191" s="146" t="str">
        <f>IF(A191&lt;&gt;"",Schülerdaten!B194,"")</f>
        <v/>
      </c>
      <c r="C191" s="146" t="str">
        <f>IF(AND(A191&lt;&gt;"",Schülerdaten!F194&lt;&gt;""),IF(INDEX(codeclint,MATCH(Schülerdaten!F194,libclint,0))&lt;&gt;"",INDEX(codeclint,MATCH(Schülerdaten!F194,libclint,0)),""),"")</f>
        <v/>
      </c>
      <c r="D191" s="146" t="str">
        <f t="shared" si="6"/>
        <v/>
      </c>
      <c r="E191" s="146" t="str">
        <f>IF(A191&lt;&gt;"",IF(Schülerdaten!G194&lt;&gt;"",IF(Schülerdaten!AB194&lt;&gt;"",IF(Schülerdaten!G194="LOC.ID",CONCATENATE("LOC.",Schülerdaten!AU$5),Schülerdaten!G194),""),""),"")</f>
        <v/>
      </c>
      <c r="F191" s="146" t="str">
        <f>IF(A191&lt;&gt;"",IF(Schülerdaten!H194&lt;&gt;"",Schülerdaten!H194,""),"")</f>
        <v/>
      </c>
      <c r="G191" s="146" t="str">
        <f>IF(AND(A191&lt;&gt;"",Schülerdaten!AC194&lt;&gt;""),IF(Schülerdaten!AC194=TRUE,INDEX(codesex,MATCH(Schülerdaten!I194,libsex,0)),Schülerdaten!I194),"")</f>
        <v/>
      </c>
      <c r="H191" s="147" t="str">
        <f>IF(A191&lt;&gt;"",IF(Schülerdaten!J194&lt;&gt;"",Schülerdaten!J194,""),"")</f>
        <v/>
      </c>
      <c r="I191" s="148" t="str">
        <f>IF(AND(A191&lt;&gt;"",Schülerdaten!AE194&lt;&gt;""),IF(Schülerdaten!AE194=TRUE,INDEX(codenat,MATCH(Schülerdaten!K194,libnat,0)),Schülerdaten!K194),"")</f>
        <v/>
      </c>
      <c r="J191" s="148" t="str">
        <f>IF(AND(A191&lt;&gt;"",Schülerdaten!AF194&lt;&gt;""),IF(Schülerdaten!AF194=TRUE,INDEX(codelangue,MATCH(Schülerdaten!L194,liblangue,0)),Schülerdaten!L194),"")</f>
        <v/>
      </c>
      <c r="K191" s="148" t="str">
        <f>IF(AND(A191&lt;&gt;"",Schülerdaten!AH194&lt;&gt;""),IF(Schülerdaten!AH194=TRUE,IF(INDEX(codegem,MATCH(Schülerdaten!M194,libgem,0))&lt;8000,INDEX(codegem,MATCH(Schülerdaten!M194,libgem,0)),""),Schülerdaten!M194),"")</f>
        <v/>
      </c>
      <c r="L191" s="148" t="str">
        <f>IF(AND(A191&lt;&gt;"",Schülerdaten!AH194&lt;&gt;""),IF(Schülerdaten!AH194=TRUE,INDEX(codegemhist,MATCH(Schülerdaten!M194,libgem,0)),""),"")</f>
        <v/>
      </c>
      <c r="M191" s="148" t="str">
        <f>IF(AND(A191&lt;&gt;"",Schülerdaten!AH194&lt;&gt;""),IF(Schülerdaten!AH194=TRUE,IF(INDEX(codegem,MATCH(Schülerdaten!M194,libgem,0))&gt;=8000,INDEX(codegem,MATCH(Schülerdaten!M194,libgem,0)),""),Schülerdaten!M194),"")</f>
        <v/>
      </c>
      <c r="N191" s="148" t="str">
        <f>IF(AND(A191&lt;&gt;"",Schülerdaten!AI194&lt;&gt;""),IF(Schülerdaten!AI194=TRUE,INDEX(codeschart,MATCH(Schülerdaten!N194,libschart,0)),Schülerdaten!N194),"")</f>
        <v/>
      </c>
      <c r="O191" s="148" t="str">
        <f>IF(AND(A191&lt;&gt;"",Schülerdaten!O194&lt;&gt;""),Schülerdaten!O194,"")</f>
        <v/>
      </c>
      <c r="P191" s="148" t="str">
        <f>IF(AND(A191&lt;&gt;"",Schülerdaten!AK194&lt;&gt;""),IF(Schülerdaten!AK194=TRUE,INDEX(codeform,MATCH(Schülerdaten!P194,libform,0)),Schülerdaten!P194),"")</f>
        <v/>
      </c>
      <c r="Q191" s="148" t="str">
        <f>IF(AND(A191&lt;&gt;"",Schülerdaten!AL194&lt;&gt;""),IF(Schülerdaten!AL194=TRUE,INDEX(codespe,MATCH(Schülerdaten!Q194,libspe,0)),Schülerdaten!Q194),"")</f>
        <v/>
      </c>
      <c r="R191" s="148" t="str">
        <f>IF(AND(A191&lt;&gt;"",OR(Schülerdaten!AM194&lt;&gt;"",Schülerdaten!AT194=FALSE)),IF(Schülerdaten!AM194=TRUE,INDEX(codemp1,MATCH(Schülerdaten!R194,libmp1,0)),IF(Schülerdaten!AT194=FALSE,0,Schülerdaten!R194)),"")</f>
        <v/>
      </c>
      <c r="S191" s="148" t="str">
        <f t="shared" si="7"/>
        <v/>
      </c>
      <c r="T191" s="148" t="str">
        <f t="shared" si="8"/>
        <v/>
      </c>
      <c r="U191" s="148" t="str">
        <f>IF(AND(A191&lt;&gt;"",Schülerdaten!S194&lt;&gt;""),Schülerdaten!S194,"")</f>
        <v/>
      </c>
      <c r="V191" s="148" t="str">
        <f>IF(AND(A191&lt;&gt;"",Schülerdaten!T194&lt;&gt;""),Schülerdaten!T194,"")</f>
        <v/>
      </c>
      <c r="W191" s="148" t="str">
        <f>IF(AND(A191&lt;&gt;"",Schülerdaten!U194&lt;&gt;""),Schülerdaten!U194,"")</f>
        <v/>
      </c>
      <c r="X191" s="148" t="str">
        <f>IF(AND(A191&lt;&gt;"",Schülerdaten!V194&lt;&gt;""),Schülerdaten!V194,"")</f>
        <v/>
      </c>
      <c r="Y191" s="148" t="str">
        <f>IF(AND(A191&lt;&gt;"",Schülerdaten!W194&lt;&gt;""),Schülerdaten!W194,"")</f>
        <v/>
      </c>
      <c r="Z191" s="148" t="str">
        <f>IF(AND(A191&lt;&gt;"",Schülerdaten!X194&lt;&gt;""),Schülerdaten!X194,"")</f>
        <v/>
      </c>
    </row>
    <row r="192" spans="1:26" x14ac:dyDescent="0.2">
      <c r="A192" s="146" t="str">
        <f>IF(OR(Schülerdaten!$C195&lt;&gt;""),Schülerdaten!A195,"")</f>
        <v/>
      </c>
      <c r="B192" s="146" t="str">
        <f>IF(A192&lt;&gt;"",Schülerdaten!B195,"")</f>
        <v/>
      </c>
      <c r="C192" s="146" t="str">
        <f>IF(AND(A192&lt;&gt;"",Schülerdaten!F195&lt;&gt;""),IF(INDEX(codeclint,MATCH(Schülerdaten!F195,libclint,0))&lt;&gt;"",INDEX(codeclint,MATCH(Schülerdaten!F195,libclint,0)),""),"")</f>
        <v/>
      </c>
      <c r="D192" s="146" t="str">
        <f t="shared" si="6"/>
        <v/>
      </c>
      <c r="E192" s="146" t="str">
        <f>IF(A192&lt;&gt;"",IF(Schülerdaten!G195&lt;&gt;"",IF(Schülerdaten!AB195&lt;&gt;"",IF(Schülerdaten!G195="LOC.ID",CONCATENATE("LOC.",Schülerdaten!AU$5),Schülerdaten!G195),""),""),"")</f>
        <v/>
      </c>
      <c r="F192" s="146" t="str">
        <f>IF(A192&lt;&gt;"",IF(Schülerdaten!H195&lt;&gt;"",Schülerdaten!H195,""),"")</f>
        <v/>
      </c>
      <c r="G192" s="146" t="str">
        <f>IF(AND(A192&lt;&gt;"",Schülerdaten!AC195&lt;&gt;""),IF(Schülerdaten!AC195=TRUE,INDEX(codesex,MATCH(Schülerdaten!I195,libsex,0)),Schülerdaten!I195),"")</f>
        <v/>
      </c>
      <c r="H192" s="147" t="str">
        <f>IF(A192&lt;&gt;"",IF(Schülerdaten!J195&lt;&gt;"",Schülerdaten!J195,""),"")</f>
        <v/>
      </c>
      <c r="I192" s="148" t="str">
        <f>IF(AND(A192&lt;&gt;"",Schülerdaten!AE195&lt;&gt;""),IF(Schülerdaten!AE195=TRUE,INDEX(codenat,MATCH(Schülerdaten!K195,libnat,0)),Schülerdaten!K195),"")</f>
        <v/>
      </c>
      <c r="J192" s="148" t="str">
        <f>IF(AND(A192&lt;&gt;"",Schülerdaten!AF195&lt;&gt;""),IF(Schülerdaten!AF195=TRUE,INDEX(codelangue,MATCH(Schülerdaten!L195,liblangue,0)),Schülerdaten!L195),"")</f>
        <v/>
      </c>
      <c r="K192" s="148" t="str">
        <f>IF(AND(A192&lt;&gt;"",Schülerdaten!AH195&lt;&gt;""),IF(Schülerdaten!AH195=TRUE,IF(INDEX(codegem,MATCH(Schülerdaten!M195,libgem,0))&lt;8000,INDEX(codegem,MATCH(Schülerdaten!M195,libgem,0)),""),Schülerdaten!M195),"")</f>
        <v/>
      </c>
      <c r="L192" s="148" t="str">
        <f>IF(AND(A192&lt;&gt;"",Schülerdaten!AH195&lt;&gt;""),IF(Schülerdaten!AH195=TRUE,INDEX(codegemhist,MATCH(Schülerdaten!M195,libgem,0)),""),"")</f>
        <v/>
      </c>
      <c r="M192" s="148" t="str">
        <f>IF(AND(A192&lt;&gt;"",Schülerdaten!AH195&lt;&gt;""),IF(Schülerdaten!AH195=TRUE,IF(INDEX(codegem,MATCH(Schülerdaten!M195,libgem,0))&gt;=8000,INDEX(codegem,MATCH(Schülerdaten!M195,libgem,0)),""),Schülerdaten!M195),"")</f>
        <v/>
      </c>
      <c r="N192" s="148" t="str">
        <f>IF(AND(A192&lt;&gt;"",Schülerdaten!AI195&lt;&gt;""),IF(Schülerdaten!AI195=TRUE,INDEX(codeschart,MATCH(Schülerdaten!N195,libschart,0)),Schülerdaten!N195),"")</f>
        <v/>
      </c>
      <c r="O192" s="148" t="str">
        <f>IF(AND(A192&lt;&gt;"",Schülerdaten!O195&lt;&gt;""),Schülerdaten!O195,"")</f>
        <v/>
      </c>
      <c r="P192" s="148" t="str">
        <f>IF(AND(A192&lt;&gt;"",Schülerdaten!AK195&lt;&gt;""),IF(Schülerdaten!AK195=TRUE,INDEX(codeform,MATCH(Schülerdaten!P195,libform,0)),Schülerdaten!P195),"")</f>
        <v/>
      </c>
      <c r="Q192" s="148" t="str">
        <f>IF(AND(A192&lt;&gt;"",Schülerdaten!AL195&lt;&gt;""),IF(Schülerdaten!AL195=TRUE,INDEX(codespe,MATCH(Schülerdaten!Q195,libspe,0)),Schülerdaten!Q195),"")</f>
        <v/>
      </c>
      <c r="R192" s="148" t="str">
        <f>IF(AND(A192&lt;&gt;"",OR(Schülerdaten!AM195&lt;&gt;"",Schülerdaten!AT195=FALSE)),IF(Schülerdaten!AM195=TRUE,INDEX(codemp1,MATCH(Schülerdaten!R195,libmp1,0)),IF(Schülerdaten!AT195=FALSE,0,Schülerdaten!R195)),"")</f>
        <v/>
      </c>
      <c r="S192" s="148" t="str">
        <f t="shared" si="7"/>
        <v/>
      </c>
      <c r="T192" s="148" t="str">
        <f t="shared" si="8"/>
        <v/>
      </c>
      <c r="U192" s="148" t="str">
        <f>IF(AND(A192&lt;&gt;"",Schülerdaten!S195&lt;&gt;""),Schülerdaten!S195,"")</f>
        <v/>
      </c>
      <c r="V192" s="148" t="str">
        <f>IF(AND(A192&lt;&gt;"",Schülerdaten!T195&lt;&gt;""),Schülerdaten!T195,"")</f>
        <v/>
      </c>
      <c r="W192" s="148" t="str">
        <f>IF(AND(A192&lt;&gt;"",Schülerdaten!U195&lt;&gt;""),Schülerdaten!U195,"")</f>
        <v/>
      </c>
      <c r="X192" s="148" t="str">
        <f>IF(AND(A192&lt;&gt;"",Schülerdaten!V195&lt;&gt;""),Schülerdaten!V195,"")</f>
        <v/>
      </c>
      <c r="Y192" s="148" t="str">
        <f>IF(AND(A192&lt;&gt;"",Schülerdaten!W195&lt;&gt;""),Schülerdaten!W195,"")</f>
        <v/>
      </c>
      <c r="Z192" s="148" t="str">
        <f>IF(AND(A192&lt;&gt;"",Schülerdaten!X195&lt;&gt;""),Schülerdaten!X195,"")</f>
        <v/>
      </c>
    </row>
    <row r="193" spans="1:26" x14ac:dyDescent="0.2">
      <c r="A193" s="146" t="str">
        <f>IF(OR(Schülerdaten!$C196&lt;&gt;""),Schülerdaten!A196,"")</f>
        <v/>
      </c>
      <c r="B193" s="146" t="str">
        <f>IF(A193&lt;&gt;"",Schülerdaten!B196,"")</f>
        <v/>
      </c>
      <c r="C193" s="146" t="str">
        <f>IF(AND(A193&lt;&gt;"",Schülerdaten!F196&lt;&gt;""),IF(INDEX(codeclint,MATCH(Schülerdaten!F196,libclint,0))&lt;&gt;"",INDEX(codeclint,MATCH(Schülerdaten!F196,libclint,0)),""),"")</f>
        <v/>
      </c>
      <c r="D193" s="146" t="str">
        <f t="shared" si="6"/>
        <v/>
      </c>
      <c r="E193" s="146" t="str">
        <f>IF(A193&lt;&gt;"",IF(Schülerdaten!G196&lt;&gt;"",IF(Schülerdaten!AB196&lt;&gt;"",IF(Schülerdaten!G196="LOC.ID",CONCATENATE("LOC.",Schülerdaten!AU$5),Schülerdaten!G196),""),""),"")</f>
        <v/>
      </c>
      <c r="F193" s="146" t="str">
        <f>IF(A193&lt;&gt;"",IF(Schülerdaten!H196&lt;&gt;"",Schülerdaten!H196,""),"")</f>
        <v/>
      </c>
      <c r="G193" s="146" t="str">
        <f>IF(AND(A193&lt;&gt;"",Schülerdaten!AC196&lt;&gt;""),IF(Schülerdaten!AC196=TRUE,INDEX(codesex,MATCH(Schülerdaten!I196,libsex,0)),Schülerdaten!I196),"")</f>
        <v/>
      </c>
      <c r="H193" s="147" t="str">
        <f>IF(A193&lt;&gt;"",IF(Schülerdaten!J196&lt;&gt;"",Schülerdaten!J196,""),"")</f>
        <v/>
      </c>
      <c r="I193" s="148" t="str">
        <f>IF(AND(A193&lt;&gt;"",Schülerdaten!AE196&lt;&gt;""),IF(Schülerdaten!AE196=TRUE,INDEX(codenat,MATCH(Schülerdaten!K196,libnat,0)),Schülerdaten!K196),"")</f>
        <v/>
      </c>
      <c r="J193" s="148" t="str">
        <f>IF(AND(A193&lt;&gt;"",Schülerdaten!AF196&lt;&gt;""),IF(Schülerdaten!AF196=TRUE,INDEX(codelangue,MATCH(Schülerdaten!L196,liblangue,0)),Schülerdaten!L196),"")</f>
        <v/>
      </c>
      <c r="K193" s="148" t="str">
        <f>IF(AND(A193&lt;&gt;"",Schülerdaten!AH196&lt;&gt;""),IF(Schülerdaten!AH196=TRUE,IF(INDEX(codegem,MATCH(Schülerdaten!M196,libgem,0))&lt;8000,INDEX(codegem,MATCH(Schülerdaten!M196,libgem,0)),""),Schülerdaten!M196),"")</f>
        <v/>
      </c>
      <c r="L193" s="148" t="str">
        <f>IF(AND(A193&lt;&gt;"",Schülerdaten!AH196&lt;&gt;""),IF(Schülerdaten!AH196=TRUE,INDEX(codegemhist,MATCH(Schülerdaten!M196,libgem,0)),""),"")</f>
        <v/>
      </c>
      <c r="M193" s="148" t="str">
        <f>IF(AND(A193&lt;&gt;"",Schülerdaten!AH196&lt;&gt;""),IF(Schülerdaten!AH196=TRUE,IF(INDEX(codegem,MATCH(Schülerdaten!M196,libgem,0))&gt;=8000,INDEX(codegem,MATCH(Schülerdaten!M196,libgem,0)),""),Schülerdaten!M196),"")</f>
        <v/>
      </c>
      <c r="N193" s="148" t="str">
        <f>IF(AND(A193&lt;&gt;"",Schülerdaten!AI196&lt;&gt;""),IF(Schülerdaten!AI196=TRUE,INDEX(codeschart,MATCH(Schülerdaten!N196,libschart,0)),Schülerdaten!N196),"")</f>
        <v/>
      </c>
      <c r="O193" s="148" t="str">
        <f>IF(AND(A193&lt;&gt;"",Schülerdaten!O196&lt;&gt;""),Schülerdaten!O196,"")</f>
        <v/>
      </c>
      <c r="P193" s="148" t="str">
        <f>IF(AND(A193&lt;&gt;"",Schülerdaten!AK196&lt;&gt;""),IF(Schülerdaten!AK196=TRUE,INDEX(codeform,MATCH(Schülerdaten!P196,libform,0)),Schülerdaten!P196),"")</f>
        <v/>
      </c>
      <c r="Q193" s="148" t="str">
        <f>IF(AND(A193&lt;&gt;"",Schülerdaten!AL196&lt;&gt;""),IF(Schülerdaten!AL196=TRUE,INDEX(codespe,MATCH(Schülerdaten!Q196,libspe,0)),Schülerdaten!Q196),"")</f>
        <v/>
      </c>
      <c r="R193" s="148" t="str">
        <f>IF(AND(A193&lt;&gt;"",OR(Schülerdaten!AM196&lt;&gt;"",Schülerdaten!AT196=FALSE)),IF(Schülerdaten!AM196=TRUE,INDEX(codemp1,MATCH(Schülerdaten!R196,libmp1,0)),IF(Schülerdaten!AT196=FALSE,0,Schülerdaten!R196)),"")</f>
        <v/>
      </c>
      <c r="S193" s="148" t="str">
        <f t="shared" si="7"/>
        <v/>
      </c>
      <c r="T193" s="148" t="str">
        <f t="shared" si="8"/>
        <v/>
      </c>
      <c r="U193" s="148" t="str">
        <f>IF(AND(A193&lt;&gt;"",Schülerdaten!S196&lt;&gt;""),Schülerdaten!S196,"")</f>
        <v/>
      </c>
      <c r="V193" s="148" t="str">
        <f>IF(AND(A193&lt;&gt;"",Schülerdaten!T196&lt;&gt;""),Schülerdaten!T196,"")</f>
        <v/>
      </c>
      <c r="W193" s="148" t="str">
        <f>IF(AND(A193&lt;&gt;"",Schülerdaten!U196&lt;&gt;""),Schülerdaten!U196,"")</f>
        <v/>
      </c>
      <c r="X193" s="148" t="str">
        <f>IF(AND(A193&lt;&gt;"",Schülerdaten!V196&lt;&gt;""),Schülerdaten!V196,"")</f>
        <v/>
      </c>
      <c r="Y193" s="148" t="str">
        <f>IF(AND(A193&lt;&gt;"",Schülerdaten!W196&lt;&gt;""),Schülerdaten!W196,"")</f>
        <v/>
      </c>
      <c r="Z193" s="148" t="str">
        <f>IF(AND(A193&lt;&gt;"",Schülerdaten!X196&lt;&gt;""),Schülerdaten!X196,"")</f>
        <v/>
      </c>
    </row>
    <row r="194" spans="1:26" x14ac:dyDescent="0.2">
      <c r="A194" s="146" t="str">
        <f>IF(OR(Schülerdaten!$C197&lt;&gt;""),Schülerdaten!A197,"")</f>
        <v/>
      </c>
      <c r="B194" s="146" t="str">
        <f>IF(A194&lt;&gt;"",Schülerdaten!B197,"")</f>
        <v/>
      </c>
      <c r="C194" s="146" t="str">
        <f>IF(AND(A194&lt;&gt;"",Schülerdaten!F197&lt;&gt;""),IF(INDEX(codeclint,MATCH(Schülerdaten!F197,libclint,0))&lt;&gt;"",INDEX(codeclint,MATCH(Schülerdaten!F197,libclint,0)),""),"")</f>
        <v/>
      </c>
      <c r="D194" s="146" t="str">
        <f t="shared" si="6"/>
        <v/>
      </c>
      <c r="E194" s="146" t="str">
        <f>IF(A194&lt;&gt;"",IF(Schülerdaten!G197&lt;&gt;"",IF(Schülerdaten!AB197&lt;&gt;"",IF(Schülerdaten!G197="LOC.ID",CONCATENATE("LOC.",Schülerdaten!AU$5),Schülerdaten!G197),""),""),"")</f>
        <v/>
      </c>
      <c r="F194" s="146" t="str">
        <f>IF(A194&lt;&gt;"",IF(Schülerdaten!H197&lt;&gt;"",Schülerdaten!H197,""),"")</f>
        <v/>
      </c>
      <c r="G194" s="146" t="str">
        <f>IF(AND(A194&lt;&gt;"",Schülerdaten!AC197&lt;&gt;""),IF(Schülerdaten!AC197=TRUE,INDEX(codesex,MATCH(Schülerdaten!I197,libsex,0)),Schülerdaten!I197),"")</f>
        <v/>
      </c>
      <c r="H194" s="147" t="str">
        <f>IF(A194&lt;&gt;"",IF(Schülerdaten!J197&lt;&gt;"",Schülerdaten!J197,""),"")</f>
        <v/>
      </c>
      <c r="I194" s="148" t="str">
        <f>IF(AND(A194&lt;&gt;"",Schülerdaten!AE197&lt;&gt;""),IF(Schülerdaten!AE197=TRUE,INDEX(codenat,MATCH(Schülerdaten!K197,libnat,0)),Schülerdaten!K197),"")</f>
        <v/>
      </c>
      <c r="J194" s="148" t="str">
        <f>IF(AND(A194&lt;&gt;"",Schülerdaten!AF197&lt;&gt;""),IF(Schülerdaten!AF197=TRUE,INDEX(codelangue,MATCH(Schülerdaten!L197,liblangue,0)),Schülerdaten!L197),"")</f>
        <v/>
      </c>
      <c r="K194" s="148" t="str">
        <f>IF(AND(A194&lt;&gt;"",Schülerdaten!AH197&lt;&gt;""),IF(Schülerdaten!AH197=TRUE,IF(INDEX(codegem,MATCH(Schülerdaten!M197,libgem,0))&lt;8000,INDEX(codegem,MATCH(Schülerdaten!M197,libgem,0)),""),Schülerdaten!M197),"")</f>
        <v/>
      </c>
      <c r="L194" s="148" t="str">
        <f>IF(AND(A194&lt;&gt;"",Schülerdaten!AH197&lt;&gt;""),IF(Schülerdaten!AH197=TRUE,INDEX(codegemhist,MATCH(Schülerdaten!M197,libgem,0)),""),"")</f>
        <v/>
      </c>
      <c r="M194" s="148" t="str">
        <f>IF(AND(A194&lt;&gt;"",Schülerdaten!AH197&lt;&gt;""),IF(Schülerdaten!AH197=TRUE,IF(INDEX(codegem,MATCH(Schülerdaten!M197,libgem,0))&gt;=8000,INDEX(codegem,MATCH(Schülerdaten!M197,libgem,0)),""),Schülerdaten!M197),"")</f>
        <v/>
      </c>
      <c r="N194" s="148" t="str">
        <f>IF(AND(A194&lt;&gt;"",Schülerdaten!AI197&lt;&gt;""),IF(Schülerdaten!AI197=TRUE,INDEX(codeschart,MATCH(Schülerdaten!N197,libschart,0)),Schülerdaten!N197),"")</f>
        <v/>
      </c>
      <c r="O194" s="148" t="str">
        <f>IF(AND(A194&lt;&gt;"",Schülerdaten!O197&lt;&gt;""),Schülerdaten!O197,"")</f>
        <v/>
      </c>
      <c r="P194" s="148" t="str">
        <f>IF(AND(A194&lt;&gt;"",Schülerdaten!AK197&lt;&gt;""),IF(Schülerdaten!AK197=TRUE,INDEX(codeform,MATCH(Schülerdaten!P197,libform,0)),Schülerdaten!P197),"")</f>
        <v/>
      </c>
      <c r="Q194" s="148" t="str">
        <f>IF(AND(A194&lt;&gt;"",Schülerdaten!AL197&lt;&gt;""),IF(Schülerdaten!AL197=TRUE,INDEX(codespe,MATCH(Schülerdaten!Q197,libspe,0)),Schülerdaten!Q197),"")</f>
        <v/>
      </c>
      <c r="R194" s="148" t="str">
        <f>IF(AND(A194&lt;&gt;"",OR(Schülerdaten!AM197&lt;&gt;"",Schülerdaten!AT197=FALSE)),IF(Schülerdaten!AM197=TRUE,INDEX(codemp1,MATCH(Schülerdaten!R197,libmp1,0)),IF(Schülerdaten!AT197=FALSE,0,Schülerdaten!R197)),"")</f>
        <v/>
      </c>
      <c r="S194" s="148" t="str">
        <f t="shared" si="7"/>
        <v/>
      </c>
      <c r="T194" s="148" t="str">
        <f t="shared" si="8"/>
        <v/>
      </c>
      <c r="U194" s="148" t="str">
        <f>IF(AND(A194&lt;&gt;"",Schülerdaten!S197&lt;&gt;""),Schülerdaten!S197,"")</f>
        <v/>
      </c>
      <c r="V194" s="148" t="str">
        <f>IF(AND(A194&lt;&gt;"",Schülerdaten!T197&lt;&gt;""),Schülerdaten!T197,"")</f>
        <v/>
      </c>
      <c r="W194" s="148" t="str">
        <f>IF(AND(A194&lt;&gt;"",Schülerdaten!U197&lt;&gt;""),Schülerdaten!U197,"")</f>
        <v/>
      </c>
      <c r="X194" s="148" t="str">
        <f>IF(AND(A194&lt;&gt;"",Schülerdaten!V197&lt;&gt;""),Schülerdaten!V197,"")</f>
        <v/>
      </c>
      <c r="Y194" s="148" t="str">
        <f>IF(AND(A194&lt;&gt;"",Schülerdaten!W197&lt;&gt;""),Schülerdaten!W197,"")</f>
        <v/>
      </c>
      <c r="Z194" s="148" t="str">
        <f>IF(AND(A194&lt;&gt;"",Schülerdaten!X197&lt;&gt;""),Schülerdaten!X197,"")</f>
        <v/>
      </c>
    </row>
    <row r="195" spans="1:26" x14ac:dyDescent="0.2">
      <c r="A195" s="146" t="str">
        <f>IF(OR(Schülerdaten!$C198&lt;&gt;""),Schülerdaten!A198,"")</f>
        <v/>
      </c>
      <c r="B195" s="146" t="str">
        <f>IF(A195&lt;&gt;"",Schülerdaten!B198,"")</f>
        <v/>
      </c>
      <c r="C195" s="146" t="str">
        <f>IF(AND(A195&lt;&gt;"",Schülerdaten!F198&lt;&gt;""),IF(INDEX(codeclint,MATCH(Schülerdaten!F198,libclint,0))&lt;&gt;"",INDEX(codeclint,MATCH(Schülerdaten!F198,libclint,0)),""),"")</f>
        <v/>
      </c>
      <c r="D195" s="146" t="str">
        <f t="shared" ref="D195:D258" si="9">IF(A195&lt;&gt;"",99990000,"")</f>
        <v/>
      </c>
      <c r="E195" s="146" t="str">
        <f>IF(A195&lt;&gt;"",IF(Schülerdaten!G198&lt;&gt;"",IF(Schülerdaten!AB198&lt;&gt;"",IF(Schülerdaten!G198="LOC.ID",CONCATENATE("LOC.",Schülerdaten!AU$5),Schülerdaten!G198),""),""),"")</f>
        <v/>
      </c>
      <c r="F195" s="146" t="str">
        <f>IF(A195&lt;&gt;"",IF(Schülerdaten!H198&lt;&gt;"",Schülerdaten!H198,""),"")</f>
        <v/>
      </c>
      <c r="G195" s="146" t="str">
        <f>IF(AND(A195&lt;&gt;"",Schülerdaten!AC198&lt;&gt;""),IF(Schülerdaten!AC198=TRUE,INDEX(codesex,MATCH(Schülerdaten!I198,libsex,0)),Schülerdaten!I198),"")</f>
        <v/>
      </c>
      <c r="H195" s="147" t="str">
        <f>IF(A195&lt;&gt;"",IF(Schülerdaten!J198&lt;&gt;"",Schülerdaten!J198,""),"")</f>
        <v/>
      </c>
      <c r="I195" s="148" t="str">
        <f>IF(AND(A195&lt;&gt;"",Schülerdaten!AE198&lt;&gt;""),IF(Schülerdaten!AE198=TRUE,INDEX(codenat,MATCH(Schülerdaten!K198,libnat,0)),Schülerdaten!K198),"")</f>
        <v/>
      </c>
      <c r="J195" s="148" t="str">
        <f>IF(AND(A195&lt;&gt;"",Schülerdaten!AF198&lt;&gt;""),IF(Schülerdaten!AF198=TRUE,INDEX(codelangue,MATCH(Schülerdaten!L198,liblangue,0)),Schülerdaten!L198),"")</f>
        <v/>
      </c>
      <c r="K195" s="148" t="str">
        <f>IF(AND(A195&lt;&gt;"",Schülerdaten!AH198&lt;&gt;""),IF(Schülerdaten!AH198=TRUE,IF(INDEX(codegem,MATCH(Schülerdaten!M198,libgem,0))&lt;8000,INDEX(codegem,MATCH(Schülerdaten!M198,libgem,0)),""),Schülerdaten!M198),"")</f>
        <v/>
      </c>
      <c r="L195" s="148" t="str">
        <f>IF(AND(A195&lt;&gt;"",Schülerdaten!AH198&lt;&gt;""),IF(Schülerdaten!AH198=TRUE,INDEX(codegemhist,MATCH(Schülerdaten!M198,libgem,0)),""),"")</f>
        <v/>
      </c>
      <c r="M195" s="148" t="str">
        <f>IF(AND(A195&lt;&gt;"",Schülerdaten!AH198&lt;&gt;""),IF(Schülerdaten!AH198=TRUE,IF(INDEX(codegem,MATCH(Schülerdaten!M198,libgem,0))&gt;=8000,INDEX(codegem,MATCH(Schülerdaten!M198,libgem,0)),""),Schülerdaten!M198),"")</f>
        <v/>
      </c>
      <c r="N195" s="148" t="str">
        <f>IF(AND(A195&lt;&gt;"",Schülerdaten!AI198&lt;&gt;""),IF(Schülerdaten!AI198=TRUE,INDEX(codeschart,MATCH(Schülerdaten!N198,libschart,0)),Schülerdaten!N198),"")</f>
        <v/>
      </c>
      <c r="O195" s="148" t="str">
        <f>IF(AND(A195&lt;&gt;"",Schülerdaten!O198&lt;&gt;""),Schülerdaten!O198,"")</f>
        <v/>
      </c>
      <c r="P195" s="148" t="str">
        <f>IF(AND(A195&lt;&gt;"",Schülerdaten!AK198&lt;&gt;""),IF(Schülerdaten!AK198=TRUE,INDEX(codeform,MATCH(Schülerdaten!P198,libform,0)),Schülerdaten!P198),"")</f>
        <v/>
      </c>
      <c r="Q195" s="148" t="str">
        <f>IF(AND(A195&lt;&gt;"",Schülerdaten!AL198&lt;&gt;""),IF(Schülerdaten!AL198=TRUE,INDEX(codespe,MATCH(Schülerdaten!Q198,libspe,0)),Schülerdaten!Q198),"")</f>
        <v/>
      </c>
      <c r="R195" s="148" t="str">
        <f>IF(AND(A195&lt;&gt;"",OR(Schülerdaten!AM198&lt;&gt;"",Schülerdaten!AT198=FALSE)),IF(Schülerdaten!AM198=TRUE,INDEX(codemp1,MATCH(Schülerdaten!R198,libmp1,0)),IF(Schülerdaten!AT198=FALSE,0,Schülerdaten!R198)),"")</f>
        <v/>
      </c>
      <c r="S195" s="148" t="str">
        <f t="shared" ref="S195:S258" si="10">IF(A195&lt;&gt;"",98990000,"")</f>
        <v/>
      </c>
      <c r="T195" s="148" t="str">
        <f t="shared" ref="T195:T258" si="11">IF(A195&lt;&gt;"",99,"")</f>
        <v/>
      </c>
      <c r="U195" s="148" t="str">
        <f>IF(AND(A195&lt;&gt;"",Schülerdaten!S198&lt;&gt;""),Schülerdaten!S198,"")</f>
        <v/>
      </c>
      <c r="V195" s="148" t="str">
        <f>IF(AND(A195&lt;&gt;"",Schülerdaten!T198&lt;&gt;""),Schülerdaten!T198,"")</f>
        <v/>
      </c>
      <c r="W195" s="148" t="str">
        <f>IF(AND(A195&lt;&gt;"",Schülerdaten!U198&lt;&gt;""),Schülerdaten!U198,"")</f>
        <v/>
      </c>
      <c r="X195" s="148" t="str">
        <f>IF(AND(A195&lt;&gt;"",Schülerdaten!V198&lt;&gt;""),Schülerdaten!V198,"")</f>
        <v/>
      </c>
      <c r="Y195" s="148" t="str">
        <f>IF(AND(A195&lt;&gt;"",Schülerdaten!W198&lt;&gt;""),Schülerdaten!W198,"")</f>
        <v/>
      </c>
      <c r="Z195" s="148" t="str">
        <f>IF(AND(A195&lt;&gt;"",Schülerdaten!X198&lt;&gt;""),Schülerdaten!X198,"")</f>
        <v/>
      </c>
    </row>
    <row r="196" spans="1:26" x14ac:dyDescent="0.2">
      <c r="A196" s="146" t="str">
        <f>IF(OR(Schülerdaten!$C199&lt;&gt;""),Schülerdaten!A199,"")</f>
        <v/>
      </c>
      <c r="B196" s="146" t="str">
        <f>IF(A196&lt;&gt;"",Schülerdaten!B199,"")</f>
        <v/>
      </c>
      <c r="C196" s="146" t="str">
        <f>IF(AND(A196&lt;&gt;"",Schülerdaten!F199&lt;&gt;""),IF(INDEX(codeclint,MATCH(Schülerdaten!F199,libclint,0))&lt;&gt;"",INDEX(codeclint,MATCH(Schülerdaten!F199,libclint,0)),""),"")</f>
        <v/>
      </c>
      <c r="D196" s="146" t="str">
        <f t="shared" si="9"/>
        <v/>
      </c>
      <c r="E196" s="146" t="str">
        <f>IF(A196&lt;&gt;"",IF(Schülerdaten!G199&lt;&gt;"",IF(Schülerdaten!AB199&lt;&gt;"",IF(Schülerdaten!G199="LOC.ID",CONCATENATE("LOC.",Schülerdaten!AU$5),Schülerdaten!G199),""),""),"")</f>
        <v/>
      </c>
      <c r="F196" s="146" t="str">
        <f>IF(A196&lt;&gt;"",IF(Schülerdaten!H199&lt;&gt;"",Schülerdaten!H199,""),"")</f>
        <v/>
      </c>
      <c r="G196" s="146" t="str">
        <f>IF(AND(A196&lt;&gt;"",Schülerdaten!AC199&lt;&gt;""),IF(Schülerdaten!AC199=TRUE,INDEX(codesex,MATCH(Schülerdaten!I199,libsex,0)),Schülerdaten!I199),"")</f>
        <v/>
      </c>
      <c r="H196" s="147" t="str">
        <f>IF(A196&lt;&gt;"",IF(Schülerdaten!J199&lt;&gt;"",Schülerdaten!J199,""),"")</f>
        <v/>
      </c>
      <c r="I196" s="148" t="str">
        <f>IF(AND(A196&lt;&gt;"",Schülerdaten!AE199&lt;&gt;""),IF(Schülerdaten!AE199=TRUE,INDEX(codenat,MATCH(Schülerdaten!K199,libnat,0)),Schülerdaten!K199),"")</f>
        <v/>
      </c>
      <c r="J196" s="148" t="str">
        <f>IF(AND(A196&lt;&gt;"",Schülerdaten!AF199&lt;&gt;""),IF(Schülerdaten!AF199=TRUE,INDEX(codelangue,MATCH(Schülerdaten!L199,liblangue,0)),Schülerdaten!L199),"")</f>
        <v/>
      </c>
      <c r="K196" s="148" t="str">
        <f>IF(AND(A196&lt;&gt;"",Schülerdaten!AH199&lt;&gt;""),IF(Schülerdaten!AH199=TRUE,IF(INDEX(codegem,MATCH(Schülerdaten!M199,libgem,0))&lt;8000,INDEX(codegem,MATCH(Schülerdaten!M199,libgem,0)),""),Schülerdaten!M199),"")</f>
        <v/>
      </c>
      <c r="L196" s="148" t="str">
        <f>IF(AND(A196&lt;&gt;"",Schülerdaten!AH199&lt;&gt;""),IF(Schülerdaten!AH199=TRUE,INDEX(codegemhist,MATCH(Schülerdaten!M199,libgem,0)),""),"")</f>
        <v/>
      </c>
      <c r="M196" s="148" t="str">
        <f>IF(AND(A196&lt;&gt;"",Schülerdaten!AH199&lt;&gt;""),IF(Schülerdaten!AH199=TRUE,IF(INDEX(codegem,MATCH(Schülerdaten!M199,libgem,0))&gt;=8000,INDEX(codegem,MATCH(Schülerdaten!M199,libgem,0)),""),Schülerdaten!M199),"")</f>
        <v/>
      </c>
      <c r="N196" s="148" t="str">
        <f>IF(AND(A196&lt;&gt;"",Schülerdaten!AI199&lt;&gt;""),IF(Schülerdaten!AI199=TRUE,INDEX(codeschart,MATCH(Schülerdaten!N199,libschart,0)),Schülerdaten!N199),"")</f>
        <v/>
      </c>
      <c r="O196" s="148" t="str">
        <f>IF(AND(A196&lt;&gt;"",Schülerdaten!O199&lt;&gt;""),Schülerdaten!O199,"")</f>
        <v/>
      </c>
      <c r="P196" s="148" t="str">
        <f>IF(AND(A196&lt;&gt;"",Schülerdaten!AK199&lt;&gt;""),IF(Schülerdaten!AK199=TRUE,INDEX(codeform,MATCH(Schülerdaten!P199,libform,0)),Schülerdaten!P199),"")</f>
        <v/>
      </c>
      <c r="Q196" s="148" t="str">
        <f>IF(AND(A196&lt;&gt;"",Schülerdaten!AL199&lt;&gt;""),IF(Schülerdaten!AL199=TRUE,INDEX(codespe,MATCH(Schülerdaten!Q199,libspe,0)),Schülerdaten!Q199),"")</f>
        <v/>
      </c>
      <c r="R196" s="148" t="str">
        <f>IF(AND(A196&lt;&gt;"",OR(Schülerdaten!AM199&lt;&gt;"",Schülerdaten!AT199=FALSE)),IF(Schülerdaten!AM199=TRUE,INDEX(codemp1,MATCH(Schülerdaten!R199,libmp1,0)),IF(Schülerdaten!AT199=FALSE,0,Schülerdaten!R199)),"")</f>
        <v/>
      </c>
      <c r="S196" s="148" t="str">
        <f t="shared" si="10"/>
        <v/>
      </c>
      <c r="T196" s="148" t="str">
        <f t="shared" si="11"/>
        <v/>
      </c>
      <c r="U196" s="148" t="str">
        <f>IF(AND(A196&lt;&gt;"",Schülerdaten!S199&lt;&gt;""),Schülerdaten!S199,"")</f>
        <v/>
      </c>
      <c r="V196" s="148" t="str">
        <f>IF(AND(A196&lt;&gt;"",Schülerdaten!T199&lt;&gt;""),Schülerdaten!T199,"")</f>
        <v/>
      </c>
      <c r="W196" s="148" t="str">
        <f>IF(AND(A196&lt;&gt;"",Schülerdaten!U199&lt;&gt;""),Schülerdaten!U199,"")</f>
        <v/>
      </c>
      <c r="X196" s="148" t="str">
        <f>IF(AND(A196&lt;&gt;"",Schülerdaten!V199&lt;&gt;""),Schülerdaten!V199,"")</f>
        <v/>
      </c>
      <c r="Y196" s="148" t="str">
        <f>IF(AND(A196&lt;&gt;"",Schülerdaten!W199&lt;&gt;""),Schülerdaten!W199,"")</f>
        <v/>
      </c>
      <c r="Z196" s="148" t="str">
        <f>IF(AND(A196&lt;&gt;"",Schülerdaten!X199&lt;&gt;""),Schülerdaten!X199,"")</f>
        <v/>
      </c>
    </row>
    <row r="197" spans="1:26" x14ac:dyDescent="0.2">
      <c r="A197" s="146" t="str">
        <f>IF(OR(Schülerdaten!$C200&lt;&gt;""),Schülerdaten!A200,"")</f>
        <v/>
      </c>
      <c r="B197" s="146" t="str">
        <f>IF(A197&lt;&gt;"",Schülerdaten!B200,"")</f>
        <v/>
      </c>
      <c r="C197" s="146" t="str">
        <f>IF(AND(A197&lt;&gt;"",Schülerdaten!F200&lt;&gt;""),IF(INDEX(codeclint,MATCH(Schülerdaten!F200,libclint,0))&lt;&gt;"",INDEX(codeclint,MATCH(Schülerdaten!F200,libclint,0)),""),"")</f>
        <v/>
      </c>
      <c r="D197" s="146" t="str">
        <f t="shared" si="9"/>
        <v/>
      </c>
      <c r="E197" s="146" t="str">
        <f>IF(A197&lt;&gt;"",IF(Schülerdaten!G200&lt;&gt;"",IF(Schülerdaten!AB200&lt;&gt;"",IF(Schülerdaten!G200="LOC.ID",CONCATENATE("LOC.",Schülerdaten!AU$5),Schülerdaten!G200),""),""),"")</f>
        <v/>
      </c>
      <c r="F197" s="146" t="str">
        <f>IF(A197&lt;&gt;"",IF(Schülerdaten!H200&lt;&gt;"",Schülerdaten!H200,""),"")</f>
        <v/>
      </c>
      <c r="G197" s="146" t="str">
        <f>IF(AND(A197&lt;&gt;"",Schülerdaten!AC200&lt;&gt;""),IF(Schülerdaten!AC200=TRUE,INDEX(codesex,MATCH(Schülerdaten!I200,libsex,0)),Schülerdaten!I200),"")</f>
        <v/>
      </c>
      <c r="H197" s="147" t="str">
        <f>IF(A197&lt;&gt;"",IF(Schülerdaten!J200&lt;&gt;"",Schülerdaten!J200,""),"")</f>
        <v/>
      </c>
      <c r="I197" s="148" t="str">
        <f>IF(AND(A197&lt;&gt;"",Schülerdaten!AE200&lt;&gt;""),IF(Schülerdaten!AE200=TRUE,INDEX(codenat,MATCH(Schülerdaten!K200,libnat,0)),Schülerdaten!K200),"")</f>
        <v/>
      </c>
      <c r="J197" s="148" t="str">
        <f>IF(AND(A197&lt;&gt;"",Schülerdaten!AF200&lt;&gt;""),IF(Schülerdaten!AF200=TRUE,INDEX(codelangue,MATCH(Schülerdaten!L200,liblangue,0)),Schülerdaten!L200),"")</f>
        <v/>
      </c>
      <c r="K197" s="148" t="str">
        <f>IF(AND(A197&lt;&gt;"",Schülerdaten!AH200&lt;&gt;""),IF(Schülerdaten!AH200=TRUE,IF(INDEX(codegem,MATCH(Schülerdaten!M200,libgem,0))&lt;8000,INDEX(codegem,MATCH(Schülerdaten!M200,libgem,0)),""),Schülerdaten!M200),"")</f>
        <v/>
      </c>
      <c r="L197" s="148" t="str">
        <f>IF(AND(A197&lt;&gt;"",Schülerdaten!AH200&lt;&gt;""),IF(Schülerdaten!AH200=TRUE,INDEX(codegemhist,MATCH(Schülerdaten!M200,libgem,0)),""),"")</f>
        <v/>
      </c>
      <c r="M197" s="148" t="str">
        <f>IF(AND(A197&lt;&gt;"",Schülerdaten!AH200&lt;&gt;""),IF(Schülerdaten!AH200=TRUE,IF(INDEX(codegem,MATCH(Schülerdaten!M200,libgem,0))&gt;=8000,INDEX(codegem,MATCH(Schülerdaten!M200,libgem,0)),""),Schülerdaten!M200),"")</f>
        <v/>
      </c>
      <c r="N197" s="148" t="str">
        <f>IF(AND(A197&lt;&gt;"",Schülerdaten!AI200&lt;&gt;""),IF(Schülerdaten!AI200=TRUE,INDEX(codeschart,MATCH(Schülerdaten!N200,libschart,0)),Schülerdaten!N200),"")</f>
        <v/>
      </c>
      <c r="O197" s="148" t="str">
        <f>IF(AND(A197&lt;&gt;"",Schülerdaten!O200&lt;&gt;""),Schülerdaten!O200,"")</f>
        <v/>
      </c>
      <c r="P197" s="148" t="str">
        <f>IF(AND(A197&lt;&gt;"",Schülerdaten!AK200&lt;&gt;""),IF(Schülerdaten!AK200=TRUE,INDEX(codeform,MATCH(Schülerdaten!P200,libform,0)),Schülerdaten!P200),"")</f>
        <v/>
      </c>
      <c r="Q197" s="148" t="str">
        <f>IF(AND(A197&lt;&gt;"",Schülerdaten!AL200&lt;&gt;""),IF(Schülerdaten!AL200=TRUE,INDEX(codespe,MATCH(Schülerdaten!Q200,libspe,0)),Schülerdaten!Q200),"")</f>
        <v/>
      </c>
      <c r="R197" s="148" t="str">
        <f>IF(AND(A197&lt;&gt;"",OR(Schülerdaten!AM200&lt;&gt;"",Schülerdaten!AT200=FALSE)),IF(Schülerdaten!AM200=TRUE,INDEX(codemp1,MATCH(Schülerdaten!R200,libmp1,0)),IF(Schülerdaten!AT200=FALSE,0,Schülerdaten!R200)),"")</f>
        <v/>
      </c>
      <c r="S197" s="148" t="str">
        <f t="shared" si="10"/>
        <v/>
      </c>
      <c r="T197" s="148" t="str">
        <f t="shared" si="11"/>
        <v/>
      </c>
      <c r="U197" s="148" t="str">
        <f>IF(AND(A197&lt;&gt;"",Schülerdaten!S200&lt;&gt;""),Schülerdaten!S200,"")</f>
        <v/>
      </c>
      <c r="V197" s="148" t="str">
        <f>IF(AND(A197&lt;&gt;"",Schülerdaten!T200&lt;&gt;""),Schülerdaten!T200,"")</f>
        <v/>
      </c>
      <c r="W197" s="148" t="str">
        <f>IF(AND(A197&lt;&gt;"",Schülerdaten!U200&lt;&gt;""),Schülerdaten!U200,"")</f>
        <v/>
      </c>
      <c r="X197" s="148" t="str">
        <f>IF(AND(A197&lt;&gt;"",Schülerdaten!V200&lt;&gt;""),Schülerdaten!V200,"")</f>
        <v/>
      </c>
      <c r="Y197" s="148" t="str">
        <f>IF(AND(A197&lt;&gt;"",Schülerdaten!W200&lt;&gt;""),Schülerdaten!W200,"")</f>
        <v/>
      </c>
      <c r="Z197" s="148" t="str">
        <f>IF(AND(A197&lt;&gt;"",Schülerdaten!X200&lt;&gt;""),Schülerdaten!X200,"")</f>
        <v/>
      </c>
    </row>
    <row r="198" spans="1:26" x14ac:dyDescent="0.2">
      <c r="A198" s="146" t="str">
        <f>IF(OR(Schülerdaten!$C201&lt;&gt;""),Schülerdaten!A201,"")</f>
        <v/>
      </c>
      <c r="B198" s="146" t="str">
        <f>IF(A198&lt;&gt;"",Schülerdaten!B201,"")</f>
        <v/>
      </c>
      <c r="C198" s="146" t="str">
        <f>IF(AND(A198&lt;&gt;"",Schülerdaten!F201&lt;&gt;""),IF(INDEX(codeclint,MATCH(Schülerdaten!F201,libclint,0))&lt;&gt;"",INDEX(codeclint,MATCH(Schülerdaten!F201,libclint,0)),""),"")</f>
        <v/>
      </c>
      <c r="D198" s="146" t="str">
        <f t="shared" si="9"/>
        <v/>
      </c>
      <c r="E198" s="146" t="str">
        <f>IF(A198&lt;&gt;"",IF(Schülerdaten!G201&lt;&gt;"",IF(Schülerdaten!AB201&lt;&gt;"",IF(Schülerdaten!G201="LOC.ID",CONCATENATE("LOC.",Schülerdaten!AU$5),Schülerdaten!G201),""),""),"")</f>
        <v/>
      </c>
      <c r="F198" s="146" t="str">
        <f>IF(A198&lt;&gt;"",IF(Schülerdaten!H201&lt;&gt;"",Schülerdaten!H201,""),"")</f>
        <v/>
      </c>
      <c r="G198" s="146" t="str">
        <f>IF(AND(A198&lt;&gt;"",Schülerdaten!AC201&lt;&gt;""),IF(Schülerdaten!AC201=TRUE,INDEX(codesex,MATCH(Schülerdaten!I201,libsex,0)),Schülerdaten!I201),"")</f>
        <v/>
      </c>
      <c r="H198" s="147" t="str">
        <f>IF(A198&lt;&gt;"",IF(Schülerdaten!J201&lt;&gt;"",Schülerdaten!J201,""),"")</f>
        <v/>
      </c>
      <c r="I198" s="148" t="str">
        <f>IF(AND(A198&lt;&gt;"",Schülerdaten!AE201&lt;&gt;""),IF(Schülerdaten!AE201=TRUE,INDEX(codenat,MATCH(Schülerdaten!K201,libnat,0)),Schülerdaten!K201),"")</f>
        <v/>
      </c>
      <c r="J198" s="148" t="str">
        <f>IF(AND(A198&lt;&gt;"",Schülerdaten!AF201&lt;&gt;""),IF(Schülerdaten!AF201=TRUE,INDEX(codelangue,MATCH(Schülerdaten!L201,liblangue,0)),Schülerdaten!L201),"")</f>
        <v/>
      </c>
      <c r="K198" s="148" t="str">
        <f>IF(AND(A198&lt;&gt;"",Schülerdaten!AH201&lt;&gt;""),IF(Schülerdaten!AH201=TRUE,IF(INDEX(codegem,MATCH(Schülerdaten!M201,libgem,0))&lt;8000,INDEX(codegem,MATCH(Schülerdaten!M201,libgem,0)),""),Schülerdaten!M201),"")</f>
        <v/>
      </c>
      <c r="L198" s="148" t="str">
        <f>IF(AND(A198&lt;&gt;"",Schülerdaten!AH201&lt;&gt;""),IF(Schülerdaten!AH201=TRUE,INDEX(codegemhist,MATCH(Schülerdaten!M201,libgem,0)),""),"")</f>
        <v/>
      </c>
      <c r="M198" s="148" t="str">
        <f>IF(AND(A198&lt;&gt;"",Schülerdaten!AH201&lt;&gt;""),IF(Schülerdaten!AH201=TRUE,IF(INDEX(codegem,MATCH(Schülerdaten!M201,libgem,0))&gt;=8000,INDEX(codegem,MATCH(Schülerdaten!M201,libgem,0)),""),Schülerdaten!M201),"")</f>
        <v/>
      </c>
      <c r="N198" s="148" t="str">
        <f>IF(AND(A198&lt;&gt;"",Schülerdaten!AI201&lt;&gt;""),IF(Schülerdaten!AI201=TRUE,INDEX(codeschart,MATCH(Schülerdaten!N201,libschart,0)),Schülerdaten!N201),"")</f>
        <v/>
      </c>
      <c r="O198" s="148" t="str">
        <f>IF(AND(A198&lt;&gt;"",Schülerdaten!O201&lt;&gt;""),Schülerdaten!O201,"")</f>
        <v/>
      </c>
      <c r="P198" s="148" t="str">
        <f>IF(AND(A198&lt;&gt;"",Schülerdaten!AK201&lt;&gt;""),IF(Schülerdaten!AK201=TRUE,INDEX(codeform,MATCH(Schülerdaten!P201,libform,0)),Schülerdaten!P201),"")</f>
        <v/>
      </c>
      <c r="Q198" s="148" t="str">
        <f>IF(AND(A198&lt;&gt;"",Schülerdaten!AL201&lt;&gt;""),IF(Schülerdaten!AL201=TRUE,INDEX(codespe,MATCH(Schülerdaten!Q201,libspe,0)),Schülerdaten!Q201),"")</f>
        <v/>
      </c>
      <c r="R198" s="148" t="str">
        <f>IF(AND(A198&lt;&gt;"",OR(Schülerdaten!AM201&lt;&gt;"",Schülerdaten!AT201=FALSE)),IF(Schülerdaten!AM201=TRUE,INDEX(codemp1,MATCH(Schülerdaten!R201,libmp1,0)),IF(Schülerdaten!AT201=FALSE,0,Schülerdaten!R201)),"")</f>
        <v/>
      </c>
      <c r="S198" s="148" t="str">
        <f t="shared" si="10"/>
        <v/>
      </c>
      <c r="T198" s="148" t="str">
        <f t="shared" si="11"/>
        <v/>
      </c>
      <c r="U198" s="148" t="str">
        <f>IF(AND(A198&lt;&gt;"",Schülerdaten!S201&lt;&gt;""),Schülerdaten!S201,"")</f>
        <v/>
      </c>
      <c r="V198" s="148" t="str">
        <f>IF(AND(A198&lt;&gt;"",Schülerdaten!T201&lt;&gt;""),Schülerdaten!T201,"")</f>
        <v/>
      </c>
      <c r="W198" s="148" t="str">
        <f>IF(AND(A198&lt;&gt;"",Schülerdaten!U201&lt;&gt;""),Schülerdaten!U201,"")</f>
        <v/>
      </c>
      <c r="X198" s="148" t="str">
        <f>IF(AND(A198&lt;&gt;"",Schülerdaten!V201&lt;&gt;""),Schülerdaten!V201,"")</f>
        <v/>
      </c>
      <c r="Y198" s="148" t="str">
        <f>IF(AND(A198&lt;&gt;"",Schülerdaten!W201&lt;&gt;""),Schülerdaten!W201,"")</f>
        <v/>
      </c>
      <c r="Z198" s="148" t="str">
        <f>IF(AND(A198&lt;&gt;"",Schülerdaten!X201&lt;&gt;""),Schülerdaten!X201,"")</f>
        <v/>
      </c>
    </row>
    <row r="199" spans="1:26" x14ac:dyDescent="0.2">
      <c r="A199" s="146" t="str">
        <f>IF(OR(Schülerdaten!$C202&lt;&gt;""),Schülerdaten!A202,"")</f>
        <v/>
      </c>
      <c r="B199" s="146" t="str">
        <f>IF(A199&lt;&gt;"",Schülerdaten!B202,"")</f>
        <v/>
      </c>
      <c r="C199" s="146" t="str">
        <f>IF(AND(A199&lt;&gt;"",Schülerdaten!F202&lt;&gt;""),IF(INDEX(codeclint,MATCH(Schülerdaten!F202,libclint,0))&lt;&gt;"",INDEX(codeclint,MATCH(Schülerdaten!F202,libclint,0)),""),"")</f>
        <v/>
      </c>
      <c r="D199" s="146" t="str">
        <f t="shared" si="9"/>
        <v/>
      </c>
      <c r="E199" s="146" t="str">
        <f>IF(A199&lt;&gt;"",IF(Schülerdaten!G202&lt;&gt;"",IF(Schülerdaten!AB202&lt;&gt;"",IF(Schülerdaten!G202="LOC.ID",CONCATENATE("LOC.",Schülerdaten!AU$5),Schülerdaten!G202),""),""),"")</f>
        <v/>
      </c>
      <c r="F199" s="146" t="str">
        <f>IF(A199&lt;&gt;"",IF(Schülerdaten!H202&lt;&gt;"",Schülerdaten!H202,""),"")</f>
        <v/>
      </c>
      <c r="G199" s="146" t="str">
        <f>IF(AND(A199&lt;&gt;"",Schülerdaten!AC202&lt;&gt;""),IF(Schülerdaten!AC202=TRUE,INDEX(codesex,MATCH(Schülerdaten!I202,libsex,0)),Schülerdaten!I202),"")</f>
        <v/>
      </c>
      <c r="H199" s="147" t="str">
        <f>IF(A199&lt;&gt;"",IF(Schülerdaten!J202&lt;&gt;"",Schülerdaten!J202,""),"")</f>
        <v/>
      </c>
      <c r="I199" s="148" t="str">
        <f>IF(AND(A199&lt;&gt;"",Schülerdaten!AE202&lt;&gt;""),IF(Schülerdaten!AE202=TRUE,INDEX(codenat,MATCH(Schülerdaten!K202,libnat,0)),Schülerdaten!K202),"")</f>
        <v/>
      </c>
      <c r="J199" s="148" t="str">
        <f>IF(AND(A199&lt;&gt;"",Schülerdaten!AF202&lt;&gt;""),IF(Schülerdaten!AF202=TRUE,INDEX(codelangue,MATCH(Schülerdaten!L202,liblangue,0)),Schülerdaten!L202),"")</f>
        <v/>
      </c>
      <c r="K199" s="148" t="str">
        <f>IF(AND(A199&lt;&gt;"",Schülerdaten!AH202&lt;&gt;""),IF(Schülerdaten!AH202=TRUE,IF(INDEX(codegem,MATCH(Schülerdaten!M202,libgem,0))&lt;8000,INDEX(codegem,MATCH(Schülerdaten!M202,libgem,0)),""),Schülerdaten!M202),"")</f>
        <v/>
      </c>
      <c r="L199" s="148" t="str">
        <f>IF(AND(A199&lt;&gt;"",Schülerdaten!AH202&lt;&gt;""),IF(Schülerdaten!AH202=TRUE,INDEX(codegemhist,MATCH(Schülerdaten!M202,libgem,0)),""),"")</f>
        <v/>
      </c>
      <c r="M199" s="148" t="str">
        <f>IF(AND(A199&lt;&gt;"",Schülerdaten!AH202&lt;&gt;""),IF(Schülerdaten!AH202=TRUE,IF(INDEX(codegem,MATCH(Schülerdaten!M202,libgem,0))&gt;=8000,INDEX(codegem,MATCH(Schülerdaten!M202,libgem,0)),""),Schülerdaten!M202),"")</f>
        <v/>
      </c>
      <c r="N199" s="148" t="str">
        <f>IF(AND(A199&lt;&gt;"",Schülerdaten!AI202&lt;&gt;""),IF(Schülerdaten!AI202=TRUE,INDEX(codeschart,MATCH(Schülerdaten!N202,libschart,0)),Schülerdaten!N202),"")</f>
        <v/>
      </c>
      <c r="O199" s="148" t="str">
        <f>IF(AND(A199&lt;&gt;"",Schülerdaten!O202&lt;&gt;""),Schülerdaten!O202,"")</f>
        <v/>
      </c>
      <c r="P199" s="148" t="str">
        <f>IF(AND(A199&lt;&gt;"",Schülerdaten!AK202&lt;&gt;""),IF(Schülerdaten!AK202=TRUE,INDEX(codeform,MATCH(Schülerdaten!P202,libform,0)),Schülerdaten!P202),"")</f>
        <v/>
      </c>
      <c r="Q199" s="148" t="str">
        <f>IF(AND(A199&lt;&gt;"",Schülerdaten!AL202&lt;&gt;""),IF(Schülerdaten!AL202=TRUE,INDEX(codespe,MATCH(Schülerdaten!Q202,libspe,0)),Schülerdaten!Q202),"")</f>
        <v/>
      </c>
      <c r="R199" s="148" t="str">
        <f>IF(AND(A199&lt;&gt;"",OR(Schülerdaten!AM202&lt;&gt;"",Schülerdaten!AT202=FALSE)),IF(Schülerdaten!AM202=TRUE,INDEX(codemp1,MATCH(Schülerdaten!R202,libmp1,0)),IF(Schülerdaten!AT202=FALSE,0,Schülerdaten!R202)),"")</f>
        <v/>
      </c>
      <c r="S199" s="148" t="str">
        <f t="shared" si="10"/>
        <v/>
      </c>
      <c r="T199" s="148" t="str">
        <f t="shared" si="11"/>
        <v/>
      </c>
      <c r="U199" s="148" t="str">
        <f>IF(AND(A199&lt;&gt;"",Schülerdaten!S202&lt;&gt;""),Schülerdaten!S202,"")</f>
        <v/>
      </c>
      <c r="V199" s="148" t="str">
        <f>IF(AND(A199&lt;&gt;"",Schülerdaten!T202&lt;&gt;""),Schülerdaten!T202,"")</f>
        <v/>
      </c>
      <c r="W199" s="148" t="str">
        <f>IF(AND(A199&lt;&gt;"",Schülerdaten!U202&lt;&gt;""),Schülerdaten!U202,"")</f>
        <v/>
      </c>
      <c r="X199" s="148" t="str">
        <f>IF(AND(A199&lt;&gt;"",Schülerdaten!V202&lt;&gt;""),Schülerdaten!V202,"")</f>
        <v/>
      </c>
      <c r="Y199" s="148" t="str">
        <f>IF(AND(A199&lt;&gt;"",Schülerdaten!W202&lt;&gt;""),Schülerdaten!W202,"")</f>
        <v/>
      </c>
      <c r="Z199" s="148" t="str">
        <f>IF(AND(A199&lt;&gt;"",Schülerdaten!X202&lt;&gt;""),Schülerdaten!X202,"")</f>
        <v/>
      </c>
    </row>
    <row r="200" spans="1:26" x14ac:dyDescent="0.2">
      <c r="A200" s="146" t="str">
        <f>IF(OR(Schülerdaten!$C203&lt;&gt;""),Schülerdaten!A203,"")</f>
        <v/>
      </c>
      <c r="B200" s="146" t="str">
        <f>IF(A200&lt;&gt;"",Schülerdaten!B203,"")</f>
        <v/>
      </c>
      <c r="C200" s="146" t="str">
        <f>IF(AND(A200&lt;&gt;"",Schülerdaten!F203&lt;&gt;""),IF(INDEX(codeclint,MATCH(Schülerdaten!F203,libclint,0))&lt;&gt;"",INDEX(codeclint,MATCH(Schülerdaten!F203,libclint,0)),""),"")</f>
        <v/>
      </c>
      <c r="D200" s="146" t="str">
        <f t="shared" si="9"/>
        <v/>
      </c>
      <c r="E200" s="146" t="str">
        <f>IF(A200&lt;&gt;"",IF(Schülerdaten!G203&lt;&gt;"",IF(Schülerdaten!AB203&lt;&gt;"",IF(Schülerdaten!G203="LOC.ID",CONCATENATE("LOC.",Schülerdaten!AU$5),Schülerdaten!G203),""),""),"")</f>
        <v/>
      </c>
      <c r="F200" s="146" t="str">
        <f>IF(A200&lt;&gt;"",IF(Schülerdaten!H203&lt;&gt;"",Schülerdaten!H203,""),"")</f>
        <v/>
      </c>
      <c r="G200" s="146" t="str">
        <f>IF(AND(A200&lt;&gt;"",Schülerdaten!AC203&lt;&gt;""),IF(Schülerdaten!AC203=TRUE,INDEX(codesex,MATCH(Schülerdaten!I203,libsex,0)),Schülerdaten!I203),"")</f>
        <v/>
      </c>
      <c r="H200" s="147" t="str">
        <f>IF(A200&lt;&gt;"",IF(Schülerdaten!J203&lt;&gt;"",Schülerdaten!J203,""),"")</f>
        <v/>
      </c>
      <c r="I200" s="148" t="str">
        <f>IF(AND(A200&lt;&gt;"",Schülerdaten!AE203&lt;&gt;""),IF(Schülerdaten!AE203=TRUE,INDEX(codenat,MATCH(Schülerdaten!K203,libnat,0)),Schülerdaten!K203),"")</f>
        <v/>
      </c>
      <c r="J200" s="148" t="str">
        <f>IF(AND(A200&lt;&gt;"",Schülerdaten!AF203&lt;&gt;""),IF(Schülerdaten!AF203=TRUE,INDEX(codelangue,MATCH(Schülerdaten!L203,liblangue,0)),Schülerdaten!L203),"")</f>
        <v/>
      </c>
      <c r="K200" s="148" t="str">
        <f>IF(AND(A200&lt;&gt;"",Schülerdaten!AH203&lt;&gt;""),IF(Schülerdaten!AH203=TRUE,IF(INDEX(codegem,MATCH(Schülerdaten!M203,libgem,0))&lt;8000,INDEX(codegem,MATCH(Schülerdaten!M203,libgem,0)),""),Schülerdaten!M203),"")</f>
        <v/>
      </c>
      <c r="L200" s="148" t="str">
        <f>IF(AND(A200&lt;&gt;"",Schülerdaten!AH203&lt;&gt;""),IF(Schülerdaten!AH203=TRUE,INDEX(codegemhist,MATCH(Schülerdaten!M203,libgem,0)),""),"")</f>
        <v/>
      </c>
      <c r="M200" s="148" t="str">
        <f>IF(AND(A200&lt;&gt;"",Schülerdaten!AH203&lt;&gt;""),IF(Schülerdaten!AH203=TRUE,IF(INDEX(codegem,MATCH(Schülerdaten!M203,libgem,0))&gt;=8000,INDEX(codegem,MATCH(Schülerdaten!M203,libgem,0)),""),Schülerdaten!M203),"")</f>
        <v/>
      </c>
      <c r="N200" s="148" t="str">
        <f>IF(AND(A200&lt;&gt;"",Schülerdaten!AI203&lt;&gt;""),IF(Schülerdaten!AI203=TRUE,INDEX(codeschart,MATCH(Schülerdaten!N203,libschart,0)),Schülerdaten!N203),"")</f>
        <v/>
      </c>
      <c r="O200" s="148" t="str">
        <f>IF(AND(A200&lt;&gt;"",Schülerdaten!O203&lt;&gt;""),Schülerdaten!O203,"")</f>
        <v/>
      </c>
      <c r="P200" s="148" t="str">
        <f>IF(AND(A200&lt;&gt;"",Schülerdaten!AK203&lt;&gt;""),IF(Schülerdaten!AK203=TRUE,INDEX(codeform,MATCH(Schülerdaten!P203,libform,0)),Schülerdaten!P203),"")</f>
        <v/>
      </c>
      <c r="Q200" s="148" t="str">
        <f>IF(AND(A200&lt;&gt;"",Schülerdaten!AL203&lt;&gt;""),IF(Schülerdaten!AL203=TRUE,INDEX(codespe,MATCH(Schülerdaten!Q203,libspe,0)),Schülerdaten!Q203),"")</f>
        <v/>
      </c>
      <c r="R200" s="148" t="str">
        <f>IF(AND(A200&lt;&gt;"",OR(Schülerdaten!AM203&lt;&gt;"",Schülerdaten!AT203=FALSE)),IF(Schülerdaten!AM203=TRUE,INDEX(codemp1,MATCH(Schülerdaten!R203,libmp1,0)),IF(Schülerdaten!AT203=FALSE,0,Schülerdaten!R203)),"")</f>
        <v/>
      </c>
      <c r="S200" s="148" t="str">
        <f t="shared" si="10"/>
        <v/>
      </c>
      <c r="T200" s="148" t="str">
        <f t="shared" si="11"/>
        <v/>
      </c>
      <c r="U200" s="148" t="str">
        <f>IF(AND(A200&lt;&gt;"",Schülerdaten!S203&lt;&gt;""),Schülerdaten!S203,"")</f>
        <v/>
      </c>
      <c r="V200" s="148" t="str">
        <f>IF(AND(A200&lt;&gt;"",Schülerdaten!T203&lt;&gt;""),Schülerdaten!T203,"")</f>
        <v/>
      </c>
      <c r="W200" s="148" t="str">
        <f>IF(AND(A200&lt;&gt;"",Schülerdaten!U203&lt;&gt;""),Schülerdaten!U203,"")</f>
        <v/>
      </c>
      <c r="X200" s="148" t="str">
        <f>IF(AND(A200&lt;&gt;"",Schülerdaten!V203&lt;&gt;""),Schülerdaten!V203,"")</f>
        <v/>
      </c>
      <c r="Y200" s="148" t="str">
        <f>IF(AND(A200&lt;&gt;"",Schülerdaten!W203&lt;&gt;""),Schülerdaten!W203,"")</f>
        <v/>
      </c>
      <c r="Z200" s="148" t="str">
        <f>IF(AND(A200&lt;&gt;"",Schülerdaten!X203&lt;&gt;""),Schülerdaten!X203,"")</f>
        <v/>
      </c>
    </row>
    <row r="201" spans="1:26" x14ac:dyDescent="0.2">
      <c r="A201" s="146" t="str">
        <f>IF(OR(Schülerdaten!$C204&lt;&gt;""),Schülerdaten!A204,"")</f>
        <v/>
      </c>
      <c r="B201" s="146" t="str">
        <f>IF(A201&lt;&gt;"",Schülerdaten!B204,"")</f>
        <v/>
      </c>
      <c r="C201" s="146" t="str">
        <f>IF(AND(A201&lt;&gt;"",Schülerdaten!F204&lt;&gt;""),IF(INDEX(codeclint,MATCH(Schülerdaten!F204,libclint,0))&lt;&gt;"",INDEX(codeclint,MATCH(Schülerdaten!F204,libclint,0)),""),"")</f>
        <v/>
      </c>
      <c r="D201" s="146" t="str">
        <f t="shared" si="9"/>
        <v/>
      </c>
      <c r="E201" s="146" t="str">
        <f>IF(A201&lt;&gt;"",IF(Schülerdaten!G204&lt;&gt;"",IF(Schülerdaten!AB204&lt;&gt;"",IF(Schülerdaten!G204="LOC.ID",CONCATENATE("LOC.",Schülerdaten!AU$5),Schülerdaten!G204),""),""),"")</f>
        <v/>
      </c>
      <c r="F201" s="146" t="str">
        <f>IF(A201&lt;&gt;"",IF(Schülerdaten!H204&lt;&gt;"",Schülerdaten!H204,""),"")</f>
        <v/>
      </c>
      <c r="G201" s="146" t="str">
        <f>IF(AND(A201&lt;&gt;"",Schülerdaten!AC204&lt;&gt;""),IF(Schülerdaten!AC204=TRUE,INDEX(codesex,MATCH(Schülerdaten!I204,libsex,0)),Schülerdaten!I204),"")</f>
        <v/>
      </c>
      <c r="H201" s="147" t="str">
        <f>IF(A201&lt;&gt;"",IF(Schülerdaten!J204&lt;&gt;"",Schülerdaten!J204,""),"")</f>
        <v/>
      </c>
      <c r="I201" s="148" t="str">
        <f>IF(AND(A201&lt;&gt;"",Schülerdaten!AE204&lt;&gt;""),IF(Schülerdaten!AE204=TRUE,INDEX(codenat,MATCH(Schülerdaten!K204,libnat,0)),Schülerdaten!K204),"")</f>
        <v/>
      </c>
      <c r="J201" s="148" t="str">
        <f>IF(AND(A201&lt;&gt;"",Schülerdaten!AF204&lt;&gt;""),IF(Schülerdaten!AF204=TRUE,INDEX(codelangue,MATCH(Schülerdaten!L204,liblangue,0)),Schülerdaten!L204),"")</f>
        <v/>
      </c>
      <c r="K201" s="148" t="str">
        <f>IF(AND(A201&lt;&gt;"",Schülerdaten!AH204&lt;&gt;""),IF(Schülerdaten!AH204=TRUE,IF(INDEX(codegem,MATCH(Schülerdaten!M204,libgem,0))&lt;8000,INDEX(codegem,MATCH(Schülerdaten!M204,libgem,0)),""),Schülerdaten!M204),"")</f>
        <v/>
      </c>
      <c r="L201" s="148" t="str">
        <f>IF(AND(A201&lt;&gt;"",Schülerdaten!AH204&lt;&gt;""),IF(Schülerdaten!AH204=TRUE,INDEX(codegemhist,MATCH(Schülerdaten!M204,libgem,0)),""),"")</f>
        <v/>
      </c>
      <c r="M201" s="148" t="str">
        <f>IF(AND(A201&lt;&gt;"",Schülerdaten!AH204&lt;&gt;""),IF(Schülerdaten!AH204=TRUE,IF(INDEX(codegem,MATCH(Schülerdaten!M204,libgem,0))&gt;=8000,INDEX(codegem,MATCH(Schülerdaten!M204,libgem,0)),""),Schülerdaten!M204),"")</f>
        <v/>
      </c>
      <c r="N201" s="148" t="str">
        <f>IF(AND(A201&lt;&gt;"",Schülerdaten!AI204&lt;&gt;""),IF(Schülerdaten!AI204=TRUE,INDEX(codeschart,MATCH(Schülerdaten!N204,libschart,0)),Schülerdaten!N204),"")</f>
        <v/>
      </c>
      <c r="O201" s="148" t="str">
        <f>IF(AND(A201&lt;&gt;"",Schülerdaten!O204&lt;&gt;""),Schülerdaten!O204,"")</f>
        <v/>
      </c>
      <c r="P201" s="148" t="str">
        <f>IF(AND(A201&lt;&gt;"",Schülerdaten!AK204&lt;&gt;""),IF(Schülerdaten!AK204=TRUE,INDEX(codeform,MATCH(Schülerdaten!P204,libform,0)),Schülerdaten!P204),"")</f>
        <v/>
      </c>
      <c r="Q201" s="148" t="str">
        <f>IF(AND(A201&lt;&gt;"",Schülerdaten!AL204&lt;&gt;""),IF(Schülerdaten!AL204=TRUE,INDEX(codespe,MATCH(Schülerdaten!Q204,libspe,0)),Schülerdaten!Q204),"")</f>
        <v/>
      </c>
      <c r="R201" s="148" t="str">
        <f>IF(AND(A201&lt;&gt;"",OR(Schülerdaten!AM204&lt;&gt;"",Schülerdaten!AT204=FALSE)),IF(Schülerdaten!AM204=TRUE,INDEX(codemp1,MATCH(Schülerdaten!R204,libmp1,0)),IF(Schülerdaten!AT204=FALSE,0,Schülerdaten!R204)),"")</f>
        <v/>
      </c>
      <c r="S201" s="148" t="str">
        <f t="shared" si="10"/>
        <v/>
      </c>
      <c r="T201" s="148" t="str">
        <f t="shared" si="11"/>
        <v/>
      </c>
      <c r="U201" s="148" t="str">
        <f>IF(AND(A201&lt;&gt;"",Schülerdaten!S204&lt;&gt;""),Schülerdaten!S204,"")</f>
        <v/>
      </c>
      <c r="V201" s="148" t="str">
        <f>IF(AND(A201&lt;&gt;"",Schülerdaten!T204&lt;&gt;""),Schülerdaten!T204,"")</f>
        <v/>
      </c>
      <c r="W201" s="148" t="str">
        <f>IF(AND(A201&lt;&gt;"",Schülerdaten!U204&lt;&gt;""),Schülerdaten!U204,"")</f>
        <v/>
      </c>
      <c r="X201" s="148" t="str">
        <f>IF(AND(A201&lt;&gt;"",Schülerdaten!V204&lt;&gt;""),Schülerdaten!V204,"")</f>
        <v/>
      </c>
      <c r="Y201" s="148" t="str">
        <f>IF(AND(A201&lt;&gt;"",Schülerdaten!W204&lt;&gt;""),Schülerdaten!W204,"")</f>
        <v/>
      </c>
      <c r="Z201" s="148" t="str">
        <f>IF(AND(A201&lt;&gt;"",Schülerdaten!X204&lt;&gt;""),Schülerdaten!X204,"")</f>
        <v/>
      </c>
    </row>
    <row r="202" spans="1:26" x14ac:dyDescent="0.2">
      <c r="A202" s="146" t="str">
        <f>IF(OR(Schülerdaten!$C205&lt;&gt;""),Schülerdaten!A205,"")</f>
        <v/>
      </c>
      <c r="B202" s="146" t="str">
        <f>IF(A202&lt;&gt;"",Schülerdaten!B205,"")</f>
        <v/>
      </c>
      <c r="C202" s="146" t="str">
        <f>IF(AND(A202&lt;&gt;"",Schülerdaten!F205&lt;&gt;""),IF(INDEX(codeclint,MATCH(Schülerdaten!F205,libclint,0))&lt;&gt;"",INDEX(codeclint,MATCH(Schülerdaten!F205,libclint,0)),""),"")</f>
        <v/>
      </c>
      <c r="D202" s="146" t="str">
        <f t="shared" si="9"/>
        <v/>
      </c>
      <c r="E202" s="146" t="str">
        <f>IF(A202&lt;&gt;"",IF(Schülerdaten!G205&lt;&gt;"",IF(Schülerdaten!AB205&lt;&gt;"",IF(Schülerdaten!G205="LOC.ID",CONCATENATE("LOC.",Schülerdaten!AU$5),Schülerdaten!G205),""),""),"")</f>
        <v/>
      </c>
      <c r="F202" s="146" t="str">
        <f>IF(A202&lt;&gt;"",IF(Schülerdaten!H205&lt;&gt;"",Schülerdaten!H205,""),"")</f>
        <v/>
      </c>
      <c r="G202" s="146" t="str">
        <f>IF(AND(A202&lt;&gt;"",Schülerdaten!AC205&lt;&gt;""),IF(Schülerdaten!AC205=TRUE,INDEX(codesex,MATCH(Schülerdaten!I205,libsex,0)),Schülerdaten!I205),"")</f>
        <v/>
      </c>
      <c r="H202" s="147" t="str">
        <f>IF(A202&lt;&gt;"",IF(Schülerdaten!J205&lt;&gt;"",Schülerdaten!J205,""),"")</f>
        <v/>
      </c>
      <c r="I202" s="148" t="str">
        <f>IF(AND(A202&lt;&gt;"",Schülerdaten!AE205&lt;&gt;""),IF(Schülerdaten!AE205=TRUE,INDEX(codenat,MATCH(Schülerdaten!K205,libnat,0)),Schülerdaten!K205),"")</f>
        <v/>
      </c>
      <c r="J202" s="148" t="str">
        <f>IF(AND(A202&lt;&gt;"",Schülerdaten!AF205&lt;&gt;""),IF(Schülerdaten!AF205=TRUE,INDEX(codelangue,MATCH(Schülerdaten!L205,liblangue,0)),Schülerdaten!L205),"")</f>
        <v/>
      </c>
      <c r="K202" s="148" t="str">
        <f>IF(AND(A202&lt;&gt;"",Schülerdaten!AH205&lt;&gt;""),IF(Schülerdaten!AH205=TRUE,IF(INDEX(codegem,MATCH(Schülerdaten!M205,libgem,0))&lt;8000,INDEX(codegem,MATCH(Schülerdaten!M205,libgem,0)),""),Schülerdaten!M205),"")</f>
        <v/>
      </c>
      <c r="L202" s="148" t="str">
        <f>IF(AND(A202&lt;&gt;"",Schülerdaten!AH205&lt;&gt;""),IF(Schülerdaten!AH205=TRUE,INDEX(codegemhist,MATCH(Schülerdaten!M205,libgem,0)),""),"")</f>
        <v/>
      </c>
      <c r="M202" s="148" t="str">
        <f>IF(AND(A202&lt;&gt;"",Schülerdaten!AH205&lt;&gt;""),IF(Schülerdaten!AH205=TRUE,IF(INDEX(codegem,MATCH(Schülerdaten!M205,libgem,0))&gt;=8000,INDEX(codegem,MATCH(Schülerdaten!M205,libgem,0)),""),Schülerdaten!M205),"")</f>
        <v/>
      </c>
      <c r="N202" s="148" t="str">
        <f>IF(AND(A202&lt;&gt;"",Schülerdaten!AI205&lt;&gt;""),IF(Schülerdaten!AI205=TRUE,INDEX(codeschart,MATCH(Schülerdaten!N205,libschart,0)),Schülerdaten!N205),"")</f>
        <v/>
      </c>
      <c r="O202" s="148" t="str">
        <f>IF(AND(A202&lt;&gt;"",Schülerdaten!O205&lt;&gt;""),Schülerdaten!O205,"")</f>
        <v/>
      </c>
      <c r="P202" s="148" t="str">
        <f>IF(AND(A202&lt;&gt;"",Schülerdaten!AK205&lt;&gt;""),IF(Schülerdaten!AK205=TRUE,INDEX(codeform,MATCH(Schülerdaten!P205,libform,0)),Schülerdaten!P205),"")</f>
        <v/>
      </c>
      <c r="Q202" s="148" t="str">
        <f>IF(AND(A202&lt;&gt;"",Schülerdaten!AL205&lt;&gt;""),IF(Schülerdaten!AL205=TRUE,INDEX(codespe,MATCH(Schülerdaten!Q205,libspe,0)),Schülerdaten!Q205),"")</f>
        <v/>
      </c>
      <c r="R202" s="148" t="str">
        <f>IF(AND(A202&lt;&gt;"",OR(Schülerdaten!AM205&lt;&gt;"",Schülerdaten!AT205=FALSE)),IF(Schülerdaten!AM205=TRUE,INDEX(codemp1,MATCH(Schülerdaten!R205,libmp1,0)),IF(Schülerdaten!AT205=FALSE,0,Schülerdaten!R205)),"")</f>
        <v/>
      </c>
      <c r="S202" s="148" t="str">
        <f t="shared" si="10"/>
        <v/>
      </c>
      <c r="T202" s="148" t="str">
        <f t="shared" si="11"/>
        <v/>
      </c>
      <c r="U202" s="148" t="str">
        <f>IF(AND(A202&lt;&gt;"",Schülerdaten!S205&lt;&gt;""),Schülerdaten!S205,"")</f>
        <v/>
      </c>
      <c r="V202" s="148" t="str">
        <f>IF(AND(A202&lt;&gt;"",Schülerdaten!T205&lt;&gt;""),Schülerdaten!T205,"")</f>
        <v/>
      </c>
      <c r="W202" s="148" t="str">
        <f>IF(AND(A202&lt;&gt;"",Schülerdaten!U205&lt;&gt;""),Schülerdaten!U205,"")</f>
        <v/>
      </c>
      <c r="X202" s="148" t="str">
        <f>IF(AND(A202&lt;&gt;"",Schülerdaten!V205&lt;&gt;""),Schülerdaten!V205,"")</f>
        <v/>
      </c>
      <c r="Y202" s="148" t="str">
        <f>IF(AND(A202&lt;&gt;"",Schülerdaten!W205&lt;&gt;""),Schülerdaten!W205,"")</f>
        <v/>
      </c>
      <c r="Z202" s="148" t="str">
        <f>IF(AND(A202&lt;&gt;"",Schülerdaten!X205&lt;&gt;""),Schülerdaten!X205,"")</f>
        <v/>
      </c>
    </row>
    <row r="203" spans="1:26" x14ac:dyDescent="0.2">
      <c r="A203" s="146" t="str">
        <f>IF(OR(Schülerdaten!$C206&lt;&gt;""),Schülerdaten!A206,"")</f>
        <v/>
      </c>
      <c r="B203" s="146" t="str">
        <f>IF(A203&lt;&gt;"",Schülerdaten!B206,"")</f>
        <v/>
      </c>
      <c r="C203" s="146" t="str">
        <f>IF(AND(A203&lt;&gt;"",Schülerdaten!F206&lt;&gt;""),IF(INDEX(codeclint,MATCH(Schülerdaten!F206,libclint,0))&lt;&gt;"",INDEX(codeclint,MATCH(Schülerdaten!F206,libclint,0)),""),"")</f>
        <v/>
      </c>
      <c r="D203" s="146" t="str">
        <f t="shared" si="9"/>
        <v/>
      </c>
      <c r="E203" s="146" t="str">
        <f>IF(A203&lt;&gt;"",IF(Schülerdaten!G206&lt;&gt;"",IF(Schülerdaten!AB206&lt;&gt;"",IF(Schülerdaten!G206="LOC.ID",CONCATENATE("LOC.",Schülerdaten!AU$5),Schülerdaten!G206),""),""),"")</f>
        <v/>
      </c>
      <c r="F203" s="146" t="str">
        <f>IF(A203&lt;&gt;"",IF(Schülerdaten!H206&lt;&gt;"",Schülerdaten!H206,""),"")</f>
        <v/>
      </c>
      <c r="G203" s="146" t="str">
        <f>IF(AND(A203&lt;&gt;"",Schülerdaten!AC206&lt;&gt;""),IF(Schülerdaten!AC206=TRUE,INDEX(codesex,MATCH(Schülerdaten!I206,libsex,0)),Schülerdaten!I206),"")</f>
        <v/>
      </c>
      <c r="H203" s="147" t="str">
        <f>IF(A203&lt;&gt;"",IF(Schülerdaten!J206&lt;&gt;"",Schülerdaten!J206,""),"")</f>
        <v/>
      </c>
      <c r="I203" s="148" t="str">
        <f>IF(AND(A203&lt;&gt;"",Schülerdaten!AE206&lt;&gt;""),IF(Schülerdaten!AE206=TRUE,INDEX(codenat,MATCH(Schülerdaten!K206,libnat,0)),Schülerdaten!K206),"")</f>
        <v/>
      </c>
      <c r="J203" s="148" t="str">
        <f>IF(AND(A203&lt;&gt;"",Schülerdaten!AF206&lt;&gt;""),IF(Schülerdaten!AF206=TRUE,INDEX(codelangue,MATCH(Schülerdaten!L206,liblangue,0)),Schülerdaten!L206),"")</f>
        <v/>
      </c>
      <c r="K203" s="148" t="str">
        <f>IF(AND(A203&lt;&gt;"",Schülerdaten!AH206&lt;&gt;""),IF(Schülerdaten!AH206=TRUE,IF(INDEX(codegem,MATCH(Schülerdaten!M206,libgem,0))&lt;8000,INDEX(codegem,MATCH(Schülerdaten!M206,libgem,0)),""),Schülerdaten!M206),"")</f>
        <v/>
      </c>
      <c r="L203" s="148" t="str">
        <f>IF(AND(A203&lt;&gt;"",Schülerdaten!AH206&lt;&gt;""),IF(Schülerdaten!AH206=TRUE,INDEX(codegemhist,MATCH(Schülerdaten!M206,libgem,0)),""),"")</f>
        <v/>
      </c>
      <c r="M203" s="148" t="str">
        <f>IF(AND(A203&lt;&gt;"",Schülerdaten!AH206&lt;&gt;""),IF(Schülerdaten!AH206=TRUE,IF(INDEX(codegem,MATCH(Schülerdaten!M206,libgem,0))&gt;=8000,INDEX(codegem,MATCH(Schülerdaten!M206,libgem,0)),""),Schülerdaten!M206),"")</f>
        <v/>
      </c>
      <c r="N203" s="148" t="str">
        <f>IF(AND(A203&lt;&gt;"",Schülerdaten!AI206&lt;&gt;""),IF(Schülerdaten!AI206=TRUE,INDEX(codeschart,MATCH(Schülerdaten!N206,libschart,0)),Schülerdaten!N206),"")</f>
        <v/>
      </c>
      <c r="O203" s="148" t="str">
        <f>IF(AND(A203&lt;&gt;"",Schülerdaten!O206&lt;&gt;""),Schülerdaten!O206,"")</f>
        <v/>
      </c>
      <c r="P203" s="148" t="str">
        <f>IF(AND(A203&lt;&gt;"",Schülerdaten!AK206&lt;&gt;""),IF(Schülerdaten!AK206=TRUE,INDEX(codeform,MATCH(Schülerdaten!P206,libform,0)),Schülerdaten!P206),"")</f>
        <v/>
      </c>
      <c r="Q203" s="148" t="str">
        <f>IF(AND(A203&lt;&gt;"",Schülerdaten!AL206&lt;&gt;""),IF(Schülerdaten!AL206=TRUE,INDEX(codespe,MATCH(Schülerdaten!Q206,libspe,0)),Schülerdaten!Q206),"")</f>
        <v/>
      </c>
      <c r="R203" s="148" t="str">
        <f>IF(AND(A203&lt;&gt;"",OR(Schülerdaten!AM206&lt;&gt;"",Schülerdaten!AT206=FALSE)),IF(Schülerdaten!AM206=TRUE,INDEX(codemp1,MATCH(Schülerdaten!R206,libmp1,0)),IF(Schülerdaten!AT206=FALSE,0,Schülerdaten!R206)),"")</f>
        <v/>
      </c>
      <c r="S203" s="148" t="str">
        <f t="shared" si="10"/>
        <v/>
      </c>
      <c r="T203" s="148" t="str">
        <f t="shared" si="11"/>
        <v/>
      </c>
      <c r="U203" s="148" t="str">
        <f>IF(AND(A203&lt;&gt;"",Schülerdaten!S206&lt;&gt;""),Schülerdaten!S206,"")</f>
        <v/>
      </c>
      <c r="V203" s="148" t="str">
        <f>IF(AND(A203&lt;&gt;"",Schülerdaten!T206&lt;&gt;""),Schülerdaten!T206,"")</f>
        <v/>
      </c>
      <c r="W203" s="148" t="str">
        <f>IF(AND(A203&lt;&gt;"",Schülerdaten!U206&lt;&gt;""),Schülerdaten!U206,"")</f>
        <v/>
      </c>
      <c r="X203" s="148" t="str">
        <f>IF(AND(A203&lt;&gt;"",Schülerdaten!V206&lt;&gt;""),Schülerdaten!V206,"")</f>
        <v/>
      </c>
      <c r="Y203" s="148" t="str">
        <f>IF(AND(A203&lt;&gt;"",Schülerdaten!W206&lt;&gt;""),Schülerdaten!W206,"")</f>
        <v/>
      </c>
      <c r="Z203" s="148" t="str">
        <f>IF(AND(A203&lt;&gt;"",Schülerdaten!X206&lt;&gt;""),Schülerdaten!X206,"")</f>
        <v/>
      </c>
    </row>
    <row r="204" spans="1:26" x14ac:dyDescent="0.2">
      <c r="A204" s="146" t="str">
        <f>IF(OR(Schülerdaten!$C207&lt;&gt;""),Schülerdaten!A207,"")</f>
        <v/>
      </c>
      <c r="B204" s="146" t="str">
        <f>IF(A204&lt;&gt;"",Schülerdaten!B207,"")</f>
        <v/>
      </c>
      <c r="C204" s="146" t="str">
        <f>IF(AND(A204&lt;&gt;"",Schülerdaten!F207&lt;&gt;""),IF(INDEX(codeclint,MATCH(Schülerdaten!F207,libclint,0))&lt;&gt;"",INDEX(codeclint,MATCH(Schülerdaten!F207,libclint,0)),""),"")</f>
        <v/>
      </c>
      <c r="D204" s="146" t="str">
        <f t="shared" si="9"/>
        <v/>
      </c>
      <c r="E204" s="146" t="str">
        <f>IF(A204&lt;&gt;"",IF(Schülerdaten!G207&lt;&gt;"",IF(Schülerdaten!AB207&lt;&gt;"",IF(Schülerdaten!G207="LOC.ID",CONCATENATE("LOC.",Schülerdaten!AU$5),Schülerdaten!G207),""),""),"")</f>
        <v/>
      </c>
      <c r="F204" s="146" t="str">
        <f>IF(A204&lt;&gt;"",IF(Schülerdaten!H207&lt;&gt;"",Schülerdaten!H207,""),"")</f>
        <v/>
      </c>
      <c r="G204" s="146" t="str">
        <f>IF(AND(A204&lt;&gt;"",Schülerdaten!AC207&lt;&gt;""),IF(Schülerdaten!AC207=TRUE,INDEX(codesex,MATCH(Schülerdaten!I207,libsex,0)),Schülerdaten!I207),"")</f>
        <v/>
      </c>
      <c r="H204" s="147" t="str">
        <f>IF(A204&lt;&gt;"",IF(Schülerdaten!J207&lt;&gt;"",Schülerdaten!J207,""),"")</f>
        <v/>
      </c>
      <c r="I204" s="148" t="str">
        <f>IF(AND(A204&lt;&gt;"",Schülerdaten!AE207&lt;&gt;""),IF(Schülerdaten!AE207=TRUE,INDEX(codenat,MATCH(Schülerdaten!K207,libnat,0)),Schülerdaten!K207),"")</f>
        <v/>
      </c>
      <c r="J204" s="148" t="str">
        <f>IF(AND(A204&lt;&gt;"",Schülerdaten!AF207&lt;&gt;""),IF(Schülerdaten!AF207=TRUE,INDEX(codelangue,MATCH(Schülerdaten!L207,liblangue,0)),Schülerdaten!L207),"")</f>
        <v/>
      </c>
      <c r="K204" s="148" t="str">
        <f>IF(AND(A204&lt;&gt;"",Schülerdaten!AH207&lt;&gt;""),IF(Schülerdaten!AH207=TRUE,IF(INDEX(codegem,MATCH(Schülerdaten!M207,libgem,0))&lt;8000,INDEX(codegem,MATCH(Schülerdaten!M207,libgem,0)),""),Schülerdaten!M207),"")</f>
        <v/>
      </c>
      <c r="L204" s="148" t="str">
        <f>IF(AND(A204&lt;&gt;"",Schülerdaten!AH207&lt;&gt;""),IF(Schülerdaten!AH207=TRUE,INDEX(codegemhist,MATCH(Schülerdaten!M207,libgem,0)),""),"")</f>
        <v/>
      </c>
      <c r="M204" s="148" t="str">
        <f>IF(AND(A204&lt;&gt;"",Schülerdaten!AH207&lt;&gt;""),IF(Schülerdaten!AH207=TRUE,IF(INDEX(codegem,MATCH(Schülerdaten!M207,libgem,0))&gt;=8000,INDEX(codegem,MATCH(Schülerdaten!M207,libgem,0)),""),Schülerdaten!M207),"")</f>
        <v/>
      </c>
      <c r="N204" s="148" t="str">
        <f>IF(AND(A204&lt;&gt;"",Schülerdaten!AI207&lt;&gt;""),IF(Schülerdaten!AI207=TRUE,INDEX(codeschart,MATCH(Schülerdaten!N207,libschart,0)),Schülerdaten!N207),"")</f>
        <v/>
      </c>
      <c r="O204" s="148" t="str">
        <f>IF(AND(A204&lt;&gt;"",Schülerdaten!O207&lt;&gt;""),Schülerdaten!O207,"")</f>
        <v/>
      </c>
      <c r="P204" s="148" t="str">
        <f>IF(AND(A204&lt;&gt;"",Schülerdaten!AK207&lt;&gt;""),IF(Schülerdaten!AK207=TRUE,INDEX(codeform,MATCH(Schülerdaten!P207,libform,0)),Schülerdaten!P207),"")</f>
        <v/>
      </c>
      <c r="Q204" s="148" t="str">
        <f>IF(AND(A204&lt;&gt;"",Schülerdaten!AL207&lt;&gt;""),IF(Schülerdaten!AL207=TRUE,INDEX(codespe,MATCH(Schülerdaten!Q207,libspe,0)),Schülerdaten!Q207),"")</f>
        <v/>
      </c>
      <c r="R204" s="148" t="str">
        <f>IF(AND(A204&lt;&gt;"",OR(Schülerdaten!AM207&lt;&gt;"",Schülerdaten!AT207=FALSE)),IF(Schülerdaten!AM207=TRUE,INDEX(codemp1,MATCH(Schülerdaten!R207,libmp1,0)),IF(Schülerdaten!AT207=FALSE,0,Schülerdaten!R207)),"")</f>
        <v/>
      </c>
      <c r="S204" s="148" t="str">
        <f t="shared" si="10"/>
        <v/>
      </c>
      <c r="T204" s="148" t="str">
        <f t="shared" si="11"/>
        <v/>
      </c>
      <c r="U204" s="148" t="str">
        <f>IF(AND(A204&lt;&gt;"",Schülerdaten!S207&lt;&gt;""),Schülerdaten!S207,"")</f>
        <v/>
      </c>
      <c r="V204" s="148" t="str">
        <f>IF(AND(A204&lt;&gt;"",Schülerdaten!T207&lt;&gt;""),Schülerdaten!T207,"")</f>
        <v/>
      </c>
      <c r="W204" s="148" t="str">
        <f>IF(AND(A204&lt;&gt;"",Schülerdaten!U207&lt;&gt;""),Schülerdaten!U207,"")</f>
        <v/>
      </c>
      <c r="X204" s="148" t="str">
        <f>IF(AND(A204&lt;&gt;"",Schülerdaten!V207&lt;&gt;""),Schülerdaten!V207,"")</f>
        <v/>
      </c>
      <c r="Y204" s="148" t="str">
        <f>IF(AND(A204&lt;&gt;"",Schülerdaten!W207&lt;&gt;""),Schülerdaten!W207,"")</f>
        <v/>
      </c>
      <c r="Z204" s="148" t="str">
        <f>IF(AND(A204&lt;&gt;"",Schülerdaten!X207&lt;&gt;""),Schülerdaten!X207,"")</f>
        <v/>
      </c>
    </row>
    <row r="205" spans="1:26" x14ac:dyDescent="0.2">
      <c r="A205" s="146" t="str">
        <f>IF(OR(Schülerdaten!$C208&lt;&gt;""),Schülerdaten!A208,"")</f>
        <v/>
      </c>
      <c r="B205" s="146" t="str">
        <f>IF(A205&lt;&gt;"",Schülerdaten!B208,"")</f>
        <v/>
      </c>
      <c r="C205" s="146" t="str">
        <f>IF(AND(A205&lt;&gt;"",Schülerdaten!F208&lt;&gt;""),IF(INDEX(codeclint,MATCH(Schülerdaten!F208,libclint,0))&lt;&gt;"",INDEX(codeclint,MATCH(Schülerdaten!F208,libclint,0)),""),"")</f>
        <v/>
      </c>
      <c r="D205" s="146" t="str">
        <f t="shared" si="9"/>
        <v/>
      </c>
      <c r="E205" s="146" t="str">
        <f>IF(A205&lt;&gt;"",IF(Schülerdaten!G208&lt;&gt;"",IF(Schülerdaten!AB208&lt;&gt;"",IF(Schülerdaten!G208="LOC.ID",CONCATENATE("LOC.",Schülerdaten!AU$5),Schülerdaten!G208),""),""),"")</f>
        <v/>
      </c>
      <c r="F205" s="146" t="str">
        <f>IF(A205&lt;&gt;"",IF(Schülerdaten!H208&lt;&gt;"",Schülerdaten!H208,""),"")</f>
        <v/>
      </c>
      <c r="G205" s="146" t="str">
        <f>IF(AND(A205&lt;&gt;"",Schülerdaten!AC208&lt;&gt;""),IF(Schülerdaten!AC208=TRUE,INDEX(codesex,MATCH(Schülerdaten!I208,libsex,0)),Schülerdaten!I208),"")</f>
        <v/>
      </c>
      <c r="H205" s="147" t="str">
        <f>IF(A205&lt;&gt;"",IF(Schülerdaten!J208&lt;&gt;"",Schülerdaten!J208,""),"")</f>
        <v/>
      </c>
      <c r="I205" s="148" t="str">
        <f>IF(AND(A205&lt;&gt;"",Schülerdaten!AE208&lt;&gt;""),IF(Schülerdaten!AE208=TRUE,INDEX(codenat,MATCH(Schülerdaten!K208,libnat,0)),Schülerdaten!K208),"")</f>
        <v/>
      </c>
      <c r="J205" s="148" t="str">
        <f>IF(AND(A205&lt;&gt;"",Schülerdaten!AF208&lt;&gt;""),IF(Schülerdaten!AF208=TRUE,INDEX(codelangue,MATCH(Schülerdaten!L208,liblangue,0)),Schülerdaten!L208),"")</f>
        <v/>
      </c>
      <c r="K205" s="148" t="str">
        <f>IF(AND(A205&lt;&gt;"",Schülerdaten!AH208&lt;&gt;""),IF(Schülerdaten!AH208=TRUE,IF(INDEX(codegem,MATCH(Schülerdaten!M208,libgem,0))&lt;8000,INDEX(codegem,MATCH(Schülerdaten!M208,libgem,0)),""),Schülerdaten!M208),"")</f>
        <v/>
      </c>
      <c r="L205" s="148" t="str">
        <f>IF(AND(A205&lt;&gt;"",Schülerdaten!AH208&lt;&gt;""),IF(Schülerdaten!AH208=TRUE,INDEX(codegemhist,MATCH(Schülerdaten!M208,libgem,0)),""),"")</f>
        <v/>
      </c>
      <c r="M205" s="148" t="str">
        <f>IF(AND(A205&lt;&gt;"",Schülerdaten!AH208&lt;&gt;""),IF(Schülerdaten!AH208=TRUE,IF(INDEX(codegem,MATCH(Schülerdaten!M208,libgem,0))&gt;=8000,INDEX(codegem,MATCH(Schülerdaten!M208,libgem,0)),""),Schülerdaten!M208),"")</f>
        <v/>
      </c>
      <c r="N205" s="148" t="str">
        <f>IF(AND(A205&lt;&gt;"",Schülerdaten!AI208&lt;&gt;""),IF(Schülerdaten!AI208=TRUE,INDEX(codeschart,MATCH(Schülerdaten!N208,libschart,0)),Schülerdaten!N208),"")</f>
        <v/>
      </c>
      <c r="O205" s="148" t="str">
        <f>IF(AND(A205&lt;&gt;"",Schülerdaten!O208&lt;&gt;""),Schülerdaten!O208,"")</f>
        <v/>
      </c>
      <c r="P205" s="148" t="str">
        <f>IF(AND(A205&lt;&gt;"",Schülerdaten!AK208&lt;&gt;""),IF(Schülerdaten!AK208=TRUE,INDEX(codeform,MATCH(Schülerdaten!P208,libform,0)),Schülerdaten!P208),"")</f>
        <v/>
      </c>
      <c r="Q205" s="148" t="str">
        <f>IF(AND(A205&lt;&gt;"",Schülerdaten!AL208&lt;&gt;""),IF(Schülerdaten!AL208=TRUE,INDEX(codespe,MATCH(Schülerdaten!Q208,libspe,0)),Schülerdaten!Q208),"")</f>
        <v/>
      </c>
      <c r="R205" s="148" t="str">
        <f>IF(AND(A205&lt;&gt;"",OR(Schülerdaten!AM208&lt;&gt;"",Schülerdaten!AT208=FALSE)),IF(Schülerdaten!AM208=TRUE,INDEX(codemp1,MATCH(Schülerdaten!R208,libmp1,0)),IF(Schülerdaten!AT208=FALSE,0,Schülerdaten!R208)),"")</f>
        <v/>
      </c>
      <c r="S205" s="148" t="str">
        <f t="shared" si="10"/>
        <v/>
      </c>
      <c r="T205" s="148" t="str">
        <f t="shared" si="11"/>
        <v/>
      </c>
      <c r="U205" s="148" t="str">
        <f>IF(AND(A205&lt;&gt;"",Schülerdaten!S208&lt;&gt;""),Schülerdaten!S208,"")</f>
        <v/>
      </c>
      <c r="V205" s="148" t="str">
        <f>IF(AND(A205&lt;&gt;"",Schülerdaten!T208&lt;&gt;""),Schülerdaten!T208,"")</f>
        <v/>
      </c>
      <c r="W205" s="148" t="str">
        <f>IF(AND(A205&lt;&gt;"",Schülerdaten!U208&lt;&gt;""),Schülerdaten!U208,"")</f>
        <v/>
      </c>
      <c r="X205" s="148" t="str">
        <f>IF(AND(A205&lt;&gt;"",Schülerdaten!V208&lt;&gt;""),Schülerdaten!V208,"")</f>
        <v/>
      </c>
      <c r="Y205" s="148" t="str">
        <f>IF(AND(A205&lt;&gt;"",Schülerdaten!W208&lt;&gt;""),Schülerdaten!W208,"")</f>
        <v/>
      </c>
      <c r="Z205" s="148" t="str">
        <f>IF(AND(A205&lt;&gt;"",Schülerdaten!X208&lt;&gt;""),Schülerdaten!X208,"")</f>
        <v/>
      </c>
    </row>
    <row r="206" spans="1:26" x14ac:dyDescent="0.2">
      <c r="A206" s="146" t="str">
        <f>IF(OR(Schülerdaten!$C209&lt;&gt;""),Schülerdaten!A209,"")</f>
        <v/>
      </c>
      <c r="B206" s="146" t="str">
        <f>IF(A206&lt;&gt;"",Schülerdaten!B209,"")</f>
        <v/>
      </c>
      <c r="C206" s="146" t="str">
        <f>IF(AND(A206&lt;&gt;"",Schülerdaten!F209&lt;&gt;""),IF(INDEX(codeclint,MATCH(Schülerdaten!F209,libclint,0))&lt;&gt;"",INDEX(codeclint,MATCH(Schülerdaten!F209,libclint,0)),""),"")</f>
        <v/>
      </c>
      <c r="D206" s="146" t="str">
        <f t="shared" si="9"/>
        <v/>
      </c>
      <c r="E206" s="146" t="str">
        <f>IF(A206&lt;&gt;"",IF(Schülerdaten!G209&lt;&gt;"",IF(Schülerdaten!AB209&lt;&gt;"",IF(Schülerdaten!G209="LOC.ID",CONCATENATE("LOC.",Schülerdaten!AU$5),Schülerdaten!G209),""),""),"")</f>
        <v/>
      </c>
      <c r="F206" s="146" t="str">
        <f>IF(A206&lt;&gt;"",IF(Schülerdaten!H209&lt;&gt;"",Schülerdaten!H209,""),"")</f>
        <v/>
      </c>
      <c r="G206" s="146" t="str">
        <f>IF(AND(A206&lt;&gt;"",Schülerdaten!AC209&lt;&gt;""),IF(Schülerdaten!AC209=TRUE,INDEX(codesex,MATCH(Schülerdaten!I209,libsex,0)),Schülerdaten!I209),"")</f>
        <v/>
      </c>
      <c r="H206" s="147" t="str">
        <f>IF(A206&lt;&gt;"",IF(Schülerdaten!J209&lt;&gt;"",Schülerdaten!J209,""),"")</f>
        <v/>
      </c>
      <c r="I206" s="148" t="str">
        <f>IF(AND(A206&lt;&gt;"",Schülerdaten!AE209&lt;&gt;""),IF(Schülerdaten!AE209=TRUE,INDEX(codenat,MATCH(Schülerdaten!K209,libnat,0)),Schülerdaten!K209),"")</f>
        <v/>
      </c>
      <c r="J206" s="148" t="str">
        <f>IF(AND(A206&lt;&gt;"",Schülerdaten!AF209&lt;&gt;""),IF(Schülerdaten!AF209=TRUE,INDEX(codelangue,MATCH(Schülerdaten!L209,liblangue,0)),Schülerdaten!L209),"")</f>
        <v/>
      </c>
      <c r="K206" s="148" t="str">
        <f>IF(AND(A206&lt;&gt;"",Schülerdaten!AH209&lt;&gt;""),IF(Schülerdaten!AH209=TRUE,IF(INDEX(codegem,MATCH(Schülerdaten!M209,libgem,0))&lt;8000,INDEX(codegem,MATCH(Schülerdaten!M209,libgem,0)),""),Schülerdaten!M209),"")</f>
        <v/>
      </c>
      <c r="L206" s="148" t="str">
        <f>IF(AND(A206&lt;&gt;"",Schülerdaten!AH209&lt;&gt;""),IF(Schülerdaten!AH209=TRUE,INDEX(codegemhist,MATCH(Schülerdaten!M209,libgem,0)),""),"")</f>
        <v/>
      </c>
      <c r="M206" s="148" t="str">
        <f>IF(AND(A206&lt;&gt;"",Schülerdaten!AH209&lt;&gt;""),IF(Schülerdaten!AH209=TRUE,IF(INDEX(codegem,MATCH(Schülerdaten!M209,libgem,0))&gt;=8000,INDEX(codegem,MATCH(Schülerdaten!M209,libgem,0)),""),Schülerdaten!M209),"")</f>
        <v/>
      </c>
      <c r="N206" s="148" t="str">
        <f>IF(AND(A206&lt;&gt;"",Schülerdaten!AI209&lt;&gt;""),IF(Schülerdaten!AI209=TRUE,INDEX(codeschart,MATCH(Schülerdaten!N209,libschart,0)),Schülerdaten!N209),"")</f>
        <v/>
      </c>
      <c r="O206" s="148" t="str">
        <f>IF(AND(A206&lt;&gt;"",Schülerdaten!O209&lt;&gt;""),Schülerdaten!O209,"")</f>
        <v/>
      </c>
      <c r="P206" s="148" t="str">
        <f>IF(AND(A206&lt;&gt;"",Schülerdaten!AK209&lt;&gt;""),IF(Schülerdaten!AK209=TRUE,INDEX(codeform,MATCH(Schülerdaten!P209,libform,0)),Schülerdaten!P209),"")</f>
        <v/>
      </c>
      <c r="Q206" s="148" t="str">
        <f>IF(AND(A206&lt;&gt;"",Schülerdaten!AL209&lt;&gt;""),IF(Schülerdaten!AL209=TRUE,INDEX(codespe,MATCH(Schülerdaten!Q209,libspe,0)),Schülerdaten!Q209),"")</f>
        <v/>
      </c>
      <c r="R206" s="148" t="str">
        <f>IF(AND(A206&lt;&gt;"",OR(Schülerdaten!AM209&lt;&gt;"",Schülerdaten!AT209=FALSE)),IF(Schülerdaten!AM209=TRUE,INDEX(codemp1,MATCH(Schülerdaten!R209,libmp1,0)),IF(Schülerdaten!AT209=FALSE,0,Schülerdaten!R209)),"")</f>
        <v/>
      </c>
      <c r="S206" s="148" t="str">
        <f t="shared" si="10"/>
        <v/>
      </c>
      <c r="T206" s="148" t="str">
        <f t="shared" si="11"/>
        <v/>
      </c>
      <c r="U206" s="148" t="str">
        <f>IF(AND(A206&lt;&gt;"",Schülerdaten!S209&lt;&gt;""),Schülerdaten!S209,"")</f>
        <v/>
      </c>
      <c r="V206" s="148" t="str">
        <f>IF(AND(A206&lt;&gt;"",Schülerdaten!T209&lt;&gt;""),Schülerdaten!T209,"")</f>
        <v/>
      </c>
      <c r="W206" s="148" t="str">
        <f>IF(AND(A206&lt;&gt;"",Schülerdaten!U209&lt;&gt;""),Schülerdaten!U209,"")</f>
        <v/>
      </c>
      <c r="X206" s="148" t="str">
        <f>IF(AND(A206&lt;&gt;"",Schülerdaten!V209&lt;&gt;""),Schülerdaten!V209,"")</f>
        <v/>
      </c>
      <c r="Y206" s="148" t="str">
        <f>IF(AND(A206&lt;&gt;"",Schülerdaten!W209&lt;&gt;""),Schülerdaten!W209,"")</f>
        <v/>
      </c>
      <c r="Z206" s="148" t="str">
        <f>IF(AND(A206&lt;&gt;"",Schülerdaten!X209&lt;&gt;""),Schülerdaten!X209,"")</f>
        <v/>
      </c>
    </row>
    <row r="207" spans="1:26" x14ac:dyDescent="0.2">
      <c r="A207" s="146" t="str">
        <f>IF(OR(Schülerdaten!$C210&lt;&gt;""),Schülerdaten!A210,"")</f>
        <v/>
      </c>
      <c r="B207" s="146" t="str">
        <f>IF(A207&lt;&gt;"",Schülerdaten!B210,"")</f>
        <v/>
      </c>
      <c r="C207" s="146" t="str">
        <f>IF(AND(A207&lt;&gt;"",Schülerdaten!F210&lt;&gt;""),IF(INDEX(codeclint,MATCH(Schülerdaten!F210,libclint,0))&lt;&gt;"",INDEX(codeclint,MATCH(Schülerdaten!F210,libclint,0)),""),"")</f>
        <v/>
      </c>
      <c r="D207" s="146" t="str">
        <f t="shared" si="9"/>
        <v/>
      </c>
      <c r="E207" s="146" t="str">
        <f>IF(A207&lt;&gt;"",IF(Schülerdaten!G210&lt;&gt;"",IF(Schülerdaten!AB210&lt;&gt;"",IF(Schülerdaten!G210="LOC.ID",CONCATENATE("LOC.",Schülerdaten!AU$5),Schülerdaten!G210),""),""),"")</f>
        <v/>
      </c>
      <c r="F207" s="146" t="str">
        <f>IF(A207&lt;&gt;"",IF(Schülerdaten!H210&lt;&gt;"",Schülerdaten!H210,""),"")</f>
        <v/>
      </c>
      <c r="G207" s="146" t="str">
        <f>IF(AND(A207&lt;&gt;"",Schülerdaten!AC210&lt;&gt;""),IF(Schülerdaten!AC210=TRUE,INDEX(codesex,MATCH(Schülerdaten!I210,libsex,0)),Schülerdaten!I210),"")</f>
        <v/>
      </c>
      <c r="H207" s="147" t="str">
        <f>IF(A207&lt;&gt;"",IF(Schülerdaten!J210&lt;&gt;"",Schülerdaten!J210,""),"")</f>
        <v/>
      </c>
      <c r="I207" s="148" t="str">
        <f>IF(AND(A207&lt;&gt;"",Schülerdaten!AE210&lt;&gt;""),IF(Schülerdaten!AE210=TRUE,INDEX(codenat,MATCH(Schülerdaten!K210,libnat,0)),Schülerdaten!K210),"")</f>
        <v/>
      </c>
      <c r="J207" s="148" t="str">
        <f>IF(AND(A207&lt;&gt;"",Schülerdaten!AF210&lt;&gt;""),IF(Schülerdaten!AF210=TRUE,INDEX(codelangue,MATCH(Schülerdaten!L210,liblangue,0)),Schülerdaten!L210),"")</f>
        <v/>
      </c>
      <c r="K207" s="148" t="str">
        <f>IF(AND(A207&lt;&gt;"",Schülerdaten!AH210&lt;&gt;""),IF(Schülerdaten!AH210=TRUE,IF(INDEX(codegem,MATCH(Schülerdaten!M210,libgem,0))&lt;8000,INDEX(codegem,MATCH(Schülerdaten!M210,libgem,0)),""),Schülerdaten!M210),"")</f>
        <v/>
      </c>
      <c r="L207" s="148" t="str">
        <f>IF(AND(A207&lt;&gt;"",Schülerdaten!AH210&lt;&gt;""),IF(Schülerdaten!AH210=TRUE,INDEX(codegemhist,MATCH(Schülerdaten!M210,libgem,0)),""),"")</f>
        <v/>
      </c>
      <c r="M207" s="148" t="str">
        <f>IF(AND(A207&lt;&gt;"",Schülerdaten!AH210&lt;&gt;""),IF(Schülerdaten!AH210=TRUE,IF(INDEX(codegem,MATCH(Schülerdaten!M210,libgem,0))&gt;=8000,INDEX(codegem,MATCH(Schülerdaten!M210,libgem,0)),""),Schülerdaten!M210),"")</f>
        <v/>
      </c>
      <c r="N207" s="148" t="str">
        <f>IF(AND(A207&lt;&gt;"",Schülerdaten!AI210&lt;&gt;""),IF(Schülerdaten!AI210=TRUE,INDEX(codeschart,MATCH(Schülerdaten!N210,libschart,0)),Schülerdaten!N210),"")</f>
        <v/>
      </c>
      <c r="O207" s="148" t="str">
        <f>IF(AND(A207&lt;&gt;"",Schülerdaten!O210&lt;&gt;""),Schülerdaten!O210,"")</f>
        <v/>
      </c>
      <c r="P207" s="148" t="str">
        <f>IF(AND(A207&lt;&gt;"",Schülerdaten!AK210&lt;&gt;""),IF(Schülerdaten!AK210=TRUE,INDEX(codeform,MATCH(Schülerdaten!P210,libform,0)),Schülerdaten!P210),"")</f>
        <v/>
      </c>
      <c r="Q207" s="148" t="str">
        <f>IF(AND(A207&lt;&gt;"",Schülerdaten!AL210&lt;&gt;""),IF(Schülerdaten!AL210=TRUE,INDEX(codespe,MATCH(Schülerdaten!Q210,libspe,0)),Schülerdaten!Q210),"")</f>
        <v/>
      </c>
      <c r="R207" s="148" t="str">
        <f>IF(AND(A207&lt;&gt;"",OR(Schülerdaten!AM210&lt;&gt;"",Schülerdaten!AT210=FALSE)),IF(Schülerdaten!AM210=TRUE,INDEX(codemp1,MATCH(Schülerdaten!R210,libmp1,0)),IF(Schülerdaten!AT210=FALSE,0,Schülerdaten!R210)),"")</f>
        <v/>
      </c>
      <c r="S207" s="148" t="str">
        <f t="shared" si="10"/>
        <v/>
      </c>
      <c r="T207" s="148" t="str">
        <f t="shared" si="11"/>
        <v/>
      </c>
      <c r="U207" s="148" t="str">
        <f>IF(AND(A207&lt;&gt;"",Schülerdaten!S210&lt;&gt;""),Schülerdaten!S210,"")</f>
        <v/>
      </c>
      <c r="V207" s="148" t="str">
        <f>IF(AND(A207&lt;&gt;"",Schülerdaten!T210&lt;&gt;""),Schülerdaten!T210,"")</f>
        <v/>
      </c>
      <c r="W207" s="148" t="str">
        <f>IF(AND(A207&lt;&gt;"",Schülerdaten!U210&lt;&gt;""),Schülerdaten!U210,"")</f>
        <v/>
      </c>
      <c r="X207" s="148" t="str">
        <f>IF(AND(A207&lt;&gt;"",Schülerdaten!V210&lt;&gt;""),Schülerdaten!V210,"")</f>
        <v/>
      </c>
      <c r="Y207" s="148" t="str">
        <f>IF(AND(A207&lt;&gt;"",Schülerdaten!W210&lt;&gt;""),Schülerdaten!W210,"")</f>
        <v/>
      </c>
      <c r="Z207" s="148" t="str">
        <f>IF(AND(A207&lt;&gt;"",Schülerdaten!X210&lt;&gt;""),Schülerdaten!X210,"")</f>
        <v/>
      </c>
    </row>
    <row r="208" spans="1:26" x14ac:dyDescent="0.2">
      <c r="A208" s="146" t="str">
        <f>IF(OR(Schülerdaten!$C211&lt;&gt;""),Schülerdaten!A211,"")</f>
        <v/>
      </c>
      <c r="B208" s="146" t="str">
        <f>IF(A208&lt;&gt;"",Schülerdaten!B211,"")</f>
        <v/>
      </c>
      <c r="C208" s="146" t="str">
        <f>IF(AND(A208&lt;&gt;"",Schülerdaten!F211&lt;&gt;""),IF(INDEX(codeclint,MATCH(Schülerdaten!F211,libclint,0))&lt;&gt;"",INDEX(codeclint,MATCH(Schülerdaten!F211,libclint,0)),""),"")</f>
        <v/>
      </c>
      <c r="D208" s="146" t="str">
        <f t="shared" si="9"/>
        <v/>
      </c>
      <c r="E208" s="146" t="str">
        <f>IF(A208&lt;&gt;"",IF(Schülerdaten!G211&lt;&gt;"",IF(Schülerdaten!AB211&lt;&gt;"",IF(Schülerdaten!G211="LOC.ID",CONCATENATE("LOC.",Schülerdaten!AU$5),Schülerdaten!G211),""),""),"")</f>
        <v/>
      </c>
      <c r="F208" s="146" t="str">
        <f>IF(A208&lt;&gt;"",IF(Schülerdaten!H211&lt;&gt;"",Schülerdaten!H211,""),"")</f>
        <v/>
      </c>
      <c r="G208" s="146" t="str">
        <f>IF(AND(A208&lt;&gt;"",Schülerdaten!AC211&lt;&gt;""),IF(Schülerdaten!AC211=TRUE,INDEX(codesex,MATCH(Schülerdaten!I211,libsex,0)),Schülerdaten!I211),"")</f>
        <v/>
      </c>
      <c r="H208" s="147" t="str">
        <f>IF(A208&lt;&gt;"",IF(Schülerdaten!J211&lt;&gt;"",Schülerdaten!J211,""),"")</f>
        <v/>
      </c>
      <c r="I208" s="148" t="str">
        <f>IF(AND(A208&lt;&gt;"",Schülerdaten!AE211&lt;&gt;""),IF(Schülerdaten!AE211=TRUE,INDEX(codenat,MATCH(Schülerdaten!K211,libnat,0)),Schülerdaten!K211),"")</f>
        <v/>
      </c>
      <c r="J208" s="148" t="str">
        <f>IF(AND(A208&lt;&gt;"",Schülerdaten!AF211&lt;&gt;""),IF(Schülerdaten!AF211=TRUE,INDEX(codelangue,MATCH(Schülerdaten!L211,liblangue,0)),Schülerdaten!L211),"")</f>
        <v/>
      </c>
      <c r="K208" s="148" t="str">
        <f>IF(AND(A208&lt;&gt;"",Schülerdaten!AH211&lt;&gt;""),IF(Schülerdaten!AH211=TRUE,IF(INDEX(codegem,MATCH(Schülerdaten!M211,libgem,0))&lt;8000,INDEX(codegem,MATCH(Schülerdaten!M211,libgem,0)),""),Schülerdaten!M211),"")</f>
        <v/>
      </c>
      <c r="L208" s="148" t="str">
        <f>IF(AND(A208&lt;&gt;"",Schülerdaten!AH211&lt;&gt;""),IF(Schülerdaten!AH211=TRUE,INDEX(codegemhist,MATCH(Schülerdaten!M211,libgem,0)),""),"")</f>
        <v/>
      </c>
      <c r="M208" s="148" t="str">
        <f>IF(AND(A208&lt;&gt;"",Schülerdaten!AH211&lt;&gt;""),IF(Schülerdaten!AH211=TRUE,IF(INDEX(codegem,MATCH(Schülerdaten!M211,libgem,0))&gt;=8000,INDEX(codegem,MATCH(Schülerdaten!M211,libgem,0)),""),Schülerdaten!M211),"")</f>
        <v/>
      </c>
      <c r="N208" s="148" t="str">
        <f>IF(AND(A208&lt;&gt;"",Schülerdaten!AI211&lt;&gt;""),IF(Schülerdaten!AI211=TRUE,INDEX(codeschart,MATCH(Schülerdaten!N211,libschart,0)),Schülerdaten!N211),"")</f>
        <v/>
      </c>
      <c r="O208" s="148" t="str">
        <f>IF(AND(A208&lt;&gt;"",Schülerdaten!O211&lt;&gt;""),Schülerdaten!O211,"")</f>
        <v/>
      </c>
      <c r="P208" s="148" t="str">
        <f>IF(AND(A208&lt;&gt;"",Schülerdaten!AK211&lt;&gt;""),IF(Schülerdaten!AK211=TRUE,INDEX(codeform,MATCH(Schülerdaten!P211,libform,0)),Schülerdaten!P211),"")</f>
        <v/>
      </c>
      <c r="Q208" s="148" t="str">
        <f>IF(AND(A208&lt;&gt;"",Schülerdaten!AL211&lt;&gt;""),IF(Schülerdaten!AL211=TRUE,INDEX(codespe,MATCH(Schülerdaten!Q211,libspe,0)),Schülerdaten!Q211),"")</f>
        <v/>
      </c>
      <c r="R208" s="148" t="str">
        <f>IF(AND(A208&lt;&gt;"",OR(Schülerdaten!AM211&lt;&gt;"",Schülerdaten!AT211=FALSE)),IF(Schülerdaten!AM211=TRUE,INDEX(codemp1,MATCH(Schülerdaten!R211,libmp1,0)),IF(Schülerdaten!AT211=FALSE,0,Schülerdaten!R211)),"")</f>
        <v/>
      </c>
      <c r="S208" s="148" t="str">
        <f t="shared" si="10"/>
        <v/>
      </c>
      <c r="T208" s="148" t="str">
        <f t="shared" si="11"/>
        <v/>
      </c>
      <c r="U208" s="148" t="str">
        <f>IF(AND(A208&lt;&gt;"",Schülerdaten!S211&lt;&gt;""),Schülerdaten!S211,"")</f>
        <v/>
      </c>
      <c r="V208" s="148" t="str">
        <f>IF(AND(A208&lt;&gt;"",Schülerdaten!T211&lt;&gt;""),Schülerdaten!T211,"")</f>
        <v/>
      </c>
      <c r="W208" s="148" t="str">
        <f>IF(AND(A208&lt;&gt;"",Schülerdaten!U211&lt;&gt;""),Schülerdaten!U211,"")</f>
        <v/>
      </c>
      <c r="X208" s="148" t="str">
        <f>IF(AND(A208&lt;&gt;"",Schülerdaten!V211&lt;&gt;""),Schülerdaten!V211,"")</f>
        <v/>
      </c>
      <c r="Y208" s="148" t="str">
        <f>IF(AND(A208&lt;&gt;"",Schülerdaten!W211&lt;&gt;""),Schülerdaten!W211,"")</f>
        <v/>
      </c>
      <c r="Z208" s="148" t="str">
        <f>IF(AND(A208&lt;&gt;"",Schülerdaten!X211&lt;&gt;""),Schülerdaten!X211,"")</f>
        <v/>
      </c>
    </row>
    <row r="209" spans="1:26" x14ac:dyDescent="0.2">
      <c r="A209" s="146" t="str">
        <f>IF(OR(Schülerdaten!$C212&lt;&gt;""),Schülerdaten!A212,"")</f>
        <v/>
      </c>
      <c r="B209" s="146" t="str">
        <f>IF(A209&lt;&gt;"",Schülerdaten!B212,"")</f>
        <v/>
      </c>
      <c r="C209" s="146" t="str">
        <f>IF(AND(A209&lt;&gt;"",Schülerdaten!F212&lt;&gt;""),IF(INDEX(codeclint,MATCH(Schülerdaten!F212,libclint,0))&lt;&gt;"",INDEX(codeclint,MATCH(Schülerdaten!F212,libclint,0)),""),"")</f>
        <v/>
      </c>
      <c r="D209" s="146" t="str">
        <f t="shared" si="9"/>
        <v/>
      </c>
      <c r="E209" s="146" t="str">
        <f>IF(A209&lt;&gt;"",IF(Schülerdaten!G212&lt;&gt;"",IF(Schülerdaten!AB212&lt;&gt;"",IF(Schülerdaten!G212="LOC.ID",CONCATENATE("LOC.",Schülerdaten!AU$5),Schülerdaten!G212),""),""),"")</f>
        <v/>
      </c>
      <c r="F209" s="146" t="str">
        <f>IF(A209&lt;&gt;"",IF(Schülerdaten!H212&lt;&gt;"",Schülerdaten!H212,""),"")</f>
        <v/>
      </c>
      <c r="G209" s="146" t="str">
        <f>IF(AND(A209&lt;&gt;"",Schülerdaten!AC212&lt;&gt;""),IF(Schülerdaten!AC212=TRUE,INDEX(codesex,MATCH(Schülerdaten!I212,libsex,0)),Schülerdaten!I212),"")</f>
        <v/>
      </c>
      <c r="H209" s="147" t="str">
        <f>IF(A209&lt;&gt;"",IF(Schülerdaten!J212&lt;&gt;"",Schülerdaten!J212,""),"")</f>
        <v/>
      </c>
      <c r="I209" s="148" t="str">
        <f>IF(AND(A209&lt;&gt;"",Schülerdaten!AE212&lt;&gt;""),IF(Schülerdaten!AE212=TRUE,INDEX(codenat,MATCH(Schülerdaten!K212,libnat,0)),Schülerdaten!K212),"")</f>
        <v/>
      </c>
      <c r="J209" s="148" t="str">
        <f>IF(AND(A209&lt;&gt;"",Schülerdaten!AF212&lt;&gt;""),IF(Schülerdaten!AF212=TRUE,INDEX(codelangue,MATCH(Schülerdaten!L212,liblangue,0)),Schülerdaten!L212),"")</f>
        <v/>
      </c>
      <c r="K209" s="148" t="str">
        <f>IF(AND(A209&lt;&gt;"",Schülerdaten!AH212&lt;&gt;""),IF(Schülerdaten!AH212=TRUE,IF(INDEX(codegem,MATCH(Schülerdaten!M212,libgem,0))&lt;8000,INDEX(codegem,MATCH(Schülerdaten!M212,libgem,0)),""),Schülerdaten!M212),"")</f>
        <v/>
      </c>
      <c r="L209" s="148" t="str">
        <f>IF(AND(A209&lt;&gt;"",Schülerdaten!AH212&lt;&gt;""),IF(Schülerdaten!AH212=TRUE,INDEX(codegemhist,MATCH(Schülerdaten!M212,libgem,0)),""),"")</f>
        <v/>
      </c>
      <c r="M209" s="148" t="str">
        <f>IF(AND(A209&lt;&gt;"",Schülerdaten!AH212&lt;&gt;""),IF(Schülerdaten!AH212=TRUE,IF(INDEX(codegem,MATCH(Schülerdaten!M212,libgem,0))&gt;=8000,INDEX(codegem,MATCH(Schülerdaten!M212,libgem,0)),""),Schülerdaten!M212),"")</f>
        <v/>
      </c>
      <c r="N209" s="148" t="str">
        <f>IF(AND(A209&lt;&gt;"",Schülerdaten!AI212&lt;&gt;""),IF(Schülerdaten!AI212=TRUE,INDEX(codeschart,MATCH(Schülerdaten!N212,libschart,0)),Schülerdaten!N212),"")</f>
        <v/>
      </c>
      <c r="O209" s="148" t="str">
        <f>IF(AND(A209&lt;&gt;"",Schülerdaten!O212&lt;&gt;""),Schülerdaten!O212,"")</f>
        <v/>
      </c>
      <c r="P209" s="148" t="str">
        <f>IF(AND(A209&lt;&gt;"",Schülerdaten!AK212&lt;&gt;""),IF(Schülerdaten!AK212=TRUE,INDEX(codeform,MATCH(Schülerdaten!P212,libform,0)),Schülerdaten!P212),"")</f>
        <v/>
      </c>
      <c r="Q209" s="148" t="str">
        <f>IF(AND(A209&lt;&gt;"",Schülerdaten!AL212&lt;&gt;""),IF(Schülerdaten!AL212=TRUE,INDEX(codespe,MATCH(Schülerdaten!Q212,libspe,0)),Schülerdaten!Q212),"")</f>
        <v/>
      </c>
      <c r="R209" s="148" t="str">
        <f>IF(AND(A209&lt;&gt;"",OR(Schülerdaten!AM212&lt;&gt;"",Schülerdaten!AT212=FALSE)),IF(Schülerdaten!AM212=TRUE,INDEX(codemp1,MATCH(Schülerdaten!R212,libmp1,0)),IF(Schülerdaten!AT212=FALSE,0,Schülerdaten!R212)),"")</f>
        <v/>
      </c>
      <c r="S209" s="148" t="str">
        <f t="shared" si="10"/>
        <v/>
      </c>
      <c r="T209" s="148" t="str">
        <f t="shared" si="11"/>
        <v/>
      </c>
      <c r="U209" s="148" t="str">
        <f>IF(AND(A209&lt;&gt;"",Schülerdaten!S212&lt;&gt;""),Schülerdaten!S212,"")</f>
        <v/>
      </c>
      <c r="V209" s="148" t="str">
        <f>IF(AND(A209&lt;&gt;"",Schülerdaten!T212&lt;&gt;""),Schülerdaten!T212,"")</f>
        <v/>
      </c>
      <c r="W209" s="148" t="str">
        <f>IF(AND(A209&lt;&gt;"",Schülerdaten!U212&lt;&gt;""),Schülerdaten!U212,"")</f>
        <v/>
      </c>
      <c r="X209" s="148" t="str">
        <f>IF(AND(A209&lt;&gt;"",Schülerdaten!V212&lt;&gt;""),Schülerdaten!V212,"")</f>
        <v/>
      </c>
      <c r="Y209" s="148" t="str">
        <f>IF(AND(A209&lt;&gt;"",Schülerdaten!W212&lt;&gt;""),Schülerdaten!W212,"")</f>
        <v/>
      </c>
      <c r="Z209" s="148" t="str">
        <f>IF(AND(A209&lt;&gt;"",Schülerdaten!X212&lt;&gt;""),Schülerdaten!X212,"")</f>
        <v/>
      </c>
    </row>
    <row r="210" spans="1:26" x14ac:dyDescent="0.2">
      <c r="A210" s="146" t="str">
        <f>IF(OR(Schülerdaten!$C213&lt;&gt;""),Schülerdaten!A213,"")</f>
        <v/>
      </c>
      <c r="B210" s="146" t="str">
        <f>IF(A210&lt;&gt;"",Schülerdaten!B213,"")</f>
        <v/>
      </c>
      <c r="C210" s="146" t="str">
        <f>IF(AND(A210&lt;&gt;"",Schülerdaten!F213&lt;&gt;""),IF(INDEX(codeclint,MATCH(Schülerdaten!F213,libclint,0))&lt;&gt;"",INDEX(codeclint,MATCH(Schülerdaten!F213,libclint,0)),""),"")</f>
        <v/>
      </c>
      <c r="D210" s="146" t="str">
        <f t="shared" si="9"/>
        <v/>
      </c>
      <c r="E210" s="146" t="str">
        <f>IF(A210&lt;&gt;"",IF(Schülerdaten!G213&lt;&gt;"",IF(Schülerdaten!AB213&lt;&gt;"",IF(Schülerdaten!G213="LOC.ID",CONCATENATE("LOC.",Schülerdaten!AU$5),Schülerdaten!G213),""),""),"")</f>
        <v/>
      </c>
      <c r="F210" s="146" t="str">
        <f>IF(A210&lt;&gt;"",IF(Schülerdaten!H213&lt;&gt;"",Schülerdaten!H213,""),"")</f>
        <v/>
      </c>
      <c r="G210" s="146" t="str">
        <f>IF(AND(A210&lt;&gt;"",Schülerdaten!AC213&lt;&gt;""),IF(Schülerdaten!AC213=TRUE,INDEX(codesex,MATCH(Schülerdaten!I213,libsex,0)),Schülerdaten!I213),"")</f>
        <v/>
      </c>
      <c r="H210" s="147" t="str">
        <f>IF(A210&lt;&gt;"",IF(Schülerdaten!J213&lt;&gt;"",Schülerdaten!J213,""),"")</f>
        <v/>
      </c>
      <c r="I210" s="148" t="str">
        <f>IF(AND(A210&lt;&gt;"",Schülerdaten!AE213&lt;&gt;""),IF(Schülerdaten!AE213=TRUE,INDEX(codenat,MATCH(Schülerdaten!K213,libnat,0)),Schülerdaten!K213),"")</f>
        <v/>
      </c>
      <c r="J210" s="148" t="str">
        <f>IF(AND(A210&lt;&gt;"",Schülerdaten!AF213&lt;&gt;""),IF(Schülerdaten!AF213=TRUE,INDEX(codelangue,MATCH(Schülerdaten!L213,liblangue,0)),Schülerdaten!L213),"")</f>
        <v/>
      </c>
      <c r="K210" s="148" t="str">
        <f>IF(AND(A210&lt;&gt;"",Schülerdaten!AH213&lt;&gt;""),IF(Schülerdaten!AH213=TRUE,IF(INDEX(codegem,MATCH(Schülerdaten!M213,libgem,0))&lt;8000,INDEX(codegem,MATCH(Schülerdaten!M213,libgem,0)),""),Schülerdaten!M213),"")</f>
        <v/>
      </c>
      <c r="L210" s="148" t="str">
        <f>IF(AND(A210&lt;&gt;"",Schülerdaten!AH213&lt;&gt;""),IF(Schülerdaten!AH213=TRUE,INDEX(codegemhist,MATCH(Schülerdaten!M213,libgem,0)),""),"")</f>
        <v/>
      </c>
      <c r="M210" s="148" t="str">
        <f>IF(AND(A210&lt;&gt;"",Schülerdaten!AH213&lt;&gt;""),IF(Schülerdaten!AH213=TRUE,IF(INDEX(codegem,MATCH(Schülerdaten!M213,libgem,0))&gt;=8000,INDEX(codegem,MATCH(Schülerdaten!M213,libgem,0)),""),Schülerdaten!M213),"")</f>
        <v/>
      </c>
      <c r="N210" s="148" t="str">
        <f>IF(AND(A210&lt;&gt;"",Schülerdaten!AI213&lt;&gt;""),IF(Schülerdaten!AI213=TRUE,INDEX(codeschart,MATCH(Schülerdaten!N213,libschart,0)),Schülerdaten!N213),"")</f>
        <v/>
      </c>
      <c r="O210" s="148" t="str">
        <f>IF(AND(A210&lt;&gt;"",Schülerdaten!O213&lt;&gt;""),Schülerdaten!O213,"")</f>
        <v/>
      </c>
      <c r="P210" s="148" t="str">
        <f>IF(AND(A210&lt;&gt;"",Schülerdaten!AK213&lt;&gt;""),IF(Schülerdaten!AK213=TRUE,INDEX(codeform,MATCH(Schülerdaten!P213,libform,0)),Schülerdaten!P213),"")</f>
        <v/>
      </c>
      <c r="Q210" s="148" t="str">
        <f>IF(AND(A210&lt;&gt;"",Schülerdaten!AL213&lt;&gt;""),IF(Schülerdaten!AL213=TRUE,INDEX(codespe,MATCH(Schülerdaten!Q213,libspe,0)),Schülerdaten!Q213),"")</f>
        <v/>
      </c>
      <c r="R210" s="148" t="str">
        <f>IF(AND(A210&lt;&gt;"",OR(Schülerdaten!AM213&lt;&gt;"",Schülerdaten!AT213=FALSE)),IF(Schülerdaten!AM213=TRUE,INDEX(codemp1,MATCH(Schülerdaten!R213,libmp1,0)),IF(Schülerdaten!AT213=FALSE,0,Schülerdaten!R213)),"")</f>
        <v/>
      </c>
      <c r="S210" s="148" t="str">
        <f t="shared" si="10"/>
        <v/>
      </c>
      <c r="T210" s="148" t="str">
        <f t="shared" si="11"/>
        <v/>
      </c>
      <c r="U210" s="148" t="str">
        <f>IF(AND(A210&lt;&gt;"",Schülerdaten!S213&lt;&gt;""),Schülerdaten!S213,"")</f>
        <v/>
      </c>
      <c r="V210" s="148" t="str">
        <f>IF(AND(A210&lt;&gt;"",Schülerdaten!T213&lt;&gt;""),Schülerdaten!T213,"")</f>
        <v/>
      </c>
      <c r="W210" s="148" t="str">
        <f>IF(AND(A210&lt;&gt;"",Schülerdaten!U213&lt;&gt;""),Schülerdaten!U213,"")</f>
        <v/>
      </c>
      <c r="X210" s="148" t="str">
        <f>IF(AND(A210&lt;&gt;"",Schülerdaten!V213&lt;&gt;""),Schülerdaten!V213,"")</f>
        <v/>
      </c>
      <c r="Y210" s="148" t="str">
        <f>IF(AND(A210&lt;&gt;"",Schülerdaten!W213&lt;&gt;""),Schülerdaten!W213,"")</f>
        <v/>
      </c>
      <c r="Z210" s="148" t="str">
        <f>IF(AND(A210&lt;&gt;"",Schülerdaten!X213&lt;&gt;""),Schülerdaten!X213,"")</f>
        <v/>
      </c>
    </row>
    <row r="211" spans="1:26" x14ac:dyDescent="0.2">
      <c r="A211" s="146" t="str">
        <f>IF(OR(Schülerdaten!$C214&lt;&gt;""),Schülerdaten!A214,"")</f>
        <v/>
      </c>
      <c r="B211" s="146" t="str">
        <f>IF(A211&lt;&gt;"",Schülerdaten!B214,"")</f>
        <v/>
      </c>
      <c r="C211" s="146" t="str">
        <f>IF(AND(A211&lt;&gt;"",Schülerdaten!F214&lt;&gt;""),IF(INDEX(codeclint,MATCH(Schülerdaten!F214,libclint,0))&lt;&gt;"",INDEX(codeclint,MATCH(Schülerdaten!F214,libclint,0)),""),"")</f>
        <v/>
      </c>
      <c r="D211" s="146" t="str">
        <f t="shared" si="9"/>
        <v/>
      </c>
      <c r="E211" s="146" t="str">
        <f>IF(A211&lt;&gt;"",IF(Schülerdaten!G214&lt;&gt;"",IF(Schülerdaten!AB214&lt;&gt;"",IF(Schülerdaten!G214="LOC.ID",CONCATENATE("LOC.",Schülerdaten!AU$5),Schülerdaten!G214),""),""),"")</f>
        <v/>
      </c>
      <c r="F211" s="146" t="str">
        <f>IF(A211&lt;&gt;"",IF(Schülerdaten!H214&lt;&gt;"",Schülerdaten!H214,""),"")</f>
        <v/>
      </c>
      <c r="G211" s="146" t="str">
        <f>IF(AND(A211&lt;&gt;"",Schülerdaten!AC214&lt;&gt;""),IF(Schülerdaten!AC214=TRUE,INDEX(codesex,MATCH(Schülerdaten!I214,libsex,0)),Schülerdaten!I214),"")</f>
        <v/>
      </c>
      <c r="H211" s="147" t="str">
        <f>IF(A211&lt;&gt;"",IF(Schülerdaten!J214&lt;&gt;"",Schülerdaten!J214,""),"")</f>
        <v/>
      </c>
      <c r="I211" s="148" t="str">
        <f>IF(AND(A211&lt;&gt;"",Schülerdaten!AE214&lt;&gt;""),IF(Schülerdaten!AE214=TRUE,INDEX(codenat,MATCH(Schülerdaten!K214,libnat,0)),Schülerdaten!K214),"")</f>
        <v/>
      </c>
      <c r="J211" s="148" t="str">
        <f>IF(AND(A211&lt;&gt;"",Schülerdaten!AF214&lt;&gt;""),IF(Schülerdaten!AF214=TRUE,INDEX(codelangue,MATCH(Schülerdaten!L214,liblangue,0)),Schülerdaten!L214),"")</f>
        <v/>
      </c>
      <c r="K211" s="148" t="str">
        <f>IF(AND(A211&lt;&gt;"",Schülerdaten!AH214&lt;&gt;""),IF(Schülerdaten!AH214=TRUE,IF(INDEX(codegem,MATCH(Schülerdaten!M214,libgem,0))&lt;8000,INDEX(codegem,MATCH(Schülerdaten!M214,libgem,0)),""),Schülerdaten!M214),"")</f>
        <v/>
      </c>
      <c r="L211" s="148" t="str">
        <f>IF(AND(A211&lt;&gt;"",Schülerdaten!AH214&lt;&gt;""),IF(Schülerdaten!AH214=TRUE,INDEX(codegemhist,MATCH(Schülerdaten!M214,libgem,0)),""),"")</f>
        <v/>
      </c>
      <c r="M211" s="148" t="str">
        <f>IF(AND(A211&lt;&gt;"",Schülerdaten!AH214&lt;&gt;""),IF(Schülerdaten!AH214=TRUE,IF(INDEX(codegem,MATCH(Schülerdaten!M214,libgem,0))&gt;=8000,INDEX(codegem,MATCH(Schülerdaten!M214,libgem,0)),""),Schülerdaten!M214),"")</f>
        <v/>
      </c>
      <c r="N211" s="148" t="str">
        <f>IF(AND(A211&lt;&gt;"",Schülerdaten!AI214&lt;&gt;""),IF(Schülerdaten!AI214=TRUE,INDEX(codeschart,MATCH(Schülerdaten!N214,libschart,0)),Schülerdaten!N214),"")</f>
        <v/>
      </c>
      <c r="O211" s="148" t="str">
        <f>IF(AND(A211&lt;&gt;"",Schülerdaten!O214&lt;&gt;""),Schülerdaten!O214,"")</f>
        <v/>
      </c>
      <c r="P211" s="148" t="str">
        <f>IF(AND(A211&lt;&gt;"",Schülerdaten!AK214&lt;&gt;""),IF(Schülerdaten!AK214=TRUE,INDEX(codeform,MATCH(Schülerdaten!P214,libform,0)),Schülerdaten!P214),"")</f>
        <v/>
      </c>
      <c r="Q211" s="148" t="str">
        <f>IF(AND(A211&lt;&gt;"",Schülerdaten!AL214&lt;&gt;""),IF(Schülerdaten!AL214=TRUE,INDEX(codespe,MATCH(Schülerdaten!Q214,libspe,0)),Schülerdaten!Q214),"")</f>
        <v/>
      </c>
      <c r="R211" s="148" t="str">
        <f>IF(AND(A211&lt;&gt;"",OR(Schülerdaten!AM214&lt;&gt;"",Schülerdaten!AT214=FALSE)),IF(Schülerdaten!AM214=TRUE,INDEX(codemp1,MATCH(Schülerdaten!R214,libmp1,0)),IF(Schülerdaten!AT214=FALSE,0,Schülerdaten!R214)),"")</f>
        <v/>
      </c>
      <c r="S211" s="148" t="str">
        <f t="shared" si="10"/>
        <v/>
      </c>
      <c r="T211" s="148" t="str">
        <f t="shared" si="11"/>
        <v/>
      </c>
      <c r="U211" s="148" t="str">
        <f>IF(AND(A211&lt;&gt;"",Schülerdaten!S214&lt;&gt;""),Schülerdaten!S214,"")</f>
        <v/>
      </c>
      <c r="V211" s="148" t="str">
        <f>IF(AND(A211&lt;&gt;"",Schülerdaten!T214&lt;&gt;""),Schülerdaten!T214,"")</f>
        <v/>
      </c>
      <c r="W211" s="148" t="str">
        <f>IF(AND(A211&lt;&gt;"",Schülerdaten!U214&lt;&gt;""),Schülerdaten!U214,"")</f>
        <v/>
      </c>
      <c r="X211" s="148" t="str">
        <f>IF(AND(A211&lt;&gt;"",Schülerdaten!V214&lt;&gt;""),Schülerdaten!V214,"")</f>
        <v/>
      </c>
      <c r="Y211" s="148" t="str">
        <f>IF(AND(A211&lt;&gt;"",Schülerdaten!W214&lt;&gt;""),Schülerdaten!W214,"")</f>
        <v/>
      </c>
      <c r="Z211" s="148" t="str">
        <f>IF(AND(A211&lt;&gt;"",Schülerdaten!X214&lt;&gt;""),Schülerdaten!X214,"")</f>
        <v/>
      </c>
    </row>
    <row r="212" spans="1:26" x14ac:dyDescent="0.2">
      <c r="A212" s="146" t="str">
        <f>IF(OR(Schülerdaten!$C215&lt;&gt;""),Schülerdaten!A215,"")</f>
        <v/>
      </c>
      <c r="B212" s="146" t="str">
        <f>IF(A212&lt;&gt;"",Schülerdaten!B215,"")</f>
        <v/>
      </c>
      <c r="C212" s="146" t="str">
        <f>IF(AND(A212&lt;&gt;"",Schülerdaten!F215&lt;&gt;""),IF(INDEX(codeclint,MATCH(Schülerdaten!F215,libclint,0))&lt;&gt;"",INDEX(codeclint,MATCH(Schülerdaten!F215,libclint,0)),""),"")</f>
        <v/>
      </c>
      <c r="D212" s="146" t="str">
        <f t="shared" si="9"/>
        <v/>
      </c>
      <c r="E212" s="146" t="str">
        <f>IF(A212&lt;&gt;"",IF(Schülerdaten!G215&lt;&gt;"",IF(Schülerdaten!AB215&lt;&gt;"",IF(Schülerdaten!G215="LOC.ID",CONCATENATE("LOC.",Schülerdaten!AU$5),Schülerdaten!G215),""),""),"")</f>
        <v/>
      </c>
      <c r="F212" s="146" t="str">
        <f>IF(A212&lt;&gt;"",IF(Schülerdaten!H215&lt;&gt;"",Schülerdaten!H215,""),"")</f>
        <v/>
      </c>
      <c r="G212" s="146" t="str">
        <f>IF(AND(A212&lt;&gt;"",Schülerdaten!AC215&lt;&gt;""),IF(Schülerdaten!AC215=TRUE,INDEX(codesex,MATCH(Schülerdaten!I215,libsex,0)),Schülerdaten!I215),"")</f>
        <v/>
      </c>
      <c r="H212" s="147" t="str">
        <f>IF(A212&lt;&gt;"",IF(Schülerdaten!J215&lt;&gt;"",Schülerdaten!J215,""),"")</f>
        <v/>
      </c>
      <c r="I212" s="148" t="str">
        <f>IF(AND(A212&lt;&gt;"",Schülerdaten!AE215&lt;&gt;""),IF(Schülerdaten!AE215=TRUE,INDEX(codenat,MATCH(Schülerdaten!K215,libnat,0)),Schülerdaten!K215),"")</f>
        <v/>
      </c>
      <c r="J212" s="148" t="str">
        <f>IF(AND(A212&lt;&gt;"",Schülerdaten!AF215&lt;&gt;""),IF(Schülerdaten!AF215=TRUE,INDEX(codelangue,MATCH(Schülerdaten!L215,liblangue,0)),Schülerdaten!L215),"")</f>
        <v/>
      </c>
      <c r="K212" s="148" t="str">
        <f>IF(AND(A212&lt;&gt;"",Schülerdaten!AH215&lt;&gt;""),IF(Schülerdaten!AH215=TRUE,IF(INDEX(codegem,MATCH(Schülerdaten!M215,libgem,0))&lt;8000,INDEX(codegem,MATCH(Schülerdaten!M215,libgem,0)),""),Schülerdaten!M215),"")</f>
        <v/>
      </c>
      <c r="L212" s="148" t="str">
        <f>IF(AND(A212&lt;&gt;"",Schülerdaten!AH215&lt;&gt;""),IF(Schülerdaten!AH215=TRUE,INDEX(codegemhist,MATCH(Schülerdaten!M215,libgem,0)),""),"")</f>
        <v/>
      </c>
      <c r="M212" s="148" t="str">
        <f>IF(AND(A212&lt;&gt;"",Schülerdaten!AH215&lt;&gt;""),IF(Schülerdaten!AH215=TRUE,IF(INDEX(codegem,MATCH(Schülerdaten!M215,libgem,0))&gt;=8000,INDEX(codegem,MATCH(Schülerdaten!M215,libgem,0)),""),Schülerdaten!M215),"")</f>
        <v/>
      </c>
      <c r="N212" s="148" t="str">
        <f>IF(AND(A212&lt;&gt;"",Schülerdaten!AI215&lt;&gt;""),IF(Schülerdaten!AI215=TRUE,INDEX(codeschart,MATCH(Schülerdaten!N215,libschart,0)),Schülerdaten!N215),"")</f>
        <v/>
      </c>
      <c r="O212" s="148" t="str">
        <f>IF(AND(A212&lt;&gt;"",Schülerdaten!O215&lt;&gt;""),Schülerdaten!O215,"")</f>
        <v/>
      </c>
      <c r="P212" s="148" t="str">
        <f>IF(AND(A212&lt;&gt;"",Schülerdaten!AK215&lt;&gt;""),IF(Schülerdaten!AK215=TRUE,INDEX(codeform,MATCH(Schülerdaten!P215,libform,0)),Schülerdaten!P215),"")</f>
        <v/>
      </c>
      <c r="Q212" s="148" t="str">
        <f>IF(AND(A212&lt;&gt;"",Schülerdaten!AL215&lt;&gt;""),IF(Schülerdaten!AL215=TRUE,INDEX(codespe,MATCH(Schülerdaten!Q215,libspe,0)),Schülerdaten!Q215),"")</f>
        <v/>
      </c>
      <c r="R212" s="148" t="str">
        <f>IF(AND(A212&lt;&gt;"",OR(Schülerdaten!AM215&lt;&gt;"",Schülerdaten!AT215=FALSE)),IF(Schülerdaten!AM215=TRUE,INDEX(codemp1,MATCH(Schülerdaten!R215,libmp1,0)),IF(Schülerdaten!AT215=FALSE,0,Schülerdaten!R215)),"")</f>
        <v/>
      </c>
      <c r="S212" s="148" t="str">
        <f t="shared" si="10"/>
        <v/>
      </c>
      <c r="T212" s="148" t="str">
        <f t="shared" si="11"/>
        <v/>
      </c>
      <c r="U212" s="148" t="str">
        <f>IF(AND(A212&lt;&gt;"",Schülerdaten!S215&lt;&gt;""),Schülerdaten!S215,"")</f>
        <v/>
      </c>
      <c r="V212" s="148" t="str">
        <f>IF(AND(A212&lt;&gt;"",Schülerdaten!T215&lt;&gt;""),Schülerdaten!T215,"")</f>
        <v/>
      </c>
      <c r="W212" s="148" t="str">
        <f>IF(AND(A212&lt;&gt;"",Schülerdaten!U215&lt;&gt;""),Schülerdaten!U215,"")</f>
        <v/>
      </c>
      <c r="X212" s="148" t="str">
        <f>IF(AND(A212&lt;&gt;"",Schülerdaten!V215&lt;&gt;""),Schülerdaten!V215,"")</f>
        <v/>
      </c>
      <c r="Y212" s="148" t="str">
        <f>IF(AND(A212&lt;&gt;"",Schülerdaten!W215&lt;&gt;""),Schülerdaten!W215,"")</f>
        <v/>
      </c>
      <c r="Z212" s="148" t="str">
        <f>IF(AND(A212&lt;&gt;"",Schülerdaten!X215&lt;&gt;""),Schülerdaten!X215,"")</f>
        <v/>
      </c>
    </row>
    <row r="213" spans="1:26" x14ac:dyDescent="0.2">
      <c r="A213" s="146" t="str">
        <f>IF(OR(Schülerdaten!$C216&lt;&gt;""),Schülerdaten!A216,"")</f>
        <v/>
      </c>
      <c r="B213" s="146" t="str">
        <f>IF(A213&lt;&gt;"",Schülerdaten!B216,"")</f>
        <v/>
      </c>
      <c r="C213" s="146" t="str">
        <f>IF(AND(A213&lt;&gt;"",Schülerdaten!F216&lt;&gt;""),IF(INDEX(codeclint,MATCH(Schülerdaten!F216,libclint,0))&lt;&gt;"",INDEX(codeclint,MATCH(Schülerdaten!F216,libclint,0)),""),"")</f>
        <v/>
      </c>
      <c r="D213" s="146" t="str">
        <f t="shared" si="9"/>
        <v/>
      </c>
      <c r="E213" s="146" t="str">
        <f>IF(A213&lt;&gt;"",IF(Schülerdaten!G216&lt;&gt;"",IF(Schülerdaten!AB216&lt;&gt;"",IF(Schülerdaten!G216="LOC.ID",CONCATENATE("LOC.",Schülerdaten!AU$5),Schülerdaten!G216),""),""),"")</f>
        <v/>
      </c>
      <c r="F213" s="146" t="str">
        <f>IF(A213&lt;&gt;"",IF(Schülerdaten!H216&lt;&gt;"",Schülerdaten!H216,""),"")</f>
        <v/>
      </c>
      <c r="G213" s="146" t="str">
        <f>IF(AND(A213&lt;&gt;"",Schülerdaten!AC216&lt;&gt;""),IF(Schülerdaten!AC216=TRUE,INDEX(codesex,MATCH(Schülerdaten!I216,libsex,0)),Schülerdaten!I216),"")</f>
        <v/>
      </c>
      <c r="H213" s="147" t="str">
        <f>IF(A213&lt;&gt;"",IF(Schülerdaten!J216&lt;&gt;"",Schülerdaten!J216,""),"")</f>
        <v/>
      </c>
      <c r="I213" s="148" t="str">
        <f>IF(AND(A213&lt;&gt;"",Schülerdaten!AE216&lt;&gt;""),IF(Schülerdaten!AE216=TRUE,INDEX(codenat,MATCH(Schülerdaten!K216,libnat,0)),Schülerdaten!K216),"")</f>
        <v/>
      </c>
      <c r="J213" s="148" t="str">
        <f>IF(AND(A213&lt;&gt;"",Schülerdaten!AF216&lt;&gt;""),IF(Schülerdaten!AF216=TRUE,INDEX(codelangue,MATCH(Schülerdaten!L216,liblangue,0)),Schülerdaten!L216),"")</f>
        <v/>
      </c>
      <c r="K213" s="148" t="str">
        <f>IF(AND(A213&lt;&gt;"",Schülerdaten!AH216&lt;&gt;""),IF(Schülerdaten!AH216=TRUE,IF(INDEX(codegem,MATCH(Schülerdaten!M216,libgem,0))&lt;8000,INDEX(codegem,MATCH(Schülerdaten!M216,libgem,0)),""),Schülerdaten!M216),"")</f>
        <v/>
      </c>
      <c r="L213" s="148" t="str">
        <f>IF(AND(A213&lt;&gt;"",Schülerdaten!AH216&lt;&gt;""),IF(Schülerdaten!AH216=TRUE,INDEX(codegemhist,MATCH(Schülerdaten!M216,libgem,0)),""),"")</f>
        <v/>
      </c>
      <c r="M213" s="148" t="str">
        <f>IF(AND(A213&lt;&gt;"",Schülerdaten!AH216&lt;&gt;""),IF(Schülerdaten!AH216=TRUE,IF(INDEX(codegem,MATCH(Schülerdaten!M216,libgem,0))&gt;=8000,INDEX(codegem,MATCH(Schülerdaten!M216,libgem,0)),""),Schülerdaten!M216),"")</f>
        <v/>
      </c>
      <c r="N213" s="148" t="str">
        <f>IF(AND(A213&lt;&gt;"",Schülerdaten!AI216&lt;&gt;""),IF(Schülerdaten!AI216=TRUE,INDEX(codeschart,MATCH(Schülerdaten!N216,libschart,0)),Schülerdaten!N216),"")</f>
        <v/>
      </c>
      <c r="O213" s="148" t="str">
        <f>IF(AND(A213&lt;&gt;"",Schülerdaten!O216&lt;&gt;""),Schülerdaten!O216,"")</f>
        <v/>
      </c>
      <c r="P213" s="148" t="str">
        <f>IF(AND(A213&lt;&gt;"",Schülerdaten!AK216&lt;&gt;""),IF(Schülerdaten!AK216=TRUE,INDEX(codeform,MATCH(Schülerdaten!P216,libform,0)),Schülerdaten!P216),"")</f>
        <v/>
      </c>
      <c r="Q213" s="148" t="str">
        <f>IF(AND(A213&lt;&gt;"",Schülerdaten!AL216&lt;&gt;""),IF(Schülerdaten!AL216=TRUE,INDEX(codespe,MATCH(Schülerdaten!Q216,libspe,0)),Schülerdaten!Q216),"")</f>
        <v/>
      </c>
      <c r="R213" s="148" t="str">
        <f>IF(AND(A213&lt;&gt;"",OR(Schülerdaten!AM216&lt;&gt;"",Schülerdaten!AT216=FALSE)),IF(Schülerdaten!AM216=TRUE,INDEX(codemp1,MATCH(Schülerdaten!R216,libmp1,0)),IF(Schülerdaten!AT216=FALSE,0,Schülerdaten!R216)),"")</f>
        <v/>
      </c>
      <c r="S213" s="148" t="str">
        <f t="shared" si="10"/>
        <v/>
      </c>
      <c r="T213" s="148" t="str">
        <f t="shared" si="11"/>
        <v/>
      </c>
      <c r="U213" s="148" t="str">
        <f>IF(AND(A213&lt;&gt;"",Schülerdaten!S216&lt;&gt;""),Schülerdaten!S216,"")</f>
        <v/>
      </c>
      <c r="V213" s="148" t="str">
        <f>IF(AND(A213&lt;&gt;"",Schülerdaten!T216&lt;&gt;""),Schülerdaten!T216,"")</f>
        <v/>
      </c>
      <c r="W213" s="148" t="str">
        <f>IF(AND(A213&lt;&gt;"",Schülerdaten!U216&lt;&gt;""),Schülerdaten!U216,"")</f>
        <v/>
      </c>
      <c r="X213" s="148" t="str">
        <f>IF(AND(A213&lt;&gt;"",Schülerdaten!V216&lt;&gt;""),Schülerdaten!V216,"")</f>
        <v/>
      </c>
      <c r="Y213" s="148" t="str">
        <f>IF(AND(A213&lt;&gt;"",Schülerdaten!W216&lt;&gt;""),Schülerdaten!W216,"")</f>
        <v/>
      </c>
      <c r="Z213" s="148" t="str">
        <f>IF(AND(A213&lt;&gt;"",Schülerdaten!X216&lt;&gt;""),Schülerdaten!X216,"")</f>
        <v/>
      </c>
    </row>
    <row r="214" spans="1:26" x14ac:dyDescent="0.2">
      <c r="A214" s="146" t="str">
        <f>IF(OR(Schülerdaten!$C217&lt;&gt;""),Schülerdaten!A217,"")</f>
        <v/>
      </c>
      <c r="B214" s="146" t="str">
        <f>IF(A214&lt;&gt;"",Schülerdaten!B217,"")</f>
        <v/>
      </c>
      <c r="C214" s="146" t="str">
        <f>IF(AND(A214&lt;&gt;"",Schülerdaten!F217&lt;&gt;""),IF(INDEX(codeclint,MATCH(Schülerdaten!F217,libclint,0))&lt;&gt;"",INDEX(codeclint,MATCH(Schülerdaten!F217,libclint,0)),""),"")</f>
        <v/>
      </c>
      <c r="D214" s="146" t="str">
        <f t="shared" si="9"/>
        <v/>
      </c>
      <c r="E214" s="146" t="str">
        <f>IF(A214&lt;&gt;"",IF(Schülerdaten!G217&lt;&gt;"",IF(Schülerdaten!AB217&lt;&gt;"",IF(Schülerdaten!G217="LOC.ID",CONCATENATE("LOC.",Schülerdaten!AU$5),Schülerdaten!G217),""),""),"")</f>
        <v/>
      </c>
      <c r="F214" s="146" t="str">
        <f>IF(A214&lt;&gt;"",IF(Schülerdaten!H217&lt;&gt;"",Schülerdaten!H217,""),"")</f>
        <v/>
      </c>
      <c r="G214" s="146" t="str">
        <f>IF(AND(A214&lt;&gt;"",Schülerdaten!AC217&lt;&gt;""),IF(Schülerdaten!AC217=TRUE,INDEX(codesex,MATCH(Schülerdaten!I217,libsex,0)),Schülerdaten!I217),"")</f>
        <v/>
      </c>
      <c r="H214" s="147" t="str">
        <f>IF(A214&lt;&gt;"",IF(Schülerdaten!J217&lt;&gt;"",Schülerdaten!J217,""),"")</f>
        <v/>
      </c>
      <c r="I214" s="148" t="str">
        <f>IF(AND(A214&lt;&gt;"",Schülerdaten!AE217&lt;&gt;""),IF(Schülerdaten!AE217=TRUE,INDEX(codenat,MATCH(Schülerdaten!K217,libnat,0)),Schülerdaten!K217),"")</f>
        <v/>
      </c>
      <c r="J214" s="148" t="str">
        <f>IF(AND(A214&lt;&gt;"",Schülerdaten!AF217&lt;&gt;""),IF(Schülerdaten!AF217=TRUE,INDEX(codelangue,MATCH(Schülerdaten!L217,liblangue,0)),Schülerdaten!L217),"")</f>
        <v/>
      </c>
      <c r="K214" s="148" t="str">
        <f>IF(AND(A214&lt;&gt;"",Schülerdaten!AH217&lt;&gt;""),IF(Schülerdaten!AH217=TRUE,IF(INDEX(codegem,MATCH(Schülerdaten!M217,libgem,0))&lt;8000,INDEX(codegem,MATCH(Schülerdaten!M217,libgem,0)),""),Schülerdaten!M217),"")</f>
        <v/>
      </c>
      <c r="L214" s="148" t="str">
        <f>IF(AND(A214&lt;&gt;"",Schülerdaten!AH217&lt;&gt;""),IF(Schülerdaten!AH217=TRUE,INDEX(codegemhist,MATCH(Schülerdaten!M217,libgem,0)),""),"")</f>
        <v/>
      </c>
      <c r="M214" s="148" t="str">
        <f>IF(AND(A214&lt;&gt;"",Schülerdaten!AH217&lt;&gt;""),IF(Schülerdaten!AH217=TRUE,IF(INDEX(codegem,MATCH(Schülerdaten!M217,libgem,0))&gt;=8000,INDEX(codegem,MATCH(Schülerdaten!M217,libgem,0)),""),Schülerdaten!M217),"")</f>
        <v/>
      </c>
      <c r="N214" s="148" t="str">
        <f>IF(AND(A214&lt;&gt;"",Schülerdaten!AI217&lt;&gt;""),IF(Schülerdaten!AI217=TRUE,INDEX(codeschart,MATCH(Schülerdaten!N217,libschart,0)),Schülerdaten!N217),"")</f>
        <v/>
      </c>
      <c r="O214" s="148" t="str">
        <f>IF(AND(A214&lt;&gt;"",Schülerdaten!O217&lt;&gt;""),Schülerdaten!O217,"")</f>
        <v/>
      </c>
      <c r="P214" s="148" t="str">
        <f>IF(AND(A214&lt;&gt;"",Schülerdaten!AK217&lt;&gt;""),IF(Schülerdaten!AK217=TRUE,INDEX(codeform,MATCH(Schülerdaten!P217,libform,0)),Schülerdaten!P217),"")</f>
        <v/>
      </c>
      <c r="Q214" s="148" t="str">
        <f>IF(AND(A214&lt;&gt;"",Schülerdaten!AL217&lt;&gt;""),IF(Schülerdaten!AL217=TRUE,INDEX(codespe,MATCH(Schülerdaten!Q217,libspe,0)),Schülerdaten!Q217),"")</f>
        <v/>
      </c>
      <c r="R214" s="148" t="str">
        <f>IF(AND(A214&lt;&gt;"",OR(Schülerdaten!AM217&lt;&gt;"",Schülerdaten!AT217=FALSE)),IF(Schülerdaten!AM217=TRUE,INDEX(codemp1,MATCH(Schülerdaten!R217,libmp1,0)),IF(Schülerdaten!AT217=FALSE,0,Schülerdaten!R217)),"")</f>
        <v/>
      </c>
      <c r="S214" s="148" t="str">
        <f t="shared" si="10"/>
        <v/>
      </c>
      <c r="T214" s="148" t="str">
        <f t="shared" si="11"/>
        <v/>
      </c>
      <c r="U214" s="148" t="str">
        <f>IF(AND(A214&lt;&gt;"",Schülerdaten!S217&lt;&gt;""),Schülerdaten!S217,"")</f>
        <v/>
      </c>
      <c r="V214" s="148" t="str">
        <f>IF(AND(A214&lt;&gt;"",Schülerdaten!T217&lt;&gt;""),Schülerdaten!T217,"")</f>
        <v/>
      </c>
      <c r="W214" s="148" t="str">
        <f>IF(AND(A214&lt;&gt;"",Schülerdaten!U217&lt;&gt;""),Schülerdaten!U217,"")</f>
        <v/>
      </c>
      <c r="X214" s="148" t="str">
        <f>IF(AND(A214&lt;&gt;"",Schülerdaten!V217&lt;&gt;""),Schülerdaten!V217,"")</f>
        <v/>
      </c>
      <c r="Y214" s="148" t="str">
        <f>IF(AND(A214&lt;&gt;"",Schülerdaten!W217&lt;&gt;""),Schülerdaten!W217,"")</f>
        <v/>
      </c>
      <c r="Z214" s="148" t="str">
        <f>IF(AND(A214&lt;&gt;"",Schülerdaten!X217&lt;&gt;""),Schülerdaten!X217,"")</f>
        <v/>
      </c>
    </row>
    <row r="215" spans="1:26" x14ac:dyDescent="0.2">
      <c r="A215" s="146" t="str">
        <f>IF(OR(Schülerdaten!$C218&lt;&gt;""),Schülerdaten!A218,"")</f>
        <v/>
      </c>
      <c r="B215" s="146" t="str">
        <f>IF(A215&lt;&gt;"",Schülerdaten!B218,"")</f>
        <v/>
      </c>
      <c r="C215" s="146" t="str">
        <f>IF(AND(A215&lt;&gt;"",Schülerdaten!F218&lt;&gt;""),IF(INDEX(codeclint,MATCH(Schülerdaten!F218,libclint,0))&lt;&gt;"",INDEX(codeclint,MATCH(Schülerdaten!F218,libclint,0)),""),"")</f>
        <v/>
      </c>
      <c r="D215" s="146" t="str">
        <f t="shared" si="9"/>
        <v/>
      </c>
      <c r="E215" s="146" t="str">
        <f>IF(A215&lt;&gt;"",IF(Schülerdaten!G218&lt;&gt;"",IF(Schülerdaten!AB218&lt;&gt;"",IF(Schülerdaten!G218="LOC.ID",CONCATENATE("LOC.",Schülerdaten!AU$5),Schülerdaten!G218),""),""),"")</f>
        <v/>
      </c>
      <c r="F215" s="146" t="str">
        <f>IF(A215&lt;&gt;"",IF(Schülerdaten!H218&lt;&gt;"",Schülerdaten!H218,""),"")</f>
        <v/>
      </c>
      <c r="G215" s="146" t="str">
        <f>IF(AND(A215&lt;&gt;"",Schülerdaten!AC218&lt;&gt;""),IF(Schülerdaten!AC218=TRUE,INDEX(codesex,MATCH(Schülerdaten!I218,libsex,0)),Schülerdaten!I218),"")</f>
        <v/>
      </c>
      <c r="H215" s="147" t="str">
        <f>IF(A215&lt;&gt;"",IF(Schülerdaten!J218&lt;&gt;"",Schülerdaten!J218,""),"")</f>
        <v/>
      </c>
      <c r="I215" s="148" t="str">
        <f>IF(AND(A215&lt;&gt;"",Schülerdaten!AE218&lt;&gt;""),IF(Schülerdaten!AE218=TRUE,INDEX(codenat,MATCH(Schülerdaten!K218,libnat,0)),Schülerdaten!K218),"")</f>
        <v/>
      </c>
      <c r="J215" s="148" t="str">
        <f>IF(AND(A215&lt;&gt;"",Schülerdaten!AF218&lt;&gt;""),IF(Schülerdaten!AF218=TRUE,INDEX(codelangue,MATCH(Schülerdaten!L218,liblangue,0)),Schülerdaten!L218),"")</f>
        <v/>
      </c>
      <c r="K215" s="148" t="str">
        <f>IF(AND(A215&lt;&gt;"",Schülerdaten!AH218&lt;&gt;""),IF(Schülerdaten!AH218=TRUE,IF(INDEX(codegem,MATCH(Schülerdaten!M218,libgem,0))&lt;8000,INDEX(codegem,MATCH(Schülerdaten!M218,libgem,0)),""),Schülerdaten!M218),"")</f>
        <v/>
      </c>
      <c r="L215" s="148" t="str">
        <f>IF(AND(A215&lt;&gt;"",Schülerdaten!AH218&lt;&gt;""),IF(Schülerdaten!AH218=TRUE,INDEX(codegemhist,MATCH(Schülerdaten!M218,libgem,0)),""),"")</f>
        <v/>
      </c>
      <c r="M215" s="148" t="str">
        <f>IF(AND(A215&lt;&gt;"",Schülerdaten!AH218&lt;&gt;""),IF(Schülerdaten!AH218=TRUE,IF(INDEX(codegem,MATCH(Schülerdaten!M218,libgem,0))&gt;=8000,INDEX(codegem,MATCH(Schülerdaten!M218,libgem,0)),""),Schülerdaten!M218),"")</f>
        <v/>
      </c>
      <c r="N215" s="148" t="str">
        <f>IF(AND(A215&lt;&gt;"",Schülerdaten!AI218&lt;&gt;""),IF(Schülerdaten!AI218=TRUE,INDEX(codeschart,MATCH(Schülerdaten!N218,libschart,0)),Schülerdaten!N218),"")</f>
        <v/>
      </c>
      <c r="O215" s="148" t="str">
        <f>IF(AND(A215&lt;&gt;"",Schülerdaten!O218&lt;&gt;""),Schülerdaten!O218,"")</f>
        <v/>
      </c>
      <c r="P215" s="148" t="str">
        <f>IF(AND(A215&lt;&gt;"",Schülerdaten!AK218&lt;&gt;""),IF(Schülerdaten!AK218=TRUE,INDEX(codeform,MATCH(Schülerdaten!P218,libform,0)),Schülerdaten!P218),"")</f>
        <v/>
      </c>
      <c r="Q215" s="148" t="str">
        <f>IF(AND(A215&lt;&gt;"",Schülerdaten!AL218&lt;&gt;""),IF(Schülerdaten!AL218=TRUE,INDEX(codespe,MATCH(Schülerdaten!Q218,libspe,0)),Schülerdaten!Q218),"")</f>
        <v/>
      </c>
      <c r="R215" s="148" t="str">
        <f>IF(AND(A215&lt;&gt;"",OR(Schülerdaten!AM218&lt;&gt;"",Schülerdaten!AT218=FALSE)),IF(Schülerdaten!AM218=TRUE,INDEX(codemp1,MATCH(Schülerdaten!R218,libmp1,0)),IF(Schülerdaten!AT218=FALSE,0,Schülerdaten!R218)),"")</f>
        <v/>
      </c>
      <c r="S215" s="148" t="str">
        <f t="shared" si="10"/>
        <v/>
      </c>
      <c r="T215" s="148" t="str">
        <f t="shared" si="11"/>
        <v/>
      </c>
      <c r="U215" s="148" t="str">
        <f>IF(AND(A215&lt;&gt;"",Schülerdaten!S218&lt;&gt;""),Schülerdaten!S218,"")</f>
        <v/>
      </c>
      <c r="V215" s="148" t="str">
        <f>IF(AND(A215&lt;&gt;"",Schülerdaten!T218&lt;&gt;""),Schülerdaten!T218,"")</f>
        <v/>
      </c>
      <c r="W215" s="148" t="str">
        <f>IF(AND(A215&lt;&gt;"",Schülerdaten!U218&lt;&gt;""),Schülerdaten!U218,"")</f>
        <v/>
      </c>
      <c r="X215" s="148" t="str">
        <f>IF(AND(A215&lt;&gt;"",Schülerdaten!V218&lt;&gt;""),Schülerdaten!V218,"")</f>
        <v/>
      </c>
      <c r="Y215" s="148" t="str">
        <f>IF(AND(A215&lt;&gt;"",Schülerdaten!W218&lt;&gt;""),Schülerdaten!W218,"")</f>
        <v/>
      </c>
      <c r="Z215" s="148" t="str">
        <f>IF(AND(A215&lt;&gt;"",Schülerdaten!X218&lt;&gt;""),Schülerdaten!X218,"")</f>
        <v/>
      </c>
    </row>
    <row r="216" spans="1:26" x14ac:dyDescent="0.2">
      <c r="A216" s="146" t="str">
        <f>IF(OR(Schülerdaten!$C219&lt;&gt;""),Schülerdaten!A219,"")</f>
        <v/>
      </c>
      <c r="B216" s="146" t="str">
        <f>IF(A216&lt;&gt;"",Schülerdaten!B219,"")</f>
        <v/>
      </c>
      <c r="C216" s="146" t="str">
        <f>IF(AND(A216&lt;&gt;"",Schülerdaten!F219&lt;&gt;""),IF(INDEX(codeclint,MATCH(Schülerdaten!F219,libclint,0))&lt;&gt;"",INDEX(codeclint,MATCH(Schülerdaten!F219,libclint,0)),""),"")</f>
        <v/>
      </c>
      <c r="D216" s="146" t="str">
        <f t="shared" si="9"/>
        <v/>
      </c>
      <c r="E216" s="146" t="str">
        <f>IF(A216&lt;&gt;"",IF(Schülerdaten!G219&lt;&gt;"",IF(Schülerdaten!AB219&lt;&gt;"",IF(Schülerdaten!G219="LOC.ID",CONCATENATE("LOC.",Schülerdaten!AU$5),Schülerdaten!G219),""),""),"")</f>
        <v/>
      </c>
      <c r="F216" s="146" t="str">
        <f>IF(A216&lt;&gt;"",IF(Schülerdaten!H219&lt;&gt;"",Schülerdaten!H219,""),"")</f>
        <v/>
      </c>
      <c r="G216" s="146" t="str">
        <f>IF(AND(A216&lt;&gt;"",Schülerdaten!AC219&lt;&gt;""),IF(Schülerdaten!AC219=TRUE,INDEX(codesex,MATCH(Schülerdaten!I219,libsex,0)),Schülerdaten!I219),"")</f>
        <v/>
      </c>
      <c r="H216" s="147" t="str">
        <f>IF(A216&lt;&gt;"",IF(Schülerdaten!J219&lt;&gt;"",Schülerdaten!J219,""),"")</f>
        <v/>
      </c>
      <c r="I216" s="148" t="str">
        <f>IF(AND(A216&lt;&gt;"",Schülerdaten!AE219&lt;&gt;""),IF(Schülerdaten!AE219=TRUE,INDEX(codenat,MATCH(Schülerdaten!K219,libnat,0)),Schülerdaten!K219),"")</f>
        <v/>
      </c>
      <c r="J216" s="148" t="str">
        <f>IF(AND(A216&lt;&gt;"",Schülerdaten!AF219&lt;&gt;""),IF(Schülerdaten!AF219=TRUE,INDEX(codelangue,MATCH(Schülerdaten!L219,liblangue,0)),Schülerdaten!L219),"")</f>
        <v/>
      </c>
      <c r="K216" s="148" t="str">
        <f>IF(AND(A216&lt;&gt;"",Schülerdaten!AH219&lt;&gt;""),IF(Schülerdaten!AH219=TRUE,IF(INDEX(codegem,MATCH(Schülerdaten!M219,libgem,0))&lt;8000,INDEX(codegem,MATCH(Schülerdaten!M219,libgem,0)),""),Schülerdaten!M219),"")</f>
        <v/>
      </c>
      <c r="L216" s="148" t="str">
        <f>IF(AND(A216&lt;&gt;"",Schülerdaten!AH219&lt;&gt;""),IF(Schülerdaten!AH219=TRUE,INDEX(codegemhist,MATCH(Schülerdaten!M219,libgem,0)),""),"")</f>
        <v/>
      </c>
      <c r="M216" s="148" t="str">
        <f>IF(AND(A216&lt;&gt;"",Schülerdaten!AH219&lt;&gt;""),IF(Schülerdaten!AH219=TRUE,IF(INDEX(codegem,MATCH(Schülerdaten!M219,libgem,0))&gt;=8000,INDEX(codegem,MATCH(Schülerdaten!M219,libgem,0)),""),Schülerdaten!M219),"")</f>
        <v/>
      </c>
      <c r="N216" s="148" t="str">
        <f>IF(AND(A216&lt;&gt;"",Schülerdaten!AI219&lt;&gt;""),IF(Schülerdaten!AI219=TRUE,INDEX(codeschart,MATCH(Schülerdaten!N219,libschart,0)),Schülerdaten!N219),"")</f>
        <v/>
      </c>
      <c r="O216" s="148" t="str">
        <f>IF(AND(A216&lt;&gt;"",Schülerdaten!O219&lt;&gt;""),Schülerdaten!O219,"")</f>
        <v/>
      </c>
      <c r="P216" s="148" t="str">
        <f>IF(AND(A216&lt;&gt;"",Schülerdaten!AK219&lt;&gt;""),IF(Schülerdaten!AK219=TRUE,INDEX(codeform,MATCH(Schülerdaten!P219,libform,0)),Schülerdaten!P219),"")</f>
        <v/>
      </c>
      <c r="Q216" s="148" t="str">
        <f>IF(AND(A216&lt;&gt;"",Schülerdaten!AL219&lt;&gt;""),IF(Schülerdaten!AL219=TRUE,INDEX(codespe,MATCH(Schülerdaten!Q219,libspe,0)),Schülerdaten!Q219),"")</f>
        <v/>
      </c>
      <c r="R216" s="148" t="str">
        <f>IF(AND(A216&lt;&gt;"",OR(Schülerdaten!AM219&lt;&gt;"",Schülerdaten!AT219=FALSE)),IF(Schülerdaten!AM219=TRUE,INDEX(codemp1,MATCH(Schülerdaten!R219,libmp1,0)),IF(Schülerdaten!AT219=FALSE,0,Schülerdaten!R219)),"")</f>
        <v/>
      </c>
      <c r="S216" s="148" t="str">
        <f t="shared" si="10"/>
        <v/>
      </c>
      <c r="T216" s="148" t="str">
        <f t="shared" si="11"/>
        <v/>
      </c>
      <c r="U216" s="148" t="str">
        <f>IF(AND(A216&lt;&gt;"",Schülerdaten!S219&lt;&gt;""),Schülerdaten!S219,"")</f>
        <v/>
      </c>
      <c r="V216" s="148" t="str">
        <f>IF(AND(A216&lt;&gt;"",Schülerdaten!T219&lt;&gt;""),Schülerdaten!T219,"")</f>
        <v/>
      </c>
      <c r="W216" s="148" t="str">
        <f>IF(AND(A216&lt;&gt;"",Schülerdaten!U219&lt;&gt;""),Schülerdaten!U219,"")</f>
        <v/>
      </c>
      <c r="X216" s="148" t="str">
        <f>IF(AND(A216&lt;&gt;"",Schülerdaten!V219&lt;&gt;""),Schülerdaten!V219,"")</f>
        <v/>
      </c>
      <c r="Y216" s="148" t="str">
        <f>IF(AND(A216&lt;&gt;"",Schülerdaten!W219&lt;&gt;""),Schülerdaten!W219,"")</f>
        <v/>
      </c>
      <c r="Z216" s="148" t="str">
        <f>IF(AND(A216&lt;&gt;"",Schülerdaten!X219&lt;&gt;""),Schülerdaten!X219,"")</f>
        <v/>
      </c>
    </row>
    <row r="217" spans="1:26" x14ac:dyDescent="0.2">
      <c r="A217" s="146" t="str">
        <f>IF(OR(Schülerdaten!$C220&lt;&gt;""),Schülerdaten!A220,"")</f>
        <v/>
      </c>
      <c r="B217" s="146" t="str">
        <f>IF(A217&lt;&gt;"",Schülerdaten!B220,"")</f>
        <v/>
      </c>
      <c r="C217" s="146" t="str">
        <f>IF(AND(A217&lt;&gt;"",Schülerdaten!F220&lt;&gt;""),IF(INDEX(codeclint,MATCH(Schülerdaten!F220,libclint,0))&lt;&gt;"",INDEX(codeclint,MATCH(Schülerdaten!F220,libclint,0)),""),"")</f>
        <v/>
      </c>
      <c r="D217" s="146" t="str">
        <f t="shared" si="9"/>
        <v/>
      </c>
      <c r="E217" s="146" t="str">
        <f>IF(A217&lt;&gt;"",IF(Schülerdaten!G220&lt;&gt;"",IF(Schülerdaten!AB220&lt;&gt;"",IF(Schülerdaten!G220="LOC.ID",CONCATENATE("LOC.",Schülerdaten!AU$5),Schülerdaten!G220),""),""),"")</f>
        <v/>
      </c>
      <c r="F217" s="146" t="str">
        <f>IF(A217&lt;&gt;"",IF(Schülerdaten!H220&lt;&gt;"",Schülerdaten!H220,""),"")</f>
        <v/>
      </c>
      <c r="G217" s="146" t="str">
        <f>IF(AND(A217&lt;&gt;"",Schülerdaten!AC220&lt;&gt;""),IF(Schülerdaten!AC220=TRUE,INDEX(codesex,MATCH(Schülerdaten!I220,libsex,0)),Schülerdaten!I220),"")</f>
        <v/>
      </c>
      <c r="H217" s="147" t="str">
        <f>IF(A217&lt;&gt;"",IF(Schülerdaten!J220&lt;&gt;"",Schülerdaten!J220,""),"")</f>
        <v/>
      </c>
      <c r="I217" s="148" t="str">
        <f>IF(AND(A217&lt;&gt;"",Schülerdaten!AE220&lt;&gt;""),IF(Schülerdaten!AE220=TRUE,INDEX(codenat,MATCH(Schülerdaten!K220,libnat,0)),Schülerdaten!K220),"")</f>
        <v/>
      </c>
      <c r="J217" s="148" t="str">
        <f>IF(AND(A217&lt;&gt;"",Schülerdaten!AF220&lt;&gt;""),IF(Schülerdaten!AF220=TRUE,INDEX(codelangue,MATCH(Schülerdaten!L220,liblangue,0)),Schülerdaten!L220),"")</f>
        <v/>
      </c>
      <c r="K217" s="148" t="str">
        <f>IF(AND(A217&lt;&gt;"",Schülerdaten!AH220&lt;&gt;""),IF(Schülerdaten!AH220=TRUE,IF(INDEX(codegem,MATCH(Schülerdaten!M220,libgem,0))&lt;8000,INDEX(codegem,MATCH(Schülerdaten!M220,libgem,0)),""),Schülerdaten!M220),"")</f>
        <v/>
      </c>
      <c r="L217" s="148" t="str">
        <f>IF(AND(A217&lt;&gt;"",Schülerdaten!AH220&lt;&gt;""),IF(Schülerdaten!AH220=TRUE,INDEX(codegemhist,MATCH(Schülerdaten!M220,libgem,0)),""),"")</f>
        <v/>
      </c>
      <c r="M217" s="148" t="str">
        <f>IF(AND(A217&lt;&gt;"",Schülerdaten!AH220&lt;&gt;""),IF(Schülerdaten!AH220=TRUE,IF(INDEX(codegem,MATCH(Schülerdaten!M220,libgem,0))&gt;=8000,INDEX(codegem,MATCH(Schülerdaten!M220,libgem,0)),""),Schülerdaten!M220),"")</f>
        <v/>
      </c>
      <c r="N217" s="148" t="str">
        <f>IF(AND(A217&lt;&gt;"",Schülerdaten!AI220&lt;&gt;""),IF(Schülerdaten!AI220=TRUE,INDEX(codeschart,MATCH(Schülerdaten!N220,libschart,0)),Schülerdaten!N220),"")</f>
        <v/>
      </c>
      <c r="O217" s="148" t="str">
        <f>IF(AND(A217&lt;&gt;"",Schülerdaten!O220&lt;&gt;""),Schülerdaten!O220,"")</f>
        <v/>
      </c>
      <c r="P217" s="148" t="str">
        <f>IF(AND(A217&lt;&gt;"",Schülerdaten!AK220&lt;&gt;""),IF(Schülerdaten!AK220=TRUE,INDEX(codeform,MATCH(Schülerdaten!P220,libform,0)),Schülerdaten!P220),"")</f>
        <v/>
      </c>
      <c r="Q217" s="148" t="str">
        <f>IF(AND(A217&lt;&gt;"",Schülerdaten!AL220&lt;&gt;""),IF(Schülerdaten!AL220=TRUE,INDEX(codespe,MATCH(Schülerdaten!Q220,libspe,0)),Schülerdaten!Q220),"")</f>
        <v/>
      </c>
      <c r="R217" s="148" t="str">
        <f>IF(AND(A217&lt;&gt;"",OR(Schülerdaten!AM220&lt;&gt;"",Schülerdaten!AT220=FALSE)),IF(Schülerdaten!AM220=TRUE,INDEX(codemp1,MATCH(Schülerdaten!R220,libmp1,0)),IF(Schülerdaten!AT220=FALSE,0,Schülerdaten!R220)),"")</f>
        <v/>
      </c>
      <c r="S217" s="148" t="str">
        <f t="shared" si="10"/>
        <v/>
      </c>
      <c r="T217" s="148" t="str">
        <f t="shared" si="11"/>
        <v/>
      </c>
      <c r="U217" s="148" t="str">
        <f>IF(AND(A217&lt;&gt;"",Schülerdaten!S220&lt;&gt;""),Schülerdaten!S220,"")</f>
        <v/>
      </c>
      <c r="V217" s="148" t="str">
        <f>IF(AND(A217&lt;&gt;"",Schülerdaten!T220&lt;&gt;""),Schülerdaten!T220,"")</f>
        <v/>
      </c>
      <c r="W217" s="148" t="str">
        <f>IF(AND(A217&lt;&gt;"",Schülerdaten!U220&lt;&gt;""),Schülerdaten!U220,"")</f>
        <v/>
      </c>
      <c r="X217" s="148" t="str">
        <f>IF(AND(A217&lt;&gt;"",Schülerdaten!V220&lt;&gt;""),Schülerdaten!V220,"")</f>
        <v/>
      </c>
      <c r="Y217" s="148" t="str">
        <f>IF(AND(A217&lt;&gt;"",Schülerdaten!W220&lt;&gt;""),Schülerdaten!W220,"")</f>
        <v/>
      </c>
      <c r="Z217" s="148" t="str">
        <f>IF(AND(A217&lt;&gt;"",Schülerdaten!X220&lt;&gt;""),Schülerdaten!X220,"")</f>
        <v/>
      </c>
    </row>
    <row r="218" spans="1:26" x14ac:dyDescent="0.2">
      <c r="A218" s="146" t="str">
        <f>IF(OR(Schülerdaten!$C221&lt;&gt;""),Schülerdaten!A221,"")</f>
        <v/>
      </c>
      <c r="B218" s="146" t="str">
        <f>IF(A218&lt;&gt;"",Schülerdaten!B221,"")</f>
        <v/>
      </c>
      <c r="C218" s="146" t="str">
        <f>IF(AND(A218&lt;&gt;"",Schülerdaten!F221&lt;&gt;""),IF(INDEX(codeclint,MATCH(Schülerdaten!F221,libclint,0))&lt;&gt;"",INDEX(codeclint,MATCH(Schülerdaten!F221,libclint,0)),""),"")</f>
        <v/>
      </c>
      <c r="D218" s="146" t="str">
        <f t="shared" si="9"/>
        <v/>
      </c>
      <c r="E218" s="146" t="str">
        <f>IF(A218&lt;&gt;"",IF(Schülerdaten!G221&lt;&gt;"",IF(Schülerdaten!AB221&lt;&gt;"",IF(Schülerdaten!G221="LOC.ID",CONCATENATE("LOC.",Schülerdaten!AU$5),Schülerdaten!G221),""),""),"")</f>
        <v/>
      </c>
      <c r="F218" s="146" t="str">
        <f>IF(A218&lt;&gt;"",IF(Schülerdaten!H221&lt;&gt;"",Schülerdaten!H221,""),"")</f>
        <v/>
      </c>
      <c r="G218" s="146" t="str">
        <f>IF(AND(A218&lt;&gt;"",Schülerdaten!AC221&lt;&gt;""),IF(Schülerdaten!AC221=TRUE,INDEX(codesex,MATCH(Schülerdaten!I221,libsex,0)),Schülerdaten!I221),"")</f>
        <v/>
      </c>
      <c r="H218" s="147" t="str">
        <f>IF(A218&lt;&gt;"",IF(Schülerdaten!J221&lt;&gt;"",Schülerdaten!J221,""),"")</f>
        <v/>
      </c>
      <c r="I218" s="148" t="str">
        <f>IF(AND(A218&lt;&gt;"",Schülerdaten!AE221&lt;&gt;""),IF(Schülerdaten!AE221=TRUE,INDEX(codenat,MATCH(Schülerdaten!K221,libnat,0)),Schülerdaten!K221),"")</f>
        <v/>
      </c>
      <c r="J218" s="148" t="str">
        <f>IF(AND(A218&lt;&gt;"",Schülerdaten!AF221&lt;&gt;""),IF(Schülerdaten!AF221=TRUE,INDEX(codelangue,MATCH(Schülerdaten!L221,liblangue,0)),Schülerdaten!L221),"")</f>
        <v/>
      </c>
      <c r="K218" s="148" t="str">
        <f>IF(AND(A218&lt;&gt;"",Schülerdaten!AH221&lt;&gt;""),IF(Schülerdaten!AH221=TRUE,IF(INDEX(codegem,MATCH(Schülerdaten!M221,libgem,0))&lt;8000,INDEX(codegem,MATCH(Schülerdaten!M221,libgem,0)),""),Schülerdaten!M221),"")</f>
        <v/>
      </c>
      <c r="L218" s="148" t="str">
        <f>IF(AND(A218&lt;&gt;"",Schülerdaten!AH221&lt;&gt;""),IF(Schülerdaten!AH221=TRUE,INDEX(codegemhist,MATCH(Schülerdaten!M221,libgem,0)),""),"")</f>
        <v/>
      </c>
      <c r="M218" s="148" t="str">
        <f>IF(AND(A218&lt;&gt;"",Schülerdaten!AH221&lt;&gt;""),IF(Schülerdaten!AH221=TRUE,IF(INDEX(codegem,MATCH(Schülerdaten!M221,libgem,0))&gt;=8000,INDEX(codegem,MATCH(Schülerdaten!M221,libgem,0)),""),Schülerdaten!M221),"")</f>
        <v/>
      </c>
      <c r="N218" s="148" t="str">
        <f>IF(AND(A218&lt;&gt;"",Schülerdaten!AI221&lt;&gt;""),IF(Schülerdaten!AI221=TRUE,INDEX(codeschart,MATCH(Schülerdaten!N221,libschart,0)),Schülerdaten!N221),"")</f>
        <v/>
      </c>
      <c r="O218" s="148" t="str">
        <f>IF(AND(A218&lt;&gt;"",Schülerdaten!O221&lt;&gt;""),Schülerdaten!O221,"")</f>
        <v/>
      </c>
      <c r="P218" s="148" t="str">
        <f>IF(AND(A218&lt;&gt;"",Schülerdaten!AK221&lt;&gt;""),IF(Schülerdaten!AK221=TRUE,INDEX(codeform,MATCH(Schülerdaten!P221,libform,0)),Schülerdaten!P221),"")</f>
        <v/>
      </c>
      <c r="Q218" s="148" t="str">
        <f>IF(AND(A218&lt;&gt;"",Schülerdaten!AL221&lt;&gt;""),IF(Schülerdaten!AL221=TRUE,INDEX(codespe,MATCH(Schülerdaten!Q221,libspe,0)),Schülerdaten!Q221),"")</f>
        <v/>
      </c>
      <c r="R218" s="148" t="str">
        <f>IF(AND(A218&lt;&gt;"",OR(Schülerdaten!AM221&lt;&gt;"",Schülerdaten!AT221=FALSE)),IF(Schülerdaten!AM221=TRUE,INDEX(codemp1,MATCH(Schülerdaten!R221,libmp1,0)),IF(Schülerdaten!AT221=FALSE,0,Schülerdaten!R221)),"")</f>
        <v/>
      </c>
      <c r="S218" s="148" t="str">
        <f t="shared" si="10"/>
        <v/>
      </c>
      <c r="T218" s="148" t="str">
        <f t="shared" si="11"/>
        <v/>
      </c>
      <c r="U218" s="148" t="str">
        <f>IF(AND(A218&lt;&gt;"",Schülerdaten!S221&lt;&gt;""),Schülerdaten!S221,"")</f>
        <v/>
      </c>
      <c r="V218" s="148" t="str">
        <f>IF(AND(A218&lt;&gt;"",Schülerdaten!T221&lt;&gt;""),Schülerdaten!T221,"")</f>
        <v/>
      </c>
      <c r="W218" s="148" t="str">
        <f>IF(AND(A218&lt;&gt;"",Schülerdaten!U221&lt;&gt;""),Schülerdaten!U221,"")</f>
        <v/>
      </c>
      <c r="X218" s="148" t="str">
        <f>IF(AND(A218&lt;&gt;"",Schülerdaten!V221&lt;&gt;""),Schülerdaten!V221,"")</f>
        <v/>
      </c>
      <c r="Y218" s="148" t="str">
        <f>IF(AND(A218&lt;&gt;"",Schülerdaten!W221&lt;&gt;""),Schülerdaten!W221,"")</f>
        <v/>
      </c>
      <c r="Z218" s="148" t="str">
        <f>IF(AND(A218&lt;&gt;"",Schülerdaten!X221&lt;&gt;""),Schülerdaten!X221,"")</f>
        <v/>
      </c>
    </row>
    <row r="219" spans="1:26" x14ac:dyDescent="0.2">
      <c r="A219" s="146" t="str">
        <f>IF(OR(Schülerdaten!$C222&lt;&gt;""),Schülerdaten!A222,"")</f>
        <v/>
      </c>
      <c r="B219" s="146" t="str">
        <f>IF(A219&lt;&gt;"",Schülerdaten!B222,"")</f>
        <v/>
      </c>
      <c r="C219" s="146" t="str">
        <f>IF(AND(A219&lt;&gt;"",Schülerdaten!F222&lt;&gt;""),IF(INDEX(codeclint,MATCH(Schülerdaten!F222,libclint,0))&lt;&gt;"",INDEX(codeclint,MATCH(Schülerdaten!F222,libclint,0)),""),"")</f>
        <v/>
      </c>
      <c r="D219" s="146" t="str">
        <f t="shared" si="9"/>
        <v/>
      </c>
      <c r="E219" s="146" t="str">
        <f>IF(A219&lt;&gt;"",IF(Schülerdaten!G222&lt;&gt;"",IF(Schülerdaten!AB222&lt;&gt;"",IF(Schülerdaten!G222="LOC.ID",CONCATENATE("LOC.",Schülerdaten!AU$5),Schülerdaten!G222),""),""),"")</f>
        <v/>
      </c>
      <c r="F219" s="146" t="str">
        <f>IF(A219&lt;&gt;"",IF(Schülerdaten!H222&lt;&gt;"",Schülerdaten!H222,""),"")</f>
        <v/>
      </c>
      <c r="G219" s="146" t="str">
        <f>IF(AND(A219&lt;&gt;"",Schülerdaten!AC222&lt;&gt;""),IF(Schülerdaten!AC222=TRUE,INDEX(codesex,MATCH(Schülerdaten!I222,libsex,0)),Schülerdaten!I222),"")</f>
        <v/>
      </c>
      <c r="H219" s="147" t="str">
        <f>IF(A219&lt;&gt;"",IF(Schülerdaten!J222&lt;&gt;"",Schülerdaten!J222,""),"")</f>
        <v/>
      </c>
      <c r="I219" s="148" t="str">
        <f>IF(AND(A219&lt;&gt;"",Schülerdaten!AE222&lt;&gt;""),IF(Schülerdaten!AE222=TRUE,INDEX(codenat,MATCH(Schülerdaten!K222,libnat,0)),Schülerdaten!K222),"")</f>
        <v/>
      </c>
      <c r="J219" s="148" t="str">
        <f>IF(AND(A219&lt;&gt;"",Schülerdaten!AF222&lt;&gt;""),IF(Schülerdaten!AF222=TRUE,INDEX(codelangue,MATCH(Schülerdaten!L222,liblangue,0)),Schülerdaten!L222),"")</f>
        <v/>
      </c>
      <c r="K219" s="148" t="str">
        <f>IF(AND(A219&lt;&gt;"",Schülerdaten!AH222&lt;&gt;""),IF(Schülerdaten!AH222=TRUE,IF(INDEX(codegem,MATCH(Schülerdaten!M222,libgem,0))&lt;8000,INDEX(codegem,MATCH(Schülerdaten!M222,libgem,0)),""),Schülerdaten!M222),"")</f>
        <v/>
      </c>
      <c r="L219" s="148" t="str">
        <f>IF(AND(A219&lt;&gt;"",Schülerdaten!AH222&lt;&gt;""),IF(Schülerdaten!AH222=TRUE,INDEX(codegemhist,MATCH(Schülerdaten!M222,libgem,0)),""),"")</f>
        <v/>
      </c>
      <c r="M219" s="148" t="str">
        <f>IF(AND(A219&lt;&gt;"",Schülerdaten!AH222&lt;&gt;""),IF(Schülerdaten!AH222=TRUE,IF(INDEX(codegem,MATCH(Schülerdaten!M222,libgem,0))&gt;=8000,INDEX(codegem,MATCH(Schülerdaten!M222,libgem,0)),""),Schülerdaten!M222),"")</f>
        <v/>
      </c>
      <c r="N219" s="148" t="str">
        <f>IF(AND(A219&lt;&gt;"",Schülerdaten!AI222&lt;&gt;""),IF(Schülerdaten!AI222=TRUE,INDEX(codeschart,MATCH(Schülerdaten!N222,libschart,0)),Schülerdaten!N222),"")</f>
        <v/>
      </c>
      <c r="O219" s="148" t="str">
        <f>IF(AND(A219&lt;&gt;"",Schülerdaten!O222&lt;&gt;""),Schülerdaten!O222,"")</f>
        <v/>
      </c>
      <c r="P219" s="148" t="str">
        <f>IF(AND(A219&lt;&gt;"",Schülerdaten!AK222&lt;&gt;""),IF(Schülerdaten!AK222=TRUE,INDEX(codeform,MATCH(Schülerdaten!P222,libform,0)),Schülerdaten!P222),"")</f>
        <v/>
      </c>
      <c r="Q219" s="148" t="str">
        <f>IF(AND(A219&lt;&gt;"",Schülerdaten!AL222&lt;&gt;""),IF(Schülerdaten!AL222=TRUE,INDEX(codespe,MATCH(Schülerdaten!Q222,libspe,0)),Schülerdaten!Q222),"")</f>
        <v/>
      </c>
      <c r="R219" s="148" t="str">
        <f>IF(AND(A219&lt;&gt;"",OR(Schülerdaten!AM222&lt;&gt;"",Schülerdaten!AT222=FALSE)),IF(Schülerdaten!AM222=TRUE,INDEX(codemp1,MATCH(Schülerdaten!R222,libmp1,0)),IF(Schülerdaten!AT222=FALSE,0,Schülerdaten!R222)),"")</f>
        <v/>
      </c>
      <c r="S219" s="148" t="str">
        <f t="shared" si="10"/>
        <v/>
      </c>
      <c r="T219" s="148" t="str">
        <f t="shared" si="11"/>
        <v/>
      </c>
      <c r="U219" s="148" t="str">
        <f>IF(AND(A219&lt;&gt;"",Schülerdaten!S222&lt;&gt;""),Schülerdaten!S222,"")</f>
        <v/>
      </c>
      <c r="V219" s="148" t="str">
        <f>IF(AND(A219&lt;&gt;"",Schülerdaten!T222&lt;&gt;""),Schülerdaten!T222,"")</f>
        <v/>
      </c>
      <c r="W219" s="148" t="str">
        <f>IF(AND(A219&lt;&gt;"",Schülerdaten!U222&lt;&gt;""),Schülerdaten!U222,"")</f>
        <v/>
      </c>
      <c r="X219" s="148" t="str">
        <f>IF(AND(A219&lt;&gt;"",Schülerdaten!V222&lt;&gt;""),Schülerdaten!V222,"")</f>
        <v/>
      </c>
      <c r="Y219" s="148" t="str">
        <f>IF(AND(A219&lt;&gt;"",Schülerdaten!W222&lt;&gt;""),Schülerdaten!W222,"")</f>
        <v/>
      </c>
      <c r="Z219" s="148" t="str">
        <f>IF(AND(A219&lt;&gt;"",Schülerdaten!X222&lt;&gt;""),Schülerdaten!X222,"")</f>
        <v/>
      </c>
    </row>
    <row r="220" spans="1:26" x14ac:dyDescent="0.2">
      <c r="A220" s="146" t="str">
        <f>IF(OR(Schülerdaten!$C223&lt;&gt;""),Schülerdaten!A223,"")</f>
        <v/>
      </c>
      <c r="B220" s="146" t="str">
        <f>IF(A220&lt;&gt;"",Schülerdaten!B223,"")</f>
        <v/>
      </c>
      <c r="C220" s="146" t="str">
        <f>IF(AND(A220&lt;&gt;"",Schülerdaten!F223&lt;&gt;""),IF(INDEX(codeclint,MATCH(Schülerdaten!F223,libclint,0))&lt;&gt;"",INDEX(codeclint,MATCH(Schülerdaten!F223,libclint,0)),""),"")</f>
        <v/>
      </c>
      <c r="D220" s="146" t="str">
        <f t="shared" si="9"/>
        <v/>
      </c>
      <c r="E220" s="146" t="str">
        <f>IF(A220&lt;&gt;"",IF(Schülerdaten!G223&lt;&gt;"",IF(Schülerdaten!AB223&lt;&gt;"",IF(Schülerdaten!G223="LOC.ID",CONCATENATE("LOC.",Schülerdaten!AU$5),Schülerdaten!G223),""),""),"")</f>
        <v/>
      </c>
      <c r="F220" s="146" t="str">
        <f>IF(A220&lt;&gt;"",IF(Schülerdaten!H223&lt;&gt;"",Schülerdaten!H223,""),"")</f>
        <v/>
      </c>
      <c r="G220" s="146" t="str">
        <f>IF(AND(A220&lt;&gt;"",Schülerdaten!AC223&lt;&gt;""),IF(Schülerdaten!AC223=TRUE,INDEX(codesex,MATCH(Schülerdaten!I223,libsex,0)),Schülerdaten!I223),"")</f>
        <v/>
      </c>
      <c r="H220" s="147" t="str">
        <f>IF(A220&lt;&gt;"",IF(Schülerdaten!J223&lt;&gt;"",Schülerdaten!J223,""),"")</f>
        <v/>
      </c>
      <c r="I220" s="148" t="str">
        <f>IF(AND(A220&lt;&gt;"",Schülerdaten!AE223&lt;&gt;""),IF(Schülerdaten!AE223=TRUE,INDEX(codenat,MATCH(Schülerdaten!K223,libnat,0)),Schülerdaten!K223),"")</f>
        <v/>
      </c>
      <c r="J220" s="148" t="str">
        <f>IF(AND(A220&lt;&gt;"",Schülerdaten!AF223&lt;&gt;""),IF(Schülerdaten!AF223=TRUE,INDEX(codelangue,MATCH(Schülerdaten!L223,liblangue,0)),Schülerdaten!L223),"")</f>
        <v/>
      </c>
      <c r="K220" s="148" t="str">
        <f>IF(AND(A220&lt;&gt;"",Schülerdaten!AH223&lt;&gt;""),IF(Schülerdaten!AH223=TRUE,IF(INDEX(codegem,MATCH(Schülerdaten!M223,libgem,0))&lt;8000,INDEX(codegem,MATCH(Schülerdaten!M223,libgem,0)),""),Schülerdaten!M223),"")</f>
        <v/>
      </c>
      <c r="L220" s="148" t="str">
        <f>IF(AND(A220&lt;&gt;"",Schülerdaten!AH223&lt;&gt;""),IF(Schülerdaten!AH223=TRUE,INDEX(codegemhist,MATCH(Schülerdaten!M223,libgem,0)),""),"")</f>
        <v/>
      </c>
      <c r="M220" s="148" t="str">
        <f>IF(AND(A220&lt;&gt;"",Schülerdaten!AH223&lt;&gt;""),IF(Schülerdaten!AH223=TRUE,IF(INDEX(codegem,MATCH(Schülerdaten!M223,libgem,0))&gt;=8000,INDEX(codegem,MATCH(Schülerdaten!M223,libgem,0)),""),Schülerdaten!M223),"")</f>
        <v/>
      </c>
      <c r="N220" s="148" t="str">
        <f>IF(AND(A220&lt;&gt;"",Schülerdaten!AI223&lt;&gt;""),IF(Schülerdaten!AI223=TRUE,INDEX(codeschart,MATCH(Schülerdaten!N223,libschart,0)),Schülerdaten!N223),"")</f>
        <v/>
      </c>
      <c r="O220" s="148" t="str">
        <f>IF(AND(A220&lt;&gt;"",Schülerdaten!O223&lt;&gt;""),Schülerdaten!O223,"")</f>
        <v/>
      </c>
      <c r="P220" s="148" t="str">
        <f>IF(AND(A220&lt;&gt;"",Schülerdaten!AK223&lt;&gt;""),IF(Schülerdaten!AK223=TRUE,INDEX(codeform,MATCH(Schülerdaten!P223,libform,0)),Schülerdaten!P223),"")</f>
        <v/>
      </c>
      <c r="Q220" s="148" t="str">
        <f>IF(AND(A220&lt;&gt;"",Schülerdaten!AL223&lt;&gt;""),IF(Schülerdaten!AL223=TRUE,INDEX(codespe,MATCH(Schülerdaten!Q223,libspe,0)),Schülerdaten!Q223),"")</f>
        <v/>
      </c>
      <c r="R220" s="148" t="str">
        <f>IF(AND(A220&lt;&gt;"",OR(Schülerdaten!AM223&lt;&gt;"",Schülerdaten!AT223=FALSE)),IF(Schülerdaten!AM223=TRUE,INDEX(codemp1,MATCH(Schülerdaten!R223,libmp1,0)),IF(Schülerdaten!AT223=FALSE,0,Schülerdaten!R223)),"")</f>
        <v/>
      </c>
      <c r="S220" s="148" t="str">
        <f t="shared" si="10"/>
        <v/>
      </c>
      <c r="T220" s="148" t="str">
        <f t="shared" si="11"/>
        <v/>
      </c>
      <c r="U220" s="148" t="str">
        <f>IF(AND(A220&lt;&gt;"",Schülerdaten!S223&lt;&gt;""),Schülerdaten!S223,"")</f>
        <v/>
      </c>
      <c r="V220" s="148" t="str">
        <f>IF(AND(A220&lt;&gt;"",Schülerdaten!T223&lt;&gt;""),Schülerdaten!T223,"")</f>
        <v/>
      </c>
      <c r="W220" s="148" t="str">
        <f>IF(AND(A220&lt;&gt;"",Schülerdaten!U223&lt;&gt;""),Schülerdaten!U223,"")</f>
        <v/>
      </c>
      <c r="X220" s="148" t="str">
        <f>IF(AND(A220&lt;&gt;"",Schülerdaten!V223&lt;&gt;""),Schülerdaten!V223,"")</f>
        <v/>
      </c>
      <c r="Y220" s="148" t="str">
        <f>IF(AND(A220&lt;&gt;"",Schülerdaten!W223&lt;&gt;""),Schülerdaten!W223,"")</f>
        <v/>
      </c>
      <c r="Z220" s="148" t="str">
        <f>IF(AND(A220&lt;&gt;"",Schülerdaten!X223&lt;&gt;""),Schülerdaten!X223,"")</f>
        <v/>
      </c>
    </row>
    <row r="221" spans="1:26" x14ac:dyDescent="0.2">
      <c r="A221" s="146" t="str">
        <f>IF(OR(Schülerdaten!$C224&lt;&gt;""),Schülerdaten!A224,"")</f>
        <v/>
      </c>
      <c r="B221" s="146" t="str">
        <f>IF(A221&lt;&gt;"",Schülerdaten!B224,"")</f>
        <v/>
      </c>
      <c r="C221" s="146" t="str">
        <f>IF(AND(A221&lt;&gt;"",Schülerdaten!F224&lt;&gt;""),IF(INDEX(codeclint,MATCH(Schülerdaten!F224,libclint,0))&lt;&gt;"",INDEX(codeclint,MATCH(Schülerdaten!F224,libclint,0)),""),"")</f>
        <v/>
      </c>
      <c r="D221" s="146" t="str">
        <f t="shared" si="9"/>
        <v/>
      </c>
      <c r="E221" s="146" t="str">
        <f>IF(A221&lt;&gt;"",IF(Schülerdaten!G224&lt;&gt;"",IF(Schülerdaten!AB224&lt;&gt;"",IF(Schülerdaten!G224="LOC.ID",CONCATENATE("LOC.",Schülerdaten!AU$5),Schülerdaten!G224),""),""),"")</f>
        <v/>
      </c>
      <c r="F221" s="146" t="str">
        <f>IF(A221&lt;&gt;"",IF(Schülerdaten!H224&lt;&gt;"",Schülerdaten!H224,""),"")</f>
        <v/>
      </c>
      <c r="G221" s="146" t="str">
        <f>IF(AND(A221&lt;&gt;"",Schülerdaten!AC224&lt;&gt;""),IF(Schülerdaten!AC224=TRUE,INDEX(codesex,MATCH(Schülerdaten!I224,libsex,0)),Schülerdaten!I224),"")</f>
        <v/>
      </c>
      <c r="H221" s="147" t="str">
        <f>IF(A221&lt;&gt;"",IF(Schülerdaten!J224&lt;&gt;"",Schülerdaten!J224,""),"")</f>
        <v/>
      </c>
      <c r="I221" s="148" t="str">
        <f>IF(AND(A221&lt;&gt;"",Schülerdaten!AE224&lt;&gt;""),IF(Schülerdaten!AE224=TRUE,INDEX(codenat,MATCH(Schülerdaten!K224,libnat,0)),Schülerdaten!K224),"")</f>
        <v/>
      </c>
      <c r="J221" s="148" t="str">
        <f>IF(AND(A221&lt;&gt;"",Schülerdaten!AF224&lt;&gt;""),IF(Schülerdaten!AF224=TRUE,INDEX(codelangue,MATCH(Schülerdaten!L224,liblangue,0)),Schülerdaten!L224),"")</f>
        <v/>
      </c>
      <c r="K221" s="148" t="str">
        <f>IF(AND(A221&lt;&gt;"",Schülerdaten!AH224&lt;&gt;""),IF(Schülerdaten!AH224=TRUE,IF(INDEX(codegem,MATCH(Schülerdaten!M224,libgem,0))&lt;8000,INDEX(codegem,MATCH(Schülerdaten!M224,libgem,0)),""),Schülerdaten!M224),"")</f>
        <v/>
      </c>
      <c r="L221" s="148" t="str">
        <f>IF(AND(A221&lt;&gt;"",Schülerdaten!AH224&lt;&gt;""),IF(Schülerdaten!AH224=TRUE,INDEX(codegemhist,MATCH(Schülerdaten!M224,libgem,0)),""),"")</f>
        <v/>
      </c>
      <c r="M221" s="148" t="str">
        <f>IF(AND(A221&lt;&gt;"",Schülerdaten!AH224&lt;&gt;""),IF(Schülerdaten!AH224=TRUE,IF(INDEX(codegem,MATCH(Schülerdaten!M224,libgem,0))&gt;=8000,INDEX(codegem,MATCH(Schülerdaten!M224,libgem,0)),""),Schülerdaten!M224),"")</f>
        <v/>
      </c>
      <c r="N221" s="148" t="str">
        <f>IF(AND(A221&lt;&gt;"",Schülerdaten!AI224&lt;&gt;""),IF(Schülerdaten!AI224=TRUE,INDEX(codeschart,MATCH(Schülerdaten!N224,libschart,0)),Schülerdaten!N224),"")</f>
        <v/>
      </c>
      <c r="O221" s="148" t="str">
        <f>IF(AND(A221&lt;&gt;"",Schülerdaten!O224&lt;&gt;""),Schülerdaten!O224,"")</f>
        <v/>
      </c>
      <c r="P221" s="148" t="str">
        <f>IF(AND(A221&lt;&gt;"",Schülerdaten!AK224&lt;&gt;""),IF(Schülerdaten!AK224=TRUE,INDEX(codeform,MATCH(Schülerdaten!P224,libform,0)),Schülerdaten!P224),"")</f>
        <v/>
      </c>
      <c r="Q221" s="148" t="str">
        <f>IF(AND(A221&lt;&gt;"",Schülerdaten!AL224&lt;&gt;""),IF(Schülerdaten!AL224=TRUE,INDEX(codespe,MATCH(Schülerdaten!Q224,libspe,0)),Schülerdaten!Q224),"")</f>
        <v/>
      </c>
      <c r="R221" s="148" t="str">
        <f>IF(AND(A221&lt;&gt;"",OR(Schülerdaten!AM224&lt;&gt;"",Schülerdaten!AT224=FALSE)),IF(Schülerdaten!AM224=TRUE,INDEX(codemp1,MATCH(Schülerdaten!R224,libmp1,0)),IF(Schülerdaten!AT224=FALSE,0,Schülerdaten!R224)),"")</f>
        <v/>
      </c>
      <c r="S221" s="148" t="str">
        <f t="shared" si="10"/>
        <v/>
      </c>
      <c r="T221" s="148" t="str">
        <f t="shared" si="11"/>
        <v/>
      </c>
      <c r="U221" s="148" t="str">
        <f>IF(AND(A221&lt;&gt;"",Schülerdaten!S224&lt;&gt;""),Schülerdaten!S224,"")</f>
        <v/>
      </c>
      <c r="V221" s="148" t="str">
        <f>IF(AND(A221&lt;&gt;"",Schülerdaten!T224&lt;&gt;""),Schülerdaten!T224,"")</f>
        <v/>
      </c>
      <c r="W221" s="148" t="str">
        <f>IF(AND(A221&lt;&gt;"",Schülerdaten!U224&lt;&gt;""),Schülerdaten!U224,"")</f>
        <v/>
      </c>
      <c r="X221" s="148" t="str">
        <f>IF(AND(A221&lt;&gt;"",Schülerdaten!V224&lt;&gt;""),Schülerdaten!V224,"")</f>
        <v/>
      </c>
      <c r="Y221" s="148" t="str">
        <f>IF(AND(A221&lt;&gt;"",Schülerdaten!W224&lt;&gt;""),Schülerdaten!W224,"")</f>
        <v/>
      </c>
      <c r="Z221" s="148" t="str">
        <f>IF(AND(A221&lt;&gt;"",Schülerdaten!X224&lt;&gt;""),Schülerdaten!X224,"")</f>
        <v/>
      </c>
    </row>
    <row r="222" spans="1:26" x14ac:dyDescent="0.2">
      <c r="A222" s="146" t="str">
        <f>IF(OR(Schülerdaten!$C225&lt;&gt;""),Schülerdaten!A225,"")</f>
        <v/>
      </c>
      <c r="B222" s="146" t="str">
        <f>IF(A222&lt;&gt;"",Schülerdaten!B225,"")</f>
        <v/>
      </c>
      <c r="C222" s="146" t="str">
        <f>IF(AND(A222&lt;&gt;"",Schülerdaten!F225&lt;&gt;""),IF(INDEX(codeclint,MATCH(Schülerdaten!F225,libclint,0))&lt;&gt;"",INDEX(codeclint,MATCH(Schülerdaten!F225,libclint,0)),""),"")</f>
        <v/>
      </c>
      <c r="D222" s="146" t="str">
        <f t="shared" si="9"/>
        <v/>
      </c>
      <c r="E222" s="146" t="str">
        <f>IF(A222&lt;&gt;"",IF(Schülerdaten!G225&lt;&gt;"",IF(Schülerdaten!AB225&lt;&gt;"",IF(Schülerdaten!G225="LOC.ID",CONCATENATE("LOC.",Schülerdaten!AU$5),Schülerdaten!G225),""),""),"")</f>
        <v/>
      </c>
      <c r="F222" s="146" t="str">
        <f>IF(A222&lt;&gt;"",IF(Schülerdaten!H225&lt;&gt;"",Schülerdaten!H225,""),"")</f>
        <v/>
      </c>
      <c r="G222" s="146" t="str">
        <f>IF(AND(A222&lt;&gt;"",Schülerdaten!AC225&lt;&gt;""),IF(Schülerdaten!AC225=TRUE,INDEX(codesex,MATCH(Schülerdaten!I225,libsex,0)),Schülerdaten!I225),"")</f>
        <v/>
      </c>
      <c r="H222" s="147" t="str">
        <f>IF(A222&lt;&gt;"",IF(Schülerdaten!J225&lt;&gt;"",Schülerdaten!J225,""),"")</f>
        <v/>
      </c>
      <c r="I222" s="148" t="str">
        <f>IF(AND(A222&lt;&gt;"",Schülerdaten!AE225&lt;&gt;""),IF(Schülerdaten!AE225=TRUE,INDEX(codenat,MATCH(Schülerdaten!K225,libnat,0)),Schülerdaten!K225),"")</f>
        <v/>
      </c>
      <c r="J222" s="148" t="str">
        <f>IF(AND(A222&lt;&gt;"",Schülerdaten!AF225&lt;&gt;""),IF(Schülerdaten!AF225=TRUE,INDEX(codelangue,MATCH(Schülerdaten!L225,liblangue,0)),Schülerdaten!L225),"")</f>
        <v/>
      </c>
      <c r="K222" s="148" t="str">
        <f>IF(AND(A222&lt;&gt;"",Schülerdaten!AH225&lt;&gt;""),IF(Schülerdaten!AH225=TRUE,IF(INDEX(codegem,MATCH(Schülerdaten!M225,libgem,0))&lt;8000,INDEX(codegem,MATCH(Schülerdaten!M225,libgem,0)),""),Schülerdaten!M225),"")</f>
        <v/>
      </c>
      <c r="L222" s="148" t="str">
        <f>IF(AND(A222&lt;&gt;"",Schülerdaten!AH225&lt;&gt;""),IF(Schülerdaten!AH225=TRUE,INDEX(codegemhist,MATCH(Schülerdaten!M225,libgem,0)),""),"")</f>
        <v/>
      </c>
      <c r="M222" s="148" t="str">
        <f>IF(AND(A222&lt;&gt;"",Schülerdaten!AH225&lt;&gt;""),IF(Schülerdaten!AH225=TRUE,IF(INDEX(codegem,MATCH(Schülerdaten!M225,libgem,0))&gt;=8000,INDEX(codegem,MATCH(Schülerdaten!M225,libgem,0)),""),Schülerdaten!M225),"")</f>
        <v/>
      </c>
      <c r="N222" s="148" t="str">
        <f>IF(AND(A222&lt;&gt;"",Schülerdaten!AI225&lt;&gt;""),IF(Schülerdaten!AI225=TRUE,INDEX(codeschart,MATCH(Schülerdaten!N225,libschart,0)),Schülerdaten!N225),"")</f>
        <v/>
      </c>
      <c r="O222" s="148" t="str">
        <f>IF(AND(A222&lt;&gt;"",Schülerdaten!O225&lt;&gt;""),Schülerdaten!O225,"")</f>
        <v/>
      </c>
      <c r="P222" s="148" t="str">
        <f>IF(AND(A222&lt;&gt;"",Schülerdaten!AK225&lt;&gt;""),IF(Schülerdaten!AK225=TRUE,INDEX(codeform,MATCH(Schülerdaten!P225,libform,0)),Schülerdaten!P225),"")</f>
        <v/>
      </c>
      <c r="Q222" s="148" t="str">
        <f>IF(AND(A222&lt;&gt;"",Schülerdaten!AL225&lt;&gt;""),IF(Schülerdaten!AL225=TRUE,INDEX(codespe,MATCH(Schülerdaten!Q225,libspe,0)),Schülerdaten!Q225),"")</f>
        <v/>
      </c>
      <c r="R222" s="148" t="str">
        <f>IF(AND(A222&lt;&gt;"",OR(Schülerdaten!AM225&lt;&gt;"",Schülerdaten!AT225=FALSE)),IF(Schülerdaten!AM225=TRUE,INDEX(codemp1,MATCH(Schülerdaten!R225,libmp1,0)),IF(Schülerdaten!AT225=FALSE,0,Schülerdaten!R225)),"")</f>
        <v/>
      </c>
      <c r="S222" s="148" t="str">
        <f t="shared" si="10"/>
        <v/>
      </c>
      <c r="T222" s="148" t="str">
        <f t="shared" si="11"/>
        <v/>
      </c>
      <c r="U222" s="148" t="str">
        <f>IF(AND(A222&lt;&gt;"",Schülerdaten!S225&lt;&gt;""),Schülerdaten!S225,"")</f>
        <v/>
      </c>
      <c r="V222" s="148" t="str">
        <f>IF(AND(A222&lt;&gt;"",Schülerdaten!T225&lt;&gt;""),Schülerdaten!T225,"")</f>
        <v/>
      </c>
      <c r="W222" s="148" t="str">
        <f>IF(AND(A222&lt;&gt;"",Schülerdaten!U225&lt;&gt;""),Schülerdaten!U225,"")</f>
        <v/>
      </c>
      <c r="X222" s="148" t="str">
        <f>IF(AND(A222&lt;&gt;"",Schülerdaten!V225&lt;&gt;""),Schülerdaten!V225,"")</f>
        <v/>
      </c>
      <c r="Y222" s="148" t="str">
        <f>IF(AND(A222&lt;&gt;"",Schülerdaten!W225&lt;&gt;""),Schülerdaten!W225,"")</f>
        <v/>
      </c>
      <c r="Z222" s="148" t="str">
        <f>IF(AND(A222&lt;&gt;"",Schülerdaten!X225&lt;&gt;""),Schülerdaten!X225,"")</f>
        <v/>
      </c>
    </row>
    <row r="223" spans="1:26" x14ac:dyDescent="0.2">
      <c r="A223" s="146" t="str">
        <f>IF(OR(Schülerdaten!$C226&lt;&gt;""),Schülerdaten!A226,"")</f>
        <v/>
      </c>
      <c r="B223" s="146" t="str">
        <f>IF(A223&lt;&gt;"",Schülerdaten!B226,"")</f>
        <v/>
      </c>
      <c r="C223" s="146" t="str">
        <f>IF(AND(A223&lt;&gt;"",Schülerdaten!F226&lt;&gt;""),IF(INDEX(codeclint,MATCH(Schülerdaten!F226,libclint,0))&lt;&gt;"",INDEX(codeclint,MATCH(Schülerdaten!F226,libclint,0)),""),"")</f>
        <v/>
      </c>
      <c r="D223" s="146" t="str">
        <f t="shared" si="9"/>
        <v/>
      </c>
      <c r="E223" s="146" t="str">
        <f>IF(A223&lt;&gt;"",IF(Schülerdaten!G226&lt;&gt;"",IF(Schülerdaten!AB226&lt;&gt;"",IF(Schülerdaten!G226="LOC.ID",CONCATENATE("LOC.",Schülerdaten!AU$5),Schülerdaten!G226),""),""),"")</f>
        <v/>
      </c>
      <c r="F223" s="146" t="str">
        <f>IF(A223&lt;&gt;"",IF(Schülerdaten!H226&lt;&gt;"",Schülerdaten!H226,""),"")</f>
        <v/>
      </c>
      <c r="G223" s="146" t="str">
        <f>IF(AND(A223&lt;&gt;"",Schülerdaten!AC226&lt;&gt;""),IF(Schülerdaten!AC226=TRUE,INDEX(codesex,MATCH(Schülerdaten!I226,libsex,0)),Schülerdaten!I226),"")</f>
        <v/>
      </c>
      <c r="H223" s="147" t="str">
        <f>IF(A223&lt;&gt;"",IF(Schülerdaten!J226&lt;&gt;"",Schülerdaten!J226,""),"")</f>
        <v/>
      </c>
      <c r="I223" s="148" t="str">
        <f>IF(AND(A223&lt;&gt;"",Schülerdaten!AE226&lt;&gt;""),IF(Schülerdaten!AE226=TRUE,INDEX(codenat,MATCH(Schülerdaten!K226,libnat,0)),Schülerdaten!K226),"")</f>
        <v/>
      </c>
      <c r="J223" s="148" t="str">
        <f>IF(AND(A223&lt;&gt;"",Schülerdaten!AF226&lt;&gt;""),IF(Schülerdaten!AF226=TRUE,INDEX(codelangue,MATCH(Schülerdaten!L226,liblangue,0)),Schülerdaten!L226),"")</f>
        <v/>
      </c>
      <c r="K223" s="148" t="str">
        <f>IF(AND(A223&lt;&gt;"",Schülerdaten!AH226&lt;&gt;""),IF(Schülerdaten!AH226=TRUE,IF(INDEX(codegem,MATCH(Schülerdaten!M226,libgem,0))&lt;8000,INDEX(codegem,MATCH(Schülerdaten!M226,libgem,0)),""),Schülerdaten!M226),"")</f>
        <v/>
      </c>
      <c r="L223" s="148" t="str">
        <f>IF(AND(A223&lt;&gt;"",Schülerdaten!AH226&lt;&gt;""),IF(Schülerdaten!AH226=TRUE,INDEX(codegemhist,MATCH(Schülerdaten!M226,libgem,0)),""),"")</f>
        <v/>
      </c>
      <c r="M223" s="148" t="str">
        <f>IF(AND(A223&lt;&gt;"",Schülerdaten!AH226&lt;&gt;""),IF(Schülerdaten!AH226=TRUE,IF(INDEX(codegem,MATCH(Schülerdaten!M226,libgem,0))&gt;=8000,INDEX(codegem,MATCH(Schülerdaten!M226,libgem,0)),""),Schülerdaten!M226),"")</f>
        <v/>
      </c>
      <c r="N223" s="148" t="str">
        <f>IF(AND(A223&lt;&gt;"",Schülerdaten!AI226&lt;&gt;""),IF(Schülerdaten!AI226=TRUE,INDEX(codeschart,MATCH(Schülerdaten!N226,libschart,0)),Schülerdaten!N226),"")</f>
        <v/>
      </c>
      <c r="O223" s="148" t="str">
        <f>IF(AND(A223&lt;&gt;"",Schülerdaten!O226&lt;&gt;""),Schülerdaten!O226,"")</f>
        <v/>
      </c>
      <c r="P223" s="148" t="str">
        <f>IF(AND(A223&lt;&gt;"",Schülerdaten!AK226&lt;&gt;""),IF(Schülerdaten!AK226=TRUE,INDEX(codeform,MATCH(Schülerdaten!P226,libform,0)),Schülerdaten!P226),"")</f>
        <v/>
      </c>
      <c r="Q223" s="148" t="str">
        <f>IF(AND(A223&lt;&gt;"",Schülerdaten!AL226&lt;&gt;""),IF(Schülerdaten!AL226=TRUE,INDEX(codespe,MATCH(Schülerdaten!Q226,libspe,0)),Schülerdaten!Q226),"")</f>
        <v/>
      </c>
      <c r="R223" s="148" t="str">
        <f>IF(AND(A223&lt;&gt;"",OR(Schülerdaten!AM226&lt;&gt;"",Schülerdaten!AT226=FALSE)),IF(Schülerdaten!AM226=TRUE,INDEX(codemp1,MATCH(Schülerdaten!R226,libmp1,0)),IF(Schülerdaten!AT226=FALSE,0,Schülerdaten!R226)),"")</f>
        <v/>
      </c>
      <c r="S223" s="148" t="str">
        <f t="shared" si="10"/>
        <v/>
      </c>
      <c r="T223" s="148" t="str">
        <f t="shared" si="11"/>
        <v/>
      </c>
      <c r="U223" s="148" t="str">
        <f>IF(AND(A223&lt;&gt;"",Schülerdaten!S226&lt;&gt;""),Schülerdaten!S226,"")</f>
        <v/>
      </c>
      <c r="V223" s="148" t="str">
        <f>IF(AND(A223&lt;&gt;"",Schülerdaten!T226&lt;&gt;""),Schülerdaten!T226,"")</f>
        <v/>
      </c>
      <c r="W223" s="148" t="str">
        <f>IF(AND(A223&lt;&gt;"",Schülerdaten!U226&lt;&gt;""),Schülerdaten!U226,"")</f>
        <v/>
      </c>
      <c r="X223" s="148" t="str">
        <f>IF(AND(A223&lt;&gt;"",Schülerdaten!V226&lt;&gt;""),Schülerdaten!V226,"")</f>
        <v/>
      </c>
      <c r="Y223" s="148" t="str">
        <f>IF(AND(A223&lt;&gt;"",Schülerdaten!W226&lt;&gt;""),Schülerdaten!W226,"")</f>
        <v/>
      </c>
      <c r="Z223" s="148" t="str">
        <f>IF(AND(A223&lt;&gt;"",Schülerdaten!X226&lt;&gt;""),Schülerdaten!X226,"")</f>
        <v/>
      </c>
    </row>
    <row r="224" spans="1:26" x14ac:dyDescent="0.2">
      <c r="A224" s="146" t="str">
        <f>IF(OR(Schülerdaten!$C227&lt;&gt;""),Schülerdaten!A227,"")</f>
        <v/>
      </c>
      <c r="B224" s="146" t="str">
        <f>IF(A224&lt;&gt;"",Schülerdaten!B227,"")</f>
        <v/>
      </c>
      <c r="C224" s="146" t="str">
        <f>IF(AND(A224&lt;&gt;"",Schülerdaten!F227&lt;&gt;""),IF(INDEX(codeclint,MATCH(Schülerdaten!F227,libclint,0))&lt;&gt;"",INDEX(codeclint,MATCH(Schülerdaten!F227,libclint,0)),""),"")</f>
        <v/>
      </c>
      <c r="D224" s="146" t="str">
        <f t="shared" si="9"/>
        <v/>
      </c>
      <c r="E224" s="146" t="str">
        <f>IF(A224&lt;&gt;"",IF(Schülerdaten!G227&lt;&gt;"",IF(Schülerdaten!AB227&lt;&gt;"",IF(Schülerdaten!G227="LOC.ID",CONCATENATE("LOC.",Schülerdaten!AU$5),Schülerdaten!G227),""),""),"")</f>
        <v/>
      </c>
      <c r="F224" s="146" t="str">
        <f>IF(A224&lt;&gt;"",IF(Schülerdaten!H227&lt;&gt;"",Schülerdaten!H227,""),"")</f>
        <v/>
      </c>
      <c r="G224" s="146" t="str">
        <f>IF(AND(A224&lt;&gt;"",Schülerdaten!AC227&lt;&gt;""),IF(Schülerdaten!AC227=TRUE,INDEX(codesex,MATCH(Schülerdaten!I227,libsex,0)),Schülerdaten!I227),"")</f>
        <v/>
      </c>
      <c r="H224" s="147" t="str">
        <f>IF(A224&lt;&gt;"",IF(Schülerdaten!J227&lt;&gt;"",Schülerdaten!J227,""),"")</f>
        <v/>
      </c>
      <c r="I224" s="148" t="str">
        <f>IF(AND(A224&lt;&gt;"",Schülerdaten!AE227&lt;&gt;""),IF(Schülerdaten!AE227=TRUE,INDEX(codenat,MATCH(Schülerdaten!K227,libnat,0)),Schülerdaten!K227),"")</f>
        <v/>
      </c>
      <c r="J224" s="148" t="str">
        <f>IF(AND(A224&lt;&gt;"",Schülerdaten!AF227&lt;&gt;""),IF(Schülerdaten!AF227=TRUE,INDEX(codelangue,MATCH(Schülerdaten!L227,liblangue,0)),Schülerdaten!L227),"")</f>
        <v/>
      </c>
      <c r="K224" s="148" t="str">
        <f>IF(AND(A224&lt;&gt;"",Schülerdaten!AH227&lt;&gt;""),IF(Schülerdaten!AH227=TRUE,IF(INDEX(codegem,MATCH(Schülerdaten!M227,libgem,0))&lt;8000,INDEX(codegem,MATCH(Schülerdaten!M227,libgem,0)),""),Schülerdaten!M227),"")</f>
        <v/>
      </c>
      <c r="L224" s="148" t="str">
        <f>IF(AND(A224&lt;&gt;"",Schülerdaten!AH227&lt;&gt;""),IF(Schülerdaten!AH227=TRUE,INDEX(codegemhist,MATCH(Schülerdaten!M227,libgem,0)),""),"")</f>
        <v/>
      </c>
      <c r="M224" s="148" t="str">
        <f>IF(AND(A224&lt;&gt;"",Schülerdaten!AH227&lt;&gt;""),IF(Schülerdaten!AH227=TRUE,IF(INDEX(codegem,MATCH(Schülerdaten!M227,libgem,0))&gt;=8000,INDEX(codegem,MATCH(Schülerdaten!M227,libgem,0)),""),Schülerdaten!M227),"")</f>
        <v/>
      </c>
      <c r="N224" s="148" t="str">
        <f>IF(AND(A224&lt;&gt;"",Schülerdaten!AI227&lt;&gt;""),IF(Schülerdaten!AI227=TRUE,INDEX(codeschart,MATCH(Schülerdaten!N227,libschart,0)),Schülerdaten!N227),"")</f>
        <v/>
      </c>
      <c r="O224" s="148" t="str">
        <f>IF(AND(A224&lt;&gt;"",Schülerdaten!O227&lt;&gt;""),Schülerdaten!O227,"")</f>
        <v/>
      </c>
      <c r="P224" s="148" t="str">
        <f>IF(AND(A224&lt;&gt;"",Schülerdaten!AK227&lt;&gt;""),IF(Schülerdaten!AK227=TRUE,INDEX(codeform,MATCH(Schülerdaten!P227,libform,0)),Schülerdaten!P227),"")</f>
        <v/>
      </c>
      <c r="Q224" s="148" t="str">
        <f>IF(AND(A224&lt;&gt;"",Schülerdaten!AL227&lt;&gt;""),IF(Schülerdaten!AL227=TRUE,INDEX(codespe,MATCH(Schülerdaten!Q227,libspe,0)),Schülerdaten!Q227),"")</f>
        <v/>
      </c>
      <c r="R224" s="148" t="str">
        <f>IF(AND(A224&lt;&gt;"",OR(Schülerdaten!AM227&lt;&gt;"",Schülerdaten!AT227=FALSE)),IF(Schülerdaten!AM227=TRUE,INDEX(codemp1,MATCH(Schülerdaten!R227,libmp1,0)),IF(Schülerdaten!AT227=FALSE,0,Schülerdaten!R227)),"")</f>
        <v/>
      </c>
      <c r="S224" s="148" t="str">
        <f t="shared" si="10"/>
        <v/>
      </c>
      <c r="T224" s="148" t="str">
        <f t="shared" si="11"/>
        <v/>
      </c>
      <c r="U224" s="148" t="str">
        <f>IF(AND(A224&lt;&gt;"",Schülerdaten!S227&lt;&gt;""),Schülerdaten!S227,"")</f>
        <v/>
      </c>
      <c r="V224" s="148" t="str">
        <f>IF(AND(A224&lt;&gt;"",Schülerdaten!T227&lt;&gt;""),Schülerdaten!T227,"")</f>
        <v/>
      </c>
      <c r="W224" s="148" t="str">
        <f>IF(AND(A224&lt;&gt;"",Schülerdaten!U227&lt;&gt;""),Schülerdaten!U227,"")</f>
        <v/>
      </c>
      <c r="X224" s="148" t="str">
        <f>IF(AND(A224&lt;&gt;"",Schülerdaten!V227&lt;&gt;""),Schülerdaten!V227,"")</f>
        <v/>
      </c>
      <c r="Y224" s="148" t="str">
        <f>IF(AND(A224&lt;&gt;"",Schülerdaten!W227&lt;&gt;""),Schülerdaten!W227,"")</f>
        <v/>
      </c>
      <c r="Z224" s="148" t="str">
        <f>IF(AND(A224&lt;&gt;"",Schülerdaten!X227&lt;&gt;""),Schülerdaten!X227,"")</f>
        <v/>
      </c>
    </row>
    <row r="225" spans="1:26" x14ac:dyDescent="0.2">
      <c r="A225" s="146" t="str">
        <f>IF(OR(Schülerdaten!$C228&lt;&gt;""),Schülerdaten!A228,"")</f>
        <v/>
      </c>
      <c r="B225" s="146" t="str">
        <f>IF(A225&lt;&gt;"",Schülerdaten!B228,"")</f>
        <v/>
      </c>
      <c r="C225" s="146" t="str">
        <f>IF(AND(A225&lt;&gt;"",Schülerdaten!F228&lt;&gt;""),IF(INDEX(codeclint,MATCH(Schülerdaten!F228,libclint,0))&lt;&gt;"",INDEX(codeclint,MATCH(Schülerdaten!F228,libclint,0)),""),"")</f>
        <v/>
      </c>
      <c r="D225" s="146" t="str">
        <f t="shared" si="9"/>
        <v/>
      </c>
      <c r="E225" s="146" t="str">
        <f>IF(A225&lt;&gt;"",IF(Schülerdaten!G228&lt;&gt;"",IF(Schülerdaten!AB228&lt;&gt;"",IF(Schülerdaten!G228="LOC.ID",CONCATENATE("LOC.",Schülerdaten!AU$5),Schülerdaten!G228),""),""),"")</f>
        <v/>
      </c>
      <c r="F225" s="146" t="str">
        <f>IF(A225&lt;&gt;"",IF(Schülerdaten!H228&lt;&gt;"",Schülerdaten!H228,""),"")</f>
        <v/>
      </c>
      <c r="G225" s="146" t="str">
        <f>IF(AND(A225&lt;&gt;"",Schülerdaten!AC228&lt;&gt;""),IF(Schülerdaten!AC228=TRUE,INDEX(codesex,MATCH(Schülerdaten!I228,libsex,0)),Schülerdaten!I228),"")</f>
        <v/>
      </c>
      <c r="H225" s="147" t="str">
        <f>IF(A225&lt;&gt;"",IF(Schülerdaten!J228&lt;&gt;"",Schülerdaten!J228,""),"")</f>
        <v/>
      </c>
      <c r="I225" s="148" t="str">
        <f>IF(AND(A225&lt;&gt;"",Schülerdaten!AE228&lt;&gt;""),IF(Schülerdaten!AE228=TRUE,INDEX(codenat,MATCH(Schülerdaten!K228,libnat,0)),Schülerdaten!K228),"")</f>
        <v/>
      </c>
      <c r="J225" s="148" t="str">
        <f>IF(AND(A225&lt;&gt;"",Schülerdaten!AF228&lt;&gt;""),IF(Schülerdaten!AF228=TRUE,INDEX(codelangue,MATCH(Schülerdaten!L228,liblangue,0)),Schülerdaten!L228),"")</f>
        <v/>
      </c>
      <c r="K225" s="148" t="str">
        <f>IF(AND(A225&lt;&gt;"",Schülerdaten!AH228&lt;&gt;""),IF(Schülerdaten!AH228=TRUE,IF(INDEX(codegem,MATCH(Schülerdaten!M228,libgem,0))&lt;8000,INDEX(codegem,MATCH(Schülerdaten!M228,libgem,0)),""),Schülerdaten!M228),"")</f>
        <v/>
      </c>
      <c r="L225" s="148" t="str">
        <f>IF(AND(A225&lt;&gt;"",Schülerdaten!AH228&lt;&gt;""),IF(Schülerdaten!AH228=TRUE,INDEX(codegemhist,MATCH(Schülerdaten!M228,libgem,0)),""),"")</f>
        <v/>
      </c>
      <c r="M225" s="148" t="str">
        <f>IF(AND(A225&lt;&gt;"",Schülerdaten!AH228&lt;&gt;""),IF(Schülerdaten!AH228=TRUE,IF(INDEX(codegem,MATCH(Schülerdaten!M228,libgem,0))&gt;=8000,INDEX(codegem,MATCH(Schülerdaten!M228,libgem,0)),""),Schülerdaten!M228),"")</f>
        <v/>
      </c>
      <c r="N225" s="148" t="str">
        <f>IF(AND(A225&lt;&gt;"",Schülerdaten!AI228&lt;&gt;""),IF(Schülerdaten!AI228=TRUE,INDEX(codeschart,MATCH(Schülerdaten!N228,libschart,0)),Schülerdaten!N228),"")</f>
        <v/>
      </c>
      <c r="O225" s="148" t="str">
        <f>IF(AND(A225&lt;&gt;"",Schülerdaten!O228&lt;&gt;""),Schülerdaten!O228,"")</f>
        <v/>
      </c>
      <c r="P225" s="148" t="str">
        <f>IF(AND(A225&lt;&gt;"",Schülerdaten!AK228&lt;&gt;""),IF(Schülerdaten!AK228=TRUE,INDEX(codeform,MATCH(Schülerdaten!P228,libform,0)),Schülerdaten!P228),"")</f>
        <v/>
      </c>
      <c r="Q225" s="148" t="str">
        <f>IF(AND(A225&lt;&gt;"",Schülerdaten!AL228&lt;&gt;""),IF(Schülerdaten!AL228=TRUE,INDEX(codespe,MATCH(Schülerdaten!Q228,libspe,0)),Schülerdaten!Q228),"")</f>
        <v/>
      </c>
      <c r="R225" s="148" t="str">
        <f>IF(AND(A225&lt;&gt;"",OR(Schülerdaten!AM228&lt;&gt;"",Schülerdaten!AT228=FALSE)),IF(Schülerdaten!AM228=TRUE,INDEX(codemp1,MATCH(Schülerdaten!R228,libmp1,0)),IF(Schülerdaten!AT228=FALSE,0,Schülerdaten!R228)),"")</f>
        <v/>
      </c>
      <c r="S225" s="148" t="str">
        <f t="shared" si="10"/>
        <v/>
      </c>
      <c r="T225" s="148" t="str">
        <f t="shared" si="11"/>
        <v/>
      </c>
      <c r="U225" s="148" t="str">
        <f>IF(AND(A225&lt;&gt;"",Schülerdaten!S228&lt;&gt;""),Schülerdaten!S228,"")</f>
        <v/>
      </c>
      <c r="V225" s="148" t="str">
        <f>IF(AND(A225&lt;&gt;"",Schülerdaten!T228&lt;&gt;""),Schülerdaten!T228,"")</f>
        <v/>
      </c>
      <c r="W225" s="148" t="str">
        <f>IF(AND(A225&lt;&gt;"",Schülerdaten!U228&lt;&gt;""),Schülerdaten!U228,"")</f>
        <v/>
      </c>
      <c r="X225" s="148" t="str">
        <f>IF(AND(A225&lt;&gt;"",Schülerdaten!V228&lt;&gt;""),Schülerdaten!V228,"")</f>
        <v/>
      </c>
      <c r="Y225" s="148" t="str">
        <f>IF(AND(A225&lt;&gt;"",Schülerdaten!W228&lt;&gt;""),Schülerdaten!W228,"")</f>
        <v/>
      </c>
      <c r="Z225" s="148" t="str">
        <f>IF(AND(A225&lt;&gt;"",Schülerdaten!X228&lt;&gt;""),Schülerdaten!X228,"")</f>
        <v/>
      </c>
    </row>
    <row r="226" spans="1:26" x14ac:dyDescent="0.2">
      <c r="A226" s="146" t="str">
        <f>IF(OR(Schülerdaten!$C229&lt;&gt;""),Schülerdaten!A229,"")</f>
        <v/>
      </c>
      <c r="B226" s="146" t="str">
        <f>IF(A226&lt;&gt;"",Schülerdaten!B229,"")</f>
        <v/>
      </c>
      <c r="C226" s="146" t="str">
        <f>IF(AND(A226&lt;&gt;"",Schülerdaten!F229&lt;&gt;""),IF(INDEX(codeclint,MATCH(Schülerdaten!F229,libclint,0))&lt;&gt;"",INDEX(codeclint,MATCH(Schülerdaten!F229,libclint,0)),""),"")</f>
        <v/>
      </c>
      <c r="D226" s="146" t="str">
        <f t="shared" si="9"/>
        <v/>
      </c>
      <c r="E226" s="146" t="str">
        <f>IF(A226&lt;&gt;"",IF(Schülerdaten!G229&lt;&gt;"",IF(Schülerdaten!AB229&lt;&gt;"",IF(Schülerdaten!G229="LOC.ID",CONCATENATE("LOC.",Schülerdaten!AU$5),Schülerdaten!G229),""),""),"")</f>
        <v/>
      </c>
      <c r="F226" s="146" t="str">
        <f>IF(A226&lt;&gt;"",IF(Schülerdaten!H229&lt;&gt;"",Schülerdaten!H229,""),"")</f>
        <v/>
      </c>
      <c r="G226" s="146" t="str">
        <f>IF(AND(A226&lt;&gt;"",Schülerdaten!AC229&lt;&gt;""),IF(Schülerdaten!AC229=TRUE,INDEX(codesex,MATCH(Schülerdaten!I229,libsex,0)),Schülerdaten!I229),"")</f>
        <v/>
      </c>
      <c r="H226" s="147" t="str">
        <f>IF(A226&lt;&gt;"",IF(Schülerdaten!J229&lt;&gt;"",Schülerdaten!J229,""),"")</f>
        <v/>
      </c>
      <c r="I226" s="148" t="str">
        <f>IF(AND(A226&lt;&gt;"",Schülerdaten!AE229&lt;&gt;""),IF(Schülerdaten!AE229=TRUE,INDEX(codenat,MATCH(Schülerdaten!K229,libnat,0)),Schülerdaten!K229),"")</f>
        <v/>
      </c>
      <c r="J226" s="148" t="str">
        <f>IF(AND(A226&lt;&gt;"",Schülerdaten!AF229&lt;&gt;""),IF(Schülerdaten!AF229=TRUE,INDEX(codelangue,MATCH(Schülerdaten!L229,liblangue,0)),Schülerdaten!L229),"")</f>
        <v/>
      </c>
      <c r="K226" s="148" t="str">
        <f>IF(AND(A226&lt;&gt;"",Schülerdaten!AH229&lt;&gt;""),IF(Schülerdaten!AH229=TRUE,IF(INDEX(codegem,MATCH(Schülerdaten!M229,libgem,0))&lt;8000,INDEX(codegem,MATCH(Schülerdaten!M229,libgem,0)),""),Schülerdaten!M229),"")</f>
        <v/>
      </c>
      <c r="L226" s="148" t="str">
        <f>IF(AND(A226&lt;&gt;"",Schülerdaten!AH229&lt;&gt;""),IF(Schülerdaten!AH229=TRUE,INDEX(codegemhist,MATCH(Schülerdaten!M229,libgem,0)),""),"")</f>
        <v/>
      </c>
      <c r="M226" s="148" t="str">
        <f>IF(AND(A226&lt;&gt;"",Schülerdaten!AH229&lt;&gt;""),IF(Schülerdaten!AH229=TRUE,IF(INDEX(codegem,MATCH(Schülerdaten!M229,libgem,0))&gt;=8000,INDEX(codegem,MATCH(Schülerdaten!M229,libgem,0)),""),Schülerdaten!M229),"")</f>
        <v/>
      </c>
      <c r="N226" s="148" t="str">
        <f>IF(AND(A226&lt;&gt;"",Schülerdaten!AI229&lt;&gt;""),IF(Schülerdaten!AI229=TRUE,INDEX(codeschart,MATCH(Schülerdaten!N229,libschart,0)),Schülerdaten!N229),"")</f>
        <v/>
      </c>
      <c r="O226" s="148" t="str">
        <f>IF(AND(A226&lt;&gt;"",Schülerdaten!O229&lt;&gt;""),Schülerdaten!O229,"")</f>
        <v/>
      </c>
      <c r="P226" s="148" t="str">
        <f>IF(AND(A226&lt;&gt;"",Schülerdaten!AK229&lt;&gt;""),IF(Schülerdaten!AK229=TRUE,INDEX(codeform,MATCH(Schülerdaten!P229,libform,0)),Schülerdaten!P229),"")</f>
        <v/>
      </c>
      <c r="Q226" s="148" t="str">
        <f>IF(AND(A226&lt;&gt;"",Schülerdaten!AL229&lt;&gt;""),IF(Schülerdaten!AL229=TRUE,INDEX(codespe,MATCH(Schülerdaten!Q229,libspe,0)),Schülerdaten!Q229),"")</f>
        <v/>
      </c>
      <c r="R226" s="148" t="str">
        <f>IF(AND(A226&lt;&gt;"",OR(Schülerdaten!AM229&lt;&gt;"",Schülerdaten!AT229=FALSE)),IF(Schülerdaten!AM229=TRUE,INDEX(codemp1,MATCH(Schülerdaten!R229,libmp1,0)),IF(Schülerdaten!AT229=FALSE,0,Schülerdaten!R229)),"")</f>
        <v/>
      </c>
      <c r="S226" s="148" t="str">
        <f t="shared" si="10"/>
        <v/>
      </c>
      <c r="T226" s="148" t="str">
        <f t="shared" si="11"/>
        <v/>
      </c>
      <c r="U226" s="148" t="str">
        <f>IF(AND(A226&lt;&gt;"",Schülerdaten!S229&lt;&gt;""),Schülerdaten!S229,"")</f>
        <v/>
      </c>
      <c r="V226" s="148" t="str">
        <f>IF(AND(A226&lt;&gt;"",Schülerdaten!T229&lt;&gt;""),Schülerdaten!T229,"")</f>
        <v/>
      </c>
      <c r="W226" s="148" t="str">
        <f>IF(AND(A226&lt;&gt;"",Schülerdaten!U229&lt;&gt;""),Schülerdaten!U229,"")</f>
        <v/>
      </c>
      <c r="X226" s="148" t="str">
        <f>IF(AND(A226&lt;&gt;"",Schülerdaten!V229&lt;&gt;""),Schülerdaten!V229,"")</f>
        <v/>
      </c>
      <c r="Y226" s="148" t="str">
        <f>IF(AND(A226&lt;&gt;"",Schülerdaten!W229&lt;&gt;""),Schülerdaten!W229,"")</f>
        <v/>
      </c>
      <c r="Z226" s="148" t="str">
        <f>IF(AND(A226&lt;&gt;"",Schülerdaten!X229&lt;&gt;""),Schülerdaten!X229,"")</f>
        <v/>
      </c>
    </row>
    <row r="227" spans="1:26" x14ac:dyDescent="0.2">
      <c r="A227" s="146" t="str">
        <f>IF(OR(Schülerdaten!$C230&lt;&gt;""),Schülerdaten!A230,"")</f>
        <v/>
      </c>
      <c r="B227" s="146" t="str">
        <f>IF(A227&lt;&gt;"",Schülerdaten!B230,"")</f>
        <v/>
      </c>
      <c r="C227" s="146" t="str">
        <f>IF(AND(A227&lt;&gt;"",Schülerdaten!F230&lt;&gt;""),IF(INDEX(codeclint,MATCH(Schülerdaten!F230,libclint,0))&lt;&gt;"",INDEX(codeclint,MATCH(Schülerdaten!F230,libclint,0)),""),"")</f>
        <v/>
      </c>
      <c r="D227" s="146" t="str">
        <f t="shared" si="9"/>
        <v/>
      </c>
      <c r="E227" s="146" t="str">
        <f>IF(A227&lt;&gt;"",IF(Schülerdaten!G230&lt;&gt;"",IF(Schülerdaten!AB230&lt;&gt;"",IF(Schülerdaten!G230="LOC.ID",CONCATENATE("LOC.",Schülerdaten!AU$5),Schülerdaten!G230),""),""),"")</f>
        <v/>
      </c>
      <c r="F227" s="146" t="str">
        <f>IF(A227&lt;&gt;"",IF(Schülerdaten!H230&lt;&gt;"",Schülerdaten!H230,""),"")</f>
        <v/>
      </c>
      <c r="G227" s="146" t="str">
        <f>IF(AND(A227&lt;&gt;"",Schülerdaten!AC230&lt;&gt;""),IF(Schülerdaten!AC230=TRUE,INDEX(codesex,MATCH(Schülerdaten!I230,libsex,0)),Schülerdaten!I230),"")</f>
        <v/>
      </c>
      <c r="H227" s="147" t="str">
        <f>IF(A227&lt;&gt;"",IF(Schülerdaten!J230&lt;&gt;"",Schülerdaten!J230,""),"")</f>
        <v/>
      </c>
      <c r="I227" s="148" t="str">
        <f>IF(AND(A227&lt;&gt;"",Schülerdaten!AE230&lt;&gt;""),IF(Schülerdaten!AE230=TRUE,INDEX(codenat,MATCH(Schülerdaten!K230,libnat,0)),Schülerdaten!K230),"")</f>
        <v/>
      </c>
      <c r="J227" s="148" t="str">
        <f>IF(AND(A227&lt;&gt;"",Schülerdaten!AF230&lt;&gt;""),IF(Schülerdaten!AF230=TRUE,INDEX(codelangue,MATCH(Schülerdaten!L230,liblangue,0)),Schülerdaten!L230),"")</f>
        <v/>
      </c>
      <c r="K227" s="148" t="str">
        <f>IF(AND(A227&lt;&gt;"",Schülerdaten!AH230&lt;&gt;""),IF(Schülerdaten!AH230=TRUE,IF(INDEX(codegem,MATCH(Schülerdaten!M230,libgem,0))&lt;8000,INDEX(codegem,MATCH(Schülerdaten!M230,libgem,0)),""),Schülerdaten!M230),"")</f>
        <v/>
      </c>
      <c r="L227" s="148" t="str">
        <f>IF(AND(A227&lt;&gt;"",Schülerdaten!AH230&lt;&gt;""),IF(Schülerdaten!AH230=TRUE,INDEX(codegemhist,MATCH(Schülerdaten!M230,libgem,0)),""),"")</f>
        <v/>
      </c>
      <c r="M227" s="148" t="str">
        <f>IF(AND(A227&lt;&gt;"",Schülerdaten!AH230&lt;&gt;""),IF(Schülerdaten!AH230=TRUE,IF(INDEX(codegem,MATCH(Schülerdaten!M230,libgem,0))&gt;=8000,INDEX(codegem,MATCH(Schülerdaten!M230,libgem,0)),""),Schülerdaten!M230),"")</f>
        <v/>
      </c>
      <c r="N227" s="148" t="str">
        <f>IF(AND(A227&lt;&gt;"",Schülerdaten!AI230&lt;&gt;""),IF(Schülerdaten!AI230=TRUE,INDEX(codeschart,MATCH(Schülerdaten!N230,libschart,0)),Schülerdaten!N230),"")</f>
        <v/>
      </c>
      <c r="O227" s="148" t="str">
        <f>IF(AND(A227&lt;&gt;"",Schülerdaten!O230&lt;&gt;""),Schülerdaten!O230,"")</f>
        <v/>
      </c>
      <c r="P227" s="148" t="str">
        <f>IF(AND(A227&lt;&gt;"",Schülerdaten!AK230&lt;&gt;""),IF(Schülerdaten!AK230=TRUE,INDEX(codeform,MATCH(Schülerdaten!P230,libform,0)),Schülerdaten!P230),"")</f>
        <v/>
      </c>
      <c r="Q227" s="148" t="str">
        <f>IF(AND(A227&lt;&gt;"",Schülerdaten!AL230&lt;&gt;""),IF(Schülerdaten!AL230=TRUE,INDEX(codespe,MATCH(Schülerdaten!Q230,libspe,0)),Schülerdaten!Q230),"")</f>
        <v/>
      </c>
      <c r="R227" s="148" t="str">
        <f>IF(AND(A227&lt;&gt;"",OR(Schülerdaten!AM230&lt;&gt;"",Schülerdaten!AT230=FALSE)),IF(Schülerdaten!AM230=TRUE,INDEX(codemp1,MATCH(Schülerdaten!R230,libmp1,0)),IF(Schülerdaten!AT230=FALSE,0,Schülerdaten!R230)),"")</f>
        <v/>
      </c>
      <c r="S227" s="148" t="str">
        <f t="shared" si="10"/>
        <v/>
      </c>
      <c r="T227" s="148" t="str">
        <f t="shared" si="11"/>
        <v/>
      </c>
      <c r="U227" s="148" t="str">
        <f>IF(AND(A227&lt;&gt;"",Schülerdaten!S230&lt;&gt;""),Schülerdaten!S230,"")</f>
        <v/>
      </c>
      <c r="V227" s="148" t="str">
        <f>IF(AND(A227&lt;&gt;"",Schülerdaten!T230&lt;&gt;""),Schülerdaten!T230,"")</f>
        <v/>
      </c>
      <c r="W227" s="148" t="str">
        <f>IF(AND(A227&lt;&gt;"",Schülerdaten!U230&lt;&gt;""),Schülerdaten!U230,"")</f>
        <v/>
      </c>
      <c r="X227" s="148" t="str">
        <f>IF(AND(A227&lt;&gt;"",Schülerdaten!V230&lt;&gt;""),Schülerdaten!V230,"")</f>
        <v/>
      </c>
      <c r="Y227" s="148" t="str">
        <f>IF(AND(A227&lt;&gt;"",Schülerdaten!W230&lt;&gt;""),Schülerdaten!W230,"")</f>
        <v/>
      </c>
      <c r="Z227" s="148" t="str">
        <f>IF(AND(A227&lt;&gt;"",Schülerdaten!X230&lt;&gt;""),Schülerdaten!X230,"")</f>
        <v/>
      </c>
    </row>
    <row r="228" spans="1:26" x14ac:dyDescent="0.2">
      <c r="A228" s="146" t="str">
        <f>IF(OR(Schülerdaten!$C231&lt;&gt;""),Schülerdaten!A231,"")</f>
        <v/>
      </c>
      <c r="B228" s="146" t="str">
        <f>IF(A228&lt;&gt;"",Schülerdaten!B231,"")</f>
        <v/>
      </c>
      <c r="C228" s="146" t="str">
        <f>IF(AND(A228&lt;&gt;"",Schülerdaten!F231&lt;&gt;""),IF(INDEX(codeclint,MATCH(Schülerdaten!F231,libclint,0))&lt;&gt;"",INDEX(codeclint,MATCH(Schülerdaten!F231,libclint,0)),""),"")</f>
        <v/>
      </c>
      <c r="D228" s="146" t="str">
        <f t="shared" si="9"/>
        <v/>
      </c>
      <c r="E228" s="146" t="str">
        <f>IF(A228&lt;&gt;"",IF(Schülerdaten!G231&lt;&gt;"",IF(Schülerdaten!AB231&lt;&gt;"",IF(Schülerdaten!G231="LOC.ID",CONCATENATE("LOC.",Schülerdaten!AU$5),Schülerdaten!G231),""),""),"")</f>
        <v/>
      </c>
      <c r="F228" s="146" t="str">
        <f>IF(A228&lt;&gt;"",IF(Schülerdaten!H231&lt;&gt;"",Schülerdaten!H231,""),"")</f>
        <v/>
      </c>
      <c r="G228" s="146" t="str">
        <f>IF(AND(A228&lt;&gt;"",Schülerdaten!AC231&lt;&gt;""),IF(Schülerdaten!AC231=TRUE,INDEX(codesex,MATCH(Schülerdaten!I231,libsex,0)),Schülerdaten!I231),"")</f>
        <v/>
      </c>
      <c r="H228" s="147" t="str">
        <f>IF(A228&lt;&gt;"",IF(Schülerdaten!J231&lt;&gt;"",Schülerdaten!J231,""),"")</f>
        <v/>
      </c>
      <c r="I228" s="148" t="str">
        <f>IF(AND(A228&lt;&gt;"",Schülerdaten!AE231&lt;&gt;""),IF(Schülerdaten!AE231=TRUE,INDEX(codenat,MATCH(Schülerdaten!K231,libnat,0)),Schülerdaten!K231),"")</f>
        <v/>
      </c>
      <c r="J228" s="148" t="str">
        <f>IF(AND(A228&lt;&gt;"",Schülerdaten!AF231&lt;&gt;""),IF(Schülerdaten!AF231=TRUE,INDEX(codelangue,MATCH(Schülerdaten!L231,liblangue,0)),Schülerdaten!L231),"")</f>
        <v/>
      </c>
      <c r="K228" s="148" t="str">
        <f>IF(AND(A228&lt;&gt;"",Schülerdaten!AH231&lt;&gt;""),IF(Schülerdaten!AH231=TRUE,IF(INDEX(codegem,MATCH(Schülerdaten!M231,libgem,0))&lt;8000,INDEX(codegem,MATCH(Schülerdaten!M231,libgem,0)),""),Schülerdaten!M231),"")</f>
        <v/>
      </c>
      <c r="L228" s="148" t="str">
        <f>IF(AND(A228&lt;&gt;"",Schülerdaten!AH231&lt;&gt;""),IF(Schülerdaten!AH231=TRUE,INDEX(codegemhist,MATCH(Schülerdaten!M231,libgem,0)),""),"")</f>
        <v/>
      </c>
      <c r="M228" s="148" t="str">
        <f>IF(AND(A228&lt;&gt;"",Schülerdaten!AH231&lt;&gt;""),IF(Schülerdaten!AH231=TRUE,IF(INDEX(codegem,MATCH(Schülerdaten!M231,libgem,0))&gt;=8000,INDEX(codegem,MATCH(Schülerdaten!M231,libgem,0)),""),Schülerdaten!M231),"")</f>
        <v/>
      </c>
      <c r="N228" s="148" t="str">
        <f>IF(AND(A228&lt;&gt;"",Schülerdaten!AI231&lt;&gt;""),IF(Schülerdaten!AI231=TRUE,INDEX(codeschart,MATCH(Schülerdaten!N231,libschart,0)),Schülerdaten!N231),"")</f>
        <v/>
      </c>
      <c r="O228" s="148" t="str">
        <f>IF(AND(A228&lt;&gt;"",Schülerdaten!O231&lt;&gt;""),Schülerdaten!O231,"")</f>
        <v/>
      </c>
      <c r="P228" s="148" t="str">
        <f>IF(AND(A228&lt;&gt;"",Schülerdaten!AK231&lt;&gt;""),IF(Schülerdaten!AK231=TRUE,INDEX(codeform,MATCH(Schülerdaten!P231,libform,0)),Schülerdaten!P231),"")</f>
        <v/>
      </c>
      <c r="Q228" s="148" t="str">
        <f>IF(AND(A228&lt;&gt;"",Schülerdaten!AL231&lt;&gt;""),IF(Schülerdaten!AL231=TRUE,INDEX(codespe,MATCH(Schülerdaten!Q231,libspe,0)),Schülerdaten!Q231),"")</f>
        <v/>
      </c>
      <c r="R228" s="148" t="str">
        <f>IF(AND(A228&lt;&gt;"",OR(Schülerdaten!AM231&lt;&gt;"",Schülerdaten!AT231=FALSE)),IF(Schülerdaten!AM231=TRUE,INDEX(codemp1,MATCH(Schülerdaten!R231,libmp1,0)),IF(Schülerdaten!AT231=FALSE,0,Schülerdaten!R231)),"")</f>
        <v/>
      </c>
      <c r="S228" s="148" t="str">
        <f t="shared" si="10"/>
        <v/>
      </c>
      <c r="T228" s="148" t="str">
        <f t="shared" si="11"/>
        <v/>
      </c>
      <c r="U228" s="148" t="str">
        <f>IF(AND(A228&lt;&gt;"",Schülerdaten!S231&lt;&gt;""),Schülerdaten!S231,"")</f>
        <v/>
      </c>
      <c r="V228" s="148" t="str">
        <f>IF(AND(A228&lt;&gt;"",Schülerdaten!T231&lt;&gt;""),Schülerdaten!T231,"")</f>
        <v/>
      </c>
      <c r="W228" s="148" t="str">
        <f>IF(AND(A228&lt;&gt;"",Schülerdaten!U231&lt;&gt;""),Schülerdaten!U231,"")</f>
        <v/>
      </c>
      <c r="X228" s="148" t="str">
        <f>IF(AND(A228&lt;&gt;"",Schülerdaten!V231&lt;&gt;""),Schülerdaten!V231,"")</f>
        <v/>
      </c>
      <c r="Y228" s="148" t="str">
        <f>IF(AND(A228&lt;&gt;"",Schülerdaten!W231&lt;&gt;""),Schülerdaten!W231,"")</f>
        <v/>
      </c>
      <c r="Z228" s="148" t="str">
        <f>IF(AND(A228&lt;&gt;"",Schülerdaten!X231&lt;&gt;""),Schülerdaten!X231,"")</f>
        <v/>
      </c>
    </row>
    <row r="229" spans="1:26" x14ac:dyDescent="0.2">
      <c r="A229" s="146" t="str">
        <f>IF(OR(Schülerdaten!$C232&lt;&gt;""),Schülerdaten!A232,"")</f>
        <v/>
      </c>
      <c r="B229" s="146" t="str">
        <f>IF(A229&lt;&gt;"",Schülerdaten!B232,"")</f>
        <v/>
      </c>
      <c r="C229" s="146" t="str">
        <f>IF(AND(A229&lt;&gt;"",Schülerdaten!F232&lt;&gt;""),IF(INDEX(codeclint,MATCH(Schülerdaten!F232,libclint,0))&lt;&gt;"",INDEX(codeclint,MATCH(Schülerdaten!F232,libclint,0)),""),"")</f>
        <v/>
      </c>
      <c r="D229" s="146" t="str">
        <f t="shared" si="9"/>
        <v/>
      </c>
      <c r="E229" s="146" t="str">
        <f>IF(A229&lt;&gt;"",IF(Schülerdaten!G232&lt;&gt;"",IF(Schülerdaten!AB232&lt;&gt;"",IF(Schülerdaten!G232="LOC.ID",CONCATENATE("LOC.",Schülerdaten!AU$5),Schülerdaten!G232),""),""),"")</f>
        <v/>
      </c>
      <c r="F229" s="146" t="str">
        <f>IF(A229&lt;&gt;"",IF(Schülerdaten!H232&lt;&gt;"",Schülerdaten!H232,""),"")</f>
        <v/>
      </c>
      <c r="G229" s="146" t="str">
        <f>IF(AND(A229&lt;&gt;"",Schülerdaten!AC232&lt;&gt;""),IF(Schülerdaten!AC232=TRUE,INDEX(codesex,MATCH(Schülerdaten!I232,libsex,0)),Schülerdaten!I232),"")</f>
        <v/>
      </c>
      <c r="H229" s="147" t="str">
        <f>IF(A229&lt;&gt;"",IF(Schülerdaten!J232&lt;&gt;"",Schülerdaten!J232,""),"")</f>
        <v/>
      </c>
      <c r="I229" s="148" t="str">
        <f>IF(AND(A229&lt;&gt;"",Schülerdaten!AE232&lt;&gt;""),IF(Schülerdaten!AE232=TRUE,INDEX(codenat,MATCH(Schülerdaten!K232,libnat,0)),Schülerdaten!K232),"")</f>
        <v/>
      </c>
      <c r="J229" s="148" t="str">
        <f>IF(AND(A229&lt;&gt;"",Schülerdaten!AF232&lt;&gt;""),IF(Schülerdaten!AF232=TRUE,INDEX(codelangue,MATCH(Schülerdaten!L232,liblangue,0)),Schülerdaten!L232),"")</f>
        <v/>
      </c>
      <c r="K229" s="148" t="str">
        <f>IF(AND(A229&lt;&gt;"",Schülerdaten!AH232&lt;&gt;""),IF(Schülerdaten!AH232=TRUE,IF(INDEX(codegem,MATCH(Schülerdaten!M232,libgem,0))&lt;8000,INDEX(codegem,MATCH(Schülerdaten!M232,libgem,0)),""),Schülerdaten!M232),"")</f>
        <v/>
      </c>
      <c r="L229" s="148" t="str">
        <f>IF(AND(A229&lt;&gt;"",Schülerdaten!AH232&lt;&gt;""),IF(Schülerdaten!AH232=TRUE,INDEX(codegemhist,MATCH(Schülerdaten!M232,libgem,0)),""),"")</f>
        <v/>
      </c>
      <c r="M229" s="148" t="str">
        <f>IF(AND(A229&lt;&gt;"",Schülerdaten!AH232&lt;&gt;""),IF(Schülerdaten!AH232=TRUE,IF(INDEX(codegem,MATCH(Schülerdaten!M232,libgem,0))&gt;=8000,INDEX(codegem,MATCH(Schülerdaten!M232,libgem,0)),""),Schülerdaten!M232),"")</f>
        <v/>
      </c>
      <c r="N229" s="148" t="str">
        <f>IF(AND(A229&lt;&gt;"",Schülerdaten!AI232&lt;&gt;""),IF(Schülerdaten!AI232=TRUE,INDEX(codeschart,MATCH(Schülerdaten!N232,libschart,0)),Schülerdaten!N232),"")</f>
        <v/>
      </c>
      <c r="O229" s="148" t="str">
        <f>IF(AND(A229&lt;&gt;"",Schülerdaten!O232&lt;&gt;""),Schülerdaten!O232,"")</f>
        <v/>
      </c>
      <c r="P229" s="148" t="str">
        <f>IF(AND(A229&lt;&gt;"",Schülerdaten!AK232&lt;&gt;""),IF(Schülerdaten!AK232=TRUE,INDEX(codeform,MATCH(Schülerdaten!P232,libform,0)),Schülerdaten!P232),"")</f>
        <v/>
      </c>
      <c r="Q229" s="148" t="str">
        <f>IF(AND(A229&lt;&gt;"",Schülerdaten!AL232&lt;&gt;""),IF(Schülerdaten!AL232=TRUE,INDEX(codespe,MATCH(Schülerdaten!Q232,libspe,0)),Schülerdaten!Q232),"")</f>
        <v/>
      </c>
      <c r="R229" s="148" t="str">
        <f>IF(AND(A229&lt;&gt;"",OR(Schülerdaten!AM232&lt;&gt;"",Schülerdaten!AT232=FALSE)),IF(Schülerdaten!AM232=TRUE,INDEX(codemp1,MATCH(Schülerdaten!R232,libmp1,0)),IF(Schülerdaten!AT232=FALSE,0,Schülerdaten!R232)),"")</f>
        <v/>
      </c>
      <c r="S229" s="148" t="str">
        <f t="shared" si="10"/>
        <v/>
      </c>
      <c r="T229" s="148" t="str">
        <f t="shared" si="11"/>
        <v/>
      </c>
      <c r="U229" s="148" t="str">
        <f>IF(AND(A229&lt;&gt;"",Schülerdaten!S232&lt;&gt;""),Schülerdaten!S232,"")</f>
        <v/>
      </c>
      <c r="V229" s="148" t="str">
        <f>IF(AND(A229&lt;&gt;"",Schülerdaten!T232&lt;&gt;""),Schülerdaten!T232,"")</f>
        <v/>
      </c>
      <c r="W229" s="148" t="str">
        <f>IF(AND(A229&lt;&gt;"",Schülerdaten!U232&lt;&gt;""),Schülerdaten!U232,"")</f>
        <v/>
      </c>
      <c r="X229" s="148" t="str">
        <f>IF(AND(A229&lt;&gt;"",Schülerdaten!V232&lt;&gt;""),Schülerdaten!V232,"")</f>
        <v/>
      </c>
      <c r="Y229" s="148" t="str">
        <f>IF(AND(A229&lt;&gt;"",Schülerdaten!W232&lt;&gt;""),Schülerdaten!W232,"")</f>
        <v/>
      </c>
      <c r="Z229" s="148" t="str">
        <f>IF(AND(A229&lt;&gt;"",Schülerdaten!X232&lt;&gt;""),Schülerdaten!X232,"")</f>
        <v/>
      </c>
    </row>
    <row r="230" spans="1:26" x14ac:dyDescent="0.2">
      <c r="A230" s="146" t="str">
        <f>IF(OR(Schülerdaten!$C233&lt;&gt;""),Schülerdaten!A233,"")</f>
        <v/>
      </c>
      <c r="B230" s="146" t="str">
        <f>IF(A230&lt;&gt;"",Schülerdaten!B233,"")</f>
        <v/>
      </c>
      <c r="C230" s="146" t="str">
        <f>IF(AND(A230&lt;&gt;"",Schülerdaten!F233&lt;&gt;""),IF(INDEX(codeclint,MATCH(Schülerdaten!F233,libclint,0))&lt;&gt;"",INDEX(codeclint,MATCH(Schülerdaten!F233,libclint,0)),""),"")</f>
        <v/>
      </c>
      <c r="D230" s="146" t="str">
        <f t="shared" si="9"/>
        <v/>
      </c>
      <c r="E230" s="146" t="str">
        <f>IF(A230&lt;&gt;"",IF(Schülerdaten!G233&lt;&gt;"",IF(Schülerdaten!AB233&lt;&gt;"",IF(Schülerdaten!G233="LOC.ID",CONCATENATE("LOC.",Schülerdaten!AU$5),Schülerdaten!G233),""),""),"")</f>
        <v/>
      </c>
      <c r="F230" s="146" t="str">
        <f>IF(A230&lt;&gt;"",IF(Schülerdaten!H233&lt;&gt;"",Schülerdaten!H233,""),"")</f>
        <v/>
      </c>
      <c r="G230" s="146" t="str">
        <f>IF(AND(A230&lt;&gt;"",Schülerdaten!AC233&lt;&gt;""),IF(Schülerdaten!AC233=TRUE,INDEX(codesex,MATCH(Schülerdaten!I233,libsex,0)),Schülerdaten!I233),"")</f>
        <v/>
      </c>
      <c r="H230" s="147" t="str">
        <f>IF(A230&lt;&gt;"",IF(Schülerdaten!J233&lt;&gt;"",Schülerdaten!J233,""),"")</f>
        <v/>
      </c>
      <c r="I230" s="148" t="str">
        <f>IF(AND(A230&lt;&gt;"",Schülerdaten!AE233&lt;&gt;""),IF(Schülerdaten!AE233=TRUE,INDEX(codenat,MATCH(Schülerdaten!K233,libnat,0)),Schülerdaten!K233),"")</f>
        <v/>
      </c>
      <c r="J230" s="148" t="str">
        <f>IF(AND(A230&lt;&gt;"",Schülerdaten!AF233&lt;&gt;""),IF(Schülerdaten!AF233=TRUE,INDEX(codelangue,MATCH(Schülerdaten!L233,liblangue,0)),Schülerdaten!L233),"")</f>
        <v/>
      </c>
      <c r="K230" s="148" t="str">
        <f>IF(AND(A230&lt;&gt;"",Schülerdaten!AH233&lt;&gt;""),IF(Schülerdaten!AH233=TRUE,IF(INDEX(codegem,MATCH(Schülerdaten!M233,libgem,0))&lt;8000,INDEX(codegem,MATCH(Schülerdaten!M233,libgem,0)),""),Schülerdaten!M233),"")</f>
        <v/>
      </c>
      <c r="L230" s="148" t="str">
        <f>IF(AND(A230&lt;&gt;"",Schülerdaten!AH233&lt;&gt;""),IF(Schülerdaten!AH233=TRUE,INDEX(codegemhist,MATCH(Schülerdaten!M233,libgem,0)),""),"")</f>
        <v/>
      </c>
      <c r="M230" s="148" t="str">
        <f>IF(AND(A230&lt;&gt;"",Schülerdaten!AH233&lt;&gt;""),IF(Schülerdaten!AH233=TRUE,IF(INDEX(codegem,MATCH(Schülerdaten!M233,libgem,0))&gt;=8000,INDEX(codegem,MATCH(Schülerdaten!M233,libgem,0)),""),Schülerdaten!M233),"")</f>
        <v/>
      </c>
      <c r="N230" s="148" t="str">
        <f>IF(AND(A230&lt;&gt;"",Schülerdaten!AI233&lt;&gt;""),IF(Schülerdaten!AI233=TRUE,INDEX(codeschart,MATCH(Schülerdaten!N233,libschart,0)),Schülerdaten!N233),"")</f>
        <v/>
      </c>
      <c r="O230" s="148" t="str">
        <f>IF(AND(A230&lt;&gt;"",Schülerdaten!O233&lt;&gt;""),Schülerdaten!O233,"")</f>
        <v/>
      </c>
      <c r="P230" s="148" t="str">
        <f>IF(AND(A230&lt;&gt;"",Schülerdaten!AK233&lt;&gt;""),IF(Schülerdaten!AK233=TRUE,INDEX(codeform,MATCH(Schülerdaten!P233,libform,0)),Schülerdaten!P233),"")</f>
        <v/>
      </c>
      <c r="Q230" s="148" t="str">
        <f>IF(AND(A230&lt;&gt;"",Schülerdaten!AL233&lt;&gt;""),IF(Schülerdaten!AL233=TRUE,INDEX(codespe,MATCH(Schülerdaten!Q233,libspe,0)),Schülerdaten!Q233),"")</f>
        <v/>
      </c>
      <c r="R230" s="148" t="str">
        <f>IF(AND(A230&lt;&gt;"",OR(Schülerdaten!AM233&lt;&gt;"",Schülerdaten!AT233=FALSE)),IF(Schülerdaten!AM233=TRUE,INDEX(codemp1,MATCH(Schülerdaten!R233,libmp1,0)),IF(Schülerdaten!AT233=FALSE,0,Schülerdaten!R233)),"")</f>
        <v/>
      </c>
      <c r="S230" s="148" t="str">
        <f t="shared" si="10"/>
        <v/>
      </c>
      <c r="T230" s="148" t="str">
        <f t="shared" si="11"/>
        <v/>
      </c>
      <c r="U230" s="148" t="str">
        <f>IF(AND(A230&lt;&gt;"",Schülerdaten!S233&lt;&gt;""),Schülerdaten!S233,"")</f>
        <v/>
      </c>
      <c r="V230" s="148" t="str">
        <f>IF(AND(A230&lt;&gt;"",Schülerdaten!T233&lt;&gt;""),Schülerdaten!T233,"")</f>
        <v/>
      </c>
      <c r="W230" s="148" t="str">
        <f>IF(AND(A230&lt;&gt;"",Schülerdaten!U233&lt;&gt;""),Schülerdaten!U233,"")</f>
        <v/>
      </c>
      <c r="X230" s="148" t="str">
        <f>IF(AND(A230&lt;&gt;"",Schülerdaten!V233&lt;&gt;""),Schülerdaten!V233,"")</f>
        <v/>
      </c>
      <c r="Y230" s="148" t="str">
        <f>IF(AND(A230&lt;&gt;"",Schülerdaten!W233&lt;&gt;""),Schülerdaten!W233,"")</f>
        <v/>
      </c>
      <c r="Z230" s="148" t="str">
        <f>IF(AND(A230&lt;&gt;"",Schülerdaten!X233&lt;&gt;""),Schülerdaten!X233,"")</f>
        <v/>
      </c>
    </row>
    <row r="231" spans="1:26" x14ac:dyDescent="0.2">
      <c r="A231" s="146" t="str">
        <f>IF(OR(Schülerdaten!$C234&lt;&gt;""),Schülerdaten!A234,"")</f>
        <v/>
      </c>
      <c r="B231" s="146" t="str">
        <f>IF(A231&lt;&gt;"",Schülerdaten!B234,"")</f>
        <v/>
      </c>
      <c r="C231" s="146" t="str">
        <f>IF(AND(A231&lt;&gt;"",Schülerdaten!F234&lt;&gt;""),IF(INDEX(codeclint,MATCH(Schülerdaten!F234,libclint,0))&lt;&gt;"",INDEX(codeclint,MATCH(Schülerdaten!F234,libclint,0)),""),"")</f>
        <v/>
      </c>
      <c r="D231" s="146" t="str">
        <f t="shared" si="9"/>
        <v/>
      </c>
      <c r="E231" s="146" t="str">
        <f>IF(A231&lt;&gt;"",IF(Schülerdaten!G234&lt;&gt;"",IF(Schülerdaten!AB234&lt;&gt;"",IF(Schülerdaten!G234="LOC.ID",CONCATENATE("LOC.",Schülerdaten!AU$5),Schülerdaten!G234),""),""),"")</f>
        <v/>
      </c>
      <c r="F231" s="146" t="str">
        <f>IF(A231&lt;&gt;"",IF(Schülerdaten!H234&lt;&gt;"",Schülerdaten!H234,""),"")</f>
        <v/>
      </c>
      <c r="G231" s="146" t="str">
        <f>IF(AND(A231&lt;&gt;"",Schülerdaten!AC234&lt;&gt;""),IF(Schülerdaten!AC234=TRUE,INDEX(codesex,MATCH(Schülerdaten!I234,libsex,0)),Schülerdaten!I234),"")</f>
        <v/>
      </c>
      <c r="H231" s="147" t="str">
        <f>IF(A231&lt;&gt;"",IF(Schülerdaten!J234&lt;&gt;"",Schülerdaten!J234,""),"")</f>
        <v/>
      </c>
      <c r="I231" s="148" t="str">
        <f>IF(AND(A231&lt;&gt;"",Schülerdaten!AE234&lt;&gt;""),IF(Schülerdaten!AE234=TRUE,INDEX(codenat,MATCH(Schülerdaten!K234,libnat,0)),Schülerdaten!K234),"")</f>
        <v/>
      </c>
      <c r="J231" s="148" t="str">
        <f>IF(AND(A231&lt;&gt;"",Schülerdaten!AF234&lt;&gt;""),IF(Schülerdaten!AF234=TRUE,INDEX(codelangue,MATCH(Schülerdaten!L234,liblangue,0)),Schülerdaten!L234),"")</f>
        <v/>
      </c>
      <c r="K231" s="148" t="str">
        <f>IF(AND(A231&lt;&gt;"",Schülerdaten!AH234&lt;&gt;""),IF(Schülerdaten!AH234=TRUE,IF(INDEX(codegem,MATCH(Schülerdaten!M234,libgem,0))&lt;8000,INDEX(codegem,MATCH(Schülerdaten!M234,libgem,0)),""),Schülerdaten!M234),"")</f>
        <v/>
      </c>
      <c r="L231" s="148" t="str">
        <f>IF(AND(A231&lt;&gt;"",Schülerdaten!AH234&lt;&gt;""),IF(Schülerdaten!AH234=TRUE,INDEX(codegemhist,MATCH(Schülerdaten!M234,libgem,0)),""),"")</f>
        <v/>
      </c>
      <c r="M231" s="148" t="str">
        <f>IF(AND(A231&lt;&gt;"",Schülerdaten!AH234&lt;&gt;""),IF(Schülerdaten!AH234=TRUE,IF(INDEX(codegem,MATCH(Schülerdaten!M234,libgem,0))&gt;=8000,INDEX(codegem,MATCH(Schülerdaten!M234,libgem,0)),""),Schülerdaten!M234),"")</f>
        <v/>
      </c>
      <c r="N231" s="148" t="str">
        <f>IF(AND(A231&lt;&gt;"",Schülerdaten!AI234&lt;&gt;""),IF(Schülerdaten!AI234=TRUE,INDEX(codeschart,MATCH(Schülerdaten!N234,libschart,0)),Schülerdaten!N234),"")</f>
        <v/>
      </c>
      <c r="O231" s="148" t="str">
        <f>IF(AND(A231&lt;&gt;"",Schülerdaten!O234&lt;&gt;""),Schülerdaten!O234,"")</f>
        <v/>
      </c>
      <c r="P231" s="148" t="str">
        <f>IF(AND(A231&lt;&gt;"",Schülerdaten!AK234&lt;&gt;""),IF(Schülerdaten!AK234=TRUE,INDEX(codeform,MATCH(Schülerdaten!P234,libform,0)),Schülerdaten!P234),"")</f>
        <v/>
      </c>
      <c r="Q231" s="148" t="str">
        <f>IF(AND(A231&lt;&gt;"",Schülerdaten!AL234&lt;&gt;""),IF(Schülerdaten!AL234=TRUE,INDEX(codespe,MATCH(Schülerdaten!Q234,libspe,0)),Schülerdaten!Q234),"")</f>
        <v/>
      </c>
      <c r="R231" s="148" t="str">
        <f>IF(AND(A231&lt;&gt;"",OR(Schülerdaten!AM234&lt;&gt;"",Schülerdaten!AT234=FALSE)),IF(Schülerdaten!AM234=TRUE,INDEX(codemp1,MATCH(Schülerdaten!R234,libmp1,0)),IF(Schülerdaten!AT234=FALSE,0,Schülerdaten!R234)),"")</f>
        <v/>
      </c>
      <c r="S231" s="148" t="str">
        <f t="shared" si="10"/>
        <v/>
      </c>
      <c r="T231" s="148" t="str">
        <f t="shared" si="11"/>
        <v/>
      </c>
      <c r="U231" s="148" t="str">
        <f>IF(AND(A231&lt;&gt;"",Schülerdaten!S234&lt;&gt;""),Schülerdaten!S234,"")</f>
        <v/>
      </c>
      <c r="V231" s="148" t="str">
        <f>IF(AND(A231&lt;&gt;"",Schülerdaten!T234&lt;&gt;""),Schülerdaten!T234,"")</f>
        <v/>
      </c>
      <c r="W231" s="148" t="str">
        <f>IF(AND(A231&lt;&gt;"",Schülerdaten!U234&lt;&gt;""),Schülerdaten!U234,"")</f>
        <v/>
      </c>
      <c r="X231" s="148" t="str">
        <f>IF(AND(A231&lt;&gt;"",Schülerdaten!V234&lt;&gt;""),Schülerdaten!V234,"")</f>
        <v/>
      </c>
      <c r="Y231" s="148" t="str">
        <f>IF(AND(A231&lt;&gt;"",Schülerdaten!W234&lt;&gt;""),Schülerdaten!W234,"")</f>
        <v/>
      </c>
      <c r="Z231" s="148" t="str">
        <f>IF(AND(A231&lt;&gt;"",Schülerdaten!X234&lt;&gt;""),Schülerdaten!X234,"")</f>
        <v/>
      </c>
    </row>
    <row r="232" spans="1:26" x14ac:dyDescent="0.2">
      <c r="A232" s="146" t="str">
        <f>IF(OR(Schülerdaten!$C235&lt;&gt;""),Schülerdaten!A235,"")</f>
        <v/>
      </c>
      <c r="B232" s="146" t="str">
        <f>IF(A232&lt;&gt;"",Schülerdaten!B235,"")</f>
        <v/>
      </c>
      <c r="C232" s="146" t="str">
        <f>IF(AND(A232&lt;&gt;"",Schülerdaten!F235&lt;&gt;""),IF(INDEX(codeclint,MATCH(Schülerdaten!F235,libclint,0))&lt;&gt;"",INDEX(codeclint,MATCH(Schülerdaten!F235,libclint,0)),""),"")</f>
        <v/>
      </c>
      <c r="D232" s="146" t="str">
        <f t="shared" si="9"/>
        <v/>
      </c>
      <c r="E232" s="146" t="str">
        <f>IF(A232&lt;&gt;"",IF(Schülerdaten!G235&lt;&gt;"",IF(Schülerdaten!AB235&lt;&gt;"",IF(Schülerdaten!G235="LOC.ID",CONCATENATE("LOC.",Schülerdaten!AU$5),Schülerdaten!G235),""),""),"")</f>
        <v/>
      </c>
      <c r="F232" s="146" t="str">
        <f>IF(A232&lt;&gt;"",IF(Schülerdaten!H235&lt;&gt;"",Schülerdaten!H235,""),"")</f>
        <v/>
      </c>
      <c r="G232" s="146" t="str">
        <f>IF(AND(A232&lt;&gt;"",Schülerdaten!AC235&lt;&gt;""),IF(Schülerdaten!AC235=TRUE,INDEX(codesex,MATCH(Schülerdaten!I235,libsex,0)),Schülerdaten!I235),"")</f>
        <v/>
      </c>
      <c r="H232" s="147" t="str">
        <f>IF(A232&lt;&gt;"",IF(Schülerdaten!J235&lt;&gt;"",Schülerdaten!J235,""),"")</f>
        <v/>
      </c>
      <c r="I232" s="148" t="str">
        <f>IF(AND(A232&lt;&gt;"",Schülerdaten!AE235&lt;&gt;""),IF(Schülerdaten!AE235=TRUE,INDEX(codenat,MATCH(Schülerdaten!K235,libnat,0)),Schülerdaten!K235),"")</f>
        <v/>
      </c>
      <c r="J232" s="148" t="str">
        <f>IF(AND(A232&lt;&gt;"",Schülerdaten!AF235&lt;&gt;""),IF(Schülerdaten!AF235=TRUE,INDEX(codelangue,MATCH(Schülerdaten!L235,liblangue,0)),Schülerdaten!L235),"")</f>
        <v/>
      </c>
      <c r="K232" s="148" t="str">
        <f>IF(AND(A232&lt;&gt;"",Schülerdaten!AH235&lt;&gt;""),IF(Schülerdaten!AH235=TRUE,IF(INDEX(codegem,MATCH(Schülerdaten!M235,libgem,0))&lt;8000,INDEX(codegem,MATCH(Schülerdaten!M235,libgem,0)),""),Schülerdaten!M235),"")</f>
        <v/>
      </c>
      <c r="L232" s="148" t="str">
        <f>IF(AND(A232&lt;&gt;"",Schülerdaten!AH235&lt;&gt;""),IF(Schülerdaten!AH235=TRUE,INDEX(codegemhist,MATCH(Schülerdaten!M235,libgem,0)),""),"")</f>
        <v/>
      </c>
      <c r="M232" s="148" t="str">
        <f>IF(AND(A232&lt;&gt;"",Schülerdaten!AH235&lt;&gt;""),IF(Schülerdaten!AH235=TRUE,IF(INDEX(codegem,MATCH(Schülerdaten!M235,libgem,0))&gt;=8000,INDEX(codegem,MATCH(Schülerdaten!M235,libgem,0)),""),Schülerdaten!M235),"")</f>
        <v/>
      </c>
      <c r="N232" s="148" t="str">
        <f>IF(AND(A232&lt;&gt;"",Schülerdaten!AI235&lt;&gt;""),IF(Schülerdaten!AI235=TRUE,INDEX(codeschart,MATCH(Schülerdaten!N235,libschart,0)),Schülerdaten!N235),"")</f>
        <v/>
      </c>
      <c r="O232" s="148" t="str">
        <f>IF(AND(A232&lt;&gt;"",Schülerdaten!O235&lt;&gt;""),Schülerdaten!O235,"")</f>
        <v/>
      </c>
      <c r="P232" s="148" t="str">
        <f>IF(AND(A232&lt;&gt;"",Schülerdaten!AK235&lt;&gt;""),IF(Schülerdaten!AK235=TRUE,INDEX(codeform,MATCH(Schülerdaten!P235,libform,0)),Schülerdaten!P235),"")</f>
        <v/>
      </c>
      <c r="Q232" s="148" t="str">
        <f>IF(AND(A232&lt;&gt;"",Schülerdaten!AL235&lt;&gt;""),IF(Schülerdaten!AL235=TRUE,INDEX(codespe,MATCH(Schülerdaten!Q235,libspe,0)),Schülerdaten!Q235),"")</f>
        <v/>
      </c>
      <c r="R232" s="148" t="str">
        <f>IF(AND(A232&lt;&gt;"",OR(Schülerdaten!AM235&lt;&gt;"",Schülerdaten!AT235=FALSE)),IF(Schülerdaten!AM235=TRUE,INDEX(codemp1,MATCH(Schülerdaten!R235,libmp1,0)),IF(Schülerdaten!AT235=FALSE,0,Schülerdaten!R235)),"")</f>
        <v/>
      </c>
      <c r="S232" s="148" t="str">
        <f t="shared" si="10"/>
        <v/>
      </c>
      <c r="T232" s="148" t="str">
        <f t="shared" si="11"/>
        <v/>
      </c>
      <c r="U232" s="148" t="str">
        <f>IF(AND(A232&lt;&gt;"",Schülerdaten!S235&lt;&gt;""),Schülerdaten!S235,"")</f>
        <v/>
      </c>
      <c r="V232" s="148" t="str">
        <f>IF(AND(A232&lt;&gt;"",Schülerdaten!T235&lt;&gt;""),Schülerdaten!T235,"")</f>
        <v/>
      </c>
      <c r="W232" s="148" t="str">
        <f>IF(AND(A232&lt;&gt;"",Schülerdaten!U235&lt;&gt;""),Schülerdaten!U235,"")</f>
        <v/>
      </c>
      <c r="X232" s="148" t="str">
        <f>IF(AND(A232&lt;&gt;"",Schülerdaten!V235&lt;&gt;""),Schülerdaten!V235,"")</f>
        <v/>
      </c>
      <c r="Y232" s="148" t="str">
        <f>IF(AND(A232&lt;&gt;"",Schülerdaten!W235&lt;&gt;""),Schülerdaten!W235,"")</f>
        <v/>
      </c>
      <c r="Z232" s="148" t="str">
        <f>IF(AND(A232&lt;&gt;"",Schülerdaten!X235&lt;&gt;""),Schülerdaten!X235,"")</f>
        <v/>
      </c>
    </row>
    <row r="233" spans="1:26" x14ac:dyDescent="0.2">
      <c r="A233" s="146" t="str">
        <f>IF(OR(Schülerdaten!$C236&lt;&gt;""),Schülerdaten!A236,"")</f>
        <v/>
      </c>
      <c r="B233" s="146" t="str">
        <f>IF(A233&lt;&gt;"",Schülerdaten!B236,"")</f>
        <v/>
      </c>
      <c r="C233" s="146" t="str">
        <f>IF(AND(A233&lt;&gt;"",Schülerdaten!F236&lt;&gt;""),IF(INDEX(codeclint,MATCH(Schülerdaten!F236,libclint,0))&lt;&gt;"",INDEX(codeclint,MATCH(Schülerdaten!F236,libclint,0)),""),"")</f>
        <v/>
      </c>
      <c r="D233" s="146" t="str">
        <f t="shared" si="9"/>
        <v/>
      </c>
      <c r="E233" s="146" t="str">
        <f>IF(A233&lt;&gt;"",IF(Schülerdaten!G236&lt;&gt;"",IF(Schülerdaten!AB236&lt;&gt;"",IF(Schülerdaten!G236="LOC.ID",CONCATENATE("LOC.",Schülerdaten!AU$5),Schülerdaten!G236),""),""),"")</f>
        <v/>
      </c>
      <c r="F233" s="146" t="str">
        <f>IF(A233&lt;&gt;"",IF(Schülerdaten!H236&lt;&gt;"",Schülerdaten!H236,""),"")</f>
        <v/>
      </c>
      <c r="G233" s="146" t="str">
        <f>IF(AND(A233&lt;&gt;"",Schülerdaten!AC236&lt;&gt;""),IF(Schülerdaten!AC236=TRUE,INDEX(codesex,MATCH(Schülerdaten!I236,libsex,0)),Schülerdaten!I236),"")</f>
        <v/>
      </c>
      <c r="H233" s="147" t="str">
        <f>IF(A233&lt;&gt;"",IF(Schülerdaten!J236&lt;&gt;"",Schülerdaten!J236,""),"")</f>
        <v/>
      </c>
      <c r="I233" s="148" t="str">
        <f>IF(AND(A233&lt;&gt;"",Schülerdaten!AE236&lt;&gt;""),IF(Schülerdaten!AE236=TRUE,INDEX(codenat,MATCH(Schülerdaten!K236,libnat,0)),Schülerdaten!K236),"")</f>
        <v/>
      </c>
      <c r="J233" s="148" t="str">
        <f>IF(AND(A233&lt;&gt;"",Schülerdaten!AF236&lt;&gt;""),IF(Schülerdaten!AF236=TRUE,INDEX(codelangue,MATCH(Schülerdaten!L236,liblangue,0)),Schülerdaten!L236),"")</f>
        <v/>
      </c>
      <c r="K233" s="148" t="str">
        <f>IF(AND(A233&lt;&gt;"",Schülerdaten!AH236&lt;&gt;""),IF(Schülerdaten!AH236=TRUE,IF(INDEX(codegem,MATCH(Schülerdaten!M236,libgem,0))&lt;8000,INDEX(codegem,MATCH(Schülerdaten!M236,libgem,0)),""),Schülerdaten!M236),"")</f>
        <v/>
      </c>
      <c r="L233" s="148" t="str">
        <f>IF(AND(A233&lt;&gt;"",Schülerdaten!AH236&lt;&gt;""),IF(Schülerdaten!AH236=TRUE,INDEX(codegemhist,MATCH(Schülerdaten!M236,libgem,0)),""),"")</f>
        <v/>
      </c>
      <c r="M233" s="148" t="str">
        <f>IF(AND(A233&lt;&gt;"",Schülerdaten!AH236&lt;&gt;""),IF(Schülerdaten!AH236=TRUE,IF(INDEX(codegem,MATCH(Schülerdaten!M236,libgem,0))&gt;=8000,INDEX(codegem,MATCH(Schülerdaten!M236,libgem,0)),""),Schülerdaten!M236),"")</f>
        <v/>
      </c>
      <c r="N233" s="148" t="str">
        <f>IF(AND(A233&lt;&gt;"",Schülerdaten!AI236&lt;&gt;""),IF(Schülerdaten!AI236=TRUE,INDEX(codeschart,MATCH(Schülerdaten!N236,libschart,0)),Schülerdaten!N236),"")</f>
        <v/>
      </c>
      <c r="O233" s="148" t="str">
        <f>IF(AND(A233&lt;&gt;"",Schülerdaten!O236&lt;&gt;""),Schülerdaten!O236,"")</f>
        <v/>
      </c>
      <c r="P233" s="148" t="str">
        <f>IF(AND(A233&lt;&gt;"",Schülerdaten!AK236&lt;&gt;""),IF(Schülerdaten!AK236=TRUE,INDEX(codeform,MATCH(Schülerdaten!P236,libform,0)),Schülerdaten!P236),"")</f>
        <v/>
      </c>
      <c r="Q233" s="148" t="str">
        <f>IF(AND(A233&lt;&gt;"",Schülerdaten!AL236&lt;&gt;""),IF(Schülerdaten!AL236=TRUE,INDEX(codespe,MATCH(Schülerdaten!Q236,libspe,0)),Schülerdaten!Q236),"")</f>
        <v/>
      </c>
      <c r="R233" s="148" t="str">
        <f>IF(AND(A233&lt;&gt;"",OR(Schülerdaten!AM236&lt;&gt;"",Schülerdaten!AT236=FALSE)),IF(Schülerdaten!AM236=TRUE,INDEX(codemp1,MATCH(Schülerdaten!R236,libmp1,0)),IF(Schülerdaten!AT236=FALSE,0,Schülerdaten!R236)),"")</f>
        <v/>
      </c>
      <c r="S233" s="148" t="str">
        <f t="shared" si="10"/>
        <v/>
      </c>
      <c r="T233" s="148" t="str">
        <f t="shared" si="11"/>
        <v/>
      </c>
      <c r="U233" s="148" t="str">
        <f>IF(AND(A233&lt;&gt;"",Schülerdaten!S236&lt;&gt;""),Schülerdaten!S236,"")</f>
        <v/>
      </c>
      <c r="V233" s="148" t="str">
        <f>IF(AND(A233&lt;&gt;"",Schülerdaten!T236&lt;&gt;""),Schülerdaten!T236,"")</f>
        <v/>
      </c>
      <c r="W233" s="148" t="str">
        <f>IF(AND(A233&lt;&gt;"",Schülerdaten!U236&lt;&gt;""),Schülerdaten!U236,"")</f>
        <v/>
      </c>
      <c r="X233" s="148" t="str">
        <f>IF(AND(A233&lt;&gt;"",Schülerdaten!V236&lt;&gt;""),Schülerdaten!V236,"")</f>
        <v/>
      </c>
      <c r="Y233" s="148" t="str">
        <f>IF(AND(A233&lt;&gt;"",Schülerdaten!W236&lt;&gt;""),Schülerdaten!W236,"")</f>
        <v/>
      </c>
      <c r="Z233" s="148" t="str">
        <f>IF(AND(A233&lt;&gt;"",Schülerdaten!X236&lt;&gt;""),Schülerdaten!X236,"")</f>
        <v/>
      </c>
    </row>
    <row r="234" spans="1:26" x14ac:dyDescent="0.2">
      <c r="A234" s="146" t="str">
        <f>IF(OR(Schülerdaten!$C237&lt;&gt;""),Schülerdaten!A237,"")</f>
        <v/>
      </c>
      <c r="B234" s="146" t="str">
        <f>IF(A234&lt;&gt;"",Schülerdaten!B237,"")</f>
        <v/>
      </c>
      <c r="C234" s="146" t="str">
        <f>IF(AND(A234&lt;&gt;"",Schülerdaten!F237&lt;&gt;""),IF(INDEX(codeclint,MATCH(Schülerdaten!F237,libclint,0))&lt;&gt;"",INDEX(codeclint,MATCH(Schülerdaten!F237,libclint,0)),""),"")</f>
        <v/>
      </c>
      <c r="D234" s="146" t="str">
        <f t="shared" si="9"/>
        <v/>
      </c>
      <c r="E234" s="146" t="str">
        <f>IF(A234&lt;&gt;"",IF(Schülerdaten!G237&lt;&gt;"",IF(Schülerdaten!AB237&lt;&gt;"",IF(Schülerdaten!G237="LOC.ID",CONCATENATE("LOC.",Schülerdaten!AU$5),Schülerdaten!G237),""),""),"")</f>
        <v/>
      </c>
      <c r="F234" s="146" t="str">
        <f>IF(A234&lt;&gt;"",IF(Schülerdaten!H237&lt;&gt;"",Schülerdaten!H237,""),"")</f>
        <v/>
      </c>
      <c r="G234" s="146" t="str">
        <f>IF(AND(A234&lt;&gt;"",Schülerdaten!AC237&lt;&gt;""),IF(Schülerdaten!AC237=TRUE,INDEX(codesex,MATCH(Schülerdaten!I237,libsex,0)),Schülerdaten!I237),"")</f>
        <v/>
      </c>
      <c r="H234" s="147" t="str">
        <f>IF(A234&lt;&gt;"",IF(Schülerdaten!J237&lt;&gt;"",Schülerdaten!J237,""),"")</f>
        <v/>
      </c>
      <c r="I234" s="148" t="str">
        <f>IF(AND(A234&lt;&gt;"",Schülerdaten!AE237&lt;&gt;""),IF(Schülerdaten!AE237=TRUE,INDEX(codenat,MATCH(Schülerdaten!K237,libnat,0)),Schülerdaten!K237),"")</f>
        <v/>
      </c>
      <c r="J234" s="148" t="str">
        <f>IF(AND(A234&lt;&gt;"",Schülerdaten!AF237&lt;&gt;""),IF(Schülerdaten!AF237=TRUE,INDEX(codelangue,MATCH(Schülerdaten!L237,liblangue,0)),Schülerdaten!L237),"")</f>
        <v/>
      </c>
      <c r="K234" s="148" t="str">
        <f>IF(AND(A234&lt;&gt;"",Schülerdaten!AH237&lt;&gt;""),IF(Schülerdaten!AH237=TRUE,IF(INDEX(codegem,MATCH(Schülerdaten!M237,libgem,0))&lt;8000,INDEX(codegem,MATCH(Schülerdaten!M237,libgem,0)),""),Schülerdaten!M237),"")</f>
        <v/>
      </c>
      <c r="L234" s="148" t="str">
        <f>IF(AND(A234&lt;&gt;"",Schülerdaten!AH237&lt;&gt;""),IF(Schülerdaten!AH237=TRUE,INDEX(codegemhist,MATCH(Schülerdaten!M237,libgem,0)),""),"")</f>
        <v/>
      </c>
      <c r="M234" s="148" t="str">
        <f>IF(AND(A234&lt;&gt;"",Schülerdaten!AH237&lt;&gt;""),IF(Schülerdaten!AH237=TRUE,IF(INDEX(codegem,MATCH(Schülerdaten!M237,libgem,0))&gt;=8000,INDEX(codegem,MATCH(Schülerdaten!M237,libgem,0)),""),Schülerdaten!M237),"")</f>
        <v/>
      </c>
      <c r="N234" s="148" t="str">
        <f>IF(AND(A234&lt;&gt;"",Schülerdaten!AI237&lt;&gt;""),IF(Schülerdaten!AI237=TRUE,INDEX(codeschart,MATCH(Schülerdaten!N237,libschart,0)),Schülerdaten!N237),"")</f>
        <v/>
      </c>
      <c r="O234" s="148" t="str">
        <f>IF(AND(A234&lt;&gt;"",Schülerdaten!O237&lt;&gt;""),Schülerdaten!O237,"")</f>
        <v/>
      </c>
      <c r="P234" s="148" t="str">
        <f>IF(AND(A234&lt;&gt;"",Schülerdaten!AK237&lt;&gt;""),IF(Schülerdaten!AK237=TRUE,INDEX(codeform,MATCH(Schülerdaten!P237,libform,0)),Schülerdaten!P237),"")</f>
        <v/>
      </c>
      <c r="Q234" s="148" t="str">
        <f>IF(AND(A234&lt;&gt;"",Schülerdaten!AL237&lt;&gt;""),IF(Schülerdaten!AL237=TRUE,INDEX(codespe,MATCH(Schülerdaten!Q237,libspe,0)),Schülerdaten!Q237),"")</f>
        <v/>
      </c>
      <c r="R234" s="148" t="str">
        <f>IF(AND(A234&lt;&gt;"",OR(Schülerdaten!AM237&lt;&gt;"",Schülerdaten!AT237=FALSE)),IF(Schülerdaten!AM237=TRUE,INDEX(codemp1,MATCH(Schülerdaten!R237,libmp1,0)),IF(Schülerdaten!AT237=FALSE,0,Schülerdaten!R237)),"")</f>
        <v/>
      </c>
      <c r="S234" s="148" t="str">
        <f t="shared" si="10"/>
        <v/>
      </c>
      <c r="T234" s="148" t="str">
        <f t="shared" si="11"/>
        <v/>
      </c>
      <c r="U234" s="148" t="str">
        <f>IF(AND(A234&lt;&gt;"",Schülerdaten!S237&lt;&gt;""),Schülerdaten!S237,"")</f>
        <v/>
      </c>
      <c r="V234" s="148" t="str">
        <f>IF(AND(A234&lt;&gt;"",Schülerdaten!T237&lt;&gt;""),Schülerdaten!T237,"")</f>
        <v/>
      </c>
      <c r="W234" s="148" t="str">
        <f>IF(AND(A234&lt;&gt;"",Schülerdaten!U237&lt;&gt;""),Schülerdaten!U237,"")</f>
        <v/>
      </c>
      <c r="X234" s="148" t="str">
        <f>IF(AND(A234&lt;&gt;"",Schülerdaten!V237&lt;&gt;""),Schülerdaten!V237,"")</f>
        <v/>
      </c>
      <c r="Y234" s="148" t="str">
        <f>IF(AND(A234&lt;&gt;"",Schülerdaten!W237&lt;&gt;""),Schülerdaten!W237,"")</f>
        <v/>
      </c>
      <c r="Z234" s="148" t="str">
        <f>IF(AND(A234&lt;&gt;"",Schülerdaten!X237&lt;&gt;""),Schülerdaten!X237,"")</f>
        <v/>
      </c>
    </row>
    <row r="235" spans="1:26" x14ac:dyDescent="0.2">
      <c r="A235" s="146" t="str">
        <f>IF(OR(Schülerdaten!$C238&lt;&gt;""),Schülerdaten!A238,"")</f>
        <v/>
      </c>
      <c r="B235" s="146" t="str">
        <f>IF(A235&lt;&gt;"",Schülerdaten!B238,"")</f>
        <v/>
      </c>
      <c r="C235" s="146" t="str">
        <f>IF(AND(A235&lt;&gt;"",Schülerdaten!F238&lt;&gt;""),IF(INDEX(codeclint,MATCH(Schülerdaten!F238,libclint,0))&lt;&gt;"",INDEX(codeclint,MATCH(Schülerdaten!F238,libclint,0)),""),"")</f>
        <v/>
      </c>
      <c r="D235" s="146" t="str">
        <f t="shared" si="9"/>
        <v/>
      </c>
      <c r="E235" s="146" t="str">
        <f>IF(A235&lt;&gt;"",IF(Schülerdaten!G238&lt;&gt;"",IF(Schülerdaten!AB238&lt;&gt;"",IF(Schülerdaten!G238="LOC.ID",CONCATENATE("LOC.",Schülerdaten!AU$5),Schülerdaten!G238),""),""),"")</f>
        <v/>
      </c>
      <c r="F235" s="146" t="str">
        <f>IF(A235&lt;&gt;"",IF(Schülerdaten!H238&lt;&gt;"",Schülerdaten!H238,""),"")</f>
        <v/>
      </c>
      <c r="G235" s="146" t="str">
        <f>IF(AND(A235&lt;&gt;"",Schülerdaten!AC238&lt;&gt;""),IF(Schülerdaten!AC238=TRUE,INDEX(codesex,MATCH(Schülerdaten!I238,libsex,0)),Schülerdaten!I238),"")</f>
        <v/>
      </c>
      <c r="H235" s="147" t="str">
        <f>IF(A235&lt;&gt;"",IF(Schülerdaten!J238&lt;&gt;"",Schülerdaten!J238,""),"")</f>
        <v/>
      </c>
      <c r="I235" s="148" t="str">
        <f>IF(AND(A235&lt;&gt;"",Schülerdaten!AE238&lt;&gt;""),IF(Schülerdaten!AE238=TRUE,INDEX(codenat,MATCH(Schülerdaten!K238,libnat,0)),Schülerdaten!K238),"")</f>
        <v/>
      </c>
      <c r="J235" s="148" t="str">
        <f>IF(AND(A235&lt;&gt;"",Schülerdaten!AF238&lt;&gt;""),IF(Schülerdaten!AF238=TRUE,INDEX(codelangue,MATCH(Schülerdaten!L238,liblangue,0)),Schülerdaten!L238),"")</f>
        <v/>
      </c>
      <c r="K235" s="148" t="str">
        <f>IF(AND(A235&lt;&gt;"",Schülerdaten!AH238&lt;&gt;""),IF(Schülerdaten!AH238=TRUE,IF(INDEX(codegem,MATCH(Schülerdaten!M238,libgem,0))&lt;8000,INDEX(codegem,MATCH(Schülerdaten!M238,libgem,0)),""),Schülerdaten!M238),"")</f>
        <v/>
      </c>
      <c r="L235" s="148" t="str">
        <f>IF(AND(A235&lt;&gt;"",Schülerdaten!AH238&lt;&gt;""),IF(Schülerdaten!AH238=TRUE,INDEX(codegemhist,MATCH(Schülerdaten!M238,libgem,0)),""),"")</f>
        <v/>
      </c>
      <c r="M235" s="148" t="str">
        <f>IF(AND(A235&lt;&gt;"",Schülerdaten!AH238&lt;&gt;""),IF(Schülerdaten!AH238=TRUE,IF(INDEX(codegem,MATCH(Schülerdaten!M238,libgem,0))&gt;=8000,INDEX(codegem,MATCH(Schülerdaten!M238,libgem,0)),""),Schülerdaten!M238),"")</f>
        <v/>
      </c>
      <c r="N235" s="148" t="str">
        <f>IF(AND(A235&lt;&gt;"",Schülerdaten!AI238&lt;&gt;""),IF(Schülerdaten!AI238=TRUE,INDEX(codeschart,MATCH(Schülerdaten!N238,libschart,0)),Schülerdaten!N238),"")</f>
        <v/>
      </c>
      <c r="O235" s="148" t="str">
        <f>IF(AND(A235&lt;&gt;"",Schülerdaten!O238&lt;&gt;""),Schülerdaten!O238,"")</f>
        <v/>
      </c>
      <c r="P235" s="148" t="str">
        <f>IF(AND(A235&lt;&gt;"",Schülerdaten!AK238&lt;&gt;""),IF(Schülerdaten!AK238=TRUE,INDEX(codeform,MATCH(Schülerdaten!P238,libform,0)),Schülerdaten!P238),"")</f>
        <v/>
      </c>
      <c r="Q235" s="148" t="str">
        <f>IF(AND(A235&lt;&gt;"",Schülerdaten!AL238&lt;&gt;""),IF(Schülerdaten!AL238=TRUE,INDEX(codespe,MATCH(Schülerdaten!Q238,libspe,0)),Schülerdaten!Q238),"")</f>
        <v/>
      </c>
      <c r="R235" s="148" t="str">
        <f>IF(AND(A235&lt;&gt;"",OR(Schülerdaten!AM238&lt;&gt;"",Schülerdaten!AT238=FALSE)),IF(Schülerdaten!AM238=TRUE,INDEX(codemp1,MATCH(Schülerdaten!R238,libmp1,0)),IF(Schülerdaten!AT238=FALSE,0,Schülerdaten!R238)),"")</f>
        <v/>
      </c>
      <c r="S235" s="148" t="str">
        <f t="shared" si="10"/>
        <v/>
      </c>
      <c r="T235" s="148" t="str">
        <f t="shared" si="11"/>
        <v/>
      </c>
      <c r="U235" s="148" t="str">
        <f>IF(AND(A235&lt;&gt;"",Schülerdaten!S238&lt;&gt;""),Schülerdaten!S238,"")</f>
        <v/>
      </c>
      <c r="V235" s="148" t="str">
        <f>IF(AND(A235&lt;&gt;"",Schülerdaten!T238&lt;&gt;""),Schülerdaten!T238,"")</f>
        <v/>
      </c>
      <c r="W235" s="148" t="str">
        <f>IF(AND(A235&lt;&gt;"",Schülerdaten!U238&lt;&gt;""),Schülerdaten!U238,"")</f>
        <v/>
      </c>
      <c r="X235" s="148" t="str">
        <f>IF(AND(A235&lt;&gt;"",Schülerdaten!V238&lt;&gt;""),Schülerdaten!V238,"")</f>
        <v/>
      </c>
      <c r="Y235" s="148" t="str">
        <f>IF(AND(A235&lt;&gt;"",Schülerdaten!W238&lt;&gt;""),Schülerdaten!W238,"")</f>
        <v/>
      </c>
      <c r="Z235" s="148" t="str">
        <f>IF(AND(A235&lt;&gt;"",Schülerdaten!X238&lt;&gt;""),Schülerdaten!X238,"")</f>
        <v/>
      </c>
    </row>
    <row r="236" spans="1:26" x14ac:dyDescent="0.2">
      <c r="A236" s="146" t="str">
        <f>IF(OR(Schülerdaten!$C239&lt;&gt;""),Schülerdaten!A239,"")</f>
        <v/>
      </c>
      <c r="B236" s="146" t="str">
        <f>IF(A236&lt;&gt;"",Schülerdaten!B239,"")</f>
        <v/>
      </c>
      <c r="C236" s="146" t="str">
        <f>IF(AND(A236&lt;&gt;"",Schülerdaten!F239&lt;&gt;""),IF(INDEX(codeclint,MATCH(Schülerdaten!F239,libclint,0))&lt;&gt;"",INDEX(codeclint,MATCH(Schülerdaten!F239,libclint,0)),""),"")</f>
        <v/>
      </c>
      <c r="D236" s="146" t="str">
        <f t="shared" si="9"/>
        <v/>
      </c>
      <c r="E236" s="146" t="str">
        <f>IF(A236&lt;&gt;"",IF(Schülerdaten!G239&lt;&gt;"",IF(Schülerdaten!AB239&lt;&gt;"",IF(Schülerdaten!G239="LOC.ID",CONCATENATE("LOC.",Schülerdaten!AU$5),Schülerdaten!G239),""),""),"")</f>
        <v/>
      </c>
      <c r="F236" s="146" t="str">
        <f>IF(A236&lt;&gt;"",IF(Schülerdaten!H239&lt;&gt;"",Schülerdaten!H239,""),"")</f>
        <v/>
      </c>
      <c r="G236" s="146" t="str">
        <f>IF(AND(A236&lt;&gt;"",Schülerdaten!AC239&lt;&gt;""),IF(Schülerdaten!AC239=TRUE,INDEX(codesex,MATCH(Schülerdaten!I239,libsex,0)),Schülerdaten!I239),"")</f>
        <v/>
      </c>
      <c r="H236" s="147" t="str">
        <f>IF(A236&lt;&gt;"",IF(Schülerdaten!J239&lt;&gt;"",Schülerdaten!J239,""),"")</f>
        <v/>
      </c>
      <c r="I236" s="148" t="str">
        <f>IF(AND(A236&lt;&gt;"",Schülerdaten!AE239&lt;&gt;""),IF(Schülerdaten!AE239=TRUE,INDEX(codenat,MATCH(Schülerdaten!K239,libnat,0)),Schülerdaten!K239),"")</f>
        <v/>
      </c>
      <c r="J236" s="148" t="str">
        <f>IF(AND(A236&lt;&gt;"",Schülerdaten!AF239&lt;&gt;""),IF(Schülerdaten!AF239=TRUE,INDEX(codelangue,MATCH(Schülerdaten!L239,liblangue,0)),Schülerdaten!L239),"")</f>
        <v/>
      </c>
      <c r="K236" s="148" t="str">
        <f>IF(AND(A236&lt;&gt;"",Schülerdaten!AH239&lt;&gt;""),IF(Schülerdaten!AH239=TRUE,IF(INDEX(codegem,MATCH(Schülerdaten!M239,libgem,0))&lt;8000,INDEX(codegem,MATCH(Schülerdaten!M239,libgem,0)),""),Schülerdaten!M239),"")</f>
        <v/>
      </c>
      <c r="L236" s="148" t="str">
        <f>IF(AND(A236&lt;&gt;"",Schülerdaten!AH239&lt;&gt;""),IF(Schülerdaten!AH239=TRUE,INDEX(codegemhist,MATCH(Schülerdaten!M239,libgem,0)),""),"")</f>
        <v/>
      </c>
      <c r="M236" s="148" t="str">
        <f>IF(AND(A236&lt;&gt;"",Schülerdaten!AH239&lt;&gt;""),IF(Schülerdaten!AH239=TRUE,IF(INDEX(codegem,MATCH(Schülerdaten!M239,libgem,0))&gt;=8000,INDEX(codegem,MATCH(Schülerdaten!M239,libgem,0)),""),Schülerdaten!M239),"")</f>
        <v/>
      </c>
      <c r="N236" s="148" t="str">
        <f>IF(AND(A236&lt;&gt;"",Schülerdaten!AI239&lt;&gt;""),IF(Schülerdaten!AI239=TRUE,INDEX(codeschart,MATCH(Schülerdaten!N239,libschart,0)),Schülerdaten!N239),"")</f>
        <v/>
      </c>
      <c r="O236" s="148" t="str">
        <f>IF(AND(A236&lt;&gt;"",Schülerdaten!O239&lt;&gt;""),Schülerdaten!O239,"")</f>
        <v/>
      </c>
      <c r="P236" s="148" t="str">
        <f>IF(AND(A236&lt;&gt;"",Schülerdaten!AK239&lt;&gt;""),IF(Schülerdaten!AK239=TRUE,INDEX(codeform,MATCH(Schülerdaten!P239,libform,0)),Schülerdaten!P239),"")</f>
        <v/>
      </c>
      <c r="Q236" s="148" t="str">
        <f>IF(AND(A236&lt;&gt;"",Schülerdaten!AL239&lt;&gt;""),IF(Schülerdaten!AL239=TRUE,INDEX(codespe,MATCH(Schülerdaten!Q239,libspe,0)),Schülerdaten!Q239),"")</f>
        <v/>
      </c>
      <c r="R236" s="148" t="str">
        <f>IF(AND(A236&lt;&gt;"",OR(Schülerdaten!AM239&lt;&gt;"",Schülerdaten!AT239=FALSE)),IF(Schülerdaten!AM239=TRUE,INDEX(codemp1,MATCH(Schülerdaten!R239,libmp1,0)),IF(Schülerdaten!AT239=FALSE,0,Schülerdaten!R239)),"")</f>
        <v/>
      </c>
      <c r="S236" s="148" t="str">
        <f t="shared" si="10"/>
        <v/>
      </c>
      <c r="T236" s="148" t="str">
        <f t="shared" si="11"/>
        <v/>
      </c>
      <c r="U236" s="148" t="str">
        <f>IF(AND(A236&lt;&gt;"",Schülerdaten!S239&lt;&gt;""),Schülerdaten!S239,"")</f>
        <v/>
      </c>
      <c r="V236" s="148" t="str">
        <f>IF(AND(A236&lt;&gt;"",Schülerdaten!T239&lt;&gt;""),Schülerdaten!T239,"")</f>
        <v/>
      </c>
      <c r="W236" s="148" t="str">
        <f>IF(AND(A236&lt;&gt;"",Schülerdaten!U239&lt;&gt;""),Schülerdaten!U239,"")</f>
        <v/>
      </c>
      <c r="X236" s="148" t="str">
        <f>IF(AND(A236&lt;&gt;"",Schülerdaten!V239&lt;&gt;""),Schülerdaten!V239,"")</f>
        <v/>
      </c>
      <c r="Y236" s="148" t="str">
        <f>IF(AND(A236&lt;&gt;"",Schülerdaten!W239&lt;&gt;""),Schülerdaten!W239,"")</f>
        <v/>
      </c>
      <c r="Z236" s="148" t="str">
        <f>IF(AND(A236&lt;&gt;"",Schülerdaten!X239&lt;&gt;""),Schülerdaten!X239,"")</f>
        <v/>
      </c>
    </row>
    <row r="237" spans="1:26" x14ac:dyDescent="0.2">
      <c r="A237" s="146" t="str">
        <f>IF(OR(Schülerdaten!$C240&lt;&gt;""),Schülerdaten!A240,"")</f>
        <v/>
      </c>
      <c r="B237" s="146" t="str">
        <f>IF(A237&lt;&gt;"",Schülerdaten!B240,"")</f>
        <v/>
      </c>
      <c r="C237" s="146" t="str">
        <f>IF(AND(A237&lt;&gt;"",Schülerdaten!F240&lt;&gt;""),IF(INDEX(codeclint,MATCH(Schülerdaten!F240,libclint,0))&lt;&gt;"",INDEX(codeclint,MATCH(Schülerdaten!F240,libclint,0)),""),"")</f>
        <v/>
      </c>
      <c r="D237" s="146" t="str">
        <f t="shared" si="9"/>
        <v/>
      </c>
      <c r="E237" s="146" t="str">
        <f>IF(A237&lt;&gt;"",IF(Schülerdaten!G240&lt;&gt;"",IF(Schülerdaten!AB240&lt;&gt;"",IF(Schülerdaten!G240="LOC.ID",CONCATENATE("LOC.",Schülerdaten!AU$5),Schülerdaten!G240),""),""),"")</f>
        <v/>
      </c>
      <c r="F237" s="146" t="str">
        <f>IF(A237&lt;&gt;"",IF(Schülerdaten!H240&lt;&gt;"",Schülerdaten!H240,""),"")</f>
        <v/>
      </c>
      <c r="G237" s="146" t="str">
        <f>IF(AND(A237&lt;&gt;"",Schülerdaten!AC240&lt;&gt;""),IF(Schülerdaten!AC240=TRUE,INDEX(codesex,MATCH(Schülerdaten!I240,libsex,0)),Schülerdaten!I240),"")</f>
        <v/>
      </c>
      <c r="H237" s="147" t="str">
        <f>IF(A237&lt;&gt;"",IF(Schülerdaten!J240&lt;&gt;"",Schülerdaten!J240,""),"")</f>
        <v/>
      </c>
      <c r="I237" s="148" t="str">
        <f>IF(AND(A237&lt;&gt;"",Schülerdaten!AE240&lt;&gt;""),IF(Schülerdaten!AE240=TRUE,INDEX(codenat,MATCH(Schülerdaten!K240,libnat,0)),Schülerdaten!K240),"")</f>
        <v/>
      </c>
      <c r="J237" s="148" t="str">
        <f>IF(AND(A237&lt;&gt;"",Schülerdaten!AF240&lt;&gt;""),IF(Schülerdaten!AF240=TRUE,INDEX(codelangue,MATCH(Schülerdaten!L240,liblangue,0)),Schülerdaten!L240),"")</f>
        <v/>
      </c>
      <c r="K237" s="148" t="str">
        <f>IF(AND(A237&lt;&gt;"",Schülerdaten!AH240&lt;&gt;""),IF(Schülerdaten!AH240=TRUE,IF(INDEX(codegem,MATCH(Schülerdaten!M240,libgem,0))&lt;8000,INDEX(codegem,MATCH(Schülerdaten!M240,libgem,0)),""),Schülerdaten!M240),"")</f>
        <v/>
      </c>
      <c r="L237" s="148" t="str">
        <f>IF(AND(A237&lt;&gt;"",Schülerdaten!AH240&lt;&gt;""),IF(Schülerdaten!AH240=TRUE,INDEX(codegemhist,MATCH(Schülerdaten!M240,libgem,0)),""),"")</f>
        <v/>
      </c>
      <c r="M237" s="148" t="str">
        <f>IF(AND(A237&lt;&gt;"",Schülerdaten!AH240&lt;&gt;""),IF(Schülerdaten!AH240=TRUE,IF(INDEX(codegem,MATCH(Schülerdaten!M240,libgem,0))&gt;=8000,INDEX(codegem,MATCH(Schülerdaten!M240,libgem,0)),""),Schülerdaten!M240),"")</f>
        <v/>
      </c>
      <c r="N237" s="148" t="str">
        <f>IF(AND(A237&lt;&gt;"",Schülerdaten!AI240&lt;&gt;""),IF(Schülerdaten!AI240=TRUE,INDEX(codeschart,MATCH(Schülerdaten!N240,libschart,0)),Schülerdaten!N240),"")</f>
        <v/>
      </c>
      <c r="O237" s="148" t="str">
        <f>IF(AND(A237&lt;&gt;"",Schülerdaten!O240&lt;&gt;""),Schülerdaten!O240,"")</f>
        <v/>
      </c>
      <c r="P237" s="148" t="str">
        <f>IF(AND(A237&lt;&gt;"",Schülerdaten!AK240&lt;&gt;""),IF(Schülerdaten!AK240=TRUE,INDEX(codeform,MATCH(Schülerdaten!P240,libform,0)),Schülerdaten!P240),"")</f>
        <v/>
      </c>
      <c r="Q237" s="148" t="str">
        <f>IF(AND(A237&lt;&gt;"",Schülerdaten!AL240&lt;&gt;""),IF(Schülerdaten!AL240=TRUE,INDEX(codespe,MATCH(Schülerdaten!Q240,libspe,0)),Schülerdaten!Q240),"")</f>
        <v/>
      </c>
      <c r="R237" s="148" t="str">
        <f>IF(AND(A237&lt;&gt;"",OR(Schülerdaten!AM240&lt;&gt;"",Schülerdaten!AT240=FALSE)),IF(Schülerdaten!AM240=TRUE,INDEX(codemp1,MATCH(Schülerdaten!R240,libmp1,0)),IF(Schülerdaten!AT240=FALSE,0,Schülerdaten!R240)),"")</f>
        <v/>
      </c>
      <c r="S237" s="148" t="str">
        <f t="shared" si="10"/>
        <v/>
      </c>
      <c r="T237" s="148" t="str">
        <f t="shared" si="11"/>
        <v/>
      </c>
      <c r="U237" s="148" t="str">
        <f>IF(AND(A237&lt;&gt;"",Schülerdaten!S240&lt;&gt;""),Schülerdaten!S240,"")</f>
        <v/>
      </c>
      <c r="V237" s="148" t="str">
        <f>IF(AND(A237&lt;&gt;"",Schülerdaten!T240&lt;&gt;""),Schülerdaten!T240,"")</f>
        <v/>
      </c>
      <c r="W237" s="148" t="str">
        <f>IF(AND(A237&lt;&gt;"",Schülerdaten!U240&lt;&gt;""),Schülerdaten!U240,"")</f>
        <v/>
      </c>
      <c r="X237" s="148" t="str">
        <f>IF(AND(A237&lt;&gt;"",Schülerdaten!V240&lt;&gt;""),Schülerdaten!V240,"")</f>
        <v/>
      </c>
      <c r="Y237" s="148" t="str">
        <f>IF(AND(A237&lt;&gt;"",Schülerdaten!W240&lt;&gt;""),Schülerdaten!W240,"")</f>
        <v/>
      </c>
      <c r="Z237" s="148" t="str">
        <f>IF(AND(A237&lt;&gt;"",Schülerdaten!X240&lt;&gt;""),Schülerdaten!X240,"")</f>
        <v/>
      </c>
    </row>
    <row r="238" spans="1:26" x14ac:dyDescent="0.2">
      <c r="A238" s="146" t="str">
        <f>IF(OR(Schülerdaten!$C241&lt;&gt;""),Schülerdaten!A241,"")</f>
        <v/>
      </c>
      <c r="B238" s="146" t="str">
        <f>IF(A238&lt;&gt;"",Schülerdaten!B241,"")</f>
        <v/>
      </c>
      <c r="C238" s="146" t="str">
        <f>IF(AND(A238&lt;&gt;"",Schülerdaten!F241&lt;&gt;""),IF(INDEX(codeclint,MATCH(Schülerdaten!F241,libclint,0))&lt;&gt;"",INDEX(codeclint,MATCH(Schülerdaten!F241,libclint,0)),""),"")</f>
        <v/>
      </c>
      <c r="D238" s="146" t="str">
        <f t="shared" si="9"/>
        <v/>
      </c>
      <c r="E238" s="146" t="str">
        <f>IF(A238&lt;&gt;"",IF(Schülerdaten!G241&lt;&gt;"",IF(Schülerdaten!AB241&lt;&gt;"",IF(Schülerdaten!G241="LOC.ID",CONCATENATE("LOC.",Schülerdaten!AU$5),Schülerdaten!G241),""),""),"")</f>
        <v/>
      </c>
      <c r="F238" s="146" t="str">
        <f>IF(A238&lt;&gt;"",IF(Schülerdaten!H241&lt;&gt;"",Schülerdaten!H241,""),"")</f>
        <v/>
      </c>
      <c r="G238" s="146" t="str">
        <f>IF(AND(A238&lt;&gt;"",Schülerdaten!AC241&lt;&gt;""),IF(Schülerdaten!AC241=TRUE,INDEX(codesex,MATCH(Schülerdaten!I241,libsex,0)),Schülerdaten!I241),"")</f>
        <v/>
      </c>
      <c r="H238" s="147" t="str">
        <f>IF(A238&lt;&gt;"",IF(Schülerdaten!J241&lt;&gt;"",Schülerdaten!J241,""),"")</f>
        <v/>
      </c>
      <c r="I238" s="148" t="str">
        <f>IF(AND(A238&lt;&gt;"",Schülerdaten!AE241&lt;&gt;""),IF(Schülerdaten!AE241=TRUE,INDEX(codenat,MATCH(Schülerdaten!K241,libnat,0)),Schülerdaten!K241),"")</f>
        <v/>
      </c>
      <c r="J238" s="148" t="str">
        <f>IF(AND(A238&lt;&gt;"",Schülerdaten!AF241&lt;&gt;""),IF(Schülerdaten!AF241=TRUE,INDEX(codelangue,MATCH(Schülerdaten!L241,liblangue,0)),Schülerdaten!L241),"")</f>
        <v/>
      </c>
      <c r="K238" s="148" t="str">
        <f>IF(AND(A238&lt;&gt;"",Schülerdaten!AH241&lt;&gt;""),IF(Schülerdaten!AH241=TRUE,IF(INDEX(codegem,MATCH(Schülerdaten!M241,libgem,0))&lt;8000,INDEX(codegem,MATCH(Schülerdaten!M241,libgem,0)),""),Schülerdaten!M241),"")</f>
        <v/>
      </c>
      <c r="L238" s="148" t="str">
        <f>IF(AND(A238&lt;&gt;"",Schülerdaten!AH241&lt;&gt;""),IF(Schülerdaten!AH241=TRUE,INDEX(codegemhist,MATCH(Schülerdaten!M241,libgem,0)),""),"")</f>
        <v/>
      </c>
      <c r="M238" s="148" t="str">
        <f>IF(AND(A238&lt;&gt;"",Schülerdaten!AH241&lt;&gt;""),IF(Schülerdaten!AH241=TRUE,IF(INDEX(codegem,MATCH(Schülerdaten!M241,libgem,0))&gt;=8000,INDEX(codegem,MATCH(Schülerdaten!M241,libgem,0)),""),Schülerdaten!M241),"")</f>
        <v/>
      </c>
      <c r="N238" s="148" t="str">
        <f>IF(AND(A238&lt;&gt;"",Schülerdaten!AI241&lt;&gt;""),IF(Schülerdaten!AI241=TRUE,INDEX(codeschart,MATCH(Schülerdaten!N241,libschart,0)),Schülerdaten!N241),"")</f>
        <v/>
      </c>
      <c r="O238" s="148" t="str">
        <f>IF(AND(A238&lt;&gt;"",Schülerdaten!O241&lt;&gt;""),Schülerdaten!O241,"")</f>
        <v/>
      </c>
      <c r="P238" s="148" t="str">
        <f>IF(AND(A238&lt;&gt;"",Schülerdaten!AK241&lt;&gt;""),IF(Schülerdaten!AK241=TRUE,INDEX(codeform,MATCH(Schülerdaten!P241,libform,0)),Schülerdaten!P241),"")</f>
        <v/>
      </c>
      <c r="Q238" s="148" t="str">
        <f>IF(AND(A238&lt;&gt;"",Schülerdaten!AL241&lt;&gt;""),IF(Schülerdaten!AL241=TRUE,INDEX(codespe,MATCH(Schülerdaten!Q241,libspe,0)),Schülerdaten!Q241),"")</f>
        <v/>
      </c>
      <c r="R238" s="148" t="str">
        <f>IF(AND(A238&lt;&gt;"",OR(Schülerdaten!AM241&lt;&gt;"",Schülerdaten!AT241=FALSE)),IF(Schülerdaten!AM241=TRUE,INDEX(codemp1,MATCH(Schülerdaten!R241,libmp1,0)),IF(Schülerdaten!AT241=FALSE,0,Schülerdaten!R241)),"")</f>
        <v/>
      </c>
      <c r="S238" s="148" t="str">
        <f t="shared" si="10"/>
        <v/>
      </c>
      <c r="T238" s="148" t="str">
        <f t="shared" si="11"/>
        <v/>
      </c>
      <c r="U238" s="148" t="str">
        <f>IF(AND(A238&lt;&gt;"",Schülerdaten!S241&lt;&gt;""),Schülerdaten!S241,"")</f>
        <v/>
      </c>
      <c r="V238" s="148" t="str">
        <f>IF(AND(A238&lt;&gt;"",Schülerdaten!T241&lt;&gt;""),Schülerdaten!T241,"")</f>
        <v/>
      </c>
      <c r="W238" s="148" t="str">
        <f>IF(AND(A238&lt;&gt;"",Schülerdaten!U241&lt;&gt;""),Schülerdaten!U241,"")</f>
        <v/>
      </c>
      <c r="X238" s="148" t="str">
        <f>IF(AND(A238&lt;&gt;"",Schülerdaten!V241&lt;&gt;""),Schülerdaten!V241,"")</f>
        <v/>
      </c>
      <c r="Y238" s="148" t="str">
        <f>IF(AND(A238&lt;&gt;"",Schülerdaten!W241&lt;&gt;""),Schülerdaten!W241,"")</f>
        <v/>
      </c>
      <c r="Z238" s="148" t="str">
        <f>IF(AND(A238&lt;&gt;"",Schülerdaten!X241&lt;&gt;""),Schülerdaten!X241,"")</f>
        <v/>
      </c>
    </row>
    <row r="239" spans="1:26" x14ac:dyDescent="0.2">
      <c r="A239" s="146" t="str">
        <f>IF(OR(Schülerdaten!$C242&lt;&gt;""),Schülerdaten!A242,"")</f>
        <v/>
      </c>
      <c r="B239" s="146" t="str">
        <f>IF(A239&lt;&gt;"",Schülerdaten!B242,"")</f>
        <v/>
      </c>
      <c r="C239" s="146" t="str">
        <f>IF(AND(A239&lt;&gt;"",Schülerdaten!F242&lt;&gt;""),IF(INDEX(codeclint,MATCH(Schülerdaten!F242,libclint,0))&lt;&gt;"",INDEX(codeclint,MATCH(Schülerdaten!F242,libclint,0)),""),"")</f>
        <v/>
      </c>
      <c r="D239" s="146" t="str">
        <f t="shared" si="9"/>
        <v/>
      </c>
      <c r="E239" s="146" t="str">
        <f>IF(A239&lt;&gt;"",IF(Schülerdaten!G242&lt;&gt;"",IF(Schülerdaten!AB242&lt;&gt;"",IF(Schülerdaten!G242="LOC.ID",CONCATENATE("LOC.",Schülerdaten!AU$5),Schülerdaten!G242),""),""),"")</f>
        <v/>
      </c>
      <c r="F239" s="146" t="str">
        <f>IF(A239&lt;&gt;"",IF(Schülerdaten!H242&lt;&gt;"",Schülerdaten!H242,""),"")</f>
        <v/>
      </c>
      <c r="G239" s="146" t="str">
        <f>IF(AND(A239&lt;&gt;"",Schülerdaten!AC242&lt;&gt;""),IF(Schülerdaten!AC242=TRUE,INDEX(codesex,MATCH(Schülerdaten!I242,libsex,0)),Schülerdaten!I242),"")</f>
        <v/>
      </c>
      <c r="H239" s="147" t="str">
        <f>IF(A239&lt;&gt;"",IF(Schülerdaten!J242&lt;&gt;"",Schülerdaten!J242,""),"")</f>
        <v/>
      </c>
      <c r="I239" s="148" t="str">
        <f>IF(AND(A239&lt;&gt;"",Schülerdaten!AE242&lt;&gt;""),IF(Schülerdaten!AE242=TRUE,INDEX(codenat,MATCH(Schülerdaten!K242,libnat,0)),Schülerdaten!K242),"")</f>
        <v/>
      </c>
      <c r="J239" s="148" t="str">
        <f>IF(AND(A239&lt;&gt;"",Schülerdaten!AF242&lt;&gt;""),IF(Schülerdaten!AF242=TRUE,INDEX(codelangue,MATCH(Schülerdaten!L242,liblangue,0)),Schülerdaten!L242),"")</f>
        <v/>
      </c>
      <c r="K239" s="148" t="str">
        <f>IF(AND(A239&lt;&gt;"",Schülerdaten!AH242&lt;&gt;""),IF(Schülerdaten!AH242=TRUE,IF(INDEX(codegem,MATCH(Schülerdaten!M242,libgem,0))&lt;8000,INDEX(codegem,MATCH(Schülerdaten!M242,libgem,0)),""),Schülerdaten!M242),"")</f>
        <v/>
      </c>
      <c r="L239" s="148" t="str">
        <f>IF(AND(A239&lt;&gt;"",Schülerdaten!AH242&lt;&gt;""),IF(Schülerdaten!AH242=TRUE,INDEX(codegemhist,MATCH(Schülerdaten!M242,libgem,0)),""),"")</f>
        <v/>
      </c>
      <c r="M239" s="148" t="str">
        <f>IF(AND(A239&lt;&gt;"",Schülerdaten!AH242&lt;&gt;""),IF(Schülerdaten!AH242=TRUE,IF(INDEX(codegem,MATCH(Schülerdaten!M242,libgem,0))&gt;=8000,INDEX(codegem,MATCH(Schülerdaten!M242,libgem,0)),""),Schülerdaten!M242),"")</f>
        <v/>
      </c>
      <c r="N239" s="148" t="str">
        <f>IF(AND(A239&lt;&gt;"",Schülerdaten!AI242&lt;&gt;""),IF(Schülerdaten!AI242=TRUE,INDEX(codeschart,MATCH(Schülerdaten!N242,libschart,0)),Schülerdaten!N242),"")</f>
        <v/>
      </c>
      <c r="O239" s="148" t="str">
        <f>IF(AND(A239&lt;&gt;"",Schülerdaten!O242&lt;&gt;""),Schülerdaten!O242,"")</f>
        <v/>
      </c>
      <c r="P239" s="148" t="str">
        <f>IF(AND(A239&lt;&gt;"",Schülerdaten!AK242&lt;&gt;""),IF(Schülerdaten!AK242=TRUE,INDEX(codeform,MATCH(Schülerdaten!P242,libform,0)),Schülerdaten!P242),"")</f>
        <v/>
      </c>
      <c r="Q239" s="148" t="str">
        <f>IF(AND(A239&lt;&gt;"",Schülerdaten!AL242&lt;&gt;""),IF(Schülerdaten!AL242=TRUE,INDEX(codespe,MATCH(Schülerdaten!Q242,libspe,0)),Schülerdaten!Q242),"")</f>
        <v/>
      </c>
      <c r="R239" s="148" t="str">
        <f>IF(AND(A239&lt;&gt;"",OR(Schülerdaten!AM242&lt;&gt;"",Schülerdaten!AT242=FALSE)),IF(Schülerdaten!AM242=TRUE,INDEX(codemp1,MATCH(Schülerdaten!R242,libmp1,0)),IF(Schülerdaten!AT242=FALSE,0,Schülerdaten!R242)),"")</f>
        <v/>
      </c>
      <c r="S239" s="148" t="str">
        <f t="shared" si="10"/>
        <v/>
      </c>
      <c r="T239" s="148" t="str">
        <f t="shared" si="11"/>
        <v/>
      </c>
      <c r="U239" s="148" t="str">
        <f>IF(AND(A239&lt;&gt;"",Schülerdaten!S242&lt;&gt;""),Schülerdaten!S242,"")</f>
        <v/>
      </c>
      <c r="V239" s="148" t="str">
        <f>IF(AND(A239&lt;&gt;"",Schülerdaten!T242&lt;&gt;""),Schülerdaten!T242,"")</f>
        <v/>
      </c>
      <c r="W239" s="148" t="str">
        <f>IF(AND(A239&lt;&gt;"",Schülerdaten!U242&lt;&gt;""),Schülerdaten!U242,"")</f>
        <v/>
      </c>
      <c r="X239" s="148" t="str">
        <f>IF(AND(A239&lt;&gt;"",Schülerdaten!V242&lt;&gt;""),Schülerdaten!V242,"")</f>
        <v/>
      </c>
      <c r="Y239" s="148" t="str">
        <f>IF(AND(A239&lt;&gt;"",Schülerdaten!W242&lt;&gt;""),Schülerdaten!W242,"")</f>
        <v/>
      </c>
      <c r="Z239" s="148" t="str">
        <f>IF(AND(A239&lt;&gt;"",Schülerdaten!X242&lt;&gt;""),Schülerdaten!X242,"")</f>
        <v/>
      </c>
    </row>
    <row r="240" spans="1:26" x14ac:dyDescent="0.2">
      <c r="A240" s="146" t="str">
        <f>IF(OR(Schülerdaten!$C243&lt;&gt;""),Schülerdaten!A243,"")</f>
        <v/>
      </c>
      <c r="B240" s="146" t="str">
        <f>IF(A240&lt;&gt;"",Schülerdaten!B243,"")</f>
        <v/>
      </c>
      <c r="C240" s="146" t="str">
        <f>IF(AND(A240&lt;&gt;"",Schülerdaten!F243&lt;&gt;""),IF(INDEX(codeclint,MATCH(Schülerdaten!F243,libclint,0))&lt;&gt;"",INDEX(codeclint,MATCH(Schülerdaten!F243,libclint,0)),""),"")</f>
        <v/>
      </c>
      <c r="D240" s="146" t="str">
        <f t="shared" si="9"/>
        <v/>
      </c>
      <c r="E240" s="146" t="str">
        <f>IF(A240&lt;&gt;"",IF(Schülerdaten!G243&lt;&gt;"",IF(Schülerdaten!AB243&lt;&gt;"",IF(Schülerdaten!G243="LOC.ID",CONCATENATE("LOC.",Schülerdaten!AU$5),Schülerdaten!G243),""),""),"")</f>
        <v/>
      </c>
      <c r="F240" s="146" t="str">
        <f>IF(A240&lt;&gt;"",IF(Schülerdaten!H243&lt;&gt;"",Schülerdaten!H243,""),"")</f>
        <v/>
      </c>
      <c r="G240" s="146" t="str">
        <f>IF(AND(A240&lt;&gt;"",Schülerdaten!AC243&lt;&gt;""),IF(Schülerdaten!AC243=TRUE,INDEX(codesex,MATCH(Schülerdaten!I243,libsex,0)),Schülerdaten!I243),"")</f>
        <v/>
      </c>
      <c r="H240" s="147" t="str">
        <f>IF(A240&lt;&gt;"",IF(Schülerdaten!J243&lt;&gt;"",Schülerdaten!J243,""),"")</f>
        <v/>
      </c>
      <c r="I240" s="148" t="str">
        <f>IF(AND(A240&lt;&gt;"",Schülerdaten!AE243&lt;&gt;""),IF(Schülerdaten!AE243=TRUE,INDEX(codenat,MATCH(Schülerdaten!K243,libnat,0)),Schülerdaten!K243),"")</f>
        <v/>
      </c>
      <c r="J240" s="148" t="str">
        <f>IF(AND(A240&lt;&gt;"",Schülerdaten!AF243&lt;&gt;""),IF(Schülerdaten!AF243=TRUE,INDEX(codelangue,MATCH(Schülerdaten!L243,liblangue,0)),Schülerdaten!L243),"")</f>
        <v/>
      </c>
      <c r="K240" s="148" t="str">
        <f>IF(AND(A240&lt;&gt;"",Schülerdaten!AH243&lt;&gt;""),IF(Schülerdaten!AH243=TRUE,IF(INDEX(codegem,MATCH(Schülerdaten!M243,libgem,0))&lt;8000,INDEX(codegem,MATCH(Schülerdaten!M243,libgem,0)),""),Schülerdaten!M243),"")</f>
        <v/>
      </c>
      <c r="L240" s="148" t="str">
        <f>IF(AND(A240&lt;&gt;"",Schülerdaten!AH243&lt;&gt;""),IF(Schülerdaten!AH243=TRUE,INDEX(codegemhist,MATCH(Schülerdaten!M243,libgem,0)),""),"")</f>
        <v/>
      </c>
      <c r="M240" s="148" t="str">
        <f>IF(AND(A240&lt;&gt;"",Schülerdaten!AH243&lt;&gt;""),IF(Schülerdaten!AH243=TRUE,IF(INDEX(codegem,MATCH(Schülerdaten!M243,libgem,0))&gt;=8000,INDEX(codegem,MATCH(Schülerdaten!M243,libgem,0)),""),Schülerdaten!M243),"")</f>
        <v/>
      </c>
      <c r="N240" s="148" t="str">
        <f>IF(AND(A240&lt;&gt;"",Schülerdaten!AI243&lt;&gt;""),IF(Schülerdaten!AI243=TRUE,INDEX(codeschart,MATCH(Schülerdaten!N243,libschart,0)),Schülerdaten!N243),"")</f>
        <v/>
      </c>
      <c r="O240" s="148" t="str">
        <f>IF(AND(A240&lt;&gt;"",Schülerdaten!O243&lt;&gt;""),Schülerdaten!O243,"")</f>
        <v/>
      </c>
      <c r="P240" s="148" t="str">
        <f>IF(AND(A240&lt;&gt;"",Schülerdaten!AK243&lt;&gt;""),IF(Schülerdaten!AK243=TRUE,INDEX(codeform,MATCH(Schülerdaten!P243,libform,0)),Schülerdaten!P243),"")</f>
        <v/>
      </c>
      <c r="Q240" s="148" t="str">
        <f>IF(AND(A240&lt;&gt;"",Schülerdaten!AL243&lt;&gt;""),IF(Schülerdaten!AL243=TRUE,INDEX(codespe,MATCH(Schülerdaten!Q243,libspe,0)),Schülerdaten!Q243),"")</f>
        <v/>
      </c>
      <c r="R240" s="148" t="str">
        <f>IF(AND(A240&lt;&gt;"",OR(Schülerdaten!AM243&lt;&gt;"",Schülerdaten!AT243=FALSE)),IF(Schülerdaten!AM243=TRUE,INDEX(codemp1,MATCH(Schülerdaten!R243,libmp1,0)),IF(Schülerdaten!AT243=FALSE,0,Schülerdaten!R243)),"")</f>
        <v/>
      </c>
      <c r="S240" s="148" t="str">
        <f t="shared" si="10"/>
        <v/>
      </c>
      <c r="T240" s="148" t="str">
        <f t="shared" si="11"/>
        <v/>
      </c>
      <c r="U240" s="148" t="str">
        <f>IF(AND(A240&lt;&gt;"",Schülerdaten!S243&lt;&gt;""),Schülerdaten!S243,"")</f>
        <v/>
      </c>
      <c r="V240" s="148" t="str">
        <f>IF(AND(A240&lt;&gt;"",Schülerdaten!T243&lt;&gt;""),Schülerdaten!T243,"")</f>
        <v/>
      </c>
      <c r="W240" s="148" t="str">
        <f>IF(AND(A240&lt;&gt;"",Schülerdaten!U243&lt;&gt;""),Schülerdaten!U243,"")</f>
        <v/>
      </c>
      <c r="X240" s="148" t="str">
        <f>IF(AND(A240&lt;&gt;"",Schülerdaten!V243&lt;&gt;""),Schülerdaten!V243,"")</f>
        <v/>
      </c>
      <c r="Y240" s="148" t="str">
        <f>IF(AND(A240&lt;&gt;"",Schülerdaten!W243&lt;&gt;""),Schülerdaten!W243,"")</f>
        <v/>
      </c>
      <c r="Z240" s="148" t="str">
        <f>IF(AND(A240&lt;&gt;"",Schülerdaten!X243&lt;&gt;""),Schülerdaten!X243,"")</f>
        <v/>
      </c>
    </row>
    <row r="241" spans="1:26" x14ac:dyDescent="0.2">
      <c r="A241" s="146" t="str">
        <f>IF(OR(Schülerdaten!$C244&lt;&gt;""),Schülerdaten!A244,"")</f>
        <v/>
      </c>
      <c r="B241" s="146" t="str">
        <f>IF(A241&lt;&gt;"",Schülerdaten!B244,"")</f>
        <v/>
      </c>
      <c r="C241" s="146" t="str">
        <f>IF(AND(A241&lt;&gt;"",Schülerdaten!F244&lt;&gt;""),IF(INDEX(codeclint,MATCH(Schülerdaten!F244,libclint,0))&lt;&gt;"",INDEX(codeclint,MATCH(Schülerdaten!F244,libclint,0)),""),"")</f>
        <v/>
      </c>
      <c r="D241" s="146" t="str">
        <f t="shared" si="9"/>
        <v/>
      </c>
      <c r="E241" s="146" t="str">
        <f>IF(A241&lt;&gt;"",IF(Schülerdaten!G244&lt;&gt;"",IF(Schülerdaten!AB244&lt;&gt;"",IF(Schülerdaten!G244="LOC.ID",CONCATENATE("LOC.",Schülerdaten!AU$5),Schülerdaten!G244),""),""),"")</f>
        <v/>
      </c>
      <c r="F241" s="146" t="str">
        <f>IF(A241&lt;&gt;"",IF(Schülerdaten!H244&lt;&gt;"",Schülerdaten!H244,""),"")</f>
        <v/>
      </c>
      <c r="G241" s="146" t="str">
        <f>IF(AND(A241&lt;&gt;"",Schülerdaten!AC244&lt;&gt;""),IF(Schülerdaten!AC244=TRUE,INDEX(codesex,MATCH(Schülerdaten!I244,libsex,0)),Schülerdaten!I244),"")</f>
        <v/>
      </c>
      <c r="H241" s="147" t="str">
        <f>IF(A241&lt;&gt;"",IF(Schülerdaten!J244&lt;&gt;"",Schülerdaten!J244,""),"")</f>
        <v/>
      </c>
      <c r="I241" s="148" t="str">
        <f>IF(AND(A241&lt;&gt;"",Schülerdaten!AE244&lt;&gt;""),IF(Schülerdaten!AE244=TRUE,INDEX(codenat,MATCH(Schülerdaten!K244,libnat,0)),Schülerdaten!K244),"")</f>
        <v/>
      </c>
      <c r="J241" s="148" t="str">
        <f>IF(AND(A241&lt;&gt;"",Schülerdaten!AF244&lt;&gt;""),IF(Schülerdaten!AF244=TRUE,INDEX(codelangue,MATCH(Schülerdaten!L244,liblangue,0)),Schülerdaten!L244),"")</f>
        <v/>
      </c>
      <c r="K241" s="148" t="str">
        <f>IF(AND(A241&lt;&gt;"",Schülerdaten!AH244&lt;&gt;""),IF(Schülerdaten!AH244=TRUE,IF(INDEX(codegem,MATCH(Schülerdaten!M244,libgem,0))&lt;8000,INDEX(codegem,MATCH(Schülerdaten!M244,libgem,0)),""),Schülerdaten!M244),"")</f>
        <v/>
      </c>
      <c r="L241" s="148" t="str">
        <f>IF(AND(A241&lt;&gt;"",Schülerdaten!AH244&lt;&gt;""),IF(Schülerdaten!AH244=TRUE,INDEX(codegemhist,MATCH(Schülerdaten!M244,libgem,0)),""),"")</f>
        <v/>
      </c>
      <c r="M241" s="148" t="str">
        <f>IF(AND(A241&lt;&gt;"",Schülerdaten!AH244&lt;&gt;""),IF(Schülerdaten!AH244=TRUE,IF(INDEX(codegem,MATCH(Schülerdaten!M244,libgem,0))&gt;=8000,INDEX(codegem,MATCH(Schülerdaten!M244,libgem,0)),""),Schülerdaten!M244),"")</f>
        <v/>
      </c>
      <c r="N241" s="148" t="str">
        <f>IF(AND(A241&lt;&gt;"",Schülerdaten!AI244&lt;&gt;""),IF(Schülerdaten!AI244=TRUE,INDEX(codeschart,MATCH(Schülerdaten!N244,libschart,0)),Schülerdaten!N244),"")</f>
        <v/>
      </c>
      <c r="O241" s="148" t="str">
        <f>IF(AND(A241&lt;&gt;"",Schülerdaten!O244&lt;&gt;""),Schülerdaten!O244,"")</f>
        <v/>
      </c>
      <c r="P241" s="148" t="str">
        <f>IF(AND(A241&lt;&gt;"",Schülerdaten!AK244&lt;&gt;""),IF(Schülerdaten!AK244=TRUE,INDEX(codeform,MATCH(Schülerdaten!P244,libform,0)),Schülerdaten!P244),"")</f>
        <v/>
      </c>
      <c r="Q241" s="148" t="str">
        <f>IF(AND(A241&lt;&gt;"",Schülerdaten!AL244&lt;&gt;""),IF(Schülerdaten!AL244=TRUE,INDEX(codespe,MATCH(Schülerdaten!Q244,libspe,0)),Schülerdaten!Q244),"")</f>
        <v/>
      </c>
      <c r="R241" s="148" t="str">
        <f>IF(AND(A241&lt;&gt;"",OR(Schülerdaten!AM244&lt;&gt;"",Schülerdaten!AT244=FALSE)),IF(Schülerdaten!AM244=TRUE,INDEX(codemp1,MATCH(Schülerdaten!R244,libmp1,0)),IF(Schülerdaten!AT244=FALSE,0,Schülerdaten!R244)),"")</f>
        <v/>
      </c>
      <c r="S241" s="148" t="str">
        <f t="shared" si="10"/>
        <v/>
      </c>
      <c r="T241" s="148" t="str">
        <f t="shared" si="11"/>
        <v/>
      </c>
      <c r="U241" s="148" t="str">
        <f>IF(AND(A241&lt;&gt;"",Schülerdaten!S244&lt;&gt;""),Schülerdaten!S244,"")</f>
        <v/>
      </c>
      <c r="V241" s="148" t="str">
        <f>IF(AND(A241&lt;&gt;"",Schülerdaten!T244&lt;&gt;""),Schülerdaten!T244,"")</f>
        <v/>
      </c>
      <c r="W241" s="148" t="str">
        <f>IF(AND(A241&lt;&gt;"",Schülerdaten!U244&lt;&gt;""),Schülerdaten!U244,"")</f>
        <v/>
      </c>
      <c r="X241" s="148" t="str">
        <f>IF(AND(A241&lt;&gt;"",Schülerdaten!V244&lt;&gt;""),Schülerdaten!V244,"")</f>
        <v/>
      </c>
      <c r="Y241" s="148" t="str">
        <f>IF(AND(A241&lt;&gt;"",Schülerdaten!W244&lt;&gt;""),Schülerdaten!W244,"")</f>
        <v/>
      </c>
      <c r="Z241" s="148" t="str">
        <f>IF(AND(A241&lt;&gt;"",Schülerdaten!X244&lt;&gt;""),Schülerdaten!X244,"")</f>
        <v/>
      </c>
    </row>
    <row r="242" spans="1:26" x14ac:dyDescent="0.2">
      <c r="A242" s="146" t="str">
        <f>IF(OR(Schülerdaten!$C245&lt;&gt;""),Schülerdaten!A245,"")</f>
        <v/>
      </c>
      <c r="B242" s="146" t="str">
        <f>IF(A242&lt;&gt;"",Schülerdaten!B245,"")</f>
        <v/>
      </c>
      <c r="C242" s="146" t="str">
        <f>IF(AND(A242&lt;&gt;"",Schülerdaten!F245&lt;&gt;""),IF(INDEX(codeclint,MATCH(Schülerdaten!F245,libclint,0))&lt;&gt;"",INDEX(codeclint,MATCH(Schülerdaten!F245,libclint,0)),""),"")</f>
        <v/>
      </c>
      <c r="D242" s="146" t="str">
        <f t="shared" si="9"/>
        <v/>
      </c>
      <c r="E242" s="146" t="str">
        <f>IF(A242&lt;&gt;"",IF(Schülerdaten!G245&lt;&gt;"",IF(Schülerdaten!AB245&lt;&gt;"",IF(Schülerdaten!G245="LOC.ID",CONCATENATE("LOC.",Schülerdaten!AU$5),Schülerdaten!G245),""),""),"")</f>
        <v/>
      </c>
      <c r="F242" s="146" t="str">
        <f>IF(A242&lt;&gt;"",IF(Schülerdaten!H245&lt;&gt;"",Schülerdaten!H245,""),"")</f>
        <v/>
      </c>
      <c r="G242" s="146" t="str">
        <f>IF(AND(A242&lt;&gt;"",Schülerdaten!AC245&lt;&gt;""),IF(Schülerdaten!AC245=TRUE,INDEX(codesex,MATCH(Schülerdaten!I245,libsex,0)),Schülerdaten!I245),"")</f>
        <v/>
      </c>
      <c r="H242" s="147" t="str">
        <f>IF(A242&lt;&gt;"",IF(Schülerdaten!J245&lt;&gt;"",Schülerdaten!J245,""),"")</f>
        <v/>
      </c>
      <c r="I242" s="148" t="str">
        <f>IF(AND(A242&lt;&gt;"",Schülerdaten!AE245&lt;&gt;""),IF(Schülerdaten!AE245=TRUE,INDEX(codenat,MATCH(Schülerdaten!K245,libnat,0)),Schülerdaten!K245),"")</f>
        <v/>
      </c>
      <c r="J242" s="148" t="str">
        <f>IF(AND(A242&lt;&gt;"",Schülerdaten!AF245&lt;&gt;""),IF(Schülerdaten!AF245=TRUE,INDEX(codelangue,MATCH(Schülerdaten!L245,liblangue,0)),Schülerdaten!L245),"")</f>
        <v/>
      </c>
      <c r="K242" s="148" t="str">
        <f>IF(AND(A242&lt;&gt;"",Schülerdaten!AH245&lt;&gt;""),IF(Schülerdaten!AH245=TRUE,IF(INDEX(codegem,MATCH(Schülerdaten!M245,libgem,0))&lt;8000,INDEX(codegem,MATCH(Schülerdaten!M245,libgem,0)),""),Schülerdaten!M245),"")</f>
        <v/>
      </c>
      <c r="L242" s="148" t="str">
        <f>IF(AND(A242&lt;&gt;"",Schülerdaten!AH245&lt;&gt;""),IF(Schülerdaten!AH245=TRUE,INDEX(codegemhist,MATCH(Schülerdaten!M245,libgem,0)),""),"")</f>
        <v/>
      </c>
      <c r="M242" s="148" t="str">
        <f>IF(AND(A242&lt;&gt;"",Schülerdaten!AH245&lt;&gt;""),IF(Schülerdaten!AH245=TRUE,IF(INDEX(codegem,MATCH(Schülerdaten!M245,libgem,0))&gt;=8000,INDEX(codegem,MATCH(Schülerdaten!M245,libgem,0)),""),Schülerdaten!M245),"")</f>
        <v/>
      </c>
      <c r="N242" s="148" t="str">
        <f>IF(AND(A242&lt;&gt;"",Schülerdaten!AI245&lt;&gt;""),IF(Schülerdaten!AI245=TRUE,INDEX(codeschart,MATCH(Schülerdaten!N245,libschart,0)),Schülerdaten!N245),"")</f>
        <v/>
      </c>
      <c r="O242" s="148" t="str">
        <f>IF(AND(A242&lt;&gt;"",Schülerdaten!O245&lt;&gt;""),Schülerdaten!O245,"")</f>
        <v/>
      </c>
      <c r="P242" s="148" t="str">
        <f>IF(AND(A242&lt;&gt;"",Schülerdaten!AK245&lt;&gt;""),IF(Schülerdaten!AK245=TRUE,INDEX(codeform,MATCH(Schülerdaten!P245,libform,0)),Schülerdaten!P245),"")</f>
        <v/>
      </c>
      <c r="Q242" s="148" t="str">
        <f>IF(AND(A242&lt;&gt;"",Schülerdaten!AL245&lt;&gt;""),IF(Schülerdaten!AL245=TRUE,INDEX(codespe,MATCH(Schülerdaten!Q245,libspe,0)),Schülerdaten!Q245),"")</f>
        <v/>
      </c>
      <c r="R242" s="148" t="str">
        <f>IF(AND(A242&lt;&gt;"",OR(Schülerdaten!AM245&lt;&gt;"",Schülerdaten!AT245=FALSE)),IF(Schülerdaten!AM245=TRUE,INDEX(codemp1,MATCH(Schülerdaten!R245,libmp1,0)),IF(Schülerdaten!AT245=FALSE,0,Schülerdaten!R245)),"")</f>
        <v/>
      </c>
      <c r="S242" s="148" t="str">
        <f t="shared" si="10"/>
        <v/>
      </c>
      <c r="T242" s="148" t="str">
        <f t="shared" si="11"/>
        <v/>
      </c>
      <c r="U242" s="148" t="str">
        <f>IF(AND(A242&lt;&gt;"",Schülerdaten!S245&lt;&gt;""),Schülerdaten!S245,"")</f>
        <v/>
      </c>
      <c r="V242" s="148" t="str">
        <f>IF(AND(A242&lt;&gt;"",Schülerdaten!T245&lt;&gt;""),Schülerdaten!T245,"")</f>
        <v/>
      </c>
      <c r="W242" s="148" t="str">
        <f>IF(AND(A242&lt;&gt;"",Schülerdaten!U245&lt;&gt;""),Schülerdaten!U245,"")</f>
        <v/>
      </c>
      <c r="X242" s="148" t="str">
        <f>IF(AND(A242&lt;&gt;"",Schülerdaten!V245&lt;&gt;""),Schülerdaten!V245,"")</f>
        <v/>
      </c>
      <c r="Y242" s="148" t="str">
        <f>IF(AND(A242&lt;&gt;"",Schülerdaten!W245&lt;&gt;""),Schülerdaten!W245,"")</f>
        <v/>
      </c>
      <c r="Z242" s="148" t="str">
        <f>IF(AND(A242&lt;&gt;"",Schülerdaten!X245&lt;&gt;""),Schülerdaten!X245,"")</f>
        <v/>
      </c>
    </row>
    <row r="243" spans="1:26" x14ac:dyDescent="0.2">
      <c r="A243" s="146" t="str">
        <f>IF(OR(Schülerdaten!$C246&lt;&gt;""),Schülerdaten!A246,"")</f>
        <v/>
      </c>
      <c r="B243" s="146" t="str">
        <f>IF(A243&lt;&gt;"",Schülerdaten!B246,"")</f>
        <v/>
      </c>
      <c r="C243" s="146" t="str">
        <f>IF(AND(A243&lt;&gt;"",Schülerdaten!F246&lt;&gt;""),IF(INDEX(codeclint,MATCH(Schülerdaten!F246,libclint,0))&lt;&gt;"",INDEX(codeclint,MATCH(Schülerdaten!F246,libclint,0)),""),"")</f>
        <v/>
      </c>
      <c r="D243" s="146" t="str">
        <f t="shared" si="9"/>
        <v/>
      </c>
      <c r="E243" s="146" t="str">
        <f>IF(A243&lt;&gt;"",IF(Schülerdaten!G246&lt;&gt;"",IF(Schülerdaten!AB246&lt;&gt;"",IF(Schülerdaten!G246="LOC.ID",CONCATENATE("LOC.",Schülerdaten!AU$5),Schülerdaten!G246),""),""),"")</f>
        <v/>
      </c>
      <c r="F243" s="146" t="str">
        <f>IF(A243&lt;&gt;"",IF(Schülerdaten!H246&lt;&gt;"",Schülerdaten!H246,""),"")</f>
        <v/>
      </c>
      <c r="G243" s="146" t="str">
        <f>IF(AND(A243&lt;&gt;"",Schülerdaten!AC246&lt;&gt;""),IF(Schülerdaten!AC246=TRUE,INDEX(codesex,MATCH(Schülerdaten!I246,libsex,0)),Schülerdaten!I246),"")</f>
        <v/>
      </c>
      <c r="H243" s="147" t="str">
        <f>IF(A243&lt;&gt;"",IF(Schülerdaten!J246&lt;&gt;"",Schülerdaten!J246,""),"")</f>
        <v/>
      </c>
      <c r="I243" s="148" t="str">
        <f>IF(AND(A243&lt;&gt;"",Schülerdaten!AE246&lt;&gt;""),IF(Schülerdaten!AE246=TRUE,INDEX(codenat,MATCH(Schülerdaten!K246,libnat,0)),Schülerdaten!K246),"")</f>
        <v/>
      </c>
      <c r="J243" s="148" t="str">
        <f>IF(AND(A243&lt;&gt;"",Schülerdaten!AF246&lt;&gt;""),IF(Schülerdaten!AF246=TRUE,INDEX(codelangue,MATCH(Schülerdaten!L246,liblangue,0)),Schülerdaten!L246),"")</f>
        <v/>
      </c>
      <c r="K243" s="148" t="str">
        <f>IF(AND(A243&lt;&gt;"",Schülerdaten!AH246&lt;&gt;""),IF(Schülerdaten!AH246=TRUE,IF(INDEX(codegem,MATCH(Schülerdaten!M246,libgem,0))&lt;8000,INDEX(codegem,MATCH(Schülerdaten!M246,libgem,0)),""),Schülerdaten!M246),"")</f>
        <v/>
      </c>
      <c r="L243" s="148" t="str">
        <f>IF(AND(A243&lt;&gt;"",Schülerdaten!AH246&lt;&gt;""),IF(Schülerdaten!AH246=TRUE,INDEX(codegemhist,MATCH(Schülerdaten!M246,libgem,0)),""),"")</f>
        <v/>
      </c>
      <c r="M243" s="148" t="str">
        <f>IF(AND(A243&lt;&gt;"",Schülerdaten!AH246&lt;&gt;""),IF(Schülerdaten!AH246=TRUE,IF(INDEX(codegem,MATCH(Schülerdaten!M246,libgem,0))&gt;=8000,INDEX(codegem,MATCH(Schülerdaten!M246,libgem,0)),""),Schülerdaten!M246),"")</f>
        <v/>
      </c>
      <c r="N243" s="148" t="str">
        <f>IF(AND(A243&lt;&gt;"",Schülerdaten!AI246&lt;&gt;""),IF(Schülerdaten!AI246=TRUE,INDEX(codeschart,MATCH(Schülerdaten!N246,libschart,0)),Schülerdaten!N246),"")</f>
        <v/>
      </c>
      <c r="O243" s="148" t="str">
        <f>IF(AND(A243&lt;&gt;"",Schülerdaten!O246&lt;&gt;""),Schülerdaten!O246,"")</f>
        <v/>
      </c>
      <c r="P243" s="148" t="str">
        <f>IF(AND(A243&lt;&gt;"",Schülerdaten!AK246&lt;&gt;""),IF(Schülerdaten!AK246=TRUE,INDEX(codeform,MATCH(Schülerdaten!P246,libform,0)),Schülerdaten!P246),"")</f>
        <v/>
      </c>
      <c r="Q243" s="148" t="str">
        <f>IF(AND(A243&lt;&gt;"",Schülerdaten!AL246&lt;&gt;""),IF(Schülerdaten!AL246=TRUE,INDEX(codespe,MATCH(Schülerdaten!Q246,libspe,0)),Schülerdaten!Q246),"")</f>
        <v/>
      </c>
      <c r="R243" s="148" t="str">
        <f>IF(AND(A243&lt;&gt;"",OR(Schülerdaten!AM246&lt;&gt;"",Schülerdaten!AT246=FALSE)),IF(Schülerdaten!AM246=TRUE,INDEX(codemp1,MATCH(Schülerdaten!R246,libmp1,0)),IF(Schülerdaten!AT246=FALSE,0,Schülerdaten!R246)),"")</f>
        <v/>
      </c>
      <c r="S243" s="148" t="str">
        <f t="shared" si="10"/>
        <v/>
      </c>
      <c r="T243" s="148" t="str">
        <f t="shared" si="11"/>
        <v/>
      </c>
      <c r="U243" s="148" t="str">
        <f>IF(AND(A243&lt;&gt;"",Schülerdaten!S246&lt;&gt;""),Schülerdaten!S246,"")</f>
        <v/>
      </c>
      <c r="V243" s="148" t="str">
        <f>IF(AND(A243&lt;&gt;"",Schülerdaten!T246&lt;&gt;""),Schülerdaten!T246,"")</f>
        <v/>
      </c>
      <c r="W243" s="148" t="str">
        <f>IF(AND(A243&lt;&gt;"",Schülerdaten!U246&lt;&gt;""),Schülerdaten!U246,"")</f>
        <v/>
      </c>
      <c r="X243" s="148" t="str">
        <f>IF(AND(A243&lt;&gt;"",Schülerdaten!V246&lt;&gt;""),Schülerdaten!V246,"")</f>
        <v/>
      </c>
      <c r="Y243" s="148" t="str">
        <f>IF(AND(A243&lt;&gt;"",Schülerdaten!W246&lt;&gt;""),Schülerdaten!W246,"")</f>
        <v/>
      </c>
      <c r="Z243" s="148" t="str">
        <f>IF(AND(A243&lt;&gt;"",Schülerdaten!X246&lt;&gt;""),Schülerdaten!X246,"")</f>
        <v/>
      </c>
    </row>
    <row r="244" spans="1:26" x14ac:dyDescent="0.2">
      <c r="A244" s="146" t="str">
        <f>IF(OR(Schülerdaten!$C247&lt;&gt;""),Schülerdaten!A247,"")</f>
        <v/>
      </c>
      <c r="B244" s="146" t="str">
        <f>IF(A244&lt;&gt;"",Schülerdaten!B247,"")</f>
        <v/>
      </c>
      <c r="C244" s="146" t="str">
        <f>IF(AND(A244&lt;&gt;"",Schülerdaten!F247&lt;&gt;""),IF(INDEX(codeclint,MATCH(Schülerdaten!F247,libclint,0))&lt;&gt;"",INDEX(codeclint,MATCH(Schülerdaten!F247,libclint,0)),""),"")</f>
        <v/>
      </c>
      <c r="D244" s="146" t="str">
        <f t="shared" si="9"/>
        <v/>
      </c>
      <c r="E244" s="146" t="str">
        <f>IF(A244&lt;&gt;"",IF(Schülerdaten!G247&lt;&gt;"",IF(Schülerdaten!AB247&lt;&gt;"",IF(Schülerdaten!G247="LOC.ID",CONCATENATE("LOC.",Schülerdaten!AU$5),Schülerdaten!G247),""),""),"")</f>
        <v/>
      </c>
      <c r="F244" s="146" t="str">
        <f>IF(A244&lt;&gt;"",IF(Schülerdaten!H247&lt;&gt;"",Schülerdaten!H247,""),"")</f>
        <v/>
      </c>
      <c r="G244" s="146" t="str">
        <f>IF(AND(A244&lt;&gt;"",Schülerdaten!AC247&lt;&gt;""),IF(Schülerdaten!AC247=TRUE,INDEX(codesex,MATCH(Schülerdaten!I247,libsex,0)),Schülerdaten!I247),"")</f>
        <v/>
      </c>
      <c r="H244" s="147" t="str">
        <f>IF(A244&lt;&gt;"",IF(Schülerdaten!J247&lt;&gt;"",Schülerdaten!J247,""),"")</f>
        <v/>
      </c>
      <c r="I244" s="148" t="str">
        <f>IF(AND(A244&lt;&gt;"",Schülerdaten!AE247&lt;&gt;""),IF(Schülerdaten!AE247=TRUE,INDEX(codenat,MATCH(Schülerdaten!K247,libnat,0)),Schülerdaten!K247),"")</f>
        <v/>
      </c>
      <c r="J244" s="148" t="str">
        <f>IF(AND(A244&lt;&gt;"",Schülerdaten!AF247&lt;&gt;""),IF(Schülerdaten!AF247=TRUE,INDEX(codelangue,MATCH(Schülerdaten!L247,liblangue,0)),Schülerdaten!L247),"")</f>
        <v/>
      </c>
      <c r="K244" s="148" t="str">
        <f>IF(AND(A244&lt;&gt;"",Schülerdaten!AH247&lt;&gt;""),IF(Schülerdaten!AH247=TRUE,IF(INDEX(codegem,MATCH(Schülerdaten!M247,libgem,0))&lt;8000,INDEX(codegem,MATCH(Schülerdaten!M247,libgem,0)),""),Schülerdaten!M247),"")</f>
        <v/>
      </c>
      <c r="L244" s="148" t="str">
        <f>IF(AND(A244&lt;&gt;"",Schülerdaten!AH247&lt;&gt;""),IF(Schülerdaten!AH247=TRUE,INDEX(codegemhist,MATCH(Schülerdaten!M247,libgem,0)),""),"")</f>
        <v/>
      </c>
      <c r="M244" s="148" t="str">
        <f>IF(AND(A244&lt;&gt;"",Schülerdaten!AH247&lt;&gt;""),IF(Schülerdaten!AH247=TRUE,IF(INDEX(codegem,MATCH(Schülerdaten!M247,libgem,0))&gt;=8000,INDEX(codegem,MATCH(Schülerdaten!M247,libgem,0)),""),Schülerdaten!M247),"")</f>
        <v/>
      </c>
      <c r="N244" s="148" t="str">
        <f>IF(AND(A244&lt;&gt;"",Schülerdaten!AI247&lt;&gt;""),IF(Schülerdaten!AI247=TRUE,INDEX(codeschart,MATCH(Schülerdaten!N247,libschart,0)),Schülerdaten!N247),"")</f>
        <v/>
      </c>
      <c r="O244" s="148" t="str">
        <f>IF(AND(A244&lt;&gt;"",Schülerdaten!O247&lt;&gt;""),Schülerdaten!O247,"")</f>
        <v/>
      </c>
      <c r="P244" s="148" t="str">
        <f>IF(AND(A244&lt;&gt;"",Schülerdaten!AK247&lt;&gt;""),IF(Schülerdaten!AK247=TRUE,INDEX(codeform,MATCH(Schülerdaten!P247,libform,0)),Schülerdaten!P247),"")</f>
        <v/>
      </c>
      <c r="Q244" s="148" t="str">
        <f>IF(AND(A244&lt;&gt;"",Schülerdaten!AL247&lt;&gt;""),IF(Schülerdaten!AL247=TRUE,INDEX(codespe,MATCH(Schülerdaten!Q247,libspe,0)),Schülerdaten!Q247),"")</f>
        <v/>
      </c>
      <c r="R244" s="148" t="str">
        <f>IF(AND(A244&lt;&gt;"",OR(Schülerdaten!AM247&lt;&gt;"",Schülerdaten!AT247=FALSE)),IF(Schülerdaten!AM247=TRUE,INDEX(codemp1,MATCH(Schülerdaten!R247,libmp1,0)),IF(Schülerdaten!AT247=FALSE,0,Schülerdaten!R247)),"")</f>
        <v/>
      </c>
      <c r="S244" s="148" t="str">
        <f t="shared" si="10"/>
        <v/>
      </c>
      <c r="T244" s="148" t="str">
        <f t="shared" si="11"/>
        <v/>
      </c>
      <c r="U244" s="148" t="str">
        <f>IF(AND(A244&lt;&gt;"",Schülerdaten!S247&lt;&gt;""),Schülerdaten!S247,"")</f>
        <v/>
      </c>
      <c r="V244" s="148" t="str">
        <f>IF(AND(A244&lt;&gt;"",Schülerdaten!T247&lt;&gt;""),Schülerdaten!T247,"")</f>
        <v/>
      </c>
      <c r="W244" s="148" t="str">
        <f>IF(AND(A244&lt;&gt;"",Schülerdaten!U247&lt;&gt;""),Schülerdaten!U247,"")</f>
        <v/>
      </c>
      <c r="X244" s="148" t="str">
        <f>IF(AND(A244&lt;&gt;"",Schülerdaten!V247&lt;&gt;""),Schülerdaten!V247,"")</f>
        <v/>
      </c>
      <c r="Y244" s="148" t="str">
        <f>IF(AND(A244&lt;&gt;"",Schülerdaten!W247&lt;&gt;""),Schülerdaten!W247,"")</f>
        <v/>
      </c>
      <c r="Z244" s="148" t="str">
        <f>IF(AND(A244&lt;&gt;"",Schülerdaten!X247&lt;&gt;""),Schülerdaten!X247,"")</f>
        <v/>
      </c>
    </row>
    <row r="245" spans="1:26" x14ac:dyDescent="0.2">
      <c r="A245" s="146" t="str">
        <f>IF(OR(Schülerdaten!$C248&lt;&gt;""),Schülerdaten!A248,"")</f>
        <v/>
      </c>
      <c r="B245" s="146" t="str">
        <f>IF(A245&lt;&gt;"",Schülerdaten!B248,"")</f>
        <v/>
      </c>
      <c r="C245" s="146" t="str">
        <f>IF(AND(A245&lt;&gt;"",Schülerdaten!F248&lt;&gt;""),IF(INDEX(codeclint,MATCH(Schülerdaten!F248,libclint,0))&lt;&gt;"",INDEX(codeclint,MATCH(Schülerdaten!F248,libclint,0)),""),"")</f>
        <v/>
      </c>
      <c r="D245" s="146" t="str">
        <f t="shared" si="9"/>
        <v/>
      </c>
      <c r="E245" s="146" t="str">
        <f>IF(A245&lt;&gt;"",IF(Schülerdaten!G248&lt;&gt;"",IF(Schülerdaten!AB248&lt;&gt;"",IF(Schülerdaten!G248="LOC.ID",CONCATENATE("LOC.",Schülerdaten!AU$5),Schülerdaten!G248),""),""),"")</f>
        <v/>
      </c>
      <c r="F245" s="146" t="str">
        <f>IF(A245&lt;&gt;"",IF(Schülerdaten!H248&lt;&gt;"",Schülerdaten!H248,""),"")</f>
        <v/>
      </c>
      <c r="G245" s="146" t="str">
        <f>IF(AND(A245&lt;&gt;"",Schülerdaten!AC248&lt;&gt;""),IF(Schülerdaten!AC248=TRUE,INDEX(codesex,MATCH(Schülerdaten!I248,libsex,0)),Schülerdaten!I248),"")</f>
        <v/>
      </c>
      <c r="H245" s="147" t="str">
        <f>IF(A245&lt;&gt;"",IF(Schülerdaten!J248&lt;&gt;"",Schülerdaten!J248,""),"")</f>
        <v/>
      </c>
      <c r="I245" s="148" t="str">
        <f>IF(AND(A245&lt;&gt;"",Schülerdaten!AE248&lt;&gt;""),IF(Schülerdaten!AE248=TRUE,INDEX(codenat,MATCH(Schülerdaten!K248,libnat,0)),Schülerdaten!K248),"")</f>
        <v/>
      </c>
      <c r="J245" s="148" t="str">
        <f>IF(AND(A245&lt;&gt;"",Schülerdaten!AF248&lt;&gt;""),IF(Schülerdaten!AF248=TRUE,INDEX(codelangue,MATCH(Schülerdaten!L248,liblangue,0)),Schülerdaten!L248),"")</f>
        <v/>
      </c>
      <c r="K245" s="148" t="str">
        <f>IF(AND(A245&lt;&gt;"",Schülerdaten!AH248&lt;&gt;""),IF(Schülerdaten!AH248=TRUE,IF(INDEX(codegem,MATCH(Schülerdaten!M248,libgem,0))&lt;8000,INDEX(codegem,MATCH(Schülerdaten!M248,libgem,0)),""),Schülerdaten!M248),"")</f>
        <v/>
      </c>
      <c r="L245" s="148" t="str">
        <f>IF(AND(A245&lt;&gt;"",Schülerdaten!AH248&lt;&gt;""),IF(Schülerdaten!AH248=TRUE,INDEX(codegemhist,MATCH(Schülerdaten!M248,libgem,0)),""),"")</f>
        <v/>
      </c>
      <c r="M245" s="148" t="str">
        <f>IF(AND(A245&lt;&gt;"",Schülerdaten!AH248&lt;&gt;""),IF(Schülerdaten!AH248=TRUE,IF(INDEX(codegem,MATCH(Schülerdaten!M248,libgem,0))&gt;=8000,INDEX(codegem,MATCH(Schülerdaten!M248,libgem,0)),""),Schülerdaten!M248),"")</f>
        <v/>
      </c>
      <c r="N245" s="148" t="str">
        <f>IF(AND(A245&lt;&gt;"",Schülerdaten!AI248&lt;&gt;""),IF(Schülerdaten!AI248=TRUE,INDEX(codeschart,MATCH(Schülerdaten!N248,libschart,0)),Schülerdaten!N248),"")</f>
        <v/>
      </c>
      <c r="O245" s="148" t="str">
        <f>IF(AND(A245&lt;&gt;"",Schülerdaten!O248&lt;&gt;""),Schülerdaten!O248,"")</f>
        <v/>
      </c>
      <c r="P245" s="148" t="str">
        <f>IF(AND(A245&lt;&gt;"",Schülerdaten!AK248&lt;&gt;""),IF(Schülerdaten!AK248=TRUE,INDEX(codeform,MATCH(Schülerdaten!P248,libform,0)),Schülerdaten!P248),"")</f>
        <v/>
      </c>
      <c r="Q245" s="148" t="str">
        <f>IF(AND(A245&lt;&gt;"",Schülerdaten!AL248&lt;&gt;""),IF(Schülerdaten!AL248=TRUE,INDEX(codespe,MATCH(Schülerdaten!Q248,libspe,0)),Schülerdaten!Q248),"")</f>
        <v/>
      </c>
      <c r="R245" s="148" t="str">
        <f>IF(AND(A245&lt;&gt;"",OR(Schülerdaten!AM248&lt;&gt;"",Schülerdaten!AT248=FALSE)),IF(Schülerdaten!AM248=TRUE,INDEX(codemp1,MATCH(Schülerdaten!R248,libmp1,0)),IF(Schülerdaten!AT248=FALSE,0,Schülerdaten!R248)),"")</f>
        <v/>
      </c>
      <c r="S245" s="148" t="str">
        <f t="shared" si="10"/>
        <v/>
      </c>
      <c r="T245" s="148" t="str">
        <f t="shared" si="11"/>
        <v/>
      </c>
      <c r="U245" s="148" t="str">
        <f>IF(AND(A245&lt;&gt;"",Schülerdaten!S248&lt;&gt;""),Schülerdaten!S248,"")</f>
        <v/>
      </c>
      <c r="V245" s="148" t="str">
        <f>IF(AND(A245&lt;&gt;"",Schülerdaten!T248&lt;&gt;""),Schülerdaten!T248,"")</f>
        <v/>
      </c>
      <c r="W245" s="148" t="str">
        <f>IF(AND(A245&lt;&gt;"",Schülerdaten!U248&lt;&gt;""),Schülerdaten!U248,"")</f>
        <v/>
      </c>
      <c r="X245" s="148" t="str">
        <f>IF(AND(A245&lt;&gt;"",Schülerdaten!V248&lt;&gt;""),Schülerdaten!V248,"")</f>
        <v/>
      </c>
      <c r="Y245" s="148" t="str">
        <f>IF(AND(A245&lt;&gt;"",Schülerdaten!W248&lt;&gt;""),Schülerdaten!W248,"")</f>
        <v/>
      </c>
      <c r="Z245" s="148" t="str">
        <f>IF(AND(A245&lt;&gt;"",Schülerdaten!X248&lt;&gt;""),Schülerdaten!X248,"")</f>
        <v/>
      </c>
    </row>
    <row r="246" spans="1:26" x14ac:dyDescent="0.2">
      <c r="A246" s="146" t="str">
        <f>IF(OR(Schülerdaten!$C249&lt;&gt;""),Schülerdaten!A249,"")</f>
        <v/>
      </c>
      <c r="B246" s="146" t="str">
        <f>IF(A246&lt;&gt;"",Schülerdaten!B249,"")</f>
        <v/>
      </c>
      <c r="C246" s="146" t="str">
        <f>IF(AND(A246&lt;&gt;"",Schülerdaten!F249&lt;&gt;""),IF(INDEX(codeclint,MATCH(Schülerdaten!F249,libclint,0))&lt;&gt;"",INDEX(codeclint,MATCH(Schülerdaten!F249,libclint,0)),""),"")</f>
        <v/>
      </c>
      <c r="D246" s="146" t="str">
        <f t="shared" si="9"/>
        <v/>
      </c>
      <c r="E246" s="146" t="str">
        <f>IF(A246&lt;&gt;"",IF(Schülerdaten!G249&lt;&gt;"",IF(Schülerdaten!AB249&lt;&gt;"",IF(Schülerdaten!G249="LOC.ID",CONCATENATE("LOC.",Schülerdaten!AU$5),Schülerdaten!G249),""),""),"")</f>
        <v/>
      </c>
      <c r="F246" s="146" t="str">
        <f>IF(A246&lt;&gt;"",IF(Schülerdaten!H249&lt;&gt;"",Schülerdaten!H249,""),"")</f>
        <v/>
      </c>
      <c r="G246" s="146" t="str">
        <f>IF(AND(A246&lt;&gt;"",Schülerdaten!AC249&lt;&gt;""),IF(Schülerdaten!AC249=TRUE,INDEX(codesex,MATCH(Schülerdaten!I249,libsex,0)),Schülerdaten!I249),"")</f>
        <v/>
      </c>
      <c r="H246" s="147" t="str">
        <f>IF(A246&lt;&gt;"",IF(Schülerdaten!J249&lt;&gt;"",Schülerdaten!J249,""),"")</f>
        <v/>
      </c>
      <c r="I246" s="148" t="str">
        <f>IF(AND(A246&lt;&gt;"",Schülerdaten!AE249&lt;&gt;""),IF(Schülerdaten!AE249=TRUE,INDEX(codenat,MATCH(Schülerdaten!K249,libnat,0)),Schülerdaten!K249),"")</f>
        <v/>
      </c>
      <c r="J246" s="148" t="str">
        <f>IF(AND(A246&lt;&gt;"",Schülerdaten!AF249&lt;&gt;""),IF(Schülerdaten!AF249=TRUE,INDEX(codelangue,MATCH(Schülerdaten!L249,liblangue,0)),Schülerdaten!L249),"")</f>
        <v/>
      </c>
      <c r="K246" s="148" t="str">
        <f>IF(AND(A246&lt;&gt;"",Schülerdaten!AH249&lt;&gt;""),IF(Schülerdaten!AH249=TRUE,IF(INDEX(codegem,MATCH(Schülerdaten!M249,libgem,0))&lt;8000,INDEX(codegem,MATCH(Schülerdaten!M249,libgem,0)),""),Schülerdaten!M249),"")</f>
        <v/>
      </c>
      <c r="L246" s="148" t="str">
        <f>IF(AND(A246&lt;&gt;"",Schülerdaten!AH249&lt;&gt;""),IF(Schülerdaten!AH249=TRUE,INDEX(codegemhist,MATCH(Schülerdaten!M249,libgem,0)),""),"")</f>
        <v/>
      </c>
      <c r="M246" s="148" t="str">
        <f>IF(AND(A246&lt;&gt;"",Schülerdaten!AH249&lt;&gt;""),IF(Schülerdaten!AH249=TRUE,IF(INDEX(codegem,MATCH(Schülerdaten!M249,libgem,0))&gt;=8000,INDEX(codegem,MATCH(Schülerdaten!M249,libgem,0)),""),Schülerdaten!M249),"")</f>
        <v/>
      </c>
      <c r="N246" s="148" t="str">
        <f>IF(AND(A246&lt;&gt;"",Schülerdaten!AI249&lt;&gt;""),IF(Schülerdaten!AI249=TRUE,INDEX(codeschart,MATCH(Schülerdaten!N249,libschart,0)),Schülerdaten!N249),"")</f>
        <v/>
      </c>
      <c r="O246" s="148" t="str">
        <f>IF(AND(A246&lt;&gt;"",Schülerdaten!O249&lt;&gt;""),Schülerdaten!O249,"")</f>
        <v/>
      </c>
      <c r="P246" s="148" t="str">
        <f>IF(AND(A246&lt;&gt;"",Schülerdaten!AK249&lt;&gt;""),IF(Schülerdaten!AK249=TRUE,INDEX(codeform,MATCH(Schülerdaten!P249,libform,0)),Schülerdaten!P249),"")</f>
        <v/>
      </c>
      <c r="Q246" s="148" t="str">
        <f>IF(AND(A246&lt;&gt;"",Schülerdaten!AL249&lt;&gt;""),IF(Schülerdaten!AL249=TRUE,INDEX(codespe,MATCH(Schülerdaten!Q249,libspe,0)),Schülerdaten!Q249),"")</f>
        <v/>
      </c>
      <c r="R246" s="148" t="str">
        <f>IF(AND(A246&lt;&gt;"",OR(Schülerdaten!AM249&lt;&gt;"",Schülerdaten!AT249=FALSE)),IF(Schülerdaten!AM249=TRUE,INDEX(codemp1,MATCH(Schülerdaten!R249,libmp1,0)),IF(Schülerdaten!AT249=FALSE,0,Schülerdaten!R249)),"")</f>
        <v/>
      </c>
      <c r="S246" s="148" t="str">
        <f t="shared" si="10"/>
        <v/>
      </c>
      <c r="T246" s="148" t="str">
        <f t="shared" si="11"/>
        <v/>
      </c>
      <c r="U246" s="148" t="str">
        <f>IF(AND(A246&lt;&gt;"",Schülerdaten!S249&lt;&gt;""),Schülerdaten!S249,"")</f>
        <v/>
      </c>
      <c r="V246" s="148" t="str">
        <f>IF(AND(A246&lt;&gt;"",Schülerdaten!T249&lt;&gt;""),Schülerdaten!T249,"")</f>
        <v/>
      </c>
      <c r="W246" s="148" t="str">
        <f>IF(AND(A246&lt;&gt;"",Schülerdaten!U249&lt;&gt;""),Schülerdaten!U249,"")</f>
        <v/>
      </c>
      <c r="X246" s="148" t="str">
        <f>IF(AND(A246&lt;&gt;"",Schülerdaten!V249&lt;&gt;""),Schülerdaten!V249,"")</f>
        <v/>
      </c>
      <c r="Y246" s="148" t="str">
        <f>IF(AND(A246&lt;&gt;"",Schülerdaten!W249&lt;&gt;""),Schülerdaten!W249,"")</f>
        <v/>
      </c>
      <c r="Z246" s="148" t="str">
        <f>IF(AND(A246&lt;&gt;"",Schülerdaten!X249&lt;&gt;""),Schülerdaten!X249,"")</f>
        <v/>
      </c>
    </row>
    <row r="247" spans="1:26" x14ac:dyDescent="0.2">
      <c r="A247" s="146" t="str">
        <f>IF(OR(Schülerdaten!$C250&lt;&gt;""),Schülerdaten!A250,"")</f>
        <v/>
      </c>
      <c r="B247" s="146" t="str">
        <f>IF(A247&lt;&gt;"",Schülerdaten!B250,"")</f>
        <v/>
      </c>
      <c r="C247" s="146" t="str">
        <f>IF(AND(A247&lt;&gt;"",Schülerdaten!F250&lt;&gt;""),IF(INDEX(codeclint,MATCH(Schülerdaten!F250,libclint,0))&lt;&gt;"",INDEX(codeclint,MATCH(Schülerdaten!F250,libclint,0)),""),"")</f>
        <v/>
      </c>
      <c r="D247" s="146" t="str">
        <f t="shared" si="9"/>
        <v/>
      </c>
      <c r="E247" s="146" t="str">
        <f>IF(A247&lt;&gt;"",IF(Schülerdaten!G250&lt;&gt;"",IF(Schülerdaten!AB250&lt;&gt;"",IF(Schülerdaten!G250="LOC.ID",CONCATENATE("LOC.",Schülerdaten!AU$5),Schülerdaten!G250),""),""),"")</f>
        <v/>
      </c>
      <c r="F247" s="146" t="str">
        <f>IF(A247&lt;&gt;"",IF(Schülerdaten!H250&lt;&gt;"",Schülerdaten!H250,""),"")</f>
        <v/>
      </c>
      <c r="G247" s="146" t="str">
        <f>IF(AND(A247&lt;&gt;"",Schülerdaten!AC250&lt;&gt;""),IF(Schülerdaten!AC250=TRUE,INDEX(codesex,MATCH(Schülerdaten!I250,libsex,0)),Schülerdaten!I250),"")</f>
        <v/>
      </c>
      <c r="H247" s="147" t="str">
        <f>IF(A247&lt;&gt;"",IF(Schülerdaten!J250&lt;&gt;"",Schülerdaten!J250,""),"")</f>
        <v/>
      </c>
      <c r="I247" s="148" t="str">
        <f>IF(AND(A247&lt;&gt;"",Schülerdaten!AE250&lt;&gt;""),IF(Schülerdaten!AE250=TRUE,INDEX(codenat,MATCH(Schülerdaten!K250,libnat,0)),Schülerdaten!K250),"")</f>
        <v/>
      </c>
      <c r="J247" s="148" t="str">
        <f>IF(AND(A247&lt;&gt;"",Schülerdaten!AF250&lt;&gt;""),IF(Schülerdaten!AF250=TRUE,INDEX(codelangue,MATCH(Schülerdaten!L250,liblangue,0)),Schülerdaten!L250),"")</f>
        <v/>
      </c>
      <c r="K247" s="148" t="str">
        <f>IF(AND(A247&lt;&gt;"",Schülerdaten!AH250&lt;&gt;""),IF(Schülerdaten!AH250=TRUE,IF(INDEX(codegem,MATCH(Schülerdaten!M250,libgem,0))&lt;8000,INDEX(codegem,MATCH(Schülerdaten!M250,libgem,0)),""),Schülerdaten!M250),"")</f>
        <v/>
      </c>
      <c r="L247" s="148" t="str">
        <f>IF(AND(A247&lt;&gt;"",Schülerdaten!AH250&lt;&gt;""),IF(Schülerdaten!AH250=TRUE,INDEX(codegemhist,MATCH(Schülerdaten!M250,libgem,0)),""),"")</f>
        <v/>
      </c>
      <c r="M247" s="148" t="str">
        <f>IF(AND(A247&lt;&gt;"",Schülerdaten!AH250&lt;&gt;""),IF(Schülerdaten!AH250=TRUE,IF(INDEX(codegem,MATCH(Schülerdaten!M250,libgem,0))&gt;=8000,INDEX(codegem,MATCH(Schülerdaten!M250,libgem,0)),""),Schülerdaten!M250),"")</f>
        <v/>
      </c>
      <c r="N247" s="148" t="str">
        <f>IF(AND(A247&lt;&gt;"",Schülerdaten!AI250&lt;&gt;""),IF(Schülerdaten!AI250=TRUE,INDEX(codeschart,MATCH(Schülerdaten!N250,libschart,0)),Schülerdaten!N250),"")</f>
        <v/>
      </c>
      <c r="O247" s="148" t="str">
        <f>IF(AND(A247&lt;&gt;"",Schülerdaten!O250&lt;&gt;""),Schülerdaten!O250,"")</f>
        <v/>
      </c>
      <c r="P247" s="148" t="str">
        <f>IF(AND(A247&lt;&gt;"",Schülerdaten!AK250&lt;&gt;""),IF(Schülerdaten!AK250=TRUE,INDEX(codeform,MATCH(Schülerdaten!P250,libform,0)),Schülerdaten!P250),"")</f>
        <v/>
      </c>
      <c r="Q247" s="148" t="str">
        <f>IF(AND(A247&lt;&gt;"",Schülerdaten!AL250&lt;&gt;""),IF(Schülerdaten!AL250=TRUE,INDEX(codespe,MATCH(Schülerdaten!Q250,libspe,0)),Schülerdaten!Q250),"")</f>
        <v/>
      </c>
      <c r="R247" s="148" t="str">
        <f>IF(AND(A247&lt;&gt;"",OR(Schülerdaten!AM250&lt;&gt;"",Schülerdaten!AT250=FALSE)),IF(Schülerdaten!AM250=TRUE,INDEX(codemp1,MATCH(Schülerdaten!R250,libmp1,0)),IF(Schülerdaten!AT250=FALSE,0,Schülerdaten!R250)),"")</f>
        <v/>
      </c>
      <c r="S247" s="148" t="str">
        <f t="shared" si="10"/>
        <v/>
      </c>
      <c r="T247" s="148" t="str">
        <f t="shared" si="11"/>
        <v/>
      </c>
      <c r="U247" s="148" t="str">
        <f>IF(AND(A247&lt;&gt;"",Schülerdaten!S250&lt;&gt;""),Schülerdaten!S250,"")</f>
        <v/>
      </c>
      <c r="V247" s="148" t="str">
        <f>IF(AND(A247&lt;&gt;"",Schülerdaten!T250&lt;&gt;""),Schülerdaten!T250,"")</f>
        <v/>
      </c>
      <c r="W247" s="148" t="str">
        <f>IF(AND(A247&lt;&gt;"",Schülerdaten!U250&lt;&gt;""),Schülerdaten!U250,"")</f>
        <v/>
      </c>
      <c r="X247" s="148" t="str">
        <f>IF(AND(A247&lt;&gt;"",Schülerdaten!V250&lt;&gt;""),Schülerdaten!V250,"")</f>
        <v/>
      </c>
      <c r="Y247" s="148" t="str">
        <f>IF(AND(A247&lt;&gt;"",Schülerdaten!W250&lt;&gt;""),Schülerdaten!W250,"")</f>
        <v/>
      </c>
      <c r="Z247" s="148" t="str">
        <f>IF(AND(A247&lt;&gt;"",Schülerdaten!X250&lt;&gt;""),Schülerdaten!X250,"")</f>
        <v/>
      </c>
    </row>
    <row r="248" spans="1:26" x14ac:dyDescent="0.2">
      <c r="A248" s="146" t="str">
        <f>IF(OR(Schülerdaten!$C251&lt;&gt;""),Schülerdaten!A251,"")</f>
        <v/>
      </c>
      <c r="B248" s="146" t="str">
        <f>IF(A248&lt;&gt;"",Schülerdaten!B251,"")</f>
        <v/>
      </c>
      <c r="C248" s="146" t="str">
        <f>IF(AND(A248&lt;&gt;"",Schülerdaten!F251&lt;&gt;""),IF(INDEX(codeclint,MATCH(Schülerdaten!F251,libclint,0))&lt;&gt;"",INDEX(codeclint,MATCH(Schülerdaten!F251,libclint,0)),""),"")</f>
        <v/>
      </c>
      <c r="D248" s="146" t="str">
        <f t="shared" si="9"/>
        <v/>
      </c>
      <c r="E248" s="146" t="str">
        <f>IF(A248&lt;&gt;"",IF(Schülerdaten!G251&lt;&gt;"",IF(Schülerdaten!AB251&lt;&gt;"",IF(Schülerdaten!G251="LOC.ID",CONCATENATE("LOC.",Schülerdaten!AU$5),Schülerdaten!G251),""),""),"")</f>
        <v/>
      </c>
      <c r="F248" s="146" t="str">
        <f>IF(A248&lt;&gt;"",IF(Schülerdaten!H251&lt;&gt;"",Schülerdaten!H251,""),"")</f>
        <v/>
      </c>
      <c r="G248" s="146" t="str">
        <f>IF(AND(A248&lt;&gt;"",Schülerdaten!AC251&lt;&gt;""),IF(Schülerdaten!AC251=TRUE,INDEX(codesex,MATCH(Schülerdaten!I251,libsex,0)),Schülerdaten!I251),"")</f>
        <v/>
      </c>
      <c r="H248" s="147" t="str">
        <f>IF(A248&lt;&gt;"",IF(Schülerdaten!J251&lt;&gt;"",Schülerdaten!J251,""),"")</f>
        <v/>
      </c>
      <c r="I248" s="148" t="str">
        <f>IF(AND(A248&lt;&gt;"",Schülerdaten!AE251&lt;&gt;""),IF(Schülerdaten!AE251=TRUE,INDEX(codenat,MATCH(Schülerdaten!K251,libnat,0)),Schülerdaten!K251),"")</f>
        <v/>
      </c>
      <c r="J248" s="148" t="str">
        <f>IF(AND(A248&lt;&gt;"",Schülerdaten!AF251&lt;&gt;""),IF(Schülerdaten!AF251=TRUE,INDEX(codelangue,MATCH(Schülerdaten!L251,liblangue,0)),Schülerdaten!L251),"")</f>
        <v/>
      </c>
      <c r="K248" s="148" t="str">
        <f>IF(AND(A248&lt;&gt;"",Schülerdaten!AH251&lt;&gt;""),IF(Schülerdaten!AH251=TRUE,IF(INDEX(codegem,MATCH(Schülerdaten!M251,libgem,0))&lt;8000,INDEX(codegem,MATCH(Schülerdaten!M251,libgem,0)),""),Schülerdaten!M251),"")</f>
        <v/>
      </c>
      <c r="L248" s="148" t="str">
        <f>IF(AND(A248&lt;&gt;"",Schülerdaten!AH251&lt;&gt;""),IF(Schülerdaten!AH251=TRUE,INDEX(codegemhist,MATCH(Schülerdaten!M251,libgem,0)),""),"")</f>
        <v/>
      </c>
      <c r="M248" s="148" t="str">
        <f>IF(AND(A248&lt;&gt;"",Schülerdaten!AH251&lt;&gt;""),IF(Schülerdaten!AH251=TRUE,IF(INDEX(codegem,MATCH(Schülerdaten!M251,libgem,0))&gt;=8000,INDEX(codegem,MATCH(Schülerdaten!M251,libgem,0)),""),Schülerdaten!M251),"")</f>
        <v/>
      </c>
      <c r="N248" s="148" t="str">
        <f>IF(AND(A248&lt;&gt;"",Schülerdaten!AI251&lt;&gt;""),IF(Schülerdaten!AI251=TRUE,INDEX(codeschart,MATCH(Schülerdaten!N251,libschart,0)),Schülerdaten!N251),"")</f>
        <v/>
      </c>
      <c r="O248" s="148" t="str">
        <f>IF(AND(A248&lt;&gt;"",Schülerdaten!O251&lt;&gt;""),Schülerdaten!O251,"")</f>
        <v/>
      </c>
      <c r="P248" s="148" t="str">
        <f>IF(AND(A248&lt;&gt;"",Schülerdaten!AK251&lt;&gt;""),IF(Schülerdaten!AK251=TRUE,INDEX(codeform,MATCH(Schülerdaten!P251,libform,0)),Schülerdaten!P251),"")</f>
        <v/>
      </c>
      <c r="Q248" s="148" t="str">
        <f>IF(AND(A248&lt;&gt;"",Schülerdaten!AL251&lt;&gt;""),IF(Schülerdaten!AL251=TRUE,INDEX(codespe,MATCH(Schülerdaten!Q251,libspe,0)),Schülerdaten!Q251),"")</f>
        <v/>
      </c>
      <c r="R248" s="148" t="str">
        <f>IF(AND(A248&lt;&gt;"",OR(Schülerdaten!AM251&lt;&gt;"",Schülerdaten!AT251=FALSE)),IF(Schülerdaten!AM251=TRUE,INDEX(codemp1,MATCH(Schülerdaten!R251,libmp1,0)),IF(Schülerdaten!AT251=FALSE,0,Schülerdaten!R251)),"")</f>
        <v/>
      </c>
      <c r="S248" s="148" t="str">
        <f t="shared" si="10"/>
        <v/>
      </c>
      <c r="T248" s="148" t="str">
        <f t="shared" si="11"/>
        <v/>
      </c>
      <c r="U248" s="148" t="str">
        <f>IF(AND(A248&lt;&gt;"",Schülerdaten!S251&lt;&gt;""),Schülerdaten!S251,"")</f>
        <v/>
      </c>
      <c r="V248" s="148" t="str">
        <f>IF(AND(A248&lt;&gt;"",Schülerdaten!T251&lt;&gt;""),Schülerdaten!T251,"")</f>
        <v/>
      </c>
      <c r="W248" s="148" t="str">
        <f>IF(AND(A248&lt;&gt;"",Schülerdaten!U251&lt;&gt;""),Schülerdaten!U251,"")</f>
        <v/>
      </c>
      <c r="X248" s="148" t="str">
        <f>IF(AND(A248&lt;&gt;"",Schülerdaten!V251&lt;&gt;""),Schülerdaten!V251,"")</f>
        <v/>
      </c>
      <c r="Y248" s="148" t="str">
        <f>IF(AND(A248&lt;&gt;"",Schülerdaten!W251&lt;&gt;""),Schülerdaten!W251,"")</f>
        <v/>
      </c>
      <c r="Z248" s="148" t="str">
        <f>IF(AND(A248&lt;&gt;"",Schülerdaten!X251&lt;&gt;""),Schülerdaten!X251,"")</f>
        <v/>
      </c>
    </row>
    <row r="249" spans="1:26" x14ac:dyDescent="0.2">
      <c r="A249" s="146" t="str">
        <f>IF(OR(Schülerdaten!$C252&lt;&gt;""),Schülerdaten!A252,"")</f>
        <v/>
      </c>
      <c r="B249" s="146" t="str">
        <f>IF(A249&lt;&gt;"",Schülerdaten!B252,"")</f>
        <v/>
      </c>
      <c r="C249" s="146" t="str">
        <f>IF(AND(A249&lt;&gt;"",Schülerdaten!F252&lt;&gt;""),IF(INDEX(codeclint,MATCH(Schülerdaten!F252,libclint,0))&lt;&gt;"",INDEX(codeclint,MATCH(Schülerdaten!F252,libclint,0)),""),"")</f>
        <v/>
      </c>
      <c r="D249" s="146" t="str">
        <f t="shared" si="9"/>
        <v/>
      </c>
      <c r="E249" s="146" t="str">
        <f>IF(A249&lt;&gt;"",IF(Schülerdaten!G252&lt;&gt;"",IF(Schülerdaten!AB252&lt;&gt;"",IF(Schülerdaten!G252="LOC.ID",CONCATENATE("LOC.",Schülerdaten!AU$5),Schülerdaten!G252),""),""),"")</f>
        <v/>
      </c>
      <c r="F249" s="146" t="str">
        <f>IF(A249&lt;&gt;"",IF(Schülerdaten!H252&lt;&gt;"",Schülerdaten!H252,""),"")</f>
        <v/>
      </c>
      <c r="G249" s="146" t="str">
        <f>IF(AND(A249&lt;&gt;"",Schülerdaten!AC252&lt;&gt;""),IF(Schülerdaten!AC252=TRUE,INDEX(codesex,MATCH(Schülerdaten!I252,libsex,0)),Schülerdaten!I252),"")</f>
        <v/>
      </c>
      <c r="H249" s="147" t="str">
        <f>IF(A249&lt;&gt;"",IF(Schülerdaten!J252&lt;&gt;"",Schülerdaten!J252,""),"")</f>
        <v/>
      </c>
      <c r="I249" s="148" t="str">
        <f>IF(AND(A249&lt;&gt;"",Schülerdaten!AE252&lt;&gt;""),IF(Schülerdaten!AE252=TRUE,INDEX(codenat,MATCH(Schülerdaten!K252,libnat,0)),Schülerdaten!K252),"")</f>
        <v/>
      </c>
      <c r="J249" s="148" t="str">
        <f>IF(AND(A249&lt;&gt;"",Schülerdaten!AF252&lt;&gt;""),IF(Schülerdaten!AF252=TRUE,INDEX(codelangue,MATCH(Schülerdaten!L252,liblangue,0)),Schülerdaten!L252),"")</f>
        <v/>
      </c>
      <c r="K249" s="148" t="str">
        <f>IF(AND(A249&lt;&gt;"",Schülerdaten!AH252&lt;&gt;""),IF(Schülerdaten!AH252=TRUE,IF(INDEX(codegem,MATCH(Schülerdaten!M252,libgem,0))&lt;8000,INDEX(codegem,MATCH(Schülerdaten!M252,libgem,0)),""),Schülerdaten!M252),"")</f>
        <v/>
      </c>
      <c r="L249" s="148" t="str">
        <f>IF(AND(A249&lt;&gt;"",Schülerdaten!AH252&lt;&gt;""),IF(Schülerdaten!AH252=TRUE,INDEX(codegemhist,MATCH(Schülerdaten!M252,libgem,0)),""),"")</f>
        <v/>
      </c>
      <c r="M249" s="148" t="str">
        <f>IF(AND(A249&lt;&gt;"",Schülerdaten!AH252&lt;&gt;""),IF(Schülerdaten!AH252=TRUE,IF(INDEX(codegem,MATCH(Schülerdaten!M252,libgem,0))&gt;=8000,INDEX(codegem,MATCH(Schülerdaten!M252,libgem,0)),""),Schülerdaten!M252),"")</f>
        <v/>
      </c>
      <c r="N249" s="148" t="str">
        <f>IF(AND(A249&lt;&gt;"",Schülerdaten!AI252&lt;&gt;""),IF(Schülerdaten!AI252=TRUE,INDEX(codeschart,MATCH(Schülerdaten!N252,libschart,0)),Schülerdaten!N252),"")</f>
        <v/>
      </c>
      <c r="O249" s="148" t="str">
        <f>IF(AND(A249&lt;&gt;"",Schülerdaten!O252&lt;&gt;""),Schülerdaten!O252,"")</f>
        <v/>
      </c>
      <c r="P249" s="148" t="str">
        <f>IF(AND(A249&lt;&gt;"",Schülerdaten!AK252&lt;&gt;""),IF(Schülerdaten!AK252=TRUE,INDEX(codeform,MATCH(Schülerdaten!P252,libform,0)),Schülerdaten!P252),"")</f>
        <v/>
      </c>
      <c r="Q249" s="148" t="str">
        <f>IF(AND(A249&lt;&gt;"",Schülerdaten!AL252&lt;&gt;""),IF(Schülerdaten!AL252=TRUE,INDEX(codespe,MATCH(Schülerdaten!Q252,libspe,0)),Schülerdaten!Q252),"")</f>
        <v/>
      </c>
      <c r="R249" s="148" t="str">
        <f>IF(AND(A249&lt;&gt;"",OR(Schülerdaten!AM252&lt;&gt;"",Schülerdaten!AT252=FALSE)),IF(Schülerdaten!AM252=TRUE,INDEX(codemp1,MATCH(Schülerdaten!R252,libmp1,0)),IF(Schülerdaten!AT252=FALSE,0,Schülerdaten!R252)),"")</f>
        <v/>
      </c>
      <c r="S249" s="148" t="str">
        <f t="shared" si="10"/>
        <v/>
      </c>
      <c r="T249" s="148" t="str">
        <f t="shared" si="11"/>
        <v/>
      </c>
      <c r="U249" s="148" t="str">
        <f>IF(AND(A249&lt;&gt;"",Schülerdaten!S252&lt;&gt;""),Schülerdaten!S252,"")</f>
        <v/>
      </c>
      <c r="V249" s="148" t="str">
        <f>IF(AND(A249&lt;&gt;"",Schülerdaten!T252&lt;&gt;""),Schülerdaten!T252,"")</f>
        <v/>
      </c>
      <c r="W249" s="148" t="str">
        <f>IF(AND(A249&lt;&gt;"",Schülerdaten!U252&lt;&gt;""),Schülerdaten!U252,"")</f>
        <v/>
      </c>
      <c r="X249" s="148" t="str">
        <f>IF(AND(A249&lt;&gt;"",Schülerdaten!V252&lt;&gt;""),Schülerdaten!V252,"")</f>
        <v/>
      </c>
      <c r="Y249" s="148" t="str">
        <f>IF(AND(A249&lt;&gt;"",Schülerdaten!W252&lt;&gt;""),Schülerdaten!W252,"")</f>
        <v/>
      </c>
      <c r="Z249" s="148" t="str">
        <f>IF(AND(A249&lt;&gt;"",Schülerdaten!X252&lt;&gt;""),Schülerdaten!X252,"")</f>
        <v/>
      </c>
    </row>
    <row r="250" spans="1:26" x14ac:dyDescent="0.2">
      <c r="A250" s="146" t="str">
        <f>IF(OR(Schülerdaten!$C253&lt;&gt;""),Schülerdaten!A253,"")</f>
        <v/>
      </c>
      <c r="B250" s="146" t="str">
        <f>IF(A250&lt;&gt;"",Schülerdaten!B253,"")</f>
        <v/>
      </c>
      <c r="C250" s="146" t="str">
        <f>IF(AND(A250&lt;&gt;"",Schülerdaten!F253&lt;&gt;""),IF(INDEX(codeclint,MATCH(Schülerdaten!F253,libclint,0))&lt;&gt;"",INDEX(codeclint,MATCH(Schülerdaten!F253,libclint,0)),""),"")</f>
        <v/>
      </c>
      <c r="D250" s="146" t="str">
        <f t="shared" si="9"/>
        <v/>
      </c>
      <c r="E250" s="146" t="str">
        <f>IF(A250&lt;&gt;"",IF(Schülerdaten!G253&lt;&gt;"",IF(Schülerdaten!AB253&lt;&gt;"",IF(Schülerdaten!G253="LOC.ID",CONCATENATE("LOC.",Schülerdaten!AU$5),Schülerdaten!G253),""),""),"")</f>
        <v/>
      </c>
      <c r="F250" s="146" t="str">
        <f>IF(A250&lt;&gt;"",IF(Schülerdaten!H253&lt;&gt;"",Schülerdaten!H253,""),"")</f>
        <v/>
      </c>
      <c r="G250" s="146" t="str">
        <f>IF(AND(A250&lt;&gt;"",Schülerdaten!AC253&lt;&gt;""),IF(Schülerdaten!AC253=TRUE,INDEX(codesex,MATCH(Schülerdaten!I253,libsex,0)),Schülerdaten!I253),"")</f>
        <v/>
      </c>
      <c r="H250" s="147" t="str">
        <f>IF(A250&lt;&gt;"",IF(Schülerdaten!J253&lt;&gt;"",Schülerdaten!J253,""),"")</f>
        <v/>
      </c>
      <c r="I250" s="148" t="str">
        <f>IF(AND(A250&lt;&gt;"",Schülerdaten!AE253&lt;&gt;""),IF(Schülerdaten!AE253=TRUE,INDEX(codenat,MATCH(Schülerdaten!K253,libnat,0)),Schülerdaten!K253),"")</f>
        <v/>
      </c>
      <c r="J250" s="148" t="str">
        <f>IF(AND(A250&lt;&gt;"",Schülerdaten!AF253&lt;&gt;""),IF(Schülerdaten!AF253=TRUE,INDEX(codelangue,MATCH(Schülerdaten!L253,liblangue,0)),Schülerdaten!L253),"")</f>
        <v/>
      </c>
      <c r="K250" s="148" t="str">
        <f>IF(AND(A250&lt;&gt;"",Schülerdaten!AH253&lt;&gt;""),IF(Schülerdaten!AH253=TRUE,IF(INDEX(codegem,MATCH(Schülerdaten!M253,libgem,0))&lt;8000,INDEX(codegem,MATCH(Schülerdaten!M253,libgem,0)),""),Schülerdaten!M253),"")</f>
        <v/>
      </c>
      <c r="L250" s="148" t="str">
        <f>IF(AND(A250&lt;&gt;"",Schülerdaten!AH253&lt;&gt;""),IF(Schülerdaten!AH253=TRUE,INDEX(codegemhist,MATCH(Schülerdaten!M253,libgem,0)),""),"")</f>
        <v/>
      </c>
      <c r="M250" s="148" t="str">
        <f>IF(AND(A250&lt;&gt;"",Schülerdaten!AH253&lt;&gt;""),IF(Schülerdaten!AH253=TRUE,IF(INDEX(codegem,MATCH(Schülerdaten!M253,libgem,0))&gt;=8000,INDEX(codegem,MATCH(Schülerdaten!M253,libgem,0)),""),Schülerdaten!M253),"")</f>
        <v/>
      </c>
      <c r="N250" s="148" t="str">
        <f>IF(AND(A250&lt;&gt;"",Schülerdaten!AI253&lt;&gt;""),IF(Schülerdaten!AI253=TRUE,INDEX(codeschart,MATCH(Schülerdaten!N253,libschart,0)),Schülerdaten!N253),"")</f>
        <v/>
      </c>
      <c r="O250" s="148" t="str">
        <f>IF(AND(A250&lt;&gt;"",Schülerdaten!O253&lt;&gt;""),Schülerdaten!O253,"")</f>
        <v/>
      </c>
      <c r="P250" s="148" t="str">
        <f>IF(AND(A250&lt;&gt;"",Schülerdaten!AK253&lt;&gt;""),IF(Schülerdaten!AK253=TRUE,INDEX(codeform,MATCH(Schülerdaten!P253,libform,0)),Schülerdaten!P253),"")</f>
        <v/>
      </c>
      <c r="Q250" s="148" t="str">
        <f>IF(AND(A250&lt;&gt;"",Schülerdaten!AL253&lt;&gt;""),IF(Schülerdaten!AL253=TRUE,INDEX(codespe,MATCH(Schülerdaten!Q253,libspe,0)),Schülerdaten!Q253),"")</f>
        <v/>
      </c>
      <c r="R250" s="148" t="str">
        <f>IF(AND(A250&lt;&gt;"",OR(Schülerdaten!AM253&lt;&gt;"",Schülerdaten!AT253=FALSE)),IF(Schülerdaten!AM253=TRUE,INDEX(codemp1,MATCH(Schülerdaten!R253,libmp1,0)),IF(Schülerdaten!AT253=FALSE,0,Schülerdaten!R253)),"")</f>
        <v/>
      </c>
      <c r="S250" s="148" t="str">
        <f t="shared" si="10"/>
        <v/>
      </c>
      <c r="T250" s="148" t="str">
        <f t="shared" si="11"/>
        <v/>
      </c>
      <c r="U250" s="148" t="str">
        <f>IF(AND(A250&lt;&gt;"",Schülerdaten!S253&lt;&gt;""),Schülerdaten!S253,"")</f>
        <v/>
      </c>
      <c r="V250" s="148" t="str">
        <f>IF(AND(A250&lt;&gt;"",Schülerdaten!T253&lt;&gt;""),Schülerdaten!T253,"")</f>
        <v/>
      </c>
      <c r="W250" s="148" t="str">
        <f>IF(AND(A250&lt;&gt;"",Schülerdaten!U253&lt;&gt;""),Schülerdaten!U253,"")</f>
        <v/>
      </c>
      <c r="X250" s="148" t="str">
        <f>IF(AND(A250&lt;&gt;"",Schülerdaten!V253&lt;&gt;""),Schülerdaten!V253,"")</f>
        <v/>
      </c>
      <c r="Y250" s="148" t="str">
        <f>IF(AND(A250&lt;&gt;"",Schülerdaten!W253&lt;&gt;""),Schülerdaten!W253,"")</f>
        <v/>
      </c>
      <c r="Z250" s="148" t="str">
        <f>IF(AND(A250&lt;&gt;"",Schülerdaten!X253&lt;&gt;""),Schülerdaten!X253,"")</f>
        <v/>
      </c>
    </row>
    <row r="251" spans="1:26" x14ac:dyDescent="0.2">
      <c r="A251" s="146" t="str">
        <f>IF(OR(Schülerdaten!$C254&lt;&gt;""),Schülerdaten!A254,"")</f>
        <v/>
      </c>
      <c r="B251" s="146" t="str">
        <f>IF(A251&lt;&gt;"",Schülerdaten!B254,"")</f>
        <v/>
      </c>
      <c r="C251" s="146" t="str">
        <f>IF(AND(A251&lt;&gt;"",Schülerdaten!F254&lt;&gt;""),IF(INDEX(codeclint,MATCH(Schülerdaten!F254,libclint,0))&lt;&gt;"",INDEX(codeclint,MATCH(Schülerdaten!F254,libclint,0)),""),"")</f>
        <v/>
      </c>
      <c r="D251" s="146" t="str">
        <f t="shared" si="9"/>
        <v/>
      </c>
      <c r="E251" s="146" t="str">
        <f>IF(A251&lt;&gt;"",IF(Schülerdaten!G254&lt;&gt;"",IF(Schülerdaten!AB254&lt;&gt;"",IF(Schülerdaten!G254="LOC.ID",CONCATENATE("LOC.",Schülerdaten!AU$5),Schülerdaten!G254),""),""),"")</f>
        <v/>
      </c>
      <c r="F251" s="146" t="str">
        <f>IF(A251&lt;&gt;"",IF(Schülerdaten!H254&lt;&gt;"",Schülerdaten!H254,""),"")</f>
        <v/>
      </c>
      <c r="G251" s="146" t="str">
        <f>IF(AND(A251&lt;&gt;"",Schülerdaten!AC254&lt;&gt;""),IF(Schülerdaten!AC254=TRUE,INDEX(codesex,MATCH(Schülerdaten!I254,libsex,0)),Schülerdaten!I254),"")</f>
        <v/>
      </c>
      <c r="H251" s="147" t="str">
        <f>IF(A251&lt;&gt;"",IF(Schülerdaten!J254&lt;&gt;"",Schülerdaten!J254,""),"")</f>
        <v/>
      </c>
      <c r="I251" s="148" t="str">
        <f>IF(AND(A251&lt;&gt;"",Schülerdaten!AE254&lt;&gt;""),IF(Schülerdaten!AE254=TRUE,INDEX(codenat,MATCH(Schülerdaten!K254,libnat,0)),Schülerdaten!K254),"")</f>
        <v/>
      </c>
      <c r="J251" s="148" t="str">
        <f>IF(AND(A251&lt;&gt;"",Schülerdaten!AF254&lt;&gt;""),IF(Schülerdaten!AF254=TRUE,INDEX(codelangue,MATCH(Schülerdaten!L254,liblangue,0)),Schülerdaten!L254),"")</f>
        <v/>
      </c>
      <c r="K251" s="148" t="str">
        <f>IF(AND(A251&lt;&gt;"",Schülerdaten!AH254&lt;&gt;""),IF(Schülerdaten!AH254=TRUE,IF(INDEX(codegem,MATCH(Schülerdaten!M254,libgem,0))&lt;8000,INDEX(codegem,MATCH(Schülerdaten!M254,libgem,0)),""),Schülerdaten!M254),"")</f>
        <v/>
      </c>
      <c r="L251" s="148" t="str">
        <f>IF(AND(A251&lt;&gt;"",Schülerdaten!AH254&lt;&gt;""),IF(Schülerdaten!AH254=TRUE,INDEX(codegemhist,MATCH(Schülerdaten!M254,libgem,0)),""),"")</f>
        <v/>
      </c>
      <c r="M251" s="148" t="str">
        <f>IF(AND(A251&lt;&gt;"",Schülerdaten!AH254&lt;&gt;""),IF(Schülerdaten!AH254=TRUE,IF(INDEX(codegem,MATCH(Schülerdaten!M254,libgem,0))&gt;=8000,INDEX(codegem,MATCH(Schülerdaten!M254,libgem,0)),""),Schülerdaten!M254),"")</f>
        <v/>
      </c>
      <c r="N251" s="148" t="str">
        <f>IF(AND(A251&lt;&gt;"",Schülerdaten!AI254&lt;&gt;""),IF(Schülerdaten!AI254=TRUE,INDEX(codeschart,MATCH(Schülerdaten!N254,libschart,0)),Schülerdaten!N254),"")</f>
        <v/>
      </c>
      <c r="O251" s="148" t="str">
        <f>IF(AND(A251&lt;&gt;"",Schülerdaten!O254&lt;&gt;""),Schülerdaten!O254,"")</f>
        <v/>
      </c>
      <c r="P251" s="148" t="str">
        <f>IF(AND(A251&lt;&gt;"",Schülerdaten!AK254&lt;&gt;""),IF(Schülerdaten!AK254=TRUE,INDEX(codeform,MATCH(Schülerdaten!P254,libform,0)),Schülerdaten!P254),"")</f>
        <v/>
      </c>
      <c r="Q251" s="148" t="str">
        <f>IF(AND(A251&lt;&gt;"",Schülerdaten!AL254&lt;&gt;""),IF(Schülerdaten!AL254=TRUE,INDEX(codespe,MATCH(Schülerdaten!Q254,libspe,0)),Schülerdaten!Q254),"")</f>
        <v/>
      </c>
      <c r="R251" s="148" t="str">
        <f>IF(AND(A251&lt;&gt;"",OR(Schülerdaten!AM254&lt;&gt;"",Schülerdaten!AT254=FALSE)),IF(Schülerdaten!AM254=TRUE,INDEX(codemp1,MATCH(Schülerdaten!R254,libmp1,0)),IF(Schülerdaten!AT254=FALSE,0,Schülerdaten!R254)),"")</f>
        <v/>
      </c>
      <c r="S251" s="148" t="str">
        <f t="shared" si="10"/>
        <v/>
      </c>
      <c r="T251" s="148" t="str">
        <f t="shared" si="11"/>
        <v/>
      </c>
      <c r="U251" s="148" t="str">
        <f>IF(AND(A251&lt;&gt;"",Schülerdaten!S254&lt;&gt;""),Schülerdaten!S254,"")</f>
        <v/>
      </c>
      <c r="V251" s="148" t="str">
        <f>IF(AND(A251&lt;&gt;"",Schülerdaten!T254&lt;&gt;""),Schülerdaten!T254,"")</f>
        <v/>
      </c>
      <c r="W251" s="148" t="str">
        <f>IF(AND(A251&lt;&gt;"",Schülerdaten!U254&lt;&gt;""),Schülerdaten!U254,"")</f>
        <v/>
      </c>
      <c r="X251" s="148" t="str">
        <f>IF(AND(A251&lt;&gt;"",Schülerdaten!V254&lt;&gt;""),Schülerdaten!V254,"")</f>
        <v/>
      </c>
      <c r="Y251" s="148" t="str">
        <f>IF(AND(A251&lt;&gt;"",Schülerdaten!W254&lt;&gt;""),Schülerdaten!W254,"")</f>
        <v/>
      </c>
      <c r="Z251" s="148" t="str">
        <f>IF(AND(A251&lt;&gt;"",Schülerdaten!X254&lt;&gt;""),Schülerdaten!X254,"")</f>
        <v/>
      </c>
    </row>
    <row r="252" spans="1:26" x14ac:dyDescent="0.2">
      <c r="A252" s="146" t="str">
        <f>IF(OR(Schülerdaten!$C255&lt;&gt;""),Schülerdaten!A255,"")</f>
        <v/>
      </c>
      <c r="B252" s="146" t="str">
        <f>IF(A252&lt;&gt;"",Schülerdaten!B255,"")</f>
        <v/>
      </c>
      <c r="C252" s="146" t="str">
        <f>IF(AND(A252&lt;&gt;"",Schülerdaten!F255&lt;&gt;""),IF(INDEX(codeclint,MATCH(Schülerdaten!F255,libclint,0))&lt;&gt;"",INDEX(codeclint,MATCH(Schülerdaten!F255,libclint,0)),""),"")</f>
        <v/>
      </c>
      <c r="D252" s="146" t="str">
        <f t="shared" si="9"/>
        <v/>
      </c>
      <c r="E252" s="146" t="str">
        <f>IF(A252&lt;&gt;"",IF(Schülerdaten!G255&lt;&gt;"",IF(Schülerdaten!AB255&lt;&gt;"",IF(Schülerdaten!G255="LOC.ID",CONCATENATE("LOC.",Schülerdaten!AU$5),Schülerdaten!G255),""),""),"")</f>
        <v/>
      </c>
      <c r="F252" s="146" t="str">
        <f>IF(A252&lt;&gt;"",IF(Schülerdaten!H255&lt;&gt;"",Schülerdaten!H255,""),"")</f>
        <v/>
      </c>
      <c r="G252" s="146" t="str">
        <f>IF(AND(A252&lt;&gt;"",Schülerdaten!AC255&lt;&gt;""),IF(Schülerdaten!AC255=TRUE,INDEX(codesex,MATCH(Schülerdaten!I255,libsex,0)),Schülerdaten!I255),"")</f>
        <v/>
      </c>
      <c r="H252" s="147" t="str">
        <f>IF(A252&lt;&gt;"",IF(Schülerdaten!J255&lt;&gt;"",Schülerdaten!J255,""),"")</f>
        <v/>
      </c>
      <c r="I252" s="148" t="str">
        <f>IF(AND(A252&lt;&gt;"",Schülerdaten!AE255&lt;&gt;""),IF(Schülerdaten!AE255=TRUE,INDEX(codenat,MATCH(Schülerdaten!K255,libnat,0)),Schülerdaten!K255),"")</f>
        <v/>
      </c>
      <c r="J252" s="148" t="str">
        <f>IF(AND(A252&lt;&gt;"",Schülerdaten!AF255&lt;&gt;""),IF(Schülerdaten!AF255=TRUE,INDEX(codelangue,MATCH(Schülerdaten!L255,liblangue,0)),Schülerdaten!L255),"")</f>
        <v/>
      </c>
      <c r="K252" s="148" t="str">
        <f>IF(AND(A252&lt;&gt;"",Schülerdaten!AH255&lt;&gt;""),IF(Schülerdaten!AH255=TRUE,IF(INDEX(codegem,MATCH(Schülerdaten!M255,libgem,0))&lt;8000,INDEX(codegem,MATCH(Schülerdaten!M255,libgem,0)),""),Schülerdaten!M255),"")</f>
        <v/>
      </c>
      <c r="L252" s="148" t="str">
        <f>IF(AND(A252&lt;&gt;"",Schülerdaten!AH255&lt;&gt;""),IF(Schülerdaten!AH255=TRUE,INDEX(codegemhist,MATCH(Schülerdaten!M255,libgem,0)),""),"")</f>
        <v/>
      </c>
      <c r="M252" s="148" t="str">
        <f>IF(AND(A252&lt;&gt;"",Schülerdaten!AH255&lt;&gt;""),IF(Schülerdaten!AH255=TRUE,IF(INDEX(codegem,MATCH(Schülerdaten!M255,libgem,0))&gt;=8000,INDEX(codegem,MATCH(Schülerdaten!M255,libgem,0)),""),Schülerdaten!M255),"")</f>
        <v/>
      </c>
      <c r="N252" s="148" t="str">
        <f>IF(AND(A252&lt;&gt;"",Schülerdaten!AI255&lt;&gt;""),IF(Schülerdaten!AI255=TRUE,INDEX(codeschart,MATCH(Schülerdaten!N255,libschart,0)),Schülerdaten!N255),"")</f>
        <v/>
      </c>
      <c r="O252" s="148" t="str">
        <f>IF(AND(A252&lt;&gt;"",Schülerdaten!O255&lt;&gt;""),Schülerdaten!O255,"")</f>
        <v/>
      </c>
      <c r="P252" s="148" t="str">
        <f>IF(AND(A252&lt;&gt;"",Schülerdaten!AK255&lt;&gt;""),IF(Schülerdaten!AK255=TRUE,INDEX(codeform,MATCH(Schülerdaten!P255,libform,0)),Schülerdaten!P255),"")</f>
        <v/>
      </c>
      <c r="Q252" s="148" t="str">
        <f>IF(AND(A252&lt;&gt;"",Schülerdaten!AL255&lt;&gt;""),IF(Schülerdaten!AL255=TRUE,INDEX(codespe,MATCH(Schülerdaten!Q255,libspe,0)),Schülerdaten!Q255),"")</f>
        <v/>
      </c>
      <c r="R252" s="148" t="str">
        <f>IF(AND(A252&lt;&gt;"",OR(Schülerdaten!AM255&lt;&gt;"",Schülerdaten!AT255=FALSE)),IF(Schülerdaten!AM255=TRUE,INDEX(codemp1,MATCH(Schülerdaten!R255,libmp1,0)),IF(Schülerdaten!AT255=FALSE,0,Schülerdaten!R255)),"")</f>
        <v/>
      </c>
      <c r="S252" s="148" t="str">
        <f t="shared" si="10"/>
        <v/>
      </c>
      <c r="T252" s="148" t="str">
        <f t="shared" si="11"/>
        <v/>
      </c>
      <c r="U252" s="148" t="str">
        <f>IF(AND(A252&lt;&gt;"",Schülerdaten!S255&lt;&gt;""),Schülerdaten!S255,"")</f>
        <v/>
      </c>
      <c r="V252" s="148" t="str">
        <f>IF(AND(A252&lt;&gt;"",Schülerdaten!T255&lt;&gt;""),Schülerdaten!T255,"")</f>
        <v/>
      </c>
      <c r="W252" s="148" t="str">
        <f>IF(AND(A252&lt;&gt;"",Schülerdaten!U255&lt;&gt;""),Schülerdaten!U255,"")</f>
        <v/>
      </c>
      <c r="X252" s="148" t="str">
        <f>IF(AND(A252&lt;&gt;"",Schülerdaten!V255&lt;&gt;""),Schülerdaten!V255,"")</f>
        <v/>
      </c>
      <c r="Y252" s="148" t="str">
        <f>IF(AND(A252&lt;&gt;"",Schülerdaten!W255&lt;&gt;""),Schülerdaten!W255,"")</f>
        <v/>
      </c>
      <c r="Z252" s="148" t="str">
        <f>IF(AND(A252&lt;&gt;"",Schülerdaten!X255&lt;&gt;""),Schülerdaten!X255,"")</f>
        <v/>
      </c>
    </row>
    <row r="253" spans="1:26" x14ac:dyDescent="0.2">
      <c r="A253" s="146" t="str">
        <f>IF(OR(Schülerdaten!$C256&lt;&gt;""),Schülerdaten!A256,"")</f>
        <v/>
      </c>
      <c r="B253" s="146" t="str">
        <f>IF(A253&lt;&gt;"",Schülerdaten!B256,"")</f>
        <v/>
      </c>
      <c r="C253" s="146" t="str">
        <f>IF(AND(A253&lt;&gt;"",Schülerdaten!F256&lt;&gt;""),IF(INDEX(codeclint,MATCH(Schülerdaten!F256,libclint,0))&lt;&gt;"",INDEX(codeclint,MATCH(Schülerdaten!F256,libclint,0)),""),"")</f>
        <v/>
      </c>
      <c r="D253" s="146" t="str">
        <f t="shared" si="9"/>
        <v/>
      </c>
      <c r="E253" s="146" t="str">
        <f>IF(A253&lt;&gt;"",IF(Schülerdaten!G256&lt;&gt;"",IF(Schülerdaten!AB256&lt;&gt;"",IF(Schülerdaten!G256="LOC.ID",CONCATENATE("LOC.",Schülerdaten!AU$5),Schülerdaten!G256),""),""),"")</f>
        <v/>
      </c>
      <c r="F253" s="146" t="str">
        <f>IF(A253&lt;&gt;"",IF(Schülerdaten!H256&lt;&gt;"",Schülerdaten!H256,""),"")</f>
        <v/>
      </c>
      <c r="G253" s="146" t="str">
        <f>IF(AND(A253&lt;&gt;"",Schülerdaten!AC256&lt;&gt;""),IF(Schülerdaten!AC256=TRUE,INDEX(codesex,MATCH(Schülerdaten!I256,libsex,0)),Schülerdaten!I256),"")</f>
        <v/>
      </c>
      <c r="H253" s="147" t="str">
        <f>IF(A253&lt;&gt;"",IF(Schülerdaten!J256&lt;&gt;"",Schülerdaten!J256,""),"")</f>
        <v/>
      </c>
      <c r="I253" s="148" t="str">
        <f>IF(AND(A253&lt;&gt;"",Schülerdaten!AE256&lt;&gt;""),IF(Schülerdaten!AE256=TRUE,INDEX(codenat,MATCH(Schülerdaten!K256,libnat,0)),Schülerdaten!K256),"")</f>
        <v/>
      </c>
      <c r="J253" s="148" t="str">
        <f>IF(AND(A253&lt;&gt;"",Schülerdaten!AF256&lt;&gt;""),IF(Schülerdaten!AF256=TRUE,INDEX(codelangue,MATCH(Schülerdaten!L256,liblangue,0)),Schülerdaten!L256),"")</f>
        <v/>
      </c>
      <c r="K253" s="148" t="str">
        <f>IF(AND(A253&lt;&gt;"",Schülerdaten!AH256&lt;&gt;""),IF(Schülerdaten!AH256=TRUE,IF(INDEX(codegem,MATCH(Schülerdaten!M256,libgem,0))&lt;8000,INDEX(codegem,MATCH(Schülerdaten!M256,libgem,0)),""),Schülerdaten!M256),"")</f>
        <v/>
      </c>
      <c r="L253" s="148" t="str">
        <f>IF(AND(A253&lt;&gt;"",Schülerdaten!AH256&lt;&gt;""),IF(Schülerdaten!AH256=TRUE,INDEX(codegemhist,MATCH(Schülerdaten!M256,libgem,0)),""),"")</f>
        <v/>
      </c>
      <c r="M253" s="148" t="str">
        <f>IF(AND(A253&lt;&gt;"",Schülerdaten!AH256&lt;&gt;""),IF(Schülerdaten!AH256=TRUE,IF(INDEX(codegem,MATCH(Schülerdaten!M256,libgem,0))&gt;=8000,INDEX(codegem,MATCH(Schülerdaten!M256,libgem,0)),""),Schülerdaten!M256),"")</f>
        <v/>
      </c>
      <c r="N253" s="148" t="str">
        <f>IF(AND(A253&lt;&gt;"",Schülerdaten!AI256&lt;&gt;""),IF(Schülerdaten!AI256=TRUE,INDEX(codeschart,MATCH(Schülerdaten!N256,libschart,0)),Schülerdaten!N256),"")</f>
        <v/>
      </c>
      <c r="O253" s="148" t="str">
        <f>IF(AND(A253&lt;&gt;"",Schülerdaten!O256&lt;&gt;""),Schülerdaten!O256,"")</f>
        <v/>
      </c>
      <c r="P253" s="148" t="str">
        <f>IF(AND(A253&lt;&gt;"",Schülerdaten!AK256&lt;&gt;""),IF(Schülerdaten!AK256=TRUE,INDEX(codeform,MATCH(Schülerdaten!P256,libform,0)),Schülerdaten!P256),"")</f>
        <v/>
      </c>
      <c r="Q253" s="148" t="str">
        <f>IF(AND(A253&lt;&gt;"",Schülerdaten!AL256&lt;&gt;""),IF(Schülerdaten!AL256=TRUE,INDEX(codespe,MATCH(Schülerdaten!Q256,libspe,0)),Schülerdaten!Q256),"")</f>
        <v/>
      </c>
      <c r="R253" s="148" t="str">
        <f>IF(AND(A253&lt;&gt;"",OR(Schülerdaten!AM256&lt;&gt;"",Schülerdaten!AT256=FALSE)),IF(Schülerdaten!AM256=TRUE,INDEX(codemp1,MATCH(Schülerdaten!R256,libmp1,0)),IF(Schülerdaten!AT256=FALSE,0,Schülerdaten!R256)),"")</f>
        <v/>
      </c>
      <c r="S253" s="148" t="str">
        <f t="shared" si="10"/>
        <v/>
      </c>
      <c r="T253" s="148" t="str">
        <f t="shared" si="11"/>
        <v/>
      </c>
      <c r="U253" s="148" t="str">
        <f>IF(AND(A253&lt;&gt;"",Schülerdaten!S256&lt;&gt;""),Schülerdaten!S256,"")</f>
        <v/>
      </c>
      <c r="V253" s="148" t="str">
        <f>IF(AND(A253&lt;&gt;"",Schülerdaten!T256&lt;&gt;""),Schülerdaten!T256,"")</f>
        <v/>
      </c>
      <c r="W253" s="148" t="str">
        <f>IF(AND(A253&lt;&gt;"",Schülerdaten!U256&lt;&gt;""),Schülerdaten!U256,"")</f>
        <v/>
      </c>
      <c r="X253" s="148" t="str">
        <f>IF(AND(A253&lt;&gt;"",Schülerdaten!V256&lt;&gt;""),Schülerdaten!V256,"")</f>
        <v/>
      </c>
      <c r="Y253" s="148" t="str">
        <f>IF(AND(A253&lt;&gt;"",Schülerdaten!W256&lt;&gt;""),Schülerdaten!W256,"")</f>
        <v/>
      </c>
      <c r="Z253" s="148" t="str">
        <f>IF(AND(A253&lt;&gt;"",Schülerdaten!X256&lt;&gt;""),Schülerdaten!X256,"")</f>
        <v/>
      </c>
    </row>
    <row r="254" spans="1:26" x14ac:dyDescent="0.2">
      <c r="A254" s="146" t="str">
        <f>IF(OR(Schülerdaten!$C257&lt;&gt;""),Schülerdaten!A257,"")</f>
        <v/>
      </c>
      <c r="B254" s="146" t="str">
        <f>IF(A254&lt;&gt;"",Schülerdaten!B257,"")</f>
        <v/>
      </c>
      <c r="C254" s="146" t="str">
        <f>IF(AND(A254&lt;&gt;"",Schülerdaten!F257&lt;&gt;""),IF(INDEX(codeclint,MATCH(Schülerdaten!F257,libclint,0))&lt;&gt;"",INDEX(codeclint,MATCH(Schülerdaten!F257,libclint,0)),""),"")</f>
        <v/>
      </c>
      <c r="D254" s="146" t="str">
        <f t="shared" si="9"/>
        <v/>
      </c>
      <c r="E254" s="146" t="str">
        <f>IF(A254&lt;&gt;"",IF(Schülerdaten!G257&lt;&gt;"",IF(Schülerdaten!AB257&lt;&gt;"",IF(Schülerdaten!G257="LOC.ID",CONCATENATE("LOC.",Schülerdaten!AU$5),Schülerdaten!G257),""),""),"")</f>
        <v/>
      </c>
      <c r="F254" s="146" t="str">
        <f>IF(A254&lt;&gt;"",IF(Schülerdaten!H257&lt;&gt;"",Schülerdaten!H257,""),"")</f>
        <v/>
      </c>
      <c r="G254" s="146" t="str">
        <f>IF(AND(A254&lt;&gt;"",Schülerdaten!AC257&lt;&gt;""),IF(Schülerdaten!AC257=TRUE,INDEX(codesex,MATCH(Schülerdaten!I257,libsex,0)),Schülerdaten!I257),"")</f>
        <v/>
      </c>
      <c r="H254" s="147" t="str">
        <f>IF(A254&lt;&gt;"",IF(Schülerdaten!J257&lt;&gt;"",Schülerdaten!J257,""),"")</f>
        <v/>
      </c>
      <c r="I254" s="148" t="str">
        <f>IF(AND(A254&lt;&gt;"",Schülerdaten!AE257&lt;&gt;""),IF(Schülerdaten!AE257=TRUE,INDEX(codenat,MATCH(Schülerdaten!K257,libnat,0)),Schülerdaten!K257),"")</f>
        <v/>
      </c>
      <c r="J254" s="148" t="str">
        <f>IF(AND(A254&lt;&gt;"",Schülerdaten!AF257&lt;&gt;""),IF(Schülerdaten!AF257=TRUE,INDEX(codelangue,MATCH(Schülerdaten!L257,liblangue,0)),Schülerdaten!L257),"")</f>
        <v/>
      </c>
      <c r="K254" s="148" t="str">
        <f>IF(AND(A254&lt;&gt;"",Schülerdaten!AH257&lt;&gt;""),IF(Schülerdaten!AH257=TRUE,IF(INDEX(codegem,MATCH(Schülerdaten!M257,libgem,0))&lt;8000,INDEX(codegem,MATCH(Schülerdaten!M257,libgem,0)),""),Schülerdaten!M257),"")</f>
        <v/>
      </c>
      <c r="L254" s="148" t="str">
        <f>IF(AND(A254&lt;&gt;"",Schülerdaten!AH257&lt;&gt;""),IF(Schülerdaten!AH257=TRUE,INDEX(codegemhist,MATCH(Schülerdaten!M257,libgem,0)),""),"")</f>
        <v/>
      </c>
      <c r="M254" s="148" t="str">
        <f>IF(AND(A254&lt;&gt;"",Schülerdaten!AH257&lt;&gt;""),IF(Schülerdaten!AH257=TRUE,IF(INDEX(codegem,MATCH(Schülerdaten!M257,libgem,0))&gt;=8000,INDEX(codegem,MATCH(Schülerdaten!M257,libgem,0)),""),Schülerdaten!M257),"")</f>
        <v/>
      </c>
      <c r="N254" s="148" t="str">
        <f>IF(AND(A254&lt;&gt;"",Schülerdaten!AI257&lt;&gt;""),IF(Schülerdaten!AI257=TRUE,INDEX(codeschart,MATCH(Schülerdaten!N257,libschart,0)),Schülerdaten!N257),"")</f>
        <v/>
      </c>
      <c r="O254" s="148" t="str">
        <f>IF(AND(A254&lt;&gt;"",Schülerdaten!O257&lt;&gt;""),Schülerdaten!O257,"")</f>
        <v/>
      </c>
      <c r="P254" s="148" t="str">
        <f>IF(AND(A254&lt;&gt;"",Schülerdaten!AK257&lt;&gt;""),IF(Schülerdaten!AK257=TRUE,INDEX(codeform,MATCH(Schülerdaten!P257,libform,0)),Schülerdaten!P257),"")</f>
        <v/>
      </c>
      <c r="Q254" s="148" t="str">
        <f>IF(AND(A254&lt;&gt;"",Schülerdaten!AL257&lt;&gt;""),IF(Schülerdaten!AL257=TRUE,INDEX(codespe,MATCH(Schülerdaten!Q257,libspe,0)),Schülerdaten!Q257),"")</f>
        <v/>
      </c>
      <c r="R254" s="148" t="str">
        <f>IF(AND(A254&lt;&gt;"",OR(Schülerdaten!AM257&lt;&gt;"",Schülerdaten!AT257=FALSE)),IF(Schülerdaten!AM257=TRUE,INDEX(codemp1,MATCH(Schülerdaten!R257,libmp1,0)),IF(Schülerdaten!AT257=FALSE,0,Schülerdaten!R257)),"")</f>
        <v/>
      </c>
      <c r="S254" s="148" t="str">
        <f t="shared" si="10"/>
        <v/>
      </c>
      <c r="T254" s="148" t="str">
        <f t="shared" si="11"/>
        <v/>
      </c>
      <c r="U254" s="148" t="str">
        <f>IF(AND(A254&lt;&gt;"",Schülerdaten!S257&lt;&gt;""),Schülerdaten!S257,"")</f>
        <v/>
      </c>
      <c r="V254" s="148" t="str">
        <f>IF(AND(A254&lt;&gt;"",Schülerdaten!T257&lt;&gt;""),Schülerdaten!T257,"")</f>
        <v/>
      </c>
      <c r="W254" s="148" t="str">
        <f>IF(AND(A254&lt;&gt;"",Schülerdaten!U257&lt;&gt;""),Schülerdaten!U257,"")</f>
        <v/>
      </c>
      <c r="X254" s="148" t="str">
        <f>IF(AND(A254&lt;&gt;"",Schülerdaten!V257&lt;&gt;""),Schülerdaten!V257,"")</f>
        <v/>
      </c>
      <c r="Y254" s="148" t="str">
        <f>IF(AND(A254&lt;&gt;"",Schülerdaten!W257&lt;&gt;""),Schülerdaten!W257,"")</f>
        <v/>
      </c>
      <c r="Z254" s="148" t="str">
        <f>IF(AND(A254&lt;&gt;"",Schülerdaten!X257&lt;&gt;""),Schülerdaten!X257,"")</f>
        <v/>
      </c>
    </row>
    <row r="255" spans="1:26" x14ac:dyDescent="0.2">
      <c r="A255" s="146" t="str">
        <f>IF(OR(Schülerdaten!$C258&lt;&gt;""),Schülerdaten!A258,"")</f>
        <v/>
      </c>
      <c r="B255" s="146" t="str">
        <f>IF(A255&lt;&gt;"",Schülerdaten!B258,"")</f>
        <v/>
      </c>
      <c r="C255" s="146" t="str">
        <f>IF(AND(A255&lt;&gt;"",Schülerdaten!F258&lt;&gt;""),IF(INDEX(codeclint,MATCH(Schülerdaten!F258,libclint,0))&lt;&gt;"",INDEX(codeclint,MATCH(Schülerdaten!F258,libclint,0)),""),"")</f>
        <v/>
      </c>
      <c r="D255" s="146" t="str">
        <f t="shared" si="9"/>
        <v/>
      </c>
      <c r="E255" s="146" t="str">
        <f>IF(A255&lt;&gt;"",IF(Schülerdaten!G258&lt;&gt;"",IF(Schülerdaten!AB258&lt;&gt;"",IF(Schülerdaten!G258="LOC.ID",CONCATENATE("LOC.",Schülerdaten!AU$5),Schülerdaten!G258),""),""),"")</f>
        <v/>
      </c>
      <c r="F255" s="146" t="str">
        <f>IF(A255&lt;&gt;"",IF(Schülerdaten!H258&lt;&gt;"",Schülerdaten!H258,""),"")</f>
        <v/>
      </c>
      <c r="G255" s="146" t="str">
        <f>IF(AND(A255&lt;&gt;"",Schülerdaten!AC258&lt;&gt;""),IF(Schülerdaten!AC258=TRUE,INDEX(codesex,MATCH(Schülerdaten!I258,libsex,0)),Schülerdaten!I258),"")</f>
        <v/>
      </c>
      <c r="H255" s="147" t="str">
        <f>IF(A255&lt;&gt;"",IF(Schülerdaten!J258&lt;&gt;"",Schülerdaten!J258,""),"")</f>
        <v/>
      </c>
      <c r="I255" s="148" t="str">
        <f>IF(AND(A255&lt;&gt;"",Schülerdaten!AE258&lt;&gt;""),IF(Schülerdaten!AE258=TRUE,INDEX(codenat,MATCH(Schülerdaten!K258,libnat,0)),Schülerdaten!K258),"")</f>
        <v/>
      </c>
      <c r="J255" s="148" t="str">
        <f>IF(AND(A255&lt;&gt;"",Schülerdaten!AF258&lt;&gt;""),IF(Schülerdaten!AF258=TRUE,INDEX(codelangue,MATCH(Schülerdaten!L258,liblangue,0)),Schülerdaten!L258),"")</f>
        <v/>
      </c>
      <c r="K255" s="148" t="str">
        <f>IF(AND(A255&lt;&gt;"",Schülerdaten!AH258&lt;&gt;""),IF(Schülerdaten!AH258=TRUE,IF(INDEX(codegem,MATCH(Schülerdaten!M258,libgem,0))&lt;8000,INDEX(codegem,MATCH(Schülerdaten!M258,libgem,0)),""),Schülerdaten!M258),"")</f>
        <v/>
      </c>
      <c r="L255" s="148" t="str">
        <f>IF(AND(A255&lt;&gt;"",Schülerdaten!AH258&lt;&gt;""),IF(Schülerdaten!AH258=TRUE,INDEX(codegemhist,MATCH(Schülerdaten!M258,libgem,0)),""),"")</f>
        <v/>
      </c>
      <c r="M255" s="148" t="str">
        <f>IF(AND(A255&lt;&gt;"",Schülerdaten!AH258&lt;&gt;""),IF(Schülerdaten!AH258=TRUE,IF(INDEX(codegem,MATCH(Schülerdaten!M258,libgem,0))&gt;=8000,INDEX(codegem,MATCH(Schülerdaten!M258,libgem,0)),""),Schülerdaten!M258),"")</f>
        <v/>
      </c>
      <c r="N255" s="148" t="str">
        <f>IF(AND(A255&lt;&gt;"",Schülerdaten!AI258&lt;&gt;""),IF(Schülerdaten!AI258=TRUE,INDEX(codeschart,MATCH(Schülerdaten!N258,libschart,0)),Schülerdaten!N258),"")</f>
        <v/>
      </c>
      <c r="O255" s="148" t="str">
        <f>IF(AND(A255&lt;&gt;"",Schülerdaten!O258&lt;&gt;""),Schülerdaten!O258,"")</f>
        <v/>
      </c>
      <c r="P255" s="148" t="str">
        <f>IF(AND(A255&lt;&gt;"",Schülerdaten!AK258&lt;&gt;""),IF(Schülerdaten!AK258=TRUE,INDEX(codeform,MATCH(Schülerdaten!P258,libform,0)),Schülerdaten!P258),"")</f>
        <v/>
      </c>
      <c r="Q255" s="148" t="str">
        <f>IF(AND(A255&lt;&gt;"",Schülerdaten!AL258&lt;&gt;""),IF(Schülerdaten!AL258=TRUE,INDEX(codespe,MATCH(Schülerdaten!Q258,libspe,0)),Schülerdaten!Q258),"")</f>
        <v/>
      </c>
      <c r="R255" s="148" t="str">
        <f>IF(AND(A255&lt;&gt;"",OR(Schülerdaten!AM258&lt;&gt;"",Schülerdaten!AT258=FALSE)),IF(Schülerdaten!AM258=TRUE,INDEX(codemp1,MATCH(Schülerdaten!R258,libmp1,0)),IF(Schülerdaten!AT258=FALSE,0,Schülerdaten!R258)),"")</f>
        <v/>
      </c>
      <c r="S255" s="148" t="str">
        <f t="shared" si="10"/>
        <v/>
      </c>
      <c r="T255" s="148" t="str">
        <f t="shared" si="11"/>
        <v/>
      </c>
      <c r="U255" s="148" t="str">
        <f>IF(AND(A255&lt;&gt;"",Schülerdaten!S258&lt;&gt;""),Schülerdaten!S258,"")</f>
        <v/>
      </c>
      <c r="V255" s="148" t="str">
        <f>IF(AND(A255&lt;&gt;"",Schülerdaten!T258&lt;&gt;""),Schülerdaten!T258,"")</f>
        <v/>
      </c>
      <c r="W255" s="148" t="str">
        <f>IF(AND(A255&lt;&gt;"",Schülerdaten!U258&lt;&gt;""),Schülerdaten!U258,"")</f>
        <v/>
      </c>
      <c r="X255" s="148" t="str">
        <f>IF(AND(A255&lt;&gt;"",Schülerdaten!V258&lt;&gt;""),Schülerdaten!V258,"")</f>
        <v/>
      </c>
      <c r="Y255" s="148" t="str">
        <f>IF(AND(A255&lt;&gt;"",Schülerdaten!W258&lt;&gt;""),Schülerdaten!W258,"")</f>
        <v/>
      </c>
      <c r="Z255" s="148" t="str">
        <f>IF(AND(A255&lt;&gt;"",Schülerdaten!X258&lt;&gt;""),Schülerdaten!X258,"")</f>
        <v/>
      </c>
    </row>
    <row r="256" spans="1:26" x14ac:dyDescent="0.2">
      <c r="A256" s="146" t="str">
        <f>IF(OR(Schülerdaten!$C259&lt;&gt;""),Schülerdaten!A259,"")</f>
        <v/>
      </c>
      <c r="B256" s="146" t="str">
        <f>IF(A256&lt;&gt;"",Schülerdaten!B259,"")</f>
        <v/>
      </c>
      <c r="C256" s="146" t="str">
        <f>IF(AND(A256&lt;&gt;"",Schülerdaten!F259&lt;&gt;""),IF(INDEX(codeclint,MATCH(Schülerdaten!F259,libclint,0))&lt;&gt;"",INDEX(codeclint,MATCH(Schülerdaten!F259,libclint,0)),""),"")</f>
        <v/>
      </c>
      <c r="D256" s="146" t="str">
        <f t="shared" si="9"/>
        <v/>
      </c>
      <c r="E256" s="146" t="str">
        <f>IF(A256&lt;&gt;"",IF(Schülerdaten!G259&lt;&gt;"",IF(Schülerdaten!AB259&lt;&gt;"",IF(Schülerdaten!G259="LOC.ID",CONCATENATE("LOC.",Schülerdaten!AU$5),Schülerdaten!G259),""),""),"")</f>
        <v/>
      </c>
      <c r="F256" s="146" t="str">
        <f>IF(A256&lt;&gt;"",IF(Schülerdaten!H259&lt;&gt;"",Schülerdaten!H259,""),"")</f>
        <v/>
      </c>
      <c r="G256" s="146" t="str">
        <f>IF(AND(A256&lt;&gt;"",Schülerdaten!AC259&lt;&gt;""),IF(Schülerdaten!AC259=TRUE,INDEX(codesex,MATCH(Schülerdaten!I259,libsex,0)),Schülerdaten!I259),"")</f>
        <v/>
      </c>
      <c r="H256" s="147" t="str">
        <f>IF(A256&lt;&gt;"",IF(Schülerdaten!J259&lt;&gt;"",Schülerdaten!J259,""),"")</f>
        <v/>
      </c>
      <c r="I256" s="148" t="str">
        <f>IF(AND(A256&lt;&gt;"",Schülerdaten!AE259&lt;&gt;""),IF(Schülerdaten!AE259=TRUE,INDEX(codenat,MATCH(Schülerdaten!K259,libnat,0)),Schülerdaten!K259),"")</f>
        <v/>
      </c>
      <c r="J256" s="148" t="str">
        <f>IF(AND(A256&lt;&gt;"",Schülerdaten!AF259&lt;&gt;""),IF(Schülerdaten!AF259=TRUE,INDEX(codelangue,MATCH(Schülerdaten!L259,liblangue,0)),Schülerdaten!L259),"")</f>
        <v/>
      </c>
      <c r="K256" s="148" t="str">
        <f>IF(AND(A256&lt;&gt;"",Schülerdaten!AH259&lt;&gt;""),IF(Schülerdaten!AH259=TRUE,IF(INDEX(codegem,MATCH(Schülerdaten!M259,libgem,0))&lt;8000,INDEX(codegem,MATCH(Schülerdaten!M259,libgem,0)),""),Schülerdaten!M259),"")</f>
        <v/>
      </c>
      <c r="L256" s="148" t="str">
        <f>IF(AND(A256&lt;&gt;"",Schülerdaten!AH259&lt;&gt;""),IF(Schülerdaten!AH259=TRUE,INDEX(codegemhist,MATCH(Schülerdaten!M259,libgem,0)),""),"")</f>
        <v/>
      </c>
      <c r="M256" s="148" t="str">
        <f>IF(AND(A256&lt;&gt;"",Schülerdaten!AH259&lt;&gt;""),IF(Schülerdaten!AH259=TRUE,IF(INDEX(codegem,MATCH(Schülerdaten!M259,libgem,0))&gt;=8000,INDEX(codegem,MATCH(Schülerdaten!M259,libgem,0)),""),Schülerdaten!M259),"")</f>
        <v/>
      </c>
      <c r="N256" s="148" t="str">
        <f>IF(AND(A256&lt;&gt;"",Schülerdaten!AI259&lt;&gt;""),IF(Schülerdaten!AI259=TRUE,INDEX(codeschart,MATCH(Schülerdaten!N259,libschart,0)),Schülerdaten!N259),"")</f>
        <v/>
      </c>
      <c r="O256" s="148" t="str">
        <f>IF(AND(A256&lt;&gt;"",Schülerdaten!O259&lt;&gt;""),Schülerdaten!O259,"")</f>
        <v/>
      </c>
      <c r="P256" s="148" t="str">
        <f>IF(AND(A256&lt;&gt;"",Schülerdaten!AK259&lt;&gt;""),IF(Schülerdaten!AK259=TRUE,INDEX(codeform,MATCH(Schülerdaten!P259,libform,0)),Schülerdaten!P259),"")</f>
        <v/>
      </c>
      <c r="Q256" s="148" t="str">
        <f>IF(AND(A256&lt;&gt;"",Schülerdaten!AL259&lt;&gt;""),IF(Schülerdaten!AL259=TRUE,INDEX(codespe,MATCH(Schülerdaten!Q259,libspe,0)),Schülerdaten!Q259),"")</f>
        <v/>
      </c>
      <c r="R256" s="148" t="str">
        <f>IF(AND(A256&lt;&gt;"",OR(Schülerdaten!AM259&lt;&gt;"",Schülerdaten!AT259=FALSE)),IF(Schülerdaten!AM259=TRUE,INDEX(codemp1,MATCH(Schülerdaten!R259,libmp1,0)),IF(Schülerdaten!AT259=FALSE,0,Schülerdaten!R259)),"")</f>
        <v/>
      </c>
      <c r="S256" s="148" t="str">
        <f t="shared" si="10"/>
        <v/>
      </c>
      <c r="T256" s="148" t="str">
        <f t="shared" si="11"/>
        <v/>
      </c>
      <c r="U256" s="148" t="str">
        <f>IF(AND(A256&lt;&gt;"",Schülerdaten!S259&lt;&gt;""),Schülerdaten!S259,"")</f>
        <v/>
      </c>
      <c r="V256" s="148" t="str">
        <f>IF(AND(A256&lt;&gt;"",Schülerdaten!T259&lt;&gt;""),Schülerdaten!T259,"")</f>
        <v/>
      </c>
      <c r="W256" s="148" t="str">
        <f>IF(AND(A256&lt;&gt;"",Schülerdaten!U259&lt;&gt;""),Schülerdaten!U259,"")</f>
        <v/>
      </c>
      <c r="X256" s="148" t="str">
        <f>IF(AND(A256&lt;&gt;"",Schülerdaten!V259&lt;&gt;""),Schülerdaten!V259,"")</f>
        <v/>
      </c>
      <c r="Y256" s="148" t="str">
        <f>IF(AND(A256&lt;&gt;"",Schülerdaten!W259&lt;&gt;""),Schülerdaten!W259,"")</f>
        <v/>
      </c>
      <c r="Z256" s="148" t="str">
        <f>IF(AND(A256&lt;&gt;"",Schülerdaten!X259&lt;&gt;""),Schülerdaten!X259,"")</f>
        <v/>
      </c>
    </row>
    <row r="257" spans="1:26" x14ac:dyDescent="0.2">
      <c r="A257" s="146" t="str">
        <f>IF(OR(Schülerdaten!$C260&lt;&gt;""),Schülerdaten!A260,"")</f>
        <v/>
      </c>
      <c r="B257" s="146" t="str">
        <f>IF(A257&lt;&gt;"",Schülerdaten!B260,"")</f>
        <v/>
      </c>
      <c r="C257" s="146" t="str">
        <f>IF(AND(A257&lt;&gt;"",Schülerdaten!F260&lt;&gt;""),IF(INDEX(codeclint,MATCH(Schülerdaten!F260,libclint,0))&lt;&gt;"",INDEX(codeclint,MATCH(Schülerdaten!F260,libclint,0)),""),"")</f>
        <v/>
      </c>
      <c r="D257" s="146" t="str">
        <f t="shared" si="9"/>
        <v/>
      </c>
      <c r="E257" s="146" t="str">
        <f>IF(A257&lt;&gt;"",IF(Schülerdaten!G260&lt;&gt;"",IF(Schülerdaten!AB260&lt;&gt;"",IF(Schülerdaten!G260="LOC.ID",CONCATENATE("LOC.",Schülerdaten!AU$5),Schülerdaten!G260),""),""),"")</f>
        <v/>
      </c>
      <c r="F257" s="146" t="str">
        <f>IF(A257&lt;&gt;"",IF(Schülerdaten!H260&lt;&gt;"",Schülerdaten!H260,""),"")</f>
        <v/>
      </c>
      <c r="G257" s="146" t="str">
        <f>IF(AND(A257&lt;&gt;"",Schülerdaten!AC260&lt;&gt;""),IF(Schülerdaten!AC260=TRUE,INDEX(codesex,MATCH(Schülerdaten!I260,libsex,0)),Schülerdaten!I260),"")</f>
        <v/>
      </c>
      <c r="H257" s="147" t="str">
        <f>IF(A257&lt;&gt;"",IF(Schülerdaten!J260&lt;&gt;"",Schülerdaten!J260,""),"")</f>
        <v/>
      </c>
      <c r="I257" s="148" t="str">
        <f>IF(AND(A257&lt;&gt;"",Schülerdaten!AE260&lt;&gt;""),IF(Schülerdaten!AE260=TRUE,INDEX(codenat,MATCH(Schülerdaten!K260,libnat,0)),Schülerdaten!K260),"")</f>
        <v/>
      </c>
      <c r="J257" s="148" t="str">
        <f>IF(AND(A257&lt;&gt;"",Schülerdaten!AF260&lt;&gt;""),IF(Schülerdaten!AF260=TRUE,INDEX(codelangue,MATCH(Schülerdaten!L260,liblangue,0)),Schülerdaten!L260),"")</f>
        <v/>
      </c>
      <c r="K257" s="148" t="str">
        <f>IF(AND(A257&lt;&gt;"",Schülerdaten!AH260&lt;&gt;""),IF(Schülerdaten!AH260=TRUE,IF(INDEX(codegem,MATCH(Schülerdaten!M260,libgem,0))&lt;8000,INDEX(codegem,MATCH(Schülerdaten!M260,libgem,0)),""),Schülerdaten!M260),"")</f>
        <v/>
      </c>
      <c r="L257" s="148" t="str">
        <f>IF(AND(A257&lt;&gt;"",Schülerdaten!AH260&lt;&gt;""),IF(Schülerdaten!AH260=TRUE,INDEX(codegemhist,MATCH(Schülerdaten!M260,libgem,0)),""),"")</f>
        <v/>
      </c>
      <c r="M257" s="148" t="str">
        <f>IF(AND(A257&lt;&gt;"",Schülerdaten!AH260&lt;&gt;""),IF(Schülerdaten!AH260=TRUE,IF(INDEX(codegem,MATCH(Schülerdaten!M260,libgem,0))&gt;=8000,INDEX(codegem,MATCH(Schülerdaten!M260,libgem,0)),""),Schülerdaten!M260),"")</f>
        <v/>
      </c>
      <c r="N257" s="148" t="str">
        <f>IF(AND(A257&lt;&gt;"",Schülerdaten!AI260&lt;&gt;""),IF(Schülerdaten!AI260=TRUE,INDEX(codeschart,MATCH(Schülerdaten!N260,libschart,0)),Schülerdaten!N260),"")</f>
        <v/>
      </c>
      <c r="O257" s="148" t="str">
        <f>IF(AND(A257&lt;&gt;"",Schülerdaten!O260&lt;&gt;""),Schülerdaten!O260,"")</f>
        <v/>
      </c>
      <c r="P257" s="148" t="str">
        <f>IF(AND(A257&lt;&gt;"",Schülerdaten!AK260&lt;&gt;""),IF(Schülerdaten!AK260=TRUE,INDEX(codeform,MATCH(Schülerdaten!P260,libform,0)),Schülerdaten!P260),"")</f>
        <v/>
      </c>
      <c r="Q257" s="148" t="str">
        <f>IF(AND(A257&lt;&gt;"",Schülerdaten!AL260&lt;&gt;""),IF(Schülerdaten!AL260=TRUE,INDEX(codespe,MATCH(Schülerdaten!Q260,libspe,0)),Schülerdaten!Q260),"")</f>
        <v/>
      </c>
      <c r="R257" s="148" t="str">
        <f>IF(AND(A257&lt;&gt;"",OR(Schülerdaten!AM260&lt;&gt;"",Schülerdaten!AT260=FALSE)),IF(Schülerdaten!AM260=TRUE,INDEX(codemp1,MATCH(Schülerdaten!R260,libmp1,0)),IF(Schülerdaten!AT260=FALSE,0,Schülerdaten!R260)),"")</f>
        <v/>
      </c>
      <c r="S257" s="148" t="str">
        <f t="shared" si="10"/>
        <v/>
      </c>
      <c r="T257" s="148" t="str">
        <f t="shared" si="11"/>
        <v/>
      </c>
      <c r="U257" s="148" t="str">
        <f>IF(AND(A257&lt;&gt;"",Schülerdaten!S260&lt;&gt;""),Schülerdaten!S260,"")</f>
        <v/>
      </c>
      <c r="V257" s="148" t="str">
        <f>IF(AND(A257&lt;&gt;"",Schülerdaten!T260&lt;&gt;""),Schülerdaten!T260,"")</f>
        <v/>
      </c>
      <c r="W257" s="148" t="str">
        <f>IF(AND(A257&lt;&gt;"",Schülerdaten!U260&lt;&gt;""),Schülerdaten!U260,"")</f>
        <v/>
      </c>
      <c r="X257" s="148" t="str">
        <f>IF(AND(A257&lt;&gt;"",Schülerdaten!V260&lt;&gt;""),Schülerdaten!V260,"")</f>
        <v/>
      </c>
      <c r="Y257" s="148" t="str">
        <f>IF(AND(A257&lt;&gt;"",Schülerdaten!W260&lt;&gt;""),Schülerdaten!W260,"")</f>
        <v/>
      </c>
      <c r="Z257" s="148" t="str">
        <f>IF(AND(A257&lt;&gt;"",Schülerdaten!X260&lt;&gt;""),Schülerdaten!X260,"")</f>
        <v/>
      </c>
    </row>
    <row r="258" spans="1:26" x14ac:dyDescent="0.2">
      <c r="A258" s="146" t="str">
        <f>IF(OR(Schülerdaten!$C261&lt;&gt;""),Schülerdaten!A261,"")</f>
        <v/>
      </c>
      <c r="B258" s="146" t="str">
        <f>IF(A258&lt;&gt;"",Schülerdaten!B261,"")</f>
        <v/>
      </c>
      <c r="C258" s="146" t="str">
        <f>IF(AND(A258&lt;&gt;"",Schülerdaten!F261&lt;&gt;""),IF(INDEX(codeclint,MATCH(Schülerdaten!F261,libclint,0))&lt;&gt;"",INDEX(codeclint,MATCH(Schülerdaten!F261,libclint,0)),""),"")</f>
        <v/>
      </c>
      <c r="D258" s="146" t="str">
        <f t="shared" si="9"/>
        <v/>
      </c>
      <c r="E258" s="146" t="str">
        <f>IF(A258&lt;&gt;"",IF(Schülerdaten!G261&lt;&gt;"",IF(Schülerdaten!AB261&lt;&gt;"",IF(Schülerdaten!G261="LOC.ID",CONCATENATE("LOC.",Schülerdaten!AU$5),Schülerdaten!G261),""),""),"")</f>
        <v/>
      </c>
      <c r="F258" s="146" t="str">
        <f>IF(A258&lt;&gt;"",IF(Schülerdaten!H261&lt;&gt;"",Schülerdaten!H261,""),"")</f>
        <v/>
      </c>
      <c r="G258" s="146" t="str">
        <f>IF(AND(A258&lt;&gt;"",Schülerdaten!AC261&lt;&gt;""),IF(Schülerdaten!AC261=TRUE,INDEX(codesex,MATCH(Schülerdaten!I261,libsex,0)),Schülerdaten!I261),"")</f>
        <v/>
      </c>
      <c r="H258" s="147" t="str">
        <f>IF(A258&lt;&gt;"",IF(Schülerdaten!J261&lt;&gt;"",Schülerdaten!J261,""),"")</f>
        <v/>
      </c>
      <c r="I258" s="148" t="str">
        <f>IF(AND(A258&lt;&gt;"",Schülerdaten!AE261&lt;&gt;""),IF(Schülerdaten!AE261=TRUE,INDEX(codenat,MATCH(Schülerdaten!K261,libnat,0)),Schülerdaten!K261),"")</f>
        <v/>
      </c>
      <c r="J258" s="148" t="str">
        <f>IF(AND(A258&lt;&gt;"",Schülerdaten!AF261&lt;&gt;""),IF(Schülerdaten!AF261=TRUE,INDEX(codelangue,MATCH(Schülerdaten!L261,liblangue,0)),Schülerdaten!L261),"")</f>
        <v/>
      </c>
      <c r="K258" s="148" t="str">
        <f>IF(AND(A258&lt;&gt;"",Schülerdaten!AH261&lt;&gt;""),IF(Schülerdaten!AH261=TRUE,IF(INDEX(codegem,MATCH(Schülerdaten!M261,libgem,0))&lt;8000,INDEX(codegem,MATCH(Schülerdaten!M261,libgem,0)),""),Schülerdaten!M261),"")</f>
        <v/>
      </c>
      <c r="L258" s="148" t="str">
        <f>IF(AND(A258&lt;&gt;"",Schülerdaten!AH261&lt;&gt;""),IF(Schülerdaten!AH261=TRUE,INDEX(codegemhist,MATCH(Schülerdaten!M261,libgem,0)),""),"")</f>
        <v/>
      </c>
      <c r="M258" s="148" t="str">
        <f>IF(AND(A258&lt;&gt;"",Schülerdaten!AH261&lt;&gt;""),IF(Schülerdaten!AH261=TRUE,IF(INDEX(codegem,MATCH(Schülerdaten!M261,libgem,0))&gt;=8000,INDEX(codegem,MATCH(Schülerdaten!M261,libgem,0)),""),Schülerdaten!M261),"")</f>
        <v/>
      </c>
      <c r="N258" s="148" t="str">
        <f>IF(AND(A258&lt;&gt;"",Schülerdaten!AI261&lt;&gt;""),IF(Schülerdaten!AI261=TRUE,INDEX(codeschart,MATCH(Schülerdaten!N261,libschart,0)),Schülerdaten!N261),"")</f>
        <v/>
      </c>
      <c r="O258" s="148" t="str">
        <f>IF(AND(A258&lt;&gt;"",Schülerdaten!O261&lt;&gt;""),Schülerdaten!O261,"")</f>
        <v/>
      </c>
      <c r="P258" s="148" t="str">
        <f>IF(AND(A258&lt;&gt;"",Schülerdaten!AK261&lt;&gt;""),IF(Schülerdaten!AK261=TRUE,INDEX(codeform,MATCH(Schülerdaten!P261,libform,0)),Schülerdaten!P261),"")</f>
        <v/>
      </c>
      <c r="Q258" s="148" t="str">
        <f>IF(AND(A258&lt;&gt;"",Schülerdaten!AL261&lt;&gt;""),IF(Schülerdaten!AL261=TRUE,INDEX(codespe,MATCH(Schülerdaten!Q261,libspe,0)),Schülerdaten!Q261),"")</f>
        <v/>
      </c>
      <c r="R258" s="148" t="str">
        <f>IF(AND(A258&lt;&gt;"",OR(Schülerdaten!AM261&lt;&gt;"",Schülerdaten!AT261=FALSE)),IF(Schülerdaten!AM261=TRUE,INDEX(codemp1,MATCH(Schülerdaten!R261,libmp1,0)),IF(Schülerdaten!AT261=FALSE,0,Schülerdaten!R261)),"")</f>
        <v/>
      </c>
      <c r="S258" s="148" t="str">
        <f t="shared" si="10"/>
        <v/>
      </c>
      <c r="T258" s="148" t="str">
        <f t="shared" si="11"/>
        <v/>
      </c>
      <c r="U258" s="148" t="str">
        <f>IF(AND(A258&lt;&gt;"",Schülerdaten!S261&lt;&gt;""),Schülerdaten!S261,"")</f>
        <v/>
      </c>
      <c r="V258" s="148" t="str">
        <f>IF(AND(A258&lt;&gt;"",Schülerdaten!T261&lt;&gt;""),Schülerdaten!T261,"")</f>
        <v/>
      </c>
      <c r="W258" s="148" t="str">
        <f>IF(AND(A258&lt;&gt;"",Schülerdaten!U261&lt;&gt;""),Schülerdaten!U261,"")</f>
        <v/>
      </c>
      <c r="X258" s="148" t="str">
        <f>IF(AND(A258&lt;&gt;"",Schülerdaten!V261&lt;&gt;""),Schülerdaten!V261,"")</f>
        <v/>
      </c>
      <c r="Y258" s="148" t="str">
        <f>IF(AND(A258&lt;&gt;"",Schülerdaten!W261&lt;&gt;""),Schülerdaten!W261,"")</f>
        <v/>
      </c>
      <c r="Z258" s="148" t="str">
        <f>IF(AND(A258&lt;&gt;"",Schülerdaten!X261&lt;&gt;""),Schülerdaten!X261,"")</f>
        <v/>
      </c>
    </row>
    <row r="259" spans="1:26" x14ac:dyDescent="0.2">
      <c r="A259" s="146" t="str">
        <f>IF(OR(Schülerdaten!$C262&lt;&gt;""),Schülerdaten!A262,"")</f>
        <v/>
      </c>
      <c r="B259" s="146" t="str">
        <f>IF(A259&lt;&gt;"",Schülerdaten!B262,"")</f>
        <v/>
      </c>
      <c r="C259" s="146" t="str">
        <f>IF(AND(A259&lt;&gt;"",Schülerdaten!F262&lt;&gt;""),IF(INDEX(codeclint,MATCH(Schülerdaten!F262,libclint,0))&lt;&gt;"",INDEX(codeclint,MATCH(Schülerdaten!F262,libclint,0)),""),"")</f>
        <v/>
      </c>
      <c r="D259" s="146" t="str">
        <f t="shared" ref="D259:D322" si="12">IF(A259&lt;&gt;"",99990000,"")</f>
        <v/>
      </c>
      <c r="E259" s="146" t="str">
        <f>IF(A259&lt;&gt;"",IF(Schülerdaten!G262&lt;&gt;"",IF(Schülerdaten!AB262&lt;&gt;"",IF(Schülerdaten!G262="LOC.ID",CONCATENATE("LOC.",Schülerdaten!AU$5),Schülerdaten!G262),""),""),"")</f>
        <v/>
      </c>
      <c r="F259" s="146" t="str">
        <f>IF(A259&lt;&gt;"",IF(Schülerdaten!H262&lt;&gt;"",Schülerdaten!H262,""),"")</f>
        <v/>
      </c>
      <c r="G259" s="146" t="str">
        <f>IF(AND(A259&lt;&gt;"",Schülerdaten!AC262&lt;&gt;""),IF(Schülerdaten!AC262=TRUE,INDEX(codesex,MATCH(Schülerdaten!I262,libsex,0)),Schülerdaten!I262),"")</f>
        <v/>
      </c>
      <c r="H259" s="147" t="str">
        <f>IF(A259&lt;&gt;"",IF(Schülerdaten!J262&lt;&gt;"",Schülerdaten!J262,""),"")</f>
        <v/>
      </c>
      <c r="I259" s="148" t="str">
        <f>IF(AND(A259&lt;&gt;"",Schülerdaten!AE262&lt;&gt;""),IF(Schülerdaten!AE262=TRUE,INDEX(codenat,MATCH(Schülerdaten!K262,libnat,0)),Schülerdaten!K262),"")</f>
        <v/>
      </c>
      <c r="J259" s="148" t="str">
        <f>IF(AND(A259&lt;&gt;"",Schülerdaten!AF262&lt;&gt;""),IF(Schülerdaten!AF262=TRUE,INDEX(codelangue,MATCH(Schülerdaten!L262,liblangue,0)),Schülerdaten!L262),"")</f>
        <v/>
      </c>
      <c r="K259" s="148" t="str">
        <f>IF(AND(A259&lt;&gt;"",Schülerdaten!AH262&lt;&gt;""),IF(Schülerdaten!AH262=TRUE,IF(INDEX(codegem,MATCH(Schülerdaten!M262,libgem,0))&lt;8000,INDEX(codegem,MATCH(Schülerdaten!M262,libgem,0)),""),Schülerdaten!M262),"")</f>
        <v/>
      </c>
      <c r="L259" s="148" t="str">
        <f>IF(AND(A259&lt;&gt;"",Schülerdaten!AH262&lt;&gt;""),IF(Schülerdaten!AH262=TRUE,INDEX(codegemhist,MATCH(Schülerdaten!M262,libgem,0)),""),"")</f>
        <v/>
      </c>
      <c r="M259" s="148" t="str">
        <f>IF(AND(A259&lt;&gt;"",Schülerdaten!AH262&lt;&gt;""),IF(Schülerdaten!AH262=TRUE,IF(INDEX(codegem,MATCH(Schülerdaten!M262,libgem,0))&gt;=8000,INDEX(codegem,MATCH(Schülerdaten!M262,libgem,0)),""),Schülerdaten!M262),"")</f>
        <v/>
      </c>
      <c r="N259" s="148" t="str">
        <f>IF(AND(A259&lt;&gt;"",Schülerdaten!AI262&lt;&gt;""),IF(Schülerdaten!AI262=TRUE,INDEX(codeschart,MATCH(Schülerdaten!N262,libschart,0)),Schülerdaten!N262),"")</f>
        <v/>
      </c>
      <c r="O259" s="148" t="str">
        <f>IF(AND(A259&lt;&gt;"",Schülerdaten!O262&lt;&gt;""),Schülerdaten!O262,"")</f>
        <v/>
      </c>
      <c r="P259" s="148" t="str">
        <f>IF(AND(A259&lt;&gt;"",Schülerdaten!AK262&lt;&gt;""),IF(Schülerdaten!AK262=TRUE,INDEX(codeform,MATCH(Schülerdaten!P262,libform,0)),Schülerdaten!P262),"")</f>
        <v/>
      </c>
      <c r="Q259" s="148" t="str">
        <f>IF(AND(A259&lt;&gt;"",Schülerdaten!AL262&lt;&gt;""),IF(Schülerdaten!AL262=TRUE,INDEX(codespe,MATCH(Schülerdaten!Q262,libspe,0)),Schülerdaten!Q262),"")</f>
        <v/>
      </c>
      <c r="R259" s="148" t="str">
        <f>IF(AND(A259&lt;&gt;"",OR(Schülerdaten!AM262&lt;&gt;"",Schülerdaten!AT262=FALSE)),IF(Schülerdaten!AM262=TRUE,INDEX(codemp1,MATCH(Schülerdaten!R262,libmp1,0)),IF(Schülerdaten!AT262=FALSE,0,Schülerdaten!R262)),"")</f>
        <v/>
      </c>
      <c r="S259" s="148" t="str">
        <f t="shared" ref="S259:S322" si="13">IF(A259&lt;&gt;"",98990000,"")</f>
        <v/>
      </c>
      <c r="T259" s="148" t="str">
        <f t="shared" ref="T259:T322" si="14">IF(A259&lt;&gt;"",99,"")</f>
        <v/>
      </c>
      <c r="U259" s="148" t="str">
        <f>IF(AND(A259&lt;&gt;"",Schülerdaten!S262&lt;&gt;""),Schülerdaten!S262,"")</f>
        <v/>
      </c>
      <c r="V259" s="148" t="str">
        <f>IF(AND(A259&lt;&gt;"",Schülerdaten!T262&lt;&gt;""),Schülerdaten!T262,"")</f>
        <v/>
      </c>
      <c r="W259" s="148" t="str">
        <f>IF(AND(A259&lt;&gt;"",Schülerdaten!U262&lt;&gt;""),Schülerdaten!U262,"")</f>
        <v/>
      </c>
      <c r="X259" s="148" t="str">
        <f>IF(AND(A259&lt;&gt;"",Schülerdaten!V262&lt;&gt;""),Schülerdaten!V262,"")</f>
        <v/>
      </c>
      <c r="Y259" s="148" t="str">
        <f>IF(AND(A259&lt;&gt;"",Schülerdaten!W262&lt;&gt;""),Schülerdaten!W262,"")</f>
        <v/>
      </c>
      <c r="Z259" s="148" t="str">
        <f>IF(AND(A259&lt;&gt;"",Schülerdaten!X262&lt;&gt;""),Schülerdaten!X262,"")</f>
        <v/>
      </c>
    </row>
    <row r="260" spans="1:26" x14ac:dyDescent="0.2">
      <c r="A260" s="146" t="str">
        <f>IF(OR(Schülerdaten!$C263&lt;&gt;""),Schülerdaten!A263,"")</f>
        <v/>
      </c>
      <c r="B260" s="146" t="str">
        <f>IF(A260&lt;&gt;"",Schülerdaten!B263,"")</f>
        <v/>
      </c>
      <c r="C260" s="146" t="str">
        <f>IF(AND(A260&lt;&gt;"",Schülerdaten!F263&lt;&gt;""),IF(INDEX(codeclint,MATCH(Schülerdaten!F263,libclint,0))&lt;&gt;"",INDEX(codeclint,MATCH(Schülerdaten!F263,libclint,0)),""),"")</f>
        <v/>
      </c>
      <c r="D260" s="146" t="str">
        <f t="shared" si="12"/>
        <v/>
      </c>
      <c r="E260" s="146" t="str">
        <f>IF(A260&lt;&gt;"",IF(Schülerdaten!G263&lt;&gt;"",IF(Schülerdaten!AB263&lt;&gt;"",IF(Schülerdaten!G263="LOC.ID",CONCATENATE("LOC.",Schülerdaten!AU$5),Schülerdaten!G263),""),""),"")</f>
        <v/>
      </c>
      <c r="F260" s="146" t="str">
        <f>IF(A260&lt;&gt;"",IF(Schülerdaten!H263&lt;&gt;"",Schülerdaten!H263,""),"")</f>
        <v/>
      </c>
      <c r="G260" s="146" t="str">
        <f>IF(AND(A260&lt;&gt;"",Schülerdaten!AC263&lt;&gt;""),IF(Schülerdaten!AC263=TRUE,INDEX(codesex,MATCH(Schülerdaten!I263,libsex,0)),Schülerdaten!I263),"")</f>
        <v/>
      </c>
      <c r="H260" s="147" t="str">
        <f>IF(A260&lt;&gt;"",IF(Schülerdaten!J263&lt;&gt;"",Schülerdaten!J263,""),"")</f>
        <v/>
      </c>
      <c r="I260" s="148" t="str">
        <f>IF(AND(A260&lt;&gt;"",Schülerdaten!AE263&lt;&gt;""),IF(Schülerdaten!AE263=TRUE,INDEX(codenat,MATCH(Schülerdaten!K263,libnat,0)),Schülerdaten!K263),"")</f>
        <v/>
      </c>
      <c r="J260" s="148" t="str">
        <f>IF(AND(A260&lt;&gt;"",Schülerdaten!AF263&lt;&gt;""),IF(Schülerdaten!AF263=TRUE,INDEX(codelangue,MATCH(Schülerdaten!L263,liblangue,0)),Schülerdaten!L263),"")</f>
        <v/>
      </c>
      <c r="K260" s="148" t="str">
        <f>IF(AND(A260&lt;&gt;"",Schülerdaten!AH263&lt;&gt;""),IF(Schülerdaten!AH263=TRUE,IF(INDEX(codegem,MATCH(Schülerdaten!M263,libgem,0))&lt;8000,INDEX(codegem,MATCH(Schülerdaten!M263,libgem,0)),""),Schülerdaten!M263),"")</f>
        <v/>
      </c>
      <c r="L260" s="148" t="str">
        <f>IF(AND(A260&lt;&gt;"",Schülerdaten!AH263&lt;&gt;""),IF(Schülerdaten!AH263=TRUE,INDEX(codegemhist,MATCH(Schülerdaten!M263,libgem,0)),""),"")</f>
        <v/>
      </c>
      <c r="M260" s="148" t="str">
        <f>IF(AND(A260&lt;&gt;"",Schülerdaten!AH263&lt;&gt;""),IF(Schülerdaten!AH263=TRUE,IF(INDEX(codegem,MATCH(Schülerdaten!M263,libgem,0))&gt;=8000,INDEX(codegem,MATCH(Schülerdaten!M263,libgem,0)),""),Schülerdaten!M263),"")</f>
        <v/>
      </c>
      <c r="N260" s="148" t="str">
        <f>IF(AND(A260&lt;&gt;"",Schülerdaten!AI263&lt;&gt;""),IF(Schülerdaten!AI263=TRUE,INDEX(codeschart,MATCH(Schülerdaten!N263,libschart,0)),Schülerdaten!N263),"")</f>
        <v/>
      </c>
      <c r="O260" s="148" t="str">
        <f>IF(AND(A260&lt;&gt;"",Schülerdaten!O263&lt;&gt;""),Schülerdaten!O263,"")</f>
        <v/>
      </c>
      <c r="P260" s="148" t="str">
        <f>IF(AND(A260&lt;&gt;"",Schülerdaten!AK263&lt;&gt;""),IF(Schülerdaten!AK263=TRUE,INDEX(codeform,MATCH(Schülerdaten!P263,libform,0)),Schülerdaten!P263),"")</f>
        <v/>
      </c>
      <c r="Q260" s="148" t="str">
        <f>IF(AND(A260&lt;&gt;"",Schülerdaten!AL263&lt;&gt;""),IF(Schülerdaten!AL263=TRUE,INDEX(codespe,MATCH(Schülerdaten!Q263,libspe,0)),Schülerdaten!Q263),"")</f>
        <v/>
      </c>
      <c r="R260" s="148" t="str">
        <f>IF(AND(A260&lt;&gt;"",OR(Schülerdaten!AM263&lt;&gt;"",Schülerdaten!AT263=FALSE)),IF(Schülerdaten!AM263=TRUE,INDEX(codemp1,MATCH(Schülerdaten!R263,libmp1,0)),IF(Schülerdaten!AT263=FALSE,0,Schülerdaten!R263)),"")</f>
        <v/>
      </c>
      <c r="S260" s="148" t="str">
        <f t="shared" si="13"/>
        <v/>
      </c>
      <c r="T260" s="148" t="str">
        <f t="shared" si="14"/>
        <v/>
      </c>
      <c r="U260" s="148" t="str">
        <f>IF(AND(A260&lt;&gt;"",Schülerdaten!S263&lt;&gt;""),Schülerdaten!S263,"")</f>
        <v/>
      </c>
      <c r="V260" s="148" t="str">
        <f>IF(AND(A260&lt;&gt;"",Schülerdaten!T263&lt;&gt;""),Schülerdaten!T263,"")</f>
        <v/>
      </c>
      <c r="W260" s="148" t="str">
        <f>IF(AND(A260&lt;&gt;"",Schülerdaten!U263&lt;&gt;""),Schülerdaten!U263,"")</f>
        <v/>
      </c>
      <c r="X260" s="148" t="str">
        <f>IF(AND(A260&lt;&gt;"",Schülerdaten!V263&lt;&gt;""),Schülerdaten!V263,"")</f>
        <v/>
      </c>
      <c r="Y260" s="148" t="str">
        <f>IF(AND(A260&lt;&gt;"",Schülerdaten!W263&lt;&gt;""),Schülerdaten!W263,"")</f>
        <v/>
      </c>
      <c r="Z260" s="148" t="str">
        <f>IF(AND(A260&lt;&gt;"",Schülerdaten!X263&lt;&gt;""),Schülerdaten!X263,"")</f>
        <v/>
      </c>
    </row>
    <row r="261" spans="1:26" x14ac:dyDescent="0.2">
      <c r="A261" s="146" t="str">
        <f>IF(OR(Schülerdaten!$C264&lt;&gt;""),Schülerdaten!A264,"")</f>
        <v/>
      </c>
      <c r="B261" s="146" t="str">
        <f>IF(A261&lt;&gt;"",Schülerdaten!B264,"")</f>
        <v/>
      </c>
      <c r="C261" s="146" t="str">
        <f>IF(AND(A261&lt;&gt;"",Schülerdaten!F264&lt;&gt;""),IF(INDEX(codeclint,MATCH(Schülerdaten!F264,libclint,0))&lt;&gt;"",INDEX(codeclint,MATCH(Schülerdaten!F264,libclint,0)),""),"")</f>
        <v/>
      </c>
      <c r="D261" s="146" t="str">
        <f t="shared" si="12"/>
        <v/>
      </c>
      <c r="E261" s="146" t="str">
        <f>IF(A261&lt;&gt;"",IF(Schülerdaten!G264&lt;&gt;"",IF(Schülerdaten!AB264&lt;&gt;"",IF(Schülerdaten!G264="LOC.ID",CONCATENATE("LOC.",Schülerdaten!AU$5),Schülerdaten!G264),""),""),"")</f>
        <v/>
      </c>
      <c r="F261" s="146" t="str">
        <f>IF(A261&lt;&gt;"",IF(Schülerdaten!H264&lt;&gt;"",Schülerdaten!H264,""),"")</f>
        <v/>
      </c>
      <c r="G261" s="146" t="str">
        <f>IF(AND(A261&lt;&gt;"",Schülerdaten!AC264&lt;&gt;""),IF(Schülerdaten!AC264=TRUE,INDEX(codesex,MATCH(Schülerdaten!I264,libsex,0)),Schülerdaten!I264),"")</f>
        <v/>
      </c>
      <c r="H261" s="147" t="str">
        <f>IF(A261&lt;&gt;"",IF(Schülerdaten!J264&lt;&gt;"",Schülerdaten!J264,""),"")</f>
        <v/>
      </c>
      <c r="I261" s="148" t="str">
        <f>IF(AND(A261&lt;&gt;"",Schülerdaten!AE264&lt;&gt;""),IF(Schülerdaten!AE264=TRUE,INDEX(codenat,MATCH(Schülerdaten!K264,libnat,0)),Schülerdaten!K264),"")</f>
        <v/>
      </c>
      <c r="J261" s="148" t="str">
        <f>IF(AND(A261&lt;&gt;"",Schülerdaten!AF264&lt;&gt;""),IF(Schülerdaten!AF264=TRUE,INDEX(codelangue,MATCH(Schülerdaten!L264,liblangue,0)),Schülerdaten!L264),"")</f>
        <v/>
      </c>
      <c r="K261" s="148" t="str">
        <f>IF(AND(A261&lt;&gt;"",Schülerdaten!AH264&lt;&gt;""),IF(Schülerdaten!AH264=TRUE,IF(INDEX(codegem,MATCH(Schülerdaten!M264,libgem,0))&lt;8000,INDEX(codegem,MATCH(Schülerdaten!M264,libgem,0)),""),Schülerdaten!M264),"")</f>
        <v/>
      </c>
      <c r="L261" s="148" t="str">
        <f>IF(AND(A261&lt;&gt;"",Schülerdaten!AH264&lt;&gt;""),IF(Schülerdaten!AH264=TRUE,INDEX(codegemhist,MATCH(Schülerdaten!M264,libgem,0)),""),"")</f>
        <v/>
      </c>
      <c r="M261" s="148" t="str">
        <f>IF(AND(A261&lt;&gt;"",Schülerdaten!AH264&lt;&gt;""),IF(Schülerdaten!AH264=TRUE,IF(INDEX(codegem,MATCH(Schülerdaten!M264,libgem,0))&gt;=8000,INDEX(codegem,MATCH(Schülerdaten!M264,libgem,0)),""),Schülerdaten!M264),"")</f>
        <v/>
      </c>
      <c r="N261" s="148" t="str">
        <f>IF(AND(A261&lt;&gt;"",Schülerdaten!AI264&lt;&gt;""),IF(Schülerdaten!AI264=TRUE,INDEX(codeschart,MATCH(Schülerdaten!N264,libschart,0)),Schülerdaten!N264),"")</f>
        <v/>
      </c>
      <c r="O261" s="148" t="str">
        <f>IF(AND(A261&lt;&gt;"",Schülerdaten!O264&lt;&gt;""),Schülerdaten!O264,"")</f>
        <v/>
      </c>
      <c r="P261" s="148" t="str">
        <f>IF(AND(A261&lt;&gt;"",Schülerdaten!AK264&lt;&gt;""),IF(Schülerdaten!AK264=TRUE,INDEX(codeform,MATCH(Schülerdaten!P264,libform,0)),Schülerdaten!P264),"")</f>
        <v/>
      </c>
      <c r="Q261" s="148" t="str">
        <f>IF(AND(A261&lt;&gt;"",Schülerdaten!AL264&lt;&gt;""),IF(Schülerdaten!AL264=TRUE,INDEX(codespe,MATCH(Schülerdaten!Q264,libspe,0)),Schülerdaten!Q264),"")</f>
        <v/>
      </c>
      <c r="R261" s="148" t="str">
        <f>IF(AND(A261&lt;&gt;"",OR(Schülerdaten!AM264&lt;&gt;"",Schülerdaten!AT264=FALSE)),IF(Schülerdaten!AM264=TRUE,INDEX(codemp1,MATCH(Schülerdaten!R264,libmp1,0)),IF(Schülerdaten!AT264=FALSE,0,Schülerdaten!R264)),"")</f>
        <v/>
      </c>
      <c r="S261" s="148" t="str">
        <f t="shared" si="13"/>
        <v/>
      </c>
      <c r="T261" s="148" t="str">
        <f t="shared" si="14"/>
        <v/>
      </c>
      <c r="U261" s="148" t="str">
        <f>IF(AND(A261&lt;&gt;"",Schülerdaten!S264&lt;&gt;""),Schülerdaten!S264,"")</f>
        <v/>
      </c>
      <c r="V261" s="148" t="str">
        <f>IF(AND(A261&lt;&gt;"",Schülerdaten!T264&lt;&gt;""),Schülerdaten!T264,"")</f>
        <v/>
      </c>
      <c r="W261" s="148" t="str">
        <f>IF(AND(A261&lt;&gt;"",Schülerdaten!U264&lt;&gt;""),Schülerdaten!U264,"")</f>
        <v/>
      </c>
      <c r="X261" s="148" t="str">
        <f>IF(AND(A261&lt;&gt;"",Schülerdaten!V264&lt;&gt;""),Schülerdaten!V264,"")</f>
        <v/>
      </c>
      <c r="Y261" s="148" t="str">
        <f>IF(AND(A261&lt;&gt;"",Schülerdaten!W264&lt;&gt;""),Schülerdaten!W264,"")</f>
        <v/>
      </c>
      <c r="Z261" s="148" t="str">
        <f>IF(AND(A261&lt;&gt;"",Schülerdaten!X264&lt;&gt;""),Schülerdaten!X264,"")</f>
        <v/>
      </c>
    </row>
    <row r="262" spans="1:26" x14ac:dyDescent="0.2">
      <c r="A262" s="146" t="str">
        <f>IF(OR(Schülerdaten!$C265&lt;&gt;""),Schülerdaten!A265,"")</f>
        <v/>
      </c>
      <c r="B262" s="146" t="str">
        <f>IF(A262&lt;&gt;"",Schülerdaten!B265,"")</f>
        <v/>
      </c>
      <c r="C262" s="146" t="str">
        <f>IF(AND(A262&lt;&gt;"",Schülerdaten!F265&lt;&gt;""),IF(INDEX(codeclint,MATCH(Schülerdaten!F265,libclint,0))&lt;&gt;"",INDEX(codeclint,MATCH(Schülerdaten!F265,libclint,0)),""),"")</f>
        <v/>
      </c>
      <c r="D262" s="146" t="str">
        <f t="shared" si="12"/>
        <v/>
      </c>
      <c r="E262" s="146" t="str">
        <f>IF(A262&lt;&gt;"",IF(Schülerdaten!G265&lt;&gt;"",IF(Schülerdaten!AB265&lt;&gt;"",IF(Schülerdaten!G265="LOC.ID",CONCATENATE("LOC.",Schülerdaten!AU$5),Schülerdaten!G265),""),""),"")</f>
        <v/>
      </c>
      <c r="F262" s="146" t="str">
        <f>IF(A262&lt;&gt;"",IF(Schülerdaten!H265&lt;&gt;"",Schülerdaten!H265,""),"")</f>
        <v/>
      </c>
      <c r="G262" s="146" t="str">
        <f>IF(AND(A262&lt;&gt;"",Schülerdaten!AC265&lt;&gt;""),IF(Schülerdaten!AC265=TRUE,INDEX(codesex,MATCH(Schülerdaten!I265,libsex,0)),Schülerdaten!I265),"")</f>
        <v/>
      </c>
      <c r="H262" s="147" t="str">
        <f>IF(A262&lt;&gt;"",IF(Schülerdaten!J265&lt;&gt;"",Schülerdaten!J265,""),"")</f>
        <v/>
      </c>
      <c r="I262" s="148" t="str">
        <f>IF(AND(A262&lt;&gt;"",Schülerdaten!AE265&lt;&gt;""),IF(Schülerdaten!AE265=TRUE,INDEX(codenat,MATCH(Schülerdaten!K265,libnat,0)),Schülerdaten!K265),"")</f>
        <v/>
      </c>
      <c r="J262" s="148" t="str">
        <f>IF(AND(A262&lt;&gt;"",Schülerdaten!AF265&lt;&gt;""),IF(Schülerdaten!AF265=TRUE,INDEX(codelangue,MATCH(Schülerdaten!L265,liblangue,0)),Schülerdaten!L265),"")</f>
        <v/>
      </c>
      <c r="K262" s="148" t="str">
        <f>IF(AND(A262&lt;&gt;"",Schülerdaten!AH265&lt;&gt;""),IF(Schülerdaten!AH265=TRUE,IF(INDEX(codegem,MATCH(Schülerdaten!M265,libgem,0))&lt;8000,INDEX(codegem,MATCH(Schülerdaten!M265,libgem,0)),""),Schülerdaten!M265),"")</f>
        <v/>
      </c>
      <c r="L262" s="148" t="str">
        <f>IF(AND(A262&lt;&gt;"",Schülerdaten!AH265&lt;&gt;""),IF(Schülerdaten!AH265=TRUE,INDEX(codegemhist,MATCH(Schülerdaten!M265,libgem,0)),""),"")</f>
        <v/>
      </c>
      <c r="M262" s="148" t="str">
        <f>IF(AND(A262&lt;&gt;"",Schülerdaten!AH265&lt;&gt;""),IF(Schülerdaten!AH265=TRUE,IF(INDEX(codegem,MATCH(Schülerdaten!M265,libgem,0))&gt;=8000,INDEX(codegem,MATCH(Schülerdaten!M265,libgem,0)),""),Schülerdaten!M265),"")</f>
        <v/>
      </c>
      <c r="N262" s="148" t="str">
        <f>IF(AND(A262&lt;&gt;"",Schülerdaten!AI265&lt;&gt;""),IF(Schülerdaten!AI265=TRUE,INDEX(codeschart,MATCH(Schülerdaten!N265,libschart,0)),Schülerdaten!N265),"")</f>
        <v/>
      </c>
      <c r="O262" s="148" t="str">
        <f>IF(AND(A262&lt;&gt;"",Schülerdaten!O265&lt;&gt;""),Schülerdaten!O265,"")</f>
        <v/>
      </c>
      <c r="P262" s="148" t="str">
        <f>IF(AND(A262&lt;&gt;"",Schülerdaten!AK265&lt;&gt;""),IF(Schülerdaten!AK265=TRUE,INDEX(codeform,MATCH(Schülerdaten!P265,libform,0)),Schülerdaten!P265),"")</f>
        <v/>
      </c>
      <c r="Q262" s="148" t="str">
        <f>IF(AND(A262&lt;&gt;"",Schülerdaten!AL265&lt;&gt;""),IF(Schülerdaten!AL265=TRUE,INDEX(codespe,MATCH(Schülerdaten!Q265,libspe,0)),Schülerdaten!Q265),"")</f>
        <v/>
      </c>
      <c r="R262" s="148" t="str">
        <f>IF(AND(A262&lt;&gt;"",OR(Schülerdaten!AM265&lt;&gt;"",Schülerdaten!AT265=FALSE)),IF(Schülerdaten!AM265=TRUE,INDEX(codemp1,MATCH(Schülerdaten!R265,libmp1,0)),IF(Schülerdaten!AT265=FALSE,0,Schülerdaten!R265)),"")</f>
        <v/>
      </c>
      <c r="S262" s="148" t="str">
        <f t="shared" si="13"/>
        <v/>
      </c>
      <c r="T262" s="148" t="str">
        <f t="shared" si="14"/>
        <v/>
      </c>
      <c r="U262" s="148" t="str">
        <f>IF(AND(A262&lt;&gt;"",Schülerdaten!S265&lt;&gt;""),Schülerdaten!S265,"")</f>
        <v/>
      </c>
      <c r="V262" s="148" t="str">
        <f>IF(AND(A262&lt;&gt;"",Schülerdaten!T265&lt;&gt;""),Schülerdaten!T265,"")</f>
        <v/>
      </c>
      <c r="W262" s="148" t="str">
        <f>IF(AND(A262&lt;&gt;"",Schülerdaten!U265&lt;&gt;""),Schülerdaten!U265,"")</f>
        <v/>
      </c>
      <c r="X262" s="148" t="str">
        <f>IF(AND(A262&lt;&gt;"",Schülerdaten!V265&lt;&gt;""),Schülerdaten!V265,"")</f>
        <v/>
      </c>
      <c r="Y262" s="148" t="str">
        <f>IF(AND(A262&lt;&gt;"",Schülerdaten!W265&lt;&gt;""),Schülerdaten!W265,"")</f>
        <v/>
      </c>
      <c r="Z262" s="148" t="str">
        <f>IF(AND(A262&lt;&gt;"",Schülerdaten!X265&lt;&gt;""),Schülerdaten!X265,"")</f>
        <v/>
      </c>
    </row>
    <row r="263" spans="1:26" x14ac:dyDescent="0.2">
      <c r="A263" s="146" t="str">
        <f>IF(OR(Schülerdaten!$C266&lt;&gt;""),Schülerdaten!A266,"")</f>
        <v/>
      </c>
      <c r="B263" s="146" t="str">
        <f>IF(A263&lt;&gt;"",Schülerdaten!B266,"")</f>
        <v/>
      </c>
      <c r="C263" s="146" t="str">
        <f>IF(AND(A263&lt;&gt;"",Schülerdaten!F266&lt;&gt;""),IF(INDEX(codeclint,MATCH(Schülerdaten!F266,libclint,0))&lt;&gt;"",INDEX(codeclint,MATCH(Schülerdaten!F266,libclint,0)),""),"")</f>
        <v/>
      </c>
      <c r="D263" s="146" t="str">
        <f t="shared" si="12"/>
        <v/>
      </c>
      <c r="E263" s="146" t="str">
        <f>IF(A263&lt;&gt;"",IF(Schülerdaten!G266&lt;&gt;"",IF(Schülerdaten!AB266&lt;&gt;"",IF(Schülerdaten!G266="LOC.ID",CONCATENATE("LOC.",Schülerdaten!AU$5),Schülerdaten!G266),""),""),"")</f>
        <v/>
      </c>
      <c r="F263" s="146" t="str">
        <f>IF(A263&lt;&gt;"",IF(Schülerdaten!H266&lt;&gt;"",Schülerdaten!H266,""),"")</f>
        <v/>
      </c>
      <c r="G263" s="146" t="str">
        <f>IF(AND(A263&lt;&gt;"",Schülerdaten!AC266&lt;&gt;""),IF(Schülerdaten!AC266=TRUE,INDEX(codesex,MATCH(Schülerdaten!I266,libsex,0)),Schülerdaten!I266),"")</f>
        <v/>
      </c>
      <c r="H263" s="147" t="str">
        <f>IF(A263&lt;&gt;"",IF(Schülerdaten!J266&lt;&gt;"",Schülerdaten!J266,""),"")</f>
        <v/>
      </c>
      <c r="I263" s="148" t="str">
        <f>IF(AND(A263&lt;&gt;"",Schülerdaten!AE266&lt;&gt;""),IF(Schülerdaten!AE266=TRUE,INDEX(codenat,MATCH(Schülerdaten!K266,libnat,0)),Schülerdaten!K266),"")</f>
        <v/>
      </c>
      <c r="J263" s="148" t="str">
        <f>IF(AND(A263&lt;&gt;"",Schülerdaten!AF266&lt;&gt;""),IF(Schülerdaten!AF266=TRUE,INDEX(codelangue,MATCH(Schülerdaten!L266,liblangue,0)),Schülerdaten!L266),"")</f>
        <v/>
      </c>
      <c r="K263" s="148" t="str">
        <f>IF(AND(A263&lt;&gt;"",Schülerdaten!AH266&lt;&gt;""),IF(Schülerdaten!AH266=TRUE,IF(INDEX(codegem,MATCH(Schülerdaten!M266,libgem,0))&lt;8000,INDEX(codegem,MATCH(Schülerdaten!M266,libgem,0)),""),Schülerdaten!M266),"")</f>
        <v/>
      </c>
      <c r="L263" s="148" t="str">
        <f>IF(AND(A263&lt;&gt;"",Schülerdaten!AH266&lt;&gt;""),IF(Schülerdaten!AH266=TRUE,INDEX(codegemhist,MATCH(Schülerdaten!M266,libgem,0)),""),"")</f>
        <v/>
      </c>
      <c r="M263" s="148" t="str">
        <f>IF(AND(A263&lt;&gt;"",Schülerdaten!AH266&lt;&gt;""),IF(Schülerdaten!AH266=TRUE,IF(INDEX(codegem,MATCH(Schülerdaten!M266,libgem,0))&gt;=8000,INDEX(codegem,MATCH(Schülerdaten!M266,libgem,0)),""),Schülerdaten!M266),"")</f>
        <v/>
      </c>
      <c r="N263" s="148" t="str">
        <f>IF(AND(A263&lt;&gt;"",Schülerdaten!AI266&lt;&gt;""),IF(Schülerdaten!AI266=TRUE,INDEX(codeschart,MATCH(Schülerdaten!N266,libschart,0)),Schülerdaten!N266),"")</f>
        <v/>
      </c>
      <c r="O263" s="148" t="str">
        <f>IF(AND(A263&lt;&gt;"",Schülerdaten!O266&lt;&gt;""),Schülerdaten!O266,"")</f>
        <v/>
      </c>
      <c r="P263" s="148" t="str">
        <f>IF(AND(A263&lt;&gt;"",Schülerdaten!AK266&lt;&gt;""),IF(Schülerdaten!AK266=TRUE,INDEX(codeform,MATCH(Schülerdaten!P266,libform,0)),Schülerdaten!P266),"")</f>
        <v/>
      </c>
      <c r="Q263" s="148" t="str">
        <f>IF(AND(A263&lt;&gt;"",Schülerdaten!AL266&lt;&gt;""),IF(Schülerdaten!AL266=TRUE,INDEX(codespe,MATCH(Schülerdaten!Q266,libspe,0)),Schülerdaten!Q266),"")</f>
        <v/>
      </c>
      <c r="R263" s="148" t="str">
        <f>IF(AND(A263&lt;&gt;"",OR(Schülerdaten!AM266&lt;&gt;"",Schülerdaten!AT266=FALSE)),IF(Schülerdaten!AM266=TRUE,INDEX(codemp1,MATCH(Schülerdaten!R266,libmp1,0)),IF(Schülerdaten!AT266=FALSE,0,Schülerdaten!R266)),"")</f>
        <v/>
      </c>
      <c r="S263" s="148" t="str">
        <f t="shared" si="13"/>
        <v/>
      </c>
      <c r="T263" s="148" t="str">
        <f t="shared" si="14"/>
        <v/>
      </c>
      <c r="U263" s="148" t="str">
        <f>IF(AND(A263&lt;&gt;"",Schülerdaten!S266&lt;&gt;""),Schülerdaten!S266,"")</f>
        <v/>
      </c>
      <c r="V263" s="148" t="str">
        <f>IF(AND(A263&lt;&gt;"",Schülerdaten!T266&lt;&gt;""),Schülerdaten!T266,"")</f>
        <v/>
      </c>
      <c r="W263" s="148" t="str">
        <f>IF(AND(A263&lt;&gt;"",Schülerdaten!U266&lt;&gt;""),Schülerdaten!U266,"")</f>
        <v/>
      </c>
      <c r="X263" s="148" t="str">
        <f>IF(AND(A263&lt;&gt;"",Schülerdaten!V266&lt;&gt;""),Schülerdaten!V266,"")</f>
        <v/>
      </c>
      <c r="Y263" s="148" t="str">
        <f>IF(AND(A263&lt;&gt;"",Schülerdaten!W266&lt;&gt;""),Schülerdaten!W266,"")</f>
        <v/>
      </c>
      <c r="Z263" s="148" t="str">
        <f>IF(AND(A263&lt;&gt;"",Schülerdaten!X266&lt;&gt;""),Schülerdaten!X266,"")</f>
        <v/>
      </c>
    </row>
    <row r="264" spans="1:26" x14ac:dyDescent="0.2">
      <c r="A264" s="146" t="str">
        <f>IF(OR(Schülerdaten!$C267&lt;&gt;""),Schülerdaten!A267,"")</f>
        <v/>
      </c>
      <c r="B264" s="146" t="str">
        <f>IF(A264&lt;&gt;"",Schülerdaten!B267,"")</f>
        <v/>
      </c>
      <c r="C264" s="146" t="str">
        <f>IF(AND(A264&lt;&gt;"",Schülerdaten!F267&lt;&gt;""),IF(INDEX(codeclint,MATCH(Schülerdaten!F267,libclint,0))&lt;&gt;"",INDEX(codeclint,MATCH(Schülerdaten!F267,libclint,0)),""),"")</f>
        <v/>
      </c>
      <c r="D264" s="146" t="str">
        <f t="shared" si="12"/>
        <v/>
      </c>
      <c r="E264" s="146" t="str">
        <f>IF(A264&lt;&gt;"",IF(Schülerdaten!G267&lt;&gt;"",IF(Schülerdaten!AB267&lt;&gt;"",IF(Schülerdaten!G267="LOC.ID",CONCATENATE("LOC.",Schülerdaten!AU$5),Schülerdaten!G267),""),""),"")</f>
        <v/>
      </c>
      <c r="F264" s="146" t="str">
        <f>IF(A264&lt;&gt;"",IF(Schülerdaten!H267&lt;&gt;"",Schülerdaten!H267,""),"")</f>
        <v/>
      </c>
      <c r="G264" s="146" t="str">
        <f>IF(AND(A264&lt;&gt;"",Schülerdaten!AC267&lt;&gt;""),IF(Schülerdaten!AC267=TRUE,INDEX(codesex,MATCH(Schülerdaten!I267,libsex,0)),Schülerdaten!I267),"")</f>
        <v/>
      </c>
      <c r="H264" s="147" t="str">
        <f>IF(A264&lt;&gt;"",IF(Schülerdaten!J267&lt;&gt;"",Schülerdaten!J267,""),"")</f>
        <v/>
      </c>
      <c r="I264" s="148" t="str">
        <f>IF(AND(A264&lt;&gt;"",Schülerdaten!AE267&lt;&gt;""),IF(Schülerdaten!AE267=TRUE,INDEX(codenat,MATCH(Schülerdaten!K267,libnat,0)),Schülerdaten!K267),"")</f>
        <v/>
      </c>
      <c r="J264" s="148" t="str">
        <f>IF(AND(A264&lt;&gt;"",Schülerdaten!AF267&lt;&gt;""),IF(Schülerdaten!AF267=TRUE,INDEX(codelangue,MATCH(Schülerdaten!L267,liblangue,0)),Schülerdaten!L267),"")</f>
        <v/>
      </c>
      <c r="K264" s="148" t="str">
        <f>IF(AND(A264&lt;&gt;"",Schülerdaten!AH267&lt;&gt;""),IF(Schülerdaten!AH267=TRUE,IF(INDEX(codegem,MATCH(Schülerdaten!M267,libgem,0))&lt;8000,INDEX(codegem,MATCH(Schülerdaten!M267,libgem,0)),""),Schülerdaten!M267),"")</f>
        <v/>
      </c>
      <c r="L264" s="148" t="str">
        <f>IF(AND(A264&lt;&gt;"",Schülerdaten!AH267&lt;&gt;""),IF(Schülerdaten!AH267=TRUE,INDEX(codegemhist,MATCH(Schülerdaten!M267,libgem,0)),""),"")</f>
        <v/>
      </c>
      <c r="M264" s="148" t="str">
        <f>IF(AND(A264&lt;&gt;"",Schülerdaten!AH267&lt;&gt;""),IF(Schülerdaten!AH267=TRUE,IF(INDEX(codegem,MATCH(Schülerdaten!M267,libgem,0))&gt;=8000,INDEX(codegem,MATCH(Schülerdaten!M267,libgem,0)),""),Schülerdaten!M267),"")</f>
        <v/>
      </c>
      <c r="N264" s="148" t="str">
        <f>IF(AND(A264&lt;&gt;"",Schülerdaten!AI267&lt;&gt;""),IF(Schülerdaten!AI267=TRUE,INDEX(codeschart,MATCH(Schülerdaten!N267,libschart,0)),Schülerdaten!N267),"")</f>
        <v/>
      </c>
      <c r="O264" s="148" t="str">
        <f>IF(AND(A264&lt;&gt;"",Schülerdaten!O267&lt;&gt;""),Schülerdaten!O267,"")</f>
        <v/>
      </c>
      <c r="P264" s="148" t="str">
        <f>IF(AND(A264&lt;&gt;"",Schülerdaten!AK267&lt;&gt;""),IF(Schülerdaten!AK267=TRUE,INDEX(codeform,MATCH(Schülerdaten!P267,libform,0)),Schülerdaten!P267),"")</f>
        <v/>
      </c>
      <c r="Q264" s="148" t="str">
        <f>IF(AND(A264&lt;&gt;"",Schülerdaten!AL267&lt;&gt;""),IF(Schülerdaten!AL267=TRUE,INDEX(codespe,MATCH(Schülerdaten!Q267,libspe,0)),Schülerdaten!Q267),"")</f>
        <v/>
      </c>
      <c r="R264" s="148" t="str">
        <f>IF(AND(A264&lt;&gt;"",OR(Schülerdaten!AM267&lt;&gt;"",Schülerdaten!AT267=FALSE)),IF(Schülerdaten!AM267=TRUE,INDEX(codemp1,MATCH(Schülerdaten!R267,libmp1,0)),IF(Schülerdaten!AT267=FALSE,0,Schülerdaten!R267)),"")</f>
        <v/>
      </c>
      <c r="S264" s="148" t="str">
        <f t="shared" si="13"/>
        <v/>
      </c>
      <c r="T264" s="148" t="str">
        <f t="shared" si="14"/>
        <v/>
      </c>
      <c r="U264" s="148" t="str">
        <f>IF(AND(A264&lt;&gt;"",Schülerdaten!S267&lt;&gt;""),Schülerdaten!S267,"")</f>
        <v/>
      </c>
      <c r="V264" s="148" t="str">
        <f>IF(AND(A264&lt;&gt;"",Schülerdaten!T267&lt;&gt;""),Schülerdaten!T267,"")</f>
        <v/>
      </c>
      <c r="W264" s="148" t="str">
        <f>IF(AND(A264&lt;&gt;"",Schülerdaten!U267&lt;&gt;""),Schülerdaten!U267,"")</f>
        <v/>
      </c>
      <c r="X264" s="148" t="str">
        <f>IF(AND(A264&lt;&gt;"",Schülerdaten!V267&lt;&gt;""),Schülerdaten!V267,"")</f>
        <v/>
      </c>
      <c r="Y264" s="148" t="str">
        <f>IF(AND(A264&lt;&gt;"",Schülerdaten!W267&lt;&gt;""),Schülerdaten!W267,"")</f>
        <v/>
      </c>
      <c r="Z264" s="148" t="str">
        <f>IF(AND(A264&lt;&gt;"",Schülerdaten!X267&lt;&gt;""),Schülerdaten!X267,"")</f>
        <v/>
      </c>
    </row>
    <row r="265" spans="1:26" x14ac:dyDescent="0.2">
      <c r="A265" s="146" t="str">
        <f>IF(OR(Schülerdaten!$C268&lt;&gt;""),Schülerdaten!A268,"")</f>
        <v/>
      </c>
      <c r="B265" s="146" t="str">
        <f>IF(A265&lt;&gt;"",Schülerdaten!B268,"")</f>
        <v/>
      </c>
      <c r="C265" s="146" t="str">
        <f>IF(AND(A265&lt;&gt;"",Schülerdaten!F268&lt;&gt;""),IF(INDEX(codeclint,MATCH(Schülerdaten!F268,libclint,0))&lt;&gt;"",INDEX(codeclint,MATCH(Schülerdaten!F268,libclint,0)),""),"")</f>
        <v/>
      </c>
      <c r="D265" s="146" t="str">
        <f t="shared" si="12"/>
        <v/>
      </c>
      <c r="E265" s="146" t="str">
        <f>IF(A265&lt;&gt;"",IF(Schülerdaten!G268&lt;&gt;"",IF(Schülerdaten!AB268&lt;&gt;"",IF(Schülerdaten!G268="LOC.ID",CONCATENATE("LOC.",Schülerdaten!AU$5),Schülerdaten!G268),""),""),"")</f>
        <v/>
      </c>
      <c r="F265" s="146" t="str">
        <f>IF(A265&lt;&gt;"",IF(Schülerdaten!H268&lt;&gt;"",Schülerdaten!H268,""),"")</f>
        <v/>
      </c>
      <c r="G265" s="146" t="str">
        <f>IF(AND(A265&lt;&gt;"",Schülerdaten!AC268&lt;&gt;""),IF(Schülerdaten!AC268=TRUE,INDEX(codesex,MATCH(Schülerdaten!I268,libsex,0)),Schülerdaten!I268),"")</f>
        <v/>
      </c>
      <c r="H265" s="147" t="str">
        <f>IF(A265&lt;&gt;"",IF(Schülerdaten!J268&lt;&gt;"",Schülerdaten!J268,""),"")</f>
        <v/>
      </c>
      <c r="I265" s="148" t="str">
        <f>IF(AND(A265&lt;&gt;"",Schülerdaten!AE268&lt;&gt;""),IF(Schülerdaten!AE268=TRUE,INDEX(codenat,MATCH(Schülerdaten!K268,libnat,0)),Schülerdaten!K268),"")</f>
        <v/>
      </c>
      <c r="J265" s="148" t="str">
        <f>IF(AND(A265&lt;&gt;"",Schülerdaten!AF268&lt;&gt;""),IF(Schülerdaten!AF268=TRUE,INDEX(codelangue,MATCH(Schülerdaten!L268,liblangue,0)),Schülerdaten!L268),"")</f>
        <v/>
      </c>
      <c r="K265" s="148" t="str">
        <f>IF(AND(A265&lt;&gt;"",Schülerdaten!AH268&lt;&gt;""),IF(Schülerdaten!AH268=TRUE,IF(INDEX(codegem,MATCH(Schülerdaten!M268,libgem,0))&lt;8000,INDEX(codegem,MATCH(Schülerdaten!M268,libgem,0)),""),Schülerdaten!M268),"")</f>
        <v/>
      </c>
      <c r="L265" s="148" t="str">
        <f>IF(AND(A265&lt;&gt;"",Schülerdaten!AH268&lt;&gt;""),IF(Schülerdaten!AH268=TRUE,INDEX(codegemhist,MATCH(Schülerdaten!M268,libgem,0)),""),"")</f>
        <v/>
      </c>
      <c r="M265" s="148" t="str">
        <f>IF(AND(A265&lt;&gt;"",Schülerdaten!AH268&lt;&gt;""),IF(Schülerdaten!AH268=TRUE,IF(INDEX(codegem,MATCH(Schülerdaten!M268,libgem,0))&gt;=8000,INDEX(codegem,MATCH(Schülerdaten!M268,libgem,0)),""),Schülerdaten!M268),"")</f>
        <v/>
      </c>
      <c r="N265" s="148" t="str">
        <f>IF(AND(A265&lt;&gt;"",Schülerdaten!AI268&lt;&gt;""),IF(Schülerdaten!AI268=TRUE,INDEX(codeschart,MATCH(Schülerdaten!N268,libschart,0)),Schülerdaten!N268),"")</f>
        <v/>
      </c>
      <c r="O265" s="148" t="str">
        <f>IF(AND(A265&lt;&gt;"",Schülerdaten!O268&lt;&gt;""),Schülerdaten!O268,"")</f>
        <v/>
      </c>
      <c r="P265" s="148" t="str">
        <f>IF(AND(A265&lt;&gt;"",Schülerdaten!AK268&lt;&gt;""),IF(Schülerdaten!AK268=TRUE,INDEX(codeform,MATCH(Schülerdaten!P268,libform,0)),Schülerdaten!P268),"")</f>
        <v/>
      </c>
      <c r="Q265" s="148" t="str">
        <f>IF(AND(A265&lt;&gt;"",Schülerdaten!AL268&lt;&gt;""),IF(Schülerdaten!AL268=TRUE,INDEX(codespe,MATCH(Schülerdaten!Q268,libspe,0)),Schülerdaten!Q268),"")</f>
        <v/>
      </c>
      <c r="R265" s="148" t="str">
        <f>IF(AND(A265&lt;&gt;"",OR(Schülerdaten!AM268&lt;&gt;"",Schülerdaten!AT268=FALSE)),IF(Schülerdaten!AM268=TRUE,INDEX(codemp1,MATCH(Schülerdaten!R268,libmp1,0)),IF(Schülerdaten!AT268=FALSE,0,Schülerdaten!R268)),"")</f>
        <v/>
      </c>
      <c r="S265" s="148" t="str">
        <f t="shared" si="13"/>
        <v/>
      </c>
      <c r="T265" s="148" t="str">
        <f t="shared" si="14"/>
        <v/>
      </c>
      <c r="U265" s="148" t="str">
        <f>IF(AND(A265&lt;&gt;"",Schülerdaten!S268&lt;&gt;""),Schülerdaten!S268,"")</f>
        <v/>
      </c>
      <c r="V265" s="148" t="str">
        <f>IF(AND(A265&lt;&gt;"",Schülerdaten!T268&lt;&gt;""),Schülerdaten!T268,"")</f>
        <v/>
      </c>
      <c r="W265" s="148" t="str">
        <f>IF(AND(A265&lt;&gt;"",Schülerdaten!U268&lt;&gt;""),Schülerdaten!U268,"")</f>
        <v/>
      </c>
      <c r="X265" s="148" t="str">
        <f>IF(AND(A265&lt;&gt;"",Schülerdaten!V268&lt;&gt;""),Schülerdaten!V268,"")</f>
        <v/>
      </c>
      <c r="Y265" s="148" t="str">
        <f>IF(AND(A265&lt;&gt;"",Schülerdaten!W268&lt;&gt;""),Schülerdaten!W268,"")</f>
        <v/>
      </c>
      <c r="Z265" s="148" t="str">
        <f>IF(AND(A265&lt;&gt;"",Schülerdaten!X268&lt;&gt;""),Schülerdaten!X268,"")</f>
        <v/>
      </c>
    </row>
    <row r="266" spans="1:26" x14ac:dyDescent="0.2">
      <c r="A266" s="146" t="str">
        <f>IF(OR(Schülerdaten!$C269&lt;&gt;""),Schülerdaten!A269,"")</f>
        <v/>
      </c>
      <c r="B266" s="146" t="str">
        <f>IF(A266&lt;&gt;"",Schülerdaten!B269,"")</f>
        <v/>
      </c>
      <c r="C266" s="146" t="str">
        <f>IF(AND(A266&lt;&gt;"",Schülerdaten!F269&lt;&gt;""),IF(INDEX(codeclint,MATCH(Schülerdaten!F269,libclint,0))&lt;&gt;"",INDEX(codeclint,MATCH(Schülerdaten!F269,libclint,0)),""),"")</f>
        <v/>
      </c>
      <c r="D266" s="146" t="str">
        <f t="shared" si="12"/>
        <v/>
      </c>
      <c r="E266" s="146" t="str">
        <f>IF(A266&lt;&gt;"",IF(Schülerdaten!G269&lt;&gt;"",IF(Schülerdaten!AB269&lt;&gt;"",IF(Schülerdaten!G269="LOC.ID",CONCATENATE("LOC.",Schülerdaten!AU$5),Schülerdaten!G269),""),""),"")</f>
        <v/>
      </c>
      <c r="F266" s="146" t="str">
        <f>IF(A266&lt;&gt;"",IF(Schülerdaten!H269&lt;&gt;"",Schülerdaten!H269,""),"")</f>
        <v/>
      </c>
      <c r="G266" s="146" t="str">
        <f>IF(AND(A266&lt;&gt;"",Schülerdaten!AC269&lt;&gt;""),IF(Schülerdaten!AC269=TRUE,INDEX(codesex,MATCH(Schülerdaten!I269,libsex,0)),Schülerdaten!I269),"")</f>
        <v/>
      </c>
      <c r="H266" s="147" t="str">
        <f>IF(A266&lt;&gt;"",IF(Schülerdaten!J269&lt;&gt;"",Schülerdaten!J269,""),"")</f>
        <v/>
      </c>
      <c r="I266" s="148" t="str">
        <f>IF(AND(A266&lt;&gt;"",Schülerdaten!AE269&lt;&gt;""),IF(Schülerdaten!AE269=TRUE,INDEX(codenat,MATCH(Schülerdaten!K269,libnat,0)),Schülerdaten!K269),"")</f>
        <v/>
      </c>
      <c r="J266" s="148" t="str">
        <f>IF(AND(A266&lt;&gt;"",Schülerdaten!AF269&lt;&gt;""),IF(Schülerdaten!AF269=TRUE,INDEX(codelangue,MATCH(Schülerdaten!L269,liblangue,0)),Schülerdaten!L269),"")</f>
        <v/>
      </c>
      <c r="K266" s="148" t="str">
        <f>IF(AND(A266&lt;&gt;"",Schülerdaten!AH269&lt;&gt;""),IF(Schülerdaten!AH269=TRUE,IF(INDEX(codegem,MATCH(Schülerdaten!M269,libgem,0))&lt;8000,INDEX(codegem,MATCH(Schülerdaten!M269,libgem,0)),""),Schülerdaten!M269),"")</f>
        <v/>
      </c>
      <c r="L266" s="148" t="str">
        <f>IF(AND(A266&lt;&gt;"",Schülerdaten!AH269&lt;&gt;""),IF(Schülerdaten!AH269=TRUE,INDEX(codegemhist,MATCH(Schülerdaten!M269,libgem,0)),""),"")</f>
        <v/>
      </c>
      <c r="M266" s="148" t="str">
        <f>IF(AND(A266&lt;&gt;"",Schülerdaten!AH269&lt;&gt;""),IF(Schülerdaten!AH269=TRUE,IF(INDEX(codegem,MATCH(Schülerdaten!M269,libgem,0))&gt;=8000,INDEX(codegem,MATCH(Schülerdaten!M269,libgem,0)),""),Schülerdaten!M269),"")</f>
        <v/>
      </c>
      <c r="N266" s="148" t="str">
        <f>IF(AND(A266&lt;&gt;"",Schülerdaten!AI269&lt;&gt;""),IF(Schülerdaten!AI269=TRUE,INDEX(codeschart,MATCH(Schülerdaten!N269,libschart,0)),Schülerdaten!N269),"")</f>
        <v/>
      </c>
      <c r="O266" s="148" t="str">
        <f>IF(AND(A266&lt;&gt;"",Schülerdaten!O269&lt;&gt;""),Schülerdaten!O269,"")</f>
        <v/>
      </c>
      <c r="P266" s="148" t="str">
        <f>IF(AND(A266&lt;&gt;"",Schülerdaten!AK269&lt;&gt;""),IF(Schülerdaten!AK269=TRUE,INDEX(codeform,MATCH(Schülerdaten!P269,libform,0)),Schülerdaten!P269),"")</f>
        <v/>
      </c>
      <c r="Q266" s="148" t="str">
        <f>IF(AND(A266&lt;&gt;"",Schülerdaten!AL269&lt;&gt;""),IF(Schülerdaten!AL269=TRUE,INDEX(codespe,MATCH(Schülerdaten!Q269,libspe,0)),Schülerdaten!Q269),"")</f>
        <v/>
      </c>
      <c r="R266" s="148" t="str">
        <f>IF(AND(A266&lt;&gt;"",OR(Schülerdaten!AM269&lt;&gt;"",Schülerdaten!AT269=FALSE)),IF(Schülerdaten!AM269=TRUE,INDEX(codemp1,MATCH(Schülerdaten!R269,libmp1,0)),IF(Schülerdaten!AT269=FALSE,0,Schülerdaten!R269)),"")</f>
        <v/>
      </c>
      <c r="S266" s="148" t="str">
        <f t="shared" si="13"/>
        <v/>
      </c>
      <c r="T266" s="148" t="str">
        <f t="shared" si="14"/>
        <v/>
      </c>
      <c r="U266" s="148" t="str">
        <f>IF(AND(A266&lt;&gt;"",Schülerdaten!S269&lt;&gt;""),Schülerdaten!S269,"")</f>
        <v/>
      </c>
      <c r="V266" s="148" t="str">
        <f>IF(AND(A266&lt;&gt;"",Schülerdaten!T269&lt;&gt;""),Schülerdaten!T269,"")</f>
        <v/>
      </c>
      <c r="W266" s="148" t="str">
        <f>IF(AND(A266&lt;&gt;"",Schülerdaten!U269&lt;&gt;""),Schülerdaten!U269,"")</f>
        <v/>
      </c>
      <c r="X266" s="148" t="str">
        <f>IF(AND(A266&lt;&gt;"",Schülerdaten!V269&lt;&gt;""),Schülerdaten!V269,"")</f>
        <v/>
      </c>
      <c r="Y266" s="148" t="str">
        <f>IF(AND(A266&lt;&gt;"",Schülerdaten!W269&lt;&gt;""),Schülerdaten!W269,"")</f>
        <v/>
      </c>
      <c r="Z266" s="148" t="str">
        <f>IF(AND(A266&lt;&gt;"",Schülerdaten!X269&lt;&gt;""),Schülerdaten!X269,"")</f>
        <v/>
      </c>
    </row>
    <row r="267" spans="1:26" x14ac:dyDescent="0.2">
      <c r="A267" s="146" t="str">
        <f>IF(OR(Schülerdaten!$C270&lt;&gt;""),Schülerdaten!A270,"")</f>
        <v/>
      </c>
      <c r="B267" s="146" t="str">
        <f>IF(A267&lt;&gt;"",Schülerdaten!B270,"")</f>
        <v/>
      </c>
      <c r="C267" s="146" t="str">
        <f>IF(AND(A267&lt;&gt;"",Schülerdaten!F270&lt;&gt;""),IF(INDEX(codeclint,MATCH(Schülerdaten!F270,libclint,0))&lt;&gt;"",INDEX(codeclint,MATCH(Schülerdaten!F270,libclint,0)),""),"")</f>
        <v/>
      </c>
      <c r="D267" s="146" t="str">
        <f t="shared" si="12"/>
        <v/>
      </c>
      <c r="E267" s="146" t="str">
        <f>IF(A267&lt;&gt;"",IF(Schülerdaten!G270&lt;&gt;"",IF(Schülerdaten!AB270&lt;&gt;"",IF(Schülerdaten!G270="LOC.ID",CONCATENATE("LOC.",Schülerdaten!AU$5),Schülerdaten!G270),""),""),"")</f>
        <v/>
      </c>
      <c r="F267" s="146" t="str">
        <f>IF(A267&lt;&gt;"",IF(Schülerdaten!H270&lt;&gt;"",Schülerdaten!H270,""),"")</f>
        <v/>
      </c>
      <c r="G267" s="146" t="str">
        <f>IF(AND(A267&lt;&gt;"",Schülerdaten!AC270&lt;&gt;""),IF(Schülerdaten!AC270=TRUE,INDEX(codesex,MATCH(Schülerdaten!I270,libsex,0)),Schülerdaten!I270),"")</f>
        <v/>
      </c>
      <c r="H267" s="147" t="str">
        <f>IF(A267&lt;&gt;"",IF(Schülerdaten!J270&lt;&gt;"",Schülerdaten!J270,""),"")</f>
        <v/>
      </c>
      <c r="I267" s="148" t="str">
        <f>IF(AND(A267&lt;&gt;"",Schülerdaten!AE270&lt;&gt;""),IF(Schülerdaten!AE270=TRUE,INDEX(codenat,MATCH(Schülerdaten!K270,libnat,0)),Schülerdaten!K270),"")</f>
        <v/>
      </c>
      <c r="J267" s="148" t="str">
        <f>IF(AND(A267&lt;&gt;"",Schülerdaten!AF270&lt;&gt;""),IF(Schülerdaten!AF270=TRUE,INDEX(codelangue,MATCH(Schülerdaten!L270,liblangue,0)),Schülerdaten!L270),"")</f>
        <v/>
      </c>
      <c r="K267" s="148" t="str">
        <f>IF(AND(A267&lt;&gt;"",Schülerdaten!AH270&lt;&gt;""),IF(Schülerdaten!AH270=TRUE,IF(INDEX(codegem,MATCH(Schülerdaten!M270,libgem,0))&lt;8000,INDEX(codegem,MATCH(Schülerdaten!M270,libgem,0)),""),Schülerdaten!M270),"")</f>
        <v/>
      </c>
      <c r="L267" s="148" t="str">
        <f>IF(AND(A267&lt;&gt;"",Schülerdaten!AH270&lt;&gt;""),IF(Schülerdaten!AH270=TRUE,INDEX(codegemhist,MATCH(Schülerdaten!M270,libgem,0)),""),"")</f>
        <v/>
      </c>
      <c r="M267" s="148" t="str">
        <f>IF(AND(A267&lt;&gt;"",Schülerdaten!AH270&lt;&gt;""),IF(Schülerdaten!AH270=TRUE,IF(INDEX(codegem,MATCH(Schülerdaten!M270,libgem,0))&gt;=8000,INDEX(codegem,MATCH(Schülerdaten!M270,libgem,0)),""),Schülerdaten!M270),"")</f>
        <v/>
      </c>
      <c r="N267" s="148" t="str">
        <f>IF(AND(A267&lt;&gt;"",Schülerdaten!AI270&lt;&gt;""),IF(Schülerdaten!AI270=TRUE,INDEX(codeschart,MATCH(Schülerdaten!N270,libschart,0)),Schülerdaten!N270),"")</f>
        <v/>
      </c>
      <c r="O267" s="148" t="str">
        <f>IF(AND(A267&lt;&gt;"",Schülerdaten!O270&lt;&gt;""),Schülerdaten!O270,"")</f>
        <v/>
      </c>
      <c r="P267" s="148" t="str">
        <f>IF(AND(A267&lt;&gt;"",Schülerdaten!AK270&lt;&gt;""),IF(Schülerdaten!AK270=TRUE,INDEX(codeform,MATCH(Schülerdaten!P270,libform,0)),Schülerdaten!P270),"")</f>
        <v/>
      </c>
      <c r="Q267" s="148" t="str">
        <f>IF(AND(A267&lt;&gt;"",Schülerdaten!AL270&lt;&gt;""),IF(Schülerdaten!AL270=TRUE,INDEX(codespe,MATCH(Schülerdaten!Q270,libspe,0)),Schülerdaten!Q270),"")</f>
        <v/>
      </c>
      <c r="R267" s="148" t="str">
        <f>IF(AND(A267&lt;&gt;"",OR(Schülerdaten!AM270&lt;&gt;"",Schülerdaten!AT270=FALSE)),IF(Schülerdaten!AM270=TRUE,INDEX(codemp1,MATCH(Schülerdaten!R270,libmp1,0)),IF(Schülerdaten!AT270=FALSE,0,Schülerdaten!R270)),"")</f>
        <v/>
      </c>
      <c r="S267" s="148" t="str">
        <f t="shared" si="13"/>
        <v/>
      </c>
      <c r="T267" s="148" t="str">
        <f t="shared" si="14"/>
        <v/>
      </c>
      <c r="U267" s="148" t="str">
        <f>IF(AND(A267&lt;&gt;"",Schülerdaten!S270&lt;&gt;""),Schülerdaten!S270,"")</f>
        <v/>
      </c>
      <c r="V267" s="148" t="str">
        <f>IF(AND(A267&lt;&gt;"",Schülerdaten!T270&lt;&gt;""),Schülerdaten!T270,"")</f>
        <v/>
      </c>
      <c r="W267" s="148" t="str">
        <f>IF(AND(A267&lt;&gt;"",Schülerdaten!U270&lt;&gt;""),Schülerdaten!U270,"")</f>
        <v/>
      </c>
      <c r="X267" s="148" t="str">
        <f>IF(AND(A267&lt;&gt;"",Schülerdaten!V270&lt;&gt;""),Schülerdaten!V270,"")</f>
        <v/>
      </c>
      <c r="Y267" s="148" t="str">
        <f>IF(AND(A267&lt;&gt;"",Schülerdaten!W270&lt;&gt;""),Schülerdaten!W270,"")</f>
        <v/>
      </c>
      <c r="Z267" s="148" t="str">
        <f>IF(AND(A267&lt;&gt;"",Schülerdaten!X270&lt;&gt;""),Schülerdaten!X270,"")</f>
        <v/>
      </c>
    </row>
    <row r="268" spans="1:26" x14ac:dyDescent="0.2">
      <c r="A268" s="146" t="str">
        <f>IF(OR(Schülerdaten!$C271&lt;&gt;""),Schülerdaten!A271,"")</f>
        <v/>
      </c>
      <c r="B268" s="146" t="str">
        <f>IF(A268&lt;&gt;"",Schülerdaten!B271,"")</f>
        <v/>
      </c>
      <c r="C268" s="146" t="str">
        <f>IF(AND(A268&lt;&gt;"",Schülerdaten!F271&lt;&gt;""),IF(INDEX(codeclint,MATCH(Schülerdaten!F271,libclint,0))&lt;&gt;"",INDEX(codeclint,MATCH(Schülerdaten!F271,libclint,0)),""),"")</f>
        <v/>
      </c>
      <c r="D268" s="146" t="str">
        <f t="shared" si="12"/>
        <v/>
      </c>
      <c r="E268" s="146" t="str">
        <f>IF(A268&lt;&gt;"",IF(Schülerdaten!G271&lt;&gt;"",IF(Schülerdaten!AB271&lt;&gt;"",IF(Schülerdaten!G271="LOC.ID",CONCATENATE("LOC.",Schülerdaten!AU$5),Schülerdaten!G271),""),""),"")</f>
        <v/>
      </c>
      <c r="F268" s="146" t="str">
        <f>IF(A268&lt;&gt;"",IF(Schülerdaten!H271&lt;&gt;"",Schülerdaten!H271,""),"")</f>
        <v/>
      </c>
      <c r="G268" s="146" t="str">
        <f>IF(AND(A268&lt;&gt;"",Schülerdaten!AC271&lt;&gt;""),IF(Schülerdaten!AC271=TRUE,INDEX(codesex,MATCH(Schülerdaten!I271,libsex,0)),Schülerdaten!I271),"")</f>
        <v/>
      </c>
      <c r="H268" s="147" t="str">
        <f>IF(A268&lt;&gt;"",IF(Schülerdaten!J271&lt;&gt;"",Schülerdaten!J271,""),"")</f>
        <v/>
      </c>
      <c r="I268" s="148" t="str">
        <f>IF(AND(A268&lt;&gt;"",Schülerdaten!AE271&lt;&gt;""),IF(Schülerdaten!AE271=TRUE,INDEX(codenat,MATCH(Schülerdaten!K271,libnat,0)),Schülerdaten!K271),"")</f>
        <v/>
      </c>
      <c r="J268" s="148" t="str">
        <f>IF(AND(A268&lt;&gt;"",Schülerdaten!AF271&lt;&gt;""),IF(Schülerdaten!AF271=TRUE,INDEX(codelangue,MATCH(Schülerdaten!L271,liblangue,0)),Schülerdaten!L271),"")</f>
        <v/>
      </c>
      <c r="K268" s="148" t="str">
        <f>IF(AND(A268&lt;&gt;"",Schülerdaten!AH271&lt;&gt;""),IF(Schülerdaten!AH271=TRUE,IF(INDEX(codegem,MATCH(Schülerdaten!M271,libgem,0))&lt;8000,INDEX(codegem,MATCH(Schülerdaten!M271,libgem,0)),""),Schülerdaten!M271),"")</f>
        <v/>
      </c>
      <c r="L268" s="148" t="str">
        <f>IF(AND(A268&lt;&gt;"",Schülerdaten!AH271&lt;&gt;""),IF(Schülerdaten!AH271=TRUE,INDEX(codegemhist,MATCH(Schülerdaten!M271,libgem,0)),""),"")</f>
        <v/>
      </c>
      <c r="M268" s="148" t="str">
        <f>IF(AND(A268&lt;&gt;"",Schülerdaten!AH271&lt;&gt;""),IF(Schülerdaten!AH271=TRUE,IF(INDEX(codegem,MATCH(Schülerdaten!M271,libgem,0))&gt;=8000,INDEX(codegem,MATCH(Schülerdaten!M271,libgem,0)),""),Schülerdaten!M271),"")</f>
        <v/>
      </c>
      <c r="N268" s="148" t="str">
        <f>IF(AND(A268&lt;&gt;"",Schülerdaten!AI271&lt;&gt;""),IF(Schülerdaten!AI271=TRUE,INDEX(codeschart,MATCH(Schülerdaten!N271,libschart,0)),Schülerdaten!N271),"")</f>
        <v/>
      </c>
      <c r="O268" s="148" t="str">
        <f>IF(AND(A268&lt;&gt;"",Schülerdaten!O271&lt;&gt;""),Schülerdaten!O271,"")</f>
        <v/>
      </c>
      <c r="P268" s="148" t="str">
        <f>IF(AND(A268&lt;&gt;"",Schülerdaten!AK271&lt;&gt;""),IF(Schülerdaten!AK271=TRUE,INDEX(codeform,MATCH(Schülerdaten!P271,libform,0)),Schülerdaten!P271),"")</f>
        <v/>
      </c>
      <c r="Q268" s="148" t="str">
        <f>IF(AND(A268&lt;&gt;"",Schülerdaten!AL271&lt;&gt;""),IF(Schülerdaten!AL271=TRUE,INDEX(codespe,MATCH(Schülerdaten!Q271,libspe,0)),Schülerdaten!Q271),"")</f>
        <v/>
      </c>
      <c r="R268" s="148" t="str">
        <f>IF(AND(A268&lt;&gt;"",OR(Schülerdaten!AM271&lt;&gt;"",Schülerdaten!AT271=FALSE)),IF(Schülerdaten!AM271=TRUE,INDEX(codemp1,MATCH(Schülerdaten!R271,libmp1,0)),IF(Schülerdaten!AT271=FALSE,0,Schülerdaten!R271)),"")</f>
        <v/>
      </c>
      <c r="S268" s="148" t="str">
        <f t="shared" si="13"/>
        <v/>
      </c>
      <c r="T268" s="148" t="str">
        <f t="shared" si="14"/>
        <v/>
      </c>
      <c r="U268" s="148" t="str">
        <f>IF(AND(A268&lt;&gt;"",Schülerdaten!S271&lt;&gt;""),Schülerdaten!S271,"")</f>
        <v/>
      </c>
      <c r="V268" s="148" t="str">
        <f>IF(AND(A268&lt;&gt;"",Schülerdaten!T271&lt;&gt;""),Schülerdaten!T271,"")</f>
        <v/>
      </c>
      <c r="W268" s="148" t="str">
        <f>IF(AND(A268&lt;&gt;"",Schülerdaten!U271&lt;&gt;""),Schülerdaten!U271,"")</f>
        <v/>
      </c>
      <c r="X268" s="148" t="str">
        <f>IF(AND(A268&lt;&gt;"",Schülerdaten!V271&lt;&gt;""),Schülerdaten!V271,"")</f>
        <v/>
      </c>
      <c r="Y268" s="148" t="str">
        <f>IF(AND(A268&lt;&gt;"",Schülerdaten!W271&lt;&gt;""),Schülerdaten!W271,"")</f>
        <v/>
      </c>
      <c r="Z268" s="148" t="str">
        <f>IF(AND(A268&lt;&gt;"",Schülerdaten!X271&lt;&gt;""),Schülerdaten!X271,"")</f>
        <v/>
      </c>
    </row>
    <row r="269" spans="1:26" x14ac:dyDescent="0.2">
      <c r="A269" s="146" t="str">
        <f>IF(OR(Schülerdaten!$C272&lt;&gt;""),Schülerdaten!A272,"")</f>
        <v/>
      </c>
      <c r="B269" s="146" t="str">
        <f>IF(A269&lt;&gt;"",Schülerdaten!B272,"")</f>
        <v/>
      </c>
      <c r="C269" s="146" t="str">
        <f>IF(AND(A269&lt;&gt;"",Schülerdaten!F272&lt;&gt;""),IF(INDEX(codeclint,MATCH(Schülerdaten!F272,libclint,0))&lt;&gt;"",INDEX(codeclint,MATCH(Schülerdaten!F272,libclint,0)),""),"")</f>
        <v/>
      </c>
      <c r="D269" s="146" t="str">
        <f t="shared" si="12"/>
        <v/>
      </c>
      <c r="E269" s="146" t="str">
        <f>IF(A269&lt;&gt;"",IF(Schülerdaten!G272&lt;&gt;"",IF(Schülerdaten!AB272&lt;&gt;"",IF(Schülerdaten!G272="LOC.ID",CONCATENATE("LOC.",Schülerdaten!AU$5),Schülerdaten!G272),""),""),"")</f>
        <v/>
      </c>
      <c r="F269" s="146" t="str">
        <f>IF(A269&lt;&gt;"",IF(Schülerdaten!H272&lt;&gt;"",Schülerdaten!H272,""),"")</f>
        <v/>
      </c>
      <c r="G269" s="146" t="str">
        <f>IF(AND(A269&lt;&gt;"",Schülerdaten!AC272&lt;&gt;""),IF(Schülerdaten!AC272=TRUE,INDEX(codesex,MATCH(Schülerdaten!I272,libsex,0)),Schülerdaten!I272),"")</f>
        <v/>
      </c>
      <c r="H269" s="147" t="str">
        <f>IF(A269&lt;&gt;"",IF(Schülerdaten!J272&lt;&gt;"",Schülerdaten!J272,""),"")</f>
        <v/>
      </c>
      <c r="I269" s="148" t="str">
        <f>IF(AND(A269&lt;&gt;"",Schülerdaten!AE272&lt;&gt;""),IF(Schülerdaten!AE272=TRUE,INDEX(codenat,MATCH(Schülerdaten!K272,libnat,0)),Schülerdaten!K272),"")</f>
        <v/>
      </c>
      <c r="J269" s="148" t="str">
        <f>IF(AND(A269&lt;&gt;"",Schülerdaten!AF272&lt;&gt;""),IF(Schülerdaten!AF272=TRUE,INDEX(codelangue,MATCH(Schülerdaten!L272,liblangue,0)),Schülerdaten!L272),"")</f>
        <v/>
      </c>
      <c r="K269" s="148" t="str">
        <f>IF(AND(A269&lt;&gt;"",Schülerdaten!AH272&lt;&gt;""),IF(Schülerdaten!AH272=TRUE,IF(INDEX(codegem,MATCH(Schülerdaten!M272,libgem,0))&lt;8000,INDEX(codegem,MATCH(Schülerdaten!M272,libgem,0)),""),Schülerdaten!M272),"")</f>
        <v/>
      </c>
      <c r="L269" s="148" t="str">
        <f>IF(AND(A269&lt;&gt;"",Schülerdaten!AH272&lt;&gt;""),IF(Schülerdaten!AH272=TRUE,INDEX(codegemhist,MATCH(Schülerdaten!M272,libgem,0)),""),"")</f>
        <v/>
      </c>
      <c r="M269" s="148" t="str">
        <f>IF(AND(A269&lt;&gt;"",Schülerdaten!AH272&lt;&gt;""),IF(Schülerdaten!AH272=TRUE,IF(INDEX(codegem,MATCH(Schülerdaten!M272,libgem,0))&gt;=8000,INDEX(codegem,MATCH(Schülerdaten!M272,libgem,0)),""),Schülerdaten!M272),"")</f>
        <v/>
      </c>
      <c r="N269" s="148" t="str">
        <f>IF(AND(A269&lt;&gt;"",Schülerdaten!AI272&lt;&gt;""),IF(Schülerdaten!AI272=TRUE,INDEX(codeschart,MATCH(Schülerdaten!N272,libschart,0)),Schülerdaten!N272),"")</f>
        <v/>
      </c>
      <c r="O269" s="148" t="str">
        <f>IF(AND(A269&lt;&gt;"",Schülerdaten!O272&lt;&gt;""),Schülerdaten!O272,"")</f>
        <v/>
      </c>
      <c r="P269" s="148" t="str">
        <f>IF(AND(A269&lt;&gt;"",Schülerdaten!AK272&lt;&gt;""),IF(Schülerdaten!AK272=TRUE,INDEX(codeform,MATCH(Schülerdaten!P272,libform,0)),Schülerdaten!P272),"")</f>
        <v/>
      </c>
      <c r="Q269" s="148" t="str">
        <f>IF(AND(A269&lt;&gt;"",Schülerdaten!AL272&lt;&gt;""),IF(Schülerdaten!AL272=TRUE,INDEX(codespe,MATCH(Schülerdaten!Q272,libspe,0)),Schülerdaten!Q272),"")</f>
        <v/>
      </c>
      <c r="R269" s="148" t="str">
        <f>IF(AND(A269&lt;&gt;"",OR(Schülerdaten!AM272&lt;&gt;"",Schülerdaten!AT272=FALSE)),IF(Schülerdaten!AM272=TRUE,INDEX(codemp1,MATCH(Schülerdaten!R272,libmp1,0)),IF(Schülerdaten!AT272=FALSE,0,Schülerdaten!R272)),"")</f>
        <v/>
      </c>
      <c r="S269" s="148" t="str">
        <f t="shared" si="13"/>
        <v/>
      </c>
      <c r="T269" s="148" t="str">
        <f t="shared" si="14"/>
        <v/>
      </c>
      <c r="U269" s="148" t="str">
        <f>IF(AND(A269&lt;&gt;"",Schülerdaten!S272&lt;&gt;""),Schülerdaten!S272,"")</f>
        <v/>
      </c>
      <c r="V269" s="148" t="str">
        <f>IF(AND(A269&lt;&gt;"",Schülerdaten!T272&lt;&gt;""),Schülerdaten!T272,"")</f>
        <v/>
      </c>
      <c r="W269" s="148" t="str">
        <f>IF(AND(A269&lt;&gt;"",Schülerdaten!U272&lt;&gt;""),Schülerdaten!U272,"")</f>
        <v/>
      </c>
      <c r="X269" s="148" t="str">
        <f>IF(AND(A269&lt;&gt;"",Schülerdaten!V272&lt;&gt;""),Schülerdaten!V272,"")</f>
        <v/>
      </c>
      <c r="Y269" s="148" t="str">
        <f>IF(AND(A269&lt;&gt;"",Schülerdaten!W272&lt;&gt;""),Schülerdaten!W272,"")</f>
        <v/>
      </c>
      <c r="Z269" s="148" t="str">
        <f>IF(AND(A269&lt;&gt;"",Schülerdaten!X272&lt;&gt;""),Schülerdaten!X272,"")</f>
        <v/>
      </c>
    </row>
    <row r="270" spans="1:26" x14ac:dyDescent="0.2">
      <c r="A270" s="146" t="str">
        <f>IF(OR(Schülerdaten!$C273&lt;&gt;""),Schülerdaten!A273,"")</f>
        <v/>
      </c>
      <c r="B270" s="146" t="str">
        <f>IF(A270&lt;&gt;"",Schülerdaten!B273,"")</f>
        <v/>
      </c>
      <c r="C270" s="146" t="str">
        <f>IF(AND(A270&lt;&gt;"",Schülerdaten!F273&lt;&gt;""),IF(INDEX(codeclint,MATCH(Schülerdaten!F273,libclint,0))&lt;&gt;"",INDEX(codeclint,MATCH(Schülerdaten!F273,libclint,0)),""),"")</f>
        <v/>
      </c>
      <c r="D270" s="146" t="str">
        <f t="shared" si="12"/>
        <v/>
      </c>
      <c r="E270" s="146" t="str">
        <f>IF(A270&lt;&gt;"",IF(Schülerdaten!G273&lt;&gt;"",IF(Schülerdaten!AB273&lt;&gt;"",IF(Schülerdaten!G273="LOC.ID",CONCATENATE("LOC.",Schülerdaten!AU$5),Schülerdaten!G273),""),""),"")</f>
        <v/>
      </c>
      <c r="F270" s="146" t="str">
        <f>IF(A270&lt;&gt;"",IF(Schülerdaten!H273&lt;&gt;"",Schülerdaten!H273,""),"")</f>
        <v/>
      </c>
      <c r="G270" s="146" t="str">
        <f>IF(AND(A270&lt;&gt;"",Schülerdaten!AC273&lt;&gt;""),IF(Schülerdaten!AC273=TRUE,INDEX(codesex,MATCH(Schülerdaten!I273,libsex,0)),Schülerdaten!I273),"")</f>
        <v/>
      </c>
      <c r="H270" s="147" t="str">
        <f>IF(A270&lt;&gt;"",IF(Schülerdaten!J273&lt;&gt;"",Schülerdaten!J273,""),"")</f>
        <v/>
      </c>
      <c r="I270" s="148" t="str">
        <f>IF(AND(A270&lt;&gt;"",Schülerdaten!AE273&lt;&gt;""),IF(Schülerdaten!AE273=TRUE,INDEX(codenat,MATCH(Schülerdaten!K273,libnat,0)),Schülerdaten!K273),"")</f>
        <v/>
      </c>
      <c r="J270" s="148" t="str">
        <f>IF(AND(A270&lt;&gt;"",Schülerdaten!AF273&lt;&gt;""),IF(Schülerdaten!AF273=TRUE,INDEX(codelangue,MATCH(Schülerdaten!L273,liblangue,0)),Schülerdaten!L273),"")</f>
        <v/>
      </c>
      <c r="K270" s="148" t="str">
        <f>IF(AND(A270&lt;&gt;"",Schülerdaten!AH273&lt;&gt;""),IF(Schülerdaten!AH273=TRUE,IF(INDEX(codegem,MATCH(Schülerdaten!M273,libgem,0))&lt;8000,INDEX(codegem,MATCH(Schülerdaten!M273,libgem,0)),""),Schülerdaten!M273),"")</f>
        <v/>
      </c>
      <c r="L270" s="148" t="str">
        <f>IF(AND(A270&lt;&gt;"",Schülerdaten!AH273&lt;&gt;""),IF(Schülerdaten!AH273=TRUE,INDEX(codegemhist,MATCH(Schülerdaten!M273,libgem,0)),""),"")</f>
        <v/>
      </c>
      <c r="M270" s="148" t="str">
        <f>IF(AND(A270&lt;&gt;"",Schülerdaten!AH273&lt;&gt;""),IF(Schülerdaten!AH273=TRUE,IF(INDEX(codegem,MATCH(Schülerdaten!M273,libgem,0))&gt;=8000,INDEX(codegem,MATCH(Schülerdaten!M273,libgem,0)),""),Schülerdaten!M273),"")</f>
        <v/>
      </c>
      <c r="N270" s="148" t="str">
        <f>IF(AND(A270&lt;&gt;"",Schülerdaten!AI273&lt;&gt;""),IF(Schülerdaten!AI273=TRUE,INDEX(codeschart,MATCH(Schülerdaten!N273,libschart,0)),Schülerdaten!N273),"")</f>
        <v/>
      </c>
      <c r="O270" s="148" t="str">
        <f>IF(AND(A270&lt;&gt;"",Schülerdaten!O273&lt;&gt;""),Schülerdaten!O273,"")</f>
        <v/>
      </c>
      <c r="P270" s="148" t="str">
        <f>IF(AND(A270&lt;&gt;"",Schülerdaten!AK273&lt;&gt;""),IF(Schülerdaten!AK273=TRUE,INDEX(codeform,MATCH(Schülerdaten!P273,libform,0)),Schülerdaten!P273),"")</f>
        <v/>
      </c>
      <c r="Q270" s="148" t="str">
        <f>IF(AND(A270&lt;&gt;"",Schülerdaten!AL273&lt;&gt;""),IF(Schülerdaten!AL273=TRUE,INDEX(codespe,MATCH(Schülerdaten!Q273,libspe,0)),Schülerdaten!Q273),"")</f>
        <v/>
      </c>
      <c r="R270" s="148" t="str">
        <f>IF(AND(A270&lt;&gt;"",OR(Schülerdaten!AM273&lt;&gt;"",Schülerdaten!AT273=FALSE)),IF(Schülerdaten!AM273=TRUE,INDEX(codemp1,MATCH(Schülerdaten!R273,libmp1,0)),IF(Schülerdaten!AT273=FALSE,0,Schülerdaten!R273)),"")</f>
        <v/>
      </c>
      <c r="S270" s="148" t="str">
        <f t="shared" si="13"/>
        <v/>
      </c>
      <c r="T270" s="148" t="str">
        <f t="shared" si="14"/>
        <v/>
      </c>
      <c r="U270" s="148" t="str">
        <f>IF(AND(A270&lt;&gt;"",Schülerdaten!S273&lt;&gt;""),Schülerdaten!S273,"")</f>
        <v/>
      </c>
      <c r="V270" s="148" t="str">
        <f>IF(AND(A270&lt;&gt;"",Schülerdaten!T273&lt;&gt;""),Schülerdaten!T273,"")</f>
        <v/>
      </c>
      <c r="W270" s="148" t="str">
        <f>IF(AND(A270&lt;&gt;"",Schülerdaten!U273&lt;&gt;""),Schülerdaten!U273,"")</f>
        <v/>
      </c>
      <c r="X270" s="148" t="str">
        <f>IF(AND(A270&lt;&gt;"",Schülerdaten!V273&lt;&gt;""),Schülerdaten!V273,"")</f>
        <v/>
      </c>
      <c r="Y270" s="148" t="str">
        <f>IF(AND(A270&lt;&gt;"",Schülerdaten!W273&lt;&gt;""),Schülerdaten!W273,"")</f>
        <v/>
      </c>
      <c r="Z270" s="148" t="str">
        <f>IF(AND(A270&lt;&gt;"",Schülerdaten!X273&lt;&gt;""),Schülerdaten!X273,"")</f>
        <v/>
      </c>
    </row>
    <row r="271" spans="1:26" x14ac:dyDescent="0.2">
      <c r="A271" s="146" t="str">
        <f>IF(OR(Schülerdaten!$C274&lt;&gt;""),Schülerdaten!A274,"")</f>
        <v/>
      </c>
      <c r="B271" s="146" t="str">
        <f>IF(A271&lt;&gt;"",Schülerdaten!B274,"")</f>
        <v/>
      </c>
      <c r="C271" s="146" t="str">
        <f>IF(AND(A271&lt;&gt;"",Schülerdaten!F274&lt;&gt;""),IF(INDEX(codeclint,MATCH(Schülerdaten!F274,libclint,0))&lt;&gt;"",INDEX(codeclint,MATCH(Schülerdaten!F274,libclint,0)),""),"")</f>
        <v/>
      </c>
      <c r="D271" s="146" t="str">
        <f t="shared" si="12"/>
        <v/>
      </c>
      <c r="E271" s="146" t="str">
        <f>IF(A271&lt;&gt;"",IF(Schülerdaten!G274&lt;&gt;"",IF(Schülerdaten!AB274&lt;&gt;"",IF(Schülerdaten!G274="LOC.ID",CONCATENATE("LOC.",Schülerdaten!AU$5),Schülerdaten!G274),""),""),"")</f>
        <v/>
      </c>
      <c r="F271" s="146" t="str">
        <f>IF(A271&lt;&gt;"",IF(Schülerdaten!H274&lt;&gt;"",Schülerdaten!H274,""),"")</f>
        <v/>
      </c>
      <c r="G271" s="146" t="str">
        <f>IF(AND(A271&lt;&gt;"",Schülerdaten!AC274&lt;&gt;""),IF(Schülerdaten!AC274=TRUE,INDEX(codesex,MATCH(Schülerdaten!I274,libsex,0)),Schülerdaten!I274),"")</f>
        <v/>
      </c>
      <c r="H271" s="147" t="str">
        <f>IF(A271&lt;&gt;"",IF(Schülerdaten!J274&lt;&gt;"",Schülerdaten!J274,""),"")</f>
        <v/>
      </c>
      <c r="I271" s="148" t="str">
        <f>IF(AND(A271&lt;&gt;"",Schülerdaten!AE274&lt;&gt;""),IF(Schülerdaten!AE274=TRUE,INDEX(codenat,MATCH(Schülerdaten!K274,libnat,0)),Schülerdaten!K274),"")</f>
        <v/>
      </c>
      <c r="J271" s="148" t="str">
        <f>IF(AND(A271&lt;&gt;"",Schülerdaten!AF274&lt;&gt;""),IF(Schülerdaten!AF274=TRUE,INDEX(codelangue,MATCH(Schülerdaten!L274,liblangue,0)),Schülerdaten!L274),"")</f>
        <v/>
      </c>
      <c r="K271" s="148" t="str">
        <f>IF(AND(A271&lt;&gt;"",Schülerdaten!AH274&lt;&gt;""),IF(Schülerdaten!AH274=TRUE,IF(INDEX(codegem,MATCH(Schülerdaten!M274,libgem,0))&lt;8000,INDEX(codegem,MATCH(Schülerdaten!M274,libgem,0)),""),Schülerdaten!M274),"")</f>
        <v/>
      </c>
      <c r="L271" s="148" t="str">
        <f>IF(AND(A271&lt;&gt;"",Schülerdaten!AH274&lt;&gt;""),IF(Schülerdaten!AH274=TRUE,INDEX(codegemhist,MATCH(Schülerdaten!M274,libgem,0)),""),"")</f>
        <v/>
      </c>
      <c r="M271" s="148" t="str">
        <f>IF(AND(A271&lt;&gt;"",Schülerdaten!AH274&lt;&gt;""),IF(Schülerdaten!AH274=TRUE,IF(INDEX(codegem,MATCH(Schülerdaten!M274,libgem,0))&gt;=8000,INDEX(codegem,MATCH(Schülerdaten!M274,libgem,0)),""),Schülerdaten!M274),"")</f>
        <v/>
      </c>
      <c r="N271" s="148" t="str">
        <f>IF(AND(A271&lt;&gt;"",Schülerdaten!AI274&lt;&gt;""),IF(Schülerdaten!AI274=TRUE,INDEX(codeschart,MATCH(Schülerdaten!N274,libschart,0)),Schülerdaten!N274),"")</f>
        <v/>
      </c>
      <c r="O271" s="148" t="str">
        <f>IF(AND(A271&lt;&gt;"",Schülerdaten!O274&lt;&gt;""),Schülerdaten!O274,"")</f>
        <v/>
      </c>
      <c r="P271" s="148" t="str">
        <f>IF(AND(A271&lt;&gt;"",Schülerdaten!AK274&lt;&gt;""),IF(Schülerdaten!AK274=TRUE,INDEX(codeform,MATCH(Schülerdaten!P274,libform,0)),Schülerdaten!P274),"")</f>
        <v/>
      </c>
      <c r="Q271" s="148" t="str">
        <f>IF(AND(A271&lt;&gt;"",Schülerdaten!AL274&lt;&gt;""),IF(Schülerdaten!AL274=TRUE,INDEX(codespe,MATCH(Schülerdaten!Q274,libspe,0)),Schülerdaten!Q274),"")</f>
        <v/>
      </c>
      <c r="R271" s="148" t="str">
        <f>IF(AND(A271&lt;&gt;"",OR(Schülerdaten!AM274&lt;&gt;"",Schülerdaten!AT274=FALSE)),IF(Schülerdaten!AM274=TRUE,INDEX(codemp1,MATCH(Schülerdaten!R274,libmp1,0)),IF(Schülerdaten!AT274=FALSE,0,Schülerdaten!R274)),"")</f>
        <v/>
      </c>
      <c r="S271" s="148" t="str">
        <f t="shared" si="13"/>
        <v/>
      </c>
      <c r="T271" s="148" t="str">
        <f t="shared" si="14"/>
        <v/>
      </c>
      <c r="U271" s="148" t="str">
        <f>IF(AND(A271&lt;&gt;"",Schülerdaten!S274&lt;&gt;""),Schülerdaten!S274,"")</f>
        <v/>
      </c>
      <c r="V271" s="148" t="str">
        <f>IF(AND(A271&lt;&gt;"",Schülerdaten!T274&lt;&gt;""),Schülerdaten!T274,"")</f>
        <v/>
      </c>
      <c r="W271" s="148" t="str">
        <f>IF(AND(A271&lt;&gt;"",Schülerdaten!U274&lt;&gt;""),Schülerdaten!U274,"")</f>
        <v/>
      </c>
      <c r="X271" s="148" t="str">
        <f>IF(AND(A271&lt;&gt;"",Schülerdaten!V274&lt;&gt;""),Schülerdaten!V274,"")</f>
        <v/>
      </c>
      <c r="Y271" s="148" t="str">
        <f>IF(AND(A271&lt;&gt;"",Schülerdaten!W274&lt;&gt;""),Schülerdaten!W274,"")</f>
        <v/>
      </c>
      <c r="Z271" s="148" t="str">
        <f>IF(AND(A271&lt;&gt;"",Schülerdaten!X274&lt;&gt;""),Schülerdaten!X274,"")</f>
        <v/>
      </c>
    </row>
    <row r="272" spans="1:26" x14ac:dyDescent="0.2">
      <c r="A272" s="146" t="str">
        <f>IF(OR(Schülerdaten!$C275&lt;&gt;""),Schülerdaten!A275,"")</f>
        <v/>
      </c>
      <c r="B272" s="146" t="str">
        <f>IF(A272&lt;&gt;"",Schülerdaten!B275,"")</f>
        <v/>
      </c>
      <c r="C272" s="146" t="str">
        <f>IF(AND(A272&lt;&gt;"",Schülerdaten!F275&lt;&gt;""),IF(INDEX(codeclint,MATCH(Schülerdaten!F275,libclint,0))&lt;&gt;"",INDEX(codeclint,MATCH(Schülerdaten!F275,libclint,0)),""),"")</f>
        <v/>
      </c>
      <c r="D272" s="146" t="str">
        <f t="shared" si="12"/>
        <v/>
      </c>
      <c r="E272" s="146" t="str">
        <f>IF(A272&lt;&gt;"",IF(Schülerdaten!G275&lt;&gt;"",IF(Schülerdaten!AB275&lt;&gt;"",IF(Schülerdaten!G275="LOC.ID",CONCATENATE("LOC.",Schülerdaten!AU$5),Schülerdaten!G275),""),""),"")</f>
        <v/>
      </c>
      <c r="F272" s="146" t="str">
        <f>IF(A272&lt;&gt;"",IF(Schülerdaten!H275&lt;&gt;"",Schülerdaten!H275,""),"")</f>
        <v/>
      </c>
      <c r="G272" s="146" t="str">
        <f>IF(AND(A272&lt;&gt;"",Schülerdaten!AC275&lt;&gt;""),IF(Schülerdaten!AC275=TRUE,INDEX(codesex,MATCH(Schülerdaten!I275,libsex,0)),Schülerdaten!I275),"")</f>
        <v/>
      </c>
      <c r="H272" s="147" t="str">
        <f>IF(A272&lt;&gt;"",IF(Schülerdaten!J275&lt;&gt;"",Schülerdaten!J275,""),"")</f>
        <v/>
      </c>
      <c r="I272" s="148" t="str">
        <f>IF(AND(A272&lt;&gt;"",Schülerdaten!AE275&lt;&gt;""),IF(Schülerdaten!AE275=TRUE,INDEX(codenat,MATCH(Schülerdaten!K275,libnat,0)),Schülerdaten!K275),"")</f>
        <v/>
      </c>
      <c r="J272" s="148" t="str">
        <f>IF(AND(A272&lt;&gt;"",Schülerdaten!AF275&lt;&gt;""),IF(Schülerdaten!AF275=TRUE,INDEX(codelangue,MATCH(Schülerdaten!L275,liblangue,0)),Schülerdaten!L275),"")</f>
        <v/>
      </c>
      <c r="K272" s="148" t="str">
        <f>IF(AND(A272&lt;&gt;"",Schülerdaten!AH275&lt;&gt;""),IF(Schülerdaten!AH275=TRUE,IF(INDEX(codegem,MATCH(Schülerdaten!M275,libgem,0))&lt;8000,INDEX(codegem,MATCH(Schülerdaten!M275,libgem,0)),""),Schülerdaten!M275),"")</f>
        <v/>
      </c>
      <c r="L272" s="148" t="str">
        <f>IF(AND(A272&lt;&gt;"",Schülerdaten!AH275&lt;&gt;""),IF(Schülerdaten!AH275=TRUE,INDEX(codegemhist,MATCH(Schülerdaten!M275,libgem,0)),""),"")</f>
        <v/>
      </c>
      <c r="M272" s="148" t="str">
        <f>IF(AND(A272&lt;&gt;"",Schülerdaten!AH275&lt;&gt;""),IF(Schülerdaten!AH275=TRUE,IF(INDEX(codegem,MATCH(Schülerdaten!M275,libgem,0))&gt;=8000,INDEX(codegem,MATCH(Schülerdaten!M275,libgem,0)),""),Schülerdaten!M275),"")</f>
        <v/>
      </c>
      <c r="N272" s="148" t="str">
        <f>IF(AND(A272&lt;&gt;"",Schülerdaten!AI275&lt;&gt;""),IF(Schülerdaten!AI275=TRUE,INDEX(codeschart,MATCH(Schülerdaten!N275,libschart,0)),Schülerdaten!N275),"")</f>
        <v/>
      </c>
      <c r="O272" s="148" t="str">
        <f>IF(AND(A272&lt;&gt;"",Schülerdaten!O275&lt;&gt;""),Schülerdaten!O275,"")</f>
        <v/>
      </c>
      <c r="P272" s="148" t="str">
        <f>IF(AND(A272&lt;&gt;"",Schülerdaten!AK275&lt;&gt;""),IF(Schülerdaten!AK275=TRUE,INDEX(codeform,MATCH(Schülerdaten!P275,libform,0)),Schülerdaten!P275),"")</f>
        <v/>
      </c>
      <c r="Q272" s="148" t="str">
        <f>IF(AND(A272&lt;&gt;"",Schülerdaten!AL275&lt;&gt;""),IF(Schülerdaten!AL275=TRUE,INDEX(codespe,MATCH(Schülerdaten!Q275,libspe,0)),Schülerdaten!Q275),"")</f>
        <v/>
      </c>
      <c r="R272" s="148" t="str">
        <f>IF(AND(A272&lt;&gt;"",OR(Schülerdaten!AM275&lt;&gt;"",Schülerdaten!AT275=FALSE)),IF(Schülerdaten!AM275=TRUE,INDEX(codemp1,MATCH(Schülerdaten!R275,libmp1,0)),IF(Schülerdaten!AT275=FALSE,0,Schülerdaten!R275)),"")</f>
        <v/>
      </c>
      <c r="S272" s="148" t="str">
        <f t="shared" si="13"/>
        <v/>
      </c>
      <c r="T272" s="148" t="str">
        <f t="shared" si="14"/>
        <v/>
      </c>
      <c r="U272" s="148" t="str">
        <f>IF(AND(A272&lt;&gt;"",Schülerdaten!S275&lt;&gt;""),Schülerdaten!S275,"")</f>
        <v/>
      </c>
      <c r="V272" s="148" t="str">
        <f>IF(AND(A272&lt;&gt;"",Schülerdaten!T275&lt;&gt;""),Schülerdaten!T275,"")</f>
        <v/>
      </c>
      <c r="W272" s="148" t="str">
        <f>IF(AND(A272&lt;&gt;"",Schülerdaten!U275&lt;&gt;""),Schülerdaten!U275,"")</f>
        <v/>
      </c>
      <c r="X272" s="148" t="str">
        <f>IF(AND(A272&lt;&gt;"",Schülerdaten!V275&lt;&gt;""),Schülerdaten!V275,"")</f>
        <v/>
      </c>
      <c r="Y272" s="148" t="str">
        <f>IF(AND(A272&lt;&gt;"",Schülerdaten!W275&lt;&gt;""),Schülerdaten!W275,"")</f>
        <v/>
      </c>
      <c r="Z272" s="148" t="str">
        <f>IF(AND(A272&lt;&gt;"",Schülerdaten!X275&lt;&gt;""),Schülerdaten!X275,"")</f>
        <v/>
      </c>
    </row>
    <row r="273" spans="1:26" x14ac:dyDescent="0.2">
      <c r="A273" s="146" t="str">
        <f>IF(OR(Schülerdaten!$C276&lt;&gt;""),Schülerdaten!A276,"")</f>
        <v/>
      </c>
      <c r="B273" s="146" t="str">
        <f>IF(A273&lt;&gt;"",Schülerdaten!B276,"")</f>
        <v/>
      </c>
      <c r="C273" s="146" t="str">
        <f>IF(AND(A273&lt;&gt;"",Schülerdaten!F276&lt;&gt;""),IF(INDEX(codeclint,MATCH(Schülerdaten!F276,libclint,0))&lt;&gt;"",INDEX(codeclint,MATCH(Schülerdaten!F276,libclint,0)),""),"")</f>
        <v/>
      </c>
      <c r="D273" s="146" t="str">
        <f t="shared" si="12"/>
        <v/>
      </c>
      <c r="E273" s="146" t="str">
        <f>IF(A273&lt;&gt;"",IF(Schülerdaten!G276&lt;&gt;"",IF(Schülerdaten!AB276&lt;&gt;"",IF(Schülerdaten!G276="LOC.ID",CONCATENATE("LOC.",Schülerdaten!AU$5),Schülerdaten!G276),""),""),"")</f>
        <v/>
      </c>
      <c r="F273" s="146" t="str">
        <f>IF(A273&lt;&gt;"",IF(Schülerdaten!H276&lt;&gt;"",Schülerdaten!H276,""),"")</f>
        <v/>
      </c>
      <c r="G273" s="146" t="str">
        <f>IF(AND(A273&lt;&gt;"",Schülerdaten!AC276&lt;&gt;""),IF(Schülerdaten!AC276=TRUE,INDEX(codesex,MATCH(Schülerdaten!I276,libsex,0)),Schülerdaten!I276),"")</f>
        <v/>
      </c>
      <c r="H273" s="147" t="str">
        <f>IF(A273&lt;&gt;"",IF(Schülerdaten!J276&lt;&gt;"",Schülerdaten!J276,""),"")</f>
        <v/>
      </c>
      <c r="I273" s="148" t="str">
        <f>IF(AND(A273&lt;&gt;"",Schülerdaten!AE276&lt;&gt;""),IF(Schülerdaten!AE276=TRUE,INDEX(codenat,MATCH(Schülerdaten!K276,libnat,0)),Schülerdaten!K276),"")</f>
        <v/>
      </c>
      <c r="J273" s="148" t="str">
        <f>IF(AND(A273&lt;&gt;"",Schülerdaten!AF276&lt;&gt;""),IF(Schülerdaten!AF276=TRUE,INDEX(codelangue,MATCH(Schülerdaten!L276,liblangue,0)),Schülerdaten!L276),"")</f>
        <v/>
      </c>
      <c r="K273" s="148" t="str">
        <f>IF(AND(A273&lt;&gt;"",Schülerdaten!AH276&lt;&gt;""),IF(Schülerdaten!AH276=TRUE,IF(INDEX(codegem,MATCH(Schülerdaten!M276,libgem,0))&lt;8000,INDEX(codegem,MATCH(Schülerdaten!M276,libgem,0)),""),Schülerdaten!M276),"")</f>
        <v/>
      </c>
      <c r="L273" s="148" t="str">
        <f>IF(AND(A273&lt;&gt;"",Schülerdaten!AH276&lt;&gt;""),IF(Schülerdaten!AH276=TRUE,INDEX(codegemhist,MATCH(Schülerdaten!M276,libgem,0)),""),"")</f>
        <v/>
      </c>
      <c r="M273" s="148" t="str">
        <f>IF(AND(A273&lt;&gt;"",Schülerdaten!AH276&lt;&gt;""),IF(Schülerdaten!AH276=TRUE,IF(INDEX(codegem,MATCH(Schülerdaten!M276,libgem,0))&gt;=8000,INDEX(codegem,MATCH(Schülerdaten!M276,libgem,0)),""),Schülerdaten!M276),"")</f>
        <v/>
      </c>
      <c r="N273" s="148" t="str">
        <f>IF(AND(A273&lt;&gt;"",Schülerdaten!AI276&lt;&gt;""),IF(Schülerdaten!AI276=TRUE,INDEX(codeschart,MATCH(Schülerdaten!N276,libschart,0)),Schülerdaten!N276),"")</f>
        <v/>
      </c>
      <c r="O273" s="148" t="str">
        <f>IF(AND(A273&lt;&gt;"",Schülerdaten!O276&lt;&gt;""),Schülerdaten!O276,"")</f>
        <v/>
      </c>
      <c r="P273" s="148" t="str">
        <f>IF(AND(A273&lt;&gt;"",Schülerdaten!AK276&lt;&gt;""),IF(Schülerdaten!AK276=TRUE,INDEX(codeform,MATCH(Schülerdaten!P276,libform,0)),Schülerdaten!P276),"")</f>
        <v/>
      </c>
      <c r="Q273" s="148" t="str">
        <f>IF(AND(A273&lt;&gt;"",Schülerdaten!AL276&lt;&gt;""),IF(Schülerdaten!AL276=TRUE,INDEX(codespe,MATCH(Schülerdaten!Q276,libspe,0)),Schülerdaten!Q276),"")</f>
        <v/>
      </c>
      <c r="R273" s="148" t="str">
        <f>IF(AND(A273&lt;&gt;"",OR(Schülerdaten!AM276&lt;&gt;"",Schülerdaten!AT276=FALSE)),IF(Schülerdaten!AM276=TRUE,INDEX(codemp1,MATCH(Schülerdaten!R276,libmp1,0)),IF(Schülerdaten!AT276=FALSE,0,Schülerdaten!R276)),"")</f>
        <v/>
      </c>
      <c r="S273" s="148" t="str">
        <f t="shared" si="13"/>
        <v/>
      </c>
      <c r="T273" s="148" t="str">
        <f t="shared" si="14"/>
        <v/>
      </c>
      <c r="U273" s="148" t="str">
        <f>IF(AND(A273&lt;&gt;"",Schülerdaten!S276&lt;&gt;""),Schülerdaten!S276,"")</f>
        <v/>
      </c>
      <c r="V273" s="148" t="str">
        <f>IF(AND(A273&lt;&gt;"",Schülerdaten!T276&lt;&gt;""),Schülerdaten!T276,"")</f>
        <v/>
      </c>
      <c r="W273" s="148" t="str">
        <f>IF(AND(A273&lt;&gt;"",Schülerdaten!U276&lt;&gt;""),Schülerdaten!U276,"")</f>
        <v/>
      </c>
      <c r="X273" s="148" t="str">
        <f>IF(AND(A273&lt;&gt;"",Schülerdaten!V276&lt;&gt;""),Schülerdaten!V276,"")</f>
        <v/>
      </c>
      <c r="Y273" s="148" t="str">
        <f>IF(AND(A273&lt;&gt;"",Schülerdaten!W276&lt;&gt;""),Schülerdaten!W276,"")</f>
        <v/>
      </c>
      <c r="Z273" s="148" t="str">
        <f>IF(AND(A273&lt;&gt;"",Schülerdaten!X276&lt;&gt;""),Schülerdaten!X276,"")</f>
        <v/>
      </c>
    </row>
    <row r="274" spans="1:26" x14ac:dyDescent="0.2">
      <c r="A274" s="146" t="str">
        <f>IF(OR(Schülerdaten!$C277&lt;&gt;""),Schülerdaten!A277,"")</f>
        <v/>
      </c>
      <c r="B274" s="146" t="str">
        <f>IF(A274&lt;&gt;"",Schülerdaten!B277,"")</f>
        <v/>
      </c>
      <c r="C274" s="146" t="str">
        <f>IF(AND(A274&lt;&gt;"",Schülerdaten!F277&lt;&gt;""),IF(INDEX(codeclint,MATCH(Schülerdaten!F277,libclint,0))&lt;&gt;"",INDEX(codeclint,MATCH(Schülerdaten!F277,libclint,0)),""),"")</f>
        <v/>
      </c>
      <c r="D274" s="146" t="str">
        <f t="shared" si="12"/>
        <v/>
      </c>
      <c r="E274" s="146" t="str">
        <f>IF(A274&lt;&gt;"",IF(Schülerdaten!G277&lt;&gt;"",IF(Schülerdaten!AB277&lt;&gt;"",IF(Schülerdaten!G277="LOC.ID",CONCATENATE("LOC.",Schülerdaten!AU$5),Schülerdaten!G277),""),""),"")</f>
        <v/>
      </c>
      <c r="F274" s="146" t="str">
        <f>IF(A274&lt;&gt;"",IF(Schülerdaten!H277&lt;&gt;"",Schülerdaten!H277,""),"")</f>
        <v/>
      </c>
      <c r="G274" s="146" t="str">
        <f>IF(AND(A274&lt;&gt;"",Schülerdaten!AC277&lt;&gt;""),IF(Schülerdaten!AC277=TRUE,INDEX(codesex,MATCH(Schülerdaten!I277,libsex,0)),Schülerdaten!I277),"")</f>
        <v/>
      </c>
      <c r="H274" s="147" t="str">
        <f>IF(A274&lt;&gt;"",IF(Schülerdaten!J277&lt;&gt;"",Schülerdaten!J277,""),"")</f>
        <v/>
      </c>
      <c r="I274" s="148" t="str">
        <f>IF(AND(A274&lt;&gt;"",Schülerdaten!AE277&lt;&gt;""),IF(Schülerdaten!AE277=TRUE,INDEX(codenat,MATCH(Schülerdaten!K277,libnat,0)),Schülerdaten!K277),"")</f>
        <v/>
      </c>
      <c r="J274" s="148" t="str">
        <f>IF(AND(A274&lt;&gt;"",Schülerdaten!AF277&lt;&gt;""),IF(Schülerdaten!AF277=TRUE,INDEX(codelangue,MATCH(Schülerdaten!L277,liblangue,0)),Schülerdaten!L277),"")</f>
        <v/>
      </c>
      <c r="K274" s="148" t="str">
        <f>IF(AND(A274&lt;&gt;"",Schülerdaten!AH277&lt;&gt;""),IF(Schülerdaten!AH277=TRUE,IF(INDEX(codegem,MATCH(Schülerdaten!M277,libgem,0))&lt;8000,INDEX(codegem,MATCH(Schülerdaten!M277,libgem,0)),""),Schülerdaten!M277),"")</f>
        <v/>
      </c>
      <c r="L274" s="148" t="str">
        <f>IF(AND(A274&lt;&gt;"",Schülerdaten!AH277&lt;&gt;""),IF(Schülerdaten!AH277=TRUE,INDEX(codegemhist,MATCH(Schülerdaten!M277,libgem,0)),""),"")</f>
        <v/>
      </c>
      <c r="M274" s="148" t="str">
        <f>IF(AND(A274&lt;&gt;"",Schülerdaten!AH277&lt;&gt;""),IF(Schülerdaten!AH277=TRUE,IF(INDEX(codegem,MATCH(Schülerdaten!M277,libgem,0))&gt;=8000,INDEX(codegem,MATCH(Schülerdaten!M277,libgem,0)),""),Schülerdaten!M277),"")</f>
        <v/>
      </c>
      <c r="N274" s="148" t="str">
        <f>IF(AND(A274&lt;&gt;"",Schülerdaten!AI277&lt;&gt;""),IF(Schülerdaten!AI277=TRUE,INDEX(codeschart,MATCH(Schülerdaten!N277,libschart,0)),Schülerdaten!N277),"")</f>
        <v/>
      </c>
      <c r="O274" s="148" t="str">
        <f>IF(AND(A274&lt;&gt;"",Schülerdaten!O277&lt;&gt;""),Schülerdaten!O277,"")</f>
        <v/>
      </c>
      <c r="P274" s="148" t="str">
        <f>IF(AND(A274&lt;&gt;"",Schülerdaten!AK277&lt;&gt;""),IF(Schülerdaten!AK277=TRUE,INDEX(codeform,MATCH(Schülerdaten!P277,libform,0)),Schülerdaten!P277),"")</f>
        <v/>
      </c>
      <c r="Q274" s="148" t="str">
        <f>IF(AND(A274&lt;&gt;"",Schülerdaten!AL277&lt;&gt;""),IF(Schülerdaten!AL277=TRUE,INDEX(codespe,MATCH(Schülerdaten!Q277,libspe,0)),Schülerdaten!Q277),"")</f>
        <v/>
      </c>
      <c r="R274" s="148" t="str">
        <f>IF(AND(A274&lt;&gt;"",OR(Schülerdaten!AM277&lt;&gt;"",Schülerdaten!AT277=FALSE)),IF(Schülerdaten!AM277=TRUE,INDEX(codemp1,MATCH(Schülerdaten!R277,libmp1,0)),IF(Schülerdaten!AT277=FALSE,0,Schülerdaten!R277)),"")</f>
        <v/>
      </c>
      <c r="S274" s="148" t="str">
        <f t="shared" si="13"/>
        <v/>
      </c>
      <c r="T274" s="148" t="str">
        <f t="shared" si="14"/>
        <v/>
      </c>
      <c r="U274" s="148" t="str">
        <f>IF(AND(A274&lt;&gt;"",Schülerdaten!S277&lt;&gt;""),Schülerdaten!S277,"")</f>
        <v/>
      </c>
      <c r="V274" s="148" t="str">
        <f>IF(AND(A274&lt;&gt;"",Schülerdaten!T277&lt;&gt;""),Schülerdaten!T277,"")</f>
        <v/>
      </c>
      <c r="W274" s="148" t="str">
        <f>IF(AND(A274&lt;&gt;"",Schülerdaten!U277&lt;&gt;""),Schülerdaten!U277,"")</f>
        <v/>
      </c>
      <c r="X274" s="148" t="str">
        <f>IF(AND(A274&lt;&gt;"",Schülerdaten!V277&lt;&gt;""),Schülerdaten!V277,"")</f>
        <v/>
      </c>
      <c r="Y274" s="148" t="str">
        <f>IF(AND(A274&lt;&gt;"",Schülerdaten!W277&lt;&gt;""),Schülerdaten!W277,"")</f>
        <v/>
      </c>
      <c r="Z274" s="148" t="str">
        <f>IF(AND(A274&lt;&gt;"",Schülerdaten!X277&lt;&gt;""),Schülerdaten!X277,"")</f>
        <v/>
      </c>
    </row>
    <row r="275" spans="1:26" x14ac:dyDescent="0.2">
      <c r="A275" s="146" t="str">
        <f>IF(OR(Schülerdaten!$C278&lt;&gt;""),Schülerdaten!A278,"")</f>
        <v/>
      </c>
      <c r="B275" s="146" t="str">
        <f>IF(A275&lt;&gt;"",Schülerdaten!B278,"")</f>
        <v/>
      </c>
      <c r="C275" s="146" t="str">
        <f>IF(AND(A275&lt;&gt;"",Schülerdaten!F278&lt;&gt;""),IF(INDEX(codeclint,MATCH(Schülerdaten!F278,libclint,0))&lt;&gt;"",INDEX(codeclint,MATCH(Schülerdaten!F278,libclint,0)),""),"")</f>
        <v/>
      </c>
      <c r="D275" s="146" t="str">
        <f t="shared" si="12"/>
        <v/>
      </c>
      <c r="E275" s="146" t="str">
        <f>IF(A275&lt;&gt;"",IF(Schülerdaten!G278&lt;&gt;"",IF(Schülerdaten!AB278&lt;&gt;"",IF(Schülerdaten!G278="LOC.ID",CONCATENATE("LOC.",Schülerdaten!AU$5),Schülerdaten!G278),""),""),"")</f>
        <v/>
      </c>
      <c r="F275" s="146" t="str">
        <f>IF(A275&lt;&gt;"",IF(Schülerdaten!H278&lt;&gt;"",Schülerdaten!H278,""),"")</f>
        <v/>
      </c>
      <c r="G275" s="146" t="str">
        <f>IF(AND(A275&lt;&gt;"",Schülerdaten!AC278&lt;&gt;""),IF(Schülerdaten!AC278=TRUE,INDEX(codesex,MATCH(Schülerdaten!I278,libsex,0)),Schülerdaten!I278),"")</f>
        <v/>
      </c>
      <c r="H275" s="147" t="str">
        <f>IF(A275&lt;&gt;"",IF(Schülerdaten!J278&lt;&gt;"",Schülerdaten!J278,""),"")</f>
        <v/>
      </c>
      <c r="I275" s="148" t="str">
        <f>IF(AND(A275&lt;&gt;"",Schülerdaten!AE278&lt;&gt;""),IF(Schülerdaten!AE278=TRUE,INDEX(codenat,MATCH(Schülerdaten!K278,libnat,0)),Schülerdaten!K278),"")</f>
        <v/>
      </c>
      <c r="J275" s="148" t="str">
        <f>IF(AND(A275&lt;&gt;"",Schülerdaten!AF278&lt;&gt;""),IF(Schülerdaten!AF278=TRUE,INDEX(codelangue,MATCH(Schülerdaten!L278,liblangue,0)),Schülerdaten!L278),"")</f>
        <v/>
      </c>
      <c r="K275" s="148" t="str">
        <f>IF(AND(A275&lt;&gt;"",Schülerdaten!AH278&lt;&gt;""),IF(Schülerdaten!AH278=TRUE,IF(INDEX(codegem,MATCH(Schülerdaten!M278,libgem,0))&lt;8000,INDEX(codegem,MATCH(Schülerdaten!M278,libgem,0)),""),Schülerdaten!M278),"")</f>
        <v/>
      </c>
      <c r="L275" s="148" t="str">
        <f>IF(AND(A275&lt;&gt;"",Schülerdaten!AH278&lt;&gt;""),IF(Schülerdaten!AH278=TRUE,INDEX(codegemhist,MATCH(Schülerdaten!M278,libgem,0)),""),"")</f>
        <v/>
      </c>
      <c r="M275" s="148" t="str">
        <f>IF(AND(A275&lt;&gt;"",Schülerdaten!AH278&lt;&gt;""),IF(Schülerdaten!AH278=TRUE,IF(INDEX(codegem,MATCH(Schülerdaten!M278,libgem,0))&gt;=8000,INDEX(codegem,MATCH(Schülerdaten!M278,libgem,0)),""),Schülerdaten!M278),"")</f>
        <v/>
      </c>
      <c r="N275" s="148" t="str">
        <f>IF(AND(A275&lt;&gt;"",Schülerdaten!AI278&lt;&gt;""),IF(Schülerdaten!AI278=TRUE,INDEX(codeschart,MATCH(Schülerdaten!N278,libschart,0)),Schülerdaten!N278),"")</f>
        <v/>
      </c>
      <c r="O275" s="148" t="str">
        <f>IF(AND(A275&lt;&gt;"",Schülerdaten!O278&lt;&gt;""),Schülerdaten!O278,"")</f>
        <v/>
      </c>
      <c r="P275" s="148" t="str">
        <f>IF(AND(A275&lt;&gt;"",Schülerdaten!AK278&lt;&gt;""),IF(Schülerdaten!AK278=TRUE,INDEX(codeform,MATCH(Schülerdaten!P278,libform,0)),Schülerdaten!P278),"")</f>
        <v/>
      </c>
      <c r="Q275" s="148" t="str">
        <f>IF(AND(A275&lt;&gt;"",Schülerdaten!AL278&lt;&gt;""),IF(Schülerdaten!AL278=TRUE,INDEX(codespe,MATCH(Schülerdaten!Q278,libspe,0)),Schülerdaten!Q278),"")</f>
        <v/>
      </c>
      <c r="R275" s="148" t="str">
        <f>IF(AND(A275&lt;&gt;"",OR(Schülerdaten!AM278&lt;&gt;"",Schülerdaten!AT278=FALSE)),IF(Schülerdaten!AM278=TRUE,INDEX(codemp1,MATCH(Schülerdaten!R278,libmp1,0)),IF(Schülerdaten!AT278=FALSE,0,Schülerdaten!R278)),"")</f>
        <v/>
      </c>
      <c r="S275" s="148" t="str">
        <f t="shared" si="13"/>
        <v/>
      </c>
      <c r="T275" s="148" t="str">
        <f t="shared" si="14"/>
        <v/>
      </c>
      <c r="U275" s="148" t="str">
        <f>IF(AND(A275&lt;&gt;"",Schülerdaten!S278&lt;&gt;""),Schülerdaten!S278,"")</f>
        <v/>
      </c>
      <c r="V275" s="148" t="str">
        <f>IF(AND(A275&lt;&gt;"",Schülerdaten!T278&lt;&gt;""),Schülerdaten!T278,"")</f>
        <v/>
      </c>
      <c r="W275" s="148" t="str">
        <f>IF(AND(A275&lt;&gt;"",Schülerdaten!U278&lt;&gt;""),Schülerdaten!U278,"")</f>
        <v/>
      </c>
      <c r="X275" s="148" t="str">
        <f>IF(AND(A275&lt;&gt;"",Schülerdaten!V278&lt;&gt;""),Schülerdaten!V278,"")</f>
        <v/>
      </c>
      <c r="Y275" s="148" t="str">
        <f>IF(AND(A275&lt;&gt;"",Schülerdaten!W278&lt;&gt;""),Schülerdaten!W278,"")</f>
        <v/>
      </c>
      <c r="Z275" s="148" t="str">
        <f>IF(AND(A275&lt;&gt;"",Schülerdaten!X278&lt;&gt;""),Schülerdaten!X278,"")</f>
        <v/>
      </c>
    </row>
    <row r="276" spans="1:26" x14ac:dyDescent="0.2">
      <c r="A276" s="146" t="str">
        <f>IF(OR(Schülerdaten!$C279&lt;&gt;""),Schülerdaten!A279,"")</f>
        <v/>
      </c>
      <c r="B276" s="146" t="str">
        <f>IF(A276&lt;&gt;"",Schülerdaten!B279,"")</f>
        <v/>
      </c>
      <c r="C276" s="146" t="str">
        <f>IF(AND(A276&lt;&gt;"",Schülerdaten!F279&lt;&gt;""),IF(INDEX(codeclint,MATCH(Schülerdaten!F279,libclint,0))&lt;&gt;"",INDEX(codeclint,MATCH(Schülerdaten!F279,libclint,0)),""),"")</f>
        <v/>
      </c>
      <c r="D276" s="146" t="str">
        <f t="shared" si="12"/>
        <v/>
      </c>
      <c r="E276" s="146" t="str">
        <f>IF(A276&lt;&gt;"",IF(Schülerdaten!G279&lt;&gt;"",IF(Schülerdaten!AB279&lt;&gt;"",IF(Schülerdaten!G279="LOC.ID",CONCATENATE("LOC.",Schülerdaten!AU$5),Schülerdaten!G279),""),""),"")</f>
        <v/>
      </c>
      <c r="F276" s="146" t="str">
        <f>IF(A276&lt;&gt;"",IF(Schülerdaten!H279&lt;&gt;"",Schülerdaten!H279,""),"")</f>
        <v/>
      </c>
      <c r="G276" s="146" t="str">
        <f>IF(AND(A276&lt;&gt;"",Schülerdaten!AC279&lt;&gt;""),IF(Schülerdaten!AC279=TRUE,INDEX(codesex,MATCH(Schülerdaten!I279,libsex,0)),Schülerdaten!I279),"")</f>
        <v/>
      </c>
      <c r="H276" s="147" t="str">
        <f>IF(A276&lt;&gt;"",IF(Schülerdaten!J279&lt;&gt;"",Schülerdaten!J279,""),"")</f>
        <v/>
      </c>
      <c r="I276" s="148" t="str">
        <f>IF(AND(A276&lt;&gt;"",Schülerdaten!AE279&lt;&gt;""),IF(Schülerdaten!AE279=TRUE,INDEX(codenat,MATCH(Schülerdaten!K279,libnat,0)),Schülerdaten!K279),"")</f>
        <v/>
      </c>
      <c r="J276" s="148" t="str">
        <f>IF(AND(A276&lt;&gt;"",Schülerdaten!AF279&lt;&gt;""),IF(Schülerdaten!AF279=TRUE,INDEX(codelangue,MATCH(Schülerdaten!L279,liblangue,0)),Schülerdaten!L279),"")</f>
        <v/>
      </c>
      <c r="K276" s="148" t="str">
        <f>IF(AND(A276&lt;&gt;"",Schülerdaten!AH279&lt;&gt;""),IF(Schülerdaten!AH279=TRUE,IF(INDEX(codegem,MATCH(Schülerdaten!M279,libgem,0))&lt;8000,INDEX(codegem,MATCH(Schülerdaten!M279,libgem,0)),""),Schülerdaten!M279),"")</f>
        <v/>
      </c>
      <c r="L276" s="148" t="str">
        <f>IF(AND(A276&lt;&gt;"",Schülerdaten!AH279&lt;&gt;""),IF(Schülerdaten!AH279=TRUE,INDEX(codegemhist,MATCH(Schülerdaten!M279,libgem,0)),""),"")</f>
        <v/>
      </c>
      <c r="M276" s="148" t="str">
        <f>IF(AND(A276&lt;&gt;"",Schülerdaten!AH279&lt;&gt;""),IF(Schülerdaten!AH279=TRUE,IF(INDEX(codegem,MATCH(Schülerdaten!M279,libgem,0))&gt;=8000,INDEX(codegem,MATCH(Schülerdaten!M279,libgem,0)),""),Schülerdaten!M279),"")</f>
        <v/>
      </c>
      <c r="N276" s="148" t="str">
        <f>IF(AND(A276&lt;&gt;"",Schülerdaten!AI279&lt;&gt;""),IF(Schülerdaten!AI279=TRUE,INDEX(codeschart,MATCH(Schülerdaten!N279,libschart,0)),Schülerdaten!N279),"")</f>
        <v/>
      </c>
      <c r="O276" s="148" t="str">
        <f>IF(AND(A276&lt;&gt;"",Schülerdaten!O279&lt;&gt;""),Schülerdaten!O279,"")</f>
        <v/>
      </c>
      <c r="P276" s="148" t="str">
        <f>IF(AND(A276&lt;&gt;"",Schülerdaten!AK279&lt;&gt;""),IF(Schülerdaten!AK279=TRUE,INDEX(codeform,MATCH(Schülerdaten!P279,libform,0)),Schülerdaten!P279),"")</f>
        <v/>
      </c>
      <c r="Q276" s="148" t="str">
        <f>IF(AND(A276&lt;&gt;"",Schülerdaten!AL279&lt;&gt;""),IF(Schülerdaten!AL279=TRUE,INDEX(codespe,MATCH(Schülerdaten!Q279,libspe,0)),Schülerdaten!Q279),"")</f>
        <v/>
      </c>
      <c r="R276" s="148" t="str">
        <f>IF(AND(A276&lt;&gt;"",OR(Schülerdaten!AM279&lt;&gt;"",Schülerdaten!AT279=FALSE)),IF(Schülerdaten!AM279=TRUE,INDEX(codemp1,MATCH(Schülerdaten!R279,libmp1,0)),IF(Schülerdaten!AT279=FALSE,0,Schülerdaten!R279)),"")</f>
        <v/>
      </c>
      <c r="S276" s="148" t="str">
        <f t="shared" si="13"/>
        <v/>
      </c>
      <c r="T276" s="148" t="str">
        <f t="shared" si="14"/>
        <v/>
      </c>
      <c r="U276" s="148" t="str">
        <f>IF(AND(A276&lt;&gt;"",Schülerdaten!S279&lt;&gt;""),Schülerdaten!S279,"")</f>
        <v/>
      </c>
      <c r="V276" s="148" t="str">
        <f>IF(AND(A276&lt;&gt;"",Schülerdaten!T279&lt;&gt;""),Schülerdaten!T279,"")</f>
        <v/>
      </c>
      <c r="W276" s="148" t="str">
        <f>IF(AND(A276&lt;&gt;"",Schülerdaten!U279&lt;&gt;""),Schülerdaten!U279,"")</f>
        <v/>
      </c>
      <c r="X276" s="148" t="str">
        <f>IF(AND(A276&lt;&gt;"",Schülerdaten!V279&lt;&gt;""),Schülerdaten!V279,"")</f>
        <v/>
      </c>
      <c r="Y276" s="148" t="str">
        <f>IF(AND(A276&lt;&gt;"",Schülerdaten!W279&lt;&gt;""),Schülerdaten!W279,"")</f>
        <v/>
      </c>
      <c r="Z276" s="148" t="str">
        <f>IF(AND(A276&lt;&gt;"",Schülerdaten!X279&lt;&gt;""),Schülerdaten!X279,"")</f>
        <v/>
      </c>
    </row>
    <row r="277" spans="1:26" x14ac:dyDescent="0.2">
      <c r="A277" s="146" t="str">
        <f>IF(OR(Schülerdaten!$C280&lt;&gt;""),Schülerdaten!A280,"")</f>
        <v/>
      </c>
      <c r="B277" s="146" t="str">
        <f>IF(A277&lt;&gt;"",Schülerdaten!B280,"")</f>
        <v/>
      </c>
      <c r="C277" s="146" t="str">
        <f>IF(AND(A277&lt;&gt;"",Schülerdaten!F280&lt;&gt;""),IF(INDEX(codeclint,MATCH(Schülerdaten!F280,libclint,0))&lt;&gt;"",INDEX(codeclint,MATCH(Schülerdaten!F280,libclint,0)),""),"")</f>
        <v/>
      </c>
      <c r="D277" s="146" t="str">
        <f t="shared" si="12"/>
        <v/>
      </c>
      <c r="E277" s="146" t="str">
        <f>IF(A277&lt;&gt;"",IF(Schülerdaten!G280&lt;&gt;"",IF(Schülerdaten!AB280&lt;&gt;"",IF(Schülerdaten!G280="LOC.ID",CONCATENATE("LOC.",Schülerdaten!AU$5),Schülerdaten!G280),""),""),"")</f>
        <v/>
      </c>
      <c r="F277" s="146" t="str">
        <f>IF(A277&lt;&gt;"",IF(Schülerdaten!H280&lt;&gt;"",Schülerdaten!H280,""),"")</f>
        <v/>
      </c>
      <c r="G277" s="146" t="str">
        <f>IF(AND(A277&lt;&gt;"",Schülerdaten!AC280&lt;&gt;""),IF(Schülerdaten!AC280=TRUE,INDEX(codesex,MATCH(Schülerdaten!I280,libsex,0)),Schülerdaten!I280),"")</f>
        <v/>
      </c>
      <c r="H277" s="147" t="str">
        <f>IF(A277&lt;&gt;"",IF(Schülerdaten!J280&lt;&gt;"",Schülerdaten!J280,""),"")</f>
        <v/>
      </c>
      <c r="I277" s="148" t="str">
        <f>IF(AND(A277&lt;&gt;"",Schülerdaten!AE280&lt;&gt;""),IF(Schülerdaten!AE280=TRUE,INDEX(codenat,MATCH(Schülerdaten!K280,libnat,0)),Schülerdaten!K280),"")</f>
        <v/>
      </c>
      <c r="J277" s="148" t="str">
        <f>IF(AND(A277&lt;&gt;"",Schülerdaten!AF280&lt;&gt;""),IF(Schülerdaten!AF280=TRUE,INDEX(codelangue,MATCH(Schülerdaten!L280,liblangue,0)),Schülerdaten!L280),"")</f>
        <v/>
      </c>
      <c r="K277" s="148" t="str">
        <f>IF(AND(A277&lt;&gt;"",Schülerdaten!AH280&lt;&gt;""),IF(Schülerdaten!AH280=TRUE,IF(INDEX(codegem,MATCH(Schülerdaten!M280,libgem,0))&lt;8000,INDEX(codegem,MATCH(Schülerdaten!M280,libgem,0)),""),Schülerdaten!M280),"")</f>
        <v/>
      </c>
      <c r="L277" s="148" t="str">
        <f>IF(AND(A277&lt;&gt;"",Schülerdaten!AH280&lt;&gt;""),IF(Schülerdaten!AH280=TRUE,INDEX(codegemhist,MATCH(Schülerdaten!M280,libgem,0)),""),"")</f>
        <v/>
      </c>
      <c r="M277" s="148" t="str">
        <f>IF(AND(A277&lt;&gt;"",Schülerdaten!AH280&lt;&gt;""),IF(Schülerdaten!AH280=TRUE,IF(INDEX(codegem,MATCH(Schülerdaten!M280,libgem,0))&gt;=8000,INDEX(codegem,MATCH(Schülerdaten!M280,libgem,0)),""),Schülerdaten!M280),"")</f>
        <v/>
      </c>
      <c r="N277" s="148" t="str">
        <f>IF(AND(A277&lt;&gt;"",Schülerdaten!AI280&lt;&gt;""),IF(Schülerdaten!AI280=TRUE,INDEX(codeschart,MATCH(Schülerdaten!N280,libschart,0)),Schülerdaten!N280),"")</f>
        <v/>
      </c>
      <c r="O277" s="148" t="str">
        <f>IF(AND(A277&lt;&gt;"",Schülerdaten!O280&lt;&gt;""),Schülerdaten!O280,"")</f>
        <v/>
      </c>
      <c r="P277" s="148" t="str">
        <f>IF(AND(A277&lt;&gt;"",Schülerdaten!AK280&lt;&gt;""),IF(Schülerdaten!AK280=TRUE,INDEX(codeform,MATCH(Schülerdaten!P280,libform,0)),Schülerdaten!P280),"")</f>
        <v/>
      </c>
      <c r="Q277" s="148" t="str">
        <f>IF(AND(A277&lt;&gt;"",Schülerdaten!AL280&lt;&gt;""),IF(Schülerdaten!AL280=TRUE,INDEX(codespe,MATCH(Schülerdaten!Q280,libspe,0)),Schülerdaten!Q280),"")</f>
        <v/>
      </c>
      <c r="R277" s="148" t="str">
        <f>IF(AND(A277&lt;&gt;"",OR(Schülerdaten!AM280&lt;&gt;"",Schülerdaten!AT280=FALSE)),IF(Schülerdaten!AM280=TRUE,INDEX(codemp1,MATCH(Schülerdaten!R280,libmp1,0)),IF(Schülerdaten!AT280=FALSE,0,Schülerdaten!R280)),"")</f>
        <v/>
      </c>
      <c r="S277" s="148" t="str">
        <f t="shared" si="13"/>
        <v/>
      </c>
      <c r="T277" s="148" t="str">
        <f t="shared" si="14"/>
        <v/>
      </c>
      <c r="U277" s="148" t="str">
        <f>IF(AND(A277&lt;&gt;"",Schülerdaten!S280&lt;&gt;""),Schülerdaten!S280,"")</f>
        <v/>
      </c>
      <c r="V277" s="148" t="str">
        <f>IF(AND(A277&lt;&gt;"",Schülerdaten!T280&lt;&gt;""),Schülerdaten!T280,"")</f>
        <v/>
      </c>
      <c r="W277" s="148" t="str">
        <f>IF(AND(A277&lt;&gt;"",Schülerdaten!U280&lt;&gt;""),Schülerdaten!U280,"")</f>
        <v/>
      </c>
      <c r="X277" s="148" t="str">
        <f>IF(AND(A277&lt;&gt;"",Schülerdaten!V280&lt;&gt;""),Schülerdaten!V280,"")</f>
        <v/>
      </c>
      <c r="Y277" s="148" t="str">
        <f>IF(AND(A277&lt;&gt;"",Schülerdaten!W280&lt;&gt;""),Schülerdaten!W280,"")</f>
        <v/>
      </c>
      <c r="Z277" s="148" t="str">
        <f>IF(AND(A277&lt;&gt;"",Schülerdaten!X280&lt;&gt;""),Schülerdaten!X280,"")</f>
        <v/>
      </c>
    </row>
    <row r="278" spans="1:26" x14ac:dyDescent="0.2">
      <c r="A278" s="146" t="str">
        <f>IF(OR(Schülerdaten!$C281&lt;&gt;""),Schülerdaten!A281,"")</f>
        <v/>
      </c>
      <c r="B278" s="146" t="str">
        <f>IF(A278&lt;&gt;"",Schülerdaten!B281,"")</f>
        <v/>
      </c>
      <c r="C278" s="146" t="str">
        <f>IF(AND(A278&lt;&gt;"",Schülerdaten!F281&lt;&gt;""),IF(INDEX(codeclint,MATCH(Schülerdaten!F281,libclint,0))&lt;&gt;"",INDEX(codeclint,MATCH(Schülerdaten!F281,libclint,0)),""),"")</f>
        <v/>
      </c>
      <c r="D278" s="146" t="str">
        <f t="shared" si="12"/>
        <v/>
      </c>
      <c r="E278" s="146" t="str">
        <f>IF(A278&lt;&gt;"",IF(Schülerdaten!G281&lt;&gt;"",IF(Schülerdaten!AB281&lt;&gt;"",IF(Schülerdaten!G281="LOC.ID",CONCATENATE("LOC.",Schülerdaten!AU$5),Schülerdaten!G281),""),""),"")</f>
        <v/>
      </c>
      <c r="F278" s="146" t="str">
        <f>IF(A278&lt;&gt;"",IF(Schülerdaten!H281&lt;&gt;"",Schülerdaten!H281,""),"")</f>
        <v/>
      </c>
      <c r="G278" s="146" t="str">
        <f>IF(AND(A278&lt;&gt;"",Schülerdaten!AC281&lt;&gt;""),IF(Schülerdaten!AC281=TRUE,INDEX(codesex,MATCH(Schülerdaten!I281,libsex,0)),Schülerdaten!I281),"")</f>
        <v/>
      </c>
      <c r="H278" s="147" t="str">
        <f>IF(A278&lt;&gt;"",IF(Schülerdaten!J281&lt;&gt;"",Schülerdaten!J281,""),"")</f>
        <v/>
      </c>
      <c r="I278" s="148" t="str">
        <f>IF(AND(A278&lt;&gt;"",Schülerdaten!AE281&lt;&gt;""),IF(Schülerdaten!AE281=TRUE,INDEX(codenat,MATCH(Schülerdaten!K281,libnat,0)),Schülerdaten!K281),"")</f>
        <v/>
      </c>
      <c r="J278" s="148" t="str">
        <f>IF(AND(A278&lt;&gt;"",Schülerdaten!AF281&lt;&gt;""),IF(Schülerdaten!AF281=TRUE,INDEX(codelangue,MATCH(Schülerdaten!L281,liblangue,0)),Schülerdaten!L281),"")</f>
        <v/>
      </c>
      <c r="K278" s="148" t="str">
        <f>IF(AND(A278&lt;&gt;"",Schülerdaten!AH281&lt;&gt;""),IF(Schülerdaten!AH281=TRUE,IF(INDEX(codegem,MATCH(Schülerdaten!M281,libgem,0))&lt;8000,INDEX(codegem,MATCH(Schülerdaten!M281,libgem,0)),""),Schülerdaten!M281),"")</f>
        <v/>
      </c>
      <c r="L278" s="148" t="str">
        <f>IF(AND(A278&lt;&gt;"",Schülerdaten!AH281&lt;&gt;""),IF(Schülerdaten!AH281=TRUE,INDEX(codegemhist,MATCH(Schülerdaten!M281,libgem,0)),""),"")</f>
        <v/>
      </c>
      <c r="M278" s="148" t="str">
        <f>IF(AND(A278&lt;&gt;"",Schülerdaten!AH281&lt;&gt;""),IF(Schülerdaten!AH281=TRUE,IF(INDEX(codegem,MATCH(Schülerdaten!M281,libgem,0))&gt;=8000,INDEX(codegem,MATCH(Schülerdaten!M281,libgem,0)),""),Schülerdaten!M281),"")</f>
        <v/>
      </c>
      <c r="N278" s="148" t="str">
        <f>IF(AND(A278&lt;&gt;"",Schülerdaten!AI281&lt;&gt;""),IF(Schülerdaten!AI281=TRUE,INDEX(codeschart,MATCH(Schülerdaten!N281,libschart,0)),Schülerdaten!N281),"")</f>
        <v/>
      </c>
      <c r="O278" s="148" t="str">
        <f>IF(AND(A278&lt;&gt;"",Schülerdaten!O281&lt;&gt;""),Schülerdaten!O281,"")</f>
        <v/>
      </c>
      <c r="P278" s="148" t="str">
        <f>IF(AND(A278&lt;&gt;"",Schülerdaten!AK281&lt;&gt;""),IF(Schülerdaten!AK281=TRUE,INDEX(codeform,MATCH(Schülerdaten!P281,libform,0)),Schülerdaten!P281),"")</f>
        <v/>
      </c>
      <c r="Q278" s="148" t="str">
        <f>IF(AND(A278&lt;&gt;"",Schülerdaten!AL281&lt;&gt;""),IF(Schülerdaten!AL281=TRUE,INDEX(codespe,MATCH(Schülerdaten!Q281,libspe,0)),Schülerdaten!Q281),"")</f>
        <v/>
      </c>
      <c r="R278" s="148" t="str">
        <f>IF(AND(A278&lt;&gt;"",OR(Schülerdaten!AM281&lt;&gt;"",Schülerdaten!AT281=FALSE)),IF(Schülerdaten!AM281=TRUE,INDEX(codemp1,MATCH(Schülerdaten!R281,libmp1,0)),IF(Schülerdaten!AT281=FALSE,0,Schülerdaten!R281)),"")</f>
        <v/>
      </c>
      <c r="S278" s="148" t="str">
        <f t="shared" si="13"/>
        <v/>
      </c>
      <c r="T278" s="148" t="str">
        <f t="shared" si="14"/>
        <v/>
      </c>
      <c r="U278" s="148" t="str">
        <f>IF(AND(A278&lt;&gt;"",Schülerdaten!S281&lt;&gt;""),Schülerdaten!S281,"")</f>
        <v/>
      </c>
      <c r="V278" s="148" t="str">
        <f>IF(AND(A278&lt;&gt;"",Schülerdaten!T281&lt;&gt;""),Schülerdaten!T281,"")</f>
        <v/>
      </c>
      <c r="W278" s="148" t="str">
        <f>IF(AND(A278&lt;&gt;"",Schülerdaten!U281&lt;&gt;""),Schülerdaten!U281,"")</f>
        <v/>
      </c>
      <c r="X278" s="148" t="str">
        <f>IF(AND(A278&lt;&gt;"",Schülerdaten!V281&lt;&gt;""),Schülerdaten!V281,"")</f>
        <v/>
      </c>
      <c r="Y278" s="148" t="str">
        <f>IF(AND(A278&lt;&gt;"",Schülerdaten!W281&lt;&gt;""),Schülerdaten!W281,"")</f>
        <v/>
      </c>
      <c r="Z278" s="148" t="str">
        <f>IF(AND(A278&lt;&gt;"",Schülerdaten!X281&lt;&gt;""),Schülerdaten!X281,"")</f>
        <v/>
      </c>
    </row>
    <row r="279" spans="1:26" x14ac:dyDescent="0.2">
      <c r="A279" s="146" t="str">
        <f>IF(OR(Schülerdaten!$C282&lt;&gt;""),Schülerdaten!A282,"")</f>
        <v/>
      </c>
      <c r="B279" s="146" t="str">
        <f>IF(A279&lt;&gt;"",Schülerdaten!B282,"")</f>
        <v/>
      </c>
      <c r="C279" s="146" t="str">
        <f>IF(AND(A279&lt;&gt;"",Schülerdaten!F282&lt;&gt;""),IF(INDEX(codeclint,MATCH(Schülerdaten!F282,libclint,0))&lt;&gt;"",INDEX(codeclint,MATCH(Schülerdaten!F282,libclint,0)),""),"")</f>
        <v/>
      </c>
      <c r="D279" s="146" t="str">
        <f t="shared" si="12"/>
        <v/>
      </c>
      <c r="E279" s="146" t="str">
        <f>IF(A279&lt;&gt;"",IF(Schülerdaten!G282&lt;&gt;"",IF(Schülerdaten!AB282&lt;&gt;"",IF(Schülerdaten!G282="LOC.ID",CONCATENATE("LOC.",Schülerdaten!AU$5),Schülerdaten!G282),""),""),"")</f>
        <v/>
      </c>
      <c r="F279" s="146" t="str">
        <f>IF(A279&lt;&gt;"",IF(Schülerdaten!H282&lt;&gt;"",Schülerdaten!H282,""),"")</f>
        <v/>
      </c>
      <c r="G279" s="146" t="str">
        <f>IF(AND(A279&lt;&gt;"",Schülerdaten!AC282&lt;&gt;""),IF(Schülerdaten!AC282=TRUE,INDEX(codesex,MATCH(Schülerdaten!I282,libsex,0)),Schülerdaten!I282),"")</f>
        <v/>
      </c>
      <c r="H279" s="147" t="str">
        <f>IF(A279&lt;&gt;"",IF(Schülerdaten!J282&lt;&gt;"",Schülerdaten!J282,""),"")</f>
        <v/>
      </c>
      <c r="I279" s="148" t="str">
        <f>IF(AND(A279&lt;&gt;"",Schülerdaten!AE282&lt;&gt;""),IF(Schülerdaten!AE282=TRUE,INDEX(codenat,MATCH(Schülerdaten!K282,libnat,0)),Schülerdaten!K282),"")</f>
        <v/>
      </c>
      <c r="J279" s="148" t="str">
        <f>IF(AND(A279&lt;&gt;"",Schülerdaten!AF282&lt;&gt;""),IF(Schülerdaten!AF282=TRUE,INDEX(codelangue,MATCH(Schülerdaten!L282,liblangue,0)),Schülerdaten!L282),"")</f>
        <v/>
      </c>
      <c r="K279" s="148" t="str">
        <f>IF(AND(A279&lt;&gt;"",Schülerdaten!AH282&lt;&gt;""),IF(Schülerdaten!AH282=TRUE,IF(INDEX(codegem,MATCH(Schülerdaten!M282,libgem,0))&lt;8000,INDEX(codegem,MATCH(Schülerdaten!M282,libgem,0)),""),Schülerdaten!M282),"")</f>
        <v/>
      </c>
      <c r="L279" s="148" t="str">
        <f>IF(AND(A279&lt;&gt;"",Schülerdaten!AH282&lt;&gt;""),IF(Schülerdaten!AH282=TRUE,INDEX(codegemhist,MATCH(Schülerdaten!M282,libgem,0)),""),"")</f>
        <v/>
      </c>
      <c r="M279" s="148" t="str">
        <f>IF(AND(A279&lt;&gt;"",Schülerdaten!AH282&lt;&gt;""),IF(Schülerdaten!AH282=TRUE,IF(INDEX(codegem,MATCH(Schülerdaten!M282,libgem,0))&gt;=8000,INDEX(codegem,MATCH(Schülerdaten!M282,libgem,0)),""),Schülerdaten!M282),"")</f>
        <v/>
      </c>
      <c r="N279" s="148" t="str">
        <f>IF(AND(A279&lt;&gt;"",Schülerdaten!AI282&lt;&gt;""),IF(Schülerdaten!AI282=TRUE,INDEX(codeschart,MATCH(Schülerdaten!N282,libschart,0)),Schülerdaten!N282),"")</f>
        <v/>
      </c>
      <c r="O279" s="148" t="str">
        <f>IF(AND(A279&lt;&gt;"",Schülerdaten!O282&lt;&gt;""),Schülerdaten!O282,"")</f>
        <v/>
      </c>
      <c r="P279" s="148" t="str">
        <f>IF(AND(A279&lt;&gt;"",Schülerdaten!AK282&lt;&gt;""),IF(Schülerdaten!AK282=TRUE,INDEX(codeform,MATCH(Schülerdaten!P282,libform,0)),Schülerdaten!P282),"")</f>
        <v/>
      </c>
      <c r="Q279" s="148" t="str">
        <f>IF(AND(A279&lt;&gt;"",Schülerdaten!AL282&lt;&gt;""),IF(Schülerdaten!AL282=TRUE,INDEX(codespe,MATCH(Schülerdaten!Q282,libspe,0)),Schülerdaten!Q282),"")</f>
        <v/>
      </c>
      <c r="R279" s="148" t="str">
        <f>IF(AND(A279&lt;&gt;"",OR(Schülerdaten!AM282&lt;&gt;"",Schülerdaten!AT282=FALSE)),IF(Schülerdaten!AM282=TRUE,INDEX(codemp1,MATCH(Schülerdaten!R282,libmp1,0)),IF(Schülerdaten!AT282=FALSE,0,Schülerdaten!R282)),"")</f>
        <v/>
      </c>
      <c r="S279" s="148" t="str">
        <f t="shared" si="13"/>
        <v/>
      </c>
      <c r="T279" s="148" t="str">
        <f t="shared" si="14"/>
        <v/>
      </c>
      <c r="U279" s="148" t="str">
        <f>IF(AND(A279&lt;&gt;"",Schülerdaten!S282&lt;&gt;""),Schülerdaten!S282,"")</f>
        <v/>
      </c>
      <c r="V279" s="148" t="str">
        <f>IF(AND(A279&lt;&gt;"",Schülerdaten!T282&lt;&gt;""),Schülerdaten!T282,"")</f>
        <v/>
      </c>
      <c r="W279" s="148" t="str">
        <f>IF(AND(A279&lt;&gt;"",Schülerdaten!U282&lt;&gt;""),Schülerdaten!U282,"")</f>
        <v/>
      </c>
      <c r="X279" s="148" t="str">
        <f>IF(AND(A279&lt;&gt;"",Schülerdaten!V282&lt;&gt;""),Schülerdaten!V282,"")</f>
        <v/>
      </c>
      <c r="Y279" s="148" t="str">
        <f>IF(AND(A279&lt;&gt;"",Schülerdaten!W282&lt;&gt;""),Schülerdaten!W282,"")</f>
        <v/>
      </c>
      <c r="Z279" s="148" t="str">
        <f>IF(AND(A279&lt;&gt;"",Schülerdaten!X282&lt;&gt;""),Schülerdaten!X282,"")</f>
        <v/>
      </c>
    </row>
    <row r="280" spans="1:26" x14ac:dyDescent="0.2">
      <c r="A280" s="146" t="str">
        <f>IF(OR(Schülerdaten!$C283&lt;&gt;""),Schülerdaten!A283,"")</f>
        <v/>
      </c>
      <c r="B280" s="146" t="str">
        <f>IF(A280&lt;&gt;"",Schülerdaten!B283,"")</f>
        <v/>
      </c>
      <c r="C280" s="146" t="str">
        <f>IF(AND(A280&lt;&gt;"",Schülerdaten!F283&lt;&gt;""),IF(INDEX(codeclint,MATCH(Schülerdaten!F283,libclint,0))&lt;&gt;"",INDEX(codeclint,MATCH(Schülerdaten!F283,libclint,0)),""),"")</f>
        <v/>
      </c>
      <c r="D280" s="146" t="str">
        <f t="shared" si="12"/>
        <v/>
      </c>
      <c r="E280" s="146" t="str">
        <f>IF(A280&lt;&gt;"",IF(Schülerdaten!G283&lt;&gt;"",IF(Schülerdaten!AB283&lt;&gt;"",IF(Schülerdaten!G283="LOC.ID",CONCATENATE("LOC.",Schülerdaten!AU$5),Schülerdaten!G283),""),""),"")</f>
        <v/>
      </c>
      <c r="F280" s="146" t="str">
        <f>IF(A280&lt;&gt;"",IF(Schülerdaten!H283&lt;&gt;"",Schülerdaten!H283,""),"")</f>
        <v/>
      </c>
      <c r="G280" s="146" t="str">
        <f>IF(AND(A280&lt;&gt;"",Schülerdaten!AC283&lt;&gt;""),IF(Schülerdaten!AC283=TRUE,INDEX(codesex,MATCH(Schülerdaten!I283,libsex,0)),Schülerdaten!I283),"")</f>
        <v/>
      </c>
      <c r="H280" s="147" t="str">
        <f>IF(A280&lt;&gt;"",IF(Schülerdaten!J283&lt;&gt;"",Schülerdaten!J283,""),"")</f>
        <v/>
      </c>
      <c r="I280" s="148" t="str">
        <f>IF(AND(A280&lt;&gt;"",Schülerdaten!AE283&lt;&gt;""),IF(Schülerdaten!AE283=TRUE,INDEX(codenat,MATCH(Schülerdaten!K283,libnat,0)),Schülerdaten!K283),"")</f>
        <v/>
      </c>
      <c r="J280" s="148" t="str">
        <f>IF(AND(A280&lt;&gt;"",Schülerdaten!AF283&lt;&gt;""),IF(Schülerdaten!AF283=TRUE,INDEX(codelangue,MATCH(Schülerdaten!L283,liblangue,0)),Schülerdaten!L283),"")</f>
        <v/>
      </c>
      <c r="K280" s="148" t="str">
        <f>IF(AND(A280&lt;&gt;"",Schülerdaten!AH283&lt;&gt;""),IF(Schülerdaten!AH283=TRUE,IF(INDEX(codegem,MATCH(Schülerdaten!M283,libgem,0))&lt;8000,INDEX(codegem,MATCH(Schülerdaten!M283,libgem,0)),""),Schülerdaten!M283),"")</f>
        <v/>
      </c>
      <c r="L280" s="148" t="str">
        <f>IF(AND(A280&lt;&gt;"",Schülerdaten!AH283&lt;&gt;""),IF(Schülerdaten!AH283=TRUE,INDEX(codegemhist,MATCH(Schülerdaten!M283,libgem,0)),""),"")</f>
        <v/>
      </c>
      <c r="M280" s="148" t="str">
        <f>IF(AND(A280&lt;&gt;"",Schülerdaten!AH283&lt;&gt;""),IF(Schülerdaten!AH283=TRUE,IF(INDEX(codegem,MATCH(Schülerdaten!M283,libgem,0))&gt;=8000,INDEX(codegem,MATCH(Schülerdaten!M283,libgem,0)),""),Schülerdaten!M283),"")</f>
        <v/>
      </c>
      <c r="N280" s="148" t="str">
        <f>IF(AND(A280&lt;&gt;"",Schülerdaten!AI283&lt;&gt;""),IF(Schülerdaten!AI283=TRUE,INDEX(codeschart,MATCH(Schülerdaten!N283,libschart,0)),Schülerdaten!N283),"")</f>
        <v/>
      </c>
      <c r="O280" s="148" t="str">
        <f>IF(AND(A280&lt;&gt;"",Schülerdaten!O283&lt;&gt;""),Schülerdaten!O283,"")</f>
        <v/>
      </c>
      <c r="P280" s="148" t="str">
        <f>IF(AND(A280&lt;&gt;"",Schülerdaten!AK283&lt;&gt;""),IF(Schülerdaten!AK283=TRUE,INDEX(codeform,MATCH(Schülerdaten!P283,libform,0)),Schülerdaten!P283),"")</f>
        <v/>
      </c>
      <c r="Q280" s="148" t="str">
        <f>IF(AND(A280&lt;&gt;"",Schülerdaten!AL283&lt;&gt;""),IF(Schülerdaten!AL283=TRUE,INDEX(codespe,MATCH(Schülerdaten!Q283,libspe,0)),Schülerdaten!Q283),"")</f>
        <v/>
      </c>
      <c r="R280" s="148" t="str">
        <f>IF(AND(A280&lt;&gt;"",OR(Schülerdaten!AM283&lt;&gt;"",Schülerdaten!AT283=FALSE)),IF(Schülerdaten!AM283=TRUE,INDEX(codemp1,MATCH(Schülerdaten!R283,libmp1,0)),IF(Schülerdaten!AT283=FALSE,0,Schülerdaten!R283)),"")</f>
        <v/>
      </c>
      <c r="S280" s="148" t="str">
        <f t="shared" si="13"/>
        <v/>
      </c>
      <c r="T280" s="148" t="str">
        <f t="shared" si="14"/>
        <v/>
      </c>
      <c r="U280" s="148" t="str">
        <f>IF(AND(A280&lt;&gt;"",Schülerdaten!S283&lt;&gt;""),Schülerdaten!S283,"")</f>
        <v/>
      </c>
      <c r="V280" s="148" t="str">
        <f>IF(AND(A280&lt;&gt;"",Schülerdaten!T283&lt;&gt;""),Schülerdaten!T283,"")</f>
        <v/>
      </c>
      <c r="W280" s="148" t="str">
        <f>IF(AND(A280&lt;&gt;"",Schülerdaten!U283&lt;&gt;""),Schülerdaten!U283,"")</f>
        <v/>
      </c>
      <c r="X280" s="148" t="str">
        <f>IF(AND(A280&lt;&gt;"",Schülerdaten!V283&lt;&gt;""),Schülerdaten!V283,"")</f>
        <v/>
      </c>
      <c r="Y280" s="148" t="str">
        <f>IF(AND(A280&lt;&gt;"",Schülerdaten!W283&lt;&gt;""),Schülerdaten!W283,"")</f>
        <v/>
      </c>
      <c r="Z280" s="148" t="str">
        <f>IF(AND(A280&lt;&gt;"",Schülerdaten!X283&lt;&gt;""),Schülerdaten!X283,"")</f>
        <v/>
      </c>
    </row>
    <row r="281" spans="1:26" x14ac:dyDescent="0.2">
      <c r="A281" s="146" t="str">
        <f>IF(OR(Schülerdaten!$C284&lt;&gt;""),Schülerdaten!A284,"")</f>
        <v/>
      </c>
      <c r="B281" s="146" t="str">
        <f>IF(A281&lt;&gt;"",Schülerdaten!B284,"")</f>
        <v/>
      </c>
      <c r="C281" s="146" t="str">
        <f>IF(AND(A281&lt;&gt;"",Schülerdaten!F284&lt;&gt;""),IF(INDEX(codeclint,MATCH(Schülerdaten!F284,libclint,0))&lt;&gt;"",INDEX(codeclint,MATCH(Schülerdaten!F284,libclint,0)),""),"")</f>
        <v/>
      </c>
      <c r="D281" s="146" t="str">
        <f t="shared" si="12"/>
        <v/>
      </c>
      <c r="E281" s="146" t="str">
        <f>IF(A281&lt;&gt;"",IF(Schülerdaten!G284&lt;&gt;"",IF(Schülerdaten!AB284&lt;&gt;"",IF(Schülerdaten!G284="LOC.ID",CONCATENATE("LOC.",Schülerdaten!AU$5),Schülerdaten!G284),""),""),"")</f>
        <v/>
      </c>
      <c r="F281" s="146" t="str">
        <f>IF(A281&lt;&gt;"",IF(Schülerdaten!H284&lt;&gt;"",Schülerdaten!H284,""),"")</f>
        <v/>
      </c>
      <c r="G281" s="146" t="str">
        <f>IF(AND(A281&lt;&gt;"",Schülerdaten!AC284&lt;&gt;""),IF(Schülerdaten!AC284=TRUE,INDEX(codesex,MATCH(Schülerdaten!I284,libsex,0)),Schülerdaten!I284),"")</f>
        <v/>
      </c>
      <c r="H281" s="147" t="str">
        <f>IF(A281&lt;&gt;"",IF(Schülerdaten!J284&lt;&gt;"",Schülerdaten!J284,""),"")</f>
        <v/>
      </c>
      <c r="I281" s="148" t="str">
        <f>IF(AND(A281&lt;&gt;"",Schülerdaten!AE284&lt;&gt;""),IF(Schülerdaten!AE284=TRUE,INDEX(codenat,MATCH(Schülerdaten!K284,libnat,0)),Schülerdaten!K284),"")</f>
        <v/>
      </c>
      <c r="J281" s="148" t="str">
        <f>IF(AND(A281&lt;&gt;"",Schülerdaten!AF284&lt;&gt;""),IF(Schülerdaten!AF284=TRUE,INDEX(codelangue,MATCH(Schülerdaten!L284,liblangue,0)),Schülerdaten!L284),"")</f>
        <v/>
      </c>
      <c r="K281" s="148" t="str">
        <f>IF(AND(A281&lt;&gt;"",Schülerdaten!AH284&lt;&gt;""),IF(Schülerdaten!AH284=TRUE,IF(INDEX(codegem,MATCH(Schülerdaten!M284,libgem,0))&lt;8000,INDEX(codegem,MATCH(Schülerdaten!M284,libgem,0)),""),Schülerdaten!M284),"")</f>
        <v/>
      </c>
      <c r="L281" s="148" t="str">
        <f>IF(AND(A281&lt;&gt;"",Schülerdaten!AH284&lt;&gt;""),IF(Schülerdaten!AH284=TRUE,INDEX(codegemhist,MATCH(Schülerdaten!M284,libgem,0)),""),"")</f>
        <v/>
      </c>
      <c r="M281" s="148" t="str">
        <f>IF(AND(A281&lt;&gt;"",Schülerdaten!AH284&lt;&gt;""),IF(Schülerdaten!AH284=TRUE,IF(INDEX(codegem,MATCH(Schülerdaten!M284,libgem,0))&gt;=8000,INDEX(codegem,MATCH(Schülerdaten!M284,libgem,0)),""),Schülerdaten!M284),"")</f>
        <v/>
      </c>
      <c r="N281" s="148" t="str">
        <f>IF(AND(A281&lt;&gt;"",Schülerdaten!AI284&lt;&gt;""),IF(Schülerdaten!AI284=TRUE,INDEX(codeschart,MATCH(Schülerdaten!N284,libschart,0)),Schülerdaten!N284),"")</f>
        <v/>
      </c>
      <c r="O281" s="148" t="str">
        <f>IF(AND(A281&lt;&gt;"",Schülerdaten!O284&lt;&gt;""),Schülerdaten!O284,"")</f>
        <v/>
      </c>
      <c r="P281" s="148" t="str">
        <f>IF(AND(A281&lt;&gt;"",Schülerdaten!AK284&lt;&gt;""),IF(Schülerdaten!AK284=TRUE,INDEX(codeform,MATCH(Schülerdaten!P284,libform,0)),Schülerdaten!P284),"")</f>
        <v/>
      </c>
      <c r="Q281" s="148" t="str">
        <f>IF(AND(A281&lt;&gt;"",Schülerdaten!AL284&lt;&gt;""),IF(Schülerdaten!AL284=TRUE,INDEX(codespe,MATCH(Schülerdaten!Q284,libspe,0)),Schülerdaten!Q284),"")</f>
        <v/>
      </c>
      <c r="R281" s="148" t="str">
        <f>IF(AND(A281&lt;&gt;"",OR(Schülerdaten!AM284&lt;&gt;"",Schülerdaten!AT284=FALSE)),IF(Schülerdaten!AM284=TRUE,INDEX(codemp1,MATCH(Schülerdaten!R284,libmp1,0)),IF(Schülerdaten!AT284=FALSE,0,Schülerdaten!R284)),"")</f>
        <v/>
      </c>
      <c r="S281" s="148" t="str">
        <f t="shared" si="13"/>
        <v/>
      </c>
      <c r="T281" s="148" t="str">
        <f t="shared" si="14"/>
        <v/>
      </c>
      <c r="U281" s="148" t="str">
        <f>IF(AND(A281&lt;&gt;"",Schülerdaten!S284&lt;&gt;""),Schülerdaten!S284,"")</f>
        <v/>
      </c>
      <c r="V281" s="148" t="str">
        <f>IF(AND(A281&lt;&gt;"",Schülerdaten!T284&lt;&gt;""),Schülerdaten!T284,"")</f>
        <v/>
      </c>
      <c r="W281" s="148" t="str">
        <f>IF(AND(A281&lt;&gt;"",Schülerdaten!U284&lt;&gt;""),Schülerdaten!U284,"")</f>
        <v/>
      </c>
      <c r="X281" s="148" t="str">
        <f>IF(AND(A281&lt;&gt;"",Schülerdaten!V284&lt;&gt;""),Schülerdaten!V284,"")</f>
        <v/>
      </c>
      <c r="Y281" s="148" t="str">
        <f>IF(AND(A281&lt;&gt;"",Schülerdaten!W284&lt;&gt;""),Schülerdaten!W284,"")</f>
        <v/>
      </c>
      <c r="Z281" s="148" t="str">
        <f>IF(AND(A281&lt;&gt;"",Schülerdaten!X284&lt;&gt;""),Schülerdaten!X284,"")</f>
        <v/>
      </c>
    </row>
    <row r="282" spans="1:26" x14ac:dyDescent="0.2">
      <c r="A282" s="146" t="str">
        <f>IF(OR(Schülerdaten!$C285&lt;&gt;""),Schülerdaten!A285,"")</f>
        <v/>
      </c>
      <c r="B282" s="146" t="str">
        <f>IF(A282&lt;&gt;"",Schülerdaten!B285,"")</f>
        <v/>
      </c>
      <c r="C282" s="146" t="str">
        <f>IF(AND(A282&lt;&gt;"",Schülerdaten!F285&lt;&gt;""),IF(INDEX(codeclint,MATCH(Schülerdaten!F285,libclint,0))&lt;&gt;"",INDEX(codeclint,MATCH(Schülerdaten!F285,libclint,0)),""),"")</f>
        <v/>
      </c>
      <c r="D282" s="146" t="str">
        <f t="shared" si="12"/>
        <v/>
      </c>
      <c r="E282" s="146" t="str">
        <f>IF(A282&lt;&gt;"",IF(Schülerdaten!G285&lt;&gt;"",IF(Schülerdaten!AB285&lt;&gt;"",IF(Schülerdaten!G285="LOC.ID",CONCATENATE("LOC.",Schülerdaten!AU$5),Schülerdaten!G285),""),""),"")</f>
        <v/>
      </c>
      <c r="F282" s="146" t="str">
        <f>IF(A282&lt;&gt;"",IF(Schülerdaten!H285&lt;&gt;"",Schülerdaten!H285,""),"")</f>
        <v/>
      </c>
      <c r="G282" s="146" t="str">
        <f>IF(AND(A282&lt;&gt;"",Schülerdaten!AC285&lt;&gt;""),IF(Schülerdaten!AC285=TRUE,INDEX(codesex,MATCH(Schülerdaten!I285,libsex,0)),Schülerdaten!I285),"")</f>
        <v/>
      </c>
      <c r="H282" s="147" t="str">
        <f>IF(A282&lt;&gt;"",IF(Schülerdaten!J285&lt;&gt;"",Schülerdaten!J285,""),"")</f>
        <v/>
      </c>
      <c r="I282" s="148" t="str">
        <f>IF(AND(A282&lt;&gt;"",Schülerdaten!AE285&lt;&gt;""),IF(Schülerdaten!AE285=TRUE,INDEX(codenat,MATCH(Schülerdaten!K285,libnat,0)),Schülerdaten!K285),"")</f>
        <v/>
      </c>
      <c r="J282" s="148" t="str">
        <f>IF(AND(A282&lt;&gt;"",Schülerdaten!AF285&lt;&gt;""),IF(Schülerdaten!AF285=TRUE,INDEX(codelangue,MATCH(Schülerdaten!L285,liblangue,0)),Schülerdaten!L285),"")</f>
        <v/>
      </c>
      <c r="K282" s="148" t="str">
        <f>IF(AND(A282&lt;&gt;"",Schülerdaten!AH285&lt;&gt;""),IF(Schülerdaten!AH285=TRUE,IF(INDEX(codegem,MATCH(Schülerdaten!M285,libgem,0))&lt;8000,INDEX(codegem,MATCH(Schülerdaten!M285,libgem,0)),""),Schülerdaten!M285),"")</f>
        <v/>
      </c>
      <c r="L282" s="148" t="str">
        <f>IF(AND(A282&lt;&gt;"",Schülerdaten!AH285&lt;&gt;""),IF(Schülerdaten!AH285=TRUE,INDEX(codegemhist,MATCH(Schülerdaten!M285,libgem,0)),""),"")</f>
        <v/>
      </c>
      <c r="M282" s="148" t="str">
        <f>IF(AND(A282&lt;&gt;"",Schülerdaten!AH285&lt;&gt;""),IF(Schülerdaten!AH285=TRUE,IF(INDEX(codegem,MATCH(Schülerdaten!M285,libgem,0))&gt;=8000,INDEX(codegem,MATCH(Schülerdaten!M285,libgem,0)),""),Schülerdaten!M285),"")</f>
        <v/>
      </c>
      <c r="N282" s="148" t="str">
        <f>IF(AND(A282&lt;&gt;"",Schülerdaten!AI285&lt;&gt;""),IF(Schülerdaten!AI285=TRUE,INDEX(codeschart,MATCH(Schülerdaten!N285,libschart,0)),Schülerdaten!N285),"")</f>
        <v/>
      </c>
      <c r="O282" s="148" t="str">
        <f>IF(AND(A282&lt;&gt;"",Schülerdaten!O285&lt;&gt;""),Schülerdaten!O285,"")</f>
        <v/>
      </c>
      <c r="P282" s="148" t="str">
        <f>IF(AND(A282&lt;&gt;"",Schülerdaten!AK285&lt;&gt;""),IF(Schülerdaten!AK285=TRUE,INDEX(codeform,MATCH(Schülerdaten!P285,libform,0)),Schülerdaten!P285),"")</f>
        <v/>
      </c>
      <c r="Q282" s="148" t="str">
        <f>IF(AND(A282&lt;&gt;"",Schülerdaten!AL285&lt;&gt;""),IF(Schülerdaten!AL285=TRUE,INDEX(codespe,MATCH(Schülerdaten!Q285,libspe,0)),Schülerdaten!Q285),"")</f>
        <v/>
      </c>
      <c r="R282" s="148" t="str">
        <f>IF(AND(A282&lt;&gt;"",OR(Schülerdaten!AM285&lt;&gt;"",Schülerdaten!AT285=FALSE)),IF(Schülerdaten!AM285=TRUE,INDEX(codemp1,MATCH(Schülerdaten!R285,libmp1,0)),IF(Schülerdaten!AT285=FALSE,0,Schülerdaten!R285)),"")</f>
        <v/>
      </c>
      <c r="S282" s="148" t="str">
        <f t="shared" si="13"/>
        <v/>
      </c>
      <c r="T282" s="148" t="str">
        <f t="shared" si="14"/>
        <v/>
      </c>
      <c r="U282" s="148" t="str">
        <f>IF(AND(A282&lt;&gt;"",Schülerdaten!S285&lt;&gt;""),Schülerdaten!S285,"")</f>
        <v/>
      </c>
      <c r="V282" s="148" t="str">
        <f>IF(AND(A282&lt;&gt;"",Schülerdaten!T285&lt;&gt;""),Schülerdaten!T285,"")</f>
        <v/>
      </c>
      <c r="W282" s="148" t="str">
        <f>IF(AND(A282&lt;&gt;"",Schülerdaten!U285&lt;&gt;""),Schülerdaten!U285,"")</f>
        <v/>
      </c>
      <c r="X282" s="148" t="str">
        <f>IF(AND(A282&lt;&gt;"",Schülerdaten!V285&lt;&gt;""),Schülerdaten!V285,"")</f>
        <v/>
      </c>
      <c r="Y282" s="148" t="str">
        <f>IF(AND(A282&lt;&gt;"",Schülerdaten!W285&lt;&gt;""),Schülerdaten!W285,"")</f>
        <v/>
      </c>
      <c r="Z282" s="148" t="str">
        <f>IF(AND(A282&lt;&gt;"",Schülerdaten!X285&lt;&gt;""),Schülerdaten!X285,"")</f>
        <v/>
      </c>
    </row>
    <row r="283" spans="1:26" x14ac:dyDescent="0.2">
      <c r="A283" s="146" t="str">
        <f>IF(OR(Schülerdaten!$C286&lt;&gt;""),Schülerdaten!A286,"")</f>
        <v/>
      </c>
      <c r="B283" s="146" t="str">
        <f>IF(A283&lt;&gt;"",Schülerdaten!B286,"")</f>
        <v/>
      </c>
      <c r="C283" s="146" t="str">
        <f>IF(AND(A283&lt;&gt;"",Schülerdaten!F286&lt;&gt;""),IF(INDEX(codeclint,MATCH(Schülerdaten!F286,libclint,0))&lt;&gt;"",INDEX(codeclint,MATCH(Schülerdaten!F286,libclint,0)),""),"")</f>
        <v/>
      </c>
      <c r="D283" s="146" t="str">
        <f t="shared" si="12"/>
        <v/>
      </c>
      <c r="E283" s="146" t="str">
        <f>IF(A283&lt;&gt;"",IF(Schülerdaten!G286&lt;&gt;"",IF(Schülerdaten!AB286&lt;&gt;"",IF(Schülerdaten!G286="LOC.ID",CONCATENATE("LOC.",Schülerdaten!AU$5),Schülerdaten!G286),""),""),"")</f>
        <v/>
      </c>
      <c r="F283" s="146" t="str">
        <f>IF(A283&lt;&gt;"",IF(Schülerdaten!H286&lt;&gt;"",Schülerdaten!H286,""),"")</f>
        <v/>
      </c>
      <c r="G283" s="146" t="str">
        <f>IF(AND(A283&lt;&gt;"",Schülerdaten!AC286&lt;&gt;""),IF(Schülerdaten!AC286=TRUE,INDEX(codesex,MATCH(Schülerdaten!I286,libsex,0)),Schülerdaten!I286),"")</f>
        <v/>
      </c>
      <c r="H283" s="147" t="str">
        <f>IF(A283&lt;&gt;"",IF(Schülerdaten!J286&lt;&gt;"",Schülerdaten!J286,""),"")</f>
        <v/>
      </c>
      <c r="I283" s="148" t="str">
        <f>IF(AND(A283&lt;&gt;"",Schülerdaten!AE286&lt;&gt;""),IF(Schülerdaten!AE286=TRUE,INDEX(codenat,MATCH(Schülerdaten!K286,libnat,0)),Schülerdaten!K286),"")</f>
        <v/>
      </c>
      <c r="J283" s="148" t="str">
        <f>IF(AND(A283&lt;&gt;"",Schülerdaten!AF286&lt;&gt;""),IF(Schülerdaten!AF286=TRUE,INDEX(codelangue,MATCH(Schülerdaten!L286,liblangue,0)),Schülerdaten!L286),"")</f>
        <v/>
      </c>
      <c r="K283" s="148" t="str">
        <f>IF(AND(A283&lt;&gt;"",Schülerdaten!AH286&lt;&gt;""),IF(Schülerdaten!AH286=TRUE,IF(INDEX(codegem,MATCH(Schülerdaten!M286,libgem,0))&lt;8000,INDEX(codegem,MATCH(Schülerdaten!M286,libgem,0)),""),Schülerdaten!M286),"")</f>
        <v/>
      </c>
      <c r="L283" s="148" t="str">
        <f>IF(AND(A283&lt;&gt;"",Schülerdaten!AH286&lt;&gt;""),IF(Schülerdaten!AH286=TRUE,INDEX(codegemhist,MATCH(Schülerdaten!M286,libgem,0)),""),"")</f>
        <v/>
      </c>
      <c r="M283" s="148" t="str">
        <f>IF(AND(A283&lt;&gt;"",Schülerdaten!AH286&lt;&gt;""),IF(Schülerdaten!AH286=TRUE,IF(INDEX(codegem,MATCH(Schülerdaten!M286,libgem,0))&gt;=8000,INDEX(codegem,MATCH(Schülerdaten!M286,libgem,0)),""),Schülerdaten!M286),"")</f>
        <v/>
      </c>
      <c r="N283" s="148" t="str">
        <f>IF(AND(A283&lt;&gt;"",Schülerdaten!AI286&lt;&gt;""),IF(Schülerdaten!AI286=TRUE,INDEX(codeschart,MATCH(Schülerdaten!N286,libschart,0)),Schülerdaten!N286),"")</f>
        <v/>
      </c>
      <c r="O283" s="148" t="str">
        <f>IF(AND(A283&lt;&gt;"",Schülerdaten!O286&lt;&gt;""),Schülerdaten!O286,"")</f>
        <v/>
      </c>
      <c r="P283" s="148" t="str">
        <f>IF(AND(A283&lt;&gt;"",Schülerdaten!AK286&lt;&gt;""),IF(Schülerdaten!AK286=TRUE,INDEX(codeform,MATCH(Schülerdaten!P286,libform,0)),Schülerdaten!P286),"")</f>
        <v/>
      </c>
      <c r="Q283" s="148" t="str">
        <f>IF(AND(A283&lt;&gt;"",Schülerdaten!AL286&lt;&gt;""),IF(Schülerdaten!AL286=TRUE,INDEX(codespe,MATCH(Schülerdaten!Q286,libspe,0)),Schülerdaten!Q286),"")</f>
        <v/>
      </c>
      <c r="R283" s="148" t="str">
        <f>IF(AND(A283&lt;&gt;"",OR(Schülerdaten!AM286&lt;&gt;"",Schülerdaten!AT286=FALSE)),IF(Schülerdaten!AM286=TRUE,INDEX(codemp1,MATCH(Schülerdaten!R286,libmp1,0)),IF(Schülerdaten!AT286=FALSE,0,Schülerdaten!R286)),"")</f>
        <v/>
      </c>
      <c r="S283" s="148" t="str">
        <f t="shared" si="13"/>
        <v/>
      </c>
      <c r="T283" s="148" t="str">
        <f t="shared" si="14"/>
        <v/>
      </c>
      <c r="U283" s="148" t="str">
        <f>IF(AND(A283&lt;&gt;"",Schülerdaten!S286&lt;&gt;""),Schülerdaten!S286,"")</f>
        <v/>
      </c>
      <c r="V283" s="148" t="str">
        <f>IF(AND(A283&lt;&gt;"",Schülerdaten!T286&lt;&gt;""),Schülerdaten!T286,"")</f>
        <v/>
      </c>
      <c r="W283" s="148" t="str">
        <f>IF(AND(A283&lt;&gt;"",Schülerdaten!U286&lt;&gt;""),Schülerdaten!U286,"")</f>
        <v/>
      </c>
      <c r="X283" s="148" t="str">
        <f>IF(AND(A283&lt;&gt;"",Schülerdaten!V286&lt;&gt;""),Schülerdaten!V286,"")</f>
        <v/>
      </c>
      <c r="Y283" s="148" t="str">
        <f>IF(AND(A283&lt;&gt;"",Schülerdaten!W286&lt;&gt;""),Schülerdaten!W286,"")</f>
        <v/>
      </c>
      <c r="Z283" s="148" t="str">
        <f>IF(AND(A283&lt;&gt;"",Schülerdaten!X286&lt;&gt;""),Schülerdaten!X286,"")</f>
        <v/>
      </c>
    </row>
    <row r="284" spans="1:26" x14ac:dyDescent="0.2">
      <c r="A284" s="146" t="str">
        <f>IF(OR(Schülerdaten!$C287&lt;&gt;""),Schülerdaten!A287,"")</f>
        <v/>
      </c>
      <c r="B284" s="146" t="str">
        <f>IF(A284&lt;&gt;"",Schülerdaten!B287,"")</f>
        <v/>
      </c>
      <c r="C284" s="146" t="str">
        <f>IF(AND(A284&lt;&gt;"",Schülerdaten!F287&lt;&gt;""),IF(INDEX(codeclint,MATCH(Schülerdaten!F287,libclint,0))&lt;&gt;"",INDEX(codeclint,MATCH(Schülerdaten!F287,libclint,0)),""),"")</f>
        <v/>
      </c>
      <c r="D284" s="146" t="str">
        <f t="shared" si="12"/>
        <v/>
      </c>
      <c r="E284" s="146" t="str">
        <f>IF(A284&lt;&gt;"",IF(Schülerdaten!G287&lt;&gt;"",IF(Schülerdaten!AB287&lt;&gt;"",IF(Schülerdaten!G287="LOC.ID",CONCATENATE("LOC.",Schülerdaten!AU$5),Schülerdaten!G287),""),""),"")</f>
        <v/>
      </c>
      <c r="F284" s="146" t="str">
        <f>IF(A284&lt;&gt;"",IF(Schülerdaten!H287&lt;&gt;"",Schülerdaten!H287,""),"")</f>
        <v/>
      </c>
      <c r="G284" s="146" t="str">
        <f>IF(AND(A284&lt;&gt;"",Schülerdaten!AC287&lt;&gt;""),IF(Schülerdaten!AC287=TRUE,INDEX(codesex,MATCH(Schülerdaten!I287,libsex,0)),Schülerdaten!I287),"")</f>
        <v/>
      </c>
      <c r="H284" s="147" t="str">
        <f>IF(A284&lt;&gt;"",IF(Schülerdaten!J287&lt;&gt;"",Schülerdaten!J287,""),"")</f>
        <v/>
      </c>
      <c r="I284" s="148" t="str">
        <f>IF(AND(A284&lt;&gt;"",Schülerdaten!AE287&lt;&gt;""),IF(Schülerdaten!AE287=TRUE,INDEX(codenat,MATCH(Schülerdaten!K287,libnat,0)),Schülerdaten!K287),"")</f>
        <v/>
      </c>
      <c r="J284" s="148" t="str">
        <f>IF(AND(A284&lt;&gt;"",Schülerdaten!AF287&lt;&gt;""),IF(Schülerdaten!AF287=TRUE,INDEX(codelangue,MATCH(Schülerdaten!L287,liblangue,0)),Schülerdaten!L287),"")</f>
        <v/>
      </c>
      <c r="K284" s="148" t="str">
        <f>IF(AND(A284&lt;&gt;"",Schülerdaten!AH287&lt;&gt;""),IF(Schülerdaten!AH287=TRUE,IF(INDEX(codegem,MATCH(Schülerdaten!M287,libgem,0))&lt;8000,INDEX(codegem,MATCH(Schülerdaten!M287,libgem,0)),""),Schülerdaten!M287),"")</f>
        <v/>
      </c>
      <c r="L284" s="148" t="str">
        <f>IF(AND(A284&lt;&gt;"",Schülerdaten!AH287&lt;&gt;""),IF(Schülerdaten!AH287=TRUE,INDEX(codegemhist,MATCH(Schülerdaten!M287,libgem,0)),""),"")</f>
        <v/>
      </c>
      <c r="M284" s="148" t="str">
        <f>IF(AND(A284&lt;&gt;"",Schülerdaten!AH287&lt;&gt;""),IF(Schülerdaten!AH287=TRUE,IF(INDEX(codegem,MATCH(Schülerdaten!M287,libgem,0))&gt;=8000,INDEX(codegem,MATCH(Schülerdaten!M287,libgem,0)),""),Schülerdaten!M287),"")</f>
        <v/>
      </c>
      <c r="N284" s="148" t="str">
        <f>IF(AND(A284&lt;&gt;"",Schülerdaten!AI287&lt;&gt;""),IF(Schülerdaten!AI287=TRUE,INDEX(codeschart,MATCH(Schülerdaten!N287,libschart,0)),Schülerdaten!N287),"")</f>
        <v/>
      </c>
      <c r="O284" s="148" t="str">
        <f>IF(AND(A284&lt;&gt;"",Schülerdaten!O287&lt;&gt;""),Schülerdaten!O287,"")</f>
        <v/>
      </c>
      <c r="P284" s="148" t="str">
        <f>IF(AND(A284&lt;&gt;"",Schülerdaten!AK287&lt;&gt;""),IF(Schülerdaten!AK287=TRUE,INDEX(codeform,MATCH(Schülerdaten!P287,libform,0)),Schülerdaten!P287),"")</f>
        <v/>
      </c>
      <c r="Q284" s="148" t="str">
        <f>IF(AND(A284&lt;&gt;"",Schülerdaten!AL287&lt;&gt;""),IF(Schülerdaten!AL287=TRUE,INDEX(codespe,MATCH(Schülerdaten!Q287,libspe,0)),Schülerdaten!Q287),"")</f>
        <v/>
      </c>
      <c r="R284" s="148" t="str">
        <f>IF(AND(A284&lt;&gt;"",OR(Schülerdaten!AM287&lt;&gt;"",Schülerdaten!AT287=FALSE)),IF(Schülerdaten!AM287=TRUE,INDEX(codemp1,MATCH(Schülerdaten!R287,libmp1,0)),IF(Schülerdaten!AT287=FALSE,0,Schülerdaten!R287)),"")</f>
        <v/>
      </c>
      <c r="S284" s="148" t="str">
        <f t="shared" si="13"/>
        <v/>
      </c>
      <c r="T284" s="148" t="str">
        <f t="shared" si="14"/>
        <v/>
      </c>
      <c r="U284" s="148" t="str">
        <f>IF(AND(A284&lt;&gt;"",Schülerdaten!S287&lt;&gt;""),Schülerdaten!S287,"")</f>
        <v/>
      </c>
      <c r="V284" s="148" t="str">
        <f>IF(AND(A284&lt;&gt;"",Schülerdaten!T287&lt;&gt;""),Schülerdaten!T287,"")</f>
        <v/>
      </c>
      <c r="W284" s="148" t="str">
        <f>IF(AND(A284&lt;&gt;"",Schülerdaten!U287&lt;&gt;""),Schülerdaten!U287,"")</f>
        <v/>
      </c>
      <c r="X284" s="148" t="str">
        <f>IF(AND(A284&lt;&gt;"",Schülerdaten!V287&lt;&gt;""),Schülerdaten!V287,"")</f>
        <v/>
      </c>
      <c r="Y284" s="148" t="str">
        <f>IF(AND(A284&lt;&gt;"",Schülerdaten!W287&lt;&gt;""),Schülerdaten!W287,"")</f>
        <v/>
      </c>
      <c r="Z284" s="148" t="str">
        <f>IF(AND(A284&lt;&gt;"",Schülerdaten!X287&lt;&gt;""),Schülerdaten!X287,"")</f>
        <v/>
      </c>
    </row>
    <row r="285" spans="1:26" x14ac:dyDescent="0.2">
      <c r="A285" s="146" t="str">
        <f>IF(OR(Schülerdaten!$C288&lt;&gt;""),Schülerdaten!A288,"")</f>
        <v/>
      </c>
      <c r="B285" s="146" t="str">
        <f>IF(A285&lt;&gt;"",Schülerdaten!B288,"")</f>
        <v/>
      </c>
      <c r="C285" s="146" t="str">
        <f>IF(AND(A285&lt;&gt;"",Schülerdaten!F288&lt;&gt;""),IF(INDEX(codeclint,MATCH(Schülerdaten!F288,libclint,0))&lt;&gt;"",INDEX(codeclint,MATCH(Schülerdaten!F288,libclint,0)),""),"")</f>
        <v/>
      </c>
      <c r="D285" s="146" t="str">
        <f t="shared" si="12"/>
        <v/>
      </c>
      <c r="E285" s="146" t="str">
        <f>IF(A285&lt;&gt;"",IF(Schülerdaten!G288&lt;&gt;"",IF(Schülerdaten!AB288&lt;&gt;"",IF(Schülerdaten!G288="LOC.ID",CONCATENATE("LOC.",Schülerdaten!AU$5),Schülerdaten!G288),""),""),"")</f>
        <v/>
      </c>
      <c r="F285" s="146" t="str">
        <f>IF(A285&lt;&gt;"",IF(Schülerdaten!H288&lt;&gt;"",Schülerdaten!H288,""),"")</f>
        <v/>
      </c>
      <c r="G285" s="146" t="str">
        <f>IF(AND(A285&lt;&gt;"",Schülerdaten!AC288&lt;&gt;""),IF(Schülerdaten!AC288=TRUE,INDEX(codesex,MATCH(Schülerdaten!I288,libsex,0)),Schülerdaten!I288),"")</f>
        <v/>
      </c>
      <c r="H285" s="147" t="str">
        <f>IF(A285&lt;&gt;"",IF(Schülerdaten!J288&lt;&gt;"",Schülerdaten!J288,""),"")</f>
        <v/>
      </c>
      <c r="I285" s="148" t="str">
        <f>IF(AND(A285&lt;&gt;"",Schülerdaten!AE288&lt;&gt;""),IF(Schülerdaten!AE288=TRUE,INDEX(codenat,MATCH(Schülerdaten!K288,libnat,0)),Schülerdaten!K288),"")</f>
        <v/>
      </c>
      <c r="J285" s="148" t="str">
        <f>IF(AND(A285&lt;&gt;"",Schülerdaten!AF288&lt;&gt;""),IF(Schülerdaten!AF288=TRUE,INDEX(codelangue,MATCH(Schülerdaten!L288,liblangue,0)),Schülerdaten!L288),"")</f>
        <v/>
      </c>
      <c r="K285" s="148" t="str">
        <f>IF(AND(A285&lt;&gt;"",Schülerdaten!AH288&lt;&gt;""),IF(Schülerdaten!AH288=TRUE,IF(INDEX(codegem,MATCH(Schülerdaten!M288,libgem,0))&lt;8000,INDEX(codegem,MATCH(Schülerdaten!M288,libgem,0)),""),Schülerdaten!M288),"")</f>
        <v/>
      </c>
      <c r="L285" s="148" t="str">
        <f>IF(AND(A285&lt;&gt;"",Schülerdaten!AH288&lt;&gt;""),IF(Schülerdaten!AH288=TRUE,INDEX(codegemhist,MATCH(Schülerdaten!M288,libgem,0)),""),"")</f>
        <v/>
      </c>
      <c r="M285" s="148" t="str">
        <f>IF(AND(A285&lt;&gt;"",Schülerdaten!AH288&lt;&gt;""),IF(Schülerdaten!AH288=TRUE,IF(INDEX(codegem,MATCH(Schülerdaten!M288,libgem,0))&gt;=8000,INDEX(codegem,MATCH(Schülerdaten!M288,libgem,0)),""),Schülerdaten!M288),"")</f>
        <v/>
      </c>
      <c r="N285" s="148" t="str">
        <f>IF(AND(A285&lt;&gt;"",Schülerdaten!AI288&lt;&gt;""),IF(Schülerdaten!AI288=TRUE,INDEX(codeschart,MATCH(Schülerdaten!N288,libschart,0)),Schülerdaten!N288),"")</f>
        <v/>
      </c>
      <c r="O285" s="148" t="str">
        <f>IF(AND(A285&lt;&gt;"",Schülerdaten!O288&lt;&gt;""),Schülerdaten!O288,"")</f>
        <v/>
      </c>
      <c r="P285" s="148" t="str">
        <f>IF(AND(A285&lt;&gt;"",Schülerdaten!AK288&lt;&gt;""),IF(Schülerdaten!AK288=TRUE,INDEX(codeform,MATCH(Schülerdaten!P288,libform,0)),Schülerdaten!P288),"")</f>
        <v/>
      </c>
      <c r="Q285" s="148" t="str">
        <f>IF(AND(A285&lt;&gt;"",Schülerdaten!AL288&lt;&gt;""),IF(Schülerdaten!AL288=TRUE,INDEX(codespe,MATCH(Schülerdaten!Q288,libspe,0)),Schülerdaten!Q288),"")</f>
        <v/>
      </c>
      <c r="R285" s="148" t="str">
        <f>IF(AND(A285&lt;&gt;"",OR(Schülerdaten!AM288&lt;&gt;"",Schülerdaten!AT288=FALSE)),IF(Schülerdaten!AM288=TRUE,INDEX(codemp1,MATCH(Schülerdaten!R288,libmp1,0)),IF(Schülerdaten!AT288=FALSE,0,Schülerdaten!R288)),"")</f>
        <v/>
      </c>
      <c r="S285" s="148" t="str">
        <f t="shared" si="13"/>
        <v/>
      </c>
      <c r="T285" s="148" t="str">
        <f t="shared" si="14"/>
        <v/>
      </c>
      <c r="U285" s="148" t="str">
        <f>IF(AND(A285&lt;&gt;"",Schülerdaten!S288&lt;&gt;""),Schülerdaten!S288,"")</f>
        <v/>
      </c>
      <c r="V285" s="148" t="str">
        <f>IF(AND(A285&lt;&gt;"",Schülerdaten!T288&lt;&gt;""),Schülerdaten!T288,"")</f>
        <v/>
      </c>
      <c r="W285" s="148" t="str">
        <f>IF(AND(A285&lt;&gt;"",Schülerdaten!U288&lt;&gt;""),Schülerdaten!U288,"")</f>
        <v/>
      </c>
      <c r="X285" s="148" t="str">
        <f>IF(AND(A285&lt;&gt;"",Schülerdaten!V288&lt;&gt;""),Schülerdaten!V288,"")</f>
        <v/>
      </c>
      <c r="Y285" s="148" t="str">
        <f>IF(AND(A285&lt;&gt;"",Schülerdaten!W288&lt;&gt;""),Schülerdaten!W288,"")</f>
        <v/>
      </c>
      <c r="Z285" s="148" t="str">
        <f>IF(AND(A285&lt;&gt;"",Schülerdaten!X288&lt;&gt;""),Schülerdaten!X288,"")</f>
        <v/>
      </c>
    </row>
    <row r="286" spans="1:26" x14ac:dyDescent="0.2">
      <c r="A286" s="146" t="str">
        <f>IF(OR(Schülerdaten!$C289&lt;&gt;""),Schülerdaten!A289,"")</f>
        <v/>
      </c>
      <c r="B286" s="146" t="str">
        <f>IF(A286&lt;&gt;"",Schülerdaten!B289,"")</f>
        <v/>
      </c>
      <c r="C286" s="146" t="str">
        <f>IF(AND(A286&lt;&gt;"",Schülerdaten!F289&lt;&gt;""),IF(INDEX(codeclint,MATCH(Schülerdaten!F289,libclint,0))&lt;&gt;"",INDEX(codeclint,MATCH(Schülerdaten!F289,libclint,0)),""),"")</f>
        <v/>
      </c>
      <c r="D286" s="146" t="str">
        <f t="shared" si="12"/>
        <v/>
      </c>
      <c r="E286" s="146" t="str">
        <f>IF(A286&lt;&gt;"",IF(Schülerdaten!G289&lt;&gt;"",IF(Schülerdaten!AB289&lt;&gt;"",IF(Schülerdaten!G289="LOC.ID",CONCATENATE("LOC.",Schülerdaten!AU$5),Schülerdaten!G289),""),""),"")</f>
        <v/>
      </c>
      <c r="F286" s="146" t="str">
        <f>IF(A286&lt;&gt;"",IF(Schülerdaten!H289&lt;&gt;"",Schülerdaten!H289,""),"")</f>
        <v/>
      </c>
      <c r="G286" s="146" t="str">
        <f>IF(AND(A286&lt;&gt;"",Schülerdaten!AC289&lt;&gt;""),IF(Schülerdaten!AC289=TRUE,INDEX(codesex,MATCH(Schülerdaten!I289,libsex,0)),Schülerdaten!I289),"")</f>
        <v/>
      </c>
      <c r="H286" s="147" t="str">
        <f>IF(A286&lt;&gt;"",IF(Schülerdaten!J289&lt;&gt;"",Schülerdaten!J289,""),"")</f>
        <v/>
      </c>
      <c r="I286" s="148" t="str">
        <f>IF(AND(A286&lt;&gt;"",Schülerdaten!AE289&lt;&gt;""),IF(Schülerdaten!AE289=TRUE,INDEX(codenat,MATCH(Schülerdaten!K289,libnat,0)),Schülerdaten!K289),"")</f>
        <v/>
      </c>
      <c r="J286" s="148" t="str">
        <f>IF(AND(A286&lt;&gt;"",Schülerdaten!AF289&lt;&gt;""),IF(Schülerdaten!AF289=TRUE,INDEX(codelangue,MATCH(Schülerdaten!L289,liblangue,0)),Schülerdaten!L289),"")</f>
        <v/>
      </c>
      <c r="K286" s="148" t="str">
        <f>IF(AND(A286&lt;&gt;"",Schülerdaten!AH289&lt;&gt;""),IF(Schülerdaten!AH289=TRUE,IF(INDEX(codegem,MATCH(Schülerdaten!M289,libgem,0))&lt;8000,INDEX(codegem,MATCH(Schülerdaten!M289,libgem,0)),""),Schülerdaten!M289),"")</f>
        <v/>
      </c>
      <c r="L286" s="148" t="str">
        <f>IF(AND(A286&lt;&gt;"",Schülerdaten!AH289&lt;&gt;""),IF(Schülerdaten!AH289=TRUE,INDEX(codegemhist,MATCH(Schülerdaten!M289,libgem,0)),""),"")</f>
        <v/>
      </c>
      <c r="M286" s="148" t="str">
        <f>IF(AND(A286&lt;&gt;"",Schülerdaten!AH289&lt;&gt;""),IF(Schülerdaten!AH289=TRUE,IF(INDEX(codegem,MATCH(Schülerdaten!M289,libgem,0))&gt;=8000,INDEX(codegem,MATCH(Schülerdaten!M289,libgem,0)),""),Schülerdaten!M289),"")</f>
        <v/>
      </c>
      <c r="N286" s="148" t="str">
        <f>IF(AND(A286&lt;&gt;"",Schülerdaten!AI289&lt;&gt;""),IF(Schülerdaten!AI289=TRUE,INDEX(codeschart,MATCH(Schülerdaten!N289,libschart,0)),Schülerdaten!N289),"")</f>
        <v/>
      </c>
      <c r="O286" s="148" t="str">
        <f>IF(AND(A286&lt;&gt;"",Schülerdaten!O289&lt;&gt;""),Schülerdaten!O289,"")</f>
        <v/>
      </c>
      <c r="P286" s="148" t="str">
        <f>IF(AND(A286&lt;&gt;"",Schülerdaten!AK289&lt;&gt;""),IF(Schülerdaten!AK289=TRUE,INDEX(codeform,MATCH(Schülerdaten!P289,libform,0)),Schülerdaten!P289),"")</f>
        <v/>
      </c>
      <c r="Q286" s="148" t="str">
        <f>IF(AND(A286&lt;&gt;"",Schülerdaten!AL289&lt;&gt;""),IF(Schülerdaten!AL289=TRUE,INDEX(codespe,MATCH(Schülerdaten!Q289,libspe,0)),Schülerdaten!Q289),"")</f>
        <v/>
      </c>
      <c r="R286" s="148" t="str">
        <f>IF(AND(A286&lt;&gt;"",OR(Schülerdaten!AM289&lt;&gt;"",Schülerdaten!AT289=FALSE)),IF(Schülerdaten!AM289=TRUE,INDEX(codemp1,MATCH(Schülerdaten!R289,libmp1,0)),IF(Schülerdaten!AT289=FALSE,0,Schülerdaten!R289)),"")</f>
        <v/>
      </c>
      <c r="S286" s="148" t="str">
        <f t="shared" si="13"/>
        <v/>
      </c>
      <c r="T286" s="148" t="str">
        <f t="shared" si="14"/>
        <v/>
      </c>
      <c r="U286" s="148" t="str">
        <f>IF(AND(A286&lt;&gt;"",Schülerdaten!S289&lt;&gt;""),Schülerdaten!S289,"")</f>
        <v/>
      </c>
      <c r="V286" s="148" t="str">
        <f>IF(AND(A286&lt;&gt;"",Schülerdaten!T289&lt;&gt;""),Schülerdaten!T289,"")</f>
        <v/>
      </c>
      <c r="W286" s="148" t="str">
        <f>IF(AND(A286&lt;&gt;"",Schülerdaten!U289&lt;&gt;""),Schülerdaten!U289,"")</f>
        <v/>
      </c>
      <c r="X286" s="148" t="str">
        <f>IF(AND(A286&lt;&gt;"",Schülerdaten!V289&lt;&gt;""),Schülerdaten!V289,"")</f>
        <v/>
      </c>
      <c r="Y286" s="148" t="str">
        <f>IF(AND(A286&lt;&gt;"",Schülerdaten!W289&lt;&gt;""),Schülerdaten!W289,"")</f>
        <v/>
      </c>
      <c r="Z286" s="148" t="str">
        <f>IF(AND(A286&lt;&gt;"",Schülerdaten!X289&lt;&gt;""),Schülerdaten!X289,"")</f>
        <v/>
      </c>
    </row>
    <row r="287" spans="1:26" x14ac:dyDescent="0.2">
      <c r="A287" s="146" t="str">
        <f>IF(OR(Schülerdaten!$C290&lt;&gt;""),Schülerdaten!A290,"")</f>
        <v/>
      </c>
      <c r="B287" s="146" t="str">
        <f>IF(A287&lt;&gt;"",Schülerdaten!B290,"")</f>
        <v/>
      </c>
      <c r="C287" s="146" t="str">
        <f>IF(AND(A287&lt;&gt;"",Schülerdaten!F290&lt;&gt;""),IF(INDEX(codeclint,MATCH(Schülerdaten!F290,libclint,0))&lt;&gt;"",INDEX(codeclint,MATCH(Schülerdaten!F290,libclint,0)),""),"")</f>
        <v/>
      </c>
      <c r="D287" s="146" t="str">
        <f t="shared" si="12"/>
        <v/>
      </c>
      <c r="E287" s="146" t="str">
        <f>IF(A287&lt;&gt;"",IF(Schülerdaten!G290&lt;&gt;"",IF(Schülerdaten!AB290&lt;&gt;"",IF(Schülerdaten!G290="LOC.ID",CONCATENATE("LOC.",Schülerdaten!AU$5),Schülerdaten!G290),""),""),"")</f>
        <v/>
      </c>
      <c r="F287" s="146" t="str">
        <f>IF(A287&lt;&gt;"",IF(Schülerdaten!H290&lt;&gt;"",Schülerdaten!H290,""),"")</f>
        <v/>
      </c>
      <c r="G287" s="146" t="str">
        <f>IF(AND(A287&lt;&gt;"",Schülerdaten!AC290&lt;&gt;""),IF(Schülerdaten!AC290=TRUE,INDEX(codesex,MATCH(Schülerdaten!I290,libsex,0)),Schülerdaten!I290),"")</f>
        <v/>
      </c>
      <c r="H287" s="147" t="str">
        <f>IF(A287&lt;&gt;"",IF(Schülerdaten!J290&lt;&gt;"",Schülerdaten!J290,""),"")</f>
        <v/>
      </c>
      <c r="I287" s="148" t="str">
        <f>IF(AND(A287&lt;&gt;"",Schülerdaten!AE290&lt;&gt;""),IF(Schülerdaten!AE290=TRUE,INDEX(codenat,MATCH(Schülerdaten!K290,libnat,0)),Schülerdaten!K290),"")</f>
        <v/>
      </c>
      <c r="J287" s="148" t="str">
        <f>IF(AND(A287&lt;&gt;"",Schülerdaten!AF290&lt;&gt;""),IF(Schülerdaten!AF290=TRUE,INDEX(codelangue,MATCH(Schülerdaten!L290,liblangue,0)),Schülerdaten!L290),"")</f>
        <v/>
      </c>
      <c r="K287" s="148" t="str">
        <f>IF(AND(A287&lt;&gt;"",Schülerdaten!AH290&lt;&gt;""),IF(Schülerdaten!AH290=TRUE,IF(INDEX(codegem,MATCH(Schülerdaten!M290,libgem,0))&lt;8000,INDEX(codegem,MATCH(Schülerdaten!M290,libgem,0)),""),Schülerdaten!M290),"")</f>
        <v/>
      </c>
      <c r="L287" s="148" t="str">
        <f>IF(AND(A287&lt;&gt;"",Schülerdaten!AH290&lt;&gt;""),IF(Schülerdaten!AH290=TRUE,INDEX(codegemhist,MATCH(Schülerdaten!M290,libgem,0)),""),"")</f>
        <v/>
      </c>
      <c r="M287" s="148" t="str">
        <f>IF(AND(A287&lt;&gt;"",Schülerdaten!AH290&lt;&gt;""),IF(Schülerdaten!AH290=TRUE,IF(INDEX(codegem,MATCH(Schülerdaten!M290,libgem,0))&gt;=8000,INDEX(codegem,MATCH(Schülerdaten!M290,libgem,0)),""),Schülerdaten!M290),"")</f>
        <v/>
      </c>
      <c r="N287" s="148" t="str">
        <f>IF(AND(A287&lt;&gt;"",Schülerdaten!AI290&lt;&gt;""),IF(Schülerdaten!AI290=TRUE,INDEX(codeschart,MATCH(Schülerdaten!N290,libschart,0)),Schülerdaten!N290),"")</f>
        <v/>
      </c>
      <c r="O287" s="148" t="str">
        <f>IF(AND(A287&lt;&gt;"",Schülerdaten!O290&lt;&gt;""),Schülerdaten!O290,"")</f>
        <v/>
      </c>
      <c r="P287" s="148" t="str">
        <f>IF(AND(A287&lt;&gt;"",Schülerdaten!AK290&lt;&gt;""),IF(Schülerdaten!AK290=TRUE,INDEX(codeform,MATCH(Schülerdaten!P290,libform,0)),Schülerdaten!P290),"")</f>
        <v/>
      </c>
      <c r="Q287" s="148" t="str">
        <f>IF(AND(A287&lt;&gt;"",Schülerdaten!AL290&lt;&gt;""),IF(Schülerdaten!AL290=TRUE,INDEX(codespe,MATCH(Schülerdaten!Q290,libspe,0)),Schülerdaten!Q290),"")</f>
        <v/>
      </c>
      <c r="R287" s="148" t="str">
        <f>IF(AND(A287&lt;&gt;"",OR(Schülerdaten!AM290&lt;&gt;"",Schülerdaten!AT290=FALSE)),IF(Schülerdaten!AM290=TRUE,INDEX(codemp1,MATCH(Schülerdaten!R290,libmp1,0)),IF(Schülerdaten!AT290=FALSE,0,Schülerdaten!R290)),"")</f>
        <v/>
      </c>
      <c r="S287" s="148" t="str">
        <f t="shared" si="13"/>
        <v/>
      </c>
      <c r="T287" s="148" t="str">
        <f t="shared" si="14"/>
        <v/>
      </c>
      <c r="U287" s="148" t="str">
        <f>IF(AND(A287&lt;&gt;"",Schülerdaten!S290&lt;&gt;""),Schülerdaten!S290,"")</f>
        <v/>
      </c>
      <c r="V287" s="148" t="str">
        <f>IF(AND(A287&lt;&gt;"",Schülerdaten!T290&lt;&gt;""),Schülerdaten!T290,"")</f>
        <v/>
      </c>
      <c r="W287" s="148" t="str">
        <f>IF(AND(A287&lt;&gt;"",Schülerdaten!U290&lt;&gt;""),Schülerdaten!U290,"")</f>
        <v/>
      </c>
      <c r="X287" s="148" t="str">
        <f>IF(AND(A287&lt;&gt;"",Schülerdaten!V290&lt;&gt;""),Schülerdaten!V290,"")</f>
        <v/>
      </c>
      <c r="Y287" s="148" t="str">
        <f>IF(AND(A287&lt;&gt;"",Schülerdaten!W290&lt;&gt;""),Schülerdaten!W290,"")</f>
        <v/>
      </c>
      <c r="Z287" s="148" t="str">
        <f>IF(AND(A287&lt;&gt;"",Schülerdaten!X290&lt;&gt;""),Schülerdaten!X290,"")</f>
        <v/>
      </c>
    </row>
    <row r="288" spans="1:26" x14ac:dyDescent="0.2">
      <c r="A288" s="146" t="str">
        <f>IF(OR(Schülerdaten!$C291&lt;&gt;""),Schülerdaten!A291,"")</f>
        <v/>
      </c>
      <c r="B288" s="146" t="str">
        <f>IF(A288&lt;&gt;"",Schülerdaten!B291,"")</f>
        <v/>
      </c>
      <c r="C288" s="146" t="str">
        <f>IF(AND(A288&lt;&gt;"",Schülerdaten!F291&lt;&gt;""),IF(INDEX(codeclint,MATCH(Schülerdaten!F291,libclint,0))&lt;&gt;"",INDEX(codeclint,MATCH(Schülerdaten!F291,libclint,0)),""),"")</f>
        <v/>
      </c>
      <c r="D288" s="146" t="str">
        <f t="shared" si="12"/>
        <v/>
      </c>
      <c r="E288" s="146" t="str">
        <f>IF(A288&lt;&gt;"",IF(Schülerdaten!G291&lt;&gt;"",IF(Schülerdaten!AB291&lt;&gt;"",IF(Schülerdaten!G291="LOC.ID",CONCATENATE("LOC.",Schülerdaten!AU$5),Schülerdaten!G291),""),""),"")</f>
        <v/>
      </c>
      <c r="F288" s="146" t="str">
        <f>IF(A288&lt;&gt;"",IF(Schülerdaten!H291&lt;&gt;"",Schülerdaten!H291,""),"")</f>
        <v/>
      </c>
      <c r="G288" s="146" t="str">
        <f>IF(AND(A288&lt;&gt;"",Schülerdaten!AC291&lt;&gt;""),IF(Schülerdaten!AC291=TRUE,INDEX(codesex,MATCH(Schülerdaten!I291,libsex,0)),Schülerdaten!I291),"")</f>
        <v/>
      </c>
      <c r="H288" s="147" t="str">
        <f>IF(A288&lt;&gt;"",IF(Schülerdaten!J291&lt;&gt;"",Schülerdaten!J291,""),"")</f>
        <v/>
      </c>
      <c r="I288" s="148" t="str">
        <f>IF(AND(A288&lt;&gt;"",Schülerdaten!AE291&lt;&gt;""),IF(Schülerdaten!AE291=TRUE,INDEX(codenat,MATCH(Schülerdaten!K291,libnat,0)),Schülerdaten!K291),"")</f>
        <v/>
      </c>
      <c r="J288" s="148" t="str">
        <f>IF(AND(A288&lt;&gt;"",Schülerdaten!AF291&lt;&gt;""),IF(Schülerdaten!AF291=TRUE,INDEX(codelangue,MATCH(Schülerdaten!L291,liblangue,0)),Schülerdaten!L291),"")</f>
        <v/>
      </c>
      <c r="K288" s="148" t="str">
        <f>IF(AND(A288&lt;&gt;"",Schülerdaten!AH291&lt;&gt;""),IF(Schülerdaten!AH291=TRUE,IF(INDEX(codegem,MATCH(Schülerdaten!M291,libgem,0))&lt;8000,INDEX(codegem,MATCH(Schülerdaten!M291,libgem,0)),""),Schülerdaten!M291),"")</f>
        <v/>
      </c>
      <c r="L288" s="148" t="str">
        <f>IF(AND(A288&lt;&gt;"",Schülerdaten!AH291&lt;&gt;""),IF(Schülerdaten!AH291=TRUE,INDEX(codegemhist,MATCH(Schülerdaten!M291,libgem,0)),""),"")</f>
        <v/>
      </c>
      <c r="M288" s="148" t="str">
        <f>IF(AND(A288&lt;&gt;"",Schülerdaten!AH291&lt;&gt;""),IF(Schülerdaten!AH291=TRUE,IF(INDEX(codegem,MATCH(Schülerdaten!M291,libgem,0))&gt;=8000,INDEX(codegem,MATCH(Schülerdaten!M291,libgem,0)),""),Schülerdaten!M291),"")</f>
        <v/>
      </c>
      <c r="N288" s="148" t="str">
        <f>IF(AND(A288&lt;&gt;"",Schülerdaten!AI291&lt;&gt;""),IF(Schülerdaten!AI291=TRUE,INDEX(codeschart,MATCH(Schülerdaten!N291,libschart,0)),Schülerdaten!N291),"")</f>
        <v/>
      </c>
      <c r="O288" s="148" t="str">
        <f>IF(AND(A288&lt;&gt;"",Schülerdaten!O291&lt;&gt;""),Schülerdaten!O291,"")</f>
        <v/>
      </c>
      <c r="P288" s="148" t="str">
        <f>IF(AND(A288&lt;&gt;"",Schülerdaten!AK291&lt;&gt;""),IF(Schülerdaten!AK291=TRUE,INDEX(codeform,MATCH(Schülerdaten!P291,libform,0)),Schülerdaten!P291),"")</f>
        <v/>
      </c>
      <c r="Q288" s="148" t="str">
        <f>IF(AND(A288&lt;&gt;"",Schülerdaten!AL291&lt;&gt;""),IF(Schülerdaten!AL291=TRUE,INDEX(codespe,MATCH(Schülerdaten!Q291,libspe,0)),Schülerdaten!Q291),"")</f>
        <v/>
      </c>
      <c r="R288" s="148" t="str">
        <f>IF(AND(A288&lt;&gt;"",OR(Schülerdaten!AM291&lt;&gt;"",Schülerdaten!AT291=FALSE)),IF(Schülerdaten!AM291=TRUE,INDEX(codemp1,MATCH(Schülerdaten!R291,libmp1,0)),IF(Schülerdaten!AT291=FALSE,0,Schülerdaten!R291)),"")</f>
        <v/>
      </c>
      <c r="S288" s="148" t="str">
        <f t="shared" si="13"/>
        <v/>
      </c>
      <c r="T288" s="148" t="str">
        <f t="shared" si="14"/>
        <v/>
      </c>
      <c r="U288" s="148" t="str">
        <f>IF(AND(A288&lt;&gt;"",Schülerdaten!S291&lt;&gt;""),Schülerdaten!S291,"")</f>
        <v/>
      </c>
      <c r="V288" s="148" t="str">
        <f>IF(AND(A288&lt;&gt;"",Schülerdaten!T291&lt;&gt;""),Schülerdaten!T291,"")</f>
        <v/>
      </c>
      <c r="W288" s="148" t="str">
        <f>IF(AND(A288&lt;&gt;"",Schülerdaten!U291&lt;&gt;""),Schülerdaten!U291,"")</f>
        <v/>
      </c>
      <c r="X288" s="148" t="str">
        <f>IF(AND(A288&lt;&gt;"",Schülerdaten!V291&lt;&gt;""),Schülerdaten!V291,"")</f>
        <v/>
      </c>
      <c r="Y288" s="148" t="str">
        <f>IF(AND(A288&lt;&gt;"",Schülerdaten!W291&lt;&gt;""),Schülerdaten!W291,"")</f>
        <v/>
      </c>
      <c r="Z288" s="148" t="str">
        <f>IF(AND(A288&lt;&gt;"",Schülerdaten!X291&lt;&gt;""),Schülerdaten!X291,"")</f>
        <v/>
      </c>
    </row>
    <row r="289" spans="1:26" x14ac:dyDescent="0.2">
      <c r="A289" s="146" t="str">
        <f>IF(OR(Schülerdaten!$C292&lt;&gt;""),Schülerdaten!A292,"")</f>
        <v/>
      </c>
      <c r="B289" s="146" t="str">
        <f>IF(A289&lt;&gt;"",Schülerdaten!B292,"")</f>
        <v/>
      </c>
      <c r="C289" s="146" t="str">
        <f>IF(AND(A289&lt;&gt;"",Schülerdaten!F292&lt;&gt;""),IF(INDEX(codeclint,MATCH(Schülerdaten!F292,libclint,0))&lt;&gt;"",INDEX(codeclint,MATCH(Schülerdaten!F292,libclint,0)),""),"")</f>
        <v/>
      </c>
      <c r="D289" s="146" t="str">
        <f t="shared" si="12"/>
        <v/>
      </c>
      <c r="E289" s="146" t="str">
        <f>IF(A289&lt;&gt;"",IF(Schülerdaten!G292&lt;&gt;"",IF(Schülerdaten!AB292&lt;&gt;"",IF(Schülerdaten!G292="LOC.ID",CONCATENATE("LOC.",Schülerdaten!AU$5),Schülerdaten!G292),""),""),"")</f>
        <v/>
      </c>
      <c r="F289" s="146" t="str">
        <f>IF(A289&lt;&gt;"",IF(Schülerdaten!H292&lt;&gt;"",Schülerdaten!H292,""),"")</f>
        <v/>
      </c>
      <c r="G289" s="146" t="str">
        <f>IF(AND(A289&lt;&gt;"",Schülerdaten!AC292&lt;&gt;""),IF(Schülerdaten!AC292=TRUE,INDEX(codesex,MATCH(Schülerdaten!I292,libsex,0)),Schülerdaten!I292),"")</f>
        <v/>
      </c>
      <c r="H289" s="147" t="str">
        <f>IF(A289&lt;&gt;"",IF(Schülerdaten!J292&lt;&gt;"",Schülerdaten!J292,""),"")</f>
        <v/>
      </c>
      <c r="I289" s="148" t="str">
        <f>IF(AND(A289&lt;&gt;"",Schülerdaten!AE292&lt;&gt;""),IF(Schülerdaten!AE292=TRUE,INDEX(codenat,MATCH(Schülerdaten!K292,libnat,0)),Schülerdaten!K292),"")</f>
        <v/>
      </c>
      <c r="J289" s="148" t="str">
        <f>IF(AND(A289&lt;&gt;"",Schülerdaten!AF292&lt;&gt;""),IF(Schülerdaten!AF292=TRUE,INDEX(codelangue,MATCH(Schülerdaten!L292,liblangue,0)),Schülerdaten!L292),"")</f>
        <v/>
      </c>
      <c r="K289" s="148" t="str">
        <f>IF(AND(A289&lt;&gt;"",Schülerdaten!AH292&lt;&gt;""),IF(Schülerdaten!AH292=TRUE,IF(INDEX(codegem,MATCH(Schülerdaten!M292,libgem,0))&lt;8000,INDEX(codegem,MATCH(Schülerdaten!M292,libgem,0)),""),Schülerdaten!M292),"")</f>
        <v/>
      </c>
      <c r="L289" s="148" t="str">
        <f>IF(AND(A289&lt;&gt;"",Schülerdaten!AH292&lt;&gt;""),IF(Schülerdaten!AH292=TRUE,INDEX(codegemhist,MATCH(Schülerdaten!M292,libgem,0)),""),"")</f>
        <v/>
      </c>
      <c r="M289" s="148" t="str">
        <f>IF(AND(A289&lt;&gt;"",Schülerdaten!AH292&lt;&gt;""),IF(Schülerdaten!AH292=TRUE,IF(INDEX(codegem,MATCH(Schülerdaten!M292,libgem,0))&gt;=8000,INDEX(codegem,MATCH(Schülerdaten!M292,libgem,0)),""),Schülerdaten!M292),"")</f>
        <v/>
      </c>
      <c r="N289" s="148" t="str">
        <f>IF(AND(A289&lt;&gt;"",Schülerdaten!AI292&lt;&gt;""),IF(Schülerdaten!AI292=TRUE,INDEX(codeschart,MATCH(Schülerdaten!N292,libschart,0)),Schülerdaten!N292),"")</f>
        <v/>
      </c>
      <c r="O289" s="148" t="str">
        <f>IF(AND(A289&lt;&gt;"",Schülerdaten!O292&lt;&gt;""),Schülerdaten!O292,"")</f>
        <v/>
      </c>
      <c r="P289" s="148" t="str">
        <f>IF(AND(A289&lt;&gt;"",Schülerdaten!AK292&lt;&gt;""),IF(Schülerdaten!AK292=TRUE,INDEX(codeform,MATCH(Schülerdaten!P292,libform,0)),Schülerdaten!P292),"")</f>
        <v/>
      </c>
      <c r="Q289" s="148" t="str">
        <f>IF(AND(A289&lt;&gt;"",Schülerdaten!AL292&lt;&gt;""),IF(Schülerdaten!AL292=TRUE,INDEX(codespe,MATCH(Schülerdaten!Q292,libspe,0)),Schülerdaten!Q292),"")</f>
        <v/>
      </c>
      <c r="R289" s="148" t="str">
        <f>IF(AND(A289&lt;&gt;"",OR(Schülerdaten!AM292&lt;&gt;"",Schülerdaten!AT292=FALSE)),IF(Schülerdaten!AM292=TRUE,INDEX(codemp1,MATCH(Schülerdaten!R292,libmp1,0)),IF(Schülerdaten!AT292=FALSE,0,Schülerdaten!R292)),"")</f>
        <v/>
      </c>
      <c r="S289" s="148" t="str">
        <f t="shared" si="13"/>
        <v/>
      </c>
      <c r="T289" s="148" t="str">
        <f t="shared" si="14"/>
        <v/>
      </c>
      <c r="U289" s="148" t="str">
        <f>IF(AND(A289&lt;&gt;"",Schülerdaten!S292&lt;&gt;""),Schülerdaten!S292,"")</f>
        <v/>
      </c>
      <c r="V289" s="148" t="str">
        <f>IF(AND(A289&lt;&gt;"",Schülerdaten!T292&lt;&gt;""),Schülerdaten!T292,"")</f>
        <v/>
      </c>
      <c r="W289" s="148" t="str">
        <f>IF(AND(A289&lt;&gt;"",Schülerdaten!U292&lt;&gt;""),Schülerdaten!U292,"")</f>
        <v/>
      </c>
      <c r="X289" s="148" t="str">
        <f>IF(AND(A289&lt;&gt;"",Schülerdaten!V292&lt;&gt;""),Schülerdaten!V292,"")</f>
        <v/>
      </c>
      <c r="Y289" s="148" t="str">
        <f>IF(AND(A289&lt;&gt;"",Schülerdaten!W292&lt;&gt;""),Schülerdaten!W292,"")</f>
        <v/>
      </c>
      <c r="Z289" s="148" t="str">
        <f>IF(AND(A289&lt;&gt;"",Schülerdaten!X292&lt;&gt;""),Schülerdaten!X292,"")</f>
        <v/>
      </c>
    </row>
    <row r="290" spans="1:26" x14ac:dyDescent="0.2">
      <c r="A290" s="146" t="str">
        <f>IF(OR(Schülerdaten!$C293&lt;&gt;""),Schülerdaten!A293,"")</f>
        <v/>
      </c>
      <c r="B290" s="146" t="str">
        <f>IF(A290&lt;&gt;"",Schülerdaten!B293,"")</f>
        <v/>
      </c>
      <c r="C290" s="146" t="str">
        <f>IF(AND(A290&lt;&gt;"",Schülerdaten!F293&lt;&gt;""),IF(INDEX(codeclint,MATCH(Schülerdaten!F293,libclint,0))&lt;&gt;"",INDEX(codeclint,MATCH(Schülerdaten!F293,libclint,0)),""),"")</f>
        <v/>
      </c>
      <c r="D290" s="146" t="str">
        <f t="shared" si="12"/>
        <v/>
      </c>
      <c r="E290" s="146" t="str">
        <f>IF(A290&lt;&gt;"",IF(Schülerdaten!G293&lt;&gt;"",IF(Schülerdaten!AB293&lt;&gt;"",IF(Schülerdaten!G293="LOC.ID",CONCATENATE("LOC.",Schülerdaten!AU$5),Schülerdaten!G293),""),""),"")</f>
        <v/>
      </c>
      <c r="F290" s="146" t="str">
        <f>IF(A290&lt;&gt;"",IF(Schülerdaten!H293&lt;&gt;"",Schülerdaten!H293,""),"")</f>
        <v/>
      </c>
      <c r="G290" s="146" t="str">
        <f>IF(AND(A290&lt;&gt;"",Schülerdaten!AC293&lt;&gt;""),IF(Schülerdaten!AC293=TRUE,INDEX(codesex,MATCH(Schülerdaten!I293,libsex,0)),Schülerdaten!I293),"")</f>
        <v/>
      </c>
      <c r="H290" s="147" t="str">
        <f>IF(A290&lt;&gt;"",IF(Schülerdaten!J293&lt;&gt;"",Schülerdaten!J293,""),"")</f>
        <v/>
      </c>
      <c r="I290" s="148" t="str">
        <f>IF(AND(A290&lt;&gt;"",Schülerdaten!AE293&lt;&gt;""),IF(Schülerdaten!AE293=TRUE,INDEX(codenat,MATCH(Schülerdaten!K293,libnat,0)),Schülerdaten!K293),"")</f>
        <v/>
      </c>
      <c r="J290" s="148" t="str">
        <f>IF(AND(A290&lt;&gt;"",Schülerdaten!AF293&lt;&gt;""),IF(Schülerdaten!AF293=TRUE,INDEX(codelangue,MATCH(Schülerdaten!L293,liblangue,0)),Schülerdaten!L293),"")</f>
        <v/>
      </c>
      <c r="K290" s="148" t="str">
        <f>IF(AND(A290&lt;&gt;"",Schülerdaten!AH293&lt;&gt;""),IF(Schülerdaten!AH293=TRUE,IF(INDEX(codegem,MATCH(Schülerdaten!M293,libgem,0))&lt;8000,INDEX(codegem,MATCH(Schülerdaten!M293,libgem,0)),""),Schülerdaten!M293),"")</f>
        <v/>
      </c>
      <c r="L290" s="148" t="str">
        <f>IF(AND(A290&lt;&gt;"",Schülerdaten!AH293&lt;&gt;""),IF(Schülerdaten!AH293=TRUE,INDEX(codegemhist,MATCH(Schülerdaten!M293,libgem,0)),""),"")</f>
        <v/>
      </c>
      <c r="M290" s="148" t="str">
        <f>IF(AND(A290&lt;&gt;"",Schülerdaten!AH293&lt;&gt;""),IF(Schülerdaten!AH293=TRUE,IF(INDEX(codegem,MATCH(Schülerdaten!M293,libgem,0))&gt;=8000,INDEX(codegem,MATCH(Schülerdaten!M293,libgem,0)),""),Schülerdaten!M293),"")</f>
        <v/>
      </c>
      <c r="N290" s="148" t="str">
        <f>IF(AND(A290&lt;&gt;"",Schülerdaten!AI293&lt;&gt;""),IF(Schülerdaten!AI293=TRUE,INDEX(codeschart,MATCH(Schülerdaten!N293,libschart,0)),Schülerdaten!N293),"")</f>
        <v/>
      </c>
      <c r="O290" s="148" t="str">
        <f>IF(AND(A290&lt;&gt;"",Schülerdaten!O293&lt;&gt;""),Schülerdaten!O293,"")</f>
        <v/>
      </c>
      <c r="P290" s="148" t="str">
        <f>IF(AND(A290&lt;&gt;"",Schülerdaten!AK293&lt;&gt;""),IF(Schülerdaten!AK293=TRUE,INDEX(codeform,MATCH(Schülerdaten!P293,libform,0)),Schülerdaten!P293),"")</f>
        <v/>
      </c>
      <c r="Q290" s="148" t="str">
        <f>IF(AND(A290&lt;&gt;"",Schülerdaten!AL293&lt;&gt;""),IF(Schülerdaten!AL293=TRUE,INDEX(codespe,MATCH(Schülerdaten!Q293,libspe,0)),Schülerdaten!Q293),"")</f>
        <v/>
      </c>
      <c r="R290" s="148" t="str">
        <f>IF(AND(A290&lt;&gt;"",OR(Schülerdaten!AM293&lt;&gt;"",Schülerdaten!AT293=FALSE)),IF(Schülerdaten!AM293=TRUE,INDEX(codemp1,MATCH(Schülerdaten!R293,libmp1,0)),IF(Schülerdaten!AT293=FALSE,0,Schülerdaten!R293)),"")</f>
        <v/>
      </c>
      <c r="S290" s="148" t="str">
        <f t="shared" si="13"/>
        <v/>
      </c>
      <c r="T290" s="148" t="str">
        <f t="shared" si="14"/>
        <v/>
      </c>
      <c r="U290" s="148" t="str">
        <f>IF(AND(A290&lt;&gt;"",Schülerdaten!S293&lt;&gt;""),Schülerdaten!S293,"")</f>
        <v/>
      </c>
      <c r="V290" s="148" t="str">
        <f>IF(AND(A290&lt;&gt;"",Schülerdaten!T293&lt;&gt;""),Schülerdaten!T293,"")</f>
        <v/>
      </c>
      <c r="W290" s="148" t="str">
        <f>IF(AND(A290&lt;&gt;"",Schülerdaten!U293&lt;&gt;""),Schülerdaten!U293,"")</f>
        <v/>
      </c>
      <c r="X290" s="148" t="str">
        <f>IF(AND(A290&lt;&gt;"",Schülerdaten!V293&lt;&gt;""),Schülerdaten!V293,"")</f>
        <v/>
      </c>
      <c r="Y290" s="148" t="str">
        <f>IF(AND(A290&lt;&gt;"",Schülerdaten!W293&lt;&gt;""),Schülerdaten!W293,"")</f>
        <v/>
      </c>
      <c r="Z290" s="148" t="str">
        <f>IF(AND(A290&lt;&gt;"",Schülerdaten!X293&lt;&gt;""),Schülerdaten!X293,"")</f>
        <v/>
      </c>
    </row>
    <row r="291" spans="1:26" x14ac:dyDescent="0.2">
      <c r="A291" s="146" t="str">
        <f>IF(OR(Schülerdaten!$C294&lt;&gt;""),Schülerdaten!A294,"")</f>
        <v/>
      </c>
      <c r="B291" s="146" t="str">
        <f>IF(A291&lt;&gt;"",Schülerdaten!B294,"")</f>
        <v/>
      </c>
      <c r="C291" s="146" t="str">
        <f>IF(AND(A291&lt;&gt;"",Schülerdaten!F294&lt;&gt;""),IF(INDEX(codeclint,MATCH(Schülerdaten!F294,libclint,0))&lt;&gt;"",INDEX(codeclint,MATCH(Schülerdaten!F294,libclint,0)),""),"")</f>
        <v/>
      </c>
      <c r="D291" s="146" t="str">
        <f t="shared" si="12"/>
        <v/>
      </c>
      <c r="E291" s="146" t="str">
        <f>IF(A291&lt;&gt;"",IF(Schülerdaten!G294&lt;&gt;"",IF(Schülerdaten!AB294&lt;&gt;"",IF(Schülerdaten!G294="LOC.ID",CONCATENATE("LOC.",Schülerdaten!AU$5),Schülerdaten!G294),""),""),"")</f>
        <v/>
      </c>
      <c r="F291" s="146" t="str">
        <f>IF(A291&lt;&gt;"",IF(Schülerdaten!H294&lt;&gt;"",Schülerdaten!H294,""),"")</f>
        <v/>
      </c>
      <c r="G291" s="146" t="str">
        <f>IF(AND(A291&lt;&gt;"",Schülerdaten!AC294&lt;&gt;""),IF(Schülerdaten!AC294=TRUE,INDEX(codesex,MATCH(Schülerdaten!I294,libsex,0)),Schülerdaten!I294),"")</f>
        <v/>
      </c>
      <c r="H291" s="147" t="str">
        <f>IF(A291&lt;&gt;"",IF(Schülerdaten!J294&lt;&gt;"",Schülerdaten!J294,""),"")</f>
        <v/>
      </c>
      <c r="I291" s="148" t="str">
        <f>IF(AND(A291&lt;&gt;"",Schülerdaten!AE294&lt;&gt;""),IF(Schülerdaten!AE294=TRUE,INDEX(codenat,MATCH(Schülerdaten!K294,libnat,0)),Schülerdaten!K294),"")</f>
        <v/>
      </c>
      <c r="J291" s="148" t="str">
        <f>IF(AND(A291&lt;&gt;"",Schülerdaten!AF294&lt;&gt;""),IF(Schülerdaten!AF294=TRUE,INDEX(codelangue,MATCH(Schülerdaten!L294,liblangue,0)),Schülerdaten!L294),"")</f>
        <v/>
      </c>
      <c r="K291" s="148" t="str">
        <f>IF(AND(A291&lt;&gt;"",Schülerdaten!AH294&lt;&gt;""),IF(Schülerdaten!AH294=TRUE,IF(INDEX(codegem,MATCH(Schülerdaten!M294,libgem,0))&lt;8000,INDEX(codegem,MATCH(Schülerdaten!M294,libgem,0)),""),Schülerdaten!M294),"")</f>
        <v/>
      </c>
      <c r="L291" s="148" t="str">
        <f>IF(AND(A291&lt;&gt;"",Schülerdaten!AH294&lt;&gt;""),IF(Schülerdaten!AH294=TRUE,INDEX(codegemhist,MATCH(Schülerdaten!M294,libgem,0)),""),"")</f>
        <v/>
      </c>
      <c r="M291" s="148" t="str">
        <f>IF(AND(A291&lt;&gt;"",Schülerdaten!AH294&lt;&gt;""),IF(Schülerdaten!AH294=TRUE,IF(INDEX(codegem,MATCH(Schülerdaten!M294,libgem,0))&gt;=8000,INDEX(codegem,MATCH(Schülerdaten!M294,libgem,0)),""),Schülerdaten!M294),"")</f>
        <v/>
      </c>
      <c r="N291" s="148" t="str">
        <f>IF(AND(A291&lt;&gt;"",Schülerdaten!AI294&lt;&gt;""),IF(Schülerdaten!AI294=TRUE,INDEX(codeschart,MATCH(Schülerdaten!N294,libschart,0)),Schülerdaten!N294),"")</f>
        <v/>
      </c>
      <c r="O291" s="148" t="str">
        <f>IF(AND(A291&lt;&gt;"",Schülerdaten!O294&lt;&gt;""),Schülerdaten!O294,"")</f>
        <v/>
      </c>
      <c r="P291" s="148" t="str">
        <f>IF(AND(A291&lt;&gt;"",Schülerdaten!AK294&lt;&gt;""),IF(Schülerdaten!AK294=TRUE,INDEX(codeform,MATCH(Schülerdaten!P294,libform,0)),Schülerdaten!P294),"")</f>
        <v/>
      </c>
      <c r="Q291" s="148" t="str">
        <f>IF(AND(A291&lt;&gt;"",Schülerdaten!AL294&lt;&gt;""),IF(Schülerdaten!AL294=TRUE,INDEX(codespe,MATCH(Schülerdaten!Q294,libspe,0)),Schülerdaten!Q294),"")</f>
        <v/>
      </c>
      <c r="R291" s="148" t="str">
        <f>IF(AND(A291&lt;&gt;"",OR(Schülerdaten!AM294&lt;&gt;"",Schülerdaten!AT294=FALSE)),IF(Schülerdaten!AM294=TRUE,INDEX(codemp1,MATCH(Schülerdaten!R294,libmp1,0)),IF(Schülerdaten!AT294=FALSE,0,Schülerdaten!R294)),"")</f>
        <v/>
      </c>
      <c r="S291" s="148" t="str">
        <f t="shared" si="13"/>
        <v/>
      </c>
      <c r="T291" s="148" t="str">
        <f t="shared" si="14"/>
        <v/>
      </c>
      <c r="U291" s="148" t="str">
        <f>IF(AND(A291&lt;&gt;"",Schülerdaten!S294&lt;&gt;""),Schülerdaten!S294,"")</f>
        <v/>
      </c>
      <c r="V291" s="148" t="str">
        <f>IF(AND(A291&lt;&gt;"",Schülerdaten!T294&lt;&gt;""),Schülerdaten!T294,"")</f>
        <v/>
      </c>
      <c r="W291" s="148" t="str">
        <f>IF(AND(A291&lt;&gt;"",Schülerdaten!U294&lt;&gt;""),Schülerdaten!U294,"")</f>
        <v/>
      </c>
      <c r="X291" s="148" t="str">
        <f>IF(AND(A291&lt;&gt;"",Schülerdaten!V294&lt;&gt;""),Schülerdaten!V294,"")</f>
        <v/>
      </c>
      <c r="Y291" s="148" t="str">
        <f>IF(AND(A291&lt;&gt;"",Schülerdaten!W294&lt;&gt;""),Schülerdaten!W294,"")</f>
        <v/>
      </c>
      <c r="Z291" s="148" t="str">
        <f>IF(AND(A291&lt;&gt;"",Schülerdaten!X294&lt;&gt;""),Schülerdaten!X294,"")</f>
        <v/>
      </c>
    </row>
    <row r="292" spans="1:26" x14ac:dyDescent="0.2">
      <c r="A292" s="146" t="str">
        <f>IF(OR(Schülerdaten!$C295&lt;&gt;""),Schülerdaten!A295,"")</f>
        <v/>
      </c>
      <c r="B292" s="146" t="str">
        <f>IF(A292&lt;&gt;"",Schülerdaten!B295,"")</f>
        <v/>
      </c>
      <c r="C292" s="146" t="str">
        <f>IF(AND(A292&lt;&gt;"",Schülerdaten!F295&lt;&gt;""),IF(INDEX(codeclint,MATCH(Schülerdaten!F295,libclint,0))&lt;&gt;"",INDEX(codeclint,MATCH(Schülerdaten!F295,libclint,0)),""),"")</f>
        <v/>
      </c>
      <c r="D292" s="146" t="str">
        <f t="shared" si="12"/>
        <v/>
      </c>
      <c r="E292" s="146" t="str">
        <f>IF(A292&lt;&gt;"",IF(Schülerdaten!G295&lt;&gt;"",IF(Schülerdaten!AB295&lt;&gt;"",IF(Schülerdaten!G295="LOC.ID",CONCATENATE("LOC.",Schülerdaten!AU$5),Schülerdaten!G295),""),""),"")</f>
        <v/>
      </c>
      <c r="F292" s="146" t="str">
        <f>IF(A292&lt;&gt;"",IF(Schülerdaten!H295&lt;&gt;"",Schülerdaten!H295,""),"")</f>
        <v/>
      </c>
      <c r="G292" s="146" t="str">
        <f>IF(AND(A292&lt;&gt;"",Schülerdaten!AC295&lt;&gt;""),IF(Schülerdaten!AC295=TRUE,INDEX(codesex,MATCH(Schülerdaten!I295,libsex,0)),Schülerdaten!I295),"")</f>
        <v/>
      </c>
      <c r="H292" s="147" t="str">
        <f>IF(A292&lt;&gt;"",IF(Schülerdaten!J295&lt;&gt;"",Schülerdaten!J295,""),"")</f>
        <v/>
      </c>
      <c r="I292" s="148" t="str">
        <f>IF(AND(A292&lt;&gt;"",Schülerdaten!AE295&lt;&gt;""),IF(Schülerdaten!AE295=TRUE,INDEX(codenat,MATCH(Schülerdaten!K295,libnat,0)),Schülerdaten!K295),"")</f>
        <v/>
      </c>
      <c r="J292" s="148" t="str">
        <f>IF(AND(A292&lt;&gt;"",Schülerdaten!AF295&lt;&gt;""),IF(Schülerdaten!AF295=TRUE,INDEX(codelangue,MATCH(Schülerdaten!L295,liblangue,0)),Schülerdaten!L295),"")</f>
        <v/>
      </c>
      <c r="K292" s="148" t="str">
        <f>IF(AND(A292&lt;&gt;"",Schülerdaten!AH295&lt;&gt;""),IF(Schülerdaten!AH295=TRUE,IF(INDEX(codegem,MATCH(Schülerdaten!M295,libgem,0))&lt;8000,INDEX(codegem,MATCH(Schülerdaten!M295,libgem,0)),""),Schülerdaten!M295),"")</f>
        <v/>
      </c>
      <c r="L292" s="148" t="str">
        <f>IF(AND(A292&lt;&gt;"",Schülerdaten!AH295&lt;&gt;""),IF(Schülerdaten!AH295=TRUE,INDEX(codegemhist,MATCH(Schülerdaten!M295,libgem,0)),""),"")</f>
        <v/>
      </c>
      <c r="M292" s="148" t="str">
        <f>IF(AND(A292&lt;&gt;"",Schülerdaten!AH295&lt;&gt;""),IF(Schülerdaten!AH295=TRUE,IF(INDEX(codegem,MATCH(Schülerdaten!M295,libgem,0))&gt;=8000,INDEX(codegem,MATCH(Schülerdaten!M295,libgem,0)),""),Schülerdaten!M295),"")</f>
        <v/>
      </c>
      <c r="N292" s="148" t="str">
        <f>IF(AND(A292&lt;&gt;"",Schülerdaten!AI295&lt;&gt;""),IF(Schülerdaten!AI295=TRUE,INDEX(codeschart,MATCH(Schülerdaten!N295,libschart,0)),Schülerdaten!N295),"")</f>
        <v/>
      </c>
      <c r="O292" s="148" t="str">
        <f>IF(AND(A292&lt;&gt;"",Schülerdaten!O295&lt;&gt;""),Schülerdaten!O295,"")</f>
        <v/>
      </c>
      <c r="P292" s="148" t="str">
        <f>IF(AND(A292&lt;&gt;"",Schülerdaten!AK295&lt;&gt;""),IF(Schülerdaten!AK295=TRUE,INDEX(codeform,MATCH(Schülerdaten!P295,libform,0)),Schülerdaten!P295),"")</f>
        <v/>
      </c>
      <c r="Q292" s="148" t="str">
        <f>IF(AND(A292&lt;&gt;"",Schülerdaten!AL295&lt;&gt;""),IF(Schülerdaten!AL295=TRUE,INDEX(codespe,MATCH(Schülerdaten!Q295,libspe,0)),Schülerdaten!Q295),"")</f>
        <v/>
      </c>
      <c r="R292" s="148" t="str">
        <f>IF(AND(A292&lt;&gt;"",OR(Schülerdaten!AM295&lt;&gt;"",Schülerdaten!AT295=FALSE)),IF(Schülerdaten!AM295=TRUE,INDEX(codemp1,MATCH(Schülerdaten!R295,libmp1,0)),IF(Schülerdaten!AT295=FALSE,0,Schülerdaten!R295)),"")</f>
        <v/>
      </c>
      <c r="S292" s="148" t="str">
        <f t="shared" si="13"/>
        <v/>
      </c>
      <c r="T292" s="148" t="str">
        <f t="shared" si="14"/>
        <v/>
      </c>
      <c r="U292" s="148" t="str">
        <f>IF(AND(A292&lt;&gt;"",Schülerdaten!S295&lt;&gt;""),Schülerdaten!S295,"")</f>
        <v/>
      </c>
      <c r="V292" s="148" t="str">
        <f>IF(AND(A292&lt;&gt;"",Schülerdaten!T295&lt;&gt;""),Schülerdaten!T295,"")</f>
        <v/>
      </c>
      <c r="W292" s="148" t="str">
        <f>IF(AND(A292&lt;&gt;"",Schülerdaten!U295&lt;&gt;""),Schülerdaten!U295,"")</f>
        <v/>
      </c>
      <c r="X292" s="148" t="str">
        <f>IF(AND(A292&lt;&gt;"",Schülerdaten!V295&lt;&gt;""),Schülerdaten!V295,"")</f>
        <v/>
      </c>
      <c r="Y292" s="148" t="str">
        <f>IF(AND(A292&lt;&gt;"",Schülerdaten!W295&lt;&gt;""),Schülerdaten!W295,"")</f>
        <v/>
      </c>
      <c r="Z292" s="148" t="str">
        <f>IF(AND(A292&lt;&gt;"",Schülerdaten!X295&lt;&gt;""),Schülerdaten!X295,"")</f>
        <v/>
      </c>
    </row>
    <row r="293" spans="1:26" x14ac:dyDescent="0.2">
      <c r="A293" s="146" t="str">
        <f>IF(OR(Schülerdaten!$C296&lt;&gt;""),Schülerdaten!A296,"")</f>
        <v/>
      </c>
      <c r="B293" s="146" t="str">
        <f>IF(A293&lt;&gt;"",Schülerdaten!B296,"")</f>
        <v/>
      </c>
      <c r="C293" s="146" t="str">
        <f>IF(AND(A293&lt;&gt;"",Schülerdaten!F296&lt;&gt;""),IF(INDEX(codeclint,MATCH(Schülerdaten!F296,libclint,0))&lt;&gt;"",INDEX(codeclint,MATCH(Schülerdaten!F296,libclint,0)),""),"")</f>
        <v/>
      </c>
      <c r="D293" s="146" t="str">
        <f t="shared" si="12"/>
        <v/>
      </c>
      <c r="E293" s="146" t="str">
        <f>IF(A293&lt;&gt;"",IF(Schülerdaten!G296&lt;&gt;"",IF(Schülerdaten!AB296&lt;&gt;"",IF(Schülerdaten!G296="LOC.ID",CONCATENATE("LOC.",Schülerdaten!AU$5),Schülerdaten!G296),""),""),"")</f>
        <v/>
      </c>
      <c r="F293" s="146" t="str">
        <f>IF(A293&lt;&gt;"",IF(Schülerdaten!H296&lt;&gt;"",Schülerdaten!H296,""),"")</f>
        <v/>
      </c>
      <c r="G293" s="146" t="str">
        <f>IF(AND(A293&lt;&gt;"",Schülerdaten!AC296&lt;&gt;""),IF(Schülerdaten!AC296=TRUE,INDEX(codesex,MATCH(Schülerdaten!I296,libsex,0)),Schülerdaten!I296),"")</f>
        <v/>
      </c>
      <c r="H293" s="147" t="str">
        <f>IF(A293&lt;&gt;"",IF(Schülerdaten!J296&lt;&gt;"",Schülerdaten!J296,""),"")</f>
        <v/>
      </c>
      <c r="I293" s="148" t="str">
        <f>IF(AND(A293&lt;&gt;"",Schülerdaten!AE296&lt;&gt;""),IF(Schülerdaten!AE296=TRUE,INDEX(codenat,MATCH(Schülerdaten!K296,libnat,0)),Schülerdaten!K296),"")</f>
        <v/>
      </c>
      <c r="J293" s="148" t="str">
        <f>IF(AND(A293&lt;&gt;"",Schülerdaten!AF296&lt;&gt;""),IF(Schülerdaten!AF296=TRUE,INDEX(codelangue,MATCH(Schülerdaten!L296,liblangue,0)),Schülerdaten!L296),"")</f>
        <v/>
      </c>
      <c r="K293" s="148" t="str">
        <f>IF(AND(A293&lt;&gt;"",Schülerdaten!AH296&lt;&gt;""),IF(Schülerdaten!AH296=TRUE,IF(INDEX(codegem,MATCH(Schülerdaten!M296,libgem,0))&lt;8000,INDEX(codegem,MATCH(Schülerdaten!M296,libgem,0)),""),Schülerdaten!M296),"")</f>
        <v/>
      </c>
      <c r="L293" s="148" t="str">
        <f>IF(AND(A293&lt;&gt;"",Schülerdaten!AH296&lt;&gt;""),IF(Schülerdaten!AH296=TRUE,INDEX(codegemhist,MATCH(Schülerdaten!M296,libgem,0)),""),"")</f>
        <v/>
      </c>
      <c r="M293" s="148" t="str">
        <f>IF(AND(A293&lt;&gt;"",Schülerdaten!AH296&lt;&gt;""),IF(Schülerdaten!AH296=TRUE,IF(INDEX(codegem,MATCH(Schülerdaten!M296,libgem,0))&gt;=8000,INDEX(codegem,MATCH(Schülerdaten!M296,libgem,0)),""),Schülerdaten!M296),"")</f>
        <v/>
      </c>
      <c r="N293" s="148" t="str">
        <f>IF(AND(A293&lt;&gt;"",Schülerdaten!AI296&lt;&gt;""),IF(Schülerdaten!AI296=TRUE,INDEX(codeschart,MATCH(Schülerdaten!N296,libschart,0)),Schülerdaten!N296),"")</f>
        <v/>
      </c>
      <c r="O293" s="148" t="str">
        <f>IF(AND(A293&lt;&gt;"",Schülerdaten!O296&lt;&gt;""),Schülerdaten!O296,"")</f>
        <v/>
      </c>
      <c r="P293" s="148" t="str">
        <f>IF(AND(A293&lt;&gt;"",Schülerdaten!AK296&lt;&gt;""),IF(Schülerdaten!AK296=TRUE,INDEX(codeform,MATCH(Schülerdaten!P296,libform,0)),Schülerdaten!P296),"")</f>
        <v/>
      </c>
      <c r="Q293" s="148" t="str">
        <f>IF(AND(A293&lt;&gt;"",Schülerdaten!AL296&lt;&gt;""),IF(Schülerdaten!AL296=TRUE,INDEX(codespe,MATCH(Schülerdaten!Q296,libspe,0)),Schülerdaten!Q296),"")</f>
        <v/>
      </c>
      <c r="R293" s="148" t="str">
        <f>IF(AND(A293&lt;&gt;"",OR(Schülerdaten!AM296&lt;&gt;"",Schülerdaten!AT296=FALSE)),IF(Schülerdaten!AM296=TRUE,INDEX(codemp1,MATCH(Schülerdaten!R296,libmp1,0)),IF(Schülerdaten!AT296=FALSE,0,Schülerdaten!R296)),"")</f>
        <v/>
      </c>
      <c r="S293" s="148" t="str">
        <f t="shared" si="13"/>
        <v/>
      </c>
      <c r="T293" s="148" t="str">
        <f t="shared" si="14"/>
        <v/>
      </c>
      <c r="U293" s="148" t="str">
        <f>IF(AND(A293&lt;&gt;"",Schülerdaten!S296&lt;&gt;""),Schülerdaten!S296,"")</f>
        <v/>
      </c>
      <c r="V293" s="148" t="str">
        <f>IF(AND(A293&lt;&gt;"",Schülerdaten!T296&lt;&gt;""),Schülerdaten!T296,"")</f>
        <v/>
      </c>
      <c r="W293" s="148" t="str">
        <f>IF(AND(A293&lt;&gt;"",Schülerdaten!U296&lt;&gt;""),Schülerdaten!U296,"")</f>
        <v/>
      </c>
      <c r="X293" s="148" t="str">
        <f>IF(AND(A293&lt;&gt;"",Schülerdaten!V296&lt;&gt;""),Schülerdaten!V296,"")</f>
        <v/>
      </c>
      <c r="Y293" s="148" t="str">
        <f>IF(AND(A293&lt;&gt;"",Schülerdaten!W296&lt;&gt;""),Schülerdaten!W296,"")</f>
        <v/>
      </c>
      <c r="Z293" s="148" t="str">
        <f>IF(AND(A293&lt;&gt;"",Schülerdaten!X296&lt;&gt;""),Schülerdaten!X296,"")</f>
        <v/>
      </c>
    </row>
    <row r="294" spans="1:26" x14ac:dyDescent="0.2">
      <c r="A294" s="146" t="str">
        <f>IF(OR(Schülerdaten!$C297&lt;&gt;""),Schülerdaten!A297,"")</f>
        <v/>
      </c>
      <c r="B294" s="146" t="str">
        <f>IF(A294&lt;&gt;"",Schülerdaten!B297,"")</f>
        <v/>
      </c>
      <c r="C294" s="146" t="str">
        <f>IF(AND(A294&lt;&gt;"",Schülerdaten!F297&lt;&gt;""),IF(INDEX(codeclint,MATCH(Schülerdaten!F297,libclint,0))&lt;&gt;"",INDEX(codeclint,MATCH(Schülerdaten!F297,libclint,0)),""),"")</f>
        <v/>
      </c>
      <c r="D294" s="146" t="str">
        <f t="shared" si="12"/>
        <v/>
      </c>
      <c r="E294" s="146" t="str">
        <f>IF(A294&lt;&gt;"",IF(Schülerdaten!G297&lt;&gt;"",IF(Schülerdaten!AB297&lt;&gt;"",IF(Schülerdaten!G297="LOC.ID",CONCATENATE("LOC.",Schülerdaten!AU$5),Schülerdaten!G297),""),""),"")</f>
        <v/>
      </c>
      <c r="F294" s="146" t="str">
        <f>IF(A294&lt;&gt;"",IF(Schülerdaten!H297&lt;&gt;"",Schülerdaten!H297,""),"")</f>
        <v/>
      </c>
      <c r="G294" s="146" t="str">
        <f>IF(AND(A294&lt;&gt;"",Schülerdaten!AC297&lt;&gt;""),IF(Schülerdaten!AC297=TRUE,INDEX(codesex,MATCH(Schülerdaten!I297,libsex,0)),Schülerdaten!I297),"")</f>
        <v/>
      </c>
      <c r="H294" s="147" t="str">
        <f>IF(A294&lt;&gt;"",IF(Schülerdaten!J297&lt;&gt;"",Schülerdaten!J297,""),"")</f>
        <v/>
      </c>
      <c r="I294" s="148" t="str">
        <f>IF(AND(A294&lt;&gt;"",Schülerdaten!AE297&lt;&gt;""),IF(Schülerdaten!AE297=TRUE,INDEX(codenat,MATCH(Schülerdaten!K297,libnat,0)),Schülerdaten!K297),"")</f>
        <v/>
      </c>
      <c r="J294" s="148" t="str">
        <f>IF(AND(A294&lt;&gt;"",Schülerdaten!AF297&lt;&gt;""),IF(Schülerdaten!AF297=TRUE,INDEX(codelangue,MATCH(Schülerdaten!L297,liblangue,0)),Schülerdaten!L297),"")</f>
        <v/>
      </c>
      <c r="K294" s="148" t="str">
        <f>IF(AND(A294&lt;&gt;"",Schülerdaten!AH297&lt;&gt;""),IF(Schülerdaten!AH297=TRUE,IF(INDEX(codegem,MATCH(Schülerdaten!M297,libgem,0))&lt;8000,INDEX(codegem,MATCH(Schülerdaten!M297,libgem,0)),""),Schülerdaten!M297),"")</f>
        <v/>
      </c>
      <c r="L294" s="148" t="str">
        <f>IF(AND(A294&lt;&gt;"",Schülerdaten!AH297&lt;&gt;""),IF(Schülerdaten!AH297=TRUE,INDEX(codegemhist,MATCH(Schülerdaten!M297,libgem,0)),""),"")</f>
        <v/>
      </c>
      <c r="M294" s="148" t="str">
        <f>IF(AND(A294&lt;&gt;"",Schülerdaten!AH297&lt;&gt;""),IF(Schülerdaten!AH297=TRUE,IF(INDEX(codegem,MATCH(Schülerdaten!M297,libgem,0))&gt;=8000,INDEX(codegem,MATCH(Schülerdaten!M297,libgem,0)),""),Schülerdaten!M297),"")</f>
        <v/>
      </c>
      <c r="N294" s="148" t="str">
        <f>IF(AND(A294&lt;&gt;"",Schülerdaten!AI297&lt;&gt;""),IF(Schülerdaten!AI297=TRUE,INDEX(codeschart,MATCH(Schülerdaten!N297,libschart,0)),Schülerdaten!N297),"")</f>
        <v/>
      </c>
      <c r="O294" s="148" t="str">
        <f>IF(AND(A294&lt;&gt;"",Schülerdaten!O297&lt;&gt;""),Schülerdaten!O297,"")</f>
        <v/>
      </c>
      <c r="P294" s="148" t="str">
        <f>IF(AND(A294&lt;&gt;"",Schülerdaten!AK297&lt;&gt;""),IF(Schülerdaten!AK297=TRUE,INDEX(codeform,MATCH(Schülerdaten!P297,libform,0)),Schülerdaten!P297),"")</f>
        <v/>
      </c>
      <c r="Q294" s="148" t="str">
        <f>IF(AND(A294&lt;&gt;"",Schülerdaten!AL297&lt;&gt;""),IF(Schülerdaten!AL297=TRUE,INDEX(codespe,MATCH(Schülerdaten!Q297,libspe,0)),Schülerdaten!Q297),"")</f>
        <v/>
      </c>
      <c r="R294" s="148" t="str">
        <f>IF(AND(A294&lt;&gt;"",OR(Schülerdaten!AM297&lt;&gt;"",Schülerdaten!AT297=FALSE)),IF(Schülerdaten!AM297=TRUE,INDEX(codemp1,MATCH(Schülerdaten!R297,libmp1,0)),IF(Schülerdaten!AT297=FALSE,0,Schülerdaten!R297)),"")</f>
        <v/>
      </c>
      <c r="S294" s="148" t="str">
        <f t="shared" si="13"/>
        <v/>
      </c>
      <c r="T294" s="148" t="str">
        <f t="shared" si="14"/>
        <v/>
      </c>
      <c r="U294" s="148" t="str">
        <f>IF(AND(A294&lt;&gt;"",Schülerdaten!S297&lt;&gt;""),Schülerdaten!S297,"")</f>
        <v/>
      </c>
      <c r="V294" s="148" t="str">
        <f>IF(AND(A294&lt;&gt;"",Schülerdaten!T297&lt;&gt;""),Schülerdaten!T297,"")</f>
        <v/>
      </c>
      <c r="W294" s="148" t="str">
        <f>IF(AND(A294&lt;&gt;"",Schülerdaten!U297&lt;&gt;""),Schülerdaten!U297,"")</f>
        <v/>
      </c>
      <c r="X294" s="148" t="str">
        <f>IF(AND(A294&lt;&gt;"",Schülerdaten!V297&lt;&gt;""),Schülerdaten!V297,"")</f>
        <v/>
      </c>
      <c r="Y294" s="148" t="str">
        <f>IF(AND(A294&lt;&gt;"",Schülerdaten!W297&lt;&gt;""),Schülerdaten!W297,"")</f>
        <v/>
      </c>
      <c r="Z294" s="148" t="str">
        <f>IF(AND(A294&lt;&gt;"",Schülerdaten!X297&lt;&gt;""),Schülerdaten!X297,"")</f>
        <v/>
      </c>
    </row>
    <row r="295" spans="1:26" x14ac:dyDescent="0.2">
      <c r="A295" s="146" t="str">
        <f>IF(OR(Schülerdaten!$C298&lt;&gt;""),Schülerdaten!A298,"")</f>
        <v/>
      </c>
      <c r="B295" s="146" t="str">
        <f>IF(A295&lt;&gt;"",Schülerdaten!B298,"")</f>
        <v/>
      </c>
      <c r="C295" s="146" t="str">
        <f>IF(AND(A295&lt;&gt;"",Schülerdaten!F298&lt;&gt;""),IF(INDEX(codeclint,MATCH(Schülerdaten!F298,libclint,0))&lt;&gt;"",INDEX(codeclint,MATCH(Schülerdaten!F298,libclint,0)),""),"")</f>
        <v/>
      </c>
      <c r="D295" s="146" t="str">
        <f t="shared" si="12"/>
        <v/>
      </c>
      <c r="E295" s="146" t="str">
        <f>IF(A295&lt;&gt;"",IF(Schülerdaten!G298&lt;&gt;"",IF(Schülerdaten!AB298&lt;&gt;"",IF(Schülerdaten!G298="LOC.ID",CONCATENATE("LOC.",Schülerdaten!AU$5),Schülerdaten!G298),""),""),"")</f>
        <v/>
      </c>
      <c r="F295" s="146" t="str">
        <f>IF(A295&lt;&gt;"",IF(Schülerdaten!H298&lt;&gt;"",Schülerdaten!H298,""),"")</f>
        <v/>
      </c>
      <c r="G295" s="146" t="str">
        <f>IF(AND(A295&lt;&gt;"",Schülerdaten!AC298&lt;&gt;""),IF(Schülerdaten!AC298=TRUE,INDEX(codesex,MATCH(Schülerdaten!I298,libsex,0)),Schülerdaten!I298),"")</f>
        <v/>
      </c>
      <c r="H295" s="147" t="str">
        <f>IF(A295&lt;&gt;"",IF(Schülerdaten!J298&lt;&gt;"",Schülerdaten!J298,""),"")</f>
        <v/>
      </c>
      <c r="I295" s="148" t="str">
        <f>IF(AND(A295&lt;&gt;"",Schülerdaten!AE298&lt;&gt;""),IF(Schülerdaten!AE298=TRUE,INDEX(codenat,MATCH(Schülerdaten!K298,libnat,0)),Schülerdaten!K298),"")</f>
        <v/>
      </c>
      <c r="J295" s="148" t="str">
        <f>IF(AND(A295&lt;&gt;"",Schülerdaten!AF298&lt;&gt;""),IF(Schülerdaten!AF298=TRUE,INDEX(codelangue,MATCH(Schülerdaten!L298,liblangue,0)),Schülerdaten!L298),"")</f>
        <v/>
      </c>
      <c r="K295" s="148" t="str">
        <f>IF(AND(A295&lt;&gt;"",Schülerdaten!AH298&lt;&gt;""),IF(Schülerdaten!AH298=TRUE,IF(INDEX(codegem,MATCH(Schülerdaten!M298,libgem,0))&lt;8000,INDEX(codegem,MATCH(Schülerdaten!M298,libgem,0)),""),Schülerdaten!M298),"")</f>
        <v/>
      </c>
      <c r="L295" s="148" t="str">
        <f>IF(AND(A295&lt;&gt;"",Schülerdaten!AH298&lt;&gt;""),IF(Schülerdaten!AH298=TRUE,INDEX(codegemhist,MATCH(Schülerdaten!M298,libgem,0)),""),"")</f>
        <v/>
      </c>
      <c r="M295" s="148" t="str">
        <f>IF(AND(A295&lt;&gt;"",Schülerdaten!AH298&lt;&gt;""),IF(Schülerdaten!AH298=TRUE,IF(INDEX(codegem,MATCH(Schülerdaten!M298,libgem,0))&gt;=8000,INDEX(codegem,MATCH(Schülerdaten!M298,libgem,0)),""),Schülerdaten!M298),"")</f>
        <v/>
      </c>
      <c r="N295" s="148" t="str">
        <f>IF(AND(A295&lt;&gt;"",Schülerdaten!AI298&lt;&gt;""),IF(Schülerdaten!AI298=TRUE,INDEX(codeschart,MATCH(Schülerdaten!N298,libschart,0)),Schülerdaten!N298),"")</f>
        <v/>
      </c>
      <c r="O295" s="148" t="str">
        <f>IF(AND(A295&lt;&gt;"",Schülerdaten!O298&lt;&gt;""),Schülerdaten!O298,"")</f>
        <v/>
      </c>
      <c r="P295" s="148" t="str">
        <f>IF(AND(A295&lt;&gt;"",Schülerdaten!AK298&lt;&gt;""),IF(Schülerdaten!AK298=TRUE,INDEX(codeform,MATCH(Schülerdaten!P298,libform,0)),Schülerdaten!P298),"")</f>
        <v/>
      </c>
      <c r="Q295" s="148" t="str">
        <f>IF(AND(A295&lt;&gt;"",Schülerdaten!AL298&lt;&gt;""),IF(Schülerdaten!AL298=TRUE,INDEX(codespe,MATCH(Schülerdaten!Q298,libspe,0)),Schülerdaten!Q298),"")</f>
        <v/>
      </c>
      <c r="R295" s="148" t="str">
        <f>IF(AND(A295&lt;&gt;"",OR(Schülerdaten!AM298&lt;&gt;"",Schülerdaten!AT298=FALSE)),IF(Schülerdaten!AM298=TRUE,INDEX(codemp1,MATCH(Schülerdaten!R298,libmp1,0)),IF(Schülerdaten!AT298=FALSE,0,Schülerdaten!R298)),"")</f>
        <v/>
      </c>
      <c r="S295" s="148" t="str">
        <f t="shared" si="13"/>
        <v/>
      </c>
      <c r="T295" s="148" t="str">
        <f t="shared" si="14"/>
        <v/>
      </c>
      <c r="U295" s="148" t="str">
        <f>IF(AND(A295&lt;&gt;"",Schülerdaten!S298&lt;&gt;""),Schülerdaten!S298,"")</f>
        <v/>
      </c>
      <c r="V295" s="148" t="str">
        <f>IF(AND(A295&lt;&gt;"",Schülerdaten!T298&lt;&gt;""),Schülerdaten!T298,"")</f>
        <v/>
      </c>
      <c r="W295" s="148" t="str">
        <f>IF(AND(A295&lt;&gt;"",Schülerdaten!U298&lt;&gt;""),Schülerdaten!U298,"")</f>
        <v/>
      </c>
      <c r="X295" s="148" t="str">
        <f>IF(AND(A295&lt;&gt;"",Schülerdaten!V298&lt;&gt;""),Schülerdaten!V298,"")</f>
        <v/>
      </c>
      <c r="Y295" s="148" t="str">
        <f>IF(AND(A295&lt;&gt;"",Schülerdaten!W298&lt;&gt;""),Schülerdaten!W298,"")</f>
        <v/>
      </c>
      <c r="Z295" s="148" t="str">
        <f>IF(AND(A295&lt;&gt;"",Schülerdaten!X298&lt;&gt;""),Schülerdaten!X298,"")</f>
        <v/>
      </c>
    </row>
    <row r="296" spans="1:26" x14ac:dyDescent="0.2">
      <c r="A296" s="146" t="str">
        <f>IF(OR(Schülerdaten!$C299&lt;&gt;""),Schülerdaten!A299,"")</f>
        <v/>
      </c>
      <c r="B296" s="146" t="str">
        <f>IF(A296&lt;&gt;"",Schülerdaten!B299,"")</f>
        <v/>
      </c>
      <c r="C296" s="146" t="str">
        <f>IF(AND(A296&lt;&gt;"",Schülerdaten!F299&lt;&gt;""),IF(INDEX(codeclint,MATCH(Schülerdaten!F299,libclint,0))&lt;&gt;"",INDEX(codeclint,MATCH(Schülerdaten!F299,libclint,0)),""),"")</f>
        <v/>
      </c>
      <c r="D296" s="146" t="str">
        <f t="shared" si="12"/>
        <v/>
      </c>
      <c r="E296" s="146" t="str">
        <f>IF(A296&lt;&gt;"",IF(Schülerdaten!G299&lt;&gt;"",IF(Schülerdaten!AB299&lt;&gt;"",IF(Schülerdaten!G299="LOC.ID",CONCATENATE("LOC.",Schülerdaten!AU$5),Schülerdaten!G299),""),""),"")</f>
        <v/>
      </c>
      <c r="F296" s="146" t="str">
        <f>IF(A296&lt;&gt;"",IF(Schülerdaten!H299&lt;&gt;"",Schülerdaten!H299,""),"")</f>
        <v/>
      </c>
      <c r="G296" s="146" t="str">
        <f>IF(AND(A296&lt;&gt;"",Schülerdaten!AC299&lt;&gt;""),IF(Schülerdaten!AC299=TRUE,INDEX(codesex,MATCH(Schülerdaten!I299,libsex,0)),Schülerdaten!I299),"")</f>
        <v/>
      </c>
      <c r="H296" s="147" t="str">
        <f>IF(A296&lt;&gt;"",IF(Schülerdaten!J299&lt;&gt;"",Schülerdaten!J299,""),"")</f>
        <v/>
      </c>
      <c r="I296" s="148" t="str">
        <f>IF(AND(A296&lt;&gt;"",Schülerdaten!AE299&lt;&gt;""),IF(Schülerdaten!AE299=TRUE,INDEX(codenat,MATCH(Schülerdaten!K299,libnat,0)),Schülerdaten!K299),"")</f>
        <v/>
      </c>
      <c r="J296" s="148" t="str">
        <f>IF(AND(A296&lt;&gt;"",Schülerdaten!AF299&lt;&gt;""),IF(Schülerdaten!AF299=TRUE,INDEX(codelangue,MATCH(Schülerdaten!L299,liblangue,0)),Schülerdaten!L299),"")</f>
        <v/>
      </c>
      <c r="K296" s="148" t="str">
        <f>IF(AND(A296&lt;&gt;"",Schülerdaten!AH299&lt;&gt;""),IF(Schülerdaten!AH299=TRUE,IF(INDEX(codegem,MATCH(Schülerdaten!M299,libgem,0))&lt;8000,INDEX(codegem,MATCH(Schülerdaten!M299,libgem,0)),""),Schülerdaten!M299),"")</f>
        <v/>
      </c>
      <c r="L296" s="148" t="str">
        <f>IF(AND(A296&lt;&gt;"",Schülerdaten!AH299&lt;&gt;""),IF(Schülerdaten!AH299=TRUE,INDEX(codegemhist,MATCH(Schülerdaten!M299,libgem,0)),""),"")</f>
        <v/>
      </c>
      <c r="M296" s="148" t="str">
        <f>IF(AND(A296&lt;&gt;"",Schülerdaten!AH299&lt;&gt;""),IF(Schülerdaten!AH299=TRUE,IF(INDEX(codegem,MATCH(Schülerdaten!M299,libgem,0))&gt;=8000,INDEX(codegem,MATCH(Schülerdaten!M299,libgem,0)),""),Schülerdaten!M299),"")</f>
        <v/>
      </c>
      <c r="N296" s="148" t="str">
        <f>IF(AND(A296&lt;&gt;"",Schülerdaten!AI299&lt;&gt;""),IF(Schülerdaten!AI299=TRUE,INDEX(codeschart,MATCH(Schülerdaten!N299,libschart,0)),Schülerdaten!N299),"")</f>
        <v/>
      </c>
      <c r="O296" s="148" t="str">
        <f>IF(AND(A296&lt;&gt;"",Schülerdaten!O299&lt;&gt;""),Schülerdaten!O299,"")</f>
        <v/>
      </c>
      <c r="P296" s="148" t="str">
        <f>IF(AND(A296&lt;&gt;"",Schülerdaten!AK299&lt;&gt;""),IF(Schülerdaten!AK299=TRUE,INDEX(codeform,MATCH(Schülerdaten!P299,libform,0)),Schülerdaten!P299),"")</f>
        <v/>
      </c>
      <c r="Q296" s="148" t="str">
        <f>IF(AND(A296&lt;&gt;"",Schülerdaten!AL299&lt;&gt;""),IF(Schülerdaten!AL299=TRUE,INDEX(codespe,MATCH(Schülerdaten!Q299,libspe,0)),Schülerdaten!Q299),"")</f>
        <v/>
      </c>
      <c r="R296" s="148" t="str">
        <f>IF(AND(A296&lt;&gt;"",OR(Schülerdaten!AM299&lt;&gt;"",Schülerdaten!AT299=FALSE)),IF(Schülerdaten!AM299=TRUE,INDEX(codemp1,MATCH(Schülerdaten!R299,libmp1,0)),IF(Schülerdaten!AT299=FALSE,0,Schülerdaten!R299)),"")</f>
        <v/>
      </c>
      <c r="S296" s="148" t="str">
        <f t="shared" si="13"/>
        <v/>
      </c>
      <c r="T296" s="148" t="str">
        <f t="shared" si="14"/>
        <v/>
      </c>
      <c r="U296" s="148" t="str">
        <f>IF(AND(A296&lt;&gt;"",Schülerdaten!S299&lt;&gt;""),Schülerdaten!S299,"")</f>
        <v/>
      </c>
      <c r="V296" s="148" t="str">
        <f>IF(AND(A296&lt;&gt;"",Schülerdaten!T299&lt;&gt;""),Schülerdaten!T299,"")</f>
        <v/>
      </c>
      <c r="W296" s="148" t="str">
        <f>IF(AND(A296&lt;&gt;"",Schülerdaten!U299&lt;&gt;""),Schülerdaten!U299,"")</f>
        <v/>
      </c>
      <c r="X296" s="148" t="str">
        <f>IF(AND(A296&lt;&gt;"",Schülerdaten!V299&lt;&gt;""),Schülerdaten!V299,"")</f>
        <v/>
      </c>
      <c r="Y296" s="148" t="str">
        <f>IF(AND(A296&lt;&gt;"",Schülerdaten!W299&lt;&gt;""),Schülerdaten!W299,"")</f>
        <v/>
      </c>
      <c r="Z296" s="148" t="str">
        <f>IF(AND(A296&lt;&gt;"",Schülerdaten!X299&lt;&gt;""),Schülerdaten!X299,"")</f>
        <v/>
      </c>
    </row>
    <row r="297" spans="1:26" x14ac:dyDescent="0.2">
      <c r="A297" s="146" t="str">
        <f>IF(OR(Schülerdaten!$C300&lt;&gt;""),Schülerdaten!A300,"")</f>
        <v/>
      </c>
      <c r="B297" s="146" t="str">
        <f>IF(A297&lt;&gt;"",Schülerdaten!B300,"")</f>
        <v/>
      </c>
      <c r="C297" s="146" t="str">
        <f>IF(AND(A297&lt;&gt;"",Schülerdaten!F300&lt;&gt;""),IF(INDEX(codeclint,MATCH(Schülerdaten!F300,libclint,0))&lt;&gt;"",INDEX(codeclint,MATCH(Schülerdaten!F300,libclint,0)),""),"")</f>
        <v/>
      </c>
      <c r="D297" s="146" t="str">
        <f t="shared" si="12"/>
        <v/>
      </c>
      <c r="E297" s="146" t="str">
        <f>IF(A297&lt;&gt;"",IF(Schülerdaten!G300&lt;&gt;"",IF(Schülerdaten!AB300&lt;&gt;"",IF(Schülerdaten!G300="LOC.ID",CONCATENATE("LOC.",Schülerdaten!AU$5),Schülerdaten!G300),""),""),"")</f>
        <v/>
      </c>
      <c r="F297" s="146" t="str">
        <f>IF(A297&lt;&gt;"",IF(Schülerdaten!H300&lt;&gt;"",Schülerdaten!H300,""),"")</f>
        <v/>
      </c>
      <c r="G297" s="146" t="str">
        <f>IF(AND(A297&lt;&gt;"",Schülerdaten!AC300&lt;&gt;""),IF(Schülerdaten!AC300=TRUE,INDEX(codesex,MATCH(Schülerdaten!I300,libsex,0)),Schülerdaten!I300),"")</f>
        <v/>
      </c>
      <c r="H297" s="147" t="str">
        <f>IF(A297&lt;&gt;"",IF(Schülerdaten!J300&lt;&gt;"",Schülerdaten!J300,""),"")</f>
        <v/>
      </c>
      <c r="I297" s="148" t="str">
        <f>IF(AND(A297&lt;&gt;"",Schülerdaten!AE300&lt;&gt;""),IF(Schülerdaten!AE300=TRUE,INDEX(codenat,MATCH(Schülerdaten!K300,libnat,0)),Schülerdaten!K300),"")</f>
        <v/>
      </c>
      <c r="J297" s="148" t="str">
        <f>IF(AND(A297&lt;&gt;"",Schülerdaten!AF300&lt;&gt;""),IF(Schülerdaten!AF300=TRUE,INDEX(codelangue,MATCH(Schülerdaten!L300,liblangue,0)),Schülerdaten!L300),"")</f>
        <v/>
      </c>
      <c r="K297" s="148" t="str">
        <f>IF(AND(A297&lt;&gt;"",Schülerdaten!AH300&lt;&gt;""),IF(Schülerdaten!AH300=TRUE,IF(INDEX(codegem,MATCH(Schülerdaten!M300,libgem,0))&lt;8000,INDEX(codegem,MATCH(Schülerdaten!M300,libgem,0)),""),Schülerdaten!M300),"")</f>
        <v/>
      </c>
      <c r="L297" s="148" t="str">
        <f>IF(AND(A297&lt;&gt;"",Schülerdaten!AH300&lt;&gt;""),IF(Schülerdaten!AH300=TRUE,INDEX(codegemhist,MATCH(Schülerdaten!M300,libgem,0)),""),"")</f>
        <v/>
      </c>
      <c r="M297" s="148" t="str">
        <f>IF(AND(A297&lt;&gt;"",Schülerdaten!AH300&lt;&gt;""),IF(Schülerdaten!AH300=TRUE,IF(INDEX(codegem,MATCH(Schülerdaten!M300,libgem,0))&gt;=8000,INDEX(codegem,MATCH(Schülerdaten!M300,libgem,0)),""),Schülerdaten!M300),"")</f>
        <v/>
      </c>
      <c r="N297" s="148" t="str">
        <f>IF(AND(A297&lt;&gt;"",Schülerdaten!AI300&lt;&gt;""),IF(Schülerdaten!AI300=TRUE,INDEX(codeschart,MATCH(Schülerdaten!N300,libschart,0)),Schülerdaten!N300),"")</f>
        <v/>
      </c>
      <c r="O297" s="148" t="str">
        <f>IF(AND(A297&lt;&gt;"",Schülerdaten!O300&lt;&gt;""),Schülerdaten!O300,"")</f>
        <v/>
      </c>
      <c r="P297" s="148" t="str">
        <f>IF(AND(A297&lt;&gt;"",Schülerdaten!AK300&lt;&gt;""),IF(Schülerdaten!AK300=TRUE,INDEX(codeform,MATCH(Schülerdaten!P300,libform,0)),Schülerdaten!P300),"")</f>
        <v/>
      </c>
      <c r="Q297" s="148" t="str">
        <f>IF(AND(A297&lt;&gt;"",Schülerdaten!AL300&lt;&gt;""),IF(Schülerdaten!AL300=TRUE,INDEX(codespe,MATCH(Schülerdaten!Q300,libspe,0)),Schülerdaten!Q300),"")</f>
        <v/>
      </c>
      <c r="R297" s="148" t="str">
        <f>IF(AND(A297&lt;&gt;"",OR(Schülerdaten!AM300&lt;&gt;"",Schülerdaten!AT300=FALSE)),IF(Schülerdaten!AM300=TRUE,INDEX(codemp1,MATCH(Schülerdaten!R300,libmp1,0)),IF(Schülerdaten!AT300=FALSE,0,Schülerdaten!R300)),"")</f>
        <v/>
      </c>
      <c r="S297" s="148" t="str">
        <f t="shared" si="13"/>
        <v/>
      </c>
      <c r="T297" s="148" t="str">
        <f t="shared" si="14"/>
        <v/>
      </c>
      <c r="U297" s="148" t="str">
        <f>IF(AND(A297&lt;&gt;"",Schülerdaten!S300&lt;&gt;""),Schülerdaten!S300,"")</f>
        <v/>
      </c>
      <c r="V297" s="148" t="str">
        <f>IF(AND(A297&lt;&gt;"",Schülerdaten!T300&lt;&gt;""),Schülerdaten!T300,"")</f>
        <v/>
      </c>
      <c r="W297" s="148" t="str">
        <f>IF(AND(A297&lt;&gt;"",Schülerdaten!U300&lt;&gt;""),Schülerdaten!U300,"")</f>
        <v/>
      </c>
      <c r="X297" s="148" t="str">
        <f>IF(AND(A297&lt;&gt;"",Schülerdaten!V300&lt;&gt;""),Schülerdaten!V300,"")</f>
        <v/>
      </c>
      <c r="Y297" s="148" t="str">
        <f>IF(AND(A297&lt;&gt;"",Schülerdaten!W300&lt;&gt;""),Schülerdaten!W300,"")</f>
        <v/>
      </c>
      <c r="Z297" s="148" t="str">
        <f>IF(AND(A297&lt;&gt;"",Schülerdaten!X300&lt;&gt;""),Schülerdaten!X300,"")</f>
        <v/>
      </c>
    </row>
    <row r="298" spans="1:26" x14ac:dyDescent="0.2">
      <c r="A298" s="146" t="str">
        <f>IF(OR(Schülerdaten!$C301&lt;&gt;""),Schülerdaten!A301,"")</f>
        <v/>
      </c>
      <c r="B298" s="146" t="str">
        <f>IF(A298&lt;&gt;"",Schülerdaten!B301,"")</f>
        <v/>
      </c>
      <c r="C298" s="146" t="str">
        <f>IF(AND(A298&lt;&gt;"",Schülerdaten!F301&lt;&gt;""),IF(INDEX(codeclint,MATCH(Schülerdaten!F301,libclint,0))&lt;&gt;"",INDEX(codeclint,MATCH(Schülerdaten!F301,libclint,0)),""),"")</f>
        <v/>
      </c>
      <c r="D298" s="146" t="str">
        <f t="shared" si="12"/>
        <v/>
      </c>
      <c r="E298" s="146" t="str">
        <f>IF(A298&lt;&gt;"",IF(Schülerdaten!G301&lt;&gt;"",IF(Schülerdaten!AB301&lt;&gt;"",IF(Schülerdaten!G301="LOC.ID",CONCATENATE("LOC.",Schülerdaten!AU$5),Schülerdaten!G301),""),""),"")</f>
        <v/>
      </c>
      <c r="F298" s="146" t="str">
        <f>IF(A298&lt;&gt;"",IF(Schülerdaten!H301&lt;&gt;"",Schülerdaten!H301,""),"")</f>
        <v/>
      </c>
      <c r="G298" s="146" t="str">
        <f>IF(AND(A298&lt;&gt;"",Schülerdaten!AC301&lt;&gt;""),IF(Schülerdaten!AC301=TRUE,INDEX(codesex,MATCH(Schülerdaten!I301,libsex,0)),Schülerdaten!I301),"")</f>
        <v/>
      </c>
      <c r="H298" s="147" t="str">
        <f>IF(A298&lt;&gt;"",IF(Schülerdaten!J301&lt;&gt;"",Schülerdaten!J301,""),"")</f>
        <v/>
      </c>
      <c r="I298" s="148" t="str">
        <f>IF(AND(A298&lt;&gt;"",Schülerdaten!AE301&lt;&gt;""),IF(Schülerdaten!AE301=TRUE,INDEX(codenat,MATCH(Schülerdaten!K301,libnat,0)),Schülerdaten!K301),"")</f>
        <v/>
      </c>
      <c r="J298" s="148" t="str">
        <f>IF(AND(A298&lt;&gt;"",Schülerdaten!AF301&lt;&gt;""),IF(Schülerdaten!AF301=TRUE,INDEX(codelangue,MATCH(Schülerdaten!L301,liblangue,0)),Schülerdaten!L301),"")</f>
        <v/>
      </c>
      <c r="K298" s="148" t="str">
        <f>IF(AND(A298&lt;&gt;"",Schülerdaten!AH301&lt;&gt;""),IF(Schülerdaten!AH301=TRUE,IF(INDEX(codegem,MATCH(Schülerdaten!M301,libgem,0))&lt;8000,INDEX(codegem,MATCH(Schülerdaten!M301,libgem,0)),""),Schülerdaten!M301),"")</f>
        <v/>
      </c>
      <c r="L298" s="148" t="str">
        <f>IF(AND(A298&lt;&gt;"",Schülerdaten!AH301&lt;&gt;""),IF(Schülerdaten!AH301=TRUE,INDEX(codegemhist,MATCH(Schülerdaten!M301,libgem,0)),""),"")</f>
        <v/>
      </c>
      <c r="M298" s="148" t="str">
        <f>IF(AND(A298&lt;&gt;"",Schülerdaten!AH301&lt;&gt;""),IF(Schülerdaten!AH301=TRUE,IF(INDEX(codegem,MATCH(Schülerdaten!M301,libgem,0))&gt;=8000,INDEX(codegem,MATCH(Schülerdaten!M301,libgem,0)),""),Schülerdaten!M301),"")</f>
        <v/>
      </c>
      <c r="N298" s="148" t="str">
        <f>IF(AND(A298&lt;&gt;"",Schülerdaten!AI301&lt;&gt;""),IF(Schülerdaten!AI301=TRUE,INDEX(codeschart,MATCH(Schülerdaten!N301,libschart,0)),Schülerdaten!N301),"")</f>
        <v/>
      </c>
      <c r="O298" s="148" t="str">
        <f>IF(AND(A298&lt;&gt;"",Schülerdaten!O301&lt;&gt;""),Schülerdaten!O301,"")</f>
        <v/>
      </c>
      <c r="P298" s="148" t="str">
        <f>IF(AND(A298&lt;&gt;"",Schülerdaten!AK301&lt;&gt;""),IF(Schülerdaten!AK301=TRUE,INDEX(codeform,MATCH(Schülerdaten!P301,libform,0)),Schülerdaten!P301),"")</f>
        <v/>
      </c>
      <c r="Q298" s="148" t="str">
        <f>IF(AND(A298&lt;&gt;"",Schülerdaten!AL301&lt;&gt;""),IF(Schülerdaten!AL301=TRUE,INDEX(codespe,MATCH(Schülerdaten!Q301,libspe,0)),Schülerdaten!Q301),"")</f>
        <v/>
      </c>
      <c r="R298" s="148" t="str">
        <f>IF(AND(A298&lt;&gt;"",OR(Schülerdaten!AM301&lt;&gt;"",Schülerdaten!AT301=FALSE)),IF(Schülerdaten!AM301=TRUE,INDEX(codemp1,MATCH(Schülerdaten!R301,libmp1,0)),IF(Schülerdaten!AT301=FALSE,0,Schülerdaten!R301)),"")</f>
        <v/>
      </c>
      <c r="S298" s="148" t="str">
        <f t="shared" si="13"/>
        <v/>
      </c>
      <c r="T298" s="148" t="str">
        <f t="shared" si="14"/>
        <v/>
      </c>
      <c r="U298" s="148" t="str">
        <f>IF(AND(A298&lt;&gt;"",Schülerdaten!S301&lt;&gt;""),Schülerdaten!S301,"")</f>
        <v/>
      </c>
      <c r="V298" s="148" t="str">
        <f>IF(AND(A298&lt;&gt;"",Schülerdaten!T301&lt;&gt;""),Schülerdaten!T301,"")</f>
        <v/>
      </c>
      <c r="W298" s="148" t="str">
        <f>IF(AND(A298&lt;&gt;"",Schülerdaten!U301&lt;&gt;""),Schülerdaten!U301,"")</f>
        <v/>
      </c>
      <c r="X298" s="148" t="str">
        <f>IF(AND(A298&lt;&gt;"",Schülerdaten!V301&lt;&gt;""),Schülerdaten!V301,"")</f>
        <v/>
      </c>
      <c r="Y298" s="148" t="str">
        <f>IF(AND(A298&lt;&gt;"",Schülerdaten!W301&lt;&gt;""),Schülerdaten!W301,"")</f>
        <v/>
      </c>
      <c r="Z298" s="148" t="str">
        <f>IF(AND(A298&lt;&gt;"",Schülerdaten!X301&lt;&gt;""),Schülerdaten!X301,"")</f>
        <v/>
      </c>
    </row>
    <row r="299" spans="1:26" x14ac:dyDescent="0.2">
      <c r="A299" s="146" t="str">
        <f>IF(OR(Schülerdaten!$C302&lt;&gt;""),Schülerdaten!A302,"")</f>
        <v/>
      </c>
      <c r="B299" s="146" t="str">
        <f>IF(A299&lt;&gt;"",Schülerdaten!B302,"")</f>
        <v/>
      </c>
      <c r="C299" s="146" t="str">
        <f>IF(AND(A299&lt;&gt;"",Schülerdaten!F302&lt;&gt;""),IF(INDEX(codeclint,MATCH(Schülerdaten!F302,libclint,0))&lt;&gt;"",INDEX(codeclint,MATCH(Schülerdaten!F302,libclint,0)),""),"")</f>
        <v/>
      </c>
      <c r="D299" s="146" t="str">
        <f t="shared" si="12"/>
        <v/>
      </c>
      <c r="E299" s="146" t="str">
        <f>IF(A299&lt;&gt;"",IF(Schülerdaten!G302&lt;&gt;"",IF(Schülerdaten!AB302&lt;&gt;"",IF(Schülerdaten!G302="LOC.ID",CONCATENATE("LOC.",Schülerdaten!AU$5),Schülerdaten!G302),""),""),"")</f>
        <v/>
      </c>
      <c r="F299" s="146" t="str">
        <f>IF(A299&lt;&gt;"",IF(Schülerdaten!H302&lt;&gt;"",Schülerdaten!H302,""),"")</f>
        <v/>
      </c>
      <c r="G299" s="146" t="str">
        <f>IF(AND(A299&lt;&gt;"",Schülerdaten!AC302&lt;&gt;""),IF(Schülerdaten!AC302=TRUE,INDEX(codesex,MATCH(Schülerdaten!I302,libsex,0)),Schülerdaten!I302),"")</f>
        <v/>
      </c>
      <c r="H299" s="147" t="str">
        <f>IF(A299&lt;&gt;"",IF(Schülerdaten!J302&lt;&gt;"",Schülerdaten!J302,""),"")</f>
        <v/>
      </c>
      <c r="I299" s="148" t="str">
        <f>IF(AND(A299&lt;&gt;"",Schülerdaten!AE302&lt;&gt;""),IF(Schülerdaten!AE302=TRUE,INDEX(codenat,MATCH(Schülerdaten!K302,libnat,0)),Schülerdaten!K302),"")</f>
        <v/>
      </c>
      <c r="J299" s="148" t="str">
        <f>IF(AND(A299&lt;&gt;"",Schülerdaten!AF302&lt;&gt;""),IF(Schülerdaten!AF302=TRUE,INDEX(codelangue,MATCH(Schülerdaten!L302,liblangue,0)),Schülerdaten!L302),"")</f>
        <v/>
      </c>
      <c r="K299" s="148" t="str">
        <f>IF(AND(A299&lt;&gt;"",Schülerdaten!AH302&lt;&gt;""),IF(Schülerdaten!AH302=TRUE,IF(INDEX(codegem,MATCH(Schülerdaten!M302,libgem,0))&lt;8000,INDEX(codegem,MATCH(Schülerdaten!M302,libgem,0)),""),Schülerdaten!M302),"")</f>
        <v/>
      </c>
      <c r="L299" s="148" t="str">
        <f>IF(AND(A299&lt;&gt;"",Schülerdaten!AH302&lt;&gt;""),IF(Schülerdaten!AH302=TRUE,INDEX(codegemhist,MATCH(Schülerdaten!M302,libgem,0)),""),"")</f>
        <v/>
      </c>
      <c r="M299" s="148" t="str">
        <f>IF(AND(A299&lt;&gt;"",Schülerdaten!AH302&lt;&gt;""),IF(Schülerdaten!AH302=TRUE,IF(INDEX(codegem,MATCH(Schülerdaten!M302,libgem,0))&gt;=8000,INDEX(codegem,MATCH(Schülerdaten!M302,libgem,0)),""),Schülerdaten!M302),"")</f>
        <v/>
      </c>
      <c r="N299" s="148" t="str">
        <f>IF(AND(A299&lt;&gt;"",Schülerdaten!AI302&lt;&gt;""),IF(Schülerdaten!AI302=TRUE,INDEX(codeschart,MATCH(Schülerdaten!N302,libschart,0)),Schülerdaten!N302),"")</f>
        <v/>
      </c>
      <c r="O299" s="148" t="str">
        <f>IF(AND(A299&lt;&gt;"",Schülerdaten!O302&lt;&gt;""),Schülerdaten!O302,"")</f>
        <v/>
      </c>
      <c r="P299" s="148" t="str">
        <f>IF(AND(A299&lt;&gt;"",Schülerdaten!AK302&lt;&gt;""),IF(Schülerdaten!AK302=TRUE,INDEX(codeform,MATCH(Schülerdaten!P302,libform,0)),Schülerdaten!P302),"")</f>
        <v/>
      </c>
      <c r="Q299" s="148" t="str">
        <f>IF(AND(A299&lt;&gt;"",Schülerdaten!AL302&lt;&gt;""),IF(Schülerdaten!AL302=TRUE,INDEX(codespe,MATCH(Schülerdaten!Q302,libspe,0)),Schülerdaten!Q302),"")</f>
        <v/>
      </c>
      <c r="R299" s="148" t="str">
        <f>IF(AND(A299&lt;&gt;"",OR(Schülerdaten!AM302&lt;&gt;"",Schülerdaten!AT302=FALSE)),IF(Schülerdaten!AM302=TRUE,INDEX(codemp1,MATCH(Schülerdaten!R302,libmp1,0)),IF(Schülerdaten!AT302=FALSE,0,Schülerdaten!R302)),"")</f>
        <v/>
      </c>
      <c r="S299" s="148" t="str">
        <f t="shared" si="13"/>
        <v/>
      </c>
      <c r="T299" s="148" t="str">
        <f t="shared" si="14"/>
        <v/>
      </c>
      <c r="U299" s="148" t="str">
        <f>IF(AND(A299&lt;&gt;"",Schülerdaten!S302&lt;&gt;""),Schülerdaten!S302,"")</f>
        <v/>
      </c>
      <c r="V299" s="148" t="str">
        <f>IF(AND(A299&lt;&gt;"",Schülerdaten!T302&lt;&gt;""),Schülerdaten!T302,"")</f>
        <v/>
      </c>
      <c r="W299" s="148" t="str">
        <f>IF(AND(A299&lt;&gt;"",Schülerdaten!U302&lt;&gt;""),Schülerdaten!U302,"")</f>
        <v/>
      </c>
      <c r="X299" s="148" t="str">
        <f>IF(AND(A299&lt;&gt;"",Schülerdaten!V302&lt;&gt;""),Schülerdaten!V302,"")</f>
        <v/>
      </c>
      <c r="Y299" s="148" t="str">
        <f>IF(AND(A299&lt;&gt;"",Schülerdaten!W302&lt;&gt;""),Schülerdaten!W302,"")</f>
        <v/>
      </c>
      <c r="Z299" s="148" t="str">
        <f>IF(AND(A299&lt;&gt;"",Schülerdaten!X302&lt;&gt;""),Schülerdaten!X302,"")</f>
        <v/>
      </c>
    </row>
    <row r="300" spans="1:26" x14ac:dyDescent="0.2">
      <c r="A300" s="146" t="str">
        <f>IF(OR(Schülerdaten!$C303&lt;&gt;""),Schülerdaten!A303,"")</f>
        <v/>
      </c>
      <c r="B300" s="146" t="str">
        <f>IF(A300&lt;&gt;"",Schülerdaten!B303,"")</f>
        <v/>
      </c>
      <c r="C300" s="146" t="str">
        <f>IF(AND(A300&lt;&gt;"",Schülerdaten!F303&lt;&gt;""),IF(INDEX(codeclint,MATCH(Schülerdaten!F303,libclint,0))&lt;&gt;"",INDEX(codeclint,MATCH(Schülerdaten!F303,libclint,0)),""),"")</f>
        <v/>
      </c>
      <c r="D300" s="146" t="str">
        <f t="shared" si="12"/>
        <v/>
      </c>
      <c r="E300" s="146" t="str">
        <f>IF(A300&lt;&gt;"",IF(Schülerdaten!G303&lt;&gt;"",IF(Schülerdaten!AB303&lt;&gt;"",IF(Schülerdaten!G303="LOC.ID",CONCATENATE("LOC.",Schülerdaten!AU$5),Schülerdaten!G303),""),""),"")</f>
        <v/>
      </c>
      <c r="F300" s="146" t="str">
        <f>IF(A300&lt;&gt;"",IF(Schülerdaten!H303&lt;&gt;"",Schülerdaten!H303,""),"")</f>
        <v/>
      </c>
      <c r="G300" s="146" t="str">
        <f>IF(AND(A300&lt;&gt;"",Schülerdaten!AC303&lt;&gt;""),IF(Schülerdaten!AC303=TRUE,INDEX(codesex,MATCH(Schülerdaten!I303,libsex,0)),Schülerdaten!I303),"")</f>
        <v/>
      </c>
      <c r="H300" s="147" t="str">
        <f>IF(A300&lt;&gt;"",IF(Schülerdaten!J303&lt;&gt;"",Schülerdaten!J303,""),"")</f>
        <v/>
      </c>
      <c r="I300" s="148" t="str">
        <f>IF(AND(A300&lt;&gt;"",Schülerdaten!AE303&lt;&gt;""),IF(Schülerdaten!AE303=TRUE,INDEX(codenat,MATCH(Schülerdaten!K303,libnat,0)),Schülerdaten!K303),"")</f>
        <v/>
      </c>
      <c r="J300" s="148" t="str">
        <f>IF(AND(A300&lt;&gt;"",Schülerdaten!AF303&lt;&gt;""),IF(Schülerdaten!AF303=TRUE,INDEX(codelangue,MATCH(Schülerdaten!L303,liblangue,0)),Schülerdaten!L303),"")</f>
        <v/>
      </c>
      <c r="K300" s="148" t="str">
        <f>IF(AND(A300&lt;&gt;"",Schülerdaten!AH303&lt;&gt;""),IF(Schülerdaten!AH303=TRUE,IF(INDEX(codegem,MATCH(Schülerdaten!M303,libgem,0))&lt;8000,INDEX(codegem,MATCH(Schülerdaten!M303,libgem,0)),""),Schülerdaten!M303),"")</f>
        <v/>
      </c>
      <c r="L300" s="148" t="str">
        <f>IF(AND(A300&lt;&gt;"",Schülerdaten!AH303&lt;&gt;""),IF(Schülerdaten!AH303=TRUE,INDEX(codegemhist,MATCH(Schülerdaten!M303,libgem,0)),""),"")</f>
        <v/>
      </c>
      <c r="M300" s="148" t="str">
        <f>IF(AND(A300&lt;&gt;"",Schülerdaten!AH303&lt;&gt;""),IF(Schülerdaten!AH303=TRUE,IF(INDEX(codegem,MATCH(Schülerdaten!M303,libgem,0))&gt;=8000,INDEX(codegem,MATCH(Schülerdaten!M303,libgem,0)),""),Schülerdaten!M303),"")</f>
        <v/>
      </c>
      <c r="N300" s="148" t="str">
        <f>IF(AND(A300&lt;&gt;"",Schülerdaten!AI303&lt;&gt;""),IF(Schülerdaten!AI303=TRUE,INDEX(codeschart,MATCH(Schülerdaten!N303,libschart,0)),Schülerdaten!N303),"")</f>
        <v/>
      </c>
      <c r="O300" s="148" t="str">
        <f>IF(AND(A300&lt;&gt;"",Schülerdaten!O303&lt;&gt;""),Schülerdaten!O303,"")</f>
        <v/>
      </c>
      <c r="P300" s="148" t="str">
        <f>IF(AND(A300&lt;&gt;"",Schülerdaten!AK303&lt;&gt;""),IF(Schülerdaten!AK303=TRUE,INDEX(codeform,MATCH(Schülerdaten!P303,libform,0)),Schülerdaten!P303),"")</f>
        <v/>
      </c>
      <c r="Q300" s="148" t="str">
        <f>IF(AND(A300&lt;&gt;"",Schülerdaten!AL303&lt;&gt;""),IF(Schülerdaten!AL303=TRUE,INDEX(codespe,MATCH(Schülerdaten!Q303,libspe,0)),Schülerdaten!Q303),"")</f>
        <v/>
      </c>
      <c r="R300" s="148" t="str">
        <f>IF(AND(A300&lt;&gt;"",OR(Schülerdaten!AM303&lt;&gt;"",Schülerdaten!AT303=FALSE)),IF(Schülerdaten!AM303=TRUE,INDEX(codemp1,MATCH(Schülerdaten!R303,libmp1,0)),IF(Schülerdaten!AT303=FALSE,0,Schülerdaten!R303)),"")</f>
        <v/>
      </c>
      <c r="S300" s="148" t="str">
        <f t="shared" si="13"/>
        <v/>
      </c>
      <c r="T300" s="148" t="str">
        <f t="shared" si="14"/>
        <v/>
      </c>
      <c r="U300" s="148" t="str">
        <f>IF(AND(A300&lt;&gt;"",Schülerdaten!S303&lt;&gt;""),Schülerdaten!S303,"")</f>
        <v/>
      </c>
      <c r="V300" s="148" t="str">
        <f>IF(AND(A300&lt;&gt;"",Schülerdaten!T303&lt;&gt;""),Schülerdaten!T303,"")</f>
        <v/>
      </c>
      <c r="W300" s="148" t="str">
        <f>IF(AND(A300&lt;&gt;"",Schülerdaten!U303&lt;&gt;""),Schülerdaten!U303,"")</f>
        <v/>
      </c>
      <c r="X300" s="148" t="str">
        <f>IF(AND(A300&lt;&gt;"",Schülerdaten!V303&lt;&gt;""),Schülerdaten!V303,"")</f>
        <v/>
      </c>
      <c r="Y300" s="148" t="str">
        <f>IF(AND(A300&lt;&gt;"",Schülerdaten!W303&lt;&gt;""),Schülerdaten!W303,"")</f>
        <v/>
      </c>
      <c r="Z300" s="148" t="str">
        <f>IF(AND(A300&lt;&gt;"",Schülerdaten!X303&lt;&gt;""),Schülerdaten!X303,"")</f>
        <v/>
      </c>
    </row>
    <row r="301" spans="1:26" x14ac:dyDescent="0.2">
      <c r="A301" s="146" t="str">
        <f>IF(OR(Schülerdaten!$C304&lt;&gt;""),Schülerdaten!A304,"")</f>
        <v/>
      </c>
      <c r="B301" s="146" t="str">
        <f>IF(A301&lt;&gt;"",Schülerdaten!B304,"")</f>
        <v/>
      </c>
      <c r="C301" s="146" t="str">
        <f>IF(AND(A301&lt;&gt;"",Schülerdaten!F304&lt;&gt;""),IF(INDEX(codeclint,MATCH(Schülerdaten!F304,libclint,0))&lt;&gt;"",INDEX(codeclint,MATCH(Schülerdaten!F304,libclint,0)),""),"")</f>
        <v/>
      </c>
      <c r="D301" s="146" t="str">
        <f t="shared" si="12"/>
        <v/>
      </c>
      <c r="E301" s="146" t="str">
        <f>IF(A301&lt;&gt;"",IF(Schülerdaten!G304&lt;&gt;"",IF(Schülerdaten!AB304&lt;&gt;"",IF(Schülerdaten!G304="LOC.ID",CONCATENATE("LOC.",Schülerdaten!AU$5),Schülerdaten!G304),""),""),"")</f>
        <v/>
      </c>
      <c r="F301" s="146" t="str">
        <f>IF(A301&lt;&gt;"",IF(Schülerdaten!H304&lt;&gt;"",Schülerdaten!H304,""),"")</f>
        <v/>
      </c>
      <c r="G301" s="146" t="str">
        <f>IF(AND(A301&lt;&gt;"",Schülerdaten!AC304&lt;&gt;""),IF(Schülerdaten!AC304=TRUE,INDEX(codesex,MATCH(Schülerdaten!I304,libsex,0)),Schülerdaten!I304),"")</f>
        <v/>
      </c>
      <c r="H301" s="147" t="str">
        <f>IF(A301&lt;&gt;"",IF(Schülerdaten!J304&lt;&gt;"",Schülerdaten!J304,""),"")</f>
        <v/>
      </c>
      <c r="I301" s="148" t="str">
        <f>IF(AND(A301&lt;&gt;"",Schülerdaten!AE304&lt;&gt;""),IF(Schülerdaten!AE304=TRUE,INDEX(codenat,MATCH(Schülerdaten!K304,libnat,0)),Schülerdaten!K304),"")</f>
        <v/>
      </c>
      <c r="J301" s="148" t="str">
        <f>IF(AND(A301&lt;&gt;"",Schülerdaten!AF304&lt;&gt;""),IF(Schülerdaten!AF304=TRUE,INDEX(codelangue,MATCH(Schülerdaten!L304,liblangue,0)),Schülerdaten!L304),"")</f>
        <v/>
      </c>
      <c r="K301" s="148" t="str">
        <f>IF(AND(A301&lt;&gt;"",Schülerdaten!AH304&lt;&gt;""),IF(Schülerdaten!AH304=TRUE,IF(INDEX(codegem,MATCH(Schülerdaten!M304,libgem,0))&lt;8000,INDEX(codegem,MATCH(Schülerdaten!M304,libgem,0)),""),Schülerdaten!M304),"")</f>
        <v/>
      </c>
      <c r="L301" s="148" t="str">
        <f>IF(AND(A301&lt;&gt;"",Schülerdaten!AH304&lt;&gt;""),IF(Schülerdaten!AH304=TRUE,INDEX(codegemhist,MATCH(Schülerdaten!M304,libgem,0)),""),"")</f>
        <v/>
      </c>
      <c r="M301" s="148" t="str">
        <f>IF(AND(A301&lt;&gt;"",Schülerdaten!AH304&lt;&gt;""),IF(Schülerdaten!AH304=TRUE,IF(INDEX(codegem,MATCH(Schülerdaten!M304,libgem,0))&gt;=8000,INDEX(codegem,MATCH(Schülerdaten!M304,libgem,0)),""),Schülerdaten!M304),"")</f>
        <v/>
      </c>
      <c r="N301" s="148" t="str">
        <f>IF(AND(A301&lt;&gt;"",Schülerdaten!AI304&lt;&gt;""),IF(Schülerdaten!AI304=TRUE,INDEX(codeschart,MATCH(Schülerdaten!N304,libschart,0)),Schülerdaten!N304),"")</f>
        <v/>
      </c>
      <c r="O301" s="148" t="str">
        <f>IF(AND(A301&lt;&gt;"",Schülerdaten!O304&lt;&gt;""),Schülerdaten!O304,"")</f>
        <v/>
      </c>
      <c r="P301" s="148" t="str">
        <f>IF(AND(A301&lt;&gt;"",Schülerdaten!AK304&lt;&gt;""),IF(Schülerdaten!AK304=TRUE,INDEX(codeform,MATCH(Schülerdaten!P304,libform,0)),Schülerdaten!P304),"")</f>
        <v/>
      </c>
      <c r="Q301" s="148" t="str">
        <f>IF(AND(A301&lt;&gt;"",Schülerdaten!AL304&lt;&gt;""),IF(Schülerdaten!AL304=TRUE,INDEX(codespe,MATCH(Schülerdaten!Q304,libspe,0)),Schülerdaten!Q304),"")</f>
        <v/>
      </c>
      <c r="R301" s="148" t="str">
        <f>IF(AND(A301&lt;&gt;"",OR(Schülerdaten!AM304&lt;&gt;"",Schülerdaten!AT304=FALSE)),IF(Schülerdaten!AM304=TRUE,INDEX(codemp1,MATCH(Schülerdaten!R304,libmp1,0)),IF(Schülerdaten!AT304=FALSE,0,Schülerdaten!R304)),"")</f>
        <v/>
      </c>
      <c r="S301" s="148" t="str">
        <f t="shared" si="13"/>
        <v/>
      </c>
      <c r="T301" s="148" t="str">
        <f t="shared" si="14"/>
        <v/>
      </c>
      <c r="U301" s="148" t="str">
        <f>IF(AND(A301&lt;&gt;"",Schülerdaten!S304&lt;&gt;""),Schülerdaten!S304,"")</f>
        <v/>
      </c>
      <c r="V301" s="148" t="str">
        <f>IF(AND(A301&lt;&gt;"",Schülerdaten!T304&lt;&gt;""),Schülerdaten!T304,"")</f>
        <v/>
      </c>
      <c r="W301" s="148" t="str">
        <f>IF(AND(A301&lt;&gt;"",Schülerdaten!U304&lt;&gt;""),Schülerdaten!U304,"")</f>
        <v/>
      </c>
      <c r="X301" s="148" t="str">
        <f>IF(AND(A301&lt;&gt;"",Schülerdaten!V304&lt;&gt;""),Schülerdaten!V304,"")</f>
        <v/>
      </c>
      <c r="Y301" s="148" t="str">
        <f>IF(AND(A301&lt;&gt;"",Schülerdaten!W304&lt;&gt;""),Schülerdaten!W304,"")</f>
        <v/>
      </c>
      <c r="Z301" s="148" t="str">
        <f>IF(AND(A301&lt;&gt;"",Schülerdaten!X304&lt;&gt;""),Schülerdaten!X304,"")</f>
        <v/>
      </c>
    </row>
    <row r="302" spans="1:26" x14ac:dyDescent="0.2">
      <c r="A302" s="146" t="str">
        <f>IF(OR(Schülerdaten!$C305&lt;&gt;""),Schülerdaten!A305,"")</f>
        <v/>
      </c>
      <c r="B302" s="146" t="str">
        <f>IF(A302&lt;&gt;"",Schülerdaten!B305,"")</f>
        <v/>
      </c>
      <c r="C302" s="146" t="str">
        <f>IF(AND(A302&lt;&gt;"",Schülerdaten!F305&lt;&gt;""),IF(INDEX(codeclint,MATCH(Schülerdaten!F305,libclint,0))&lt;&gt;"",INDEX(codeclint,MATCH(Schülerdaten!F305,libclint,0)),""),"")</f>
        <v/>
      </c>
      <c r="D302" s="146" t="str">
        <f t="shared" si="12"/>
        <v/>
      </c>
      <c r="E302" s="146" t="str">
        <f>IF(A302&lt;&gt;"",IF(Schülerdaten!G305&lt;&gt;"",IF(Schülerdaten!AB305&lt;&gt;"",IF(Schülerdaten!G305="LOC.ID",CONCATENATE("LOC.",Schülerdaten!AU$5),Schülerdaten!G305),""),""),"")</f>
        <v/>
      </c>
      <c r="F302" s="146" t="str">
        <f>IF(A302&lt;&gt;"",IF(Schülerdaten!H305&lt;&gt;"",Schülerdaten!H305,""),"")</f>
        <v/>
      </c>
      <c r="G302" s="146" t="str">
        <f>IF(AND(A302&lt;&gt;"",Schülerdaten!AC305&lt;&gt;""),IF(Schülerdaten!AC305=TRUE,INDEX(codesex,MATCH(Schülerdaten!I305,libsex,0)),Schülerdaten!I305),"")</f>
        <v/>
      </c>
      <c r="H302" s="147" t="str">
        <f>IF(A302&lt;&gt;"",IF(Schülerdaten!J305&lt;&gt;"",Schülerdaten!J305,""),"")</f>
        <v/>
      </c>
      <c r="I302" s="148" t="str">
        <f>IF(AND(A302&lt;&gt;"",Schülerdaten!AE305&lt;&gt;""),IF(Schülerdaten!AE305=TRUE,INDEX(codenat,MATCH(Schülerdaten!K305,libnat,0)),Schülerdaten!K305),"")</f>
        <v/>
      </c>
      <c r="J302" s="148" t="str">
        <f>IF(AND(A302&lt;&gt;"",Schülerdaten!AF305&lt;&gt;""),IF(Schülerdaten!AF305=TRUE,INDEX(codelangue,MATCH(Schülerdaten!L305,liblangue,0)),Schülerdaten!L305),"")</f>
        <v/>
      </c>
      <c r="K302" s="148" t="str">
        <f>IF(AND(A302&lt;&gt;"",Schülerdaten!AH305&lt;&gt;""),IF(Schülerdaten!AH305=TRUE,IF(INDEX(codegem,MATCH(Schülerdaten!M305,libgem,0))&lt;8000,INDEX(codegem,MATCH(Schülerdaten!M305,libgem,0)),""),Schülerdaten!M305),"")</f>
        <v/>
      </c>
      <c r="L302" s="148" t="str">
        <f>IF(AND(A302&lt;&gt;"",Schülerdaten!AH305&lt;&gt;""),IF(Schülerdaten!AH305=TRUE,INDEX(codegemhist,MATCH(Schülerdaten!M305,libgem,0)),""),"")</f>
        <v/>
      </c>
      <c r="M302" s="148" t="str">
        <f>IF(AND(A302&lt;&gt;"",Schülerdaten!AH305&lt;&gt;""),IF(Schülerdaten!AH305=TRUE,IF(INDEX(codegem,MATCH(Schülerdaten!M305,libgem,0))&gt;=8000,INDEX(codegem,MATCH(Schülerdaten!M305,libgem,0)),""),Schülerdaten!M305),"")</f>
        <v/>
      </c>
      <c r="N302" s="148" t="str">
        <f>IF(AND(A302&lt;&gt;"",Schülerdaten!AI305&lt;&gt;""),IF(Schülerdaten!AI305=TRUE,INDEX(codeschart,MATCH(Schülerdaten!N305,libschart,0)),Schülerdaten!N305),"")</f>
        <v/>
      </c>
      <c r="O302" s="148" t="str">
        <f>IF(AND(A302&lt;&gt;"",Schülerdaten!O305&lt;&gt;""),Schülerdaten!O305,"")</f>
        <v/>
      </c>
      <c r="P302" s="148" t="str">
        <f>IF(AND(A302&lt;&gt;"",Schülerdaten!AK305&lt;&gt;""),IF(Schülerdaten!AK305=TRUE,INDEX(codeform,MATCH(Schülerdaten!P305,libform,0)),Schülerdaten!P305),"")</f>
        <v/>
      </c>
      <c r="Q302" s="148" t="str">
        <f>IF(AND(A302&lt;&gt;"",Schülerdaten!AL305&lt;&gt;""),IF(Schülerdaten!AL305=TRUE,INDEX(codespe,MATCH(Schülerdaten!Q305,libspe,0)),Schülerdaten!Q305),"")</f>
        <v/>
      </c>
      <c r="R302" s="148" t="str">
        <f>IF(AND(A302&lt;&gt;"",OR(Schülerdaten!AM305&lt;&gt;"",Schülerdaten!AT305=FALSE)),IF(Schülerdaten!AM305=TRUE,INDEX(codemp1,MATCH(Schülerdaten!R305,libmp1,0)),IF(Schülerdaten!AT305=FALSE,0,Schülerdaten!R305)),"")</f>
        <v/>
      </c>
      <c r="S302" s="148" t="str">
        <f t="shared" si="13"/>
        <v/>
      </c>
      <c r="T302" s="148" t="str">
        <f t="shared" si="14"/>
        <v/>
      </c>
      <c r="U302" s="148" t="str">
        <f>IF(AND(A302&lt;&gt;"",Schülerdaten!S305&lt;&gt;""),Schülerdaten!S305,"")</f>
        <v/>
      </c>
      <c r="V302" s="148" t="str">
        <f>IF(AND(A302&lt;&gt;"",Schülerdaten!T305&lt;&gt;""),Schülerdaten!T305,"")</f>
        <v/>
      </c>
      <c r="W302" s="148" t="str">
        <f>IF(AND(A302&lt;&gt;"",Schülerdaten!U305&lt;&gt;""),Schülerdaten!U305,"")</f>
        <v/>
      </c>
      <c r="X302" s="148" t="str">
        <f>IF(AND(A302&lt;&gt;"",Schülerdaten!V305&lt;&gt;""),Schülerdaten!V305,"")</f>
        <v/>
      </c>
      <c r="Y302" s="148" t="str">
        <f>IF(AND(A302&lt;&gt;"",Schülerdaten!W305&lt;&gt;""),Schülerdaten!W305,"")</f>
        <v/>
      </c>
      <c r="Z302" s="148" t="str">
        <f>IF(AND(A302&lt;&gt;"",Schülerdaten!X305&lt;&gt;""),Schülerdaten!X305,"")</f>
        <v/>
      </c>
    </row>
    <row r="303" spans="1:26" x14ac:dyDescent="0.2">
      <c r="A303" s="146" t="str">
        <f>IF(OR(Schülerdaten!$C306&lt;&gt;""),Schülerdaten!A306,"")</f>
        <v/>
      </c>
      <c r="B303" s="146" t="str">
        <f>IF(A303&lt;&gt;"",Schülerdaten!B306,"")</f>
        <v/>
      </c>
      <c r="C303" s="146" t="str">
        <f>IF(AND(A303&lt;&gt;"",Schülerdaten!F306&lt;&gt;""),IF(INDEX(codeclint,MATCH(Schülerdaten!F306,libclint,0))&lt;&gt;"",INDEX(codeclint,MATCH(Schülerdaten!F306,libclint,0)),""),"")</f>
        <v/>
      </c>
      <c r="D303" s="146" t="str">
        <f t="shared" si="12"/>
        <v/>
      </c>
      <c r="E303" s="146" t="str">
        <f>IF(A303&lt;&gt;"",IF(Schülerdaten!G306&lt;&gt;"",IF(Schülerdaten!AB306&lt;&gt;"",IF(Schülerdaten!G306="LOC.ID",CONCATENATE("LOC.",Schülerdaten!AU$5),Schülerdaten!G306),""),""),"")</f>
        <v/>
      </c>
      <c r="F303" s="146" t="str">
        <f>IF(A303&lt;&gt;"",IF(Schülerdaten!H306&lt;&gt;"",Schülerdaten!H306,""),"")</f>
        <v/>
      </c>
      <c r="G303" s="146" t="str">
        <f>IF(AND(A303&lt;&gt;"",Schülerdaten!AC306&lt;&gt;""),IF(Schülerdaten!AC306=TRUE,INDEX(codesex,MATCH(Schülerdaten!I306,libsex,0)),Schülerdaten!I306),"")</f>
        <v/>
      </c>
      <c r="H303" s="147" t="str">
        <f>IF(A303&lt;&gt;"",IF(Schülerdaten!J306&lt;&gt;"",Schülerdaten!J306,""),"")</f>
        <v/>
      </c>
      <c r="I303" s="148" t="str">
        <f>IF(AND(A303&lt;&gt;"",Schülerdaten!AE306&lt;&gt;""),IF(Schülerdaten!AE306=TRUE,INDEX(codenat,MATCH(Schülerdaten!K306,libnat,0)),Schülerdaten!K306),"")</f>
        <v/>
      </c>
      <c r="J303" s="148" t="str">
        <f>IF(AND(A303&lt;&gt;"",Schülerdaten!AF306&lt;&gt;""),IF(Schülerdaten!AF306=TRUE,INDEX(codelangue,MATCH(Schülerdaten!L306,liblangue,0)),Schülerdaten!L306),"")</f>
        <v/>
      </c>
      <c r="K303" s="148" t="str">
        <f>IF(AND(A303&lt;&gt;"",Schülerdaten!AH306&lt;&gt;""),IF(Schülerdaten!AH306=TRUE,IF(INDEX(codegem,MATCH(Schülerdaten!M306,libgem,0))&lt;8000,INDEX(codegem,MATCH(Schülerdaten!M306,libgem,0)),""),Schülerdaten!M306),"")</f>
        <v/>
      </c>
      <c r="L303" s="148" t="str">
        <f>IF(AND(A303&lt;&gt;"",Schülerdaten!AH306&lt;&gt;""),IF(Schülerdaten!AH306=TRUE,INDEX(codegemhist,MATCH(Schülerdaten!M306,libgem,0)),""),"")</f>
        <v/>
      </c>
      <c r="M303" s="148" t="str">
        <f>IF(AND(A303&lt;&gt;"",Schülerdaten!AH306&lt;&gt;""),IF(Schülerdaten!AH306=TRUE,IF(INDEX(codegem,MATCH(Schülerdaten!M306,libgem,0))&gt;=8000,INDEX(codegem,MATCH(Schülerdaten!M306,libgem,0)),""),Schülerdaten!M306),"")</f>
        <v/>
      </c>
      <c r="N303" s="148" t="str">
        <f>IF(AND(A303&lt;&gt;"",Schülerdaten!AI306&lt;&gt;""),IF(Schülerdaten!AI306=TRUE,INDEX(codeschart,MATCH(Schülerdaten!N306,libschart,0)),Schülerdaten!N306),"")</f>
        <v/>
      </c>
      <c r="O303" s="148" t="str">
        <f>IF(AND(A303&lt;&gt;"",Schülerdaten!O306&lt;&gt;""),Schülerdaten!O306,"")</f>
        <v/>
      </c>
      <c r="P303" s="148" t="str">
        <f>IF(AND(A303&lt;&gt;"",Schülerdaten!AK306&lt;&gt;""),IF(Schülerdaten!AK306=TRUE,INDEX(codeform,MATCH(Schülerdaten!P306,libform,0)),Schülerdaten!P306),"")</f>
        <v/>
      </c>
      <c r="Q303" s="148" t="str">
        <f>IF(AND(A303&lt;&gt;"",Schülerdaten!AL306&lt;&gt;""),IF(Schülerdaten!AL306=TRUE,INDEX(codespe,MATCH(Schülerdaten!Q306,libspe,0)),Schülerdaten!Q306),"")</f>
        <v/>
      </c>
      <c r="R303" s="148" t="str">
        <f>IF(AND(A303&lt;&gt;"",OR(Schülerdaten!AM306&lt;&gt;"",Schülerdaten!AT306=FALSE)),IF(Schülerdaten!AM306=TRUE,INDEX(codemp1,MATCH(Schülerdaten!R306,libmp1,0)),IF(Schülerdaten!AT306=FALSE,0,Schülerdaten!R306)),"")</f>
        <v/>
      </c>
      <c r="S303" s="148" t="str">
        <f t="shared" si="13"/>
        <v/>
      </c>
      <c r="T303" s="148" t="str">
        <f t="shared" si="14"/>
        <v/>
      </c>
      <c r="U303" s="148" t="str">
        <f>IF(AND(A303&lt;&gt;"",Schülerdaten!S306&lt;&gt;""),Schülerdaten!S306,"")</f>
        <v/>
      </c>
      <c r="V303" s="148" t="str">
        <f>IF(AND(A303&lt;&gt;"",Schülerdaten!T306&lt;&gt;""),Schülerdaten!T306,"")</f>
        <v/>
      </c>
      <c r="W303" s="148" t="str">
        <f>IF(AND(A303&lt;&gt;"",Schülerdaten!U306&lt;&gt;""),Schülerdaten!U306,"")</f>
        <v/>
      </c>
      <c r="X303" s="148" t="str">
        <f>IF(AND(A303&lt;&gt;"",Schülerdaten!V306&lt;&gt;""),Schülerdaten!V306,"")</f>
        <v/>
      </c>
      <c r="Y303" s="148" t="str">
        <f>IF(AND(A303&lt;&gt;"",Schülerdaten!W306&lt;&gt;""),Schülerdaten!W306,"")</f>
        <v/>
      </c>
      <c r="Z303" s="148" t="str">
        <f>IF(AND(A303&lt;&gt;"",Schülerdaten!X306&lt;&gt;""),Schülerdaten!X306,"")</f>
        <v/>
      </c>
    </row>
    <row r="304" spans="1:26" x14ac:dyDescent="0.2">
      <c r="A304" s="146" t="str">
        <f>IF(OR(Schülerdaten!$C307&lt;&gt;""),Schülerdaten!A307,"")</f>
        <v/>
      </c>
      <c r="B304" s="146" t="str">
        <f>IF(A304&lt;&gt;"",Schülerdaten!B307,"")</f>
        <v/>
      </c>
      <c r="C304" s="146" t="str">
        <f>IF(AND(A304&lt;&gt;"",Schülerdaten!F307&lt;&gt;""),IF(INDEX(codeclint,MATCH(Schülerdaten!F307,libclint,0))&lt;&gt;"",INDEX(codeclint,MATCH(Schülerdaten!F307,libclint,0)),""),"")</f>
        <v/>
      </c>
      <c r="D304" s="146" t="str">
        <f t="shared" si="12"/>
        <v/>
      </c>
      <c r="E304" s="146" t="str">
        <f>IF(A304&lt;&gt;"",IF(Schülerdaten!G307&lt;&gt;"",IF(Schülerdaten!AB307&lt;&gt;"",IF(Schülerdaten!G307="LOC.ID",CONCATENATE("LOC.",Schülerdaten!AU$5),Schülerdaten!G307),""),""),"")</f>
        <v/>
      </c>
      <c r="F304" s="146" t="str">
        <f>IF(A304&lt;&gt;"",IF(Schülerdaten!H307&lt;&gt;"",Schülerdaten!H307,""),"")</f>
        <v/>
      </c>
      <c r="G304" s="146" t="str">
        <f>IF(AND(A304&lt;&gt;"",Schülerdaten!AC307&lt;&gt;""),IF(Schülerdaten!AC307=TRUE,INDEX(codesex,MATCH(Schülerdaten!I307,libsex,0)),Schülerdaten!I307),"")</f>
        <v/>
      </c>
      <c r="H304" s="147" t="str">
        <f>IF(A304&lt;&gt;"",IF(Schülerdaten!J307&lt;&gt;"",Schülerdaten!J307,""),"")</f>
        <v/>
      </c>
      <c r="I304" s="148" t="str">
        <f>IF(AND(A304&lt;&gt;"",Schülerdaten!AE307&lt;&gt;""),IF(Schülerdaten!AE307=TRUE,INDEX(codenat,MATCH(Schülerdaten!K307,libnat,0)),Schülerdaten!K307),"")</f>
        <v/>
      </c>
      <c r="J304" s="148" t="str">
        <f>IF(AND(A304&lt;&gt;"",Schülerdaten!AF307&lt;&gt;""),IF(Schülerdaten!AF307=TRUE,INDEX(codelangue,MATCH(Schülerdaten!L307,liblangue,0)),Schülerdaten!L307),"")</f>
        <v/>
      </c>
      <c r="K304" s="148" t="str">
        <f>IF(AND(A304&lt;&gt;"",Schülerdaten!AH307&lt;&gt;""),IF(Schülerdaten!AH307=TRUE,IF(INDEX(codegem,MATCH(Schülerdaten!M307,libgem,0))&lt;8000,INDEX(codegem,MATCH(Schülerdaten!M307,libgem,0)),""),Schülerdaten!M307),"")</f>
        <v/>
      </c>
      <c r="L304" s="148" t="str">
        <f>IF(AND(A304&lt;&gt;"",Schülerdaten!AH307&lt;&gt;""),IF(Schülerdaten!AH307=TRUE,INDEX(codegemhist,MATCH(Schülerdaten!M307,libgem,0)),""),"")</f>
        <v/>
      </c>
      <c r="M304" s="148" t="str">
        <f>IF(AND(A304&lt;&gt;"",Schülerdaten!AH307&lt;&gt;""),IF(Schülerdaten!AH307=TRUE,IF(INDEX(codegem,MATCH(Schülerdaten!M307,libgem,0))&gt;=8000,INDEX(codegem,MATCH(Schülerdaten!M307,libgem,0)),""),Schülerdaten!M307),"")</f>
        <v/>
      </c>
      <c r="N304" s="148" t="str">
        <f>IF(AND(A304&lt;&gt;"",Schülerdaten!AI307&lt;&gt;""),IF(Schülerdaten!AI307=TRUE,INDEX(codeschart,MATCH(Schülerdaten!N307,libschart,0)),Schülerdaten!N307),"")</f>
        <v/>
      </c>
      <c r="O304" s="148" t="str">
        <f>IF(AND(A304&lt;&gt;"",Schülerdaten!O307&lt;&gt;""),Schülerdaten!O307,"")</f>
        <v/>
      </c>
      <c r="P304" s="148" t="str">
        <f>IF(AND(A304&lt;&gt;"",Schülerdaten!AK307&lt;&gt;""),IF(Schülerdaten!AK307=TRUE,INDEX(codeform,MATCH(Schülerdaten!P307,libform,0)),Schülerdaten!P307),"")</f>
        <v/>
      </c>
      <c r="Q304" s="148" t="str">
        <f>IF(AND(A304&lt;&gt;"",Schülerdaten!AL307&lt;&gt;""),IF(Schülerdaten!AL307=TRUE,INDEX(codespe,MATCH(Schülerdaten!Q307,libspe,0)),Schülerdaten!Q307),"")</f>
        <v/>
      </c>
      <c r="R304" s="148" t="str">
        <f>IF(AND(A304&lt;&gt;"",OR(Schülerdaten!AM307&lt;&gt;"",Schülerdaten!AT307=FALSE)),IF(Schülerdaten!AM307=TRUE,INDEX(codemp1,MATCH(Schülerdaten!R307,libmp1,0)),IF(Schülerdaten!AT307=FALSE,0,Schülerdaten!R307)),"")</f>
        <v/>
      </c>
      <c r="S304" s="148" t="str">
        <f t="shared" si="13"/>
        <v/>
      </c>
      <c r="T304" s="148" t="str">
        <f t="shared" si="14"/>
        <v/>
      </c>
      <c r="U304" s="148" t="str">
        <f>IF(AND(A304&lt;&gt;"",Schülerdaten!S307&lt;&gt;""),Schülerdaten!S307,"")</f>
        <v/>
      </c>
      <c r="V304" s="148" t="str">
        <f>IF(AND(A304&lt;&gt;"",Schülerdaten!T307&lt;&gt;""),Schülerdaten!T307,"")</f>
        <v/>
      </c>
      <c r="W304" s="148" t="str">
        <f>IF(AND(A304&lt;&gt;"",Schülerdaten!U307&lt;&gt;""),Schülerdaten!U307,"")</f>
        <v/>
      </c>
      <c r="X304" s="148" t="str">
        <f>IF(AND(A304&lt;&gt;"",Schülerdaten!V307&lt;&gt;""),Schülerdaten!V307,"")</f>
        <v/>
      </c>
      <c r="Y304" s="148" t="str">
        <f>IF(AND(A304&lt;&gt;"",Schülerdaten!W307&lt;&gt;""),Schülerdaten!W307,"")</f>
        <v/>
      </c>
      <c r="Z304" s="148" t="str">
        <f>IF(AND(A304&lt;&gt;"",Schülerdaten!X307&lt;&gt;""),Schülerdaten!X307,"")</f>
        <v/>
      </c>
    </row>
    <row r="305" spans="1:26" x14ac:dyDescent="0.2">
      <c r="A305" s="146" t="str">
        <f>IF(OR(Schülerdaten!$C308&lt;&gt;""),Schülerdaten!A308,"")</f>
        <v/>
      </c>
      <c r="B305" s="146" t="str">
        <f>IF(A305&lt;&gt;"",Schülerdaten!B308,"")</f>
        <v/>
      </c>
      <c r="C305" s="146" t="str">
        <f>IF(AND(A305&lt;&gt;"",Schülerdaten!F308&lt;&gt;""),IF(INDEX(codeclint,MATCH(Schülerdaten!F308,libclint,0))&lt;&gt;"",INDEX(codeclint,MATCH(Schülerdaten!F308,libclint,0)),""),"")</f>
        <v/>
      </c>
      <c r="D305" s="146" t="str">
        <f t="shared" si="12"/>
        <v/>
      </c>
      <c r="E305" s="146" t="str">
        <f>IF(A305&lt;&gt;"",IF(Schülerdaten!G308&lt;&gt;"",IF(Schülerdaten!AB308&lt;&gt;"",IF(Schülerdaten!G308="LOC.ID",CONCATENATE("LOC.",Schülerdaten!AU$5),Schülerdaten!G308),""),""),"")</f>
        <v/>
      </c>
      <c r="F305" s="146" t="str">
        <f>IF(A305&lt;&gt;"",IF(Schülerdaten!H308&lt;&gt;"",Schülerdaten!H308,""),"")</f>
        <v/>
      </c>
      <c r="G305" s="146" t="str">
        <f>IF(AND(A305&lt;&gt;"",Schülerdaten!AC308&lt;&gt;""),IF(Schülerdaten!AC308=TRUE,INDEX(codesex,MATCH(Schülerdaten!I308,libsex,0)),Schülerdaten!I308),"")</f>
        <v/>
      </c>
      <c r="H305" s="147" t="str">
        <f>IF(A305&lt;&gt;"",IF(Schülerdaten!J308&lt;&gt;"",Schülerdaten!J308,""),"")</f>
        <v/>
      </c>
      <c r="I305" s="148" t="str">
        <f>IF(AND(A305&lt;&gt;"",Schülerdaten!AE308&lt;&gt;""),IF(Schülerdaten!AE308=TRUE,INDEX(codenat,MATCH(Schülerdaten!K308,libnat,0)),Schülerdaten!K308),"")</f>
        <v/>
      </c>
      <c r="J305" s="148" t="str">
        <f>IF(AND(A305&lt;&gt;"",Schülerdaten!AF308&lt;&gt;""),IF(Schülerdaten!AF308=TRUE,INDEX(codelangue,MATCH(Schülerdaten!L308,liblangue,0)),Schülerdaten!L308),"")</f>
        <v/>
      </c>
      <c r="K305" s="148" t="str">
        <f>IF(AND(A305&lt;&gt;"",Schülerdaten!AH308&lt;&gt;""),IF(Schülerdaten!AH308=TRUE,IF(INDEX(codegem,MATCH(Schülerdaten!M308,libgem,0))&lt;8000,INDEX(codegem,MATCH(Schülerdaten!M308,libgem,0)),""),Schülerdaten!M308),"")</f>
        <v/>
      </c>
      <c r="L305" s="148" t="str">
        <f>IF(AND(A305&lt;&gt;"",Schülerdaten!AH308&lt;&gt;""),IF(Schülerdaten!AH308=TRUE,INDEX(codegemhist,MATCH(Schülerdaten!M308,libgem,0)),""),"")</f>
        <v/>
      </c>
      <c r="M305" s="148" t="str">
        <f>IF(AND(A305&lt;&gt;"",Schülerdaten!AH308&lt;&gt;""),IF(Schülerdaten!AH308=TRUE,IF(INDEX(codegem,MATCH(Schülerdaten!M308,libgem,0))&gt;=8000,INDEX(codegem,MATCH(Schülerdaten!M308,libgem,0)),""),Schülerdaten!M308),"")</f>
        <v/>
      </c>
      <c r="N305" s="148" t="str">
        <f>IF(AND(A305&lt;&gt;"",Schülerdaten!AI308&lt;&gt;""),IF(Schülerdaten!AI308=TRUE,INDEX(codeschart,MATCH(Schülerdaten!N308,libschart,0)),Schülerdaten!N308),"")</f>
        <v/>
      </c>
      <c r="O305" s="148" t="str">
        <f>IF(AND(A305&lt;&gt;"",Schülerdaten!O308&lt;&gt;""),Schülerdaten!O308,"")</f>
        <v/>
      </c>
      <c r="P305" s="148" t="str">
        <f>IF(AND(A305&lt;&gt;"",Schülerdaten!AK308&lt;&gt;""),IF(Schülerdaten!AK308=TRUE,INDEX(codeform,MATCH(Schülerdaten!P308,libform,0)),Schülerdaten!P308),"")</f>
        <v/>
      </c>
      <c r="Q305" s="148" t="str">
        <f>IF(AND(A305&lt;&gt;"",Schülerdaten!AL308&lt;&gt;""),IF(Schülerdaten!AL308=TRUE,INDEX(codespe,MATCH(Schülerdaten!Q308,libspe,0)),Schülerdaten!Q308),"")</f>
        <v/>
      </c>
      <c r="R305" s="148" t="str">
        <f>IF(AND(A305&lt;&gt;"",OR(Schülerdaten!AM308&lt;&gt;"",Schülerdaten!AT308=FALSE)),IF(Schülerdaten!AM308=TRUE,INDEX(codemp1,MATCH(Schülerdaten!R308,libmp1,0)),IF(Schülerdaten!AT308=FALSE,0,Schülerdaten!R308)),"")</f>
        <v/>
      </c>
      <c r="S305" s="148" t="str">
        <f t="shared" si="13"/>
        <v/>
      </c>
      <c r="T305" s="148" t="str">
        <f t="shared" si="14"/>
        <v/>
      </c>
      <c r="U305" s="148" t="str">
        <f>IF(AND(A305&lt;&gt;"",Schülerdaten!S308&lt;&gt;""),Schülerdaten!S308,"")</f>
        <v/>
      </c>
      <c r="V305" s="148" t="str">
        <f>IF(AND(A305&lt;&gt;"",Schülerdaten!T308&lt;&gt;""),Schülerdaten!T308,"")</f>
        <v/>
      </c>
      <c r="W305" s="148" t="str">
        <f>IF(AND(A305&lt;&gt;"",Schülerdaten!U308&lt;&gt;""),Schülerdaten!U308,"")</f>
        <v/>
      </c>
      <c r="X305" s="148" t="str">
        <f>IF(AND(A305&lt;&gt;"",Schülerdaten!V308&lt;&gt;""),Schülerdaten!V308,"")</f>
        <v/>
      </c>
      <c r="Y305" s="148" t="str">
        <f>IF(AND(A305&lt;&gt;"",Schülerdaten!W308&lt;&gt;""),Schülerdaten!W308,"")</f>
        <v/>
      </c>
      <c r="Z305" s="148" t="str">
        <f>IF(AND(A305&lt;&gt;"",Schülerdaten!X308&lt;&gt;""),Schülerdaten!X308,"")</f>
        <v/>
      </c>
    </row>
    <row r="306" spans="1:26" x14ac:dyDescent="0.2">
      <c r="A306" s="146" t="str">
        <f>IF(OR(Schülerdaten!$C309&lt;&gt;""),Schülerdaten!A309,"")</f>
        <v/>
      </c>
      <c r="B306" s="146" t="str">
        <f>IF(A306&lt;&gt;"",Schülerdaten!B309,"")</f>
        <v/>
      </c>
      <c r="C306" s="146" t="str">
        <f>IF(AND(A306&lt;&gt;"",Schülerdaten!F309&lt;&gt;""),IF(INDEX(codeclint,MATCH(Schülerdaten!F309,libclint,0))&lt;&gt;"",INDEX(codeclint,MATCH(Schülerdaten!F309,libclint,0)),""),"")</f>
        <v/>
      </c>
      <c r="D306" s="146" t="str">
        <f t="shared" si="12"/>
        <v/>
      </c>
      <c r="E306" s="146" t="str">
        <f>IF(A306&lt;&gt;"",IF(Schülerdaten!G309&lt;&gt;"",IF(Schülerdaten!AB309&lt;&gt;"",IF(Schülerdaten!G309="LOC.ID",CONCATENATE("LOC.",Schülerdaten!AU$5),Schülerdaten!G309),""),""),"")</f>
        <v/>
      </c>
      <c r="F306" s="146" t="str">
        <f>IF(A306&lt;&gt;"",IF(Schülerdaten!H309&lt;&gt;"",Schülerdaten!H309,""),"")</f>
        <v/>
      </c>
      <c r="G306" s="146" t="str">
        <f>IF(AND(A306&lt;&gt;"",Schülerdaten!AC309&lt;&gt;""),IF(Schülerdaten!AC309=TRUE,INDEX(codesex,MATCH(Schülerdaten!I309,libsex,0)),Schülerdaten!I309),"")</f>
        <v/>
      </c>
      <c r="H306" s="147" t="str">
        <f>IF(A306&lt;&gt;"",IF(Schülerdaten!J309&lt;&gt;"",Schülerdaten!J309,""),"")</f>
        <v/>
      </c>
      <c r="I306" s="148" t="str">
        <f>IF(AND(A306&lt;&gt;"",Schülerdaten!AE309&lt;&gt;""),IF(Schülerdaten!AE309=TRUE,INDEX(codenat,MATCH(Schülerdaten!K309,libnat,0)),Schülerdaten!K309),"")</f>
        <v/>
      </c>
      <c r="J306" s="148" t="str">
        <f>IF(AND(A306&lt;&gt;"",Schülerdaten!AF309&lt;&gt;""),IF(Schülerdaten!AF309=TRUE,INDEX(codelangue,MATCH(Schülerdaten!L309,liblangue,0)),Schülerdaten!L309),"")</f>
        <v/>
      </c>
      <c r="K306" s="148" t="str">
        <f>IF(AND(A306&lt;&gt;"",Schülerdaten!AH309&lt;&gt;""),IF(Schülerdaten!AH309=TRUE,IF(INDEX(codegem,MATCH(Schülerdaten!M309,libgem,0))&lt;8000,INDEX(codegem,MATCH(Schülerdaten!M309,libgem,0)),""),Schülerdaten!M309),"")</f>
        <v/>
      </c>
      <c r="L306" s="148" t="str">
        <f>IF(AND(A306&lt;&gt;"",Schülerdaten!AH309&lt;&gt;""),IF(Schülerdaten!AH309=TRUE,INDEX(codegemhist,MATCH(Schülerdaten!M309,libgem,0)),""),"")</f>
        <v/>
      </c>
      <c r="M306" s="148" t="str">
        <f>IF(AND(A306&lt;&gt;"",Schülerdaten!AH309&lt;&gt;""),IF(Schülerdaten!AH309=TRUE,IF(INDEX(codegem,MATCH(Schülerdaten!M309,libgem,0))&gt;=8000,INDEX(codegem,MATCH(Schülerdaten!M309,libgem,0)),""),Schülerdaten!M309),"")</f>
        <v/>
      </c>
      <c r="N306" s="148" t="str">
        <f>IF(AND(A306&lt;&gt;"",Schülerdaten!AI309&lt;&gt;""),IF(Schülerdaten!AI309=TRUE,INDEX(codeschart,MATCH(Schülerdaten!N309,libschart,0)),Schülerdaten!N309),"")</f>
        <v/>
      </c>
      <c r="O306" s="148" t="str">
        <f>IF(AND(A306&lt;&gt;"",Schülerdaten!O309&lt;&gt;""),Schülerdaten!O309,"")</f>
        <v/>
      </c>
      <c r="P306" s="148" t="str">
        <f>IF(AND(A306&lt;&gt;"",Schülerdaten!AK309&lt;&gt;""),IF(Schülerdaten!AK309=TRUE,INDEX(codeform,MATCH(Schülerdaten!P309,libform,0)),Schülerdaten!P309),"")</f>
        <v/>
      </c>
      <c r="Q306" s="148" t="str">
        <f>IF(AND(A306&lt;&gt;"",Schülerdaten!AL309&lt;&gt;""),IF(Schülerdaten!AL309=TRUE,INDEX(codespe,MATCH(Schülerdaten!Q309,libspe,0)),Schülerdaten!Q309),"")</f>
        <v/>
      </c>
      <c r="R306" s="148" t="str">
        <f>IF(AND(A306&lt;&gt;"",OR(Schülerdaten!AM309&lt;&gt;"",Schülerdaten!AT309=FALSE)),IF(Schülerdaten!AM309=TRUE,INDEX(codemp1,MATCH(Schülerdaten!R309,libmp1,0)),IF(Schülerdaten!AT309=FALSE,0,Schülerdaten!R309)),"")</f>
        <v/>
      </c>
      <c r="S306" s="148" t="str">
        <f t="shared" si="13"/>
        <v/>
      </c>
      <c r="T306" s="148" t="str">
        <f t="shared" si="14"/>
        <v/>
      </c>
      <c r="U306" s="148" t="str">
        <f>IF(AND(A306&lt;&gt;"",Schülerdaten!S309&lt;&gt;""),Schülerdaten!S309,"")</f>
        <v/>
      </c>
      <c r="V306" s="148" t="str">
        <f>IF(AND(A306&lt;&gt;"",Schülerdaten!T309&lt;&gt;""),Schülerdaten!T309,"")</f>
        <v/>
      </c>
      <c r="W306" s="148" t="str">
        <f>IF(AND(A306&lt;&gt;"",Schülerdaten!U309&lt;&gt;""),Schülerdaten!U309,"")</f>
        <v/>
      </c>
      <c r="X306" s="148" t="str">
        <f>IF(AND(A306&lt;&gt;"",Schülerdaten!V309&lt;&gt;""),Schülerdaten!V309,"")</f>
        <v/>
      </c>
      <c r="Y306" s="148" t="str">
        <f>IF(AND(A306&lt;&gt;"",Schülerdaten!W309&lt;&gt;""),Schülerdaten!W309,"")</f>
        <v/>
      </c>
      <c r="Z306" s="148" t="str">
        <f>IF(AND(A306&lt;&gt;"",Schülerdaten!X309&lt;&gt;""),Schülerdaten!X309,"")</f>
        <v/>
      </c>
    </row>
    <row r="307" spans="1:26" x14ac:dyDescent="0.2">
      <c r="A307" s="146" t="str">
        <f>IF(OR(Schülerdaten!$C310&lt;&gt;""),Schülerdaten!A310,"")</f>
        <v/>
      </c>
      <c r="B307" s="146" t="str">
        <f>IF(A307&lt;&gt;"",Schülerdaten!B310,"")</f>
        <v/>
      </c>
      <c r="C307" s="146" t="str">
        <f>IF(AND(A307&lt;&gt;"",Schülerdaten!F310&lt;&gt;""),IF(INDEX(codeclint,MATCH(Schülerdaten!F310,libclint,0))&lt;&gt;"",INDEX(codeclint,MATCH(Schülerdaten!F310,libclint,0)),""),"")</f>
        <v/>
      </c>
      <c r="D307" s="146" t="str">
        <f t="shared" si="12"/>
        <v/>
      </c>
      <c r="E307" s="146" t="str">
        <f>IF(A307&lt;&gt;"",IF(Schülerdaten!G310&lt;&gt;"",IF(Schülerdaten!AB310&lt;&gt;"",IF(Schülerdaten!G310="LOC.ID",CONCATENATE("LOC.",Schülerdaten!AU$5),Schülerdaten!G310),""),""),"")</f>
        <v/>
      </c>
      <c r="F307" s="146" t="str">
        <f>IF(A307&lt;&gt;"",IF(Schülerdaten!H310&lt;&gt;"",Schülerdaten!H310,""),"")</f>
        <v/>
      </c>
      <c r="G307" s="146" t="str">
        <f>IF(AND(A307&lt;&gt;"",Schülerdaten!AC310&lt;&gt;""),IF(Schülerdaten!AC310=TRUE,INDEX(codesex,MATCH(Schülerdaten!I310,libsex,0)),Schülerdaten!I310),"")</f>
        <v/>
      </c>
      <c r="H307" s="147" t="str">
        <f>IF(A307&lt;&gt;"",IF(Schülerdaten!J310&lt;&gt;"",Schülerdaten!J310,""),"")</f>
        <v/>
      </c>
      <c r="I307" s="148" t="str">
        <f>IF(AND(A307&lt;&gt;"",Schülerdaten!AE310&lt;&gt;""),IF(Schülerdaten!AE310=TRUE,INDEX(codenat,MATCH(Schülerdaten!K310,libnat,0)),Schülerdaten!K310),"")</f>
        <v/>
      </c>
      <c r="J307" s="148" t="str">
        <f>IF(AND(A307&lt;&gt;"",Schülerdaten!AF310&lt;&gt;""),IF(Schülerdaten!AF310=TRUE,INDEX(codelangue,MATCH(Schülerdaten!L310,liblangue,0)),Schülerdaten!L310),"")</f>
        <v/>
      </c>
      <c r="K307" s="148" t="str">
        <f>IF(AND(A307&lt;&gt;"",Schülerdaten!AH310&lt;&gt;""),IF(Schülerdaten!AH310=TRUE,IF(INDEX(codegem,MATCH(Schülerdaten!M310,libgem,0))&lt;8000,INDEX(codegem,MATCH(Schülerdaten!M310,libgem,0)),""),Schülerdaten!M310),"")</f>
        <v/>
      </c>
      <c r="L307" s="148" t="str">
        <f>IF(AND(A307&lt;&gt;"",Schülerdaten!AH310&lt;&gt;""),IF(Schülerdaten!AH310=TRUE,INDEX(codegemhist,MATCH(Schülerdaten!M310,libgem,0)),""),"")</f>
        <v/>
      </c>
      <c r="M307" s="148" t="str">
        <f>IF(AND(A307&lt;&gt;"",Schülerdaten!AH310&lt;&gt;""),IF(Schülerdaten!AH310=TRUE,IF(INDEX(codegem,MATCH(Schülerdaten!M310,libgem,0))&gt;=8000,INDEX(codegem,MATCH(Schülerdaten!M310,libgem,0)),""),Schülerdaten!M310),"")</f>
        <v/>
      </c>
      <c r="N307" s="148" t="str">
        <f>IF(AND(A307&lt;&gt;"",Schülerdaten!AI310&lt;&gt;""),IF(Schülerdaten!AI310=TRUE,INDEX(codeschart,MATCH(Schülerdaten!N310,libschart,0)),Schülerdaten!N310),"")</f>
        <v/>
      </c>
      <c r="O307" s="148" t="str">
        <f>IF(AND(A307&lt;&gt;"",Schülerdaten!O310&lt;&gt;""),Schülerdaten!O310,"")</f>
        <v/>
      </c>
      <c r="P307" s="148" t="str">
        <f>IF(AND(A307&lt;&gt;"",Schülerdaten!AK310&lt;&gt;""),IF(Schülerdaten!AK310=TRUE,INDEX(codeform,MATCH(Schülerdaten!P310,libform,0)),Schülerdaten!P310),"")</f>
        <v/>
      </c>
      <c r="Q307" s="148" t="str">
        <f>IF(AND(A307&lt;&gt;"",Schülerdaten!AL310&lt;&gt;""),IF(Schülerdaten!AL310=TRUE,INDEX(codespe,MATCH(Schülerdaten!Q310,libspe,0)),Schülerdaten!Q310),"")</f>
        <v/>
      </c>
      <c r="R307" s="148" t="str">
        <f>IF(AND(A307&lt;&gt;"",OR(Schülerdaten!AM310&lt;&gt;"",Schülerdaten!AT310=FALSE)),IF(Schülerdaten!AM310=TRUE,INDEX(codemp1,MATCH(Schülerdaten!R310,libmp1,0)),IF(Schülerdaten!AT310=FALSE,0,Schülerdaten!R310)),"")</f>
        <v/>
      </c>
      <c r="S307" s="148" t="str">
        <f t="shared" si="13"/>
        <v/>
      </c>
      <c r="T307" s="148" t="str">
        <f t="shared" si="14"/>
        <v/>
      </c>
      <c r="U307" s="148" t="str">
        <f>IF(AND(A307&lt;&gt;"",Schülerdaten!S310&lt;&gt;""),Schülerdaten!S310,"")</f>
        <v/>
      </c>
      <c r="V307" s="148" t="str">
        <f>IF(AND(A307&lt;&gt;"",Schülerdaten!T310&lt;&gt;""),Schülerdaten!T310,"")</f>
        <v/>
      </c>
      <c r="W307" s="148" t="str">
        <f>IF(AND(A307&lt;&gt;"",Schülerdaten!U310&lt;&gt;""),Schülerdaten!U310,"")</f>
        <v/>
      </c>
      <c r="X307" s="148" t="str">
        <f>IF(AND(A307&lt;&gt;"",Schülerdaten!V310&lt;&gt;""),Schülerdaten!V310,"")</f>
        <v/>
      </c>
      <c r="Y307" s="148" t="str">
        <f>IF(AND(A307&lt;&gt;"",Schülerdaten!W310&lt;&gt;""),Schülerdaten!W310,"")</f>
        <v/>
      </c>
      <c r="Z307" s="148" t="str">
        <f>IF(AND(A307&lt;&gt;"",Schülerdaten!X310&lt;&gt;""),Schülerdaten!X310,"")</f>
        <v/>
      </c>
    </row>
    <row r="308" spans="1:26" x14ac:dyDescent="0.2">
      <c r="A308" s="146" t="str">
        <f>IF(OR(Schülerdaten!$C311&lt;&gt;""),Schülerdaten!A311,"")</f>
        <v/>
      </c>
      <c r="B308" s="146" t="str">
        <f>IF(A308&lt;&gt;"",Schülerdaten!B311,"")</f>
        <v/>
      </c>
      <c r="C308" s="146" t="str">
        <f>IF(AND(A308&lt;&gt;"",Schülerdaten!F311&lt;&gt;""),IF(INDEX(codeclint,MATCH(Schülerdaten!F311,libclint,0))&lt;&gt;"",INDEX(codeclint,MATCH(Schülerdaten!F311,libclint,0)),""),"")</f>
        <v/>
      </c>
      <c r="D308" s="146" t="str">
        <f t="shared" si="12"/>
        <v/>
      </c>
      <c r="E308" s="146" t="str">
        <f>IF(A308&lt;&gt;"",IF(Schülerdaten!G311&lt;&gt;"",IF(Schülerdaten!AB311&lt;&gt;"",IF(Schülerdaten!G311="LOC.ID",CONCATENATE("LOC.",Schülerdaten!AU$5),Schülerdaten!G311),""),""),"")</f>
        <v/>
      </c>
      <c r="F308" s="146" t="str">
        <f>IF(A308&lt;&gt;"",IF(Schülerdaten!H311&lt;&gt;"",Schülerdaten!H311,""),"")</f>
        <v/>
      </c>
      <c r="G308" s="146" t="str">
        <f>IF(AND(A308&lt;&gt;"",Schülerdaten!AC311&lt;&gt;""),IF(Schülerdaten!AC311=TRUE,INDEX(codesex,MATCH(Schülerdaten!I311,libsex,0)),Schülerdaten!I311),"")</f>
        <v/>
      </c>
      <c r="H308" s="147" t="str">
        <f>IF(A308&lt;&gt;"",IF(Schülerdaten!J311&lt;&gt;"",Schülerdaten!J311,""),"")</f>
        <v/>
      </c>
      <c r="I308" s="148" t="str">
        <f>IF(AND(A308&lt;&gt;"",Schülerdaten!AE311&lt;&gt;""),IF(Schülerdaten!AE311=TRUE,INDEX(codenat,MATCH(Schülerdaten!K311,libnat,0)),Schülerdaten!K311),"")</f>
        <v/>
      </c>
      <c r="J308" s="148" t="str">
        <f>IF(AND(A308&lt;&gt;"",Schülerdaten!AF311&lt;&gt;""),IF(Schülerdaten!AF311=TRUE,INDEX(codelangue,MATCH(Schülerdaten!L311,liblangue,0)),Schülerdaten!L311),"")</f>
        <v/>
      </c>
      <c r="K308" s="148" t="str">
        <f>IF(AND(A308&lt;&gt;"",Schülerdaten!AH311&lt;&gt;""),IF(Schülerdaten!AH311=TRUE,IF(INDEX(codegem,MATCH(Schülerdaten!M311,libgem,0))&lt;8000,INDEX(codegem,MATCH(Schülerdaten!M311,libgem,0)),""),Schülerdaten!M311),"")</f>
        <v/>
      </c>
      <c r="L308" s="148" t="str">
        <f>IF(AND(A308&lt;&gt;"",Schülerdaten!AH311&lt;&gt;""),IF(Schülerdaten!AH311=TRUE,INDEX(codegemhist,MATCH(Schülerdaten!M311,libgem,0)),""),"")</f>
        <v/>
      </c>
      <c r="M308" s="148" t="str">
        <f>IF(AND(A308&lt;&gt;"",Schülerdaten!AH311&lt;&gt;""),IF(Schülerdaten!AH311=TRUE,IF(INDEX(codegem,MATCH(Schülerdaten!M311,libgem,0))&gt;=8000,INDEX(codegem,MATCH(Schülerdaten!M311,libgem,0)),""),Schülerdaten!M311),"")</f>
        <v/>
      </c>
      <c r="N308" s="148" t="str">
        <f>IF(AND(A308&lt;&gt;"",Schülerdaten!AI311&lt;&gt;""),IF(Schülerdaten!AI311=TRUE,INDEX(codeschart,MATCH(Schülerdaten!N311,libschart,0)),Schülerdaten!N311),"")</f>
        <v/>
      </c>
      <c r="O308" s="148" t="str">
        <f>IF(AND(A308&lt;&gt;"",Schülerdaten!O311&lt;&gt;""),Schülerdaten!O311,"")</f>
        <v/>
      </c>
      <c r="P308" s="148" t="str">
        <f>IF(AND(A308&lt;&gt;"",Schülerdaten!AK311&lt;&gt;""),IF(Schülerdaten!AK311=TRUE,INDEX(codeform,MATCH(Schülerdaten!P311,libform,0)),Schülerdaten!P311),"")</f>
        <v/>
      </c>
      <c r="Q308" s="148" t="str">
        <f>IF(AND(A308&lt;&gt;"",Schülerdaten!AL311&lt;&gt;""),IF(Schülerdaten!AL311=TRUE,INDEX(codespe,MATCH(Schülerdaten!Q311,libspe,0)),Schülerdaten!Q311),"")</f>
        <v/>
      </c>
      <c r="R308" s="148" t="str">
        <f>IF(AND(A308&lt;&gt;"",OR(Schülerdaten!AM311&lt;&gt;"",Schülerdaten!AT311=FALSE)),IF(Schülerdaten!AM311=TRUE,INDEX(codemp1,MATCH(Schülerdaten!R311,libmp1,0)),IF(Schülerdaten!AT311=FALSE,0,Schülerdaten!R311)),"")</f>
        <v/>
      </c>
      <c r="S308" s="148" t="str">
        <f t="shared" si="13"/>
        <v/>
      </c>
      <c r="T308" s="148" t="str">
        <f t="shared" si="14"/>
        <v/>
      </c>
      <c r="U308" s="148" t="str">
        <f>IF(AND(A308&lt;&gt;"",Schülerdaten!S311&lt;&gt;""),Schülerdaten!S311,"")</f>
        <v/>
      </c>
      <c r="V308" s="148" t="str">
        <f>IF(AND(A308&lt;&gt;"",Schülerdaten!T311&lt;&gt;""),Schülerdaten!T311,"")</f>
        <v/>
      </c>
      <c r="W308" s="148" t="str">
        <f>IF(AND(A308&lt;&gt;"",Schülerdaten!U311&lt;&gt;""),Schülerdaten!U311,"")</f>
        <v/>
      </c>
      <c r="X308" s="148" t="str">
        <f>IF(AND(A308&lt;&gt;"",Schülerdaten!V311&lt;&gt;""),Schülerdaten!V311,"")</f>
        <v/>
      </c>
      <c r="Y308" s="148" t="str">
        <f>IF(AND(A308&lt;&gt;"",Schülerdaten!W311&lt;&gt;""),Schülerdaten!W311,"")</f>
        <v/>
      </c>
      <c r="Z308" s="148" t="str">
        <f>IF(AND(A308&lt;&gt;"",Schülerdaten!X311&lt;&gt;""),Schülerdaten!X311,"")</f>
        <v/>
      </c>
    </row>
    <row r="309" spans="1:26" x14ac:dyDescent="0.2">
      <c r="A309" s="146" t="str">
        <f>IF(OR(Schülerdaten!$C312&lt;&gt;""),Schülerdaten!A312,"")</f>
        <v/>
      </c>
      <c r="B309" s="146" t="str">
        <f>IF(A309&lt;&gt;"",Schülerdaten!B312,"")</f>
        <v/>
      </c>
      <c r="C309" s="146" t="str">
        <f>IF(AND(A309&lt;&gt;"",Schülerdaten!F312&lt;&gt;""),IF(INDEX(codeclint,MATCH(Schülerdaten!F312,libclint,0))&lt;&gt;"",INDEX(codeclint,MATCH(Schülerdaten!F312,libclint,0)),""),"")</f>
        <v/>
      </c>
      <c r="D309" s="146" t="str">
        <f t="shared" si="12"/>
        <v/>
      </c>
      <c r="E309" s="146" t="str">
        <f>IF(A309&lt;&gt;"",IF(Schülerdaten!G312&lt;&gt;"",IF(Schülerdaten!AB312&lt;&gt;"",IF(Schülerdaten!G312="LOC.ID",CONCATENATE("LOC.",Schülerdaten!AU$5),Schülerdaten!G312),""),""),"")</f>
        <v/>
      </c>
      <c r="F309" s="146" t="str">
        <f>IF(A309&lt;&gt;"",IF(Schülerdaten!H312&lt;&gt;"",Schülerdaten!H312,""),"")</f>
        <v/>
      </c>
      <c r="G309" s="146" t="str">
        <f>IF(AND(A309&lt;&gt;"",Schülerdaten!AC312&lt;&gt;""),IF(Schülerdaten!AC312=TRUE,INDEX(codesex,MATCH(Schülerdaten!I312,libsex,0)),Schülerdaten!I312),"")</f>
        <v/>
      </c>
      <c r="H309" s="147" t="str">
        <f>IF(A309&lt;&gt;"",IF(Schülerdaten!J312&lt;&gt;"",Schülerdaten!J312,""),"")</f>
        <v/>
      </c>
      <c r="I309" s="148" t="str">
        <f>IF(AND(A309&lt;&gt;"",Schülerdaten!AE312&lt;&gt;""),IF(Schülerdaten!AE312=TRUE,INDEX(codenat,MATCH(Schülerdaten!K312,libnat,0)),Schülerdaten!K312),"")</f>
        <v/>
      </c>
      <c r="J309" s="148" t="str">
        <f>IF(AND(A309&lt;&gt;"",Schülerdaten!AF312&lt;&gt;""),IF(Schülerdaten!AF312=TRUE,INDEX(codelangue,MATCH(Schülerdaten!L312,liblangue,0)),Schülerdaten!L312),"")</f>
        <v/>
      </c>
      <c r="K309" s="148" t="str">
        <f>IF(AND(A309&lt;&gt;"",Schülerdaten!AH312&lt;&gt;""),IF(Schülerdaten!AH312=TRUE,IF(INDEX(codegem,MATCH(Schülerdaten!M312,libgem,0))&lt;8000,INDEX(codegem,MATCH(Schülerdaten!M312,libgem,0)),""),Schülerdaten!M312),"")</f>
        <v/>
      </c>
      <c r="L309" s="148" t="str">
        <f>IF(AND(A309&lt;&gt;"",Schülerdaten!AH312&lt;&gt;""),IF(Schülerdaten!AH312=TRUE,INDEX(codegemhist,MATCH(Schülerdaten!M312,libgem,0)),""),"")</f>
        <v/>
      </c>
      <c r="M309" s="148" t="str">
        <f>IF(AND(A309&lt;&gt;"",Schülerdaten!AH312&lt;&gt;""),IF(Schülerdaten!AH312=TRUE,IF(INDEX(codegem,MATCH(Schülerdaten!M312,libgem,0))&gt;=8000,INDEX(codegem,MATCH(Schülerdaten!M312,libgem,0)),""),Schülerdaten!M312),"")</f>
        <v/>
      </c>
      <c r="N309" s="148" t="str">
        <f>IF(AND(A309&lt;&gt;"",Schülerdaten!AI312&lt;&gt;""),IF(Schülerdaten!AI312=TRUE,INDEX(codeschart,MATCH(Schülerdaten!N312,libschart,0)),Schülerdaten!N312),"")</f>
        <v/>
      </c>
      <c r="O309" s="148" t="str">
        <f>IF(AND(A309&lt;&gt;"",Schülerdaten!O312&lt;&gt;""),Schülerdaten!O312,"")</f>
        <v/>
      </c>
      <c r="P309" s="148" t="str">
        <f>IF(AND(A309&lt;&gt;"",Schülerdaten!AK312&lt;&gt;""),IF(Schülerdaten!AK312=TRUE,INDEX(codeform,MATCH(Schülerdaten!P312,libform,0)),Schülerdaten!P312),"")</f>
        <v/>
      </c>
      <c r="Q309" s="148" t="str">
        <f>IF(AND(A309&lt;&gt;"",Schülerdaten!AL312&lt;&gt;""),IF(Schülerdaten!AL312=TRUE,INDEX(codespe,MATCH(Schülerdaten!Q312,libspe,0)),Schülerdaten!Q312),"")</f>
        <v/>
      </c>
      <c r="R309" s="148" t="str">
        <f>IF(AND(A309&lt;&gt;"",OR(Schülerdaten!AM312&lt;&gt;"",Schülerdaten!AT312=FALSE)),IF(Schülerdaten!AM312=TRUE,INDEX(codemp1,MATCH(Schülerdaten!R312,libmp1,0)),IF(Schülerdaten!AT312=FALSE,0,Schülerdaten!R312)),"")</f>
        <v/>
      </c>
      <c r="S309" s="148" t="str">
        <f t="shared" si="13"/>
        <v/>
      </c>
      <c r="T309" s="148" t="str">
        <f t="shared" si="14"/>
        <v/>
      </c>
      <c r="U309" s="148" t="str">
        <f>IF(AND(A309&lt;&gt;"",Schülerdaten!S312&lt;&gt;""),Schülerdaten!S312,"")</f>
        <v/>
      </c>
      <c r="V309" s="148" t="str">
        <f>IF(AND(A309&lt;&gt;"",Schülerdaten!T312&lt;&gt;""),Schülerdaten!T312,"")</f>
        <v/>
      </c>
      <c r="W309" s="148" t="str">
        <f>IF(AND(A309&lt;&gt;"",Schülerdaten!U312&lt;&gt;""),Schülerdaten!U312,"")</f>
        <v/>
      </c>
      <c r="X309" s="148" t="str">
        <f>IF(AND(A309&lt;&gt;"",Schülerdaten!V312&lt;&gt;""),Schülerdaten!V312,"")</f>
        <v/>
      </c>
      <c r="Y309" s="148" t="str">
        <f>IF(AND(A309&lt;&gt;"",Schülerdaten!W312&lt;&gt;""),Schülerdaten!W312,"")</f>
        <v/>
      </c>
      <c r="Z309" s="148" t="str">
        <f>IF(AND(A309&lt;&gt;"",Schülerdaten!X312&lt;&gt;""),Schülerdaten!X312,"")</f>
        <v/>
      </c>
    </row>
    <row r="310" spans="1:26" x14ac:dyDescent="0.2">
      <c r="A310" s="146" t="str">
        <f>IF(OR(Schülerdaten!$C313&lt;&gt;""),Schülerdaten!A313,"")</f>
        <v/>
      </c>
      <c r="B310" s="146" t="str">
        <f>IF(A310&lt;&gt;"",Schülerdaten!B313,"")</f>
        <v/>
      </c>
      <c r="C310" s="146" t="str">
        <f>IF(AND(A310&lt;&gt;"",Schülerdaten!F313&lt;&gt;""),IF(INDEX(codeclint,MATCH(Schülerdaten!F313,libclint,0))&lt;&gt;"",INDEX(codeclint,MATCH(Schülerdaten!F313,libclint,0)),""),"")</f>
        <v/>
      </c>
      <c r="D310" s="146" t="str">
        <f t="shared" si="12"/>
        <v/>
      </c>
      <c r="E310" s="146" t="str">
        <f>IF(A310&lt;&gt;"",IF(Schülerdaten!G313&lt;&gt;"",IF(Schülerdaten!AB313&lt;&gt;"",IF(Schülerdaten!G313="LOC.ID",CONCATENATE("LOC.",Schülerdaten!AU$5),Schülerdaten!G313),""),""),"")</f>
        <v/>
      </c>
      <c r="F310" s="146" t="str">
        <f>IF(A310&lt;&gt;"",IF(Schülerdaten!H313&lt;&gt;"",Schülerdaten!H313,""),"")</f>
        <v/>
      </c>
      <c r="G310" s="146" t="str">
        <f>IF(AND(A310&lt;&gt;"",Schülerdaten!AC313&lt;&gt;""),IF(Schülerdaten!AC313=TRUE,INDEX(codesex,MATCH(Schülerdaten!I313,libsex,0)),Schülerdaten!I313),"")</f>
        <v/>
      </c>
      <c r="H310" s="147" t="str">
        <f>IF(A310&lt;&gt;"",IF(Schülerdaten!J313&lt;&gt;"",Schülerdaten!J313,""),"")</f>
        <v/>
      </c>
      <c r="I310" s="148" t="str">
        <f>IF(AND(A310&lt;&gt;"",Schülerdaten!AE313&lt;&gt;""),IF(Schülerdaten!AE313=TRUE,INDEX(codenat,MATCH(Schülerdaten!K313,libnat,0)),Schülerdaten!K313),"")</f>
        <v/>
      </c>
      <c r="J310" s="148" t="str">
        <f>IF(AND(A310&lt;&gt;"",Schülerdaten!AF313&lt;&gt;""),IF(Schülerdaten!AF313=TRUE,INDEX(codelangue,MATCH(Schülerdaten!L313,liblangue,0)),Schülerdaten!L313),"")</f>
        <v/>
      </c>
      <c r="K310" s="148" t="str">
        <f>IF(AND(A310&lt;&gt;"",Schülerdaten!AH313&lt;&gt;""),IF(Schülerdaten!AH313=TRUE,IF(INDEX(codegem,MATCH(Schülerdaten!M313,libgem,0))&lt;8000,INDEX(codegem,MATCH(Schülerdaten!M313,libgem,0)),""),Schülerdaten!M313),"")</f>
        <v/>
      </c>
      <c r="L310" s="148" t="str">
        <f>IF(AND(A310&lt;&gt;"",Schülerdaten!AH313&lt;&gt;""),IF(Schülerdaten!AH313=TRUE,INDEX(codegemhist,MATCH(Schülerdaten!M313,libgem,0)),""),"")</f>
        <v/>
      </c>
      <c r="M310" s="148" t="str">
        <f>IF(AND(A310&lt;&gt;"",Schülerdaten!AH313&lt;&gt;""),IF(Schülerdaten!AH313=TRUE,IF(INDEX(codegem,MATCH(Schülerdaten!M313,libgem,0))&gt;=8000,INDEX(codegem,MATCH(Schülerdaten!M313,libgem,0)),""),Schülerdaten!M313),"")</f>
        <v/>
      </c>
      <c r="N310" s="148" t="str">
        <f>IF(AND(A310&lt;&gt;"",Schülerdaten!AI313&lt;&gt;""),IF(Schülerdaten!AI313=TRUE,INDEX(codeschart,MATCH(Schülerdaten!N313,libschart,0)),Schülerdaten!N313),"")</f>
        <v/>
      </c>
      <c r="O310" s="148" t="str">
        <f>IF(AND(A310&lt;&gt;"",Schülerdaten!O313&lt;&gt;""),Schülerdaten!O313,"")</f>
        <v/>
      </c>
      <c r="P310" s="148" t="str">
        <f>IF(AND(A310&lt;&gt;"",Schülerdaten!AK313&lt;&gt;""),IF(Schülerdaten!AK313=TRUE,INDEX(codeform,MATCH(Schülerdaten!P313,libform,0)),Schülerdaten!P313),"")</f>
        <v/>
      </c>
      <c r="Q310" s="148" t="str">
        <f>IF(AND(A310&lt;&gt;"",Schülerdaten!AL313&lt;&gt;""),IF(Schülerdaten!AL313=TRUE,INDEX(codespe,MATCH(Schülerdaten!Q313,libspe,0)),Schülerdaten!Q313),"")</f>
        <v/>
      </c>
      <c r="R310" s="148" t="str">
        <f>IF(AND(A310&lt;&gt;"",OR(Schülerdaten!AM313&lt;&gt;"",Schülerdaten!AT313=FALSE)),IF(Schülerdaten!AM313=TRUE,INDEX(codemp1,MATCH(Schülerdaten!R313,libmp1,0)),IF(Schülerdaten!AT313=FALSE,0,Schülerdaten!R313)),"")</f>
        <v/>
      </c>
      <c r="S310" s="148" t="str">
        <f t="shared" si="13"/>
        <v/>
      </c>
      <c r="T310" s="148" t="str">
        <f t="shared" si="14"/>
        <v/>
      </c>
      <c r="U310" s="148" t="str">
        <f>IF(AND(A310&lt;&gt;"",Schülerdaten!S313&lt;&gt;""),Schülerdaten!S313,"")</f>
        <v/>
      </c>
      <c r="V310" s="148" t="str">
        <f>IF(AND(A310&lt;&gt;"",Schülerdaten!T313&lt;&gt;""),Schülerdaten!T313,"")</f>
        <v/>
      </c>
      <c r="W310" s="148" t="str">
        <f>IF(AND(A310&lt;&gt;"",Schülerdaten!U313&lt;&gt;""),Schülerdaten!U313,"")</f>
        <v/>
      </c>
      <c r="X310" s="148" t="str">
        <f>IF(AND(A310&lt;&gt;"",Schülerdaten!V313&lt;&gt;""),Schülerdaten!V313,"")</f>
        <v/>
      </c>
      <c r="Y310" s="148" t="str">
        <f>IF(AND(A310&lt;&gt;"",Schülerdaten!W313&lt;&gt;""),Schülerdaten!W313,"")</f>
        <v/>
      </c>
      <c r="Z310" s="148" t="str">
        <f>IF(AND(A310&lt;&gt;"",Schülerdaten!X313&lt;&gt;""),Schülerdaten!X313,"")</f>
        <v/>
      </c>
    </row>
    <row r="311" spans="1:26" x14ac:dyDescent="0.2">
      <c r="A311" s="146" t="str">
        <f>IF(OR(Schülerdaten!$C314&lt;&gt;""),Schülerdaten!A314,"")</f>
        <v/>
      </c>
      <c r="B311" s="146" t="str">
        <f>IF(A311&lt;&gt;"",Schülerdaten!B314,"")</f>
        <v/>
      </c>
      <c r="C311" s="146" t="str">
        <f>IF(AND(A311&lt;&gt;"",Schülerdaten!F314&lt;&gt;""),IF(INDEX(codeclint,MATCH(Schülerdaten!F314,libclint,0))&lt;&gt;"",INDEX(codeclint,MATCH(Schülerdaten!F314,libclint,0)),""),"")</f>
        <v/>
      </c>
      <c r="D311" s="146" t="str">
        <f t="shared" si="12"/>
        <v/>
      </c>
      <c r="E311" s="146" t="str">
        <f>IF(A311&lt;&gt;"",IF(Schülerdaten!G314&lt;&gt;"",IF(Schülerdaten!AB314&lt;&gt;"",IF(Schülerdaten!G314="LOC.ID",CONCATENATE("LOC.",Schülerdaten!AU$5),Schülerdaten!G314),""),""),"")</f>
        <v/>
      </c>
      <c r="F311" s="146" t="str">
        <f>IF(A311&lt;&gt;"",IF(Schülerdaten!H314&lt;&gt;"",Schülerdaten!H314,""),"")</f>
        <v/>
      </c>
      <c r="G311" s="146" t="str">
        <f>IF(AND(A311&lt;&gt;"",Schülerdaten!AC314&lt;&gt;""),IF(Schülerdaten!AC314=TRUE,INDEX(codesex,MATCH(Schülerdaten!I314,libsex,0)),Schülerdaten!I314),"")</f>
        <v/>
      </c>
      <c r="H311" s="147" t="str">
        <f>IF(A311&lt;&gt;"",IF(Schülerdaten!J314&lt;&gt;"",Schülerdaten!J314,""),"")</f>
        <v/>
      </c>
      <c r="I311" s="148" t="str">
        <f>IF(AND(A311&lt;&gt;"",Schülerdaten!AE314&lt;&gt;""),IF(Schülerdaten!AE314=TRUE,INDEX(codenat,MATCH(Schülerdaten!K314,libnat,0)),Schülerdaten!K314),"")</f>
        <v/>
      </c>
      <c r="J311" s="148" t="str">
        <f>IF(AND(A311&lt;&gt;"",Schülerdaten!AF314&lt;&gt;""),IF(Schülerdaten!AF314=TRUE,INDEX(codelangue,MATCH(Schülerdaten!L314,liblangue,0)),Schülerdaten!L314),"")</f>
        <v/>
      </c>
      <c r="K311" s="148" t="str">
        <f>IF(AND(A311&lt;&gt;"",Schülerdaten!AH314&lt;&gt;""),IF(Schülerdaten!AH314=TRUE,IF(INDEX(codegem,MATCH(Schülerdaten!M314,libgem,0))&lt;8000,INDEX(codegem,MATCH(Schülerdaten!M314,libgem,0)),""),Schülerdaten!M314),"")</f>
        <v/>
      </c>
      <c r="L311" s="148" t="str">
        <f>IF(AND(A311&lt;&gt;"",Schülerdaten!AH314&lt;&gt;""),IF(Schülerdaten!AH314=TRUE,INDEX(codegemhist,MATCH(Schülerdaten!M314,libgem,0)),""),"")</f>
        <v/>
      </c>
      <c r="M311" s="148" t="str">
        <f>IF(AND(A311&lt;&gt;"",Schülerdaten!AH314&lt;&gt;""),IF(Schülerdaten!AH314=TRUE,IF(INDEX(codegem,MATCH(Schülerdaten!M314,libgem,0))&gt;=8000,INDEX(codegem,MATCH(Schülerdaten!M314,libgem,0)),""),Schülerdaten!M314),"")</f>
        <v/>
      </c>
      <c r="N311" s="148" t="str">
        <f>IF(AND(A311&lt;&gt;"",Schülerdaten!AI314&lt;&gt;""),IF(Schülerdaten!AI314=TRUE,INDEX(codeschart,MATCH(Schülerdaten!N314,libschart,0)),Schülerdaten!N314),"")</f>
        <v/>
      </c>
      <c r="O311" s="148" t="str">
        <f>IF(AND(A311&lt;&gt;"",Schülerdaten!O314&lt;&gt;""),Schülerdaten!O314,"")</f>
        <v/>
      </c>
      <c r="P311" s="148" t="str">
        <f>IF(AND(A311&lt;&gt;"",Schülerdaten!AK314&lt;&gt;""),IF(Schülerdaten!AK314=TRUE,INDEX(codeform,MATCH(Schülerdaten!P314,libform,0)),Schülerdaten!P314),"")</f>
        <v/>
      </c>
      <c r="Q311" s="148" t="str">
        <f>IF(AND(A311&lt;&gt;"",Schülerdaten!AL314&lt;&gt;""),IF(Schülerdaten!AL314=TRUE,INDEX(codespe,MATCH(Schülerdaten!Q314,libspe,0)),Schülerdaten!Q314),"")</f>
        <v/>
      </c>
      <c r="R311" s="148" t="str">
        <f>IF(AND(A311&lt;&gt;"",OR(Schülerdaten!AM314&lt;&gt;"",Schülerdaten!AT314=FALSE)),IF(Schülerdaten!AM314=TRUE,INDEX(codemp1,MATCH(Schülerdaten!R314,libmp1,0)),IF(Schülerdaten!AT314=FALSE,0,Schülerdaten!R314)),"")</f>
        <v/>
      </c>
      <c r="S311" s="148" t="str">
        <f t="shared" si="13"/>
        <v/>
      </c>
      <c r="T311" s="148" t="str">
        <f t="shared" si="14"/>
        <v/>
      </c>
      <c r="U311" s="148" t="str">
        <f>IF(AND(A311&lt;&gt;"",Schülerdaten!S314&lt;&gt;""),Schülerdaten!S314,"")</f>
        <v/>
      </c>
      <c r="V311" s="148" t="str">
        <f>IF(AND(A311&lt;&gt;"",Schülerdaten!T314&lt;&gt;""),Schülerdaten!T314,"")</f>
        <v/>
      </c>
      <c r="W311" s="148" t="str">
        <f>IF(AND(A311&lt;&gt;"",Schülerdaten!U314&lt;&gt;""),Schülerdaten!U314,"")</f>
        <v/>
      </c>
      <c r="X311" s="148" t="str">
        <f>IF(AND(A311&lt;&gt;"",Schülerdaten!V314&lt;&gt;""),Schülerdaten!V314,"")</f>
        <v/>
      </c>
      <c r="Y311" s="148" t="str">
        <f>IF(AND(A311&lt;&gt;"",Schülerdaten!W314&lt;&gt;""),Schülerdaten!W314,"")</f>
        <v/>
      </c>
      <c r="Z311" s="148" t="str">
        <f>IF(AND(A311&lt;&gt;"",Schülerdaten!X314&lt;&gt;""),Schülerdaten!X314,"")</f>
        <v/>
      </c>
    </row>
    <row r="312" spans="1:26" x14ac:dyDescent="0.2">
      <c r="A312" s="146" t="str">
        <f>IF(OR(Schülerdaten!$C315&lt;&gt;""),Schülerdaten!A315,"")</f>
        <v/>
      </c>
      <c r="B312" s="146" t="str">
        <f>IF(A312&lt;&gt;"",Schülerdaten!B315,"")</f>
        <v/>
      </c>
      <c r="C312" s="146" t="str">
        <f>IF(AND(A312&lt;&gt;"",Schülerdaten!F315&lt;&gt;""),IF(INDEX(codeclint,MATCH(Schülerdaten!F315,libclint,0))&lt;&gt;"",INDEX(codeclint,MATCH(Schülerdaten!F315,libclint,0)),""),"")</f>
        <v/>
      </c>
      <c r="D312" s="146" t="str">
        <f t="shared" si="12"/>
        <v/>
      </c>
      <c r="E312" s="146" t="str">
        <f>IF(A312&lt;&gt;"",IF(Schülerdaten!G315&lt;&gt;"",IF(Schülerdaten!AB315&lt;&gt;"",IF(Schülerdaten!G315="LOC.ID",CONCATENATE("LOC.",Schülerdaten!AU$5),Schülerdaten!G315),""),""),"")</f>
        <v/>
      </c>
      <c r="F312" s="146" t="str">
        <f>IF(A312&lt;&gt;"",IF(Schülerdaten!H315&lt;&gt;"",Schülerdaten!H315,""),"")</f>
        <v/>
      </c>
      <c r="G312" s="146" t="str">
        <f>IF(AND(A312&lt;&gt;"",Schülerdaten!AC315&lt;&gt;""),IF(Schülerdaten!AC315=TRUE,INDEX(codesex,MATCH(Schülerdaten!I315,libsex,0)),Schülerdaten!I315),"")</f>
        <v/>
      </c>
      <c r="H312" s="147" t="str">
        <f>IF(A312&lt;&gt;"",IF(Schülerdaten!J315&lt;&gt;"",Schülerdaten!J315,""),"")</f>
        <v/>
      </c>
      <c r="I312" s="148" t="str">
        <f>IF(AND(A312&lt;&gt;"",Schülerdaten!AE315&lt;&gt;""),IF(Schülerdaten!AE315=TRUE,INDEX(codenat,MATCH(Schülerdaten!K315,libnat,0)),Schülerdaten!K315),"")</f>
        <v/>
      </c>
      <c r="J312" s="148" t="str">
        <f>IF(AND(A312&lt;&gt;"",Schülerdaten!AF315&lt;&gt;""),IF(Schülerdaten!AF315=TRUE,INDEX(codelangue,MATCH(Schülerdaten!L315,liblangue,0)),Schülerdaten!L315),"")</f>
        <v/>
      </c>
      <c r="K312" s="148" t="str">
        <f>IF(AND(A312&lt;&gt;"",Schülerdaten!AH315&lt;&gt;""),IF(Schülerdaten!AH315=TRUE,IF(INDEX(codegem,MATCH(Schülerdaten!M315,libgem,0))&lt;8000,INDEX(codegem,MATCH(Schülerdaten!M315,libgem,0)),""),Schülerdaten!M315),"")</f>
        <v/>
      </c>
      <c r="L312" s="148" t="str">
        <f>IF(AND(A312&lt;&gt;"",Schülerdaten!AH315&lt;&gt;""),IF(Schülerdaten!AH315=TRUE,INDEX(codegemhist,MATCH(Schülerdaten!M315,libgem,0)),""),"")</f>
        <v/>
      </c>
      <c r="M312" s="148" t="str">
        <f>IF(AND(A312&lt;&gt;"",Schülerdaten!AH315&lt;&gt;""),IF(Schülerdaten!AH315=TRUE,IF(INDEX(codegem,MATCH(Schülerdaten!M315,libgem,0))&gt;=8000,INDEX(codegem,MATCH(Schülerdaten!M315,libgem,0)),""),Schülerdaten!M315),"")</f>
        <v/>
      </c>
      <c r="N312" s="148" t="str">
        <f>IF(AND(A312&lt;&gt;"",Schülerdaten!AI315&lt;&gt;""),IF(Schülerdaten!AI315=TRUE,INDEX(codeschart,MATCH(Schülerdaten!N315,libschart,0)),Schülerdaten!N315),"")</f>
        <v/>
      </c>
      <c r="O312" s="148" t="str">
        <f>IF(AND(A312&lt;&gt;"",Schülerdaten!O315&lt;&gt;""),Schülerdaten!O315,"")</f>
        <v/>
      </c>
      <c r="P312" s="148" t="str">
        <f>IF(AND(A312&lt;&gt;"",Schülerdaten!AK315&lt;&gt;""),IF(Schülerdaten!AK315=TRUE,INDEX(codeform,MATCH(Schülerdaten!P315,libform,0)),Schülerdaten!P315),"")</f>
        <v/>
      </c>
      <c r="Q312" s="148" t="str">
        <f>IF(AND(A312&lt;&gt;"",Schülerdaten!AL315&lt;&gt;""),IF(Schülerdaten!AL315=TRUE,INDEX(codespe,MATCH(Schülerdaten!Q315,libspe,0)),Schülerdaten!Q315),"")</f>
        <v/>
      </c>
      <c r="R312" s="148" t="str">
        <f>IF(AND(A312&lt;&gt;"",OR(Schülerdaten!AM315&lt;&gt;"",Schülerdaten!AT315=FALSE)),IF(Schülerdaten!AM315=TRUE,INDEX(codemp1,MATCH(Schülerdaten!R315,libmp1,0)),IF(Schülerdaten!AT315=FALSE,0,Schülerdaten!R315)),"")</f>
        <v/>
      </c>
      <c r="S312" s="148" t="str">
        <f t="shared" si="13"/>
        <v/>
      </c>
      <c r="T312" s="148" t="str">
        <f t="shared" si="14"/>
        <v/>
      </c>
      <c r="U312" s="148" t="str">
        <f>IF(AND(A312&lt;&gt;"",Schülerdaten!S315&lt;&gt;""),Schülerdaten!S315,"")</f>
        <v/>
      </c>
      <c r="V312" s="148" t="str">
        <f>IF(AND(A312&lt;&gt;"",Schülerdaten!T315&lt;&gt;""),Schülerdaten!T315,"")</f>
        <v/>
      </c>
      <c r="W312" s="148" t="str">
        <f>IF(AND(A312&lt;&gt;"",Schülerdaten!U315&lt;&gt;""),Schülerdaten!U315,"")</f>
        <v/>
      </c>
      <c r="X312" s="148" t="str">
        <f>IF(AND(A312&lt;&gt;"",Schülerdaten!V315&lt;&gt;""),Schülerdaten!V315,"")</f>
        <v/>
      </c>
      <c r="Y312" s="148" t="str">
        <f>IF(AND(A312&lt;&gt;"",Schülerdaten!W315&lt;&gt;""),Schülerdaten!W315,"")</f>
        <v/>
      </c>
      <c r="Z312" s="148" t="str">
        <f>IF(AND(A312&lt;&gt;"",Schülerdaten!X315&lt;&gt;""),Schülerdaten!X315,"")</f>
        <v/>
      </c>
    </row>
    <row r="313" spans="1:26" x14ac:dyDescent="0.2">
      <c r="A313" s="146" t="str">
        <f>IF(OR(Schülerdaten!$C316&lt;&gt;""),Schülerdaten!A316,"")</f>
        <v/>
      </c>
      <c r="B313" s="146" t="str">
        <f>IF(A313&lt;&gt;"",Schülerdaten!B316,"")</f>
        <v/>
      </c>
      <c r="C313" s="146" t="str">
        <f>IF(AND(A313&lt;&gt;"",Schülerdaten!F316&lt;&gt;""),IF(INDEX(codeclint,MATCH(Schülerdaten!F316,libclint,0))&lt;&gt;"",INDEX(codeclint,MATCH(Schülerdaten!F316,libclint,0)),""),"")</f>
        <v/>
      </c>
      <c r="D313" s="146" t="str">
        <f t="shared" si="12"/>
        <v/>
      </c>
      <c r="E313" s="146" t="str">
        <f>IF(A313&lt;&gt;"",IF(Schülerdaten!G316&lt;&gt;"",IF(Schülerdaten!AB316&lt;&gt;"",IF(Schülerdaten!G316="LOC.ID",CONCATENATE("LOC.",Schülerdaten!AU$5),Schülerdaten!G316),""),""),"")</f>
        <v/>
      </c>
      <c r="F313" s="146" t="str">
        <f>IF(A313&lt;&gt;"",IF(Schülerdaten!H316&lt;&gt;"",Schülerdaten!H316,""),"")</f>
        <v/>
      </c>
      <c r="G313" s="146" t="str">
        <f>IF(AND(A313&lt;&gt;"",Schülerdaten!AC316&lt;&gt;""),IF(Schülerdaten!AC316=TRUE,INDEX(codesex,MATCH(Schülerdaten!I316,libsex,0)),Schülerdaten!I316),"")</f>
        <v/>
      </c>
      <c r="H313" s="147" t="str">
        <f>IF(A313&lt;&gt;"",IF(Schülerdaten!J316&lt;&gt;"",Schülerdaten!J316,""),"")</f>
        <v/>
      </c>
      <c r="I313" s="148" t="str">
        <f>IF(AND(A313&lt;&gt;"",Schülerdaten!AE316&lt;&gt;""),IF(Schülerdaten!AE316=TRUE,INDEX(codenat,MATCH(Schülerdaten!K316,libnat,0)),Schülerdaten!K316),"")</f>
        <v/>
      </c>
      <c r="J313" s="148" t="str">
        <f>IF(AND(A313&lt;&gt;"",Schülerdaten!AF316&lt;&gt;""),IF(Schülerdaten!AF316=TRUE,INDEX(codelangue,MATCH(Schülerdaten!L316,liblangue,0)),Schülerdaten!L316),"")</f>
        <v/>
      </c>
      <c r="K313" s="148" t="str">
        <f>IF(AND(A313&lt;&gt;"",Schülerdaten!AH316&lt;&gt;""),IF(Schülerdaten!AH316=TRUE,IF(INDEX(codegem,MATCH(Schülerdaten!M316,libgem,0))&lt;8000,INDEX(codegem,MATCH(Schülerdaten!M316,libgem,0)),""),Schülerdaten!M316),"")</f>
        <v/>
      </c>
      <c r="L313" s="148" t="str">
        <f>IF(AND(A313&lt;&gt;"",Schülerdaten!AH316&lt;&gt;""),IF(Schülerdaten!AH316=TRUE,INDEX(codegemhist,MATCH(Schülerdaten!M316,libgem,0)),""),"")</f>
        <v/>
      </c>
      <c r="M313" s="148" t="str">
        <f>IF(AND(A313&lt;&gt;"",Schülerdaten!AH316&lt;&gt;""),IF(Schülerdaten!AH316=TRUE,IF(INDEX(codegem,MATCH(Schülerdaten!M316,libgem,0))&gt;=8000,INDEX(codegem,MATCH(Schülerdaten!M316,libgem,0)),""),Schülerdaten!M316),"")</f>
        <v/>
      </c>
      <c r="N313" s="148" t="str">
        <f>IF(AND(A313&lt;&gt;"",Schülerdaten!AI316&lt;&gt;""),IF(Schülerdaten!AI316=TRUE,INDEX(codeschart,MATCH(Schülerdaten!N316,libschart,0)),Schülerdaten!N316),"")</f>
        <v/>
      </c>
      <c r="O313" s="148" t="str">
        <f>IF(AND(A313&lt;&gt;"",Schülerdaten!O316&lt;&gt;""),Schülerdaten!O316,"")</f>
        <v/>
      </c>
      <c r="P313" s="148" t="str">
        <f>IF(AND(A313&lt;&gt;"",Schülerdaten!AK316&lt;&gt;""),IF(Schülerdaten!AK316=TRUE,INDEX(codeform,MATCH(Schülerdaten!P316,libform,0)),Schülerdaten!P316),"")</f>
        <v/>
      </c>
      <c r="Q313" s="148" t="str">
        <f>IF(AND(A313&lt;&gt;"",Schülerdaten!AL316&lt;&gt;""),IF(Schülerdaten!AL316=TRUE,INDEX(codespe,MATCH(Schülerdaten!Q316,libspe,0)),Schülerdaten!Q316),"")</f>
        <v/>
      </c>
      <c r="R313" s="148" t="str">
        <f>IF(AND(A313&lt;&gt;"",OR(Schülerdaten!AM316&lt;&gt;"",Schülerdaten!AT316=FALSE)),IF(Schülerdaten!AM316=TRUE,INDEX(codemp1,MATCH(Schülerdaten!R316,libmp1,0)),IF(Schülerdaten!AT316=FALSE,0,Schülerdaten!R316)),"")</f>
        <v/>
      </c>
      <c r="S313" s="148" t="str">
        <f t="shared" si="13"/>
        <v/>
      </c>
      <c r="T313" s="148" t="str">
        <f t="shared" si="14"/>
        <v/>
      </c>
      <c r="U313" s="148" t="str">
        <f>IF(AND(A313&lt;&gt;"",Schülerdaten!S316&lt;&gt;""),Schülerdaten!S316,"")</f>
        <v/>
      </c>
      <c r="V313" s="148" t="str">
        <f>IF(AND(A313&lt;&gt;"",Schülerdaten!T316&lt;&gt;""),Schülerdaten!T316,"")</f>
        <v/>
      </c>
      <c r="W313" s="148" t="str">
        <f>IF(AND(A313&lt;&gt;"",Schülerdaten!U316&lt;&gt;""),Schülerdaten!U316,"")</f>
        <v/>
      </c>
      <c r="X313" s="148" t="str">
        <f>IF(AND(A313&lt;&gt;"",Schülerdaten!V316&lt;&gt;""),Schülerdaten!V316,"")</f>
        <v/>
      </c>
      <c r="Y313" s="148" t="str">
        <f>IF(AND(A313&lt;&gt;"",Schülerdaten!W316&lt;&gt;""),Schülerdaten!W316,"")</f>
        <v/>
      </c>
      <c r="Z313" s="148" t="str">
        <f>IF(AND(A313&lt;&gt;"",Schülerdaten!X316&lt;&gt;""),Schülerdaten!X316,"")</f>
        <v/>
      </c>
    </row>
    <row r="314" spans="1:26" x14ac:dyDescent="0.2">
      <c r="A314" s="146" t="str">
        <f>IF(OR(Schülerdaten!$C317&lt;&gt;""),Schülerdaten!A317,"")</f>
        <v/>
      </c>
      <c r="B314" s="146" t="str">
        <f>IF(A314&lt;&gt;"",Schülerdaten!B317,"")</f>
        <v/>
      </c>
      <c r="C314" s="146" t="str">
        <f>IF(AND(A314&lt;&gt;"",Schülerdaten!F317&lt;&gt;""),IF(INDEX(codeclint,MATCH(Schülerdaten!F317,libclint,0))&lt;&gt;"",INDEX(codeclint,MATCH(Schülerdaten!F317,libclint,0)),""),"")</f>
        <v/>
      </c>
      <c r="D314" s="146" t="str">
        <f t="shared" si="12"/>
        <v/>
      </c>
      <c r="E314" s="146" t="str">
        <f>IF(A314&lt;&gt;"",IF(Schülerdaten!G317&lt;&gt;"",IF(Schülerdaten!AB317&lt;&gt;"",IF(Schülerdaten!G317="LOC.ID",CONCATENATE("LOC.",Schülerdaten!AU$5),Schülerdaten!G317),""),""),"")</f>
        <v/>
      </c>
      <c r="F314" s="146" t="str">
        <f>IF(A314&lt;&gt;"",IF(Schülerdaten!H317&lt;&gt;"",Schülerdaten!H317,""),"")</f>
        <v/>
      </c>
      <c r="G314" s="146" t="str">
        <f>IF(AND(A314&lt;&gt;"",Schülerdaten!AC317&lt;&gt;""),IF(Schülerdaten!AC317=TRUE,INDEX(codesex,MATCH(Schülerdaten!I317,libsex,0)),Schülerdaten!I317),"")</f>
        <v/>
      </c>
      <c r="H314" s="147" t="str">
        <f>IF(A314&lt;&gt;"",IF(Schülerdaten!J317&lt;&gt;"",Schülerdaten!J317,""),"")</f>
        <v/>
      </c>
      <c r="I314" s="148" t="str">
        <f>IF(AND(A314&lt;&gt;"",Schülerdaten!AE317&lt;&gt;""),IF(Schülerdaten!AE317=TRUE,INDEX(codenat,MATCH(Schülerdaten!K317,libnat,0)),Schülerdaten!K317),"")</f>
        <v/>
      </c>
      <c r="J314" s="148" t="str">
        <f>IF(AND(A314&lt;&gt;"",Schülerdaten!AF317&lt;&gt;""),IF(Schülerdaten!AF317=TRUE,INDEX(codelangue,MATCH(Schülerdaten!L317,liblangue,0)),Schülerdaten!L317),"")</f>
        <v/>
      </c>
      <c r="K314" s="148" t="str">
        <f>IF(AND(A314&lt;&gt;"",Schülerdaten!AH317&lt;&gt;""),IF(Schülerdaten!AH317=TRUE,IF(INDEX(codegem,MATCH(Schülerdaten!M317,libgem,0))&lt;8000,INDEX(codegem,MATCH(Schülerdaten!M317,libgem,0)),""),Schülerdaten!M317),"")</f>
        <v/>
      </c>
      <c r="L314" s="148" t="str">
        <f>IF(AND(A314&lt;&gt;"",Schülerdaten!AH317&lt;&gt;""),IF(Schülerdaten!AH317=TRUE,INDEX(codegemhist,MATCH(Schülerdaten!M317,libgem,0)),""),"")</f>
        <v/>
      </c>
      <c r="M314" s="148" t="str">
        <f>IF(AND(A314&lt;&gt;"",Schülerdaten!AH317&lt;&gt;""),IF(Schülerdaten!AH317=TRUE,IF(INDEX(codegem,MATCH(Schülerdaten!M317,libgem,0))&gt;=8000,INDEX(codegem,MATCH(Schülerdaten!M317,libgem,0)),""),Schülerdaten!M317),"")</f>
        <v/>
      </c>
      <c r="N314" s="148" t="str">
        <f>IF(AND(A314&lt;&gt;"",Schülerdaten!AI317&lt;&gt;""),IF(Schülerdaten!AI317=TRUE,INDEX(codeschart,MATCH(Schülerdaten!N317,libschart,0)),Schülerdaten!N317),"")</f>
        <v/>
      </c>
      <c r="O314" s="148" t="str">
        <f>IF(AND(A314&lt;&gt;"",Schülerdaten!O317&lt;&gt;""),Schülerdaten!O317,"")</f>
        <v/>
      </c>
      <c r="P314" s="148" t="str">
        <f>IF(AND(A314&lt;&gt;"",Schülerdaten!AK317&lt;&gt;""),IF(Schülerdaten!AK317=TRUE,INDEX(codeform,MATCH(Schülerdaten!P317,libform,0)),Schülerdaten!P317),"")</f>
        <v/>
      </c>
      <c r="Q314" s="148" t="str">
        <f>IF(AND(A314&lt;&gt;"",Schülerdaten!AL317&lt;&gt;""),IF(Schülerdaten!AL317=TRUE,INDEX(codespe,MATCH(Schülerdaten!Q317,libspe,0)),Schülerdaten!Q317),"")</f>
        <v/>
      </c>
      <c r="R314" s="148" t="str">
        <f>IF(AND(A314&lt;&gt;"",OR(Schülerdaten!AM317&lt;&gt;"",Schülerdaten!AT317=FALSE)),IF(Schülerdaten!AM317=TRUE,INDEX(codemp1,MATCH(Schülerdaten!R317,libmp1,0)),IF(Schülerdaten!AT317=FALSE,0,Schülerdaten!R317)),"")</f>
        <v/>
      </c>
      <c r="S314" s="148" t="str">
        <f t="shared" si="13"/>
        <v/>
      </c>
      <c r="T314" s="148" t="str">
        <f t="shared" si="14"/>
        <v/>
      </c>
      <c r="U314" s="148" t="str">
        <f>IF(AND(A314&lt;&gt;"",Schülerdaten!S317&lt;&gt;""),Schülerdaten!S317,"")</f>
        <v/>
      </c>
      <c r="V314" s="148" t="str">
        <f>IF(AND(A314&lt;&gt;"",Schülerdaten!T317&lt;&gt;""),Schülerdaten!T317,"")</f>
        <v/>
      </c>
      <c r="W314" s="148" t="str">
        <f>IF(AND(A314&lt;&gt;"",Schülerdaten!U317&lt;&gt;""),Schülerdaten!U317,"")</f>
        <v/>
      </c>
      <c r="X314" s="148" t="str">
        <f>IF(AND(A314&lt;&gt;"",Schülerdaten!V317&lt;&gt;""),Schülerdaten!V317,"")</f>
        <v/>
      </c>
      <c r="Y314" s="148" t="str">
        <f>IF(AND(A314&lt;&gt;"",Schülerdaten!W317&lt;&gt;""),Schülerdaten!W317,"")</f>
        <v/>
      </c>
      <c r="Z314" s="148" t="str">
        <f>IF(AND(A314&lt;&gt;"",Schülerdaten!X317&lt;&gt;""),Schülerdaten!X317,"")</f>
        <v/>
      </c>
    </row>
    <row r="315" spans="1:26" x14ac:dyDescent="0.2">
      <c r="A315" s="146" t="str">
        <f>IF(OR(Schülerdaten!$C318&lt;&gt;""),Schülerdaten!A318,"")</f>
        <v/>
      </c>
      <c r="B315" s="146" t="str">
        <f>IF(A315&lt;&gt;"",Schülerdaten!B318,"")</f>
        <v/>
      </c>
      <c r="C315" s="146" t="str">
        <f>IF(AND(A315&lt;&gt;"",Schülerdaten!F318&lt;&gt;""),IF(INDEX(codeclint,MATCH(Schülerdaten!F318,libclint,0))&lt;&gt;"",INDEX(codeclint,MATCH(Schülerdaten!F318,libclint,0)),""),"")</f>
        <v/>
      </c>
      <c r="D315" s="146" t="str">
        <f t="shared" si="12"/>
        <v/>
      </c>
      <c r="E315" s="146" t="str">
        <f>IF(A315&lt;&gt;"",IF(Schülerdaten!G318&lt;&gt;"",IF(Schülerdaten!AB318&lt;&gt;"",IF(Schülerdaten!G318="LOC.ID",CONCATENATE("LOC.",Schülerdaten!AU$5),Schülerdaten!G318),""),""),"")</f>
        <v/>
      </c>
      <c r="F315" s="146" t="str">
        <f>IF(A315&lt;&gt;"",IF(Schülerdaten!H318&lt;&gt;"",Schülerdaten!H318,""),"")</f>
        <v/>
      </c>
      <c r="G315" s="146" t="str">
        <f>IF(AND(A315&lt;&gt;"",Schülerdaten!AC318&lt;&gt;""),IF(Schülerdaten!AC318=TRUE,INDEX(codesex,MATCH(Schülerdaten!I318,libsex,0)),Schülerdaten!I318),"")</f>
        <v/>
      </c>
      <c r="H315" s="147" t="str">
        <f>IF(A315&lt;&gt;"",IF(Schülerdaten!J318&lt;&gt;"",Schülerdaten!J318,""),"")</f>
        <v/>
      </c>
      <c r="I315" s="148" t="str">
        <f>IF(AND(A315&lt;&gt;"",Schülerdaten!AE318&lt;&gt;""),IF(Schülerdaten!AE318=TRUE,INDEX(codenat,MATCH(Schülerdaten!K318,libnat,0)),Schülerdaten!K318),"")</f>
        <v/>
      </c>
      <c r="J315" s="148" t="str">
        <f>IF(AND(A315&lt;&gt;"",Schülerdaten!AF318&lt;&gt;""),IF(Schülerdaten!AF318=TRUE,INDEX(codelangue,MATCH(Schülerdaten!L318,liblangue,0)),Schülerdaten!L318),"")</f>
        <v/>
      </c>
      <c r="K315" s="148" t="str">
        <f>IF(AND(A315&lt;&gt;"",Schülerdaten!AH318&lt;&gt;""),IF(Schülerdaten!AH318=TRUE,IF(INDEX(codegem,MATCH(Schülerdaten!M318,libgem,0))&lt;8000,INDEX(codegem,MATCH(Schülerdaten!M318,libgem,0)),""),Schülerdaten!M318),"")</f>
        <v/>
      </c>
      <c r="L315" s="148" t="str">
        <f>IF(AND(A315&lt;&gt;"",Schülerdaten!AH318&lt;&gt;""),IF(Schülerdaten!AH318=TRUE,INDEX(codegemhist,MATCH(Schülerdaten!M318,libgem,0)),""),"")</f>
        <v/>
      </c>
      <c r="M315" s="148" t="str">
        <f>IF(AND(A315&lt;&gt;"",Schülerdaten!AH318&lt;&gt;""),IF(Schülerdaten!AH318=TRUE,IF(INDEX(codegem,MATCH(Schülerdaten!M318,libgem,0))&gt;=8000,INDEX(codegem,MATCH(Schülerdaten!M318,libgem,0)),""),Schülerdaten!M318),"")</f>
        <v/>
      </c>
      <c r="N315" s="148" t="str">
        <f>IF(AND(A315&lt;&gt;"",Schülerdaten!AI318&lt;&gt;""),IF(Schülerdaten!AI318=TRUE,INDEX(codeschart,MATCH(Schülerdaten!N318,libschart,0)),Schülerdaten!N318),"")</f>
        <v/>
      </c>
      <c r="O315" s="148" t="str">
        <f>IF(AND(A315&lt;&gt;"",Schülerdaten!O318&lt;&gt;""),Schülerdaten!O318,"")</f>
        <v/>
      </c>
      <c r="P315" s="148" t="str">
        <f>IF(AND(A315&lt;&gt;"",Schülerdaten!AK318&lt;&gt;""),IF(Schülerdaten!AK318=TRUE,INDEX(codeform,MATCH(Schülerdaten!P318,libform,0)),Schülerdaten!P318),"")</f>
        <v/>
      </c>
      <c r="Q315" s="148" t="str">
        <f>IF(AND(A315&lt;&gt;"",Schülerdaten!AL318&lt;&gt;""),IF(Schülerdaten!AL318=TRUE,INDEX(codespe,MATCH(Schülerdaten!Q318,libspe,0)),Schülerdaten!Q318),"")</f>
        <v/>
      </c>
      <c r="R315" s="148" t="str">
        <f>IF(AND(A315&lt;&gt;"",OR(Schülerdaten!AM318&lt;&gt;"",Schülerdaten!AT318=FALSE)),IF(Schülerdaten!AM318=TRUE,INDEX(codemp1,MATCH(Schülerdaten!R318,libmp1,0)),IF(Schülerdaten!AT318=FALSE,0,Schülerdaten!R318)),"")</f>
        <v/>
      </c>
      <c r="S315" s="148" t="str">
        <f t="shared" si="13"/>
        <v/>
      </c>
      <c r="T315" s="148" t="str">
        <f t="shared" si="14"/>
        <v/>
      </c>
      <c r="U315" s="148" t="str">
        <f>IF(AND(A315&lt;&gt;"",Schülerdaten!S318&lt;&gt;""),Schülerdaten!S318,"")</f>
        <v/>
      </c>
      <c r="V315" s="148" t="str">
        <f>IF(AND(A315&lt;&gt;"",Schülerdaten!T318&lt;&gt;""),Schülerdaten!T318,"")</f>
        <v/>
      </c>
      <c r="W315" s="148" t="str">
        <f>IF(AND(A315&lt;&gt;"",Schülerdaten!U318&lt;&gt;""),Schülerdaten!U318,"")</f>
        <v/>
      </c>
      <c r="X315" s="148" t="str">
        <f>IF(AND(A315&lt;&gt;"",Schülerdaten!V318&lt;&gt;""),Schülerdaten!V318,"")</f>
        <v/>
      </c>
      <c r="Y315" s="148" t="str">
        <f>IF(AND(A315&lt;&gt;"",Schülerdaten!W318&lt;&gt;""),Schülerdaten!W318,"")</f>
        <v/>
      </c>
      <c r="Z315" s="148" t="str">
        <f>IF(AND(A315&lt;&gt;"",Schülerdaten!X318&lt;&gt;""),Schülerdaten!X318,"")</f>
        <v/>
      </c>
    </row>
    <row r="316" spans="1:26" x14ac:dyDescent="0.2">
      <c r="A316" s="146" t="str">
        <f>IF(OR(Schülerdaten!$C319&lt;&gt;""),Schülerdaten!A319,"")</f>
        <v/>
      </c>
      <c r="B316" s="146" t="str">
        <f>IF(A316&lt;&gt;"",Schülerdaten!B319,"")</f>
        <v/>
      </c>
      <c r="C316" s="146" t="str">
        <f>IF(AND(A316&lt;&gt;"",Schülerdaten!F319&lt;&gt;""),IF(INDEX(codeclint,MATCH(Schülerdaten!F319,libclint,0))&lt;&gt;"",INDEX(codeclint,MATCH(Schülerdaten!F319,libclint,0)),""),"")</f>
        <v/>
      </c>
      <c r="D316" s="146" t="str">
        <f t="shared" si="12"/>
        <v/>
      </c>
      <c r="E316" s="146" t="str">
        <f>IF(A316&lt;&gt;"",IF(Schülerdaten!G319&lt;&gt;"",IF(Schülerdaten!AB319&lt;&gt;"",IF(Schülerdaten!G319="LOC.ID",CONCATENATE("LOC.",Schülerdaten!AU$5),Schülerdaten!G319),""),""),"")</f>
        <v/>
      </c>
      <c r="F316" s="146" t="str">
        <f>IF(A316&lt;&gt;"",IF(Schülerdaten!H319&lt;&gt;"",Schülerdaten!H319,""),"")</f>
        <v/>
      </c>
      <c r="G316" s="146" t="str">
        <f>IF(AND(A316&lt;&gt;"",Schülerdaten!AC319&lt;&gt;""),IF(Schülerdaten!AC319=TRUE,INDEX(codesex,MATCH(Schülerdaten!I319,libsex,0)),Schülerdaten!I319),"")</f>
        <v/>
      </c>
      <c r="H316" s="147" t="str">
        <f>IF(A316&lt;&gt;"",IF(Schülerdaten!J319&lt;&gt;"",Schülerdaten!J319,""),"")</f>
        <v/>
      </c>
      <c r="I316" s="148" t="str">
        <f>IF(AND(A316&lt;&gt;"",Schülerdaten!AE319&lt;&gt;""),IF(Schülerdaten!AE319=TRUE,INDEX(codenat,MATCH(Schülerdaten!K319,libnat,0)),Schülerdaten!K319),"")</f>
        <v/>
      </c>
      <c r="J316" s="148" t="str">
        <f>IF(AND(A316&lt;&gt;"",Schülerdaten!AF319&lt;&gt;""),IF(Schülerdaten!AF319=TRUE,INDEX(codelangue,MATCH(Schülerdaten!L319,liblangue,0)),Schülerdaten!L319),"")</f>
        <v/>
      </c>
      <c r="K316" s="148" t="str">
        <f>IF(AND(A316&lt;&gt;"",Schülerdaten!AH319&lt;&gt;""),IF(Schülerdaten!AH319=TRUE,IF(INDEX(codegem,MATCH(Schülerdaten!M319,libgem,0))&lt;8000,INDEX(codegem,MATCH(Schülerdaten!M319,libgem,0)),""),Schülerdaten!M319),"")</f>
        <v/>
      </c>
      <c r="L316" s="148" t="str">
        <f>IF(AND(A316&lt;&gt;"",Schülerdaten!AH319&lt;&gt;""),IF(Schülerdaten!AH319=TRUE,INDEX(codegemhist,MATCH(Schülerdaten!M319,libgem,0)),""),"")</f>
        <v/>
      </c>
      <c r="M316" s="148" t="str">
        <f>IF(AND(A316&lt;&gt;"",Schülerdaten!AH319&lt;&gt;""),IF(Schülerdaten!AH319=TRUE,IF(INDEX(codegem,MATCH(Schülerdaten!M319,libgem,0))&gt;=8000,INDEX(codegem,MATCH(Schülerdaten!M319,libgem,0)),""),Schülerdaten!M319),"")</f>
        <v/>
      </c>
      <c r="N316" s="148" t="str">
        <f>IF(AND(A316&lt;&gt;"",Schülerdaten!AI319&lt;&gt;""),IF(Schülerdaten!AI319=TRUE,INDEX(codeschart,MATCH(Schülerdaten!N319,libschart,0)),Schülerdaten!N319),"")</f>
        <v/>
      </c>
      <c r="O316" s="148" t="str">
        <f>IF(AND(A316&lt;&gt;"",Schülerdaten!O319&lt;&gt;""),Schülerdaten!O319,"")</f>
        <v/>
      </c>
      <c r="P316" s="148" t="str">
        <f>IF(AND(A316&lt;&gt;"",Schülerdaten!AK319&lt;&gt;""),IF(Schülerdaten!AK319=TRUE,INDEX(codeform,MATCH(Schülerdaten!P319,libform,0)),Schülerdaten!P319),"")</f>
        <v/>
      </c>
      <c r="Q316" s="148" t="str">
        <f>IF(AND(A316&lt;&gt;"",Schülerdaten!AL319&lt;&gt;""),IF(Schülerdaten!AL319=TRUE,INDEX(codespe,MATCH(Schülerdaten!Q319,libspe,0)),Schülerdaten!Q319),"")</f>
        <v/>
      </c>
      <c r="R316" s="148" t="str">
        <f>IF(AND(A316&lt;&gt;"",OR(Schülerdaten!AM319&lt;&gt;"",Schülerdaten!AT319=FALSE)),IF(Schülerdaten!AM319=TRUE,INDEX(codemp1,MATCH(Schülerdaten!R319,libmp1,0)),IF(Schülerdaten!AT319=FALSE,0,Schülerdaten!R319)),"")</f>
        <v/>
      </c>
      <c r="S316" s="148" t="str">
        <f t="shared" si="13"/>
        <v/>
      </c>
      <c r="T316" s="148" t="str">
        <f t="shared" si="14"/>
        <v/>
      </c>
      <c r="U316" s="148" t="str">
        <f>IF(AND(A316&lt;&gt;"",Schülerdaten!S319&lt;&gt;""),Schülerdaten!S319,"")</f>
        <v/>
      </c>
      <c r="V316" s="148" t="str">
        <f>IF(AND(A316&lt;&gt;"",Schülerdaten!T319&lt;&gt;""),Schülerdaten!T319,"")</f>
        <v/>
      </c>
      <c r="W316" s="148" t="str">
        <f>IF(AND(A316&lt;&gt;"",Schülerdaten!U319&lt;&gt;""),Schülerdaten!U319,"")</f>
        <v/>
      </c>
      <c r="X316" s="148" t="str">
        <f>IF(AND(A316&lt;&gt;"",Schülerdaten!V319&lt;&gt;""),Schülerdaten!V319,"")</f>
        <v/>
      </c>
      <c r="Y316" s="148" t="str">
        <f>IF(AND(A316&lt;&gt;"",Schülerdaten!W319&lt;&gt;""),Schülerdaten!W319,"")</f>
        <v/>
      </c>
      <c r="Z316" s="148" t="str">
        <f>IF(AND(A316&lt;&gt;"",Schülerdaten!X319&lt;&gt;""),Schülerdaten!X319,"")</f>
        <v/>
      </c>
    </row>
    <row r="317" spans="1:26" x14ac:dyDescent="0.2">
      <c r="A317" s="146" t="str">
        <f>IF(OR(Schülerdaten!$C320&lt;&gt;""),Schülerdaten!A320,"")</f>
        <v/>
      </c>
      <c r="B317" s="146" t="str">
        <f>IF(A317&lt;&gt;"",Schülerdaten!B320,"")</f>
        <v/>
      </c>
      <c r="C317" s="146" t="str">
        <f>IF(AND(A317&lt;&gt;"",Schülerdaten!F320&lt;&gt;""),IF(INDEX(codeclint,MATCH(Schülerdaten!F320,libclint,0))&lt;&gt;"",INDEX(codeclint,MATCH(Schülerdaten!F320,libclint,0)),""),"")</f>
        <v/>
      </c>
      <c r="D317" s="146" t="str">
        <f t="shared" si="12"/>
        <v/>
      </c>
      <c r="E317" s="146" t="str">
        <f>IF(A317&lt;&gt;"",IF(Schülerdaten!G320&lt;&gt;"",IF(Schülerdaten!AB320&lt;&gt;"",IF(Schülerdaten!G320="LOC.ID",CONCATENATE("LOC.",Schülerdaten!AU$5),Schülerdaten!G320),""),""),"")</f>
        <v/>
      </c>
      <c r="F317" s="146" t="str">
        <f>IF(A317&lt;&gt;"",IF(Schülerdaten!H320&lt;&gt;"",Schülerdaten!H320,""),"")</f>
        <v/>
      </c>
      <c r="G317" s="146" t="str">
        <f>IF(AND(A317&lt;&gt;"",Schülerdaten!AC320&lt;&gt;""),IF(Schülerdaten!AC320=TRUE,INDEX(codesex,MATCH(Schülerdaten!I320,libsex,0)),Schülerdaten!I320),"")</f>
        <v/>
      </c>
      <c r="H317" s="147" t="str">
        <f>IF(A317&lt;&gt;"",IF(Schülerdaten!J320&lt;&gt;"",Schülerdaten!J320,""),"")</f>
        <v/>
      </c>
      <c r="I317" s="148" t="str">
        <f>IF(AND(A317&lt;&gt;"",Schülerdaten!AE320&lt;&gt;""),IF(Schülerdaten!AE320=TRUE,INDEX(codenat,MATCH(Schülerdaten!K320,libnat,0)),Schülerdaten!K320),"")</f>
        <v/>
      </c>
      <c r="J317" s="148" t="str">
        <f>IF(AND(A317&lt;&gt;"",Schülerdaten!AF320&lt;&gt;""),IF(Schülerdaten!AF320=TRUE,INDEX(codelangue,MATCH(Schülerdaten!L320,liblangue,0)),Schülerdaten!L320),"")</f>
        <v/>
      </c>
      <c r="K317" s="148" t="str">
        <f>IF(AND(A317&lt;&gt;"",Schülerdaten!AH320&lt;&gt;""),IF(Schülerdaten!AH320=TRUE,IF(INDEX(codegem,MATCH(Schülerdaten!M320,libgem,0))&lt;8000,INDEX(codegem,MATCH(Schülerdaten!M320,libgem,0)),""),Schülerdaten!M320),"")</f>
        <v/>
      </c>
      <c r="L317" s="148" t="str">
        <f>IF(AND(A317&lt;&gt;"",Schülerdaten!AH320&lt;&gt;""),IF(Schülerdaten!AH320=TRUE,INDEX(codegemhist,MATCH(Schülerdaten!M320,libgem,0)),""),"")</f>
        <v/>
      </c>
      <c r="M317" s="148" t="str">
        <f>IF(AND(A317&lt;&gt;"",Schülerdaten!AH320&lt;&gt;""),IF(Schülerdaten!AH320=TRUE,IF(INDEX(codegem,MATCH(Schülerdaten!M320,libgem,0))&gt;=8000,INDEX(codegem,MATCH(Schülerdaten!M320,libgem,0)),""),Schülerdaten!M320),"")</f>
        <v/>
      </c>
      <c r="N317" s="148" t="str">
        <f>IF(AND(A317&lt;&gt;"",Schülerdaten!AI320&lt;&gt;""),IF(Schülerdaten!AI320=TRUE,INDEX(codeschart,MATCH(Schülerdaten!N320,libschart,0)),Schülerdaten!N320),"")</f>
        <v/>
      </c>
      <c r="O317" s="148" t="str">
        <f>IF(AND(A317&lt;&gt;"",Schülerdaten!O320&lt;&gt;""),Schülerdaten!O320,"")</f>
        <v/>
      </c>
      <c r="P317" s="148" t="str">
        <f>IF(AND(A317&lt;&gt;"",Schülerdaten!AK320&lt;&gt;""),IF(Schülerdaten!AK320=TRUE,INDEX(codeform,MATCH(Schülerdaten!P320,libform,0)),Schülerdaten!P320),"")</f>
        <v/>
      </c>
      <c r="Q317" s="148" t="str">
        <f>IF(AND(A317&lt;&gt;"",Schülerdaten!AL320&lt;&gt;""),IF(Schülerdaten!AL320=TRUE,INDEX(codespe,MATCH(Schülerdaten!Q320,libspe,0)),Schülerdaten!Q320),"")</f>
        <v/>
      </c>
      <c r="R317" s="148" t="str">
        <f>IF(AND(A317&lt;&gt;"",OR(Schülerdaten!AM320&lt;&gt;"",Schülerdaten!AT320=FALSE)),IF(Schülerdaten!AM320=TRUE,INDEX(codemp1,MATCH(Schülerdaten!R320,libmp1,0)),IF(Schülerdaten!AT320=FALSE,0,Schülerdaten!R320)),"")</f>
        <v/>
      </c>
      <c r="S317" s="148" t="str">
        <f t="shared" si="13"/>
        <v/>
      </c>
      <c r="T317" s="148" t="str">
        <f t="shared" si="14"/>
        <v/>
      </c>
      <c r="U317" s="148" t="str">
        <f>IF(AND(A317&lt;&gt;"",Schülerdaten!S320&lt;&gt;""),Schülerdaten!S320,"")</f>
        <v/>
      </c>
      <c r="V317" s="148" t="str">
        <f>IF(AND(A317&lt;&gt;"",Schülerdaten!T320&lt;&gt;""),Schülerdaten!T320,"")</f>
        <v/>
      </c>
      <c r="W317" s="148" t="str">
        <f>IF(AND(A317&lt;&gt;"",Schülerdaten!U320&lt;&gt;""),Schülerdaten!U320,"")</f>
        <v/>
      </c>
      <c r="X317" s="148" t="str">
        <f>IF(AND(A317&lt;&gt;"",Schülerdaten!V320&lt;&gt;""),Schülerdaten!V320,"")</f>
        <v/>
      </c>
      <c r="Y317" s="148" t="str">
        <f>IF(AND(A317&lt;&gt;"",Schülerdaten!W320&lt;&gt;""),Schülerdaten!W320,"")</f>
        <v/>
      </c>
      <c r="Z317" s="148" t="str">
        <f>IF(AND(A317&lt;&gt;"",Schülerdaten!X320&lt;&gt;""),Schülerdaten!X320,"")</f>
        <v/>
      </c>
    </row>
    <row r="318" spans="1:26" x14ac:dyDescent="0.2">
      <c r="A318" s="146" t="str">
        <f>IF(OR(Schülerdaten!$C321&lt;&gt;""),Schülerdaten!A321,"")</f>
        <v/>
      </c>
      <c r="B318" s="146" t="str">
        <f>IF(A318&lt;&gt;"",Schülerdaten!B321,"")</f>
        <v/>
      </c>
      <c r="C318" s="146" t="str">
        <f>IF(AND(A318&lt;&gt;"",Schülerdaten!F321&lt;&gt;""),IF(INDEX(codeclint,MATCH(Schülerdaten!F321,libclint,0))&lt;&gt;"",INDEX(codeclint,MATCH(Schülerdaten!F321,libclint,0)),""),"")</f>
        <v/>
      </c>
      <c r="D318" s="146" t="str">
        <f t="shared" si="12"/>
        <v/>
      </c>
      <c r="E318" s="146" t="str">
        <f>IF(A318&lt;&gt;"",IF(Schülerdaten!G321&lt;&gt;"",IF(Schülerdaten!AB321&lt;&gt;"",IF(Schülerdaten!G321="LOC.ID",CONCATENATE("LOC.",Schülerdaten!AU$5),Schülerdaten!G321),""),""),"")</f>
        <v/>
      </c>
      <c r="F318" s="146" t="str">
        <f>IF(A318&lt;&gt;"",IF(Schülerdaten!H321&lt;&gt;"",Schülerdaten!H321,""),"")</f>
        <v/>
      </c>
      <c r="G318" s="146" t="str">
        <f>IF(AND(A318&lt;&gt;"",Schülerdaten!AC321&lt;&gt;""),IF(Schülerdaten!AC321=TRUE,INDEX(codesex,MATCH(Schülerdaten!I321,libsex,0)),Schülerdaten!I321),"")</f>
        <v/>
      </c>
      <c r="H318" s="147" t="str">
        <f>IF(A318&lt;&gt;"",IF(Schülerdaten!J321&lt;&gt;"",Schülerdaten!J321,""),"")</f>
        <v/>
      </c>
      <c r="I318" s="148" t="str">
        <f>IF(AND(A318&lt;&gt;"",Schülerdaten!AE321&lt;&gt;""),IF(Schülerdaten!AE321=TRUE,INDEX(codenat,MATCH(Schülerdaten!K321,libnat,0)),Schülerdaten!K321),"")</f>
        <v/>
      </c>
      <c r="J318" s="148" t="str">
        <f>IF(AND(A318&lt;&gt;"",Schülerdaten!AF321&lt;&gt;""),IF(Schülerdaten!AF321=TRUE,INDEX(codelangue,MATCH(Schülerdaten!L321,liblangue,0)),Schülerdaten!L321),"")</f>
        <v/>
      </c>
      <c r="K318" s="148" t="str">
        <f>IF(AND(A318&lt;&gt;"",Schülerdaten!AH321&lt;&gt;""),IF(Schülerdaten!AH321=TRUE,IF(INDEX(codegem,MATCH(Schülerdaten!M321,libgem,0))&lt;8000,INDEX(codegem,MATCH(Schülerdaten!M321,libgem,0)),""),Schülerdaten!M321),"")</f>
        <v/>
      </c>
      <c r="L318" s="148" t="str">
        <f>IF(AND(A318&lt;&gt;"",Schülerdaten!AH321&lt;&gt;""),IF(Schülerdaten!AH321=TRUE,INDEX(codegemhist,MATCH(Schülerdaten!M321,libgem,0)),""),"")</f>
        <v/>
      </c>
      <c r="M318" s="148" t="str">
        <f>IF(AND(A318&lt;&gt;"",Schülerdaten!AH321&lt;&gt;""),IF(Schülerdaten!AH321=TRUE,IF(INDEX(codegem,MATCH(Schülerdaten!M321,libgem,0))&gt;=8000,INDEX(codegem,MATCH(Schülerdaten!M321,libgem,0)),""),Schülerdaten!M321),"")</f>
        <v/>
      </c>
      <c r="N318" s="148" t="str">
        <f>IF(AND(A318&lt;&gt;"",Schülerdaten!AI321&lt;&gt;""),IF(Schülerdaten!AI321=TRUE,INDEX(codeschart,MATCH(Schülerdaten!N321,libschart,0)),Schülerdaten!N321),"")</f>
        <v/>
      </c>
      <c r="O318" s="148" t="str">
        <f>IF(AND(A318&lt;&gt;"",Schülerdaten!O321&lt;&gt;""),Schülerdaten!O321,"")</f>
        <v/>
      </c>
      <c r="P318" s="148" t="str">
        <f>IF(AND(A318&lt;&gt;"",Schülerdaten!AK321&lt;&gt;""),IF(Schülerdaten!AK321=TRUE,INDEX(codeform,MATCH(Schülerdaten!P321,libform,0)),Schülerdaten!P321),"")</f>
        <v/>
      </c>
      <c r="Q318" s="148" t="str">
        <f>IF(AND(A318&lt;&gt;"",Schülerdaten!AL321&lt;&gt;""),IF(Schülerdaten!AL321=TRUE,INDEX(codespe,MATCH(Schülerdaten!Q321,libspe,0)),Schülerdaten!Q321),"")</f>
        <v/>
      </c>
      <c r="R318" s="148" t="str">
        <f>IF(AND(A318&lt;&gt;"",OR(Schülerdaten!AM321&lt;&gt;"",Schülerdaten!AT321=FALSE)),IF(Schülerdaten!AM321=TRUE,INDEX(codemp1,MATCH(Schülerdaten!R321,libmp1,0)),IF(Schülerdaten!AT321=FALSE,0,Schülerdaten!R321)),"")</f>
        <v/>
      </c>
      <c r="S318" s="148" t="str">
        <f t="shared" si="13"/>
        <v/>
      </c>
      <c r="T318" s="148" t="str">
        <f t="shared" si="14"/>
        <v/>
      </c>
      <c r="U318" s="148" t="str">
        <f>IF(AND(A318&lt;&gt;"",Schülerdaten!S321&lt;&gt;""),Schülerdaten!S321,"")</f>
        <v/>
      </c>
      <c r="V318" s="148" t="str">
        <f>IF(AND(A318&lt;&gt;"",Schülerdaten!T321&lt;&gt;""),Schülerdaten!T321,"")</f>
        <v/>
      </c>
      <c r="W318" s="148" t="str">
        <f>IF(AND(A318&lt;&gt;"",Schülerdaten!U321&lt;&gt;""),Schülerdaten!U321,"")</f>
        <v/>
      </c>
      <c r="X318" s="148" t="str">
        <f>IF(AND(A318&lt;&gt;"",Schülerdaten!V321&lt;&gt;""),Schülerdaten!V321,"")</f>
        <v/>
      </c>
      <c r="Y318" s="148" t="str">
        <f>IF(AND(A318&lt;&gt;"",Schülerdaten!W321&lt;&gt;""),Schülerdaten!W321,"")</f>
        <v/>
      </c>
      <c r="Z318" s="148" t="str">
        <f>IF(AND(A318&lt;&gt;"",Schülerdaten!X321&lt;&gt;""),Schülerdaten!X321,"")</f>
        <v/>
      </c>
    </row>
    <row r="319" spans="1:26" x14ac:dyDescent="0.2">
      <c r="A319" s="146" t="str">
        <f>IF(OR(Schülerdaten!$C322&lt;&gt;""),Schülerdaten!A322,"")</f>
        <v/>
      </c>
      <c r="B319" s="146" t="str">
        <f>IF(A319&lt;&gt;"",Schülerdaten!B322,"")</f>
        <v/>
      </c>
      <c r="C319" s="146" t="str">
        <f>IF(AND(A319&lt;&gt;"",Schülerdaten!F322&lt;&gt;""),IF(INDEX(codeclint,MATCH(Schülerdaten!F322,libclint,0))&lt;&gt;"",INDEX(codeclint,MATCH(Schülerdaten!F322,libclint,0)),""),"")</f>
        <v/>
      </c>
      <c r="D319" s="146" t="str">
        <f t="shared" si="12"/>
        <v/>
      </c>
      <c r="E319" s="146" t="str">
        <f>IF(A319&lt;&gt;"",IF(Schülerdaten!G322&lt;&gt;"",IF(Schülerdaten!AB322&lt;&gt;"",IF(Schülerdaten!G322="LOC.ID",CONCATENATE("LOC.",Schülerdaten!AU$5),Schülerdaten!G322),""),""),"")</f>
        <v/>
      </c>
      <c r="F319" s="146" t="str">
        <f>IF(A319&lt;&gt;"",IF(Schülerdaten!H322&lt;&gt;"",Schülerdaten!H322,""),"")</f>
        <v/>
      </c>
      <c r="G319" s="146" t="str">
        <f>IF(AND(A319&lt;&gt;"",Schülerdaten!AC322&lt;&gt;""),IF(Schülerdaten!AC322=TRUE,INDEX(codesex,MATCH(Schülerdaten!I322,libsex,0)),Schülerdaten!I322),"")</f>
        <v/>
      </c>
      <c r="H319" s="147" t="str">
        <f>IF(A319&lt;&gt;"",IF(Schülerdaten!J322&lt;&gt;"",Schülerdaten!J322,""),"")</f>
        <v/>
      </c>
      <c r="I319" s="148" t="str">
        <f>IF(AND(A319&lt;&gt;"",Schülerdaten!AE322&lt;&gt;""),IF(Schülerdaten!AE322=TRUE,INDEX(codenat,MATCH(Schülerdaten!K322,libnat,0)),Schülerdaten!K322),"")</f>
        <v/>
      </c>
      <c r="J319" s="148" t="str">
        <f>IF(AND(A319&lt;&gt;"",Schülerdaten!AF322&lt;&gt;""),IF(Schülerdaten!AF322=TRUE,INDEX(codelangue,MATCH(Schülerdaten!L322,liblangue,0)),Schülerdaten!L322),"")</f>
        <v/>
      </c>
      <c r="K319" s="148" t="str">
        <f>IF(AND(A319&lt;&gt;"",Schülerdaten!AH322&lt;&gt;""),IF(Schülerdaten!AH322=TRUE,IF(INDEX(codegem,MATCH(Schülerdaten!M322,libgem,0))&lt;8000,INDEX(codegem,MATCH(Schülerdaten!M322,libgem,0)),""),Schülerdaten!M322),"")</f>
        <v/>
      </c>
      <c r="L319" s="148" t="str">
        <f>IF(AND(A319&lt;&gt;"",Schülerdaten!AH322&lt;&gt;""),IF(Schülerdaten!AH322=TRUE,INDEX(codegemhist,MATCH(Schülerdaten!M322,libgem,0)),""),"")</f>
        <v/>
      </c>
      <c r="M319" s="148" t="str">
        <f>IF(AND(A319&lt;&gt;"",Schülerdaten!AH322&lt;&gt;""),IF(Schülerdaten!AH322=TRUE,IF(INDEX(codegem,MATCH(Schülerdaten!M322,libgem,0))&gt;=8000,INDEX(codegem,MATCH(Schülerdaten!M322,libgem,0)),""),Schülerdaten!M322),"")</f>
        <v/>
      </c>
      <c r="N319" s="148" t="str">
        <f>IF(AND(A319&lt;&gt;"",Schülerdaten!AI322&lt;&gt;""),IF(Schülerdaten!AI322=TRUE,INDEX(codeschart,MATCH(Schülerdaten!N322,libschart,0)),Schülerdaten!N322),"")</f>
        <v/>
      </c>
      <c r="O319" s="148" t="str">
        <f>IF(AND(A319&lt;&gt;"",Schülerdaten!O322&lt;&gt;""),Schülerdaten!O322,"")</f>
        <v/>
      </c>
      <c r="P319" s="148" t="str">
        <f>IF(AND(A319&lt;&gt;"",Schülerdaten!AK322&lt;&gt;""),IF(Schülerdaten!AK322=TRUE,INDEX(codeform,MATCH(Schülerdaten!P322,libform,0)),Schülerdaten!P322),"")</f>
        <v/>
      </c>
      <c r="Q319" s="148" t="str">
        <f>IF(AND(A319&lt;&gt;"",Schülerdaten!AL322&lt;&gt;""),IF(Schülerdaten!AL322=TRUE,INDEX(codespe,MATCH(Schülerdaten!Q322,libspe,0)),Schülerdaten!Q322),"")</f>
        <v/>
      </c>
      <c r="R319" s="148" t="str">
        <f>IF(AND(A319&lt;&gt;"",OR(Schülerdaten!AM322&lt;&gt;"",Schülerdaten!AT322=FALSE)),IF(Schülerdaten!AM322=TRUE,INDEX(codemp1,MATCH(Schülerdaten!R322,libmp1,0)),IF(Schülerdaten!AT322=FALSE,0,Schülerdaten!R322)),"")</f>
        <v/>
      </c>
      <c r="S319" s="148" t="str">
        <f t="shared" si="13"/>
        <v/>
      </c>
      <c r="T319" s="148" t="str">
        <f t="shared" si="14"/>
        <v/>
      </c>
      <c r="U319" s="148" t="str">
        <f>IF(AND(A319&lt;&gt;"",Schülerdaten!S322&lt;&gt;""),Schülerdaten!S322,"")</f>
        <v/>
      </c>
      <c r="V319" s="148" t="str">
        <f>IF(AND(A319&lt;&gt;"",Schülerdaten!T322&lt;&gt;""),Schülerdaten!T322,"")</f>
        <v/>
      </c>
      <c r="W319" s="148" t="str">
        <f>IF(AND(A319&lt;&gt;"",Schülerdaten!U322&lt;&gt;""),Schülerdaten!U322,"")</f>
        <v/>
      </c>
      <c r="X319" s="148" t="str">
        <f>IF(AND(A319&lt;&gt;"",Schülerdaten!V322&lt;&gt;""),Schülerdaten!V322,"")</f>
        <v/>
      </c>
      <c r="Y319" s="148" t="str">
        <f>IF(AND(A319&lt;&gt;"",Schülerdaten!W322&lt;&gt;""),Schülerdaten!W322,"")</f>
        <v/>
      </c>
      <c r="Z319" s="148" t="str">
        <f>IF(AND(A319&lt;&gt;"",Schülerdaten!X322&lt;&gt;""),Schülerdaten!X322,"")</f>
        <v/>
      </c>
    </row>
    <row r="320" spans="1:26" x14ac:dyDescent="0.2">
      <c r="A320" s="146" t="str">
        <f>IF(OR(Schülerdaten!$C323&lt;&gt;""),Schülerdaten!A323,"")</f>
        <v/>
      </c>
      <c r="B320" s="146" t="str">
        <f>IF(A320&lt;&gt;"",Schülerdaten!B323,"")</f>
        <v/>
      </c>
      <c r="C320" s="146" t="str">
        <f>IF(AND(A320&lt;&gt;"",Schülerdaten!F323&lt;&gt;""),IF(INDEX(codeclint,MATCH(Schülerdaten!F323,libclint,0))&lt;&gt;"",INDEX(codeclint,MATCH(Schülerdaten!F323,libclint,0)),""),"")</f>
        <v/>
      </c>
      <c r="D320" s="146" t="str">
        <f t="shared" si="12"/>
        <v/>
      </c>
      <c r="E320" s="146" t="str">
        <f>IF(A320&lt;&gt;"",IF(Schülerdaten!G323&lt;&gt;"",IF(Schülerdaten!AB323&lt;&gt;"",IF(Schülerdaten!G323="LOC.ID",CONCATENATE("LOC.",Schülerdaten!AU$5),Schülerdaten!G323),""),""),"")</f>
        <v/>
      </c>
      <c r="F320" s="146" t="str">
        <f>IF(A320&lt;&gt;"",IF(Schülerdaten!H323&lt;&gt;"",Schülerdaten!H323,""),"")</f>
        <v/>
      </c>
      <c r="G320" s="146" t="str">
        <f>IF(AND(A320&lt;&gt;"",Schülerdaten!AC323&lt;&gt;""),IF(Schülerdaten!AC323=TRUE,INDEX(codesex,MATCH(Schülerdaten!I323,libsex,0)),Schülerdaten!I323),"")</f>
        <v/>
      </c>
      <c r="H320" s="147" t="str">
        <f>IF(A320&lt;&gt;"",IF(Schülerdaten!J323&lt;&gt;"",Schülerdaten!J323,""),"")</f>
        <v/>
      </c>
      <c r="I320" s="148" t="str">
        <f>IF(AND(A320&lt;&gt;"",Schülerdaten!AE323&lt;&gt;""),IF(Schülerdaten!AE323=TRUE,INDEX(codenat,MATCH(Schülerdaten!K323,libnat,0)),Schülerdaten!K323),"")</f>
        <v/>
      </c>
      <c r="J320" s="148" t="str">
        <f>IF(AND(A320&lt;&gt;"",Schülerdaten!AF323&lt;&gt;""),IF(Schülerdaten!AF323=TRUE,INDEX(codelangue,MATCH(Schülerdaten!L323,liblangue,0)),Schülerdaten!L323),"")</f>
        <v/>
      </c>
      <c r="K320" s="148" t="str">
        <f>IF(AND(A320&lt;&gt;"",Schülerdaten!AH323&lt;&gt;""),IF(Schülerdaten!AH323=TRUE,IF(INDEX(codegem,MATCH(Schülerdaten!M323,libgem,0))&lt;8000,INDEX(codegem,MATCH(Schülerdaten!M323,libgem,0)),""),Schülerdaten!M323),"")</f>
        <v/>
      </c>
      <c r="L320" s="148" t="str">
        <f>IF(AND(A320&lt;&gt;"",Schülerdaten!AH323&lt;&gt;""),IF(Schülerdaten!AH323=TRUE,INDEX(codegemhist,MATCH(Schülerdaten!M323,libgem,0)),""),"")</f>
        <v/>
      </c>
      <c r="M320" s="148" t="str">
        <f>IF(AND(A320&lt;&gt;"",Schülerdaten!AH323&lt;&gt;""),IF(Schülerdaten!AH323=TRUE,IF(INDEX(codegem,MATCH(Schülerdaten!M323,libgem,0))&gt;=8000,INDEX(codegem,MATCH(Schülerdaten!M323,libgem,0)),""),Schülerdaten!M323),"")</f>
        <v/>
      </c>
      <c r="N320" s="148" t="str">
        <f>IF(AND(A320&lt;&gt;"",Schülerdaten!AI323&lt;&gt;""),IF(Schülerdaten!AI323=TRUE,INDEX(codeschart,MATCH(Schülerdaten!N323,libschart,0)),Schülerdaten!N323),"")</f>
        <v/>
      </c>
      <c r="O320" s="148" t="str">
        <f>IF(AND(A320&lt;&gt;"",Schülerdaten!O323&lt;&gt;""),Schülerdaten!O323,"")</f>
        <v/>
      </c>
      <c r="P320" s="148" t="str">
        <f>IF(AND(A320&lt;&gt;"",Schülerdaten!AK323&lt;&gt;""),IF(Schülerdaten!AK323=TRUE,INDEX(codeform,MATCH(Schülerdaten!P323,libform,0)),Schülerdaten!P323),"")</f>
        <v/>
      </c>
      <c r="Q320" s="148" t="str">
        <f>IF(AND(A320&lt;&gt;"",Schülerdaten!AL323&lt;&gt;""),IF(Schülerdaten!AL323=TRUE,INDEX(codespe,MATCH(Schülerdaten!Q323,libspe,0)),Schülerdaten!Q323),"")</f>
        <v/>
      </c>
      <c r="R320" s="148" t="str">
        <f>IF(AND(A320&lt;&gt;"",OR(Schülerdaten!AM323&lt;&gt;"",Schülerdaten!AT323=FALSE)),IF(Schülerdaten!AM323=TRUE,INDEX(codemp1,MATCH(Schülerdaten!R323,libmp1,0)),IF(Schülerdaten!AT323=FALSE,0,Schülerdaten!R323)),"")</f>
        <v/>
      </c>
      <c r="S320" s="148" t="str">
        <f t="shared" si="13"/>
        <v/>
      </c>
      <c r="T320" s="148" t="str">
        <f t="shared" si="14"/>
        <v/>
      </c>
      <c r="U320" s="148" t="str">
        <f>IF(AND(A320&lt;&gt;"",Schülerdaten!S323&lt;&gt;""),Schülerdaten!S323,"")</f>
        <v/>
      </c>
      <c r="V320" s="148" t="str">
        <f>IF(AND(A320&lt;&gt;"",Schülerdaten!T323&lt;&gt;""),Schülerdaten!T323,"")</f>
        <v/>
      </c>
      <c r="W320" s="148" t="str">
        <f>IF(AND(A320&lt;&gt;"",Schülerdaten!U323&lt;&gt;""),Schülerdaten!U323,"")</f>
        <v/>
      </c>
      <c r="X320" s="148" t="str">
        <f>IF(AND(A320&lt;&gt;"",Schülerdaten!V323&lt;&gt;""),Schülerdaten!V323,"")</f>
        <v/>
      </c>
      <c r="Y320" s="148" t="str">
        <f>IF(AND(A320&lt;&gt;"",Schülerdaten!W323&lt;&gt;""),Schülerdaten!W323,"")</f>
        <v/>
      </c>
      <c r="Z320" s="148" t="str">
        <f>IF(AND(A320&lt;&gt;"",Schülerdaten!X323&lt;&gt;""),Schülerdaten!X323,"")</f>
        <v/>
      </c>
    </row>
    <row r="321" spans="1:26" x14ac:dyDescent="0.2">
      <c r="A321" s="146" t="str">
        <f>IF(OR(Schülerdaten!$C324&lt;&gt;""),Schülerdaten!A324,"")</f>
        <v/>
      </c>
      <c r="B321" s="146" t="str">
        <f>IF(A321&lt;&gt;"",Schülerdaten!B324,"")</f>
        <v/>
      </c>
      <c r="C321" s="146" t="str">
        <f>IF(AND(A321&lt;&gt;"",Schülerdaten!F324&lt;&gt;""),IF(INDEX(codeclint,MATCH(Schülerdaten!F324,libclint,0))&lt;&gt;"",INDEX(codeclint,MATCH(Schülerdaten!F324,libclint,0)),""),"")</f>
        <v/>
      </c>
      <c r="D321" s="146" t="str">
        <f t="shared" si="12"/>
        <v/>
      </c>
      <c r="E321" s="146" t="str">
        <f>IF(A321&lt;&gt;"",IF(Schülerdaten!G324&lt;&gt;"",IF(Schülerdaten!AB324&lt;&gt;"",IF(Schülerdaten!G324="LOC.ID",CONCATENATE("LOC.",Schülerdaten!AU$5),Schülerdaten!G324),""),""),"")</f>
        <v/>
      </c>
      <c r="F321" s="146" t="str">
        <f>IF(A321&lt;&gt;"",IF(Schülerdaten!H324&lt;&gt;"",Schülerdaten!H324,""),"")</f>
        <v/>
      </c>
      <c r="G321" s="146" t="str">
        <f>IF(AND(A321&lt;&gt;"",Schülerdaten!AC324&lt;&gt;""),IF(Schülerdaten!AC324=TRUE,INDEX(codesex,MATCH(Schülerdaten!I324,libsex,0)),Schülerdaten!I324),"")</f>
        <v/>
      </c>
      <c r="H321" s="147" t="str">
        <f>IF(A321&lt;&gt;"",IF(Schülerdaten!J324&lt;&gt;"",Schülerdaten!J324,""),"")</f>
        <v/>
      </c>
      <c r="I321" s="148" t="str">
        <f>IF(AND(A321&lt;&gt;"",Schülerdaten!AE324&lt;&gt;""),IF(Schülerdaten!AE324=TRUE,INDEX(codenat,MATCH(Schülerdaten!K324,libnat,0)),Schülerdaten!K324),"")</f>
        <v/>
      </c>
      <c r="J321" s="148" t="str">
        <f>IF(AND(A321&lt;&gt;"",Schülerdaten!AF324&lt;&gt;""),IF(Schülerdaten!AF324=TRUE,INDEX(codelangue,MATCH(Schülerdaten!L324,liblangue,0)),Schülerdaten!L324),"")</f>
        <v/>
      </c>
      <c r="K321" s="148" t="str">
        <f>IF(AND(A321&lt;&gt;"",Schülerdaten!AH324&lt;&gt;""),IF(Schülerdaten!AH324=TRUE,IF(INDEX(codegem,MATCH(Schülerdaten!M324,libgem,0))&lt;8000,INDEX(codegem,MATCH(Schülerdaten!M324,libgem,0)),""),Schülerdaten!M324),"")</f>
        <v/>
      </c>
      <c r="L321" s="148" t="str">
        <f>IF(AND(A321&lt;&gt;"",Schülerdaten!AH324&lt;&gt;""),IF(Schülerdaten!AH324=TRUE,INDEX(codegemhist,MATCH(Schülerdaten!M324,libgem,0)),""),"")</f>
        <v/>
      </c>
      <c r="M321" s="148" t="str">
        <f>IF(AND(A321&lt;&gt;"",Schülerdaten!AH324&lt;&gt;""),IF(Schülerdaten!AH324=TRUE,IF(INDEX(codegem,MATCH(Schülerdaten!M324,libgem,0))&gt;=8000,INDEX(codegem,MATCH(Schülerdaten!M324,libgem,0)),""),Schülerdaten!M324),"")</f>
        <v/>
      </c>
      <c r="N321" s="148" t="str">
        <f>IF(AND(A321&lt;&gt;"",Schülerdaten!AI324&lt;&gt;""),IF(Schülerdaten!AI324=TRUE,INDEX(codeschart,MATCH(Schülerdaten!N324,libschart,0)),Schülerdaten!N324),"")</f>
        <v/>
      </c>
      <c r="O321" s="148" t="str">
        <f>IF(AND(A321&lt;&gt;"",Schülerdaten!O324&lt;&gt;""),Schülerdaten!O324,"")</f>
        <v/>
      </c>
      <c r="P321" s="148" t="str">
        <f>IF(AND(A321&lt;&gt;"",Schülerdaten!AK324&lt;&gt;""),IF(Schülerdaten!AK324=TRUE,INDEX(codeform,MATCH(Schülerdaten!P324,libform,0)),Schülerdaten!P324),"")</f>
        <v/>
      </c>
      <c r="Q321" s="148" t="str">
        <f>IF(AND(A321&lt;&gt;"",Schülerdaten!AL324&lt;&gt;""),IF(Schülerdaten!AL324=TRUE,INDEX(codespe,MATCH(Schülerdaten!Q324,libspe,0)),Schülerdaten!Q324),"")</f>
        <v/>
      </c>
      <c r="R321" s="148" t="str">
        <f>IF(AND(A321&lt;&gt;"",OR(Schülerdaten!AM324&lt;&gt;"",Schülerdaten!AT324=FALSE)),IF(Schülerdaten!AM324=TRUE,INDEX(codemp1,MATCH(Schülerdaten!R324,libmp1,0)),IF(Schülerdaten!AT324=FALSE,0,Schülerdaten!R324)),"")</f>
        <v/>
      </c>
      <c r="S321" s="148" t="str">
        <f t="shared" si="13"/>
        <v/>
      </c>
      <c r="T321" s="148" t="str">
        <f t="shared" si="14"/>
        <v/>
      </c>
      <c r="U321" s="148" t="str">
        <f>IF(AND(A321&lt;&gt;"",Schülerdaten!S324&lt;&gt;""),Schülerdaten!S324,"")</f>
        <v/>
      </c>
      <c r="V321" s="148" t="str">
        <f>IF(AND(A321&lt;&gt;"",Schülerdaten!T324&lt;&gt;""),Schülerdaten!T324,"")</f>
        <v/>
      </c>
      <c r="W321" s="148" t="str">
        <f>IF(AND(A321&lt;&gt;"",Schülerdaten!U324&lt;&gt;""),Schülerdaten!U324,"")</f>
        <v/>
      </c>
      <c r="X321" s="148" t="str">
        <f>IF(AND(A321&lt;&gt;"",Schülerdaten!V324&lt;&gt;""),Schülerdaten!V324,"")</f>
        <v/>
      </c>
      <c r="Y321" s="148" t="str">
        <f>IF(AND(A321&lt;&gt;"",Schülerdaten!W324&lt;&gt;""),Schülerdaten!W324,"")</f>
        <v/>
      </c>
      <c r="Z321" s="148" t="str">
        <f>IF(AND(A321&lt;&gt;"",Schülerdaten!X324&lt;&gt;""),Schülerdaten!X324,"")</f>
        <v/>
      </c>
    </row>
    <row r="322" spans="1:26" x14ac:dyDescent="0.2">
      <c r="A322" s="146" t="str">
        <f>IF(OR(Schülerdaten!$C325&lt;&gt;""),Schülerdaten!A325,"")</f>
        <v/>
      </c>
      <c r="B322" s="146" t="str">
        <f>IF(A322&lt;&gt;"",Schülerdaten!B325,"")</f>
        <v/>
      </c>
      <c r="C322" s="146" t="str">
        <f>IF(AND(A322&lt;&gt;"",Schülerdaten!F325&lt;&gt;""),IF(INDEX(codeclint,MATCH(Schülerdaten!F325,libclint,0))&lt;&gt;"",INDEX(codeclint,MATCH(Schülerdaten!F325,libclint,0)),""),"")</f>
        <v/>
      </c>
      <c r="D322" s="146" t="str">
        <f t="shared" si="12"/>
        <v/>
      </c>
      <c r="E322" s="146" t="str">
        <f>IF(A322&lt;&gt;"",IF(Schülerdaten!G325&lt;&gt;"",IF(Schülerdaten!AB325&lt;&gt;"",IF(Schülerdaten!G325="LOC.ID",CONCATENATE("LOC.",Schülerdaten!AU$5),Schülerdaten!G325),""),""),"")</f>
        <v/>
      </c>
      <c r="F322" s="146" t="str">
        <f>IF(A322&lt;&gt;"",IF(Schülerdaten!H325&lt;&gt;"",Schülerdaten!H325,""),"")</f>
        <v/>
      </c>
      <c r="G322" s="146" t="str">
        <f>IF(AND(A322&lt;&gt;"",Schülerdaten!AC325&lt;&gt;""),IF(Schülerdaten!AC325=TRUE,INDEX(codesex,MATCH(Schülerdaten!I325,libsex,0)),Schülerdaten!I325),"")</f>
        <v/>
      </c>
      <c r="H322" s="147" t="str">
        <f>IF(A322&lt;&gt;"",IF(Schülerdaten!J325&lt;&gt;"",Schülerdaten!J325,""),"")</f>
        <v/>
      </c>
      <c r="I322" s="148" t="str">
        <f>IF(AND(A322&lt;&gt;"",Schülerdaten!AE325&lt;&gt;""),IF(Schülerdaten!AE325=TRUE,INDEX(codenat,MATCH(Schülerdaten!K325,libnat,0)),Schülerdaten!K325),"")</f>
        <v/>
      </c>
      <c r="J322" s="148" t="str">
        <f>IF(AND(A322&lt;&gt;"",Schülerdaten!AF325&lt;&gt;""),IF(Schülerdaten!AF325=TRUE,INDEX(codelangue,MATCH(Schülerdaten!L325,liblangue,0)),Schülerdaten!L325),"")</f>
        <v/>
      </c>
      <c r="K322" s="148" t="str">
        <f>IF(AND(A322&lt;&gt;"",Schülerdaten!AH325&lt;&gt;""),IF(Schülerdaten!AH325=TRUE,IF(INDEX(codegem,MATCH(Schülerdaten!M325,libgem,0))&lt;8000,INDEX(codegem,MATCH(Schülerdaten!M325,libgem,0)),""),Schülerdaten!M325),"")</f>
        <v/>
      </c>
      <c r="L322" s="148" t="str">
        <f>IF(AND(A322&lt;&gt;"",Schülerdaten!AH325&lt;&gt;""),IF(Schülerdaten!AH325=TRUE,INDEX(codegemhist,MATCH(Schülerdaten!M325,libgem,0)),""),"")</f>
        <v/>
      </c>
      <c r="M322" s="148" t="str">
        <f>IF(AND(A322&lt;&gt;"",Schülerdaten!AH325&lt;&gt;""),IF(Schülerdaten!AH325=TRUE,IF(INDEX(codegem,MATCH(Schülerdaten!M325,libgem,0))&gt;=8000,INDEX(codegem,MATCH(Schülerdaten!M325,libgem,0)),""),Schülerdaten!M325),"")</f>
        <v/>
      </c>
      <c r="N322" s="148" t="str">
        <f>IF(AND(A322&lt;&gt;"",Schülerdaten!AI325&lt;&gt;""),IF(Schülerdaten!AI325=TRUE,INDEX(codeschart,MATCH(Schülerdaten!N325,libschart,0)),Schülerdaten!N325),"")</f>
        <v/>
      </c>
      <c r="O322" s="148" t="str">
        <f>IF(AND(A322&lt;&gt;"",Schülerdaten!O325&lt;&gt;""),Schülerdaten!O325,"")</f>
        <v/>
      </c>
      <c r="P322" s="148" t="str">
        <f>IF(AND(A322&lt;&gt;"",Schülerdaten!AK325&lt;&gt;""),IF(Schülerdaten!AK325=TRUE,INDEX(codeform,MATCH(Schülerdaten!P325,libform,0)),Schülerdaten!P325),"")</f>
        <v/>
      </c>
      <c r="Q322" s="148" t="str">
        <f>IF(AND(A322&lt;&gt;"",Schülerdaten!AL325&lt;&gt;""),IF(Schülerdaten!AL325=TRUE,INDEX(codespe,MATCH(Schülerdaten!Q325,libspe,0)),Schülerdaten!Q325),"")</f>
        <v/>
      </c>
      <c r="R322" s="148" t="str">
        <f>IF(AND(A322&lt;&gt;"",OR(Schülerdaten!AM325&lt;&gt;"",Schülerdaten!AT325=FALSE)),IF(Schülerdaten!AM325=TRUE,INDEX(codemp1,MATCH(Schülerdaten!R325,libmp1,0)),IF(Schülerdaten!AT325=FALSE,0,Schülerdaten!R325)),"")</f>
        <v/>
      </c>
      <c r="S322" s="148" t="str">
        <f t="shared" si="13"/>
        <v/>
      </c>
      <c r="T322" s="148" t="str">
        <f t="shared" si="14"/>
        <v/>
      </c>
      <c r="U322" s="148" t="str">
        <f>IF(AND(A322&lt;&gt;"",Schülerdaten!S325&lt;&gt;""),Schülerdaten!S325,"")</f>
        <v/>
      </c>
      <c r="V322" s="148" t="str">
        <f>IF(AND(A322&lt;&gt;"",Schülerdaten!T325&lt;&gt;""),Schülerdaten!T325,"")</f>
        <v/>
      </c>
      <c r="W322" s="148" t="str">
        <f>IF(AND(A322&lt;&gt;"",Schülerdaten!U325&lt;&gt;""),Schülerdaten!U325,"")</f>
        <v/>
      </c>
      <c r="X322" s="148" t="str">
        <f>IF(AND(A322&lt;&gt;"",Schülerdaten!V325&lt;&gt;""),Schülerdaten!V325,"")</f>
        <v/>
      </c>
      <c r="Y322" s="148" t="str">
        <f>IF(AND(A322&lt;&gt;"",Schülerdaten!W325&lt;&gt;""),Schülerdaten!W325,"")</f>
        <v/>
      </c>
      <c r="Z322" s="148" t="str">
        <f>IF(AND(A322&lt;&gt;"",Schülerdaten!X325&lt;&gt;""),Schülerdaten!X325,"")</f>
        <v/>
      </c>
    </row>
    <row r="323" spans="1:26" x14ac:dyDescent="0.2">
      <c r="A323" s="146" t="str">
        <f>IF(OR(Schülerdaten!$C326&lt;&gt;""),Schülerdaten!A326,"")</f>
        <v/>
      </c>
      <c r="B323" s="146" t="str">
        <f>IF(A323&lt;&gt;"",Schülerdaten!B326,"")</f>
        <v/>
      </c>
      <c r="C323" s="146" t="str">
        <f>IF(AND(A323&lt;&gt;"",Schülerdaten!F326&lt;&gt;""),IF(INDEX(codeclint,MATCH(Schülerdaten!F326,libclint,0))&lt;&gt;"",INDEX(codeclint,MATCH(Schülerdaten!F326,libclint,0)),""),"")</f>
        <v/>
      </c>
      <c r="D323" s="146" t="str">
        <f t="shared" ref="D323:D386" si="15">IF(A323&lt;&gt;"",99990000,"")</f>
        <v/>
      </c>
      <c r="E323" s="146" t="str">
        <f>IF(A323&lt;&gt;"",IF(Schülerdaten!G326&lt;&gt;"",IF(Schülerdaten!AB326&lt;&gt;"",IF(Schülerdaten!G326="LOC.ID",CONCATENATE("LOC.",Schülerdaten!AU$5),Schülerdaten!G326),""),""),"")</f>
        <v/>
      </c>
      <c r="F323" s="146" t="str">
        <f>IF(A323&lt;&gt;"",IF(Schülerdaten!H326&lt;&gt;"",Schülerdaten!H326,""),"")</f>
        <v/>
      </c>
      <c r="G323" s="146" t="str">
        <f>IF(AND(A323&lt;&gt;"",Schülerdaten!AC326&lt;&gt;""),IF(Schülerdaten!AC326=TRUE,INDEX(codesex,MATCH(Schülerdaten!I326,libsex,0)),Schülerdaten!I326),"")</f>
        <v/>
      </c>
      <c r="H323" s="147" t="str">
        <f>IF(A323&lt;&gt;"",IF(Schülerdaten!J326&lt;&gt;"",Schülerdaten!J326,""),"")</f>
        <v/>
      </c>
      <c r="I323" s="148" t="str">
        <f>IF(AND(A323&lt;&gt;"",Schülerdaten!AE326&lt;&gt;""),IF(Schülerdaten!AE326=TRUE,INDEX(codenat,MATCH(Schülerdaten!K326,libnat,0)),Schülerdaten!K326),"")</f>
        <v/>
      </c>
      <c r="J323" s="148" t="str">
        <f>IF(AND(A323&lt;&gt;"",Schülerdaten!AF326&lt;&gt;""),IF(Schülerdaten!AF326=TRUE,INDEX(codelangue,MATCH(Schülerdaten!L326,liblangue,0)),Schülerdaten!L326),"")</f>
        <v/>
      </c>
      <c r="K323" s="148" t="str">
        <f>IF(AND(A323&lt;&gt;"",Schülerdaten!AH326&lt;&gt;""),IF(Schülerdaten!AH326=TRUE,IF(INDEX(codegem,MATCH(Schülerdaten!M326,libgem,0))&lt;8000,INDEX(codegem,MATCH(Schülerdaten!M326,libgem,0)),""),Schülerdaten!M326),"")</f>
        <v/>
      </c>
      <c r="L323" s="148" t="str">
        <f>IF(AND(A323&lt;&gt;"",Schülerdaten!AH326&lt;&gt;""),IF(Schülerdaten!AH326=TRUE,INDEX(codegemhist,MATCH(Schülerdaten!M326,libgem,0)),""),"")</f>
        <v/>
      </c>
      <c r="M323" s="148" t="str">
        <f>IF(AND(A323&lt;&gt;"",Schülerdaten!AH326&lt;&gt;""),IF(Schülerdaten!AH326=TRUE,IF(INDEX(codegem,MATCH(Schülerdaten!M326,libgem,0))&gt;=8000,INDEX(codegem,MATCH(Schülerdaten!M326,libgem,0)),""),Schülerdaten!M326),"")</f>
        <v/>
      </c>
      <c r="N323" s="148" t="str">
        <f>IF(AND(A323&lt;&gt;"",Schülerdaten!AI326&lt;&gt;""),IF(Schülerdaten!AI326=TRUE,INDEX(codeschart,MATCH(Schülerdaten!N326,libschart,0)),Schülerdaten!N326),"")</f>
        <v/>
      </c>
      <c r="O323" s="148" t="str">
        <f>IF(AND(A323&lt;&gt;"",Schülerdaten!O326&lt;&gt;""),Schülerdaten!O326,"")</f>
        <v/>
      </c>
      <c r="P323" s="148" t="str">
        <f>IF(AND(A323&lt;&gt;"",Schülerdaten!AK326&lt;&gt;""),IF(Schülerdaten!AK326=TRUE,INDEX(codeform,MATCH(Schülerdaten!P326,libform,0)),Schülerdaten!P326),"")</f>
        <v/>
      </c>
      <c r="Q323" s="148" t="str">
        <f>IF(AND(A323&lt;&gt;"",Schülerdaten!AL326&lt;&gt;""),IF(Schülerdaten!AL326=TRUE,INDEX(codespe,MATCH(Schülerdaten!Q326,libspe,0)),Schülerdaten!Q326),"")</f>
        <v/>
      </c>
      <c r="R323" s="148" t="str">
        <f>IF(AND(A323&lt;&gt;"",OR(Schülerdaten!AM326&lt;&gt;"",Schülerdaten!AT326=FALSE)),IF(Schülerdaten!AM326=TRUE,INDEX(codemp1,MATCH(Schülerdaten!R326,libmp1,0)),IF(Schülerdaten!AT326=FALSE,0,Schülerdaten!R326)),"")</f>
        <v/>
      </c>
      <c r="S323" s="148" t="str">
        <f t="shared" ref="S323:S386" si="16">IF(A323&lt;&gt;"",98990000,"")</f>
        <v/>
      </c>
      <c r="T323" s="148" t="str">
        <f t="shared" ref="T323:T386" si="17">IF(A323&lt;&gt;"",99,"")</f>
        <v/>
      </c>
      <c r="U323" s="148" t="str">
        <f>IF(AND(A323&lt;&gt;"",Schülerdaten!S326&lt;&gt;""),Schülerdaten!S326,"")</f>
        <v/>
      </c>
      <c r="V323" s="148" t="str">
        <f>IF(AND(A323&lt;&gt;"",Schülerdaten!T326&lt;&gt;""),Schülerdaten!T326,"")</f>
        <v/>
      </c>
      <c r="W323" s="148" t="str">
        <f>IF(AND(A323&lt;&gt;"",Schülerdaten!U326&lt;&gt;""),Schülerdaten!U326,"")</f>
        <v/>
      </c>
      <c r="X323" s="148" t="str">
        <f>IF(AND(A323&lt;&gt;"",Schülerdaten!V326&lt;&gt;""),Schülerdaten!V326,"")</f>
        <v/>
      </c>
      <c r="Y323" s="148" t="str">
        <f>IF(AND(A323&lt;&gt;"",Schülerdaten!W326&lt;&gt;""),Schülerdaten!W326,"")</f>
        <v/>
      </c>
      <c r="Z323" s="148" t="str">
        <f>IF(AND(A323&lt;&gt;"",Schülerdaten!X326&lt;&gt;""),Schülerdaten!X326,"")</f>
        <v/>
      </c>
    </row>
    <row r="324" spans="1:26" x14ac:dyDescent="0.2">
      <c r="A324" s="146" t="str">
        <f>IF(OR(Schülerdaten!$C327&lt;&gt;""),Schülerdaten!A327,"")</f>
        <v/>
      </c>
      <c r="B324" s="146" t="str">
        <f>IF(A324&lt;&gt;"",Schülerdaten!B327,"")</f>
        <v/>
      </c>
      <c r="C324" s="146" t="str">
        <f>IF(AND(A324&lt;&gt;"",Schülerdaten!F327&lt;&gt;""),IF(INDEX(codeclint,MATCH(Schülerdaten!F327,libclint,0))&lt;&gt;"",INDEX(codeclint,MATCH(Schülerdaten!F327,libclint,0)),""),"")</f>
        <v/>
      </c>
      <c r="D324" s="146" t="str">
        <f t="shared" si="15"/>
        <v/>
      </c>
      <c r="E324" s="146" t="str">
        <f>IF(A324&lt;&gt;"",IF(Schülerdaten!G327&lt;&gt;"",IF(Schülerdaten!AB327&lt;&gt;"",IF(Schülerdaten!G327="LOC.ID",CONCATENATE("LOC.",Schülerdaten!AU$5),Schülerdaten!G327),""),""),"")</f>
        <v/>
      </c>
      <c r="F324" s="146" t="str">
        <f>IF(A324&lt;&gt;"",IF(Schülerdaten!H327&lt;&gt;"",Schülerdaten!H327,""),"")</f>
        <v/>
      </c>
      <c r="G324" s="146" t="str">
        <f>IF(AND(A324&lt;&gt;"",Schülerdaten!AC327&lt;&gt;""),IF(Schülerdaten!AC327=TRUE,INDEX(codesex,MATCH(Schülerdaten!I327,libsex,0)),Schülerdaten!I327),"")</f>
        <v/>
      </c>
      <c r="H324" s="147" t="str">
        <f>IF(A324&lt;&gt;"",IF(Schülerdaten!J327&lt;&gt;"",Schülerdaten!J327,""),"")</f>
        <v/>
      </c>
      <c r="I324" s="148" t="str">
        <f>IF(AND(A324&lt;&gt;"",Schülerdaten!AE327&lt;&gt;""),IF(Schülerdaten!AE327=TRUE,INDEX(codenat,MATCH(Schülerdaten!K327,libnat,0)),Schülerdaten!K327),"")</f>
        <v/>
      </c>
      <c r="J324" s="148" t="str">
        <f>IF(AND(A324&lt;&gt;"",Schülerdaten!AF327&lt;&gt;""),IF(Schülerdaten!AF327=TRUE,INDEX(codelangue,MATCH(Schülerdaten!L327,liblangue,0)),Schülerdaten!L327),"")</f>
        <v/>
      </c>
      <c r="K324" s="148" t="str">
        <f>IF(AND(A324&lt;&gt;"",Schülerdaten!AH327&lt;&gt;""),IF(Schülerdaten!AH327=TRUE,IF(INDEX(codegem,MATCH(Schülerdaten!M327,libgem,0))&lt;8000,INDEX(codegem,MATCH(Schülerdaten!M327,libgem,0)),""),Schülerdaten!M327),"")</f>
        <v/>
      </c>
      <c r="L324" s="148" t="str">
        <f>IF(AND(A324&lt;&gt;"",Schülerdaten!AH327&lt;&gt;""),IF(Schülerdaten!AH327=TRUE,INDEX(codegemhist,MATCH(Schülerdaten!M327,libgem,0)),""),"")</f>
        <v/>
      </c>
      <c r="M324" s="148" t="str">
        <f>IF(AND(A324&lt;&gt;"",Schülerdaten!AH327&lt;&gt;""),IF(Schülerdaten!AH327=TRUE,IF(INDEX(codegem,MATCH(Schülerdaten!M327,libgem,0))&gt;=8000,INDEX(codegem,MATCH(Schülerdaten!M327,libgem,0)),""),Schülerdaten!M327),"")</f>
        <v/>
      </c>
      <c r="N324" s="148" t="str">
        <f>IF(AND(A324&lt;&gt;"",Schülerdaten!AI327&lt;&gt;""),IF(Schülerdaten!AI327=TRUE,INDEX(codeschart,MATCH(Schülerdaten!N327,libschart,0)),Schülerdaten!N327),"")</f>
        <v/>
      </c>
      <c r="O324" s="148" t="str">
        <f>IF(AND(A324&lt;&gt;"",Schülerdaten!O327&lt;&gt;""),Schülerdaten!O327,"")</f>
        <v/>
      </c>
      <c r="P324" s="148" t="str">
        <f>IF(AND(A324&lt;&gt;"",Schülerdaten!AK327&lt;&gt;""),IF(Schülerdaten!AK327=TRUE,INDEX(codeform,MATCH(Schülerdaten!P327,libform,0)),Schülerdaten!P327),"")</f>
        <v/>
      </c>
      <c r="Q324" s="148" t="str">
        <f>IF(AND(A324&lt;&gt;"",Schülerdaten!AL327&lt;&gt;""),IF(Schülerdaten!AL327=TRUE,INDEX(codespe,MATCH(Schülerdaten!Q327,libspe,0)),Schülerdaten!Q327),"")</f>
        <v/>
      </c>
      <c r="R324" s="148" t="str">
        <f>IF(AND(A324&lt;&gt;"",OR(Schülerdaten!AM327&lt;&gt;"",Schülerdaten!AT327=FALSE)),IF(Schülerdaten!AM327=TRUE,INDEX(codemp1,MATCH(Schülerdaten!R327,libmp1,0)),IF(Schülerdaten!AT327=FALSE,0,Schülerdaten!R327)),"")</f>
        <v/>
      </c>
      <c r="S324" s="148" t="str">
        <f t="shared" si="16"/>
        <v/>
      </c>
      <c r="T324" s="148" t="str">
        <f t="shared" si="17"/>
        <v/>
      </c>
      <c r="U324" s="148" t="str">
        <f>IF(AND(A324&lt;&gt;"",Schülerdaten!S327&lt;&gt;""),Schülerdaten!S327,"")</f>
        <v/>
      </c>
      <c r="V324" s="148" t="str">
        <f>IF(AND(A324&lt;&gt;"",Schülerdaten!T327&lt;&gt;""),Schülerdaten!T327,"")</f>
        <v/>
      </c>
      <c r="W324" s="148" t="str">
        <f>IF(AND(A324&lt;&gt;"",Schülerdaten!U327&lt;&gt;""),Schülerdaten!U327,"")</f>
        <v/>
      </c>
      <c r="X324" s="148" t="str">
        <f>IF(AND(A324&lt;&gt;"",Schülerdaten!V327&lt;&gt;""),Schülerdaten!V327,"")</f>
        <v/>
      </c>
      <c r="Y324" s="148" t="str">
        <f>IF(AND(A324&lt;&gt;"",Schülerdaten!W327&lt;&gt;""),Schülerdaten!W327,"")</f>
        <v/>
      </c>
      <c r="Z324" s="148" t="str">
        <f>IF(AND(A324&lt;&gt;"",Schülerdaten!X327&lt;&gt;""),Schülerdaten!X327,"")</f>
        <v/>
      </c>
    </row>
    <row r="325" spans="1:26" x14ac:dyDescent="0.2">
      <c r="A325" s="146" t="str">
        <f>IF(OR(Schülerdaten!$C328&lt;&gt;""),Schülerdaten!A328,"")</f>
        <v/>
      </c>
      <c r="B325" s="146" t="str">
        <f>IF(A325&lt;&gt;"",Schülerdaten!B328,"")</f>
        <v/>
      </c>
      <c r="C325" s="146" t="str">
        <f>IF(AND(A325&lt;&gt;"",Schülerdaten!F328&lt;&gt;""),IF(INDEX(codeclint,MATCH(Schülerdaten!F328,libclint,0))&lt;&gt;"",INDEX(codeclint,MATCH(Schülerdaten!F328,libclint,0)),""),"")</f>
        <v/>
      </c>
      <c r="D325" s="146" t="str">
        <f t="shared" si="15"/>
        <v/>
      </c>
      <c r="E325" s="146" t="str">
        <f>IF(A325&lt;&gt;"",IF(Schülerdaten!G328&lt;&gt;"",IF(Schülerdaten!AB328&lt;&gt;"",IF(Schülerdaten!G328="LOC.ID",CONCATENATE("LOC.",Schülerdaten!AU$5),Schülerdaten!G328),""),""),"")</f>
        <v/>
      </c>
      <c r="F325" s="146" t="str">
        <f>IF(A325&lt;&gt;"",IF(Schülerdaten!H328&lt;&gt;"",Schülerdaten!H328,""),"")</f>
        <v/>
      </c>
      <c r="G325" s="146" t="str">
        <f>IF(AND(A325&lt;&gt;"",Schülerdaten!AC328&lt;&gt;""),IF(Schülerdaten!AC328=TRUE,INDEX(codesex,MATCH(Schülerdaten!I328,libsex,0)),Schülerdaten!I328),"")</f>
        <v/>
      </c>
      <c r="H325" s="147" t="str">
        <f>IF(A325&lt;&gt;"",IF(Schülerdaten!J328&lt;&gt;"",Schülerdaten!J328,""),"")</f>
        <v/>
      </c>
      <c r="I325" s="148" t="str">
        <f>IF(AND(A325&lt;&gt;"",Schülerdaten!AE328&lt;&gt;""),IF(Schülerdaten!AE328=TRUE,INDEX(codenat,MATCH(Schülerdaten!K328,libnat,0)),Schülerdaten!K328),"")</f>
        <v/>
      </c>
      <c r="J325" s="148" t="str">
        <f>IF(AND(A325&lt;&gt;"",Schülerdaten!AF328&lt;&gt;""),IF(Schülerdaten!AF328=TRUE,INDEX(codelangue,MATCH(Schülerdaten!L328,liblangue,0)),Schülerdaten!L328),"")</f>
        <v/>
      </c>
      <c r="K325" s="148" t="str">
        <f>IF(AND(A325&lt;&gt;"",Schülerdaten!AH328&lt;&gt;""),IF(Schülerdaten!AH328=TRUE,IF(INDEX(codegem,MATCH(Schülerdaten!M328,libgem,0))&lt;8000,INDEX(codegem,MATCH(Schülerdaten!M328,libgem,0)),""),Schülerdaten!M328),"")</f>
        <v/>
      </c>
      <c r="L325" s="148" t="str">
        <f>IF(AND(A325&lt;&gt;"",Schülerdaten!AH328&lt;&gt;""),IF(Schülerdaten!AH328=TRUE,INDEX(codegemhist,MATCH(Schülerdaten!M328,libgem,0)),""),"")</f>
        <v/>
      </c>
      <c r="M325" s="148" t="str">
        <f>IF(AND(A325&lt;&gt;"",Schülerdaten!AH328&lt;&gt;""),IF(Schülerdaten!AH328=TRUE,IF(INDEX(codegem,MATCH(Schülerdaten!M328,libgem,0))&gt;=8000,INDEX(codegem,MATCH(Schülerdaten!M328,libgem,0)),""),Schülerdaten!M328),"")</f>
        <v/>
      </c>
      <c r="N325" s="148" t="str">
        <f>IF(AND(A325&lt;&gt;"",Schülerdaten!AI328&lt;&gt;""),IF(Schülerdaten!AI328=TRUE,INDEX(codeschart,MATCH(Schülerdaten!N328,libschart,0)),Schülerdaten!N328),"")</f>
        <v/>
      </c>
      <c r="O325" s="148" t="str">
        <f>IF(AND(A325&lt;&gt;"",Schülerdaten!O328&lt;&gt;""),Schülerdaten!O328,"")</f>
        <v/>
      </c>
      <c r="P325" s="148" t="str">
        <f>IF(AND(A325&lt;&gt;"",Schülerdaten!AK328&lt;&gt;""),IF(Schülerdaten!AK328=TRUE,INDEX(codeform,MATCH(Schülerdaten!P328,libform,0)),Schülerdaten!P328),"")</f>
        <v/>
      </c>
      <c r="Q325" s="148" t="str">
        <f>IF(AND(A325&lt;&gt;"",Schülerdaten!AL328&lt;&gt;""),IF(Schülerdaten!AL328=TRUE,INDEX(codespe,MATCH(Schülerdaten!Q328,libspe,0)),Schülerdaten!Q328),"")</f>
        <v/>
      </c>
      <c r="R325" s="148" t="str">
        <f>IF(AND(A325&lt;&gt;"",OR(Schülerdaten!AM328&lt;&gt;"",Schülerdaten!AT328=FALSE)),IF(Schülerdaten!AM328=TRUE,INDEX(codemp1,MATCH(Schülerdaten!R328,libmp1,0)),IF(Schülerdaten!AT328=FALSE,0,Schülerdaten!R328)),"")</f>
        <v/>
      </c>
      <c r="S325" s="148" t="str">
        <f t="shared" si="16"/>
        <v/>
      </c>
      <c r="T325" s="148" t="str">
        <f t="shared" si="17"/>
        <v/>
      </c>
      <c r="U325" s="148" t="str">
        <f>IF(AND(A325&lt;&gt;"",Schülerdaten!S328&lt;&gt;""),Schülerdaten!S328,"")</f>
        <v/>
      </c>
      <c r="V325" s="148" t="str">
        <f>IF(AND(A325&lt;&gt;"",Schülerdaten!T328&lt;&gt;""),Schülerdaten!T328,"")</f>
        <v/>
      </c>
      <c r="W325" s="148" t="str">
        <f>IF(AND(A325&lt;&gt;"",Schülerdaten!U328&lt;&gt;""),Schülerdaten!U328,"")</f>
        <v/>
      </c>
      <c r="X325" s="148" t="str">
        <f>IF(AND(A325&lt;&gt;"",Schülerdaten!V328&lt;&gt;""),Schülerdaten!V328,"")</f>
        <v/>
      </c>
      <c r="Y325" s="148" t="str">
        <f>IF(AND(A325&lt;&gt;"",Schülerdaten!W328&lt;&gt;""),Schülerdaten!W328,"")</f>
        <v/>
      </c>
      <c r="Z325" s="148" t="str">
        <f>IF(AND(A325&lt;&gt;"",Schülerdaten!X328&lt;&gt;""),Schülerdaten!X328,"")</f>
        <v/>
      </c>
    </row>
    <row r="326" spans="1:26" x14ac:dyDescent="0.2">
      <c r="A326" s="146" t="str">
        <f>IF(OR(Schülerdaten!$C329&lt;&gt;""),Schülerdaten!A329,"")</f>
        <v/>
      </c>
      <c r="B326" s="146" t="str">
        <f>IF(A326&lt;&gt;"",Schülerdaten!B329,"")</f>
        <v/>
      </c>
      <c r="C326" s="146" t="str">
        <f>IF(AND(A326&lt;&gt;"",Schülerdaten!F329&lt;&gt;""),IF(INDEX(codeclint,MATCH(Schülerdaten!F329,libclint,0))&lt;&gt;"",INDEX(codeclint,MATCH(Schülerdaten!F329,libclint,0)),""),"")</f>
        <v/>
      </c>
      <c r="D326" s="146" t="str">
        <f t="shared" si="15"/>
        <v/>
      </c>
      <c r="E326" s="146" t="str">
        <f>IF(A326&lt;&gt;"",IF(Schülerdaten!G329&lt;&gt;"",IF(Schülerdaten!AB329&lt;&gt;"",IF(Schülerdaten!G329="LOC.ID",CONCATENATE("LOC.",Schülerdaten!AU$5),Schülerdaten!G329),""),""),"")</f>
        <v/>
      </c>
      <c r="F326" s="146" t="str">
        <f>IF(A326&lt;&gt;"",IF(Schülerdaten!H329&lt;&gt;"",Schülerdaten!H329,""),"")</f>
        <v/>
      </c>
      <c r="G326" s="146" t="str">
        <f>IF(AND(A326&lt;&gt;"",Schülerdaten!AC329&lt;&gt;""),IF(Schülerdaten!AC329=TRUE,INDEX(codesex,MATCH(Schülerdaten!I329,libsex,0)),Schülerdaten!I329),"")</f>
        <v/>
      </c>
      <c r="H326" s="147" t="str">
        <f>IF(A326&lt;&gt;"",IF(Schülerdaten!J329&lt;&gt;"",Schülerdaten!J329,""),"")</f>
        <v/>
      </c>
      <c r="I326" s="148" t="str">
        <f>IF(AND(A326&lt;&gt;"",Schülerdaten!AE329&lt;&gt;""),IF(Schülerdaten!AE329=TRUE,INDEX(codenat,MATCH(Schülerdaten!K329,libnat,0)),Schülerdaten!K329),"")</f>
        <v/>
      </c>
      <c r="J326" s="148" t="str">
        <f>IF(AND(A326&lt;&gt;"",Schülerdaten!AF329&lt;&gt;""),IF(Schülerdaten!AF329=TRUE,INDEX(codelangue,MATCH(Schülerdaten!L329,liblangue,0)),Schülerdaten!L329),"")</f>
        <v/>
      </c>
      <c r="K326" s="148" t="str">
        <f>IF(AND(A326&lt;&gt;"",Schülerdaten!AH329&lt;&gt;""),IF(Schülerdaten!AH329=TRUE,IF(INDEX(codegem,MATCH(Schülerdaten!M329,libgem,0))&lt;8000,INDEX(codegem,MATCH(Schülerdaten!M329,libgem,0)),""),Schülerdaten!M329),"")</f>
        <v/>
      </c>
      <c r="L326" s="148" t="str">
        <f>IF(AND(A326&lt;&gt;"",Schülerdaten!AH329&lt;&gt;""),IF(Schülerdaten!AH329=TRUE,INDEX(codegemhist,MATCH(Schülerdaten!M329,libgem,0)),""),"")</f>
        <v/>
      </c>
      <c r="M326" s="148" t="str">
        <f>IF(AND(A326&lt;&gt;"",Schülerdaten!AH329&lt;&gt;""),IF(Schülerdaten!AH329=TRUE,IF(INDEX(codegem,MATCH(Schülerdaten!M329,libgem,0))&gt;=8000,INDEX(codegem,MATCH(Schülerdaten!M329,libgem,0)),""),Schülerdaten!M329),"")</f>
        <v/>
      </c>
      <c r="N326" s="148" t="str">
        <f>IF(AND(A326&lt;&gt;"",Schülerdaten!AI329&lt;&gt;""),IF(Schülerdaten!AI329=TRUE,INDEX(codeschart,MATCH(Schülerdaten!N329,libschart,0)),Schülerdaten!N329),"")</f>
        <v/>
      </c>
      <c r="O326" s="148" t="str">
        <f>IF(AND(A326&lt;&gt;"",Schülerdaten!O329&lt;&gt;""),Schülerdaten!O329,"")</f>
        <v/>
      </c>
      <c r="P326" s="148" t="str">
        <f>IF(AND(A326&lt;&gt;"",Schülerdaten!AK329&lt;&gt;""),IF(Schülerdaten!AK329=TRUE,INDEX(codeform,MATCH(Schülerdaten!P329,libform,0)),Schülerdaten!P329),"")</f>
        <v/>
      </c>
      <c r="Q326" s="148" t="str">
        <f>IF(AND(A326&lt;&gt;"",Schülerdaten!AL329&lt;&gt;""),IF(Schülerdaten!AL329=TRUE,INDEX(codespe,MATCH(Schülerdaten!Q329,libspe,0)),Schülerdaten!Q329),"")</f>
        <v/>
      </c>
      <c r="R326" s="148" t="str">
        <f>IF(AND(A326&lt;&gt;"",OR(Schülerdaten!AM329&lt;&gt;"",Schülerdaten!AT329=FALSE)),IF(Schülerdaten!AM329=TRUE,INDEX(codemp1,MATCH(Schülerdaten!R329,libmp1,0)),IF(Schülerdaten!AT329=FALSE,0,Schülerdaten!R329)),"")</f>
        <v/>
      </c>
      <c r="S326" s="148" t="str">
        <f t="shared" si="16"/>
        <v/>
      </c>
      <c r="T326" s="148" t="str">
        <f t="shared" si="17"/>
        <v/>
      </c>
      <c r="U326" s="148" t="str">
        <f>IF(AND(A326&lt;&gt;"",Schülerdaten!S329&lt;&gt;""),Schülerdaten!S329,"")</f>
        <v/>
      </c>
      <c r="V326" s="148" t="str">
        <f>IF(AND(A326&lt;&gt;"",Schülerdaten!T329&lt;&gt;""),Schülerdaten!T329,"")</f>
        <v/>
      </c>
      <c r="W326" s="148" t="str">
        <f>IF(AND(A326&lt;&gt;"",Schülerdaten!U329&lt;&gt;""),Schülerdaten!U329,"")</f>
        <v/>
      </c>
      <c r="X326" s="148" t="str">
        <f>IF(AND(A326&lt;&gt;"",Schülerdaten!V329&lt;&gt;""),Schülerdaten!V329,"")</f>
        <v/>
      </c>
      <c r="Y326" s="148" t="str">
        <f>IF(AND(A326&lt;&gt;"",Schülerdaten!W329&lt;&gt;""),Schülerdaten!W329,"")</f>
        <v/>
      </c>
      <c r="Z326" s="148" t="str">
        <f>IF(AND(A326&lt;&gt;"",Schülerdaten!X329&lt;&gt;""),Schülerdaten!X329,"")</f>
        <v/>
      </c>
    </row>
    <row r="327" spans="1:26" x14ac:dyDescent="0.2">
      <c r="A327" s="146" t="str">
        <f>IF(OR(Schülerdaten!$C330&lt;&gt;""),Schülerdaten!A330,"")</f>
        <v/>
      </c>
      <c r="B327" s="146" t="str">
        <f>IF(A327&lt;&gt;"",Schülerdaten!B330,"")</f>
        <v/>
      </c>
      <c r="C327" s="146" t="str">
        <f>IF(AND(A327&lt;&gt;"",Schülerdaten!F330&lt;&gt;""),IF(INDEX(codeclint,MATCH(Schülerdaten!F330,libclint,0))&lt;&gt;"",INDEX(codeclint,MATCH(Schülerdaten!F330,libclint,0)),""),"")</f>
        <v/>
      </c>
      <c r="D327" s="146" t="str">
        <f t="shared" si="15"/>
        <v/>
      </c>
      <c r="E327" s="146" t="str">
        <f>IF(A327&lt;&gt;"",IF(Schülerdaten!G330&lt;&gt;"",IF(Schülerdaten!AB330&lt;&gt;"",IF(Schülerdaten!G330="LOC.ID",CONCATENATE("LOC.",Schülerdaten!AU$5),Schülerdaten!G330),""),""),"")</f>
        <v/>
      </c>
      <c r="F327" s="146" t="str">
        <f>IF(A327&lt;&gt;"",IF(Schülerdaten!H330&lt;&gt;"",Schülerdaten!H330,""),"")</f>
        <v/>
      </c>
      <c r="G327" s="146" t="str">
        <f>IF(AND(A327&lt;&gt;"",Schülerdaten!AC330&lt;&gt;""),IF(Schülerdaten!AC330=TRUE,INDEX(codesex,MATCH(Schülerdaten!I330,libsex,0)),Schülerdaten!I330),"")</f>
        <v/>
      </c>
      <c r="H327" s="147" t="str">
        <f>IF(A327&lt;&gt;"",IF(Schülerdaten!J330&lt;&gt;"",Schülerdaten!J330,""),"")</f>
        <v/>
      </c>
      <c r="I327" s="148" t="str">
        <f>IF(AND(A327&lt;&gt;"",Schülerdaten!AE330&lt;&gt;""),IF(Schülerdaten!AE330=TRUE,INDEX(codenat,MATCH(Schülerdaten!K330,libnat,0)),Schülerdaten!K330),"")</f>
        <v/>
      </c>
      <c r="J327" s="148" t="str">
        <f>IF(AND(A327&lt;&gt;"",Schülerdaten!AF330&lt;&gt;""),IF(Schülerdaten!AF330=TRUE,INDEX(codelangue,MATCH(Schülerdaten!L330,liblangue,0)),Schülerdaten!L330),"")</f>
        <v/>
      </c>
      <c r="K327" s="148" t="str">
        <f>IF(AND(A327&lt;&gt;"",Schülerdaten!AH330&lt;&gt;""),IF(Schülerdaten!AH330=TRUE,IF(INDEX(codegem,MATCH(Schülerdaten!M330,libgem,0))&lt;8000,INDEX(codegem,MATCH(Schülerdaten!M330,libgem,0)),""),Schülerdaten!M330),"")</f>
        <v/>
      </c>
      <c r="L327" s="148" t="str">
        <f>IF(AND(A327&lt;&gt;"",Schülerdaten!AH330&lt;&gt;""),IF(Schülerdaten!AH330=TRUE,INDEX(codegemhist,MATCH(Schülerdaten!M330,libgem,0)),""),"")</f>
        <v/>
      </c>
      <c r="M327" s="148" t="str">
        <f>IF(AND(A327&lt;&gt;"",Schülerdaten!AH330&lt;&gt;""),IF(Schülerdaten!AH330=TRUE,IF(INDEX(codegem,MATCH(Schülerdaten!M330,libgem,0))&gt;=8000,INDEX(codegem,MATCH(Schülerdaten!M330,libgem,0)),""),Schülerdaten!M330),"")</f>
        <v/>
      </c>
      <c r="N327" s="148" t="str">
        <f>IF(AND(A327&lt;&gt;"",Schülerdaten!AI330&lt;&gt;""),IF(Schülerdaten!AI330=TRUE,INDEX(codeschart,MATCH(Schülerdaten!N330,libschart,0)),Schülerdaten!N330),"")</f>
        <v/>
      </c>
      <c r="O327" s="148" t="str">
        <f>IF(AND(A327&lt;&gt;"",Schülerdaten!O330&lt;&gt;""),Schülerdaten!O330,"")</f>
        <v/>
      </c>
      <c r="P327" s="148" t="str">
        <f>IF(AND(A327&lt;&gt;"",Schülerdaten!AK330&lt;&gt;""),IF(Schülerdaten!AK330=TRUE,INDEX(codeform,MATCH(Schülerdaten!P330,libform,0)),Schülerdaten!P330),"")</f>
        <v/>
      </c>
      <c r="Q327" s="148" t="str">
        <f>IF(AND(A327&lt;&gt;"",Schülerdaten!AL330&lt;&gt;""),IF(Schülerdaten!AL330=TRUE,INDEX(codespe,MATCH(Schülerdaten!Q330,libspe,0)),Schülerdaten!Q330),"")</f>
        <v/>
      </c>
      <c r="R327" s="148" t="str">
        <f>IF(AND(A327&lt;&gt;"",OR(Schülerdaten!AM330&lt;&gt;"",Schülerdaten!AT330=FALSE)),IF(Schülerdaten!AM330=TRUE,INDEX(codemp1,MATCH(Schülerdaten!R330,libmp1,0)),IF(Schülerdaten!AT330=FALSE,0,Schülerdaten!R330)),"")</f>
        <v/>
      </c>
      <c r="S327" s="148" t="str">
        <f t="shared" si="16"/>
        <v/>
      </c>
      <c r="T327" s="148" t="str">
        <f t="shared" si="17"/>
        <v/>
      </c>
      <c r="U327" s="148" t="str">
        <f>IF(AND(A327&lt;&gt;"",Schülerdaten!S330&lt;&gt;""),Schülerdaten!S330,"")</f>
        <v/>
      </c>
      <c r="V327" s="148" t="str">
        <f>IF(AND(A327&lt;&gt;"",Schülerdaten!T330&lt;&gt;""),Schülerdaten!T330,"")</f>
        <v/>
      </c>
      <c r="W327" s="148" t="str">
        <f>IF(AND(A327&lt;&gt;"",Schülerdaten!U330&lt;&gt;""),Schülerdaten!U330,"")</f>
        <v/>
      </c>
      <c r="X327" s="148" t="str">
        <f>IF(AND(A327&lt;&gt;"",Schülerdaten!V330&lt;&gt;""),Schülerdaten!V330,"")</f>
        <v/>
      </c>
      <c r="Y327" s="148" t="str">
        <f>IF(AND(A327&lt;&gt;"",Schülerdaten!W330&lt;&gt;""),Schülerdaten!W330,"")</f>
        <v/>
      </c>
      <c r="Z327" s="148" t="str">
        <f>IF(AND(A327&lt;&gt;"",Schülerdaten!X330&lt;&gt;""),Schülerdaten!X330,"")</f>
        <v/>
      </c>
    </row>
    <row r="328" spans="1:26" x14ac:dyDescent="0.2">
      <c r="A328" s="146" t="str">
        <f>IF(OR(Schülerdaten!$C331&lt;&gt;""),Schülerdaten!A331,"")</f>
        <v/>
      </c>
      <c r="B328" s="146" t="str">
        <f>IF(A328&lt;&gt;"",Schülerdaten!B331,"")</f>
        <v/>
      </c>
      <c r="C328" s="146" t="str">
        <f>IF(AND(A328&lt;&gt;"",Schülerdaten!F331&lt;&gt;""),IF(INDEX(codeclint,MATCH(Schülerdaten!F331,libclint,0))&lt;&gt;"",INDEX(codeclint,MATCH(Schülerdaten!F331,libclint,0)),""),"")</f>
        <v/>
      </c>
      <c r="D328" s="146" t="str">
        <f t="shared" si="15"/>
        <v/>
      </c>
      <c r="E328" s="146" t="str">
        <f>IF(A328&lt;&gt;"",IF(Schülerdaten!G331&lt;&gt;"",IF(Schülerdaten!AB331&lt;&gt;"",IF(Schülerdaten!G331="LOC.ID",CONCATENATE("LOC.",Schülerdaten!AU$5),Schülerdaten!G331),""),""),"")</f>
        <v/>
      </c>
      <c r="F328" s="146" t="str">
        <f>IF(A328&lt;&gt;"",IF(Schülerdaten!H331&lt;&gt;"",Schülerdaten!H331,""),"")</f>
        <v/>
      </c>
      <c r="G328" s="146" t="str">
        <f>IF(AND(A328&lt;&gt;"",Schülerdaten!AC331&lt;&gt;""),IF(Schülerdaten!AC331=TRUE,INDEX(codesex,MATCH(Schülerdaten!I331,libsex,0)),Schülerdaten!I331),"")</f>
        <v/>
      </c>
      <c r="H328" s="147" t="str">
        <f>IF(A328&lt;&gt;"",IF(Schülerdaten!J331&lt;&gt;"",Schülerdaten!J331,""),"")</f>
        <v/>
      </c>
      <c r="I328" s="148" t="str">
        <f>IF(AND(A328&lt;&gt;"",Schülerdaten!AE331&lt;&gt;""),IF(Schülerdaten!AE331=TRUE,INDEX(codenat,MATCH(Schülerdaten!K331,libnat,0)),Schülerdaten!K331),"")</f>
        <v/>
      </c>
      <c r="J328" s="148" t="str">
        <f>IF(AND(A328&lt;&gt;"",Schülerdaten!AF331&lt;&gt;""),IF(Schülerdaten!AF331=TRUE,INDEX(codelangue,MATCH(Schülerdaten!L331,liblangue,0)),Schülerdaten!L331),"")</f>
        <v/>
      </c>
      <c r="K328" s="148" t="str">
        <f>IF(AND(A328&lt;&gt;"",Schülerdaten!AH331&lt;&gt;""),IF(Schülerdaten!AH331=TRUE,IF(INDEX(codegem,MATCH(Schülerdaten!M331,libgem,0))&lt;8000,INDEX(codegem,MATCH(Schülerdaten!M331,libgem,0)),""),Schülerdaten!M331),"")</f>
        <v/>
      </c>
      <c r="L328" s="148" t="str">
        <f>IF(AND(A328&lt;&gt;"",Schülerdaten!AH331&lt;&gt;""),IF(Schülerdaten!AH331=TRUE,INDEX(codegemhist,MATCH(Schülerdaten!M331,libgem,0)),""),"")</f>
        <v/>
      </c>
      <c r="M328" s="148" t="str">
        <f>IF(AND(A328&lt;&gt;"",Schülerdaten!AH331&lt;&gt;""),IF(Schülerdaten!AH331=TRUE,IF(INDEX(codegem,MATCH(Schülerdaten!M331,libgem,0))&gt;=8000,INDEX(codegem,MATCH(Schülerdaten!M331,libgem,0)),""),Schülerdaten!M331),"")</f>
        <v/>
      </c>
      <c r="N328" s="148" t="str">
        <f>IF(AND(A328&lt;&gt;"",Schülerdaten!AI331&lt;&gt;""),IF(Schülerdaten!AI331=TRUE,INDEX(codeschart,MATCH(Schülerdaten!N331,libschart,0)),Schülerdaten!N331),"")</f>
        <v/>
      </c>
      <c r="O328" s="148" t="str">
        <f>IF(AND(A328&lt;&gt;"",Schülerdaten!O331&lt;&gt;""),Schülerdaten!O331,"")</f>
        <v/>
      </c>
      <c r="P328" s="148" t="str">
        <f>IF(AND(A328&lt;&gt;"",Schülerdaten!AK331&lt;&gt;""),IF(Schülerdaten!AK331=TRUE,INDEX(codeform,MATCH(Schülerdaten!P331,libform,0)),Schülerdaten!P331),"")</f>
        <v/>
      </c>
      <c r="Q328" s="148" t="str">
        <f>IF(AND(A328&lt;&gt;"",Schülerdaten!AL331&lt;&gt;""),IF(Schülerdaten!AL331=TRUE,INDEX(codespe,MATCH(Schülerdaten!Q331,libspe,0)),Schülerdaten!Q331),"")</f>
        <v/>
      </c>
      <c r="R328" s="148" t="str">
        <f>IF(AND(A328&lt;&gt;"",OR(Schülerdaten!AM331&lt;&gt;"",Schülerdaten!AT331=FALSE)),IF(Schülerdaten!AM331=TRUE,INDEX(codemp1,MATCH(Schülerdaten!R331,libmp1,0)),IF(Schülerdaten!AT331=FALSE,0,Schülerdaten!R331)),"")</f>
        <v/>
      </c>
      <c r="S328" s="148" t="str">
        <f t="shared" si="16"/>
        <v/>
      </c>
      <c r="T328" s="148" t="str">
        <f t="shared" si="17"/>
        <v/>
      </c>
      <c r="U328" s="148" t="str">
        <f>IF(AND(A328&lt;&gt;"",Schülerdaten!S331&lt;&gt;""),Schülerdaten!S331,"")</f>
        <v/>
      </c>
      <c r="V328" s="148" t="str">
        <f>IF(AND(A328&lt;&gt;"",Schülerdaten!T331&lt;&gt;""),Schülerdaten!T331,"")</f>
        <v/>
      </c>
      <c r="W328" s="148" t="str">
        <f>IF(AND(A328&lt;&gt;"",Schülerdaten!U331&lt;&gt;""),Schülerdaten!U331,"")</f>
        <v/>
      </c>
      <c r="X328" s="148" t="str">
        <f>IF(AND(A328&lt;&gt;"",Schülerdaten!V331&lt;&gt;""),Schülerdaten!V331,"")</f>
        <v/>
      </c>
      <c r="Y328" s="148" t="str">
        <f>IF(AND(A328&lt;&gt;"",Schülerdaten!W331&lt;&gt;""),Schülerdaten!W331,"")</f>
        <v/>
      </c>
      <c r="Z328" s="148" t="str">
        <f>IF(AND(A328&lt;&gt;"",Schülerdaten!X331&lt;&gt;""),Schülerdaten!X331,"")</f>
        <v/>
      </c>
    </row>
    <row r="329" spans="1:26" x14ac:dyDescent="0.2">
      <c r="A329" s="146" t="str">
        <f>IF(OR(Schülerdaten!$C332&lt;&gt;""),Schülerdaten!A332,"")</f>
        <v/>
      </c>
      <c r="B329" s="146" t="str">
        <f>IF(A329&lt;&gt;"",Schülerdaten!B332,"")</f>
        <v/>
      </c>
      <c r="C329" s="146" t="str">
        <f>IF(AND(A329&lt;&gt;"",Schülerdaten!F332&lt;&gt;""),IF(INDEX(codeclint,MATCH(Schülerdaten!F332,libclint,0))&lt;&gt;"",INDEX(codeclint,MATCH(Schülerdaten!F332,libclint,0)),""),"")</f>
        <v/>
      </c>
      <c r="D329" s="146" t="str">
        <f t="shared" si="15"/>
        <v/>
      </c>
      <c r="E329" s="146" t="str">
        <f>IF(A329&lt;&gt;"",IF(Schülerdaten!G332&lt;&gt;"",IF(Schülerdaten!AB332&lt;&gt;"",IF(Schülerdaten!G332="LOC.ID",CONCATENATE("LOC.",Schülerdaten!AU$5),Schülerdaten!G332),""),""),"")</f>
        <v/>
      </c>
      <c r="F329" s="146" t="str">
        <f>IF(A329&lt;&gt;"",IF(Schülerdaten!H332&lt;&gt;"",Schülerdaten!H332,""),"")</f>
        <v/>
      </c>
      <c r="G329" s="146" t="str">
        <f>IF(AND(A329&lt;&gt;"",Schülerdaten!AC332&lt;&gt;""),IF(Schülerdaten!AC332=TRUE,INDEX(codesex,MATCH(Schülerdaten!I332,libsex,0)),Schülerdaten!I332),"")</f>
        <v/>
      </c>
      <c r="H329" s="147" t="str">
        <f>IF(A329&lt;&gt;"",IF(Schülerdaten!J332&lt;&gt;"",Schülerdaten!J332,""),"")</f>
        <v/>
      </c>
      <c r="I329" s="148" t="str">
        <f>IF(AND(A329&lt;&gt;"",Schülerdaten!AE332&lt;&gt;""),IF(Schülerdaten!AE332=TRUE,INDEX(codenat,MATCH(Schülerdaten!K332,libnat,0)),Schülerdaten!K332),"")</f>
        <v/>
      </c>
      <c r="J329" s="148" t="str">
        <f>IF(AND(A329&lt;&gt;"",Schülerdaten!AF332&lt;&gt;""),IF(Schülerdaten!AF332=TRUE,INDEX(codelangue,MATCH(Schülerdaten!L332,liblangue,0)),Schülerdaten!L332),"")</f>
        <v/>
      </c>
      <c r="K329" s="148" t="str">
        <f>IF(AND(A329&lt;&gt;"",Schülerdaten!AH332&lt;&gt;""),IF(Schülerdaten!AH332=TRUE,IF(INDEX(codegem,MATCH(Schülerdaten!M332,libgem,0))&lt;8000,INDEX(codegem,MATCH(Schülerdaten!M332,libgem,0)),""),Schülerdaten!M332),"")</f>
        <v/>
      </c>
      <c r="L329" s="148" t="str">
        <f>IF(AND(A329&lt;&gt;"",Schülerdaten!AH332&lt;&gt;""),IF(Schülerdaten!AH332=TRUE,INDEX(codegemhist,MATCH(Schülerdaten!M332,libgem,0)),""),"")</f>
        <v/>
      </c>
      <c r="M329" s="148" t="str">
        <f>IF(AND(A329&lt;&gt;"",Schülerdaten!AH332&lt;&gt;""),IF(Schülerdaten!AH332=TRUE,IF(INDEX(codegem,MATCH(Schülerdaten!M332,libgem,0))&gt;=8000,INDEX(codegem,MATCH(Schülerdaten!M332,libgem,0)),""),Schülerdaten!M332),"")</f>
        <v/>
      </c>
      <c r="N329" s="148" t="str">
        <f>IF(AND(A329&lt;&gt;"",Schülerdaten!AI332&lt;&gt;""),IF(Schülerdaten!AI332=TRUE,INDEX(codeschart,MATCH(Schülerdaten!N332,libschart,0)),Schülerdaten!N332),"")</f>
        <v/>
      </c>
      <c r="O329" s="148" t="str">
        <f>IF(AND(A329&lt;&gt;"",Schülerdaten!O332&lt;&gt;""),Schülerdaten!O332,"")</f>
        <v/>
      </c>
      <c r="P329" s="148" t="str">
        <f>IF(AND(A329&lt;&gt;"",Schülerdaten!AK332&lt;&gt;""),IF(Schülerdaten!AK332=TRUE,INDEX(codeform,MATCH(Schülerdaten!P332,libform,0)),Schülerdaten!P332),"")</f>
        <v/>
      </c>
      <c r="Q329" s="148" t="str">
        <f>IF(AND(A329&lt;&gt;"",Schülerdaten!AL332&lt;&gt;""),IF(Schülerdaten!AL332=TRUE,INDEX(codespe,MATCH(Schülerdaten!Q332,libspe,0)),Schülerdaten!Q332),"")</f>
        <v/>
      </c>
      <c r="R329" s="148" t="str">
        <f>IF(AND(A329&lt;&gt;"",OR(Schülerdaten!AM332&lt;&gt;"",Schülerdaten!AT332=FALSE)),IF(Schülerdaten!AM332=TRUE,INDEX(codemp1,MATCH(Schülerdaten!R332,libmp1,0)),IF(Schülerdaten!AT332=FALSE,0,Schülerdaten!R332)),"")</f>
        <v/>
      </c>
      <c r="S329" s="148" t="str">
        <f t="shared" si="16"/>
        <v/>
      </c>
      <c r="T329" s="148" t="str">
        <f t="shared" si="17"/>
        <v/>
      </c>
      <c r="U329" s="148" t="str">
        <f>IF(AND(A329&lt;&gt;"",Schülerdaten!S332&lt;&gt;""),Schülerdaten!S332,"")</f>
        <v/>
      </c>
      <c r="V329" s="148" t="str">
        <f>IF(AND(A329&lt;&gt;"",Schülerdaten!T332&lt;&gt;""),Schülerdaten!T332,"")</f>
        <v/>
      </c>
      <c r="W329" s="148" t="str">
        <f>IF(AND(A329&lt;&gt;"",Schülerdaten!U332&lt;&gt;""),Schülerdaten!U332,"")</f>
        <v/>
      </c>
      <c r="X329" s="148" t="str">
        <f>IF(AND(A329&lt;&gt;"",Schülerdaten!V332&lt;&gt;""),Schülerdaten!V332,"")</f>
        <v/>
      </c>
      <c r="Y329" s="148" t="str">
        <f>IF(AND(A329&lt;&gt;"",Schülerdaten!W332&lt;&gt;""),Schülerdaten!W332,"")</f>
        <v/>
      </c>
      <c r="Z329" s="148" t="str">
        <f>IF(AND(A329&lt;&gt;"",Schülerdaten!X332&lt;&gt;""),Schülerdaten!X332,"")</f>
        <v/>
      </c>
    </row>
    <row r="330" spans="1:26" x14ac:dyDescent="0.2">
      <c r="A330" s="146" t="str">
        <f>IF(OR(Schülerdaten!$C333&lt;&gt;""),Schülerdaten!A333,"")</f>
        <v/>
      </c>
      <c r="B330" s="146" t="str">
        <f>IF(A330&lt;&gt;"",Schülerdaten!B333,"")</f>
        <v/>
      </c>
      <c r="C330" s="146" t="str">
        <f>IF(AND(A330&lt;&gt;"",Schülerdaten!F333&lt;&gt;""),IF(INDEX(codeclint,MATCH(Schülerdaten!F333,libclint,0))&lt;&gt;"",INDEX(codeclint,MATCH(Schülerdaten!F333,libclint,0)),""),"")</f>
        <v/>
      </c>
      <c r="D330" s="146" t="str">
        <f t="shared" si="15"/>
        <v/>
      </c>
      <c r="E330" s="146" t="str">
        <f>IF(A330&lt;&gt;"",IF(Schülerdaten!G333&lt;&gt;"",IF(Schülerdaten!AB333&lt;&gt;"",IF(Schülerdaten!G333="LOC.ID",CONCATENATE("LOC.",Schülerdaten!AU$5),Schülerdaten!G333),""),""),"")</f>
        <v/>
      </c>
      <c r="F330" s="146" t="str">
        <f>IF(A330&lt;&gt;"",IF(Schülerdaten!H333&lt;&gt;"",Schülerdaten!H333,""),"")</f>
        <v/>
      </c>
      <c r="G330" s="146" t="str">
        <f>IF(AND(A330&lt;&gt;"",Schülerdaten!AC333&lt;&gt;""),IF(Schülerdaten!AC333=TRUE,INDEX(codesex,MATCH(Schülerdaten!I333,libsex,0)),Schülerdaten!I333),"")</f>
        <v/>
      </c>
      <c r="H330" s="147" t="str">
        <f>IF(A330&lt;&gt;"",IF(Schülerdaten!J333&lt;&gt;"",Schülerdaten!J333,""),"")</f>
        <v/>
      </c>
      <c r="I330" s="148" t="str">
        <f>IF(AND(A330&lt;&gt;"",Schülerdaten!AE333&lt;&gt;""),IF(Schülerdaten!AE333=TRUE,INDEX(codenat,MATCH(Schülerdaten!K333,libnat,0)),Schülerdaten!K333),"")</f>
        <v/>
      </c>
      <c r="J330" s="148" t="str">
        <f>IF(AND(A330&lt;&gt;"",Schülerdaten!AF333&lt;&gt;""),IF(Schülerdaten!AF333=TRUE,INDEX(codelangue,MATCH(Schülerdaten!L333,liblangue,0)),Schülerdaten!L333),"")</f>
        <v/>
      </c>
      <c r="K330" s="148" t="str">
        <f>IF(AND(A330&lt;&gt;"",Schülerdaten!AH333&lt;&gt;""),IF(Schülerdaten!AH333=TRUE,IF(INDEX(codegem,MATCH(Schülerdaten!M333,libgem,0))&lt;8000,INDEX(codegem,MATCH(Schülerdaten!M333,libgem,0)),""),Schülerdaten!M333),"")</f>
        <v/>
      </c>
      <c r="L330" s="148" t="str">
        <f>IF(AND(A330&lt;&gt;"",Schülerdaten!AH333&lt;&gt;""),IF(Schülerdaten!AH333=TRUE,INDEX(codegemhist,MATCH(Schülerdaten!M333,libgem,0)),""),"")</f>
        <v/>
      </c>
      <c r="M330" s="148" t="str">
        <f>IF(AND(A330&lt;&gt;"",Schülerdaten!AH333&lt;&gt;""),IF(Schülerdaten!AH333=TRUE,IF(INDEX(codegem,MATCH(Schülerdaten!M333,libgem,0))&gt;=8000,INDEX(codegem,MATCH(Schülerdaten!M333,libgem,0)),""),Schülerdaten!M333),"")</f>
        <v/>
      </c>
      <c r="N330" s="148" t="str">
        <f>IF(AND(A330&lt;&gt;"",Schülerdaten!AI333&lt;&gt;""),IF(Schülerdaten!AI333=TRUE,INDEX(codeschart,MATCH(Schülerdaten!N333,libschart,0)),Schülerdaten!N333),"")</f>
        <v/>
      </c>
      <c r="O330" s="148" t="str">
        <f>IF(AND(A330&lt;&gt;"",Schülerdaten!O333&lt;&gt;""),Schülerdaten!O333,"")</f>
        <v/>
      </c>
      <c r="P330" s="148" t="str">
        <f>IF(AND(A330&lt;&gt;"",Schülerdaten!AK333&lt;&gt;""),IF(Schülerdaten!AK333=TRUE,INDEX(codeform,MATCH(Schülerdaten!P333,libform,0)),Schülerdaten!P333),"")</f>
        <v/>
      </c>
      <c r="Q330" s="148" t="str">
        <f>IF(AND(A330&lt;&gt;"",Schülerdaten!AL333&lt;&gt;""),IF(Schülerdaten!AL333=TRUE,INDEX(codespe,MATCH(Schülerdaten!Q333,libspe,0)),Schülerdaten!Q333),"")</f>
        <v/>
      </c>
      <c r="R330" s="148" t="str">
        <f>IF(AND(A330&lt;&gt;"",OR(Schülerdaten!AM333&lt;&gt;"",Schülerdaten!AT333=FALSE)),IF(Schülerdaten!AM333=TRUE,INDEX(codemp1,MATCH(Schülerdaten!R333,libmp1,0)),IF(Schülerdaten!AT333=FALSE,0,Schülerdaten!R333)),"")</f>
        <v/>
      </c>
      <c r="S330" s="148" t="str">
        <f t="shared" si="16"/>
        <v/>
      </c>
      <c r="T330" s="148" t="str">
        <f t="shared" si="17"/>
        <v/>
      </c>
      <c r="U330" s="148" t="str">
        <f>IF(AND(A330&lt;&gt;"",Schülerdaten!S333&lt;&gt;""),Schülerdaten!S333,"")</f>
        <v/>
      </c>
      <c r="V330" s="148" t="str">
        <f>IF(AND(A330&lt;&gt;"",Schülerdaten!T333&lt;&gt;""),Schülerdaten!T333,"")</f>
        <v/>
      </c>
      <c r="W330" s="148" t="str">
        <f>IF(AND(A330&lt;&gt;"",Schülerdaten!U333&lt;&gt;""),Schülerdaten!U333,"")</f>
        <v/>
      </c>
      <c r="X330" s="148" t="str">
        <f>IF(AND(A330&lt;&gt;"",Schülerdaten!V333&lt;&gt;""),Schülerdaten!V333,"")</f>
        <v/>
      </c>
      <c r="Y330" s="148" t="str">
        <f>IF(AND(A330&lt;&gt;"",Schülerdaten!W333&lt;&gt;""),Schülerdaten!W333,"")</f>
        <v/>
      </c>
      <c r="Z330" s="148" t="str">
        <f>IF(AND(A330&lt;&gt;"",Schülerdaten!X333&lt;&gt;""),Schülerdaten!X333,"")</f>
        <v/>
      </c>
    </row>
    <row r="331" spans="1:26" x14ac:dyDescent="0.2">
      <c r="A331" s="146" t="str">
        <f>IF(OR(Schülerdaten!$C334&lt;&gt;""),Schülerdaten!A334,"")</f>
        <v/>
      </c>
      <c r="B331" s="146" t="str">
        <f>IF(A331&lt;&gt;"",Schülerdaten!B334,"")</f>
        <v/>
      </c>
      <c r="C331" s="146" t="str">
        <f>IF(AND(A331&lt;&gt;"",Schülerdaten!F334&lt;&gt;""),IF(INDEX(codeclint,MATCH(Schülerdaten!F334,libclint,0))&lt;&gt;"",INDEX(codeclint,MATCH(Schülerdaten!F334,libclint,0)),""),"")</f>
        <v/>
      </c>
      <c r="D331" s="146" t="str">
        <f t="shared" si="15"/>
        <v/>
      </c>
      <c r="E331" s="146" t="str">
        <f>IF(A331&lt;&gt;"",IF(Schülerdaten!G334&lt;&gt;"",IF(Schülerdaten!AB334&lt;&gt;"",IF(Schülerdaten!G334="LOC.ID",CONCATENATE("LOC.",Schülerdaten!AU$5),Schülerdaten!G334),""),""),"")</f>
        <v/>
      </c>
      <c r="F331" s="146" t="str">
        <f>IF(A331&lt;&gt;"",IF(Schülerdaten!H334&lt;&gt;"",Schülerdaten!H334,""),"")</f>
        <v/>
      </c>
      <c r="G331" s="146" t="str">
        <f>IF(AND(A331&lt;&gt;"",Schülerdaten!AC334&lt;&gt;""),IF(Schülerdaten!AC334=TRUE,INDEX(codesex,MATCH(Schülerdaten!I334,libsex,0)),Schülerdaten!I334),"")</f>
        <v/>
      </c>
      <c r="H331" s="147" t="str">
        <f>IF(A331&lt;&gt;"",IF(Schülerdaten!J334&lt;&gt;"",Schülerdaten!J334,""),"")</f>
        <v/>
      </c>
      <c r="I331" s="148" t="str">
        <f>IF(AND(A331&lt;&gt;"",Schülerdaten!AE334&lt;&gt;""),IF(Schülerdaten!AE334=TRUE,INDEX(codenat,MATCH(Schülerdaten!K334,libnat,0)),Schülerdaten!K334),"")</f>
        <v/>
      </c>
      <c r="J331" s="148" t="str">
        <f>IF(AND(A331&lt;&gt;"",Schülerdaten!AF334&lt;&gt;""),IF(Schülerdaten!AF334=TRUE,INDEX(codelangue,MATCH(Schülerdaten!L334,liblangue,0)),Schülerdaten!L334),"")</f>
        <v/>
      </c>
      <c r="K331" s="148" t="str">
        <f>IF(AND(A331&lt;&gt;"",Schülerdaten!AH334&lt;&gt;""),IF(Schülerdaten!AH334=TRUE,IF(INDEX(codegem,MATCH(Schülerdaten!M334,libgem,0))&lt;8000,INDEX(codegem,MATCH(Schülerdaten!M334,libgem,0)),""),Schülerdaten!M334),"")</f>
        <v/>
      </c>
      <c r="L331" s="148" t="str">
        <f>IF(AND(A331&lt;&gt;"",Schülerdaten!AH334&lt;&gt;""),IF(Schülerdaten!AH334=TRUE,INDEX(codegemhist,MATCH(Schülerdaten!M334,libgem,0)),""),"")</f>
        <v/>
      </c>
      <c r="M331" s="148" t="str">
        <f>IF(AND(A331&lt;&gt;"",Schülerdaten!AH334&lt;&gt;""),IF(Schülerdaten!AH334=TRUE,IF(INDEX(codegem,MATCH(Schülerdaten!M334,libgem,0))&gt;=8000,INDEX(codegem,MATCH(Schülerdaten!M334,libgem,0)),""),Schülerdaten!M334),"")</f>
        <v/>
      </c>
      <c r="N331" s="148" t="str">
        <f>IF(AND(A331&lt;&gt;"",Schülerdaten!AI334&lt;&gt;""),IF(Schülerdaten!AI334=TRUE,INDEX(codeschart,MATCH(Schülerdaten!N334,libschart,0)),Schülerdaten!N334),"")</f>
        <v/>
      </c>
      <c r="O331" s="148" t="str">
        <f>IF(AND(A331&lt;&gt;"",Schülerdaten!O334&lt;&gt;""),Schülerdaten!O334,"")</f>
        <v/>
      </c>
      <c r="P331" s="148" t="str">
        <f>IF(AND(A331&lt;&gt;"",Schülerdaten!AK334&lt;&gt;""),IF(Schülerdaten!AK334=TRUE,INDEX(codeform,MATCH(Schülerdaten!P334,libform,0)),Schülerdaten!P334),"")</f>
        <v/>
      </c>
      <c r="Q331" s="148" t="str">
        <f>IF(AND(A331&lt;&gt;"",Schülerdaten!AL334&lt;&gt;""),IF(Schülerdaten!AL334=TRUE,INDEX(codespe,MATCH(Schülerdaten!Q334,libspe,0)),Schülerdaten!Q334),"")</f>
        <v/>
      </c>
      <c r="R331" s="148" t="str">
        <f>IF(AND(A331&lt;&gt;"",OR(Schülerdaten!AM334&lt;&gt;"",Schülerdaten!AT334=FALSE)),IF(Schülerdaten!AM334=TRUE,INDEX(codemp1,MATCH(Schülerdaten!R334,libmp1,0)),IF(Schülerdaten!AT334=FALSE,0,Schülerdaten!R334)),"")</f>
        <v/>
      </c>
      <c r="S331" s="148" t="str">
        <f t="shared" si="16"/>
        <v/>
      </c>
      <c r="T331" s="148" t="str">
        <f t="shared" si="17"/>
        <v/>
      </c>
      <c r="U331" s="148" t="str">
        <f>IF(AND(A331&lt;&gt;"",Schülerdaten!S334&lt;&gt;""),Schülerdaten!S334,"")</f>
        <v/>
      </c>
      <c r="V331" s="148" t="str">
        <f>IF(AND(A331&lt;&gt;"",Schülerdaten!T334&lt;&gt;""),Schülerdaten!T334,"")</f>
        <v/>
      </c>
      <c r="W331" s="148" t="str">
        <f>IF(AND(A331&lt;&gt;"",Schülerdaten!U334&lt;&gt;""),Schülerdaten!U334,"")</f>
        <v/>
      </c>
      <c r="X331" s="148" t="str">
        <f>IF(AND(A331&lt;&gt;"",Schülerdaten!V334&lt;&gt;""),Schülerdaten!V334,"")</f>
        <v/>
      </c>
      <c r="Y331" s="148" t="str">
        <f>IF(AND(A331&lt;&gt;"",Schülerdaten!W334&lt;&gt;""),Schülerdaten!W334,"")</f>
        <v/>
      </c>
      <c r="Z331" s="148" t="str">
        <f>IF(AND(A331&lt;&gt;"",Schülerdaten!X334&lt;&gt;""),Schülerdaten!X334,"")</f>
        <v/>
      </c>
    </row>
    <row r="332" spans="1:26" x14ac:dyDescent="0.2">
      <c r="A332" s="146" t="str">
        <f>IF(OR(Schülerdaten!$C335&lt;&gt;""),Schülerdaten!A335,"")</f>
        <v/>
      </c>
      <c r="B332" s="146" t="str">
        <f>IF(A332&lt;&gt;"",Schülerdaten!B335,"")</f>
        <v/>
      </c>
      <c r="C332" s="146" t="str">
        <f>IF(AND(A332&lt;&gt;"",Schülerdaten!F335&lt;&gt;""),IF(INDEX(codeclint,MATCH(Schülerdaten!F335,libclint,0))&lt;&gt;"",INDEX(codeclint,MATCH(Schülerdaten!F335,libclint,0)),""),"")</f>
        <v/>
      </c>
      <c r="D332" s="146" t="str">
        <f t="shared" si="15"/>
        <v/>
      </c>
      <c r="E332" s="146" t="str">
        <f>IF(A332&lt;&gt;"",IF(Schülerdaten!G335&lt;&gt;"",IF(Schülerdaten!AB335&lt;&gt;"",IF(Schülerdaten!G335="LOC.ID",CONCATENATE("LOC.",Schülerdaten!AU$5),Schülerdaten!G335),""),""),"")</f>
        <v/>
      </c>
      <c r="F332" s="146" t="str">
        <f>IF(A332&lt;&gt;"",IF(Schülerdaten!H335&lt;&gt;"",Schülerdaten!H335,""),"")</f>
        <v/>
      </c>
      <c r="G332" s="146" t="str">
        <f>IF(AND(A332&lt;&gt;"",Schülerdaten!AC335&lt;&gt;""),IF(Schülerdaten!AC335=TRUE,INDEX(codesex,MATCH(Schülerdaten!I335,libsex,0)),Schülerdaten!I335),"")</f>
        <v/>
      </c>
      <c r="H332" s="147" t="str">
        <f>IF(A332&lt;&gt;"",IF(Schülerdaten!J335&lt;&gt;"",Schülerdaten!J335,""),"")</f>
        <v/>
      </c>
      <c r="I332" s="148" t="str">
        <f>IF(AND(A332&lt;&gt;"",Schülerdaten!AE335&lt;&gt;""),IF(Schülerdaten!AE335=TRUE,INDEX(codenat,MATCH(Schülerdaten!K335,libnat,0)),Schülerdaten!K335),"")</f>
        <v/>
      </c>
      <c r="J332" s="148" t="str">
        <f>IF(AND(A332&lt;&gt;"",Schülerdaten!AF335&lt;&gt;""),IF(Schülerdaten!AF335=TRUE,INDEX(codelangue,MATCH(Schülerdaten!L335,liblangue,0)),Schülerdaten!L335),"")</f>
        <v/>
      </c>
      <c r="K332" s="148" t="str">
        <f>IF(AND(A332&lt;&gt;"",Schülerdaten!AH335&lt;&gt;""),IF(Schülerdaten!AH335=TRUE,IF(INDEX(codegem,MATCH(Schülerdaten!M335,libgem,0))&lt;8000,INDEX(codegem,MATCH(Schülerdaten!M335,libgem,0)),""),Schülerdaten!M335),"")</f>
        <v/>
      </c>
      <c r="L332" s="148" t="str">
        <f>IF(AND(A332&lt;&gt;"",Schülerdaten!AH335&lt;&gt;""),IF(Schülerdaten!AH335=TRUE,INDEX(codegemhist,MATCH(Schülerdaten!M335,libgem,0)),""),"")</f>
        <v/>
      </c>
      <c r="M332" s="148" t="str">
        <f>IF(AND(A332&lt;&gt;"",Schülerdaten!AH335&lt;&gt;""),IF(Schülerdaten!AH335=TRUE,IF(INDEX(codegem,MATCH(Schülerdaten!M335,libgem,0))&gt;=8000,INDEX(codegem,MATCH(Schülerdaten!M335,libgem,0)),""),Schülerdaten!M335),"")</f>
        <v/>
      </c>
      <c r="N332" s="148" t="str">
        <f>IF(AND(A332&lt;&gt;"",Schülerdaten!AI335&lt;&gt;""),IF(Schülerdaten!AI335=TRUE,INDEX(codeschart,MATCH(Schülerdaten!N335,libschart,0)),Schülerdaten!N335),"")</f>
        <v/>
      </c>
      <c r="O332" s="148" t="str">
        <f>IF(AND(A332&lt;&gt;"",Schülerdaten!O335&lt;&gt;""),Schülerdaten!O335,"")</f>
        <v/>
      </c>
      <c r="P332" s="148" t="str">
        <f>IF(AND(A332&lt;&gt;"",Schülerdaten!AK335&lt;&gt;""),IF(Schülerdaten!AK335=TRUE,INDEX(codeform,MATCH(Schülerdaten!P335,libform,0)),Schülerdaten!P335),"")</f>
        <v/>
      </c>
      <c r="Q332" s="148" t="str">
        <f>IF(AND(A332&lt;&gt;"",Schülerdaten!AL335&lt;&gt;""),IF(Schülerdaten!AL335=TRUE,INDEX(codespe,MATCH(Schülerdaten!Q335,libspe,0)),Schülerdaten!Q335),"")</f>
        <v/>
      </c>
      <c r="R332" s="148" t="str">
        <f>IF(AND(A332&lt;&gt;"",OR(Schülerdaten!AM335&lt;&gt;"",Schülerdaten!AT335=FALSE)),IF(Schülerdaten!AM335=TRUE,INDEX(codemp1,MATCH(Schülerdaten!R335,libmp1,0)),IF(Schülerdaten!AT335=FALSE,0,Schülerdaten!R335)),"")</f>
        <v/>
      </c>
      <c r="S332" s="148" t="str">
        <f t="shared" si="16"/>
        <v/>
      </c>
      <c r="T332" s="148" t="str">
        <f t="shared" si="17"/>
        <v/>
      </c>
      <c r="U332" s="148" t="str">
        <f>IF(AND(A332&lt;&gt;"",Schülerdaten!S335&lt;&gt;""),Schülerdaten!S335,"")</f>
        <v/>
      </c>
      <c r="V332" s="148" t="str">
        <f>IF(AND(A332&lt;&gt;"",Schülerdaten!T335&lt;&gt;""),Schülerdaten!T335,"")</f>
        <v/>
      </c>
      <c r="W332" s="148" t="str">
        <f>IF(AND(A332&lt;&gt;"",Schülerdaten!U335&lt;&gt;""),Schülerdaten!U335,"")</f>
        <v/>
      </c>
      <c r="X332" s="148" t="str">
        <f>IF(AND(A332&lt;&gt;"",Schülerdaten!V335&lt;&gt;""),Schülerdaten!V335,"")</f>
        <v/>
      </c>
      <c r="Y332" s="148" t="str">
        <f>IF(AND(A332&lt;&gt;"",Schülerdaten!W335&lt;&gt;""),Schülerdaten!W335,"")</f>
        <v/>
      </c>
      <c r="Z332" s="148" t="str">
        <f>IF(AND(A332&lt;&gt;"",Schülerdaten!X335&lt;&gt;""),Schülerdaten!X335,"")</f>
        <v/>
      </c>
    </row>
    <row r="333" spans="1:26" x14ac:dyDescent="0.2">
      <c r="A333" s="146" t="str">
        <f>IF(OR(Schülerdaten!$C336&lt;&gt;""),Schülerdaten!A336,"")</f>
        <v/>
      </c>
      <c r="B333" s="146" t="str">
        <f>IF(A333&lt;&gt;"",Schülerdaten!B336,"")</f>
        <v/>
      </c>
      <c r="C333" s="146" t="str">
        <f>IF(AND(A333&lt;&gt;"",Schülerdaten!F336&lt;&gt;""),IF(INDEX(codeclint,MATCH(Schülerdaten!F336,libclint,0))&lt;&gt;"",INDEX(codeclint,MATCH(Schülerdaten!F336,libclint,0)),""),"")</f>
        <v/>
      </c>
      <c r="D333" s="146" t="str">
        <f t="shared" si="15"/>
        <v/>
      </c>
      <c r="E333" s="146" t="str">
        <f>IF(A333&lt;&gt;"",IF(Schülerdaten!G336&lt;&gt;"",IF(Schülerdaten!AB336&lt;&gt;"",IF(Schülerdaten!G336="LOC.ID",CONCATENATE("LOC.",Schülerdaten!AU$5),Schülerdaten!G336),""),""),"")</f>
        <v/>
      </c>
      <c r="F333" s="146" t="str">
        <f>IF(A333&lt;&gt;"",IF(Schülerdaten!H336&lt;&gt;"",Schülerdaten!H336,""),"")</f>
        <v/>
      </c>
      <c r="G333" s="146" t="str">
        <f>IF(AND(A333&lt;&gt;"",Schülerdaten!AC336&lt;&gt;""),IF(Schülerdaten!AC336=TRUE,INDEX(codesex,MATCH(Schülerdaten!I336,libsex,0)),Schülerdaten!I336),"")</f>
        <v/>
      </c>
      <c r="H333" s="147" t="str">
        <f>IF(A333&lt;&gt;"",IF(Schülerdaten!J336&lt;&gt;"",Schülerdaten!J336,""),"")</f>
        <v/>
      </c>
      <c r="I333" s="148" t="str">
        <f>IF(AND(A333&lt;&gt;"",Schülerdaten!AE336&lt;&gt;""),IF(Schülerdaten!AE336=TRUE,INDEX(codenat,MATCH(Schülerdaten!K336,libnat,0)),Schülerdaten!K336),"")</f>
        <v/>
      </c>
      <c r="J333" s="148" t="str">
        <f>IF(AND(A333&lt;&gt;"",Schülerdaten!AF336&lt;&gt;""),IF(Schülerdaten!AF336=TRUE,INDEX(codelangue,MATCH(Schülerdaten!L336,liblangue,0)),Schülerdaten!L336),"")</f>
        <v/>
      </c>
      <c r="K333" s="148" t="str">
        <f>IF(AND(A333&lt;&gt;"",Schülerdaten!AH336&lt;&gt;""),IF(Schülerdaten!AH336=TRUE,IF(INDEX(codegem,MATCH(Schülerdaten!M336,libgem,0))&lt;8000,INDEX(codegem,MATCH(Schülerdaten!M336,libgem,0)),""),Schülerdaten!M336),"")</f>
        <v/>
      </c>
      <c r="L333" s="148" t="str">
        <f>IF(AND(A333&lt;&gt;"",Schülerdaten!AH336&lt;&gt;""),IF(Schülerdaten!AH336=TRUE,INDEX(codegemhist,MATCH(Schülerdaten!M336,libgem,0)),""),"")</f>
        <v/>
      </c>
      <c r="M333" s="148" t="str">
        <f>IF(AND(A333&lt;&gt;"",Schülerdaten!AH336&lt;&gt;""),IF(Schülerdaten!AH336=TRUE,IF(INDEX(codegem,MATCH(Schülerdaten!M336,libgem,0))&gt;=8000,INDEX(codegem,MATCH(Schülerdaten!M336,libgem,0)),""),Schülerdaten!M336),"")</f>
        <v/>
      </c>
      <c r="N333" s="148" t="str">
        <f>IF(AND(A333&lt;&gt;"",Schülerdaten!AI336&lt;&gt;""),IF(Schülerdaten!AI336=TRUE,INDEX(codeschart,MATCH(Schülerdaten!N336,libschart,0)),Schülerdaten!N336),"")</f>
        <v/>
      </c>
      <c r="O333" s="148" t="str">
        <f>IF(AND(A333&lt;&gt;"",Schülerdaten!O336&lt;&gt;""),Schülerdaten!O336,"")</f>
        <v/>
      </c>
      <c r="P333" s="148" t="str">
        <f>IF(AND(A333&lt;&gt;"",Schülerdaten!AK336&lt;&gt;""),IF(Schülerdaten!AK336=TRUE,INDEX(codeform,MATCH(Schülerdaten!P336,libform,0)),Schülerdaten!P336),"")</f>
        <v/>
      </c>
      <c r="Q333" s="148" t="str">
        <f>IF(AND(A333&lt;&gt;"",Schülerdaten!AL336&lt;&gt;""),IF(Schülerdaten!AL336=TRUE,INDEX(codespe,MATCH(Schülerdaten!Q336,libspe,0)),Schülerdaten!Q336),"")</f>
        <v/>
      </c>
      <c r="R333" s="148" t="str">
        <f>IF(AND(A333&lt;&gt;"",OR(Schülerdaten!AM336&lt;&gt;"",Schülerdaten!AT336=FALSE)),IF(Schülerdaten!AM336=TRUE,INDEX(codemp1,MATCH(Schülerdaten!R336,libmp1,0)),IF(Schülerdaten!AT336=FALSE,0,Schülerdaten!R336)),"")</f>
        <v/>
      </c>
      <c r="S333" s="148" t="str">
        <f t="shared" si="16"/>
        <v/>
      </c>
      <c r="T333" s="148" t="str">
        <f t="shared" si="17"/>
        <v/>
      </c>
      <c r="U333" s="148" t="str">
        <f>IF(AND(A333&lt;&gt;"",Schülerdaten!S336&lt;&gt;""),Schülerdaten!S336,"")</f>
        <v/>
      </c>
      <c r="V333" s="148" t="str">
        <f>IF(AND(A333&lt;&gt;"",Schülerdaten!T336&lt;&gt;""),Schülerdaten!T336,"")</f>
        <v/>
      </c>
      <c r="W333" s="148" t="str">
        <f>IF(AND(A333&lt;&gt;"",Schülerdaten!U336&lt;&gt;""),Schülerdaten!U336,"")</f>
        <v/>
      </c>
      <c r="X333" s="148" t="str">
        <f>IF(AND(A333&lt;&gt;"",Schülerdaten!V336&lt;&gt;""),Schülerdaten!V336,"")</f>
        <v/>
      </c>
      <c r="Y333" s="148" t="str">
        <f>IF(AND(A333&lt;&gt;"",Schülerdaten!W336&lt;&gt;""),Schülerdaten!W336,"")</f>
        <v/>
      </c>
      <c r="Z333" s="148" t="str">
        <f>IF(AND(A333&lt;&gt;"",Schülerdaten!X336&lt;&gt;""),Schülerdaten!X336,"")</f>
        <v/>
      </c>
    </row>
    <row r="334" spans="1:26" x14ac:dyDescent="0.2">
      <c r="A334" s="146" t="str">
        <f>IF(OR(Schülerdaten!$C337&lt;&gt;""),Schülerdaten!A337,"")</f>
        <v/>
      </c>
      <c r="B334" s="146" t="str">
        <f>IF(A334&lt;&gt;"",Schülerdaten!B337,"")</f>
        <v/>
      </c>
      <c r="C334" s="146" t="str">
        <f>IF(AND(A334&lt;&gt;"",Schülerdaten!F337&lt;&gt;""),IF(INDEX(codeclint,MATCH(Schülerdaten!F337,libclint,0))&lt;&gt;"",INDEX(codeclint,MATCH(Schülerdaten!F337,libclint,0)),""),"")</f>
        <v/>
      </c>
      <c r="D334" s="146" t="str">
        <f t="shared" si="15"/>
        <v/>
      </c>
      <c r="E334" s="146" t="str">
        <f>IF(A334&lt;&gt;"",IF(Schülerdaten!G337&lt;&gt;"",IF(Schülerdaten!AB337&lt;&gt;"",IF(Schülerdaten!G337="LOC.ID",CONCATENATE("LOC.",Schülerdaten!AU$5),Schülerdaten!G337),""),""),"")</f>
        <v/>
      </c>
      <c r="F334" s="146" t="str">
        <f>IF(A334&lt;&gt;"",IF(Schülerdaten!H337&lt;&gt;"",Schülerdaten!H337,""),"")</f>
        <v/>
      </c>
      <c r="G334" s="146" t="str">
        <f>IF(AND(A334&lt;&gt;"",Schülerdaten!AC337&lt;&gt;""),IF(Schülerdaten!AC337=TRUE,INDEX(codesex,MATCH(Schülerdaten!I337,libsex,0)),Schülerdaten!I337),"")</f>
        <v/>
      </c>
      <c r="H334" s="147" t="str">
        <f>IF(A334&lt;&gt;"",IF(Schülerdaten!J337&lt;&gt;"",Schülerdaten!J337,""),"")</f>
        <v/>
      </c>
      <c r="I334" s="148" t="str">
        <f>IF(AND(A334&lt;&gt;"",Schülerdaten!AE337&lt;&gt;""),IF(Schülerdaten!AE337=TRUE,INDEX(codenat,MATCH(Schülerdaten!K337,libnat,0)),Schülerdaten!K337),"")</f>
        <v/>
      </c>
      <c r="J334" s="148" t="str">
        <f>IF(AND(A334&lt;&gt;"",Schülerdaten!AF337&lt;&gt;""),IF(Schülerdaten!AF337=TRUE,INDEX(codelangue,MATCH(Schülerdaten!L337,liblangue,0)),Schülerdaten!L337),"")</f>
        <v/>
      </c>
      <c r="K334" s="148" t="str">
        <f>IF(AND(A334&lt;&gt;"",Schülerdaten!AH337&lt;&gt;""),IF(Schülerdaten!AH337=TRUE,IF(INDEX(codegem,MATCH(Schülerdaten!M337,libgem,0))&lt;8000,INDEX(codegem,MATCH(Schülerdaten!M337,libgem,0)),""),Schülerdaten!M337),"")</f>
        <v/>
      </c>
      <c r="L334" s="148" t="str">
        <f>IF(AND(A334&lt;&gt;"",Schülerdaten!AH337&lt;&gt;""),IF(Schülerdaten!AH337=TRUE,INDEX(codegemhist,MATCH(Schülerdaten!M337,libgem,0)),""),"")</f>
        <v/>
      </c>
      <c r="M334" s="148" t="str">
        <f>IF(AND(A334&lt;&gt;"",Schülerdaten!AH337&lt;&gt;""),IF(Schülerdaten!AH337=TRUE,IF(INDEX(codegem,MATCH(Schülerdaten!M337,libgem,0))&gt;=8000,INDEX(codegem,MATCH(Schülerdaten!M337,libgem,0)),""),Schülerdaten!M337),"")</f>
        <v/>
      </c>
      <c r="N334" s="148" t="str">
        <f>IF(AND(A334&lt;&gt;"",Schülerdaten!AI337&lt;&gt;""),IF(Schülerdaten!AI337=TRUE,INDEX(codeschart,MATCH(Schülerdaten!N337,libschart,0)),Schülerdaten!N337),"")</f>
        <v/>
      </c>
      <c r="O334" s="148" t="str">
        <f>IF(AND(A334&lt;&gt;"",Schülerdaten!O337&lt;&gt;""),Schülerdaten!O337,"")</f>
        <v/>
      </c>
      <c r="P334" s="148" t="str">
        <f>IF(AND(A334&lt;&gt;"",Schülerdaten!AK337&lt;&gt;""),IF(Schülerdaten!AK337=TRUE,INDEX(codeform,MATCH(Schülerdaten!P337,libform,0)),Schülerdaten!P337),"")</f>
        <v/>
      </c>
      <c r="Q334" s="148" t="str">
        <f>IF(AND(A334&lt;&gt;"",Schülerdaten!AL337&lt;&gt;""),IF(Schülerdaten!AL337=TRUE,INDEX(codespe,MATCH(Schülerdaten!Q337,libspe,0)),Schülerdaten!Q337),"")</f>
        <v/>
      </c>
      <c r="R334" s="148" t="str">
        <f>IF(AND(A334&lt;&gt;"",OR(Schülerdaten!AM337&lt;&gt;"",Schülerdaten!AT337=FALSE)),IF(Schülerdaten!AM337=TRUE,INDEX(codemp1,MATCH(Schülerdaten!R337,libmp1,0)),IF(Schülerdaten!AT337=FALSE,0,Schülerdaten!R337)),"")</f>
        <v/>
      </c>
      <c r="S334" s="148" t="str">
        <f t="shared" si="16"/>
        <v/>
      </c>
      <c r="T334" s="148" t="str">
        <f t="shared" si="17"/>
        <v/>
      </c>
      <c r="U334" s="148" t="str">
        <f>IF(AND(A334&lt;&gt;"",Schülerdaten!S337&lt;&gt;""),Schülerdaten!S337,"")</f>
        <v/>
      </c>
      <c r="V334" s="148" t="str">
        <f>IF(AND(A334&lt;&gt;"",Schülerdaten!T337&lt;&gt;""),Schülerdaten!T337,"")</f>
        <v/>
      </c>
      <c r="W334" s="148" t="str">
        <f>IF(AND(A334&lt;&gt;"",Schülerdaten!U337&lt;&gt;""),Schülerdaten!U337,"")</f>
        <v/>
      </c>
      <c r="X334" s="148" t="str">
        <f>IF(AND(A334&lt;&gt;"",Schülerdaten!V337&lt;&gt;""),Schülerdaten!V337,"")</f>
        <v/>
      </c>
      <c r="Y334" s="148" t="str">
        <f>IF(AND(A334&lt;&gt;"",Schülerdaten!W337&lt;&gt;""),Schülerdaten!W337,"")</f>
        <v/>
      </c>
      <c r="Z334" s="148" t="str">
        <f>IF(AND(A334&lt;&gt;"",Schülerdaten!X337&lt;&gt;""),Schülerdaten!X337,"")</f>
        <v/>
      </c>
    </row>
    <row r="335" spans="1:26" x14ac:dyDescent="0.2">
      <c r="A335" s="146" t="str">
        <f>IF(OR(Schülerdaten!$C338&lt;&gt;""),Schülerdaten!A338,"")</f>
        <v/>
      </c>
      <c r="B335" s="146" t="str">
        <f>IF(A335&lt;&gt;"",Schülerdaten!B338,"")</f>
        <v/>
      </c>
      <c r="C335" s="146" t="str">
        <f>IF(AND(A335&lt;&gt;"",Schülerdaten!F338&lt;&gt;""),IF(INDEX(codeclint,MATCH(Schülerdaten!F338,libclint,0))&lt;&gt;"",INDEX(codeclint,MATCH(Schülerdaten!F338,libclint,0)),""),"")</f>
        <v/>
      </c>
      <c r="D335" s="146" t="str">
        <f t="shared" si="15"/>
        <v/>
      </c>
      <c r="E335" s="146" t="str">
        <f>IF(A335&lt;&gt;"",IF(Schülerdaten!G338&lt;&gt;"",IF(Schülerdaten!AB338&lt;&gt;"",IF(Schülerdaten!G338="LOC.ID",CONCATENATE("LOC.",Schülerdaten!AU$5),Schülerdaten!G338),""),""),"")</f>
        <v/>
      </c>
      <c r="F335" s="146" t="str">
        <f>IF(A335&lt;&gt;"",IF(Schülerdaten!H338&lt;&gt;"",Schülerdaten!H338,""),"")</f>
        <v/>
      </c>
      <c r="G335" s="146" t="str">
        <f>IF(AND(A335&lt;&gt;"",Schülerdaten!AC338&lt;&gt;""),IF(Schülerdaten!AC338=TRUE,INDEX(codesex,MATCH(Schülerdaten!I338,libsex,0)),Schülerdaten!I338),"")</f>
        <v/>
      </c>
      <c r="H335" s="147" t="str">
        <f>IF(A335&lt;&gt;"",IF(Schülerdaten!J338&lt;&gt;"",Schülerdaten!J338,""),"")</f>
        <v/>
      </c>
      <c r="I335" s="148" t="str">
        <f>IF(AND(A335&lt;&gt;"",Schülerdaten!AE338&lt;&gt;""),IF(Schülerdaten!AE338=TRUE,INDEX(codenat,MATCH(Schülerdaten!K338,libnat,0)),Schülerdaten!K338),"")</f>
        <v/>
      </c>
      <c r="J335" s="148" t="str">
        <f>IF(AND(A335&lt;&gt;"",Schülerdaten!AF338&lt;&gt;""),IF(Schülerdaten!AF338=TRUE,INDEX(codelangue,MATCH(Schülerdaten!L338,liblangue,0)),Schülerdaten!L338),"")</f>
        <v/>
      </c>
      <c r="K335" s="148" t="str">
        <f>IF(AND(A335&lt;&gt;"",Schülerdaten!AH338&lt;&gt;""),IF(Schülerdaten!AH338=TRUE,IF(INDEX(codegem,MATCH(Schülerdaten!M338,libgem,0))&lt;8000,INDEX(codegem,MATCH(Schülerdaten!M338,libgem,0)),""),Schülerdaten!M338),"")</f>
        <v/>
      </c>
      <c r="L335" s="148" t="str">
        <f>IF(AND(A335&lt;&gt;"",Schülerdaten!AH338&lt;&gt;""),IF(Schülerdaten!AH338=TRUE,INDEX(codegemhist,MATCH(Schülerdaten!M338,libgem,0)),""),"")</f>
        <v/>
      </c>
      <c r="M335" s="148" t="str">
        <f>IF(AND(A335&lt;&gt;"",Schülerdaten!AH338&lt;&gt;""),IF(Schülerdaten!AH338=TRUE,IF(INDEX(codegem,MATCH(Schülerdaten!M338,libgem,0))&gt;=8000,INDEX(codegem,MATCH(Schülerdaten!M338,libgem,0)),""),Schülerdaten!M338),"")</f>
        <v/>
      </c>
      <c r="N335" s="148" t="str">
        <f>IF(AND(A335&lt;&gt;"",Schülerdaten!AI338&lt;&gt;""),IF(Schülerdaten!AI338=TRUE,INDEX(codeschart,MATCH(Schülerdaten!N338,libschart,0)),Schülerdaten!N338),"")</f>
        <v/>
      </c>
      <c r="O335" s="148" t="str">
        <f>IF(AND(A335&lt;&gt;"",Schülerdaten!O338&lt;&gt;""),Schülerdaten!O338,"")</f>
        <v/>
      </c>
      <c r="P335" s="148" t="str">
        <f>IF(AND(A335&lt;&gt;"",Schülerdaten!AK338&lt;&gt;""),IF(Schülerdaten!AK338=TRUE,INDEX(codeform,MATCH(Schülerdaten!P338,libform,0)),Schülerdaten!P338),"")</f>
        <v/>
      </c>
      <c r="Q335" s="148" t="str">
        <f>IF(AND(A335&lt;&gt;"",Schülerdaten!AL338&lt;&gt;""),IF(Schülerdaten!AL338=TRUE,INDEX(codespe,MATCH(Schülerdaten!Q338,libspe,0)),Schülerdaten!Q338),"")</f>
        <v/>
      </c>
      <c r="R335" s="148" t="str">
        <f>IF(AND(A335&lt;&gt;"",OR(Schülerdaten!AM338&lt;&gt;"",Schülerdaten!AT338=FALSE)),IF(Schülerdaten!AM338=TRUE,INDEX(codemp1,MATCH(Schülerdaten!R338,libmp1,0)),IF(Schülerdaten!AT338=FALSE,0,Schülerdaten!R338)),"")</f>
        <v/>
      </c>
      <c r="S335" s="148" t="str">
        <f t="shared" si="16"/>
        <v/>
      </c>
      <c r="T335" s="148" t="str">
        <f t="shared" si="17"/>
        <v/>
      </c>
      <c r="U335" s="148" t="str">
        <f>IF(AND(A335&lt;&gt;"",Schülerdaten!S338&lt;&gt;""),Schülerdaten!S338,"")</f>
        <v/>
      </c>
      <c r="V335" s="148" t="str">
        <f>IF(AND(A335&lt;&gt;"",Schülerdaten!T338&lt;&gt;""),Schülerdaten!T338,"")</f>
        <v/>
      </c>
      <c r="W335" s="148" t="str">
        <f>IF(AND(A335&lt;&gt;"",Schülerdaten!U338&lt;&gt;""),Schülerdaten!U338,"")</f>
        <v/>
      </c>
      <c r="X335" s="148" t="str">
        <f>IF(AND(A335&lt;&gt;"",Schülerdaten!V338&lt;&gt;""),Schülerdaten!V338,"")</f>
        <v/>
      </c>
      <c r="Y335" s="148" t="str">
        <f>IF(AND(A335&lt;&gt;"",Schülerdaten!W338&lt;&gt;""),Schülerdaten!W338,"")</f>
        <v/>
      </c>
      <c r="Z335" s="148" t="str">
        <f>IF(AND(A335&lt;&gt;"",Schülerdaten!X338&lt;&gt;""),Schülerdaten!X338,"")</f>
        <v/>
      </c>
    </row>
    <row r="336" spans="1:26" x14ac:dyDescent="0.2">
      <c r="A336" s="146" t="str">
        <f>IF(OR(Schülerdaten!$C339&lt;&gt;""),Schülerdaten!A339,"")</f>
        <v/>
      </c>
      <c r="B336" s="146" t="str">
        <f>IF(A336&lt;&gt;"",Schülerdaten!B339,"")</f>
        <v/>
      </c>
      <c r="C336" s="146" t="str">
        <f>IF(AND(A336&lt;&gt;"",Schülerdaten!F339&lt;&gt;""),IF(INDEX(codeclint,MATCH(Schülerdaten!F339,libclint,0))&lt;&gt;"",INDEX(codeclint,MATCH(Schülerdaten!F339,libclint,0)),""),"")</f>
        <v/>
      </c>
      <c r="D336" s="146" t="str">
        <f t="shared" si="15"/>
        <v/>
      </c>
      <c r="E336" s="146" t="str">
        <f>IF(A336&lt;&gt;"",IF(Schülerdaten!G339&lt;&gt;"",IF(Schülerdaten!AB339&lt;&gt;"",IF(Schülerdaten!G339="LOC.ID",CONCATENATE("LOC.",Schülerdaten!AU$5),Schülerdaten!G339),""),""),"")</f>
        <v/>
      </c>
      <c r="F336" s="146" t="str">
        <f>IF(A336&lt;&gt;"",IF(Schülerdaten!H339&lt;&gt;"",Schülerdaten!H339,""),"")</f>
        <v/>
      </c>
      <c r="G336" s="146" t="str">
        <f>IF(AND(A336&lt;&gt;"",Schülerdaten!AC339&lt;&gt;""),IF(Schülerdaten!AC339=TRUE,INDEX(codesex,MATCH(Schülerdaten!I339,libsex,0)),Schülerdaten!I339),"")</f>
        <v/>
      </c>
      <c r="H336" s="147" t="str">
        <f>IF(A336&lt;&gt;"",IF(Schülerdaten!J339&lt;&gt;"",Schülerdaten!J339,""),"")</f>
        <v/>
      </c>
      <c r="I336" s="148" t="str">
        <f>IF(AND(A336&lt;&gt;"",Schülerdaten!AE339&lt;&gt;""),IF(Schülerdaten!AE339=TRUE,INDEX(codenat,MATCH(Schülerdaten!K339,libnat,0)),Schülerdaten!K339),"")</f>
        <v/>
      </c>
      <c r="J336" s="148" t="str">
        <f>IF(AND(A336&lt;&gt;"",Schülerdaten!AF339&lt;&gt;""),IF(Schülerdaten!AF339=TRUE,INDEX(codelangue,MATCH(Schülerdaten!L339,liblangue,0)),Schülerdaten!L339),"")</f>
        <v/>
      </c>
      <c r="K336" s="148" t="str">
        <f>IF(AND(A336&lt;&gt;"",Schülerdaten!AH339&lt;&gt;""),IF(Schülerdaten!AH339=TRUE,IF(INDEX(codegem,MATCH(Schülerdaten!M339,libgem,0))&lt;8000,INDEX(codegem,MATCH(Schülerdaten!M339,libgem,0)),""),Schülerdaten!M339),"")</f>
        <v/>
      </c>
      <c r="L336" s="148" t="str">
        <f>IF(AND(A336&lt;&gt;"",Schülerdaten!AH339&lt;&gt;""),IF(Schülerdaten!AH339=TRUE,INDEX(codegemhist,MATCH(Schülerdaten!M339,libgem,0)),""),"")</f>
        <v/>
      </c>
      <c r="M336" s="148" t="str">
        <f>IF(AND(A336&lt;&gt;"",Schülerdaten!AH339&lt;&gt;""),IF(Schülerdaten!AH339=TRUE,IF(INDEX(codegem,MATCH(Schülerdaten!M339,libgem,0))&gt;=8000,INDEX(codegem,MATCH(Schülerdaten!M339,libgem,0)),""),Schülerdaten!M339),"")</f>
        <v/>
      </c>
      <c r="N336" s="148" t="str">
        <f>IF(AND(A336&lt;&gt;"",Schülerdaten!AI339&lt;&gt;""),IF(Schülerdaten!AI339=TRUE,INDEX(codeschart,MATCH(Schülerdaten!N339,libschart,0)),Schülerdaten!N339),"")</f>
        <v/>
      </c>
      <c r="O336" s="148" t="str">
        <f>IF(AND(A336&lt;&gt;"",Schülerdaten!O339&lt;&gt;""),Schülerdaten!O339,"")</f>
        <v/>
      </c>
      <c r="P336" s="148" t="str">
        <f>IF(AND(A336&lt;&gt;"",Schülerdaten!AK339&lt;&gt;""),IF(Schülerdaten!AK339=TRUE,INDEX(codeform,MATCH(Schülerdaten!P339,libform,0)),Schülerdaten!P339),"")</f>
        <v/>
      </c>
      <c r="Q336" s="148" t="str">
        <f>IF(AND(A336&lt;&gt;"",Schülerdaten!AL339&lt;&gt;""),IF(Schülerdaten!AL339=TRUE,INDEX(codespe,MATCH(Schülerdaten!Q339,libspe,0)),Schülerdaten!Q339),"")</f>
        <v/>
      </c>
      <c r="R336" s="148" t="str">
        <f>IF(AND(A336&lt;&gt;"",OR(Schülerdaten!AM339&lt;&gt;"",Schülerdaten!AT339=FALSE)),IF(Schülerdaten!AM339=TRUE,INDEX(codemp1,MATCH(Schülerdaten!R339,libmp1,0)),IF(Schülerdaten!AT339=FALSE,0,Schülerdaten!R339)),"")</f>
        <v/>
      </c>
      <c r="S336" s="148" t="str">
        <f t="shared" si="16"/>
        <v/>
      </c>
      <c r="T336" s="148" t="str">
        <f t="shared" si="17"/>
        <v/>
      </c>
      <c r="U336" s="148" t="str">
        <f>IF(AND(A336&lt;&gt;"",Schülerdaten!S339&lt;&gt;""),Schülerdaten!S339,"")</f>
        <v/>
      </c>
      <c r="V336" s="148" t="str">
        <f>IF(AND(A336&lt;&gt;"",Schülerdaten!T339&lt;&gt;""),Schülerdaten!T339,"")</f>
        <v/>
      </c>
      <c r="W336" s="148" t="str">
        <f>IF(AND(A336&lt;&gt;"",Schülerdaten!U339&lt;&gt;""),Schülerdaten!U339,"")</f>
        <v/>
      </c>
      <c r="X336" s="148" t="str">
        <f>IF(AND(A336&lt;&gt;"",Schülerdaten!V339&lt;&gt;""),Schülerdaten!V339,"")</f>
        <v/>
      </c>
      <c r="Y336" s="148" t="str">
        <f>IF(AND(A336&lt;&gt;"",Schülerdaten!W339&lt;&gt;""),Schülerdaten!W339,"")</f>
        <v/>
      </c>
      <c r="Z336" s="148" t="str">
        <f>IF(AND(A336&lt;&gt;"",Schülerdaten!X339&lt;&gt;""),Schülerdaten!X339,"")</f>
        <v/>
      </c>
    </row>
    <row r="337" spans="1:26" x14ac:dyDescent="0.2">
      <c r="A337" s="146" t="str">
        <f>IF(OR(Schülerdaten!$C340&lt;&gt;""),Schülerdaten!A340,"")</f>
        <v/>
      </c>
      <c r="B337" s="146" t="str">
        <f>IF(A337&lt;&gt;"",Schülerdaten!B340,"")</f>
        <v/>
      </c>
      <c r="C337" s="146" t="str">
        <f>IF(AND(A337&lt;&gt;"",Schülerdaten!F340&lt;&gt;""),IF(INDEX(codeclint,MATCH(Schülerdaten!F340,libclint,0))&lt;&gt;"",INDEX(codeclint,MATCH(Schülerdaten!F340,libclint,0)),""),"")</f>
        <v/>
      </c>
      <c r="D337" s="146" t="str">
        <f t="shared" si="15"/>
        <v/>
      </c>
      <c r="E337" s="146" t="str">
        <f>IF(A337&lt;&gt;"",IF(Schülerdaten!G340&lt;&gt;"",IF(Schülerdaten!AB340&lt;&gt;"",IF(Schülerdaten!G340="LOC.ID",CONCATENATE("LOC.",Schülerdaten!AU$5),Schülerdaten!G340),""),""),"")</f>
        <v/>
      </c>
      <c r="F337" s="146" t="str">
        <f>IF(A337&lt;&gt;"",IF(Schülerdaten!H340&lt;&gt;"",Schülerdaten!H340,""),"")</f>
        <v/>
      </c>
      <c r="G337" s="146" t="str">
        <f>IF(AND(A337&lt;&gt;"",Schülerdaten!AC340&lt;&gt;""),IF(Schülerdaten!AC340=TRUE,INDEX(codesex,MATCH(Schülerdaten!I340,libsex,0)),Schülerdaten!I340),"")</f>
        <v/>
      </c>
      <c r="H337" s="147" t="str">
        <f>IF(A337&lt;&gt;"",IF(Schülerdaten!J340&lt;&gt;"",Schülerdaten!J340,""),"")</f>
        <v/>
      </c>
      <c r="I337" s="148" t="str">
        <f>IF(AND(A337&lt;&gt;"",Schülerdaten!AE340&lt;&gt;""),IF(Schülerdaten!AE340=TRUE,INDEX(codenat,MATCH(Schülerdaten!K340,libnat,0)),Schülerdaten!K340),"")</f>
        <v/>
      </c>
      <c r="J337" s="148" t="str">
        <f>IF(AND(A337&lt;&gt;"",Schülerdaten!AF340&lt;&gt;""),IF(Schülerdaten!AF340=TRUE,INDEX(codelangue,MATCH(Schülerdaten!L340,liblangue,0)),Schülerdaten!L340),"")</f>
        <v/>
      </c>
      <c r="K337" s="148" t="str">
        <f>IF(AND(A337&lt;&gt;"",Schülerdaten!AH340&lt;&gt;""),IF(Schülerdaten!AH340=TRUE,IF(INDEX(codegem,MATCH(Schülerdaten!M340,libgem,0))&lt;8000,INDEX(codegem,MATCH(Schülerdaten!M340,libgem,0)),""),Schülerdaten!M340),"")</f>
        <v/>
      </c>
      <c r="L337" s="148" t="str">
        <f>IF(AND(A337&lt;&gt;"",Schülerdaten!AH340&lt;&gt;""),IF(Schülerdaten!AH340=TRUE,INDEX(codegemhist,MATCH(Schülerdaten!M340,libgem,0)),""),"")</f>
        <v/>
      </c>
      <c r="M337" s="148" t="str">
        <f>IF(AND(A337&lt;&gt;"",Schülerdaten!AH340&lt;&gt;""),IF(Schülerdaten!AH340=TRUE,IF(INDEX(codegem,MATCH(Schülerdaten!M340,libgem,0))&gt;=8000,INDEX(codegem,MATCH(Schülerdaten!M340,libgem,0)),""),Schülerdaten!M340),"")</f>
        <v/>
      </c>
      <c r="N337" s="148" t="str">
        <f>IF(AND(A337&lt;&gt;"",Schülerdaten!AI340&lt;&gt;""),IF(Schülerdaten!AI340=TRUE,INDEX(codeschart,MATCH(Schülerdaten!N340,libschart,0)),Schülerdaten!N340),"")</f>
        <v/>
      </c>
      <c r="O337" s="148" t="str">
        <f>IF(AND(A337&lt;&gt;"",Schülerdaten!O340&lt;&gt;""),Schülerdaten!O340,"")</f>
        <v/>
      </c>
      <c r="P337" s="148" t="str">
        <f>IF(AND(A337&lt;&gt;"",Schülerdaten!AK340&lt;&gt;""),IF(Schülerdaten!AK340=TRUE,INDEX(codeform,MATCH(Schülerdaten!P340,libform,0)),Schülerdaten!P340),"")</f>
        <v/>
      </c>
      <c r="Q337" s="148" t="str">
        <f>IF(AND(A337&lt;&gt;"",Schülerdaten!AL340&lt;&gt;""),IF(Schülerdaten!AL340=TRUE,INDEX(codespe,MATCH(Schülerdaten!Q340,libspe,0)),Schülerdaten!Q340),"")</f>
        <v/>
      </c>
      <c r="R337" s="148" t="str">
        <f>IF(AND(A337&lt;&gt;"",OR(Schülerdaten!AM340&lt;&gt;"",Schülerdaten!AT340=FALSE)),IF(Schülerdaten!AM340=TRUE,INDEX(codemp1,MATCH(Schülerdaten!R340,libmp1,0)),IF(Schülerdaten!AT340=FALSE,0,Schülerdaten!R340)),"")</f>
        <v/>
      </c>
      <c r="S337" s="148" t="str">
        <f t="shared" si="16"/>
        <v/>
      </c>
      <c r="T337" s="148" t="str">
        <f t="shared" si="17"/>
        <v/>
      </c>
      <c r="U337" s="148" t="str">
        <f>IF(AND(A337&lt;&gt;"",Schülerdaten!S340&lt;&gt;""),Schülerdaten!S340,"")</f>
        <v/>
      </c>
      <c r="V337" s="148" t="str">
        <f>IF(AND(A337&lt;&gt;"",Schülerdaten!T340&lt;&gt;""),Schülerdaten!T340,"")</f>
        <v/>
      </c>
      <c r="W337" s="148" t="str">
        <f>IF(AND(A337&lt;&gt;"",Schülerdaten!U340&lt;&gt;""),Schülerdaten!U340,"")</f>
        <v/>
      </c>
      <c r="X337" s="148" t="str">
        <f>IF(AND(A337&lt;&gt;"",Schülerdaten!V340&lt;&gt;""),Schülerdaten!V340,"")</f>
        <v/>
      </c>
      <c r="Y337" s="148" t="str">
        <f>IF(AND(A337&lt;&gt;"",Schülerdaten!W340&lt;&gt;""),Schülerdaten!W340,"")</f>
        <v/>
      </c>
      <c r="Z337" s="148" t="str">
        <f>IF(AND(A337&lt;&gt;"",Schülerdaten!X340&lt;&gt;""),Schülerdaten!X340,"")</f>
        <v/>
      </c>
    </row>
    <row r="338" spans="1:26" x14ac:dyDescent="0.2">
      <c r="A338" s="146" t="str">
        <f>IF(OR(Schülerdaten!$C341&lt;&gt;""),Schülerdaten!A341,"")</f>
        <v/>
      </c>
      <c r="B338" s="146" t="str">
        <f>IF(A338&lt;&gt;"",Schülerdaten!B341,"")</f>
        <v/>
      </c>
      <c r="C338" s="146" t="str">
        <f>IF(AND(A338&lt;&gt;"",Schülerdaten!F341&lt;&gt;""),IF(INDEX(codeclint,MATCH(Schülerdaten!F341,libclint,0))&lt;&gt;"",INDEX(codeclint,MATCH(Schülerdaten!F341,libclint,0)),""),"")</f>
        <v/>
      </c>
      <c r="D338" s="146" t="str">
        <f t="shared" si="15"/>
        <v/>
      </c>
      <c r="E338" s="146" t="str">
        <f>IF(A338&lt;&gt;"",IF(Schülerdaten!G341&lt;&gt;"",IF(Schülerdaten!AB341&lt;&gt;"",IF(Schülerdaten!G341="LOC.ID",CONCATENATE("LOC.",Schülerdaten!AU$5),Schülerdaten!G341),""),""),"")</f>
        <v/>
      </c>
      <c r="F338" s="146" t="str">
        <f>IF(A338&lt;&gt;"",IF(Schülerdaten!H341&lt;&gt;"",Schülerdaten!H341,""),"")</f>
        <v/>
      </c>
      <c r="G338" s="146" t="str">
        <f>IF(AND(A338&lt;&gt;"",Schülerdaten!AC341&lt;&gt;""),IF(Schülerdaten!AC341=TRUE,INDEX(codesex,MATCH(Schülerdaten!I341,libsex,0)),Schülerdaten!I341),"")</f>
        <v/>
      </c>
      <c r="H338" s="147" t="str">
        <f>IF(A338&lt;&gt;"",IF(Schülerdaten!J341&lt;&gt;"",Schülerdaten!J341,""),"")</f>
        <v/>
      </c>
      <c r="I338" s="148" t="str">
        <f>IF(AND(A338&lt;&gt;"",Schülerdaten!AE341&lt;&gt;""),IF(Schülerdaten!AE341=TRUE,INDEX(codenat,MATCH(Schülerdaten!K341,libnat,0)),Schülerdaten!K341),"")</f>
        <v/>
      </c>
      <c r="J338" s="148" t="str">
        <f>IF(AND(A338&lt;&gt;"",Schülerdaten!AF341&lt;&gt;""),IF(Schülerdaten!AF341=TRUE,INDEX(codelangue,MATCH(Schülerdaten!L341,liblangue,0)),Schülerdaten!L341),"")</f>
        <v/>
      </c>
      <c r="K338" s="148" t="str">
        <f>IF(AND(A338&lt;&gt;"",Schülerdaten!AH341&lt;&gt;""),IF(Schülerdaten!AH341=TRUE,IF(INDEX(codegem,MATCH(Schülerdaten!M341,libgem,0))&lt;8000,INDEX(codegem,MATCH(Schülerdaten!M341,libgem,0)),""),Schülerdaten!M341),"")</f>
        <v/>
      </c>
      <c r="L338" s="148" t="str">
        <f>IF(AND(A338&lt;&gt;"",Schülerdaten!AH341&lt;&gt;""),IF(Schülerdaten!AH341=TRUE,INDEX(codegemhist,MATCH(Schülerdaten!M341,libgem,0)),""),"")</f>
        <v/>
      </c>
      <c r="M338" s="148" t="str">
        <f>IF(AND(A338&lt;&gt;"",Schülerdaten!AH341&lt;&gt;""),IF(Schülerdaten!AH341=TRUE,IF(INDEX(codegem,MATCH(Schülerdaten!M341,libgem,0))&gt;=8000,INDEX(codegem,MATCH(Schülerdaten!M341,libgem,0)),""),Schülerdaten!M341),"")</f>
        <v/>
      </c>
      <c r="N338" s="148" t="str">
        <f>IF(AND(A338&lt;&gt;"",Schülerdaten!AI341&lt;&gt;""),IF(Schülerdaten!AI341=TRUE,INDEX(codeschart,MATCH(Schülerdaten!N341,libschart,0)),Schülerdaten!N341),"")</f>
        <v/>
      </c>
      <c r="O338" s="148" t="str">
        <f>IF(AND(A338&lt;&gt;"",Schülerdaten!O341&lt;&gt;""),Schülerdaten!O341,"")</f>
        <v/>
      </c>
      <c r="P338" s="148" t="str">
        <f>IF(AND(A338&lt;&gt;"",Schülerdaten!AK341&lt;&gt;""),IF(Schülerdaten!AK341=TRUE,INDEX(codeform,MATCH(Schülerdaten!P341,libform,0)),Schülerdaten!P341),"")</f>
        <v/>
      </c>
      <c r="Q338" s="148" t="str">
        <f>IF(AND(A338&lt;&gt;"",Schülerdaten!AL341&lt;&gt;""),IF(Schülerdaten!AL341=TRUE,INDEX(codespe,MATCH(Schülerdaten!Q341,libspe,0)),Schülerdaten!Q341),"")</f>
        <v/>
      </c>
      <c r="R338" s="148" t="str">
        <f>IF(AND(A338&lt;&gt;"",OR(Schülerdaten!AM341&lt;&gt;"",Schülerdaten!AT341=FALSE)),IF(Schülerdaten!AM341=TRUE,INDEX(codemp1,MATCH(Schülerdaten!R341,libmp1,0)),IF(Schülerdaten!AT341=FALSE,0,Schülerdaten!R341)),"")</f>
        <v/>
      </c>
      <c r="S338" s="148" t="str">
        <f t="shared" si="16"/>
        <v/>
      </c>
      <c r="T338" s="148" t="str">
        <f t="shared" si="17"/>
        <v/>
      </c>
      <c r="U338" s="148" t="str">
        <f>IF(AND(A338&lt;&gt;"",Schülerdaten!S341&lt;&gt;""),Schülerdaten!S341,"")</f>
        <v/>
      </c>
      <c r="V338" s="148" t="str">
        <f>IF(AND(A338&lt;&gt;"",Schülerdaten!T341&lt;&gt;""),Schülerdaten!T341,"")</f>
        <v/>
      </c>
      <c r="W338" s="148" t="str">
        <f>IF(AND(A338&lt;&gt;"",Schülerdaten!U341&lt;&gt;""),Schülerdaten!U341,"")</f>
        <v/>
      </c>
      <c r="X338" s="148" t="str">
        <f>IF(AND(A338&lt;&gt;"",Schülerdaten!V341&lt;&gt;""),Schülerdaten!V341,"")</f>
        <v/>
      </c>
      <c r="Y338" s="148" t="str">
        <f>IF(AND(A338&lt;&gt;"",Schülerdaten!W341&lt;&gt;""),Schülerdaten!W341,"")</f>
        <v/>
      </c>
      <c r="Z338" s="148" t="str">
        <f>IF(AND(A338&lt;&gt;"",Schülerdaten!X341&lt;&gt;""),Schülerdaten!X341,"")</f>
        <v/>
      </c>
    </row>
    <row r="339" spans="1:26" x14ac:dyDescent="0.2">
      <c r="A339" s="146" t="str">
        <f>IF(OR(Schülerdaten!$C342&lt;&gt;""),Schülerdaten!A342,"")</f>
        <v/>
      </c>
      <c r="B339" s="146" t="str">
        <f>IF(A339&lt;&gt;"",Schülerdaten!B342,"")</f>
        <v/>
      </c>
      <c r="C339" s="146" t="str">
        <f>IF(AND(A339&lt;&gt;"",Schülerdaten!F342&lt;&gt;""),IF(INDEX(codeclint,MATCH(Schülerdaten!F342,libclint,0))&lt;&gt;"",INDEX(codeclint,MATCH(Schülerdaten!F342,libclint,0)),""),"")</f>
        <v/>
      </c>
      <c r="D339" s="146" t="str">
        <f t="shared" si="15"/>
        <v/>
      </c>
      <c r="E339" s="146" t="str">
        <f>IF(A339&lt;&gt;"",IF(Schülerdaten!G342&lt;&gt;"",IF(Schülerdaten!AB342&lt;&gt;"",IF(Schülerdaten!G342="LOC.ID",CONCATENATE("LOC.",Schülerdaten!AU$5),Schülerdaten!G342),""),""),"")</f>
        <v/>
      </c>
      <c r="F339" s="146" t="str">
        <f>IF(A339&lt;&gt;"",IF(Schülerdaten!H342&lt;&gt;"",Schülerdaten!H342,""),"")</f>
        <v/>
      </c>
      <c r="G339" s="146" t="str">
        <f>IF(AND(A339&lt;&gt;"",Schülerdaten!AC342&lt;&gt;""),IF(Schülerdaten!AC342=TRUE,INDEX(codesex,MATCH(Schülerdaten!I342,libsex,0)),Schülerdaten!I342),"")</f>
        <v/>
      </c>
      <c r="H339" s="147" t="str">
        <f>IF(A339&lt;&gt;"",IF(Schülerdaten!J342&lt;&gt;"",Schülerdaten!J342,""),"")</f>
        <v/>
      </c>
      <c r="I339" s="148" t="str">
        <f>IF(AND(A339&lt;&gt;"",Schülerdaten!AE342&lt;&gt;""),IF(Schülerdaten!AE342=TRUE,INDEX(codenat,MATCH(Schülerdaten!K342,libnat,0)),Schülerdaten!K342),"")</f>
        <v/>
      </c>
      <c r="J339" s="148" t="str">
        <f>IF(AND(A339&lt;&gt;"",Schülerdaten!AF342&lt;&gt;""),IF(Schülerdaten!AF342=TRUE,INDEX(codelangue,MATCH(Schülerdaten!L342,liblangue,0)),Schülerdaten!L342),"")</f>
        <v/>
      </c>
      <c r="K339" s="148" t="str">
        <f>IF(AND(A339&lt;&gt;"",Schülerdaten!AH342&lt;&gt;""),IF(Schülerdaten!AH342=TRUE,IF(INDEX(codegem,MATCH(Schülerdaten!M342,libgem,0))&lt;8000,INDEX(codegem,MATCH(Schülerdaten!M342,libgem,0)),""),Schülerdaten!M342),"")</f>
        <v/>
      </c>
      <c r="L339" s="148" t="str">
        <f>IF(AND(A339&lt;&gt;"",Schülerdaten!AH342&lt;&gt;""),IF(Schülerdaten!AH342=TRUE,INDEX(codegemhist,MATCH(Schülerdaten!M342,libgem,0)),""),"")</f>
        <v/>
      </c>
      <c r="M339" s="148" t="str">
        <f>IF(AND(A339&lt;&gt;"",Schülerdaten!AH342&lt;&gt;""),IF(Schülerdaten!AH342=TRUE,IF(INDEX(codegem,MATCH(Schülerdaten!M342,libgem,0))&gt;=8000,INDEX(codegem,MATCH(Schülerdaten!M342,libgem,0)),""),Schülerdaten!M342),"")</f>
        <v/>
      </c>
      <c r="N339" s="148" t="str">
        <f>IF(AND(A339&lt;&gt;"",Schülerdaten!AI342&lt;&gt;""),IF(Schülerdaten!AI342=TRUE,INDEX(codeschart,MATCH(Schülerdaten!N342,libschart,0)),Schülerdaten!N342),"")</f>
        <v/>
      </c>
      <c r="O339" s="148" t="str">
        <f>IF(AND(A339&lt;&gt;"",Schülerdaten!O342&lt;&gt;""),Schülerdaten!O342,"")</f>
        <v/>
      </c>
      <c r="P339" s="148" t="str">
        <f>IF(AND(A339&lt;&gt;"",Schülerdaten!AK342&lt;&gt;""),IF(Schülerdaten!AK342=TRUE,INDEX(codeform,MATCH(Schülerdaten!P342,libform,0)),Schülerdaten!P342),"")</f>
        <v/>
      </c>
      <c r="Q339" s="148" t="str">
        <f>IF(AND(A339&lt;&gt;"",Schülerdaten!AL342&lt;&gt;""),IF(Schülerdaten!AL342=TRUE,INDEX(codespe,MATCH(Schülerdaten!Q342,libspe,0)),Schülerdaten!Q342),"")</f>
        <v/>
      </c>
      <c r="R339" s="148" t="str">
        <f>IF(AND(A339&lt;&gt;"",OR(Schülerdaten!AM342&lt;&gt;"",Schülerdaten!AT342=FALSE)),IF(Schülerdaten!AM342=TRUE,INDEX(codemp1,MATCH(Schülerdaten!R342,libmp1,0)),IF(Schülerdaten!AT342=FALSE,0,Schülerdaten!R342)),"")</f>
        <v/>
      </c>
      <c r="S339" s="148" t="str">
        <f t="shared" si="16"/>
        <v/>
      </c>
      <c r="T339" s="148" t="str">
        <f t="shared" si="17"/>
        <v/>
      </c>
      <c r="U339" s="148" t="str">
        <f>IF(AND(A339&lt;&gt;"",Schülerdaten!S342&lt;&gt;""),Schülerdaten!S342,"")</f>
        <v/>
      </c>
      <c r="V339" s="148" t="str">
        <f>IF(AND(A339&lt;&gt;"",Schülerdaten!T342&lt;&gt;""),Schülerdaten!T342,"")</f>
        <v/>
      </c>
      <c r="W339" s="148" t="str">
        <f>IF(AND(A339&lt;&gt;"",Schülerdaten!U342&lt;&gt;""),Schülerdaten!U342,"")</f>
        <v/>
      </c>
      <c r="X339" s="148" t="str">
        <f>IF(AND(A339&lt;&gt;"",Schülerdaten!V342&lt;&gt;""),Schülerdaten!V342,"")</f>
        <v/>
      </c>
      <c r="Y339" s="148" t="str">
        <f>IF(AND(A339&lt;&gt;"",Schülerdaten!W342&lt;&gt;""),Schülerdaten!W342,"")</f>
        <v/>
      </c>
      <c r="Z339" s="148" t="str">
        <f>IF(AND(A339&lt;&gt;"",Schülerdaten!X342&lt;&gt;""),Schülerdaten!X342,"")</f>
        <v/>
      </c>
    </row>
    <row r="340" spans="1:26" x14ac:dyDescent="0.2">
      <c r="A340" s="146" t="str">
        <f>IF(OR(Schülerdaten!$C343&lt;&gt;""),Schülerdaten!A343,"")</f>
        <v/>
      </c>
      <c r="B340" s="146" t="str">
        <f>IF(A340&lt;&gt;"",Schülerdaten!B343,"")</f>
        <v/>
      </c>
      <c r="C340" s="146" t="str">
        <f>IF(AND(A340&lt;&gt;"",Schülerdaten!F343&lt;&gt;""),IF(INDEX(codeclint,MATCH(Schülerdaten!F343,libclint,0))&lt;&gt;"",INDEX(codeclint,MATCH(Schülerdaten!F343,libclint,0)),""),"")</f>
        <v/>
      </c>
      <c r="D340" s="146" t="str">
        <f t="shared" si="15"/>
        <v/>
      </c>
      <c r="E340" s="146" t="str">
        <f>IF(A340&lt;&gt;"",IF(Schülerdaten!G343&lt;&gt;"",IF(Schülerdaten!AB343&lt;&gt;"",IF(Schülerdaten!G343="LOC.ID",CONCATENATE("LOC.",Schülerdaten!AU$5),Schülerdaten!G343),""),""),"")</f>
        <v/>
      </c>
      <c r="F340" s="146" t="str">
        <f>IF(A340&lt;&gt;"",IF(Schülerdaten!H343&lt;&gt;"",Schülerdaten!H343,""),"")</f>
        <v/>
      </c>
      <c r="G340" s="146" t="str">
        <f>IF(AND(A340&lt;&gt;"",Schülerdaten!AC343&lt;&gt;""),IF(Schülerdaten!AC343=TRUE,INDEX(codesex,MATCH(Schülerdaten!I343,libsex,0)),Schülerdaten!I343),"")</f>
        <v/>
      </c>
      <c r="H340" s="147" t="str">
        <f>IF(A340&lt;&gt;"",IF(Schülerdaten!J343&lt;&gt;"",Schülerdaten!J343,""),"")</f>
        <v/>
      </c>
      <c r="I340" s="148" t="str">
        <f>IF(AND(A340&lt;&gt;"",Schülerdaten!AE343&lt;&gt;""),IF(Schülerdaten!AE343=TRUE,INDEX(codenat,MATCH(Schülerdaten!K343,libnat,0)),Schülerdaten!K343),"")</f>
        <v/>
      </c>
      <c r="J340" s="148" t="str">
        <f>IF(AND(A340&lt;&gt;"",Schülerdaten!AF343&lt;&gt;""),IF(Schülerdaten!AF343=TRUE,INDEX(codelangue,MATCH(Schülerdaten!L343,liblangue,0)),Schülerdaten!L343),"")</f>
        <v/>
      </c>
      <c r="K340" s="148" t="str">
        <f>IF(AND(A340&lt;&gt;"",Schülerdaten!AH343&lt;&gt;""),IF(Schülerdaten!AH343=TRUE,IF(INDEX(codegem,MATCH(Schülerdaten!M343,libgem,0))&lt;8000,INDEX(codegem,MATCH(Schülerdaten!M343,libgem,0)),""),Schülerdaten!M343),"")</f>
        <v/>
      </c>
      <c r="L340" s="148" t="str">
        <f>IF(AND(A340&lt;&gt;"",Schülerdaten!AH343&lt;&gt;""),IF(Schülerdaten!AH343=TRUE,INDEX(codegemhist,MATCH(Schülerdaten!M343,libgem,0)),""),"")</f>
        <v/>
      </c>
      <c r="M340" s="148" t="str">
        <f>IF(AND(A340&lt;&gt;"",Schülerdaten!AH343&lt;&gt;""),IF(Schülerdaten!AH343=TRUE,IF(INDEX(codegem,MATCH(Schülerdaten!M343,libgem,0))&gt;=8000,INDEX(codegem,MATCH(Schülerdaten!M343,libgem,0)),""),Schülerdaten!M343),"")</f>
        <v/>
      </c>
      <c r="N340" s="148" t="str">
        <f>IF(AND(A340&lt;&gt;"",Schülerdaten!AI343&lt;&gt;""),IF(Schülerdaten!AI343=TRUE,INDEX(codeschart,MATCH(Schülerdaten!N343,libschart,0)),Schülerdaten!N343),"")</f>
        <v/>
      </c>
      <c r="O340" s="148" t="str">
        <f>IF(AND(A340&lt;&gt;"",Schülerdaten!O343&lt;&gt;""),Schülerdaten!O343,"")</f>
        <v/>
      </c>
      <c r="P340" s="148" t="str">
        <f>IF(AND(A340&lt;&gt;"",Schülerdaten!AK343&lt;&gt;""),IF(Schülerdaten!AK343=TRUE,INDEX(codeform,MATCH(Schülerdaten!P343,libform,0)),Schülerdaten!P343),"")</f>
        <v/>
      </c>
      <c r="Q340" s="148" t="str">
        <f>IF(AND(A340&lt;&gt;"",Schülerdaten!AL343&lt;&gt;""),IF(Schülerdaten!AL343=TRUE,INDEX(codespe,MATCH(Schülerdaten!Q343,libspe,0)),Schülerdaten!Q343),"")</f>
        <v/>
      </c>
      <c r="R340" s="148" t="str">
        <f>IF(AND(A340&lt;&gt;"",OR(Schülerdaten!AM343&lt;&gt;"",Schülerdaten!AT343=FALSE)),IF(Schülerdaten!AM343=TRUE,INDEX(codemp1,MATCH(Schülerdaten!R343,libmp1,0)),IF(Schülerdaten!AT343=FALSE,0,Schülerdaten!R343)),"")</f>
        <v/>
      </c>
      <c r="S340" s="148" t="str">
        <f t="shared" si="16"/>
        <v/>
      </c>
      <c r="T340" s="148" t="str">
        <f t="shared" si="17"/>
        <v/>
      </c>
      <c r="U340" s="148" t="str">
        <f>IF(AND(A340&lt;&gt;"",Schülerdaten!S343&lt;&gt;""),Schülerdaten!S343,"")</f>
        <v/>
      </c>
      <c r="V340" s="148" t="str">
        <f>IF(AND(A340&lt;&gt;"",Schülerdaten!T343&lt;&gt;""),Schülerdaten!T343,"")</f>
        <v/>
      </c>
      <c r="W340" s="148" t="str">
        <f>IF(AND(A340&lt;&gt;"",Schülerdaten!U343&lt;&gt;""),Schülerdaten!U343,"")</f>
        <v/>
      </c>
      <c r="X340" s="148" t="str">
        <f>IF(AND(A340&lt;&gt;"",Schülerdaten!V343&lt;&gt;""),Schülerdaten!V343,"")</f>
        <v/>
      </c>
      <c r="Y340" s="148" t="str">
        <f>IF(AND(A340&lt;&gt;"",Schülerdaten!W343&lt;&gt;""),Schülerdaten!W343,"")</f>
        <v/>
      </c>
      <c r="Z340" s="148" t="str">
        <f>IF(AND(A340&lt;&gt;"",Schülerdaten!X343&lt;&gt;""),Schülerdaten!X343,"")</f>
        <v/>
      </c>
    </row>
    <row r="341" spans="1:26" x14ac:dyDescent="0.2">
      <c r="A341" s="146" t="str">
        <f>IF(OR(Schülerdaten!$C344&lt;&gt;""),Schülerdaten!A344,"")</f>
        <v/>
      </c>
      <c r="B341" s="146" t="str">
        <f>IF(A341&lt;&gt;"",Schülerdaten!B344,"")</f>
        <v/>
      </c>
      <c r="C341" s="146" t="str">
        <f>IF(AND(A341&lt;&gt;"",Schülerdaten!F344&lt;&gt;""),IF(INDEX(codeclint,MATCH(Schülerdaten!F344,libclint,0))&lt;&gt;"",INDEX(codeclint,MATCH(Schülerdaten!F344,libclint,0)),""),"")</f>
        <v/>
      </c>
      <c r="D341" s="146" t="str">
        <f t="shared" si="15"/>
        <v/>
      </c>
      <c r="E341" s="146" t="str">
        <f>IF(A341&lt;&gt;"",IF(Schülerdaten!G344&lt;&gt;"",IF(Schülerdaten!AB344&lt;&gt;"",IF(Schülerdaten!G344="LOC.ID",CONCATENATE("LOC.",Schülerdaten!AU$5),Schülerdaten!G344),""),""),"")</f>
        <v/>
      </c>
      <c r="F341" s="146" t="str">
        <f>IF(A341&lt;&gt;"",IF(Schülerdaten!H344&lt;&gt;"",Schülerdaten!H344,""),"")</f>
        <v/>
      </c>
      <c r="G341" s="146" t="str">
        <f>IF(AND(A341&lt;&gt;"",Schülerdaten!AC344&lt;&gt;""),IF(Schülerdaten!AC344=TRUE,INDEX(codesex,MATCH(Schülerdaten!I344,libsex,0)),Schülerdaten!I344),"")</f>
        <v/>
      </c>
      <c r="H341" s="147" t="str">
        <f>IF(A341&lt;&gt;"",IF(Schülerdaten!J344&lt;&gt;"",Schülerdaten!J344,""),"")</f>
        <v/>
      </c>
      <c r="I341" s="148" t="str">
        <f>IF(AND(A341&lt;&gt;"",Schülerdaten!AE344&lt;&gt;""),IF(Schülerdaten!AE344=TRUE,INDEX(codenat,MATCH(Schülerdaten!K344,libnat,0)),Schülerdaten!K344),"")</f>
        <v/>
      </c>
      <c r="J341" s="148" t="str">
        <f>IF(AND(A341&lt;&gt;"",Schülerdaten!AF344&lt;&gt;""),IF(Schülerdaten!AF344=TRUE,INDEX(codelangue,MATCH(Schülerdaten!L344,liblangue,0)),Schülerdaten!L344),"")</f>
        <v/>
      </c>
      <c r="K341" s="148" t="str">
        <f>IF(AND(A341&lt;&gt;"",Schülerdaten!AH344&lt;&gt;""),IF(Schülerdaten!AH344=TRUE,IF(INDEX(codegem,MATCH(Schülerdaten!M344,libgem,0))&lt;8000,INDEX(codegem,MATCH(Schülerdaten!M344,libgem,0)),""),Schülerdaten!M344),"")</f>
        <v/>
      </c>
      <c r="L341" s="148" t="str">
        <f>IF(AND(A341&lt;&gt;"",Schülerdaten!AH344&lt;&gt;""),IF(Schülerdaten!AH344=TRUE,INDEX(codegemhist,MATCH(Schülerdaten!M344,libgem,0)),""),"")</f>
        <v/>
      </c>
      <c r="M341" s="148" t="str">
        <f>IF(AND(A341&lt;&gt;"",Schülerdaten!AH344&lt;&gt;""),IF(Schülerdaten!AH344=TRUE,IF(INDEX(codegem,MATCH(Schülerdaten!M344,libgem,0))&gt;=8000,INDEX(codegem,MATCH(Schülerdaten!M344,libgem,0)),""),Schülerdaten!M344),"")</f>
        <v/>
      </c>
      <c r="N341" s="148" t="str">
        <f>IF(AND(A341&lt;&gt;"",Schülerdaten!AI344&lt;&gt;""),IF(Schülerdaten!AI344=TRUE,INDEX(codeschart,MATCH(Schülerdaten!N344,libschart,0)),Schülerdaten!N344),"")</f>
        <v/>
      </c>
      <c r="O341" s="148" t="str">
        <f>IF(AND(A341&lt;&gt;"",Schülerdaten!O344&lt;&gt;""),Schülerdaten!O344,"")</f>
        <v/>
      </c>
      <c r="P341" s="148" t="str">
        <f>IF(AND(A341&lt;&gt;"",Schülerdaten!AK344&lt;&gt;""),IF(Schülerdaten!AK344=TRUE,INDEX(codeform,MATCH(Schülerdaten!P344,libform,0)),Schülerdaten!P344),"")</f>
        <v/>
      </c>
      <c r="Q341" s="148" t="str">
        <f>IF(AND(A341&lt;&gt;"",Schülerdaten!AL344&lt;&gt;""),IF(Schülerdaten!AL344=TRUE,INDEX(codespe,MATCH(Schülerdaten!Q344,libspe,0)),Schülerdaten!Q344),"")</f>
        <v/>
      </c>
      <c r="R341" s="148" t="str">
        <f>IF(AND(A341&lt;&gt;"",OR(Schülerdaten!AM344&lt;&gt;"",Schülerdaten!AT344=FALSE)),IF(Schülerdaten!AM344=TRUE,INDEX(codemp1,MATCH(Schülerdaten!R344,libmp1,0)),IF(Schülerdaten!AT344=FALSE,0,Schülerdaten!R344)),"")</f>
        <v/>
      </c>
      <c r="S341" s="148" t="str">
        <f t="shared" si="16"/>
        <v/>
      </c>
      <c r="T341" s="148" t="str">
        <f t="shared" si="17"/>
        <v/>
      </c>
      <c r="U341" s="148" t="str">
        <f>IF(AND(A341&lt;&gt;"",Schülerdaten!S344&lt;&gt;""),Schülerdaten!S344,"")</f>
        <v/>
      </c>
      <c r="V341" s="148" t="str">
        <f>IF(AND(A341&lt;&gt;"",Schülerdaten!T344&lt;&gt;""),Schülerdaten!T344,"")</f>
        <v/>
      </c>
      <c r="W341" s="148" t="str">
        <f>IF(AND(A341&lt;&gt;"",Schülerdaten!U344&lt;&gt;""),Schülerdaten!U344,"")</f>
        <v/>
      </c>
      <c r="X341" s="148" t="str">
        <f>IF(AND(A341&lt;&gt;"",Schülerdaten!V344&lt;&gt;""),Schülerdaten!V344,"")</f>
        <v/>
      </c>
      <c r="Y341" s="148" t="str">
        <f>IF(AND(A341&lt;&gt;"",Schülerdaten!W344&lt;&gt;""),Schülerdaten!W344,"")</f>
        <v/>
      </c>
      <c r="Z341" s="148" t="str">
        <f>IF(AND(A341&lt;&gt;"",Schülerdaten!X344&lt;&gt;""),Schülerdaten!X344,"")</f>
        <v/>
      </c>
    </row>
    <row r="342" spans="1:26" x14ac:dyDescent="0.2">
      <c r="A342" s="146" t="str">
        <f>IF(OR(Schülerdaten!$C345&lt;&gt;""),Schülerdaten!A345,"")</f>
        <v/>
      </c>
      <c r="B342" s="146" t="str">
        <f>IF(A342&lt;&gt;"",Schülerdaten!B345,"")</f>
        <v/>
      </c>
      <c r="C342" s="146" t="str">
        <f>IF(AND(A342&lt;&gt;"",Schülerdaten!F345&lt;&gt;""),IF(INDEX(codeclint,MATCH(Schülerdaten!F345,libclint,0))&lt;&gt;"",INDEX(codeclint,MATCH(Schülerdaten!F345,libclint,0)),""),"")</f>
        <v/>
      </c>
      <c r="D342" s="146" t="str">
        <f t="shared" si="15"/>
        <v/>
      </c>
      <c r="E342" s="146" t="str">
        <f>IF(A342&lt;&gt;"",IF(Schülerdaten!G345&lt;&gt;"",IF(Schülerdaten!AB345&lt;&gt;"",IF(Schülerdaten!G345="LOC.ID",CONCATENATE("LOC.",Schülerdaten!AU$5),Schülerdaten!G345),""),""),"")</f>
        <v/>
      </c>
      <c r="F342" s="146" t="str">
        <f>IF(A342&lt;&gt;"",IF(Schülerdaten!H345&lt;&gt;"",Schülerdaten!H345,""),"")</f>
        <v/>
      </c>
      <c r="G342" s="146" t="str">
        <f>IF(AND(A342&lt;&gt;"",Schülerdaten!AC345&lt;&gt;""),IF(Schülerdaten!AC345=TRUE,INDEX(codesex,MATCH(Schülerdaten!I345,libsex,0)),Schülerdaten!I345),"")</f>
        <v/>
      </c>
      <c r="H342" s="147" t="str">
        <f>IF(A342&lt;&gt;"",IF(Schülerdaten!J345&lt;&gt;"",Schülerdaten!J345,""),"")</f>
        <v/>
      </c>
      <c r="I342" s="148" t="str">
        <f>IF(AND(A342&lt;&gt;"",Schülerdaten!AE345&lt;&gt;""),IF(Schülerdaten!AE345=TRUE,INDEX(codenat,MATCH(Schülerdaten!K345,libnat,0)),Schülerdaten!K345),"")</f>
        <v/>
      </c>
      <c r="J342" s="148" t="str">
        <f>IF(AND(A342&lt;&gt;"",Schülerdaten!AF345&lt;&gt;""),IF(Schülerdaten!AF345=TRUE,INDEX(codelangue,MATCH(Schülerdaten!L345,liblangue,0)),Schülerdaten!L345),"")</f>
        <v/>
      </c>
      <c r="K342" s="148" t="str">
        <f>IF(AND(A342&lt;&gt;"",Schülerdaten!AH345&lt;&gt;""),IF(Schülerdaten!AH345=TRUE,IF(INDEX(codegem,MATCH(Schülerdaten!M345,libgem,0))&lt;8000,INDEX(codegem,MATCH(Schülerdaten!M345,libgem,0)),""),Schülerdaten!M345),"")</f>
        <v/>
      </c>
      <c r="L342" s="148" t="str">
        <f>IF(AND(A342&lt;&gt;"",Schülerdaten!AH345&lt;&gt;""),IF(Schülerdaten!AH345=TRUE,INDEX(codegemhist,MATCH(Schülerdaten!M345,libgem,0)),""),"")</f>
        <v/>
      </c>
      <c r="M342" s="148" t="str">
        <f>IF(AND(A342&lt;&gt;"",Schülerdaten!AH345&lt;&gt;""),IF(Schülerdaten!AH345=TRUE,IF(INDEX(codegem,MATCH(Schülerdaten!M345,libgem,0))&gt;=8000,INDEX(codegem,MATCH(Schülerdaten!M345,libgem,0)),""),Schülerdaten!M345),"")</f>
        <v/>
      </c>
      <c r="N342" s="148" t="str">
        <f>IF(AND(A342&lt;&gt;"",Schülerdaten!AI345&lt;&gt;""),IF(Schülerdaten!AI345=TRUE,INDEX(codeschart,MATCH(Schülerdaten!N345,libschart,0)),Schülerdaten!N345),"")</f>
        <v/>
      </c>
      <c r="O342" s="148" t="str">
        <f>IF(AND(A342&lt;&gt;"",Schülerdaten!O345&lt;&gt;""),Schülerdaten!O345,"")</f>
        <v/>
      </c>
      <c r="P342" s="148" t="str">
        <f>IF(AND(A342&lt;&gt;"",Schülerdaten!AK345&lt;&gt;""),IF(Schülerdaten!AK345=TRUE,INDEX(codeform,MATCH(Schülerdaten!P345,libform,0)),Schülerdaten!P345),"")</f>
        <v/>
      </c>
      <c r="Q342" s="148" t="str">
        <f>IF(AND(A342&lt;&gt;"",Schülerdaten!AL345&lt;&gt;""),IF(Schülerdaten!AL345=TRUE,INDEX(codespe,MATCH(Schülerdaten!Q345,libspe,0)),Schülerdaten!Q345),"")</f>
        <v/>
      </c>
      <c r="R342" s="148" t="str">
        <f>IF(AND(A342&lt;&gt;"",OR(Schülerdaten!AM345&lt;&gt;"",Schülerdaten!AT345=FALSE)),IF(Schülerdaten!AM345=TRUE,INDEX(codemp1,MATCH(Schülerdaten!R345,libmp1,0)),IF(Schülerdaten!AT345=FALSE,0,Schülerdaten!R345)),"")</f>
        <v/>
      </c>
      <c r="S342" s="148" t="str">
        <f t="shared" si="16"/>
        <v/>
      </c>
      <c r="T342" s="148" t="str">
        <f t="shared" si="17"/>
        <v/>
      </c>
      <c r="U342" s="148" t="str">
        <f>IF(AND(A342&lt;&gt;"",Schülerdaten!S345&lt;&gt;""),Schülerdaten!S345,"")</f>
        <v/>
      </c>
      <c r="V342" s="148" t="str">
        <f>IF(AND(A342&lt;&gt;"",Schülerdaten!T345&lt;&gt;""),Schülerdaten!T345,"")</f>
        <v/>
      </c>
      <c r="W342" s="148" t="str">
        <f>IF(AND(A342&lt;&gt;"",Schülerdaten!U345&lt;&gt;""),Schülerdaten!U345,"")</f>
        <v/>
      </c>
      <c r="X342" s="148" t="str">
        <f>IF(AND(A342&lt;&gt;"",Schülerdaten!V345&lt;&gt;""),Schülerdaten!V345,"")</f>
        <v/>
      </c>
      <c r="Y342" s="148" t="str">
        <f>IF(AND(A342&lt;&gt;"",Schülerdaten!W345&lt;&gt;""),Schülerdaten!W345,"")</f>
        <v/>
      </c>
      <c r="Z342" s="148" t="str">
        <f>IF(AND(A342&lt;&gt;"",Schülerdaten!X345&lt;&gt;""),Schülerdaten!X345,"")</f>
        <v/>
      </c>
    </row>
    <row r="343" spans="1:26" x14ac:dyDescent="0.2">
      <c r="A343" s="146" t="str">
        <f>IF(OR(Schülerdaten!$C346&lt;&gt;""),Schülerdaten!A346,"")</f>
        <v/>
      </c>
      <c r="B343" s="146" t="str">
        <f>IF(A343&lt;&gt;"",Schülerdaten!B346,"")</f>
        <v/>
      </c>
      <c r="C343" s="146" t="str">
        <f>IF(AND(A343&lt;&gt;"",Schülerdaten!F346&lt;&gt;""),IF(INDEX(codeclint,MATCH(Schülerdaten!F346,libclint,0))&lt;&gt;"",INDEX(codeclint,MATCH(Schülerdaten!F346,libclint,0)),""),"")</f>
        <v/>
      </c>
      <c r="D343" s="146" t="str">
        <f t="shared" si="15"/>
        <v/>
      </c>
      <c r="E343" s="146" t="str">
        <f>IF(A343&lt;&gt;"",IF(Schülerdaten!G346&lt;&gt;"",IF(Schülerdaten!AB346&lt;&gt;"",IF(Schülerdaten!G346="LOC.ID",CONCATENATE("LOC.",Schülerdaten!AU$5),Schülerdaten!G346),""),""),"")</f>
        <v/>
      </c>
      <c r="F343" s="146" t="str">
        <f>IF(A343&lt;&gt;"",IF(Schülerdaten!H346&lt;&gt;"",Schülerdaten!H346,""),"")</f>
        <v/>
      </c>
      <c r="G343" s="146" t="str">
        <f>IF(AND(A343&lt;&gt;"",Schülerdaten!AC346&lt;&gt;""),IF(Schülerdaten!AC346=TRUE,INDEX(codesex,MATCH(Schülerdaten!I346,libsex,0)),Schülerdaten!I346),"")</f>
        <v/>
      </c>
      <c r="H343" s="147" t="str">
        <f>IF(A343&lt;&gt;"",IF(Schülerdaten!J346&lt;&gt;"",Schülerdaten!J346,""),"")</f>
        <v/>
      </c>
      <c r="I343" s="148" t="str">
        <f>IF(AND(A343&lt;&gt;"",Schülerdaten!AE346&lt;&gt;""),IF(Schülerdaten!AE346=TRUE,INDEX(codenat,MATCH(Schülerdaten!K346,libnat,0)),Schülerdaten!K346),"")</f>
        <v/>
      </c>
      <c r="J343" s="148" t="str">
        <f>IF(AND(A343&lt;&gt;"",Schülerdaten!AF346&lt;&gt;""),IF(Schülerdaten!AF346=TRUE,INDEX(codelangue,MATCH(Schülerdaten!L346,liblangue,0)),Schülerdaten!L346),"")</f>
        <v/>
      </c>
      <c r="K343" s="148" t="str">
        <f>IF(AND(A343&lt;&gt;"",Schülerdaten!AH346&lt;&gt;""),IF(Schülerdaten!AH346=TRUE,IF(INDEX(codegem,MATCH(Schülerdaten!M346,libgem,0))&lt;8000,INDEX(codegem,MATCH(Schülerdaten!M346,libgem,0)),""),Schülerdaten!M346),"")</f>
        <v/>
      </c>
      <c r="L343" s="148" t="str">
        <f>IF(AND(A343&lt;&gt;"",Schülerdaten!AH346&lt;&gt;""),IF(Schülerdaten!AH346=TRUE,INDEX(codegemhist,MATCH(Schülerdaten!M346,libgem,0)),""),"")</f>
        <v/>
      </c>
      <c r="M343" s="148" t="str">
        <f>IF(AND(A343&lt;&gt;"",Schülerdaten!AH346&lt;&gt;""),IF(Schülerdaten!AH346=TRUE,IF(INDEX(codegem,MATCH(Schülerdaten!M346,libgem,0))&gt;=8000,INDEX(codegem,MATCH(Schülerdaten!M346,libgem,0)),""),Schülerdaten!M346),"")</f>
        <v/>
      </c>
      <c r="N343" s="148" t="str">
        <f>IF(AND(A343&lt;&gt;"",Schülerdaten!AI346&lt;&gt;""),IF(Schülerdaten!AI346=TRUE,INDEX(codeschart,MATCH(Schülerdaten!N346,libschart,0)),Schülerdaten!N346),"")</f>
        <v/>
      </c>
      <c r="O343" s="148" t="str">
        <f>IF(AND(A343&lt;&gt;"",Schülerdaten!O346&lt;&gt;""),Schülerdaten!O346,"")</f>
        <v/>
      </c>
      <c r="P343" s="148" t="str">
        <f>IF(AND(A343&lt;&gt;"",Schülerdaten!AK346&lt;&gt;""),IF(Schülerdaten!AK346=TRUE,INDEX(codeform,MATCH(Schülerdaten!P346,libform,0)),Schülerdaten!P346),"")</f>
        <v/>
      </c>
      <c r="Q343" s="148" t="str">
        <f>IF(AND(A343&lt;&gt;"",Schülerdaten!AL346&lt;&gt;""),IF(Schülerdaten!AL346=TRUE,INDEX(codespe,MATCH(Schülerdaten!Q346,libspe,0)),Schülerdaten!Q346),"")</f>
        <v/>
      </c>
      <c r="R343" s="148" t="str">
        <f>IF(AND(A343&lt;&gt;"",OR(Schülerdaten!AM346&lt;&gt;"",Schülerdaten!AT346=FALSE)),IF(Schülerdaten!AM346=TRUE,INDEX(codemp1,MATCH(Schülerdaten!R346,libmp1,0)),IF(Schülerdaten!AT346=FALSE,0,Schülerdaten!R346)),"")</f>
        <v/>
      </c>
      <c r="S343" s="148" t="str">
        <f t="shared" si="16"/>
        <v/>
      </c>
      <c r="T343" s="148" t="str">
        <f t="shared" si="17"/>
        <v/>
      </c>
      <c r="U343" s="148" t="str">
        <f>IF(AND(A343&lt;&gt;"",Schülerdaten!S346&lt;&gt;""),Schülerdaten!S346,"")</f>
        <v/>
      </c>
      <c r="V343" s="148" t="str">
        <f>IF(AND(A343&lt;&gt;"",Schülerdaten!T346&lt;&gt;""),Schülerdaten!T346,"")</f>
        <v/>
      </c>
      <c r="W343" s="148" t="str">
        <f>IF(AND(A343&lt;&gt;"",Schülerdaten!U346&lt;&gt;""),Schülerdaten!U346,"")</f>
        <v/>
      </c>
      <c r="X343" s="148" t="str">
        <f>IF(AND(A343&lt;&gt;"",Schülerdaten!V346&lt;&gt;""),Schülerdaten!V346,"")</f>
        <v/>
      </c>
      <c r="Y343" s="148" t="str">
        <f>IF(AND(A343&lt;&gt;"",Schülerdaten!W346&lt;&gt;""),Schülerdaten!W346,"")</f>
        <v/>
      </c>
      <c r="Z343" s="148" t="str">
        <f>IF(AND(A343&lt;&gt;"",Schülerdaten!X346&lt;&gt;""),Schülerdaten!X346,"")</f>
        <v/>
      </c>
    </row>
    <row r="344" spans="1:26" x14ac:dyDescent="0.2">
      <c r="A344" s="146" t="str">
        <f>IF(OR(Schülerdaten!$C347&lt;&gt;""),Schülerdaten!A347,"")</f>
        <v/>
      </c>
      <c r="B344" s="146" t="str">
        <f>IF(A344&lt;&gt;"",Schülerdaten!B347,"")</f>
        <v/>
      </c>
      <c r="C344" s="146" t="str">
        <f>IF(AND(A344&lt;&gt;"",Schülerdaten!F347&lt;&gt;""),IF(INDEX(codeclint,MATCH(Schülerdaten!F347,libclint,0))&lt;&gt;"",INDEX(codeclint,MATCH(Schülerdaten!F347,libclint,0)),""),"")</f>
        <v/>
      </c>
      <c r="D344" s="146" t="str">
        <f t="shared" si="15"/>
        <v/>
      </c>
      <c r="E344" s="146" t="str">
        <f>IF(A344&lt;&gt;"",IF(Schülerdaten!G347&lt;&gt;"",IF(Schülerdaten!AB347&lt;&gt;"",IF(Schülerdaten!G347="LOC.ID",CONCATENATE("LOC.",Schülerdaten!AU$5),Schülerdaten!G347),""),""),"")</f>
        <v/>
      </c>
      <c r="F344" s="146" t="str">
        <f>IF(A344&lt;&gt;"",IF(Schülerdaten!H347&lt;&gt;"",Schülerdaten!H347,""),"")</f>
        <v/>
      </c>
      <c r="G344" s="146" t="str">
        <f>IF(AND(A344&lt;&gt;"",Schülerdaten!AC347&lt;&gt;""),IF(Schülerdaten!AC347=TRUE,INDEX(codesex,MATCH(Schülerdaten!I347,libsex,0)),Schülerdaten!I347),"")</f>
        <v/>
      </c>
      <c r="H344" s="147" t="str">
        <f>IF(A344&lt;&gt;"",IF(Schülerdaten!J347&lt;&gt;"",Schülerdaten!J347,""),"")</f>
        <v/>
      </c>
      <c r="I344" s="148" t="str">
        <f>IF(AND(A344&lt;&gt;"",Schülerdaten!AE347&lt;&gt;""),IF(Schülerdaten!AE347=TRUE,INDEX(codenat,MATCH(Schülerdaten!K347,libnat,0)),Schülerdaten!K347),"")</f>
        <v/>
      </c>
      <c r="J344" s="148" t="str">
        <f>IF(AND(A344&lt;&gt;"",Schülerdaten!AF347&lt;&gt;""),IF(Schülerdaten!AF347=TRUE,INDEX(codelangue,MATCH(Schülerdaten!L347,liblangue,0)),Schülerdaten!L347),"")</f>
        <v/>
      </c>
      <c r="K344" s="148" t="str">
        <f>IF(AND(A344&lt;&gt;"",Schülerdaten!AH347&lt;&gt;""),IF(Schülerdaten!AH347=TRUE,IF(INDEX(codegem,MATCH(Schülerdaten!M347,libgem,0))&lt;8000,INDEX(codegem,MATCH(Schülerdaten!M347,libgem,0)),""),Schülerdaten!M347),"")</f>
        <v/>
      </c>
      <c r="L344" s="148" t="str">
        <f>IF(AND(A344&lt;&gt;"",Schülerdaten!AH347&lt;&gt;""),IF(Schülerdaten!AH347=TRUE,INDEX(codegemhist,MATCH(Schülerdaten!M347,libgem,0)),""),"")</f>
        <v/>
      </c>
      <c r="M344" s="148" t="str">
        <f>IF(AND(A344&lt;&gt;"",Schülerdaten!AH347&lt;&gt;""),IF(Schülerdaten!AH347=TRUE,IF(INDEX(codegem,MATCH(Schülerdaten!M347,libgem,0))&gt;=8000,INDEX(codegem,MATCH(Schülerdaten!M347,libgem,0)),""),Schülerdaten!M347),"")</f>
        <v/>
      </c>
      <c r="N344" s="148" t="str">
        <f>IF(AND(A344&lt;&gt;"",Schülerdaten!AI347&lt;&gt;""),IF(Schülerdaten!AI347=TRUE,INDEX(codeschart,MATCH(Schülerdaten!N347,libschart,0)),Schülerdaten!N347),"")</f>
        <v/>
      </c>
      <c r="O344" s="148" t="str">
        <f>IF(AND(A344&lt;&gt;"",Schülerdaten!O347&lt;&gt;""),Schülerdaten!O347,"")</f>
        <v/>
      </c>
      <c r="P344" s="148" t="str">
        <f>IF(AND(A344&lt;&gt;"",Schülerdaten!AK347&lt;&gt;""),IF(Schülerdaten!AK347=TRUE,INDEX(codeform,MATCH(Schülerdaten!P347,libform,0)),Schülerdaten!P347),"")</f>
        <v/>
      </c>
      <c r="Q344" s="148" t="str">
        <f>IF(AND(A344&lt;&gt;"",Schülerdaten!AL347&lt;&gt;""),IF(Schülerdaten!AL347=TRUE,INDEX(codespe,MATCH(Schülerdaten!Q347,libspe,0)),Schülerdaten!Q347),"")</f>
        <v/>
      </c>
      <c r="R344" s="148" t="str">
        <f>IF(AND(A344&lt;&gt;"",OR(Schülerdaten!AM347&lt;&gt;"",Schülerdaten!AT347=FALSE)),IF(Schülerdaten!AM347=TRUE,INDEX(codemp1,MATCH(Schülerdaten!R347,libmp1,0)),IF(Schülerdaten!AT347=FALSE,0,Schülerdaten!R347)),"")</f>
        <v/>
      </c>
      <c r="S344" s="148" t="str">
        <f t="shared" si="16"/>
        <v/>
      </c>
      <c r="T344" s="148" t="str">
        <f t="shared" si="17"/>
        <v/>
      </c>
      <c r="U344" s="148" t="str">
        <f>IF(AND(A344&lt;&gt;"",Schülerdaten!S347&lt;&gt;""),Schülerdaten!S347,"")</f>
        <v/>
      </c>
      <c r="V344" s="148" t="str">
        <f>IF(AND(A344&lt;&gt;"",Schülerdaten!T347&lt;&gt;""),Schülerdaten!T347,"")</f>
        <v/>
      </c>
      <c r="W344" s="148" t="str">
        <f>IF(AND(A344&lt;&gt;"",Schülerdaten!U347&lt;&gt;""),Schülerdaten!U347,"")</f>
        <v/>
      </c>
      <c r="X344" s="148" t="str">
        <f>IF(AND(A344&lt;&gt;"",Schülerdaten!V347&lt;&gt;""),Schülerdaten!V347,"")</f>
        <v/>
      </c>
      <c r="Y344" s="148" t="str">
        <f>IF(AND(A344&lt;&gt;"",Schülerdaten!W347&lt;&gt;""),Schülerdaten!W347,"")</f>
        <v/>
      </c>
      <c r="Z344" s="148" t="str">
        <f>IF(AND(A344&lt;&gt;"",Schülerdaten!X347&lt;&gt;""),Schülerdaten!X347,"")</f>
        <v/>
      </c>
    </row>
    <row r="345" spans="1:26" x14ac:dyDescent="0.2">
      <c r="A345" s="146" t="str">
        <f>IF(OR(Schülerdaten!$C348&lt;&gt;""),Schülerdaten!A348,"")</f>
        <v/>
      </c>
      <c r="B345" s="146" t="str">
        <f>IF(A345&lt;&gt;"",Schülerdaten!B348,"")</f>
        <v/>
      </c>
      <c r="C345" s="146" t="str">
        <f>IF(AND(A345&lt;&gt;"",Schülerdaten!F348&lt;&gt;""),IF(INDEX(codeclint,MATCH(Schülerdaten!F348,libclint,0))&lt;&gt;"",INDEX(codeclint,MATCH(Schülerdaten!F348,libclint,0)),""),"")</f>
        <v/>
      </c>
      <c r="D345" s="146" t="str">
        <f t="shared" si="15"/>
        <v/>
      </c>
      <c r="E345" s="146" t="str">
        <f>IF(A345&lt;&gt;"",IF(Schülerdaten!G348&lt;&gt;"",IF(Schülerdaten!AB348&lt;&gt;"",IF(Schülerdaten!G348="LOC.ID",CONCATENATE("LOC.",Schülerdaten!AU$5),Schülerdaten!G348),""),""),"")</f>
        <v/>
      </c>
      <c r="F345" s="146" t="str">
        <f>IF(A345&lt;&gt;"",IF(Schülerdaten!H348&lt;&gt;"",Schülerdaten!H348,""),"")</f>
        <v/>
      </c>
      <c r="G345" s="146" t="str">
        <f>IF(AND(A345&lt;&gt;"",Schülerdaten!AC348&lt;&gt;""),IF(Schülerdaten!AC348=TRUE,INDEX(codesex,MATCH(Schülerdaten!I348,libsex,0)),Schülerdaten!I348),"")</f>
        <v/>
      </c>
      <c r="H345" s="147" t="str">
        <f>IF(A345&lt;&gt;"",IF(Schülerdaten!J348&lt;&gt;"",Schülerdaten!J348,""),"")</f>
        <v/>
      </c>
      <c r="I345" s="148" t="str">
        <f>IF(AND(A345&lt;&gt;"",Schülerdaten!AE348&lt;&gt;""),IF(Schülerdaten!AE348=TRUE,INDEX(codenat,MATCH(Schülerdaten!K348,libnat,0)),Schülerdaten!K348),"")</f>
        <v/>
      </c>
      <c r="J345" s="148" t="str">
        <f>IF(AND(A345&lt;&gt;"",Schülerdaten!AF348&lt;&gt;""),IF(Schülerdaten!AF348=TRUE,INDEX(codelangue,MATCH(Schülerdaten!L348,liblangue,0)),Schülerdaten!L348),"")</f>
        <v/>
      </c>
      <c r="K345" s="148" t="str">
        <f>IF(AND(A345&lt;&gt;"",Schülerdaten!AH348&lt;&gt;""),IF(Schülerdaten!AH348=TRUE,IF(INDEX(codegem,MATCH(Schülerdaten!M348,libgem,0))&lt;8000,INDEX(codegem,MATCH(Schülerdaten!M348,libgem,0)),""),Schülerdaten!M348),"")</f>
        <v/>
      </c>
      <c r="L345" s="148" t="str">
        <f>IF(AND(A345&lt;&gt;"",Schülerdaten!AH348&lt;&gt;""),IF(Schülerdaten!AH348=TRUE,INDEX(codegemhist,MATCH(Schülerdaten!M348,libgem,0)),""),"")</f>
        <v/>
      </c>
      <c r="M345" s="148" t="str">
        <f>IF(AND(A345&lt;&gt;"",Schülerdaten!AH348&lt;&gt;""),IF(Schülerdaten!AH348=TRUE,IF(INDEX(codegem,MATCH(Schülerdaten!M348,libgem,0))&gt;=8000,INDEX(codegem,MATCH(Schülerdaten!M348,libgem,0)),""),Schülerdaten!M348),"")</f>
        <v/>
      </c>
      <c r="N345" s="148" t="str">
        <f>IF(AND(A345&lt;&gt;"",Schülerdaten!AI348&lt;&gt;""),IF(Schülerdaten!AI348=TRUE,INDEX(codeschart,MATCH(Schülerdaten!N348,libschart,0)),Schülerdaten!N348),"")</f>
        <v/>
      </c>
      <c r="O345" s="148" t="str">
        <f>IF(AND(A345&lt;&gt;"",Schülerdaten!O348&lt;&gt;""),Schülerdaten!O348,"")</f>
        <v/>
      </c>
      <c r="P345" s="148" t="str">
        <f>IF(AND(A345&lt;&gt;"",Schülerdaten!AK348&lt;&gt;""),IF(Schülerdaten!AK348=TRUE,INDEX(codeform,MATCH(Schülerdaten!P348,libform,0)),Schülerdaten!P348),"")</f>
        <v/>
      </c>
      <c r="Q345" s="148" t="str">
        <f>IF(AND(A345&lt;&gt;"",Schülerdaten!AL348&lt;&gt;""),IF(Schülerdaten!AL348=TRUE,INDEX(codespe,MATCH(Schülerdaten!Q348,libspe,0)),Schülerdaten!Q348),"")</f>
        <v/>
      </c>
      <c r="R345" s="148" t="str">
        <f>IF(AND(A345&lt;&gt;"",OR(Schülerdaten!AM348&lt;&gt;"",Schülerdaten!AT348=FALSE)),IF(Schülerdaten!AM348=TRUE,INDEX(codemp1,MATCH(Schülerdaten!R348,libmp1,0)),IF(Schülerdaten!AT348=FALSE,0,Schülerdaten!R348)),"")</f>
        <v/>
      </c>
      <c r="S345" s="148" t="str">
        <f t="shared" si="16"/>
        <v/>
      </c>
      <c r="T345" s="148" t="str">
        <f t="shared" si="17"/>
        <v/>
      </c>
      <c r="U345" s="148" t="str">
        <f>IF(AND(A345&lt;&gt;"",Schülerdaten!S348&lt;&gt;""),Schülerdaten!S348,"")</f>
        <v/>
      </c>
      <c r="V345" s="148" t="str">
        <f>IF(AND(A345&lt;&gt;"",Schülerdaten!T348&lt;&gt;""),Schülerdaten!T348,"")</f>
        <v/>
      </c>
      <c r="W345" s="148" t="str">
        <f>IF(AND(A345&lt;&gt;"",Schülerdaten!U348&lt;&gt;""),Schülerdaten!U348,"")</f>
        <v/>
      </c>
      <c r="X345" s="148" t="str">
        <f>IF(AND(A345&lt;&gt;"",Schülerdaten!V348&lt;&gt;""),Schülerdaten!V348,"")</f>
        <v/>
      </c>
      <c r="Y345" s="148" t="str">
        <f>IF(AND(A345&lt;&gt;"",Schülerdaten!W348&lt;&gt;""),Schülerdaten!W348,"")</f>
        <v/>
      </c>
      <c r="Z345" s="148" t="str">
        <f>IF(AND(A345&lt;&gt;"",Schülerdaten!X348&lt;&gt;""),Schülerdaten!X348,"")</f>
        <v/>
      </c>
    </row>
    <row r="346" spans="1:26" x14ac:dyDescent="0.2">
      <c r="A346" s="146" t="str">
        <f>IF(OR(Schülerdaten!$C349&lt;&gt;""),Schülerdaten!A349,"")</f>
        <v/>
      </c>
      <c r="B346" s="146" t="str">
        <f>IF(A346&lt;&gt;"",Schülerdaten!B349,"")</f>
        <v/>
      </c>
      <c r="C346" s="146" t="str">
        <f>IF(AND(A346&lt;&gt;"",Schülerdaten!F349&lt;&gt;""),IF(INDEX(codeclint,MATCH(Schülerdaten!F349,libclint,0))&lt;&gt;"",INDEX(codeclint,MATCH(Schülerdaten!F349,libclint,0)),""),"")</f>
        <v/>
      </c>
      <c r="D346" s="146" t="str">
        <f t="shared" si="15"/>
        <v/>
      </c>
      <c r="E346" s="146" t="str">
        <f>IF(A346&lt;&gt;"",IF(Schülerdaten!G349&lt;&gt;"",IF(Schülerdaten!AB349&lt;&gt;"",IF(Schülerdaten!G349="LOC.ID",CONCATENATE("LOC.",Schülerdaten!AU$5),Schülerdaten!G349),""),""),"")</f>
        <v/>
      </c>
      <c r="F346" s="146" t="str">
        <f>IF(A346&lt;&gt;"",IF(Schülerdaten!H349&lt;&gt;"",Schülerdaten!H349,""),"")</f>
        <v/>
      </c>
      <c r="G346" s="146" t="str">
        <f>IF(AND(A346&lt;&gt;"",Schülerdaten!AC349&lt;&gt;""),IF(Schülerdaten!AC349=TRUE,INDEX(codesex,MATCH(Schülerdaten!I349,libsex,0)),Schülerdaten!I349),"")</f>
        <v/>
      </c>
      <c r="H346" s="147" t="str">
        <f>IF(A346&lt;&gt;"",IF(Schülerdaten!J349&lt;&gt;"",Schülerdaten!J349,""),"")</f>
        <v/>
      </c>
      <c r="I346" s="148" t="str">
        <f>IF(AND(A346&lt;&gt;"",Schülerdaten!AE349&lt;&gt;""),IF(Schülerdaten!AE349=TRUE,INDEX(codenat,MATCH(Schülerdaten!K349,libnat,0)),Schülerdaten!K349),"")</f>
        <v/>
      </c>
      <c r="J346" s="148" t="str">
        <f>IF(AND(A346&lt;&gt;"",Schülerdaten!AF349&lt;&gt;""),IF(Schülerdaten!AF349=TRUE,INDEX(codelangue,MATCH(Schülerdaten!L349,liblangue,0)),Schülerdaten!L349),"")</f>
        <v/>
      </c>
      <c r="K346" s="148" t="str">
        <f>IF(AND(A346&lt;&gt;"",Schülerdaten!AH349&lt;&gt;""),IF(Schülerdaten!AH349=TRUE,IF(INDEX(codegem,MATCH(Schülerdaten!M349,libgem,0))&lt;8000,INDEX(codegem,MATCH(Schülerdaten!M349,libgem,0)),""),Schülerdaten!M349),"")</f>
        <v/>
      </c>
      <c r="L346" s="148" t="str">
        <f>IF(AND(A346&lt;&gt;"",Schülerdaten!AH349&lt;&gt;""),IF(Schülerdaten!AH349=TRUE,INDEX(codegemhist,MATCH(Schülerdaten!M349,libgem,0)),""),"")</f>
        <v/>
      </c>
      <c r="M346" s="148" t="str">
        <f>IF(AND(A346&lt;&gt;"",Schülerdaten!AH349&lt;&gt;""),IF(Schülerdaten!AH349=TRUE,IF(INDEX(codegem,MATCH(Schülerdaten!M349,libgem,0))&gt;=8000,INDEX(codegem,MATCH(Schülerdaten!M349,libgem,0)),""),Schülerdaten!M349),"")</f>
        <v/>
      </c>
      <c r="N346" s="148" t="str">
        <f>IF(AND(A346&lt;&gt;"",Schülerdaten!AI349&lt;&gt;""),IF(Schülerdaten!AI349=TRUE,INDEX(codeschart,MATCH(Schülerdaten!N349,libschart,0)),Schülerdaten!N349),"")</f>
        <v/>
      </c>
      <c r="O346" s="148" t="str">
        <f>IF(AND(A346&lt;&gt;"",Schülerdaten!O349&lt;&gt;""),Schülerdaten!O349,"")</f>
        <v/>
      </c>
      <c r="P346" s="148" t="str">
        <f>IF(AND(A346&lt;&gt;"",Schülerdaten!AK349&lt;&gt;""),IF(Schülerdaten!AK349=TRUE,INDEX(codeform,MATCH(Schülerdaten!P349,libform,0)),Schülerdaten!P349),"")</f>
        <v/>
      </c>
      <c r="Q346" s="148" t="str">
        <f>IF(AND(A346&lt;&gt;"",Schülerdaten!AL349&lt;&gt;""),IF(Schülerdaten!AL349=TRUE,INDEX(codespe,MATCH(Schülerdaten!Q349,libspe,0)),Schülerdaten!Q349),"")</f>
        <v/>
      </c>
      <c r="R346" s="148" t="str">
        <f>IF(AND(A346&lt;&gt;"",OR(Schülerdaten!AM349&lt;&gt;"",Schülerdaten!AT349=FALSE)),IF(Schülerdaten!AM349=TRUE,INDEX(codemp1,MATCH(Schülerdaten!R349,libmp1,0)),IF(Schülerdaten!AT349=FALSE,0,Schülerdaten!R349)),"")</f>
        <v/>
      </c>
      <c r="S346" s="148" t="str">
        <f t="shared" si="16"/>
        <v/>
      </c>
      <c r="T346" s="148" t="str">
        <f t="shared" si="17"/>
        <v/>
      </c>
      <c r="U346" s="148" t="str">
        <f>IF(AND(A346&lt;&gt;"",Schülerdaten!S349&lt;&gt;""),Schülerdaten!S349,"")</f>
        <v/>
      </c>
      <c r="V346" s="148" t="str">
        <f>IF(AND(A346&lt;&gt;"",Schülerdaten!T349&lt;&gt;""),Schülerdaten!T349,"")</f>
        <v/>
      </c>
      <c r="W346" s="148" t="str">
        <f>IF(AND(A346&lt;&gt;"",Schülerdaten!U349&lt;&gt;""),Schülerdaten!U349,"")</f>
        <v/>
      </c>
      <c r="X346" s="148" t="str">
        <f>IF(AND(A346&lt;&gt;"",Schülerdaten!V349&lt;&gt;""),Schülerdaten!V349,"")</f>
        <v/>
      </c>
      <c r="Y346" s="148" t="str">
        <f>IF(AND(A346&lt;&gt;"",Schülerdaten!W349&lt;&gt;""),Schülerdaten!W349,"")</f>
        <v/>
      </c>
      <c r="Z346" s="148" t="str">
        <f>IF(AND(A346&lt;&gt;"",Schülerdaten!X349&lt;&gt;""),Schülerdaten!X349,"")</f>
        <v/>
      </c>
    </row>
    <row r="347" spans="1:26" x14ac:dyDescent="0.2">
      <c r="A347" s="146" t="str">
        <f>IF(OR(Schülerdaten!$C350&lt;&gt;""),Schülerdaten!A350,"")</f>
        <v/>
      </c>
      <c r="B347" s="146" t="str">
        <f>IF(A347&lt;&gt;"",Schülerdaten!B350,"")</f>
        <v/>
      </c>
      <c r="C347" s="146" t="str">
        <f>IF(AND(A347&lt;&gt;"",Schülerdaten!F350&lt;&gt;""),IF(INDEX(codeclint,MATCH(Schülerdaten!F350,libclint,0))&lt;&gt;"",INDEX(codeclint,MATCH(Schülerdaten!F350,libclint,0)),""),"")</f>
        <v/>
      </c>
      <c r="D347" s="146" t="str">
        <f t="shared" si="15"/>
        <v/>
      </c>
      <c r="E347" s="146" t="str">
        <f>IF(A347&lt;&gt;"",IF(Schülerdaten!G350&lt;&gt;"",IF(Schülerdaten!AB350&lt;&gt;"",IF(Schülerdaten!G350="LOC.ID",CONCATENATE("LOC.",Schülerdaten!AU$5),Schülerdaten!G350),""),""),"")</f>
        <v/>
      </c>
      <c r="F347" s="146" t="str">
        <f>IF(A347&lt;&gt;"",IF(Schülerdaten!H350&lt;&gt;"",Schülerdaten!H350,""),"")</f>
        <v/>
      </c>
      <c r="G347" s="146" t="str">
        <f>IF(AND(A347&lt;&gt;"",Schülerdaten!AC350&lt;&gt;""),IF(Schülerdaten!AC350=TRUE,INDEX(codesex,MATCH(Schülerdaten!I350,libsex,0)),Schülerdaten!I350),"")</f>
        <v/>
      </c>
      <c r="H347" s="147" t="str">
        <f>IF(A347&lt;&gt;"",IF(Schülerdaten!J350&lt;&gt;"",Schülerdaten!J350,""),"")</f>
        <v/>
      </c>
      <c r="I347" s="148" t="str">
        <f>IF(AND(A347&lt;&gt;"",Schülerdaten!AE350&lt;&gt;""),IF(Schülerdaten!AE350=TRUE,INDEX(codenat,MATCH(Schülerdaten!K350,libnat,0)),Schülerdaten!K350),"")</f>
        <v/>
      </c>
      <c r="J347" s="148" t="str">
        <f>IF(AND(A347&lt;&gt;"",Schülerdaten!AF350&lt;&gt;""),IF(Schülerdaten!AF350=TRUE,INDEX(codelangue,MATCH(Schülerdaten!L350,liblangue,0)),Schülerdaten!L350),"")</f>
        <v/>
      </c>
      <c r="K347" s="148" t="str">
        <f>IF(AND(A347&lt;&gt;"",Schülerdaten!AH350&lt;&gt;""),IF(Schülerdaten!AH350=TRUE,IF(INDEX(codegem,MATCH(Schülerdaten!M350,libgem,0))&lt;8000,INDEX(codegem,MATCH(Schülerdaten!M350,libgem,0)),""),Schülerdaten!M350),"")</f>
        <v/>
      </c>
      <c r="L347" s="148" t="str">
        <f>IF(AND(A347&lt;&gt;"",Schülerdaten!AH350&lt;&gt;""),IF(Schülerdaten!AH350=TRUE,INDEX(codegemhist,MATCH(Schülerdaten!M350,libgem,0)),""),"")</f>
        <v/>
      </c>
      <c r="M347" s="148" t="str">
        <f>IF(AND(A347&lt;&gt;"",Schülerdaten!AH350&lt;&gt;""),IF(Schülerdaten!AH350=TRUE,IF(INDEX(codegem,MATCH(Schülerdaten!M350,libgem,0))&gt;=8000,INDEX(codegem,MATCH(Schülerdaten!M350,libgem,0)),""),Schülerdaten!M350),"")</f>
        <v/>
      </c>
      <c r="N347" s="148" t="str">
        <f>IF(AND(A347&lt;&gt;"",Schülerdaten!AI350&lt;&gt;""),IF(Schülerdaten!AI350=TRUE,INDEX(codeschart,MATCH(Schülerdaten!N350,libschart,0)),Schülerdaten!N350),"")</f>
        <v/>
      </c>
      <c r="O347" s="148" t="str">
        <f>IF(AND(A347&lt;&gt;"",Schülerdaten!O350&lt;&gt;""),Schülerdaten!O350,"")</f>
        <v/>
      </c>
      <c r="P347" s="148" t="str">
        <f>IF(AND(A347&lt;&gt;"",Schülerdaten!AK350&lt;&gt;""),IF(Schülerdaten!AK350=TRUE,INDEX(codeform,MATCH(Schülerdaten!P350,libform,0)),Schülerdaten!P350),"")</f>
        <v/>
      </c>
      <c r="Q347" s="148" t="str">
        <f>IF(AND(A347&lt;&gt;"",Schülerdaten!AL350&lt;&gt;""),IF(Schülerdaten!AL350=TRUE,INDEX(codespe,MATCH(Schülerdaten!Q350,libspe,0)),Schülerdaten!Q350),"")</f>
        <v/>
      </c>
      <c r="R347" s="148" t="str">
        <f>IF(AND(A347&lt;&gt;"",OR(Schülerdaten!AM350&lt;&gt;"",Schülerdaten!AT350=FALSE)),IF(Schülerdaten!AM350=TRUE,INDEX(codemp1,MATCH(Schülerdaten!R350,libmp1,0)),IF(Schülerdaten!AT350=FALSE,0,Schülerdaten!R350)),"")</f>
        <v/>
      </c>
      <c r="S347" s="148" t="str">
        <f t="shared" si="16"/>
        <v/>
      </c>
      <c r="T347" s="148" t="str">
        <f t="shared" si="17"/>
        <v/>
      </c>
      <c r="U347" s="148" t="str">
        <f>IF(AND(A347&lt;&gt;"",Schülerdaten!S350&lt;&gt;""),Schülerdaten!S350,"")</f>
        <v/>
      </c>
      <c r="V347" s="148" t="str">
        <f>IF(AND(A347&lt;&gt;"",Schülerdaten!T350&lt;&gt;""),Schülerdaten!T350,"")</f>
        <v/>
      </c>
      <c r="W347" s="148" t="str">
        <f>IF(AND(A347&lt;&gt;"",Schülerdaten!U350&lt;&gt;""),Schülerdaten!U350,"")</f>
        <v/>
      </c>
      <c r="X347" s="148" t="str">
        <f>IF(AND(A347&lt;&gt;"",Schülerdaten!V350&lt;&gt;""),Schülerdaten!V350,"")</f>
        <v/>
      </c>
      <c r="Y347" s="148" t="str">
        <f>IF(AND(A347&lt;&gt;"",Schülerdaten!W350&lt;&gt;""),Schülerdaten!W350,"")</f>
        <v/>
      </c>
      <c r="Z347" s="148" t="str">
        <f>IF(AND(A347&lt;&gt;"",Schülerdaten!X350&lt;&gt;""),Schülerdaten!X350,"")</f>
        <v/>
      </c>
    </row>
    <row r="348" spans="1:26" x14ac:dyDescent="0.2">
      <c r="A348" s="146" t="str">
        <f>IF(OR(Schülerdaten!$C351&lt;&gt;""),Schülerdaten!A351,"")</f>
        <v/>
      </c>
      <c r="B348" s="146" t="str">
        <f>IF(A348&lt;&gt;"",Schülerdaten!B351,"")</f>
        <v/>
      </c>
      <c r="C348" s="146" t="str">
        <f>IF(AND(A348&lt;&gt;"",Schülerdaten!F351&lt;&gt;""),IF(INDEX(codeclint,MATCH(Schülerdaten!F351,libclint,0))&lt;&gt;"",INDEX(codeclint,MATCH(Schülerdaten!F351,libclint,0)),""),"")</f>
        <v/>
      </c>
      <c r="D348" s="146" t="str">
        <f t="shared" si="15"/>
        <v/>
      </c>
      <c r="E348" s="146" t="str">
        <f>IF(A348&lt;&gt;"",IF(Schülerdaten!G351&lt;&gt;"",IF(Schülerdaten!AB351&lt;&gt;"",IF(Schülerdaten!G351="LOC.ID",CONCATENATE("LOC.",Schülerdaten!AU$5),Schülerdaten!G351),""),""),"")</f>
        <v/>
      </c>
      <c r="F348" s="146" t="str">
        <f>IF(A348&lt;&gt;"",IF(Schülerdaten!H351&lt;&gt;"",Schülerdaten!H351,""),"")</f>
        <v/>
      </c>
      <c r="G348" s="146" t="str">
        <f>IF(AND(A348&lt;&gt;"",Schülerdaten!AC351&lt;&gt;""),IF(Schülerdaten!AC351=TRUE,INDEX(codesex,MATCH(Schülerdaten!I351,libsex,0)),Schülerdaten!I351),"")</f>
        <v/>
      </c>
      <c r="H348" s="147" t="str">
        <f>IF(A348&lt;&gt;"",IF(Schülerdaten!J351&lt;&gt;"",Schülerdaten!J351,""),"")</f>
        <v/>
      </c>
      <c r="I348" s="148" t="str">
        <f>IF(AND(A348&lt;&gt;"",Schülerdaten!AE351&lt;&gt;""),IF(Schülerdaten!AE351=TRUE,INDEX(codenat,MATCH(Schülerdaten!K351,libnat,0)),Schülerdaten!K351),"")</f>
        <v/>
      </c>
      <c r="J348" s="148" t="str">
        <f>IF(AND(A348&lt;&gt;"",Schülerdaten!AF351&lt;&gt;""),IF(Schülerdaten!AF351=TRUE,INDEX(codelangue,MATCH(Schülerdaten!L351,liblangue,0)),Schülerdaten!L351),"")</f>
        <v/>
      </c>
      <c r="K348" s="148" t="str">
        <f>IF(AND(A348&lt;&gt;"",Schülerdaten!AH351&lt;&gt;""),IF(Schülerdaten!AH351=TRUE,IF(INDEX(codegem,MATCH(Schülerdaten!M351,libgem,0))&lt;8000,INDEX(codegem,MATCH(Schülerdaten!M351,libgem,0)),""),Schülerdaten!M351),"")</f>
        <v/>
      </c>
      <c r="L348" s="148" t="str">
        <f>IF(AND(A348&lt;&gt;"",Schülerdaten!AH351&lt;&gt;""),IF(Schülerdaten!AH351=TRUE,INDEX(codegemhist,MATCH(Schülerdaten!M351,libgem,0)),""),"")</f>
        <v/>
      </c>
      <c r="M348" s="148" t="str">
        <f>IF(AND(A348&lt;&gt;"",Schülerdaten!AH351&lt;&gt;""),IF(Schülerdaten!AH351=TRUE,IF(INDEX(codegem,MATCH(Schülerdaten!M351,libgem,0))&gt;=8000,INDEX(codegem,MATCH(Schülerdaten!M351,libgem,0)),""),Schülerdaten!M351),"")</f>
        <v/>
      </c>
      <c r="N348" s="148" t="str">
        <f>IF(AND(A348&lt;&gt;"",Schülerdaten!AI351&lt;&gt;""),IF(Schülerdaten!AI351=TRUE,INDEX(codeschart,MATCH(Schülerdaten!N351,libschart,0)),Schülerdaten!N351),"")</f>
        <v/>
      </c>
      <c r="O348" s="148" t="str">
        <f>IF(AND(A348&lt;&gt;"",Schülerdaten!O351&lt;&gt;""),Schülerdaten!O351,"")</f>
        <v/>
      </c>
      <c r="P348" s="148" t="str">
        <f>IF(AND(A348&lt;&gt;"",Schülerdaten!AK351&lt;&gt;""),IF(Schülerdaten!AK351=TRUE,INDEX(codeform,MATCH(Schülerdaten!P351,libform,0)),Schülerdaten!P351),"")</f>
        <v/>
      </c>
      <c r="Q348" s="148" t="str">
        <f>IF(AND(A348&lt;&gt;"",Schülerdaten!AL351&lt;&gt;""),IF(Schülerdaten!AL351=TRUE,INDEX(codespe,MATCH(Schülerdaten!Q351,libspe,0)),Schülerdaten!Q351),"")</f>
        <v/>
      </c>
      <c r="R348" s="148" t="str">
        <f>IF(AND(A348&lt;&gt;"",OR(Schülerdaten!AM351&lt;&gt;"",Schülerdaten!AT351=FALSE)),IF(Schülerdaten!AM351=TRUE,INDEX(codemp1,MATCH(Schülerdaten!R351,libmp1,0)),IF(Schülerdaten!AT351=FALSE,0,Schülerdaten!R351)),"")</f>
        <v/>
      </c>
      <c r="S348" s="148" t="str">
        <f t="shared" si="16"/>
        <v/>
      </c>
      <c r="T348" s="148" t="str">
        <f t="shared" si="17"/>
        <v/>
      </c>
      <c r="U348" s="148" t="str">
        <f>IF(AND(A348&lt;&gt;"",Schülerdaten!S351&lt;&gt;""),Schülerdaten!S351,"")</f>
        <v/>
      </c>
      <c r="V348" s="148" t="str">
        <f>IF(AND(A348&lt;&gt;"",Schülerdaten!T351&lt;&gt;""),Schülerdaten!T351,"")</f>
        <v/>
      </c>
      <c r="W348" s="148" t="str">
        <f>IF(AND(A348&lt;&gt;"",Schülerdaten!U351&lt;&gt;""),Schülerdaten!U351,"")</f>
        <v/>
      </c>
      <c r="X348" s="148" t="str">
        <f>IF(AND(A348&lt;&gt;"",Schülerdaten!V351&lt;&gt;""),Schülerdaten!V351,"")</f>
        <v/>
      </c>
      <c r="Y348" s="148" t="str">
        <f>IF(AND(A348&lt;&gt;"",Schülerdaten!W351&lt;&gt;""),Schülerdaten!W351,"")</f>
        <v/>
      </c>
      <c r="Z348" s="148" t="str">
        <f>IF(AND(A348&lt;&gt;"",Schülerdaten!X351&lt;&gt;""),Schülerdaten!X351,"")</f>
        <v/>
      </c>
    </row>
    <row r="349" spans="1:26" x14ac:dyDescent="0.2">
      <c r="A349" s="146" t="str">
        <f>IF(OR(Schülerdaten!$C352&lt;&gt;""),Schülerdaten!A352,"")</f>
        <v/>
      </c>
      <c r="B349" s="146" t="str">
        <f>IF(A349&lt;&gt;"",Schülerdaten!B352,"")</f>
        <v/>
      </c>
      <c r="C349" s="146" t="str">
        <f>IF(AND(A349&lt;&gt;"",Schülerdaten!F352&lt;&gt;""),IF(INDEX(codeclint,MATCH(Schülerdaten!F352,libclint,0))&lt;&gt;"",INDEX(codeclint,MATCH(Schülerdaten!F352,libclint,0)),""),"")</f>
        <v/>
      </c>
      <c r="D349" s="146" t="str">
        <f t="shared" si="15"/>
        <v/>
      </c>
      <c r="E349" s="146" t="str">
        <f>IF(A349&lt;&gt;"",IF(Schülerdaten!G352&lt;&gt;"",IF(Schülerdaten!AB352&lt;&gt;"",IF(Schülerdaten!G352="LOC.ID",CONCATENATE("LOC.",Schülerdaten!AU$5),Schülerdaten!G352),""),""),"")</f>
        <v/>
      </c>
      <c r="F349" s="146" t="str">
        <f>IF(A349&lt;&gt;"",IF(Schülerdaten!H352&lt;&gt;"",Schülerdaten!H352,""),"")</f>
        <v/>
      </c>
      <c r="G349" s="146" t="str">
        <f>IF(AND(A349&lt;&gt;"",Schülerdaten!AC352&lt;&gt;""),IF(Schülerdaten!AC352=TRUE,INDEX(codesex,MATCH(Schülerdaten!I352,libsex,0)),Schülerdaten!I352),"")</f>
        <v/>
      </c>
      <c r="H349" s="147" t="str">
        <f>IF(A349&lt;&gt;"",IF(Schülerdaten!J352&lt;&gt;"",Schülerdaten!J352,""),"")</f>
        <v/>
      </c>
      <c r="I349" s="148" t="str">
        <f>IF(AND(A349&lt;&gt;"",Schülerdaten!AE352&lt;&gt;""),IF(Schülerdaten!AE352=TRUE,INDEX(codenat,MATCH(Schülerdaten!K352,libnat,0)),Schülerdaten!K352),"")</f>
        <v/>
      </c>
      <c r="J349" s="148" t="str">
        <f>IF(AND(A349&lt;&gt;"",Schülerdaten!AF352&lt;&gt;""),IF(Schülerdaten!AF352=TRUE,INDEX(codelangue,MATCH(Schülerdaten!L352,liblangue,0)),Schülerdaten!L352),"")</f>
        <v/>
      </c>
      <c r="K349" s="148" t="str">
        <f>IF(AND(A349&lt;&gt;"",Schülerdaten!AH352&lt;&gt;""),IF(Schülerdaten!AH352=TRUE,IF(INDEX(codegem,MATCH(Schülerdaten!M352,libgem,0))&lt;8000,INDEX(codegem,MATCH(Schülerdaten!M352,libgem,0)),""),Schülerdaten!M352),"")</f>
        <v/>
      </c>
      <c r="L349" s="148" t="str">
        <f>IF(AND(A349&lt;&gt;"",Schülerdaten!AH352&lt;&gt;""),IF(Schülerdaten!AH352=TRUE,INDEX(codegemhist,MATCH(Schülerdaten!M352,libgem,0)),""),"")</f>
        <v/>
      </c>
      <c r="M349" s="148" t="str">
        <f>IF(AND(A349&lt;&gt;"",Schülerdaten!AH352&lt;&gt;""),IF(Schülerdaten!AH352=TRUE,IF(INDEX(codegem,MATCH(Schülerdaten!M352,libgem,0))&gt;=8000,INDEX(codegem,MATCH(Schülerdaten!M352,libgem,0)),""),Schülerdaten!M352),"")</f>
        <v/>
      </c>
      <c r="N349" s="148" t="str">
        <f>IF(AND(A349&lt;&gt;"",Schülerdaten!AI352&lt;&gt;""),IF(Schülerdaten!AI352=TRUE,INDEX(codeschart,MATCH(Schülerdaten!N352,libschart,0)),Schülerdaten!N352),"")</f>
        <v/>
      </c>
      <c r="O349" s="148" t="str">
        <f>IF(AND(A349&lt;&gt;"",Schülerdaten!O352&lt;&gt;""),Schülerdaten!O352,"")</f>
        <v/>
      </c>
      <c r="P349" s="148" t="str">
        <f>IF(AND(A349&lt;&gt;"",Schülerdaten!AK352&lt;&gt;""),IF(Schülerdaten!AK352=TRUE,INDEX(codeform,MATCH(Schülerdaten!P352,libform,0)),Schülerdaten!P352),"")</f>
        <v/>
      </c>
      <c r="Q349" s="148" t="str">
        <f>IF(AND(A349&lt;&gt;"",Schülerdaten!AL352&lt;&gt;""),IF(Schülerdaten!AL352=TRUE,INDEX(codespe,MATCH(Schülerdaten!Q352,libspe,0)),Schülerdaten!Q352),"")</f>
        <v/>
      </c>
      <c r="R349" s="148" t="str">
        <f>IF(AND(A349&lt;&gt;"",OR(Schülerdaten!AM352&lt;&gt;"",Schülerdaten!AT352=FALSE)),IF(Schülerdaten!AM352=TRUE,INDEX(codemp1,MATCH(Schülerdaten!R352,libmp1,0)),IF(Schülerdaten!AT352=FALSE,0,Schülerdaten!R352)),"")</f>
        <v/>
      </c>
      <c r="S349" s="148" t="str">
        <f t="shared" si="16"/>
        <v/>
      </c>
      <c r="T349" s="148" t="str">
        <f t="shared" si="17"/>
        <v/>
      </c>
      <c r="U349" s="148" t="str">
        <f>IF(AND(A349&lt;&gt;"",Schülerdaten!S352&lt;&gt;""),Schülerdaten!S352,"")</f>
        <v/>
      </c>
      <c r="V349" s="148" t="str">
        <f>IF(AND(A349&lt;&gt;"",Schülerdaten!T352&lt;&gt;""),Schülerdaten!T352,"")</f>
        <v/>
      </c>
      <c r="W349" s="148" t="str">
        <f>IF(AND(A349&lt;&gt;"",Schülerdaten!U352&lt;&gt;""),Schülerdaten!U352,"")</f>
        <v/>
      </c>
      <c r="X349" s="148" t="str">
        <f>IF(AND(A349&lt;&gt;"",Schülerdaten!V352&lt;&gt;""),Schülerdaten!V352,"")</f>
        <v/>
      </c>
      <c r="Y349" s="148" t="str">
        <f>IF(AND(A349&lt;&gt;"",Schülerdaten!W352&lt;&gt;""),Schülerdaten!W352,"")</f>
        <v/>
      </c>
      <c r="Z349" s="148" t="str">
        <f>IF(AND(A349&lt;&gt;"",Schülerdaten!X352&lt;&gt;""),Schülerdaten!X352,"")</f>
        <v/>
      </c>
    </row>
    <row r="350" spans="1:26" x14ac:dyDescent="0.2">
      <c r="A350" s="146" t="str">
        <f>IF(OR(Schülerdaten!$C353&lt;&gt;""),Schülerdaten!A353,"")</f>
        <v/>
      </c>
      <c r="B350" s="146" t="str">
        <f>IF(A350&lt;&gt;"",Schülerdaten!B353,"")</f>
        <v/>
      </c>
      <c r="C350" s="146" t="str">
        <f>IF(AND(A350&lt;&gt;"",Schülerdaten!F353&lt;&gt;""),IF(INDEX(codeclint,MATCH(Schülerdaten!F353,libclint,0))&lt;&gt;"",INDEX(codeclint,MATCH(Schülerdaten!F353,libclint,0)),""),"")</f>
        <v/>
      </c>
      <c r="D350" s="146" t="str">
        <f t="shared" si="15"/>
        <v/>
      </c>
      <c r="E350" s="146" t="str">
        <f>IF(A350&lt;&gt;"",IF(Schülerdaten!G353&lt;&gt;"",IF(Schülerdaten!AB353&lt;&gt;"",IF(Schülerdaten!G353="LOC.ID",CONCATENATE("LOC.",Schülerdaten!AU$5),Schülerdaten!G353),""),""),"")</f>
        <v/>
      </c>
      <c r="F350" s="146" t="str">
        <f>IF(A350&lt;&gt;"",IF(Schülerdaten!H353&lt;&gt;"",Schülerdaten!H353,""),"")</f>
        <v/>
      </c>
      <c r="G350" s="146" t="str">
        <f>IF(AND(A350&lt;&gt;"",Schülerdaten!AC353&lt;&gt;""),IF(Schülerdaten!AC353=TRUE,INDEX(codesex,MATCH(Schülerdaten!I353,libsex,0)),Schülerdaten!I353),"")</f>
        <v/>
      </c>
      <c r="H350" s="147" t="str">
        <f>IF(A350&lt;&gt;"",IF(Schülerdaten!J353&lt;&gt;"",Schülerdaten!J353,""),"")</f>
        <v/>
      </c>
      <c r="I350" s="148" t="str">
        <f>IF(AND(A350&lt;&gt;"",Schülerdaten!AE353&lt;&gt;""),IF(Schülerdaten!AE353=TRUE,INDEX(codenat,MATCH(Schülerdaten!K353,libnat,0)),Schülerdaten!K353),"")</f>
        <v/>
      </c>
      <c r="J350" s="148" t="str">
        <f>IF(AND(A350&lt;&gt;"",Schülerdaten!AF353&lt;&gt;""),IF(Schülerdaten!AF353=TRUE,INDEX(codelangue,MATCH(Schülerdaten!L353,liblangue,0)),Schülerdaten!L353),"")</f>
        <v/>
      </c>
      <c r="K350" s="148" t="str">
        <f>IF(AND(A350&lt;&gt;"",Schülerdaten!AH353&lt;&gt;""),IF(Schülerdaten!AH353=TRUE,IF(INDEX(codegem,MATCH(Schülerdaten!M353,libgem,0))&lt;8000,INDEX(codegem,MATCH(Schülerdaten!M353,libgem,0)),""),Schülerdaten!M353),"")</f>
        <v/>
      </c>
      <c r="L350" s="148" t="str">
        <f>IF(AND(A350&lt;&gt;"",Schülerdaten!AH353&lt;&gt;""),IF(Schülerdaten!AH353=TRUE,INDEX(codegemhist,MATCH(Schülerdaten!M353,libgem,0)),""),"")</f>
        <v/>
      </c>
      <c r="M350" s="148" t="str">
        <f>IF(AND(A350&lt;&gt;"",Schülerdaten!AH353&lt;&gt;""),IF(Schülerdaten!AH353=TRUE,IF(INDEX(codegem,MATCH(Schülerdaten!M353,libgem,0))&gt;=8000,INDEX(codegem,MATCH(Schülerdaten!M353,libgem,0)),""),Schülerdaten!M353),"")</f>
        <v/>
      </c>
      <c r="N350" s="148" t="str">
        <f>IF(AND(A350&lt;&gt;"",Schülerdaten!AI353&lt;&gt;""),IF(Schülerdaten!AI353=TRUE,INDEX(codeschart,MATCH(Schülerdaten!N353,libschart,0)),Schülerdaten!N353),"")</f>
        <v/>
      </c>
      <c r="O350" s="148" t="str">
        <f>IF(AND(A350&lt;&gt;"",Schülerdaten!O353&lt;&gt;""),Schülerdaten!O353,"")</f>
        <v/>
      </c>
      <c r="P350" s="148" t="str">
        <f>IF(AND(A350&lt;&gt;"",Schülerdaten!AK353&lt;&gt;""),IF(Schülerdaten!AK353=TRUE,INDEX(codeform,MATCH(Schülerdaten!P353,libform,0)),Schülerdaten!P353),"")</f>
        <v/>
      </c>
      <c r="Q350" s="148" t="str">
        <f>IF(AND(A350&lt;&gt;"",Schülerdaten!AL353&lt;&gt;""),IF(Schülerdaten!AL353=TRUE,INDEX(codespe,MATCH(Schülerdaten!Q353,libspe,0)),Schülerdaten!Q353),"")</f>
        <v/>
      </c>
      <c r="R350" s="148" t="str">
        <f>IF(AND(A350&lt;&gt;"",OR(Schülerdaten!AM353&lt;&gt;"",Schülerdaten!AT353=FALSE)),IF(Schülerdaten!AM353=TRUE,INDEX(codemp1,MATCH(Schülerdaten!R353,libmp1,0)),IF(Schülerdaten!AT353=FALSE,0,Schülerdaten!R353)),"")</f>
        <v/>
      </c>
      <c r="S350" s="148" t="str">
        <f t="shared" si="16"/>
        <v/>
      </c>
      <c r="T350" s="148" t="str">
        <f t="shared" si="17"/>
        <v/>
      </c>
      <c r="U350" s="148" t="str">
        <f>IF(AND(A350&lt;&gt;"",Schülerdaten!S353&lt;&gt;""),Schülerdaten!S353,"")</f>
        <v/>
      </c>
      <c r="V350" s="148" t="str">
        <f>IF(AND(A350&lt;&gt;"",Schülerdaten!T353&lt;&gt;""),Schülerdaten!T353,"")</f>
        <v/>
      </c>
      <c r="W350" s="148" t="str">
        <f>IF(AND(A350&lt;&gt;"",Schülerdaten!U353&lt;&gt;""),Schülerdaten!U353,"")</f>
        <v/>
      </c>
      <c r="X350" s="148" t="str">
        <f>IF(AND(A350&lt;&gt;"",Schülerdaten!V353&lt;&gt;""),Schülerdaten!V353,"")</f>
        <v/>
      </c>
      <c r="Y350" s="148" t="str">
        <f>IF(AND(A350&lt;&gt;"",Schülerdaten!W353&lt;&gt;""),Schülerdaten!W353,"")</f>
        <v/>
      </c>
      <c r="Z350" s="148" t="str">
        <f>IF(AND(A350&lt;&gt;"",Schülerdaten!X353&lt;&gt;""),Schülerdaten!X353,"")</f>
        <v/>
      </c>
    </row>
    <row r="351" spans="1:26" x14ac:dyDescent="0.2">
      <c r="A351" s="146" t="str">
        <f>IF(OR(Schülerdaten!$C354&lt;&gt;""),Schülerdaten!A354,"")</f>
        <v/>
      </c>
      <c r="B351" s="146" t="str">
        <f>IF(A351&lt;&gt;"",Schülerdaten!B354,"")</f>
        <v/>
      </c>
      <c r="C351" s="146" t="str">
        <f>IF(AND(A351&lt;&gt;"",Schülerdaten!F354&lt;&gt;""),IF(INDEX(codeclint,MATCH(Schülerdaten!F354,libclint,0))&lt;&gt;"",INDEX(codeclint,MATCH(Schülerdaten!F354,libclint,0)),""),"")</f>
        <v/>
      </c>
      <c r="D351" s="146" t="str">
        <f t="shared" si="15"/>
        <v/>
      </c>
      <c r="E351" s="146" t="str">
        <f>IF(A351&lt;&gt;"",IF(Schülerdaten!G354&lt;&gt;"",IF(Schülerdaten!AB354&lt;&gt;"",IF(Schülerdaten!G354="LOC.ID",CONCATENATE("LOC.",Schülerdaten!AU$5),Schülerdaten!G354),""),""),"")</f>
        <v/>
      </c>
      <c r="F351" s="146" t="str">
        <f>IF(A351&lt;&gt;"",IF(Schülerdaten!H354&lt;&gt;"",Schülerdaten!H354,""),"")</f>
        <v/>
      </c>
      <c r="G351" s="146" t="str">
        <f>IF(AND(A351&lt;&gt;"",Schülerdaten!AC354&lt;&gt;""),IF(Schülerdaten!AC354=TRUE,INDEX(codesex,MATCH(Schülerdaten!I354,libsex,0)),Schülerdaten!I354),"")</f>
        <v/>
      </c>
      <c r="H351" s="147" t="str">
        <f>IF(A351&lt;&gt;"",IF(Schülerdaten!J354&lt;&gt;"",Schülerdaten!J354,""),"")</f>
        <v/>
      </c>
      <c r="I351" s="148" t="str">
        <f>IF(AND(A351&lt;&gt;"",Schülerdaten!AE354&lt;&gt;""),IF(Schülerdaten!AE354=TRUE,INDEX(codenat,MATCH(Schülerdaten!K354,libnat,0)),Schülerdaten!K354),"")</f>
        <v/>
      </c>
      <c r="J351" s="148" t="str">
        <f>IF(AND(A351&lt;&gt;"",Schülerdaten!AF354&lt;&gt;""),IF(Schülerdaten!AF354=TRUE,INDEX(codelangue,MATCH(Schülerdaten!L354,liblangue,0)),Schülerdaten!L354),"")</f>
        <v/>
      </c>
      <c r="K351" s="148" t="str">
        <f>IF(AND(A351&lt;&gt;"",Schülerdaten!AH354&lt;&gt;""),IF(Schülerdaten!AH354=TRUE,IF(INDEX(codegem,MATCH(Schülerdaten!M354,libgem,0))&lt;8000,INDEX(codegem,MATCH(Schülerdaten!M354,libgem,0)),""),Schülerdaten!M354),"")</f>
        <v/>
      </c>
      <c r="L351" s="148" t="str">
        <f>IF(AND(A351&lt;&gt;"",Schülerdaten!AH354&lt;&gt;""),IF(Schülerdaten!AH354=TRUE,INDEX(codegemhist,MATCH(Schülerdaten!M354,libgem,0)),""),"")</f>
        <v/>
      </c>
      <c r="M351" s="148" t="str">
        <f>IF(AND(A351&lt;&gt;"",Schülerdaten!AH354&lt;&gt;""),IF(Schülerdaten!AH354=TRUE,IF(INDEX(codegem,MATCH(Schülerdaten!M354,libgem,0))&gt;=8000,INDEX(codegem,MATCH(Schülerdaten!M354,libgem,0)),""),Schülerdaten!M354),"")</f>
        <v/>
      </c>
      <c r="N351" s="148" t="str">
        <f>IF(AND(A351&lt;&gt;"",Schülerdaten!AI354&lt;&gt;""),IF(Schülerdaten!AI354=TRUE,INDEX(codeschart,MATCH(Schülerdaten!N354,libschart,0)),Schülerdaten!N354),"")</f>
        <v/>
      </c>
      <c r="O351" s="148" t="str">
        <f>IF(AND(A351&lt;&gt;"",Schülerdaten!O354&lt;&gt;""),Schülerdaten!O354,"")</f>
        <v/>
      </c>
      <c r="P351" s="148" t="str">
        <f>IF(AND(A351&lt;&gt;"",Schülerdaten!AK354&lt;&gt;""),IF(Schülerdaten!AK354=TRUE,INDEX(codeform,MATCH(Schülerdaten!P354,libform,0)),Schülerdaten!P354),"")</f>
        <v/>
      </c>
      <c r="Q351" s="148" t="str">
        <f>IF(AND(A351&lt;&gt;"",Schülerdaten!AL354&lt;&gt;""),IF(Schülerdaten!AL354=TRUE,INDEX(codespe,MATCH(Schülerdaten!Q354,libspe,0)),Schülerdaten!Q354),"")</f>
        <v/>
      </c>
      <c r="R351" s="148" t="str">
        <f>IF(AND(A351&lt;&gt;"",OR(Schülerdaten!AM354&lt;&gt;"",Schülerdaten!AT354=FALSE)),IF(Schülerdaten!AM354=TRUE,INDEX(codemp1,MATCH(Schülerdaten!R354,libmp1,0)),IF(Schülerdaten!AT354=FALSE,0,Schülerdaten!R354)),"")</f>
        <v/>
      </c>
      <c r="S351" s="148" t="str">
        <f t="shared" si="16"/>
        <v/>
      </c>
      <c r="T351" s="148" t="str">
        <f t="shared" si="17"/>
        <v/>
      </c>
      <c r="U351" s="148" t="str">
        <f>IF(AND(A351&lt;&gt;"",Schülerdaten!S354&lt;&gt;""),Schülerdaten!S354,"")</f>
        <v/>
      </c>
      <c r="V351" s="148" t="str">
        <f>IF(AND(A351&lt;&gt;"",Schülerdaten!T354&lt;&gt;""),Schülerdaten!T354,"")</f>
        <v/>
      </c>
      <c r="W351" s="148" t="str">
        <f>IF(AND(A351&lt;&gt;"",Schülerdaten!U354&lt;&gt;""),Schülerdaten!U354,"")</f>
        <v/>
      </c>
      <c r="X351" s="148" t="str">
        <f>IF(AND(A351&lt;&gt;"",Schülerdaten!V354&lt;&gt;""),Schülerdaten!V354,"")</f>
        <v/>
      </c>
      <c r="Y351" s="148" t="str">
        <f>IF(AND(A351&lt;&gt;"",Schülerdaten!W354&lt;&gt;""),Schülerdaten!W354,"")</f>
        <v/>
      </c>
      <c r="Z351" s="148" t="str">
        <f>IF(AND(A351&lt;&gt;"",Schülerdaten!X354&lt;&gt;""),Schülerdaten!X354,"")</f>
        <v/>
      </c>
    </row>
    <row r="352" spans="1:26" x14ac:dyDescent="0.2">
      <c r="A352" s="146" t="str">
        <f>IF(OR(Schülerdaten!$C355&lt;&gt;""),Schülerdaten!A355,"")</f>
        <v/>
      </c>
      <c r="B352" s="146" t="str">
        <f>IF(A352&lt;&gt;"",Schülerdaten!B355,"")</f>
        <v/>
      </c>
      <c r="C352" s="146" t="str">
        <f>IF(AND(A352&lt;&gt;"",Schülerdaten!F355&lt;&gt;""),IF(INDEX(codeclint,MATCH(Schülerdaten!F355,libclint,0))&lt;&gt;"",INDEX(codeclint,MATCH(Schülerdaten!F355,libclint,0)),""),"")</f>
        <v/>
      </c>
      <c r="D352" s="146" t="str">
        <f t="shared" si="15"/>
        <v/>
      </c>
      <c r="E352" s="146" t="str">
        <f>IF(A352&lt;&gt;"",IF(Schülerdaten!G355&lt;&gt;"",IF(Schülerdaten!AB355&lt;&gt;"",IF(Schülerdaten!G355="LOC.ID",CONCATENATE("LOC.",Schülerdaten!AU$5),Schülerdaten!G355),""),""),"")</f>
        <v/>
      </c>
      <c r="F352" s="146" t="str">
        <f>IF(A352&lt;&gt;"",IF(Schülerdaten!H355&lt;&gt;"",Schülerdaten!H355,""),"")</f>
        <v/>
      </c>
      <c r="G352" s="146" t="str">
        <f>IF(AND(A352&lt;&gt;"",Schülerdaten!AC355&lt;&gt;""),IF(Schülerdaten!AC355=TRUE,INDEX(codesex,MATCH(Schülerdaten!I355,libsex,0)),Schülerdaten!I355),"")</f>
        <v/>
      </c>
      <c r="H352" s="147" t="str">
        <f>IF(A352&lt;&gt;"",IF(Schülerdaten!J355&lt;&gt;"",Schülerdaten!J355,""),"")</f>
        <v/>
      </c>
      <c r="I352" s="148" t="str">
        <f>IF(AND(A352&lt;&gt;"",Schülerdaten!AE355&lt;&gt;""),IF(Schülerdaten!AE355=TRUE,INDEX(codenat,MATCH(Schülerdaten!K355,libnat,0)),Schülerdaten!K355),"")</f>
        <v/>
      </c>
      <c r="J352" s="148" t="str">
        <f>IF(AND(A352&lt;&gt;"",Schülerdaten!AF355&lt;&gt;""),IF(Schülerdaten!AF355=TRUE,INDEX(codelangue,MATCH(Schülerdaten!L355,liblangue,0)),Schülerdaten!L355),"")</f>
        <v/>
      </c>
      <c r="K352" s="148" t="str">
        <f>IF(AND(A352&lt;&gt;"",Schülerdaten!AH355&lt;&gt;""),IF(Schülerdaten!AH355=TRUE,IF(INDEX(codegem,MATCH(Schülerdaten!M355,libgem,0))&lt;8000,INDEX(codegem,MATCH(Schülerdaten!M355,libgem,0)),""),Schülerdaten!M355),"")</f>
        <v/>
      </c>
      <c r="L352" s="148" t="str">
        <f>IF(AND(A352&lt;&gt;"",Schülerdaten!AH355&lt;&gt;""),IF(Schülerdaten!AH355=TRUE,INDEX(codegemhist,MATCH(Schülerdaten!M355,libgem,0)),""),"")</f>
        <v/>
      </c>
      <c r="M352" s="148" t="str">
        <f>IF(AND(A352&lt;&gt;"",Schülerdaten!AH355&lt;&gt;""),IF(Schülerdaten!AH355=TRUE,IF(INDEX(codegem,MATCH(Schülerdaten!M355,libgem,0))&gt;=8000,INDEX(codegem,MATCH(Schülerdaten!M355,libgem,0)),""),Schülerdaten!M355),"")</f>
        <v/>
      </c>
      <c r="N352" s="148" t="str">
        <f>IF(AND(A352&lt;&gt;"",Schülerdaten!AI355&lt;&gt;""),IF(Schülerdaten!AI355=TRUE,INDEX(codeschart,MATCH(Schülerdaten!N355,libschart,0)),Schülerdaten!N355),"")</f>
        <v/>
      </c>
      <c r="O352" s="148" t="str">
        <f>IF(AND(A352&lt;&gt;"",Schülerdaten!O355&lt;&gt;""),Schülerdaten!O355,"")</f>
        <v/>
      </c>
      <c r="P352" s="148" t="str">
        <f>IF(AND(A352&lt;&gt;"",Schülerdaten!AK355&lt;&gt;""),IF(Schülerdaten!AK355=TRUE,INDEX(codeform,MATCH(Schülerdaten!P355,libform,0)),Schülerdaten!P355),"")</f>
        <v/>
      </c>
      <c r="Q352" s="148" t="str">
        <f>IF(AND(A352&lt;&gt;"",Schülerdaten!AL355&lt;&gt;""),IF(Schülerdaten!AL355=TRUE,INDEX(codespe,MATCH(Schülerdaten!Q355,libspe,0)),Schülerdaten!Q355),"")</f>
        <v/>
      </c>
      <c r="R352" s="148" t="str">
        <f>IF(AND(A352&lt;&gt;"",OR(Schülerdaten!AM355&lt;&gt;"",Schülerdaten!AT355=FALSE)),IF(Schülerdaten!AM355=TRUE,INDEX(codemp1,MATCH(Schülerdaten!R355,libmp1,0)),IF(Schülerdaten!AT355=FALSE,0,Schülerdaten!R355)),"")</f>
        <v/>
      </c>
      <c r="S352" s="148" t="str">
        <f t="shared" si="16"/>
        <v/>
      </c>
      <c r="T352" s="148" t="str">
        <f t="shared" si="17"/>
        <v/>
      </c>
      <c r="U352" s="148" t="str">
        <f>IF(AND(A352&lt;&gt;"",Schülerdaten!S355&lt;&gt;""),Schülerdaten!S355,"")</f>
        <v/>
      </c>
      <c r="V352" s="148" t="str">
        <f>IF(AND(A352&lt;&gt;"",Schülerdaten!T355&lt;&gt;""),Schülerdaten!T355,"")</f>
        <v/>
      </c>
      <c r="W352" s="148" t="str">
        <f>IF(AND(A352&lt;&gt;"",Schülerdaten!U355&lt;&gt;""),Schülerdaten!U355,"")</f>
        <v/>
      </c>
      <c r="X352" s="148" t="str">
        <f>IF(AND(A352&lt;&gt;"",Schülerdaten!V355&lt;&gt;""),Schülerdaten!V355,"")</f>
        <v/>
      </c>
      <c r="Y352" s="148" t="str">
        <f>IF(AND(A352&lt;&gt;"",Schülerdaten!W355&lt;&gt;""),Schülerdaten!W355,"")</f>
        <v/>
      </c>
      <c r="Z352" s="148" t="str">
        <f>IF(AND(A352&lt;&gt;"",Schülerdaten!X355&lt;&gt;""),Schülerdaten!X355,"")</f>
        <v/>
      </c>
    </row>
    <row r="353" spans="1:26" x14ac:dyDescent="0.2">
      <c r="A353" s="146" t="str">
        <f>IF(OR(Schülerdaten!$C356&lt;&gt;""),Schülerdaten!A356,"")</f>
        <v/>
      </c>
      <c r="B353" s="146" t="str">
        <f>IF(A353&lt;&gt;"",Schülerdaten!B356,"")</f>
        <v/>
      </c>
      <c r="C353" s="146" t="str">
        <f>IF(AND(A353&lt;&gt;"",Schülerdaten!F356&lt;&gt;""),IF(INDEX(codeclint,MATCH(Schülerdaten!F356,libclint,0))&lt;&gt;"",INDEX(codeclint,MATCH(Schülerdaten!F356,libclint,0)),""),"")</f>
        <v/>
      </c>
      <c r="D353" s="146" t="str">
        <f t="shared" si="15"/>
        <v/>
      </c>
      <c r="E353" s="146" t="str">
        <f>IF(A353&lt;&gt;"",IF(Schülerdaten!G356&lt;&gt;"",IF(Schülerdaten!AB356&lt;&gt;"",IF(Schülerdaten!G356="LOC.ID",CONCATENATE("LOC.",Schülerdaten!AU$5),Schülerdaten!G356),""),""),"")</f>
        <v/>
      </c>
      <c r="F353" s="146" t="str">
        <f>IF(A353&lt;&gt;"",IF(Schülerdaten!H356&lt;&gt;"",Schülerdaten!H356,""),"")</f>
        <v/>
      </c>
      <c r="G353" s="146" t="str">
        <f>IF(AND(A353&lt;&gt;"",Schülerdaten!AC356&lt;&gt;""),IF(Schülerdaten!AC356=TRUE,INDEX(codesex,MATCH(Schülerdaten!I356,libsex,0)),Schülerdaten!I356),"")</f>
        <v/>
      </c>
      <c r="H353" s="147" t="str">
        <f>IF(A353&lt;&gt;"",IF(Schülerdaten!J356&lt;&gt;"",Schülerdaten!J356,""),"")</f>
        <v/>
      </c>
      <c r="I353" s="148" t="str">
        <f>IF(AND(A353&lt;&gt;"",Schülerdaten!AE356&lt;&gt;""),IF(Schülerdaten!AE356=TRUE,INDEX(codenat,MATCH(Schülerdaten!K356,libnat,0)),Schülerdaten!K356),"")</f>
        <v/>
      </c>
      <c r="J353" s="148" t="str">
        <f>IF(AND(A353&lt;&gt;"",Schülerdaten!AF356&lt;&gt;""),IF(Schülerdaten!AF356=TRUE,INDEX(codelangue,MATCH(Schülerdaten!L356,liblangue,0)),Schülerdaten!L356),"")</f>
        <v/>
      </c>
      <c r="K353" s="148" t="str">
        <f>IF(AND(A353&lt;&gt;"",Schülerdaten!AH356&lt;&gt;""),IF(Schülerdaten!AH356=TRUE,IF(INDEX(codegem,MATCH(Schülerdaten!M356,libgem,0))&lt;8000,INDEX(codegem,MATCH(Schülerdaten!M356,libgem,0)),""),Schülerdaten!M356),"")</f>
        <v/>
      </c>
      <c r="L353" s="148" t="str">
        <f>IF(AND(A353&lt;&gt;"",Schülerdaten!AH356&lt;&gt;""),IF(Schülerdaten!AH356=TRUE,INDEX(codegemhist,MATCH(Schülerdaten!M356,libgem,0)),""),"")</f>
        <v/>
      </c>
      <c r="M353" s="148" t="str">
        <f>IF(AND(A353&lt;&gt;"",Schülerdaten!AH356&lt;&gt;""),IF(Schülerdaten!AH356=TRUE,IF(INDEX(codegem,MATCH(Schülerdaten!M356,libgem,0))&gt;=8000,INDEX(codegem,MATCH(Schülerdaten!M356,libgem,0)),""),Schülerdaten!M356),"")</f>
        <v/>
      </c>
      <c r="N353" s="148" t="str">
        <f>IF(AND(A353&lt;&gt;"",Schülerdaten!AI356&lt;&gt;""),IF(Schülerdaten!AI356=TRUE,INDEX(codeschart,MATCH(Schülerdaten!N356,libschart,0)),Schülerdaten!N356),"")</f>
        <v/>
      </c>
      <c r="O353" s="148" t="str">
        <f>IF(AND(A353&lt;&gt;"",Schülerdaten!O356&lt;&gt;""),Schülerdaten!O356,"")</f>
        <v/>
      </c>
      <c r="P353" s="148" t="str">
        <f>IF(AND(A353&lt;&gt;"",Schülerdaten!AK356&lt;&gt;""),IF(Schülerdaten!AK356=TRUE,INDEX(codeform,MATCH(Schülerdaten!P356,libform,0)),Schülerdaten!P356),"")</f>
        <v/>
      </c>
      <c r="Q353" s="148" t="str">
        <f>IF(AND(A353&lt;&gt;"",Schülerdaten!AL356&lt;&gt;""),IF(Schülerdaten!AL356=TRUE,INDEX(codespe,MATCH(Schülerdaten!Q356,libspe,0)),Schülerdaten!Q356),"")</f>
        <v/>
      </c>
      <c r="R353" s="148" t="str">
        <f>IF(AND(A353&lt;&gt;"",OR(Schülerdaten!AM356&lt;&gt;"",Schülerdaten!AT356=FALSE)),IF(Schülerdaten!AM356=TRUE,INDEX(codemp1,MATCH(Schülerdaten!R356,libmp1,0)),IF(Schülerdaten!AT356=FALSE,0,Schülerdaten!R356)),"")</f>
        <v/>
      </c>
      <c r="S353" s="148" t="str">
        <f t="shared" si="16"/>
        <v/>
      </c>
      <c r="T353" s="148" t="str">
        <f t="shared" si="17"/>
        <v/>
      </c>
      <c r="U353" s="148" t="str">
        <f>IF(AND(A353&lt;&gt;"",Schülerdaten!S356&lt;&gt;""),Schülerdaten!S356,"")</f>
        <v/>
      </c>
      <c r="V353" s="148" t="str">
        <f>IF(AND(A353&lt;&gt;"",Schülerdaten!T356&lt;&gt;""),Schülerdaten!T356,"")</f>
        <v/>
      </c>
      <c r="W353" s="148" t="str">
        <f>IF(AND(A353&lt;&gt;"",Schülerdaten!U356&lt;&gt;""),Schülerdaten!U356,"")</f>
        <v/>
      </c>
      <c r="X353" s="148" t="str">
        <f>IF(AND(A353&lt;&gt;"",Schülerdaten!V356&lt;&gt;""),Schülerdaten!V356,"")</f>
        <v/>
      </c>
      <c r="Y353" s="148" t="str">
        <f>IF(AND(A353&lt;&gt;"",Schülerdaten!W356&lt;&gt;""),Schülerdaten!W356,"")</f>
        <v/>
      </c>
      <c r="Z353" s="148" t="str">
        <f>IF(AND(A353&lt;&gt;"",Schülerdaten!X356&lt;&gt;""),Schülerdaten!X356,"")</f>
        <v/>
      </c>
    </row>
    <row r="354" spans="1:26" x14ac:dyDescent="0.2">
      <c r="A354" s="146" t="str">
        <f>IF(OR(Schülerdaten!$C357&lt;&gt;""),Schülerdaten!A357,"")</f>
        <v/>
      </c>
      <c r="B354" s="146" t="str">
        <f>IF(A354&lt;&gt;"",Schülerdaten!B357,"")</f>
        <v/>
      </c>
      <c r="C354" s="146" t="str">
        <f>IF(AND(A354&lt;&gt;"",Schülerdaten!F357&lt;&gt;""),IF(INDEX(codeclint,MATCH(Schülerdaten!F357,libclint,0))&lt;&gt;"",INDEX(codeclint,MATCH(Schülerdaten!F357,libclint,0)),""),"")</f>
        <v/>
      </c>
      <c r="D354" s="146" t="str">
        <f t="shared" si="15"/>
        <v/>
      </c>
      <c r="E354" s="146" t="str">
        <f>IF(A354&lt;&gt;"",IF(Schülerdaten!G357&lt;&gt;"",IF(Schülerdaten!AB357&lt;&gt;"",IF(Schülerdaten!G357="LOC.ID",CONCATENATE("LOC.",Schülerdaten!AU$5),Schülerdaten!G357),""),""),"")</f>
        <v/>
      </c>
      <c r="F354" s="146" t="str">
        <f>IF(A354&lt;&gt;"",IF(Schülerdaten!H357&lt;&gt;"",Schülerdaten!H357,""),"")</f>
        <v/>
      </c>
      <c r="G354" s="146" t="str">
        <f>IF(AND(A354&lt;&gt;"",Schülerdaten!AC357&lt;&gt;""),IF(Schülerdaten!AC357=TRUE,INDEX(codesex,MATCH(Schülerdaten!I357,libsex,0)),Schülerdaten!I357),"")</f>
        <v/>
      </c>
      <c r="H354" s="147" t="str">
        <f>IF(A354&lt;&gt;"",IF(Schülerdaten!J357&lt;&gt;"",Schülerdaten!J357,""),"")</f>
        <v/>
      </c>
      <c r="I354" s="148" t="str">
        <f>IF(AND(A354&lt;&gt;"",Schülerdaten!AE357&lt;&gt;""),IF(Schülerdaten!AE357=TRUE,INDEX(codenat,MATCH(Schülerdaten!K357,libnat,0)),Schülerdaten!K357),"")</f>
        <v/>
      </c>
      <c r="J354" s="148" t="str">
        <f>IF(AND(A354&lt;&gt;"",Schülerdaten!AF357&lt;&gt;""),IF(Schülerdaten!AF357=TRUE,INDEX(codelangue,MATCH(Schülerdaten!L357,liblangue,0)),Schülerdaten!L357),"")</f>
        <v/>
      </c>
      <c r="K354" s="148" t="str">
        <f>IF(AND(A354&lt;&gt;"",Schülerdaten!AH357&lt;&gt;""),IF(Schülerdaten!AH357=TRUE,IF(INDEX(codegem,MATCH(Schülerdaten!M357,libgem,0))&lt;8000,INDEX(codegem,MATCH(Schülerdaten!M357,libgem,0)),""),Schülerdaten!M357),"")</f>
        <v/>
      </c>
      <c r="L354" s="148" t="str">
        <f>IF(AND(A354&lt;&gt;"",Schülerdaten!AH357&lt;&gt;""),IF(Schülerdaten!AH357=TRUE,INDEX(codegemhist,MATCH(Schülerdaten!M357,libgem,0)),""),"")</f>
        <v/>
      </c>
      <c r="M354" s="148" t="str">
        <f>IF(AND(A354&lt;&gt;"",Schülerdaten!AH357&lt;&gt;""),IF(Schülerdaten!AH357=TRUE,IF(INDEX(codegem,MATCH(Schülerdaten!M357,libgem,0))&gt;=8000,INDEX(codegem,MATCH(Schülerdaten!M357,libgem,0)),""),Schülerdaten!M357),"")</f>
        <v/>
      </c>
      <c r="N354" s="148" t="str">
        <f>IF(AND(A354&lt;&gt;"",Schülerdaten!AI357&lt;&gt;""),IF(Schülerdaten!AI357=TRUE,INDEX(codeschart,MATCH(Schülerdaten!N357,libschart,0)),Schülerdaten!N357),"")</f>
        <v/>
      </c>
      <c r="O354" s="148" t="str">
        <f>IF(AND(A354&lt;&gt;"",Schülerdaten!O357&lt;&gt;""),Schülerdaten!O357,"")</f>
        <v/>
      </c>
      <c r="P354" s="148" t="str">
        <f>IF(AND(A354&lt;&gt;"",Schülerdaten!AK357&lt;&gt;""),IF(Schülerdaten!AK357=TRUE,INDEX(codeform,MATCH(Schülerdaten!P357,libform,0)),Schülerdaten!P357),"")</f>
        <v/>
      </c>
      <c r="Q354" s="148" t="str">
        <f>IF(AND(A354&lt;&gt;"",Schülerdaten!AL357&lt;&gt;""),IF(Schülerdaten!AL357=TRUE,INDEX(codespe,MATCH(Schülerdaten!Q357,libspe,0)),Schülerdaten!Q357),"")</f>
        <v/>
      </c>
      <c r="R354" s="148" t="str">
        <f>IF(AND(A354&lt;&gt;"",OR(Schülerdaten!AM357&lt;&gt;"",Schülerdaten!AT357=FALSE)),IF(Schülerdaten!AM357=TRUE,INDEX(codemp1,MATCH(Schülerdaten!R357,libmp1,0)),IF(Schülerdaten!AT357=FALSE,0,Schülerdaten!R357)),"")</f>
        <v/>
      </c>
      <c r="S354" s="148" t="str">
        <f t="shared" si="16"/>
        <v/>
      </c>
      <c r="T354" s="148" t="str">
        <f t="shared" si="17"/>
        <v/>
      </c>
      <c r="U354" s="148" t="str">
        <f>IF(AND(A354&lt;&gt;"",Schülerdaten!S357&lt;&gt;""),Schülerdaten!S357,"")</f>
        <v/>
      </c>
      <c r="V354" s="148" t="str">
        <f>IF(AND(A354&lt;&gt;"",Schülerdaten!T357&lt;&gt;""),Schülerdaten!T357,"")</f>
        <v/>
      </c>
      <c r="W354" s="148" t="str">
        <f>IF(AND(A354&lt;&gt;"",Schülerdaten!U357&lt;&gt;""),Schülerdaten!U357,"")</f>
        <v/>
      </c>
      <c r="X354" s="148" t="str">
        <f>IF(AND(A354&lt;&gt;"",Schülerdaten!V357&lt;&gt;""),Schülerdaten!V357,"")</f>
        <v/>
      </c>
      <c r="Y354" s="148" t="str">
        <f>IF(AND(A354&lt;&gt;"",Schülerdaten!W357&lt;&gt;""),Schülerdaten!W357,"")</f>
        <v/>
      </c>
      <c r="Z354" s="148" t="str">
        <f>IF(AND(A354&lt;&gt;"",Schülerdaten!X357&lt;&gt;""),Schülerdaten!X357,"")</f>
        <v/>
      </c>
    </row>
    <row r="355" spans="1:26" x14ac:dyDescent="0.2">
      <c r="A355" s="146" t="str">
        <f>IF(OR(Schülerdaten!$C358&lt;&gt;""),Schülerdaten!A358,"")</f>
        <v/>
      </c>
      <c r="B355" s="146" t="str">
        <f>IF(A355&lt;&gt;"",Schülerdaten!B358,"")</f>
        <v/>
      </c>
      <c r="C355" s="146" t="str">
        <f>IF(AND(A355&lt;&gt;"",Schülerdaten!F358&lt;&gt;""),IF(INDEX(codeclint,MATCH(Schülerdaten!F358,libclint,0))&lt;&gt;"",INDEX(codeclint,MATCH(Schülerdaten!F358,libclint,0)),""),"")</f>
        <v/>
      </c>
      <c r="D355" s="146" t="str">
        <f t="shared" si="15"/>
        <v/>
      </c>
      <c r="E355" s="146" t="str">
        <f>IF(A355&lt;&gt;"",IF(Schülerdaten!G358&lt;&gt;"",IF(Schülerdaten!AB358&lt;&gt;"",IF(Schülerdaten!G358="LOC.ID",CONCATENATE("LOC.",Schülerdaten!AU$5),Schülerdaten!G358),""),""),"")</f>
        <v/>
      </c>
      <c r="F355" s="146" t="str">
        <f>IF(A355&lt;&gt;"",IF(Schülerdaten!H358&lt;&gt;"",Schülerdaten!H358,""),"")</f>
        <v/>
      </c>
      <c r="G355" s="146" t="str">
        <f>IF(AND(A355&lt;&gt;"",Schülerdaten!AC358&lt;&gt;""),IF(Schülerdaten!AC358=TRUE,INDEX(codesex,MATCH(Schülerdaten!I358,libsex,0)),Schülerdaten!I358),"")</f>
        <v/>
      </c>
      <c r="H355" s="147" t="str">
        <f>IF(A355&lt;&gt;"",IF(Schülerdaten!J358&lt;&gt;"",Schülerdaten!J358,""),"")</f>
        <v/>
      </c>
      <c r="I355" s="148" t="str">
        <f>IF(AND(A355&lt;&gt;"",Schülerdaten!AE358&lt;&gt;""),IF(Schülerdaten!AE358=TRUE,INDEX(codenat,MATCH(Schülerdaten!K358,libnat,0)),Schülerdaten!K358),"")</f>
        <v/>
      </c>
      <c r="J355" s="148" t="str">
        <f>IF(AND(A355&lt;&gt;"",Schülerdaten!AF358&lt;&gt;""),IF(Schülerdaten!AF358=TRUE,INDEX(codelangue,MATCH(Schülerdaten!L358,liblangue,0)),Schülerdaten!L358),"")</f>
        <v/>
      </c>
      <c r="K355" s="148" t="str">
        <f>IF(AND(A355&lt;&gt;"",Schülerdaten!AH358&lt;&gt;""),IF(Schülerdaten!AH358=TRUE,IF(INDEX(codegem,MATCH(Schülerdaten!M358,libgem,0))&lt;8000,INDEX(codegem,MATCH(Schülerdaten!M358,libgem,0)),""),Schülerdaten!M358),"")</f>
        <v/>
      </c>
      <c r="L355" s="148" t="str">
        <f>IF(AND(A355&lt;&gt;"",Schülerdaten!AH358&lt;&gt;""),IF(Schülerdaten!AH358=TRUE,INDEX(codegemhist,MATCH(Schülerdaten!M358,libgem,0)),""),"")</f>
        <v/>
      </c>
      <c r="M355" s="148" t="str">
        <f>IF(AND(A355&lt;&gt;"",Schülerdaten!AH358&lt;&gt;""),IF(Schülerdaten!AH358=TRUE,IF(INDEX(codegem,MATCH(Schülerdaten!M358,libgem,0))&gt;=8000,INDEX(codegem,MATCH(Schülerdaten!M358,libgem,0)),""),Schülerdaten!M358),"")</f>
        <v/>
      </c>
      <c r="N355" s="148" t="str">
        <f>IF(AND(A355&lt;&gt;"",Schülerdaten!AI358&lt;&gt;""),IF(Schülerdaten!AI358=TRUE,INDEX(codeschart,MATCH(Schülerdaten!N358,libschart,0)),Schülerdaten!N358),"")</f>
        <v/>
      </c>
      <c r="O355" s="148" t="str">
        <f>IF(AND(A355&lt;&gt;"",Schülerdaten!O358&lt;&gt;""),Schülerdaten!O358,"")</f>
        <v/>
      </c>
      <c r="P355" s="148" t="str">
        <f>IF(AND(A355&lt;&gt;"",Schülerdaten!AK358&lt;&gt;""),IF(Schülerdaten!AK358=TRUE,INDEX(codeform,MATCH(Schülerdaten!P358,libform,0)),Schülerdaten!P358),"")</f>
        <v/>
      </c>
      <c r="Q355" s="148" t="str">
        <f>IF(AND(A355&lt;&gt;"",Schülerdaten!AL358&lt;&gt;""),IF(Schülerdaten!AL358=TRUE,INDEX(codespe,MATCH(Schülerdaten!Q358,libspe,0)),Schülerdaten!Q358),"")</f>
        <v/>
      </c>
      <c r="R355" s="148" t="str">
        <f>IF(AND(A355&lt;&gt;"",OR(Schülerdaten!AM358&lt;&gt;"",Schülerdaten!AT358=FALSE)),IF(Schülerdaten!AM358=TRUE,INDEX(codemp1,MATCH(Schülerdaten!R358,libmp1,0)),IF(Schülerdaten!AT358=FALSE,0,Schülerdaten!R358)),"")</f>
        <v/>
      </c>
      <c r="S355" s="148" t="str">
        <f t="shared" si="16"/>
        <v/>
      </c>
      <c r="T355" s="148" t="str">
        <f t="shared" si="17"/>
        <v/>
      </c>
      <c r="U355" s="148" t="str">
        <f>IF(AND(A355&lt;&gt;"",Schülerdaten!S358&lt;&gt;""),Schülerdaten!S358,"")</f>
        <v/>
      </c>
      <c r="V355" s="148" t="str">
        <f>IF(AND(A355&lt;&gt;"",Schülerdaten!T358&lt;&gt;""),Schülerdaten!T358,"")</f>
        <v/>
      </c>
      <c r="W355" s="148" t="str">
        <f>IF(AND(A355&lt;&gt;"",Schülerdaten!U358&lt;&gt;""),Schülerdaten!U358,"")</f>
        <v/>
      </c>
      <c r="X355" s="148" t="str">
        <f>IF(AND(A355&lt;&gt;"",Schülerdaten!V358&lt;&gt;""),Schülerdaten!V358,"")</f>
        <v/>
      </c>
      <c r="Y355" s="148" t="str">
        <f>IF(AND(A355&lt;&gt;"",Schülerdaten!W358&lt;&gt;""),Schülerdaten!W358,"")</f>
        <v/>
      </c>
      <c r="Z355" s="148" t="str">
        <f>IF(AND(A355&lt;&gt;"",Schülerdaten!X358&lt;&gt;""),Schülerdaten!X358,"")</f>
        <v/>
      </c>
    </row>
    <row r="356" spans="1:26" x14ac:dyDescent="0.2">
      <c r="A356" s="146" t="str">
        <f>IF(OR(Schülerdaten!$C359&lt;&gt;""),Schülerdaten!A359,"")</f>
        <v/>
      </c>
      <c r="B356" s="146" t="str">
        <f>IF(A356&lt;&gt;"",Schülerdaten!B359,"")</f>
        <v/>
      </c>
      <c r="C356" s="146" t="str">
        <f>IF(AND(A356&lt;&gt;"",Schülerdaten!F359&lt;&gt;""),IF(INDEX(codeclint,MATCH(Schülerdaten!F359,libclint,0))&lt;&gt;"",INDEX(codeclint,MATCH(Schülerdaten!F359,libclint,0)),""),"")</f>
        <v/>
      </c>
      <c r="D356" s="146" t="str">
        <f t="shared" si="15"/>
        <v/>
      </c>
      <c r="E356" s="146" t="str">
        <f>IF(A356&lt;&gt;"",IF(Schülerdaten!G359&lt;&gt;"",IF(Schülerdaten!AB359&lt;&gt;"",IF(Schülerdaten!G359="LOC.ID",CONCATENATE("LOC.",Schülerdaten!AU$5),Schülerdaten!G359),""),""),"")</f>
        <v/>
      </c>
      <c r="F356" s="146" t="str">
        <f>IF(A356&lt;&gt;"",IF(Schülerdaten!H359&lt;&gt;"",Schülerdaten!H359,""),"")</f>
        <v/>
      </c>
      <c r="G356" s="146" t="str">
        <f>IF(AND(A356&lt;&gt;"",Schülerdaten!AC359&lt;&gt;""),IF(Schülerdaten!AC359=TRUE,INDEX(codesex,MATCH(Schülerdaten!I359,libsex,0)),Schülerdaten!I359),"")</f>
        <v/>
      </c>
      <c r="H356" s="147" t="str">
        <f>IF(A356&lt;&gt;"",IF(Schülerdaten!J359&lt;&gt;"",Schülerdaten!J359,""),"")</f>
        <v/>
      </c>
      <c r="I356" s="148" t="str">
        <f>IF(AND(A356&lt;&gt;"",Schülerdaten!AE359&lt;&gt;""),IF(Schülerdaten!AE359=TRUE,INDEX(codenat,MATCH(Schülerdaten!K359,libnat,0)),Schülerdaten!K359),"")</f>
        <v/>
      </c>
      <c r="J356" s="148" t="str">
        <f>IF(AND(A356&lt;&gt;"",Schülerdaten!AF359&lt;&gt;""),IF(Schülerdaten!AF359=TRUE,INDEX(codelangue,MATCH(Schülerdaten!L359,liblangue,0)),Schülerdaten!L359),"")</f>
        <v/>
      </c>
      <c r="K356" s="148" t="str">
        <f>IF(AND(A356&lt;&gt;"",Schülerdaten!AH359&lt;&gt;""),IF(Schülerdaten!AH359=TRUE,IF(INDEX(codegem,MATCH(Schülerdaten!M359,libgem,0))&lt;8000,INDEX(codegem,MATCH(Schülerdaten!M359,libgem,0)),""),Schülerdaten!M359),"")</f>
        <v/>
      </c>
      <c r="L356" s="148" t="str">
        <f>IF(AND(A356&lt;&gt;"",Schülerdaten!AH359&lt;&gt;""),IF(Schülerdaten!AH359=TRUE,INDEX(codegemhist,MATCH(Schülerdaten!M359,libgem,0)),""),"")</f>
        <v/>
      </c>
      <c r="M356" s="148" t="str">
        <f>IF(AND(A356&lt;&gt;"",Schülerdaten!AH359&lt;&gt;""),IF(Schülerdaten!AH359=TRUE,IF(INDEX(codegem,MATCH(Schülerdaten!M359,libgem,0))&gt;=8000,INDEX(codegem,MATCH(Schülerdaten!M359,libgem,0)),""),Schülerdaten!M359),"")</f>
        <v/>
      </c>
      <c r="N356" s="148" t="str">
        <f>IF(AND(A356&lt;&gt;"",Schülerdaten!AI359&lt;&gt;""),IF(Schülerdaten!AI359=TRUE,INDEX(codeschart,MATCH(Schülerdaten!N359,libschart,0)),Schülerdaten!N359),"")</f>
        <v/>
      </c>
      <c r="O356" s="148" t="str">
        <f>IF(AND(A356&lt;&gt;"",Schülerdaten!O359&lt;&gt;""),Schülerdaten!O359,"")</f>
        <v/>
      </c>
      <c r="P356" s="148" t="str">
        <f>IF(AND(A356&lt;&gt;"",Schülerdaten!AK359&lt;&gt;""),IF(Schülerdaten!AK359=TRUE,INDEX(codeform,MATCH(Schülerdaten!P359,libform,0)),Schülerdaten!P359),"")</f>
        <v/>
      </c>
      <c r="Q356" s="148" t="str">
        <f>IF(AND(A356&lt;&gt;"",Schülerdaten!AL359&lt;&gt;""),IF(Schülerdaten!AL359=TRUE,INDEX(codespe,MATCH(Schülerdaten!Q359,libspe,0)),Schülerdaten!Q359),"")</f>
        <v/>
      </c>
      <c r="R356" s="148" t="str">
        <f>IF(AND(A356&lt;&gt;"",OR(Schülerdaten!AM359&lt;&gt;"",Schülerdaten!AT359=FALSE)),IF(Schülerdaten!AM359=TRUE,INDEX(codemp1,MATCH(Schülerdaten!R359,libmp1,0)),IF(Schülerdaten!AT359=FALSE,0,Schülerdaten!R359)),"")</f>
        <v/>
      </c>
      <c r="S356" s="148" t="str">
        <f t="shared" si="16"/>
        <v/>
      </c>
      <c r="T356" s="148" t="str">
        <f t="shared" si="17"/>
        <v/>
      </c>
      <c r="U356" s="148" t="str">
        <f>IF(AND(A356&lt;&gt;"",Schülerdaten!S359&lt;&gt;""),Schülerdaten!S359,"")</f>
        <v/>
      </c>
      <c r="V356" s="148" t="str">
        <f>IF(AND(A356&lt;&gt;"",Schülerdaten!T359&lt;&gt;""),Schülerdaten!T359,"")</f>
        <v/>
      </c>
      <c r="W356" s="148" t="str">
        <f>IF(AND(A356&lt;&gt;"",Schülerdaten!U359&lt;&gt;""),Schülerdaten!U359,"")</f>
        <v/>
      </c>
      <c r="X356" s="148" t="str">
        <f>IF(AND(A356&lt;&gt;"",Schülerdaten!V359&lt;&gt;""),Schülerdaten!V359,"")</f>
        <v/>
      </c>
      <c r="Y356" s="148" t="str">
        <f>IF(AND(A356&lt;&gt;"",Schülerdaten!W359&lt;&gt;""),Schülerdaten!W359,"")</f>
        <v/>
      </c>
      <c r="Z356" s="148" t="str">
        <f>IF(AND(A356&lt;&gt;"",Schülerdaten!X359&lt;&gt;""),Schülerdaten!X359,"")</f>
        <v/>
      </c>
    </row>
    <row r="357" spans="1:26" x14ac:dyDescent="0.2">
      <c r="A357" s="146" t="str">
        <f>IF(OR(Schülerdaten!$C360&lt;&gt;""),Schülerdaten!A360,"")</f>
        <v/>
      </c>
      <c r="B357" s="146" t="str">
        <f>IF(A357&lt;&gt;"",Schülerdaten!B360,"")</f>
        <v/>
      </c>
      <c r="C357" s="146" t="str">
        <f>IF(AND(A357&lt;&gt;"",Schülerdaten!F360&lt;&gt;""),IF(INDEX(codeclint,MATCH(Schülerdaten!F360,libclint,0))&lt;&gt;"",INDEX(codeclint,MATCH(Schülerdaten!F360,libclint,0)),""),"")</f>
        <v/>
      </c>
      <c r="D357" s="146" t="str">
        <f t="shared" si="15"/>
        <v/>
      </c>
      <c r="E357" s="146" t="str">
        <f>IF(A357&lt;&gt;"",IF(Schülerdaten!G360&lt;&gt;"",IF(Schülerdaten!AB360&lt;&gt;"",IF(Schülerdaten!G360="LOC.ID",CONCATENATE("LOC.",Schülerdaten!AU$5),Schülerdaten!G360),""),""),"")</f>
        <v/>
      </c>
      <c r="F357" s="146" t="str">
        <f>IF(A357&lt;&gt;"",IF(Schülerdaten!H360&lt;&gt;"",Schülerdaten!H360,""),"")</f>
        <v/>
      </c>
      <c r="G357" s="146" t="str">
        <f>IF(AND(A357&lt;&gt;"",Schülerdaten!AC360&lt;&gt;""),IF(Schülerdaten!AC360=TRUE,INDEX(codesex,MATCH(Schülerdaten!I360,libsex,0)),Schülerdaten!I360),"")</f>
        <v/>
      </c>
      <c r="H357" s="147" t="str">
        <f>IF(A357&lt;&gt;"",IF(Schülerdaten!J360&lt;&gt;"",Schülerdaten!J360,""),"")</f>
        <v/>
      </c>
      <c r="I357" s="148" t="str">
        <f>IF(AND(A357&lt;&gt;"",Schülerdaten!AE360&lt;&gt;""),IF(Schülerdaten!AE360=TRUE,INDEX(codenat,MATCH(Schülerdaten!K360,libnat,0)),Schülerdaten!K360),"")</f>
        <v/>
      </c>
      <c r="J357" s="148" t="str">
        <f>IF(AND(A357&lt;&gt;"",Schülerdaten!AF360&lt;&gt;""),IF(Schülerdaten!AF360=TRUE,INDEX(codelangue,MATCH(Schülerdaten!L360,liblangue,0)),Schülerdaten!L360),"")</f>
        <v/>
      </c>
      <c r="K357" s="148" t="str">
        <f>IF(AND(A357&lt;&gt;"",Schülerdaten!AH360&lt;&gt;""),IF(Schülerdaten!AH360=TRUE,IF(INDEX(codegem,MATCH(Schülerdaten!M360,libgem,0))&lt;8000,INDEX(codegem,MATCH(Schülerdaten!M360,libgem,0)),""),Schülerdaten!M360),"")</f>
        <v/>
      </c>
      <c r="L357" s="148" t="str">
        <f>IF(AND(A357&lt;&gt;"",Schülerdaten!AH360&lt;&gt;""),IF(Schülerdaten!AH360=TRUE,INDEX(codegemhist,MATCH(Schülerdaten!M360,libgem,0)),""),"")</f>
        <v/>
      </c>
      <c r="M357" s="148" t="str">
        <f>IF(AND(A357&lt;&gt;"",Schülerdaten!AH360&lt;&gt;""),IF(Schülerdaten!AH360=TRUE,IF(INDEX(codegem,MATCH(Schülerdaten!M360,libgem,0))&gt;=8000,INDEX(codegem,MATCH(Schülerdaten!M360,libgem,0)),""),Schülerdaten!M360),"")</f>
        <v/>
      </c>
      <c r="N357" s="148" t="str">
        <f>IF(AND(A357&lt;&gt;"",Schülerdaten!AI360&lt;&gt;""),IF(Schülerdaten!AI360=TRUE,INDEX(codeschart,MATCH(Schülerdaten!N360,libschart,0)),Schülerdaten!N360),"")</f>
        <v/>
      </c>
      <c r="O357" s="148" t="str">
        <f>IF(AND(A357&lt;&gt;"",Schülerdaten!O360&lt;&gt;""),Schülerdaten!O360,"")</f>
        <v/>
      </c>
      <c r="P357" s="148" t="str">
        <f>IF(AND(A357&lt;&gt;"",Schülerdaten!AK360&lt;&gt;""),IF(Schülerdaten!AK360=TRUE,INDEX(codeform,MATCH(Schülerdaten!P360,libform,0)),Schülerdaten!P360),"")</f>
        <v/>
      </c>
      <c r="Q357" s="148" t="str">
        <f>IF(AND(A357&lt;&gt;"",Schülerdaten!AL360&lt;&gt;""),IF(Schülerdaten!AL360=TRUE,INDEX(codespe,MATCH(Schülerdaten!Q360,libspe,0)),Schülerdaten!Q360),"")</f>
        <v/>
      </c>
      <c r="R357" s="148" t="str">
        <f>IF(AND(A357&lt;&gt;"",OR(Schülerdaten!AM360&lt;&gt;"",Schülerdaten!AT360=FALSE)),IF(Schülerdaten!AM360=TRUE,INDEX(codemp1,MATCH(Schülerdaten!R360,libmp1,0)),IF(Schülerdaten!AT360=FALSE,0,Schülerdaten!R360)),"")</f>
        <v/>
      </c>
      <c r="S357" s="148" t="str">
        <f t="shared" si="16"/>
        <v/>
      </c>
      <c r="T357" s="148" t="str">
        <f t="shared" si="17"/>
        <v/>
      </c>
      <c r="U357" s="148" t="str">
        <f>IF(AND(A357&lt;&gt;"",Schülerdaten!S360&lt;&gt;""),Schülerdaten!S360,"")</f>
        <v/>
      </c>
      <c r="V357" s="148" t="str">
        <f>IF(AND(A357&lt;&gt;"",Schülerdaten!T360&lt;&gt;""),Schülerdaten!T360,"")</f>
        <v/>
      </c>
      <c r="W357" s="148" t="str">
        <f>IF(AND(A357&lt;&gt;"",Schülerdaten!U360&lt;&gt;""),Schülerdaten!U360,"")</f>
        <v/>
      </c>
      <c r="X357" s="148" t="str">
        <f>IF(AND(A357&lt;&gt;"",Schülerdaten!V360&lt;&gt;""),Schülerdaten!V360,"")</f>
        <v/>
      </c>
      <c r="Y357" s="148" t="str">
        <f>IF(AND(A357&lt;&gt;"",Schülerdaten!W360&lt;&gt;""),Schülerdaten!W360,"")</f>
        <v/>
      </c>
      <c r="Z357" s="148" t="str">
        <f>IF(AND(A357&lt;&gt;"",Schülerdaten!X360&lt;&gt;""),Schülerdaten!X360,"")</f>
        <v/>
      </c>
    </row>
    <row r="358" spans="1:26" x14ac:dyDescent="0.2">
      <c r="A358" s="146" t="str">
        <f>IF(OR(Schülerdaten!$C361&lt;&gt;""),Schülerdaten!A361,"")</f>
        <v/>
      </c>
      <c r="B358" s="146" t="str">
        <f>IF(A358&lt;&gt;"",Schülerdaten!B361,"")</f>
        <v/>
      </c>
      <c r="C358" s="146" t="str">
        <f>IF(AND(A358&lt;&gt;"",Schülerdaten!F361&lt;&gt;""),IF(INDEX(codeclint,MATCH(Schülerdaten!F361,libclint,0))&lt;&gt;"",INDEX(codeclint,MATCH(Schülerdaten!F361,libclint,0)),""),"")</f>
        <v/>
      </c>
      <c r="D358" s="146" t="str">
        <f t="shared" si="15"/>
        <v/>
      </c>
      <c r="E358" s="146" t="str">
        <f>IF(A358&lt;&gt;"",IF(Schülerdaten!G361&lt;&gt;"",IF(Schülerdaten!AB361&lt;&gt;"",IF(Schülerdaten!G361="LOC.ID",CONCATENATE("LOC.",Schülerdaten!AU$5),Schülerdaten!G361),""),""),"")</f>
        <v/>
      </c>
      <c r="F358" s="146" t="str">
        <f>IF(A358&lt;&gt;"",IF(Schülerdaten!H361&lt;&gt;"",Schülerdaten!H361,""),"")</f>
        <v/>
      </c>
      <c r="G358" s="146" t="str">
        <f>IF(AND(A358&lt;&gt;"",Schülerdaten!AC361&lt;&gt;""),IF(Schülerdaten!AC361=TRUE,INDEX(codesex,MATCH(Schülerdaten!I361,libsex,0)),Schülerdaten!I361),"")</f>
        <v/>
      </c>
      <c r="H358" s="147" t="str">
        <f>IF(A358&lt;&gt;"",IF(Schülerdaten!J361&lt;&gt;"",Schülerdaten!J361,""),"")</f>
        <v/>
      </c>
      <c r="I358" s="148" t="str">
        <f>IF(AND(A358&lt;&gt;"",Schülerdaten!AE361&lt;&gt;""),IF(Schülerdaten!AE361=TRUE,INDEX(codenat,MATCH(Schülerdaten!K361,libnat,0)),Schülerdaten!K361),"")</f>
        <v/>
      </c>
      <c r="J358" s="148" t="str">
        <f>IF(AND(A358&lt;&gt;"",Schülerdaten!AF361&lt;&gt;""),IF(Schülerdaten!AF361=TRUE,INDEX(codelangue,MATCH(Schülerdaten!L361,liblangue,0)),Schülerdaten!L361),"")</f>
        <v/>
      </c>
      <c r="K358" s="148" t="str">
        <f>IF(AND(A358&lt;&gt;"",Schülerdaten!AH361&lt;&gt;""),IF(Schülerdaten!AH361=TRUE,IF(INDEX(codegem,MATCH(Schülerdaten!M361,libgem,0))&lt;8000,INDEX(codegem,MATCH(Schülerdaten!M361,libgem,0)),""),Schülerdaten!M361),"")</f>
        <v/>
      </c>
      <c r="L358" s="148" t="str">
        <f>IF(AND(A358&lt;&gt;"",Schülerdaten!AH361&lt;&gt;""),IF(Schülerdaten!AH361=TRUE,INDEX(codegemhist,MATCH(Schülerdaten!M361,libgem,0)),""),"")</f>
        <v/>
      </c>
      <c r="M358" s="148" t="str">
        <f>IF(AND(A358&lt;&gt;"",Schülerdaten!AH361&lt;&gt;""),IF(Schülerdaten!AH361=TRUE,IF(INDEX(codegem,MATCH(Schülerdaten!M361,libgem,0))&gt;=8000,INDEX(codegem,MATCH(Schülerdaten!M361,libgem,0)),""),Schülerdaten!M361),"")</f>
        <v/>
      </c>
      <c r="N358" s="148" t="str">
        <f>IF(AND(A358&lt;&gt;"",Schülerdaten!AI361&lt;&gt;""),IF(Schülerdaten!AI361=TRUE,INDEX(codeschart,MATCH(Schülerdaten!N361,libschart,0)),Schülerdaten!N361),"")</f>
        <v/>
      </c>
      <c r="O358" s="148" t="str">
        <f>IF(AND(A358&lt;&gt;"",Schülerdaten!O361&lt;&gt;""),Schülerdaten!O361,"")</f>
        <v/>
      </c>
      <c r="P358" s="148" t="str">
        <f>IF(AND(A358&lt;&gt;"",Schülerdaten!AK361&lt;&gt;""),IF(Schülerdaten!AK361=TRUE,INDEX(codeform,MATCH(Schülerdaten!P361,libform,0)),Schülerdaten!P361),"")</f>
        <v/>
      </c>
      <c r="Q358" s="148" t="str">
        <f>IF(AND(A358&lt;&gt;"",Schülerdaten!AL361&lt;&gt;""),IF(Schülerdaten!AL361=TRUE,INDEX(codespe,MATCH(Schülerdaten!Q361,libspe,0)),Schülerdaten!Q361),"")</f>
        <v/>
      </c>
      <c r="R358" s="148" t="str">
        <f>IF(AND(A358&lt;&gt;"",OR(Schülerdaten!AM361&lt;&gt;"",Schülerdaten!AT361=FALSE)),IF(Schülerdaten!AM361=TRUE,INDEX(codemp1,MATCH(Schülerdaten!R361,libmp1,0)),IF(Schülerdaten!AT361=FALSE,0,Schülerdaten!R361)),"")</f>
        <v/>
      </c>
      <c r="S358" s="148" t="str">
        <f t="shared" si="16"/>
        <v/>
      </c>
      <c r="T358" s="148" t="str">
        <f t="shared" si="17"/>
        <v/>
      </c>
      <c r="U358" s="148" t="str">
        <f>IF(AND(A358&lt;&gt;"",Schülerdaten!S361&lt;&gt;""),Schülerdaten!S361,"")</f>
        <v/>
      </c>
      <c r="V358" s="148" t="str">
        <f>IF(AND(A358&lt;&gt;"",Schülerdaten!T361&lt;&gt;""),Schülerdaten!T361,"")</f>
        <v/>
      </c>
      <c r="W358" s="148" t="str">
        <f>IF(AND(A358&lt;&gt;"",Schülerdaten!U361&lt;&gt;""),Schülerdaten!U361,"")</f>
        <v/>
      </c>
      <c r="X358" s="148" t="str">
        <f>IF(AND(A358&lt;&gt;"",Schülerdaten!V361&lt;&gt;""),Schülerdaten!V361,"")</f>
        <v/>
      </c>
      <c r="Y358" s="148" t="str">
        <f>IF(AND(A358&lt;&gt;"",Schülerdaten!W361&lt;&gt;""),Schülerdaten!W361,"")</f>
        <v/>
      </c>
      <c r="Z358" s="148" t="str">
        <f>IF(AND(A358&lt;&gt;"",Schülerdaten!X361&lt;&gt;""),Schülerdaten!X361,"")</f>
        <v/>
      </c>
    </row>
    <row r="359" spans="1:26" x14ac:dyDescent="0.2">
      <c r="A359" s="146" t="str">
        <f>IF(OR(Schülerdaten!$C362&lt;&gt;""),Schülerdaten!A362,"")</f>
        <v/>
      </c>
      <c r="B359" s="146" t="str">
        <f>IF(A359&lt;&gt;"",Schülerdaten!B362,"")</f>
        <v/>
      </c>
      <c r="C359" s="146" t="str">
        <f>IF(AND(A359&lt;&gt;"",Schülerdaten!F362&lt;&gt;""),IF(INDEX(codeclint,MATCH(Schülerdaten!F362,libclint,0))&lt;&gt;"",INDEX(codeclint,MATCH(Schülerdaten!F362,libclint,0)),""),"")</f>
        <v/>
      </c>
      <c r="D359" s="146" t="str">
        <f t="shared" si="15"/>
        <v/>
      </c>
      <c r="E359" s="146" t="str">
        <f>IF(A359&lt;&gt;"",IF(Schülerdaten!G362&lt;&gt;"",IF(Schülerdaten!AB362&lt;&gt;"",IF(Schülerdaten!G362="LOC.ID",CONCATENATE("LOC.",Schülerdaten!AU$5),Schülerdaten!G362),""),""),"")</f>
        <v/>
      </c>
      <c r="F359" s="146" t="str">
        <f>IF(A359&lt;&gt;"",IF(Schülerdaten!H362&lt;&gt;"",Schülerdaten!H362,""),"")</f>
        <v/>
      </c>
      <c r="G359" s="146" t="str">
        <f>IF(AND(A359&lt;&gt;"",Schülerdaten!AC362&lt;&gt;""),IF(Schülerdaten!AC362=TRUE,INDEX(codesex,MATCH(Schülerdaten!I362,libsex,0)),Schülerdaten!I362),"")</f>
        <v/>
      </c>
      <c r="H359" s="147" t="str">
        <f>IF(A359&lt;&gt;"",IF(Schülerdaten!J362&lt;&gt;"",Schülerdaten!J362,""),"")</f>
        <v/>
      </c>
      <c r="I359" s="148" t="str">
        <f>IF(AND(A359&lt;&gt;"",Schülerdaten!AE362&lt;&gt;""),IF(Schülerdaten!AE362=TRUE,INDEX(codenat,MATCH(Schülerdaten!K362,libnat,0)),Schülerdaten!K362),"")</f>
        <v/>
      </c>
      <c r="J359" s="148" t="str">
        <f>IF(AND(A359&lt;&gt;"",Schülerdaten!AF362&lt;&gt;""),IF(Schülerdaten!AF362=TRUE,INDEX(codelangue,MATCH(Schülerdaten!L362,liblangue,0)),Schülerdaten!L362),"")</f>
        <v/>
      </c>
      <c r="K359" s="148" t="str">
        <f>IF(AND(A359&lt;&gt;"",Schülerdaten!AH362&lt;&gt;""),IF(Schülerdaten!AH362=TRUE,IF(INDEX(codegem,MATCH(Schülerdaten!M362,libgem,0))&lt;8000,INDEX(codegem,MATCH(Schülerdaten!M362,libgem,0)),""),Schülerdaten!M362),"")</f>
        <v/>
      </c>
      <c r="L359" s="148" t="str">
        <f>IF(AND(A359&lt;&gt;"",Schülerdaten!AH362&lt;&gt;""),IF(Schülerdaten!AH362=TRUE,INDEX(codegemhist,MATCH(Schülerdaten!M362,libgem,0)),""),"")</f>
        <v/>
      </c>
      <c r="M359" s="148" t="str">
        <f>IF(AND(A359&lt;&gt;"",Schülerdaten!AH362&lt;&gt;""),IF(Schülerdaten!AH362=TRUE,IF(INDEX(codegem,MATCH(Schülerdaten!M362,libgem,0))&gt;=8000,INDEX(codegem,MATCH(Schülerdaten!M362,libgem,0)),""),Schülerdaten!M362),"")</f>
        <v/>
      </c>
      <c r="N359" s="148" t="str">
        <f>IF(AND(A359&lt;&gt;"",Schülerdaten!AI362&lt;&gt;""),IF(Schülerdaten!AI362=TRUE,INDEX(codeschart,MATCH(Schülerdaten!N362,libschart,0)),Schülerdaten!N362),"")</f>
        <v/>
      </c>
      <c r="O359" s="148" t="str">
        <f>IF(AND(A359&lt;&gt;"",Schülerdaten!O362&lt;&gt;""),Schülerdaten!O362,"")</f>
        <v/>
      </c>
      <c r="P359" s="148" t="str">
        <f>IF(AND(A359&lt;&gt;"",Schülerdaten!AK362&lt;&gt;""),IF(Schülerdaten!AK362=TRUE,INDEX(codeform,MATCH(Schülerdaten!P362,libform,0)),Schülerdaten!P362),"")</f>
        <v/>
      </c>
      <c r="Q359" s="148" t="str">
        <f>IF(AND(A359&lt;&gt;"",Schülerdaten!AL362&lt;&gt;""),IF(Schülerdaten!AL362=TRUE,INDEX(codespe,MATCH(Schülerdaten!Q362,libspe,0)),Schülerdaten!Q362),"")</f>
        <v/>
      </c>
      <c r="R359" s="148" t="str">
        <f>IF(AND(A359&lt;&gt;"",OR(Schülerdaten!AM362&lt;&gt;"",Schülerdaten!AT362=FALSE)),IF(Schülerdaten!AM362=TRUE,INDEX(codemp1,MATCH(Schülerdaten!R362,libmp1,0)),IF(Schülerdaten!AT362=FALSE,0,Schülerdaten!R362)),"")</f>
        <v/>
      </c>
      <c r="S359" s="148" t="str">
        <f t="shared" si="16"/>
        <v/>
      </c>
      <c r="T359" s="148" t="str">
        <f t="shared" si="17"/>
        <v/>
      </c>
      <c r="U359" s="148" t="str">
        <f>IF(AND(A359&lt;&gt;"",Schülerdaten!S362&lt;&gt;""),Schülerdaten!S362,"")</f>
        <v/>
      </c>
      <c r="V359" s="148" t="str">
        <f>IF(AND(A359&lt;&gt;"",Schülerdaten!T362&lt;&gt;""),Schülerdaten!T362,"")</f>
        <v/>
      </c>
      <c r="W359" s="148" t="str">
        <f>IF(AND(A359&lt;&gt;"",Schülerdaten!U362&lt;&gt;""),Schülerdaten!U362,"")</f>
        <v/>
      </c>
      <c r="X359" s="148" t="str">
        <f>IF(AND(A359&lt;&gt;"",Schülerdaten!V362&lt;&gt;""),Schülerdaten!V362,"")</f>
        <v/>
      </c>
      <c r="Y359" s="148" t="str">
        <f>IF(AND(A359&lt;&gt;"",Schülerdaten!W362&lt;&gt;""),Schülerdaten!W362,"")</f>
        <v/>
      </c>
      <c r="Z359" s="148" t="str">
        <f>IF(AND(A359&lt;&gt;"",Schülerdaten!X362&lt;&gt;""),Schülerdaten!X362,"")</f>
        <v/>
      </c>
    </row>
    <row r="360" spans="1:26" x14ac:dyDescent="0.2">
      <c r="A360" s="146" t="str">
        <f>IF(OR(Schülerdaten!$C363&lt;&gt;""),Schülerdaten!A363,"")</f>
        <v/>
      </c>
      <c r="B360" s="146" t="str">
        <f>IF(A360&lt;&gt;"",Schülerdaten!B363,"")</f>
        <v/>
      </c>
      <c r="C360" s="146" t="str">
        <f>IF(AND(A360&lt;&gt;"",Schülerdaten!F363&lt;&gt;""),IF(INDEX(codeclint,MATCH(Schülerdaten!F363,libclint,0))&lt;&gt;"",INDEX(codeclint,MATCH(Schülerdaten!F363,libclint,0)),""),"")</f>
        <v/>
      </c>
      <c r="D360" s="146" t="str">
        <f t="shared" si="15"/>
        <v/>
      </c>
      <c r="E360" s="146" t="str">
        <f>IF(A360&lt;&gt;"",IF(Schülerdaten!G363&lt;&gt;"",IF(Schülerdaten!AB363&lt;&gt;"",IF(Schülerdaten!G363="LOC.ID",CONCATENATE("LOC.",Schülerdaten!AU$5),Schülerdaten!G363),""),""),"")</f>
        <v/>
      </c>
      <c r="F360" s="146" t="str">
        <f>IF(A360&lt;&gt;"",IF(Schülerdaten!H363&lt;&gt;"",Schülerdaten!H363,""),"")</f>
        <v/>
      </c>
      <c r="G360" s="146" t="str">
        <f>IF(AND(A360&lt;&gt;"",Schülerdaten!AC363&lt;&gt;""),IF(Schülerdaten!AC363=TRUE,INDEX(codesex,MATCH(Schülerdaten!I363,libsex,0)),Schülerdaten!I363),"")</f>
        <v/>
      </c>
      <c r="H360" s="147" t="str">
        <f>IF(A360&lt;&gt;"",IF(Schülerdaten!J363&lt;&gt;"",Schülerdaten!J363,""),"")</f>
        <v/>
      </c>
      <c r="I360" s="148" t="str">
        <f>IF(AND(A360&lt;&gt;"",Schülerdaten!AE363&lt;&gt;""),IF(Schülerdaten!AE363=TRUE,INDEX(codenat,MATCH(Schülerdaten!K363,libnat,0)),Schülerdaten!K363),"")</f>
        <v/>
      </c>
      <c r="J360" s="148" t="str">
        <f>IF(AND(A360&lt;&gt;"",Schülerdaten!AF363&lt;&gt;""),IF(Schülerdaten!AF363=TRUE,INDEX(codelangue,MATCH(Schülerdaten!L363,liblangue,0)),Schülerdaten!L363),"")</f>
        <v/>
      </c>
      <c r="K360" s="148" t="str">
        <f>IF(AND(A360&lt;&gt;"",Schülerdaten!AH363&lt;&gt;""),IF(Schülerdaten!AH363=TRUE,IF(INDEX(codegem,MATCH(Schülerdaten!M363,libgem,0))&lt;8000,INDEX(codegem,MATCH(Schülerdaten!M363,libgem,0)),""),Schülerdaten!M363),"")</f>
        <v/>
      </c>
      <c r="L360" s="148" t="str">
        <f>IF(AND(A360&lt;&gt;"",Schülerdaten!AH363&lt;&gt;""),IF(Schülerdaten!AH363=TRUE,INDEX(codegemhist,MATCH(Schülerdaten!M363,libgem,0)),""),"")</f>
        <v/>
      </c>
      <c r="M360" s="148" t="str">
        <f>IF(AND(A360&lt;&gt;"",Schülerdaten!AH363&lt;&gt;""),IF(Schülerdaten!AH363=TRUE,IF(INDEX(codegem,MATCH(Schülerdaten!M363,libgem,0))&gt;=8000,INDEX(codegem,MATCH(Schülerdaten!M363,libgem,0)),""),Schülerdaten!M363),"")</f>
        <v/>
      </c>
      <c r="N360" s="148" t="str">
        <f>IF(AND(A360&lt;&gt;"",Schülerdaten!AI363&lt;&gt;""),IF(Schülerdaten!AI363=TRUE,INDEX(codeschart,MATCH(Schülerdaten!N363,libschart,0)),Schülerdaten!N363),"")</f>
        <v/>
      </c>
      <c r="O360" s="148" t="str">
        <f>IF(AND(A360&lt;&gt;"",Schülerdaten!O363&lt;&gt;""),Schülerdaten!O363,"")</f>
        <v/>
      </c>
      <c r="P360" s="148" t="str">
        <f>IF(AND(A360&lt;&gt;"",Schülerdaten!AK363&lt;&gt;""),IF(Schülerdaten!AK363=TRUE,INDEX(codeform,MATCH(Schülerdaten!P363,libform,0)),Schülerdaten!P363),"")</f>
        <v/>
      </c>
      <c r="Q360" s="148" t="str">
        <f>IF(AND(A360&lt;&gt;"",Schülerdaten!AL363&lt;&gt;""),IF(Schülerdaten!AL363=TRUE,INDEX(codespe,MATCH(Schülerdaten!Q363,libspe,0)),Schülerdaten!Q363),"")</f>
        <v/>
      </c>
      <c r="R360" s="148" t="str">
        <f>IF(AND(A360&lt;&gt;"",OR(Schülerdaten!AM363&lt;&gt;"",Schülerdaten!AT363=FALSE)),IF(Schülerdaten!AM363=TRUE,INDEX(codemp1,MATCH(Schülerdaten!R363,libmp1,0)),IF(Schülerdaten!AT363=FALSE,0,Schülerdaten!R363)),"")</f>
        <v/>
      </c>
      <c r="S360" s="148" t="str">
        <f t="shared" si="16"/>
        <v/>
      </c>
      <c r="T360" s="148" t="str">
        <f t="shared" si="17"/>
        <v/>
      </c>
      <c r="U360" s="148" t="str">
        <f>IF(AND(A360&lt;&gt;"",Schülerdaten!S363&lt;&gt;""),Schülerdaten!S363,"")</f>
        <v/>
      </c>
      <c r="V360" s="148" t="str">
        <f>IF(AND(A360&lt;&gt;"",Schülerdaten!T363&lt;&gt;""),Schülerdaten!T363,"")</f>
        <v/>
      </c>
      <c r="W360" s="148" t="str">
        <f>IF(AND(A360&lt;&gt;"",Schülerdaten!U363&lt;&gt;""),Schülerdaten!U363,"")</f>
        <v/>
      </c>
      <c r="X360" s="148" t="str">
        <f>IF(AND(A360&lt;&gt;"",Schülerdaten!V363&lt;&gt;""),Schülerdaten!V363,"")</f>
        <v/>
      </c>
      <c r="Y360" s="148" t="str">
        <f>IF(AND(A360&lt;&gt;"",Schülerdaten!W363&lt;&gt;""),Schülerdaten!W363,"")</f>
        <v/>
      </c>
      <c r="Z360" s="148" t="str">
        <f>IF(AND(A360&lt;&gt;"",Schülerdaten!X363&lt;&gt;""),Schülerdaten!X363,"")</f>
        <v/>
      </c>
    </row>
    <row r="361" spans="1:26" x14ac:dyDescent="0.2">
      <c r="A361" s="146" t="str">
        <f>IF(OR(Schülerdaten!$C364&lt;&gt;""),Schülerdaten!A364,"")</f>
        <v/>
      </c>
      <c r="B361" s="146" t="str">
        <f>IF(A361&lt;&gt;"",Schülerdaten!B364,"")</f>
        <v/>
      </c>
      <c r="C361" s="146" t="str">
        <f>IF(AND(A361&lt;&gt;"",Schülerdaten!F364&lt;&gt;""),IF(INDEX(codeclint,MATCH(Schülerdaten!F364,libclint,0))&lt;&gt;"",INDEX(codeclint,MATCH(Schülerdaten!F364,libclint,0)),""),"")</f>
        <v/>
      </c>
      <c r="D361" s="146" t="str">
        <f t="shared" si="15"/>
        <v/>
      </c>
      <c r="E361" s="146" t="str">
        <f>IF(A361&lt;&gt;"",IF(Schülerdaten!G364&lt;&gt;"",IF(Schülerdaten!AB364&lt;&gt;"",IF(Schülerdaten!G364="LOC.ID",CONCATENATE("LOC.",Schülerdaten!AU$5),Schülerdaten!G364),""),""),"")</f>
        <v/>
      </c>
      <c r="F361" s="146" t="str">
        <f>IF(A361&lt;&gt;"",IF(Schülerdaten!H364&lt;&gt;"",Schülerdaten!H364,""),"")</f>
        <v/>
      </c>
      <c r="G361" s="146" t="str">
        <f>IF(AND(A361&lt;&gt;"",Schülerdaten!AC364&lt;&gt;""),IF(Schülerdaten!AC364=TRUE,INDEX(codesex,MATCH(Schülerdaten!I364,libsex,0)),Schülerdaten!I364),"")</f>
        <v/>
      </c>
      <c r="H361" s="147" t="str">
        <f>IF(A361&lt;&gt;"",IF(Schülerdaten!J364&lt;&gt;"",Schülerdaten!J364,""),"")</f>
        <v/>
      </c>
      <c r="I361" s="148" t="str">
        <f>IF(AND(A361&lt;&gt;"",Schülerdaten!AE364&lt;&gt;""),IF(Schülerdaten!AE364=TRUE,INDEX(codenat,MATCH(Schülerdaten!K364,libnat,0)),Schülerdaten!K364),"")</f>
        <v/>
      </c>
      <c r="J361" s="148" t="str">
        <f>IF(AND(A361&lt;&gt;"",Schülerdaten!AF364&lt;&gt;""),IF(Schülerdaten!AF364=TRUE,INDEX(codelangue,MATCH(Schülerdaten!L364,liblangue,0)),Schülerdaten!L364),"")</f>
        <v/>
      </c>
      <c r="K361" s="148" t="str">
        <f>IF(AND(A361&lt;&gt;"",Schülerdaten!AH364&lt;&gt;""),IF(Schülerdaten!AH364=TRUE,IF(INDEX(codegem,MATCH(Schülerdaten!M364,libgem,0))&lt;8000,INDEX(codegem,MATCH(Schülerdaten!M364,libgem,0)),""),Schülerdaten!M364),"")</f>
        <v/>
      </c>
      <c r="L361" s="148" t="str">
        <f>IF(AND(A361&lt;&gt;"",Schülerdaten!AH364&lt;&gt;""),IF(Schülerdaten!AH364=TRUE,INDEX(codegemhist,MATCH(Schülerdaten!M364,libgem,0)),""),"")</f>
        <v/>
      </c>
      <c r="M361" s="148" t="str">
        <f>IF(AND(A361&lt;&gt;"",Schülerdaten!AH364&lt;&gt;""),IF(Schülerdaten!AH364=TRUE,IF(INDEX(codegem,MATCH(Schülerdaten!M364,libgem,0))&gt;=8000,INDEX(codegem,MATCH(Schülerdaten!M364,libgem,0)),""),Schülerdaten!M364),"")</f>
        <v/>
      </c>
      <c r="N361" s="148" t="str">
        <f>IF(AND(A361&lt;&gt;"",Schülerdaten!AI364&lt;&gt;""),IF(Schülerdaten!AI364=TRUE,INDEX(codeschart,MATCH(Schülerdaten!N364,libschart,0)),Schülerdaten!N364),"")</f>
        <v/>
      </c>
      <c r="O361" s="148" t="str">
        <f>IF(AND(A361&lt;&gt;"",Schülerdaten!O364&lt;&gt;""),Schülerdaten!O364,"")</f>
        <v/>
      </c>
      <c r="P361" s="148" t="str">
        <f>IF(AND(A361&lt;&gt;"",Schülerdaten!AK364&lt;&gt;""),IF(Schülerdaten!AK364=TRUE,INDEX(codeform,MATCH(Schülerdaten!P364,libform,0)),Schülerdaten!P364),"")</f>
        <v/>
      </c>
      <c r="Q361" s="148" t="str">
        <f>IF(AND(A361&lt;&gt;"",Schülerdaten!AL364&lt;&gt;""),IF(Schülerdaten!AL364=TRUE,INDEX(codespe,MATCH(Schülerdaten!Q364,libspe,0)),Schülerdaten!Q364),"")</f>
        <v/>
      </c>
      <c r="R361" s="148" t="str">
        <f>IF(AND(A361&lt;&gt;"",OR(Schülerdaten!AM364&lt;&gt;"",Schülerdaten!AT364=FALSE)),IF(Schülerdaten!AM364=TRUE,INDEX(codemp1,MATCH(Schülerdaten!R364,libmp1,0)),IF(Schülerdaten!AT364=FALSE,0,Schülerdaten!R364)),"")</f>
        <v/>
      </c>
      <c r="S361" s="148" t="str">
        <f t="shared" si="16"/>
        <v/>
      </c>
      <c r="T361" s="148" t="str">
        <f t="shared" si="17"/>
        <v/>
      </c>
      <c r="U361" s="148" t="str">
        <f>IF(AND(A361&lt;&gt;"",Schülerdaten!S364&lt;&gt;""),Schülerdaten!S364,"")</f>
        <v/>
      </c>
      <c r="V361" s="148" t="str">
        <f>IF(AND(A361&lt;&gt;"",Schülerdaten!T364&lt;&gt;""),Schülerdaten!T364,"")</f>
        <v/>
      </c>
      <c r="W361" s="148" t="str">
        <f>IF(AND(A361&lt;&gt;"",Schülerdaten!U364&lt;&gt;""),Schülerdaten!U364,"")</f>
        <v/>
      </c>
      <c r="X361" s="148" t="str">
        <f>IF(AND(A361&lt;&gt;"",Schülerdaten!V364&lt;&gt;""),Schülerdaten!V364,"")</f>
        <v/>
      </c>
      <c r="Y361" s="148" t="str">
        <f>IF(AND(A361&lt;&gt;"",Schülerdaten!W364&lt;&gt;""),Schülerdaten!W364,"")</f>
        <v/>
      </c>
      <c r="Z361" s="148" t="str">
        <f>IF(AND(A361&lt;&gt;"",Schülerdaten!X364&lt;&gt;""),Schülerdaten!X364,"")</f>
        <v/>
      </c>
    </row>
    <row r="362" spans="1:26" x14ac:dyDescent="0.2">
      <c r="A362" s="146" t="str">
        <f>IF(OR(Schülerdaten!$C365&lt;&gt;""),Schülerdaten!A365,"")</f>
        <v/>
      </c>
      <c r="B362" s="146" t="str">
        <f>IF(A362&lt;&gt;"",Schülerdaten!B365,"")</f>
        <v/>
      </c>
      <c r="C362" s="146" t="str">
        <f>IF(AND(A362&lt;&gt;"",Schülerdaten!F365&lt;&gt;""),IF(INDEX(codeclint,MATCH(Schülerdaten!F365,libclint,0))&lt;&gt;"",INDEX(codeclint,MATCH(Schülerdaten!F365,libclint,0)),""),"")</f>
        <v/>
      </c>
      <c r="D362" s="146" t="str">
        <f t="shared" si="15"/>
        <v/>
      </c>
      <c r="E362" s="146" t="str">
        <f>IF(A362&lt;&gt;"",IF(Schülerdaten!G365&lt;&gt;"",IF(Schülerdaten!AB365&lt;&gt;"",IF(Schülerdaten!G365="LOC.ID",CONCATENATE("LOC.",Schülerdaten!AU$5),Schülerdaten!G365),""),""),"")</f>
        <v/>
      </c>
      <c r="F362" s="146" t="str">
        <f>IF(A362&lt;&gt;"",IF(Schülerdaten!H365&lt;&gt;"",Schülerdaten!H365,""),"")</f>
        <v/>
      </c>
      <c r="G362" s="146" t="str">
        <f>IF(AND(A362&lt;&gt;"",Schülerdaten!AC365&lt;&gt;""),IF(Schülerdaten!AC365=TRUE,INDEX(codesex,MATCH(Schülerdaten!I365,libsex,0)),Schülerdaten!I365),"")</f>
        <v/>
      </c>
      <c r="H362" s="147" t="str">
        <f>IF(A362&lt;&gt;"",IF(Schülerdaten!J365&lt;&gt;"",Schülerdaten!J365,""),"")</f>
        <v/>
      </c>
      <c r="I362" s="148" t="str">
        <f>IF(AND(A362&lt;&gt;"",Schülerdaten!AE365&lt;&gt;""),IF(Schülerdaten!AE365=TRUE,INDEX(codenat,MATCH(Schülerdaten!K365,libnat,0)),Schülerdaten!K365),"")</f>
        <v/>
      </c>
      <c r="J362" s="148" t="str">
        <f>IF(AND(A362&lt;&gt;"",Schülerdaten!AF365&lt;&gt;""),IF(Schülerdaten!AF365=TRUE,INDEX(codelangue,MATCH(Schülerdaten!L365,liblangue,0)),Schülerdaten!L365),"")</f>
        <v/>
      </c>
      <c r="K362" s="148" t="str">
        <f>IF(AND(A362&lt;&gt;"",Schülerdaten!AH365&lt;&gt;""),IF(Schülerdaten!AH365=TRUE,IF(INDEX(codegem,MATCH(Schülerdaten!M365,libgem,0))&lt;8000,INDEX(codegem,MATCH(Schülerdaten!M365,libgem,0)),""),Schülerdaten!M365),"")</f>
        <v/>
      </c>
      <c r="L362" s="148" t="str">
        <f>IF(AND(A362&lt;&gt;"",Schülerdaten!AH365&lt;&gt;""),IF(Schülerdaten!AH365=TRUE,INDEX(codegemhist,MATCH(Schülerdaten!M365,libgem,0)),""),"")</f>
        <v/>
      </c>
      <c r="M362" s="148" t="str">
        <f>IF(AND(A362&lt;&gt;"",Schülerdaten!AH365&lt;&gt;""),IF(Schülerdaten!AH365=TRUE,IF(INDEX(codegem,MATCH(Schülerdaten!M365,libgem,0))&gt;=8000,INDEX(codegem,MATCH(Schülerdaten!M365,libgem,0)),""),Schülerdaten!M365),"")</f>
        <v/>
      </c>
      <c r="N362" s="148" t="str">
        <f>IF(AND(A362&lt;&gt;"",Schülerdaten!AI365&lt;&gt;""),IF(Schülerdaten!AI365=TRUE,INDEX(codeschart,MATCH(Schülerdaten!N365,libschart,0)),Schülerdaten!N365),"")</f>
        <v/>
      </c>
      <c r="O362" s="148" t="str">
        <f>IF(AND(A362&lt;&gt;"",Schülerdaten!O365&lt;&gt;""),Schülerdaten!O365,"")</f>
        <v/>
      </c>
      <c r="P362" s="148" t="str">
        <f>IF(AND(A362&lt;&gt;"",Schülerdaten!AK365&lt;&gt;""),IF(Schülerdaten!AK365=TRUE,INDEX(codeform,MATCH(Schülerdaten!P365,libform,0)),Schülerdaten!P365),"")</f>
        <v/>
      </c>
      <c r="Q362" s="148" t="str">
        <f>IF(AND(A362&lt;&gt;"",Schülerdaten!AL365&lt;&gt;""),IF(Schülerdaten!AL365=TRUE,INDEX(codespe,MATCH(Schülerdaten!Q365,libspe,0)),Schülerdaten!Q365),"")</f>
        <v/>
      </c>
      <c r="R362" s="148" t="str">
        <f>IF(AND(A362&lt;&gt;"",OR(Schülerdaten!AM365&lt;&gt;"",Schülerdaten!AT365=FALSE)),IF(Schülerdaten!AM365=TRUE,INDEX(codemp1,MATCH(Schülerdaten!R365,libmp1,0)),IF(Schülerdaten!AT365=FALSE,0,Schülerdaten!R365)),"")</f>
        <v/>
      </c>
      <c r="S362" s="148" t="str">
        <f t="shared" si="16"/>
        <v/>
      </c>
      <c r="T362" s="148" t="str">
        <f t="shared" si="17"/>
        <v/>
      </c>
      <c r="U362" s="148" t="str">
        <f>IF(AND(A362&lt;&gt;"",Schülerdaten!S365&lt;&gt;""),Schülerdaten!S365,"")</f>
        <v/>
      </c>
      <c r="V362" s="148" t="str">
        <f>IF(AND(A362&lt;&gt;"",Schülerdaten!T365&lt;&gt;""),Schülerdaten!T365,"")</f>
        <v/>
      </c>
      <c r="W362" s="148" t="str">
        <f>IF(AND(A362&lt;&gt;"",Schülerdaten!U365&lt;&gt;""),Schülerdaten!U365,"")</f>
        <v/>
      </c>
      <c r="X362" s="148" t="str">
        <f>IF(AND(A362&lt;&gt;"",Schülerdaten!V365&lt;&gt;""),Schülerdaten!V365,"")</f>
        <v/>
      </c>
      <c r="Y362" s="148" t="str">
        <f>IF(AND(A362&lt;&gt;"",Schülerdaten!W365&lt;&gt;""),Schülerdaten!W365,"")</f>
        <v/>
      </c>
      <c r="Z362" s="148" t="str">
        <f>IF(AND(A362&lt;&gt;"",Schülerdaten!X365&lt;&gt;""),Schülerdaten!X365,"")</f>
        <v/>
      </c>
    </row>
    <row r="363" spans="1:26" x14ac:dyDescent="0.2">
      <c r="A363" s="146" t="str">
        <f>IF(OR(Schülerdaten!$C366&lt;&gt;""),Schülerdaten!A366,"")</f>
        <v/>
      </c>
      <c r="B363" s="146" t="str">
        <f>IF(A363&lt;&gt;"",Schülerdaten!B366,"")</f>
        <v/>
      </c>
      <c r="C363" s="146" t="str">
        <f>IF(AND(A363&lt;&gt;"",Schülerdaten!F366&lt;&gt;""),IF(INDEX(codeclint,MATCH(Schülerdaten!F366,libclint,0))&lt;&gt;"",INDEX(codeclint,MATCH(Schülerdaten!F366,libclint,0)),""),"")</f>
        <v/>
      </c>
      <c r="D363" s="146" t="str">
        <f t="shared" si="15"/>
        <v/>
      </c>
      <c r="E363" s="146" t="str">
        <f>IF(A363&lt;&gt;"",IF(Schülerdaten!G366&lt;&gt;"",IF(Schülerdaten!AB366&lt;&gt;"",IF(Schülerdaten!G366="LOC.ID",CONCATENATE("LOC.",Schülerdaten!AU$5),Schülerdaten!G366),""),""),"")</f>
        <v/>
      </c>
      <c r="F363" s="146" t="str">
        <f>IF(A363&lt;&gt;"",IF(Schülerdaten!H366&lt;&gt;"",Schülerdaten!H366,""),"")</f>
        <v/>
      </c>
      <c r="G363" s="146" t="str">
        <f>IF(AND(A363&lt;&gt;"",Schülerdaten!AC366&lt;&gt;""),IF(Schülerdaten!AC366=TRUE,INDEX(codesex,MATCH(Schülerdaten!I366,libsex,0)),Schülerdaten!I366),"")</f>
        <v/>
      </c>
      <c r="H363" s="147" t="str">
        <f>IF(A363&lt;&gt;"",IF(Schülerdaten!J366&lt;&gt;"",Schülerdaten!J366,""),"")</f>
        <v/>
      </c>
      <c r="I363" s="148" t="str">
        <f>IF(AND(A363&lt;&gt;"",Schülerdaten!AE366&lt;&gt;""),IF(Schülerdaten!AE366=TRUE,INDEX(codenat,MATCH(Schülerdaten!K366,libnat,0)),Schülerdaten!K366),"")</f>
        <v/>
      </c>
      <c r="J363" s="148" t="str">
        <f>IF(AND(A363&lt;&gt;"",Schülerdaten!AF366&lt;&gt;""),IF(Schülerdaten!AF366=TRUE,INDEX(codelangue,MATCH(Schülerdaten!L366,liblangue,0)),Schülerdaten!L366),"")</f>
        <v/>
      </c>
      <c r="K363" s="148" t="str">
        <f>IF(AND(A363&lt;&gt;"",Schülerdaten!AH366&lt;&gt;""),IF(Schülerdaten!AH366=TRUE,IF(INDEX(codegem,MATCH(Schülerdaten!M366,libgem,0))&lt;8000,INDEX(codegem,MATCH(Schülerdaten!M366,libgem,0)),""),Schülerdaten!M366),"")</f>
        <v/>
      </c>
      <c r="L363" s="148" t="str">
        <f>IF(AND(A363&lt;&gt;"",Schülerdaten!AH366&lt;&gt;""),IF(Schülerdaten!AH366=TRUE,INDEX(codegemhist,MATCH(Schülerdaten!M366,libgem,0)),""),"")</f>
        <v/>
      </c>
      <c r="M363" s="148" t="str">
        <f>IF(AND(A363&lt;&gt;"",Schülerdaten!AH366&lt;&gt;""),IF(Schülerdaten!AH366=TRUE,IF(INDEX(codegem,MATCH(Schülerdaten!M366,libgem,0))&gt;=8000,INDEX(codegem,MATCH(Schülerdaten!M366,libgem,0)),""),Schülerdaten!M366),"")</f>
        <v/>
      </c>
      <c r="N363" s="148" t="str">
        <f>IF(AND(A363&lt;&gt;"",Schülerdaten!AI366&lt;&gt;""),IF(Schülerdaten!AI366=TRUE,INDEX(codeschart,MATCH(Schülerdaten!N366,libschart,0)),Schülerdaten!N366),"")</f>
        <v/>
      </c>
      <c r="O363" s="148" t="str">
        <f>IF(AND(A363&lt;&gt;"",Schülerdaten!O366&lt;&gt;""),Schülerdaten!O366,"")</f>
        <v/>
      </c>
      <c r="P363" s="148" t="str">
        <f>IF(AND(A363&lt;&gt;"",Schülerdaten!AK366&lt;&gt;""),IF(Schülerdaten!AK366=TRUE,INDEX(codeform,MATCH(Schülerdaten!P366,libform,0)),Schülerdaten!P366),"")</f>
        <v/>
      </c>
      <c r="Q363" s="148" t="str">
        <f>IF(AND(A363&lt;&gt;"",Schülerdaten!AL366&lt;&gt;""),IF(Schülerdaten!AL366=TRUE,INDEX(codespe,MATCH(Schülerdaten!Q366,libspe,0)),Schülerdaten!Q366),"")</f>
        <v/>
      </c>
      <c r="R363" s="148" t="str">
        <f>IF(AND(A363&lt;&gt;"",OR(Schülerdaten!AM366&lt;&gt;"",Schülerdaten!AT366=FALSE)),IF(Schülerdaten!AM366=TRUE,INDEX(codemp1,MATCH(Schülerdaten!R366,libmp1,0)),IF(Schülerdaten!AT366=FALSE,0,Schülerdaten!R366)),"")</f>
        <v/>
      </c>
      <c r="S363" s="148" t="str">
        <f t="shared" si="16"/>
        <v/>
      </c>
      <c r="T363" s="148" t="str">
        <f t="shared" si="17"/>
        <v/>
      </c>
      <c r="U363" s="148" t="str">
        <f>IF(AND(A363&lt;&gt;"",Schülerdaten!S366&lt;&gt;""),Schülerdaten!S366,"")</f>
        <v/>
      </c>
      <c r="V363" s="148" t="str">
        <f>IF(AND(A363&lt;&gt;"",Schülerdaten!T366&lt;&gt;""),Schülerdaten!T366,"")</f>
        <v/>
      </c>
      <c r="W363" s="148" t="str">
        <f>IF(AND(A363&lt;&gt;"",Schülerdaten!U366&lt;&gt;""),Schülerdaten!U366,"")</f>
        <v/>
      </c>
      <c r="X363" s="148" t="str">
        <f>IF(AND(A363&lt;&gt;"",Schülerdaten!V366&lt;&gt;""),Schülerdaten!V366,"")</f>
        <v/>
      </c>
      <c r="Y363" s="148" t="str">
        <f>IF(AND(A363&lt;&gt;"",Schülerdaten!W366&lt;&gt;""),Schülerdaten!W366,"")</f>
        <v/>
      </c>
      <c r="Z363" s="148" t="str">
        <f>IF(AND(A363&lt;&gt;"",Schülerdaten!X366&lt;&gt;""),Schülerdaten!X366,"")</f>
        <v/>
      </c>
    </row>
    <row r="364" spans="1:26" x14ac:dyDescent="0.2">
      <c r="A364" s="146" t="str">
        <f>IF(OR(Schülerdaten!$C367&lt;&gt;""),Schülerdaten!A367,"")</f>
        <v/>
      </c>
      <c r="B364" s="146" t="str">
        <f>IF(A364&lt;&gt;"",Schülerdaten!B367,"")</f>
        <v/>
      </c>
      <c r="C364" s="146" t="str">
        <f>IF(AND(A364&lt;&gt;"",Schülerdaten!F367&lt;&gt;""),IF(INDEX(codeclint,MATCH(Schülerdaten!F367,libclint,0))&lt;&gt;"",INDEX(codeclint,MATCH(Schülerdaten!F367,libclint,0)),""),"")</f>
        <v/>
      </c>
      <c r="D364" s="146" t="str">
        <f t="shared" si="15"/>
        <v/>
      </c>
      <c r="E364" s="146" t="str">
        <f>IF(A364&lt;&gt;"",IF(Schülerdaten!G367&lt;&gt;"",IF(Schülerdaten!AB367&lt;&gt;"",IF(Schülerdaten!G367="LOC.ID",CONCATENATE("LOC.",Schülerdaten!AU$5),Schülerdaten!G367),""),""),"")</f>
        <v/>
      </c>
      <c r="F364" s="146" t="str">
        <f>IF(A364&lt;&gt;"",IF(Schülerdaten!H367&lt;&gt;"",Schülerdaten!H367,""),"")</f>
        <v/>
      </c>
      <c r="G364" s="146" t="str">
        <f>IF(AND(A364&lt;&gt;"",Schülerdaten!AC367&lt;&gt;""),IF(Schülerdaten!AC367=TRUE,INDEX(codesex,MATCH(Schülerdaten!I367,libsex,0)),Schülerdaten!I367),"")</f>
        <v/>
      </c>
      <c r="H364" s="147" t="str">
        <f>IF(A364&lt;&gt;"",IF(Schülerdaten!J367&lt;&gt;"",Schülerdaten!J367,""),"")</f>
        <v/>
      </c>
      <c r="I364" s="148" t="str">
        <f>IF(AND(A364&lt;&gt;"",Schülerdaten!AE367&lt;&gt;""),IF(Schülerdaten!AE367=TRUE,INDEX(codenat,MATCH(Schülerdaten!K367,libnat,0)),Schülerdaten!K367),"")</f>
        <v/>
      </c>
      <c r="J364" s="148" t="str">
        <f>IF(AND(A364&lt;&gt;"",Schülerdaten!AF367&lt;&gt;""),IF(Schülerdaten!AF367=TRUE,INDEX(codelangue,MATCH(Schülerdaten!L367,liblangue,0)),Schülerdaten!L367),"")</f>
        <v/>
      </c>
      <c r="K364" s="148" t="str">
        <f>IF(AND(A364&lt;&gt;"",Schülerdaten!AH367&lt;&gt;""),IF(Schülerdaten!AH367=TRUE,IF(INDEX(codegem,MATCH(Schülerdaten!M367,libgem,0))&lt;8000,INDEX(codegem,MATCH(Schülerdaten!M367,libgem,0)),""),Schülerdaten!M367),"")</f>
        <v/>
      </c>
      <c r="L364" s="148" t="str">
        <f>IF(AND(A364&lt;&gt;"",Schülerdaten!AH367&lt;&gt;""),IF(Schülerdaten!AH367=TRUE,INDEX(codegemhist,MATCH(Schülerdaten!M367,libgem,0)),""),"")</f>
        <v/>
      </c>
      <c r="M364" s="148" t="str">
        <f>IF(AND(A364&lt;&gt;"",Schülerdaten!AH367&lt;&gt;""),IF(Schülerdaten!AH367=TRUE,IF(INDEX(codegem,MATCH(Schülerdaten!M367,libgem,0))&gt;=8000,INDEX(codegem,MATCH(Schülerdaten!M367,libgem,0)),""),Schülerdaten!M367),"")</f>
        <v/>
      </c>
      <c r="N364" s="148" t="str">
        <f>IF(AND(A364&lt;&gt;"",Schülerdaten!AI367&lt;&gt;""),IF(Schülerdaten!AI367=TRUE,INDEX(codeschart,MATCH(Schülerdaten!N367,libschart,0)),Schülerdaten!N367),"")</f>
        <v/>
      </c>
      <c r="O364" s="148" t="str">
        <f>IF(AND(A364&lt;&gt;"",Schülerdaten!O367&lt;&gt;""),Schülerdaten!O367,"")</f>
        <v/>
      </c>
      <c r="P364" s="148" t="str">
        <f>IF(AND(A364&lt;&gt;"",Schülerdaten!AK367&lt;&gt;""),IF(Schülerdaten!AK367=TRUE,INDEX(codeform,MATCH(Schülerdaten!P367,libform,0)),Schülerdaten!P367),"")</f>
        <v/>
      </c>
      <c r="Q364" s="148" t="str">
        <f>IF(AND(A364&lt;&gt;"",Schülerdaten!AL367&lt;&gt;""),IF(Schülerdaten!AL367=TRUE,INDEX(codespe,MATCH(Schülerdaten!Q367,libspe,0)),Schülerdaten!Q367),"")</f>
        <v/>
      </c>
      <c r="R364" s="148" t="str">
        <f>IF(AND(A364&lt;&gt;"",OR(Schülerdaten!AM367&lt;&gt;"",Schülerdaten!AT367=FALSE)),IF(Schülerdaten!AM367=TRUE,INDEX(codemp1,MATCH(Schülerdaten!R367,libmp1,0)),IF(Schülerdaten!AT367=FALSE,0,Schülerdaten!R367)),"")</f>
        <v/>
      </c>
      <c r="S364" s="148" t="str">
        <f t="shared" si="16"/>
        <v/>
      </c>
      <c r="T364" s="148" t="str">
        <f t="shared" si="17"/>
        <v/>
      </c>
      <c r="U364" s="148" t="str">
        <f>IF(AND(A364&lt;&gt;"",Schülerdaten!S367&lt;&gt;""),Schülerdaten!S367,"")</f>
        <v/>
      </c>
      <c r="V364" s="148" t="str">
        <f>IF(AND(A364&lt;&gt;"",Schülerdaten!T367&lt;&gt;""),Schülerdaten!T367,"")</f>
        <v/>
      </c>
      <c r="W364" s="148" t="str">
        <f>IF(AND(A364&lt;&gt;"",Schülerdaten!U367&lt;&gt;""),Schülerdaten!U367,"")</f>
        <v/>
      </c>
      <c r="X364" s="148" t="str">
        <f>IF(AND(A364&lt;&gt;"",Schülerdaten!V367&lt;&gt;""),Schülerdaten!V367,"")</f>
        <v/>
      </c>
      <c r="Y364" s="148" t="str">
        <f>IF(AND(A364&lt;&gt;"",Schülerdaten!W367&lt;&gt;""),Schülerdaten!W367,"")</f>
        <v/>
      </c>
      <c r="Z364" s="148" t="str">
        <f>IF(AND(A364&lt;&gt;"",Schülerdaten!X367&lt;&gt;""),Schülerdaten!X367,"")</f>
        <v/>
      </c>
    </row>
    <row r="365" spans="1:26" x14ac:dyDescent="0.2">
      <c r="A365" s="146" t="str">
        <f>IF(OR(Schülerdaten!$C368&lt;&gt;""),Schülerdaten!A368,"")</f>
        <v/>
      </c>
      <c r="B365" s="146" t="str">
        <f>IF(A365&lt;&gt;"",Schülerdaten!B368,"")</f>
        <v/>
      </c>
      <c r="C365" s="146" t="str">
        <f>IF(AND(A365&lt;&gt;"",Schülerdaten!F368&lt;&gt;""),IF(INDEX(codeclint,MATCH(Schülerdaten!F368,libclint,0))&lt;&gt;"",INDEX(codeclint,MATCH(Schülerdaten!F368,libclint,0)),""),"")</f>
        <v/>
      </c>
      <c r="D365" s="146" t="str">
        <f t="shared" si="15"/>
        <v/>
      </c>
      <c r="E365" s="146" t="str">
        <f>IF(A365&lt;&gt;"",IF(Schülerdaten!G368&lt;&gt;"",IF(Schülerdaten!AB368&lt;&gt;"",IF(Schülerdaten!G368="LOC.ID",CONCATENATE("LOC.",Schülerdaten!AU$5),Schülerdaten!G368),""),""),"")</f>
        <v/>
      </c>
      <c r="F365" s="146" t="str">
        <f>IF(A365&lt;&gt;"",IF(Schülerdaten!H368&lt;&gt;"",Schülerdaten!H368,""),"")</f>
        <v/>
      </c>
      <c r="G365" s="146" t="str">
        <f>IF(AND(A365&lt;&gt;"",Schülerdaten!AC368&lt;&gt;""),IF(Schülerdaten!AC368=TRUE,INDEX(codesex,MATCH(Schülerdaten!I368,libsex,0)),Schülerdaten!I368),"")</f>
        <v/>
      </c>
      <c r="H365" s="147" t="str">
        <f>IF(A365&lt;&gt;"",IF(Schülerdaten!J368&lt;&gt;"",Schülerdaten!J368,""),"")</f>
        <v/>
      </c>
      <c r="I365" s="148" t="str">
        <f>IF(AND(A365&lt;&gt;"",Schülerdaten!AE368&lt;&gt;""),IF(Schülerdaten!AE368=TRUE,INDEX(codenat,MATCH(Schülerdaten!K368,libnat,0)),Schülerdaten!K368),"")</f>
        <v/>
      </c>
      <c r="J365" s="148" t="str">
        <f>IF(AND(A365&lt;&gt;"",Schülerdaten!AF368&lt;&gt;""),IF(Schülerdaten!AF368=TRUE,INDEX(codelangue,MATCH(Schülerdaten!L368,liblangue,0)),Schülerdaten!L368),"")</f>
        <v/>
      </c>
      <c r="K365" s="148" t="str">
        <f>IF(AND(A365&lt;&gt;"",Schülerdaten!AH368&lt;&gt;""),IF(Schülerdaten!AH368=TRUE,IF(INDEX(codegem,MATCH(Schülerdaten!M368,libgem,0))&lt;8000,INDEX(codegem,MATCH(Schülerdaten!M368,libgem,0)),""),Schülerdaten!M368),"")</f>
        <v/>
      </c>
      <c r="L365" s="148" t="str">
        <f>IF(AND(A365&lt;&gt;"",Schülerdaten!AH368&lt;&gt;""),IF(Schülerdaten!AH368=TRUE,INDEX(codegemhist,MATCH(Schülerdaten!M368,libgem,0)),""),"")</f>
        <v/>
      </c>
      <c r="M365" s="148" t="str">
        <f>IF(AND(A365&lt;&gt;"",Schülerdaten!AH368&lt;&gt;""),IF(Schülerdaten!AH368=TRUE,IF(INDEX(codegem,MATCH(Schülerdaten!M368,libgem,0))&gt;=8000,INDEX(codegem,MATCH(Schülerdaten!M368,libgem,0)),""),Schülerdaten!M368),"")</f>
        <v/>
      </c>
      <c r="N365" s="148" t="str">
        <f>IF(AND(A365&lt;&gt;"",Schülerdaten!AI368&lt;&gt;""),IF(Schülerdaten!AI368=TRUE,INDEX(codeschart,MATCH(Schülerdaten!N368,libschart,0)),Schülerdaten!N368),"")</f>
        <v/>
      </c>
      <c r="O365" s="148" t="str">
        <f>IF(AND(A365&lt;&gt;"",Schülerdaten!O368&lt;&gt;""),Schülerdaten!O368,"")</f>
        <v/>
      </c>
      <c r="P365" s="148" t="str">
        <f>IF(AND(A365&lt;&gt;"",Schülerdaten!AK368&lt;&gt;""),IF(Schülerdaten!AK368=TRUE,INDEX(codeform,MATCH(Schülerdaten!P368,libform,0)),Schülerdaten!P368),"")</f>
        <v/>
      </c>
      <c r="Q365" s="148" t="str">
        <f>IF(AND(A365&lt;&gt;"",Schülerdaten!AL368&lt;&gt;""),IF(Schülerdaten!AL368=TRUE,INDEX(codespe,MATCH(Schülerdaten!Q368,libspe,0)),Schülerdaten!Q368),"")</f>
        <v/>
      </c>
      <c r="R365" s="148" t="str">
        <f>IF(AND(A365&lt;&gt;"",OR(Schülerdaten!AM368&lt;&gt;"",Schülerdaten!AT368=FALSE)),IF(Schülerdaten!AM368=TRUE,INDEX(codemp1,MATCH(Schülerdaten!R368,libmp1,0)),IF(Schülerdaten!AT368=FALSE,0,Schülerdaten!R368)),"")</f>
        <v/>
      </c>
      <c r="S365" s="148" t="str">
        <f t="shared" si="16"/>
        <v/>
      </c>
      <c r="T365" s="148" t="str">
        <f t="shared" si="17"/>
        <v/>
      </c>
      <c r="U365" s="148" t="str">
        <f>IF(AND(A365&lt;&gt;"",Schülerdaten!S368&lt;&gt;""),Schülerdaten!S368,"")</f>
        <v/>
      </c>
      <c r="V365" s="148" t="str">
        <f>IF(AND(A365&lt;&gt;"",Schülerdaten!T368&lt;&gt;""),Schülerdaten!T368,"")</f>
        <v/>
      </c>
      <c r="W365" s="148" t="str">
        <f>IF(AND(A365&lt;&gt;"",Schülerdaten!U368&lt;&gt;""),Schülerdaten!U368,"")</f>
        <v/>
      </c>
      <c r="X365" s="148" t="str">
        <f>IF(AND(A365&lt;&gt;"",Schülerdaten!V368&lt;&gt;""),Schülerdaten!V368,"")</f>
        <v/>
      </c>
      <c r="Y365" s="148" t="str">
        <f>IF(AND(A365&lt;&gt;"",Schülerdaten!W368&lt;&gt;""),Schülerdaten!W368,"")</f>
        <v/>
      </c>
      <c r="Z365" s="148" t="str">
        <f>IF(AND(A365&lt;&gt;"",Schülerdaten!X368&lt;&gt;""),Schülerdaten!X368,"")</f>
        <v/>
      </c>
    </row>
    <row r="366" spans="1:26" x14ac:dyDescent="0.2">
      <c r="A366" s="146" t="str">
        <f>IF(OR(Schülerdaten!$C369&lt;&gt;""),Schülerdaten!A369,"")</f>
        <v/>
      </c>
      <c r="B366" s="146" t="str">
        <f>IF(A366&lt;&gt;"",Schülerdaten!B369,"")</f>
        <v/>
      </c>
      <c r="C366" s="146" t="str">
        <f>IF(AND(A366&lt;&gt;"",Schülerdaten!F369&lt;&gt;""),IF(INDEX(codeclint,MATCH(Schülerdaten!F369,libclint,0))&lt;&gt;"",INDEX(codeclint,MATCH(Schülerdaten!F369,libclint,0)),""),"")</f>
        <v/>
      </c>
      <c r="D366" s="146" t="str">
        <f t="shared" si="15"/>
        <v/>
      </c>
      <c r="E366" s="146" t="str">
        <f>IF(A366&lt;&gt;"",IF(Schülerdaten!G369&lt;&gt;"",IF(Schülerdaten!AB369&lt;&gt;"",IF(Schülerdaten!G369="LOC.ID",CONCATENATE("LOC.",Schülerdaten!AU$5),Schülerdaten!G369),""),""),"")</f>
        <v/>
      </c>
      <c r="F366" s="146" t="str">
        <f>IF(A366&lt;&gt;"",IF(Schülerdaten!H369&lt;&gt;"",Schülerdaten!H369,""),"")</f>
        <v/>
      </c>
      <c r="G366" s="146" t="str">
        <f>IF(AND(A366&lt;&gt;"",Schülerdaten!AC369&lt;&gt;""),IF(Schülerdaten!AC369=TRUE,INDEX(codesex,MATCH(Schülerdaten!I369,libsex,0)),Schülerdaten!I369),"")</f>
        <v/>
      </c>
      <c r="H366" s="147" t="str">
        <f>IF(A366&lt;&gt;"",IF(Schülerdaten!J369&lt;&gt;"",Schülerdaten!J369,""),"")</f>
        <v/>
      </c>
      <c r="I366" s="148" t="str">
        <f>IF(AND(A366&lt;&gt;"",Schülerdaten!AE369&lt;&gt;""),IF(Schülerdaten!AE369=TRUE,INDEX(codenat,MATCH(Schülerdaten!K369,libnat,0)),Schülerdaten!K369),"")</f>
        <v/>
      </c>
      <c r="J366" s="148" t="str">
        <f>IF(AND(A366&lt;&gt;"",Schülerdaten!AF369&lt;&gt;""),IF(Schülerdaten!AF369=TRUE,INDEX(codelangue,MATCH(Schülerdaten!L369,liblangue,0)),Schülerdaten!L369),"")</f>
        <v/>
      </c>
      <c r="K366" s="148" t="str">
        <f>IF(AND(A366&lt;&gt;"",Schülerdaten!AH369&lt;&gt;""),IF(Schülerdaten!AH369=TRUE,IF(INDEX(codegem,MATCH(Schülerdaten!M369,libgem,0))&lt;8000,INDEX(codegem,MATCH(Schülerdaten!M369,libgem,0)),""),Schülerdaten!M369),"")</f>
        <v/>
      </c>
      <c r="L366" s="148" t="str">
        <f>IF(AND(A366&lt;&gt;"",Schülerdaten!AH369&lt;&gt;""),IF(Schülerdaten!AH369=TRUE,INDEX(codegemhist,MATCH(Schülerdaten!M369,libgem,0)),""),"")</f>
        <v/>
      </c>
      <c r="M366" s="148" t="str">
        <f>IF(AND(A366&lt;&gt;"",Schülerdaten!AH369&lt;&gt;""),IF(Schülerdaten!AH369=TRUE,IF(INDEX(codegem,MATCH(Schülerdaten!M369,libgem,0))&gt;=8000,INDEX(codegem,MATCH(Schülerdaten!M369,libgem,0)),""),Schülerdaten!M369),"")</f>
        <v/>
      </c>
      <c r="N366" s="148" t="str">
        <f>IF(AND(A366&lt;&gt;"",Schülerdaten!AI369&lt;&gt;""),IF(Schülerdaten!AI369=TRUE,INDEX(codeschart,MATCH(Schülerdaten!N369,libschart,0)),Schülerdaten!N369),"")</f>
        <v/>
      </c>
      <c r="O366" s="148" t="str">
        <f>IF(AND(A366&lt;&gt;"",Schülerdaten!O369&lt;&gt;""),Schülerdaten!O369,"")</f>
        <v/>
      </c>
      <c r="P366" s="148" t="str">
        <f>IF(AND(A366&lt;&gt;"",Schülerdaten!AK369&lt;&gt;""),IF(Schülerdaten!AK369=TRUE,INDEX(codeform,MATCH(Schülerdaten!P369,libform,0)),Schülerdaten!P369),"")</f>
        <v/>
      </c>
      <c r="Q366" s="148" t="str">
        <f>IF(AND(A366&lt;&gt;"",Schülerdaten!AL369&lt;&gt;""),IF(Schülerdaten!AL369=TRUE,INDEX(codespe,MATCH(Schülerdaten!Q369,libspe,0)),Schülerdaten!Q369),"")</f>
        <v/>
      </c>
      <c r="R366" s="148" t="str">
        <f>IF(AND(A366&lt;&gt;"",OR(Schülerdaten!AM369&lt;&gt;"",Schülerdaten!AT369=FALSE)),IF(Schülerdaten!AM369=TRUE,INDEX(codemp1,MATCH(Schülerdaten!R369,libmp1,0)),IF(Schülerdaten!AT369=FALSE,0,Schülerdaten!R369)),"")</f>
        <v/>
      </c>
      <c r="S366" s="148" t="str">
        <f t="shared" si="16"/>
        <v/>
      </c>
      <c r="T366" s="148" t="str">
        <f t="shared" si="17"/>
        <v/>
      </c>
      <c r="U366" s="148" t="str">
        <f>IF(AND(A366&lt;&gt;"",Schülerdaten!S369&lt;&gt;""),Schülerdaten!S369,"")</f>
        <v/>
      </c>
      <c r="V366" s="148" t="str">
        <f>IF(AND(A366&lt;&gt;"",Schülerdaten!T369&lt;&gt;""),Schülerdaten!T369,"")</f>
        <v/>
      </c>
      <c r="W366" s="148" t="str">
        <f>IF(AND(A366&lt;&gt;"",Schülerdaten!U369&lt;&gt;""),Schülerdaten!U369,"")</f>
        <v/>
      </c>
      <c r="X366" s="148" t="str">
        <f>IF(AND(A366&lt;&gt;"",Schülerdaten!V369&lt;&gt;""),Schülerdaten!V369,"")</f>
        <v/>
      </c>
      <c r="Y366" s="148" t="str">
        <f>IF(AND(A366&lt;&gt;"",Schülerdaten!W369&lt;&gt;""),Schülerdaten!W369,"")</f>
        <v/>
      </c>
      <c r="Z366" s="148" t="str">
        <f>IF(AND(A366&lt;&gt;"",Schülerdaten!X369&lt;&gt;""),Schülerdaten!X369,"")</f>
        <v/>
      </c>
    </row>
    <row r="367" spans="1:26" x14ac:dyDescent="0.2">
      <c r="A367" s="146" t="str">
        <f>IF(OR(Schülerdaten!$C370&lt;&gt;""),Schülerdaten!A370,"")</f>
        <v/>
      </c>
      <c r="B367" s="146" t="str">
        <f>IF(A367&lt;&gt;"",Schülerdaten!B370,"")</f>
        <v/>
      </c>
      <c r="C367" s="146" t="str">
        <f>IF(AND(A367&lt;&gt;"",Schülerdaten!F370&lt;&gt;""),IF(INDEX(codeclint,MATCH(Schülerdaten!F370,libclint,0))&lt;&gt;"",INDEX(codeclint,MATCH(Schülerdaten!F370,libclint,0)),""),"")</f>
        <v/>
      </c>
      <c r="D367" s="146" t="str">
        <f t="shared" si="15"/>
        <v/>
      </c>
      <c r="E367" s="146" t="str">
        <f>IF(A367&lt;&gt;"",IF(Schülerdaten!G370&lt;&gt;"",IF(Schülerdaten!AB370&lt;&gt;"",IF(Schülerdaten!G370="LOC.ID",CONCATENATE("LOC.",Schülerdaten!AU$5),Schülerdaten!G370),""),""),"")</f>
        <v/>
      </c>
      <c r="F367" s="146" t="str">
        <f>IF(A367&lt;&gt;"",IF(Schülerdaten!H370&lt;&gt;"",Schülerdaten!H370,""),"")</f>
        <v/>
      </c>
      <c r="G367" s="146" t="str">
        <f>IF(AND(A367&lt;&gt;"",Schülerdaten!AC370&lt;&gt;""),IF(Schülerdaten!AC370=TRUE,INDEX(codesex,MATCH(Schülerdaten!I370,libsex,0)),Schülerdaten!I370),"")</f>
        <v/>
      </c>
      <c r="H367" s="147" t="str">
        <f>IF(A367&lt;&gt;"",IF(Schülerdaten!J370&lt;&gt;"",Schülerdaten!J370,""),"")</f>
        <v/>
      </c>
      <c r="I367" s="148" t="str">
        <f>IF(AND(A367&lt;&gt;"",Schülerdaten!AE370&lt;&gt;""),IF(Schülerdaten!AE370=TRUE,INDEX(codenat,MATCH(Schülerdaten!K370,libnat,0)),Schülerdaten!K370),"")</f>
        <v/>
      </c>
      <c r="J367" s="148" t="str">
        <f>IF(AND(A367&lt;&gt;"",Schülerdaten!AF370&lt;&gt;""),IF(Schülerdaten!AF370=TRUE,INDEX(codelangue,MATCH(Schülerdaten!L370,liblangue,0)),Schülerdaten!L370),"")</f>
        <v/>
      </c>
      <c r="K367" s="148" t="str">
        <f>IF(AND(A367&lt;&gt;"",Schülerdaten!AH370&lt;&gt;""),IF(Schülerdaten!AH370=TRUE,IF(INDEX(codegem,MATCH(Schülerdaten!M370,libgem,0))&lt;8000,INDEX(codegem,MATCH(Schülerdaten!M370,libgem,0)),""),Schülerdaten!M370),"")</f>
        <v/>
      </c>
      <c r="L367" s="148" t="str">
        <f>IF(AND(A367&lt;&gt;"",Schülerdaten!AH370&lt;&gt;""),IF(Schülerdaten!AH370=TRUE,INDEX(codegemhist,MATCH(Schülerdaten!M370,libgem,0)),""),"")</f>
        <v/>
      </c>
      <c r="M367" s="148" t="str">
        <f>IF(AND(A367&lt;&gt;"",Schülerdaten!AH370&lt;&gt;""),IF(Schülerdaten!AH370=TRUE,IF(INDEX(codegem,MATCH(Schülerdaten!M370,libgem,0))&gt;=8000,INDEX(codegem,MATCH(Schülerdaten!M370,libgem,0)),""),Schülerdaten!M370),"")</f>
        <v/>
      </c>
      <c r="N367" s="148" t="str">
        <f>IF(AND(A367&lt;&gt;"",Schülerdaten!AI370&lt;&gt;""),IF(Schülerdaten!AI370=TRUE,INDEX(codeschart,MATCH(Schülerdaten!N370,libschart,0)),Schülerdaten!N370),"")</f>
        <v/>
      </c>
      <c r="O367" s="148" t="str">
        <f>IF(AND(A367&lt;&gt;"",Schülerdaten!O370&lt;&gt;""),Schülerdaten!O370,"")</f>
        <v/>
      </c>
      <c r="P367" s="148" t="str">
        <f>IF(AND(A367&lt;&gt;"",Schülerdaten!AK370&lt;&gt;""),IF(Schülerdaten!AK370=TRUE,INDEX(codeform,MATCH(Schülerdaten!P370,libform,0)),Schülerdaten!P370),"")</f>
        <v/>
      </c>
      <c r="Q367" s="148" t="str">
        <f>IF(AND(A367&lt;&gt;"",Schülerdaten!AL370&lt;&gt;""),IF(Schülerdaten!AL370=TRUE,INDEX(codespe,MATCH(Schülerdaten!Q370,libspe,0)),Schülerdaten!Q370),"")</f>
        <v/>
      </c>
      <c r="R367" s="148" t="str">
        <f>IF(AND(A367&lt;&gt;"",OR(Schülerdaten!AM370&lt;&gt;"",Schülerdaten!AT370=FALSE)),IF(Schülerdaten!AM370=TRUE,INDEX(codemp1,MATCH(Schülerdaten!R370,libmp1,0)),IF(Schülerdaten!AT370=FALSE,0,Schülerdaten!R370)),"")</f>
        <v/>
      </c>
      <c r="S367" s="148" t="str">
        <f t="shared" si="16"/>
        <v/>
      </c>
      <c r="T367" s="148" t="str">
        <f t="shared" si="17"/>
        <v/>
      </c>
      <c r="U367" s="148" t="str">
        <f>IF(AND(A367&lt;&gt;"",Schülerdaten!S370&lt;&gt;""),Schülerdaten!S370,"")</f>
        <v/>
      </c>
      <c r="V367" s="148" t="str">
        <f>IF(AND(A367&lt;&gt;"",Schülerdaten!T370&lt;&gt;""),Schülerdaten!T370,"")</f>
        <v/>
      </c>
      <c r="W367" s="148" t="str">
        <f>IF(AND(A367&lt;&gt;"",Schülerdaten!U370&lt;&gt;""),Schülerdaten!U370,"")</f>
        <v/>
      </c>
      <c r="X367" s="148" t="str">
        <f>IF(AND(A367&lt;&gt;"",Schülerdaten!V370&lt;&gt;""),Schülerdaten!V370,"")</f>
        <v/>
      </c>
      <c r="Y367" s="148" t="str">
        <f>IF(AND(A367&lt;&gt;"",Schülerdaten!W370&lt;&gt;""),Schülerdaten!W370,"")</f>
        <v/>
      </c>
      <c r="Z367" s="148" t="str">
        <f>IF(AND(A367&lt;&gt;"",Schülerdaten!X370&lt;&gt;""),Schülerdaten!X370,"")</f>
        <v/>
      </c>
    </row>
    <row r="368" spans="1:26" x14ac:dyDescent="0.2">
      <c r="A368" s="146" t="str">
        <f>IF(OR(Schülerdaten!$C371&lt;&gt;""),Schülerdaten!A371,"")</f>
        <v/>
      </c>
      <c r="B368" s="146" t="str">
        <f>IF(A368&lt;&gt;"",Schülerdaten!B371,"")</f>
        <v/>
      </c>
      <c r="C368" s="146" t="str">
        <f>IF(AND(A368&lt;&gt;"",Schülerdaten!F371&lt;&gt;""),IF(INDEX(codeclint,MATCH(Schülerdaten!F371,libclint,0))&lt;&gt;"",INDEX(codeclint,MATCH(Schülerdaten!F371,libclint,0)),""),"")</f>
        <v/>
      </c>
      <c r="D368" s="146" t="str">
        <f t="shared" si="15"/>
        <v/>
      </c>
      <c r="E368" s="146" t="str">
        <f>IF(A368&lt;&gt;"",IF(Schülerdaten!G371&lt;&gt;"",IF(Schülerdaten!AB371&lt;&gt;"",IF(Schülerdaten!G371="LOC.ID",CONCATENATE("LOC.",Schülerdaten!AU$5),Schülerdaten!G371),""),""),"")</f>
        <v/>
      </c>
      <c r="F368" s="146" t="str">
        <f>IF(A368&lt;&gt;"",IF(Schülerdaten!H371&lt;&gt;"",Schülerdaten!H371,""),"")</f>
        <v/>
      </c>
      <c r="G368" s="146" t="str">
        <f>IF(AND(A368&lt;&gt;"",Schülerdaten!AC371&lt;&gt;""),IF(Schülerdaten!AC371=TRUE,INDEX(codesex,MATCH(Schülerdaten!I371,libsex,0)),Schülerdaten!I371),"")</f>
        <v/>
      </c>
      <c r="H368" s="147" t="str">
        <f>IF(A368&lt;&gt;"",IF(Schülerdaten!J371&lt;&gt;"",Schülerdaten!J371,""),"")</f>
        <v/>
      </c>
      <c r="I368" s="148" t="str">
        <f>IF(AND(A368&lt;&gt;"",Schülerdaten!AE371&lt;&gt;""),IF(Schülerdaten!AE371=TRUE,INDEX(codenat,MATCH(Schülerdaten!K371,libnat,0)),Schülerdaten!K371),"")</f>
        <v/>
      </c>
      <c r="J368" s="148" t="str">
        <f>IF(AND(A368&lt;&gt;"",Schülerdaten!AF371&lt;&gt;""),IF(Schülerdaten!AF371=TRUE,INDEX(codelangue,MATCH(Schülerdaten!L371,liblangue,0)),Schülerdaten!L371),"")</f>
        <v/>
      </c>
      <c r="K368" s="148" t="str">
        <f>IF(AND(A368&lt;&gt;"",Schülerdaten!AH371&lt;&gt;""),IF(Schülerdaten!AH371=TRUE,IF(INDEX(codegem,MATCH(Schülerdaten!M371,libgem,0))&lt;8000,INDEX(codegem,MATCH(Schülerdaten!M371,libgem,0)),""),Schülerdaten!M371),"")</f>
        <v/>
      </c>
      <c r="L368" s="148" t="str">
        <f>IF(AND(A368&lt;&gt;"",Schülerdaten!AH371&lt;&gt;""),IF(Schülerdaten!AH371=TRUE,INDEX(codegemhist,MATCH(Schülerdaten!M371,libgem,0)),""),"")</f>
        <v/>
      </c>
      <c r="M368" s="148" t="str">
        <f>IF(AND(A368&lt;&gt;"",Schülerdaten!AH371&lt;&gt;""),IF(Schülerdaten!AH371=TRUE,IF(INDEX(codegem,MATCH(Schülerdaten!M371,libgem,0))&gt;=8000,INDEX(codegem,MATCH(Schülerdaten!M371,libgem,0)),""),Schülerdaten!M371),"")</f>
        <v/>
      </c>
      <c r="N368" s="148" t="str">
        <f>IF(AND(A368&lt;&gt;"",Schülerdaten!AI371&lt;&gt;""),IF(Schülerdaten!AI371=TRUE,INDEX(codeschart,MATCH(Schülerdaten!N371,libschart,0)),Schülerdaten!N371),"")</f>
        <v/>
      </c>
      <c r="O368" s="148" t="str">
        <f>IF(AND(A368&lt;&gt;"",Schülerdaten!O371&lt;&gt;""),Schülerdaten!O371,"")</f>
        <v/>
      </c>
      <c r="P368" s="148" t="str">
        <f>IF(AND(A368&lt;&gt;"",Schülerdaten!AK371&lt;&gt;""),IF(Schülerdaten!AK371=TRUE,INDEX(codeform,MATCH(Schülerdaten!P371,libform,0)),Schülerdaten!P371),"")</f>
        <v/>
      </c>
      <c r="Q368" s="148" t="str">
        <f>IF(AND(A368&lt;&gt;"",Schülerdaten!AL371&lt;&gt;""),IF(Schülerdaten!AL371=TRUE,INDEX(codespe,MATCH(Schülerdaten!Q371,libspe,0)),Schülerdaten!Q371),"")</f>
        <v/>
      </c>
      <c r="R368" s="148" t="str">
        <f>IF(AND(A368&lt;&gt;"",OR(Schülerdaten!AM371&lt;&gt;"",Schülerdaten!AT371=FALSE)),IF(Schülerdaten!AM371=TRUE,INDEX(codemp1,MATCH(Schülerdaten!R371,libmp1,0)),IF(Schülerdaten!AT371=FALSE,0,Schülerdaten!R371)),"")</f>
        <v/>
      </c>
      <c r="S368" s="148" t="str">
        <f t="shared" si="16"/>
        <v/>
      </c>
      <c r="T368" s="148" t="str">
        <f t="shared" si="17"/>
        <v/>
      </c>
      <c r="U368" s="148" t="str">
        <f>IF(AND(A368&lt;&gt;"",Schülerdaten!S371&lt;&gt;""),Schülerdaten!S371,"")</f>
        <v/>
      </c>
      <c r="V368" s="148" t="str">
        <f>IF(AND(A368&lt;&gt;"",Schülerdaten!T371&lt;&gt;""),Schülerdaten!T371,"")</f>
        <v/>
      </c>
      <c r="W368" s="148" t="str">
        <f>IF(AND(A368&lt;&gt;"",Schülerdaten!U371&lt;&gt;""),Schülerdaten!U371,"")</f>
        <v/>
      </c>
      <c r="X368" s="148" t="str">
        <f>IF(AND(A368&lt;&gt;"",Schülerdaten!V371&lt;&gt;""),Schülerdaten!V371,"")</f>
        <v/>
      </c>
      <c r="Y368" s="148" t="str">
        <f>IF(AND(A368&lt;&gt;"",Schülerdaten!W371&lt;&gt;""),Schülerdaten!W371,"")</f>
        <v/>
      </c>
      <c r="Z368" s="148" t="str">
        <f>IF(AND(A368&lt;&gt;"",Schülerdaten!X371&lt;&gt;""),Schülerdaten!X371,"")</f>
        <v/>
      </c>
    </row>
    <row r="369" spans="1:26" x14ac:dyDescent="0.2">
      <c r="A369" s="146" t="str">
        <f>IF(OR(Schülerdaten!$C372&lt;&gt;""),Schülerdaten!A372,"")</f>
        <v/>
      </c>
      <c r="B369" s="146" t="str">
        <f>IF(A369&lt;&gt;"",Schülerdaten!B372,"")</f>
        <v/>
      </c>
      <c r="C369" s="146" t="str">
        <f>IF(AND(A369&lt;&gt;"",Schülerdaten!F372&lt;&gt;""),IF(INDEX(codeclint,MATCH(Schülerdaten!F372,libclint,0))&lt;&gt;"",INDEX(codeclint,MATCH(Schülerdaten!F372,libclint,0)),""),"")</f>
        <v/>
      </c>
      <c r="D369" s="146" t="str">
        <f t="shared" si="15"/>
        <v/>
      </c>
      <c r="E369" s="146" t="str">
        <f>IF(A369&lt;&gt;"",IF(Schülerdaten!G372&lt;&gt;"",IF(Schülerdaten!AB372&lt;&gt;"",IF(Schülerdaten!G372="LOC.ID",CONCATENATE("LOC.",Schülerdaten!AU$5),Schülerdaten!G372),""),""),"")</f>
        <v/>
      </c>
      <c r="F369" s="146" t="str">
        <f>IF(A369&lt;&gt;"",IF(Schülerdaten!H372&lt;&gt;"",Schülerdaten!H372,""),"")</f>
        <v/>
      </c>
      <c r="G369" s="146" t="str">
        <f>IF(AND(A369&lt;&gt;"",Schülerdaten!AC372&lt;&gt;""),IF(Schülerdaten!AC372=TRUE,INDEX(codesex,MATCH(Schülerdaten!I372,libsex,0)),Schülerdaten!I372),"")</f>
        <v/>
      </c>
      <c r="H369" s="147" t="str">
        <f>IF(A369&lt;&gt;"",IF(Schülerdaten!J372&lt;&gt;"",Schülerdaten!J372,""),"")</f>
        <v/>
      </c>
      <c r="I369" s="148" t="str">
        <f>IF(AND(A369&lt;&gt;"",Schülerdaten!AE372&lt;&gt;""),IF(Schülerdaten!AE372=TRUE,INDEX(codenat,MATCH(Schülerdaten!K372,libnat,0)),Schülerdaten!K372),"")</f>
        <v/>
      </c>
      <c r="J369" s="148" t="str">
        <f>IF(AND(A369&lt;&gt;"",Schülerdaten!AF372&lt;&gt;""),IF(Schülerdaten!AF372=TRUE,INDEX(codelangue,MATCH(Schülerdaten!L372,liblangue,0)),Schülerdaten!L372),"")</f>
        <v/>
      </c>
      <c r="K369" s="148" t="str">
        <f>IF(AND(A369&lt;&gt;"",Schülerdaten!AH372&lt;&gt;""),IF(Schülerdaten!AH372=TRUE,IF(INDEX(codegem,MATCH(Schülerdaten!M372,libgem,0))&lt;8000,INDEX(codegem,MATCH(Schülerdaten!M372,libgem,0)),""),Schülerdaten!M372),"")</f>
        <v/>
      </c>
      <c r="L369" s="148" t="str">
        <f>IF(AND(A369&lt;&gt;"",Schülerdaten!AH372&lt;&gt;""),IF(Schülerdaten!AH372=TRUE,INDEX(codegemhist,MATCH(Schülerdaten!M372,libgem,0)),""),"")</f>
        <v/>
      </c>
      <c r="M369" s="148" t="str">
        <f>IF(AND(A369&lt;&gt;"",Schülerdaten!AH372&lt;&gt;""),IF(Schülerdaten!AH372=TRUE,IF(INDEX(codegem,MATCH(Schülerdaten!M372,libgem,0))&gt;=8000,INDEX(codegem,MATCH(Schülerdaten!M372,libgem,0)),""),Schülerdaten!M372),"")</f>
        <v/>
      </c>
      <c r="N369" s="148" t="str">
        <f>IF(AND(A369&lt;&gt;"",Schülerdaten!AI372&lt;&gt;""),IF(Schülerdaten!AI372=TRUE,INDEX(codeschart,MATCH(Schülerdaten!N372,libschart,0)),Schülerdaten!N372),"")</f>
        <v/>
      </c>
      <c r="O369" s="148" t="str">
        <f>IF(AND(A369&lt;&gt;"",Schülerdaten!O372&lt;&gt;""),Schülerdaten!O372,"")</f>
        <v/>
      </c>
      <c r="P369" s="148" t="str">
        <f>IF(AND(A369&lt;&gt;"",Schülerdaten!AK372&lt;&gt;""),IF(Schülerdaten!AK372=TRUE,INDEX(codeform,MATCH(Schülerdaten!P372,libform,0)),Schülerdaten!P372),"")</f>
        <v/>
      </c>
      <c r="Q369" s="148" t="str">
        <f>IF(AND(A369&lt;&gt;"",Schülerdaten!AL372&lt;&gt;""),IF(Schülerdaten!AL372=TRUE,INDEX(codespe,MATCH(Schülerdaten!Q372,libspe,0)),Schülerdaten!Q372),"")</f>
        <v/>
      </c>
      <c r="R369" s="148" t="str">
        <f>IF(AND(A369&lt;&gt;"",OR(Schülerdaten!AM372&lt;&gt;"",Schülerdaten!AT372=FALSE)),IF(Schülerdaten!AM372=TRUE,INDEX(codemp1,MATCH(Schülerdaten!R372,libmp1,0)),IF(Schülerdaten!AT372=FALSE,0,Schülerdaten!R372)),"")</f>
        <v/>
      </c>
      <c r="S369" s="148" t="str">
        <f t="shared" si="16"/>
        <v/>
      </c>
      <c r="T369" s="148" t="str">
        <f t="shared" si="17"/>
        <v/>
      </c>
      <c r="U369" s="148" t="str">
        <f>IF(AND(A369&lt;&gt;"",Schülerdaten!S372&lt;&gt;""),Schülerdaten!S372,"")</f>
        <v/>
      </c>
      <c r="V369" s="148" t="str">
        <f>IF(AND(A369&lt;&gt;"",Schülerdaten!T372&lt;&gt;""),Schülerdaten!T372,"")</f>
        <v/>
      </c>
      <c r="W369" s="148" t="str">
        <f>IF(AND(A369&lt;&gt;"",Schülerdaten!U372&lt;&gt;""),Schülerdaten!U372,"")</f>
        <v/>
      </c>
      <c r="X369" s="148" t="str">
        <f>IF(AND(A369&lt;&gt;"",Schülerdaten!V372&lt;&gt;""),Schülerdaten!V372,"")</f>
        <v/>
      </c>
      <c r="Y369" s="148" t="str">
        <f>IF(AND(A369&lt;&gt;"",Schülerdaten!W372&lt;&gt;""),Schülerdaten!W372,"")</f>
        <v/>
      </c>
      <c r="Z369" s="148" t="str">
        <f>IF(AND(A369&lt;&gt;"",Schülerdaten!X372&lt;&gt;""),Schülerdaten!X372,"")</f>
        <v/>
      </c>
    </row>
    <row r="370" spans="1:26" x14ac:dyDescent="0.2">
      <c r="A370" s="146" t="str">
        <f>IF(OR(Schülerdaten!$C373&lt;&gt;""),Schülerdaten!A373,"")</f>
        <v/>
      </c>
      <c r="B370" s="146" t="str">
        <f>IF(A370&lt;&gt;"",Schülerdaten!B373,"")</f>
        <v/>
      </c>
      <c r="C370" s="146" t="str">
        <f>IF(AND(A370&lt;&gt;"",Schülerdaten!F373&lt;&gt;""),IF(INDEX(codeclint,MATCH(Schülerdaten!F373,libclint,0))&lt;&gt;"",INDEX(codeclint,MATCH(Schülerdaten!F373,libclint,0)),""),"")</f>
        <v/>
      </c>
      <c r="D370" s="146" t="str">
        <f t="shared" si="15"/>
        <v/>
      </c>
      <c r="E370" s="146" t="str">
        <f>IF(A370&lt;&gt;"",IF(Schülerdaten!G373&lt;&gt;"",IF(Schülerdaten!AB373&lt;&gt;"",IF(Schülerdaten!G373="LOC.ID",CONCATENATE("LOC.",Schülerdaten!AU$5),Schülerdaten!G373),""),""),"")</f>
        <v/>
      </c>
      <c r="F370" s="146" t="str">
        <f>IF(A370&lt;&gt;"",IF(Schülerdaten!H373&lt;&gt;"",Schülerdaten!H373,""),"")</f>
        <v/>
      </c>
      <c r="G370" s="146" t="str">
        <f>IF(AND(A370&lt;&gt;"",Schülerdaten!AC373&lt;&gt;""),IF(Schülerdaten!AC373=TRUE,INDEX(codesex,MATCH(Schülerdaten!I373,libsex,0)),Schülerdaten!I373),"")</f>
        <v/>
      </c>
      <c r="H370" s="147" t="str">
        <f>IF(A370&lt;&gt;"",IF(Schülerdaten!J373&lt;&gt;"",Schülerdaten!J373,""),"")</f>
        <v/>
      </c>
      <c r="I370" s="148" t="str">
        <f>IF(AND(A370&lt;&gt;"",Schülerdaten!AE373&lt;&gt;""),IF(Schülerdaten!AE373=TRUE,INDEX(codenat,MATCH(Schülerdaten!K373,libnat,0)),Schülerdaten!K373),"")</f>
        <v/>
      </c>
      <c r="J370" s="148" t="str">
        <f>IF(AND(A370&lt;&gt;"",Schülerdaten!AF373&lt;&gt;""),IF(Schülerdaten!AF373=TRUE,INDEX(codelangue,MATCH(Schülerdaten!L373,liblangue,0)),Schülerdaten!L373),"")</f>
        <v/>
      </c>
      <c r="K370" s="148" t="str">
        <f>IF(AND(A370&lt;&gt;"",Schülerdaten!AH373&lt;&gt;""),IF(Schülerdaten!AH373=TRUE,IF(INDEX(codegem,MATCH(Schülerdaten!M373,libgem,0))&lt;8000,INDEX(codegem,MATCH(Schülerdaten!M373,libgem,0)),""),Schülerdaten!M373),"")</f>
        <v/>
      </c>
      <c r="L370" s="148" t="str">
        <f>IF(AND(A370&lt;&gt;"",Schülerdaten!AH373&lt;&gt;""),IF(Schülerdaten!AH373=TRUE,INDEX(codegemhist,MATCH(Schülerdaten!M373,libgem,0)),""),"")</f>
        <v/>
      </c>
      <c r="M370" s="148" t="str">
        <f>IF(AND(A370&lt;&gt;"",Schülerdaten!AH373&lt;&gt;""),IF(Schülerdaten!AH373=TRUE,IF(INDEX(codegem,MATCH(Schülerdaten!M373,libgem,0))&gt;=8000,INDEX(codegem,MATCH(Schülerdaten!M373,libgem,0)),""),Schülerdaten!M373),"")</f>
        <v/>
      </c>
      <c r="N370" s="148" t="str">
        <f>IF(AND(A370&lt;&gt;"",Schülerdaten!AI373&lt;&gt;""),IF(Schülerdaten!AI373=TRUE,INDEX(codeschart,MATCH(Schülerdaten!N373,libschart,0)),Schülerdaten!N373),"")</f>
        <v/>
      </c>
      <c r="O370" s="148" t="str">
        <f>IF(AND(A370&lt;&gt;"",Schülerdaten!O373&lt;&gt;""),Schülerdaten!O373,"")</f>
        <v/>
      </c>
      <c r="P370" s="148" t="str">
        <f>IF(AND(A370&lt;&gt;"",Schülerdaten!AK373&lt;&gt;""),IF(Schülerdaten!AK373=TRUE,INDEX(codeform,MATCH(Schülerdaten!P373,libform,0)),Schülerdaten!P373),"")</f>
        <v/>
      </c>
      <c r="Q370" s="148" t="str">
        <f>IF(AND(A370&lt;&gt;"",Schülerdaten!AL373&lt;&gt;""),IF(Schülerdaten!AL373=TRUE,INDEX(codespe,MATCH(Schülerdaten!Q373,libspe,0)),Schülerdaten!Q373),"")</f>
        <v/>
      </c>
      <c r="R370" s="148" t="str">
        <f>IF(AND(A370&lt;&gt;"",OR(Schülerdaten!AM373&lt;&gt;"",Schülerdaten!AT373=FALSE)),IF(Schülerdaten!AM373=TRUE,INDEX(codemp1,MATCH(Schülerdaten!R373,libmp1,0)),IF(Schülerdaten!AT373=FALSE,0,Schülerdaten!R373)),"")</f>
        <v/>
      </c>
      <c r="S370" s="148" t="str">
        <f t="shared" si="16"/>
        <v/>
      </c>
      <c r="T370" s="148" t="str">
        <f t="shared" si="17"/>
        <v/>
      </c>
      <c r="U370" s="148" t="str">
        <f>IF(AND(A370&lt;&gt;"",Schülerdaten!S373&lt;&gt;""),Schülerdaten!S373,"")</f>
        <v/>
      </c>
      <c r="V370" s="148" t="str">
        <f>IF(AND(A370&lt;&gt;"",Schülerdaten!T373&lt;&gt;""),Schülerdaten!T373,"")</f>
        <v/>
      </c>
      <c r="W370" s="148" t="str">
        <f>IF(AND(A370&lt;&gt;"",Schülerdaten!U373&lt;&gt;""),Schülerdaten!U373,"")</f>
        <v/>
      </c>
      <c r="X370" s="148" t="str">
        <f>IF(AND(A370&lt;&gt;"",Schülerdaten!V373&lt;&gt;""),Schülerdaten!V373,"")</f>
        <v/>
      </c>
      <c r="Y370" s="148" t="str">
        <f>IF(AND(A370&lt;&gt;"",Schülerdaten!W373&lt;&gt;""),Schülerdaten!W373,"")</f>
        <v/>
      </c>
      <c r="Z370" s="148" t="str">
        <f>IF(AND(A370&lt;&gt;"",Schülerdaten!X373&lt;&gt;""),Schülerdaten!X373,"")</f>
        <v/>
      </c>
    </row>
    <row r="371" spans="1:26" x14ac:dyDescent="0.2">
      <c r="A371" s="146" t="str">
        <f>IF(OR(Schülerdaten!$C374&lt;&gt;""),Schülerdaten!A374,"")</f>
        <v/>
      </c>
      <c r="B371" s="146" t="str">
        <f>IF(A371&lt;&gt;"",Schülerdaten!B374,"")</f>
        <v/>
      </c>
      <c r="C371" s="146" t="str">
        <f>IF(AND(A371&lt;&gt;"",Schülerdaten!F374&lt;&gt;""),IF(INDEX(codeclint,MATCH(Schülerdaten!F374,libclint,0))&lt;&gt;"",INDEX(codeclint,MATCH(Schülerdaten!F374,libclint,0)),""),"")</f>
        <v/>
      </c>
      <c r="D371" s="146" t="str">
        <f t="shared" si="15"/>
        <v/>
      </c>
      <c r="E371" s="146" t="str">
        <f>IF(A371&lt;&gt;"",IF(Schülerdaten!G374&lt;&gt;"",IF(Schülerdaten!AB374&lt;&gt;"",IF(Schülerdaten!G374="LOC.ID",CONCATENATE("LOC.",Schülerdaten!AU$5),Schülerdaten!G374),""),""),"")</f>
        <v/>
      </c>
      <c r="F371" s="146" t="str">
        <f>IF(A371&lt;&gt;"",IF(Schülerdaten!H374&lt;&gt;"",Schülerdaten!H374,""),"")</f>
        <v/>
      </c>
      <c r="G371" s="146" t="str">
        <f>IF(AND(A371&lt;&gt;"",Schülerdaten!AC374&lt;&gt;""),IF(Schülerdaten!AC374=TRUE,INDEX(codesex,MATCH(Schülerdaten!I374,libsex,0)),Schülerdaten!I374),"")</f>
        <v/>
      </c>
      <c r="H371" s="147" t="str">
        <f>IF(A371&lt;&gt;"",IF(Schülerdaten!J374&lt;&gt;"",Schülerdaten!J374,""),"")</f>
        <v/>
      </c>
      <c r="I371" s="148" t="str">
        <f>IF(AND(A371&lt;&gt;"",Schülerdaten!AE374&lt;&gt;""),IF(Schülerdaten!AE374=TRUE,INDEX(codenat,MATCH(Schülerdaten!K374,libnat,0)),Schülerdaten!K374),"")</f>
        <v/>
      </c>
      <c r="J371" s="148" t="str">
        <f>IF(AND(A371&lt;&gt;"",Schülerdaten!AF374&lt;&gt;""),IF(Schülerdaten!AF374=TRUE,INDEX(codelangue,MATCH(Schülerdaten!L374,liblangue,0)),Schülerdaten!L374),"")</f>
        <v/>
      </c>
      <c r="K371" s="148" t="str">
        <f>IF(AND(A371&lt;&gt;"",Schülerdaten!AH374&lt;&gt;""),IF(Schülerdaten!AH374=TRUE,IF(INDEX(codegem,MATCH(Schülerdaten!M374,libgem,0))&lt;8000,INDEX(codegem,MATCH(Schülerdaten!M374,libgem,0)),""),Schülerdaten!M374),"")</f>
        <v/>
      </c>
      <c r="L371" s="148" t="str">
        <f>IF(AND(A371&lt;&gt;"",Schülerdaten!AH374&lt;&gt;""),IF(Schülerdaten!AH374=TRUE,INDEX(codegemhist,MATCH(Schülerdaten!M374,libgem,0)),""),"")</f>
        <v/>
      </c>
      <c r="M371" s="148" t="str">
        <f>IF(AND(A371&lt;&gt;"",Schülerdaten!AH374&lt;&gt;""),IF(Schülerdaten!AH374=TRUE,IF(INDEX(codegem,MATCH(Schülerdaten!M374,libgem,0))&gt;=8000,INDEX(codegem,MATCH(Schülerdaten!M374,libgem,0)),""),Schülerdaten!M374),"")</f>
        <v/>
      </c>
      <c r="N371" s="148" t="str">
        <f>IF(AND(A371&lt;&gt;"",Schülerdaten!AI374&lt;&gt;""),IF(Schülerdaten!AI374=TRUE,INDEX(codeschart,MATCH(Schülerdaten!N374,libschart,0)),Schülerdaten!N374),"")</f>
        <v/>
      </c>
      <c r="O371" s="148" t="str">
        <f>IF(AND(A371&lt;&gt;"",Schülerdaten!O374&lt;&gt;""),Schülerdaten!O374,"")</f>
        <v/>
      </c>
      <c r="P371" s="148" t="str">
        <f>IF(AND(A371&lt;&gt;"",Schülerdaten!AK374&lt;&gt;""),IF(Schülerdaten!AK374=TRUE,INDEX(codeform,MATCH(Schülerdaten!P374,libform,0)),Schülerdaten!P374),"")</f>
        <v/>
      </c>
      <c r="Q371" s="148" t="str">
        <f>IF(AND(A371&lt;&gt;"",Schülerdaten!AL374&lt;&gt;""),IF(Schülerdaten!AL374=TRUE,INDEX(codespe,MATCH(Schülerdaten!Q374,libspe,0)),Schülerdaten!Q374),"")</f>
        <v/>
      </c>
      <c r="R371" s="148" t="str">
        <f>IF(AND(A371&lt;&gt;"",OR(Schülerdaten!AM374&lt;&gt;"",Schülerdaten!AT374=FALSE)),IF(Schülerdaten!AM374=TRUE,INDEX(codemp1,MATCH(Schülerdaten!R374,libmp1,0)),IF(Schülerdaten!AT374=FALSE,0,Schülerdaten!R374)),"")</f>
        <v/>
      </c>
      <c r="S371" s="148" t="str">
        <f t="shared" si="16"/>
        <v/>
      </c>
      <c r="T371" s="148" t="str">
        <f t="shared" si="17"/>
        <v/>
      </c>
      <c r="U371" s="148" t="str">
        <f>IF(AND(A371&lt;&gt;"",Schülerdaten!S374&lt;&gt;""),Schülerdaten!S374,"")</f>
        <v/>
      </c>
      <c r="V371" s="148" t="str">
        <f>IF(AND(A371&lt;&gt;"",Schülerdaten!T374&lt;&gt;""),Schülerdaten!T374,"")</f>
        <v/>
      </c>
      <c r="W371" s="148" t="str">
        <f>IF(AND(A371&lt;&gt;"",Schülerdaten!U374&lt;&gt;""),Schülerdaten!U374,"")</f>
        <v/>
      </c>
      <c r="X371" s="148" t="str">
        <f>IF(AND(A371&lt;&gt;"",Schülerdaten!V374&lt;&gt;""),Schülerdaten!V374,"")</f>
        <v/>
      </c>
      <c r="Y371" s="148" t="str">
        <f>IF(AND(A371&lt;&gt;"",Schülerdaten!W374&lt;&gt;""),Schülerdaten!W374,"")</f>
        <v/>
      </c>
      <c r="Z371" s="148" t="str">
        <f>IF(AND(A371&lt;&gt;"",Schülerdaten!X374&lt;&gt;""),Schülerdaten!X374,"")</f>
        <v/>
      </c>
    </row>
    <row r="372" spans="1:26" x14ac:dyDescent="0.2">
      <c r="A372" s="146" t="str">
        <f>IF(OR(Schülerdaten!$C375&lt;&gt;""),Schülerdaten!A375,"")</f>
        <v/>
      </c>
      <c r="B372" s="146" t="str">
        <f>IF(A372&lt;&gt;"",Schülerdaten!B375,"")</f>
        <v/>
      </c>
      <c r="C372" s="146" t="str">
        <f>IF(AND(A372&lt;&gt;"",Schülerdaten!F375&lt;&gt;""),IF(INDEX(codeclint,MATCH(Schülerdaten!F375,libclint,0))&lt;&gt;"",INDEX(codeclint,MATCH(Schülerdaten!F375,libclint,0)),""),"")</f>
        <v/>
      </c>
      <c r="D372" s="146" t="str">
        <f t="shared" si="15"/>
        <v/>
      </c>
      <c r="E372" s="146" t="str">
        <f>IF(A372&lt;&gt;"",IF(Schülerdaten!G375&lt;&gt;"",IF(Schülerdaten!AB375&lt;&gt;"",IF(Schülerdaten!G375="LOC.ID",CONCATENATE("LOC.",Schülerdaten!AU$5),Schülerdaten!G375),""),""),"")</f>
        <v/>
      </c>
      <c r="F372" s="146" t="str">
        <f>IF(A372&lt;&gt;"",IF(Schülerdaten!H375&lt;&gt;"",Schülerdaten!H375,""),"")</f>
        <v/>
      </c>
      <c r="G372" s="146" t="str">
        <f>IF(AND(A372&lt;&gt;"",Schülerdaten!AC375&lt;&gt;""),IF(Schülerdaten!AC375=TRUE,INDEX(codesex,MATCH(Schülerdaten!I375,libsex,0)),Schülerdaten!I375),"")</f>
        <v/>
      </c>
      <c r="H372" s="147" t="str">
        <f>IF(A372&lt;&gt;"",IF(Schülerdaten!J375&lt;&gt;"",Schülerdaten!J375,""),"")</f>
        <v/>
      </c>
      <c r="I372" s="148" t="str">
        <f>IF(AND(A372&lt;&gt;"",Schülerdaten!AE375&lt;&gt;""),IF(Schülerdaten!AE375=TRUE,INDEX(codenat,MATCH(Schülerdaten!K375,libnat,0)),Schülerdaten!K375),"")</f>
        <v/>
      </c>
      <c r="J372" s="148" t="str">
        <f>IF(AND(A372&lt;&gt;"",Schülerdaten!AF375&lt;&gt;""),IF(Schülerdaten!AF375=TRUE,INDEX(codelangue,MATCH(Schülerdaten!L375,liblangue,0)),Schülerdaten!L375),"")</f>
        <v/>
      </c>
      <c r="K372" s="148" t="str">
        <f>IF(AND(A372&lt;&gt;"",Schülerdaten!AH375&lt;&gt;""),IF(Schülerdaten!AH375=TRUE,IF(INDEX(codegem,MATCH(Schülerdaten!M375,libgem,0))&lt;8000,INDEX(codegem,MATCH(Schülerdaten!M375,libgem,0)),""),Schülerdaten!M375),"")</f>
        <v/>
      </c>
      <c r="L372" s="148" t="str">
        <f>IF(AND(A372&lt;&gt;"",Schülerdaten!AH375&lt;&gt;""),IF(Schülerdaten!AH375=TRUE,INDEX(codegemhist,MATCH(Schülerdaten!M375,libgem,0)),""),"")</f>
        <v/>
      </c>
      <c r="M372" s="148" t="str">
        <f>IF(AND(A372&lt;&gt;"",Schülerdaten!AH375&lt;&gt;""),IF(Schülerdaten!AH375=TRUE,IF(INDEX(codegem,MATCH(Schülerdaten!M375,libgem,0))&gt;=8000,INDEX(codegem,MATCH(Schülerdaten!M375,libgem,0)),""),Schülerdaten!M375),"")</f>
        <v/>
      </c>
      <c r="N372" s="148" t="str">
        <f>IF(AND(A372&lt;&gt;"",Schülerdaten!AI375&lt;&gt;""),IF(Schülerdaten!AI375=TRUE,INDEX(codeschart,MATCH(Schülerdaten!N375,libschart,0)),Schülerdaten!N375),"")</f>
        <v/>
      </c>
      <c r="O372" s="148" t="str">
        <f>IF(AND(A372&lt;&gt;"",Schülerdaten!O375&lt;&gt;""),Schülerdaten!O375,"")</f>
        <v/>
      </c>
      <c r="P372" s="148" t="str">
        <f>IF(AND(A372&lt;&gt;"",Schülerdaten!AK375&lt;&gt;""),IF(Schülerdaten!AK375=TRUE,INDEX(codeform,MATCH(Schülerdaten!P375,libform,0)),Schülerdaten!P375),"")</f>
        <v/>
      </c>
      <c r="Q372" s="148" t="str">
        <f>IF(AND(A372&lt;&gt;"",Schülerdaten!AL375&lt;&gt;""),IF(Schülerdaten!AL375=TRUE,INDEX(codespe,MATCH(Schülerdaten!Q375,libspe,0)),Schülerdaten!Q375),"")</f>
        <v/>
      </c>
      <c r="R372" s="148" t="str">
        <f>IF(AND(A372&lt;&gt;"",OR(Schülerdaten!AM375&lt;&gt;"",Schülerdaten!AT375=FALSE)),IF(Schülerdaten!AM375=TRUE,INDEX(codemp1,MATCH(Schülerdaten!R375,libmp1,0)),IF(Schülerdaten!AT375=FALSE,0,Schülerdaten!R375)),"")</f>
        <v/>
      </c>
      <c r="S372" s="148" t="str">
        <f t="shared" si="16"/>
        <v/>
      </c>
      <c r="T372" s="148" t="str">
        <f t="shared" si="17"/>
        <v/>
      </c>
      <c r="U372" s="148" t="str">
        <f>IF(AND(A372&lt;&gt;"",Schülerdaten!S375&lt;&gt;""),Schülerdaten!S375,"")</f>
        <v/>
      </c>
      <c r="V372" s="148" t="str">
        <f>IF(AND(A372&lt;&gt;"",Schülerdaten!T375&lt;&gt;""),Schülerdaten!T375,"")</f>
        <v/>
      </c>
      <c r="W372" s="148" t="str">
        <f>IF(AND(A372&lt;&gt;"",Schülerdaten!U375&lt;&gt;""),Schülerdaten!U375,"")</f>
        <v/>
      </c>
      <c r="X372" s="148" t="str">
        <f>IF(AND(A372&lt;&gt;"",Schülerdaten!V375&lt;&gt;""),Schülerdaten!V375,"")</f>
        <v/>
      </c>
      <c r="Y372" s="148" t="str">
        <f>IF(AND(A372&lt;&gt;"",Schülerdaten!W375&lt;&gt;""),Schülerdaten!W375,"")</f>
        <v/>
      </c>
      <c r="Z372" s="148" t="str">
        <f>IF(AND(A372&lt;&gt;"",Schülerdaten!X375&lt;&gt;""),Schülerdaten!X375,"")</f>
        <v/>
      </c>
    </row>
    <row r="373" spans="1:26" x14ac:dyDescent="0.2">
      <c r="A373" s="146" t="str">
        <f>IF(OR(Schülerdaten!$C376&lt;&gt;""),Schülerdaten!A376,"")</f>
        <v/>
      </c>
      <c r="B373" s="146" t="str">
        <f>IF(A373&lt;&gt;"",Schülerdaten!B376,"")</f>
        <v/>
      </c>
      <c r="C373" s="146" t="str">
        <f>IF(AND(A373&lt;&gt;"",Schülerdaten!F376&lt;&gt;""),IF(INDEX(codeclint,MATCH(Schülerdaten!F376,libclint,0))&lt;&gt;"",INDEX(codeclint,MATCH(Schülerdaten!F376,libclint,0)),""),"")</f>
        <v/>
      </c>
      <c r="D373" s="146" t="str">
        <f t="shared" si="15"/>
        <v/>
      </c>
      <c r="E373" s="146" t="str">
        <f>IF(A373&lt;&gt;"",IF(Schülerdaten!G376&lt;&gt;"",IF(Schülerdaten!AB376&lt;&gt;"",IF(Schülerdaten!G376="LOC.ID",CONCATENATE("LOC.",Schülerdaten!AU$5),Schülerdaten!G376),""),""),"")</f>
        <v/>
      </c>
      <c r="F373" s="146" t="str">
        <f>IF(A373&lt;&gt;"",IF(Schülerdaten!H376&lt;&gt;"",Schülerdaten!H376,""),"")</f>
        <v/>
      </c>
      <c r="G373" s="146" t="str">
        <f>IF(AND(A373&lt;&gt;"",Schülerdaten!AC376&lt;&gt;""),IF(Schülerdaten!AC376=TRUE,INDEX(codesex,MATCH(Schülerdaten!I376,libsex,0)),Schülerdaten!I376),"")</f>
        <v/>
      </c>
      <c r="H373" s="147" t="str">
        <f>IF(A373&lt;&gt;"",IF(Schülerdaten!J376&lt;&gt;"",Schülerdaten!J376,""),"")</f>
        <v/>
      </c>
      <c r="I373" s="148" t="str">
        <f>IF(AND(A373&lt;&gt;"",Schülerdaten!AE376&lt;&gt;""),IF(Schülerdaten!AE376=TRUE,INDEX(codenat,MATCH(Schülerdaten!K376,libnat,0)),Schülerdaten!K376),"")</f>
        <v/>
      </c>
      <c r="J373" s="148" t="str">
        <f>IF(AND(A373&lt;&gt;"",Schülerdaten!AF376&lt;&gt;""),IF(Schülerdaten!AF376=TRUE,INDEX(codelangue,MATCH(Schülerdaten!L376,liblangue,0)),Schülerdaten!L376),"")</f>
        <v/>
      </c>
      <c r="K373" s="148" t="str">
        <f>IF(AND(A373&lt;&gt;"",Schülerdaten!AH376&lt;&gt;""),IF(Schülerdaten!AH376=TRUE,IF(INDEX(codegem,MATCH(Schülerdaten!M376,libgem,0))&lt;8000,INDEX(codegem,MATCH(Schülerdaten!M376,libgem,0)),""),Schülerdaten!M376),"")</f>
        <v/>
      </c>
      <c r="L373" s="148" t="str">
        <f>IF(AND(A373&lt;&gt;"",Schülerdaten!AH376&lt;&gt;""),IF(Schülerdaten!AH376=TRUE,INDEX(codegemhist,MATCH(Schülerdaten!M376,libgem,0)),""),"")</f>
        <v/>
      </c>
      <c r="M373" s="148" t="str">
        <f>IF(AND(A373&lt;&gt;"",Schülerdaten!AH376&lt;&gt;""),IF(Schülerdaten!AH376=TRUE,IF(INDEX(codegem,MATCH(Schülerdaten!M376,libgem,0))&gt;=8000,INDEX(codegem,MATCH(Schülerdaten!M376,libgem,0)),""),Schülerdaten!M376),"")</f>
        <v/>
      </c>
      <c r="N373" s="148" t="str">
        <f>IF(AND(A373&lt;&gt;"",Schülerdaten!AI376&lt;&gt;""),IF(Schülerdaten!AI376=TRUE,INDEX(codeschart,MATCH(Schülerdaten!N376,libschart,0)),Schülerdaten!N376),"")</f>
        <v/>
      </c>
      <c r="O373" s="148" t="str">
        <f>IF(AND(A373&lt;&gt;"",Schülerdaten!O376&lt;&gt;""),Schülerdaten!O376,"")</f>
        <v/>
      </c>
      <c r="P373" s="148" t="str">
        <f>IF(AND(A373&lt;&gt;"",Schülerdaten!AK376&lt;&gt;""),IF(Schülerdaten!AK376=TRUE,INDEX(codeform,MATCH(Schülerdaten!P376,libform,0)),Schülerdaten!P376),"")</f>
        <v/>
      </c>
      <c r="Q373" s="148" t="str">
        <f>IF(AND(A373&lt;&gt;"",Schülerdaten!AL376&lt;&gt;""),IF(Schülerdaten!AL376=TRUE,INDEX(codespe,MATCH(Schülerdaten!Q376,libspe,0)),Schülerdaten!Q376),"")</f>
        <v/>
      </c>
      <c r="R373" s="148" t="str">
        <f>IF(AND(A373&lt;&gt;"",OR(Schülerdaten!AM376&lt;&gt;"",Schülerdaten!AT376=FALSE)),IF(Schülerdaten!AM376=TRUE,INDEX(codemp1,MATCH(Schülerdaten!R376,libmp1,0)),IF(Schülerdaten!AT376=FALSE,0,Schülerdaten!R376)),"")</f>
        <v/>
      </c>
      <c r="S373" s="148" t="str">
        <f t="shared" si="16"/>
        <v/>
      </c>
      <c r="T373" s="148" t="str">
        <f t="shared" si="17"/>
        <v/>
      </c>
      <c r="U373" s="148" t="str">
        <f>IF(AND(A373&lt;&gt;"",Schülerdaten!S376&lt;&gt;""),Schülerdaten!S376,"")</f>
        <v/>
      </c>
      <c r="V373" s="148" t="str">
        <f>IF(AND(A373&lt;&gt;"",Schülerdaten!T376&lt;&gt;""),Schülerdaten!T376,"")</f>
        <v/>
      </c>
      <c r="W373" s="148" t="str">
        <f>IF(AND(A373&lt;&gt;"",Schülerdaten!U376&lt;&gt;""),Schülerdaten!U376,"")</f>
        <v/>
      </c>
      <c r="X373" s="148" t="str">
        <f>IF(AND(A373&lt;&gt;"",Schülerdaten!V376&lt;&gt;""),Schülerdaten!V376,"")</f>
        <v/>
      </c>
      <c r="Y373" s="148" t="str">
        <f>IF(AND(A373&lt;&gt;"",Schülerdaten!W376&lt;&gt;""),Schülerdaten!W376,"")</f>
        <v/>
      </c>
      <c r="Z373" s="148" t="str">
        <f>IF(AND(A373&lt;&gt;"",Schülerdaten!X376&lt;&gt;""),Schülerdaten!X376,"")</f>
        <v/>
      </c>
    </row>
    <row r="374" spans="1:26" x14ac:dyDescent="0.2">
      <c r="A374" s="146" t="str">
        <f>IF(OR(Schülerdaten!$C377&lt;&gt;""),Schülerdaten!A377,"")</f>
        <v/>
      </c>
      <c r="B374" s="146" t="str">
        <f>IF(A374&lt;&gt;"",Schülerdaten!B377,"")</f>
        <v/>
      </c>
      <c r="C374" s="146" t="str">
        <f>IF(AND(A374&lt;&gt;"",Schülerdaten!F377&lt;&gt;""),IF(INDEX(codeclint,MATCH(Schülerdaten!F377,libclint,0))&lt;&gt;"",INDEX(codeclint,MATCH(Schülerdaten!F377,libclint,0)),""),"")</f>
        <v/>
      </c>
      <c r="D374" s="146" t="str">
        <f t="shared" si="15"/>
        <v/>
      </c>
      <c r="E374" s="146" t="str">
        <f>IF(A374&lt;&gt;"",IF(Schülerdaten!G377&lt;&gt;"",IF(Schülerdaten!AB377&lt;&gt;"",IF(Schülerdaten!G377="LOC.ID",CONCATENATE("LOC.",Schülerdaten!AU$5),Schülerdaten!G377),""),""),"")</f>
        <v/>
      </c>
      <c r="F374" s="146" t="str">
        <f>IF(A374&lt;&gt;"",IF(Schülerdaten!H377&lt;&gt;"",Schülerdaten!H377,""),"")</f>
        <v/>
      </c>
      <c r="G374" s="146" t="str">
        <f>IF(AND(A374&lt;&gt;"",Schülerdaten!AC377&lt;&gt;""),IF(Schülerdaten!AC377=TRUE,INDEX(codesex,MATCH(Schülerdaten!I377,libsex,0)),Schülerdaten!I377),"")</f>
        <v/>
      </c>
      <c r="H374" s="147" t="str">
        <f>IF(A374&lt;&gt;"",IF(Schülerdaten!J377&lt;&gt;"",Schülerdaten!J377,""),"")</f>
        <v/>
      </c>
      <c r="I374" s="148" t="str">
        <f>IF(AND(A374&lt;&gt;"",Schülerdaten!AE377&lt;&gt;""),IF(Schülerdaten!AE377=TRUE,INDEX(codenat,MATCH(Schülerdaten!K377,libnat,0)),Schülerdaten!K377),"")</f>
        <v/>
      </c>
      <c r="J374" s="148" t="str">
        <f>IF(AND(A374&lt;&gt;"",Schülerdaten!AF377&lt;&gt;""),IF(Schülerdaten!AF377=TRUE,INDEX(codelangue,MATCH(Schülerdaten!L377,liblangue,0)),Schülerdaten!L377),"")</f>
        <v/>
      </c>
      <c r="K374" s="148" t="str">
        <f>IF(AND(A374&lt;&gt;"",Schülerdaten!AH377&lt;&gt;""),IF(Schülerdaten!AH377=TRUE,IF(INDEX(codegem,MATCH(Schülerdaten!M377,libgem,0))&lt;8000,INDEX(codegem,MATCH(Schülerdaten!M377,libgem,0)),""),Schülerdaten!M377),"")</f>
        <v/>
      </c>
      <c r="L374" s="148" t="str">
        <f>IF(AND(A374&lt;&gt;"",Schülerdaten!AH377&lt;&gt;""),IF(Schülerdaten!AH377=TRUE,INDEX(codegemhist,MATCH(Schülerdaten!M377,libgem,0)),""),"")</f>
        <v/>
      </c>
      <c r="M374" s="148" t="str">
        <f>IF(AND(A374&lt;&gt;"",Schülerdaten!AH377&lt;&gt;""),IF(Schülerdaten!AH377=TRUE,IF(INDEX(codegem,MATCH(Schülerdaten!M377,libgem,0))&gt;=8000,INDEX(codegem,MATCH(Schülerdaten!M377,libgem,0)),""),Schülerdaten!M377),"")</f>
        <v/>
      </c>
      <c r="N374" s="148" t="str">
        <f>IF(AND(A374&lt;&gt;"",Schülerdaten!AI377&lt;&gt;""),IF(Schülerdaten!AI377=TRUE,INDEX(codeschart,MATCH(Schülerdaten!N377,libschart,0)),Schülerdaten!N377),"")</f>
        <v/>
      </c>
      <c r="O374" s="148" t="str">
        <f>IF(AND(A374&lt;&gt;"",Schülerdaten!O377&lt;&gt;""),Schülerdaten!O377,"")</f>
        <v/>
      </c>
      <c r="P374" s="148" t="str">
        <f>IF(AND(A374&lt;&gt;"",Schülerdaten!AK377&lt;&gt;""),IF(Schülerdaten!AK377=TRUE,INDEX(codeform,MATCH(Schülerdaten!P377,libform,0)),Schülerdaten!P377),"")</f>
        <v/>
      </c>
      <c r="Q374" s="148" t="str">
        <f>IF(AND(A374&lt;&gt;"",Schülerdaten!AL377&lt;&gt;""),IF(Schülerdaten!AL377=TRUE,INDEX(codespe,MATCH(Schülerdaten!Q377,libspe,0)),Schülerdaten!Q377),"")</f>
        <v/>
      </c>
      <c r="R374" s="148" t="str">
        <f>IF(AND(A374&lt;&gt;"",OR(Schülerdaten!AM377&lt;&gt;"",Schülerdaten!AT377=FALSE)),IF(Schülerdaten!AM377=TRUE,INDEX(codemp1,MATCH(Schülerdaten!R377,libmp1,0)),IF(Schülerdaten!AT377=FALSE,0,Schülerdaten!R377)),"")</f>
        <v/>
      </c>
      <c r="S374" s="148" t="str">
        <f t="shared" si="16"/>
        <v/>
      </c>
      <c r="T374" s="148" t="str">
        <f t="shared" si="17"/>
        <v/>
      </c>
      <c r="U374" s="148" t="str">
        <f>IF(AND(A374&lt;&gt;"",Schülerdaten!S377&lt;&gt;""),Schülerdaten!S377,"")</f>
        <v/>
      </c>
      <c r="V374" s="148" t="str">
        <f>IF(AND(A374&lt;&gt;"",Schülerdaten!T377&lt;&gt;""),Schülerdaten!T377,"")</f>
        <v/>
      </c>
      <c r="W374" s="148" t="str">
        <f>IF(AND(A374&lt;&gt;"",Schülerdaten!U377&lt;&gt;""),Schülerdaten!U377,"")</f>
        <v/>
      </c>
      <c r="X374" s="148" t="str">
        <f>IF(AND(A374&lt;&gt;"",Schülerdaten!V377&lt;&gt;""),Schülerdaten!V377,"")</f>
        <v/>
      </c>
      <c r="Y374" s="148" t="str">
        <f>IF(AND(A374&lt;&gt;"",Schülerdaten!W377&lt;&gt;""),Schülerdaten!W377,"")</f>
        <v/>
      </c>
      <c r="Z374" s="148" t="str">
        <f>IF(AND(A374&lt;&gt;"",Schülerdaten!X377&lt;&gt;""),Schülerdaten!X377,"")</f>
        <v/>
      </c>
    </row>
    <row r="375" spans="1:26" x14ac:dyDescent="0.2">
      <c r="A375" s="146" t="str">
        <f>IF(OR(Schülerdaten!$C378&lt;&gt;""),Schülerdaten!A378,"")</f>
        <v/>
      </c>
      <c r="B375" s="146" t="str">
        <f>IF(A375&lt;&gt;"",Schülerdaten!B378,"")</f>
        <v/>
      </c>
      <c r="C375" s="146" t="str">
        <f>IF(AND(A375&lt;&gt;"",Schülerdaten!F378&lt;&gt;""),IF(INDEX(codeclint,MATCH(Schülerdaten!F378,libclint,0))&lt;&gt;"",INDEX(codeclint,MATCH(Schülerdaten!F378,libclint,0)),""),"")</f>
        <v/>
      </c>
      <c r="D375" s="146" t="str">
        <f t="shared" si="15"/>
        <v/>
      </c>
      <c r="E375" s="146" t="str">
        <f>IF(A375&lt;&gt;"",IF(Schülerdaten!G378&lt;&gt;"",IF(Schülerdaten!AB378&lt;&gt;"",IF(Schülerdaten!G378="LOC.ID",CONCATENATE("LOC.",Schülerdaten!AU$5),Schülerdaten!G378),""),""),"")</f>
        <v/>
      </c>
      <c r="F375" s="146" t="str">
        <f>IF(A375&lt;&gt;"",IF(Schülerdaten!H378&lt;&gt;"",Schülerdaten!H378,""),"")</f>
        <v/>
      </c>
      <c r="G375" s="146" t="str">
        <f>IF(AND(A375&lt;&gt;"",Schülerdaten!AC378&lt;&gt;""),IF(Schülerdaten!AC378=TRUE,INDEX(codesex,MATCH(Schülerdaten!I378,libsex,0)),Schülerdaten!I378),"")</f>
        <v/>
      </c>
      <c r="H375" s="147" t="str">
        <f>IF(A375&lt;&gt;"",IF(Schülerdaten!J378&lt;&gt;"",Schülerdaten!J378,""),"")</f>
        <v/>
      </c>
      <c r="I375" s="148" t="str">
        <f>IF(AND(A375&lt;&gt;"",Schülerdaten!AE378&lt;&gt;""),IF(Schülerdaten!AE378=TRUE,INDEX(codenat,MATCH(Schülerdaten!K378,libnat,0)),Schülerdaten!K378),"")</f>
        <v/>
      </c>
      <c r="J375" s="148" t="str">
        <f>IF(AND(A375&lt;&gt;"",Schülerdaten!AF378&lt;&gt;""),IF(Schülerdaten!AF378=TRUE,INDEX(codelangue,MATCH(Schülerdaten!L378,liblangue,0)),Schülerdaten!L378),"")</f>
        <v/>
      </c>
      <c r="K375" s="148" t="str">
        <f>IF(AND(A375&lt;&gt;"",Schülerdaten!AH378&lt;&gt;""),IF(Schülerdaten!AH378=TRUE,IF(INDEX(codegem,MATCH(Schülerdaten!M378,libgem,0))&lt;8000,INDEX(codegem,MATCH(Schülerdaten!M378,libgem,0)),""),Schülerdaten!M378),"")</f>
        <v/>
      </c>
      <c r="L375" s="148" t="str">
        <f>IF(AND(A375&lt;&gt;"",Schülerdaten!AH378&lt;&gt;""),IF(Schülerdaten!AH378=TRUE,INDEX(codegemhist,MATCH(Schülerdaten!M378,libgem,0)),""),"")</f>
        <v/>
      </c>
      <c r="M375" s="148" t="str">
        <f>IF(AND(A375&lt;&gt;"",Schülerdaten!AH378&lt;&gt;""),IF(Schülerdaten!AH378=TRUE,IF(INDEX(codegem,MATCH(Schülerdaten!M378,libgem,0))&gt;=8000,INDEX(codegem,MATCH(Schülerdaten!M378,libgem,0)),""),Schülerdaten!M378),"")</f>
        <v/>
      </c>
      <c r="N375" s="148" t="str">
        <f>IF(AND(A375&lt;&gt;"",Schülerdaten!AI378&lt;&gt;""),IF(Schülerdaten!AI378=TRUE,INDEX(codeschart,MATCH(Schülerdaten!N378,libschart,0)),Schülerdaten!N378),"")</f>
        <v/>
      </c>
      <c r="O375" s="148" t="str">
        <f>IF(AND(A375&lt;&gt;"",Schülerdaten!O378&lt;&gt;""),Schülerdaten!O378,"")</f>
        <v/>
      </c>
      <c r="P375" s="148" t="str">
        <f>IF(AND(A375&lt;&gt;"",Schülerdaten!AK378&lt;&gt;""),IF(Schülerdaten!AK378=TRUE,INDEX(codeform,MATCH(Schülerdaten!P378,libform,0)),Schülerdaten!P378),"")</f>
        <v/>
      </c>
      <c r="Q375" s="148" t="str">
        <f>IF(AND(A375&lt;&gt;"",Schülerdaten!AL378&lt;&gt;""),IF(Schülerdaten!AL378=TRUE,INDEX(codespe,MATCH(Schülerdaten!Q378,libspe,0)),Schülerdaten!Q378),"")</f>
        <v/>
      </c>
      <c r="R375" s="148" t="str">
        <f>IF(AND(A375&lt;&gt;"",OR(Schülerdaten!AM378&lt;&gt;"",Schülerdaten!AT378=FALSE)),IF(Schülerdaten!AM378=TRUE,INDEX(codemp1,MATCH(Schülerdaten!R378,libmp1,0)),IF(Schülerdaten!AT378=FALSE,0,Schülerdaten!R378)),"")</f>
        <v/>
      </c>
      <c r="S375" s="148" t="str">
        <f t="shared" si="16"/>
        <v/>
      </c>
      <c r="T375" s="148" t="str">
        <f t="shared" si="17"/>
        <v/>
      </c>
      <c r="U375" s="148" t="str">
        <f>IF(AND(A375&lt;&gt;"",Schülerdaten!S378&lt;&gt;""),Schülerdaten!S378,"")</f>
        <v/>
      </c>
      <c r="V375" s="148" t="str">
        <f>IF(AND(A375&lt;&gt;"",Schülerdaten!T378&lt;&gt;""),Schülerdaten!T378,"")</f>
        <v/>
      </c>
      <c r="W375" s="148" t="str">
        <f>IF(AND(A375&lt;&gt;"",Schülerdaten!U378&lt;&gt;""),Schülerdaten!U378,"")</f>
        <v/>
      </c>
      <c r="X375" s="148" t="str">
        <f>IF(AND(A375&lt;&gt;"",Schülerdaten!V378&lt;&gt;""),Schülerdaten!V378,"")</f>
        <v/>
      </c>
      <c r="Y375" s="148" t="str">
        <f>IF(AND(A375&lt;&gt;"",Schülerdaten!W378&lt;&gt;""),Schülerdaten!W378,"")</f>
        <v/>
      </c>
      <c r="Z375" s="148" t="str">
        <f>IF(AND(A375&lt;&gt;"",Schülerdaten!X378&lt;&gt;""),Schülerdaten!X378,"")</f>
        <v/>
      </c>
    </row>
    <row r="376" spans="1:26" x14ac:dyDescent="0.2">
      <c r="A376" s="146" t="str">
        <f>IF(OR(Schülerdaten!$C379&lt;&gt;""),Schülerdaten!A379,"")</f>
        <v/>
      </c>
      <c r="B376" s="146" t="str">
        <f>IF(A376&lt;&gt;"",Schülerdaten!B379,"")</f>
        <v/>
      </c>
      <c r="C376" s="146" t="str">
        <f>IF(AND(A376&lt;&gt;"",Schülerdaten!F379&lt;&gt;""),IF(INDEX(codeclint,MATCH(Schülerdaten!F379,libclint,0))&lt;&gt;"",INDEX(codeclint,MATCH(Schülerdaten!F379,libclint,0)),""),"")</f>
        <v/>
      </c>
      <c r="D376" s="146" t="str">
        <f t="shared" si="15"/>
        <v/>
      </c>
      <c r="E376" s="146" t="str">
        <f>IF(A376&lt;&gt;"",IF(Schülerdaten!G379&lt;&gt;"",IF(Schülerdaten!AB379&lt;&gt;"",IF(Schülerdaten!G379="LOC.ID",CONCATENATE("LOC.",Schülerdaten!AU$5),Schülerdaten!G379),""),""),"")</f>
        <v/>
      </c>
      <c r="F376" s="146" t="str">
        <f>IF(A376&lt;&gt;"",IF(Schülerdaten!H379&lt;&gt;"",Schülerdaten!H379,""),"")</f>
        <v/>
      </c>
      <c r="G376" s="146" t="str">
        <f>IF(AND(A376&lt;&gt;"",Schülerdaten!AC379&lt;&gt;""),IF(Schülerdaten!AC379=TRUE,INDEX(codesex,MATCH(Schülerdaten!I379,libsex,0)),Schülerdaten!I379),"")</f>
        <v/>
      </c>
      <c r="H376" s="147" t="str">
        <f>IF(A376&lt;&gt;"",IF(Schülerdaten!J379&lt;&gt;"",Schülerdaten!J379,""),"")</f>
        <v/>
      </c>
      <c r="I376" s="148" t="str">
        <f>IF(AND(A376&lt;&gt;"",Schülerdaten!AE379&lt;&gt;""),IF(Schülerdaten!AE379=TRUE,INDEX(codenat,MATCH(Schülerdaten!K379,libnat,0)),Schülerdaten!K379),"")</f>
        <v/>
      </c>
      <c r="J376" s="148" t="str">
        <f>IF(AND(A376&lt;&gt;"",Schülerdaten!AF379&lt;&gt;""),IF(Schülerdaten!AF379=TRUE,INDEX(codelangue,MATCH(Schülerdaten!L379,liblangue,0)),Schülerdaten!L379),"")</f>
        <v/>
      </c>
      <c r="K376" s="148" t="str">
        <f>IF(AND(A376&lt;&gt;"",Schülerdaten!AH379&lt;&gt;""),IF(Schülerdaten!AH379=TRUE,IF(INDEX(codegem,MATCH(Schülerdaten!M379,libgem,0))&lt;8000,INDEX(codegem,MATCH(Schülerdaten!M379,libgem,0)),""),Schülerdaten!M379),"")</f>
        <v/>
      </c>
      <c r="L376" s="148" t="str">
        <f>IF(AND(A376&lt;&gt;"",Schülerdaten!AH379&lt;&gt;""),IF(Schülerdaten!AH379=TRUE,INDEX(codegemhist,MATCH(Schülerdaten!M379,libgem,0)),""),"")</f>
        <v/>
      </c>
      <c r="M376" s="148" t="str">
        <f>IF(AND(A376&lt;&gt;"",Schülerdaten!AH379&lt;&gt;""),IF(Schülerdaten!AH379=TRUE,IF(INDEX(codegem,MATCH(Schülerdaten!M379,libgem,0))&gt;=8000,INDEX(codegem,MATCH(Schülerdaten!M379,libgem,0)),""),Schülerdaten!M379),"")</f>
        <v/>
      </c>
      <c r="N376" s="148" t="str">
        <f>IF(AND(A376&lt;&gt;"",Schülerdaten!AI379&lt;&gt;""),IF(Schülerdaten!AI379=TRUE,INDEX(codeschart,MATCH(Schülerdaten!N379,libschart,0)),Schülerdaten!N379),"")</f>
        <v/>
      </c>
      <c r="O376" s="148" t="str">
        <f>IF(AND(A376&lt;&gt;"",Schülerdaten!O379&lt;&gt;""),Schülerdaten!O379,"")</f>
        <v/>
      </c>
      <c r="P376" s="148" t="str">
        <f>IF(AND(A376&lt;&gt;"",Schülerdaten!AK379&lt;&gt;""),IF(Schülerdaten!AK379=TRUE,INDEX(codeform,MATCH(Schülerdaten!P379,libform,0)),Schülerdaten!P379),"")</f>
        <v/>
      </c>
      <c r="Q376" s="148" t="str">
        <f>IF(AND(A376&lt;&gt;"",Schülerdaten!AL379&lt;&gt;""),IF(Schülerdaten!AL379=TRUE,INDEX(codespe,MATCH(Schülerdaten!Q379,libspe,0)),Schülerdaten!Q379),"")</f>
        <v/>
      </c>
      <c r="R376" s="148" t="str">
        <f>IF(AND(A376&lt;&gt;"",OR(Schülerdaten!AM379&lt;&gt;"",Schülerdaten!AT379=FALSE)),IF(Schülerdaten!AM379=TRUE,INDEX(codemp1,MATCH(Schülerdaten!R379,libmp1,0)),IF(Schülerdaten!AT379=FALSE,0,Schülerdaten!R379)),"")</f>
        <v/>
      </c>
      <c r="S376" s="148" t="str">
        <f t="shared" si="16"/>
        <v/>
      </c>
      <c r="T376" s="148" t="str">
        <f t="shared" si="17"/>
        <v/>
      </c>
      <c r="U376" s="148" t="str">
        <f>IF(AND(A376&lt;&gt;"",Schülerdaten!S379&lt;&gt;""),Schülerdaten!S379,"")</f>
        <v/>
      </c>
      <c r="V376" s="148" t="str">
        <f>IF(AND(A376&lt;&gt;"",Schülerdaten!T379&lt;&gt;""),Schülerdaten!T379,"")</f>
        <v/>
      </c>
      <c r="W376" s="148" t="str">
        <f>IF(AND(A376&lt;&gt;"",Schülerdaten!U379&lt;&gt;""),Schülerdaten!U379,"")</f>
        <v/>
      </c>
      <c r="X376" s="148" t="str">
        <f>IF(AND(A376&lt;&gt;"",Schülerdaten!V379&lt;&gt;""),Schülerdaten!V379,"")</f>
        <v/>
      </c>
      <c r="Y376" s="148" t="str">
        <f>IF(AND(A376&lt;&gt;"",Schülerdaten!W379&lt;&gt;""),Schülerdaten!W379,"")</f>
        <v/>
      </c>
      <c r="Z376" s="148" t="str">
        <f>IF(AND(A376&lt;&gt;"",Schülerdaten!X379&lt;&gt;""),Schülerdaten!X379,"")</f>
        <v/>
      </c>
    </row>
    <row r="377" spans="1:26" x14ac:dyDescent="0.2">
      <c r="A377" s="146" t="str">
        <f>IF(OR(Schülerdaten!$C380&lt;&gt;""),Schülerdaten!A380,"")</f>
        <v/>
      </c>
      <c r="B377" s="146" t="str">
        <f>IF(A377&lt;&gt;"",Schülerdaten!B380,"")</f>
        <v/>
      </c>
      <c r="C377" s="146" t="str">
        <f>IF(AND(A377&lt;&gt;"",Schülerdaten!F380&lt;&gt;""),IF(INDEX(codeclint,MATCH(Schülerdaten!F380,libclint,0))&lt;&gt;"",INDEX(codeclint,MATCH(Schülerdaten!F380,libclint,0)),""),"")</f>
        <v/>
      </c>
      <c r="D377" s="146" t="str">
        <f t="shared" si="15"/>
        <v/>
      </c>
      <c r="E377" s="146" t="str">
        <f>IF(A377&lt;&gt;"",IF(Schülerdaten!G380&lt;&gt;"",IF(Schülerdaten!AB380&lt;&gt;"",IF(Schülerdaten!G380="LOC.ID",CONCATENATE("LOC.",Schülerdaten!AU$5),Schülerdaten!G380),""),""),"")</f>
        <v/>
      </c>
      <c r="F377" s="146" t="str">
        <f>IF(A377&lt;&gt;"",IF(Schülerdaten!H380&lt;&gt;"",Schülerdaten!H380,""),"")</f>
        <v/>
      </c>
      <c r="G377" s="146" t="str">
        <f>IF(AND(A377&lt;&gt;"",Schülerdaten!AC380&lt;&gt;""),IF(Schülerdaten!AC380=TRUE,INDEX(codesex,MATCH(Schülerdaten!I380,libsex,0)),Schülerdaten!I380),"")</f>
        <v/>
      </c>
      <c r="H377" s="147" t="str">
        <f>IF(A377&lt;&gt;"",IF(Schülerdaten!J380&lt;&gt;"",Schülerdaten!J380,""),"")</f>
        <v/>
      </c>
      <c r="I377" s="148" t="str">
        <f>IF(AND(A377&lt;&gt;"",Schülerdaten!AE380&lt;&gt;""),IF(Schülerdaten!AE380=TRUE,INDEX(codenat,MATCH(Schülerdaten!K380,libnat,0)),Schülerdaten!K380),"")</f>
        <v/>
      </c>
      <c r="J377" s="148" t="str">
        <f>IF(AND(A377&lt;&gt;"",Schülerdaten!AF380&lt;&gt;""),IF(Schülerdaten!AF380=TRUE,INDEX(codelangue,MATCH(Schülerdaten!L380,liblangue,0)),Schülerdaten!L380),"")</f>
        <v/>
      </c>
      <c r="K377" s="148" t="str">
        <f>IF(AND(A377&lt;&gt;"",Schülerdaten!AH380&lt;&gt;""),IF(Schülerdaten!AH380=TRUE,IF(INDEX(codegem,MATCH(Schülerdaten!M380,libgem,0))&lt;8000,INDEX(codegem,MATCH(Schülerdaten!M380,libgem,0)),""),Schülerdaten!M380),"")</f>
        <v/>
      </c>
      <c r="L377" s="148" t="str">
        <f>IF(AND(A377&lt;&gt;"",Schülerdaten!AH380&lt;&gt;""),IF(Schülerdaten!AH380=TRUE,INDEX(codegemhist,MATCH(Schülerdaten!M380,libgem,0)),""),"")</f>
        <v/>
      </c>
      <c r="M377" s="148" t="str">
        <f>IF(AND(A377&lt;&gt;"",Schülerdaten!AH380&lt;&gt;""),IF(Schülerdaten!AH380=TRUE,IF(INDEX(codegem,MATCH(Schülerdaten!M380,libgem,0))&gt;=8000,INDEX(codegem,MATCH(Schülerdaten!M380,libgem,0)),""),Schülerdaten!M380),"")</f>
        <v/>
      </c>
      <c r="N377" s="148" t="str">
        <f>IF(AND(A377&lt;&gt;"",Schülerdaten!AI380&lt;&gt;""),IF(Schülerdaten!AI380=TRUE,INDEX(codeschart,MATCH(Schülerdaten!N380,libschart,0)),Schülerdaten!N380),"")</f>
        <v/>
      </c>
      <c r="O377" s="148" t="str">
        <f>IF(AND(A377&lt;&gt;"",Schülerdaten!O380&lt;&gt;""),Schülerdaten!O380,"")</f>
        <v/>
      </c>
      <c r="P377" s="148" t="str">
        <f>IF(AND(A377&lt;&gt;"",Schülerdaten!AK380&lt;&gt;""),IF(Schülerdaten!AK380=TRUE,INDEX(codeform,MATCH(Schülerdaten!P380,libform,0)),Schülerdaten!P380),"")</f>
        <v/>
      </c>
      <c r="Q377" s="148" t="str">
        <f>IF(AND(A377&lt;&gt;"",Schülerdaten!AL380&lt;&gt;""),IF(Schülerdaten!AL380=TRUE,INDEX(codespe,MATCH(Schülerdaten!Q380,libspe,0)),Schülerdaten!Q380),"")</f>
        <v/>
      </c>
      <c r="R377" s="148" t="str">
        <f>IF(AND(A377&lt;&gt;"",OR(Schülerdaten!AM380&lt;&gt;"",Schülerdaten!AT380=FALSE)),IF(Schülerdaten!AM380=TRUE,INDEX(codemp1,MATCH(Schülerdaten!R380,libmp1,0)),IF(Schülerdaten!AT380=FALSE,0,Schülerdaten!R380)),"")</f>
        <v/>
      </c>
      <c r="S377" s="148" t="str">
        <f t="shared" si="16"/>
        <v/>
      </c>
      <c r="T377" s="148" t="str">
        <f t="shared" si="17"/>
        <v/>
      </c>
      <c r="U377" s="148" t="str">
        <f>IF(AND(A377&lt;&gt;"",Schülerdaten!S380&lt;&gt;""),Schülerdaten!S380,"")</f>
        <v/>
      </c>
      <c r="V377" s="148" t="str">
        <f>IF(AND(A377&lt;&gt;"",Schülerdaten!T380&lt;&gt;""),Schülerdaten!T380,"")</f>
        <v/>
      </c>
      <c r="W377" s="148" t="str">
        <f>IF(AND(A377&lt;&gt;"",Schülerdaten!U380&lt;&gt;""),Schülerdaten!U380,"")</f>
        <v/>
      </c>
      <c r="X377" s="148" t="str">
        <f>IF(AND(A377&lt;&gt;"",Schülerdaten!V380&lt;&gt;""),Schülerdaten!V380,"")</f>
        <v/>
      </c>
      <c r="Y377" s="148" t="str">
        <f>IF(AND(A377&lt;&gt;"",Schülerdaten!W380&lt;&gt;""),Schülerdaten!W380,"")</f>
        <v/>
      </c>
      <c r="Z377" s="148" t="str">
        <f>IF(AND(A377&lt;&gt;"",Schülerdaten!X380&lt;&gt;""),Schülerdaten!X380,"")</f>
        <v/>
      </c>
    </row>
    <row r="378" spans="1:26" x14ac:dyDescent="0.2">
      <c r="A378" s="146" t="str">
        <f>IF(OR(Schülerdaten!$C381&lt;&gt;""),Schülerdaten!A381,"")</f>
        <v/>
      </c>
      <c r="B378" s="146" t="str">
        <f>IF(A378&lt;&gt;"",Schülerdaten!B381,"")</f>
        <v/>
      </c>
      <c r="C378" s="146" t="str">
        <f>IF(AND(A378&lt;&gt;"",Schülerdaten!F381&lt;&gt;""),IF(INDEX(codeclint,MATCH(Schülerdaten!F381,libclint,0))&lt;&gt;"",INDEX(codeclint,MATCH(Schülerdaten!F381,libclint,0)),""),"")</f>
        <v/>
      </c>
      <c r="D378" s="146" t="str">
        <f t="shared" si="15"/>
        <v/>
      </c>
      <c r="E378" s="146" t="str">
        <f>IF(A378&lt;&gt;"",IF(Schülerdaten!G381&lt;&gt;"",IF(Schülerdaten!AB381&lt;&gt;"",IF(Schülerdaten!G381="LOC.ID",CONCATENATE("LOC.",Schülerdaten!AU$5),Schülerdaten!G381),""),""),"")</f>
        <v/>
      </c>
      <c r="F378" s="146" t="str">
        <f>IF(A378&lt;&gt;"",IF(Schülerdaten!H381&lt;&gt;"",Schülerdaten!H381,""),"")</f>
        <v/>
      </c>
      <c r="G378" s="146" t="str">
        <f>IF(AND(A378&lt;&gt;"",Schülerdaten!AC381&lt;&gt;""),IF(Schülerdaten!AC381=TRUE,INDEX(codesex,MATCH(Schülerdaten!I381,libsex,0)),Schülerdaten!I381),"")</f>
        <v/>
      </c>
      <c r="H378" s="147" t="str">
        <f>IF(A378&lt;&gt;"",IF(Schülerdaten!J381&lt;&gt;"",Schülerdaten!J381,""),"")</f>
        <v/>
      </c>
      <c r="I378" s="148" t="str">
        <f>IF(AND(A378&lt;&gt;"",Schülerdaten!AE381&lt;&gt;""),IF(Schülerdaten!AE381=TRUE,INDEX(codenat,MATCH(Schülerdaten!K381,libnat,0)),Schülerdaten!K381),"")</f>
        <v/>
      </c>
      <c r="J378" s="148" t="str">
        <f>IF(AND(A378&lt;&gt;"",Schülerdaten!AF381&lt;&gt;""),IF(Schülerdaten!AF381=TRUE,INDEX(codelangue,MATCH(Schülerdaten!L381,liblangue,0)),Schülerdaten!L381),"")</f>
        <v/>
      </c>
      <c r="K378" s="148" t="str">
        <f>IF(AND(A378&lt;&gt;"",Schülerdaten!AH381&lt;&gt;""),IF(Schülerdaten!AH381=TRUE,IF(INDEX(codegem,MATCH(Schülerdaten!M381,libgem,0))&lt;8000,INDEX(codegem,MATCH(Schülerdaten!M381,libgem,0)),""),Schülerdaten!M381),"")</f>
        <v/>
      </c>
      <c r="L378" s="148" t="str">
        <f>IF(AND(A378&lt;&gt;"",Schülerdaten!AH381&lt;&gt;""),IF(Schülerdaten!AH381=TRUE,INDEX(codegemhist,MATCH(Schülerdaten!M381,libgem,0)),""),"")</f>
        <v/>
      </c>
      <c r="M378" s="148" t="str">
        <f>IF(AND(A378&lt;&gt;"",Schülerdaten!AH381&lt;&gt;""),IF(Schülerdaten!AH381=TRUE,IF(INDEX(codegem,MATCH(Schülerdaten!M381,libgem,0))&gt;=8000,INDEX(codegem,MATCH(Schülerdaten!M381,libgem,0)),""),Schülerdaten!M381),"")</f>
        <v/>
      </c>
      <c r="N378" s="148" t="str">
        <f>IF(AND(A378&lt;&gt;"",Schülerdaten!AI381&lt;&gt;""),IF(Schülerdaten!AI381=TRUE,INDEX(codeschart,MATCH(Schülerdaten!N381,libschart,0)),Schülerdaten!N381),"")</f>
        <v/>
      </c>
      <c r="O378" s="148" t="str">
        <f>IF(AND(A378&lt;&gt;"",Schülerdaten!O381&lt;&gt;""),Schülerdaten!O381,"")</f>
        <v/>
      </c>
      <c r="P378" s="148" t="str">
        <f>IF(AND(A378&lt;&gt;"",Schülerdaten!AK381&lt;&gt;""),IF(Schülerdaten!AK381=TRUE,INDEX(codeform,MATCH(Schülerdaten!P381,libform,0)),Schülerdaten!P381),"")</f>
        <v/>
      </c>
      <c r="Q378" s="148" t="str">
        <f>IF(AND(A378&lt;&gt;"",Schülerdaten!AL381&lt;&gt;""),IF(Schülerdaten!AL381=TRUE,INDEX(codespe,MATCH(Schülerdaten!Q381,libspe,0)),Schülerdaten!Q381),"")</f>
        <v/>
      </c>
      <c r="R378" s="148" t="str">
        <f>IF(AND(A378&lt;&gt;"",OR(Schülerdaten!AM381&lt;&gt;"",Schülerdaten!AT381=FALSE)),IF(Schülerdaten!AM381=TRUE,INDEX(codemp1,MATCH(Schülerdaten!R381,libmp1,0)),IF(Schülerdaten!AT381=FALSE,0,Schülerdaten!R381)),"")</f>
        <v/>
      </c>
      <c r="S378" s="148" t="str">
        <f t="shared" si="16"/>
        <v/>
      </c>
      <c r="T378" s="148" t="str">
        <f t="shared" si="17"/>
        <v/>
      </c>
      <c r="U378" s="148" t="str">
        <f>IF(AND(A378&lt;&gt;"",Schülerdaten!S381&lt;&gt;""),Schülerdaten!S381,"")</f>
        <v/>
      </c>
      <c r="V378" s="148" t="str">
        <f>IF(AND(A378&lt;&gt;"",Schülerdaten!T381&lt;&gt;""),Schülerdaten!T381,"")</f>
        <v/>
      </c>
      <c r="W378" s="148" t="str">
        <f>IF(AND(A378&lt;&gt;"",Schülerdaten!U381&lt;&gt;""),Schülerdaten!U381,"")</f>
        <v/>
      </c>
      <c r="X378" s="148" t="str">
        <f>IF(AND(A378&lt;&gt;"",Schülerdaten!V381&lt;&gt;""),Schülerdaten!V381,"")</f>
        <v/>
      </c>
      <c r="Y378" s="148" t="str">
        <f>IF(AND(A378&lt;&gt;"",Schülerdaten!W381&lt;&gt;""),Schülerdaten!W381,"")</f>
        <v/>
      </c>
      <c r="Z378" s="148" t="str">
        <f>IF(AND(A378&lt;&gt;"",Schülerdaten!X381&lt;&gt;""),Schülerdaten!X381,"")</f>
        <v/>
      </c>
    </row>
    <row r="379" spans="1:26" x14ac:dyDescent="0.2">
      <c r="A379" s="146" t="str">
        <f>IF(OR(Schülerdaten!$C382&lt;&gt;""),Schülerdaten!A382,"")</f>
        <v/>
      </c>
      <c r="B379" s="146" t="str">
        <f>IF(A379&lt;&gt;"",Schülerdaten!B382,"")</f>
        <v/>
      </c>
      <c r="C379" s="146" t="str">
        <f>IF(AND(A379&lt;&gt;"",Schülerdaten!F382&lt;&gt;""),IF(INDEX(codeclint,MATCH(Schülerdaten!F382,libclint,0))&lt;&gt;"",INDEX(codeclint,MATCH(Schülerdaten!F382,libclint,0)),""),"")</f>
        <v/>
      </c>
      <c r="D379" s="146" t="str">
        <f t="shared" si="15"/>
        <v/>
      </c>
      <c r="E379" s="146" t="str">
        <f>IF(A379&lt;&gt;"",IF(Schülerdaten!G382&lt;&gt;"",IF(Schülerdaten!AB382&lt;&gt;"",IF(Schülerdaten!G382="LOC.ID",CONCATENATE("LOC.",Schülerdaten!AU$5),Schülerdaten!G382),""),""),"")</f>
        <v/>
      </c>
      <c r="F379" s="146" t="str">
        <f>IF(A379&lt;&gt;"",IF(Schülerdaten!H382&lt;&gt;"",Schülerdaten!H382,""),"")</f>
        <v/>
      </c>
      <c r="G379" s="146" t="str">
        <f>IF(AND(A379&lt;&gt;"",Schülerdaten!AC382&lt;&gt;""),IF(Schülerdaten!AC382=TRUE,INDEX(codesex,MATCH(Schülerdaten!I382,libsex,0)),Schülerdaten!I382),"")</f>
        <v/>
      </c>
      <c r="H379" s="147" t="str">
        <f>IF(A379&lt;&gt;"",IF(Schülerdaten!J382&lt;&gt;"",Schülerdaten!J382,""),"")</f>
        <v/>
      </c>
      <c r="I379" s="148" t="str">
        <f>IF(AND(A379&lt;&gt;"",Schülerdaten!AE382&lt;&gt;""),IF(Schülerdaten!AE382=TRUE,INDEX(codenat,MATCH(Schülerdaten!K382,libnat,0)),Schülerdaten!K382),"")</f>
        <v/>
      </c>
      <c r="J379" s="148" t="str">
        <f>IF(AND(A379&lt;&gt;"",Schülerdaten!AF382&lt;&gt;""),IF(Schülerdaten!AF382=TRUE,INDEX(codelangue,MATCH(Schülerdaten!L382,liblangue,0)),Schülerdaten!L382),"")</f>
        <v/>
      </c>
      <c r="K379" s="148" t="str">
        <f>IF(AND(A379&lt;&gt;"",Schülerdaten!AH382&lt;&gt;""),IF(Schülerdaten!AH382=TRUE,IF(INDEX(codegem,MATCH(Schülerdaten!M382,libgem,0))&lt;8000,INDEX(codegem,MATCH(Schülerdaten!M382,libgem,0)),""),Schülerdaten!M382),"")</f>
        <v/>
      </c>
      <c r="L379" s="148" t="str">
        <f>IF(AND(A379&lt;&gt;"",Schülerdaten!AH382&lt;&gt;""),IF(Schülerdaten!AH382=TRUE,INDEX(codegemhist,MATCH(Schülerdaten!M382,libgem,0)),""),"")</f>
        <v/>
      </c>
      <c r="M379" s="148" t="str">
        <f>IF(AND(A379&lt;&gt;"",Schülerdaten!AH382&lt;&gt;""),IF(Schülerdaten!AH382=TRUE,IF(INDEX(codegem,MATCH(Schülerdaten!M382,libgem,0))&gt;=8000,INDEX(codegem,MATCH(Schülerdaten!M382,libgem,0)),""),Schülerdaten!M382),"")</f>
        <v/>
      </c>
      <c r="N379" s="148" t="str">
        <f>IF(AND(A379&lt;&gt;"",Schülerdaten!AI382&lt;&gt;""),IF(Schülerdaten!AI382=TRUE,INDEX(codeschart,MATCH(Schülerdaten!N382,libschart,0)),Schülerdaten!N382),"")</f>
        <v/>
      </c>
      <c r="O379" s="148" t="str">
        <f>IF(AND(A379&lt;&gt;"",Schülerdaten!O382&lt;&gt;""),Schülerdaten!O382,"")</f>
        <v/>
      </c>
      <c r="P379" s="148" t="str">
        <f>IF(AND(A379&lt;&gt;"",Schülerdaten!AK382&lt;&gt;""),IF(Schülerdaten!AK382=TRUE,INDEX(codeform,MATCH(Schülerdaten!P382,libform,0)),Schülerdaten!P382),"")</f>
        <v/>
      </c>
      <c r="Q379" s="148" t="str">
        <f>IF(AND(A379&lt;&gt;"",Schülerdaten!AL382&lt;&gt;""),IF(Schülerdaten!AL382=TRUE,INDEX(codespe,MATCH(Schülerdaten!Q382,libspe,0)),Schülerdaten!Q382),"")</f>
        <v/>
      </c>
      <c r="R379" s="148" t="str">
        <f>IF(AND(A379&lt;&gt;"",OR(Schülerdaten!AM382&lt;&gt;"",Schülerdaten!AT382=FALSE)),IF(Schülerdaten!AM382=TRUE,INDEX(codemp1,MATCH(Schülerdaten!R382,libmp1,0)),IF(Schülerdaten!AT382=FALSE,0,Schülerdaten!R382)),"")</f>
        <v/>
      </c>
      <c r="S379" s="148" t="str">
        <f t="shared" si="16"/>
        <v/>
      </c>
      <c r="T379" s="148" t="str">
        <f t="shared" si="17"/>
        <v/>
      </c>
      <c r="U379" s="148" t="str">
        <f>IF(AND(A379&lt;&gt;"",Schülerdaten!S382&lt;&gt;""),Schülerdaten!S382,"")</f>
        <v/>
      </c>
      <c r="V379" s="148" t="str">
        <f>IF(AND(A379&lt;&gt;"",Schülerdaten!T382&lt;&gt;""),Schülerdaten!T382,"")</f>
        <v/>
      </c>
      <c r="W379" s="148" t="str">
        <f>IF(AND(A379&lt;&gt;"",Schülerdaten!U382&lt;&gt;""),Schülerdaten!U382,"")</f>
        <v/>
      </c>
      <c r="X379" s="148" t="str">
        <f>IF(AND(A379&lt;&gt;"",Schülerdaten!V382&lt;&gt;""),Schülerdaten!V382,"")</f>
        <v/>
      </c>
      <c r="Y379" s="148" t="str">
        <f>IF(AND(A379&lt;&gt;"",Schülerdaten!W382&lt;&gt;""),Schülerdaten!W382,"")</f>
        <v/>
      </c>
      <c r="Z379" s="148" t="str">
        <f>IF(AND(A379&lt;&gt;"",Schülerdaten!X382&lt;&gt;""),Schülerdaten!X382,"")</f>
        <v/>
      </c>
    </row>
    <row r="380" spans="1:26" x14ac:dyDescent="0.2">
      <c r="A380" s="146" t="str">
        <f>IF(OR(Schülerdaten!$C383&lt;&gt;""),Schülerdaten!A383,"")</f>
        <v/>
      </c>
      <c r="B380" s="146" t="str">
        <f>IF(A380&lt;&gt;"",Schülerdaten!B383,"")</f>
        <v/>
      </c>
      <c r="C380" s="146" t="str">
        <f>IF(AND(A380&lt;&gt;"",Schülerdaten!F383&lt;&gt;""),IF(INDEX(codeclint,MATCH(Schülerdaten!F383,libclint,0))&lt;&gt;"",INDEX(codeclint,MATCH(Schülerdaten!F383,libclint,0)),""),"")</f>
        <v/>
      </c>
      <c r="D380" s="146" t="str">
        <f t="shared" si="15"/>
        <v/>
      </c>
      <c r="E380" s="146" t="str">
        <f>IF(A380&lt;&gt;"",IF(Schülerdaten!G383&lt;&gt;"",IF(Schülerdaten!AB383&lt;&gt;"",IF(Schülerdaten!G383="LOC.ID",CONCATENATE("LOC.",Schülerdaten!AU$5),Schülerdaten!G383),""),""),"")</f>
        <v/>
      </c>
      <c r="F380" s="146" t="str">
        <f>IF(A380&lt;&gt;"",IF(Schülerdaten!H383&lt;&gt;"",Schülerdaten!H383,""),"")</f>
        <v/>
      </c>
      <c r="G380" s="146" t="str">
        <f>IF(AND(A380&lt;&gt;"",Schülerdaten!AC383&lt;&gt;""),IF(Schülerdaten!AC383=TRUE,INDEX(codesex,MATCH(Schülerdaten!I383,libsex,0)),Schülerdaten!I383),"")</f>
        <v/>
      </c>
      <c r="H380" s="147" t="str">
        <f>IF(A380&lt;&gt;"",IF(Schülerdaten!J383&lt;&gt;"",Schülerdaten!J383,""),"")</f>
        <v/>
      </c>
      <c r="I380" s="148" t="str">
        <f>IF(AND(A380&lt;&gt;"",Schülerdaten!AE383&lt;&gt;""),IF(Schülerdaten!AE383=TRUE,INDEX(codenat,MATCH(Schülerdaten!K383,libnat,0)),Schülerdaten!K383),"")</f>
        <v/>
      </c>
      <c r="J380" s="148" t="str">
        <f>IF(AND(A380&lt;&gt;"",Schülerdaten!AF383&lt;&gt;""),IF(Schülerdaten!AF383=TRUE,INDEX(codelangue,MATCH(Schülerdaten!L383,liblangue,0)),Schülerdaten!L383),"")</f>
        <v/>
      </c>
      <c r="K380" s="148" t="str">
        <f>IF(AND(A380&lt;&gt;"",Schülerdaten!AH383&lt;&gt;""),IF(Schülerdaten!AH383=TRUE,IF(INDEX(codegem,MATCH(Schülerdaten!M383,libgem,0))&lt;8000,INDEX(codegem,MATCH(Schülerdaten!M383,libgem,0)),""),Schülerdaten!M383),"")</f>
        <v/>
      </c>
      <c r="L380" s="148" t="str">
        <f>IF(AND(A380&lt;&gt;"",Schülerdaten!AH383&lt;&gt;""),IF(Schülerdaten!AH383=TRUE,INDEX(codegemhist,MATCH(Schülerdaten!M383,libgem,0)),""),"")</f>
        <v/>
      </c>
      <c r="M380" s="148" t="str">
        <f>IF(AND(A380&lt;&gt;"",Schülerdaten!AH383&lt;&gt;""),IF(Schülerdaten!AH383=TRUE,IF(INDEX(codegem,MATCH(Schülerdaten!M383,libgem,0))&gt;=8000,INDEX(codegem,MATCH(Schülerdaten!M383,libgem,0)),""),Schülerdaten!M383),"")</f>
        <v/>
      </c>
      <c r="N380" s="148" t="str">
        <f>IF(AND(A380&lt;&gt;"",Schülerdaten!AI383&lt;&gt;""),IF(Schülerdaten!AI383=TRUE,INDEX(codeschart,MATCH(Schülerdaten!N383,libschart,0)),Schülerdaten!N383),"")</f>
        <v/>
      </c>
      <c r="O380" s="148" t="str">
        <f>IF(AND(A380&lt;&gt;"",Schülerdaten!O383&lt;&gt;""),Schülerdaten!O383,"")</f>
        <v/>
      </c>
      <c r="P380" s="148" t="str">
        <f>IF(AND(A380&lt;&gt;"",Schülerdaten!AK383&lt;&gt;""),IF(Schülerdaten!AK383=TRUE,INDEX(codeform,MATCH(Schülerdaten!P383,libform,0)),Schülerdaten!P383),"")</f>
        <v/>
      </c>
      <c r="Q380" s="148" t="str">
        <f>IF(AND(A380&lt;&gt;"",Schülerdaten!AL383&lt;&gt;""),IF(Schülerdaten!AL383=TRUE,INDEX(codespe,MATCH(Schülerdaten!Q383,libspe,0)),Schülerdaten!Q383),"")</f>
        <v/>
      </c>
      <c r="R380" s="148" t="str">
        <f>IF(AND(A380&lt;&gt;"",OR(Schülerdaten!AM383&lt;&gt;"",Schülerdaten!AT383=FALSE)),IF(Schülerdaten!AM383=TRUE,INDEX(codemp1,MATCH(Schülerdaten!R383,libmp1,0)),IF(Schülerdaten!AT383=FALSE,0,Schülerdaten!R383)),"")</f>
        <v/>
      </c>
      <c r="S380" s="148" t="str">
        <f t="shared" si="16"/>
        <v/>
      </c>
      <c r="T380" s="148" t="str">
        <f t="shared" si="17"/>
        <v/>
      </c>
      <c r="U380" s="148" t="str">
        <f>IF(AND(A380&lt;&gt;"",Schülerdaten!S383&lt;&gt;""),Schülerdaten!S383,"")</f>
        <v/>
      </c>
      <c r="V380" s="148" t="str">
        <f>IF(AND(A380&lt;&gt;"",Schülerdaten!T383&lt;&gt;""),Schülerdaten!T383,"")</f>
        <v/>
      </c>
      <c r="W380" s="148" t="str">
        <f>IF(AND(A380&lt;&gt;"",Schülerdaten!U383&lt;&gt;""),Schülerdaten!U383,"")</f>
        <v/>
      </c>
      <c r="X380" s="148" t="str">
        <f>IF(AND(A380&lt;&gt;"",Schülerdaten!V383&lt;&gt;""),Schülerdaten!V383,"")</f>
        <v/>
      </c>
      <c r="Y380" s="148" t="str">
        <f>IF(AND(A380&lt;&gt;"",Schülerdaten!W383&lt;&gt;""),Schülerdaten!W383,"")</f>
        <v/>
      </c>
      <c r="Z380" s="148" t="str">
        <f>IF(AND(A380&lt;&gt;"",Schülerdaten!X383&lt;&gt;""),Schülerdaten!X383,"")</f>
        <v/>
      </c>
    </row>
    <row r="381" spans="1:26" x14ac:dyDescent="0.2">
      <c r="A381" s="146" t="str">
        <f>IF(OR(Schülerdaten!$C384&lt;&gt;""),Schülerdaten!A384,"")</f>
        <v/>
      </c>
      <c r="B381" s="146" t="str">
        <f>IF(A381&lt;&gt;"",Schülerdaten!B384,"")</f>
        <v/>
      </c>
      <c r="C381" s="146" t="str">
        <f>IF(AND(A381&lt;&gt;"",Schülerdaten!F384&lt;&gt;""),IF(INDEX(codeclint,MATCH(Schülerdaten!F384,libclint,0))&lt;&gt;"",INDEX(codeclint,MATCH(Schülerdaten!F384,libclint,0)),""),"")</f>
        <v/>
      </c>
      <c r="D381" s="146" t="str">
        <f t="shared" si="15"/>
        <v/>
      </c>
      <c r="E381" s="146" t="str">
        <f>IF(A381&lt;&gt;"",IF(Schülerdaten!G384&lt;&gt;"",IF(Schülerdaten!AB384&lt;&gt;"",IF(Schülerdaten!G384="LOC.ID",CONCATENATE("LOC.",Schülerdaten!AU$5),Schülerdaten!G384),""),""),"")</f>
        <v/>
      </c>
      <c r="F381" s="146" t="str">
        <f>IF(A381&lt;&gt;"",IF(Schülerdaten!H384&lt;&gt;"",Schülerdaten!H384,""),"")</f>
        <v/>
      </c>
      <c r="G381" s="146" t="str">
        <f>IF(AND(A381&lt;&gt;"",Schülerdaten!AC384&lt;&gt;""),IF(Schülerdaten!AC384=TRUE,INDEX(codesex,MATCH(Schülerdaten!I384,libsex,0)),Schülerdaten!I384),"")</f>
        <v/>
      </c>
      <c r="H381" s="147" t="str">
        <f>IF(A381&lt;&gt;"",IF(Schülerdaten!J384&lt;&gt;"",Schülerdaten!J384,""),"")</f>
        <v/>
      </c>
      <c r="I381" s="148" t="str">
        <f>IF(AND(A381&lt;&gt;"",Schülerdaten!AE384&lt;&gt;""),IF(Schülerdaten!AE384=TRUE,INDEX(codenat,MATCH(Schülerdaten!K384,libnat,0)),Schülerdaten!K384),"")</f>
        <v/>
      </c>
      <c r="J381" s="148" t="str">
        <f>IF(AND(A381&lt;&gt;"",Schülerdaten!AF384&lt;&gt;""),IF(Schülerdaten!AF384=TRUE,INDEX(codelangue,MATCH(Schülerdaten!L384,liblangue,0)),Schülerdaten!L384),"")</f>
        <v/>
      </c>
      <c r="K381" s="148" t="str">
        <f>IF(AND(A381&lt;&gt;"",Schülerdaten!AH384&lt;&gt;""),IF(Schülerdaten!AH384=TRUE,IF(INDEX(codegem,MATCH(Schülerdaten!M384,libgem,0))&lt;8000,INDEX(codegem,MATCH(Schülerdaten!M384,libgem,0)),""),Schülerdaten!M384),"")</f>
        <v/>
      </c>
      <c r="L381" s="148" t="str">
        <f>IF(AND(A381&lt;&gt;"",Schülerdaten!AH384&lt;&gt;""),IF(Schülerdaten!AH384=TRUE,INDEX(codegemhist,MATCH(Schülerdaten!M384,libgem,0)),""),"")</f>
        <v/>
      </c>
      <c r="M381" s="148" t="str">
        <f>IF(AND(A381&lt;&gt;"",Schülerdaten!AH384&lt;&gt;""),IF(Schülerdaten!AH384=TRUE,IF(INDEX(codegem,MATCH(Schülerdaten!M384,libgem,0))&gt;=8000,INDEX(codegem,MATCH(Schülerdaten!M384,libgem,0)),""),Schülerdaten!M384),"")</f>
        <v/>
      </c>
      <c r="N381" s="148" t="str">
        <f>IF(AND(A381&lt;&gt;"",Schülerdaten!AI384&lt;&gt;""),IF(Schülerdaten!AI384=TRUE,INDEX(codeschart,MATCH(Schülerdaten!N384,libschart,0)),Schülerdaten!N384),"")</f>
        <v/>
      </c>
      <c r="O381" s="148" t="str">
        <f>IF(AND(A381&lt;&gt;"",Schülerdaten!O384&lt;&gt;""),Schülerdaten!O384,"")</f>
        <v/>
      </c>
      <c r="P381" s="148" t="str">
        <f>IF(AND(A381&lt;&gt;"",Schülerdaten!AK384&lt;&gt;""),IF(Schülerdaten!AK384=TRUE,INDEX(codeform,MATCH(Schülerdaten!P384,libform,0)),Schülerdaten!P384),"")</f>
        <v/>
      </c>
      <c r="Q381" s="148" t="str">
        <f>IF(AND(A381&lt;&gt;"",Schülerdaten!AL384&lt;&gt;""),IF(Schülerdaten!AL384=TRUE,INDEX(codespe,MATCH(Schülerdaten!Q384,libspe,0)),Schülerdaten!Q384),"")</f>
        <v/>
      </c>
      <c r="R381" s="148" t="str">
        <f>IF(AND(A381&lt;&gt;"",OR(Schülerdaten!AM384&lt;&gt;"",Schülerdaten!AT384=FALSE)),IF(Schülerdaten!AM384=TRUE,INDEX(codemp1,MATCH(Schülerdaten!R384,libmp1,0)),IF(Schülerdaten!AT384=FALSE,0,Schülerdaten!R384)),"")</f>
        <v/>
      </c>
      <c r="S381" s="148" t="str">
        <f t="shared" si="16"/>
        <v/>
      </c>
      <c r="T381" s="148" t="str">
        <f t="shared" si="17"/>
        <v/>
      </c>
      <c r="U381" s="148" t="str">
        <f>IF(AND(A381&lt;&gt;"",Schülerdaten!S384&lt;&gt;""),Schülerdaten!S384,"")</f>
        <v/>
      </c>
      <c r="V381" s="148" t="str">
        <f>IF(AND(A381&lt;&gt;"",Schülerdaten!T384&lt;&gt;""),Schülerdaten!T384,"")</f>
        <v/>
      </c>
      <c r="W381" s="148" t="str">
        <f>IF(AND(A381&lt;&gt;"",Schülerdaten!U384&lt;&gt;""),Schülerdaten!U384,"")</f>
        <v/>
      </c>
      <c r="X381" s="148" t="str">
        <f>IF(AND(A381&lt;&gt;"",Schülerdaten!V384&lt;&gt;""),Schülerdaten!V384,"")</f>
        <v/>
      </c>
      <c r="Y381" s="148" t="str">
        <f>IF(AND(A381&lt;&gt;"",Schülerdaten!W384&lt;&gt;""),Schülerdaten!W384,"")</f>
        <v/>
      </c>
      <c r="Z381" s="148" t="str">
        <f>IF(AND(A381&lt;&gt;"",Schülerdaten!X384&lt;&gt;""),Schülerdaten!X384,"")</f>
        <v/>
      </c>
    </row>
    <row r="382" spans="1:26" x14ac:dyDescent="0.2">
      <c r="A382" s="146" t="str">
        <f>IF(OR(Schülerdaten!$C385&lt;&gt;""),Schülerdaten!A385,"")</f>
        <v/>
      </c>
      <c r="B382" s="146" t="str">
        <f>IF(A382&lt;&gt;"",Schülerdaten!B385,"")</f>
        <v/>
      </c>
      <c r="C382" s="146" t="str">
        <f>IF(AND(A382&lt;&gt;"",Schülerdaten!F385&lt;&gt;""),IF(INDEX(codeclint,MATCH(Schülerdaten!F385,libclint,0))&lt;&gt;"",INDEX(codeclint,MATCH(Schülerdaten!F385,libclint,0)),""),"")</f>
        <v/>
      </c>
      <c r="D382" s="146" t="str">
        <f t="shared" si="15"/>
        <v/>
      </c>
      <c r="E382" s="146" t="str">
        <f>IF(A382&lt;&gt;"",IF(Schülerdaten!G385&lt;&gt;"",IF(Schülerdaten!AB385&lt;&gt;"",IF(Schülerdaten!G385="LOC.ID",CONCATENATE("LOC.",Schülerdaten!AU$5),Schülerdaten!G385),""),""),"")</f>
        <v/>
      </c>
      <c r="F382" s="146" t="str">
        <f>IF(A382&lt;&gt;"",IF(Schülerdaten!H385&lt;&gt;"",Schülerdaten!H385,""),"")</f>
        <v/>
      </c>
      <c r="G382" s="146" t="str">
        <f>IF(AND(A382&lt;&gt;"",Schülerdaten!AC385&lt;&gt;""),IF(Schülerdaten!AC385=TRUE,INDEX(codesex,MATCH(Schülerdaten!I385,libsex,0)),Schülerdaten!I385),"")</f>
        <v/>
      </c>
      <c r="H382" s="147" t="str">
        <f>IF(A382&lt;&gt;"",IF(Schülerdaten!J385&lt;&gt;"",Schülerdaten!J385,""),"")</f>
        <v/>
      </c>
      <c r="I382" s="148" t="str">
        <f>IF(AND(A382&lt;&gt;"",Schülerdaten!AE385&lt;&gt;""),IF(Schülerdaten!AE385=TRUE,INDEX(codenat,MATCH(Schülerdaten!K385,libnat,0)),Schülerdaten!K385),"")</f>
        <v/>
      </c>
      <c r="J382" s="148" t="str">
        <f>IF(AND(A382&lt;&gt;"",Schülerdaten!AF385&lt;&gt;""),IF(Schülerdaten!AF385=TRUE,INDEX(codelangue,MATCH(Schülerdaten!L385,liblangue,0)),Schülerdaten!L385),"")</f>
        <v/>
      </c>
      <c r="K382" s="148" t="str">
        <f>IF(AND(A382&lt;&gt;"",Schülerdaten!AH385&lt;&gt;""),IF(Schülerdaten!AH385=TRUE,IF(INDEX(codegem,MATCH(Schülerdaten!M385,libgem,0))&lt;8000,INDEX(codegem,MATCH(Schülerdaten!M385,libgem,0)),""),Schülerdaten!M385),"")</f>
        <v/>
      </c>
      <c r="L382" s="148" t="str">
        <f>IF(AND(A382&lt;&gt;"",Schülerdaten!AH385&lt;&gt;""),IF(Schülerdaten!AH385=TRUE,INDEX(codegemhist,MATCH(Schülerdaten!M385,libgem,0)),""),"")</f>
        <v/>
      </c>
      <c r="M382" s="148" t="str">
        <f>IF(AND(A382&lt;&gt;"",Schülerdaten!AH385&lt;&gt;""),IF(Schülerdaten!AH385=TRUE,IF(INDEX(codegem,MATCH(Schülerdaten!M385,libgem,0))&gt;=8000,INDEX(codegem,MATCH(Schülerdaten!M385,libgem,0)),""),Schülerdaten!M385),"")</f>
        <v/>
      </c>
      <c r="N382" s="148" t="str">
        <f>IF(AND(A382&lt;&gt;"",Schülerdaten!AI385&lt;&gt;""),IF(Schülerdaten!AI385=TRUE,INDEX(codeschart,MATCH(Schülerdaten!N385,libschart,0)),Schülerdaten!N385),"")</f>
        <v/>
      </c>
      <c r="O382" s="148" t="str">
        <f>IF(AND(A382&lt;&gt;"",Schülerdaten!O385&lt;&gt;""),Schülerdaten!O385,"")</f>
        <v/>
      </c>
      <c r="P382" s="148" t="str">
        <f>IF(AND(A382&lt;&gt;"",Schülerdaten!AK385&lt;&gt;""),IF(Schülerdaten!AK385=TRUE,INDEX(codeform,MATCH(Schülerdaten!P385,libform,0)),Schülerdaten!P385),"")</f>
        <v/>
      </c>
      <c r="Q382" s="148" t="str">
        <f>IF(AND(A382&lt;&gt;"",Schülerdaten!AL385&lt;&gt;""),IF(Schülerdaten!AL385=TRUE,INDEX(codespe,MATCH(Schülerdaten!Q385,libspe,0)),Schülerdaten!Q385),"")</f>
        <v/>
      </c>
      <c r="R382" s="148" t="str">
        <f>IF(AND(A382&lt;&gt;"",OR(Schülerdaten!AM385&lt;&gt;"",Schülerdaten!AT385=FALSE)),IF(Schülerdaten!AM385=TRUE,INDEX(codemp1,MATCH(Schülerdaten!R385,libmp1,0)),IF(Schülerdaten!AT385=FALSE,0,Schülerdaten!R385)),"")</f>
        <v/>
      </c>
      <c r="S382" s="148" t="str">
        <f t="shared" si="16"/>
        <v/>
      </c>
      <c r="T382" s="148" t="str">
        <f t="shared" si="17"/>
        <v/>
      </c>
      <c r="U382" s="148" t="str">
        <f>IF(AND(A382&lt;&gt;"",Schülerdaten!S385&lt;&gt;""),Schülerdaten!S385,"")</f>
        <v/>
      </c>
      <c r="V382" s="148" t="str">
        <f>IF(AND(A382&lt;&gt;"",Schülerdaten!T385&lt;&gt;""),Schülerdaten!T385,"")</f>
        <v/>
      </c>
      <c r="W382" s="148" t="str">
        <f>IF(AND(A382&lt;&gt;"",Schülerdaten!U385&lt;&gt;""),Schülerdaten!U385,"")</f>
        <v/>
      </c>
      <c r="X382" s="148" t="str">
        <f>IF(AND(A382&lt;&gt;"",Schülerdaten!V385&lt;&gt;""),Schülerdaten!V385,"")</f>
        <v/>
      </c>
      <c r="Y382" s="148" t="str">
        <f>IF(AND(A382&lt;&gt;"",Schülerdaten!W385&lt;&gt;""),Schülerdaten!W385,"")</f>
        <v/>
      </c>
      <c r="Z382" s="148" t="str">
        <f>IF(AND(A382&lt;&gt;"",Schülerdaten!X385&lt;&gt;""),Schülerdaten!X385,"")</f>
        <v/>
      </c>
    </row>
    <row r="383" spans="1:26" x14ac:dyDescent="0.2">
      <c r="A383" s="146" t="str">
        <f>IF(OR(Schülerdaten!$C386&lt;&gt;""),Schülerdaten!A386,"")</f>
        <v/>
      </c>
      <c r="B383" s="146" t="str">
        <f>IF(A383&lt;&gt;"",Schülerdaten!B386,"")</f>
        <v/>
      </c>
      <c r="C383" s="146" t="str">
        <f>IF(AND(A383&lt;&gt;"",Schülerdaten!F386&lt;&gt;""),IF(INDEX(codeclint,MATCH(Schülerdaten!F386,libclint,0))&lt;&gt;"",INDEX(codeclint,MATCH(Schülerdaten!F386,libclint,0)),""),"")</f>
        <v/>
      </c>
      <c r="D383" s="146" t="str">
        <f t="shared" si="15"/>
        <v/>
      </c>
      <c r="E383" s="146" t="str">
        <f>IF(A383&lt;&gt;"",IF(Schülerdaten!G386&lt;&gt;"",IF(Schülerdaten!AB386&lt;&gt;"",IF(Schülerdaten!G386="LOC.ID",CONCATENATE("LOC.",Schülerdaten!AU$5),Schülerdaten!G386),""),""),"")</f>
        <v/>
      </c>
      <c r="F383" s="146" t="str">
        <f>IF(A383&lt;&gt;"",IF(Schülerdaten!H386&lt;&gt;"",Schülerdaten!H386,""),"")</f>
        <v/>
      </c>
      <c r="G383" s="146" t="str">
        <f>IF(AND(A383&lt;&gt;"",Schülerdaten!AC386&lt;&gt;""),IF(Schülerdaten!AC386=TRUE,INDEX(codesex,MATCH(Schülerdaten!I386,libsex,0)),Schülerdaten!I386),"")</f>
        <v/>
      </c>
      <c r="H383" s="147" t="str">
        <f>IF(A383&lt;&gt;"",IF(Schülerdaten!J386&lt;&gt;"",Schülerdaten!J386,""),"")</f>
        <v/>
      </c>
      <c r="I383" s="148" t="str">
        <f>IF(AND(A383&lt;&gt;"",Schülerdaten!AE386&lt;&gt;""),IF(Schülerdaten!AE386=TRUE,INDEX(codenat,MATCH(Schülerdaten!K386,libnat,0)),Schülerdaten!K386),"")</f>
        <v/>
      </c>
      <c r="J383" s="148" t="str">
        <f>IF(AND(A383&lt;&gt;"",Schülerdaten!AF386&lt;&gt;""),IF(Schülerdaten!AF386=TRUE,INDEX(codelangue,MATCH(Schülerdaten!L386,liblangue,0)),Schülerdaten!L386),"")</f>
        <v/>
      </c>
      <c r="K383" s="148" t="str">
        <f>IF(AND(A383&lt;&gt;"",Schülerdaten!AH386&lt;&gt;""),IF(Schülerdaten!AH386=TRUE,IF(INDEX(codegem,MATCH(Schülerdaten!M386,libgem,0))&lt;8000,INDEX(codegem,MATCH(Schülerdaten!M386,libgem,0)),""),Schülerdaten!M386),"")</f>
        <v/>
      </c>
      <c r="L383" s="148" t="str">
        <f>IF(AND(A383&lt;&gt;"",Schülerdaten!AH386&lt;&gt;""),IF(Schülerdaten!AH386=TRUE,INDEX(codegemhist,MATCH(Schülerdaten!M386,libgem,0)),""),"")</f>
        <v/>
      </c>
      <c r="M383" s="148" t="str">
        <f>IF(AND(A383&lt;&gt;"",Schülerdaten!AH386&lt;&gt;""),IF(Schülerdaten!AH386=TRUE,IF(INDEX(codegem,MATCH(Schülerdaten!M386,libgem,0))&gt;=8000,INDEX(codegem,MATCH(Schülerdaten!M386,libgem,0)),""),Schülerdaten!M386),"")</f>
        <v/>
      </c>
      <c r="N383" s="148" t="str">
        <f>IF(AND(A383&lt;&gt;"",Schülerdaten!AI386&lt;&gt;""),IF(Schülerdaten!AI386=TRUE,INDEX(codeschart,MATCH(Schülerdaten!N386,libschart,0)),Schülerdaten!N386),"")</f>
        <v/>
      </c>
      <c r="O383" s="148" t="str">
        <f>IF(AND(A383&lt;&gt;"",Schülerdaten!O386&lt;&gt;""),Schülerdaten!O386,"")</f>
        <v/>
      </c>
      <c r="P383" s="148" t="str">
        <f>IF(AND(A383&lt;&gt;"",Schülerdaten!AK386&lt;&gt;""),IF(Schülerdaten!AK386=TRUE,INDEX(codeform,MATCH(Schülerdaten!P386,libform,0)),Schülerdaten!P386),"")</f>
        <v/>
      </c>
      <c r="Q383" s="148" t="str">
        <f>IF(AND(A383&lt;&gt;"",Schülerdaten!AL386&lt;&gt;""),IF(Schülerdaten!AL386=TRUE,INDEX(codespe,MATCH(Schülerdaten!Q386,libspe,0)),Schülerdaten!Q386),"")</f>
        <v/>
      </c>
      <c r="R383" s="148" t="str">
        <f>IF(AND(A383&lt;&gt;"",OR(Schülerdaten!AM386&lt;&gt;"",Schülerdaten!AT386=FALSE)),IF(Schülerdaten!AM386=TRUE,INDEX(codemp1,MATCH(Schülerdaten!R386,libmp1,0)),IF(Schülerdaten!AT386=FALSE,0,Schülerdaten!R386)),"")</f>
        <v/>
      </c>
      <c r="S383" s="148" t="str">
        <f t="shared" si="16"/>
        <v/>
      </c>
      <c r="T383" s="148" t="str">
        <f t="shared" si="17"/>
        <v/>
      </c>
      <c r="U383" s="148" t="str">
        <f>IF(AND(A383&lt;&gt;"",Schülerdaten!S386&lt;&gt;""),Schülerdaten!S386,"")</f>
        <v/>
      </c>
      <c r="V383" s="148" t="str">
        <f>IF(AND(A383&lt;&gt;"",Schülerdaten!T386&lt;&gt;""),Schülerdaten!T386,"")</f>
        <v/>
      </c>
      <c r="W383" s="148" t="str">
        <f>IF(AND(A383&lt;&gt;"",Schülerdaten!U386&lt;&gt;""),Schülerdaten!U386,"")</f>
        <v/>
      </c>
      <c r="X383" s="148" t="str">
        <f>IF(AND(A383&lt;&gt;"",Schülerdaten!V386&lt;&gt;""),Schülerdaten!V386,"")</f>
        <v/>
      </c>
      <c r="Y383" s="148" t="str">
        <f>IF(AND(A383&lt;&gt;"",Schülerdaten!W386&lt;&gt;""),Schülerdaten!W386,"")</f>
        <v/>
      </c>
      <c r="Z383" s="148" t="str">
        <f>IF(AND(A383&lt;&gt;"",Schülerdaten!X386&lt;&gt;""),Schülerdaten!X386,"")</f>
        <v/>
      </c>
    </row>
    <row r="384" spans="1:26" x14ac:dyDescent="0.2">
      <c r="A384" s="146" t="str">
        <f>IF(OR(Schülerdaten!$C387&lt;&gt;""),Schülerdaten!A387,"")</f>
        <v/>
      </c>
      <c r="B384" s="146" t="str">
        <f>IF(A384&lt;&gt;"",Schülerdaten!B387,"")</f>
        <v/>
      </c>
      <c r="C384" s="146" t="str">
        <f>IF(AND(A384&lt;&gt;"",Schülerdaten!F387&lt;&gt;""),IF(INDEX(codeclint,MATCH(Schülerdaten!F387,libclint,0))&lt;&gt;"",INDEX(codeclint,MATCH(Schülerdaten!F387,libclint,0)),""),"")</f>
        <v/>
      </c>
      <c r="D384" s="146" t="str">
        <f t="shared" si="15"/>
        <v/>
      </c>
      <c r="E384" s="146" t="str">
        <f>IF(A384&lt;&gt;"",IF(Schülerdaten!G387&lt;&gt;"",IF(Schülerdaten!AB387&lt;&gt;"",IF(Schülerdaten!G387="LOC.ID",CONCATENATE("LOC.",Schülerdaten!AU$5),Schülerdaten!G387),""),""),"")</f>
        <v/>
      </c>
      <c r="F384" s="146" t="str">
        <f>IF(A384&lt;&gt;"",IF(Schülerdaten!H387&lt;&gt;"",Schülerdaten!H387,""),"")</f>
        <v/>
      </c>
      <c r="G384" s="146" t="str">
        <f>IF(AND(A384&lt;&gt;"",Schülerdaten!AC387&lt;&gt;""),IF(Schülerdaten!AC387=TRUE,INDEX(codesex,MATCH(Schülerdaten!I387,libsex,0)),Schülerdaten!I387),"")</f>
        <v/>
      </c>
      <c r="H384" s="147" t="str">
        <f>IF(A384&lt;&gt;"",IF(Schülerdaten!J387&lt;&gt;"",Schülerdaten!J387,""),"")</f>
        <v/>
      </c>
      <c r="I384" s="148" t="str">
        <f>IF(AND(A384&lt;&gt;"",Schülerdaten!AE387&lt;&gt;""),IF(Schülerdaten!AE387=TRUE,INDEX(codenat,MATCH(Schülerdaten!K387,libnat,0)),Schülerdaten!K387),"")</f>
        <v/>
      </c>
      <c r="J384" s="148" t="str">
        <f>IF(AND(A384&lt;&gt;"",Schülerdaten!AF387&lt;&gt;""),IF(Schülerdaten!AF387=TRUE,INDEX(codelangue,MATCH(Schülerdaten!L387,liblangue,0)),Schülerdaten!L387),"")</f>
        <v/>
      </c>
      <c r="K384" s="148" t="str">
        <f>IF(AND(A384&lt;&gt;"",Schülerdaten!AH387&lt;&gt;""),IF(Schülerdaten!AH387=TRUE,IF(INDEX(codegem,MATCH(Schülerdaten!M387,libgem,0))&lt;8000,INDEX(codegem,MATCH(Schülerdaten!M387,libgem,0)),""),Schülerdaten!M387),"")</f>
        <v/>
      </c>
      <c r="L384" s="148" t="str">
        <f>IF(AND(A384&lt;&gt;"",Schülerdaten!AH387&lt;&gt;""),IF(Schülerdaten!AH387=TRUE,INDEX(codegemhist,MATCH(Schülerdaten!M387,libgem,0)),""),"")</f>
        <v/>
      </c>
      <c r="M384" s="148" t="str">
        <f>IF(AND(A384&lt;&gt;"",Schülerdaten!AH387&lt;&gt;""),IF(Schülerdaten!AH387=TRUE,IF(INDEX(codegem,MATCH(Schülerdaten!M387,libgem,0))&gt;=8000,INDEX(codegem,MATCH(Schülerdaten!M387,libgem,0)),""),Schülerdaten!M387),"")</f>
        <v/>
      </c>
      <c r="N384" s="148" t="str">
        <f>IF(AND(A384&lt;&gt;"",Schülerdaten!AI387&lt;&gt;""),IF(Schülerdaten!AI387=TRUE,INDEX(codeschart,MATCH(Schülerdaten!N387,libschart,0)),Schülerdaten!N387),"")</f>
        <v/>
      </c>
      <c r="O384" s="148" t="str">
        <f>IF(AND(A384&lt;&gt;"",Schülerdaten!O387&lt;&gt;""),Schülerdaten!O387,"")</f>
        <v/>
      </c>
      <c r="P384" s="148" t="str">
        <f>IF(AND(A384&lt;&gt;"",Schülerdaten!AK387&lt;&gt;""),IF(Schülerdaten!AK387=TRUE,INDEX(codeform,MATCH(Schülerdaten!P387,libform,0)),Schülerdaten!P387),"")</f>
        <v/>
      </c>
      <c r="Q384" s="148" t="str">
        <f>IF(AND(A384&lt;&gt;"",Schülerdaten!AL387&lt;&gt;""),IF(Schülerdaten!AL387=TRUE,INDEX(codespe,MATCH(Schülerdaten!Q387,libspe,0)),Schülerdaten!Q387),"")</f>
        <v/>
      </c>
      <c r="R384" s="148" t="str">
        <f>IF(AND(A384&lt;&gt;"",OR(Schülerdaten!AM387&lt;&gt;"",Schülerdaten!AT387=FALSE)),IF(Schülerdaten!AM387=TRUE,INDEX(codemp1,MATCH(Schülerdaten!R387,libmp1,0)),IF(Schülerdaten!AT387=FALSE,0,Schülerdaten!R387)),"")</f>
        <v/>
      </c>
      <c r="S384" s="148" t="str">
        <f t="shared" si="16"/>
        <v/>
      </c>
      <c r="T384" s="148" t="str">
        <f t="shared" si="17"/>
        <v/>
      </c>
      <c r="U384" s="148" t="str">
        <f>IF(AND(A384&lt;&gt;"",Schülerdaten!S387&lt;&gt;""),Schülerdaten!S387,"")</f>
        <v/>
      </c>
      <c r="V384" s="148" t="str">
        <f>IF(AND(A384&lt;&gt;"",Schülerdaten!T387&lt;&gt;""),Schülerdaten!T387,"")</f>
        <v/>
      </c>
      <c r="W384" s="148" t="str">
        <f>IF(AND(A384&lt;&gt;"",Schülerdaten!U387&lt;&gt;""),Schülerdaten!U387,"")</f>
        <v/>
      </c>
      <c r="X384" s="148" t="str">
        <f>IF(AND(A384&lt;&gt;"",Schülerdaten!V387&lt;&gt;""),Schülerdaten!V387,"")</f>
        <v/>
      </c>
      <c r="Y384" s="148" t="str">
        <f>IF(AND(A384&lt;&gt;"",Schülerdaten!W387&lt;&gt;""),Schülerdaten!W387,"")</f>
        <v/>
      </c>
      <c r="Z384" s="148" t="str">
        <f>IF(AND(A384&lt;&gt;"",Schülerdaten!X387&lt;&gt;""),Schülerdaten!X387,"")</f>
        <v/>
      </c>
    </row>
    <row r="385" spans="1:26" x14ac:dyDescent="0.2">
      <c r="A385" s="146" t="str">
        <f>IF(OR(Schülerdaten!$C388&lt;&gt;""),Schülerdaten!A388,"")</f>
        <v/>
      </c>
      <c r="B385" s="146" t="str">
        <f>IF(A385&lt;&gt;"",Schülerdaten!B388,"")</f>
        <v/>
      </c>
      <c r="C385" s="146" t="str">
        <f>IF(AND(A385&lt;&gt;"",Schülerdaten!F388&lt;&gt;""),IF(INDEX(codeclint,MATCH(Schülerdaten!F388,libclint,0))&lt;&gt;"",INDEX(codeclint,MATCH(Schülerdaten!F388,libclint,0)),""),"")</f>
        <v/>
      </c>
      <c r="D385" s="146" t="str">
        <f t="shared" si="15"/>
        <v/>
      </c>
      <c r="E385" s="146" t="str">
        <f>IF(A385&lt;&gt;"",IF(Schülerdaten!G388&lt;&gt;"",IF(Schülerdaten!AB388&lt;&gt;"",IF(Schülerdaten!G388="LOC.ID",CONCATENATE("LOC.",Schülerdaten!AU$5),Schülerdaten!G388),""),""),"")</f>
        <v/>
      </c>
      <c r="F385" s="146" t="str">
        <f>IF(A385&lt;&gt;"",IF(Schülerdaten!H388&lt;&gt;"",Schülerdaten!H388,""),"")</f>
        <v/>
      </c>
      <c r="G385" s="146" t="str">
        <f>IF(AND(A385&lt;&gt;"",Schülerdaten!AC388&lt;&gt;""),IF(Schülerdaten!AC388=TRUE,INDEX(codesex,MATCH(Schülerdaten!I388,libsex,0)),Schülerdaten!I388),"")</f>
        <v/>
      </c>
      <c r="H385" s="147" t="str">
        <f>IF(A385&lt;&gt;"",IF(Schülerdaten!J388&lt;&gt;"",Schülerdaten!J388,""),"")</f>
        <v/>
      </c>
      <c r="I385" s="148" t="str">
        <f>IF(AND(A385&lt;&gt;"",Schülerdaten!AE388&lt;&gt;""),IF(Schülerdaten!AE388=TRUE,INDEX(codenat,MATCH(Schülerdaten!K388,libnat,0)),Schülerdaten!K388),"")</f>
        <v/>
      </c>
      <c r="J385" s="148" t="str">
        <f>IF(AND(A385&lt;&gt;"",Schülerdaten!AF388&lt;&gt;""),IF(Schülerdaten!AF388=TRUE,INDEX(codelangue,MATCH(Schülerdaten!L388,liblangue,0)),Schülerdaten!L388),"")</f>
        <v/>
      </c>
      <c r="K385" s="148" t="str">
        <f>IF(AND(A385&lt;&gt;"",Schülerdaten!AH388&lt;&gt;""),IF(Schülerdaten!AH388=TRUE,IF(INDEX(codegem,MATCH(Schülerdaten!M388,libgem,0))&lt;8000,INDEX(codegem,MATCH(Schülerdaten!M388,libgem,0)),""),Schülerdaten!M388),"")</f>
        <v/>
      </c>
      <c r="L385" s="148" t="str">
        <f>IF(AND(A385&lt;&gt;"",Schülerdaten!AH388&lt;&gt;""),IF(Schülerdaten!AH388=TRUE,INDEX(codegemhist,MATCH(Schülerdaten!M388,libgem,0)),""),"")</f>
        <v/>
      </c>
      <c r="M385" s="148" t="str">
        <f>IF(AND(A385&lt;&gt;"",Schülerdaten!AH388&lt;&gt;""),IF(Schülerdaten!AH388=TRUE,IF(INDEX(codegem,MATCH(Schülerdaten!M388,libgem,0))&gt;=8000,INDEX(codegem,MATCH(Schülerdaten!M388,libgem,0)),""),Schülerdaten!M388),"")</f>
        <v/>
      </c>
      <c r="N385" s="148" t="str">
        <f>IF(AND(A385&lt;&gt;"",Schülerdaten!AI388&lt;&gt;""),IF(Schülerdaten!AI388=TRUE,INDEX(codeschart,MATCH(Schülerdaten!N388,libschart,0)),Schülerdaten!N388),"")</f>
        <v/>
      </c>
      <c r="O385" s="148" t="str">
        <f>IF(AND(A385&lt;&gt;"",Schülerdaten!O388&lt;&gt;""),Schülerdaten!O388,"")</f>
        <v/>
      </c>
      <c r="P385" s="148" t="str">
        <f>IF(AND(A385&lt;&gt;"",Schülerdaten!AK388&lt;&gt;""),IF(Schülerdaten!AK388=TRUE,INDEX(codeform,MATCH(Schülerdaten!P388,libform,0)),Schülerdaten!P388),"")</f>
        <v/>
      </c>
      <c r="Q385" s="148" t="str">
        <f>IF(AND(A385&lt;&gt;"",Schülerdaten!AL388&lt;&gt;""),IF(Schülerdaten!AL388=TRUE,INDEX(codespe,MATCH(Schülerdaten!Q388,libspe,0)),Schülerdaten!Q388),"")</f>
        <v/>
      </c>
      <c r="R385" s="148" t="str">
        <f>IF(AND(A385&lt;&gt;"",OR(Schülerdaten!AM388&lt;&gt;"",Schülerdaten!AT388=FALSE)),IF(Schülerdaten!AM388=TRUE,INDEX(codemp1,MATCH(Schülerdaten!R388,libmp1,0)),IF(Schülerdaten!AT388=FALSE,0,Schülerdaten!R388)),"")</f>
        <v/>
      </c>
      <c r="S385" s="148" t="str">
        <f t="shared" si="16"/>
        <v/>
      </c>
      <c r="T385" s="148" t="str">
        <f t="shared" si="17"/>
        <v/>
      </c>
      <c r="U385" s="148" t="str">
        <f>IF(AND(A385&lt;&gt;"",Schülerdaten!S388&lt;&gt;""),Schülerdaten!S388,"")</f>
        <v/>
      </c>
      <c r="V385" s="148" t="str">
        <f>IF(AND(A385&lt;&gt;"",Schülerdaten!T388&lt;&gt;""),Schülerdaten!T388,"")</f>
        <v/>
      </c>
      <c r="W385" s="148" t="str">
        <f>IF(AND(A385&lt;&gt;"",Schülerdaten!U388&lt;&gt;""),Schülerdaten!U388,"")</f>
        <v/>
      </c>
      <c r="X385" s="148" t="str">
        <f>IF(AND(A385&lt;&gt;"",Schülerdaten!V388&lt;&gt;""),Schülerdaten!V388,"")</f>
        <v/>
      </c>
      <c r="Y385" s="148" t="str">
        <f>IF(AND(A385&lt;&gt;"",Schülerdaten!W388&lt;&gt;""),Schülerdaten!W388,"")</f>
        <v/>
      </c>
      <c r="Z385" s="148" t="str">
        <f>IF(AND(A385&lt;&gt;"",Schülerdaten!X388&lt;&gt;""),Schülerdaten!X388,"")</f>
        <v/>
      </c>
    </row>
    <row r="386" spans="1:26" x14ac:dyDescent="0.2">
      <c r="A386" s="146" t="str">
        <f>IF(OR(Schülerdaten!$C389&lt;&gt;""),Schülerdaten!A389,"")</f>
        <v/>
      </c>
      <c r="B386" s="146" t="str">
        <f>IF(A386&lt;&gt;"",Schülerdaten!B389,"")</f>
        <v/>
      </c>
      <c r="C386" s="146" t="str">
        <f>IF(AND(A386&lt;&gt;"",Schülerdaten!F389&lt;&gt;""),IF(INDEX(codeclint,MATCH(Schülerdaten!F389,libclint,0))&lt;&gt;"",INDEX(codeclint,MATCH(Schülerdaten!F389,libclint,0)),""),"")</f>
        <v/>
      </c>
      <c r="D386" s="146" t="str">
        <f t="shared" si="15"/>
        <v/>
      </c>
      <c r="E386" s="146" t="str">
        <f>IF(A386&lt;&gt;"",IF(Schülerdaten!G389&lt;&gt;"",IF(Schülerdaten!AB389&lt;&gt;"",IF(Schülerdaten!G389="LOC.ID",CONCATENATE("LOC.",Schülerdaten!AU$5),Schülerdaten!G389),""),""),"")</f>
        <v/>
      </c>
      <c r="F386" s="146" t="str">
        <f>IF(A386&lt;&gt;"",IF(Schülerdaten!H389&lt;&gt;"",Schülerdaten!H389,""),"")</f>
        <v/>
      </c>
      <c r="G386" s="146" t="str">
        <f>IF(AND(A386&lt;&gt;"",Schülerdaten!AC389&lt;&gt;""),IF(Schülerdaten!AC389=TRUE,INDEX(codesex,MATCH(Schülerdaten!I389,libsex,0)),Schülerdaten!I389),"")</f>
        <v/>
      </c>
      <c r="H386" s="147" t="str">
        <f>IF(A386&lt;&gt;"",IF(Schülerdaten!J389&lt;&gt;"",Schülerdaten!J389,""),"")</f>
        <v/>
      </c>
      <c r="I386" s="148" t="str">
        <f>IF(AND(A386&lt;&gt;"",Schülerdaten!AE389&lt;&gt;""),IF(Schülerdaten!AE389=TRUE,INDEX(codenat,MATCH(Schülerdaten!K389,libnat,0)),Schülerdaten!K389),"")</f>
        <v/>
      </c>
      <c r="J386" s="148" t="str">
        <f>IF(AND(A386&lt;&gt;"",Schülerdaten!AF389&lt;&gt;""),IF(Schülerdaten!AF389=TRUE,INDEX(codelangue,MATCH(Schülerdaten!L389,liblangue,0)),Schülerdaten!L389),"")</f>
        <v/>
      </c>
      <c r="K386" s="148" t="str">
        <f>IF(AND(A386&lt;&gt;"",Schülerdaten!AH389&lt;&gt;""),IF(Schülerdaten!AH389=TRUE,IF(INDEX(codegem,MATCH(Schülerdaten!M389,libgem,0))&lt;8000,INDEX(codegem,MATCH(Schülerdaten!M389,libgem,0)),""),Schülerdaten!M389),"")</f>
        <v/>
      </c>
      <c r="L386" s="148" t="str">
        <f>IF(AND(A386&lt;&gt;"",Schülerdaten!AH389&lt;&gt;""),IF(Schülerdaten!AH389=TRUE,INDEX(codegemhist,MATCH(Schülerdaten!M389,libgem,0)),""),"")</f>
        <v/>
      </c>
      <c r="M386" s="148" t="str">
        <f>IF(AND(A386&lt;&gt;"",Schülerdaten!AH389&lt;&gt;""),IF(Schülerdaten!AH389=TRUE,IF(INDEX(codegem,MATCH(Schülerdaten!M389,libgem,0))&gt;=8000,INDEX(codegem,MATCH(Schülerdaten!M389,libgem,0)),""),Schülerdaten!M389),"")</f>
        <v/>
      </c>
      <c r="N386" s="148" t="str">
        <f>IF(AND(A386&lt;&gt;"",Schülerdaten!AI389&lt;&gt;""),IF(Schülerdaten!AI389=TRUE,INDEX(codeschart,MATCH(Schülerdaten!N389,libschart,0)),Schülerdaten!N389),"")</f>
        <v/>
      </c>
      <c r="O386" s="148" t="str">
        <f>IF(AND(A386&lt;&gt;"",Schülerdaten!O389&lt;&gt;""),Schülerdaten!O389,"")</f>
        <v/>
      </c>
      <c r="P386" s="148" t="str">
        <f>IF(AND(A386&lt;&gt;"",Schülerdaten!AK389&lt;&gt;""),IF(Schülerdaten!AK389=TRUE,INDEX(codeform,MATCH(Schülerdaten!P389,libform,0)),Schülerdaten!P389),"")</f>
        <v/>
      </c>
      <c r="Q386" s="148" t="str">
        <f>IF(AND(A386&lt;&gt;"",Schülerdaten!AL389&lt;&gt;""),IF(Schülerdaten!AL389=TRUE,INDEX(codespe,MATCH(Schülerdaten!Q389,libspe,0)),Schülerdaten!Q389),"")</f>
        <v/>
      </c>
      <c r="R386" s="148" t="str">
        <f>IF(AND(A386&lt;&gt;"",OR(Schülerdaten!AM389&lt;&gt;"",Schülerdaten!AT389=FALSE)),IF(Schülerdaten!AM389=TRUE,INDEX(codemp1,MATCH(Schülerdaten!R389,libmp1,0)),IF(Schülerdaten!AT389=FALSE,0,Schülerdaten!R389)),"")</f>
        <v/>
      </c>
      <c r="S386" s="148" t="str">
        <f t="shared" si="16"/>
        <v/>
      </c>
      <c r="T386" s="148" t="str">
        <f t="shared" si="17"/>
        <v/>
      </c>
      <c r="U386" s="148" t="str">
        <f>IF(AND(A386&lt;&gt;"",Schülerdaten!S389&lt;&gt;""),Schülerdaten!S389,"")</f>
        <v/>
      </c>
      <c r="V386" s="148" t="str">
        <f>IF(AND(A386&lt;&gt;"",Schülerdaten!T389&lt;&gt;""),Schülerdaten!T389,"")</f>
        <v/>
      </c>
      <c r="W386" s="148" t="str">
        <f>IF(AND(A386&lt;&gt;"",Schülerdaten!U389&lt;&gt;""),Schülerdaten!U389,"")</f>
        <v/>
      </c>
      <c r="X386" s="148" t="str">
        <f>IF(AND(A386&lt;&gt;"",Schülerdaten!V389&lt;&gt;""),Schülerdaten!V389,"")</f>
        <v/>
      </c>
      <c r="Y386" s="148" t="str">
        <f>IF(AND(A386&lt;&gt;"",Schülerdaten!W389&lt;&gt;""),Schülerdaten!W389,"")</f>
        <v/>
      </c>
      <c r="Z386" s="148" t="str">
        <f>IF(AND(A386&lt;&gt;"",Schülerdaten!X389&lt;&gt;""),Schülerdaten!X389,"")</f>
        <v/>
      </c>
    </row>
    <row r="387" spans="1:26" x14ac:dyDescent="0.2">
      <c r="A387" s="146" t="str">
        <f>IF(OR(Schülerdaten!$C390&lt;&gt;""),Schülerdaten!A390,"")</f>
        <v/>
      </c>
      <c r="B387" s="146" t="str">
        <f>IF(A387&lt;&gt;"",Schülerdaten!B390,"")</f>
        <v/>
      </c>
      <c r="C387" s="146" t="str">
        <f>IF(AND(A387&lt;&gt;"",Schülerdaten!F390&lt;&gt;""),IF(INDEX(codeclint,MATCH(Schülerdaten!F390,libclint,0))&lt;&gt;"",INDEX(codeclint,MATCH(Schülerdaten!F390,libclint,0)),""),"")</f>
        <v/>
      </c>
      <c r="D387" s="146" t="str">
        <f t="shared" ref="D387:D450" si="18">IF(A387&lt;&gt;"",99990000,"")</f>
        <v/>
      </c>
      <c r="E387" s="146" t="str">
        <f>IF(A387&lt;&gt;"",IF(Schülerdaten!G390&lt;&gt;"",IF(Schülerdaten!AB390&lt;&gt;"",IF(Schülerdaten!G390="LOC.ID",CONCATENATE("LOC.",Schülerdaten!AU$5),Schülerdaten!G390),""),""),"")</f>
        <v/>
      </c>
      <c r="F387" s="146" t="str">
        <f>IF(A387&lt;&gt;"",IF(Schülerdaten!H390&lt;&gt;"",Schülerdaten!H390,""),"")</f>
        <v/>
      </c>
      <c r="G387" s="146" t="str">
        <f>IF(AND(A387&lt;&gt;"",Schülerdaten!AC390&lt;&gt;""),IF(Schülerdaten!AC390=TRUE,INDEX(codesex,MATCH(Schülerdaten!I390,libsex,0)),Schülerdaten!I390),"")</f>
        <v/>
      </c>
      <c r="H387" s="147" t="str">
        <f>IF(A387&lt;&gt;"",IF(Schülerdaten!J390&lt;&gt;"",Schülerdaten!J390,""),"")</f>
        <v/>
      </c>
      <c r="I387" s="148" t="str">
        <f>IF(AND(A387&lt;&gt;"",Schülerdaten!AE390&lt;&gt;""),IF(Schülerdaten!AE390=TRUE,INDEX(codenat,MATCH(Schülerdaten!K390,libnat,0)),Schülerdaten!K390),"")</f>
        <v/>
      </c>
      <c r="J387" s="148" t="str">
        <f>IF(AND(A387&lt;&gt;"",Schülerdaten!AF390&lt;&gt;""),IF(Schülerdaten!AF390=TRUE,INDEX(codelangue,MATCH(Schülerdaten!L390,liblangue,0)),Schülerdaten!L390),"")</f>
        <v/>
      </c>
      <c r="K387" s="148" t="str">
        <f>IF(AND(A387&lt;&gt;"",Schülerdaten!AH390&lt;&gt;""),IF(Schülerdaten!AH390=TRUE,IF(INDEX(codegem,MATCH(Schülerdaten!M390,libgem,0))&lt;8000,INDEX(codegem,MATCH(Schülerdaten!M390,libgem,0)),""),Schülerdaten!M390),"")</f>
        <v/>
      </c>
      <c r="L387" s="148" t="str">
        <f>IF(AND(A387&lt;&gt;"",Schülerdaten!AH390&lt;&gt;""),IF(Schülerdaten!AH390=TRUE,INDEX(codegemhist,MATCH(Schülerdaten!M390,libgem,0)),""),"")</f>
        <v/>
      </c>
      <c r="M387" s="148" t="str">
        <f>IF(AND(A387&lt;&gt;"",Schülerdaten!AH390&lt;&gt;""),IF(Schülerdaten!AH390=TRUE,IF(INDEX(codegem,MATCH(Schülerdaten!M390,libgem,0))&gt;=8000,INDEX(codegem,MATCH(Schülerdaten!M390,libgem,0)),""),Schülerdaten!M390),"")</f>
        <v/>
      </c>
      <c r="N387" s="148" t="str">
        <f>IF(AND(A387&lt;&gt;"",Schülerdaten!AI390&lt;&gt;""),IF(Schülerdaten!AI390=TRUE,INDEX(codeschart,MATCH(Schülerdaten!N390,libschart,0)),Schülerdaten!N390),"")</f>
        <v/>
      </c>
      <c r="O387" s="148" t="str">
        <f>IF(AND(A387&lt;&gt;"",Schülerdaten!O390&lt;&gt;""),Schülerdaten!O390,"")</f>
        <v/>
      </c>
      <c r="P387" s="148" t="str">
        <f>IF(AND(A387&lt;&gt;"",Schülerdaten!AK390&lt;&gt;""),IF(Schülerdaten!AK390=TRUE,INDEX(codeform,MATCH(Schülerdaten!P390,libform,0)),Schülerdaten!P390),"")</f>
        <v/>
      </c>
      <c r="Q387" s="148" t="str">
        <f>IF(AND(A387&lt;&gt;"",Schülerdaten!AL390&lt;&gt;""),IF(Schülerdaten!AL390=TRUE,INDEX(codespe,MATCH(Schülerdaten!Q390,libspe,0)),Schülerdaten!Q390),"")</f>
        <v/>
      </c>
      <c r="R387" s="148" t="str">
        <f>IF(AND(A387&lt;&gt;"",OR(Schülerdaten!AM390&lt;&gt;"",Schülerdaten!AT390=FALSE)),IF(Schülerdaten!AM390=TRUE,INDEX(codemp1,MATCH(Schülerdaten!R390,libmp1,0)),IF(Schülerdaten!AT390=FALSE,0,Schülerdaten!R390)),"")</f>
        <v/>
      </c>
      <c r="S387" s="148" t="str">
        <f t="shared" ref="S387:S450" si="19">IF(A387&lt;&gt;"",98990000,"")</f>
        <v/>
      </c>
      <c r="T387" s="148" t="str">
        <f t="shared" ref="T387:T450" si="20">IF(A387&lt;&gt;"",99,"")</f>
        <v/>
      </c>
      <c r="U387" s="148" t="str">
        <f>IF(AND(A387&lt;&gt;"",Schülerdaten!S390&lt;&gt;""),Schülerdaten!S390,"")</f>
        <v/>
      </c>
      <c r="V387" s="148" t="str">
        <f>IF(AND(A387&lt;&gt;"",Schülerdaten!T390&lt;&gt;""),Schülerdaten!T390,"")</f>
        <v/>
      </c>
      <c r="W387" s="148" t="str">
        <f>IF(AND(A387&lt;&gt;"",Schülerdaten!U390&lt;&gt;""),Schülerdaten!U390,"")</f>
        <v/>
      </c>
      <c r="X387" s="148" t="str">
        <f>IF(AND(A387&lt;&gt;"",Schülerdaten!V390&lt;&gt;""),Schülerdaten!V390,"")</f>
        <v/>
      </c>
      <c r="Y387" s="148" t="str">
        <f>IF(AND(A387&lt;&gt;"",Schülerdaten!W390&lt;&gt;""),Schülerdaten!W390,"")</f>
        <v/>
      </c>
      <c r="Z387" s="148" t="str">
        <f>IF(AND(A387&lt;&gt;"",Schülerdaten!X390&lt;&gt;""),Schülerdaten!X390,"")</f>
        <v/>
      </c>
    </row>
    <row r="388" spans="1:26" x14ac:dyDescent="0.2">
      <c r="A388" s="146" t="str">
        <f>IF(OR(Schülerdaten!$C391&lt;&gt;""),Schülerdaten!A391,"")</f>
        <v/>
      </c>
      <c r="B388" s="146" t="str">
        <f>IF(A388&lt;&gt;"",Schülerdaten!B391,"")</f>
        <v/>
      </c>
      <c r="C388" s="146" t="str">
        <f>IF(AND(A388&lt;&gt;"",Schülerdaten!F391&lt;&gt;""),IF(INDEX(codeclint,MATCH(Schülerdaten!F391,libclint,0))&lt;&gt;"",INDEX(codeclint,MATCH(Schülerdaten!F391,libclint,0)),""),"")</f>
        <v/>
      </c>
      <c r="D388" s="146" t="str">
        <f t="shared" si="18"/>
        <v/>
      </c>
      <c r="E388" s="146" t="str">
        <f>IF(A388&lt;&gt;"",IF(Schülerdaten!G391&lt;&gt;"",IF(Schülerdaten!AB391&lt;&gt;"",IF(Schülerdaten!G391="LOC.ID",CONCATENATE("LOC.",Schülerdaten!AU$5),Schülerdaten!G391),""),""),"")</f>
        <v/>
      </c>
      <c r="F388" s="146" t="str">
        <f>IF(A388&lt;&gt;"",IF(Schülerdaten!H391&lt;&gt;"",Schülerdaten!H391,""),"")</f>
        <v/>
      </c>
      <c r="G388" s="146" t="str">
        <f>IF(AND(A388&lt;&gt;"",Schülerdaten!AC391&lt;&gt;""),IF(Schülerdaten!AC391=TRUE,INDEX(codesex,MATCH(Schülerdaten!I391,libsex,0)),Schülerdaten!I391),"")</f>
        <v/>
      </c>
      <c r="H388" s="147" t="str">
        <f>IF(A388&lt;&gt;"",IF(Schülerdaten!J391&lt;&gt;"",Schülerdaten!J391,""),"")</f>
        <v/>
      </c>
      <c r="I388" s="148" t="str">
        <f>IF(AND(A388&lt;&gt;"",Schülerdaten!AE391&lt;&gt;""),IF(Schülerdaten!AE391=TRUE,INDEX(codenat,MATCH(Schülerdaten!K391,libnat,0)),Schülerdaten!K391),"")</f>
        <v/>
      </c>
      <c r="J388" s="148" t="str">
        <f>IF(AND(A388&lt;&gt;"",Schülerdaten!AF391&lt;&gt;""),IF(Schülerdaten!AF391=TRUE,INDEX(codelangue,MATCH(Schülerdaten!L391,liblangue,0)),Schülerdaten!L391),"")</f>
        <v/>
      </c>
      <c r="K388" s="148" t="str">
        <f>IF(AND(A388&lt;&gt;"",Schülerdaten!AH391&lt;&gt;""),IF(Schülerdaten!AH391=TRUE,IF(INDEX(codegem,MATCH(Schülerdaten!M391,libgem,0))&lt;8000,INDEX(codegem,MATCH(Schülerdaten!M391,libgem,0)),""),Schülerdaten!M391),"")</f>
        <v/>
      </c>
      <c r="L388" s="148" t="str">
        <f>IF(AND(A388&lt;&gt;"",Schülerdaten!AH391&lt;&gt;""),IF(Schülerdaten!AH391=TRUE,INDEX(codegemhist,MATCH(Schülerdaten!M391,libgem,0)),""),"")</f>
        <v/>
      </c>
      <c r="M388" s="148" t="str">
        <f>IF(AND(A388&lt;&gt;"",Schülerdaten!AH391&lt;&gt;""),IF(Schülerdaten!AH391=TRUE,IF(INDEX(codegem,MATCH(Schülerdaten!M391,libgem,0))&gt;=8000,INDEX(codegem,MATCH(Schülerdaten!M391,libgem,0)),""),Schülerdaten!M391),"")</f>
        <v/>
      </c>
      <c r="N388" s="148" t="str">
        <f>IF(AND(A388&lt;&gt;"",Schülerdaten!AI391&lt;&gt;""),IF(Schülerdaten!AI391=TRUE,INDEX(codeschart,MATCH(Schülerdaten!N391,libschart,0)),Schülerdaten!N391),"")</f>
        <v/>
      </c>
      <c r="O388" s="148" t="str">
        <f>IF(AND(A388&lt;&gt;"",Schülerdaten!O391&lt;&gt;""),Schülerdaten!O391,"")</f>
        <v/>
      </c>
      <c r="P388" s="148" t="str">
        <f>IF(AND(A388&lt;&gt;"",Schülerdaten!AK391&lt;&gt;""),IF(Schülerdaten!AK391=TRUE,INDEX(codeform,MATCH(Schülerdaten!P391,libform,0)),Schülerdaten!P391),"")</f>
        <v/>
      </c>
      <c r="Q388" s="148" t="str">
        <f>IF(AND(A388&lt;&gt;"",Schülerdaten!AL391&lt;&gt;""),IF(Schülerdaten!AL391=TRUE,INDEX(codespe,MATCH(Schülerdaten!Q391,libspe,0)),Schülerdaten!Q391),"")</f>
        <v/>
      </c>
      <c r="R388" s="148" t="str">
        <f>IF(AND(A388&lt;&gt;"",OR(Schülerdaten!AM391&lt;&gt;"",Schülerdaten!AT391=FALSE)),IF(Schülerdaten!AM391=TRUE,INDEX(codemp1,MATCH(Schülerdaten!R391,libmp1,0)),IF(Schülerdaten!AT391=FALSE,0,Schülerdaten!R391)),"")</f>
        <v/>
      </c>
      <c r="S388" s="148" t="str">
        <f t="shared" si="19"/>
        <v/>
      </c>
      <c r="T388" s="148" t="str">
        <f t="shared" si="20"/>
        <v/>
      </c>
      <c r="U388" s="148" t="str">
        <f>IF(AND(A388&lt;&gt;"",Schülerdaten!S391&lt;&gt;""),Schülerdaten!S391,"")</f>
        <v/>
      </c>
      <c r="V388" s="148" t="str">
        <f>IF(AND(A388&lt;&gt;"",Schülerdaten!T391&lt;&gt;""),Schülerdaten!T391,"")</f>
        <v/>
      </c>
      <c r="W388" s="148" t="str">
        <f>IF(AND(A388&lt;&gt;"",Schülerdaten!U391&lt;&gt;""),Schülerdaten!U391,"")</f>
        <v/>
      </c>
      <c r="X388" s="148" t="str">
        <f>IF(AND(A388&lt;&gt;"",Schülerdaten!V391&lt;&gt;""),Schülerdaten!V391,"")</f>
        <v/>
      </c>
      <c r="Y388" s="148" t="str">
        <f>IF(AND(A388&lt;&gt;"",Schülerdaten!W391&lt;&gt;""),Schülerdaten!W391,"")</f>
        <v/>
      </c>
      <c r="Z388" s="148" t="str">
        <f>IF(AND(A388&lt;&gt;"",Schülerdaten!X391&lt;&gt;""),Schülerdaten!X391,"")</f>
        <v/>
      </c>
    </row>
    <row r="389" spans="1:26" x14ac:dyDescent="0.2">
      <c r="A389" s="146" t="str">
        <f>IF(OR(Schülerdaten!$C392&lt;&gt;""),Schülerdaten!A392,"")</f>
        <v/>
      </c>
      <c r="B389" s="146" t="str">
        <f>IF(A389&lt;&gt;"",Schülerdaten!B392,"")</f>
        <v/>
      </c>
      <c r="C389" s="146" t="str">
        <f>IF(AND(A389&lt;&gt;"",Schülerdaten!F392&lt;&gt;""),IF(INDEX(codeclint,MATCH(Schülerdaten!F392,libclint,0))&lt;&gt;"",INDEX(codeclint,MATCH(Schülerdaten!F392,libclint,0)),""),"")</f>
        <v/>
      </c>
      <c r="D389" s="146" t="str">
        <f t="shared" si="18"/>
        <v/>
      </c>
      <c r="E389" s="146" t="str">
        <f>IF(A389&lt;&gt;"",IF(Schülerdaten!G392&lt;&gt;"",IF(Schülerdaten!AB392&lt;&gt;"",IF(Schülerdaten!G392="LOC.ID",CONCATENATE("LOC.",Schülerdaten!AU$5),Schülerdaten!G392),""),""),"")</f>
        <v/>
      </c>
      <c r="F389" s="146" t="str">
        <f>IF(A389&lt;&gt;"",IF(Schülerdaten!H392&lt;&gt;"",Schülerdaten!H392,""),"")</f>
        <v/>
      </c>
      <c r="G389" s="146" t="str">
        <f>IF(AND(A389&lt;&gt;"",Schülerdaten!AC392&lt;&gt;""),IF(Schülerdaten!AC392=TRUE,INDEX(codesex,MATCH(Schülerdaten!I392,libsex,0)),Schülerdaten!I392),"")</f>
        <v/>
      </c>
      <c r="H389" s="147" t="str">
        <f>IF(A389&lt;&gt;"",IF(Schülerdaten!J392&lt;&gt;"",Schülerdaten!J392,""),"")</f>
        <v/>
      </c>
      <c r="I389" s="148" t="str">
        <f>IF(AND(A389&lt;&gt;"",Schülerdaten!AE392&lt;&gt;""),IF(Schülerdaten!AE392=TRUE,INDEX(codenat,MATCH(Schülerdaten!K392,libnat,0)),Schülerdaten!K392),"")</f>
        <v/>
      </c>
      <c r="J389" s="148" t="str">
        <f>IF(AND(A389&lt;&gt;"",Schülerdaten!AF392&lt;&gt;""),IF(Schülerdaten!AF392=TRUE,INDEX(codelangue,MATCH(Schülerdaten!L392,liblangue,0)),Schülerdaten!L392),"")</f>
        <v/>
      </c>
      <c r="K389" s="148" t="str">
        <f>IF(AND(A389&lt;&gt;"",Schülerdaten!AH392&lt;&gt;""),IF(Schülerdaten!AH392=TRUE,IF(INDEX(codegem,MATCH(Schülerdaten!M392,libgem,0))&lt;8000,INDEX(codegem,MATCH(Schülerdaten!M392,libgem,0)),""),Schülerdaten!M392),"")</f>
        <v/>
      </c>
      <c r="L389" s="148" t="str">
        <f>IF(AND(A389&lt;&gt;"",Schülerdaten!AH392&lt;&gt;""),IF(Schülerdaten!AH392=TRUE,INDEX(codegemhist,MATCH(Schülerdaten!M392,libgem,0)),""),"")</f>
        <v/>
      </c>
      <c r="M389" s="148" t="str">
        <f>IF(AND(A389&lt;&gt;"",Schülerdaten!AH392&lt;&gt;""),IF(Schülerdaten!AH392=TRUE,IF(INDEX(codegem,MATCH(Schülerdaten!M392,libgem,0))&gt;=8000,INDEX(codegem,MATCH(Schülerdaten!M392,libgem,0)),""),Schülerdaten!M392),"")</f>
        <v/>
      </c>
      <c r="N389" s="148" t="str">
        <f>IF(AND(A389&lt;&gt;"",Schülerdaten!AI392&lt;&gt;""),IF(Schülerdaten!AI392=TRUE,INDEX(codeschart,MATCH(Schülerdaten!N392,libschart,0)),Schülerdaten!N392),"")</f>
        <v/>
      </c>
      <c r="O389" s="148" t="str">
        <f>IF(AND(A389&lt;&gt;"",Schülerdaten!O392&lt;&gt;""),Schülerdaten!O392,"")</f>
        <v/>
      </c>
      <c r="P389" s="148" t="str">
        <f>IF(AND(A389&lt;&gt;"",Schülerdaten!AK392&lt;&gt;""),IF(Schülerdaten!AK392=TRUE,INDEX(codeform,MATCH(Schülerdaten!P392,libform,0)),Schülerdaten!P392),"")</f>
        <v/>
      </c>
      <c r="Q389" s="148" t="str">
        <f>IF(AND(A389&lt;&gt;"",Schülerdaten!AL392&lt;&gt;""),IF(Schülerdaten!AL392=TRUE,INDEX(codespe,MATCH(Schülerdaten!Q392,libspe,0)),Schülerdaten!Q392),"")</f>
        <v/>
      </c>
      <c r="R389" s="148" t="str">
        <f>IF(AND(A389&lt;&gt;"",OR(Schülerdaten!AM392&lt;&gt;"",Schülerdaten!AT392=FALSE)),IF(Schülerdaten!AM392=TRUE,INDEX(codemp1,MATCH(Schülerdaten!R392,libmp1,0)),IF(Schülerdaten!AT392=FALSE,0,Schülerdaten!R392)),"")</f>
        <v/>
      </c>
      <c r="S389" s="148" t="str">
        <f t="shared" si="19"/>
        <v/>
      </c>
      <c r="T389" s="148" t="str">
        <f t="shared" si="20"/>
        <v/>
      </c>
      <c r="U389" s="148" t="str">
        <f>IF(AND(A389&lt;&gt;"",Schülerdaten!S392&lt;&gt;""),Schülerdaten!S392,"")</f>
        <v/>
      </c>
      <c r="V389" s="148" t="str">
        <f>IF(AND(A389&lt;&gt;"",Schülerdaten!T392&lt;&gt;""),Schülerdaten!T392,"")</f>
        <v/>
      </c>
      <c r="W389" s="148" t="str">
        <f>IF(AND(A389&lt;&gt;"",Schülerdaten!U392&lt;&gt;""),Schülerdaten!U392,"")</f>
        <v/>
      </c>
      <c r="X389" s="148" t="str">
        <f>IF(AND(A389&lt;&gt;"",Schülerdaten!V392&lt;&gt;""),Schülerdaten!V392,"")</f>
        <v/>
      </c>
      <c r="Y389" s="148" t="str">
        <f>IF(AND(A389&lt;&gt;"",Schülerdaten!W392&lt;&gt;""),Schülerdaten!W392,"")</f>
        <v/>
      </c>
      <c r="Z389" s="148" t="str">
        <f>IF(AND(A389&lt;&gt;"",Schülerdaten!X392&lt;&gt;""),Schülerdaten!X392,"")</f>
        <v/>
      </c>
    </row>
    <row r="390" spans="1:26" x14ac:dyDescent="0.2">
      <c r="A390" s="146" t="str">
        <f>IF(OR(Schülerdaten!$C393&lt;&gt;""),Schülerdaten!A393,"")</f>
        <v/>
      </c>
      <c r="B390" s="146" t="str">
        <f>IF(A390&lt;&gt;"",Schülerdaten!B393,"")</f>
        <v/>
      </c>
      <c r="C390" s="146" t="str">
        <f>IF(AND(A390&lt;&gt;"",Schülerdaten!F393&lt;&gt;""),IF(INDEX(codeclint,MATCH(Schülerdaten!F393,libclint,0))&lt;&gt;"",INDEX(codeclint,MATCH(Schülerdaten!F393,libclint,0)),""),"")</f>
        <v/>
      </c>
      <c r="D390" s="146" t="str">
        <f t="shared" si="18"/>
        <v/>
      </c>
      <c r="E390" s="146" t="str">
        <f>IF(A390&lt;&gt;"",IF(Schülerdaten!G393&lt;&gt;"",IF(Schülerdaten!AB393&lt;&gt;"",IF(Schülerdaten!G393="LOC.ID",CONCATENATE("LOC.",Schülerdaten!AU$5),Schülerdaten!G393),""),""),"")</f>
        <v/>
      </c>
      <c r="F390" s="146" t="str">
        <f>IF(A390&lt;&gt;"",IF(Schülerdaten!H393&lt;&gt;"",Schülerdaten!H393,""),"")</f>
        <v/>
      </c>
      <c r="G390" s="146" t="str">
        <f>IF(AND(A390&lt;&gt;"",Schülerdaten!AC393&lt;&gt;""),IF(Schülerdaten!AC393=TRUE,INDEX(codesex,MATCH(Schülerdaten!I393,libsex,0)),Schülerdaten!I393),"")</f>
        <v/>
      </c>
      <c r="H390" s="147" t="str">
        <f>IF(A390&lt;&gt;"",IF(Schülerdaten!J393&lt;&gt;"",Schülerdaten!J393,""),"")</f>
        <v/>
      </c>
      <c r="I390" s="148" t="str">
        <f>IF(AND(A390&lt;&gt;"",Schülerdaten!AE393&lt;&gt;""),IF(Schülerdaten!AE393=TRUE,INDEX(codenat,MATCH(Schülerdaten!K393,libnat,0)),Schülerdaten!K393),"")</f>
        <v/>
      </c>
      <c r="J390" s="148" t="str">
        <f>IF(AND(A390&lt;&gt;"",Schülerdaten!AF393&lt;&gt;""),IF(Schülerdaten!AF393=TRUE,INDEX(codelangue,MATCH(Schülerdaten!L393,liblangue,0)),Schülerdaten!L393),"")</f>
        <v/>
      </c>
      <c r="K390" s="148" t="str">
        <f>IF(AND(A390&lt;&gt;"",Schülerdaten!AH393&lt;&gt;""),IF(Schülerdaten!AH393=TRUE,IF(INDEX(codegem,MATCH(Schülerdaten!M393,libgem,0))&lt;8000,INDEX(codegem,MATCH(Schülerdaten!M393,libgem,0)),""),Schülerdaten!M393),"")</f>
        <v/>
      </c>
      <c r="L390" s="148" t="str">
        <f>IF(AND(A390&lt;&gt;"",Schülerdaten!AH393&lt;&gt;""),IF(Schülerdaten!AH393=TRUE,INDEX(codegemhist,MATCH(Schülerdaten!M393,libgem,0)),""),"")</f>
        <v/>
      </c>
      <c r="M390" s="148" t="str">
        <f>IF(AND(A390&lt;&gt;"",Schülerdaten!AH393&lt;&gt;""),IF(Schülerdaten!AH393=TRUE,IF(INDEX(codegem,MATCH(Schülerdaten!M393,libgem,0))&gt;=8000,INDEX(codegem,MATCH(Schülerdaten!M393,libgem,0)),""),Schülerdaten!M393),"")</f>
        <v/>
      </c>
      <c r="N390" s="148" t="str">
        <f>IF(AND(A390&lt;&gt;"",Schülerdaten!AI393&lt;&gt;""),IF(Schülerdaten!AI393=TRUE,INDEX(codeschart,MATCH(Schülerdaten!N393,libschart,0)),Schülerdaten!N393),"")</f>
        <v/>
      </c>
      <c r="O390" s="148" t="str">
        <f>IF(AND(A390&lt;&gt;"",Schülerdaten!O393&lt;&gt;""),Schülerdaten!O393,"")</f>
        <v/>
      </c>
      <c r="P390" s="148" t="str">
        <f>IF(AND(A390&lt;&gt;"",Schülerdaten!AK393&lt;&gt;""),IF(Schülerdaten!AK393=TRUE,INDEX(codeform,MATCH(Schülerdaten!P393,libform,0)),Schülerdaten!P393),"")</f>
        <v/>
      </c>
      <c r="Q390" s="148" t="str">
        <f>IF(AND(A390&lt;&gt;"",Schülerdaten!AL393&lt;&gt;""),IF(Schülerdaten!AL393=TRUE,INDEX(codespe,MATCH(Schülerdaten!Q393,libspe,0)),Schülerdaten!Q393),"")</f>
        <v/>
      </c>
      <c r="R390" s="148" t="str">
        <f>IF(AND(A390&lt;&gt;"",OR(Schülerdaten!AM393&lt;&gt;"",Schülerdaten!AT393=FALSE)),IF(Schülerdaten!AM393=TRUE,INDEX(codemp1,MATCH(Schülerdaten!R393,libmp1,0)),IF(Schülerdaten!AT393=FALSE,0,Schülerdaten!R393)),"")</f>
        <v/>
      </c>
      <c r="S390" s="148" t="str">
        <f t="shared" si="19"/>
        <v/>
      </c>
      <c r="T390" s="148" t="str">
        <f t="shared" si="20"/>
        <v/>
      </c>
      <c r="U390" s="148" t="str">
        <f>IF(AND(A390&lt;&gt;"",Schülerdaten!S393&lt;&gt;""),Schülerdaten!S393,"")</f>
        <v/>
      </c>
      <c r="V390" s="148" t="str">
        <f>IF(AND(A390&lt;&gt;"",Schülerdaten!T393&lt;&gt;""),Schülerdaten!T393,"")</f>
        <v/>
      </c>
      <c r="W390" s="148" t="str">
        <f>IF(AND(A390&lt;&gt;"",Schülerdaten!U393&lt;&gt;""),Schülerdaten!U393,"")</f>
        <v/>
      </c>
      <c r="X390" s="148" t="str">
        <f>IF(AND(A390&lt;&gt;"",Schülerdaten!V393&lt;&gt;""),Schülerdaten!V393,"")</f>
        <v/>
      </c>
      <c r="Y390" s="148" t="str">
        <f>IF(AND(A390&lt;&gt;"",Schülerdaten!W393&lt;&gt;""),Schülerdaten!W393,"")</f>
        <v/>
      </c>
      <c r="Z390" s="148" t="str">
        <f>IF(AND(A390&lt;&gt;"",Schülerdaten!X393&lt;&gt;""),Schülerdaten!X393,"")</f>
        <v/>
      </c>
    </row>
    <row r="391" spans="1:26" x14ac:dyDescent="0.2">
      <c r="A391" s="146" t="str">
        <f>IF(OR(Schülerdaten!$C394&lt;&gt;""),Schülerdaten!A394,"")</f>
        <v/>
      </c>
      <c r="B391" s="146" t="str">
        <f>IF(A391&lt;&gt;"",Schülerdaten!B394,"")</f>
        <v/>
      </c>
      <c r="C391" s="146" t="str">
        <f>IF(AND(A391&lt;&gt;"",Schülerdaten!F394&lt;&gt;""),IF(INDEX(codeclint,MATCH(Schülerdaten!F394,libclint,0))&lt;&gt;"",INDEX(codeclint,MATCH(Schülerdaten!F394,libclint,0)),""),"")</f>
        <v/>
      </c>
      <c r="D391" s="146" t="str">
        <f t="shared" si="18"/>
        <v/>
      </c>
      <c r="E391" s="146" t="str">
        <f>IF(A391&lt;&gt;"",IF(Schülerdaten!G394&lt;&gt;"",IF(Schülerdaten!AB394&lt;&gt;"",IF(Schülerdaten!G394="LOC.ID",CONCATENATE("LOC.",Schülerdaten!AU$5),Schülerdaten!G394),""),""),"")</f>
        <v/>
      </c>
      <c r="F391" s="146" t="str">
        <f>IF(A391&lt;&gt;"",IF(Schülerdaten!H394&lt;&gt;"",Schülerdaten!H394,""),"")</f>
        <v/>
      </c>
      <c r="G391" s="146" t="str">
        <f>IF(AND(A391&lt;&gt;"",Schülerdaten!AC394&lt;&gt;""),IF(Schülerdaten!AC394=TRUE,INDEX(codesex,MATCH(Schülerdaten!I394,libsex,0)),Schülerdaten!I394),"")</f>
        <v/>
      </c>
      <c r="H391" s="147" t="str">
        <f>IF(A391&lt;&gt;"",IF(Schülerdaten!J394&lt;&gt;"",Schülerdaten!J394,""),"")</f>
        <v/>
      </c>
      <c r="I391" s="148" t="str">
        <f>IF(AND(A391&lt;&gt;"",Schülerdaten!AE394&lt;&gt;""),IF(Schülerdaten!AE394=TRUE,INDEX(codenat,MATCH(Schülerdaten!K394,libnat,0)),Schülerdaten!K394),"")</f>
        <v/>
      </c>
      <c r="J391" s="148" t="str">
        <f>IF(AND(A391&lt;&gt;"",Schülerdaten!AF394&lt;&gt;""),IF(Schülerdaten!AF394=TRUE,INDEX(codelangue,MATCH(Schülerdaten!L394,liblangue,0)),Schülerdaten!L394),"")</f>
        <v/>
      </c>
      <c r="K391" s="148" t="str">
        <f>IF(AND(A391&lt;&gt;"",Schülerdaten!AH394&lt;&gt;""),IF(Schülerdaten!AH394=TRUE,IF(INDEX(codegem,MATCH(Schülerdaten!M394,libgem,0))&lt;8000,INDEX(codegem,MATCH(Schülerdaten!M394,libgem,0)),""),Schülerdaten!M394),"")</f>
        <v/>
      </c>
      <c r="L391" s="148" t="str">
        <f>IF(AND(A391&lt;&gt;"",Schülerdaten!AH394&lt;&gt;""),IF(Schülerdaten!AH394=TRUE,INDEX(codegemhist,MATCH(Schülerdaten!M394,libgem,0)),""),"")</f>
        <v/>
      </c>
      <c r="M391" s="148" t="str">
        <f>IF(AND(A391&lt;&gt;"",Schülerdaten!AH394&lt;&gt;""),IF(Schülerdaten!AH394=TRUE,IF(INDEX(codegem,MATCH(Schülerdaten!M394,libgem,0))&gt;=8000,INDEX(codegem,MATCH(Schülerdaten!M394,libgem,0)),""),Schülerdaten!M394),"")</f>
        <v/>
      </c>
      <c r="N391" s="148" t="str">
        <f>IF(AND(A391&lt;&gt;"",Schülerdaten!AI394&lt;&gt;""),IF(Schülerdaten!AI394=TRUE,INDEX(codeschart,MATCH(Schülerdaten!N394,libschart,0)),Schülerdaten!N394),"")</f>
        <v/>
      </c>
      <c r="O391" s="148" t="str">
        <f>IF(AND(A391&lt;&gt;"",Schülerdaten!O394&lt;&gt;""),Schülerdaten!O394,"")</f>
        <v/>
      </c>
      <c r="P391" s="148" t="str">
        <f>IF(AND(A391&lt;&gt;"",Schülerdaten!AK394&lt;&gt;""),IF(Schülerdaten!AK394=TRUE,INDEX(codeform,MATCH(Schülerdaten!P394,libform,0)),Schülerdaten!P394),"")</f>
        <v/>
      </c>
      <c r="Q391" s="148" t="str">
        <f>IF(AND(A391&lt;&gt;"",Schülerdaten!AL394&lt;&gt;""),IF(Schülerdaten!AL394=TRUE,INDEX(codespe,MATCH(Schülerdaten!Q394,libspe,0)),Schülerdaten!Q394),"")</f>
        <v/>
      </c>
      <c r="R391" s="148" t="str">
        <f>IF(AND(A391&lt;&gt;"",OR(Schülerdaten!AM394&lt;&gt;"",Schülerdaten!AT394=FALSE)),IF(Schülerdaten!AM394=TRUE,INDEX(codemp1,MATCH(Schülerdaten!R394,libmp1,0)),IF(Schülerdaten!AT394=FALSE,0,Schülerdaten!R394)),"")</f>
        <v/>
      </c>
      <c r="S391" s="148" t="str">
        <f t="shared" si="19"/>
        <v/>
      </c>
      <c r="T391" s="148" t="str">
        <f t="shared" si="20"/>
        <v/>
      </c>
      <c r="U391" s="148" t="str">
        <f>IF(AND(A391&lt;&gt;"",Schülerdaten!S394&lt;&gt;""),Schülerdaten!S394,"")</f>
        <v/>
      </c>
      <c r="V391" s="148" t="str">
        <f>IF(AND(A391&lt;&gt;"",Schülerdaten!T394&lt;&gt;""),Schülerdaten!T394,"")</f>
        <v/>
      </c>
      <c r="W391" s="148" t="str">
        <f>IF(AND(A391&lt;&gt;"",Schülerdaten!U394&lt;&gt;""),Schülerdaten!U394,"")</f>
        <v/>
      </c>
      <c r="X391" s="148" t="str">
        <f>IF(AND(A391&lt;&gt;"",Schülerdaten!V394&lt;&gt;""),Schülerdaten!V394,"")</f>
        <v/>
      </c>
      <c r="Y391" s="148" t="str">
        <f>IF(AND(A391&lt;&gt;"",Schülerdaten!W394&lt;&gt;""),Schülerdaten!W394,"")</f>
        <v/>
      </c>
      <c r="Z391" s="148" t="str">
        <f>IF(AND(A391&lt;&gt;"",Schülerdaten!X394&lt;&gt;""),Schülerdaten!X394,"")</f>
        <v/>
      </c>
    </row>
    <row r="392" spans="1:26" x14ac:dyDescent="0.2">
      <c r="A392" s="146" t="str">
        <f>IF(OR(Schülerdaten!$C395&lt;&gt;""),Schülerdaten!A395,"")</f>
        <v/>
      </c>
      <c r="B392" s="146" t="str">
        <f>IF(A392&lt;&gt;"",Schülerdaten!B395,"")</f>
        <v/>
      </c>
      <c r="C392" s="146" t="str">
        <f>IF(AND(A392&lt;&gt;"",Schülerdaten!F395&lt;&gt;""),IF(INDEX(codeclint,MATCH(Schülerdaten!F395,libclint,0))&lt;&gt;"",INDEX(codeclint,MATCH(Schülerdaten!F395,libclint,0)),""),"")</f>
        <v/>
      </c>
      <c r="D392" s="146" t="str">
        <f t="shared" si="18"/>
        <v/>
      </c>
      <c r="E392" s="146" t="str">
        <f>IF(A392&lt;&gt;"",IF(Schülerdaten!G395&lt;&gt;"",IF(Schülerdaten!AB395&lt;&gt;"",IF(Schülerdaten!G395="LOC.ID",CONCATENATE("LOC.",Schülerdaten!AU$5),Schülerdaten!G395),""),""),"")</f>
        <v/>
      </c>
      <c r="F392" s="146" t="str">
        <f>IF(A392&lt;&gt;"",IF(Schülerdaten!H395&lt;&gt;"",Schülerdaten!H395,""),"")</f>
        <v/>
      </c>
      <c r="G392" s="146" t="str">
        <f>IF(AND(A392&lt;&gt;"",Schülerdaten!AC395&lt;&gt;""),IF(Schülerdaten!AC395=TRUE,INDEX(codesex,MATCH(Schülerdaten!I395,libsex,0)),Schülerdaten!I395),"")</f>
        <v/>
      </c>
      <c r="H392" s="147" t="str">
        <f>IF(A392&lt;&gt;"",IF(Schülerdaten!J395&lt;&gt;"",Schülerdaten!J395,""),"")</f>
        <v/>
      </c>
      <c r="I392" s="148" t="str">
        <f>IF(AND(A392&lt;&gt;"",Schülerdaten!AE395&lt;&gt;""),IF(Schülerdaten!AE395=TRUE,INDEX(codenat,MATCH(Schülerdaten!K395,libnat,0)),Schülerdaten!K395),"")</f>
        <v/>
      </c>
      <c r="J392" s="148" t="str">
        <f>IF(AND(A392&lt;&gt;"",Schülerdaten!AF395&lt;&gt;""),IF(Schülerdaten!AF395=TRUE,INDEX(codelangue,MATCH(Schülerdaten!L395,liblangue,0)),Schülerdaten!L395),"")</f>
        <v/>
      </c>
      <c r="K392" s="148" t="str">
        <f>IF(AND(A392&lt;&gt;"",Schülerdaten!AH395&lt;&gt;""),IF(Schülerdaten!AH395=TRUE,IF(INDEX(codegem,MATCH(Schülerdaten!M395,libgem,0))&lt;8000,INDEX(codegem,MATCH(Schülerdaten!M395,libgem,0)),""),Schülerdaten!M395),"")</f>
        <v/>
      </c>
      <c r="L392" s="148" t="str">
        <f>IF(AND(A392&lt;&gt;"",Schülerdaten!AH395&lt;&gt;""),IF(Schülerdaten!AH395=TRUE,INDEX(codegemhist,MATCH(Schülerdaten!M395,libgem,0)),""),"")</f>
        <v/>
      </c>
      <c r="M392" s="148" t="str">
        <f>IF(AND(A392&lt;&gt;"",Schülerdaten!AH395&lt;&gt;""),IF(Schülerdaten!AH395=TRUE,IF(INDEX(codegem,MATCH(Schülerdaten!M395,libgem,0))&gt;=8000,INDEX(codegem,MATCH(Schülerdaten!M395,libgem,0)),""),Schülerdaten!M395),"")</f>
        <v/>
      </c>
      <c r="N392" s="148" t="str">
        <f>IF(AND(A392&lt;&gt;"",Schülerdaten!AI395&lt;&gt;""),IF(Schülerdaten!AI395=TRUE,INDEX(codeschart,MATCH(Schülerdaten!N395,libschart,0)),Schülerdaten!N395),"")</f>
        <v/>
      </c>
      <c r="O392" s="148" t="str">
        <f>IF(AND(A392&lt;&gt;"",Schülerdaten!O395&lt;&gt;""),Schülerdaten!O395,"")</f>
        <v/>
      </c>
      <c r="P392" s="148" t="str">
        <f>IF(AND(A392&lt;&gt;"",Schülerdaten!AK395&lt;&gt;""),IF(Schülerdaten!AK395=TRUE,INDEX(codeform,MATCH(Schülerdaten!P395,libform,0)),Schülerdaten!P395),"")</f>
        <v/>
      </c>
      <c r="Q392" s="148" t="str">
        <f>IF(AND(A392&lt;&gt;"",Schülerdaten!AL395&lt;&gt;""),IF(Schülerdaten!AL395=TRUE,INDEX(codespe,MATCH(Schülerdaten!Q395,libspe,0)),Schülerdaten!Q395),"")</f>
        <v/>
      </c>
      <c r="R392" s="148" t="str">
        <f>IF(AND(A392&lt;&gt;"",OR(Schülerdaten!AM395&lt;&gt;"",Schülerdaten!AT395=FALSE)),IF(Schülerdaten!AM395=TRUE,INDEX(codemp1,MATCH(Schülerdaten!R395,libmp1,0)),IF(Schülerdaten!AT395=FALSE,0,Schülerdaten!R395)),"")</f>
        <v/>
      </c>
      <c r="S392" s="148" t="str">
        <f t="shared" si="19"/>
        <v/>
      </c>
      <c r="T392" s="148" t="str">
        <f t="shared" si="20"/>
        <v/>
      </c>
      <c r="U392" s="148" t="str">
        <f>IF(AND(A392&lt;&gt;"",Schülerdaten!S395&lt;&gt;""),Schülerdaten!S395,"")</f>
        <v/>
      </c>
      <c r="V392" s="148" t="str">
        <f>IF(AND(A392&lt;&gt;"",Schülerdaten!T395&lt;&gt;""),Schülerdaten!T395,"")</f>
        <v/>
      </c>
      <c r="W392" s="148" t="str">
        <f>IF(AND(A392&lt;&gt;"",Schülerdaten!U395&lt;&gt;""),Schülerdaten!U395,"")</f>
        <v/>
      </c>
      <c r="X392" s="148" t="str">
        <f>IF(AND(A392&lt;&gt;"",Schülerdaten!V395&lt;&gt;""),Schülerdaten!V395,"")</f>
        <v/>
      </c>
      <c r="Y392" s="148" t="str">
        <f>IF(AND(A392&lt;&gt;"",Schülerdaten!W395&lt;&gt;""),Schülerdaten!W395,"")</f>
        <v/>
      </c>
      <c r="Z392" s="148" t="str">
        <f>IF(AND(A392&lt;&gt;"",Schülerdaten!X395&lt;&gt;""),Schülerdaten!X395,"")</f>
        <v/>
      </c>
    </row>
    <row r="393" spans="1:26" x14ac:dyDescent="0.2">
      <c r="A393" s="146" t="str">
        <f>IF(OR(Schülerdaten!$C396&lt;&gt;""),Schülerdaten!A396,"")</f>
        <v/>
      </c>
      <c r="B393" s="146" t="str">
        <f>IF(A393&lt;&gt;"",Schülerdaten!B396,"")</f>
        <v/>
      </c>
      <c r="C393" s="146" t="str">
        <f>IF(AND(A393&lt;&gt;"",Schülerdaten!F396&lt;&gt;""),IF(INDEX(codeclint,MATCH(Schülerdaten!F396,libclint,0))&lt;&gt;"",INDEX(codeclint,MATCH(Schülerdaten!F396,libclint,0)),""),"")</f>
        <v/>
      </c>
      <c r="D393" s="146" t="str">
        <f t="shared" si="18"/>
        <v/>
      </c>
      <c r="E393" s="146" t="str">
        <f>IF(A393&lt;&gt;"",IF(Schülerdaten!G396&lt;&gt;"",IF(Schülerdaten!AB396&lt;&gt;"",IF(Schülerdaten!G396="LOC.ID",CONCATENATE("LOC.",Schülerdaten!AU$5),Schülerdaten!G396),""),""),"")</f>
        <v/>
      </c>
      <c r="F393" s="146" t="str">
        <f>IF(A393&lt;&gt;"",IF(Schülerdaten!H396&lt;&gt;"",Schülerdaten!H396,""),"")</f>
        <v/>
      </c>
      <c r="G393" s="146" t="str">
        <f>IF(AND(A393&lt;&gt;"",Schülerdaten!AC396&lt;&gt;""),IF(Schülerdaten!AC396=TRUE,INDEX(codesex,MATCH(Schülerdaten!I396,libsex,0)),Schülerdaten!I396),"")</f>
        <v/>
      </c>
      <c r="H393" s="147" t="str">
        <f>IF(A393&lt;&gt;"",IF(Schülerdaten!J396&lt;&gt;"",Schülerdaten!J396,""),"")</f>
        <v/>
      </c>
      <c r="I393" s="148" t="str">
        <f>IF(AND(A393&lt;&gt;"",Schülerdaten!AE396&lt;&gt;""),IF(Schülerdaten!AE396=TRUE,INDEX(codenat,MATCH(Schülerdaten!K396,libnat,0)),Schülerdaten!K396),"")</f>
        <v/>
      </c>
      <c r="J393" s="148" t="str">
        <f>IF(AND(A393&lt;&gt;"",Schülerdaten!AF396&lt;&gt;""),IF(Schülerdaten!AF396=TRUE,INDEX(codelangue,MATCH(Schülerdaten!L396,liblangue,0)),Schülerdaten!L396),"")</f>
        <v/>
      </c>
      <c r="K393" s="148" t="str">
        <f>IF(AND(A393&lt;&gt;"",Schülerdaten!AH396&lt;&gt;""),IF(Schülerdaten!AH396=TRUE,IF(INDEX(codegem,MATCH(Schülerdaten!M396,libgem,0))&lt;8000,INDEX(codegem,MATCH(Schülerdaten!M396,libgem,0)),""),Schülerdaten!M396),"")</f>
        <v/>
      </c>
      <c r="L393" s="148" t="str">
        <f>IF(AND(A393&lt;&gt;"",Schülerdaten!AH396&lt;&gt;""),IF(Schülerdaten!AH396=TRUE,INDEX(codegemhist,MATCH(Schülerdaten!M396,libgem,0)),""),"")</f>
        <v/>
      </c>
      <c r="M393" s="148" t="str">
        <f>IF(AND(A393&lt;&gt;"",Schülerdaten!AH396&lt;&gt;""),IF(Schülerdaten!AH396=TRUE,IF(INDEX(codegem,MATCH(Schülerdaten!M396,libgem,0))&gt;=8000,INDEX(codegem,MATCH(Schülerdaten!M396,libgem,0)),""),Schülerdaten!M396),"")</f>
        <v/>
      </c>
      <c r="N393" s="148" t="str">
        <f>IF(AND(A393&lt;&gt;"",Schülerdaten!AI396&lt;&gt;""),IF(Schülerdaten!AI396=TRUE,INDEX(codeschart,MATCH(Schülerdaten!N396,libschart,0)),Schülerdaten!N396),"")</f>
        <v/>
      </c>
      <c r="O393" s="148" t="str">
        <f>IF(AND(A393&lt;&gt;"",Schülerdaten!O396&lt;&gt;""),Schülerdaten!O396,"")</f>
        <v/>
      </c>
      <c r="P393" s="148" t="str">
        <f>IF(AND(A393&lt;&gt;"",Schülerdaten!AK396&lt;&gt;""),IF(Schülerdaten!AK396=TRUE,INDEX(codeform,MATCH(Schülerdaten!P396,libform,0)),Schülerdaten!P396),"")</f>
        <v/>
      </c>
      <c r="Q393" s="148" t="str">
        <f>IF(AND(A393&lt;&gt;"",Schülerdaten!AL396&lt;&gt;""),IF(Schülerdaten!AL396=TRUE,INDEX(codespe,MATCH(Schülerdaten!Q396,libspe,0)),Schülerdaten!Q396),"")</f>
        <v/>
      </c>
      <c r="R393" s="148" t="str">
        <f>IF(AND(A393&lt;&gt;"",OR(Schülerdaten!AM396&lt;&gt;"",Schülerdaten!AT396=FALSE)),IF(Schülerdaten!AM396=TRUE,INDEX(codemp1,MATCH(Schülerdaten!R396,libmp1,0)),IF(Schülerdaten!AT396=FALSE,0,Schülerdaten!R396)),"")</f>
        <v/>
      </c>
      <c r="S393" s="148" t="str">
        <f t="shared" si="19"/>
        <v/>
      </c>
      <c r="T393" s="148" t="str">
        <f t="shared" si="20"/>
        <v/>
      </c>
      <c r="U393" s="148" t="str">
        <f>IF(AND(A393&lt;&gt;"",Schülerdaten!S396&lt;&gt;""),Schülerdaten!S396,"")</f>
        <v/>
      </c>
      <c r="V393" s="148" t="str">
        <f>IF(AND(A393&lt;&gt;"",Schülerdaten!T396&lt;&gt;""),Schülerdaten!T396,"")</f>
        <v/>
      </c>
      <c r="W393" s="148" t="str">
        <f>IF(AND(A393&lt;&gt;"",Schülerdaten!U396&lt;&gt;""),Schülerdaten!U396,"")</f>
        <v/>
      </c>
      <c r="X393" s="148" t="str">
        <f>IF(AND(A393&lt;&gt;"",Schülerdaten!V396&lt;&gt;""),Schülerdaten!V396,"")</f>
        <v/>
      </c>
      <c r="Y393" s="148" t="str">
        <f>IF(AND(A393&lt;&gt;"",Schülerdaten!W396&lt;&gt;""),Schülerdaten!W396,"")</f>
        <v/>
      </c>
      <c r="Z393" s="148" t="str">
        <f>IF(AND(A393&lt;&gt;"",Schülerdaten!X396&lt;&gt;""),Schülerdaten!X396,"")</f>
        <v/>
      </c>
    </row>
    <row r="394" spans="1:26" x14ac:dyDescent="0.2">
      <c r="A394" s="146" t="str">
        <f>IF(OR(Schülerdaten!$C397&lt;&gt;""),Schülerdaten!A397,"")</f>
        <v/>
      </c>
      <c r="B394" s="146" t="str">
        <f>IF(A394&lt;&gt;"",Schülerdaten!B397,"")</f>
        <v/>
      </c>
      <c r="C394" s="146" t="str">
        <f>IF(AND(A394&lt;&gt;"",Schülerdaten!F397&lt;&gt;""),IF(INDEX(codeclint,MATCH(Schülerdaten!F397,libclint,0))&lt;&gt;"",INDEX(codeclint,MATCH(Schülerdaten!F397,libclint,0)),""),"")</f>
        <v/>
      </c>
      <c r="D394" s="146" t="str">
        <f t="shared" si="18"/>
        <v/>
      </c>
      <c r="E394" s="146" t="str">
        <f>IF(A394&lt;&gt;"",IF(Schülerdaten!G397&lt;&gt;"",IF(Schülerdaten!AB397&lt;&gt;"",IF(Schülerdaten!G397="LOC.ID",CONCATENATE("LOC.",Schülerdaten!AU$5),Schülerdaten!G397),""),""),"")</f>
        <v/>
      </c>
      <c r="F394" s="146" t="str">
        <f>IF(A394&lt;&gt;"",IF(Schülerdaten!H397&lt;&gt;"",Schülerdaten!H397,""),"")</f>
        <v/>
      </c>
      <c r="G394" s="146" t="str">
        <f>IF(AND(A394&lt;&gt;"",Schülerdaten!AC397&lt;&gt;""),IF(Schülerdaten!AC397=TRUE,INDEX(codesex,MATCH(Schülerdaten!I397,libsex,0)),Schülerdaten!I397),"")</f>
        <v/>
      </c>
      <c r="H394" s="147" t="str">
        <f>IF(A394&lt;&gt;"",IF(Schülerdaten!J397&lt;&gt;"",Schülerdaten!J397,""),"")</f>
        <v/>
      </c>
      <c r="I394" s="148" t="str">
        <f>IF(AND(A394&lt;&gt;"",Schülerdaten!AE397&lt;&gt;""),IF(Schülerdaten!AE397=TRUE,INDEX(codenat,MATCH(Schülerdaten!K397,libnat,0)),Schülerdaten!K397),"")</f>
        <v/>
      </c>
      <c r="J394" s="148" t="str">
        <f>IF(AND(A394&lt;&gt;"",Schülerdaten!AF397&lt;&gt;""),IF(Schülerdaten!AF397=TRUE,INDEX(codelangue,MATCH(Schülerdaten!L397,liblangue,0)),Schülerdaten!L397),"")</f>
        <v/>
      </c>
      <c r="K394" s="148" t="str">
        <f>IF(AND(A394&lt;&gt;"",Schülerdaten!AH397&lt;&gt;""),IF(Schülerdaten!AH397=TRUE,IF(INDEX(codegem,MATCH(Schülerdaten!M397,libgem,0))&lt;8000,INDEX(codegem,MATCH(Schülerdaten!M397,libgem,0)),""),Schülerdaten!M397),"")</f>
        <v/>
      </c>
      <c r="L394" s="148" t="str">
        <f>IF(AND(A394&lt;&gt;"",Schülerdaten!AH397&lt;&gt;""),IF(Schülerdaten!AH397=TRUE,INDEX(codegemhist,MATCH(Schülerdaten!M397,libgem,0)),""),"")</f>
        <v/>
      </c>
      <c r="M394" s="148" t="str">
        <f>IF(AND(A394&lt;&gt;"",Schülerdaten!AH397&lt;&gt;""),IF(Schülerdaten!AH397=TRUE,IF(INDEX(codegem,MATCH(Schülerdaten!M397,libgem,0))&gt;=8000,INDEX(codegem,MATCH(Schülerdaten!M397,libgem,0)),""),Schülerdaten!M397),"")</f>
        <v/>
      </c>
      <c r="N394" s="148" t="str">
        <f>IF(AND(A394&lt;&gt;"",Schülerdaten!AI397&lt;&gt;""),IF(Schülerdaten!AI397=TRUE,INDEX(codeschart,MATCH(Schülerdaten!N397,libschart,0)),Schülerdaten!N397),"")</f>
        <v/>
      </c>
      <c r="O394" s="148" t="str">
        <f>IF(AND(A394&lt;&gt;"",Schülerdaten!O397&lt;&gt;""),Schülerdaten!O397,"")</f>
        <v/>
      </c>
      <c r="P394" s="148" t="str">
        <f>IF(AND(A394&lt;&gt;"",Schülerdaten!AK397&lt;&gt;""),IF(Schülerdaten!AK397=TRUE,INDEX(codeform,MATCH(Schülerdaten!P397,libform,0)),Schülerdaten!P397),"")</f>
        <v/>
      </c>
      <c r="Q394" s="148" t="str">
        <f>IF(AND(A394&lt;&gt;"",Schülerdaten!AL397&lt;&gt;""),IF(Schülerdaten!AL397=TRUE,INDEX(codespe,MATCH(Schülerdaten!Q397,libspe,0)),Schülerdaten!Q397),"")</f>
        <v/>
      </c>
      <c r="R394" s="148" t="str">
        <f>IF(AND(A394&lt;&gt;"",OR(Schülerdaten!AM397&lt;&gt;"",Schülerdaten!AT397=FALSE)),IF(Schülerdaten!AM397=TRUE,INDEX(codemp1,MATCH(Schülerdaten!R397,libmp1,0)),IF(Schülerdaten!AT397=FALSE,0,Schülerdaten!R397)),"")</f>
        <v/>
      </c>
      <c r="S394" s="148" t="str">
        <f t="shared" si="19"/>
        <v/>
      </c>
      <c r="T394" s="148" t="str">
        <f t="shared" si="20"/>
        <v/>
      </c>
      <c r="U394" s="148" t="str">
        <f>IF(AND(A394&lt;&gt;"",Schülerdaten!S397&lt;&gt;""),Schülerdaten!S397,"")</f>
        <v/>
      </c>
      <c r="V394" s="148" t="str">
        <f>IF(AND(A394&lt;&gt;"",Schülerdaten!T397&lt;&gt;""),Schülerdaten!T397,"")</f>
        <v/>
      </c>
      <c r="W394" s="148" t="str">
        <f>IF(AND(A394&lt;&gt;"",Schülerdaten!U397&lt;&gt;""),Schülerdaten!U397,"")</f>
        <v/>
      </c>
      <c r="X394" s="148" t="str">
        <f>IF(AND(A394&lt;&gt;"",Schülerdaten!V397&lt;&gt;""),Schülerdaten!V397,"")</f>
        <v/>
      </c>
      <c r="Y394" s="148" t="str">
        <f>IF(AND(A394&lt;&gt;"",Schülerdaten!W397&lt;&gt;""),Schülerdaten!W397,"")</f>
        <v/>
      </c>
      <c r="Z394" s="148" t="str">
        <f>IF(AND(A394&lt;&gt;"",Schülerdaten!X397&lt;&gt;""),Schülerdaten!X397,"")</f>
        <v/>
      </c>
    </row>
    <row r="395" spans="1:26" x14ac:dyDescent="0.2">
      <c r="A395" s="146" t="str">
        <f>IF(OR(Schülerdaten!$C398&lt;&gt;""),Schülerdaten!A398,"")</f>
        <v/>
      </c>
      <c r="B395" s="146" t="str">
        <f>IF(A395&lt;&gt;"",Schülerdaten!B398,"")</f>
        <v/>
      </c>
      <c r="C395" s="146" t="str">
        <f>IF(AND(A395&lt;&gt;"",Schülerdaten!F398&lt;&gt;""),IF(INDEX(codeclint,MATCH(Schülerdaten!F398,libclint,0))&lt;&gt;"",INDEX(codeclint,MATCH(Schülerdaten!F398,libclint,0)),""),"")</f>
        <v/>
      </c>
      <c r="D395" s="146" t="str">
        <f t="shared" si="18"/>
        <v/>
      </c>
      <c r="E395" s="146" t="str">
        <f>IF(A395&lt;&gt;"",IF(Schülerdaten!G398&lt;&gt;"",IF(Schülerdaten!AB398&lt;&gt;"",IF(Schülerdaten!G398="LOC.ID",CONCATENATE("LOC.",Schülerdaten!AU$5),Schülerdaten!G398),""),""),"")</f>
        <v/>
      </c>
      <c r="F395" s="146" t="str">
        <f>IF(A395&lt;&gt;"",IF(Schülerdaten!H398&lt;&gt;"",Schülerdaten!H398,""),"")</f>
        <v/>
      </c>
      <c r="G395" s="146" t="str">
        <f>IF(AND(A395&lt;&gt;"",Schülerdaten!AC398&lt;&gt;""),IF(Schülerdaten!AC398=TRUE,INDEX(codesex,MATCH(Schülerdaten!I398,libsex,0)),Schülerdaten!I398),"")</f>
        <v/>
      </c>
      <c r="H395" s="147" t="str">
        <f>IF(A395&lt;&gt;"",IF(Schülerdaten!J398&lt;&gt;"",Schülerdaten!J398,""),"")</f>
        <v/>
      </c>
      <c r="I395" s="148" t="str">
        <f>IF(AND(A395&lt;&gt;"",Schülerdaten!AE398&lt;&gt;""),IF(Schülerdaten!AE398=TRUE,INDEX(codenat,MATCH(Schülerdaten!K398,libnat,0)),Schülerdaten!K398),"")</f>
        <v/>
      </c>
      <c r="J395" s="148" t="str">
        <f>IF(AND(A395&lt;&gt;"",Schülerdaten!AF398&lt;&gt;""),IF(Schülerdaten!AF398=TRUE,INDEX(codelangue,MATCH(Schülerdaten!L398,liblangue,0)),Schülerdaten!L398),"")</f>
        <v/>
      </c>
      <c r="K395" s="148" t="str">
        <f>IF(AND(A395&lt;&gt;"",Schülerdaten!AH398&lt;&gt;""),IF(Schülerdaten!AH398=TRUE,IF(INDEX(codegem,MATCH(Schülerdaten!M398,libgem,0))&lt;8000,INDEX(codegem,MATCH(Schülerdaten!M398,libgem,0)),""),Schülerdaten!M398),"")</f>
        <v/>
      </c>
      <c r="L395" s="148" t="str">
        <f>IF(AND(A395&lt;&gt;"",Schülerdaten!AH398&lt;&gt;""),IF(Schülerdaten!AH398=TRUE,INDEX(codegemhist,MATCH(Schülerdaten!M398,libgem,0)),""),"")</f>
        <v/>
      </c>
      <c r="M395" s="148" t="str">
        <f>IF(AND(A395&lt;&gt;"",Schülerdaten!AH398&lt;&gt;""),IF(Schülerdaten!AH398=TRUE,IF(INDEX(codegem,MATCH(Schülerdaten!M398,libgem,0))&gt;=8000,INDEX(codegem,MATCH(Schülerdaten!M398,libgem,0)),""),Schülerdaten!M398),"")</f>
        <v/>
      </c>
      <c r="N395" s="148" t="str">
        <f>IF(AND(A395&lt;&gt;"",Schülerdaten!AI398&lt;&gt;""),IF(Schülerdaten!AI398=TRUE,INDEX(codeschart,MATCH(Schülerdaten!N398,libschart,0)),Schülerdaten!N398),"")</f>
        <v/>
      </c>
      <c r="O395" s="148" t="str">
        <f>IF(AND(A395&lt;&gt;"",Schülerdaten!O398&lt;&gt;""),Schülerdaten!O398,"")</f>
        <v/>
      </c>
      <c r="P395" s="148" t="str">
        <f>IF(AND(A395&lt;&gt;"",Schülerdaten!AK398&lt;&gt;""),IF(Schülerdaten!AK398=TRUE,INDEX(codeform,MATCH(Schülerdaten!P398,libform,0)),Schülerdaten!P398),"")</f>
        <v/>
      </c>
      <c r="Q395" s="148" t="str">
        <f>IF(AND(A395&lt;&gt;"",Schülerdaten!AL398&lt;&gt;""),IF(Schülerdaten!AL398=TRUE,INDEX(codespe,MATCH(Schülerdaten!Q398,libspe,0)),Schülerdaten!Q398),"")</f>
        <v/>
      </c>
      <c r="R395" s="148" t="str">
        <f>IF(AND(A395&lt;&gt;"",OR(Schülerdaten!AM398&lt;&gt;"",Schülerdaten!AT398=FALSE)),IF(Schülerdaten!AM398=TRUE,INDEX(codemp1,MATCH(Schülerdaten!R398,libmp1,0)),IF(Schülerdaten!AT398=FALSE,0,Schülerdaten!R398)),"")</f>
        <v/>
      </c>
      <c r="S395" s="148" t="str">
        <f t="shared" si="19"/>
        <v/>
      </c>
      <c r="T395" s="148" t="str">
        <f t="shared" si="20"/>
        <v/>
      </c>
      <c r="U395" s="148" t="str">
        <f>IF(AND(A395&lt;&gt;"",Schülerdaten!S398&lt;&gt;""),Schülerdaten!S398,"")</f>
        <v/>
      </c>
      <c r="V395" s="148" t="str">
        <f>IF(AND(A395&lt;&gt;"",Schülerdaten!T398&lt;&gt;""),Schülerdaten!T398,"")</f>
        <v/>
      </c>
      <c r="W395" s="148" t="str">
        <f>IF(AND(A395&lt;&gt;"",Schülerdaten!U398&lt;&gt;""),Schülerdaten!U398,"")</f>
        <v/>
      </c>
      <c r="X395" s="148" t="str">
        <f>IF(AND(A395&lt;&gt;"",Schülerdaten!V398&lt;&gt;""),Schülerdaten!V398,"")</f>
        <v/>
      </c>
      <c r="Y395" s="148" t="str">
        <f>IF(AND(A395&lt;&gt;"",Schülerdaten!W398&lt;&gt;""),Schülerdaten!W398,"")</f>
        <v/>
      </c>
      <c r="Z395" s="148" t="str">
        <f>IF(AND(A395&lt;&gt;"",Schülerdaten!X398&lt;&gt;""),Schülerdaten!X398,"")</f>
        <v/>
      </c>
    </row>
    <row r="396" spans="1:26" x14ac:dyDescent="0.2">
      <c r="A396" s="146" t="str">
        <f>IF(OR(Schülerdaten!$C399&lt;&gt;""),Schülerdaten!A399,"")</f>
        <v/>
      </c>
      <c r="B396" s="146" t="str">
        <f>IF(A396&lt;&gt;"",Schülerdaten!B399,"")</f>
        <v/>
      </c>
      <c r="C396" s="146" t="str">
        <f>IF(AND(A396&lt;&gt;"",Schülerdaten!F399&lt;&gt;""),IF(INDEX(codeclint,MATCH(Schülerdaten!F399,libclint,0))&lt;&gt;"",INDEX(codeclint,MATCH(Schülerdaten!F399,libclint,0)),""),"")</f>
        <v/>
      </c>
      <c r="D396" s="146" t="str">
        <f t="shared" si="18"/>
        <v/>
      </c>
      <c r="E396" s="146" t="str">
        <f>IF(A396&lt;&gt;"",IF(Schülerdaten!G399&lt;&gt;"",IF(Schülerdaten!AB399&lt;&gt;"",IF(Schülerdaten!G399="LOC.ID",CONCATENATE("LOC.",Schülerdaten!AU$5),Schülerdaten!G399),""),""),"")</f>
        <v/>
      </c>
      <c r="F396" s="146" t="str">
        <f>IF(A396&lt;&gt;"",IF(Schülerdaten!H399&lt;&gt;"",Schülerdaten!H399,""),"")</f>
        <v/>
      </c>
      <c r="G396" s="146" t="str">
        <f>IF(AND(A396&lt;&gt;"",Schülerdaten!AC399&lt;&gt;""),IF(Schülerdaten!AC399=TRUE,INDEX(codesex,MATCH(Schülerdaten!I399,libsex,0)),Schülerdaten!I399),"")</f>
        <v/>
      </c>
      <c r="H396" s="147" t="str">
        <f>IF(A396&lt;&gt;"",IF(Schülerdaten!J399&lt;&gt;"",Schülerdaten!J399,""),"")</f>
        <v/>
      </c>
      <c r="I396" s="148" t="str">
        <f>IF(AND(A396&lt;&gt;"",Schülerdaten!AE399&lt;&gt;""),IF(Schülerdaten!AE399=TRUE,INDEX(codenat,MATCH(Schülerdaten!K399,libnat,0)),Schülerdaten!K399),"")</f>
        <v/>
      </c>
      <c r="J396" s="148" t="str">
        <f>IF(AND(A396&lt;&gt;"",Schülerdaten!AF399&lt;&gt;""),IF(Schülerdaten!AF399=TRUE,INDEX(codelangue,MATCH(Schülerdaten!L399,liblangue,0)),Schülerdaten!L399),"")</f>
        <v/>
      </c>
      <c r="K396" s="148" t="str">
        <f>IF(AND(A396&lt;&gt;"",Schülerdaten!AH399&lt;&gt;""),IF(Schülerdaten!AH399=TRUE,IF(INDEX(codegem,MATCH(Schülerdaten!M399,libgem,0))&lt;8000,INDEX(codegem,MATCH(Schülerdaten!M399,libgem,0)),""),Schülerdaten!M399),"")</f>
        <v/>
      </c>
      <c r="L396" s="148" t="str">
        <f>IF(AND(A396&lt;&gt;"",Schülerdaten!AH399&lt;&gt;""),IF(Schülerdaten!AH399=TRUE,INDEX(codegemhist,MATCH(Schülerdaten!M399,libgem,0)),""),"")</f>
        <v/>
      </c>
      <c r="M396" s="148" t="str">
        <f>IF(AND(A396&lt;&gt;"",Schülerdaten!AH399&lt;&gt;""),IF(Schülerdaten!AH399=TRUE,IF(INDEX(codegem,MATCH(Schülerdaten!M399,libgem,0))&gt;=8000,INDEX(codegem,MATCH(Schülerdaten!M399,libgem,0)),""),Schülerdaten!M399),"")</f>
        <v/>
      </c>
      <c r="N396" s="148" t="str">
        <f>IF(AND(A396&lt;&gt;"",Schülerdaten!AI399&lt;&gt;""),IF(Schülerdaten!AI399=TRUE,INDEX(codeschart,MATCH(Schülerdaten!N399,libschart,0)),Schülerdaten!N399),"")</f>
        <v/>
      </c>
      <c r="O396" s="148" t="str">
        <f>IF(AND(A396&lt;&gt;"",Schülerdaten!O399&lt;&gt;""),Schülerdaten!O399,"")</f>
        <v/>
      </c>
      <c r="P396" s="148" t="str">
        <f>IF(AND(A396&lt;&gt;"",Schülerdaten!AK399&lt;&gt;""),IF(Schülerdaten!AK399=TRUE,INDEX(codeform,MATCH(Schülerdaten!P399,libform,0)),Schülerdaten!P399),"")</f>
        <v/>
      </c>
      <c r="Q396" s="148" t="str">
        <f>IF(AND(A396&lt;&gt;"",Schülerdaten!AL399&lt;&gt;""),IF(Schülerdaten!AL399=TRUE,INDEX(codespe,MATCH(Schülerdaten!Q399,libspe,0)),Schülerdaten!Q399),"")</f>
        <v/>
      </c>
      <c r="R396" s="148" t="str">
        <f>IF(AND(A396&lt;&gt;"",OR(Schülerdaten!AM399&lt;&gt;"",Schülerdaten!AT399=FALSE)),IF(Schülerdaten!AM399=TRUE,INDEX(codemp1,MATCH(Schülerdaten!R399,libmp1,0)),IF(Schülerdaten!AT399=FALSE,0,Schülerdaten!R399)),"")</f>
        <v/>
      </c>
      <c r="S396" s="148" t="str">
        <f t="shared" si="19"/>
        <v/>
      </c>
      <c r="T396" s="148" t="str">
        <f t="shared" si="20"/>
        <v/>
      </c>
      <c r="U396" s="148" t="str">
        <f>IF(AND(A396&lt;&gt;"",Schülerdaten!S399&lt;&gt;""),Schülerdaten!S399,"")</f>
        <v/>
      </c>
      <c r="V396" s="148" t="str">
        <f>IF(AND(A396&lt;&gt;"",Schülerdaten!T399&lt;&gt;""),Schülerdaten!T399,"")</f>
        <v/>
      </c>
      <c r="W396" s="148" t="str">
        <f>IF(AND(A396&lt;&gt;"",Schülerdaten!U399&lt;&gt;""),Schülerdaten!U399,"")</f>
        <v/>
      </c>
      <c r="X396" s="148" t="str">
        <f>IF(AND(A396&lt;&gt;"",Schülerdaten!V399&lt;&gt;""),Schülerdaten!V399,"")</f>
        <v/>
      </c>
      <c r="Y396" s="148" t="str">
        <f>IF(AND(A396&lt;&gt;"",Schülerdaten!W399&lt;&gt;""),Schülerdaten!W399,"")</f>
        <v/>
      </c>
      <c r="Z396" s="148" t="str">
        <f>IF(AND(A396&lt;&gt;"",Schülerdaten!X399&lt;&gt;""),Schülerdaten!X399,"")</f>
        <v/>
      </c>
    </row>
    <row r="397" spans="1:26" x14ac:dyDescent="0.2">
      <c r="A397" s="146" t="str">
        <f>IF(OR(Schülerdaten!$C400&lt;&gt;""),Schülerdaten!A400,"")</f>
        <v/>
      </c>
      <c r="B397" s="146" t="str">
        <f>IF(A397&lt;&gt;"",Schülerdaten!B400,"")</f>
        <v/>
      </c>
      <c r="C397" s="146" t="str">
        <f>IF(AND(A397&lt;&gt;"",Schülerdaten!F400&lt;&gt;""),IF(INDEX(codeclint,MATCH(Schülerdaten!F400,libclint,0))&lt;&gt;"",INDEX(codeclint,MATCH(Schülerdaten!F400,libclint,0)),""),"")</f>
        <v/>
      </c>
      <c r="D397" s="146" t="str">
        <f t="shared" si="18"/>
        <v/>
      </c>
      <c r="E397" s="146" t="str">
        <f>IF(A397&lt;&gt;"",IF(Schülerdaten!G400&lt;&gt;"",IF(Schülerdaten!AB400&lt;&gt;"",IF(Schülerdaten!G400="LOC.ID",CONCATENATE("LOC.",Schülerdaten!AU$5),Schülerdaten!G400),""),""),"")</f>
        <v/>
      </c>
      <c r="F397" s="146" t="str">
        <f>IF(A397&lt;&gt;"",IF(Schülerdaten!H400&lt;&gt;"",Schülerdaten!H400,""),"")</f>
        <v/>
      </c>
      <c r="G397" s="146" t="str">
        <f>IF(AND(A397&lt;&gt;"",Schülerdaten!AC400&lt;&gt;""),IF(Schülerdaten!AC400=TRUE,INDEX(codesex,MATCH(Schülerdaten!I400,libsex,0)),Schülerdaten!I400),"")</f>
        <v/>
      </c>
      <c r="H397" s="147" t="str">
        <f>IF(A397&lt;&gt;"",IF(Schülerdaten!J400&lt;&gt;"",Schülerdaten!J400,""),"")</f>
        <v/>
      </c>
      <c r="I397" s="148" t="str">
        <f>IF(AND(A397&lt;&gt;"",Schülerdaten!AE400&lt;&gt;""),IF(Schülerdaten!AE400=TRUE,INDEX(codenat,MATCH(Schülerdaten!K400,libnat,0)),Schülerdaten!K400),"")</f>
        <v/>
      </c>
      <c r="J397" s="148" t="str">
        <f>IF(AND(A397&lt;&gt;"",Schülerdaten!AF400&lt;&gt;""),IF(Schülerdaten!AF400=TRUE,INDEX(codelangue,MATCH(Schülerdaten!L400,liblangue,0)),Schülerdaten!L400),"")</f>
        <v/>
      </c>
      <c r="K397" s="148" t="str">
        <f>IF(AND(A397&lt;&gt;"",Schülerdaten!AH400&lt;&gt;""),IF(Schülerdaten!AH400=TRUE,IF(INDEX(codegem,MATCH(Schülerdaten!M400,libgem,0))&lt;8000,INDEX(codegem,MATCH(Schülerdaten!M400,libgem,0)),""),Schülerdaten!M400),"")</f>
        <v/>
      </c>
      <c r="L397" s="148" t="str">
        <f>IF(AND(A397&lt;&gt;"",Schülerdaten!AH400&lt;&gt;""),IF(Schülerdaten!AH400=TRUE,INDEX(codegemhist,MATCH(Schülerdaten!M400,libgem,0)),""),"")</f>
        <v/>
      </c>
      <c r="M397" s="148" t="str">
        <f>IF(AND(A397&lt;&gt;"",Schülerdaten!AH400&lt;&gt;""),IF(Schülerdaten!AH400=TRUE,IF(INDEX(codegem,MATCH(Schülerdaten!M400,libgem,0))&gt;=8000,INDEX(codegem,MATCH(Schülerdaten!M400,libgem,0)),""),Schülerdaten!M400),"")</f>
        <v/>
      </c>
      <c r="N397" s="148" t="str">
        <f>IF(AND(A397&lt;&gt;"",Schülerdaten!AI400&lt;&gt;""),IF(Schülerdaten!AI400=TRUE,INDEX(codeschart,MATCH(Schülerdaten!N400,libschart,0)),Schülerdaten!N400),"")</f>
        <v/>
      </c>
      <c r="O397" s="148" t="str">
        <f>IF(AND(A397&lt;&gt;"",Schülerdaten!O400&lt;&gt;""),Schülerdaten!O400,"")</f>
        <v/>
      </c>
      <c r="P397" s="148" t="str">
        <f>IF(AND(A397&lt;&gt;"",Schülerdaten!AK400&lt;&gt;""),IF(Schülerdaten!AK400=TRUE,INDEX(codeform,MATCH(Schülerdaten!P400,libform,0)),Schülerdaten!P400),"")</f>
        <v/>
      </c>
      <c r="Q397" s="148" t="str">
        <f>IF(AND(A397&lt;&gt;"",Schülerdaten!AL400&lt;&gt;""),IF(Schülerdaten!AL400=TRUE,INDEX(codespe,MATCH(Schülerdaten!Q400,libspe,0)),Schülerdaten!Q400),"")</f>
        <v/>
      </c>
      <c r="R397" s="148" t="str">
        <f>IF(AND(A397&lt;&gt;"",OR(Schülerdaten!AM400&lt;&gt;"",Schülerdaten!AT400=FALSE)),IF(Schülerdaten!AM400=TRUE,INDEX(codemp1,MATCH(Schülerdaten!R400,libmp1,0)),IF(Schülerdaten!AT400=FALSE,0,Schülerdaten!R400)),"")</f>
        <v/>
      </c>
      <c r="S397" s="148" t="str">
        <f t="shared" si="19"/>
        <v/>
      </c>
      <c r="T397" s="148" t="str">
        <f t="shared" si="20"/>
        <v/>
      </c>
      <c r="U397" s="148" t="str">
        <f>IF(AND(A397&lt;&gt;"",Schülerdaten!S400&lt;&gt;""),Schülerdaten!S400,"")</f>
        <v/>
      </c>
      <c r="V397" s="148" t="str">
        <f>IF(AND(A397&lt;&gt;"",Schülerdaten!T400&lt;&gt;""),Schülerdaten!T400,"")</f>
        <v/>
      </c>
      <c r="W397" s="148" t="str">
        <f>IF(AND(A397&lt;&gt;"",Schülerdaten!U400&lt;&gt;""),Schülerdaten!U400,"")</f>
        <v/>
      </c>
      <c r="X397" s="148" t="str">
        <f>IF(AND(A397&lt;&gt;"",Schülerdaten!V400&lt;&gt;""),Schülerdaten!V400,"")</f>
        <v/>
      </c>
      <c r="Y397" s="148" t="str">
        <f>IF(AND(A397&lt;&gt;"",Schülerdaten!W400&lt;&gt;""),Schülerdaten!W400,"")</f>
        <v/>
      </c>
      <c r="Z397" s="148" t="str">
        <f>IF(AND(A397&lt;&gt;"",Schülerdaten!X400&lt;&gt;""),Schülerdaten!X400,"")</f>
        <v/>
      </c>
    </row>
    <row r="398" spans="1:26" x14ac:dyDescent="0.2">
      <c r="A398" s="146" t="str">
        <f>IF(OR(Schülerdaten!$C401&lt;&gt;""),Schülerdaten!A401,"")</f>
        <v/>
      </c>
      <c r="B398" s="146" t="str">
        <f>IF(A398&lt;&gt;"",Schülerdaten!B401,"")</f>
        <v/>
      </c>
      <c r="C398" s="146" t="str">
        <f>IF(AND(A398&lt;&gt;"",Schülerdaten!F401&lt;&gt;""),IF(INDEX(codeclint,MATCH(Schülerdaten!F401,libclint,0))&lt;&gt;"",INDEX(codeclint,MATCH(Schülerdaten!F401,libclint,0)),""),"")</f>
        <v/>
      </c>
      <c r="D398" s="146" t="str">
        <f t="shared" si="18"/>
        <v/>
      </c>
      <c r="E398" s="146" t="str">
        <f>IF(A398&lt;&gt;"",IF(Schülerdaten!G401&lt;&gt;"",IF(Schülerdaten!AB401&lt;&gt;"",IF(Schülerdaten!G401="LOC.ID",CONCATENATE("LOC.",Schülerdaten!AU$5),Schülerdaten!G401),""),""),"")</f>
        <v/>
      </c>
      <c r="F398" s="146" t="str">
        <f>IF(A398&lt;&gt;"",IF(Schülerdaten!H401&lt;&gt;"",Schülerdaten!H401,""),"")</f>
        <v/>
      </c>
      <c r="G398" s="146" t="str">
        <f>IF(AND(A398&lt;&gt;"",Schülerdaten!AC401&lt;&gt;""),IF(Schülerdaten!AC401=TRUE,INDEX(codesex,MATCH(Schülerdaten!I401,libsex,0)),Schülerdaten!I401),"")</f>
        <v/>
      </c>
      <c r="H398" s="147" t="str">
        <f>IF(A398&lt;&gt;"",IF(Schülerdaten!J401&lt;&gt;"",Schülerdaten!J401,""),"")</f>
        <v/>
      </c>
      <c r="I398" s="148" t="str">
        <f>IF(AND(A398&lt;&gt;"",Schülerdaten!AE401&lt;&gt;""),IF(Schülerdaten!AE401=TRUE,INDEX(codenat,MATCH(Schülerdaten!K401,libnat,0)),Schülerdaten!K401),"")</f>
        <v/>
      </c>
      <c r="J398" s="148" t="str">
        <f>IF(AND(A398&lt;&gt;"",Schülerdaten!AF401&lt;&gt;""),IF(Schülerdaten!AF401=TRUE,INDEX(codelangue,MATCH(Schülerdaten!L401,liblangue,0)),Schülerdaten!L401),"")</f>
        <v/>
      </c>
      <c r="K398" s="148" t="str">
        <f>IF(AND(A398&lt;&gt;"",Schülerdaten!AH401&lt;&gt;""),IF(Schülerdaten!AH401=TRUE,IF(INDEX(codegem,MATCH(Schülerdaten!M401,libgem,0))&lt;8000,INDEX(codegem,MATCH(Schülerdaten!M401,libgem,0)),""),Schülerdaten!M401),"")</f>
        <v/>
      </c>
      <c r="L398" s="148" t="str">
        <f>IF(AND(A398&lt;&gt;"",Schülerdaten!AH401&lt;&gt;""),IF(Schülerdaten!AH401=TRUE,INDEX(codegemhist,MATCH(Schülerdaten!M401,libgem,0)),""),"")</f>
        <v/>
      </c>
      <c r="M398" s="148" t="str">
        <f>IF(AND(A398&lt;&gt;"",Schülerdaten!AH401&lt;&gt;""),IF(Schülerdaten!AH401=TRUE,IF(INDEX(codegem,MATCH(Schülerdaten!M401,libgem,0))&gt;=8000,INDEX(codegem,MATCH(Schülerdaten!M401,libgem,0)),""),Schülerdaten!M401),"")</f>
        <v/>
      </c>
      <c r="N398" s="148" t="str">
        <f>IF(AND(A398&lt;&gt;"",Schülerdaten!AI401&lt;&gt;""),IF(Schülerdaten!AI401=TRUE,INDEX(codeschart,MATCH(Schülerdaten!N401,libschart,0)),Schülerdaten!N401),"")</f>
        <v/>
      </c>
      <c r="O398" s="148" t="str">
        <f>IF(AND(A398&lt;&gt;"",Schülerdaten!O401&lt;&gt;""),Schülerdaten!O401,"")</f>
        <v/>
      </c>
      <c r="P398" s="148" t="str">
        <f>IF(AND(A398&lt;&gt;"",Schülerdaten!AK401&lt;&gt;""),IF(Schülerdaten!AK401=TRUE,INDEX(codeform,MATCH(Schülerdaten!P401,libform,0)),Schülerdaten!P401),"")</f>
        <v/>
      </c>
      <c r="Q398" s="148" t="str">
        <f>IF(AND(A398&lt;&gt;"",Schülerdaten!AL401&lt;&gt;""),IF(Schülerdaten!AL401=TRUE,INDEX(codespe,MATCH(Schülerdaten!Q401,libspe,0)),Schülerdaten!Q401),"")</f>
        <v/>
      </c>
      <c r="R398" s="148" t="str">
        <f>IF(AND(A398&lt;&gt;"",OR(Schülerdaten!AM401&lt;&gt;"",Schülerdaten!AT401=FALSE)),IF(Schülerdaten!AM401=TRUE,INDEX(codemp1,MATCH(Schülerdaten!R401,libmp1,0)),IF(Schülerdaten!AT401=FALSE,0,Schülerdaten!R401)),"")</f>
        <v/>
      </c>
      <c r="S398" s="148" t="str">
        <f t="shared" si="19"/>
        <v/>
      </c>
      <c r="T398" s="148" t="str">
        <f t="shared" si="20"/>
        <v/>
      </c>
      <c r="U398" s="148" t="str">
        <f>IF(AND(A398&lt;&gt;"",Schülerdaten!S401&lt;&gt;""),Schülerdaten!S401,"")</f>
        <v/>
      </c>
      <c r="V398" s="148" t="str">
        <f>IF(AND(A398&lt;&gt;"",Schülerdaten!T401&lt;&gt;""),Schülerdaten!T401,"")</f>
        <v/>
      </c>
      <c r="W398" s="148" t="str">
        <f>IF(AND(A398&lt;&gt;"",Schülerdaten!U401&lt;&gt;""),Schülerdaten!U401,"")</f>
        <v/>
      </c>
      <c r="X398" s="148" t="str">
        <f>IF(AND(A398&lt;&gt;"",Schülerdaten!V401&lt;&gt;""),Schülerdaten!V401,"")</f>
        <v/>
      </c>
      <c r="Y398" s="148" t="str">
        <f>IF(AND(A398&lt;&gt;"",Schülerdaten!W401&lt;&gt;""),Schülerdaten!W401,"")</f>
        <v/>
      </c>
      <c r="Z398" s="148" t="str">
        <f>IF(AND(A398&lt;&gt;"",Schülerdaten!X401&lt;&gt;""),Schülerdaten!X401,"")</f>
        <v/>
      </c>
    </row>
    <row r="399" spans="1:26" x14ac:dyDescent="0.2">
      <c r="A399" s="146" t="str">
        <f>IF(OR(Schülerdaten!$C402&lt;&gt;""),Schülerdaten!A402,"")</f>
        <v/>
      </c>
      <c r="B399" s="146" t="str">
        <f>IF(A399&lt;&gt;"",Schülerdaten!B402,"")</f>
        <v/>
      </c>
      <c r="C399" s="146" t="str">
        <f>IF(AND(A399&lt;&gt;"",Schülerdaten!F402&lt;&gt;""),IF(INDEX(codeclint,MATCH(Schülerdaten!F402,libclint,0))&lt;&gt;"",INDEX(codeclint,MATCH(Schülerdaten!F402,libclint,0)),""),"")</f>
        <v/>
      </c>
      <c r="D399" s="146" t="str">
        <f t="shared" si="18"/>
        <v/>
      </c>
      <c r="E399" s="146" t="str">
        <f>IF(A399&lt;&gt;"",IF(Schülerdaten!G402&lt;&gt;"",IF(Schülerdaten!AB402&lt;&gt;"",IF(Schülerdaten!G402="LOC.ID",CONCATENATE("LOC.",Schülerdaten!AU$5),Schülerdaten!G402),""),""),"")</f>
        <v/>
      </c>
      <c r="F399" s="146" t="str">
        <f>IF(A399&lt;&gt;"",IF(Schülerdaten!H402&lt;&gt;"",Schülerdaten!H402,""),"")</f>
        <v/>
      </c>
      <c r="G399" s="146" t="str">
        <f>IF(AND(A399&lt;&gt;"",Schülerdaten!AC402&lt;&gt;""),IF(Schülerdaten!AC402=TRUE,INDEX(codesex,MATCH(Schülerdaten!I402,libsex,0)),Schülerdaten!I402),"")</f>
        <v/>
      </c>
      <c r="H399" s="147" t="str">
        <f>IF(A399&lt;&gt;"",IF(Schülerdaten!J402&lt;&gt;"",Schülerdaten!J402,""),"")</f>
        <v/>
      </c>
      <c r="I399" s="148" t="str">
        <f>IF(AND(A399&lt;&gt;"",Schülerdaten!AE402&lt;&gt;""),IF(Schülerdaten!AE402=TRUE,INDEX(codenat,MATCH(Schülerdaten!K402,libnat,0)),Schülerdaten!K402),"")</f>
        <v/>
      </c>
      <c r="J399" s="148" t="str">
        <f>IF(AND(A399&lt;&gt;"",Schülerdaten!AF402&lt;&gt;""),IF(Schülerdaten!AF402=TRUE,INDEX(codelangue,MATCH(Schülerdaten!L402,liblangue,0)),Schülerdaten!L402),"")</f>
        <v/>
      </c>
      <c r="K399" s="148" t="str">
        <f>IF(AND(A399&lt;&gt;"",Schülerdaten!AH402&lt;&gt;""),IF(Schülerdaten!AH402=TRUE,IF(INDEX(codegem,MATCH(Schülerdaten!M402,libgem,0))&lt;8000,INDEX(codegem,MATCH(Schülerdaten!M402,libgem,0)),""),Schülerdaten!M402),"")</f>
        <v/>
      </c>
      <c r="L399" s="148" t="str">
        <f>IF(AND(A399&lt;&gt;"",Schülerdaten!AH402&lt;&gt;""),IF(Schülerdaten!AH402=TRUE,INDEX(codegemhist,MATCH(Schülerdaten!M402,libgem,0)),""),"")</f>
        <v/>
      </c>
      <c r="M399" s="148" t="str">
        <f>IF(AND(A399&lt;&gt;"",Schülerdaten!AH402&lt;&gt;""),IF(Schülerdaten!AH402=TRUE,IF(INDEX(codegem,MATCH(Schülerdaten!M402,libgem,0))&gt;=8000,INDEX(codegem,MATCH(Schülerdaten!M402,libgem,0)),""),Schülerdaten!M402),"")</f>
        <v/>
      </c>
      <c r="N399" s="148" t="str">
        <f>IF(AND(A399&lt;&gt;"",Schülerdaten!AI402&lt;&gt;""),IF(Schülerdaten!AI402=TRUE,INDEX(codeschart,MATCH(Schülerdaten!N402,libschart,0)),Schülerdaten!N402),"")</f>
        <v/>
      </c>
      <c r="O399" s="148" t="str">
        <f>IF(AND(A399&lt;&gt;"",Schülerdaten!O402&lt;&gt;""),Schülerdaten!O402,"")</f>
        <v/>
      </c>
      <c r="P399" s="148" t="str">
        <f>IF(AND(A399&lt;&gt;"",Schülerdaten!AK402&lt;&gt;""),IF(Schülerdaten!AK402=TRUE,INDEX(codeform,MATCH(Schülerdaten!P402,libform,0)),Schülerdaten!P402),"")</f>
        <v/>
      </c>
      <c r="Q399" s="148" t="str">
        <f>IF(AND(A399&lt;&gt;"",Schülerdaten!AL402&lt;&gt;""),IF(Schülerdaten!AL402=TRUE,INDEX(codespe,MATCH(Schülerdaten!Q402,libspe,0)),Schülerdaten!Q402),"")</f>
        <v/>
      </c>
      <c r="R399" s="148" t="str">
        <f>IF(AND(A399&lt;&gt;"",OR(Schülerdaten!AM402&lt;&gt;"",Schülerdaten!AT402=FALSE)),IF(Schülerdaten!AM402=TRUE,INDEX(codemp1,MATCH(Schülerdaten!R402,libmp1,0)),IF(Schülerdaten!AT402=FALSE,0,Schülerdaten!R402)),"")</f>
        <v/>
      </c>
      <c r="S399" s="148" t="str">
        <f t="shared" si="19"/>
        <v/>
      </c>
      <c r="T399" s="148" t="str">
        <f t="shared" si="20"/>
        <v/>
      </c>
      <c r="U399" s="148" t="str">
        <f>IF(AND(A399&lt;&gt;"",Schülerdaten!S402&lt;&gt;""),Schülerdaten!S402,"")</f>
        <v/>
      </c>
      <c r="V399" s="148" t="str">
        <f>IF(AND(A399&lt;&gt;"",Schülerdaten!T402&lt;&gt;""),Schülerdaten!T402,"")</f>
        <v/>
      </c>
      <c r="W399" s="148" t="str">
        <f>IF(AND(A399&lt;&gt;"",Schülerdaten!U402&lt;&gt;""),Schülerdaten!U402,"")</f>
        <v/>
      </c>
      <c r="X399" s="148" t="str">
        <f>IF(AND(A399&lt;&gt;"",Schülerdaten!V402&lt;&gt;""),Schülerdaten!V402,"")</f>
        <v/>
      </c>
      <c r="Y399" s="148" t="str">
        <f>IF(AND(A399&lt;&gt;"",Schülerdaten!W402&lt;&gt;""),Schülerdaten!W402,"")</f>
        <v/>
      </c>
      <c r="Z399" s="148" t="str">
        <f>IF(AND(A399&lt;&gt;"",Schülerdaten!X402&lt;&gt;""),Schülerdaten!X402,"")</f>
        <v/>
      </c>
    </row>
    <row r="400" spans="1:26" x14ac:dyDescent="0.2">
      <c r="A400" s="146" t="str">
        <f>IF(OR(Schülerdaten!$C403&lt;&gt;""),Schülerdaten!A403,"")</f>
        <v/>
      </c>
      <c r="B400" s="146" t="str">
        <f>IF(A400&lt;&gt;"",Schülerdaten!B403,"")</f>
        <v/>
      </c>
      <c r="C400" s="146" t="str">
        <f>IF(AND(A400&lt;&gt;"",Schülerdaten!F403&lt;&gt;""),IF(INDEX(codeclint,MATCH(Schülerdaten!F403,libclint,0))&lt;&gt;"",INDEX(codeclint,MATCH(Schülerdaten!F403,libclint,0)),""),"")</f>
        <v/>
      </c>
      <c r="D400" s="146" t="str">
        <f t="shared" si="18"/>
        <v/>
      </c>
      <c r="E400" s="146" t="str">
        <f>IF(A400&lt;&gt;"",IF(Schülerdaten!G403&lt;&gt;"",IF(Schülerdaten!AB403&lt;&gt;"",IF(Schülerdaten!G403="LOC.ID",CONCATENATE("LOC.",Schülerdaten!AU$5),Schülerdaten!G403),""),""),"")</f>
        <v/>
      </c>
      <c r="F400" s="146" t="str">
        <f>IF(A400&lt;&gt;"",IF(Schülerdaten!H403&lt;&gt;"",Schülerdaten!H403,""),"")</f>
        <v/>
      </c>
      <c r="G400" s="146" t="str">
        <f>IF(AND(A400&lt;&gt;"",Schülerdaten!AC403&lt;&gt;""),IF(Schülerdaten!AC403=TRUE,INDEX(codesex,MATCH(Schülerdaten!I403,libsex,0)),Schülerdaten!I403),"")</f>
        <v/>
      </c>
      <c r="H400" s="147" t="str">
        <f>IF(A400&lt;&gt;"",IF(Schülerdaten!J403&lt;&gt;"",Schülerdaten!J403,""),"")</f>
        <v/>
      </c>
      <c r="I400" s="148" t="str">
        <f>IF(AND(A400&lt;&gt;"",Schülerdaten!AE403&lt;&gt;""),IF(Schülerdaten!AE403=TRUE,INDEX(codenat,MATCH(Schülerdaten!K403,libnat,0)),Schülerdaten!K403),"")</f>
        <v/>
      </c>
      <c r="J400" s="148" t="str">
        <f>IF(AND(A400&lt;&gt;"",Schülerdaten!AF403&lt;&gt;""),IF(Schülerdaten!AF403=TRUE,INDEX(codelangue,MATCH(Schülerdaten!L403,liblangue,0)),Schülerdaten!L403),"")</f>
        <v/>
      </c>
      <c r="K400" s="148" t="str">
        <f>IF(AND(A400&lt;&gt;"",Schülerdaten!AH403&lt;&gt;""),IF(Schülerdaten!AH403=TRUE,IF(INDEX(codegem,MATCH(Schülerdaten!M403,libgem,0))&lt;8000,INDEX(codegem,MATCH(Schülerdaten!M403,libgem,0)),""),Schülerdaten!M403),"")</f>
        <v/>
      </c>
      <c r="L400" s="148" t="str">
        <f>IF(AND(A400&lt;&gt;"",Schülerdaten!AH403&lt;&gt;""),IF(Schülerdaten!AH403=TRUE,INDEX(codegemhist,MATCH(Schülerdaten!M403,libgem,0)),""),"")</f>
        <v/>
      </c>
      <c r="M400" s="148" t="str">
        <f>IF(AND(A400&lt;&gt;"",Schülerdaten!AH403&lt;&gt;""),IF(Schülerdaten!AH403=TRUE,IF(INDEX(codegem,MATCH(Schülerdaten!M403,libgem,0))&gt;=8000,INDEX(codegem,MATCH(Schülerdaten!M403,libgem,0)),""),Schülerdaten!M403),"")</f>
        <v/>
      </c>
      <c r="N400" s="148" t="str">
        <f>IF(AND(A400&lt;&gt;"",Schülerdaten!AI403&lt;&gt;""),IF(Schülerdaten!AI403=TRUE,INDEX(codeschart,MATCH(Schülerdaten!N403,libschart,0)),Schülerdaten!N403),"")</f>
        <v/>
      </c>
      <c r="O400" s="148" t="str">
        <f>IF(AND(A400&lt;&gt;"",Schülerdaten!O403&lt;&gt;""),Schülerdaten!O403,"")</f>
        <v/>
      </c>
      <c r="P400" s="148" t="str">
        <f>IF(AND(A400&lt;&gt;"",Schülerdaten!AK403&lt;&gt;""),IF(Schülerdaten!AK403=TRUE,INDEX(codeform,MATCH(Schülerdaten!P403,libform,0)),Schülerdaten!P403),"")</f>
        <v/>
      </c>
      <c r="Q400" s="148" t="str">
        <f>IF(AND(A400&lt;&gt;"",Schülerdaten!AL403&lt;&gt;""),IF(Schülerdaten!AL403=TRUE,INDEX(codespe,MATCH(Schülerdaten!Q403,libspe,0)),Schülerdaten!Q403),"")</f>
        <v/>
      </c>
      <c r="R400" s="148" t="str">
        <f>IF(AND(A400&lt;&gt;"",OR(Schülerdaten!AM403&lt;&gt;"",Schülerdaten!AT403=FALSE)),IF(Schülerdaten!AM403=TRUE,INDEX(codemp1,MATCH(Schülerdaten!R403,libmp1,0)),IF(Schülerdaten!AT403=FALSE,0,Schülerdaten!R403)),"")</f>
        <v/>
      </c>
      <c r="S400" s="148" t="str">
        <f t="shared" si="19"/>
        <v/>
      </c>
      <c r="T400" s="148" t="str">
        <f t="shared" si="20"/>
        <v/>
      </c>
      <c r="U400" s="148" t="str">
        <f>IF(AND(A400&lt;&gt;"",Schülerdaten!S403&lt;&gt;""),Schülerdaten!S403,"")</f>
        <v/>
      </c>
      <c r="V400" s="148" t="str">
        <f>IF(AND(A400&lt;&gt;"",Schülerdaten!T403&lt;&gt;""),Schülerdaten!T403,"")</f>
        <v/>
      </c>
      <c r="W400" s="148" t="str">
        <f>IF(AND(A400&lt;&gt;"",Schülerdaten!U403&lt;&gt;""),Schülerdaten!U403,"")</f>
        <v/>
      </c>
      <c r="X400" s="148" t="str">
        <f>IF(AND(A400&lt;&gt;"",Schülerdaten!V403&lt;&gt;""),Schülerdaten!V403,"")</f>
        <v/>
      </c>
      <c r="Y400" s="148" t="str">
        <f>IF(AND(A400&lt;&gt;"",Schülerdaten!W403&lt;&gt;""),Schülerdaten!W403,"")</f>
        <v/>
      </c>
      <c r="Z400" s="148" t="str">
        <f>IF(AND(A400&lt;&gt;"",Schülerdaten!X403&lt;&gt;""),Schülerdaten!X403,"")</f>
        <v/>
      </c>
    </row>
    <row r="401" spans="1:26" x14ac:dyDescent="0.2">
      <c r="A401" s="146" t="str">
        <f>IF(OR(Schülerdaten!$C404&lt;&gt;""),Schülerdaten!A404,"")</f>
        <v/>
      </c>
      <c r="B401" s="146" t="str">
        <f>IF(A401&lt;&gt;"",Schülerdaten!B404,"")</f>
        <v/>
      </c>
      <c r="C401" s="146" t="str">
        <f>IF(AND(A401&lt;&gt;"",Schülerdaten!F404&lt;&gt;""),IF(INDEX(codeclint,MATCH(Schülerdaten!F404,libclint,0))&lt;&gt;"",INDEX(codeclint,MATCH(Schülerdaten!F404,libclint,0)),""),"")</f>
        <v/>
      </c>
      <c r="D401" s="146" t="str">
        <f t="shared" si="18"/>
        <v/>
      </c>
      <c r="E401" s="146" t="str">
        <f>IF(A401&lt;&gt;"",IF(Schülerdaten!G404&lt;&gt;"",IF(Schülerdaten!AB404&lt;&gt;"",IF(Schülerdaten!G404="LOC.ID",CONCATENATE("LOC.",Schülerdaten!AU$5),Schülerdaten!G404),""),""),"")</f>
        <v/>
      </c>
      <c r="F401" s="146" t="str">
        <f>IF(A401&lt;&gt;"",IF(Schülerdaten!H404&lt;&gt;"",Schülerdaten!H404,""),"")</f>
        <v/>
      </c>
      <c r="G401" s="146" t="str">
        <f>IF(AND(A401&lt;&gt;"",Schülerdaten!AC404&lt;&gt;""),IF(Schülerdaten!AC404=TRUE,INDEX(codesex,MATCH(Schülerdaten!I404,libsex,0)),Schülerdaten!I404),"")</f>
        <v/>
      </c>
      <c r="H401" s="147" t="str">
        <f>IF(A401&lt;&gt;"",IF(Schülerdaten!J404&lt;&gt;"",Schülerdaten!J404,""),"")</f>
        <v/>
      </c>
      <c r="I401" s="148" t="str">
        <f>IF(AND(A401&lt;&gt;"",Schülerdaten!AE404&lt;&gt;""),IF(Schülerdaten!AE404=TRUE,INDEX(codenat,MATCH(Schülerdaten!K404,libnat,0)),Schülerdaten!K404),"")</f>
        <v/>
      </c>
      <c r="J401" s="148" t="str">
        <f>IF(AND(A401&lt;&gt;"",Schülerdaten!AF404&lt;&gt;""),IF(Schülerdaten!AF404=TRUE,INDEX(codelangue,MATCH(Schülerdaten!L404,liblangue,0)),Schülerdaten!L404),"")</f>
        <v/>
      </c>
      <c r="K401" s="148" t="str">
        <f>IF(AND(A401&lt;&gt;"",Schülerdaten!AH404&lt;&gt;""),IF(Schülerdaten!AH404=TRUE,IF(INDEX(codegem,MATCH(Schülerdaten!M404,libgem,0))&lt;8000,INDEX(codegem,MATCH(Schülerdaten!M404,libgem,0)),""),Schülerdaten!M404),"")</f>
        <v/>
      </c>
      <c r="L401" s="148" t="str">
        <f>IF(AND(A401&lt;&gt;"",Schülerdaten!AH404&lt;&gt;""),IF(Schülerdaten!AH404=TRUE,INDEX(codegemhist,MATCH(Schülerdaten!M404,libgem,0)),""),"")</f>
        <v/>
      </c>
      <c r="M401" s="148" t="str">
        <f>IF(AND(A401&lt;&gt;"",Schülerdaten!AH404&lt;&gt;""),IF(Schülerdaten!AH404=TRUE,IF(INDEX(codegem,MATCH(Schülerdaten!M404,libgem,0))&gt;=8000,INDEX(codegem,MATCH(Schülerdaten!M404,libgem,0)),""),Schülerdaten!M404),"")</f>
        <v/>
      </c>
      <c r="N401" s="148" t="str">
        <f>IF(AND(A401&lt;&gt;"",Schülerdaten!AI404&lt;&gt;""),IF(Schülerdaten!AI404=TRUE,INDEX(codeschart,MATCH(Schülerdaten!N404,libschart,0)),Schülerdaten!N404),"")</f>
        <v/>
      </c>
      <c r="O401" s="148" t="str">
        <f>IF(AND(A401&lt;&gt;"",Schülerdaten!O404&lt;&gt;""),Schülerdaten!O404,"")</f>
        <v/>
      </c>
      <c r="P401" s="148" t="str">
        <f>IF(AND(A401&lt;&gt;"",Schülerdaten!AK404&lt;&gt;""),IF(Schülerdaten!AK404=TRUE,INDEX(codeform,MATCH(Schülerdaten!P404,libform,0)),Schülerdaten!P404),"")</f>
        <v/>
      </c>
      <c r="Q401" s="148" t="str">
        <f>IF(AND(A401&lt;&gt;"",Schülerdaten!AL404&lt;&gt;""),IF(Schülerdaten!AL404=TRUE,INDEX(codespe,MATCH(Schülerdaten!Q404,libspe,0)),Schülerdaten!Q404),"")</f>
        <v/>
      </c>
      <c r="R401" s="148" t="str">
        <f>IF(AND(A401&lt;&gt;"",OR(Schülerdaten!AM404&lt;&gt;"",Schülerdaten!AT404=FALSE)),IF(Schülerdaten!AM404=TRUE,INDEX(codemp1,MATCH(Schülerdaten!R404,libmp1,0)),IF(Schülerdaten!AT404=FALSE,0,Schülerdaten!R404)),"")</f>
        <v/>
      </c>
      <c r="S401" s="148" t="str">
        <f t="shared" si="19"/>
        <v/>
      </c>
      <c r="T401" s="148" t="str">
        <f t="shared" si="20"/>
        <v/>
      </c>
      <c r="U401" s="148" t="str">
        <f>IF(AND(A401&lt;&gt;"",Schülerdaten!S404&lt;&gt;""),Schülerdaten!S404,"")</f>
        <v/>
      </c>
      <c r="V401" s="148" t="str">
        <f>IF(AND(A401&lt;&gt;"",Schülerdaten!T404&lt;&gt;""),Schülerdaten!T404,"")</f>
        <v/>
      </c>
      <c r="W401" s="148" t="str">
        <f>IF(AND(A401&lt;&gt;"",Schülerdaten!U404&lt;&gt;""),Schülerdaten!U404,"")</f>
        <v/>
      </c>
      <c r="X401" s="148" t="str">
        <f>IF(AND(A401&lt;&gt;"",Schülerdaten!V404&lt;&gt;""),Schülerdaten!V404,"")</f>
        <v/>
      </c>
      <c r="Y401" s="148" t="str">
        <f>IF(AND(A401&lt;&gt;"",Schülerdaten!W404&lt;&gt;""),Schülerdaten!W404,"")</f>
        <v/>
      </c>
      <c r="Z401" s="148" t="str">
        <f>IF(AND(A401&lt;&gt;"",Schülerdaten!X404&lt;&gt;""),Schülerdaten!X404,"")</f>
        <v/>
      </c>
    </row>
    <row r="402" spans="1:26" x14ac:dyDescent="0.2">
      <c r="A402" s="146" t="str">
        <f>IF(OR(Schülerdaten!$C405&lt;&gt;""),Schülerdaten!A405,"")</f>
        <v/>
      </c>
      <c r="B402" s="146" t="str">
        <f>IF(A402&lt;&gt;"",Schülerdaten!B405,"")</f>
        <v/>
      </c>
      <c r="C402" s="146" t="str">
        <f>IF(AND(A402&lt;&gt;"",Schülerdaten!F405&lt;&gt;""),IF(INDEX(codeclint,MATCH(Schülerdaten!F405,libclint,0))&lt;&gt;"",INDEX(codeclint,MATCH(Schülerdaten!F405,libclint,0)),""),"")</f>
        <v/>
      </c>
      <c r="D402" s="146" t="str">
        <f t="shared" si="18"/>
        <v/>
      </c>
      <c r="E402" s="146" t="str">
        <f>IF(A402&lt;&gt;"",IF(Schülerdaten!G405&lt;&gt;"",IF(Schülerdaten!AB405&lt;&gt;"",IF(Schülerdaten!G405="LOC.ID",CONCATENATE("LOC.",Schülerdaten!AU$5),Schülerdaten!G405),""),""),"")</f>
        <v/>
      </c>
      <c r="F402" s="146" t="str">
        <f>IF(A402&lt;&gt;"",IF(Schülerdaten!H405&lt;&gt;"",Schülerdaten!H405,""),"")</f>
        <v/>
      </c>
      <c r="G402" s="146" t="str">
        <f>IF(AND(A402&lt;&gt;"",Schülerdaten!AC405&lt;&gt;""),IF(Schülerdaten!AC405=TRUE,INDEX(codesex,MATCH(Schülerdaten!I405,libsex,0)),Schülerdaten!I405),"")</f>
        <v/>
      </c>
      <c r="H402" s="147" t="str">
        <f>IF(A402&lt;&gt;"",IF(Schülerdaten!J405&lt;&gt;"",Schülerdaten!J405,""),"")</f>
        <v/>
      </c>
      <c r="I402" s="148" t="str">
        <f>IF(AND(A402&lt;&gt;"",Schülerdaten!AE405&lt;&gt;""),IF(Schülerdaten!AE405=TRUE,INDEX(codenat,MATCH(Schülerdaten!K405,libnat,0)),Schülerdaten!K405),"")</f>
        <v/>
      </c>
      <c r="J402" s="148" t="str">
        <f>IF(AND(A402&lt;&gt;"",Schülerdaten!AF405&lt;&gt;""),IF(Schülerdaten!AF405=TRUE,INDEX(codelangue,MATCH(Schülerdaten!L405,liblangue,0)),Schülerdaten!L405),"")</f>
        <v/>
      </c>
      <c r="K402" s="148" t="str">
        <f>IF(AND(A402&lt;&gt;"",Schülerdaten!AH405&lt;&gt;""),IF(Schülerdaten!AH405=TRUE,IF(INDEX(codegem,MATCH(Schülerdaten!M405,libgem,0))&lt;8000,INDEX(codegem,MATCH(Schülerdaten!M405,libgem,0)),""),Schülerdaten!M405),"")</f>
        <v/>
      </c>
      <c r="L402" s="148" t="str">
        <f>IF(AND(A402&lt;&gt;"",Schülerdaten!AH405&lt;&gt;""),IF(Schülerdaten!AH405=TRUE,INDEX(codegemhist,MATCH(Schülerdaten!M405,libgem,0)),""),"")</f>
        <v/>
      </c>
      <c r="M402" s="148" t="str">
        <f>IF(AND(A402&lt;&gt;"",Schülerdaten!AH405&lt;&gt;""),IF(Schülerdaten!AH405=TRUE,IF(INDEX(codegem,MATCH(Schülerdaten!M405,libgem,0))&gt;=8000,INDEX(codegem,MATCH(Schülerdaten!M405,libgem,0)),""),Schülerdaten!M405),"")</f>
        <v/>
      </c>
      <c r="N402" s="148" t="str">
        <f>IF(AND(A402&lt;&gt;"",Schülerdaten!AI405&lt;&gt;""),IF(Schülerdaten!AI405=TRUE,INDEX(codeschart,MATCH(Schülerdaten!N405,libschart,0)),Schülerdaten!N405),"")</f>
        <v/>
      </c>
      <c r="O402" s="148" t="str">
        <f>IF(AND(A402&lt;&gt;"",Schülerdaten!O405&lt;&gt;""),Schülerdaten!O405,"")</f>
        <v/>
      </c>
      <c r="P402" s="148" t="str">
        <f>IF(AND(A402&lt;&gt;"",Schülerdaten!AK405&lt;&gt;""),IF(Schülerdaten!AK405=TRUE,INDEX(codeform,MATCH(Schülerdaten!P405,libform,0)),Schülerdaten!P405),"")</f>
        <v/>
      </c>
      <c r="Q402" s="148" t="str">
        <f>IF(AND(A402&lt;&gt;"",Schülerdaten!AL405&lt;&gt;""),IF(Schülerdaten!AL405=TRUE,INDEX(codespe,MATCH(Schülerdaten!Q405,libspe,0)),Schülerdaten!Q405),"")</f>
        <v/>
      </c>
      <c r="R402" s="148" t="str">
        <f>IF(AND(A402&lt;&gt;"",OR(Schülerdaten!AM405&lt;&gt;"",Schülerdaten!AT405=FALSE)),IF(Schülerdaten!AM405=TRUE,INDEX(codemp1,MATCH(Schülerdaten!R405,libmp1,0)),IF(Schülerdaten!AT405=FALSE,0,Schülerdaten!R405)),"")</f>
        <v/>
      </c>
      <c r="S402" s="148" t="str">
        <f t="shared" si="19"/>
        <v/>
      </c>
      <c r="T402" s="148" t="str">
        <f t="shared" si="20"/>
        <v/>
      </c>
      <c r="U402" s="148" t="str">
        <f>IF(AND(A402&lt;&gt;"",Schülerdaten!S405&lt;&gt;""),Schülerdaten!S405,"")</f>
        <v/>
      </c>
      <c r="V402" s="148" t="str">
        <f>IF(AND(A402&lt;&gt;"",Schülerdaten!T405&lt;&gt;""),Schülerdaten!T405,"")</f>
        <v/>
      </c>
      <c r="W402" s="148" t="str">
        <f>IF(AND(A402&lt;&gt;"",Schülerdaten!U405&lt;&gt;""),Schülerdaten!U405,"")</f>
        <v/>
      </c>
      <c r="X402" s="148" t="str">
        <f>IF(AND(A402&lt;&gt;"",Schülerdaten!V405&lt;&gt;""),Schülerdaten!V405,"")</f>
        <v/>
      </c>
      <c r="Y402" s="148" t="str">
        <f>IF(AND(A402&lt;&gt;"",Schülerdaten!W405&lt;&gt;""),Schülerdaten!W405,"")</f>
        <v/>
      </c>
      <c r="Z402" s="148" t="str">
        <f>IF(AND(A402&lt;&gt;"",Schülerdaten!X405&lt;&gt;""),Schülerdaten!X405,"")</f>
        <v/>
      </c>
    </row>
    <row r="403" spans="1:26" x14ac:dyDescent="0.2">
      <c r="A403" s="146" t="str">
        <f>IF(OR(Schülerdaten!$C406&lt;&gt;""),Schülerdaten!A406,"")</f>
        <v/>
      </c>
      <c r="B403" s="146" t="str">
        <f>IF(A403&lt;&gt;"",Schülerdaten!B406,"")</f>
        <v/>
      </c>
      <c r="C403" s="146" t="str">
        <f>IF(AND(A403&lt;&gt;"",Schülerdaten!F406&lt;&gt;""),IF(INDEX(codeclint,MATCH(Schülerdaten!F406,libclint,0))&lt;&gt;"",INDEX(codeclint,MATCH(Schülerdaten!F406,libclint,0)),""),"")</f>
        <v/>
      </c>
      <c r="D403" s="146" t="str">
        <f t="shared" si="18"/>
        <v/>
      </c>
      <c r="E403" s="146" t="str">
        <f>IF(A403&lt;&gt;"",IF(Schülerdaten!G406&lt;&gt;"",IF(Schülerdaten!AB406&lt;&gt;"",IF(Schülerdaten!G406="LOC.ID",CONCATENATE("LOC.",Schülerdaten!AU$5),Schülerdaten!G406),""),""),"")</f>
        <v/>
      </c>
      <c r="F403" s="146" t="str">
        <f>IF(A403&lt;&gt;"",IF(Schülerdaten!H406&lt;&gt;"",Schülerdaten!H406,""),"")</f>
        <v/>
      </c>
      <c r="G403" s="146" t="str">
        <f>IF(AND(A403&lt;&gt;"",Schülerdaten!AC406&lt;&gt;""),IF(Schülerdaten!AC406=TRUE,INDEX(codesex,MATCH(Schülerdaten!I406,libsex,0)),Schülerdaten!I406),"")</f>
        <v/>
      </c>
      <c r="H403" s="147" t="str">
        <f>IF(A403&lt;&gt;"",IF(Schülerdaten!J406&lt;&gt;"",Schülerdaten!J406,""),"")</f>
        <v/>
      </c>
      <c r="I403" s="148" t="str">
        <f>IF(AND(A403&lt;&gt;"",Schülerdaten!AE406&lt;&gt;""),IF(Schülerdaten!AE406=TRUE,INDEX(codenat,MATCH(Schülerdaten!K406,libnat,0)),Schülerdaten!K406),"")</f>
        <v/>
      </c>
      <c r="J403" s="148" t="str">
        <f>IF(AND(A403&lt;&gt;"",Schülerdaten!AF406&lt;&gt;""),IF(Schülerdaten!AF406=TRUE,INDEX(codelangue,MATCH(Schülerdaten!L406,liblangue,0)),Schülerdaten!L406),"")</f>
        <v/>
      </c>
      <c r="K403" s="148" t="str">
        <f>IF(AND(A403&lt;&gt;"",Schülerdaten!AH406&lt;&gt;""),IF(Schülerdaten!AH406=TRUE,IF(INDEX(codegem,MATCH(Schülerdaten!M406,libgem,0))&lt;8000,INDEX(codegem,MATCH(Schülerdaten!M406,libgem,0)),""),Schülerdaten!M406),"")</f>
        <v/>
      </c>
      <c r="L403" s="148" t="str">
        <f>IF(AND(A403&lt;&gt;"",Schülerdaten!AH406&lt;&gt;""),IF(Schülerdaten!AH406=TRUE,INDEX(codegemhist,MATCH(Schülerdaten!M406,libgem,0)),""),"")</f>
        <v/>
      </c>
      <c r="M403" s="148" t="str">
        <f>IF(AND(A403&lt;&gt;"",Schülerdaten!AH406&lt;&gt;""),IF(Schülerdaten!AH406=TRUE,IF(INDEX(codegem,MATCH(Schülerdaten!M406,libgem,0))&gt;=8000,INDEX(codegem,MATCH(Schülerdaten!M406,libgem,0)),""),Schülerdaten!M406),"")</f>
        <v/>
      </c>
      <c r="N403" s="148" t="str">
        <f>IF(AND(A403&lt;&gt;"",Schülerdaten!AI406&lt;&gt;""),IF(Schülerdaten!AI406=TRUE,INDEX(codeschart,MATCH(Schülerdaten!N406,libschart,0)),Schülerdaten!N406),"")</f>
        <v/>
      </c>
      <c r="O403" s="148" t="str">
        <f>IF(AND(A403&lt;&gt;"",Schülerdaten!O406&lt;&gt;""),Schülerdaten!O406,"")</f>
        <v/>
      </c>
      <c r="P403" s="148" t="str">
        <f>IF(AND(A403&lt;&gt;"",Schülerdaten!AK406&lt;&gt;""),IF(Schülerdaten!AK406=TRUE,INDEX(codeform,MATCH(Schülerdaten!P406,libform,0)),Schülerdaten!P406),"")</f>
        <v/>
      </c>
      <c r="Q403" s="148" t="str">
        <f>IF(AND(A403&lt;&gt;"",Schülerdaten!AL406&lt;&gt;""),IF(Schülerdaten!AL406=TRUE,INDEX(codespe,MATCH(Schülerdaten!Q406,libspe,0)),Schülerdaten!Q406),"")</f>
        <v/>
      </c>
      <c r="R403" s="148" t="str">
        <f>IF(AND(A403&lt;&gt;"",OR(Schülerdaten!AM406&lt;&gt;"",Schülerdaten!AT406=FALSE)),IF(Schülerdaten!AM406=TRUE,INDEX(codemp1,MATCH(Schülerdaten!R406,libmp1,0)),IF(Schülerdaten!AT406=FALSE,0,Schülerdaten!R406)),"")</f>
        <v/>
      </c>
      <c r="S403" s="148" t="str">
        <f t="shared" si="19"/>
        <v/>
      </c>
      <c r="T403" s="148" t="str">
        <f t="shared" si="20"/>
        <v/>
      </c>
      <c r="U403" s="148" t="str">
        <f>IF(AND(A403&lt;&gt;"",Schülerdaten!S406&lt;&gt;""),Schülerdaten!S406,"")</f>
        <v/>
      </c>
      <c r="V403" s="148" t="str">
        <f>IF(AND(A403&lt;&gt;"",Schülerdaten!T406&lt;&gt;""),Schülerdaten!T406,"")</f>
        <v/>
      </c>
      <c r="W403" s="148" t="str">
        <f>IF(AND(A403&lt;&gt;"",Schülerdaten!U406&lt;&gt;""),Schülerdaten!U406,"")</f>
        <v/>
      </c>
      <c r="X403" s="148" t="str">
        <f>IF(AND(A403&lt;&gt;"",Schülerdaten!V406&lt;&gt;""),Schülerdaten!V406,"")</f>
        <v/>
      </c>
      <c r="Y403" s="148" t="str">
        <f>IF(AND(A403&lt;&gt;"",Schülerdaten!W406&lt;&gt;""),Schülerdaten!W406,"")</f>
        <v/>
      </c>
      <c r="Z403" s="148" t="str">
        <f>IF(AND(A403&lt;&gt;"",Schülerdaten!X406&lt;&gt;""),Schülerdaten!X406,"")</f>
        <v/>
      </c>
    </row>
    <row r="404" spans="1:26" x14ac:dyDescent="0.2">
      <c r="A404" s="146" t="str">
        <f>IF(OR(Schülerdaten!$C407&lt;&gt;""),Schülerdaten!A407,"")</f>
        <v/>
      </c>
      <c r="B404" s="146" t="str">
        <f>IF(A404&lt;&gt;"",Schülerdaten!B407,"")</f>
        <v/>
      </c>
      <c r="C404" s="146" t="str">
        <f>IF(AND(A404&lt;&gt;"",Schülerdaten!F407&lt;&gt;""),IF(INDEX(codeclint,MATCH(Schülerdaten!F407,libclint,0))&lt;&gt;"",INDEX(codeclint,MATCH(Schülerdaten!F407,libclint,0)),""),"")</f>
        <v/>
      </c>
      <c r="D404" s="146" t="str">
        <f t="shared" si="18"/>
        <v/>
      </c>
      <c r="E404" s="146" t="str">
        <f>IF(A404&lt;&gt;"",IF(Schülerdaten!G407&lt;&gt;"",IF(Schülerdaten!AB407&lt;&gt;"",IF(Schülerdaten!G407="LOC.ID",CONCATENATE("LOC.",Schülerdaten!AU$5),Schülerdaten!G407),""),""),"")</f>
        <v/>
      </c>
      <c r="F404" s="146" t="str">
        <f>IF(A404&lt;&gt;"",IF(Schülerdaten!H407&lt;&gt;"",Schülerdaten!H407,""),"")</f>
        <v/>
      </c>
      <c r="G404" s="146" t="str">
        <f>IF(AND(A404&lt;&gt;"",Schülerdaten!AC407&lt;&gt;""),IF(Schülerdaten!AC407=TRUE,INDEX(codesex,MATCH(Schülerdaten!I407,libsex,0)),Schülerdaten!I407),"")</f>
        <v/>
      </c>
      <c r="H404" s="147" t="str">
        <f>IF(A404&lt;&gt;"",IF(Schülerdaten!J407&lt;&gt;"",Schülerdaten!J407,""),"")</f>
        <v/>
      </c>
      <c r="I404" s="148" t="str">
        <f>IF(AND(A404&lt;&gt;"",Schülerdaten!AE407&lt;&gt;""),IF(Schülerdaten!AE407=TRUE,INDEX(codenat,MATCH(Schülerdaten!K407,libnat,0)),Schülerdaten!K407),"")</f>
        <v/>
      </c>
      <c r="J404" s="148" t="str">
        <f>IF(AND(A404&lt;&gt;"",Schülerdaten!AF407&lt;&gt;""),IF(Schülerdaten!AF407=TRUE,INDEX(codelangue,MATCH(Schülerdaten!L407,liblangue,0)),Schülerdaten!L407),"")</f>
        <v/>
      </c>
      <c r="K404" s="148" t="str">
        <f>IF(AND(A404&lt;&gt;"",Schülerdaten!AH407&lt;&gt;""),IF(Schülerdaten!AH407=TRUE,IF(INDEX(codegem,MATCH(Schülerdaten!M407,libgem,0))&lt;8000,INDEX(codegem,MATCH(Schülerdaten!M407,libgem,0)),""),Schülerdaten!M407),"")</f>
        <v/>
      </c>
      <c r="L404" s="148" t="str">
        <f>IF(AND(A404&lt;&gt;"",Schülerdaten!AH407&lt;&gt;""),IF(Schülerdaten!AH407=TRUE,INDEX(codegemhist,MATCH(Schülerdaten!M407,libgem,0)),""),"")</f>
        <v/>
      </c>
      <c r="M404" s="148" t="str">
        <f>IF(AND(A404&lt;&gt;"",Schülerdaten!AH407&lt;&gt;""),IF(Schülerdaten!AH407=TRUE,IF(INDEX(codegem,MATCH(Schülerdaten!M407,libgem,0))&gt;=8000,INDEX(codegem,MATCH(Schülerdaten!M407,libgem,0)),""),Schülerdaten!M407),"")</f>
        <v/>
      </c>
      <c r="N404" s="148" t="str">
        <f>IF(AND(A404&lt;&gt;"",Schülerdaten!AI407&lt;&gt;""),IF(Schülerdaten!AI407=TRUE,INDEX(codeschart,MATCH(Schülerdaten!N407,libschart,0)),Schülerdaten!N407),"")</f>
        <v/>
      </c>
      <c r="O404" s="148" t="str">
        <f>IF(AND(A404&lt;&gt;"",Schülerdaten!O407&lt;&gt;""),Schülerdaten!O407,"")</f>
        <v/>
      </c>
      <c r="P404" s="148" t="str">
        <f>IF(AND(A404&lt;&gt;"",Schülerdaten!AK407&lt;&gt;""),IF(Schülerdaten!AK407=TRUE,INDEX(codeform,MATCH(Schülerdaten!P407,libform,0)),Schülerdaten!P407),"")</f>
        <v/>
      </c>
      <c r="Q404" s="148" t="str">
        <f>IF(AND(A404&lt;&gt;"",Schülerdaten!AL407&lt;&gt;""),IF(Schülerdaten!AL407=TRUE,INDEX(codespe,MATCH(Schülerdaten!Q407,libspe,0)),Schülerdaten!Q407),"")</f>
        <v/>
      </c>
      <c r="R404" s="148" t="str">
        <f>IF(AND(A404&lt;&gt;"",OR(Schülerdaten!AM407&lt;&gt;"",Schülerdaten!AT407=FALSE)),IF(Schülerdaten!AM407=TRUE,INDEX(codemp1,MATCH(Schülerdaten!R407,libmp1,0)),IF(Schülerdaten!AT407=FALSE,0,Schülerdaten!R407)),"")</f>
        <v/>
      </c>
      <c r="S404" s="148" t="str">
        <f t="shared" si="19"/>
        <v/>
      </c>
      <c r="T404" s="148" t="str">
        <f t="shared" si="20"/>
        <v/>
      </c>
      <c r="U404" s="148" t="str">
        <f>IF(AND(A404&lt;&gt;"",Schülerdaten!S407&lt;&gt;""),Schülerdaten!S407,"")</f>
        <v/>
      </c>
      <c r="V404" s="148" t="str">
        <f>IF(AND(A404&lt;&gt;"",Schülerdaten!T407&lt;&gt;""),Schülerdaten!T407,"")</f>
        <v/>
      </c>
      <c r="W404" s="148" t="str">
        <f>IF(AND(A404&lt;&gt;"",Schülerdaten!U407&lt;&gt;""),Schülerdaten!U407,"")</f>
        <v/>
      </c>
      <c r="X404" s="148" t="str">
        <f>IF(AND(A404&lt;&gt;"",Schülerdaten!V407&lt;&gt;""),Schülerdaten!V407,"")</f>
        <v/>
      </c>
      <c r="Y404" s="148" t="str">
        <f>IF(AND(A404&lt;&gt;"",Schülerdaten!W407&lt;&gt;""),Schülerdaten!W407,"")</f>
        <v/>
      </c>
      <c r="Z404" s="148" t="str">
        <f>IF(AND(A404&lt;&gt;"",Schülerdaten!X407&lt;&gt;""),Schülerdaten!X407,"")</f>
        <v/>
      </c>
    </row>
    <row r="405" spans="1:26" x14ac:dyDescent="0.2">
      <c r="A405" s="146" t="str">
        <f>IF(OR(Schülerdaten!$C408&lt;&gt;""),Schülerdaten!A408,"")</f>
        <v/>
      </c>
      <c r="B405" s="146" t="str">
        <f>IF(A405&lt;&gt;"",Schülerdaten!B408,"")</f>
        <v/>
      </c>
      <c r="C405" s="146" t="str">
        <f>IF(AND(A405&lt;&gt;"",Schülerdaten!F408&lt;&gt;""),IF(INDEX(codeclint,MATCH(Schülerdaten!F408,libclint,0))&lt;&gt;"",INDEX(codeclint,MATCH(Schülerdaten!F408,libclint,0)),""),"")</f>
        <v/>
      </c>
      <c r="D405" s="146" t="str">
        <f t="shared" si="18"/>
        <v/>
      </c>
      <c r="E405" s="146" t="str">
        <f>IF(A405&lt;&gt;"",IF(Schülerdaten!G408&lt;&gt;"",IF(Schülerdaten!AB408&lt;&gt;"",IF(Schülerdaten!G408="LOC.ID",CONCATENATE("LOC.",Schülerdaten!AU$5),Schülerdaten!G408),""),""),"")</f>
        <v/>
      </c>
      <c r="F405" s="146" t="str">
        <f>IF(A405&lt;&gt;"",IF(Schülerdaten!H408&lt;&gt;"",Schülerdaten!H408,""),"")</f>
        <v/>
      </c>
      <c r="G405" s="146" t="str">
        <f>IF(AND(A405&lt;&gt;"",Schülerdaten!AC408&lt;&gt;""),IF(Schülerdaten!AC408=TRUE,INDEX(codesex,MATCH(Schülerdaten!I408,libsex,0)),Schülerdaten!I408),"")</f>
        <v/>
      </c>
      <c r="H405" s="147" t="str">
        <f>IF(A405&lt;&gt;"",IF(Schülerdaten!J408&lt;&gt;"",Schülerdaten!J408,""),"")</f>
        <v/>
      </c>
      <c r="I405" s="148" t="str">
        <f>IF(AND(A405&lt;&gt;"",Schülerdaten!AE408&lt;&gt;""),IF(Schülerdaten!AE408=TRUE,INDEX(codenat,MATCH(Schülerdaten!K408,libnat,0)),Schülerdaten!K408),"")</f>
        <v/>
      </c>
      <c r="J405" s="148" t="str">
        <f>IF(AND(A405&lt;&gt;"",Schülerdaten!AF408&lt;&gt;""),IF(Schülerdaten!AF408=TRUE,INDEX(codelangue,MATCH(Schülerdaten!L408,liblangue,0)),Schülerdaten!L408),"")</f>
        <v/>
      </c>
      <c r="K405" s="148" t="str">
        <f>IF(AND(A405&lt;&gt;"",Schülerdaten!AH408&lt;&gt;""),IF(Schülerdaten!AH408=TRUE,IF(INDEX(codegem,MATCH(Schülerdaten!M408,libgem,0))&lt;8000,INDEX(codegem,MATCH(Schülerdaten!M408,libgem,0)),""),Schülerdaten!M408),"")</f>
        <v/>
      </c>
      <c r="L405" s="148" t="str">
        <f>IF(AND(A405&lt;&gt;"",Schülerdaten!AH408&lt;&gt;""),IF(Schülerdaten!AH408=TRUE,INDEX(codegemhist,MATCH(Schülerdaten!M408,libgem,0)),""),"")</f>
        <v/>
      </c>
      <c r="M405" s="148" t="str">
        <f>IF(AND(A405&lt;&gt;"",Schülerdaten!AH408&lt;&gt;""),IF(Schülerdaten!AH408=TRUE,IF(INDEX(codegem,MATCH(Schülerdaten!M408,libgem,0))&gt;=8000,INDEX(codegem,MATCH(Schülerdaten!M408,libgem,0)),""),Schülerdaten!M408),"")</f>
        <v/>
      </c>
      <c r="N405" s="148" t="str">
        <f>IF(AND(A405&lt;&gt;"",Schülerdaten!AI408&lt;&gt;""),IF(Schülerdaten!AI408=TRUE,INDEX(codeschart,MATCH(Schülerdaten!N408,libschart,0)),Schülerdaten!N408),"")</f>
        <v/>
      </c>
      <c r="O405" s="148" t="str">
        <f>IF(AND(A405&lt;&gt;"",Schülerdaten!O408&lt;&gt;""),Schülerdaten!O408,"")</f>
        <v/>
      </c>
      <c r="P405" s="148" t="str">
        <f>IF(AND(A405&lt;&gt;"",Schülerdaten!AK408&lt;&gt;""),IF(Schülerdaten!AK408=TRUE,INDEX(codeform,MATCH(Schülerdaten!P408,libform,0)),Schülerdaten!P408),"")</f>
        <v/>
      </c>
      <c r="Q405" s="148" t="str">
        <f>IF(AND(A405&lt;&gt;"",Schülerdaten!AL408&lt;&gt;""),IF(Schülerdaten!AL408=TRUE,INDEX(codespe,MATCH(Schülerdaten!Q408,libspe,0)),Schülerdaten!Q408),"")</f>
        <v/>
      </c>
      <c r="R405" s="148" t="str">
        <f>IF(AND(A405&lt;&gt;"",OR(Schülerdaten!AM408&lt;&gt;"",Schülerdaten!AT408=FALSE)),IF(Schülerdaten!AM408=TRUE,INDEX(codemp1,MATCH(Schülerdaten!R408,libmp1,0)),IF(Schülerdaten!AT408=FALSE,0,Schülerdaten!R408)),"")</f>
        <v/>
      </c>
      <c r="S405" s="148" t="str">
        <f t="shared" si="19"/>
        <v/>
      </c>
      <c r="T405" s="148" t="str">
        <f t="shared" si="20"/>
        <v/>
      </c>
      <c r="U405" s="148" t="str">
        <f>IF(AND(A405&lt;&gt;"",Schülerdaten!S408&lt;&gt;""),Schülerdaten!S408,"")</f>
        <v/>
      </c>
      <c r="V405" s="148" t="str">
        <f>IF(AND(A405&lt;&gt;"",Schülerdaten!T408&lt;&gt;""),Schülerdaten!T408,"")</f>
        <v/>
      </c>
      <c r="W405" s="148" t="str">
        <f>IF(AND(A405&lt;&gt;"",Schülerdaten!U408&lt;&gt;""),Schülerdaten!U408,"")</f>
        <v/>
      </c>
      <c r="X405" s="148" t="str">
        <f>IF(AND(A405&lt;&gt;"",Schülerdaten!V408&lt;&gt;""),Schülerdaten!V408,"")</f>
        <v/>
      </c>
      <c r="Y405" s="148" t="str">
        <f>IF(AND(A405&lt;&gt;"",Schülerdaten!W408&lt;&gt;""),Schülerdaten!W408,"")</f>
        <v/>
      </c>
      <c r="Z405" s="148" t="str">
        <f>IF(AND(A405&lt;&gt;"",Schülerdaten!X408&lt;&gt;""),Schülerdaten!X408,"")</f>
        <v/>
      </c>
    </row>
    <row r="406" spans="1:26" x14ac:dyDescent="0.2">
      <c r="A406" s="146" t="str">
        <f>IF(OR(Schülerdaten!$C409&lt;&gt;""),Schülerdaten!A409,"")</f>
        <v/>
      </c>
      <c r="B406" s="146" t="str">
        <f>IF(A406&lt;&gt;"",Schülerdaten!B409,"")</f>
        <v/>
      </c>
      <c r="C406" s="146" t="str">
        <f>IF(AND(A406&lt;&gt;"",Schülerdaten!F409&lt;&gt;""),IF(INDEX(codeclint,MATCH(Schülerdaten!F409,libclint,0))&lt;&gt;"",INDEX(codeclint,MATCH(Schülerdaten!F409,libclint,0)),""),"")</f>
        <v/>
      </c>
      <c r="D406" s="146" t="str">
        <f t="shared" si="18"/>
        <v/>
      </c>
      <c r="E406" s="146" t="str">
        <f>IF(A406&lt;&gt;"",IF(Schülerdaten!G409&lt;&gt;"",IF(Schülerdaten!AB409&lt;&gt;"",IF(Schülerdaten!G409="LOC.ID",CONCATENATE("LOC.",Schülerdaten!AU$5),Schülerdaten!G409),""),""),"")</f>
        <v/>
      </c>
      <c r="F406" s="146" t="str">
        <f>IF(A406&lt;&gt;"",IF(Schülerdaten!H409&lt;&gt;"",Schülerdaten!H409,""),"")</f>
        <v/>
      </c>
      <c r="G406" s="146" t="str">
        <f>IF(AND(A406&lt;&gt;"",Schülerdaten!AC409&lt;&gt;""),IF(Schülerdaten!AC409=TRUE,INDEX(codesex,MATCH(Schülerdaten!I409,libsex,0)),Schülerdaten!I409),"")</f>
        <v/>
      </c>
      <c r="H406" s="147" t="str">
        <f>IF(A406&lt;&gt;"",IF(Schülerdaten!J409&lt;&gt;"",Schülerdaten!J409,""),"")</f>
        <v/>
      </c>
      <c r="I406" s="148" t="str">
        <f>IF(AND(A406&lt;&gt;"",Schülerdaten!AE409&lt;&gt;""),IF(Schülerdaten!AE409=TRUE,INDEX(codenat,MATCH(Schülerdaten!K409,libnat,0)),Schülerdaten!K409),"")</f>
        <v/>
      </c>
      <c r="J406" s="148" t="str">
        <f>IF(AND(A406&lt;&gt;"",Schülerdaten!AF409&lt;&gt;""),IF(Schülerdaten!AF409=TRUE,INDEX(codelangue,MATCH(Schülerdaten!L409,liblangue,0)),Schülerdaten!L409),"")</f>
        <v/>
      </c>
      <c r="K406" s="148" t="str">
        <f>IF(AND(A406&lt;&gt;"",Schülerdaten!AH409&lt;&gt;""),IF(Schülerdaten!AH409=TRUE,IF(INDEX(codegem,MATCH(Schülerdaten!M409,libgem,0))&lt;8000,INDEX(codegem,MATCH(Schülerdaten!M409,libgem,0)),""),Schülerdaten!M409),"")</f>
        <v/>
      </c>
      <c r="L406" s="148" t="str">
        <f>IF(AND(A406&lt;&gt;"",Schülerdaten!AH409&lt;&gt;""),IF(Schülerdaten!AH409=TRUE,INDEX(codegemhist,MATCH(Schülerdaten!M409,libgem,0)),""),"")</f>
        <v/>
      </c>
      <c r="M406" s="148" t="str">
        <f>IF(AND(A406&lt;&gt;"",Schülerdaten!AH409&lt;&gt;""),IF(Schülerdaten!AH409=TRUE,IF(INDEX(codegem,MATCH(Schülerdaten!M409,libgem,0))&gt;=8000,INDEX(codegem,MATCH(Schülerdaten!M409,libgem,0)),""),Schülerdaten!M409),"")</f>
        <v/>
      </c>
      <c r="N406" s="148" t="str">
        <f>IF(AND(A406&lt;&gt;"",Schülerdaten!AI409&lt;&gt;""),IF(Schülerdaten!AI409=TRUE,INDEX(codeschart,MATCH(Schülerdaten!N409,libschart,0)),Schülerdaten!N409),"")</f>
        <v/>
      </c>
      <c r="O406" s="148" t="str">
        <f>IF(AND(A406&lt;&gt;"",Schülerdaten!O409&lt;&gt;""),Schülerdaten!O409,"")</f>
        <v/>
      </c>
      <c r="P406" s="148" t="str">
        <f>IF(AND(A406&lt;&gt;"",Schülerdaten!AK409&lt;&gt;""),IF(Schülerdaten!AK409=TRUE,INDEX(codeform,MATCH(Schülerdaten!P409,libform,0)),Schülerdaten!P409),"")</f>
        <v/>
      </c>
      <c r="Q406" s="148" t="str">
        <f>IF(AND(A406&lt;&gt;"",Schülerdaten!AL409&lt;&gt;""),IF(Schülerdaten!AL409=TRUE,INDEX(codespe,MATCH(Schülerdaten!Q409,libspe,0)),Schülerdaten!Q409),"")</f>
        <v/>
      </c>
      <c r="R406" s="148" t="str">
        <f>IF(AND(A406&lt;&gt;"",OR(Schülerdaten!AM409&lt;&gt;"",Schülerdaten!AT409=FALSE)),IF(Schülerdaten!AM409=TRUE,INDEX(codemp1,MATCH(Schülerdaten!R409,libmp1,0)),IF(Schülerdaten!AT409=FALSE,0,Schülerdaten!R409)),"")</f>
        <v/>
      </c>
      <c r="S406" s="148" t="str">
        <f t="shared" si="19"/>
        <v/>
      </c>
      <c r="T406" s="148" t="str">
        <f t="shared" si="20"/>
        <v/>
      </c>
      <c r="U406" s="148" t="str">
        <f>IF(AND(A406&lt;&gt;"",Schülerdaten!S409&lt;&gt;""),Schülerdaten!S409,"")</f>
        <v/>
      </c>
      <c r="V406" s="148" t="str">
        <f>IF(AND(A406&lt;&gt;"",Schülerdaten!T409&lt;&gt;""),Schülerdaten!T409,"")</f>
        <v/>
      </c>
      <c r="W406" s="148" t="str">
        <f>IF(AND(A406&lt;&gt;"",Schülerdaten!U409&lt;&gt;""),Schülerdaten!U409,"")</f>
        <v/>
      </c>
      <c r="X406" s="148" t="str">
        <f>IF(AND(A406&lt;&gt;"",Schülerdaten!V409&lt;&gt;""),Schülerdaten!V409,"")</f>
        <v/>
      </c>
      <c r="Y406" s="148" t="str">
        <f>IF(AND(A406&lt;&gt;"",Schülerdaten!W409&lt;&gt;""),Schülerdaten!W409,"")</f>
        <v/>
      </c>
      <c r="Z406" s="148" t="str">
        <f>IF(AND(A406&lt;&gt;"",Schülerdaten!X409&lt;&gt;""),Schülerdaten!X409,"")</f>
        <v/>
      </c>
    </row>
    <row r="407" spans="1:26" x14ac:dyDescent="0.2">
      <c r="A407" s="146" t="str">
        <f>IF(OR(Schülerdaten!$C410&lt;&gt;""),Schülerdaten!A410,"")</f>
        <v/>
      </c>
      <c r="B407" s="146" t="str">
        <f>IF(A407&lt;&gt;"",Schülerdaten!B410,"")</f>
        <v/>
      </c>
      <c r="C407" s="146" t="str">
        <f>IF(AND(A407&lt;&gt;"",Schülerdaten!F410&lt;&gt;""),IF(INDEX(codeclint,MATCH(Schülerdaten!F410,libclint,0))&lt;&gt;"",INDEX(codeclint,MATCH(Schülerdaten!F410,libclint,0)),""),"")</f>
        <v/>
      </c>
      <c r="D407" s="146" t="str">
        <f t="shared" si="18"/>
        <v/>
      </c>
      <c r="E407" s="146" t="str">
        <f>IF(A407&lt;&gt;"",IF(Schülerdaten!G410&lt;&gt;"",IF(Schülerdaten!AB410&lt;&gt;"",IF(Schülerdaten!G410="LOC.ID",CONCATENATE("LOC.",Schülerdaten!AU$5),Schülerdaten!G410),""),""),"")</f>
        <v/>
      </c>
      <c r="F407" s="146" t="str">
        <f>IF(A407&lt;&gt;"",IF(Schülerdaten!H410&lt;&gt;"",Schülerdaten!H410,""),"")</f>
        <v/>
      </c>
      <c r="G407" s="146" t="str">
        <f>IF(AND(A407&lt;&gt;"",Schülerdaten!AC410&lt;&gt;""),IF(Schülerdaten!AC410=TRUE,INDEX(codesex,MATCH(Schülerdaten!I410,libsex,0)),Schülerdaten!I410),"")</f>
        <v/>
      </c>
      <c r="H407" s="147" t="str">
        <f>IF(A407&lt;&gt;"",IF(Schülerdaten!J410&lt;&gt;"",Schülerdaten!J410,""),"")</f>
        <v/>
      </c>
      <c r="I407" s="148" t="str">
        <f>IF(AND(A407&lt;&gt;"",Schülerdaten!AE410&lt;&gt;""),IF(Schülerdaten!AE410=TRUE,INDEX(codenat,MATCH(Schülerdaten!K410,libnat,0)),Schülerdaten!K410),"")</f>
        <v/>
      </c>
      <c r="J407" s="148" t="str">
        <f>IF(AND(A407&lt;&gt;"",Schülerdaten!AF410&lt;&gt;""),IF(Schülerdaten!AF410=TRUE,INDEX(codelangue,MATCH(Schülerdaten!L410,liblangue,0)),Schülerdaten!L410),"")</f>
        <v/>
      </c>
      <c r="K407" s="148" t="str">
        <f>IF(AND(A407&lt;&gt;"",Schülerdaten!AH410&lt;&gt;""),IF(Schülerdaten!AH410=TRUE,IF(INDEX(codegem,MATCH(Schülerdaten!M410,libgem,0))&lt;8000,INDEX(codegem,MATCH(Schülerdaten!M410,libgem,0)),""),Schülerdaten!M410),"")</f>
        <v/>
      </c>
      <c r="L407" s="148" t="str">
        <f>IF(AND(A407&lt;&gt;"",Schülerdaten!AH410&lt;&gt;""),IF(Schülerdaten!AH410=TRUE,INDEX(codegemhist,MATCH(Schülerdaten!M410,libgem,0)),""),"")</f>
        <v/>
      </c>
      <c r="M407" s="148" t="str">
        <f>IF(AND(A407&lt;&gt;"",Schülerdaten!AH410&lt;&gt;""),IF(Schülerdaten!AH410=TRUE,IF(INDEX(codegem,MATCH(Schülerdaten!M410,libgem,0))&gt;=8000,INDEX(codegem,MATCH(Schülerdaten!M410,libgem,0)),""),Schülerdaten!M410),"")</f>
        <v/>
      </c>
      <c r="N407" s="148" t="str">
        <f>IF(AND(A407&lt;&gt;"",Schülerdaten!AI410&lt;&gt;""),IF(Schülerdaten!AI410=TRUE,INDEX(codeschart,MATCH(Schülerdaten!N410,libschart,0)),Schülerdaten!N410),"")</f>
        <v/>
      </c>
      <c r="O407" s="148" t="str">
        <f>IF(AND(A407&lt;&gt;"",Schülerdaten!O410&lt;&gt;""),Schülerdaten!O410,"")</f>
        <v/>
      </c>
      <c r="P407" s="148" t="str">
        <f>IF(AND(A407&lt;&gt;"",Schülerdaten!AK410&lt;&gt;""),IF(Schülerdaten!AK410=TRUE,INDEX(codeform,MATCH(Schülerdaten!P410,libform,0)),Schülerdaten!P410),"")</f>
        <v/>
      </c>
      <c r="Q407" s="148" t="str">
        <f>IF(AND(A407&lt;&gt;"",Schülerdaten!AL410&lt;&gt;""),IF(Schülerdaten!AL410=TRUE,INDEX(codespe,MATCH(Schülerdaten!Q410,libspe,0)),Schülerdaten!Q410),"")</f>
        <v/>
      </c>
      <c r="R407" s="148" t="str">
        <f>IF(AND(A407&lt;&gt;"",OR(Schülerdaten!AM410&lt;&gt;"",Schülerdaten!AT410=FALSE)),IF(Schülerdaten!AM410=TRUE,INDEX(codemp1,MATCH(Schülerdaten!R410,libmp1,0)),IF(Schülerdaten!AT410=FALSE,0,Schülerdaten!R410)),"")</f>
        <v/>
      </c>
      <c r="S407" s="148" t="str">
        <f t="shared" si="19"/>
        <v/>
      </c>
      <c r="T407" s="148" t="str">
        <f t="shared" si="20"/>
        <v/>
      </c>
      <c r="U407" s="148" t="str">
        <f>IF(AND(A407&lt;&gt;"",Schülerdaten!S410&lt;&gt;""),Schülerdaten!S410,"")</f>
        <v/>
      </c>
      <c r="V407" s="148" t="str">
        <f>IF(AND(A407&lt;&gt;"",Schülerdaten!T410&lt;&gt;""),Schülerdaten!T410,"")</f>
        <v/>
      </c>
      <c r="W407" s="148" t="str">
        <f>IF(AND(A407&lt;&gt;"",Schülerdaten!U410&lt;&gt;""),Schülerdaten!U410,"")</f>
        <v/>
      </c>
      <c r="X407" s="148" t="str">
        <f>IF(AND(A407&lt;&gt;"",Schülerdaten!V410&lt;&gt;""),Schülerdaten!V410,"")</f>
        <v/>
      </c>
      <c r="Y407" s="148" t="str">
        <f>IF(AND(A407&lt;&gt;"",Schülerdaten!W410&lt;&gt;""),Schülerdaten!W410,"")</f>
        <v/>
      </c>
      <c r="Z407" s="148" t="str">
        <f>IF(AND(A407&lt;&gt;"",Schülerdaten!X410&lt;&gt;""),Schülerdaten!X410,"")</f>
        <v/>
      </c>
    </row>
    <row r="408" spans="1:26" x14ac:dyDescent="0.2">
      <c r="A408" s="146" t="str">
        <f>IF(OR(Schülerdaten!$C411&lt;&gt;""),Schülerdaten!A411,"")</f>
        <v/>
      </c>
      <c r="B408" s="146" t="str">
        <f>IF(A408&lt;&gt;"",Schülerdaten!B411,"")</f>
        <v/>
      </c>
      <c r="C408" s="146" t="str">
        <f>IF(AND(A408&lt;&gt;"",Schülerdaten!F411&lt;&gt;""),IF(INDEX(codeclint,MATCH(Schülerdaten!F411,libclint,0))&lt;&gt;"",INDEX(codeclint,MATCH(Schülerdaten!F411,libclint,0)),""),"")</f>
        <v/>
      </c>
      <c r="D408" s="146" t="str">
        <f t="shared" si="18"/>
        <v/>
      </c>
      <c r="E408" s="146" t="str">
        <f>IF(A408&lt;&gt;"",IF(Schülerdaten!G411&lt;&gt;"",IF(Schülerdaten!AB411&lt;&gt;"",IF(Schülerdaten!G411="LOC.ID",CONCATENATE("LOC.",Schülerdaten!AU$5),Schülerdaten!G411),""),""),"")</f>
        <v/>
      </c>
      <c r="F408" s="146" t="str">
        <f>IF(A408&lt;&gt;"",IF(Schülerdaten!H411&lt;&gt;"",Schülerdaten!H411,""),"")</f>
        <v/>
      </c>
      <c r="G408" s="146" t="str">
        <f>IF(AND(A408&lt;&gt;"",Schülerdaten!AC411&lt;&gt;""),IF(Schülerdaten!AC411=TRUE,INDEX(codesex,MATCH(Schülerdaten!I411,libsex,0)),Schülerdaten!I411),"")</f>
        <v/>
      </c>
      <c r="H408" s="147" t="str">
        <f>IF(A408&lt;&gt;"",IF(Schülerdaten!J411&lt;&gt;"",Schülerdaten!J411,""),"")</f>
        <v/>
      </c>
      <c r="I408" s="148" t="str">
        <f>IF(AND(A408&lt;&gt;"",Schülerdaten!AE411&lt;&gt;""),IF(Schülerdaten!AE411=TRUE,INDEX(codenat,MATCH(Schülerdaten!K411,libnat,0)),Schülerdaten!K411),"")</f>
        <v/>
      </c>
      <c r="J408" s="148" t="str">
        <f>IF(AND(A408&lt;&gt;"",Schülerdaten!AF411&lt;&gt;""),IF(Schülerdaten!AF411=TRUE,INDEX(codelangue,MATCH(Schülerdaten!L411,liblangue,0)),Schülerdaten!L411),"")</f>
        <v/>
      </c>
      <c r="K408" s="148" t="str">
        <f>IF(AND(A408&lt;&gt;"",Schülerdaten!AH411&lt;&gt;""),IF(Schülerdaten!AH411=TRUE,IF(INDEX(codegem,MATCH(Schülerdaten!M411,libgem,0))&lt;8000,INDEX(codegem,MATCH(Schülerdaten!M411,libgem,0)),""),Schülerdaten!M411),"")</f>
        <v/>
      </c>
      <c r="L408" s="148" t="str">
        <f>IF(AND(A408&lt;&gt;"",Schülerdaten!AH411&lt;&gt;""),IF(Schülerdaten!AH411=TRUE,INDEX(codegemhist,MATCH(Schülerdaten!M411,libgem,0)),""),"")</f>
        <v/>
      </c>
      <c r="M408" s="148" t="str">
        <f>IF(AND(A408&lt;&gt;"",Schülerdaten!AH411&lt;&gt;""),IF(Schülerdaten!AH411=TRUE,IF(INDEX(codegem,MATCH(Schülerdaten!M411,libgem,0))&gt;=8000,INDEX(codegem,MATCH(Schülerdaten!M411,libgem,0)),""),Schülerdaten!M411),"")</f>
        <v/>
      </c>
      <c r="N408" s="148" t="str">
        <f>IF(AND(A408&lt;&gt;"",Schülerdaten!AI411&lt;&gt;""),IF(Schülerdaten!AI411=TRUE,INDEX(codeschart,MATCH(Schülerdaten!N411,libschart,0)),Schülerdaten!N411),"")</f>
        <v/>
      </c>
      <c r="O408" s="148" t="str">
        <f>IF(AND(A408&lt;&gt;"",Schülerdaten!O411&lt;&gt;""),Schülerdaten!O411,"")</f>
        <v/>
      </c>
      <c r="P408" s="148" t="str">
        <f>IF(AND(A408&lt;&gt;"",Schülerdaten!AK411&lt;&gt;""),IF(Schülerdaten!AK411=TRUE,INDEX(codeform,MATCH(Schülerdaten!P411,libform,0)),Schülerdaten!P411),"")</f>
        <v/>
      </c>
      <c r="Q408" s="148" t="str">
        <f>IF(AND(A408&lt;&gt;"",Schülerdaten!AL411&lt;&gt;""),IF(Schülerdaten!AL411=TRUE,INDEX(codespe,MATCH(Schülerdaten!Q411,libspe,0)),Schülerdaten!Q411),"")</f>
        <v/>
      </c>
      <c r="R408" s="148" t="str">
        <f>IF(AND(A408&lt;&gt;"",OR(Schülerdaten!AM411&lt;&gt;"",Schülerdaten!AT411=FALSE)),IF(Schülerdaten!AM411=TRUE,INDEX(codemp1,MATCH(Schülerdaten!R411,libmp1,0)),IF(Schülerdaten!AT411=FALSE,0,Schülerdaten!R411)),"")</f>
        <v/>
      </c>
      <c r="S408" s="148" t="str">
        <f t="shared" si="19"/>
        <v/>
      </c>
      <c r="T408" s="148" t="str">
        <f t="shared" si="20"/>
        <v/>
      </c>
      <c r="U408" s="148" t="str">
        <f>IF(AND(A408&lt;&gt;"",Schülerdaten!S411&lt;&gt;""),Schülerdaten!S411,"")</f>
        <v/>
      </c>
      <c r="V408" s="148" t="str">
        <f>IF(AND(A408&lt;&gt;"",Schülerdaten!T411&lt;&gt;""),Schülerdaten!T411,"")</f>
        <v/>
      </c>
      <c r="W408" s="148" t="str">
        <f>IF(AND(A408&lt;&gt;"",Schülerdaten!U411&lt;&gt;""),Schülerdaten!U411,"")</f>
        <v/>
      </c>
      <c r="X408" s="148" t="str">
        <f>IF(AND(A408&lt;&gt;"",Schülerdaten!V411&lt;&gt;""),Schülerdaten!V411,"")</f>
        <v/>
      </c>
      <c r="Y408" s="148" t="str">
        <f>IF(AND(A408&lt;&gt;"",Schülerdaten!W411&lt;&gt;""),Schülerdaten!W411,"")</f>
        <v/>
      </c>
      <c r="Z408" s="148" t="str">
        <f>IF(AND(A408&lt;&gt;"",Schülerdaten!X411&lt;&gt;""),Schülerdaten!X411,"")</f>
        <v/>
      </c>
    </row>
    <row r="409" spans="1:26" x14ac:dyDescent="0.2">
      <c r="A409" s="146" t="str">
        <f>IF(OR(Schülerdaten!$C412&lt;&gt;""),Schülerdaten!A412,"")</f>
        <v/>
      </c>
      <c r="B409" s="146" t="str">
        <f>IF(A409&lt;&gt;"",Schülerdaten!B412,"")</f>
        <v/>
      </c>
      <c r="C409" s="146" t="str">
        <f>IF(AND(A409&lt;&gt;"",Schülerdaten!F412&lt;&gt;""),IF(INDEX(codeclint,MATCH(Schülerdaten!F412,libclint,0))&lt;&gt;"",INDEX(codeclint,MATCH(Schülerdaten!F412,libclint,0)),""),"")</f>
        <v/>
      </c>
      <c r="D409" s="146" t="str">
        <f t="shared" si="18"/>
        <v/>
      </c>
      <c r="E409" s="146" t="str">
        <f>IF(A409&lt;&gt;"",IF(Schülerdaten!G412&lt;&gt;"",IF(Schülerdaten!AB412&lt;&gt;"",IF(Schülerdaten!G412="LOC.ID",CONCATENATE("LOC.",Schülerdaten!AU$5),Schülerdaten!G412),""),""),"")</f>
        <v/>
      </c>
      <c r="F409" s="146" t="str">
        <f>IF(A409&lt;&gt;"",IF(Schülerdaten!H412&lt;&gt;"",Schülerdaten!H412,""),"")</f>
        <v/>
      </c>
      <c r="G409" s="146" t="str">
        <f>IF(AND(A409&lt;&gt;"",Schülerdaten!AC412&lt;&gt;""),IF(Schülerdaten!AC412=TRUE,INDEX(codesex,MATCH(Schülerdaten!I412,libsex,0)),Schülerdaten!I412),"")</f>
        <v/>
      </c>
      <c r="H409" s="147" t="str">
        <f>IF(A409&lt;&gt;"",IF(Schülerdaten!J412&lt;&gt;"",Schülerdaten!J412,""),"")</f>
        <v/>
      </c>
      <c r="I409" s="148" t="str">
        <f>IF(AND(A409&lt;&gt;"",Schülerdaten!AE412&lt;&gt;""),IF(Schülerdaten!AE412=TRUE,INDEX(codenat,MATCH(Schülerdaten!K412,libnat,0)),Schülerdaten!K412),"")</f>
        <v/>
      </c>
      <c r="J409" s="148" t="str">
        <f>IF(AND(A409&lt;&gt;"",Schülerdaten!AF412&lt;&gt;""),IF(Schülerdaten!AF412=TRUE,INDEX(codelangue,MATCH(Schülerdaten!L412,liblangue,0)),Schülerdaten!L412),"")</f>
        <v/>
      </c>
      <c r="K409" s="148" t="str">
        <f>IF(AND(A409&lt;&gt;"",Schülerdaten!AH412&lt;&gt;""),IF(Schülerdaten!AH412=TRUE,IF(INDEX(codegem,MATCH(Schülerdaten!M412,libgem,0))&lt;8000,INDEX(codegem,MATCH(Schülerdaten!M412,libgem,0)),""),Schülerdaten!M412),"")</f>
        <v/>
      </c>
      <c r="L409" s="148" t="str">
        <f>IF(AND(A409&lt;&gt;"",Schülerdaten!AH412&lt;&gt;""),IF(Schülerdaten!AH412=TRUE,INDEX(codegemhist,MATCH(Schülerdaten!M412,libgem,0)),""),"")</f>
        <v/>
      </c>
      <c r="M409" s="148" t="str">
        <f>IF(AND(A409&lt;&gt;"",Schülerdaten!AH412&lt;&gt;""),IF(Schülerdaten!AH412=TRUE,IF(INDEX(codegem,MATCH(Schülerdaten!M412,libgem,0))&gt;=8000,INDEX(codegem,MATCH(Schülerdaten!M412,libgem,0)),""),Schülerdaten!M412),"")</f>
        <v/>
      </c>
      <c r="N409" s="148" t="str">
        <f>IF(AND(A409&lt;&gt;"",Schülerdaten!AI412&lt;&gt;""),IF(Schülerdaten!AI412=TRUE,INDEX(codeschart,MATCH(Schülerdaten!N412,libschart,0)),Schülerdaten!N412),"")</f>
        <v/>
      </c>
      <c r="O409" s="148" t="str">
        <f>IF(AND(A409&lt;&gt;"",Schülerdaten!O412&lt;&gt;""),Schülerdaten!O412,"")</f>
        <v/>
      </c>
      <c r="P409" s="148" t="str">
        <f>IF(AND(A409&lt;&gt;"",Schülerdaten!AK412&lt;&gt;""),IF(Schülerdaten!AK412=TRUE,INDEX(codeform,MATCH(Schülerdaten!P412,libform,0)),Schülerdaten!P412),"")</f>
        <v/>
      </c>
      <c r="Q409" s="148" t="str">
        <f>IF(AND(A409&lt;&gt;"",Schülerdaten!AL412&lt;&gt;""),IF(Schülerdaten!AL412=TRUE,INDEX(codespe,MATCH(Schülerdaten!Q412,libspe,0)),Schülerdaten!Q412),"")</f>
        <v/>
      </c>
      <c r="R409" s="148" t="str">
        <f>IF(AND(A409&lt;&gt;"",OR(Schülerdaten!AM412&lt;&gt;"",Schülerdaten!AT412=FALSE)),IF(Schülerdaten!AM412=TRUE,INDEX(codemp1,MATCH(Schülerdaten!R412,libmp1,0)),IF(Schülerdaten!AT412=FALSE,0,Schülerdaten!R412)),"")</f>
        <v/>
      </c>
      <c r="S409" s="148" t="str">
        <f t="shared" si="19"/>
        <v/>
      </c>
      <c r="T409" s="148" t="str">
        <f t="shared" si="20"/>
        <v/>
      </c>
      <c r="U409" s="148" t="str">
        <f>IF(AND(A409&lt;&gt;"",Schülerdaten!S412&lt;&gt;""),Schülerdaten!S412,"")</f>
        <v/>
      </c>
      <c r="V409" s="148" t="str">
        <f>IF(AND(A409&lt;&gt;"",Schülerdaten!T412&lt;&gt;""),Schülerdaten!T412,"")</f>
        <v/>
      </c>
      <c r="W409" s="148" t="str">
        <f>IF(AND(A409&lt;&gt;"",Schülerdaten!U412&lt;&gt;""),Schülerdaten!U412,"")</f>
        <v/>
      </c>
      <c r="X409" s="148" t="str">
        <f>IF(AND(A409&lt;&gt;"",Schülerdaten!V412&lt;&gt;""),Schülerdaten!V412,"")</f>
        <v/>
      </c>
      <c r="Y409" s="148" t="str">
        <f>IF(AND(A409&lt;&gt;"",Schülerdaten!W412&lt;&gt;""),Schülerdaten!W412,"")</f>
        <v/>
      </c>
      <c r="Z409" s="148" t="str">
        <f>IF(AND(A409&lt;&gt;"",Schülerdaten!X412&lt;&gt;""),Schülerdaten!X412,"")</f>
        <v/>
      </c>
    </row>
    <row r="410" spans="1:26" x14ac:dyDescent="0.2">
      <c r="A410" s="146" t="str">
        <f>IF(OR(Schülerdaten!$C413&lt;&gt;""),Schülerdaten!A413,"")</f>
        <v/>
      </c>
      <c r="B410" s="146" t="str">
        <f>IF(A410&lt;&gt;"",Schülerdaten!B413,"")</f>
        <v/>
      </c>
      <c r="C410" s="146" t="str">
        <f>IF(AND(A410&lt;&gt;"",Schülerdaten!F413&lt;&gt;""),IF(INDEX(codeclint,MATCH(Schülerdaten!F413,libclint,0))&lt;&gt;"",INDEX(codeclint,MATCH(Schülerdaten!F413,libclint,0)),""),"")</f>
        <v/>
      </c>
      <c r="D410" s="146" t="str">
        <f t="shared" si="18"/>
        <v/>
      </c>
      <c r="E410" s="146" t="str">
        <f>IF(A410&lt;&gt;"",IF(Schülerdaten!G413&lt;&gt;"",IF(Schülerdaten!AB413&lt;&gt;"",IF(Schülerdaten!G413="LOC.ID",CONCATENATE("LOC.",Schülerdaten!AU$5),Schülerdaten!G413),""),""),"")</f>
        <v/>
      </c>
      <c r="F410" s="146" t="str">
        <f>IF(A410&lt;&gt;"",IF(Schülerdaten!H413&lt;&gt;"",Schülerdaten!H413,""),"")</f>
        <v/>
      </c>
      <c r="G410" s="146" t="str">
        <f>IF(AND(A410&lt;&gt;"",Schülerdaten!AC413&lt;&gt;""),IF(Schülerdaten!AC413=TRUE,INDEX(codesex,MATCH(Schülerdaten!I413,libsex,0)),Schülerdaten!I413),"")</f>
        <v/>
      </c>
      <c r="H410" s="147" t="str">
        <f>IF(A410&lt;&gt;"",IF(Schülerdaten!J413&lt;&gt;"",Schülerdaten!J413,""),"")</f>
        <v/>
      </c>
      <c r="I410" s="148" t="str">
        <f>IF(AND(A410&lt;&gt;"",Schülerdaten!AE413&lt;&gt;""),IF(Schülerdaten!AE413=TRUE,INDEX(codenat,MATCH(Schülerdaten!K413,libnat,0)),Schülerdaten!K413),"")</f>
        <v/>
      </c>
      <c r="J410" s="148" t="str">
        <f>IF(AND(A410&lt;&gt;"",Schülerdaten!AF413&lt;&gt;""),IF(Schülerdaten!AF413=TRUE,INDEX(codelangue,MATCH(Schülerdaten!L413,liblangue,0)),Schülerdaten!L413),"")</f>
        <v/>
      </c>
      <c r="K410" s="148" t="str">
        <f>IF(AND(A410&lt;&gt;"",Schülerdaten!AH413&lt;&gt;""),IF(Schülerdaten!AH413=TRUE,IF(INDEX(codegem,MATCH(Schülerdaten!M413,libgem,0))&lt;8000,INDEX(codegem,MATCH(Schülerdaten!M413,libgem,0)),""),Schülerdaten!M413),"")</f>
        <v/>
      </c>
      <c r="L410" s="148" t="str">
        <f>IF(AND(A410&lt;&gt;"",Schülerdaten!AH413&lt;&gt;""),IF(Schülerdaten!AH413=TRUE,INDEX(codegemhist,MATCH(Schülerdaten!M413,libgem,0)),""),"")</f>
        <v/>
      </c>
      <c r="M410" s="148" t="str">
        <f>IF(AND(A410&lt;&gt;"",Schülerdaten!AH413&lt;&gt;""),IF(Schülerdaten!AH413=TRUE,IF(INDEX(codegem,MATCH(Schülerdaten!M413,libgem,0))&gt;=8000,INDEX(codegem,MATCH(Schülerdaten!M413,libgem,0)),""),Schülerdaten!M413),"")</f>
        <v/>
      </c>
      <c r="N410" s="148" t="str">
        <f>IF(AND(A410&lt;&gt;"",Schülerdaten!AI413&lt;&gt;""),IF(Schülerdaten!AI413=TRUE,INDEX(codeschart,MATCH(Schülerdaten!N413,libschart,0)),Schülerdaten!N413),"")</f>
        <v/>
      </c>
      <c r="O410" s="148" t="str">
        <f>IF(AND(A410&lt;&gt;"",Schülerdaten!O413&lt;&gt;""),Schülerdaten!O413,"")</f>
        <v/>
      </c>
      <c r="P410" s="148" t="str">
        <f>IF(AND(A410&lt;&gt;"",Schülerdaten!AK413&lt;&gt;""),IF(Schülerdaten!AK413=TRUE,INDEX(codeform,MATCH(Schülerdaten!P413,libform,0)),Schülerdaten!P413),"")</f>
        <v/>
      </c>
      <c r="Q410" s="148" t="str">
        <f>IF(AND(A410&lt;&gt;"",Schülerdaten!AL413&lt;&gt;""),IF(Schülerdaten!AL413=TRUE,INDEX(codespe,MATCH(Schülerdaten!Q413,libspe,0)),Schülerdaten!Q413),"")</f>
        <v/>
      </c>
      <c r="R410" s="148" t="str">
        <f>IF(AND(A410&lt;&gt;"",OR(Schülerdaten!AM413&lt;&gt;"",Schülerdaten!AT413=FALSE)),IF(Schülerdaten!AM413=TRUE,INDEX(codemp1,MATCH(Schülerdaten!R413,libmp1,0)),IF(Schülerdaten!AT413=FALSE,0,Schülerdaten!R413)),"")</f>
        <v/>
      </c>
      <c r="S410" s="148" t="str">
        <f t="shared" si="19"/>
        <v/>
      </c>
      <c r="T410" s="148" t="str">
        <f t="shared" si="20"/>
        <v/>
      </c>
      <c r="U410" s="148" t="str">
        <f>IF(AND(A410&lt;&gt;"",Schülerdaten!S413&lt;&gt;""),Schülerdaten!S413,"")</f>
        <v/>
      </c>
      <c r="V410" s="148" t="str">
        <f>IF(AND(A410&lt;&gt;"",Schülerdaten!T413&lt;&gt;""),Schülerdaten!T413,"")</f>
        <v/>
      </c>
      <c r="W410" s="148" t="str">
        <f>IF(AND(A410&lt;&gt;"",Schülerdaten!U413&lt;&gt;""),Schülerdaten!U413,"")</f>
        <v/>
      </c>
      <c r="X410" s="148" t="str">
        <f>IF(AND(A410&lt;&gt;"",Schülerdaten!V413&lt;&gt;""),Schülerdaten!V413,"")</f>
        <v/>
      </c>
      <c r="Y410" s="148" t="str">
        <f>IF(AND(A410&lt;&gt;"",Schülerdaten!W413&lt;&gt;""),Schülerdaten!W413,"")</f>
        <v/>
      </c>
      <c r="Z410" s="148" t="str">
        <f>IF(AND(A410&lt;&gt;"",Schülerdaten!X413&lt;&gt;""),Schülerdaten!X413,"")</f>
        <v/>
      </c>
    </row>
    <row r="411" spans="1:26" x14ac:dyDescent="0.2">
      <c r="A411" s="146" t="str">
        <f>IF(OR(Schülerdaten!$C414&lt;&gt;""),Schülerdaten!A414,"")</f>
        <v/>
      </c>
      <c r="B411" s="146" t="str">
        <f>IF(A411&lt;&gt;"",Schülerdaten!B414,"")</f>
        <v/>
      </c>
      <c r="C411" s="146" t="str">
        <f>IF(AND(A411&lt;&gt;"",Schülerdaten!F414&lt;&gt;""),IF(INDEX(codeclint,MATCH(Schülerdaten!F414,libclint,0))&lt;&gt;"",INDEX(codeclint,MATCH(Schülerdaten!F414,libclint,0)),""),"")</f>
        <v/>
      </c>
      <c r="D411" s="146" t="str">
        <f t="shared" si="18"/>
        <v/>
      </c>
      <c r="E411" s="146" t="str">
        <f>IF(A411&lt;&gt;"",IF(Schülerdaten!G414&lt;&gt;"",IF(Schülerdaten!AB414&lt;&gt;"",IF(Schülerdaten!G414="LOC.ID",CONCATENATE("LOC.",Schülerdaten!AU$5),Schülerdaten!G414),""),""),"")</f>
        <v/>
      </c>
      <c r="F411" s="146" t="str">
        <f>IF(A411&lt;&gt;"",IF(Schülerdaten!H414&lt;&gt;"",Schülerdaten!H414,""),"")</f>
        <v/>
      </c>
      <c r="G411" s="146" t="str">
        <f>IF(AND(A411&lt;&gt;"",Schülerdaten!AC414&lt;&gt;""),IF(Schülerdaten!AC414=TRUE,INDEX(codesex,MATCH(Schülerdaten!I414,libsex,0)),Schülerdaten!I414),"")</f>
        <v/>
      </c>
      <c r="H411" s="147" t="str">
        <f>IF(A411&lt;&gt;"",IF(Schülerdaten!J414&lt;&gt;"",Schülerdaten!J414,""),"")</f>
        <v/>
      </c>
      <c r="I411" s="148" t="str">
        <f>IF(AND(A411&lt;&gt;"",Schülerdaten!AE414&lt;&gt;""),IF(Schülerdaten!AE414=TRUE,INDEX(codenat,MATCH(Schülerdaten!K414,libnat,0)),Schülerdaten!K414),"")</f>
        <v/>
      </c>
      <c r="J411" s="148" t="str">
        <f>IF(AND(A411&lt;&gt;"",Schülerdaten!AF414&lt;&gt;""),IF(Schülerdaten!AF414=TRUE,INDEX(codelangue,MATCH(Schülerdaten!L414,liblangue,0)),Schülerdaten!L414),"")</f>
        <v/>
      </c>
      <c r="K411" s="148" t="str">
        <f>IF(AND(A411&lt;&gt;"",Schülerdaten!AH414&lt;&gt;""),IF(Schülerdaten!AH414=TRUE,IF(INDEX(codegem,MATCH(Schülerdaten!M414,libgem,0))&lt;8000,INDEX(codegem,MATCH(Schülerdaten!M414,libgem,0)),""),Schülerdaten!M414),"")</f>
        <v/>
      </c>
      <c r="L411" s="148" t="str">
        <f>IF(AND(A411&lt;&gt;"",Schülerdaten!AH414&lt;&gt;""),IF(Schülerdaten!AH414=TRUE,INDEX(codegemhist,MATCH(Schülerdaten!M414,libgem,0)),""),"")</f>
        <v/>
      </c>
      <c r="M411" s="148" t="str">
        <f>IF(AND(A411&lt;&gt;"",Schülerdaten!AH414&lt;&gt;""),IF(Schülerdaten!AH414=TRUE,IF(INDEX(codegem,MATCH(Schülerdaten!M414,libgem,0))&gt;=8000,INDEX(codegem,MATCH(Schülerdaten!M414,libgem,0)),""),Schülerdaten!M414),"")</f>
        <v/>
      </c>
      <c r="N411" s="148" t="str">
        <f>IF(AND(A411&lt;&gt;"",Schülerdaten!AI414&lt;&gt;""),IF(Schülerdaten!AI414=TRUE,INDEX(codeschart,MATCH(Schülerdaten!N414,libschart,0)),Schülerdaten!N414),"")</f>
        <v/>
      </c>
      <c r="O411" s="148" t="str">
        <f>IF(AND(A411&lt;&gt;"",Schülerdaten!O414&lt;&gt;""),Schülerdaten!O414,"")</f>
        <v/>
      </c>
      <c r="P411" s="148" t="str">
        <f>IF(AND(A411&lt;&gt;"",Schülerdaten!AK414&lt;&gt;""),IF(Schülerdaten!AK414=TRUE,INDEX(codeform,MATCH(Schülerdaten!P414,libform,0)),Schülerdaten!P414),"")</f>
        <v/>
      </c>
      <c r="Q411" s="148" t="str">
        <f>IF(AND(A411&lt;&gt;"",Schülerdaten!AL414&lt;&gt;""),IF(Schülerdaten!AL414=TRUE,INDEX(codespe,MATCH(Schülerdaten!Q414,libspe,0)),Schülerdaten!Q414),"")</f>
        <v/>
      </c>
      <c r="R411" s="148" t="str">
        <f>IF(AND(A411&lt;&gt;"",OR(Schülerdaten!AM414&lt;&gt;"",Schülerdaten!AT414=FALSE)),IF(Schülerdaten!AM414=TRUE,INDEX(codemp1,MATCH(Schülerdaten!R414,libmp1,0)),IF(Schülerdaten!AT414=FALSE,0,Schülerdaten!R414)),"")</f>
        <v/>
      </c>
      <c r="S411" s="148" t="str">
        <f t="shared" si="19"/>
        <v/>
      </c>
      <c r="T411" s="148" t="str">
        <f t="shared" si="20"/>
        <v/>
      </c>
      <c r="U411" s="148" t="str">
        <f>IF(AND(A411&lt;&gt;"",Schülerdaten!S414&lt;&gt;""),Schülerdaten!S414,"")</f>
        <v/>
      </c>
      <c r="V411" s="148" t="str">
        <f>IF(AND(A411&lt;&gt;"",Schülerdaten!T414&lt;&gt;""),Schülerdaten!T414,"")</f>
        <v/>
      </c>
      <c r="W411" s="148" t="str">
        <f>IF(AND(A411&lt;&gt;"",Schülerdaten!U414&lt;&gt;""),Schülerdaten!U414,"")</f>
        <v/>
      </c>
      <c r="X411" s="148" t="str">
        <f>IF(AND(A411&lt;&gt;"",Schülerdaten!V414&lt;&gt;""),Schülerdaten!V414,"")</f>
        <v/>
      </c>
      <c r="Y411" s="148" t="str">
        <f>IF(AND(A411&lt;&gt;"",Schülerdaten!W414&lt;&gt;""),Schülerdaten!W414,"")</f>
        <v/>
      </c>
      <c r="Z411" s="148" t="str">
        <f>IF(AND(A411&lt;&gt;"",Schülerdaten!X414&lt;&gt;""),Schülerdaten!X414,"")</f>
        <v/>
      </c>
    </row>
    <row r="412" spans="1:26" x14ac:dyDescent="0.2">
      <c r="A412" s="146" t="str">
        <f>IF(OR(Schülerdaten!$C415&lt;&gt;""),Schülerdaten!A415,"")</f>
        <v/>
      </c>
      <c r="B412" s="146" t="str">
        <f>IF(A412&lt;&gt;"",Schülerdaten!B415,"")</f>
        <v/>
      </c>
      <c r="C412" s="146" t="str">
        <f>IF(AND(A412&lt;&gt;"",Schülerdaten!F415&lt;&gt;""),IF(INDEX(codeclint,MATCH(Schülerdaten!F415,libclint,0))&lt;&gt;"",INDEX(codeclint,MATCH(Schülerdaten!F415,libclint,0)),""),"")</f>
        <v/>
      </c>
      <c r="D412" s="146" t="str">
        <f t="shared" si="18"/>
        <v/>
      </c>
      <c r="E412" s="146" t="str">
        <f>IF(A412&lt;&gt;"",IF(Schülerdaten!G415&lt;&gt;"",IF(Schülerdaten!AB415&lt;&gt;"",IF(Schülerdaten!G415="LOC.ID",CONCATENATE("LOC.",Schülerdaten!AU$5),Schülerdaten!G415),""),""),"")</f>
        <v/>
      </c>
      <c r="F412" s="146" t="str">
        <f>IF(A412&lt;&gt;"",IF(Schülerdaten!H415&lt;&gt;"",Schülerdaten!H415,""),"")</f>
        <v/>
      </c>
      <c r="G412" s="146" t="str">
        <f>IF(AND(A412&lt;&gt;"",Schülerdaten!AC415&lt;&gt;""),IF(Schülerdaten!AC415=TRUE,INDEX(codesex,MATCH(Schülerdaten!I415,libsex,0)),Schülerdaten!I415),"")</f>
        <v/>
      </c>
      <c r="H412" s="147" t="str">
        <f>IF(A412&lt;&gt;"",IF(Schülerdaten!J415&lt;&gt;"",Schülerdaten!J415,""),"")</f>
        <v/>
      </c>
      <c r="I412" s="148" t="str">
        <f>IF(AND(A412&lt;&gt;"",Schülerdaten!AE415&lt;&gt;""),IF(Schülerdaten!AE415=TRUE,INDEX(codenat,MATCH(Schülerdaten!K415,libnat,0)),Schülerdaten!K415),"")</f>
        <v/>
      </c>
      <c r="J412" s="148" t="str">
        <f>IF(AND(A412&lt;&gt;"",Schülerdaten!AF415&lt;&gt;""),IF(Schülerdaten!AF415=TRUE,INDEX(codelangue,MATCH(Schülerdaten!L415,liblangue,0)),Schülerdaten!L415),"")</f>
        <v/>
      </c>
      <c r="K412" s="148" t="str">
        <f>IF(AND(A412&lt;&gt;"",Schülerdaten!AH415&lt;&gt;""),IF(Schülerdaten!AH415=TRUE,IF(INDEX(codegem,MATCH(Schülerdaten!M415,libgem,0))&lt;8000,INDEX(codegem,MATCH(Schülerdaten!M415,libgem,0)),""),Schülerdaten!M415),"")</f>
        <v/>
      </c>
      <c r="L412" s="148" t="str">
        <f>IF(AND(A412&lt;&gt;"",Schülerdaten!AH415&lt;&gt;""),IF(Schülerdaten!AH415=TRUE,INDEX(codegemhist,MATCH(Schülerdaten!M415,libgem,0)),""),"")</f>
        <v/>
      </c>
      <c r="M412" s="148" t="str">
        <f>IF(AND(A412&lt;&gt;"",Schülerdaten!AH415&lt;&gt;""),IF(Schülerdaten!AH415=TRUE,IF(INDEX(codegem,MATCH(Schülerdaten!M415,libgem,0))&gt;=8000,INDEX(codegem,MATCH(Schülerdaten!M415,libgem,0)),""),Schülerdaten!M415),"")</f>
        <v/>
      </c>
      <c r="N412" s="148" t="str">
        <f>IF(AND(A412&lt;&gt;"",Schülerdaten!AI415&lt;&gt;""),IF(Schülerdaten!AI415=TRUE,INDEX(codeschart,MATCH(Schülerdaten!N415,libschart,0)),Schülerdaten!N415),"")</f>
        <v/>
      </c>
      <c r="O412" s="148" t="str">
        <f>IF(AND(A412&lt;&gt;"",Schülerdaten!O415&lt;&gt;""),Schülerdaten!O415,"")</f>
        <v/>
      </c>
      <c r="P412" s="148" t="str">
        <f>IF(AND(A412&lt;&gt;"",Schülerdaten!AK415&lt;&gt;""),IF(Schülerdaten!AK415=TRUE,INDEX(codeform,MATCH(Schülerdaten!P415,libform,0)),Schülerdaten!P415),"")</f>
        <v/>
      </c>
      <c r="Q412" s="148" t="str">
        <f>IF(AND(A412&lt;&gt;"",Schülerdaten!AL415&lt;&gt;""),IF(Schülerdaten!AL415=TRUE,INDEX(codespe,MATCH(Schülerdaten!Q415,libspe,0)),Schülerdaten!Q415),"")</f>
        <v/>
      </c>
      <c r="R412" s="148" t="str">
        <f>IF(AND(A412&lt;&gt;"",OR(Schülerdaten!AM415&lt;&gt;"",Schülerdaten!AT415=FALSE)),IF(Schülerdaten!AM415=TRUE,INDEX(codemp1,MATCH(Schülerdaten!R415,libmp1,0)),IF(Schülerdaten!AT415=FALSE,0,Schülerdaten!R415)),"")</f>
        <v/>
      </c>
      <c r="S412" s="148" t="str">
        <f t="shared" si="19"/>
        <v/>
      </c>
      <c r="T412" s="148" t="str">
        <f t="shared" si="20"/>
        <v/>
      </c>
      <c r="U412" s="148" t="str">
        <f>IF(AND(A412&lt;&gt;"",Schülerdaten!S415&lt;&gt;""),Schülerdaten!S415,"")</f>
        <v/>
      </c>
      <c r="V412" s="148" t="str">
        <f>IF(AND(A412&lt;&gt;"",Schülerdaten!T415&lt;&gt;""),Schülerdaten!T415,"")</f>
        <v/>
      </c>
      <c r="W412" s="148" t="str">
        <f>IF(AND(A412&lt;&gt;"",Schülerdaten!U415&lt;&gt;""),Schülerdaten!U415,"")</f>
        <v/>
      </c>
      <c r="X412" s="148" t="str">
        <f>IF(AND(A412&lt;&gt;"",Schülerdaten!V415&lt;&gt;""),Schülerdaten!V415,"")</f>
        <v/>
      </c>
      <c r="Y412" s="148" t="str">
        <f>IF(AND(A412&lt;&gt;"",Schülerdaten!W415&lt;&gt;""),Schülerdaten!W415,"")</f>
        <v/>
      </c>
      <c r="Z412" s="148" t="str">
        <f>IF(AND(A412&lt;&gt;"",Schülerdaten!X415&lt;&gt;""),Schülerdaten!X415,"")</f>
        <v/>
      </c>
    </row>
    <row r="413" spans="1:26" x14ac:dyDescent="0.2">
      <c r="A413" s="146" t="str">
        <f>IF(OR(Schülerdaten!$C416&lt;&gt;""),Schülerdaten!A416,"")</f>
        <v/>
      </c>
      <c r="B413" s="146" t="str">
        <f>IF(A413&lt;&gt;"",Schülerdaten!B416,"")</f>
        <v/>
      </c>
      <c r="C413" s="146" t="str">
        <f>IF(AND(A413&lt;&gt;"",Schülerdaten!F416&lt;&gt;""),IF(INDEX(codeclint,MATCH(Schülerdaten!F416,libclint,0))&lt;&gt;"",INDEX(codeclint,MATCH(Schülerdaten!F416,libclint,0)),""),"")</f>
        <v/>
      </c>
      <c r="D413" s="146" t="str">
        <f t="shared" si="18"/>
        <v/>
      </c>
      <c r="E413" s="146" t="str">
        <f>IF(A413&lt;&gt;"",IF(Schülerdaten!G416&lt;&gt;"",IF(Schülerdaten!AB416&lt;&gt;"",IF(Schülerdaten!G416="LOC.ID",CONCATENATE("LOC.",Schülerdaten!AU$5),Schülerdaten!G416),""),""),"")</f>
        <v/>
      </c>
      <c r="F413" s="146" t="str">
        <f>IF(A413&lt;&gt;"",IF(Schülerdaten!H416&lt;&gt;"",Schülerdaten!H416,""),"")</f>
        <v/>
      </c>
      <c r="G413" s="146" t="str">
        <f>IF(AND(A413&lt;&gt;"",Schülerdaten!AC416&lt;&gt;""),IF(Schülerdaten!AC416=TRUE,INDEX(codesex,MATCH(Schülerdaten!I416,libsex,0)),Schülerdaten!I416),"")</f>
        <v/>
      </c>
      <c r="H413" s="147" t="str">
        <f>IF(A413&lt;&gt;"",IF(Schülerdaten!J416&lt;&gt;"",Schülerdaten!J416,""),"")</f>
        <v/>
      </c>
      <c r="I413" s="148" t="str">
        <f>IF(AND(A413&lt;&gt;"",Schülerdaten!AE416&lt;&gt;""),IF(Schülerdaten!AE416=TRUE,INDEX(codenat,MATCH(Schülerdaten!K416,libnat,0)),Schülerdaten!K416),"")</f>
        <v/>
      </c>
      <c r="J413" s="148" t="str">
        <f>IF(AND(A413&lt;&gt;"",Schülerdaten!AF416&lt;&gt;""),IF(Schülerdaten!AF416=TRUE,INDEX(codelangue,MATCH(Schülerdaten!L416,liblangue,0)),Schülerdaten!L416),"")</f>
        <v/>
      </c>
      <c r="K413" s="148" t="str">
        <f>IF(AND(A413&lt;&gt;"",Schülerdaten!AH416&lt;&gt;""),IF(Schülerdaten!AH416=TRUE,IF(INDEX(codegem,MATCH(Schülerdaten!M416,libgem,0))&lt;8000,INDEX(codegem,MATCH(Schülerdaten!M416,libgem,0)),""),Schülerdaten!M416),"")</f>
        <v/>
      </c>
      <c r="L413" s="148" t="str">
        <f>IF(AND(A413&lt;&gt;"",Schülerdaten!AH416&lt;&gt;""),IF(Schülerdaten!AH416=TRUE,INDEX(codegemhist,MATCH(Schülerdaten!M416,libgem,0)),""),"")</f>
        <v/>
      </c>
      <c r="M413" s="148" t="str">
        <f>IF(AND(A413&lt;&gt;"",Schülerdaten!AH416&lt;&gt;""),IF(Schülerdaten!AH416=TRUE,IF(INDEX(codegem,MATCH(Schülerdaten!M416,libgem,0))&gt;=8000,INDEX(codegem,MATCH(Schülerdaten!M416,libgem,0)),""),Schülerdaten!M416),"")</f>
        <v/>
      </c>
      <c r="N413" s="148" t="str">
        <f>IF(AND(A413&lt;&gt;"",Schülerdaten!AI416&lt;&gt;""),IF(Schülerdaten!AI416=TRUE,INDEX(codeschart,MATCH(Schülerdaten!N416,libschart,0)),Schülerdaten!N416),"")</f>
        <v/>
      </c>
      <c r="O413" s="148" t="str">
        <f>IF(AND(A413&lt;&gt;"",Schülerdaten!O416&lt;&gt;""),Schülerdaten!O416,"")</f>
        <v/>
      </c>
      <c r="P413" s="148" t="str">
        <f>IF(AND(A413&lt;&gt;"",Schülerdaten!AK416&lt;&gt;""),IF(Schülerdaten!AK416=TRUE,INDEX(codeform,MATCH(Schülerdaten!P416,libform,0)),Schülerdaten!P416),"")</f>
        <v/>
      </c>
      <c r="Q413" s="148" t="str">
        <f>IF(AND(A413&lt;&gt;"",Schülerdaten!AL416&lt;&gt;""),IF(Schülerdaten!AL416=TRUE,INDEX(codespe,MATCH(Schülerdaten!Q416,libspe,0)),Schülerdaten!Q416),"")</f>
        <v/>
      </c>
      <c r="R413" s="148" t="str">
        <f>IF(AND(A413&lt;&gt;"",OR(Schülerdaten!AM416&lt;&gt;"",Schülerdaten!AT416=FALSE)),IF(Schülerdaten!AM416=TRUE,INDEX(codemp1,MATCH(Schülerdaten!R416,libmp1,0)),IF(Schülerdaten!AT416=FALSE,0,Schülerdaten!R416)),"")</f>
        <v/>
      </c>
      <c r="S413" s="148" t="str">
        <f t="shared" si="19"/>
        <v/>
      </c>
      <c r="T413" s="148" t="str">
        <f t="shared" si="20"/>
        <v/>
      </c>
      <c r="U413" s="148" t="str">
        <f>IF(AND(A413&lt;&gt;"",Schülerdaten!S416&lt;&gt;""),Schülerdaten!S416,"")</f>
        <v/>
      </c>
      <c r="V413" s="148" t="str">
        <f>IF(AND(A413&lt;&gt;"",Schülerdaten!T416&lt;&gt;""),Schülerdaten!T416,"")</f>
        <v/>
      </c>
      <c r="W413" s="148" t="str">
        <f>IF(AND(A413&lt;&gt;"",Schülerdaten!U416&lt;&gt;""),Schülerdaten!U416,"")</f>
        <v/>
      </c>
      <c r="X413" s="148" t="str">
        <f>IF(AND(A413&lt;&gt;"",Schülerdaten!V416&lt;&gt;""),Schülerdaten!V416,"")</f>
        <v/>
      </c>
      <c r="Y413" s="148" t="str">
        <f>IF(AND(A413&lt;&gt;"",Schülerdaten!W416&lt;&gt;""),Schülerdaten!W416,"")</f>
        <v/>
      </c>
      <c r="Z413" s="148" t="str">
        <f>IF(AND(A413&lt;&gt;"",Schülerdaten!X416&lt;&gt;""),Schülerdaten!X416,"")</f>
        <v/>
      </c>
    </row>
    <row r="414" spans="1:26" x14ac:dyDescent="0.2">
      <c r="A414" s="146" t="str">
        <f>IF(OR(Schülerdaten!$C417&lt;&gt;""),Schülerdaten!A417,"")</f>
        <v/>
      </c>
      <c r="B414" s="146" t="str">
        <f>IF(A414&lt;&gt;"",Schülerdaten!B417,"")</f>
        <v/>
      </c>
      <c r="C414" s="146" t="str">
        <f>IF(AND(A414&lt;&gt;"",Schülerdaten!F417&lt;&gt;""),IF(INDEX(codeclint,MATCH(Schülerdaten!F417,libclint,0))&lt;&gt;"",INDEX(codeclint,MATCH(Schülerdaten!F417,libclint,0)),""),"")</f>
        <v/>
      </c>
      <c r="D414" s="146" t="str">
        <f t="shared" si="18"/>
        <v/>
      </c>
      <c r="E414" s="146" t="str">
        <f>IF(A414&lt;&gt;"",IF(Schülerdaten!G417&lt;&gt;"",IF(Schülerdaten!AB417&lt;&gt;"",IF(Schülerdaten!G417="LOC.ID",CONCATENATE("LOC.",Schülerdaten!AU$5),Schülerdaten!G417),""),""),"")</f>
        <v/>
      </c>
      <c r="F414" s="146" t="str">
        <f>IF(A414&lt;&gt;"",IF(Schülerdaten!H417&lt;&gt;"",Schülerdaten!H417,""),"")</f>
        <v/>
      </c>
      <c r="G414" s="146" t="str">
        <f>IF(AND(A414&lt;&gt;"",Schülerdaten!AC417&lt;&gt;""),IF(Schülerdaten!AC417=TRUE,INDEX(codesex,MATCH(Schülerdaten!I417,libsex,0)),Schülerdaten!I417),"")</f>
        <v/>
      </c>
      <c r="H414" s="147" t="str">
        <f>IF(A414&lt;&gt;"",IF(Schülerdaten!J417&lt;&gt;"",Schülerdaten!J417,""),"")</f>
        <v/>
      </c>
      <c r="I414" s="148" t="str">
        <f>IF(AND(A414&lt;&gt;"",Schülerdaten!AE417&lt;&gt;""),IF(Schülerdaten!AE417=TRUE,INDEX(codenat,MATCH(Schülerdaten!K417,libnat,0)),Schülerdaten!K417),"")</f>
        <v/>
      </c>
      <c r="J414" s="148" t="str">
        <f>IF(AND(A414&lt;&gt;"",Schülerdaten!AF417&lt;&gt;""),IF(Schülerdaten!AF417=TRUE,INDEX(codelangue,MATCH(Schülerdaten!L417,liblangue,0)),Schülerdaten!L417),"")</f>
        <v/>
      </c>
      <c r="K414" s="148" t="str">
        <f>IF(AND(A414&lt;&gt;"",Schülerdaten!AH417&lt;&gt;""),IF(Schülerdaten!AH417=TRUE,IF(INDEX(codegem,MATCH(Schülerdaten!M417,libgem,0))&lt;8000,INDEX(codegem,MATCH(Schülerdaten!M417,libgem,0)),""),Schülerdaten!M417),"")</f>
        <v/>
      </c>
      <c r="L414" s="148" t="str">
        <f>IF(AND(A414&lt;&gt;"",Schülerdaten!AH417&lt;&gt;""),IF(Schülerdaten!AH417=TRUE,INDEX(codegemhist,MATCH(Schülerdaten!M417,libgem,0)),""),"")</f>
        <v/>
      </c>
      <c r="M414" s="148" t="str">
        <f>IF(AND(A414&lt;&gt;"",Schülerdaten!AH417&lt;&gt;""),IF(Schülerdaten!AH417=TRUE,IF(INDEX(codegem,MATCH(Schülerdaten!M417,libgem,0))&gt;=8000,INDEX(codegem,MATCH(Schülerdaten!M417,libgem,0)),""),Schülerdaten!M417),"")</f>
        <v/>
      </c>
      <c r="N414" s="148" t="str">
        <f>IF(AND(A414&lt;&gt;"",Schülerdaten!AI417&lt;&gt;""),IF(Schülerdaten!AI417=TRUE,INDEX(codeschart,MATCH(Schülerdaten!N417,libschart,0)),Schülerdaten!N417),"")</f>
        <v/>
      </c>
      <c r="O414" s="148" t="str">
        <f>IF(AND(A414&lt;&gt;"",Schülerdaten!O417&lt;&gt;""),Schülerdaten!O417,"")</f>
        <v/>
      </c>
      <c r="P414" s="148" t="str">
        <f>IF(AND(A414&lt;&gt;"",Schülerdaten!AK417&lt;&gt;""),IF(Schülerdaten!AK417=TRUE,INDEX(codeform,MATCH(Schülerdaten!P417,libform,0)),Schülerdaten!P417),"")</f>
        <v/>
      </c>
      <c r="Q414" s="148" t="str">
        <f>IF(AND(A414&lt;&gt;"",Schülerdaten!AL417&lt;&gt;""),IF(Schülerdaten!AL417=TRUE,INDEX(codespe,MATCH(Schülerdaten!Q417,libspe,0)),Schülerdaten!Q417),"")</f>
        <v/>
      </c>
      <c r="R414" s="148" t="str">
        <f>IF(AND(A414&lt;&gt;"",OR(Schülerdaten!AM417&lt;&gt;"",Schülerdaten!AT417=FALSE)),IF(Schülerdaten!AM417=TRUE,INDEX(codemp1,MATCH(Schülerdaten!R417,libmp1,0)),IF(Schülerdaten!AT417=FALSE,0,Schülerdaten!R417)),"")</f>
        <v/>
      </c>
      <c r="S414" s="148" t="str">
        <f t="shared" si="19"/>
        <v/>
      </c>
      <c r="T414" s="148" t="str">
        <f t="shared" si="20"/>
        <v/>
      </c>
      <c r="U414" s="148" t="str">
        <f>IF(AND(A414&lt;&gt;"",Schülerdaten!S417&lt;&gt;""),Schülerdaten!S417,"")</f>
        <v/>
      </c>
      <c r="V414" s="148" t="str">
        <f>IF(AND(A414&lt;&gt;"",Schülerdaten!T417&lt;&gt;""),Schülerdaten!T417,"")</f>
        <v/>
      </c>
      <c r="W414" s="148" t="str">
        <f>IF(AND(A414&lt;&gt;"",Schülerdaten!U417&lt;&gt;""),Schülerdaten!U417,"")</f>
        <v/>
      </c>
      <c r="X414" s="148" t="str">
        <f>IF(AND(A414&lt;&gt;"",Schülerdaten!V417&lt;&gt;""),Schülerdaten!V417,"")</f>
        <v/>
      </c>
      <c r="Y414" s="148" t="str">
        <f>IF(AND(A414&lt;&gt;"",Schülerdaten!W417&lt;&gt;""),Schülerdaten!W417,"")</f>
        <v/>
      </c>
      <c r="Z414" s="148" t="str">
        <f>IF(AND(A414&lt;&gt;"",Schülerdaten!X417&lt;&gt;""),Schülerdaten!X417,"")</f>
        <v/>
      </c>
    </row>
    <row r="415" spans="1:26" x14ac:dyDescent="0.2">
      <c r="A415" s="146" t="str">
        <f>IF(OR(Schülerdaten!$C418&lt;&gt;""),Schülerdaten!A418,"")</f>
        <v/>
      </c>
      <c r="B415" s="146" t="str">
        <f>IF(A415&lt;&gt;"",Schülerdaten!B418,"")</f>
        <v/>
      </c>
      <c r="C415" s="146" t="str">
        <f>IF(AND(A415&lt;&gt;"",Schülerdaten!F418&lt;&gt;""),IF(INDEX(codeclint,MATCH(Schülerdaten!F418,libclint,0))&lt;&gt;"",INDEX(codeclint,MATCH(Schülerdaten!F418,libclint,0)),""),"")</f>
        <v/>
      </c>
      <c r="D415" s="146" t="str">
        <f t="shared" si="18"/>
        <v/>
      </c>
      <c r="E415" s="146" t="str">
        <f>IF(A415&lt;&gt;"",IF(Schülerdaten!G418&lt;&gt;"",IF(Schülerdaten!AB418&lt;&gt;"",IF(Schülerdaten!G418="LOC.ID",CONCATENATE("LOC.",Schülerdaten!AU$5),Schülerdaten!G418),""),""),"")</f>
        <v/>
      </c>
      <c r="F415" s="146" t="str">
        <f>IF(A415&lt;&gt;"",IF(Schülerdaten!H418&lt;&gt;"",Schülerdaten!H418,""),"")</f>
        <v/>
      </c>
      <c r="G415" s="146" t="str">
        <f>IF(AND(A415&lt;&gt;"",Schülerdaten!AC418&lt;&gt;""),IF(Schülerdaten!AC418=TRUE,INDEX(codesex,MATCH(Schülerdaten!I418,libsex,0)),Schülerdaten!I418),"")</f>
        <v/>
      </c>
      <c r="H415" s="147" t="str">
        <f>IF(A415&lt;&gt;"",IF(Schülerdaten!J418&lt;&gt;"",Schülerdaten!J418,""),"")</f>
        <v/>
      </c>
      <c r="I415" s="148" t="str">
        <f>IF(AND(A415&lt;&gt;"",Schülerdaten!AE418&lt;&gt;""),IF(Schülerdaten!AE418=TRUE,INDEX(codenat,MATCH(Schülerdaten!K418,libnat,0)),Schülerdaten!K418),"")</f>
        <v/>
      </c>
      <c r="J415" s="148" t="str">
        <f>IF(AND(A415&lt;&gt;"",Schülerdaten!AF418&lt;&gt;""),IF(Schülerdaten!AF418=TRUE,INDEX(codelangue,MATCH(Schülerdaten!L418,liblangue,0)),Schülerdaten!L418),"")</f>
        <v/>
      </c>
      <c r="K415" s="148" t="str">
        <f>IF(AND(A415&lt;&gt;"",Schülerdaten!AH418&lt;&gt;""),IF(Schülerdaten!AH418=TRUE,IF(INDEX(codegem,MATCH(Schülerdaten!M418,libgem,0))&lt;8000,INDEX(codegem,MATCH(Schülerdaten!M418,libgem,0)),""),Schülerdaten!M418),"")</f>
        <v/>
      </c>
      <c r="L415" s="148" t="str">
        <f>IF(AND(A415&lt;&gt;"",Schülerdaten!AH418&lt;&gt;""),IF(Schülerdaten!AH418=TRUE,INDEX(codegemhist,MATCH(Schülerdaten!M418,libgem,0)),""),"")</f>
        <v/>
      </c>
      <c r="M415" s="148" t="str">
        <f>IF(AND(A415&lt;&gt;"",Schülerdaten!AH418&lt;&gt;""),IF(Schülerdaten!AH418=TRUE,IF(INDEX(codegem,MATCH(Schülerdaten!M418,libgem,0))&gt;=8000,INDEX(codegem,MATCH(Schülerdaten!M418,libgem,0)),""),Schülerdaten!M418),"")</f>
        <v/>
      </c>
      <c r="N415" s="148" t="str">
        <f>IF(AND(A415&lt;&gt;"",Schülerdaten!AI418&lt;&gt;""),IF(Schülerdaten!AI418=TRUE,INDEX(codeschart,MATCH(Schülerdaten!N418,libschart,0)),Schülerdaten!N418),"")</f>
        <v/>
      </c>
      <c r="O415" s="148" t="str">
        <f>IF(AND(A415&lt;&gt;"",Schülerdaten!O418&lt;&gt;""),Schülerdaten!O418,"")</f>
        <v/>
      </c>
      <c r="P415" s="148" t="str">
        <f>IF(AND(A415&lt;&gt;"",Schülerdaten!AK418&lt;&gt;""),IF(Schülerdaten!AK418=TRUE,INDEX(codeform,MATCH(Schülerdaten!P418,libform,0)),Schülerdaten!P418),"")</f>
        <v/>
      </c>
      <c r="Q415" s="148" t="str">
        <f>IF(AND(A415&lt;&gt;"",Schülerdaten!AL418&lt;&gt;""),IF(Schülerdaten!AL418=TRUE,INDEX(codespe,MATCH(Schülerdaten!Q418,libspe,0)),Schülerdaten!Q418),"")</f>
        <v/>
      </c>
      <c r="R415" s="148" t="str">
        <f>IF(AND(A415&lt;&gt;"",OR(Schülerdaten!AM418&lt;&gt;"",Schülerdaten!AT418=FALSE)),IF(Schülerdaten!AM418=TRUE,INDEX(codemp1,MATCH(Schülerdaten!R418,libmp1,0)),IF(Schülerdaten!AT418=FALSE,0,Schülerdaten!R418)),"")</f>
        <v/>
      </c>
      <c r="S415" s="148" t="str">
        <f t="shared" si="19"/>
        <v/>
      </c>
      <c r="T415" s="148" t="str">
        <f t="shared" si="20"/>
        <v/>
      </c>
      <c r="U415" s="148" t="str">
        <f>IF(AND(A415&lt;&gt;"",Schülerdaten!S418&lt;&gt;""),Schülerdaten!S418,"")</f>
        <v/>
      </c>
      <c r="V415" s="148" t="str">
        <f>IF(AND(A415&lt;&gt;"",Schülerdaten!T418&lt;&gt;""),Schülerdaten!T418,"")</f>
        <v/>
      </c>
      <c r="W415" s="148" t="str">
        <f>IF(AND(A415&lt;&gt;"",Schülerdaten!U418&lt;&gt;""),Schülerdaten!U418,"")</f>
        <v/>
      </c>
      <c r="X415" s="148" t="str">
        <f>IF(AND(A415&lt;&gt;"",Schülerdaten!V418&lt;&gt;""),Schülerdaten!V418,"")</f>
        <v/>
      </c>
      <c r="Y415" s="148" t="str">
        <f>IF(AND(A415&lt;&gt;"",Schülerdaten!W418&lt;&gt;""),Schülerdaten!W418,"")</f>
        <v/>
      </c>
      <c r="Z415" s="148" t="str">
        <f>IF(AND(A415&lt;&gt;"",Schülerdaten!X418&lt;&gt;""),Schülerdaten!X418,"")</f>
        <v/>
      </c>
    </row>
    <row r="416" spans="1:26" x14ac:dyDescent="0.2">
      <c r="A416" s="146" t="str">
        <f>IF(OR(Schülerdaten!$C419&lt;&gt;""),Schülerdaten!A419,"")</f>
        <v/>
      </c>
      <c r="B416" s="146" t="str">
        <f>IF(A416&lt;&gt;"",Schülerdaten!B419,"")</f>
        <v/>
      </c>
      <c r="C416" s="146" t="str">
        <f>IF(AND(A416&lt;&gt;"",Schülerdaten!F419&lt;&gt;""),IF(INDEX(codeclint,MATCH(Schülerdaten!F419,libclint,0))&lt;&gt;"",INDEX(codeclint,MATCH(Schülerdaten!F419,libclint,0)),""),"")</f>
        <v/>
      </c>
      <c r="D416" s="146" t="str">
        <f t="shared" si="18"/>
        <v/>
      </c>
      <c r="E416" s="146" t="str">
        <f>IF(A416&lt;&gt;"",IF(Schülerdaten!G419&lt;&gt;"",IF(Schülerdaten!AB419&lt;&gt;"",IF(Schülerdaten!G419="LOC.ID",CONCATENATE("LOC.",Schülerdaten!AU$5),Schülerdaten!G419),""),""),"")</f>
        <v/>
      </c>
      <c r="F416" s="146" t="str">
        <f>IF(A416&lt;&gt;"",IF(Schülerdaten!H419&lt;&gt;"",Schülerdaten!H419,""),"")</f>
        <v/>
      </c>
      <c r="G416" s="146" t="str">
        <f>IF(AND(A416&lt;&gt;"",Schülerdaten!AC419&lt;&gt;""),IF(Schülerdaten!AC419=TRUE,INDEX(codesex,MATCH(Schülerdaten!I419,libsex,0)),Schülerdaten!I419),"")</f>
        <v/>
      </c>
      <c r="H416" s="147" t="str">
        <f>IF(A416&lt;&gt;"",IF(Schülerdaten!J419&lt;&gt;"",Schülerdaten!J419,""),"")</f>
        <v/>
      </c>
      <c r="I416" s="148" t="str">
        <f>IF(AND(A416&lt;&gt;"",Schülerdaten!AE419&lt;&gt;""),IF(Schülerdaten!AE419=TRUE,INDEX(codenat,MATCH(Schülerdaten!K419,libnat,0)),Schülerdaten!K419),"")</f>
        <v/>
      </c>
      <c r="J416" s="148" t="str">
        <f>IF(AND(A416&lt;&gt;"",Schülerdaten!AF419&lt;&gt;""),IF(Schülerdaten!AF419=TRUE,INDEX(codelangue,MATCH(Schülerdaten!L419,liblangue,0)),Schülerdaten!L419),"")</f>
        <v/>
      </c>
      <c r="K416" s="148" t="str">
        <f>IF(AND(A416&lt;&gt;"",Schülerdaten!AH419&lt;&gt;""),IF(Schülerdaten!AH419=TRUE,IF(INDEX(codegem,MATCH(Schülerdaten!M419,libgem,0))&lt;8000,INDEX(codegem,MATCH(Schülerdaten!M419,libgem,0)),""),Schülerdaten!M419),"")</f>
        <v/>
      </c>
      <c r="L416" s="148" t="str">
        <f>IF(AND(A416&lt;&gt;"",Schülerdaten!AH419&lt;&gt;""),IF(Schülerdaten!AH419=TRUE,INDEX(codegemhist,MATCH(Schülerdaten!M419,libgem,0)),""),"")</f>
        <v/>
      </c>
      <c r="M416" s="148" t="str">
        <f>IF(AND(A416&lt;&gt;"",Schülerdaten!AH419&lt;&gt;""),IF(Schülerdaten!AH419=TRUE,IF(INDEX(codegem,MATCH(Schülerdaten!M419,libgem,0))&gt;=8000,INDEX(codegem,MATCH(Schülerdaten!M419,libgem,0)),""),Schülerdaten!M419),"")</f>
        <v/>
      </c>
      <c r="N416" s="148" t="str">
        <f>IF(AND(A416&lt;&gt;"",Schülerdaten!AI419&lt;&gt;""),IF(Schülerdaten!AI419=TRUE,INDEX(codeschart,MATCH(Schülerdaten!N419,libschart,0)),Schülerdaten!N419),"")</f>
        <v/>
      </c>
      <c r="O416" s="148" t="str">
        <f>IF(AND(A416&lt;&gt;"",Schülerdaten!O419&lt;&gt;""),Schülerdaten!O419,"")</f>
        <v/>
      </c>
      <c r="P416" s="148" t="str">
        <f>IF(AND(A416&lt;&gt;"",Schülerdaten!AK419&lt;&gt;""),IF(Schülerdaten!AK419=TRUE,INDEX(codeform,MATCH(Schülerdaten!P419,libform,0)),Schülerdaten!P419),"")</f>
        <v/>
      </c>
      <c r="Q416" s="148" t="str">
        <f>IF(AND(A416&lt;&gt;"",Schülerdaten!AL419&lt;&gt;""),IF(Schülerdaten!AL419=TRUE,INDEX(codespe,MATCH(Schülerdaten!Q419,libspe,0)),Schülerdaten!Q419),"")</f>
        <v/>
      </c>
      <c r="R416" s="148" t="str">
        <f>IF(AND(A416&lt;&gt;"",OR(Schülerdaten!AM419&lt;&gt;"",Schülerdaten!AT419=FALSE)),IF(Schülerdaten!AM419=TRUE,INDEX(codemp1,MATCH(Schülerdaten!R419,libmp1,0)),IF(Schülerdaten!AT419=FALSE,0,Schülerdaten!R419)),"")</f>
        <v/>
      </c>
      <c r="S416" s="148" t="str">
        <f t="shared" si="19"/>
        <v/>
      </c>
      <c r="T416" s="148" t="str">
        <f t="shared" si="20"/>
        <v/>
      </c>
      <c r="U416" s="148" t="str">
        <f>IF(AND(A416&lt;&gt;"",Schülerdaten!S419&lt;&gt;""),Schülerdaten!S419,"")</f>
        <v/>
      </c>
      <c r="V416" s="148" t="str">
        <f>IF(AND(A416&lt;&gt;"",Schülerdaten!T419&lt;&gt;""),Schülerdaten!T419,"")</f>
        <v/>
      </c>
      <c r="W416" s="148" t="str">
        <f>IF(AND(A416&lt;&gt;"",Schülerdaten!U419&lt;&gt;""),Schülerdaten!U419,"")</f>
        <v/>
      </c>
      <c r="X416" s="148" t="str">
        <f>IF(AND(A416&lt;&gt;"",Schülerdaten!V419&lt;&gt;""),Schülerdaten!V419,"")</f>
        <v/>
      </c>
      <c r="Y416" s="148" t="str">
        <f>IF(AND(A416&lt;&gt;"",Schülerdaten!W419&lt;&gt;""),Schülerdaten!W419,"")</f>
        <v/>
      </c>
      <c r="Z416" s="148" t="str">
        <f>IF(AND(A416&lt;&gt;"",Schülerdaten!X419&lt;&gt;""),Schülerdaten!X419,"")</f>
        <v/>
      </c>
    </row>
    <row r="417" spans="1:26" x14ac:dyDescent="0.2">
      <c r="A417" s="146" t="str">
        <f>IF(OR(Schülerdaten!$C420&lt;&gt;""),Schülerdaten!A420,"")</f>
        <v/>
      </c>
      <c r="B417" s="146" t="str">
        <f>IF(A417&lt;&gt;"",Schülerdaten!B420,"")</f>
        <v/>
      </c>
      <c r="C417" s="146" t="str">
        <f>IF(AND(A417&lt;&gt;"",Schülerdaten!F420&lt;&gt;""),IF(INDEX(codeclint,MATCH(Schülerdaten!F420,libclint,0))&lt;&gt;"",INDEX(codeclint,MATCH(Schülerdaten!F420,libclint,0)),""),"")</f>
        <v/>
      </c>
      <c r="D417" s="146" t="str">
        <f t="shared" si="18"/>
        <v/>
      </c>
      <c r="E417" s="146" t="str">
        <f>IF(A417&lt;&gt;"",IF(Schülerdaten!G420&lt;&gt;"",IF(Schülerdaten!AB420&lt;&gt;"",IF(Schülerdaten!G420="LOC.ID",CONCATENATE("LOC.",Schülerdaten!AU$5),Schülerdaten!G420),""),""),"")</f>
        <v/>
      </c>
      <c r="F417" s="146" t="str">
        <f>IF(A417&lt;&gt;"",IF(Schülerdaten!H420&lt;&gt;"",Schülerdaten!H420,""),"")</f>
        <v/>
      </c>
      <c r="G417" s="146" t="str">
        <f>IF(AND(A417&lt;&gt;"",Schülerdaten!AC420&lt;&gt;""),IF(Schülerdaten!AC420=TRUE,INDEX(codesex,MATCH(Schülerdaten!I420,libsex,0)),Schülerdaten!I420),"")</f>
        <v/>
      </c>
      <c r="H417" s="147" t="str">
        <f>IF(A417&lt;&gt;"",IF(Schülerdaten!J420&lt;&gt;"",Schülerdaten!J420,""),"")</f>
        <v/>
      </c>
      <c r="I417" s="148" t="str">
        <f>IF(AND(A417&lt;&gt;"",Schülerdaten!AE420&lt;&gt;""),IF(Schülerdaten!AE420=TRUE,INDEX(codenat,MATCH(Schülerdaten!K420,libnat,0)),Schülerdaten!K420),"")</f>
        <v/>
      </c>
      <c r="J417" s="148" t="str">
        <f>IF(AND(A417&lt;&gt;"",Schülerdaten!AF420&lt;&gt;""),IF(Schülerdaten!AF420=TRUE,INDEX(codelangue,MATCH(Schülerdaten!L420,liblangue,0)),Schülerdaten!L420),"")</f>
        <v/>
      </c>
      <c r="K417" s="148" t="str">
        <f>IF(AND(A417&lt;&gt;"",Schülerdaten!AH420&lt;&gt;""),IF(Schülerdaten!AH420=TRUE,IF(INDEX(codegem,MATCH(Schülerdaten!M420,libgem,0))&lt;8000,INDEX(codegem,MATCH(Schülerdaten!M420,libgem,0)),""),Schülerdaten!M420),"")</f>
        <v/>
      </c>
      <c r="L417" s="148" t="str">
        <f>IF(AND(A417&lt;&gt;"",Schülerdaten!AH420&lt;&gt;""),IF(Schülerdaten!AH420=TRUE,INDEX(codegemhist,MATCH(Schülerdaten!M420,libgem,0)),""),"")</f>
        <v/>
      </c>
      <c r="M417" s="148" t="str">
        <f>IF(AND(A417&lt;&gt;"",Schülerdaten!AH420&lt;&gt;""),IF(Schülerdaten!AH420=TRUE,IF(INDEX(codegem,MATCH(Schülerdaten!M420,libgem,0))&gt;=8000,INDEX(codegem,MATCH(Schülerdaten!M420,libgem,0)),""),Schülerdaten!M420),"")</f>
        <v/>
      </c>
      <c r="N417" s="148" t="str">
        <f>IF(AND(A417&lt;&gt;"",Schülerdaten!AI420&lt;&gt;""),IF(Schülerdaten!AI420=TRUE,INDEX(codeschart,MATCH(Schülerdaten!N420,libschart,0)),Schülerdaten!N420),"")</f>
        <v/>
      </c>
      <c r="O417" s="148" t="str">
        <f>IF(AND(A417&lt;&gt;"",Schülerdaten!O420&lt;&gt;""),Schülerdaten!O420,"")</f>
        <v/>
      </c>
      <c r="P417" s="148" t="str">
        <f>IF(AND(A417&lt;&gt;"",Schülerdaten!AK420&lt;&gt;""),IF(Schülerdaten!AK420=TRUE,INDEX(codeform,MATCH(Schülerdaten!P420,libform,0)),Schülerdaten!P420),"")</f>
        <v/>
      </c>
      <c r="Q417" s="148" t="str">
        <f>IF(AND(A417&lt;&gt;"",Schülerdaten!AL420&lt;&gt;""),IF(Schülerdaten!AL420=TRUE,INDEX(codespe,MATCH(Schülerdaten!Q420,libspe,0)),Schülerdaten!Q420),"")</f>
        <v/>
      </c>
      <c r="R417" s="148" t="str">
        <f>IF(AND(A417&lt;&gt;"",OR(Schülerdaten!AM420&lt;&gt;"",Schülerdaten!AT420=FALSE)),IF(Schülerdaten!AM420=TRUE,INDEX(codemp1,MATCH(Schülerdaten!R420,libmp1,0)),IF(Schülerdaten!AT420=FALSE,0,Schülerdaten!R420)),"")</f>
        <v/>
      </c>
      <c r="S417" s="148" t="str">
        <f t="shared" si="19"/>
        <v/>
      </c>
      <c r="T417" s="148" t="str">
        <f t="shared" si="20"/>
        <v/>
      </c>
      <c r="U417" s="148" t="str">
        <f>IF(AND(A417&lt;&gt;"",Schülerdaten!S420&lt;&gt;""),Schülerdaten!S420,"")</f>
        <v/>
      </c>
      <c r="V417" s="148" t="str">
        <f>IF(AND(A417&lt;&gt;"",Schülerdaten!T420&lt;&gt;""),Schülerdaten!T420,"")</f>
        <v/>
      </c>
      <c r="W417" s="148" t="str">
        <f>IF(AND(A417&lt;&gt;"",Schülerdaten!U420&lt;&gt;""),Schülerdaten!U420,"")</f>
        <v/>
      </c>
      <c r="X417" s="148" t="str">
        <f>IF(AND(A417&lt;&gt;"",Schülerdaten!V420&lt;&gt;""),Schülerdaten!V420,"")</f>
        <v/>
      </c>
      <c r="Y417" s="148" t="str">
        <f>IF(AND(A417&lt;&gt;"",Schülerdaten!W420&lt;&gt;""),Schülerdaten!W420,"")</f>
        <v/>
      </c>
      <c r="Z417" s="148" t="str">
        <f>IF(AND(A417&lt;&gt;"",Schülerdaten!X420&lt;&gt;""),Schülerdaten!X420,"")</f>
        <v/>
      </c>
    </row>
    <row r="418" spans="1:26" x14ac:dyDescent="0.2">
      <c r="A418" s="146" t="str">
        <f>IF(OR(Schülerdaten!$C421&lt;&gt;""),Schülerdaten!A421,"")</f>
        <v/>
      </c>
      <c r="B418" s="146" t="str">
        <f>IF(A418&lt;&gt;"",Schülerdaten!B421,"")</f>
        <v/>
      </c>
      <c r="C418" s="146" t="str">
        <f>IF(AND(A418&lt;&gt;"",Schülerdaten!F421&lt;&gt;""),IF(INDEX(codeclint,MATCH(Schülerdaten!F421,libclint,0))&lt;&gt;"",INDEX(codeclint,MATCH(Schülerdaten!F421,libclint,0)),""),"")</f>
        <v/>
      </c>
      <c r="D418" s="146" t="str">
        <f t="shared" si="18"/>
        <v/>
      </c>
      <c r="E418" s="146" t="str">
        <f>IF(A418&lt;&gt;"",IF(Schülerdaten!G421&lt;&gt;"",IF(Schülerdaten!AB421&lt;&gt;"",IF(Schülerdaten!G421="LOC.ID",CONCATENATE("LOC.",Schülerdaten!AU$5),Schülerdaten!G421),""),""),"")</f>
        <v/>
      </c>
      <c r="F418" s="146" t="str">
        <f>IF(A418&lt;&gt;"",IF(Schülerdaten!H421&lt;&gt;"",Schülerdaten!H421,""),"")</f>
        <v/>
      </c>
      <c r="G418" s="146" t="str">
        <f>IF(AND(A418&lt;&gt;"",Schülerdaten!AC421&lt;&gt;""),IF(Schülerdaten!AC421=TRUE,INDEX(codesex,MATCH(Schülerdaten!I421,libsex,0)),Schülerdaten!I421),"")</f>
        <v/>
      </c>
      <c r="H418" s="147" t="str">
        <f>IF(A418&lt;&gt;"",IF(Schülerdaten!J421&lt;&gt;"",Schülerdaten!J421,""),"")</f>
        <v/>
      </c>
      <c r="I418" s="148" t="str">
        <f>IF(AND(A418&lt;&gt;"",Schülerdaten!AE421&lt;&gt;""),IF(Schülerdaten!AE421=TRUE,INDEX(codenat,MATCH(Schülerdaten!K421,libnat,0)),Schülerdaten!K421),"")</f>
        <v/>
      </c>
      <c r="J418" s="148" t="str">
        <f>IF(AND(A418&lt;&gt;"",Schülerdaten!AF421&lt;&gt;""),IF(Schülerdaten!AF421=TRUE,INDEX(codelangue,MATCH(Schülerdaten!L421,liblangue,0)),Schülerdaten!L421),"")</f>
        <v/>
      </c>
      <c r="K418" s="148" t="str">
        <f>IF(AND(A418&lt;&gt;"",Schülerdaten!AH421&lt;&gt;""),IF(Schülerdaten!AH421=TRUE,IF(INDEX(codegem,MATCH(Schülerdaten!M421,libgem,0))&lt;8000,INDEX(codegem,MATCH(Schülerdaten!M421,libgem,0)),""),Schülerdaten!M421),"")</f>
        <v/>
      </c>
      <c r="L418" s="148" t="str">
        <f>IF(AND(A418&lt;&gt;"",Schülerdaten!AH421&lt;&gt;""),IF(Schülerdaten!AH421=TRUE,INDEX(codegemhist,MATCH(Schülerdaten!M421,libgem,0)),""),"")</f>
        <v/>
      </c>
      <c r="M418" s="148" t="str">
        <f>IF(AND(A418&lt;&gt;"",Schülerdaten!AH421&lt;&gt;""),IF(Schülerdaten!AH421=TRUE,IF(INDEX(codegem,MATCH(Schülerdaten!M421,libgem,0))&gt;=8000,INDEX(codegem,MATCH(Schülerdaten!M421,libgem,0)),""),Schülerdaten!M421),"")</f>
        <v/>
      </c>
      <c r="N418" s="148" t="str">
        <f>IF(AND(A418&lt;&gt;"",Schülerdaten!AI421&lt;&gt;""),IF(Schülerdaten!AI421=TRUE,INDEX(codeschart,MATCH(Schülerdaten!N421,libschart,0)),Schülerdaten!N421),"")</f>
        <v/>
      </c>
      <c r="O418" s="148" t="str">
        <f>IF(AND(A418&lt;&gt;"",Schülerdaten!O421&lt;&gt;""),Schülerdaten!O421,"")</f>
        <v/>
      </c>
      <c r="P418" s="148" t="str">
        <f>IF(AND(A418&lt;&gt;"",Schülerdaten!AK421&lt;&gt;""),IF(Schülerdaten!AK421=TRUE,INDEX(codeform,MATCH(Schülerdaten!P421,libform,0)),Schülerdaten!P421),"")</f>
        <v/>
      </c>
      <c r="Q418" s="148" t="str">
        <f>IF(AND(A418&lt;&gt;"",Schülerdaten!AL421&lt;&gt;""),IF(Schülerdaten!AL421=TRUE,INDEX(codespe,MATCH(Schülerdaten!Q421,libspe,0)),Schülerdaten!Q421),"")</f>
        <v/>
      </c>
      <c r="R418" s="148" t="str">
        <f>IF(AND(A418&lt;&gt;"",OR(Schülerdaten!AM421&lt;&gt;"",Schülerdaten!AT421=FALSE)),IF(Schülerdaten!AM421=TRUE,INDEX(codemp1,MATCH(Schülerdaten!R421,libmp1,0)),IF(Schülerdaten!AT421=FALSE,0,Schülerdaten!R421)),"")</f>
        <v/>
      </c>
      <c r="S418" s="148" t="str">
        <f t="shared" si="19"/>
        <v/>
      </c>
      <c r="T418" s="148" t="str">
        <f t="shared" si="20"/>
        <v/>
      </c>
      <c r="U418" s="148" t="str">
        <f>IF(AND(A418&lt;&gt;"",Schülerdaten!S421&lt;&gt;""),Schülerdaten!S421,"")</f>
        <v/>
      </c>
      <c r="V418" s="148" t="str">
        <f>IF(AND(A418&lt;&gt;"",Schülerdaten!T421&lt;&gt;""),Schülerdaten!T421,"")</f>
        <v/>
      </c>
      <c r="W418" s="148" t="str">
        <f>IF(AND(A418&lt;&gt;"",Schülerdaten!U421&lt;&gt;""),Schülerdaten!U421,"")</f>
        <v/>
      </c>
      <c r="X418" s="148" t="str">
        <f>IF(AND(A418&lt;&gt;"",Schülerdaten!V421&lt;&gt;""),Schülerdaten!V421,"")</f>
        <v/>
      </c>
      <c r="Y418" s="148" t="str">
        <f>IF(AND(A418&lt;&gt;"",Schülerdaten!W421&lt;&gt;""),Schülerdaten!W421,"")</f>
        <v/>
      </c>
      <c r="Z418" s="148" t="str">
        <f>IF(AND(A418&lt;&gt;"",Schülerdaten!X421&lt;&gt;""),Schülerdaten!X421,"")</f>
        <v/>
      </c>
    </row>
    <row r="419" spans="1:26" x14ac:dyDescent="0.2">
      <c r="A419" s="146" t="str">
        <f>IF(OR(Schülerdaten!$C422&lt;&gt;""),Schülerdaten!A422,"")</f>
        <v/>
      </c>
      <c r="B419" s="146" t="str">
        <f>IF(A419&lt;&gt;"",Schülerdaten!B422,"")</f>
        <v/>
      </c>
      <c r="C419" s="146" t="str">
        <f>IF(AND(A419&lt;&gt;"",Schülerdaten!F422&lt;&gt;""),IF(INDEX(codeclint,MATCH(Schülerdaten!F422,libclint,0))&lt;&gt;"",INDEX(codeclint,MATCH(Schülerdaten!F422,libclint,0)),""),"")</f>
        <v/>
      </c>
      <c r="D419" s="146" t="str">
        <f t="shared" si="18"/>
        <v/>
      </c>
      <c r="E419" s="146" t="str">
        <f>IF(A419&lt;&gt;"",IF(Schülerdaten!G422&lt;&gt;"",IF(Schülerdaten!AB422&lt;&gt;"",IF(Schülerdaten!G422="LOC.ID",CONCATENATE("LOC.",Schülerdaten!AU$5),Schülerdaten!G422),""),""),"")</f>
        <v/>
      </c>
      <c r="F419" s="146" t="str">
        <f>IF(A419&lt;&gt;"",IF(Schülerdaten!H422&lt;&gt;"",Schülerdaten!H422,""),"")</f>
        <v/>
      </c>
      <c r="G419" s="146" t="str">
        <f>IF(AND(A419&lt;&gt;"",Schülerdaten!AC422&lt;&gt;""),IF(Schülerdaten!AC422=TRUE,INDEX(codesex,MATCH(Schülerdaten!I422,libsex,0)),Schülerdaten!I422),"")</f>
        <v/>
      </c>
      <c r="H419" s="147" t="str">
        <f>IF(A419&lt;&gt;"",IF(Schülerdaten!J422&lt;&gt;"",Schülerdaten!J422,""),"")</f>
        <v/>
      </c>
      <c r="I419" s="148" t="str">
        <f>IF(AND(A419&lt;&gt;"",Schülerdaten!AE422&lt;&gt;""),IF(Schülerdaten!AE422=TRUE,INDEX(codenat,MATCH(Schülerdaten!K422,libnat,0)),Schülerdaten!K422),"")</f>
        <v/>
      </c>
      <c r="J419" s="148" t="str">
        <f>IF(AND(A419&lt;&gt;"",Schülerdaten!AF422&lt;&gt;""),IF(Schülerdaten!AF422=TRUE,INDEX(codelangue,MATCH(Schülerdaten!L422,liblangue,0)),Schülerdaten!L422),"")</f>
        <v/>
      </c>
      <c r="K419" s="148" t="str">
        <f>IF(AND(A419&lt;&gt;"",Schülerdaten!AH422&lt;&gt;""),IF(Schülerdaten!AH422=TRUE,IF(INDEX(codegem,MATCH(Schülerdaten!M422,libgem,0))&lt;8000,INDEX(codegem,MATCH(Schülerdaten!M422,libgem,0)),""),Schülerdaten!M422),"")</f>
        <v/>
      </c>
      <c r="L419" s="148" t="str">
        <f>IF(AND(A419&lt;&gt;"",Schülerdaten!AH422&lt;&gt;""),IF(Schülerdaten!AH422=TRUE,INDEX(codegemhist,MATCH(Schülerdaten!M422,libgem,0)),""),"")</f>
        <v/>
      </c>
      <c r="M419" s="148" t="str">
        <f>IF(AND(A419&lt;&gt;"",Schülerdaten!AH422&lt;&gt;""),IF(Schülerdaten!AH422=TRUE,IF(INDEX(codegem,MATCH(Schülerdaten!M422,libgem,0))&gt;=8000,INDEX(codegem,MATCH(Schülerdaten!M422,libgem,0)),""),Schülerdaten!M422),"")</f>
        <v/>
      </c>
      <c r="N419" s="148" t="str">
        <f>IF(AND(A419&lt;&gt;"",Schülerdaten!AI422&lt;&gt;""),IF(Schülerdaten!AI422=TRUE,INDEX(codeschart,MATCH(Schülerdaten!N422,libschart,0)),Schülerdaten!N422),"")</f>
        <v/>
      </c>
      <c r="O419" s="148" t="str">
        <f>IF(AND(A419&lt;&gt;"",Schülerdaten!O422&lt;&gt;""),Schülerdaten!O422,"")</f>
        <v/>
      </c>
      <c r="P419" s="148" t="str">
        <f>IF(AND(A419&lt;&gt;"",Schülerdaten!AK422&lt;&gt;""),IF(Schülerdaten!AK422=TRUE,INDEX(codeform,MATCH(Schülerdaten!P422,libform,0)),Schülerdaten!P422),"")</f>
        <v/>
      </c>
      <c r="Q419" s="148" t="str">
        <f>IF(AND(A419&lt;&gt;"",Schülerdaten!AL422&lt;&gt;""),IF(Schülerdaten!AL422=TRUE,INDEX(codespe,MATCH(Schülerdaten!Q422,libspe,0)),Schülerdaten!Q422),"")</f>
        <v/>
      </c>
      <c r="R419" s="148" t="str">
        <f>IF(AND(A419&lt;&gt;"",OR(Schülerdaten!AM422&lt;&gt;"",Schülerdaten!AT422=FALSE)),IF(Schülerdaten!AM422=TRUE,INDEX(codemp1,MATCH(Schülerdaten!R422,libmp1,0)),IF(Schülerdaten!AT422=FALSE,0,Schülerdaten!R422)),"")</f>
        <v/>
      </c>
      <c r="S419" s="148" t="str">
        <f t="shared" si="19"/>
        <v/>
      </c>
      <c r="T419" s="148" t="str">
        <f t="shared" si="20"/>
        <v/>
      </c>
      <c r="U419" s="148" t="str">
        <f>IF(AND(A419&lt;&gt;"",Schülerdaten!S422&lt;&gt;""),Schülerdaten!S422,"")</f>
        <v/>
      </c>
      <c r="V419" s="148" t="str">
        <f>IF(AND(A419&lt;&gt;"",Schülerdaten!T422&lt;&gt;""),Schülerdaten!T422,"")</f>
        <v/>
      </c>
      <c r="W419" s="148" t="str">
        <f>IF(AND(A419&lt;&gt;"",Schülerdaten!U422&lt;&gt;""),Schülerdaten!U422,"")</f>
        <v/>
      </c>
      <c r="X419" s="148" t="str">
        <f>IF(AND(A419&lt;&gt;"",Schülerdaten!V422&lt;&gt;""),Schülerdaten!V422,"")</f>
        <v/>
      </c>
      <c r="Y419" s="148" t="str">
        <f>IF(AND(A419&lt;&gt;"",Schülerdaten!W422&lt;&gt;""),Schülerdaten!W422,"")</f>
        <v/>
      </c>
      <c r="Z419" s="148" t="str">
        <f>IF(AND(A419&lt;&gt;"",Schülerdaten!X422&lt;&gt;""),Schülerdaten!X422,"")</f>
        <v/>
      </c>
    </row>
    <row r="420" spans="1:26" x14ac:dyDescent="0.2">
      <c r="A420" s="146" t="str">
        <f>IF(OR(Schülerdaten!$C423&lt;&gt;""),Schülerdaten!A423,"")</f>
        <v/>
      </c>
      <c r="B420" s="146" t="str">
        <f>IF(A420&lt;&gt;"",Schülerdaten!B423,"")</f>
        <v/>
      </c>
      <c r="C420" s="146" t="str">
        <f>IF(AND(A420&lt;&gt;"",Schülerdaten!F423&lt;&gt;""),IF(INDEX(codeclint,MATCH(Schülerdaten!F423,libclint,0))&lt;&gt;"",INDEX(codeclint,MATCH(Schülerdaten!F423,libclint,0)),""),"")</f>
        <v/>
      </c>
      <c r="D420" s="146" t="str">
        <f t="shared" si="18"/>
        <v/>
      </c>
      <c r="E420" s="146" t="str">
        <f>IF(A420&lt;&gt;"",IF(Schülerdaten!G423&lt;&gt;"",IF(Schülerdaten!AB423&lt;&gt;"",IF(Schülerdaten!G423="LOC.ID",CONCATENATE("LOC.",Schülerdaten!AU$5),Schülerdaten!G423),""),""),"")</f>
        <v/>
      </c>
      <c r="F420" s="146" t="str">
        <f>IF(A420&lt;&gt;"",IF(Schülerdaten!H423&lt;&gt;"",Schülerdaten!H423,""),"")</f>
        <v/>
      </c>
      <c r="G420" s="146" t="str">
        <f>IF(AND(A420&lt;&gt;"",Schülerdaten!AC423&lt;&gt;""),IF(Schülerdaten!AC423=TRUE,INDEX(codesex,MATCH(Schülerdaten!I423,libsex,0)),Schülerdaten!I423),"")</f>
        <v/>
      </c>
      <c r="H420" s="147" t="str">
        <f>IF(A420&lt;&gt;"",IF(Schülerdaten!J423&lt;&gt;"",Schülerdaten!J423,""),"")</f>
        <v/>
      </c>
      <c r="I420" s="148" t="str">
        <f>IF(AND(A420&lt;&gt;"",Schülerdaten!AE423&lt;&gt;""),IF(Schülerdaten!AE423=TRUE,INDEX(codenat,MATCH(Schülerdaten!K423,libnat,0)),Schülerdaten!K423),"")</f>
        <v/>
      </c>
      <c r="J420" s="148" t="str">
        <f>IF(AND(A420&lt;&gt;"",Schülerdaten!AF423&lt;&gt;""),IF(Schülerdaten!AF423=TRUE,INDEX(codelangue,MATCH(Schülerdaten!L423,liblangue,0)),Schülerdaten!L423),"")</f>
        <v/>
      </c>
      <c r="K420" s="148" t="str">
        <f>IF(AND(A420&lt;&gt;"",Schülerdaten!AH423&lt;&gt;""),IF(Schülerdaten!AH423=TRUE,IF(INDEX(codegem,MATCH(Schülerdaten!M423,libgem,0))&lt;8000,INDEX(codegem,MATCH(Schülerdaten!M423,libgem,0)),""),Schülerdaten!M423),"")</f>
        <v/>
      </c>
      <c r="L420" s="148" t="str">
        <f>IF(AND(A420&lt;&gt;"",Schülerdaten!AH423&lt;&gt;""),IF(Schülerdaten!AH423=TRUE,INDEX(codegemhist,MATCH(Schülerdaten!M423,libgem,0)),""),"")</f>
        <v/>
      </c>
      <c r="M420" s="148" t="str">
        <f>IF(AND(A420&lt;&gt;"",Schülerdaten!AH423&lt;&gt;""),IF(Schülerdaten!AH423=TRUE,IF(INDEX(codegem,MATCH(Schülerdaten!M423,libgem,0))&gt;=8000,INDEX(codegem,MATCH(Schülerdaten!M423,libgem,0)),""),Schülerdaten!M423),"")</f>
        <v/>
      </c>
      <c r="N420" s="148" t="str">
        <f>IF(AND(A420&lt;&gt;"",Schülerdaten!AI423&lt;&gt;""),IF(Schülerdaten!AI423=TRUE,INDEX(codeschart,MATCH(Schülerdaten!N423,libschart,0)),Schülerdaten!N423),"")</f>
        <v/>
      </c>
      <c r="O420" s="148" t="str">
        <f>IF(AND(A420&lt;&gt;"",Schülerdaten!O423&lt;&gt;""),Schülerdaten!O423,"")</f>
        <v/>
      </c>
      <c r="P420" s="148" t="str">
        <f>IF(AND(A420&lt;&gt;"",Schülerdaten!AK423&lt;&gt;""),IF(Schülerdaten!AK423=TRUE,INDEX(codeform,MATCH(Schülerdaten!P423,libform,0)),Schülerdaten!P423),"")</f>
        <v/>
      </c>
      <c r="Q420" s="148" t="str">
        <f>IF(AND(A420&lt;&gt;"",Schülerdaten!AL423&lt;&gt;""),IF(Schülerdaten!AL423=TRUE,INDEX(codespe,MATCH(Schülerdaten!Q423,libspe,0)),Schülerdaten!Q423),"")</f>
        <v/>
      </c>
      <c r="R420" s="148" t="str">
        <f>IF(AND(A420&lt;&gt;"",OR(Schülerdaten!AM423&lt;&gt;"",Schülerdaten!AT423=FALSE)),IF(Schülerdaten!AM423=TRUE,INDEX(codemp1,MATCH(Schülerdaten!R423,libmp1,0)),IF(Schülerdaten!AT423=FALSE,0,Schülerdaten!R423)),"")</f>
        <v/>
      </c>
      <c r="S420" s="148" t="str">
        <f t="shared" si="19"/>
        <v/>
      </c>
      <c r="T420" s="148" t="str">
        <f t="shared" si="20"/>
        <v/>
      </c>
      <c r="U420" s="148" t="str">
        <f>IF(AND(A420&lt;&gt;"",Schülerdaten!S423&lt;&gt;""),Schülerdaten!S423,"")</f>
        <v/>
      </c>
      <c r="V420" s="148" t="str">
        <f>IF(AND(A420&lt;&gt;"",Schülerdaten!T423&lt;&gt;""),Schülerdaten!T423,"")</f>
        <v/>
      </c>
      <c r="W420" s="148" t="str">
        <f>IF(AND(A420&lt;&gt;"",Schülerdaten!U423&lt;&gt;""),Schülerdaten!U423,"")</f>
        <v/>
      </c>
      <c r="X420" s="148" t="str">
        <f>IF(AND(A420&lt;&gt;"",Schülerdaten!V423&lt;&gt;""),Schülerdaten!V423,"")</f>
        <v/>
      </c>
      <c r="Y420" s="148" t="str">
        <f>IF(AND(A420&lt;&gt;"",Schülerdaten!W423&lt;&gt;""),Schülerdaten!W423,"")</f>
        <v/>
      </c>
      <c r="Z420" s="148" t="str">
        <f>IF(AND(A420&lt;&gt;"",Schülerdaten!X423&lt;&gt;""),Schülerdaten!X423,"")</f>
        <v/>
      </c>
    </row>
    <row r="421" spans="1:26" x14ac:dyDescent="0.2">
      <c r="A421" s="146" t="str">
        <f>IF(OR(Schülerdaten!$C424&lt;&gt;""),Schülerdaten!A424,"")</f>
        <v/>
      </c>
      <c r="B421" s="146" t="str">
        <f>IF(A421&lt;&gt;"",Schülerdaten!B424,"")</f>
        <v/>
      </c>
      <c r="C421" s="146" t="str">
        <f>IF(AND(A421&lt;&gt;"",Schülerdaten!F424&lt;&gt;""),IF(INDEX(codeclint,MATCH(Schülerdaten!F424,libclint,0))&lt;&gt;"",INDEX(codeclint,MATCH(Schülerdaten!F424,libclint,0)),""),"")</f>
        <v/>
      </c>
      <c r="D421" s="146" t="str">
        <f t="shared" si="18"/>
        <v/>
      </c>
      <c r="E421" s="146" t="str">
        <f>IF(A421&lt;&gt;"",IF(Schülerdaten!G424&lt;&gt;"",IF(Schülerdaten!AB424&lt;&gt;"",IF(Schülerdaten!G424="LOC.ID",CONCATENATE("LOC.",Schülerdaten!AU$5),Schülerdaten!G424),""),""),"")</f>
        <v/>
      </c>
      <c r="F421" s="146" t="str">
        <f>IF(A421&lt;&gt;"",IF(Schülerdaten!H424&lt;&gt;"",Schülerdaten!H424,""),"")</f>
        <v/>
      </c>
      <c r="G421" s="146" t="str">
        <f>IF(AND(A421&lt;&gt;"",Schülerdaten!AC424&lt;&gt;""),IF(Schülerdaten!AC424=TRUE,INDEX(codesex,MATCH(Schülerdaten!I424,libsex,0)),Schülerdaten!I424),"")</f>
        <v/>
      </c>
      <c r="H421" s="147" t="str">
        <f>IF(A421&lt;&gt;"",IF(Schülerdaten!J424&lt;&gt;"",Schülerdaten!J424,""),"")</f>
        <v/>
      </c>
      <c r="I421" s="148" t="str">
        <f>IF(AND(A421&lt;&gt;"",Schülerdaten!AE424&lt;&gt;""),IF(Schülerdaten!AE424=TRUE,INDEX(codenat,MATCH(Schülerdaten!K424,libnat,0)),Schülerdaten!K424),"")</f>
        <v/>
      </c>
      <c r="J421" s="148" t="str">
        <f>IF(AND(A421&lt;&gt;"",Schülerdaten!AF424&lt;&gt;""),IF(Schülerdaten!AF424=TRUE,INDEX(codelangue,MATCH(Schülerdaten!L424,liblangue,0)),Schülerdaten!L424),"")</f>
        <v/>
      </c>
      <c r="K421" s="148" t="str">
        <f>IF(AND(A421&lt;&gt;"",Schülerdaten!AH424&lt;&gt;""),IF(Schülerdaten!AH424=TRUE,IF(INDEX(codegem,MATCH(Schülerdaten!M424,libgem,0))&lt;8000,INDEX(codegem,MATCH(Schülerdaten!M424,libgem,0)),""),Schülerdaten!M424),"")</f>
        <v/>
      </c>
      <c r="L421" s="148" t="str">
        <f>IF(AND(A421&lt;&gt;"",Schülerdaten!AH424&lt;&gt;""),IF(Schülerdaten!AH424=TRUE,INDEX(codegemhist,MATCH(Schülerdaten!M424,libgem,0)),""),"")</f>
        <v/>
      </c>
      <c r="M421" s="148" t="str">
        <f>IF(AND(A421&lt;&gt;"",Schülerdaten!AH424&lt;&gt;""),IF(Schülerdaten!AH424=TRUE,IF(INDEX(codegem,MATCH(Schülerdaten!M424,libgem,0))&gt;=8000,INDEX(codegem,MATCH(Schülerdaten!M424,libgem,0)),""),Schülerdaten!M424),"")</f>
        <v/>
      </c>
      <c r="N421" s="148" t="str">
        <f>IF(AND(A421&lt;&gt;"",Schülerdaten!AI424&lt;&gt;""),IF(Schülerdaten!AI424=TRUE,INDEX(codeschart,MATCH(Schülerdaten!N424,libschart,0)),Schülerdaten!N424),"")</f>
        <v/>
      </c>
      <c r="O421" s="148" t="str">
        <f>IF(AND(A421&lt;&gt;"",Schülerdaten!O424&lt;&gt;""),Schülerdaten!O424,"")</f>
        <v/>
      </c>
      <c r="P421" s="148" t="str">
        <f>IF(AND(A421&lt;&gt;"",Schülerdaten!AK424&lt;&gt;""),IF(Schülerdaten!AK424=TRUE,INDEX(codeform,MATCH(Schülerdaten!P424,libform,0)),Schülerdaten!P424),"")</f>
        <v/>
      </c>
      <c r="Q421" s="148" t="str">
        <f>IF(AND(A421&lt;&gt;"",Schülerdaten!AL424&lt;&gt;""),IF(Schülerdaten!AL424=TRUE,INDEX(codespe,MATCH(Schülerdaten!Q424,libspe,0)),Schülerdaten!Q424),"")</f>
        <v/>
      </c>
      <c r="R421" s="148" t="str">
        <f>IF(AND(A421&lt;&gt;"",OR(Schülerdaten!AM424&lt;&gt;"",Schülerdaten!AT424=FALSE)),IF(Schülerdaten!AM424=TRUE,INDEX(codemp1,MATCH(Schülerdaten!R424,libmp1,0)),IF(Schülerdaten!AT424=FALSE,0,Schülerdaten!R424)),"")</f>
        <v/>
      </c>
      <c r="S421" s="148" t="str">
        <f t="shared" si="19"/>
        <v/>
      </c>
      <c r="T421" s="148" t="str">
        <f t="shared" si="20"/>
        <v/>
      </c>
      <c r="U421" s="148" t="str">
        <f>IF(AND(A421&lt;&gt;"",Schülerdaten!S424&lt;&gt;""),Schülerdaten!S424,"")</f>
        <v/>
      </c>
      <c r="V421" s="148" t="str">
        <f>IF(AND(A421&lt;&gt;"",Schülerdaten!T424&lt;&gt;""),Schülerdaten!T424,"")</f>
        <v/>
      </c>
      <c r="W421" s="148" t="str">
        <f>IF(AND(A421&lt;&gt;"",Schülerdaten!U424&lt;&gt;""),Schülerdaten!U424,"")</f>
        <v/>
      </c>
      <c r="X421" s="148" t="str">
        <f>IF(AND(A421&lt;&gt;"",Schülerdaten!V424&lt;&gt;""),Schülerdaten!V424,"")</f>
        <v/>
      </c>
      <c r="Y421" s="148" t="str">
        <f>IF(AND(A421&lt;&gt;"",Schülerdaten!W424&lt;&gt;""),Schülerdaten!W424,"")</f>
        <v/>
      </c>
      <c r="Z421" s="148" t="str">
        <f>IF(AND(A421&lt;&gt;"",Schülerdaten!X424&lt;&gt;""),Schülerdaten!X424,"")</f>
        <v/>
      </c>
    </row>
    <row r="422" spans="1:26" x14ac:dyDescent="0.2">
      <c r="A422" s="146" t="str">
        <f>IF(OR(Schülerdaten!$C425&lt;&gt;""),Schülerdaten!A425,"")</f>
        <v/>
      </c>
      <c r="B422" s="146" t="str">
        <f>IF(A422&lt;&gt;"",Schülerdaten!B425,"")</f>
        <v/>
      </c>
      <c r="C422" s="146" t="str">
        <f>IF(AND(A422&lt;&gt;"",Schülerdaten!F425&lt;&gt;""),IF(INDEX(codeclint,MATCH(Schülerdaten!F425,libclint,0))&lt;&gt;"",INDEX(codeclint,MATCH(Schülerdaten!F425,libclint,0)),""),"")</f>
        <v/>
      </c>
      <c r="D422" s="146" t="str">
        <f t="shared" si="18"/>
        <v/>
      </c>
      <c r="E422" s="146" t="str">
        <f>IF(A422&lt;&gt;"",IF(Schülerdaten!G425&lt;&gt;"",IF(Schülerdaten!AB425&lt;&gt;"",IF(Schülerdaten!G425="LOC.ID",CONCATENATE("LOC.",Schülerdaten!AU$5),Schülerdaten!G425),""),""),"")</f>
        <v/>
      </c>
      <c r="F422" s="146" t="str">
        <f>IF(A422&lt;&gt;"",IF(Schülerdaten!H425&lt;&gt;"",Schülerdaten!H425,""),"")</f>
        <v/>
      </c>
      <c r="G422" s="146" t="str">
        <f>IF(AND(A422&lt;&gt;"",Schülerdaten!AC425&lt;&gt;""),IF(Schülerdaten!AC425=TRUE,INDEX(codesex,MATCH(Schülerdaten!I425,libsex,0)),Schülerdaten!I425),"")</f>
        <v/>
      </c>
      <c r="H422" s="147" t="str">
        <f>IF(A422&lt;&gt;"",IF(Schülerdaten!J425&lt;&gt;"",Schülerdaten!J425,""),"")</f>
        <v/>
      </c>
      <c r="I422" s="148" t="str">
        <f>IF(AND(A422&lt;&gt;"",Schülerdaten!AE425&lt;&gt;""),IF(Schülerdaten!AE425=TRUE,INDEX(codenat,MATCH(Schülerdaten!K425,libnat,0)),Schülerdaten!K425),"")</f>
        <v/>
      </c>
      <c r="J422" s="148" t="str">
        <f>IF(AND(A422&lt;&gt;"",Schülerdaten!AF425&lt;&gt;""),IF(Schülerdaten!AF425=TRUE,INDEX(codelangue,MATCH(Schülerdaten!L425,liblangue,0)),Schülerdaten!L425),"")</f>
        <v/>
      </c>
      <c r="K422" s="148" t="str">
        <f>IF(AND(A422&lt;&gt;"",Schülerdaten!AH425&lt;&gt;""),IF(Schülerdaten!AH425=TRUE,IF(INDEX(codegem,MATCH(Schülerdaten!M425,libgem,0))&lt;8000,INDEX(codegem,MATCH(Schülerdaten!M425,libgem,0)),""),Schülerdaten!M425),"")</f>
        <v/>
      </c>
      <c r="L422" s="148" t="str">
        <f>IF(AND(A422&lt;&gt;"",Schülerdaten!AH425&lt;&gt;""),IF(Schülerdaten!AH425=TRUE,INDEX(codegemhist,MATCH(Schülerdaten!M425,libgem,0)),""),"")</f>
        <v/>
      </c>
      <c r="M422" s="148" t="str">
        <f>IF(AND(A422&lt;&gt;"",Schülerdaten!AH425&lt;&gt;""),IF(Schülerdaten!AH425=TRUE,IF(INDEX(codegem,MATCH(Schülerdaten!M425,libgem,0))&gt;=8000,INDEX(codegem,MATCH(Schülerdaten!M425,libgem,0)),""),Schülerdaten!M425),"")</f>
        <v/>
      </c>
      <c r="N422" s="148" t="str">
        <f>IF(AND(A422&lt;&gt;"",Schülerdaten!AI425&lt;&gt;""),IF(Schülerdaten!AI425=TRUE,INDEX(codeschart,MATCH(Schülerdaten!N425,libschart,0)),Schülerdaten!N425),"")</f>
        <v/>
      </c>
      <c r="O422" s="148" t="str">
        <f>IF(AND(A422&lt;&gt;"",Schülerdaten!O425&lt;&gt;""),Schülerdaten!O425,"")</f>
        <v/>
      </c>
      <c r="P422" s="148" t="str">
        <f>IF(AND(A422&lt;&gt;"",Schülerdaten!AK425&lt;&gt;""),IF(Schülerdaten!AK425=TRUE,INDEX(codeform,MATCH(Schülerdaten!P425,libform,0)),Schülerdaten!P425),"")</f>
        <v/>
      </c>
      <c r="Q422" s="148" t="str">
        <f>IF(AND(A422&lt;&gt;"",Schülerdaten!AL425&lt;&gt;""),IF(Schülerdaten!AL425=TRUE,INDEX(codespe,MATCH(Schülerdaten!Q425,libspe,0)),Schülerdaten!Q425),"")</f>
        <v/>
      </c>
      <c r="R422" s="148" t="str">
        <f>IF(AND(A422&lt;&gt;"",OR(Schülerdaten!AM425&lt;&gt;"",Schülerdaten!AT425=FALSE)),IF(Schülerdaten!AM425=TRUE,INDEX(codemp1,MATCH(Schülerdaten!R425,libmp1,0)),IF(Schülerdaten!AT425=FALSE,0,Schülerdaten!R425)),"")</f>
        <v/>
      </c>
      <c r="S422" s="148" t="str">
        <f t="shared" si="19"/>
        <v/>
      </c>
      <c r="T422" s="148" t="str">
        <f t="shared" si="20"/>
        <v/>
      </c>
      <c r="U422" s="148" t="str">
        <f>IF(AND(A422&lt;&gt;"",Schülerdaten!S425&lt;&gt;""),Schülerdaten!S425,"")</f>
        <v/>
      </c>
      <c r="V422" s="148" t="str">
        <f>IF(AND(A422&lt;&gt;"",Schülerdaten!T425&lt;&gt;""),Schülerdaten!T425,"")</f>
        <v/>
      </c>
      <c r="W422" s="148" t="str">
        <f>IF(AND(A422&lt;&gt;"",Schülerdaten!U425&lt;&gt;""),Schülerdaten!U425,"")</f>
        <v/>
      </c>
      <c r="X422" s="148" t="str">
        <f>IF(AND(A422&lt;&gt;"",Schülerdaten!V425&lt;&gt;""),Schülerdaten!V425,"")</f>
        <v/>
      </c>
      <c r="Y422" s="148" t="str">
        <f>IF(AND(A422&lt;&gt;"",Schülerdaten!W425&lt;&gt;""),Schülerdaten!W425,"")</f>
        <v/>
      </c>
      <c r="Z422" s="148" t="str">
        <f>IF(AND(A422&lt;&gt;"",Schülerdaten!X425&lt;&gt;""),Schülerdaten!X425,"")</f>
        <v/>
      </c>
    </row>
    <row r="423" spans="1:26" x14ac:dyDescent="0.2">
      <c r="A423" s="146" t="str">
        <f>IF(OR(Schülerdaten!$C426&lt;&gt;""),Schülerdaten!A426,"")</f>
        <v/>
      </c>
      <c r="B423" s="146" t="str">
        <f>IF(A423&lt;&gt;"",Schülerdaten!B426,"")</f>
        <v/>
      </c>
      <c r="C423" s="146" t="str">
        <f>IF(AND(A423&lt;&gt;"",Schülerdaten!F426&lt;&gt;""),IF(INDEX(codeclint,MATCH(Schülerdaten!F426,libclint,0))&lt;&gt;"",INDEX(codeclint,MATCH(Schülerdaten!F426,libclint,0)),""),"")</f>
        <v/>
      </c>
      <c r="D423" s="146" t="str">
        <f t="shared" si="18"/>
        <v/>
      </c>
      <c r="E423" s="146" t="str">
        <f>IF(A423&lt;&gt;"",IF(Schülerdaten!G426&lt;&gt;"",IF(Schülerdaten!AB426&lt;&gt;"",IF(Schülerdaten!G426="LOC.ID",CONCATENATE("LOC.",Schülerdaten!AU$5),Schülerdaten!G426),""),""),"")</f>
        <v/>
      </c>
      <c r="F423" s="146" t="str">
        <f>IF(A423&lt;&gt;"",IF(Schülerdaten!H426&lt;&gt;"",Schülerdaten!H426,""),"")</f>
        <v/>
      </c>
      <c r="G423" s="146" t="str">
        <f>IF(AND(A423&lt;&gt;"",Schülerdaten!AC426&lt;&gt;""),IF(Schülerdaten!AC426=TRUE,INDEX(codesex,MATCH(Schülerdaten!I426,libsex,0)),Schülerdaten!I426),"")</f>
        <v/>
      </c>
      <c r="H423" s="147" t="str">
        <f>IF(A423&lt;&gt;"",IF(Schülerdaten!J426&lt;&gt;"",Schülerdaten!J426,""),"")</f>
        <v/>
      </c>
      <c r="I423" s="148" t="str">
        <f>IF(AND(A423&lt;&gt;"",Schülerdaten!AE426&lt;&gt;""),IF(Schülerdaten!AE426=TRUE,INDEX(codenat,MATCH(Schülerdaten!K426,libnat,0)),Schülerdaten!K426),"")</f>
        <v/>
      </c>
      <c r="J423" s="148" t="str">
        <f>IF(AND(A423&lt;&gt;"",Schülerdaten!AF426&lt;&gt;""),IF(Schülerdaten!AF426=TRUE,INDEX(codelangue,MATCH(Schülerdaten!L426,liblangue,0)),Schülerdaten!L426),"")</f>
        <v/>
      </c>
      <c r="K423" s="148" t="str">
        <f>IF(AND(A423&lt;&gt;"",Schülerdaten!AH426&lt;&gt;""),IF(Schülerdaten!AH426=TRUE,IF(INDEX(codegem,MATCH(Schülerdaten!M426,libgem,0))&lt;8000,INDEX(codegem,MATCH(Schülerdaten!M426,libgem,0)),""),Schülerdaten!M426),"")</f>
        <v/>
      </c>
      <c r="L423" s="148" t="str">
        <f>IF(AND(A423&lt;&gt;"",Schülerdaten!AH426&lt;&gt;""),IF(Schülerdaten!AH426=TRUE,INDEX(codegemhist,MATCH(Schülerdaten!M426,libgem,0)),""),"")</f>
        <v/>
      </c>
      <c r="M423" s="148" t="str">
        <f>IF(AND(A423&lt;&gt;"",Schülerdaten!AH426&lt;&gt;""),IF(Schülerdaten!AH426=TRUE,IF(INDEX(codegem,MATCH(Schülerdaten!M426,libgem,0))&gt;=8000,INDEX(codegem,MATCH(Schülerdaten!M426,libgem,0)),""),Schülerdaten!M426),"")</f>
        <v/>
      </c>
      <c r="N423" s="148" t="str">
        <f>IF(AND(A423&lt;&gt;"",Schülerdaten!AI426&lt;&gt;""),IF(Schülerdaten!AI426=TRUE,INDEX(codeschart,MATCH(Schülerdaten!N426,libschart,0)),Schülerdaten!N426),"")</f>
        <v/>
      </c>
      <c r="O423" s="148" t="str">
        <f>IF(AND(A423&lt;&gt;"",Schülerdaten!O426&lt;&gt;""),Schülerdaten!O426,"")</f>
        <v/>
      </c>
      <c r="P423" s="148" t="str">
        <f>IF(AND(A423&lt;&gt;"",Schülerdaten!AK426&lt;&gt;""),IF(Schülerdaten!AK426=TRUE,INDEX(codeform,MATCH(Schülerdaten!P426,libform,0)),Schülerdaten!P426),"")</f>
        <v/>
      </c>
      <c r="Q423" s="148" t="str">
        <f>IF(AND(A423&lt;&gt;"",Schülerdaten!AL426&lt;&gt;""),IF(Schülerdaten!AL426=TRUE,INDEX(codespe,MATCH(Schülerdaten!Q426,libspe,0)),Schülerdaten!Q426),"")</f>
        <v/>
      </c>
      <c r="R423" s="148" t="str">
        <f>IF(AND(A423&lt;&gt;"",OR(Schülerdaten!AM426&lt;&gt;"",Schülerdaten!AT426=FALSE)),IF(Schülerdaten!AM426=TRUE,INDEX(codemp1,MATCH(Schülerdaten!R426,libmp1,0)),IF(Schülerdaten!AT426=FALSE,0,Schülerdaten!R426)),"")</f>
        <v/>
      </c>
      <c r="S423" s="148" t="str">
        <f t="shared" si="19"/>
        <v/>
      </c>
      <c r="T423" s="148" t="str">
        <f t="shared" si="20"/>
        <v/>
      </c>
      <c r="U423" s="148" t="str">
        <f>IF(AND(A423&lt;&gt;"",Schülerdaten!S426&lt;&gt;""),Schülerdaten!S426,"")</f>
        <v/>
      </c>
      <c r="V423" s="148" t="str">
        <f>IF(AND(A423&lt;&gt;"",Schülerdaten!T426&lt;&gt;""),Schülerdaten!T426,"")</f>
        <v/>
      </c>
      <c r="W423" s="148" t="str">
        <f>IF(AND(A423&lt;&gt;"",Schülerdaten!U426&lt;&gt;""),Schülerdaten!U426,"")</f>
        <v/>
      </c>
      <c r="X423" s="148" t="str">
        <f>IF(AND(A423&lt;&gt;"",Schülerdaten!V426&lt;&gt;""),Schülerdaten!V426,"")</f>
        <v/>
      </c>
      <c r="Y423" s="148" t="str">
        <f>IF(AND(A423&lt;&gt;"",Schülerdaten!W426&lt;&gt;""),Schülerdaten!W426,"")</f>
        <v/>
      </c>
      <c r="Z423" s="148" t="str">
        <f>IF(AND(A423&lt;&gt;"",Schülerdaten!X426&lt;&gt;""),Schülerdaten!X426,"")</f>
        <v/>
      </c>
    </row>
    <row r="424" spans="1:26" x14ac:dyDescent="0.2">
      <c r="A424" s="146" t="str">
        <f>IF(OR(Schülerdaten!$C427&lt;&gt;""),Schülerdaten!A427,"")</f>
        <v/>
      </c>
      <c r="B424" s="146" t="str">
        <f>IF(A424&lt;&gt;"",Schülerdaten!B427,"")</f>
        <v/>
      </c>
      <c r="C424" s="146" t="str">
        <f>IF(AND(A424&lt;&gt;"",Schülerdaten!F427&lt;&gt;""),IF(INDEX(codeclint,MATCH(Schülerdaten!F427,libclint,0))&lt;&gt;"",INDEX(codeclint,MATCH(Schülerdaten!F427,libclint,0)),""),"")</f>
        <v/>
      </c>
      <c r="D424" s="146" t="str">
        <f t="shared" si="18"/>
        <v/>
      </c>
      <c r="E424" s="146" t="str">
        <f>IF(A424&lt;&gt;"",IF(Schülerdaten!G427&lt;&gt;"",IF(Schülerdaten!AB427&lt;&gt;"",IF(Schülerdaten!G427="LOC.ID",CONCATENATE("LOC.",Schülerdaten!AU$5),Schülerdaten!G427),""),""),"")</f>
        <v/>
      </c>
      <c r="F424" s="146" t="str">
        <f>IF(A424&lt;&gt;"",IF(Schülerdaten!H427&lt;&gt;"",Schülerdaten!H427,""),"")</f>
        <v/>
      </c>
      <c r="G424" s="146" t="str">
        <f>IF(AND(A424&lt;&gt;"",Schülerdaten!AC427&lt;&gt;""),IF(Schülerdaten!AC427=TRUE,INDEX(codesex,MATCH(Schülerdaten!I427,libsex,0)),Schülerdaten!I427),"")</f>
        <v/>
      </c>
      <c r="H424" s="147" t="str">
        <f>IF(A424&lt;&gt;"",IF(Schülerdaten!J427&lt;&gt;"",Schülerdaten!J427,""),"")</f>
        <v/>
      </c>
      <c r="I424" s="148" t="str">
        <f>IF(AND(A424&lt;&gt;"",Schülerdaten!AE427&lt;&gt;""),IF(Schülerdaten!AE427=TRUE,INDEX(codenat,MATCH(Schülerdaten!K427,libnat,0)),Schülerdaten!K427),"")</f>
        <v/>
      </c>
      <c r="J424" s="148" t="str">
        <f>IF(AND(A424&lt;&gt;"",Schülerdaten!AF427&lt;&gt;""),IF(Schülerdaten!AF427=TRUE,INDEX(codelangue,MATCH(Schülerdaten!L427,liblangue,0)),Schülerdaten!L427),"")</f>
        <v/>
      </c>
      <c r="K424" s="148" t="str">
        <f>IF(AND(A424&lt;&gt;"",Schülerdaten!AH427&lt;&gt;""),IF(Schülerdaten!AH427=TRUE,IF(INDEX(codegem,MATCH(Schülerdaten!M427,libgem,0))&lt;8000,INDEX(codegem,MATCH(Schülerdaten!M427,libgem,0)),""),Schülerdaten!M427),"")</f>
        <v/>
      </c>
      <c r="L424" s="148" t="str">
        <f>IF(AND(A424&lt;&gt;"",Schülerdaten!AH427&lt;&gt;""),IF(Schülerdaten!AH427=TRUE,INDEX(codegemhist,MATCH(Schülerdaten!M427,libgem,0)),""),"")</f>
        <v/>
      </c>
      <c r="M424" s="148" t="str">
        <f>IF(AND(A424&lt;&gt;"",Schülerdaten!AH427&lt;&gt;""),IF(Schülerdaten!AH427=TRUE,IF(INDEX(codegem,MATCH(Schülerdaten!M427,libgem,0))&gt;=8000,INDEX(codegem,MATCH(Schülerdaten!M427,libgem,0)),""),Schülerdaten!M427),"")</f>
        <v/>
      </c>
      <c r="N424" s="148" t="str">
        <f>IF(AND(A424&lt;&gt;"",Schülerdaten!AI427&lt;&gt;""),IF(Schülerdaten!AI427=TRUE,INDEX(codeschart,MATCH(Schülerdaten!N427,libschart,0)),Schülerdaten!N427),"")</f>
        <v/>
      </c>
      <c r="O424" s="148" t="str">
        <f>IF(AND(A424&lt;&gt;"",Schülerdaten!O427&lt;&gt;""),Schülerdaten!O427,"")</f>
        <v/>
      </c>
      <c r="P424" s="148" t="str">
        <f>IF(AND(A424&lt;&gt;"",Schülerdaten!AK427&lt;&gt;""),IF(Schülerdaten!AK427=TRUE,INDEX(codeform,MATCH(Schülerdaten!P427,libform,0)),Schülerdaten!P427),"")</f>
        <v/>
      </c>
      <c r="Q424" s="148" t="str">
        <f>IF(AND(A424&lt;&gt;"",Schülerdaten!AL427&lt;&gt;""),IF(Schülerdaten!AL427=TRUE,INDEX(codespe,MATCH(Schülerdaten!Q427,libspe,0)),Schülerdaten!Q427),"")</f>
        <v/>
      </c>
      <c r="R424" s="148" t="str">
        <f>IF(AND(A424&lt;&gt;"",OR(Schülerdaten!AM427&lt;&gt;"",Schülerdaten!AT427=FALSE)),IF(Schülerdaten!AM427=TRUE,INDEX(codemp1,MATCH(Schülerdaten!R427,libmp1,0)),IF(Schülerdaten!AT427=FALSE,0,Schülerdaten!R427)),"")</f>
        <v/>
      </c>
      <c r="S424" s="148" t="str">
        <f t="shared" si="19"/>
        <v/>
      </c>
      <c r="T424" s="148" t="str">
        <f t="shared" si="20"/>
        <v/>
      </c>
      <c r="U424" s="148" t="str">
        <f>IF(AND(A424&lt;&gt;"",Schülerdaten!S427&lt;&gt;""),Schülerdaten!S427,"")</f>
        <v/>
      </c>
      <c r="V424" s="148" t="str">
        <f>IF(AND(A424&lt;&gt;"",Schülerdaten!T427&lt;&gt;""),Schülerdaten!T427,"")</f>
        <v/>
      </c>
      <c r="W424" s="148" t="str">
        <f>IF(AND(A424&lt;&gt;"",Schülerdaten!U427&lt;&gt;""),Schülerdaten!U427,"")</f>
        <v/>
      </c>
      <c r="X424" s="148" t="str">
        <f>IF(AND(A424&lt;&gt;"",Schülerdaten!V427&lt;&gt;""),Schülerdaten!V427,"")</f>
        <v/>
      </c>
      <c r="Y424" s="148" t="str">
        <f>IF(AND(A424&lt;&gt;"",Schülerdaten!W427&lt;&gt;""),Schülerdaten!W427,"")</f>
        <v/>
      </c>
      <c r="Z424" s="148" t="str">
        <f>IF(AND(A424&lt;&gt;"",Schülerdaten!X427&lt;&gt;""),Schülerdaten!X427,"")</f>
        <v/>
      </c>
    </row>
    <row r="425" spans="1:26" x14ac:dyDescent="0.2">
      <c r="A425" s="146" t="str">
        <f>IF(OR(Schülerdaten!$C428&lt;&gt;""),Schülerdaten!A428,"")</f>
        <v/>
      </c>
      <c r="B425" s="146" t="str">
        <f>IF(A425&lt;&gt;"",Schülerdaten!B428,"")</f>
        <v/>
      </c>
      <c r="C425" s="146" t="str">
        <f>IF(AND(A425&lt;&gt;"",Schülerdaten!F428&lt;&gt;""),IF(INDEX(codeclint,MATCH(Schülerdaten!F428,libclint,0))&lt;&gt;"",INDEX(codeclint,MATCH(Schülerdaten!F428,libclint,0)),""),"")</f>
        <v/>
      </c>
      <c r="D425" s="146" t="str">
        <f t="shared" si="18"/>
        <v/>
      </c>
      <c r="E425" s="146" t="str">
        <f>IF(A425&lt;&gt;"",IF(Schülerdaten!G428&lt;&gt;"",IF(Schülerdaten!AB428&lt;&gt;"",IF(Schülerdaten!G428="LOC.ID",CONCATENATE("LOC.",Schülerdaten!AU$5),Schülerdaten!G428),""),""),"")</f>
        <v/>
      </c>
      <c r="F425" s="146" t="str">
        <f>IF(A425&lt;&gt;"",IF(Schülerdaten!H428&lt;&gt;"",Schülerdaten!H428,""),"")</f>
        <v/>
      </c>
      <c r="G425" s="146" t="str">
        <f>IF(AND(A425&lt;&gt;"",Schülerdaten!AC428&lt;&gt;""),IF(Schülerdaten!AC428=TRUE,INDEX(codesex,MATCH(Schülerdaten!I428,libsex,0)),Schülerdaten!I428),"")</f>
        <v/>
      </c>
      <c r="H425" s="147" t="str">
        <f>IF(A425&lt;&gt;"",IF(Schülerdaten!J428&lt;&gt;"",Schülerdaten!J428,""),"")</f>
        <v/>
      </c>
      <c r="I425" s="148" t="str">
        <f>IF(AND(A425&lt;&gt;"",Schülerdaten!AE428&lt;&gt;""),IF(Schülerdaten!AE428=TRUE,INDEX(codenat,MATCH(Schülerdaten!K428,libnat,0)),Schülerdaten!K428),"")</f>
        <v/>
      </c>
      <c r="J425" s="148" t="str">
        <f>IF(AND(A425&lt;&gt;"",Schülerdaten!AF428&lt;&gt;""),IF(Schülerdaten!AF428=TRUE,INDEX(codelangue,MATCH(Schülerdaten!L428,liblangue,0)),Schülerdaten!L428),"")</f>
        <v/>
      </c>
      <c r="K425" s="148" t="str">
        <f>IF(AND(A425&lt;&gt;"",Schülerdaten!AH428&lt;&gt;""),IF(Schülerdaten!AH428=TRUE,IF(INDEX(codegem,MATCH(Schülerdaten!M428,libgem,0))&lt;8000,INDEX(codegem,MATCH(Schülerdaten!M428,libgem,0)),""),Schülerdaten!M428),"")</f>
        <v/>
      </c>
      <c r="L425" s="148" t="str">
        <f>IF(AND(A425&lt;&gt;"",Schülerdaten!AH428&lt;&gt;""),IF(Schülerdaten!AH428=TRUE,INDEX(codegemhist,MATCH(Schülerdaten!M428,libgem,0)),""),"")</f>
        <v/>
      </c>
      <c r="M425" s="148" t="str">
        <f>IF(AND(A425&lt;&gt;"",Schülerdaten!AH428&lt;&gt;""),IF(Schülerdaten!AH428=TRUE,IF(INDEX(codegem,MATCH(Schülerdaten!M428,libgem,0))&gt;=8000,INDEX(codegem,MATCH(Schülerdaten!M428,libgem,0)),""),Schülerdaten!M428),"")</f>
        <v/>
      </c>
      <c r="N425" s="148" t="str">
        <f>IF(AND(A425&lt;&gt;"",Schülerdaten!AI428&lt;&gt;""),IF(Schülerdaten!AI428=TRUE,INDEX(codeschart,MATCH(Schülerdaten!N428,libschart,0)),Schülerdaten!N428),"")</f>
        <v/>
      </c>
      <c r="O425" s="148" t="str">
        <f>IF(AND(A425&lt;&gt;"",Schülerdaten!O428&lt;&gt;""),Schülerdaten!O428,"")</f>
        <v/>
      </c>
      <c r="P425" s="148" t="str">
        <f>IF(AND(A425&lt;&gt;"",Schülerdaten!AK428&lt;&gt;""),IF(Schülerdaten!AK428=TRUE,INDEX(codeform,MATCH(Schülerdaten!P428,libform,0)),Schülerdaten!P428),"")</f>
        <v/>
      </c>
      <c r="Q425" s="148" t="str">
        <f>IF(AND(A425&lt;&gt;"",Schülerdaten!AL428&lt;&gt;""),IF(Schülerdaten!AL428=TRUE,INDEX(codespe,MATCH(Schülerdaten!Q428,libspe,0)),Schülerdaten!Q428),"")</f>
        <v/>
      </c>
      <c r="R425" s="148" t="str">
        <f>IF(AND(A425&lt;&gt;"",OR(Schülerdaten!AM428&lt;&gt;"",Schülerdaten!AT428=FALSE)),IF(Schülerdaten!AM428=TRUE,INDEX(codemp1,MATCH(Schülerdaten!R428,libmp1,0)),IF(Schülerdaten!AT428=FALSE,0,Schülerdaten!R428)),"")</f>
        <v/>
      </c>
      <c r="S425" s="148" t="str">
        <f t="shared" si="19"/>
        <v/>
      </c>
      <c r="T425" s="148" t="str">
        <f t="shared" si="20"/>
        <v/>
      </c>
      <c r="U425" s="148" t="str">
        <f>IF(AND(A425&lt;&gt;"",Schülerdaten!S428&lt;&gt;""),Schülerdaten!S428,"")</f>
        <v/>
      </c>
      <c r="V425" s="148" t="str">
        <f>IF(AND(A425&lt;&gt;"",Schülerdaten!T428&lt;&gt;""),Schülerdaten!T428,"")</f>
        <v/>
      </c>
      <c r="W425" s="148" t="str">
        <f>IF(AND(A425&lt;&gt;"",Schülerdaten!U428&lt;&gt;""),Schülerdaten!U428,"")</f>
        <v/>
      </c>
      <c r="X425" s="148" t="str">
        <f>IF(AND(A425&lt;&gt;"",Schülerdaten!V428&lt;&gt;""),Schülerdaten!V428,"")</f>
        <v/>
      </c>
      <c r="Y425" s="148" t="str">
        <f>IF(AND(A425&lt;&gt;"",Schülerdaten!W428&lt;&gt;""),Schülerdaten!W428,"")</f>
        <v/>
      </c>
      <c r="Z425" s="148" t="str">
        <f>IF(AND(A425&lt;&gt;"",Schülerdaten!X428&lt;&gt;""),Schülerdaten!X428,"")</f>
        <v/>
      </c>
    </row>
    <row r="426" spans="1:26" x14ac:dyDescent="0.2">
      <c r="A426" s="146" t="str">
        <f>IF(OR(Schülerdaten!$C429&lt;&gt;""),Schülerdaten!A429,"")</f>
        <v/>
      </c>
      <c r="B426" s="146" t="str">
        <f>IF(A426&lt;&gt;"",Schülerdaten!B429,"")</f>
        <v/>
      </c>
      <c r="C426" s="146" t="str">
        <f>IF(AND(A426&lt;&gt;"",Schülerdaten!F429&lt;&gt;""),IF(INDEX(codeclint,MATCH(Schülerdaten!F429,libclint,0))&lt;&gt;"",INDEX(codeclint,MATCH(Schülerdaten!F429,libclint,0)),""),"")</f>
        <v/>
      </c>
      <c r="D426" s="146" t="str">
        <f t="shared" si="18"/>
        <v/>
      </c>
      <c r="E426" s="146" t="str">
        <f>IF(A426&lt;&gt;"",IF(Schülerdaten!G429&lt;&gt;"",IF(Schülerdaten!AB429&lt;&gt;"",IF(Schülerdaten!G429="LOC.ID",CONCATENATE("LOC.",Schülerdaten!AU$5),Schülerdaten!G429),""),""),"")</f>
        <v/>
      </c>
      <c r="F426" s="146" t="str">
        <f>IF(A426&lt;&gt;"",IF(Schülerdaten!H429&lt;&gt;"",Schülerdaten!H429,""),"")</f>
        <v/>
      </c>
      <c r="G426" s="146" t="str">
        <f>IF(AND(A426&lt;&gt;"",Schülerdaten!AC429&lt;&gt;""),IF(Schülerdaten!AC429=TRUE,INDEX(codesex,MATCH(Schülerdaten!I429,libsex,0)),Schülerdaten!I429),"")</f>
        <v/>
      </c>
      <c r="H426" s="147" t="str">
        <f>IF(A426&lt;&gt;"",IF(Schülerdaten!J429&lt;&gt;"",Schülerdaten!J429,""),"")</f>
        <v/>
      </c>
      <c r="I426" s="148" t="str">
        <f>IF(AND(A426&lt;&gt;"",Schülerdaten!AE429&lt;&gt;""),IF(Schülerdaten!AE429=TRUE,INDEX(codenat,MATCH(Schülerdaten!K429,libnat,0)),Schülerdaten!K429),"")</f>
        <v/>
      </c>
      <c r="J426" s="148" t="str">
        <f>IF(AND(A426&lt;&gt;"",Schülerdaten!AF429&lt;&gt;""),IF(Schülerdaten!AF429=TRUE,INDEX(codelangue,MATCH(Schülerdaten!L429,liblangue,0)),Schülerdaten!L429),"")</f>
        <v/>
      </c>
      <c r="K426" s="148" t="str">
        <f>IF(AND(A426&lt;&gt;"",Schülerdaten!AH429&lt;&gt;""),IF(Schülerdaten!AH429=TRUE,IF(INDEX(codegem,MATCH(Schülerdaten!M429,libgem,0))&lt;8000,INDEX(codegem,MATCH(Schülerdaten!M429,libgem,0)),""),Schülerdaten!M429),"")</f>
        <v/>
      </c>
      <c r="L426" s="148" t="str">
        <f>IF(AND(A426&lt;&gt;"",Schülerdaten!AH429&lt;&gt;""),IF(Schülerdaten!AH429=TRUE,INDEX(codegemhist,MATCH(Schülerdaten!M429,libgem,0)),""),"")</f>
        <v/>
      </c>
      <c r="M426" s="148" t="str">
        <f>IF(AND(A426&lt;&gt;"",Schülerdaten!AH429&lt;&gt;""),IF(Schülerdaten!AH429=TRUE,IF(INDEX(codegem,MATCH(Schülerdaten!M429,libgem,0))&gt;=8000,INDEX(codegem,MATCH(Schülerdaten!M429,libgem,0)),""),Schülerdaten!M429),"")</f>
        <v/>
      </c>
      <c r="N426" s="148" t="str">
        <f>IF(AND(A426&lt;&gt;"",Schülerdaten!AI429&lt;&gt;""),IF(Schülerdaten!AI429=TRUE,INDEX(codeschart,MATCH(Schülerdaten!N429,libschart,0)),Schülerdaten!N429),"")</f>
        <v/>
      </c>
      <c r="O426" s="148" t="str">
        <f>IF(AND(A426&lt;&gt;"",Schülerdaten!O429&lt;&gt;""),Schülerdaten!O429,"")</f>
        <v/>
      </c>
      <c r="P426" s="148" t="str">
        <f>IF(AND(A426&lt;&gt;"",Schülerdaten!AK429&lt;&gt;""),IF(Schülerdaten!AK429=TRUE,INDEX(codeform,MATCH(Schülerdaten!P429,libform,0)),Schülerdaten!P429),"")</f>
        <v/>
      </c>
      <c r="Q426" s="148" t="str">
        <f>IF(AND(A426&lt;&gt;"",Schülerdaten!AL429&lt;&gt;""),IF(Schülerdaten!AL429=TRUE,INDEX(codespe,MATCH(Schülerdaten!Q429,libspe,0)),Schülerdaten!Q429),"")</f>
        <v/>
      </c>
      <c r="R426" s="148" t="str">
        <f>IF(AND(A426&lt;&gt;"",OR(Schülerdaten!AM429&lt;&gt;"",Schülerdaten!AT429=FALSE)),IF(Schülerdaten!AM429=TRUE,INDEX(codemp1,MATCH(Schülerdaten!R429,libmp1,0)),IF(Schülerdaten!AT429=FALSE,0,Schülerdaten!R429)),"")</f>
        <v/>
      </c>
      <c r="S426" s="148" t="str">
        <f t="shared" si="19"/>
        <v/>
      </c>
      <c r="T426" s="148" t="str">
        <f t="shared" si="20"/>
        <v/>
      </c>
      <c r="U426" s="148" t="str">
        <f>IF(AND(A426&lt;&gt;"",Schülerdaten!S429&lt;&gt;""),Schülerdaten!S429,"")</f>
        <v/>
      </c>
      <c r="V426" s="148" t="str">
        <f>IF(AND(A426&lt;&gt;"",Schülerdaten!T429&lt;&gt;""),Schülerdaten!T429,"")</f>
        <v/>
      </c>
      <c r="W426" s="148" t="str">
        <f>IF(AND(A426&lt;&gt;"",Schülerdaten!U429&lt;&gt;""),Schülerdaten!U429,"")</f>
        <v/>
      </c>
      <c r="X426" s="148" t="str">
        <f>IF(AND(A426&lt;&gt;"",Schülerdaten!V429&lt;&gt;""),Schülerdaten!V429,"")</f>
        <v/>
      </c>
      <c r="Y426" s="148" t="str">
        <f>IF(AND(A426&lt;&gt;"",Schülerdaten!W429&lt;&gt;""),Schülerdaten!W429,"")</f>
        <v/>
      </c>
      <c r="Z426" s="148" t="str">
        <f>IF(AND(A426&lt;&gt;"",Schülerdaten!X429&lt;&gt;""),Schülerdaten!X429,"")</f>
        <v/>
      </c>
    </row>
    <row r="427" spans="1:26" x14ac:dyDescent="0.2">
      <c r="A427" s="146" t="str">
        <f>IF(OR(Schülerdaten!$C430&lt;&gt;""),Schülerdaten!A430,"")</f>
        <v/>
      </c>
      <c r="B427" s="146" t="str">
        <f>IF(A427&lt;&gt;"",Schülerdaten!B430,"")</f>
        <v/>
      </c>
      <c r="C427" s="146" t="str">
        <f>IF(AND(A427&lt;&gt;"",Schülerdaten!F430&lt;&gt;""),IF(INDEX(codeclint,MATCH(Schülerdaten!F430,libclint,0))&lt;&gt;"",INDEX(codeclint,MATCH(Schülerdaten!F430,libclint,0)),""),"")</f>
        <v/>
      </c>
      <c r="D427" s="146" t="str">
        <f t="shared" si="18"/>
        <v/>
      </c>
      <c r="E427" s="146" t="str">
        <f>IF(A427&lt;&gt;"",IF(Schülerdaten!G430&lt;&gt;"",IF(Schülerdaten!AB430&lt;&gt;"",IF(Schülerdaten!G430="LOC.ID",CONCATENATE("LOC.",Schülerdaten!AU$5),Schülerdaten!G430),""),""),"")</f>
        <v/>
      </c>
      <c r="F427" s="146" t="str">
        <f>IF(A427&lt;&gt;"",IF(Schülerdaten!H430&lt;&gt;"",Schülerdaten!H430,""),"")</f>
        <v/>
      </c>
      <c r="G427" s="146" t="str">
        <f>IF(AND(A427&lt;&gt;"",Schülerdaten!AC430&lt;&gt;""),IF(Schülerdaten!AC430=TRUE,INDEX(codesex,MATCH(Schülerdaten!I430,libsex,0)),Schülerdaten!I430),"")</f>
        <v/>
      </c>
      <c r="H427" s="147" t="str">
        <f>IF(A427&lt;&gt;"",IF(Schülerdaten!J430&lt;&gt;"",Schülerdaten!J430,""),"")</f>
        <v/>
      </c>
      <c r="I427" s="148" t="str">
        <f>IF(AND(A427&lt;&gt;"",Schülerdaten!AE430&lt;&gt;""),IF(Schülerdaten!AE430=TRUE,INDEX(codenat,MATCH(Schülerdaten!K430,libnat,0)),Schülerdaten!K430),"")</f>
        <v/>
      </c>
      <c r="J427" s="148" t="str">
        <f>IF(AND(A427&lt;&gt;"",Schülerdaten!AF430&lt;&gt;""),IF(Schülerdaten!AF430=TRUE,INDEX(codelangue,MATCH(Schülerdaten!L430,liblangue,0)),Schülerdaten!L430),"")</f>
        <v/>
      </c>
      <c r="K427" s="148" t="str">
        <f>IF(AND(A427&lt;&gt;"",Schülerdaten!AH430&lt;&gt;""),IF(Schülerdaten!AH430=TRUE,IF(INDEX(codegem,MATCH(Schülerdaten!M430,libgem,0))&lt;8000,INDEX(codegem,MATCH(Schülerdaten!M430,libgem,0)),""),Schülerdaten!M430),"")</f>
        <v/>
      </c>
      <c r="L427" s="148" t="str">
        <f>IF(AND(A427&lt;&gt;"",Schülerdaten!AH430&lt;&gt;""),IF(Schülerdaten!AH430=TRUE,INDEX(codegemhist,MATCH(Schülerdaten!M430,libgem,0)),""),"")</f>
        <v/>
      </c>
      <c r="M427" s="148" t="str">
        <f>IF(AND(A427&lt;&gt;"",Schülerdaten!AH430&lt;&gt;""),IF(Schülerdaten!AH430=TRUE,IF(INDEX(codegem,MATCH(Schülerdaten!M430,libgem,0))&gt;=8000,INDEX(codegem,MATCH(Schülerdaten!M430,libgem,0)),""),Schülerdaten!M430),"")</f>
        <v/>
      </c>
      <c r="N427" s="148" t="str">
        <f>IF(AND(A427&lt;&gt;"",Schülerdaten!AI430&lt;&gt;""),IF(Schülerdaten!AI430=TRUE,INDEX(codeschart,MATCH(Schülerdaten!N430,libschart,0)),Schülerdaten!N430),"")</f>
        <v/>
      </c>
      <c r="O427" s="148" t="str">
        <f>IF(AND(A427&lt;&gt;"",Schülerdaten!O430&lt;&gt;""),Schülerdaten!O430,"")</f>
        <v/>
      </c>
      <c r="P427" s="148" t="str">
        <f>IF(AND(A427&lt;&gt;"",Schülerdaten!AK430&lt;&gt;""),IF(Schülerdaten!AK430=TRUE,INDEX(codeform,MATCH(Schülerdaten!P430,libform,0)),Schülerdaten!P430),"")</f>
        <v/>
      </c>
      <c r="Q427" s="148" t="str">
        <f>IF(AND(A427&lt;&gt;"",Schülerdaten!AL430&lt;&gt;""),IF(Schülerdaten!AL430=TRUE,INDEX(codespe,MATCH(Schülerdaten!Q430,libspe,0)),Schülerdaten!Q430),"")</f>
        <v/>
      </c>
      <c r="R427" s="148" t="str">
        <f>IF(AND(A427&lt;&gt;"",OR(Schülerdaten!AM430&lt;&gt;"",Schülerdaten!AT430=FALSE)),IF(Schülerdaten!AM430=TRUE,INDEX(codemp1,MATCH(Schülerdaten!R430,libmp1,0)),IF(Schülerdaten!AT430=FALSE,0,Schülerdaten!R430)),"")</f>
        <v/>
      </c>
      <c r="S427" s="148" t="str">
        <f t="shared" si="19"/>
        <v/>
      </c>
      <c r="T427" s="148" t="str">
        <f t="shared" si="20"/>
        <v/>
      </c>
      <c r="U427" s="148" t="str">
        <f>IF(AND(A427&lt;&gt;"",Schülerdaten!S430&lt;&gt;""),Schülerdaten!S430,"")</f>
        <v/>
      </c>
      <c r="V427" s="148" t="str">
        <f>IF(AND(A427&lt;&gt;"",Schülerdaten!T430&lt;&gt;""),Schülerdaten!T430,"")</f>
        <v/>
      </c>
      <c r="W427" s="148" t="str">
        <f>IF(AND(A427&lt;&gt;"",Schülerdaten!U430&lt;&gt;""),Schülerdaten!U430,"")</f>
        <v/>
      </c>
      <c r="X427" s="148" t="str">
        <f>IF(AND(A427&lt;&gt;"",Schülerdaten!V430&lt;&gt;""),Schülerdaten!V430,"")</f>
        <v/>
      </c>
      <c r="Y427" s="148" t="str">
        <f>IF(AND(A427&lt;&gt;"",Schülerdaten!W430&lt;&gt;""),Schülerdaten!W430,"")</f>
        <v/>
      </c>
      <c r="Z427" s="148" t="str">
        <f>IF(AND(A427&lt;&gt;"",Schülerdaten!X430&lt;&gt;""),Schülerdaten!X430,"")</f>
        <v/>
      </c>
    </row>
    <row r="428" spans="1:26" x14ac:dyDescent="0.2">
      <c r="A428" s="146" t="str">
        <f>IF(OR(Schülerdaten!$C431&lt;&gt;""),Schülerdaten!A431,"")</f>
        <v/>
      </c>
      <c r="B428" s="146" t="str">
        <f>IF(A428&lt;&gt;"",Schülerdaten!B431,"")</f>
        <v/>
      </c>
      <c r="C428" s="146" t="str">
        <f>IF(AND(A428&lt;&gt;"",Schülerdaten!F431&lt;&gt;""),IF(INDEX(codeclint,MATCH(Schülerdaten!F431,libclint,0))&lt;&gt;"",INDEX(codeclint,MATCH(Schülerdaten!F431,libclint,0)),""),"")</f>
        <v/>
      </c>
      <c r="D428" s="146" t="str">
        <f t="shared" si="18"/>
        <v/>
      </c>
      <c r="E428" s="146" t="str">
        <f>IF(A428&lt;&gt;"",IF(Schülerdaten!G431&lt;&gt;"",IF(Schülerdaten!AB431&lt;&gt;"",IF(Schülerdaten!G431="LOC.ID",CONCATENATE("LOC.",Schülerdaten!AU$5),Schülerdaten!G431),""),""),"")</f>
        <v/>
      </c>
      <c r="F428" s="146" t="str">
        <f>IF(A428&lt;&gt;"",IF(Schülerdaten!H431&lt;&gt;"",Schülerdaten!H431,""),"")</f>
        <v/>
      </c>
      <c r="G428" s="146" t="str">
        <f>IF(AND(A428&lt;&gt;"",Schülerdaten!AC431&lt;&gt;""),IF(Schülerdaten!AC431=TRUE,INDEX(codesex,MATCH(Schülerdaten!I431,libsex,0)),Schülerdaten!I431),"")</f>
        <v/>
      </c>
      <c r="H428" s="147" t="str">
        <f>IF(A428&lt;&gt;"",IF(Schülerdaten!J431&lt;&gt;"",Schülerdaten!J431,""),"")</f>
        <v/>
      </c>
      <c r="I428" s="148" t="str">
        <f>IF(AND(A428&lt;&gt;"",Schülerdaten!AE431&lt;&gt;""),IF(Schülerdaten!AE431=TRUE,INDEX(codenat,MATCH(Schülerdaten!K431,libnat,0)),Schülerdaten!K431),"")</f>
        <v/>
      </c>
      <c r="J428" s="148" t="str">
        <f>IF(AND(A428&lt;&gt;"",Schülerdaten!AF431&lt;&gt;""),IF(Schülerdaten!AF431=TRUE,INDEX(codelangue,MATCH(Schülerdaten!L431,liblangue,0)),Schülerdaten!L431),"")</f>
        <v/>
      </c>
      <c r="K428" s="148" t="str">
        <f>IF(AND(A428&lt;&gt;"",Schülerdaten!AH431&lt;&gt;""),IF(Schülerdaten!AH431=TRUE,IF(INDEX(codegem,MATCH(Schülerdaten!M431,libgem,0))&lt;8000,INDEX(codegem,MATCH(Schülerdaten!M431,libgem,0)),""),Schülerdaten!M431),"")</f>
        <v/>
      </c>
      <c r="L428" s="148" t="str">
        <f>IF(AND(A428&lt;&gt;"",Schülerdaten!AH431&lt;&gt;""),IF(Schülerdaten!AH431=TRUE,INDEX(codegemhist,MATCH(Schülerdaten!M431,libgem,0)),""),"")</f>
        <v/>
      </c>
      <c r="M428" s="148" t="str">
        <f>IF(AND(A428&lt;&gt;"",Schülerdaten!AH431&lt;&gt;""),IF(Schülerdaten!AH431=TRUE,IF(INDEX(codegem,MATCH(Schülerdaten!M431,libgem,0))&gt;=8000,INDEX(codegem,MATCH(Schülerdaten!M431,libgem,0)),""),Schülerdaten!M431),"")</f>
        <v/>
      </c>
      <c r="N428" s="148" t="str">
        <f>IF(AND(A428&lt;&gt;"",Schülerdaten!AI431&lt;&gt;""),IF(Schülerdaten!AI431=TRUE,INDEX(codeschart,MATCH(Schülerdaten!N431,libschart,0)),Schülerdaten!N431),"")</f>
        <v/>
      </c>
      <c r="O428" s="148" t="str">
        <f>IF(AND(A428&lt;&gt;"",Schülerdaten!O431&lt;&gt;""),Schülerdaten!O431,"")</f>
        <v/>
      </c>
      <c r="P428" s="148" t="str">
        <f>IF(AND(A428&lt;&gt;"",Schülerdaten!AK431&lt;&gt;""),IF(Schülerdaten!AK431=TRUE,INDEX(codeform,MATCH(Schülerdaten!P431,libform,0)),Schülerdaten!P431),"")</f>
        <v/>
      </c>
      <c r="Q428" s="148" t="str">
        <f>IF(AND(A428&lt;&gt;"",Schülerdaten!AL431&lt;&gt;""),IF(Schülerdaten!AL431=TRUE,INDEX(codespe,MATCH(Schülerdaten!Q431,libspe,0)),Schülerdaten!Q431),"")</f>
        <v/>
      </c>
      <c r="R428" s="148" t="str">
        <f>IF(AND(A428&lt;&gt;"",OR(Schülerdaten!AM431&lt;&gt;"",Schülerdaten!AT431=FALSE)),IF(Schülerdaten!AM431=TRUE,INDEX(codemp1,MATCH(Schülerdaten!R431,libmp1,0)),IF(Schülerdaten!AT431=FALSE,0,Schülerdaten!R431)),"")</f>
        <v/>
      </c>
      <c r="S428" s="148" t="str">
        <f t="shared" si="19"/>
        <v/>
      </c>
      <c r="T428" s="148" t="str">
        <f t="shared" si="20"/>
        <v/>
      </c>
      <c r="U428" s="148" t="str">
        <f>IF(AND(A428&lt;&gt;"",Schülerdaten!S431&lt;&gt;""),Schülerdaten!S431,"")</f>
        <v/>
      </c>
      <c r="V428" s="148" t="str">
        <f>IF(AND(A428&lt;&gt;"",Schülerdaten!T431&lt;&gt;""),Schülerdaten!T431,"")</f>
        <v/>
      </c>
      <c r="W428" s="148" t="str">
        <f>IF(AND(A428&lt;&gt;"",Schülerdaten!U431&lt;&gt;""),Schülerdaten!U431,"")</f>
        <v/>
      </c>
      <c r="X428" s="148" t="str">
        <f>IF(AND(A428&lt;&gt;"",Schülerdaten!V431&lt;&gt;""),Schülerdaten!V431,"")</f>
        <v/>
      </c>
      <c r="Y428" s="148" t="str">
        <f>IF(AND(A428&lt;&gt;"",Schülerdaten!W431&lt;&gt;""),Schülerdaten!W431,"")</f>
        <v/>
      </c>
      <c r="Z428" s="148" t="str">
        <f>IF(AND(A428&lt;&gt;"",Schülerdaten!X431&lt;&gt;""),Schülerdaten!X431,"")</f>
        <v/>
      </c>
    </row>
    <row r="429" spans="1:26" x14ac:dyDescent="0.2">
      <c r="A429" s="146" t="str">
        <f>IF(OR(Schülerdaten!$C432&lt;&gt;""),Schülerdaten!A432,"")</f>
        <v/>
      </c>
      <c r="B429" s="146" t="str">
        <f>IF(A429&lt;&gt;"",Schülerdaten!B432,"")</f>
        <v/>
      </c>
      <c r="C429" s="146" t="str">
        <f>IF(AND(A429&lt;&gt;"",Schülerdaten!F432&lt;&gt;""),IF(INDEX(codeclint,MATCH(Schülerdaten!F432,libclint,0))&lt;&gt;"",INDEX(codeclint,MATCH(Schülerdaten!F432,libclint,0)),""),"")</f>
        <v/>
      </c>
      <c r="D429" s="146" t="str">
        <f t="shared" si="18"/>
        <v/>
      </c>
      <c r="E429" s="146" t="str">
        <f>IF(A429&lt;&gt;"",IF(Schülerdaten!G432&lt;&gt;"",IF(Schülerdaten!AB432&lt;&gt;"",IF(Schülerdaten!G432="LOC.ID",CONCATENATE("LOC.",Schülerdaten!AU$5),Schülerdaten!G432),""),""),"")</f>
        <v/>
      </c>
      <c r="F429" s="146" t="str">
        <f>IF(A429&lt;&gt;"",IF(Schülerdaten!H432&lt;&gt;"",Schülerdaten!H432,""),"")</f>
        <v/>
      </c>
      <c r="G429" s="146" t="str">
        <f>IF(AND(A429&lt;&gt;"",Schülerdaten!AC432&lt;&gt;""),IF(Schülerdaten!AC432=TRUE,INDEX(codesex,MATCH(Schülerdaten!I432,libsex,0)),Schülerdaten!I432),"")</f>
        <v/>
      </c>
      <c r="H429" s="147" t="str">
        <f>IF(A429&lt;&gt;"",IF(Schülerdaten!J432&lt;&gt;"",Schülerdaten!J432,""),"")</f>
        <v/>
      </c>
      <c r="I429" s="148" t="str">
        <f>IF(AND(A429&lt;&gt;"",Schülerdaten!AE432&lt;&gt;""),IF(Schülerdaten!AE432=TRUE,INDEX(codenat,MATCH(Schülerdaten!K432,libnat,0)),Schülerdaten!K432),"")</f>
        <v/>
      </c>
      <c r="J429" s="148" t="str">
        <f>IF(AND(A429&lt;&gt;"",Schülerdaten!AF432&lt;&gt;""),IF(Schülerdaten!AF432=TRUE,INDEX(codelangue,MATCH(Schülerdaten!L432,liblangue,0)),Schülerdaten!L432),"")</f>
        <v/>
      </c>
      <c r="K429" s="148" t="str">
        <f>IF(AND(A429&lt;&gt;"",Schülerdaten!AH432&lt;&gt;""),IF(Schülerdaten!AH432=TRUE,IF(INDEX(codegem,MATCH(Schülerdaten!M432,libgem,0))&lt;8000,INDEX(codegem,MATCH(Schülerdaten!M432,libgem,0)),""),Schülerdaten!M432),"")</f>
        <v/>
      </c>
      <c r="L429" s="148" t="str">
        <f>IF(AND(A429&lt;&gt;"",Schülerdaten!AH432&lt;&gt;""),IF(Schülerdaten!AH432=TRUE,INDEX(codegemhist,MATCH(Schülerdaten!M432,libgem,0)),""),"")</f>
        <v/>
      </c>
      <c r="M429" s="148" t="str">
        <f>IF(AND(A429&lt;&gt;"",Schülerdaten!AH432&lt;&gt;""),IF(Schülerdaten!AH432=TRUE,IF(INDEX(codegem,MATCH(Schülerdaten!M432,libgem,0))&gt;=8000,INDEX(codegem,MATCH(Schülerdaten!M432,libgem,0)),""),Schülerdaten!M432),"")</f>
        <v/>
      </c>
      <c r="N429" s="148" t="str">
        <f>IF(AND(A429&lt;&gt;"",Schülerdaten!AI432&lt;&gt;""),IF(Schülerdaten!AI432=TRUE,INDEX(codeschart,MATCH(Schülerdaten!N432,libschart,0)),Schülerdaten!N432),"")</f>
        <v/>
      </c>
      <c r="O429" s="148" t="str">
        <f>IF(AND(A429&lt;&gt;"",Schülerdaten!O432&lt;&gt;""),Schülerdaten!O432,"")</f>
        <v/>
      </c>
      <c r="P429" s="148" t="str">
        <f>IF(AND(A429&lt;&gt;"",Schülerdaten!AK432&lt;&gt;""),IF(Schülerdaten!AK432=TRUE,INDEX(codeform,MATCH(Schülerdaten!P432,libform,0)),Schülerdaten!P432),"")</f>
        <v/>
      </c>
      <c r="Q429" s="148" t="str">
        <f>IF(AND(A429&lt;&gt;"",Schülerdaten!AL432&lt;&gt;""),IF(Schülerdaten!AL432=TRUE,INDEX(codespe,MATCH(Schülerdaten!Q432,libspe,0)),Schülerdaten!Q432),"")</f>
        <v/>
      </c>
      <c r="R429" s="148" t="str">
        <f>IF(AND(A429&lt;&gt;"",OR(Schülerdaten!AM432&lt;&gt;"",Schülerdaten!AT432=FALSE)),IF(Schülerdaten!AM432=TRUE,INDEX(codemp1,MATCH(Schülerdaten!R432,libmp1,0)),IF(Schülerdaten!AT432=FALSE,0,Schülerdaten!R432)),"")</f>
        <v/>
      </c>
      <c r="S429" s="148" t="str">
        <f t="shared" si="19"/>
        <v/>
      </c>
      <c r="T429" s="148" t="str">
        <f t="shared" si="20"/>
        <v/>
      </c>
      <c r="U429" s="148" t="str">
        <f>IF(AND(A429&lt;&gt;"",Schülerdaten!S432&lt;&gt;""),Schülerdaten!S432,"")</f>
        <v/>
      </c>
      <c r="V429" s="148" t="str">
        <f>IF(AND(A429&lt;&gt;"",Schülerdaten!T432&lt;&gt;""),Schülerdaten!T432,"")</f>
        <v/>
      </c>
      <c r="W429" s="148" t="str">
        <f>IF(AND(A429&lt;&gt;"",Schülerdaten!U432&lt;&gt;""),Schülerdaten!U432,"")</f>
        <v/>
      </c>
      <c r="X429" s="148" t="str">
        <f>IF(AND(A429&lt;&gt;"",Schülerdaten!V432&lt;&gt;""),Schülerdaten!V432,"")</f>
        <v/>
      </c>
      <c r="Y429" s="148" t="str">
        <f>IF(AND(A429&lt;&gt;"",Schülerdaten!W432&lt;&gt;""),Schülerdaten!W432,"")</f>
        <v/>
      </c>
      <c r="Z429" s="148" t="str">
        <f>IF(AND(A429&lt;&gt;"",Schülerdaten!X432&lt;&gt;""),Schülerdaten!X432,"")</f>
        <v/>
      </c>
    </row>
    <row r="430" spans="1:26" x14ac:dyDescent="0.2">
      <c r="A430" s="146" t="str">
        <f>IF(OR(Schülerdaten!$C433&lt;&gt;""),Schülerdaten!A433,"")</f>
        <v/>
      </c>
      <c r="B430" s="146" t="str">
        <f>IF(A430&lt;&gt;"",Schülerdaten!B433,"")</f>
        <v/>
      </c>
      <c r="C430" s="146" t="str">
        <f>IF(AND(A430&lt;&gt;"",Schülerdaten!F433&lt;&gt;""),IF(INDEX(codeclint,MATCH(Schülerdaten!F433,libclint,0))&lt;&gt;"",INDEX(codeclint,MATCH(Schülerdaten!F433,libclint,0)),""),"")</f>
        <v/>
      </c>
      <c r="D430" s="146" t="str">
        <f t="shared" si="18"/>
        <v/>
      </c>
      <c r="E430" s="146" t="str">
        <f>IF(A430&lt;&gt;"",IF(Schülerdaten!G433&lt;&gt;"",IF(Schülerdaten!AB433&lt;&gt;"",IF(Schülerdaten!G433="LOC.ID",CONCATENATE("LOC.",Schülerdaten!AU$5),Schülerdaten!G433),""),""),"")</f>
        <v/>
      </c>
      <c r="F430" s="146" t="str">
        <f>IF(A430&lt;&gt;"",IF(Schülerdaten!H433&lt;&gt;"",Schülerdaten!H433,""),"")</f>
        <v/>
      </c>
      <c r="G430" s="146" t="str">
        <f>IF(AND(A430&lt;&gt;"",Schülerdaten!AC433&lt;&gt;""),IF(Schülerdaten!AC433=TRUE,INDEX(codesex,MATCH(Schülerdaten!I433,libsex,0)),Schülerdaten!I433),"")</f>
        <v/>
      </c>
      <c r="H430" s="147" t="str">
        <f>IF(A430&lt;&gt;"",IF(Schülerdaten!J433&lt;&gt;"",Schülerdaten!J433,""),"")</f>
        <v/>
      </c>
      <c r="I430" s="148" t="str">
        <f>IF(AND(A430&lt;&gt;"",Schülerdaten!AE433&lt;&gt;""),IF(Schülerdaten!AE433=TRUE,INDEX(codenat,MATCH(Schülerdaten!K433,libnat,0)),Schülerdaten!K433),"")</f>
        <v/>
      </c>
      <c r="J430" s="148" t="str">
        <f>IF(AND(A430&lt;&gt;"",Schülerdaten!AF433&lt;&gt;""),IF(Schülerdaten!AF433=TRUE,INDEX(codelangue,MATCH(Schülerdaten!L433,liblangue,0)),Schülerdaten!L433),"")</f>
        <v/>
      </c>
      <c r="K430" s="148" t="str">
        <f>IF(AND(A430&lt;&gt;"",Schülerdaten!AH433&lt;&gt;""),IF(Schülerdaten!AH433=TRUE,IF(INDEX(codegem,MATCH(Schülerdaten!M433,libgem,0))&lt;8000,INDEX(codegem,MATCH(Schülerdaten!M433,libgem,0)),""),Schülerdaten!M433),"")</f>
        <v/>
      </c>
      <c r="L430" s="148" t="str">
        <f>IF(AND(A430&lt;&gt;"",Schülerdaten!AH433&lt;&gt;""),IF(Schülerdaten!AH433=TRUE,INDEX(codegemhist,MATCH(Schülerdaten!M433,libgem,0)),""),"")</f>
        <v/>
      </c>
      <c r="M430" s="148" t="str">
        <f>IF(AND(A430&lt;&gt;"",Schülerdaten!AH433&lt;&gt;""),IF(Schülerdaten!AH433=TRUE,IF(INDEX(codegem,MATCH(Schülerdaten!M433,libgem,0))&gt;=8000,INDEX(codegem,MATCH(Schülerdaten!M433,libgem,0)),""),Schülerdaten!M433),"")</f>
        <v/>
      </c>
      <c r="N430" s="148" t="str">
        <f>IF(AND(A430&lt;&gt;"",Schülerdaten!AI433&lt;&gt;""),IF(Schülerdaten!AI433=TRUE,INDEX(codeschart,MATCH(Schülerdaten!N433,libschart,0)),Schülerdaten!N433),"")</f>
        <v/>
      </c>
      <c r="O430" s="148" t="str">
        <f>IF(AND(A430&lt;&gt;"",Schülerdaten!O433&lt;&gt;""),Schülerdaten!O433,"")</f>
        <v/>
      </c>
      <c r="P430" s="148" t="str">
        <f>IF(AND(A430&lt;&gt;"",Schülerdaten!AK433&lt;&gt;""),IF(Schülerdaten!AK433=TRUE,INDEX(codeform,MATCH(Schülerdaten!P433,libform,0)),Schülerdaten!P433),"")</f>
        <v/>
      </c>
      <c r="Q430" s="148" t="str">
        <f>IF(AND(A430&lt;&gt;"",Schülerdaten!AL433&lt;&gt;""),IF(Schülerdaten!AL433=TRUE,INDEX(codespe,MATCH(Schülerdaten!Q433,libspe,0)),Schülerdaten!Q433),"")</f>
        <v/>
      </c>
      <c r="R430" s="148" t="str">
        <f>IF(AND(A430&lt;&gt;"",OR(Schülerdaten!AM433&lt;&gt;"",Schülerdaten!AT433=FALSE)),IF(Schülerdaten!AM433=TRUE,INDEX(codemp1,MATCH(Schülerdaten!R433,libmp1,0)),IF(Schülerdaten!AT433=FALSE,0,Schülerdaten!R433)),"")</f>
        <v/>
      </c>
      <c r="S430" s="148" t="str">
        <f t="shared" si="19"/>
        <v/>
      </c>
      <c r="T430" s="148" t="str">
        <f t="shared" si="20"/>
        <v/>
      </c>
      <c r="U430" s="148" t="str">
        <f>IF(AND(A430&lt;&gt;"",Schülerdaten!S433&lt;&gt;""),Schülerdaten!S433,"")</f>
        <v/>
      </c>
      <c r="V430" s="148" t="str">
        <f>IF(AND(A430&lt;&gt;"",Schülerdaten!T433&lt;&gt;""),Schülerdaten!T433,"")</f>
        <v/>
      </c>
      <c r="W430" s="148" t="str">
        <f>IF(AND(A430&lt;&gt;"",Schülerdaten!U433&lt;&gt;""),Schülerdaten!U433,"")</f>
        <v/>
      </c>
      <c r="X430" s="148" t="str">
        <f>IF(AND(A430&lt;&gt;"",Schülerdaten!V433&lt;&gt;""),Schülerdaten!V433,"")</f>
        <v/>
      </c>
      <c r="Y430" s="148" t="str">
        <f>IF(AND(A430&lt;&gt;"",Schülerdaten!W433&lt;&gt;""),Schülerdaten!W433,"")</f>
        <v/>
      </c>
      <c r="Z430" s="148" t="str">
        <f>IF(AND(A430&lt;&gt;"",Schülerdaten!X433&lt;&gt;""),Schülerdaten!X433,"")</f>
        <v/>
      </c>
    </row>
    <row r="431" spans="1:26" x14ac:dyDescent="0.2">
      <c r="A431" s="146" t="str">
        <f>IF(OR(Schülerdaten!$C434&lt;&gt;""),Schülerdaten!A434,"")</f>
        <v/>
      </c>
      <c r="B431" s="146" t="str">
        <f>IF(A431&lt;&gt;"",Schülerdaten!B434,"")</f>
        <v/>
      </c>
      <c r="C431" s="146" t="str">
        <f>IF(AND(A431&lt;&gt;"",Schülerdaten!F434&lt;&gt;""),IF(INDEX(codeclint,MATCH(Schülerdaten!F434,libclint,0))&lt;&gt;"",INDEX(codeclint,MATCH(Schülerdaten!F434,libclint,0)),""),"")</f>
        <v/>
      </c>
      <c r="D431" s="146" t="str">
        <f t="shared" si="18"/>
        <v/>
      </c>
      <c r="E431" s="146" t="str">
        <f>IF(A431&lt;&gt;"",IF(Schülerdaten!G434&lt;&gt;"",IF(Schülerdaten!AB434&lt;&gt;"",IF(Schülerdaten!G434="LOC.ID",CONCATENATE("LOC.",Schülerdaten!AU$5),Schülerdaten!G434),""),""),"")</f>
        <v/>
      </c>
      <c r="F431" s="146" t="str">
        <f>IF(A431&lt;&gt;"",IF(Schülerdaten!H434&lt;&gt;"",Schülerdaten!H434,""),"")</f>
        <v/>
      </c>
      <c r="G431" s="146" t="str">
        <f>IF(AND(A431&lt;&gt;"",Schülerdaten!AC434&lt;&gt;""),IF(Schülerdaten!AC434=TRUE,INDEX(codesex,MATCH(Schülerdaten!I434,libsex,0)),Schülerdaten!I434),"")</f>
        <v/>
      </c>
      <c r="H431" s="147" t="str">
        <f>IF(A431&lt;&gt;"",IF(Schülerdaten!J434&lt;&gt;"",Schülerdaten!J434,""),"")</f>
        <v/>
      </c>
      <c r="I431" s="148" t="str">
        <f>IF(AND(A431&lt;&gt;"",Schülerdaten!AE434&lt;&gt;""),IF(Schülerdaten!AE434=TRUE,INDEX(codenat,MATCH(Schülerdaten!K434,libnat,0)),Schülerdaten!K434),"")</f>
        <v/>
      </c>
      <c r="J431" s="148" t="str">
        <f>IF(AND(A431&lt;&gt;"",Schülerdaten!AF434&lt;&gt;""),IF(Schülerdaten!AF434=TRUE,INDEX(codelangue,MATCH(Schülerdaten!L434,liblangue,0)),Schülerdaten!L434),"")</f>
        <v/>
      </c>
      <c r="K431" s="148" t="str">
        <f>IF(AND(A431&lt;&gt;"",Schülerdaten!AH434&lt;&gt;""),IF(Schülerdaten!AH434=TRUE,IF(INDEX(codegem,MATCH(Schülerdaten!M434,libgem,0))&lt;8000,INDEX(codegem,MATCH(Schülerdaten!M434,libgem,0)),""),Schülerdaten!M434),"")</f>
        <v/>
      </c>
      <c r="L431" s="148" t="str">
        <f>IF(AND(A431&lt;&gt;"",Schülerdaten!AH434&lt;&gt;""),IF(Schülerdaten!AH434=TRUE,INDEX(codegemhist,MATCH(Schülerdaten!M434,libgem,0)),""),"")</f>
        <v/>
      </c>
      <c r="M431" s="148" t="str">
        <f>IF(AND(A431&lt;&gt;"",Schülerdaten!AH434&lt;&gt;""),IF(Schülerdaten!AH434=TRUE,IF(INDEX(codegem,MATCH(Schülerdaten!M434,libgem,0))&gt;=8000,INDEX(codegem,MATCH(Schülerdaten!M434,libgem,0)),""),Schülerdaten!M434),"")</f>
        <v/>
      </c>
      <c r="N431" s="148" t="str">
        <f>IF(AND(A431&lt;&gt;"",Schülerdaten!AI434&lt;&gt;""),IF(Schülerdaten!AI434=TRUE,INDEX(codeschart,MATCH(Schülerdaten!N434,libschart,0)),Schülerdaten!N434),"")</f>
        <v/>
      </c>
      <c r="O431" s="148" t="str">
        <f>IF(AND(A431&lt;&gt;"",Schülerdaten!O434&lt;&gt;""),Schülerdaten!O434,"")</f>
        <v/>
      </c>
      <c r="P431" s="148" t="str">
        <f>IF(AND(A431&lt;&gt;"",Schülerdaten!AK434&lt;&gt;""),IF(Schülerdaten!AK434=TRUE,INDEX(codeform,MATCH(Schülerdaten!P434,libform,0)),Schülerdaten!P434),"")</f>
        <v/>
      </c>
      <c r="Q431" s="148" t="str">
        <f>IF(AND(A431&lt;&gt;"",Schülerdaten!AL434&lt;&gt;""),IF(Schülerdaten!AL434=TRUE,INDEX(codespe,MATCH(Schülerdaten!Q434,libspe,0)),Schülerdaten!Q434),"")</f>
        <v/>
      </c>
      <c r="R431" s="148" t="str">
        <f>IF(AND(A431&lt;&gt;"",OR(Schülerdaten!AM434&lt;&gt;"",Schülerdaten!AT434=FALSE)),IF(Schülerdaten!AM434=TRUE,INDEX(codemp1,MATCH(Schülerdaten!R434,libmp1,0)),IF(Schülerdaten!AT434=FALSE,0,Schülerdaten!R434)),"")</f>
        <v/>
      </c>
      <c r="S431" s="148" t="str">
        <f t="shared" si="19"/>
        <v/>
      </c>
      <c r="T431" s="148" t="str">
        <f t="shared" si="20"/>
        <v/>
      </c>
      <c r="U431" s="148" t="str">
        <f>IF(AND(A431&lt;&gt;"",Schülerdaten!S434&lt;&gt;""),Schülerdaten!S434,"")</f>
        <v/>
      </c>
      <c r="V431" s="148" t="str">
        <f>IF(AND(A431&lt;&gt;"",Schülerdaten!T434&lt;&gt;""),Schülerdaten!T434,"")</f>
        <v/>
      </c>
      <c r="W431" s="148" t="str">
        <f>IF(AND(A431&lt;&gt;"",Schülerdaten!U434&lt;&gt;""),Schülerdaten!U434,"")</f>
        <v/>
      </c>
      <c r="X431" s="148" t="str">
        <f>IF(AND(A431&lt;&gt;"",Schülerdaten!V434&lt;&gt;""),Schülerdaten!V434,"")</f>
        <v/>
      </c>
      <c r="Y431" s="148" t="str">
        <f>IF(AND(A431&lt;&gt;"",Schülerdaten!W434&lt;&gt;""),Schülerdaten!W434,"")</f>
        <v/>
      </c>
      <c r="Z431" s="148" t="str">
        <f>IF(AND(A431&lt;&gt;"",Schülerdaten!X434&lt;&gt;""),Schülerdaten!X434,"")</f>
        <v/>
      </c>
    </row>
    <row r="432" spans="1:26" x14ac:dyDescent="0.2">
      <c r="A432" s="146" t="str">
        <f>IF(OR(Schülerdaten!$C435&lt;&gt;""),Schülerdaten!A435,"")</f>
        <v/>
      </c>
      <c r="B432" s="146" t="str">
        <f>IF(A432&lt;&gt;"",Schülerdaten!B435,"")</f>
        <v/>
      </c>
      <c r="C432" s="146" t="str">
        <f>IF(AND(A432&lt;&gt;"",Schülerdaten!F435&lt;&gt;""),IF(INDEX(codeclint,MATCH(Schülerdaten!F435,libclint,0))&lt;&gt;"",INDEX(codeclint,MATCH(Schülerdaten!F435,libclint,0)),""),"")</f>
        <v/>
      </c>
      <c r="D432" s="146" t="str">
        <f t="shared" si="18"/>
        <v/>
      </c>
      <c r="E432" s="146" t="str">
        <f>IF(A432&lt;&gt;"",IF(Schülerdaten!G435&lt;&gt;"",IF(Schülerdaten!AB435&lt;&gt;"",IF(Schülerdaten!G435="LOC.ID",CONCATENATE("LOC.",Schülerdaten!AU$5),Schülerdaten!G435),""),""),"")</f>
        <v/>
      </c>
      <c r="F432" s="146" t="str">
        <f>IF(A432&lt;&gt;"",IF(Schülerdaten!H435&lt;&gt;"",Schülerdaten!H435,""),"")</f>
        <v/>
      </c>
      <c r="G432" s="146" t="str">
        <f>IF(AND(A432&lt;&gt;"",Schülerdaten!AC435&lt;&gt;""),IF(Schülerdaten!AC435=TRUE,INDEX(codesex,MATCH(Schülerdaten!I435,libsex,0)),Schülerdaten!I435),"")</f>
        <v/>
      </c>
      <c r="H432" s="147" t="str">
        <f>IF(A432&lt;&gt;"",IF(Schülerdaten!J435&lt;&gt;"",Schülerdaten!J435,""),"")</f>
        <v/>
      </c>
      <c r="I432" s="148" t="str">
        <f>IF(AND(A432&lt;&gt;"",Schülerdaten!AE435&lt;&gt;""),IF(Schülerdaten!AE435=TRUE,INDEX(codenat,MATCH(Schülerdaten!K435,libnat,0)),Schülerdaten!K435),"")</f>
        <v/>
      </c>
      <c r="J432" s="148" t="str">
        <f>IF(AND(A432&lt;&gt;"",Schülerdaten!AF435&lt;&gt;""),IF(Schülerdaten!AF435=TRUE,INDEX(codelangue,MATCH(Schülerdaten!L435,liblangue,0)),Schülerdaten!L435),"")</f>
        <v/>
      </c>
      <c r="K432" s="148" t="str">
        <f>IF(AND(A432&lt;&gt;"",Schülerdaten!AH435&lt;&gt;""),IF(Schülerdaten!AH435=TRUE,IF(INDEX(codegem,MATCH(Schülerdaten!M435,libgem,0))&lt;8000,INDEX(codegem,MATCH(Schülerdaten!M435,libgem,0)),""),Schülerdaten!M435),"")</f>
        <v/>
      </c>
      <c r="L432" s="148" t="str">
        <f>IF(AND(A432&lt;&gt;"",Schülerdaten!AH435&lt;&gt;""),IF(Schülerdaten!AH435=TRUE,INDEX(codegemhist,MATCH(Schülerdaten!M435,libgem,0)),""),"")</f>
        <v/>
      </c>
      <c r="M432" s="148" t="str">
        <f>IF(AND(A432&lt;&gt;"",Schülerdaten!AH435&lt;&gt;""),IF(Schülerdaten!AH435=TRUE,IF(INDEX(codegem,MATCH(Schülerdaten!M435,libgem,0))&gt;=8000,INDEX(codegem,MATCH(Schülerdaten!M435,libgem,0)),""),Schülerdaten!M435),"")</f>
        <v/>
      </c>
      <c r="N432" s="148" t="str">
        <f>IF(AND(A432&lt;&gt;"",Schülerdaten!AI435&lt;&gt;""),IF(Schülerdaten!AI435=TRUE,INDEX(codeschart,MATCH(Schülerdaten!N435,libschart,0)),Schülerdaten!N435),"")</f>
        <v/>
      </c>
      <c r="O432" s="148" t="str">
        <f>IF(AND(A432&lt;&gt;"",Schülerdaten!O435&lt;&gt;""),Schülerdaten!O435,"")</f>
        <v/>
      </c>
      <c r="P432" s="148" t="str">
        <f>IF(AND(A432&lt;&gt;"",Schülerdaten!AK435&lt;&gt;""),IF(Schülerdaten!AK435=TRUE,INDEX(codeform,MATCH(Schülerdaten!P435,libform,0)),Schülerdaten!P435),"")</f>
        <v/>
      </c>
      <c r="Q432" s="148" t="str">
        <f>IF(AND(A432&lt;&gt;"",Schülerdaten!AL435&lt;&gt;""),IF(Schülerdaten!AL435=TRUE,INDEX(codespe,MATCH(Schülerdaten!Q435,libspe,0)),Schülerdaten!Q435),"")</f>
        <v/>
      </c>
      <c r="R432" s="148" t="str">
        <f>IF(AND(A432&lt;&gt;"",OR(Schülerdaten!AM435&lt;&gt;"",Schülerdaten!AT435=FALSE)),IF(Schülerdaten!AM435=TRUE,INDEX(codemp1,MATCH(Schülerdaten!R435,libmp1,0)),IF(Schülerdaten!AT435=FALSE,0,Schülerdaten!R435)),"")</f>
        <v/>
      </c>
      <c r="S432" s="148" t="str">
        <f t="shared" si="19"/>
        <v/>
      </c>
      <c r="T432" s="148" t="str">
        <f t="shared" si="20"/>
        <v/>
      </c>
      <c r="U432" s="148" t="str">
        <f>IF(AND(A432&lt;&gt;"",Schülerdaten!S435&lt;&gt;""),Schülerdaten!S435,"")</f>
        <v/>
      </c>
      <c r="V432" s="148" t="str">
        <f>IF(AND(A432&lt;&gt;"",Schülerdaten!T435&lt;&gt;""),Schülerdaten!T435,"")</f>
        <v/>
      </c>
      <c r="W432" s="148" t="str">
        <f>IF(AND(A432&lt;&gt;"",Schülerdaten!U435&lt;&gt;""),Schülerdaten!U435,"")</f>
        <v/>
      </c>
      <c r="X432" s="148" t="str">
        <f>IF(AND(A432&lt;&gt;"",Schülerdaten!V435&lt;&gt;""),Schülerdaten!V435,"")</f>
        <v/>
      </c>
      <c r="Y432" s="148" t="str">
        <f>IF(AND(A432&lt;&gt;"",Schülerdaten!W435&lt;&gt;""),Schülerdaten!W435,"")</f>
        <v/>
      </c>
      <c r="Z432" s="148" t="str">
        <f>IF(AND(A432&lt;&gt;"",Schülerdaten!X435&lt;&gt;""),Schülerdaten!X435,"")</f>
        <v/>
      </c>
    </row>
    <row r="433" spans="1:26" x14ac:dyDescent="0.2">
      <c r="A433" s="146" t="str">
        <f>IF(OR(Schülerdaten!$C436&lt;&gt;""),Schülerdaten!A436,"")</f>
        <v/>
      </c>
      <c r="B433" s="146" t="str">
        <f>IF(A433&lt;&gt;"",Schülerdaten!B436,"")</f>
        <v/>
      </c>
      <c r="C433" s="146" t="str">
        <f>IF(AND(A433&lt;&gt;"",Schülerdaten!F436&lt;&gt;""),IF(INDEX(codeclint,MATCH(Schülerdaten!F436,libclint,0))&lt;&gt;"",INDEX(codeclint,MATCH(Schülerdaten!F436,libclint,0)),""),"")</f>
        <v/>
      </c>
      <c r="D433" s="146" t="str">
        <f t="shared" si="18"/>
        <v/>
      </c>
      <c r="E433" s="146" t="str">
        <f>IF(A433&lt;&gt;"",IF(Schülerdaten!G436&lt;&gt;"",IF(Schülerdaten!AB436&lt;&gt;"",IF(Schülerdaten!G436="LOC.ID",CONCATENATE("LOC.",Schülerdaten!AU$5),Schülerdaten!G436),""),""),"")</f>
        <v/>
      </c>
      <c r="F433" s="146" t="str">
        <f>IF(A433&lt;&gt;"",IF(Schülerdaten!H436&lt;&gt;"",Schülerdaten!H436,""),"")</f>
        <v/>
      </c>
      <c r="G433" s="146" t="str">
        <f>IF(AND(A433&lt;&gt;"",Schülerdaten!AC436&lt;&gt;""),IF(Schülerdaten!AC436=TRUE,INDEX(codesex,MATCH(Schülerdaten!I436,libsex,0)),Schülerdaten!I436),"")</f>
        <v/>
      </c>
      <c r="H433" s="147" t="str">
        <f>IF(A433&lt;&gt;"",IF(Schülerdaten!J436&lt;&gt;"",Schülerdaten!J436,""),"")</f>
        <v/>
      </c>
      <c r="I433" s="148" t="str">
        <f>IF(AND(A433&lt;&gt;"",Schülerdaten!AE436&lt;&gt;""),IF(Schülerdaten!AE436=TRUE,INDEX(codenat,MATCH(Schülerdaten!K436,libnat,0)),Schülerdaten!K436),"")</f>
        <v/>
      </c>
      <c r="J433" s="148" t="str">
        <f>IF(AND(A433&lt;&gt;"",Schülerdaten!AF436&lt;&gt;""),IF(Schülerdaten!AF436=TRUE,INDEX(codelangue,MATCH(Schülerdaten!L436,liblangue,0)),Schülerdaten!L436),"")</f>
        <v/>
      </c>
      <c r="K433" s="148" t="str">
        <f>IF(AND(A433&lt;&gt;"",Schülerdaten!AH436&lt;&gt;""),IF(Schülerdaten!AH436=TRUE,IF(INDEX(codegem,MATCH(Schülerdaten!M436,libgem,0))&lt;8000,INDEX(codegem,MATCH(Schülerdaten!M436,libgem,0)),""),Schülerdaten!M436),"")</f>
        <v/>
      </c>
      <c r="L433" s="148" t="str">
        <f>IF(AND(A433&lt;&gt;"",Schülerdaten!AH436&lt;&gt;""),IF(Schülerdaten!AH436=TRUE,INDEX(codegemhist,MATCH(Schülerdaten!M436,libgem,0)),""),"")</f>
        <v/>
      </c>
      <c r="M433" s="148" t="str">
        <f>IF(AND(A433&lt;&gt;"",Schülerdaten!AH436&lt;&gt;""),IF(Schülerdaten!AH436=TRUE,IF(INDEX(codegem,MATCH(Schülerdaten!M436,libgem,0))&gt;=8000,INDEX(codegem,MATCH(Schülerdaten!M436,libgem,0)),""),Schülerdaten!M436),"")</f>
        <v/>
      </c>
      <c r="N433" s="148" t="str">
        <f>IF(AND(A433&lt;&gt;"",Schülerdaten!AI436&lt;&gt;""),IF(Schülerdaten!AI436=TRUE,INDEX(codeschart,MATCH(Schülerdaten!N436,libschart,0)),Schülerdaten!N436),"")</f>
        <v/>
      </c>
      <c r="O433" s="148" t="str">
        <f>IF(AND(A433&lt;&gt;"",Schülerdaten!O436&lt;&gt;""),Schülerdaten!O436,"")</f>
        <v/>
      </c>
      <c r="P433" s="148" t="str">
        <f>IF(AND(A433&lt;&gt;"",Schülerdaten!AK436&lt;&gt;""),IF(Schülerdaten!AK436=TRUE,INDEX(codeform,MATCH(Schülerdaten!P436,libform,0)),Schülerdaten!P436),"")</f>
        <v/>
      </c>
      <c r="Q433" s="148" t="str">
        <f>IF(AND(A433&lt;&gt;"",Schülerdaten!AL436&lt;&gt;""),IF(Schülerdaten!AL436=TRUE,INDEX(codespe,MATCH(Schülerdaten!Q436,libspe,0)),Schülerdaten!Q436),"")</f>
        <v/>
      </c>
      <c r="R433" s="148" t="str">
        <f>IF(AND(A433&lt;&gt;"",OR(Schülerdaten!AM436&lt;&gt;"",Schülerdaten!AT436=FALSE)),IF(Schülerdaten!AM436=TRUE,INDEX(codemp1,MATCH(Schülerdaten!R436,libmp1,0)),IF(Schülerdaten!AT436=FALSE,0,Schülerdaten!R436)),"")</f>
        <v/>
      </c>
      <c r="S433" s="148" t="str">
        <f t="shared" si="19"/>
        <v/>
      </c>
      <c r="T433" s="148" t="str">
        <f t="shared" si="20"/>
        <v/>
      </c>
      <c r="U433" s="148" t="str">
        <f>IF(AND(A433&lt;&gt;"",Schülerdaten!S436&lt;&gt;""),Schülerdaten!S436,"")</f>
        <v/>
      </c>
      <c r="V433" s="148" t="str">
        <f>IF(AND(A433&lt;&gt;"",Schülerdaten!T436&lt;&gt;""),Schülerdaten!T436,"")</f>
        <v/>
      </c>
      <c r="W433" s="148" t="str">
        <f>IF(AND(A433&lt;&gt;"",Schülerdaten!U436&lt;&gt;""),Schülerdaten!U436,"")</f>
        <v/>
      </c>
      <c r="X433" s="148" t="str">
        <f>IF(AND(A433&lt;&gt;"",Schülerdaten!V436&lt;&gt;""),Schülerdaten!V436,"")</f>
        <v/>
      </c>
      <c r="Y433" s="148" t="str">
        <f>IF(AND(A433&lt;&gt;"",Schülerdaten!W436&lt;&gt;""),Schülerdaten!W436,"")</f>
        <v/>
      </c>
      <c r="Z433" s="148" t="str">
        <f>IF(AND(A433&lt;&gt;"",Schülerdaten!X436&lt;&gt;""),Schülerdaten!X436,"")</f>
        <v/>
      </c>
    </row>
    <row r="434" spans="1:26" x14ac:dyDescent="0.2">
      <c r="A434" s="146" t="str">
        <f>IF(OR(Schülerdaten!$C437&lt;&gt;""),Schülerdaten!A437,"")</f>
        <v/>
      </c>
      <c r="B434" s="146" t="str">
        <f>IF(A434&lt;&gt;"",Schülerdaten!B437,"")</f>
        <v/>
      </c>
      <c r="C434" s="146" t="str">
        <f>IF(AND(A434&lt;&gt;"",Schülerdaten!F437&lt;&gt;""),IF(INDEX(codeclint,MATCH(Schülerdaten!F437,libclint,0))&lt;&gt;"",INDEX(codeclint,MATCH(Schülerdaten!F437,libclint,0)),""),"")</f>
        <v/>
      </c>
      <c r="D434" s="146" t="str">
        <f t="shared" si="18"/>
        <v/>
      </c>
      <c r="E434" s="146" t="str">
        <f>IF(A434&lt;&gt;"",IF(Schülerdaten!G437&lt;&gt;"",IF(Schülerdaten!AB437&lt;&gt;"",IF(Schülerdaten!G437="LOC.ID",CONCATENATE("LOC.",Schülerdaten!AU$5),Schülerdaten!G437),""),""),"")</f>
        <v/>
      </c>
      <c r="F434" s="146" t="str">
        <f>IF(A434&lt;&gt;"",IF(Schülerdaten!H437&lt;&gt;"",Schülerdaten!H437,""),"")</f>
        <v/>
      </c>
      <c r="G434" s="146" t="str">
        <f>IF(AND(A434&lt;&gt;"",Schülerdaten!AC437&lt;&gt;""),IF(Schülerdaten!AC437=TRUE,INDEX(codesex,MATCH(Schülerdaten!I437,libsex,0)),Schülerdaten!I437),"")</f>
        <v/>
      </c>
      <c r="H434" s="147" t="str">
        <f>IF(A434&lt;&gt;"",IF(Schülerdaten!J437&lt;&gt;"",Schülerdaten!J437,""),"")</f>
        <v/>
      </c>
      <c r="I434" s="148" t="str">
        <f>IF(AND(A434&lt;&gt;"",Schülerdaten!AE437&lt;&gt;""),IF(Schülerdaten!AE437=TRUE,INDEX(codenat,MATCH(Schülerdaten!K437,libnat,0)),Schülerdaten!K437),"")</f>
        <v/>
      </c>
      <c r="J434" s="148" t="str">
        <f>IF(AND(A434&lt;&gt;"",Schülerdaten!AF437&lt;&gt;""),IF(Schülerdaten!AF437=TRUE,INDEX(codelangue,MATCH(Schülerdaten!L437,liblangue,0)),Schülerdaten!L437),"")</f>
        <v/>
      </c>
      <c r="K434" s="148" t="str">
        <f>IF(AND(A434&lt;&gt;"",Schülerdaten!AH437&lt;&gt;""),IF(Schülerdaten!AH437=TRUE,IF(INDEX(codegem,MATCH(Schülerdaten!M437,libgem,0))&lt;8000,INDEX(codegem,MATCH(Schülerdaten!M437,libgem,0)),""),Schülerdaten!M437),"")</f>
        <v/>
      </c>
      <c r="L434" s="148" t="str">
        <f>IF(AND(A434&lt;&gt;"",Schülerdaten!AH437&lt;&gt;""),IF(Schülerdaten!AH437=TRUE,INDEX(codegemhist,MATCH(Schülerdaten!M437,libgem,0)),""),"")</f>
        <v/>
      </c>
      <c r="M434" s="148" t="str">
        <f>IF(AND(A434&lt;&gt;"",Schülerdaten!AH437&lt;&gt;""),IF(Schülerdaten!AH437=TRUE,IF(INDEX(codegem,MATCH(Schülerdaten!M437,libgem,0))&gt;=8000,INDEX(codegem,MATCH(Schülerdaten!M437,libgem,0)),""),Schülerdaten!M437),"")</f>
        <v/>
      </c>
      <c r="N434" s="148" t="str">
        <f>IF(AND(A434&lt;&gt;"",Schülerdaten!AI437&lt;&gt;""),IF(Schülerdaten!AI437=TRUE,INDEX(codeschart,MATCH(Schülerdaten!N437,libschart,0)),Schülerdaten!N437),"")</f>
        <v/>
      </c>
      <c r="O434" s="148" t="str">
        <f>IF(AND(A434&lt;&gt;"",Schülerdaten!O437&lt;&gt;""),Schülerdaten!O437,"")</f>
        <v/>
      </c>
      <c r="P434" s="148" t="str">
        <f>IF(AND(A434&lt;&gt;"",Schülerdaten!AK437&lt;&gt;""),IF(Schülerdaten!AK437=TRUE,INDEX(codeform,MATCH(Schülerdaten!P437,libform,0)),Schülerdaten!P437),"")</f>
        <v/>
      </c>
      <c r="Q434" s="148" t="str">
        <f>IF(AND(A434&lt;&gt;"",Schülerdaten!AL437&lt;&gt;""),IF(Schülerdaten!AL437=TRUE,INDEX(codespe,MATCH(Schülerdaten!Q437,libspe,0)),Schülerdaten!Q437),"")</f>
        <v/>
      </c>
      <c r="R434" s="148" t="str">
        <f>IF(AND(A434&lt;&gt;"",OR(Schülerdaten!AM437&lt;&gt;"",Schülerdaten!AT437=FALSE)),IF(Schülerdaten!AM437=TRUE,INDEX(codemp1,MATCH(Schülerdaten!R437,libmp1,0)),IF(Schülerdaten!AT437=FALSE,0,Schülerdaten!R437)),"")</f>
        <v/>
      </c>
      <c r="S434" s="148" t="str">
        <f t="shared" si="19"/>
        <v/>
      </c>
      <c r="T434" s="148" t="str">
        <f t="shared" si="20"/>
        <v/>
      </c>
      <c r="U434" s="148" t="str">
        <f>IF(AND(A434&lt;&gt;"",Schülerdaten!S437&lt;&gt;""),Schülerdaten!S437,"")</f>
        <v/>
      </c>
      <c r="V434" s="148" t="str">
        <f>IF(AND(A434&lt;&gt;"",Schülerdaten!T437&lt;&gt;""),Schülerdaten!T437,"")</f>
        <v/>
      </c>
      <c r="W434" s="148" t="str">
        <f>IF(AND(A434&lt;&gt;"",Schülerdaten!U437&lt;&gt;""),Schülerdaten!U437,"")</f>
        <v/>
      </c>
      <c r="X434" s="148" t="str">
        <f>IF(AND(A434&lt;&gt;"",Schülerdaten!V437&lt;&gt;""),Schülerdaten!V437,"")</f>
        <v/>
      </c>
      <c r="Y434" s="148" t="str">
        <f>IF(AND(A434&lt;&gt;"",Schülerdaten!W437&lt;&gt;""),Schülerdaten!W437,"")</f>
        <v/>
      </c>
      <c r="Z434" s="148" t="str">
        <f>IF(AND(A434&lt;&gt;"",Schülerdaten!X437&lt;&gt;""),Schülerdaten!X437,"")</f>
        <v/>
      </c>
    </row>
    <row r="435" spans="1:26" x14ac:dyDescent="0.2">
      <c r="A435" s="146" t="str">
        <f>IF(OR(Schülerdaten!$C438&lt;&gt;""),Schülerdaten!A438,"")</f>
        <v/>
      </c>
      <c r="B435" s="146" t="str">
        <f>IF(A435&lt;&gt;"",Schülerdaten!B438,"")</f>
        <v/>
      </c>
      <c r="C435" s="146" t="str">
        <f>IF(AND(A435&lt;&gt;"",Schülerdaten!F438&lt;&gt;""),IF(INDEX(codeclint,MATCH(Schülerdaten!F438,libclint,0))&lt;&gt;"",INDEX(codeclint,MATCH(Schülerdaten!F438,libclint,0)),""),"")</f>
        <v/>
      </c>
      <c r="D435" s="146" t="str">
        <f t="shared" si="18"/>
        <v/>
      </c>
      <c r="E435" s="146" t="str">
        <f>IF(A435&lt;&gt;"",IF(Schülerdaten!G438&lt;&gt;"",IF(Schülerdaten!AB438&lt;&gt;"",IF(Schülerdaten!G438="LOC.ID",CONCATENATE("LOC.",Schülerdaten!AU$5),Schülerdaten!G438),""),""),"")</f>
        <v/>
      </c>
      <c r="F435" s="146" t="str">
        <f>IF(A435&lt;&gt;"",IF(Schülerdaten!H438&lt;&gt;"",Schülerdaten!H438,""),"")</f>
        <v/>
      </c>
      <c r="G435" s="146" t="str">
        <f>IF(AND(A435&lt;&gt;"",Schülerdaten!AC438&lt;&gt;""),IF(Schülerdaten!AC438=TRUE,INDEX(codesex,MATCH(Schülerdaten!I438,libsex,0)),Schülerdaten!I438),"")</f>
        <v/>
      </c>
      <c r="H435" s="147" t="str">
        <f>IF(A435&lt;&gt;"",IF(Schülerdaten!J438&lt;&gt;"",Schülerdaten!J438,""),"")</f>
        <v/>
      </c>
      <c r="I435" s="148" t="str">
        <f>IF(AND(A435&lt;&gt;"",Schülerdaten!AE438&lt;&gt;""),IF(Schülerdaten!AE438=TRUE,INDEX(codenat,MATCH(Schülerdaten!K438,libnat,0)),Schülerdaten!K438),"")</f>
        <v/>
      </c>
      <c r="J435" s="148" t="str">
        <f>IF(AND(A435&lt;&gt;"",Schülerdaten!AF438&lt;&gt;""),IF(Schülerdaten!AF438=TRUE,INDEX(codelangue,MATCH(Schülerdaten!L438,liblangue,0)),Schülerdaten!L438),"")</f>
        <v/>
      </c>
      <c r="K435" s="148" t="str">
        <f>IF(AND(A435&lt;&gt;"",Schülerdaten!AH438&lt;&gt;""),IF(Schülerdaten!AH438=TRUE,IF(INDEX(codegem,MATCH(Schülerdaten!M438,libgem,0))&lt;8000,INDEX(codegem,MATCH(Schülerdaten!M438,libgem,0)),""),Schülerdaten!M438),"")</f>
        <v/>
      </c>
      <c r="L435" s="148" t="str">
        <f>IF(AND(A435&lt;&gt;"",Schülerdaten!AH438&lt;&gt;""),IF(Schülerdaten!AH438=TRUE,INDEX(codegemhist,MATCH(Schülerdaten!M438,libgem,0)),""),"")</f>
        <v/>
      </c>
      <c r="M435" s="148" t="str">
        <f>IF(AND(A435&lt;&gt;"",Schülerdaten!AH438&lt;&gt;""),IF(Schülerdaten!AH438=TRUE,IF(INDEX(codegem,MATCH(Schülerdaten!M438,libgem,0))&gt;=8000,INDEX(codegem,MATCH(Schülerdaten!M438,libgem,0)),""),Schülerdaten!M438),"")</f>
        <v/>
      </c>
      <c r="N435" s="148" t="str">
        <f>IF(AND(A435&lt;&gt;"",Schülerdaten!AI438&lt;&gt;""),IF(Schülerdaten!AI438=TRUE,INDEX(codeschart,MATCH(Schülerdaten!N438,libschart,0)),Schülerdaten!N438),"")</f>
        <v/>
      </c>
      <c r="O435" s="148" t="str">
        <f>IF(AND(A435&lt;&gt;"",Schülerdaten!O438&lt;&gt;""),Schülerdaten!O438,"")</f>
        <v/>
      </c>
      <c r="P435" s="148" t="str">
        <f>IF(AND(A435&lt;&gt;"",Schülerdaten!AK438&lt;&gt;""),IF(Schülerdaten!AK438=TRUE,INDEX(codeform,MATCH(Schülerdaten!P438,libform,0)),Schülerdaten!P438),"")</f>
        <v/>
      </c>
      <c r="Q435" s="148" t="str">
        <f>IF(AND(A435&lt;&gt;"",Schülerdaten!AL438&lt;&gt;""),IF(Schülerdaten!AL438=TRUE,INDEX(codespe,MATCH(Schülerdaten!Q438,libspe,0)),Schülerdaten!Q438),"")</f>
        <v/>
      </c>
      <c r="R435" s="148" t="str">
        <f>IF(AND(A435&lt;&gt;"",OR(Schülerdaten!AM438&lt;&gt;"",Schülerdaten!AT438=FALSE)),IF(Schülerdaten!AM438=TRUE,INDEX(codemp1,MATCH(Schülerdaten!R438,libmp1,0)),IF(Schülerdaten!AT438=FALSE,0,Schülerdaten!R438)),"")</f>
        <v/>
      </c>
      <c r="S435" s="148" t="str">
        <f t="shared" si="19"/>
        <v/>
      </c>
      <c r="T435" s="148" t="str">
        <f t="shared" si="20"/>
        <v/>
      </c>
      <c r="U435" s="148" t="str">
        <f>IF(AND(A435&lt;&gt;"",Schülerdaten!S438&lt;&gt;""),Schülerdaten!S438,"")</f>
        <v/>
      </c>
      <c r="V435" s="148" t="str">
        <f>IF(AND(A435&lt;&gt;"",Schülerdaten!T438&lt;&gt;""),Schülerdaten!T438,"")</f>
        <v/>
      </c>
      <c r="W435" s="148" t="str">
        <f>IF(AND(A435&lt;&gt;"",Schülerdaten!U438&lt;&gt;""),Schülerdaten!U438,"")</f>
        <v/>
      </c>
      <c r="X435" s="148" t="str">
        <f>IF(AND(A435&lt;&gt;"",Schülerdaten!V438&lt;&gt;""),Schülerdaten!V438,"")</f>
        <v/>
      </c>
      <c r="Y435" s="148" t="str">
        <f>IF(AND(A435&lt;&gt;"",Schülerdaten!W438&lt;&gt;""),Schülerdaten!W438,"")</f>
        <v/>
      </c>
      <c r="Z435" s="148" t="str">
        <f>IF(AND(A435&lt;&gt;"",Schülerdaten!X438&lt;&gt;""),Schülerdaten!X438,"")</f>
        <v/>
      </c>
    </row>
    <row r="436" spans="1:26" x14ac:dyDescent="0.2">
      <c r="A436" s="146" t="str">
        <f>IF(OR(Schülerdaten!$C439&lt;&gt;""),Schülerdaten!A439,"")</f>
        <v/>
      </c>
      <c r="B436" s="146" t="str">
        <f>IF(A436&lt;&gt;"",Schülerdaten!B439,"")</f>
        <v/>
      </c>
      <c r="C436" s="146" t="str">
        <f>IF(AND(A436&lt;&gt;"",Schülerdaten!F439&lt;&gt;""),IF(INDEX(codeclint,MATCH(Schülerdaten!F439,libclint,0))&lt;&gt;"",INDEX(codeclint,MATCH(Schülerdaten!F439,libclint,0)),""),"")</f>
        <v/>
      </c>
      <c r="D436" s="146" t="str">
        <f t="shared" si="18"/>
        <v/>
      </c>
      <c r="E436" s="146" t="str">
        <f>IF(A436&lt;&gt;"",IF(Schülerdaten!G439&lt;&gt;"",IF(Schülerdaten!AB439&lt;&gt;"",IF(Schülerdaten!G439="LOC.ID",CONCATENATE("LOC.",Schülerdaten!AU$5),Schülerdaten!G439),""),""),"")</f>
        <v/>
      </c>
      <c r="F436" s="146" t="str">
        <f>IF(A436&lt;&gt;"",IF(Schülerdaten!H439&lt;&gt;"",Schülerdaten!H439,""),"")</f>
        <v/>
      </c>
      <c r="G436" s="146" t="str">
        <f>IF(AND(A436&lt;&gt;"",Schülerdaten!AC439&lt;&gt;""),IF(Schülerdaten!AC439=TRUE,INDEX(codesex,MATCH(Schülerdaten!I439,libsex,0)),Schülerdaten!I439),"")</f>
        <v/>
      </c>
      <c r="H436" s="147" t="str">
        <f>IF(A436&lt;&gt;"",IF(Schülerdaten!J439&lt;&gt;"",Schülerdaten!J439,""),"")</f>
        <v/>
      </c>
      <c r="I436" s="148" t="str">
        <f>IF(AND(A436&lt;&gt;"",Schülerdaten!AE439&lt;&gt;""),IF(Schülerdaten!AE439=TRUE,INDEX(codenat,MATCH(Schülerdaten!K439,libnat,0)),Schülerdaten!K439),"")</f>
        <v/>
      </c>
      <c r="J436" s="148" t="str">
        <f>IF(AND(A436&lt;&gt;"",Schülerdaten!AF439&lt;&gt;""),IF(Schülerdaten!AF439=TRUE,INDEX(codelangue,MATCH(Schülerdaten!L439,liblangue,0)),Schülerdaten!L439),"")</f>
        <v/>
      </c>
      <c r="K436" s="148" t="str">
        <f>IF(AND(A436&lt;&gt;"",Schülerdaten!AH439&lt;&gt;""),IF(Schülerdaten!AH439=TRUE,IF(INDEX(codegem,MATCH(Schülerdaten!M439,libgem,0))&lt;8000,INDEX(codegem,MATCH(Schülerdaten!M439,libgem,0)),""),Schülerdaten!M439),"")</f>
        <v/>
      </c>
      <c r="L436" s="148" t="str">
        <f>IF(AND(A436&lt;&gt;"",Schülerdaten!AH439&lt;&gt;""),IF(Schülerdaten!AH439=TRUE,INDEX(codegemhist,MATCH(Schülerdaten!M439,libgem,0)),""),"")</f>
        <v/>
      </c>
      <c r="M436" s="148" t="str">
        <f>IF(AND(A436&lt;&gt;"",Schülerdaten!AH439&lt;&gt;""),IF(Schülerdaten!AH439=TRUE,IF(INDEX(codegem,MATCH(Schülerdaten!M439,libgem,0))&gt;=8000,INDEX(codegem,MATCH(Schülerdaten!M439,libgem,0)),""),Schülerdaten!M439),"")</f>
        <v/>
      </c>
      <c r="N436" s="148" t="str">
        <f>IF(AND(A436&lt;&gt;"",Schülerdaten!AI439&lt;&gt;""),IF(Schülerdaten!AI439=TRUE,INDEX(codeschart,MATCH(Schülerdaten!N439,libschart,0)),Schülerdaten!N439),"")</f>
        <v/>
      </c>
      <c r="O436" s="148" t="str">
        <f>IF(AND(A436&lt;&gt;"",Schülerdaten!O439&lt;&gt;""),Schülerdaten!O439,"")</f>
        <v/>
      </c>
      <c r="P436" s="148" t="str">
        <f>IF(AND(A436&lt;&gt;"",Schülerdaten!AK439&lt;&gt;""),IF(Schülerdaten!AK439=TRUE,INDEX(codeform,MATCH(Schülerdaten!P439,libform,0)),Schülerdaten!P439),"")</f>
        <v/>
      </c>
      <c r="Q436" s="148" t="str">
        <f>IF(AND(A436&lt;&gt;"",Schülerdaten!AL439&lt;&gt;""),IF(Schülerdaten!AL439=TRUE,INDEX(codespe,MATCH(Schülerdaten!Q439,libspe,0)),Schülerdaten!Q439),"")</f>
        <v/>
      </c>
      <c r="R436" s="148" t="str">
        <f>IF(AND(A436&lt;&gt;"",OR(Schülerdaten!AM439&lt;&gt;"",Schülerdaten!AT439=FALSE)),IF(Schülerdaten!AM439=TRUE,INDEX(codemp1,MATCH(Schülerdaten!R439,libmp1,0)),IF(Schülerdaten!AT439=FALSE,0,Schülerdaten!R439)),"")</f>
        <v/>
      </c>
      <c r="S436" s="148" t="str">
        <f t="shared" si="19"/>
        <v/>
      </c>
      <c r="T436" s="148" t="str">
        <f t="shared" si="20"/>
        <v/>
      </c>
      <c r="U436" s="148" t="str">
        <f>IF(AND(A436&lt;&gt;"",Schülerdaten!S439&lt;&gt;""),Schülerdaten!S439,"")</f>
        <v/>
      </c>
      <c r="V436" s="148" t="str">
        <f>IF(AND(A436&lt;&gt;"",Schülerdaten!T439&lt;&gt;""),Schülerdaten!T439,"")</f>
        <v/>
      </c>
      <c r="W436" s="148" t="str">
        <f>IF(AND(A436&lt;&gt;"",Schülerdaten!U439&lt;&gt;""),Schülerdaten!U439,"")</f>
        <v/>
      </c>
      <c r="X436" s="148" t="str">
        <f>IF(AND(A436&lt;&gt;"",Schülerdaten!V439&lt;&gt;""),Schülerdaten!V439,"")</f>
        <v/>
      </c>
      <c r="Y436" s="148" t="str">
        <f>IF(AND(A436&lt;&gt;"",Schülerdaten!W439&lt;&gt;""),Schülerdaten!W439,"")</f>
        <v/>
      </c>
      <c r="Z436" s="148" t="str">
        <f>IF(AND(A436&lt;&gt;"",Schülerdaten!X439&lt;&gt;""),Schülerdaten!X439,"")</f>
        <v/>
      </c>
    </row>
    <row r="437" spans="1:26" x14ac:dyDescent="0.2">
      <c r="A437" s="146" t="str">
        <f>IF(OR(Schülerdaten!$C440&lt;&gt;""),Schülerdaten!A440,"")</f>
        <v/>
      </c>
      <c r="B437" s="146" t="str">
        <f>IF(A437&lt;&gt;"",Schülerdaten!B440,"")</f>
        <v/>
      </c>
      <c r="C437" s="146" t="str">
        <f>IF(AND(A437&lt;&gt;"",Schülerdaten!F440&lt;&gt;""),IF(INDEX(codeclint,MATCH(Schülerdaten!F440,libclint,0))&lt;&gt;"",INDEX(codeclint,MATCH(Schülerdaten!F440,libclint,0)),""),"")</f>
        <v/>
      </c>
      <c r="D437" s="146" t="str">
        <f t="shared" si="18"/>
        <v/>
      </c>
      <c r="E437" s="146" t="str">
        <f>IF(A437&lt;&gt;"",IF(Schülerdaten!G440&lt;&gt;"",IF(Schülerdaten!AB440&lt;&gt;"",IF(Schülerdaten!G440="LOC.ID",CONCATENATE("LOC.",Schülerdaten!AU$5),Schülerdaten!G440),""),""),"")</f>
        <v/>
      </c>
      <c r="F437" s="146" t="str">
        <f>IF(A437&lt;&gt;"",IF(Schülerdaten!H440&lt;&gt;"",Schülerdaten!H440,""),"")</f>
        <v/>
      </c>
      <c r="G437" s="146" t="str">
        <f>IF(AND(A437&lt;&gt;"",Schülerdaten!AC440&lt;&gt;""),IF(Schülerdaten!AC440=TRUE,INDEX(codesex,MATCH(Schülerdaten!I440,libsex,0)),Schülerdaten!I440),"")</f>
        <v/>
      </c>
      <c r="H437" s="147" t="str">
        <f>IF(A437&lt;&gt;"",IF(Schülerdaten!J440&lt;&gt;"",Schülerdaten!J440,""),"")</f>
        <v/>
      </c>
      <c r="I437" s="148" t="str">
        <f>IF(AND(A437&lt;&gt;"",Schülerdaten!AE440&lt;&gt;""),IF(Schülerdaten!AE440=TRUE,INDEX(codenat,MATCH(Schülerdaten!K440,libnat,0)),Schülerdaten!K440),"")</f>
        <v/>
      </c>
      <c r="J437" s="148" t="str">
        <f>IF(AND(A437&lt;&gt;"",Schülerdaten!AF440&lt;&gt;""),IF(Schülerdaten!AF440=TRUE,INDEX(codelangue,MATCH(Schülerdaten!L440,liblangue,0)),Schülerdaten!L440),"")</f>
        <v/>
      </c>
      <c r="K437" s="148" t="str">
        <f>IF(AND(A437&lt;&gt;"",Schülerdaten!AH440&lt;&gt;""),IF(Schülerdaten!AH440=TRUE,IF(INDEX(codegem,MATCH(Schülerdaten!M440,libgem,0))&lt;8000,INDEX(codegem,MATCH(Schülerdaten!M440,libgem,0)),""),Schülerdaten!M440),"")</f>
        <v/>
      </c>
      <c r="L437" s="148" t="str">
        <f>IF(AND(A437&lt;&gt;"",Schülerdaten!AH440&lt;&gt;""),IF(Schülerdaten!AH440=TRUE,INDEX(codegemhist,MATCH(Schülerdaten!M440,libgem,0)),""),"")</f>
        <v/>
      </c>
      <c r="M437" s="148" t="str">
        <f>IF(AND(A437&lt;&gt;"",Schülerdaten!AH440&lt;&gt;""),IF(Schülerdaten!AH440=TRUE,IF(INDEX(codegem,MATCH(Schülerdaten!M440,libgem,0))&gt;=8000,INDEX(codegem,MATCH(Schülerdaten!M440,libgem,0)),""),Schülerdaten!M440),"")</f>
        <v/>
      </c>
      <c r="N437" s="148" t="str">
        <f>IF(AND(A437&lt;&gt;"",Schülerdaten!AI440&lt;&gt;""),IF(Schülerdaten!AI440=TRUE,INDEX(codeschart,MATCH(Schülerdaten!N440,libschart,0)),Schülerdaten!N440),"")</f>
        <v/>
      </c>
      <c r="O437" s="148" t="str">
        <f>IF(AND(A437&lt;&gt;"",Schülerdaten!O440&lt;&gt;""),Schülerdaten!O440,"")</f>
        <v/>
      </c>
      <c r="P437" s="148" t="str">
        <f>IF(AND(A437&lt;&gt;"",Schülerdaten!AK440&lt;&gt;""),IF(Schülerdaten!AK440=TRUE,INDEX(codeform,MATCH(Schülerdaten!P440,libform,0)),Schülerdaten!P440),"")</f>
        <v/>
      </c>
      <c r="Q437" s="148" t="str">
        <f>IF(AND(A437&lt;&gt;"",Schülerdaten!AL440&lt;&gt;""),IF(Schülerdaten!AL440=TRUE,INDEX(codespe,MATCH(Schülerdaten!Q440,libspe,0)),Schülerdaten!Q440),"")</f>
        <v/>
      </c>
      <c r="R437" s="148" t="str">
        <f>IF(AND(A437&lt;&gt;"",OR(Schülerdaten!AM440&lt;&gt;"",Schülerdaten!AT440=FALSE)),IF(Schülerdaten!AM440=TRUE,INDEX(codemp1,MATCH(Schülerdaten!R440,libmp1,0)),IF(Schülerdaten!AT440=FALSE,0,Schülerdaten!R440)),"")</f>
        <v/>
      </c>
      <c r="S437" s="148" t="str">
        <f t="shared" si="19"/>
        <v/>
      </c>
      <c r="T437" s="148" t="str">
        <f t="shared" si="20"/>
        <v/>
      </c>
      <c r="U437" s="148" t="str">
        <f>IF(AND(A437&lt;&gt;"",Schülerdaten!S440&lt;&gt;""),Schülerdaten!S440,"")</f>
        <v/>
      </c>
      <c r="V437" s="148" t="str">
        <f>IF(AND(A437&lt;&gt;"",Schülerdaten!T440&lt;&gt;""),Schülerdaten!T440,"")</f>
        <v/>
      </c>
      <c r="W437" s="148" t="str">
        <f>IF(AND(A437&lt;&gt;"",Schülerdaten!U440&lt;&gt;""),Schülerdaten!U440,"")</f>
        <v/>
      </c>
      <c r="X437" s="148" t="str">
        <f>IF(AND(A437&lt;&gt;"",Schülerdaten!V440&lt;&gt;""),Schülerdaten!V440,"")</f>
        <v/>
      </c>
      <c r="Y437" s="148" t="str">
        <f>IF(AND(A437&lt;&gt;"",Schülerdaten!W440&lt;&gt;""),Schülerdaten!W440,"")</f>
        <v/>
      </c>
      <c r="Z437" s="148" t="str">
        <f>IF(AND(A437&lt;&gt;"",Schülerdaten!X440&lt;&gt;""),Schülerdaten!X440,"")</f>
        <v/>
      </c>
    </row>
    <row r="438" spans="1:26" x14ac:dyDescent="0.2">
      <c r="A438" s="146" t="str">
        <f>IF(OR(Schülerdaten!$C441&lt;&gt;""),Schülerdaten!A441,"")</f>
        <v/>
      </c>
      <c r="B438" s="146" t="str">
        <f>IF(A438&lt;&gt;"",Schülerdaten!B441,"")</f>
        <v/>
      </c>
      <c r="C438" s="146" t="str">
        <f>IF(AND(A438&lt;&gt;"",Schülerdaten!F441&lt;&gt;""),IF(INDEX(codeclint,MATCH(Schülerdaten!F441,libclint,0))&lt;&gt;"",INDEX(codeclint,MATCH(Schülerdaten!F441,libclint,0)),""),"")</f>
        <v/>
      </c>
      <c r="D438" s="146" t="str">
        <f t="shared" si="18"/>
        <v/>
      </c>
      <c r="E438" s="146" t="str">
        <f>IF(A438&lt;&gt;"",IF(Schülerdaten!G441&lt;&gt;"",IF(Schülerdaten!AB441&lt;&gt;"",IF(Schülerdaten!G441="LOC.ID",CONCATENATE("LOC.",Schülerdaten!AU$5),Schülerdaten!G441),""),""),"")</f>
        <v/>
      </c>
      <c r="F438" s="146" t="str">
        <f>IF(A438&lt;&gt;"",IF(Schülerdaten!H441&lt;&gt;"",Schülerdaten!H441,""),"")</f>
        <v/>
      </c>
      <c r="G438" s="146" t="str">
        <f>IF(AND(A438&lt;&gt;"",Schülerdaten!AC441&lt;&gt;""),IF(Schülerdaten!AC441=TRUE,INDEX(codesex,MATCH(Schülerdaten!I441,libsex,0)),Schülerdaten!I441),"")</f>
        <v/>
      </c>
      <c r="H438" s="147" t="str">
        <f>IF(A438&lt;&gt;"",IF(Schülerdaten!J441&lt;&gt;"",Schülerdaten!J441,""),"")</f>
        <v/>
      </c>
      <c r="I438" s="148" t="str">
        <f>IF(AND(A438&lt;&gt;"",Schülerdaten!AE441&lt;&gt;""),IF(Schülerdaten!AE441=TRUE,INDEX(codenat,MATCH(Schülerdaten!K441,libnat,0)),Schülerdaten!K441),"")</f>
        <v/>
      </c>
      <c r="J438" s="148" t="str">
        <f>IF(AND(A438&lt;&gt;"",Schülerdaten!AF441&lt;&gt;""),IF(Schülerdaten!AF441=TRUE,INDEX(codelangue,MATCH(Schülerdaten!L441,liblangue,0)),Schülerdaten!L441),"")</f>
        <v/>
      </c>
      <c r="K438" s="148" t="str">
        <f>IF(AND(A438&lt;&gt;"",Schülerdaten!AH441&lt;&gt;""),IF(Schülerdaten!AH441=TRUE,IF(INDEX(codegem,MATCH(Schülerdaten!M441,libgem,0))&lt;8000,INDEX(codegem,MATCH(Schülerdaten!M441,libgem,0)),""),Schülerdaten!M441),"")</f>
        <v/>
      </c>
      <c r="L438" s="148" t="str">
        <f>IF(AND(A438&lt;&gt;"",Schülerdaten!AH441&lt;&gt;""),IF(Schülerdaten!AH441=TRUE,INDEX(codegemhist,MATCH(Schülerdaten!M441,libgem,0)),""),"")</f>
        <v/>
      </c>
      <c r="M438" s="148" t="str">
        <f>IF(AND(A438&lt;&gt;"",Schülerdaten!AH441&lt;&gt;""),IF(Schülerdaten!AH441=TRUE,IF(INDEX(codegem,MATCH(Schülerdaten!M441,libgem,0))&gt;=8000,INDEX(codegem,MATCH(Schülerdaten!M441,libgem,0)),""),Schülerdaten!M441),"")</f>
        <v/>
      </c>
      <c r="N438" s="148" t="str">
        <f>IF(AND(A438&lt;&gt;"",Schülerdaten!AI441&lt;&gt;""),IF(Schülerdaten!AI441=TRUE,INDEX(codeschart,MATCH(Schülerdaten!N441,libschart,0)),Schülerdaten!N441),"")</f>
        <v/>
      </c>
      <c r="O438" s="148" t="str">
        <f>IF(AND(A438&lt;&gt;"",Schülerdaten!O441&lt;&gt;""),Schülerdaten!O441,"")</f>
        <v/>
      </c>
      <c r="P438" s="148" t="str">
        <f>IF(AND(A438&lt;&gt;"",Schülerdaten!AK441&lt;&gt;""),IF(Schülerdaten!AK441=TRUE,INDEX(codeform,MATCH(Schülerdaten!P441,libform,0)),Schülerdaten!P441),"")</f>
        <v/>
      </c>
      <c r="Q438" s="148" t="str">
        <f>IF(AND(A438&lt;&gt;"",Schülerdaten!AL441&lt;&gt;""),IF(Schülerdaten!AL441=TRUE,INDEX(codespe,MATCH(Schülerdaten!Q441,libspe,0)),Schülerdaten!Q441),"")</f>
        <v/>
      </c>
      <c r="R438" s="148" t="str">
        <f>IF(AND(A438&lt;&gt;"",OR(Schülerdaten!AM441&lt;&gt;"",Schülerdaten!AT441=FALSE)),IF(Schülerdaten!AM441=TRUE,INDEX(codemp1,MATCH(Schülerdaten!R441,libmp1,0)),IF(Schülerdaten!AT441=FALSE,0,Schülerdaten!R441)),"")</f>
        <v/>
      </c>
      <c r="S438" s="148" t="str">
        <f t="shared" si="19"/>
        <v/>
      </c>
      <c r="T438" s="148" t="str">
        <f t="shared" si="20"/>
        <v/>
      </c>
      <c r="U438" s="148" t="str">
        <f>IF(AND(A438&lt;&gt;"",Schülerdaten!S441&lt;&gt;""),Schülerdaten!S441,"")</f>
        <v/>
      </c>
      <c r="V438" s="148" t="str">
        <f>IF(AND(A438&lt;&gt;"",Schülerdaten!T441&lt;&gt;""),Schülerdaten!T441,"")</f>
        <v/>
      </c>
      <c r="W438" s="148" t="str">
        <f>IF(AND(A438&lt;&gt;"",Schülerdaten!U441&lt;&gt;""),Schülerdaten!U441,"")</f>
        <v/>
      </c>
      <c r="X438" s="148" t="str">
        <f>IF(AND(A438&lt;&gt;"",Schülerdaten!V441&lt;&gt;""),Schülerdaten!V441,"")</f>
        <v/>
      </c>
      <c r="Y438" s="148" t="str">
        <f>IF(AND(A438&lt;&gt;"",Schülerdaten!W441&lt;&gt;""),Schülerdaten!W441,"")</f>
        <v/>
      </c>
      <c r="Z438" s="148" t="str">
        <f>IF(AND(A438&lt;&gt;"",Schülerdaten!X441&lt;&gt;""),Schülerdaten!X441,"")</f>
        <v/>
      </c>
    </row>
    <row r="439" spans="1:26" x14ac:dyDescent="0.2">
      <c r="A439" s="146" t="str">
        <f>IF(OR(Schülerdaten!$C442&lt;&gt;""),Schülerdaten!A442,"")</f>
        <v/>
      </c>
      <c r="B439" s="146" t="str">
        <f>IF(A439&lt;&gt;"",Schülerdaten!B442,"")</f>
        <v/>
      </c>
      <c r="C439" s="146" t="str">
        <f>IF(AND(A439&lt;&gt;"",Schülerdaten!F442&lt;&gt;""),IF(INDEX(codeclint,MATCH(Schülerdaten!F442,libclint,0))&lt;&gt;"",INDEX(codeclint,MATCH(Schülerdaten!F442,libclint,0)),""),"")</f>
        <v/>
      </c>
      <c r="D439" s="146" t="str">
        <f t="shared" si="18"/>
        <v/>
      </c>
      <c r="E439" s="146" t="str">
        <f>IF(A439&lt;&gt;"",IF(Schülerdaten!G442&lt;&gt;"",IF(Schülerdaten!AB442&lt;&gt;"",IF(Schülerdaten!G442="LOC.ID",CONCATENATE("LOC.",Schülerdaten!AU$5),Schülerdaten!G442),""),""),"")</f>
        <v/>
      </c>
      <c r="F439" s="146" t="str">
        <f>IF(A439&lt;&gt;"",IF(Schülerdaten!H442&lt;&gt;"",Schülerdaten!H442,""),"")</f>
        <v/>
      </c>
      <c r="G439" s="146" t="str">
        <f>IF(AND(A439&lt;&gt;"",Schülerdaten!AC442&lt;&gt;""),IF(Schülerdaten!AC442=TRUE,INDEX(codesex,MATCH(Schülerdaten!I442,libsex,0)),Schülerdaten!I442),"")</f>
        <v/>
      </c>
      <c r="H439" s="147" t="str">
        <f>IF(A439&lt;&gt;"",IF(Schülerdaten!J442&lt;&gt;"",Schülerdaten!J442,""),"")</f>
        <v/>
      </c>
      <c r="I439" s="148" t="str">
        <f>IF(AND(A439&lt;&gt;"",Schülerdaten!AE442&lt;&gt;""),IF(Schülerdaten!AE442=TRUE,INDEX(codenat,MATCH(Schülerdaten!K442,libnat,0)),Schülerdaten!K442),"")</f>
        <v/>
      </c>
      <c r="J439" s="148" t="str">
        <f>IF(AND(A439&lt;&gt;"",Schülerdaten!AF442&lt;&gt;""),IF(Schülerdaten!AF442=TRUE,INDEX(codelangue,MATCH(Schülerdaten!L442,liblangue,0)),Schülerdaten!L442),"")</f>
        <v/>
      </c>
      <c r="K439" s="148" t="str">
        <f>IF(AND(A439&lt;&gt;"",Schülerdaten!AH442&lt;&gt;""),IF(Schülerdaten!AH442=TRUE,IF(INDEX(codegem,MATCH(Schülerdaten!M442,libgem,0))&lt;8000,INDEX(codegem,MATCH(Schülerdaten!M442,libgem,0)),""),Schülerdaten!M442),"")</f>
        <v/>
      </c>
      <c r="L439" s="148" t="str">
        <f>IF(AND(A439&lt;&gt;"",Schülerdaten!AH442&lt;&gt;""),IF(Schülerdaten!AH442=TRUE,INDEX(codegemhist,MATCH(Schülerdaten!M442,libgem,0)),""),"")</f>
        <v/>
      </c>
      <c r="M439" s="148" t="str">
        <f>IF(AND(A439&lt;&gt;"",Schülerdaten!AH442&lt;&gt;""),IF(Schülerdaten!AH442=TRUE,IF(INDEX(codegem,MATCH(Schülerdaten!M442,libgem,0))&gt;=8000,INDEX(codegem,MATCH(Schülerdaten!M442,libgem,0)),""),Schülerdaten!M442),"")</f>
        <v/>
      </c>
      <c r="N439" s="148" t="str">
        <f>IF(AND(A439&lt;&gt;"",Schülerdaten!AI442&lt;&gt;""),IF(Schülerdaten!AI442=TRUE,INDEX(codeschart,MATCH(Schülerdaten!N442,libschart,0)),Schülerdaten!N442),"")</f>
        <v/>
      </c>
      <c r="O439" s="148" t="str">
        <f>IF(AND(A439&lt;&gt;"",Schülerdaten!O442&lt;&gt;""),Schülerdaten!O442,"")</f>
        <v/>
      </c>
      <c r="P439" s="148" t="str">
        <f>IF(AND(A439&lt;&gt;"",Schülerdaten!AK442&lt;&gt;""),IF(Schülerdaten!AK442=TRUE,INDEX(codeform,MATCH(Schülerdaten!P442,libform,0)),Schülerdaten!P442),"")</f>
        <v/>
      </c>
      <c r="Q439" s="148" t="str">
        <f>IF(AND(A439&lt;&gt;"",Schülerdaten!AL442&lt;&gt;""),IF(Schülerdaten!AL442=TRUE,INDEX(codespe,MATCH(Schülerdaten!Q442,libspe,0)),Schülerdaten!Q442),"")</f>
        <v/>
      </c>
      <c r="R439" s="148" t="str">
        <f>IF(AND(A439&lt;&gt;"",OR(Schülerdaten!AM442&lt;&gt;"",Schülerdaten!AT442=FALSE)),IF(Schülerdaten!AM442=TRUE,INDEX(codemp1,MATCH(Schülerdaten!R442,libmp1,0)),IF(Schülerdaten!AT442=FALSE,0,Schülerdaten!R442)),"")</f>
        <v/>
      </c>
      <c r="S439" s="148" t="str">
        <f t="shared" si="19"/>
        <v/>
      </c>
      <c r="T439" s="148" t="str">
        <f t="shared" si="20"/>
        <v/>
      </c>
      <c r="U439" s="148" t="str">
        <f>IF(AND(A439&lt;&gt;"",Schülerdaten!S442&lt;&gt;""),Schülerdaten!S442,"")</f>
        <v/>
      </c>
      <c r="V439" s="148" t="str">
        <f>IF(AND(A439&lt;&gt;"",Schülerdaten!T442&lt;&gt;""),Schülerdaten!T442,"")</f>
        <v/>
      </c>
      <c r="W439" s="148" t="str">
        <f>IF(AND(A439&lt;&gt;"",Schülerdaten!U442&lt;&gt;""),Schülerdaten!U442,"")</f>
        <v/>
      </c>
      <c r="X439" s="148" t="str">
        <f>IF(AND(A439&lt;&gt;"",Schülerdaten!V442&lt;&gt;""),Schülerdaten!V442,"")</f>
        <v/>
      </c>
      <c r="Y439" s="148" t="str">
        <f>IF(AND(A439&lt;&gt;"",Schülerdaten!W442&lt;&gt;""),Schülerdaten!W442,"")</f>
        <v/>
      </c>
      <c r="Z439" s="148" t="str">
        <f>IF(AND(A439&lt;&gt;"",Schülerdaten!X442&lt;&gt;""),Schülerdaten!X442,"")</f>
        <v/>
      </c>
    </row>
    <row r="440" spans="1:26" x14ac:dyDescent="0.2">
      <c r="A440" s="146" t="str">
        <f>IF(OR(Schülerdaten!$C443&lt;&gt;""),Schülerdaten!A443,"")</f>
        <v/>
      </c>
      <c r="B440" s="146" t="str">
        <f>IF(A440&lt;&gt;"",Schülerdaten!B443,"")</f>
        <v/>
      </c>
      <c r="C440" s="146" t="str">
        <f>IF(AND(A440&lt;&gt;"",Schülerdaten!F443&lt;&gt;""),IF(INDEX(codeclint,MATCH(Schülerdaten!F443,libclint,0))&lt;&gt;"",INDEX(codeclint,MATCH(Schülerdaten!F443,libclint,0)),""),"")</f>
        <v/>
      </c>
      <c r="D440" s="146" t="str">
        <f t="shared" si="18"/>
        <v/>
      </c>
      <c r="E440" s="146" t="str">
        <f>IF(A440&lt;&gt;"",IF(Schülerdaten!G443&lt;&gt;"",IF(Schülerdaten!AB443&lt;&gt;"",IF(Schülerdaten!G443="LOC.ID",CONCATENATE("LOC.",Schülerdaten!AU$5),Schülerdaten!G443),""),""),"")</f>
        <v/>
      </c>
      <c r="F440" s="146" t="str">
        <f>IF(A440&lt;&gt;"",IF(Schülerdaten!H443&lt;&gt;"",Schülerdaten!H443,""),"")</f>
        <v/>
      </c>
      <c r="G440" s="146" t="str">
        <f>IF(AND(A440&lt;&gt;"",Schülerdaten!AC443&lt;&gt;""),IF(Schülerdaten!AC443=TRUE,INDEX(codesex,MATCH(Schülerdaten!I443,libsex,0)),Schülerdaten!I443),"")</f>
        <v/>
      </c>
      <c r="H440" s="147" t="str">
        <f>IF(A440&lt;&gt;"",IF(Schülerdaten!J443&lt;&gt;"",Schülerdaten!J443,""),"")</f>
        <v/>
      </c>
      <c r="I440" s="148" t="str">
        <f>IF(AND(A440&lt;&gt;"",Schülerdaten!AE443&lt;&gt;""),IF(Schülerdaten!AE443=TRUE,INDEX(codenat,MATCH(Schülerdaten!K443,libnat,0)),Schülerdaten!K443),"")</f>
        <v/>
      </c>
      <c r="J440" s="148" t="str">
        <f>IF(AND(A440&lt;&gt;"",Schülerdaten!AF443&lt;&gt;""),IF(Schülerdaten!AF443=TRUE,INDEX(codelangue,MATCH(Schülerdaten!L443,liblangue,0)),Schülerdaten!L443),"")</f>
        <v/>
      </c>
      <c r="K440" s="148" t="str">
        <f>IF(AND(A440&lt;&gt;"",Schülerdaten!AH443&lt;&gt;""),IF(Schülerdaten!AH443=TRUE,IF(INDEX(codegem,MATCH(Schülerdaten!M443,libgem,0))&lt;8000,INDEX(codegem,MATCH(Schülerdaten!M443,libgem,0)),""),Schülerdaten!M443),"")</f>
        <v/>
      </c>
      <c r="L440" s="148" t="str">
        <f>IF(AND(A440&lt;&gt;"",Schülerdaten!AH443&lt;&gt;""),IF(Schülerdaten!AH443=TRUE,INDEX(codegemhist,MATCH(Schülerdaten!M443,libgem,0)),""),"")</f>
        <v/>
      </c>
      <c r="M440" s="148" t="str">
        <f>IF(AND(A440&lt;&gt;"",Schülerdaten!AH443&lt;&gt;""),IF(Schülerdaten!AH443=TRUE,IF(INDEX(codegem,MATCH(Schülerdaten!M443,libgem,0))&gt;=8000,INDEX(codegem,MATCH(Schülerdaten!M443,libgem,0)),""),Schülerdaten!M443),"")</f>
        <v/>
      </c>
      <c r="N440" s="148" t="str">
        <f>IF(AND(A440&lt;&gt;"",Schülerdaten!AI443&lt;&gt;""),IF(Schülerdaten!AI443=TRUE,INDEX(codeschart,MATCH(Schülerdaten!N443,libschart,0)),Schülerdaten!N443),"")</f>
        <v/>
      </c>
      <c r="O440" s="148" t="str">
        <f>IF(AND(A440&lt;&gt;"",Schülerdaten!O443&lt;&gt;""),Schülerdaten!O443,"")</f>
        <v/>
      </c>
      <c r="P440" s="148" t="str">
        <f>IF(AND(A440&lt;&gt;"",Schülerdaten!AK443&lt;&gt;""),IF(Schülerdaten!AK443=TRUE,INDEX(codeform,MATCH(Schülerdaten!P443,libform,0)),Schülerdaten!P443),"")</f>
        <v/>
      </c>
      <c r="Q440" s="148" t="str">
        <f>IF(AND(A440&lt;&gt;"",Schülerdaten!AL443&lt;&gt;""),IF(Schülerdaten!AL443=TRUE,INDEX(codespe,MATCH(Schülerdaten!Q443,libspe,0)),Schülerdaten!Q443),"")</f>
        <v/>
      </c>
      <c r="R440" s="148" t="str">
        <f>IF(AND(A440&lt;&gt;"",OR(Schülerdaten!AM443&lt;&gt;"",Schülerdaten!AT443=FALSE)),IF(Schülerdaten!AM443=TRUE,INDEX(codemp1,MATCH(Schülerdaten!R443,libmp1,0)),IF(Schülerdaten!AT443=FALSE,0,Schülerdaten!R443)),"")</f>
        <v/>
      </c>
      <c r="S440" s="148" t="str">
        <f t="shared" si="19"/>
        <v/>
      </c>
      <c r="T440" s="148" t="str">
        <f t="shared" si="20"/>
        <v/>
      </c>
      <c r="U440" s="148" t="str">
        <f>IF(AND(A440&lt;&gt;"",Schülerdaten!S443&lt;&gt;""),Schülerdaten!S443,"")</f>
        <v/>
      </c>
      <c r="V440" s="148" t="str">
        <f>IF(AND(A440&lt;&gt;"",Schülerdaten!T443&lt;&gt;""),Schülerdaten!T443,"")</f>
        <v/>
      </c>
      <c r="W440" s="148" t="str">
        <f>IF(AND(A440&lt;&gt;"",Schülerdaten!U443&lt;&gt;""),Schülerdaten!U443,"")</f>
        <v/>
      </c>
      <c r="X440" s="148" t="str">
        <f>IF(AND(A440&lt;&gt;"",Schülerdaten!V443&lt;&gt;""),Schülerdaten!V443,"")</f>
        <v/>
      </c>
      <c r="Y440" s="148" t="str">
        <f>IF(AND(A440&lt;&gt;"",Schülerdaten!W443&lt;&gt;""),Schülerdaten!W443,"")</f>
        <v/>
      </c>
      <c r="Z440" s="148" t="str">
        <f>IF(AND(A440&lt;&gt;"",Schülerdaten!X443&lt;&gt;""),Schülerdaten!X443,"")</f>
        <v/>
      </c>
    </row>
    <row r="441" spans="1:26" x14ac:dyDescent="0.2">
      <c r="A441" s="146" t="str">
        <f>IF(OR(Schülerdaten!$C444&lt;&gt;""),Schülerdaten!A444,"")</f>
        <v/>
      </c>
      <c r="B441" s="146" t="str">
        <f>IF(A441&lt;&gt;"",Schülerdaten!B444,"")</f>
        <v/>
      </c>
      <c r="C441" s="146" t="str">
        <f>IF(AND(A441&lt;&gt;"",Schülerdaten!F444&lt;&gt;""),IF(INDEX(codeclint,MATCH(Schülerdaten!F444,libclint,0))&lt;&gt;"",INDEX(codeclint,MATCH(Schülerdaten!F444,libclint,0)),""),"")</f>
        <v/>
      </c>
      <c r="D441" s="146" t="str">
        <f t="shared" si="18"/>
        <v/>
      </c>
      <c r="E441" s="146" t="str">
        <f>IF(A441&lt;&gt;"",IF(Schülerdaten!G444&lt;&gt;"",IF(Schülerdaten!AB444&lt;&gt;"",IF(Schülerdaten!G444="LOC.ID",CONCATENATE("LOC.",Schülerdaten!AU$5),Schülerdaten!G444),""),""),"")</f>
        <v/>
      </c>
      <c r="F441" s="146" t="str">
        <f>IF(A441&lt;&gt;"",IF(Schülerdaten!H444&lt;&gt;"",Schülerdaten!H444,""),"")</f>
        <v/>
      </c>
      <c r="G441" s="146" t="str">
        <f>IF(AND(A441&lt;&gt;"",Schülerdaten!AC444&lt;&gt;""),IF(Schülerdaten!AC444=TRUE,INDEX(codesex,MATCH(Schülerdaten!I444,libsex,0)),Schülerdaten!I444),"")</f>
        <v/>
      </c>
      <c r="H441" s="147" t="str">
        <f>IF(A441&lt;&gt;"",IF(Schülerdaten!J444&lt;&gt;"",Schülerdaten!J444,""),"")</f>
        <v/>
      </c>
      <c r="I441" s="148" t="str">
        <f>IF(AND(A441&lt;&gt;"",Schülerdaten!AE444&lt;&gt;""),IF(Schülerdaten!AE444=TRUE,INDEX(codenat,MATCH(Schülerdaten!K444,libnat,0)),Schülerdaten!K444),"")</f>
        <v/>
      </c>
      <c r="J441" s="148" t="str">
        <f>IF(AND(A441&lt;&gt;"",Schülerdaten!AF444&lt;&gt;""),IF(Schülerdaten!AF444=TRUE,INDEX(codelangue,MATCH(Schülerdaten!L444,liblangue,0)),Schülerdaten!L444),"")</f>
        <v/>
      </c>
      <c r="K441" s="148" t="str">
        <f>IF(AND(A441&lt;&gt;"",Schülerdaten!AH444&lt;&gt;""),IF(Schülerdaten!AH444=TRUE,IF(INDEX(codegem,MATCH(Schülerdaten!M444,libgem,0))&lt;8000,INDEX(codegem,MATCH(Schülerdaten!M444,libgem,0)),""),Schülerdaten!M444),"")</f>
        <v/>
      </c>
      <c r="L441" s="148" t="str">
        <f>IF(AND(A441&lt;&gt;"",Schülerdaten!AH444&lt;&gt;""),IF(Schülerdaten!AH444=TRUE,INDEX(codegemhist,MATCH(Schülerdaten!M444,libgem,0)),""),"")</f>
        <v/>
      </c>
      <c r="M441" s="148" t="str">
        <f>IF(AND(A441&lt;&gt;"",Schülerdaten!AH444&lt;&gt;""),IF(Schülerdaten!AH444=TRUE,IF(INDEX(codegem,MATCH(Schülerdaten!M444,libgem,0))&gt;=8000,INDEX(codegem,MATCH(Schülerdaten!M444,libgem,0)),""),Schülerdaten!M444),"")</f>
        <v/>
      </c>
      <c r="N441" s="148" t="str">
        <f>IF(AND(A441&lt;&gt;"",Schülerdaten!AI444&lt;&gt;""),IF(Schülerdaten!AI444=TRUE,INDEX(codeschart,MATCH(Schülerdaten!N444,libschart,0)),Schülerdaten!N444),"")</f>
        <v/>
      </c>
      <c r="O441" s="148" t="str">
        <f>IF(AND(A441&lt;&gt;"",Schülerdaten!O444&lt;&gt;""),Schülerdaten!O444,"")</f>
        <v/>
      </c>
      <c r="P441" s="148" t="str">
        <f>IF(AND(A441&lt;&gt;"",Schülerdaten!AK444&lt;&gt;""),IF(Schülerdaten!AK444=TRUE,INDEX(codeform,MATCH(Schülerdaten!P444,libform,0)),Schülerdaten!P444),"")</f>
        <v/>
      </c>
      <c r="Q441" s="148" t="str">
        <f>IF(AND(A441&lt;&gt;"",Schülerdaten!AL444&lt;&gt;""),IF(Schülerdaten!AL444=TRUE,INDEX(codespe,MATCH(Schülerdaten!Q444,libspe,0)),Schülerdaten!Q444),"")</f>
        <v/>
      </c>
      <c r="R441" s="148" t="str">
        <f>IF(AND(A441&lt;&gt;"",OR(Schülerdaten!AM444&lt;&gt;"",Schülerdaten!AT444=FALSE)),IF(Schülerdaten!AM444=TRUE,INDEX(codemp1,MATCH(Schülerdaten!R444,libmp1,0)),IF(Schülerdaten!AT444=FALSE,0,Schülerdaten!R444)),"")</f>
        <v/>
      </c>
      <c r="S441" s="148" t="str">
        <f t="shared" si="19"/>
        <v/>
      </c>
      <c r="T441" s="148" t="str">
        <f t="shared" si="20"/>
        <v/>
      </c>
      <c r="U441" s="148" t="str">
        <f>IF(AND(A441&lt;&gt;"",Schülerdaten!S444&lt;&gt;""),Schülerdaten!S444,"")</f>
        <v/>
      </c>
      <c r="V441" s="148" t="str">
        <f>IF(AND(A441&lt;&gt;"",Schülerdaten!T444&lt;&gt;""),Schülerdaten!T444,"")</f>
        <v/>
      </c>
      <c r="W441" s="148" t="str">
        <f>IF(AND(A441&lt;&gt;"",Schülerdaten!U444&lt;&gt;""),Schülerdaten!U444,"")</f>
        <v/>
      </c>
      <c r="X441" s="148" t="str">
        <f>IF(AND(A441&lt;&gt;"",Schülerdaten!V444&lt;&gt;""),Schülerdaten!V444,"")</f>
        <v/>
      </c>
      <c r="Y441" s="148" t="str">
        <f>IF(AND(A441&lt;&gt;"",Schülerdaten!W444&lt;&gt;""),Schülerdaten!W444,"")</f>
        <v/>
      </c>
      <c r="Z441" s="148" t="str">
        <f>IF(AND(A441&lt;&gt;"",Schülerdaten!X444&lt;&gt;""),Schülerdaten!X444,"")</f>
        <v/>
      </c>
    </row>
    <row r="442" spans="1:26" x14ac:dyDescent="0.2">
      <c r="A442" s="146" t="str">
        <f>IF(OR(Schülerdaten!$C445&lt;&gt;""),Schülerdaten!A445,"")</f>
        <v/>
      </c>
      <c r="B442" s="146" t="str">
        <f>IF(A442&lt;&gt;"",Schülerdaten!B445,"")</f>
        <v/>
      </c>
      <c r="C442" s="146" t="str">
        <f>IF(AND(A442&lt;&gt;"",Schülerdaten!F445&lt;&gt;""),IF(INDEX(codeclint,MATCH(Schülerdaten!F445,libclint,0))&lt;&gt;"",INDEX(codeclint,MATCH(Schülerdaten!F445,libclint,0)),""),"")</f>
        <v/>
      </c>
      <c r="D442" s="146" t="str">
        <f t="shared" si="18"/>
        <v/>
      </c>
      <c r="E442" s="146" t="str">
        <f>IF(A442&lt;&gt;"",IF(Schülerdaten!G445&lt;&gt;"",IF(Schülerdaten!AB445&lt;&gt;"",IF(Schülerdaten!G445="LOC.ID",CONCATENATE("LOC.",Schülerdaten!AU$5),Schülerdaten!G445),""),""),"")</f>
        <v/>
      </c>
      <c r="F442" s="146" t="str">
        <f>IF(A442&lt;&gt;"",IF(Schülerdaten!H445&lt;&gt;"",Schülerdaten!H445,""),"")</f>
        <v/>
      </c>
      <c r="G442" s="146" t="str">
        <f>IF(AND(A442&lt;&gt;"",Schülerdaten!AC445&lt;&gt;""),IF(Schülerdaten!AC445=TRUE,INDEX(codesex,MATCH(Schülerdaten!I445,libsex,0)),Schülerdaten!I445),"")</f>
        <v/>
      </c>
      <c r="H442" s="147" t="str">
        <f>IF(A442&lt;&gt;"",IF(Schülerdaten!J445&lt;&gt;"",Schülerdaten!J445,""),"")</f>
        <v/>
      </c>
      <c r="I442" s="148" t="str">
        <f>IF(AND(A442&lt;&gt;"",Schülerdaten!AE445&lt;&gt;""),IF(Schülerdaten!AE445=TRUE,INDEX(codenat,MATCH(Schülerdaten!K445,libnat,0)),Schülerdaten!K445),"")</f>
        <v/>
      </c>
      <c r="J442" s="148" t="str">
        <f>IF(AND(A442&lt;&gt;"",Schülerdaten!AF445&lt;&gt;""),IF(Schülerdaten!AF445=TRUE,INDEX(codelangue,MATCH(Schülerdaten!L445,liblangue,0)),Schülerdaten!L445),"")</f>
        <v/>
      </c>
      <c r="K442" s="148" t="str">
        <f>IF(AND(A442&lt;&gt;"",Schülerdaten!AH445&lt;&gt;""),IF(Schülerdaten!AH445=TRUE,IF(INDEX(codegem,MATCH(Schülerdaten!M445,libgem,0))&lt;8000,INDEX(codegem,MATCH(Schülerdaten!M445,libgem,0)),""),Schülerdaten!M445),"")</f>
        <v/>
      </c>
      <c r="L442" s="148" t="str">
        <f>IF(AND(A442&lt;&gt;"",Schülerdaten!AH445&lt;&gt;""),IF(Schülerdaten!AH445=TRUE,INDEX(codegemhist,MATCH(Schülerdaten!M445,libgem,0)),""),"")</f>
        <v/>
      </c>
      <c r="M442" s="148" t="str">
        <f>IF(AND(A442&lt;&gt;"",Schülerdaten!AH445&lt;&gt;""),IF(Schülerdaten!AH445=TRUE,IF(INDEX(codegem,MATCH(Schülerdaten!M445,libgem,0))&gt;=8000,INDEX(codegem,MATCH(Schülerdaten!M445,libgem,0)),""),Schülerdaten!M445),"")</f>
        <v/>
      </c>
      <c r="N442" s="148" t="str">
        <f>IF(AND(A442&lt;&gt;"",Schülerdaten!AI445&lt;&gt;""),IF(Schülerdaten!AI445=TRUE,INDEX(codeschart,MATCH(Schülerdaten!N445,libschart,0)),Schülerdaten!N445),"")</f>
        <v/>
      </c>
      <c r="O442" s="148" t="str">
        <f>IF(AND(A442&lt;&gt;"",Schülerdaten!O445&lt;&gt;""),Schülerdaten!O445,"")</f>
        <v/>
      </c>
      <c r="P442" s="148" t="str">
        <f>IF(AND(A442&lt;&gt;"",Schülerdaten!AK445&lt;&gt;""),IF(Schülerdaten!AK445=TRUE,INDEX(codeform,MATCH(Schülerdaten!P445,libform,0)),Schülerdaten!P445),"")</f>
        <v/>
      </c>
      <c r="Q442" s="148" t="str">
        <f>IF(AND(A442&lt;&gt;"",Schülerdaten!AL445&lt;&gt;""),IF(Schülerdaten!AL445=TRUE,INDEX(codespe,MATCH(Schülerdaten!Q445,libspe,0)),Schülerdaten!Q445),"")</f>
        <v/>
      </c>
      <c r="R442" s="148" t="str">
        <f>IF(AND(A442&lt;&gt;"",OR(Schülerdaten!AM445&lt;&gt;"",Schülerdaten!AT445=FALSE)),IF(Schülerdaten!AM445=TRUE,INDEX(codemp1,MATCH(Schülerdaten!R445,libmp1,0)),IF(Schülerdaten!AT445=FALSE,0,Schülerdaten!R445)),"")</f>
        <v/>
      </c>
      <c r="S442" s="148" t="str">
        <f t="shared" si="19"/>
        <v/>
      </c>
      <c r="T442" s="148" t="str">
        <f t="shared" si="20"/>
        <v/>
      </c>
      <c r="U442" s="148" t="str">
        <f>IF(AND(A442&lt;&gt;"",Schülerdaten!S445&lt;&gt;""),Schülerdaten!S445,"")</f>
        <v/>
      </c>
      <c r="V442" s="148" t="str">
        <f>IF(AND(A442&lt;&gt;"",Schülerdaten!T445&lt;&gt;""),Schülerdaten!T445,"")</f>
        <v/>
      </c>
      <c r="W442" s="148" t="str">
        <f>IF(AND(A442&lt;&gt;"",Schülerdaten!U445&lt;&gt;""),Schülerdaten!U445,"")</f>
        <v/>
      </c>
      <c r="X442" s="148" t="str">
        <f>IF(AND(A442&lt;&gt;"",Schülerdaten!V445&lt;&gt;""),Schülerdaten!V445,"")</f>
        <v/>
      </c>
      <c r="Y442" s="148" t="str">
        <f>IF(AND(A442&lt;&gt;"",Schülerdaten!W445&lt;&gt;""),Schülerdaten!W445,"")</f>
        <v/>
      </c>
      <c r="Z442" s="148" t="str">
        <f>IF(AND(A442&lt;&gt;"",Schülerdaten!X445&lt;&gt;""),Schülerdaten!X445,"")</f>
        <v/>
      </c>
    </row>
    <row r="443" spans="1:26" x14ac:dyDescent="0.2">
      <c r="A443" s="146" t="str">
        <f>IF(OR(Schülerdaten!$C446&lt;&gt;""),Schülerdaten!A446,"")</f>
        <v/>
      </c>
      <c r="B443" s="146" t="str">
        <f>IF(A443&lt;&gt;"",Schülerdaten!B446,"")</f>
        <v/>
      </c>
      <c r="C443" s="146" t="str">
        <f>IF(AND(A443&lt;&gt;"",Schülerdaten!F446&lt;&gt;""),IF(INDEX(codeclint,MATCH(Schülerdaten!F446,libclint,0))&lt;&gt;"",INDEX(codeclint,MATCH(Schülerdaten!F446,libclint,0)),""),"")</f>
        <v/>
      </c>
      <c r="D443" s="146" t="str">
        <f t="shared" si="18"/>
        <v/>
      </c>
      <c r="E443" s="146" t="str">
        <f>IF(A443&lt;&gt;"",IF(Schülerdaten!G446&lt;&gt;"",IF(Schülerdaten!AB446&lt;&gt;"",IF(Schülerdaten!G446="LOC.ID",CONCATENATE("LOC.",Schülerdaten!AU$5),Schülerdaten!G446),""),""),"")</f>
        <v/>
      </c>
      <c r="F443" s="146" t="str">
        <f>IF(A443&lt;&gt;"",IF(Schülerdaten!H446&lt;&gt;"",Schülerdaten!H446,""),"")</f>
        <v/>
      </c>
      <c r="G443" s="146" t="str">
        <f>IF(AND(A443&lt;&gt;"",Schülerdaten!AC446&lt;&gt;""),IF(Schülerdaten!AC446=TRUE,INDEX(codesex,MATCH(Schülerdaten!I446,libsex,0)),Schülerdaten!I446),"")</f>
        <v/>
      </c>
      <c r="H443" s="147" t="str">
        <f>IF(A443&lt;&gt;"",IF(Schülerdaten!J446&lt;&gt;"",Schülerdaten!J446,""),"")</f>
        <v/>
      </c>
      <c r="I443" s="148" t="str">
        <f>IF(AND(A443&lt;&gt;"",Schülerdaten!AE446&lt;&gt;""),IF(Schülerdaten!AE446=TRUE,INDEX(codenat,MATCH(Schülerdaten!K446,libnat,0)),Schülerdaten!K446),"")</f>
        <v/>
      </c>
      <c r="J443" s="148" t="str">
        <f>IF(AND(A443&lt;&gt;"",Schülerdaten!AF446&lt;&gt;""),IF(Schülerdaten!AF446=TRUE,INDEX(codelangue,MATCH(Schülerdaten!L446,liblangue,0)),Schülerdaten!L446),"")</f>
        <v/>
      </c>
      <c r="K443" s="148" t="str">
        <f>IF(AND(A443&lt;&gt;"",Schülerdaten!AH446&lt;&gt;""),IF(Schülerdaten!AH446=TRUE,IF(INDEX(codegem,MATCH(Schülerdaten!M446,libgem,0))&lt;8000,INDEX(codegem,MATCH(Schülerdaten!M446,libgem,0)),""),Schülerdaten!M446),"")</f>
        <v/>
      </c>
      <c r="L443" s="148" t="str">
        <f>IF(AND(A443&lt;&gt;"",Schülerdaten!AH446&lt;&gt;""),IF(Schülerdaten!AH446=TRUE,INDEX(codegemhist,MATCH(Schülerdaten!M446,libgem,0)),""),"")</f>
        <v/>
      </c>
      <c r="M443" s="148" t="str">
        <f>IF(AND(A443&lt;&gt;"",Schülerdaten!AH446&lt;&gt;""),IF(Schülerdaten!AH446=TRUE,IF(INDEX(codegem,MATCH(Schülerdaten!M446,libgem,0))&gt;=8000,INDEX(codegem,MATCH(Schülerdaten!M446,libgem,0)),""),Schülerdaten!M446),"")</f>
        <v/>
      </c>
      <c r="N443" s="148" t="str">
        <f>IF(AND(A443&lt;&gt;"",Schülerdaten!AI446&lt;&gt;""),IF(Schülerdaten!AI446=TRUE,INDEX(codeschart,MATCH(Schülerdaten!N446,libschart,0)),Schülerdaten!N446),"")</f>
        <v/>
      </c>
      <c r="O443" s="148" t="str">
        <f>IF(AND(A443&lt;&gt;"",Schülerdaten!O446&lt;&gt;""),Schülerdaten!O446,"")</f>
        <v/>
      </c>
      <c r="P443" s="148" t="str">
        <f>IF(AND(A443&lt;&gt;"",Schülerdaten!AK446&lt;&gt;""),IF(Schülerdaten!AK446=TRUE,INDEX(codeform,MATCH(Schülerdaten!P446,libform,0)),Schülerdaten!P446),"")</f>
        <v/>
      </c>
      <c r="Q443" s="148" t="str">
        <f>IF(AND(A443&lt;&gt;"",Schülerdaten!AL446&lt;&gt;""),IF(Schülerdaten!AL446=TRUE,INDEX(codespe,MATCH(Schülerdaten!Q446,libspe,0)),Schülerdaten!Q446),"")</f>
        <v/>
      </c>
      <c r="R443" s="148" t="str">
        <f>IF(AND(A443&lt;&gt;"",OR(Schülerdaten!AM446&lt;&gt;"",Schülerdaten!AT446=FALSE)),IF(Schülerdaten!AM446=TRUE,INDEX(codemp1,MATCH(Schülerdaten!R446,libmp1,0)),IF(Schülerdaten!AT446=FALSE,0,Schülerdaten!R446)),"")</f>
        <v/>
      </c>
      <c r="S443" s="148" t="str">
        <f t="shared" si="19"/>
        <v/>
      </c>
      <c r="T443" s="148" t="str">
        <f t="shared" si="20"/>
        <v/>
      </c>
      <c r="U443" s="148" t="str">
        <f>IF(AND(A443&lt;&gt;"",Schülerdaten!S446&lt;&gt;""),Schülerdaten!S446,"")</f>
        <v/>
      </c>
      <c r="V443" s="148" t="str">
        <f>IF(AND(A443&lt;&gt;"",Schülerdaten!T446&lt;&gt;""),Schülerdaten!T446,"")</f>
        <v/>
      </c>
      <c r="W443" s="148" t="str">
        <f>IF(AND(A443&lt;&gt;"",Schülerdaten!U446&lt;&gt;""),Schülerdaten!U446,"")</f>
        <v/>
      </c>
      <c r="X443" s="148" t="str">
        <f>IF(AND(A443&lt;&gt;"",Schülerdaten!V446&lt;&gt;""),Schülerdaten!V446,"")</f>
        <v/>
      </c>
      <c r="Y443" s="148" t="str">
        <f>IF(AND(A443&lt;&gt;"",Schülerdaten!W446&lt;&gt;""),Schülerdaten!W446,"")</f>
        <v/>
      </c>
      <c r="Z443" s="148" t="str">
        <f>IF(AND(A443&lt;&gt;"",Schülerdaten!X446&lt;&gt;""),Schülerdaten!X446,"")</f>
        <v/>
      </c>
    </row>
    <row r="444" spans="1:26" x14ac:dyDescent="0.2">
      <c r="A444" s="146" t="str">
        <f>IF(OR(Schülerdaten!$C447&lt;&gt;""),Schülerdaten!A447,"")</f>
        <v/>
      </c>
      <c r="B444" s="146" t="str">
        <f>IF(A444&lt;&gt;"",Schülerdaten!B447,"")</f>
        <v/>
      </c>
      <c r="C444" s="146" t="str">
        <f>IF(AND(A444&lt;&gt;"",Schülerdaten!F447&lt;&gt;""),IF(INDEX(codeclint,MATCH(Schülerdaten!F447,libclint,0))&lt;&gt;"",INDEX(codeclint,MATCH(Schülerdaten!F447,libclint,0)),""),"")</f>
        <v/>
      </c>
      <c r="D444" s="146" t="str">
        <f t="shared" si="18"/>
        <v/>
      </c>
      <c r="E444" s="146" t="str">
        <f>IF(A444&lt;&gt;"",IF(Schülerdaten!G447&lt;&gt;"",IF(Schülerdaten!AB447&lt;&gt;"",IF(Schülerdaten!G447="LOC.ID",CONCATENATE("LOC.",Schülerdaten!AU$5),Schülerdaten!G447),""),""),"")</f>
        <v/>
      </c>
      <c r="F444" s="146" t="str">
        <f>IF(A444&lt;&gt;"",IF(Schülerdaten!H447&lt;&gt;"",Schülerdaten!H447,""),"")</f>
        <v/>
      </c>
      <c r="G444" s="146" t="str">
        <f>IF(AND(A444&lt;&gt;"",Schülerdaten!AC447&lt;&gt;""),IF(Schülerdaten!AC447=TRUE,INDEX(codesex,MATCH(Schülerdaten!I447,libsex,0)),Schülerdaten!I447),"")</f>
        <v/>
      </c>
      <c r="H444" s="147" t="str">
        <f>IF(A444&lt;&gt;"",IF(Schülerdaten!J447&lt;&gt;"",Schülerdaten!J447,""),"")</f>
        <v/>
      </c>
      <c r="I444" s="148" t="str">
        <f>IF(AND(A444&lt;&gt;"",Schülerdaten!AE447&lt;&gt;""),IF(Schülerdaten!AE447=TRUE,INDEX(codenat,MATCH(Schülerdaten!K447,libnat,0)),Schülerdaten!K447),"")</f>
        <v/>
      </c>
      <c r="J444" s="148" t="str">
        <f>IF(AND(A444&lt;&gt;"",Schülerdaten!AF447&lt;&gt;""),IF(Schülerdaten!AF447=TRUE,INDEX(codelangue,MATCH(Schülerdaten!L447,liblangue,0)),Schülerdaten!L447),"")</f>
        <v/>
      </c>
      <c r="K444" s="148" t="str">
        <f>IF(AND(A444&lt;&gt;"",Schülerdaten!AH447&lt;&gt;""),IF(Schülerdaten!AH447=TRUE,IF(INDEX(codegem,MATCH(Schülerdaten!M447,libgem,0))&lt;8000,INDEX(codegem,MATCH(Schülerdaten!M447,libgem,0)),""),Schülerdaten!M447),"")</f>
        <v/>
      </c>
      <c r="L444" s="148" t="str">
        <f>IF(AND(A444&lt;&gt;"",Schülerdaten!AH447&lt;&gt;""),IF(Schülerdaten!AH447=TRUE,INDEX(codegemhist,MATCH(Schülerdaten!M447,libgem,0)),""),"")</f>
        <v/>
      </c>
      <c r="M444" s="148" t="str">
        <f>IF(AND(A444&lt;&gt;"",Schülerdaten!AH447&lt;&gt;""),IF(Schülerdaten!AH447=TRUE,IF(INDEX(codegem,MATCH(Schülerdaten!M447,libgem,0))&gt;=8000,INDEX(codegem,MATCH(Schülerdaten!M447,libgem,0)),""),Schülerdaten!M447),"")</f>
        <v/>
      </c>
      <c r="N444" s="148" t="str">
        <f>IF(AND(A444&lt;&gt;"",Schülerdaten!AI447&lt;&gt;""),IF(Schülerdaten!AI447=TRUE,INDEX(codeschart,MATCH(Schülerdaten!N447,libschart,0)),Schülerdaten!N447),"")</f>
        <v/>
      </c>
      <c r="O444" s="148" t="str">
        <f>IF(AND(A444&lt;&gt;"",Schülerdaten!O447&lt;&gt;""),Schülerdaten!O447,"")</f>
        <v/>
      </c>
      <c r="P444" s="148" t="str">
        <f>IF(AND(A444&lt;&gt;"",Schülerdaten!AK447&lt;&gt;""),IF(Schülerdaten!AK447=TRUE,INDEX(codeform,MATCH(Schülerdaten!P447,libform,0)),Schülerdaten!P447),"")</f>
        <v/>
      </c>
      <c r="Q444" s="148" t="str">
        <f>IF(AND(A444&lt;&gt;"",Schülerdaten!AL447&lt;&gt;""),IF(Schülerdaten!AL447=TRUE,INDEX(codespe,MATCH(Schülerdaten!Q447,libspe,0)),Schülerdaten!Q447),"")</f>
        <v/>
      </c>
      <c r="R444" s="148" t="str">
        <f>IF(AND(A444&lt;&gt;"",OR(Schülerdaten!AM447&lt;&gt;"",Schülerdaten!AT447=FALSE)),IF(Schülerdaten!AM447=TRUE,INDEX(codemp1,MATCH(Schülerdaten!R447,libmp1,0)),IF(Schülerdaten!AT447=FALSE,0,Schülerdaten!R447)),"")</f>
        <v/>
      </c>
      <c r="S444" s="148" t="str">
        <f t="shared" si="19"/>
        <v/>
      </c>
      <c r="T444" s="148" t="str">
        <f t="shared" si="20"/>
        <v/>
      </c>
      <c r="U444" s="148" t="str">
        <f>IF(AND(A444&lt;&gt;"",Schülerdaten!S447&lt;&gt;""),Schülerdaten!S447,"")</f>
        <v/>
      </c>
      <c r="V444" s="148" t="str">
        <f>IF(AND(A444&lt;&gt;"",Schülerdaten!T447&lt;&gt;""),Schülerdaten!T447,"")</f>
        <v/>
      </c>
      <c r="W444" s="148" t="str">
        <f>IF(AND(A444&lt;&gt;"",Schülerdaten!U447&lt;&gt;""),Schülerdaten!U447,"")</f>
        <v/>
      </c>
      <c r="X444" s="148" t="str">
        <f>IF(AND(A444&lt;&gt;"",Schülerdaten!V447&lt;&gt;""),Schülerdaten!V447,"")</f>
        <v/>
      </c>
      <c r="Y444" s="148" t="str">
        <f>IF(AND(A444&lt;&gt;"",Schülerdaten!W447&lt;&gt;""),Schülerdaten!W447,"")</f>
        <v/>
      </c>
      <c r="Z444" s="148" t="str">
        <f>IF(AND(A444&lt;&gt;"",Schülerdaten!X447&lt;&gt;""),Schülerdaten!X447,"")</f>
        <v/>
      </c>
    </row>
    <row r="445" spans="1:26" x14ac:dyDescent="0.2">
      <c r="A445" s="146" t="str">
        <f>IF(OR(Schülerdaten!$C448&lt;&gt;""),Schülerdaten!A448,"")</f>
        <v/>
      </c>
      <c r="B445" s="146" t="str">
        <f>IF(A445&lt;&gt;"",Schülerdaten!B448,"")</f>
        <v/>
      </c>
      <c r="C445" s="146" t="str">
        <f>IF(AND(A445&lt;&gt;"",Schülerdaten!F448&lt;&gt;""),IF(INDEX(codeclint,MATCH(Schülerdaten!F448,libclint,0))&lt;&gt;"",INDEX(codeclint,MATCH(Schülerdaten!F448,libclint,0)),""),"")</f>
        <v/>
      </c>
      <c r="D445" s="146" t="str">
        <f t="shared" si="18"/>
        <v/>
      </c>
      <c r="E445" s="146" t="str">
        <f>IF(A445&lt;&gt;"",IF(Schülerdaten!G448&lt;&gt;"",IF(Schülerdaten!AB448&lt;&gt;"",IF(Schülerdaten!G448="LOC.ID",CONCATENATE("LOC.",Schülerdaten!AU$5),Schülerdaten!G448),""),""),"")</f>
        <v/>
      </c>
      <c r="F445" s="146" t="str">
        <f>IF(A445&lt;&gt;"",IF(Schülerdaten!H448&lt;&gt;"",Schülerdaten!H448,""),"")</f>
        <v/>
      </c>
      <c r="G445" s="146" t="str">
        <f>IF(AND(A445&lt;&gt;"",Schülerdaten!AC448&lt;&gt;""),IF(Schülerdaten!AC448=TRUE,INDEX(codesex,MATCH(Schülerdaten!I448,libsex,0)),Schülerdaten!I448),"")</f>
        <v/>
      </c>
      <c r="H445" s="147" t="str">
        <f>IF(A445&lt;&gt;"",IF(Schülerdaten!J448&lt;&gt;"",Schülerdaten!J448,""),"")</f>
        <v/>
      </c>
      <c r="I445" s="148" t="str">
        <f>IF(AND(A445&lt;&gt;"",Schülerdaten!AE448&lt;&gt;""),IF(Schülerdaten!AE448=TRUE,INDEX(codenat,MATCH(Schülerdaten!K448,libnat,0)),Schülerdaten!K448),"")</f>
        <v/>
      </c>
      <c r="J445" s="148" t="str">
        <f>IF(AND(A445&lt;&gt;"",Schülerdaten!AF448&lt;&gt;""),IF(Schülerdaten!AF448=TRUE,INDEX(codelangue,MATCH(Schülerdaten!L448,liblangue,0)),Schülerdaten!L448),"")</f>
        <v/>
      </c>
      <c r="K445" s="148" t="str">
        <f>IF(AND(A445&lt;&gt;"",Schülerdaten!AH448&lt;&gt;""),IF(Schülerdaten!AH448=TRUE,IF(INDEX(codegem,MATCH(Schülerdaten!M448,libgem,0))&lt;8000,INDEX(codegem,MATCH(Schülerdaten!M448,libgem,0)),""),Schülerdaten!M448),"")</f>
        <v/>
      </c>
      <c r="L445" s="148" t="str">
        <f>IF(AND(A445&lt;&gt;"",Schülerdaten!AH448&lt;&gt;""),IF(Schülerdaten!AH448=TRUE,INDEX(codegemhist,MATCH(Schülerdaten!M448,libgem,0)),""),"")</f>
        <v/>
      </c>
      <c r="M445" s="148" t="str">
        <f>IF(AND(A445&lt;&gt;"",Schülerdaten!AH448&lt;&gt;""),IF(Schülerdaten!AH448=TRUE,IF(INDEX(codegem,MATCH(Schülerdaten!M448,libgem,0))&gt;=8000,INDEX(codegem,MATCH(Schülerdaten!M448,libgem,0)),""),Schülerdaten!M448),"")</f>
        <v/>
      </c>
      <c r="N445" s="148" t="str">
        <f>IF(AND(A445&lt;&gt;"",Schülerdaten!AI448&lt;&gt;""),IF(Schülerdaten!AI448=TRUE,INDEX(codeschart,MATCH(Schülerdaten!N448,libschart,0)),Schülerdaten!N448),"")</f>
        <v/>
      </c>
      <c r="O445" s="148" t="str">
        <f>IF(AND(A445&lt;&gt;"",Schülerdaten!O448&lt;&gt;""),Schülerdaten!O448,"")</f>
        <v/>
      </c>
      <c r="P445" s="148" t="str">
        <f>IF(AND(A445&lt;&gt;"",Schülerdaten!AK448&lt;&gt;""),IF(Schülerdaten!AK448=TRUE,INDEX(codeform,MATCH(Schülerdaten!P448,libform,0)),Schülerdaten!P448),"")</f>
        <v/>
      </c>
      <c r="Q445" s="148" t="str">
        <f>IF(AND(A445&lt;&gt;"",Schülerdaten!AL448&lt;&gt;""),IF(Schülerdaten!AL448=TRUE,INDEX(codespe,MATCH(Schülerdaten!Q448,libspe,0)),Schülerdaten!Q448),"")</f>
        <v/>
      </c>
      <c r="R445" s="148" t="str">
        <f>IF(AND(A445&lt;&gt;"",OR(Schülerdaten!AM448&lt;&gt;"",Schülerdaten!AT448=FALSE)),IF(Schülerdaten!AM448=TRUE,INDEX(codemp1,MATCH(Schülerdaten!R448,libmp1,0)),IF(Schülerdaten!AT448=FALSE,0,Schülerdaten!R448)),"")</f>
        <v/>
      </c>
      <c r="S445" s="148" t="str">
        <f t="shared" si="19"/>
        <v/>
      </c>
      <c r="T445" s="148" t="str">
        <f t="shared" si="20"/>
        <v/>
      </c>
      <c r="U445" s="148" t="str">
        <f>IF(AND(A445&lt;&gt;"",Schülerdaten!S448&lt;&gt;""),Schülerdaten!S448,"")</f>
        <v/>
      </c>
      <c r="V445" s="148" t="str">
        <f>IF(AND(A445&lt;&gt;"",Schülerdaten!T448&lt;&gt;""),Schülerdaten!T448,"")</f>
        <v/>
      </c>
      <c r="W445" s="148" t="str">
        <f>IF(AND(A445&lt;&gt;"",Schülerdaten!U448&lt;&gt;""),Schülerdaten!U448,"")</f>
        <v/>
      </c>
      <c r="X445" s="148" t="str">
        <f>IF(AND(A445&lt;&gt;"",Schülerdaten!V448&lt;&gt;""),Schülerdaten!V448,"")</f>
        <v/>
      </c>
      <c r="Y445" s="148" t="str">
        <f>IF(AND(A445&lt;&gt;"",Schülerdaten!W448&lt;&gt;""),Schülerdaten!W448,"")</f>
        <v/>
      </c>
      <c r="Z445" s="148" t="str">
        <f>IF(AND(A445&lt;&gt;"",Schülerdaten!X448&lt;&gt;""),Schülerdaten!X448,"")</f>
        <v/>
      </c>
    </row>
    <row r="446" spans="1:26" x14ac:dyDescent="0.2">
      <c r="A446" s="146" t="str">
        <f>IF(OR(Schülerdaten!$C449&lt;&gt;""),Schülerdaten!A449,"")</f>
        <v/>
      </c>
      <c r="B446" s="146" t="str">
        <f>IF(A446&lt;&gt;"",Schülerdaten!B449,"")</f>
        <v/>
      </c>
      <c r="C446" s="146" t="str">
        <f>IF(AND(A446&lt;&gt;"",Schülerdaten!F449&lt;&gt;""),IF(INDEX(codeclint,MATCH(Schülerdaten!F449,libclint,0))&lt;&gt;"",INDEX(codeclint,MATCH(Schülerdaten!F449,libclint,0)),""),"")</f>
        <v/>
      </c>
      <c r="D446" s="146" t="str">
        <f t="shared" si="18"/>
        <v/>
      </c>
      <c r="E446" s="146" t="str">
        <f>IF(A446&lt;&gt;"",IF(Schülerdaten!G449&lt;&gt;"",IF(Schülerdaten!AB449&lt;&gt;"",IF(Schülerdaten!G449="LOC.ID",CONCATENATE("LOC.",Schülerdaten!AU$5),Schülerdaten!G449),""),""),"")</f>
        <v/>
      </c>
      <c r="F446" s="146" t="str">
        <f>IF(A446&lt;&gt;"",IF(Schülerdaten!H449&lt;&gt;"",Schülerdaten!H449,""),"")</f>
        <v/>
      </c>
      <c r="G446" s="146" t="str">
        <f>IF(AND(A446&lt;&gt;"",Schülerdaten!AC449&lt;&gt;""),IF(Schülerdaten!AC449=TRUE,INDEX(codesex,MATCH(Schülerdaten!I449,libsex,0)),Schülerdaten!I449),"")</f>
        <v/>
      </c>
      <c r="H446" s="147" t="str">
        <f>IF(A446&lt;&gt;"",IF(Schülerdaten!J449&lt;&gt;"",Schülerdaten!J449,""),"")</f>
        <v/>
      </c>
      <c r="I446" s="148" t="str">
        <f>IF(AND(A446&lt;&gt;"",Schülerdaten!AE449&lt;&gt;""),IF(Schülerdaten!AE449=TRUE,INDEX(codenat,MATCH(Schülerdaten!K449,libnat,0)),Schülerdaten!K449),"")</f>
        <v/>
      </c>
      <c r="J446" s="148" t="str">
        <f>IF(AND(A446&lt;&gt;"",Schülerdaten!AF449&lt;&gt;""),IF(Schülerdaten!AF449=TRUE,INDEX(codelangue,MATCH(Schülerdaten!L449,liblangue,0)),Schülerdaten!L449),"")</f>
        <v/>
      </c>
      <c r="K446" s="148" t="str">
        <f>IF(AND(A446&lt;&gt;"",Schülerdaten!AH449&lt;&gt;""),IF(Schülerdaten!AH449=TRUE,IF(INDEX(codegem,MATCH(Schülerdaten!M449,libgem,0))&lt;8000,INDEX(codegem,MATCH(Schülerdaten!M449,libgem,0)),""),Schülerdaten!M449),"")</f>
        <v/>
      </c>
      <c r="L446" s="148" t="str">
        <f>IF(AND(A446&lt;&gt;"",Schülerdaten!AH449&lt;&gt;""),IF(Schülerdaten!AH449=TRUE,INDEX(codegemhist,MATCH(Schülerdaten!M449,libgem,0)),""),"")</f>
        <v/>
      </c>
      <c r="M446" s="148" t="str">
        <f>IF(AND(A446&lt;&gt;"",Schülerdaten!AH449&lt;&gt;""),IF(Schülerdaten!AH449=TRUE,IF(INDEX(codegem,MATCH(Schülerdaten!M449,libgem,0))&gt;=8000,INDEX(codegem,MATCH(Schülerdaten!M449,libgem,0)),""),Schülerdaten!M449),"")</f>
        <v/>
      </c>
      <c r="N446" s="148" t="str">
        <f>IF(AND(A446&lt;&gt;"",Schülerdaten!AI449&lt;&gt;""),IF(Schülerdaten!AI449=TRUE,INDEX(codeschart,MATCH(Schülerdaten!N449,libschart,0)),Schülerdaten!N449),"")</f>
        <v/>
      </c>
      <c r="O446" s="148" t="str">
        <f>IF(AND(A446&lt;&gt;"",Schülerdaten!O449&lt;&gt;""),Schülerdaten!O449,"")</f>
        <v/>
      </c>
      <c r="P446" s="148" t="str">
        <f>IF(AND(A446&lt;&gt;"",Schülerdaten!AK449&lt;&gt;""),IF(Schülerdaten!AK449=TRUE,INDEX(codeform,MATCH(Schülerdaten!P449,libform,0)),Schülerdaten!P449),"")</f>
        <v/>
      </c>
      <c r="Q446" s="148" t="str">
        <f>IF(AND(A446&lt;&gt;"",Schülerdaten!AL449&lt;&gt;""),IF(Schülerdaten!AL449=TRUE,INDEX(codespe,MATCH(Schülerdaten!Q449,libspe,0)),Schülerdaten!Q449),"")</f>
        <v/>
      </c>
      <c r="R446" s="148" t="str">
        <f>IF(AND(A446&lt;&gt;"",OR(Schülerdaten!AM449&lt;&gt;"",Schülerdaten!AT449=FALSE)),IF(Schülerdaten!AM449=TRUE,INDEX(codemp1,MATCH(Schülerdaten!R449,libmp1,0)),IF(Schülerdaten!AT449=FALSE,0,Schülerdaten!R449)),"")</f>
        <v/>
      </c>
      <c r="S446" s="148" t="str">
        <f t="shared" si="19"/>
        <v/>
      </c>
      <c r="T446" s="148" t="str">
        <f t="shared" si="20"/>
        <v/>
      </c>
      <c r="U446" s="148" t="str">
        <f>IF(AND(A446&lt;&gt;"",Schülerdaten!S449&lt;&gt;""),Schülerdaten!S449,"")</f>
        <v/>
      </c>
      <c r="V446" s="148" t="str">
        <f>IF(AND(A446&lt;&gt;"",Schülerdaten!T449&lt;&gt;""),Schülerdaten!T449,"")</f>
        <v/>
      </c>
      <c r="W446" s="148" t="str">
        <f>IF(AND(A446&lt;&gt;"",Schülerdaten!U449&lt;&gt;""),Schülerdaten!U449,"")</f>
        <v/>
      </c>
      <c r="X446" s="148" t="str">
        <f>IF(AND(A446&lt;&gt;"",Schülerdaten!V449&lt;&gt;""),Schülerdaten!V449,"")</f>
        <v/>
      </c>
      <c r="Y446" s="148" t="str">
        <f>IF(AND(A446&lt;&gt;"",Schülerdaten!W449&lt;&gt;""),Schülerdaten!W449,"")</f>
        <v/>
      </c>
      <c r="Z446" s="148" t="str">
        <f>IF(AND(A446&lt;&gt;"",Schülerdaten!X449&lt;&gt;""),Schülerdaten!X449,"")</f>
        <v/>
      </c>
    </row>
    <row r="447" spans="1:26" x14ac:dyDescent="0.2">
      <c r="A447" s="146" t="str">
        <f>IF(OR(Schülerdaten!$C450&lt;&gt;""),Schülerdaten!A450,"")</f>
        <v/>
      </c>
      <c r="B447" s="146" t="str">
        <f>IF(A447&lt;&gt;"",Schülerdaten!B450,"")</f>
        <v/>
      </c>
      <c r="C447" s="146" t="str">
        <f>IF(AND(A447&lt;&gt;"",Schülerdaten!F450&lt;&gt;""),IF(INDEX(codeclint,MATCH(Schülerdaten!F450,libclint,0))&lt;&gt;"",INDEX(codeclint,MATCH(Schülerdaten!F450,libclint,0)),""),"")</f>
        <v/>
      </c>
      <c r="D447" s="146" t="str">
        <f t="shared" si="18"/>
        <v/>
      </c>
      <c r="E447" s="146" t="str">
        <f>IF(A447&lt;&gt;"",IF(Schülerdaten!G450&lt;&gt;"",IF(Schülerdaten!AB450&lt;&gt;"",IF(Schülerdaten!G450="LOC.ID",CONCATENATE("LOC.",Schülerdaten!AU$5),Schülerdaten!G450),""),""),"")</f>
        <v/>
      </c>
      <c r="F447" s="146" t="str">
        <f>IF(A447&lt;&gt;"",IF(Schülerdaten!H450&lt;&gt;"",Schülerdaten!H450,""),"")</f>
        <v/>
      </c>
      <c r="G447" s="146" t="str">
        <f>IF(AND(A447&lt;&gt;"",Schülerdaten!AC450&lt;&gt;""),IF(Schülerdaten!AC450=TRUE,INDEX(codesex,MATCH(Schülerdaten!I450,libsex,0)),Schülerdaten!I450),"")</f>
        <v/>
      </c>
      <c r="H447" s="147" t="str">
        <f>IF(A447&lt;&gt;"",IF(Schülerdaten!J450&lt;&gt;"",Schülerdaten!J450,""),"")</f>
        <v/>
      </c>
      <c r="I447" s="148" t="str">
        <f>IF(AND(A447&lt;&gt;"",Schülerdaten!AE450&lt;&gt;""),IF(Schülerdaten!AE450=TRUE,INDEX(codenat,MATCH(Schülerdaten!K450,libnat,0)),Schülerdaten!K450),"")</f>
        <v/>
      </c>
      <c r="J447" s="148" t="str">
        <f>IF(AND(A447&lt;&gt;"",Schülerdaten!AF450&lt;&gt;""),IF(Schülerdaten!AF450=TRUE,INDEX(codelangue,MATCH(Schülerdaten!L450,liblangue,0)),Schülerdaten!L450),"")</f>
        <v/>
      </c>
      <c r="K447" s="148" t="str">
        <f>IF(AND(A447&lt;&gt;"",Schülerdaten!AH450&lt;&gt;""),IF(Schülerdaten!AH450=TRUE,IF(INDEX(codegem,MATCH(Schülerdaten!M450,libgem,0))&lt;8000,INDEX(codegem,MATCH(Schülerdaten!M450,libgem,0)),""),Schülerdaten!M450),"")</f>
        <v/>
      </c>
      <c r="L447" s="148" t="str">
        <f>IF(AND(A447&lt;&gt;"",Schülerdaten!AH450&lt;&gt;""),IF(Schülerdaten!AH450=TRUE,INDEX(codegemhist,MATCH(Schülerdaten!M450,libgem,0)),""),"")</f>
        <v/>
      </c>
      <c r="M447" s="148" t="str">
        <f>IF(AND(A447&lt;&gt;"",Schülerdaten!AH450&lt;&gt;""),IF(Schülerdaten!AH450=TRUE,IF(INDEX(codegem,MATCH(Schülerdaten!M450,libgem,0))&gt;=8000,INDEX(codegem,MATCH(Schülerdaten!M450,libgem,0)),""),Schülerdaten!M450),"")</f>
        <v/>
      </c>
      <c r="N447" s="148" t="str">
        <f>IF(AND(A447&lt;&gt;"",Schülerdaten!AI450&lt;&gt;""),IF(Schülerdaten!AI450=TRUE,INDEX(codeschart,MATCH(Schülerdaten!N450,libschart,0)),Schülerdaten!N450),"")</f>
        <v/>
      </c>
      <c r="O447" s="148" t="str">
        <f>IF(AND(A447&lt;&gt;"",Schülerdaten!O450&lt;&gt;""),Schülerdaten!O450,"")</f>
        <v/>
      </c>
      <c r="P447" s="148" t="str">
        <f>IF(AND(A447&lt;&gt;"",Schülerdaten!AK450&lt;&gt;""),IF(Schülerdaten!AK450=TRUE,INDEX(codeform,MATCH(Schülerdaten!P450,libform,0)),Schülerdaten!P450),"")</f>
        <v/>
      </c>
      <c r="Q447" s="148" t="str">
        <f>IF(AND(A447&lt;&gt;"",Schülerdaten!AL450&lt;&gt;""),IF(Schülerdaten!AL450=TRUE,INDEX(codespe,MATCH(Schülerdaten!Q450,libspe,0)),Schülerdaten!Q450),"")</f>
        <v/>
      </c>
      <c r="R447" s="148" t="str">
        <f>IF(AND(A447&lt;&gt;"",OR(Schülerdaten!AM450&lt;&gt;"",Schülerdaten!AT450=FALSE)),IF(Schülerdaten!AM450=TRUE,INDEX(codemp1,MATCH(Schülerdaten!R450,libmp1,0)),IF(Schülerdaten!AT450=FALSE,0,Schülerdaten!R450)),"")</f>
        <v/>
      </c>
      <c r="S447" s="148" t="str">
        <f t="shared" si="19"/>
        <v/>
      </c>
      <c r="T447" s="148" t="str">
        <f t="shared" si="20"/>
        <v/>
      </c>
      <c r="U447" s="148" t="str">
        <f>IF(AND(A447&lt;&gt;"",Schülerdaten!S450&lt;&gt;""),Schülerdaten!S450,"")</f>
        <v/>
      </c>
      <c r="V447" s="148" t="str">
        <f>IF(AND(A447&lt;&gt;"",Schülerdaten!T450&lt;&gt;""),Schülerdaten!T450,"")</f>
        <v/>
      </c>
      <c r="W447" s="148" t="str">
        <f>IF(AND(A447&lt;&gt;"",Schülerdaten!U450&lt;&gt;""),Schülerdaten!U450,"")</f>
        <v/>
      </c>
      <c r="X447" s="148" t="str">
        <f>IF(AND(A447&lt;&gt;"",Schülerdaten!V450&lt;&gt;""),Schülerdaten!V450,"")</f>
        <v/>
      </c>
      <c r="Y447" s="148" t="str">
        <f>IF(AND(A447&lt;&gt;"",Schülerdaten!W450&lt;&gt;""),Schülerdaten!W450,"")</f>
        <v/>
      </c>
      <c r="Z447" s="148" t="str">
        <f>IF(AND(A447&lt;&gt;"",Schülerdaten!X450&lt;&gt;""),Schülerdaten!X450,"")</f>
        <v/>
      </c>
    </row>
    <row r="448" spans="1:26" x14ac:dyDescent="0.2">
      <c r="A448" s="146" t="str">
        <f>IF(OR(Schülerdaten!$C451&lt;&gt;""),Schülerdaten!A451,"")</f>
        <v/>
      </c>
      <c r="B448" s="146" t="str">
        <f>IF(A448&lt;&gt;"",Schülerdaten!B451,"")</f>
        <v/>
      </c>
      <c r="C448" s="146" t="str">
        <f>IF(AND(A448&lt;&gt;"",Schülerdaten!F451&lt;&gt;""),IF(INDEX(codeclint,MATCH(Schülerdaten!F451,libclint,0))&lt;&gt;"",INDEX(codeclint,MATCH(Schülerdaten!F451,libclint,0)),""),"")</f>
        <v/>
      </c>
      <c r="D448" s="146" t="str">
        <f t="shared" si="18"/>
        <v/>
      </c>
      <c r="E448" s="146" t="str">
        <f>IF(A448&lt;&gt;"",IF(Schülerdaten!G451&lt;&gt;"",IF(Schülerdaten!AB451&lt;&gt;"",IF(Schülerdaten!G451="LOC.ID",CONCATENATE("LOC.",Schülerdaten!AU$5),Schülerdaten!G451),""),""),"")</f>
        <v/>
      </c>
      <c r="F448" s="146" t="str">
        <f>IF(A448&lt;&gt;"",IF(Schülerdaten!H451&lt;&gt;"",Schülerdaten!H451,""),"")</f>
        <v/>
      </c>
      <c r="G448" s="146" t="str">
        <f>IF(AND(A448&lt;&gt;"",Schülerdaten!AC451&lt;&gt;""),IF(Schülerdaten!AC451=TRUE,INDEX(codesex,MATCH(Schülerdaten!I451,libsex,0)),Schülerdaten!I451),"")</f>
        <v/>
      </c>
      <c r="H448" s="147" t="str">
        <f>IF(A448&lt;&gt;"",IF(Schülerdaten!J451&lt;&gt;"",Schülerdaten!J451,""),"")</f>
        <v/>
      </c>
      <c r="I448" s="148" t="str">
        <f>IF(AND(A448&lt;&gt;"",Schülerdaten!AE451&lt;&gt;""),IF(Schülerdaten!AE451=TRUE,INDEX(codenat,MATCH(Schülerdaten!K451,libnat,0)),Schülerdaten!K451),"")</f>
        <v/>
      </c>
      <c r="J448" s="148" t="str">
        <f>IF(AND(A448&lt;&gt;"",Schülerdaten!AF451&lt;&gt;""),IF(Schülerdaten!AF451=TRUE,INDEX(codelangue,MATCH(Schülerdaten!L451,liblangue,0)),Schülerdaten!L451),"")</f>
        <v/>
      </c>
      <c r="K448" s="148" t="str">
        <f>IF(AND(A448&lt;&gt;"",Schülerdaten!AH451&lt;&gt;""),IF(Schülerdaten!AH451=TRUE,IF(INDEX(codegem,MATCH(Schülerdaten!M451,libgem,0))&lt;8000,INDEX(codegem,MATCH(Schülerdaten!M451,libgem,0)),""),Schülerdaten!M451),"")</f>
        <v/>
      </c>
      <c r="L448" s="148" t="str">
        <f>IF(AND(A448&lt;&gt;"",Schülerdaten!AH451&lt;&gt;""),IF(Schülerdaten!AH451=TRUE,INDEX(codegemhist,MATCH(Schülerdaten!M451,libgem,0)),""),"")</f>
        <v/>
      </c>
      <c r="M448" s="148" t="str">
        <f>IF(AND(A448&lt;&gt;"",Schülerdaten!AH451&lt;&gt;""),IF(Schülerdaten!AH451=TRUE,IF(INDEX(codegem,MATCH(Schülerdaten!M451,libgem,0))&gt;=8000,INDEX(codegem,MATCH(Schülerdaten!M451,libgem,0)),""),Schülerdaten!M451),"")</f>
        <v/>
      </c>
      <c r="N448" s="148" t="str">
        <f>IF(AND(A448&lt;&gt;"",Schülerdaten!AI451&lt;&gt;""),IF(Schülerdaten!AI451=TRUE,INDEX(codeschart,MATCH(Schülerdaten!N451,libschart,0)),Schülerdaten!N451),"")</f>
        <v/>
      </c>
      <c r="O448" s="148" t="str">
        <f>IF(AND(A448&lt;&gt;"",Schülerdaten!O451&lt;&gt;""),Schülerdaten!O451,"")</f>
        <v/>
      </c>
      <c r="P448" s="148" t="str">
        <f>IF(AND(A448&lt;&gt;"",Schülerdaten!AK451&lt;&gt;""),IF(Schülerdaten!AK451=TRUE,INDEX(codeform,MATCH(Schülerdaten!P451,libform,0)),Schülerdaten!P451),"")</f>
        <v/>
      </c>
      <c r="Q448" s="148" t="str">
        <f>IF(AND(A448&lt;&gt;"",Schülerdaten!AL451&lt;&gt;""),IF(Schülerdaten!AL451=TRUE,INDEX(codespe,MATCH(Schülerdaten!Q451,libspe,0)),Schülerdaten!Q451),"")</f>
        <v/>
      </c>
      <c r="R448" s="148" t="str">
        <f>IF(AND(A448&lt;&gt;"",OR(Schülerdaten!AM451&lt;&gt;"",Schülerdaten!AT451=FALSE)),IF(Schülerdaten!AM451=TRUE,INDEX(codemp1,MATCH(Schülerdaten!R451,libmp1,0)),IF(Schülerdaten!AT451=FALSE,0,Schülerdaten!R451)),"")</f>
        <v/>
      </c>
      <c r="S448" s="148" t="str">
        <f t="shared" si="19"/>
        <v/>
      </c>
      <c r="T448" s="148" t="str">
        <f t="shared" si="20"/>
        <v/>
      </c>
      <c r="U448" s="148" t="str">
        <f>IF(AND(A448&lt;&gt;"",Schülerdaten!S451&lt;&gt;""),Schülerdaten!S451,"")</f>
        <v/>
      </c>
      <c r="V448" s="148" t="str">
        <f>IF(AND(A448&lt;&gt;"",Schülerdaten!T451&lt;&gt;""),Schülerdaten!T451,"")</f>
        <v/>
      </c>
      <c r="W448" s="148" t="str">
        <f>IF(AND(A448&lt;&gt;"",Schülerdaten!U451&lt;&gt;""),Schülerdaten!U451,"")</f>
        <v/>
      </c>
      <c r="X448" s="148" t="str">
        <f>IF(AND(A448&lt;&gt;"",Schülerdaten!V451&lt;&gt;""),Schülerdaten!V451,"")</f>
        <v/>
      </c>
      <c r="Y448" s="148" t="str">
        <f>IF(AND(A448&lt;&gt;"",Schülerdaten!W451&lt;&gt;""),Schülerdaten!W451,"")</f>
        <v/>
      </c>
      <c r="Z448" s="148" t="str">
        <f>IF(AND(A448&lt;&gt;"",Schülerdaten!X451&lt;&gt;""),Schülerdaten!X451,"")</f>
        <v/>
      </c>
    </row>
    <row r="449" spans="1:26" x14ac:dyDescent="0.2">
      <c r="A449" s="146" t="str">
        <f>IF(OR(Schülerdaten!$C452&lt;&gt;""),Schülerdaten!A452,"")</f>
        <v/>
      </c>
      <c r="B449" s="146" t="str">
        <f>IF(A449&lt;&gt;"",Schülerdaten!B452,"")</f>
        <v/>
      </c>
      <c r="C449" s="146" t="str">
        <f>IF(AND(A449&lt;&gt;"",Schülerdaten!F452&lt;&gt;""),IF(INDEX(codeclint,MATCH(Schülerdaten!F452,libclint,0))&lt;&gt;"",INDEX(codeclint,MATCH(Schülerdaten!F452,libclint,0)),""),"")</f>
        <v/>
      </c>
      <c r="D449" s="146" t="str">
        <f t="shared" si="18"/>
        <v/>
      </c>
      <c r="E449" s="146" t="str">
        <f>IF(A449&lt;&gt;"",IF(Schülerdaten!G452&lt;&gt;"",IF(Schülerdaten!AB452&lt;&gt;"",IF(Schülerdaten!G452="LOC.ID",CONCATENATE("LOC.",Schülerdaten!AU$5),Schülerdaten!G452),""),""),"")</f>
        <v/>
      </c>
      <c r="F449" s="146" t="str">
        <f>IF(A449&lt;&gt;"",IF(Schülerdaten!H452&lt;&gt;"",Schülerdaten!H452,""),"")</f>
        <v/>
      </c>
      <c r="G449" s="146" t="str">
        <f>IF(AND(A449&lt;&gt;"",Schülerdaten!AC452&lt;&gt;""),IF(Schülerdaten!AC452=TRUE,INDEX(codesex,MATCH(Schülerdaten!I452,libsex,0)),Schülerdaten!I452),"")</f>
        <v/>
      </c>
      <c r="H449" s="147" t="str">
        <f>IF(A449&lt;&gt;"",IF(Schülerdaten!J452&lt;&gt;"",Schülerdaten!J452,""),"")</f>
        <v/>
      </c>
      <c r="I449" s="148" t="str">
        <f>IF(AND(A449&lt;&gt;"",Schülerdaten!AE452&lt;&gt;""),IF(Schülerdaten!AE452=TRUE,INDEX(codenat,MATCH(Schülerdaten!K452,libnat,0)),Schülerdaten!K452),"")</f>
        <v/>
      </c>
      <c r="J449" s="148" t="str">
        <f>IF(AND(A449&lt;&gt;"",Schülerdaten!AF452&lt;&gt;""),IF(Schülerdaten!AF452=TRUE,INDEX(codelangue,MATCH(Schülerdaten!L452,liblangue,0)),Schülerdaten!L452),"")</f>
        <v/>
      </c>
      <c r="K449" s="148" t="str">
        <f>IF(AND(A449&lt;&gt;"",Schülerdaten!AH452&lt;&gt;""),IF(Schülerdaten!AH452=TRUE,IF(INDEX(codegem,MATCH(Schülerdaten!M452,libgem,0))&lt;8000,INDEX(codegem,MATCH(Schülerdaten!M452,libgem,0)),""),Schülerdaten!M452),"")</f>
        <v/>
      </c>
      <c r="L449" s="148" t="str">
        <f>IF(AND(A449&lt;&gt;"",Schülerdaten!AH452&lt;&gt;""),IF(Schülerdaten!AH452=TRUE,INDEX(codegemhist,MATCH(Schülerdaten!M452,libgem,0)),""),"")</f>
        <v/>
      </c>
      <c r="M449" s="148" t="str">
        <f>IF(AND(A449&lt;&gt;"",Schülerdaten!AH452&lt;&gt;""),IF(Schülerdaten!AH452=TRUE,IF(INDEX(codegem,MATCH(Schülerdaten!M452,libgem,0))&gt;=8000,INDEX(codegem,MATCH(Schülerdaten!M452,libgem,0)),""),Schülerdaten!M452),"")</f>
        <v/>
      </c>
      <c r="N449" s="148" t="str">
        <f>IF(AND(A449&lt;&gt;"",Schülerdaten!AI452&lt;&gt;""),IF(Schülerdaten!AI452=TRUE,INDEX(codeschart,MATCH(Schülerdaten!N452,libschart,0)),Schülerdaten!N452),"")</f>
        <v/>
      </c>
      <c r="O449" s="148" t="str">
        <f>IF(AND(A449&lt;&gt;"",Schülerdaten!O452&lt;&gt;""),Schülerdaten!O452,"")</f>
        <v/>
      </c>
      <c r="P449" s="148" t="str">
        <f>IF(AND(A449&lt;&gt;"",Schülerdaten!AK452&lt;&gt;""),IF(Schülerdaten!AK452=TRUE,INDEX(codeform,MATCH(Schülerdaten!P452,libform,0)),Schülerdaten!P452),"")</f>
        <v/>
      </c>
      <c r="Q449" s="148" t="str">
        <f>IF(AND(A449&lt;&gt;"",Schülerdaten!AL452&lt;&gt;""),IF(Schülerdaten!AL452=TRUE,INDEX(codespe,MATCH(Schülerdaten!Q452,libspe,0)),Schülerdaten!Q452),"")</f>
        <v/>
      </c>
      <c r="R449" s="148" t="str">
        <f>IF(AND(A449&lt;&gt;"",OR(Schülerdaten!AM452&lt;&gt;"",Schülerdaten!AT452=FALSE)),IF(Schülerdaten!AM452=TRUE,INDEX(codemp1,MATCH(Schülerdaten!R452,libmp1,0)),IF(Schülerdaten!AT452=FALSE,0,Schülerdaten!R452)),"")</f>
        <v/>
      </c>
      <c r="S449" s="148" t="str">
        <f t="shared" si="19"/>
        <v/>
      </c>
      <c r="T449" s="148" t="str">
        <f t="shared" si="20"/>
        <v/>
      </c>
      <c r="U449" s="148" t="str">
        <f>IF(AND(A449&lt;&gt;"",Schülerdaten!S452&lt;&gt;""),Schülerdaten!S452,"")</f>
        <v/>
      </c>
      <c r="V449" s="148" t="str">
        <f>IF(AND(A449&lt;&gt;"",Schülerdaten!T452&lt;&gt;""),Schülerdaten!T452,"")</f>
        <v/>
      </c>
      <c r="W449" s="148" t="str">
        <f>IF(AND(A449&lt;&gt;"",Schülerdaten!U452&lt;&gt;""),Schülerdaten!U452,"")</f>
        <v/>
      </c>
      <c r="X449" s="148" t="str">
        <f>IF(AND(A449&lt;&gt;"",Schülerdaten!V452&lt;&gt;""),Schülerdaten!V452,"")</f>
        <v/>
      </c>
      <c r="Y449" s="148" t="str">
        <f>IF(AND(A449&lt;&gt;"",Schülerdaten!W452&lt;&gt;""),Schülerdaten!W452,"")</f>
        <v/>
      </c>
      <c r="Z449" s="148" t="str">
        <f>IF(AND(A449&lt;&gt;"",Schülerdaten!X452&lt;&gt;""),Schülerdaten!X452,"")</f>
        <v/>
      </c>
    </row>
    <row r="450" spans="1:26" x14ac:dyDescent="0.2">
      <c r="A450" s="146" t="str">
        <f>IF(OR(Schülerdaten!$C453&lt;&gt;""),Schülerdaten!A453,"")</f>
        <v/>
      </c>
      <c r="B450" s="146" t="str">
        <f>IF(A450&lt;&gt;"",Schülerdaten!B453,"")</f>
        <v/>
      </c>
      <c r="C450" s="146" t="str">
        <f>IF(AND(A450&lt;&gt;"",Schülerdaten!F453&lt;&gt;""),IF(INDEX(codeclint,MATCH(Schülerdaten!F453,libclint,0))&lt;&gt;"",INDEX(codeclint,MATCH(Schülerdaten!F453,libclint,0)),""),"")</f>
        <v/>
      </c>
      <c r="D450" s="146" t="str">
        <f t="shared" si="18"/>
        <v/>
      </c>
      <c r="E450" s="146" t="str">
        <f>IF(A450&lt;&gt;"",IF(Schülerdaten!G453&lt;&gt;"",IF(Schülerdaten!AB453&lt;&gt;"",IF(Schülerdaten!G453="LOC.ID",CONCATENATE("LOC.",Schülerdaten!AU$5),Schülerdaten!G453),""),""),"")</f>
        <v/>
      </c>
      <c r="F450" s="146" t="str">
        <f>IF(A450&lt;&gt;"",IF(Schülerdaten!H453&lt;&gt;"",Schülerdaten!H453,""),"")</f>
        <v/>
      </c>
      <c r="G450" s="146" t="str">
        <f>IF(AND(A450&lt;&gt;"",Schülerdaten!AC453&lt;&gt;""),IF(Schülerdaten!AC453=TRUE,INDEX(codesex,MATCH(Schülerdaten!I453,libsex,0)),Schülerdaten!I453),"")</f>
        <v/>
      </c>
      <c r="H450" s="147" t="str">
        <f>IF(A450&lt;&gt;"",IF(Schülerdaten!J453&lt;&gt;"",Schülerdaten!J453,""),"")</f>
        <v/>
      </c>
      <c r="I450" s="148" t="str">
        <f>IF(AND(A450&lt;&gt;"",Schülerdaten!AE453&lt;&gt;""),IF(Schülerdaten!AE453=TRUE,INDEX(codenat,MATCH(Schülerdaten!K453,libnat,0)),Schülerdaten!K453),"")</f>
        <v/>
      </c>
      <c r="J450" s="148" t="str">
        <f>IF(AND(A450&lt;&gt;"",Schülerdaten!AF453&lt;&gt;""),IF(Schülerdaten!AF453=TRUE,INDEX(codelangue,MATCH(Schülerdaten!L453,liblangue,0)),Schülerdaten!L453),"")</f>
        <v/>
      </c>
      <c r="K450" s="148" t="str">
        <f>IF(AND(A450&lt;&gt;"",Schülerdaten!AH453&lt;&gt;""),IF(Schülerdaten!AH453=TRUE,IF(INDEX(codegem,MATCH(Schülerdaten!M453,libgem,0))&lt;8000,INDEX(codegem,MATCH(Schülerdaten!M453,libgem,0)),""),Schülerdaten!M453),"")</f>
        <v/>
      </c>
      <c r="L450" s="148" t="str">
        <f>IF(AND(A450&lt;&gt;"",Schülerdaten!AH453&lt;&gt;""),IF(Schülerdaten!AH453=TRUE,INDEX(codegemhist,MATCH(Schülerdaten!M453,libgem,0)),""),"")</f>
        <v/>
      </c>
      <c r="M450" s="148" t="str">
        <f>IF(AND(A450&lt;&gt;"",Schülerdaten!AH453&lt;&gt;""),IF(Schülerdaten!AH453=TRUE,IF(INDEX(codegem,MATCH(Schülerdaten!M453,libgem,0))&gt;=8000,INDEX(codegem,MATCH(Schülerdaten!M453,libgem,0)),""),Schülerdaten!M453),"")</f>
        <v/>
      </c>
      <c r="N450" s="148" t="str">
        <f>IF(AND(A450&lt;&gt;"",Schülerdaten!AI453&lt;&gt;""),IF(Schülerdaten!AI453=TRUE,INDEX(codeschart,MATCH(Schülerdaten!N453,libschart,0)),Schülerdaten!N453),"")</f>
        <v/>
      </c>
      <c r="O450" s="148" t="str">
        <f>IF(AND(A450&lt;&gt;"",Schülerdaten!O453&lt;&gt;""),Schülerdaten!O453,"")</f>
        <v/>
      </c>
      <c r="P450" s="148" t="str">
        <f>IF(AND(A450&lt;&gt;"",Schülerdaten!AK453&lt;&gt;""),IF(Schülerdaten!AK453=TRUE,INDEX(codeform,MATCH(Schülerdaten!P453,libform,0)),Schülerdaten!P453),"")</f>
        <v/>
      </c>
      <c r="Q450" s="148" t="str">
        <f>IF(AND(A450&lt;&gt;"",Schülerdaten!AL453&lt;&gt;""),IF(Schülerdaten!AL453=TRUE,INDEX(codespe,MATCH(Schülerdaten!Q453,libspe,0)),Schülerdaten!Q453),"")</f>
        <v/>
      </c>
      <c r="R450" s="148" t="str">
        <f>IF(AND(A450&lt;&gt;"",OR(Schülerdaten!AM453&lt;&gt;"",Schülerdaten!AT453=FALSE)),IF(Schülerdaten!AM453=TRUE,INDEX(codemp1,MATCH(Schülerdaten!R453,libmp1,0)),IF(Schülerdaten!AT453=FALSE,0,Schülerdaten!R453)),"")</f>
        <v/>
      </c>
      <c r="S450" s="148" t="str">
        <f t="shared" si="19"/>
        <v/>
      </c>
      <c r="T450" s="148" t="str">
        <f t="shared" si="20"/>
        <v/>
      </c>
      <c r="U450" s="148" t="str">
        <f>IF(AND(A450&lt;&gt;"",Schülerdaten!S453&lt;&gt;""),Schülerdaten!S453,"")</f>
        <v/>
      </c>
      <c r="V450" s="148" t="str">
        <f>IF(AND(A450&lt;&gt;"",Schülerdaten!T453&lt;&gt;""),Schülerdaten!T453,"")</f>
        <v/>
      </c>
      <c r="W450" s="148" t="str">
        <f>IF(AND(A450&lt;&gt;"",Schülerdaten!U453&lt;&gt;""),Schülerdaten!U453,"")</f>
        <v/>
      </c>
      <c r="X450" s="148" t="str">
        <f>IF(AND(A450&lt;&gt;"",Schülerdaten!V453&lt;&gt;""),Schülerdaten!V453,"")</f>
        <v/>
      </c>
      <c r="Y450" s="148" t="str">
        <f>IF(AND(A450&lt;&gt;"",Schülerdaten!W453&lt;&gt;""),Schülerdaten!W453,"")</f>
        <v/>
      </c>
      <c r="Z450" s="148" t="str">
        <f>IF(AND(A450&lt;&gt;"",Schülerdaten!X453&lt;&gt;""),Schülerdaten!X453,"")</f>
        <v/>
      </c>
    </row>
    <row r="451" spans="1:26" x14ac:dyDescent="0.2">
      <c r="A451" s="146" t="str">
        <f>IF(OR(Schülerdaten!$C454&lt;&gt;""),Schülerdaten!A454,"")</f>
        <v/>
      </c>
      <c r="B451" s="146" t="str">
        <f>IF(A451&lt;&gt;"",Schülerdaten!B454,"")</f>
        <v/>
      </c>
      <c r="C451" s="146" t="str">
        <f>IF(AND(A451&lt;&gt;"",Schülerdaten!F454&lt;&gt;""),IF(INDEX(codeclint,MATCH(Schülerdaten!F454,libclint,0))&lt;&gt;"",INDEX(codeclint,MATCH(Schülerdaten!F454,libclint,0)),""),"")</f>
        <v/>
      </c>
      <c r="D451" s="146" t="str">
        <f t="shared" ref="D451:D514" si="21">IF(A451&lt;&gt;"",99990000,"")</f>
        <v/>
      </c>
      <c r="E451" s="146" t="str">
        <f>IF(A451&lt;&gt;"",IF(Schülerdaten!G454&lt;&gt;"",IF(Schülerdaten!AB454&lt;&gt;"",IF(Schülerdaten!G454="LOC.ID",CONCATENATE("LOC.",Schülerdaten!AU$5),Schülerdaten!G454),""),""),"")</f>
        <v/>
      </c>
      <c r="F451" s="146" t="str">
        <f>IF(A451&lt;&gt;"",IF(Schülerdaten!H454&lt;&gt;"",Schülerdaten!H454,""),"")</f>
        <v/>
      </c>
      <c r="G451" s="146" t="str">
        <f>IF(AND(A451&lt;&gt;"",Schülerdaten!AC454&lt;&gt;""),IF(Schülerdaten!AC454=TRUE,INDEX(codesex,MATCH(Schülerdaten!I454,libsex,0)),Schülerdaten!I454),"")</f>
        <v/>
      </c>
      <c r="H451" s="147" t="str">
        <f>IF(A451&lt;&gt;"",IF(Schülerdaten!J454&lt;&gt;"",Schülerdaten!J454,""),"")</f>
        <v/>
      </c>
      <c r="I451" s="148" t="str">
        <f>IF(AND(A451&lt;&gt;"",Schülerdaten!AE454&lt;&gt;""),IF(Schülerdaten!AE454=TRUE,INDEX(codenat,MATCH(Schülerdaten!K454,libnat,0)),Schülerdaten!K454),"")</f>
        <v/>
      </c>
      <c r="J451" s="148" t="str">
        <f>IF(AND(A451&lt;&gt;"",Schülerdaten!AF454&lt;&gt;""),IF(Schülerdaten!AF454=TRUE,INDEX(codelangue,MATCH(Schülerdaten!L454,liblangue,0)),Schülerdaten!L454),"")</f>
        <v/>
      </c>
      <c r="K451" s="148" t="str">
        <f>IF(AND(A451&lt;&gt;"",Schülerdaten!AH454&lt;&gt;""),IF(Schülerdaten!AH454=TRUE,IF(INDEX(codegem,MATCH(Schülerdaten!M454,libgem,0))&lt;8000,INDEX(codegem,MATCH(Schülerdaten!M454,libgem,0)),""),Schülerdaten!M454),"")</f>
        <v/>
      </c>
      <c r="L451" s="148" t="str">
        <f>IF(AND(A451&lt;&gt;"",Schülerdaten!AH454&lt;&gt;""),IF(Schülerdaten!AH454=TRUE,INDEX(codegemhist,MATCH(Schülerdaten!M454,libgem,0)),""),"")</f>
        <v/>
      </c>
      <c r="M451" s="148" t="str">
        <f>IF(AND(A451&lt;&gt;"",Schülerdaten!AH454&lt;&gt;""),IF(Schülerdaten!AH454=TRUE,IF(INDEX(codegem,MATCH(Schülerdaten!M454,libgem,0))&gt;=8000,INDEX(codegem,MATCH(Schülerdaten!M454,libgem,0)),""),Schülerdaten!M454),"")</f>
        <v/>
      </c>
      <c r="N451" s="148" t="str">
        <f>IF(AND(A451&lt;&gt;"",Schülerdaten!AI454&lt;&gt;""),IF(Schülerdaten!AI454=TRUE,INDEX(codeschart,MATCH(Schülerdaten!N454,libschart,0)),Schülerdaten!N454),"")</f>
        <v/>
      </c>
      <c r="O451" s="148" t="str">
        <f>IF(AND(A451&lt;&gt;"",Schülerdaten!O454&lt;&gt;""),Schülerdaten!O454,"")</f>
        <v/>
      </c>
      <c r="P451" s="148" t="str">
        <f>IF(AND(A451&lt;&gt;"",Schülerdaten!AK454&lt;&gt;""),IF(Schülerdaten!AK454=TRUE,INDEX(codeform,MATCH(Schülerdaten!P454,libform,0)),Schülerdaten!P454),"")</f>
        <v/>
      </c>
      <c r="Q451" s="148" t="str">
        <f>IF(AND(A451&lt;&gt;"",Schülerdaten!AL454&lt;&gt;""),IF(Schülerdaten!AL454=TRUE,INDEX(codespe,MATCH(Schülerdaten!Q454,libspe,0)),Schülerdaten!Q454),"")</f>
        <v/>
      </c>
      <c r="R451" s="148" t="str">
        <f>IF(AND(A451&lt;&gt;"",OR(Schülerdaten!AM454&lt;&gt;"",Schülerdaten!AT454=FALSE)),IF(Schülerdaten!AM454=TRUE,INDEX(codemp1,MATCH(Schülerdaten!R454,libmp1,0)),IF(Schülerdaten!AT454=FALSE,0,Schülerdaten!R454)),"")</f>
        <v/>
      </c>
      <c r="S451" s="148" t="str">
        <f t="shared" ref="S451:S514" si="22">IF(A451&lt;&gt;"",98990000,"")</f>
        <v/>
      </c>
      <c r="T451" s="148" t="str">
        <f t="shared" ref="T451:T514" si="23">IF(A451&lt;&gt;"",99,"")</f>
        <v/>
      </c>
      <c r="U451" s="148" t="str">
        <f>IF(AND(A451&lt;&gt;"",Schülerdaten!S454&lt;&gt;""),Schülerdaten!S454,"")</f>
        <v/>
      </c>
      <c r="V451" s="148" t="str">
        <f>IF(AND(A451&lt;&gt;"",Schülerdaten!T454&lt;&gt;""),Schülerdaten!T454,"")</f>
        <v/>
      </c>
      <c r="W451" s="148" t="str">
        <f>IF(AND(A451&lt;&gt;"",Schülerdaten!U454&lt;&gt;""),Schülerdaten!U454,"")</f>
        <v/>
      </c>
      <c r="X451" s="148" t="str">
        <f>IF(AND(A451&lt;&gt;"",Schülerdaten!V454&lt;&gt;""),Schülerdaten!V454,"")</f>
        <v/>
      </c>
      <c r="Y451" s="148" t="str">
        <f>IF(AND(A451&lt;&gt;"",Schülerdaten!W454&lt;&gt;""),Schülerdaten!W454,"")</f>
        <v/>
      </c>
      <c r="Z451" s="148" t="str">
        <f>IF(AND(A451&lt;&gt;"",Schülerdaten!X454&lt;&gt;""),Schülerdaten!X454,"")</f>
        <v/>
      </c>
    </row>
    <row r="452" spans="1:26" x14ac:dyDescent="0.2">
      <c r="A452" s="146" t="str">
        <f>IF(OR(Schülerdaten!$C455&lt;&gt;""),Schülerdaten!A455,"")</f>
        <v/>
      </c>
      <c r="B452" s="146" t="str">
        <f>IF(A452&lt;&gt;"",Schülerdaten!B455,"")</f>
        <v/>
      </c>
      <c r="C452" s="146" t="str">
        <f>IF(AND(A452&lt;&gt;"",Schülerdaten!F455&lt;&gt;""),IF(INDEX(codeclint,MATCH(Schülerdaten!F455,libclint,0))&lt;&gt;"",INDEX(codeclint,MATCH(Schülerdaten!F455,libclint,0)),""),"")</f>
        <v/>
      </c>
      <c r="D452" s="146" t="str">
        <f t="shared" si="21"/>
        <v/>
      </c>
      <c r="E452" s="146" t="str">
        <f>IF(A452&lt;&gt;"",IF(Schülerdaten!G455&lt;&gt;"",IF(Schülerdaten!AB455&lt;&gt;"",IF(Schülerdaten!G455="LOC.ID",CONCATENATE("LOC.",Schülerdaten!AU$5),Schülerdaten!G455),""),""),"")</f>
        <v/>
      </c>
      <c r="F452" s="146" t="str">
        <f>IF(A452&lt;&gt;"",IF(Schülerdaten!H455&lt;&gt;"",Schülerdaten!H455,""),"")</f>
        <v/>
      </c>
      <c r="G452" s="146" t="str">
        <f>IF(AND(A452&lt;&gt;"",Schülerdaten!AC455&lt;&gt;""),IF(Schülerdaten!AC455=TRUE,INDEX(codesex,MATCH(Schülerdaten!I455,libsex,0)),Schülerdaten!I455),"")</f>
        <v/>
      </c>
      <c r="H452" s="147" t="str">
        <f>IF(A452&lt;&gt;"",IF(Schülerdaten!J455&lt;&gt;"",Schülerdaten!J455,""),"")</f>
        <v/>
      </c>
      <c r="I452" s="148" t="str">
        <f>IF(AND(A452&lt;&gt;"",Schülerdaten!AE455&lt;&gt;""),IF(Schülerdaten!AE455=TRUE,INDEX(codenat,MATCH(Schülerdaten!K455,libnat,0)),Schülerdaten!K455),"")</f>
        <v/>
      </c>
      <c r="J452" s="148" t="str">
        <f>IF(AND(A452&lt;&gt;"",Schülerdaten!AF455&lt;&gt;""),IF(Schülerdaten!AF455=TRUE,INDEX(codelangue,MATCH(Schülerdaten!L455,liblangue,0)),Schülerdaten!L455),"")</f>
        <v/>
      </c>
      <c r="K452" s="148" t="str">
        <f>IF(AND(A452&lt;&gt;"",Schülerdaten!AH455&lt;&gt;""),IF(Schülerdaten!AH455=TRUE,IF(INDEX(codegem,MATCH(Schülerdaten!M455,libgem,0))&lt;8000,INDEX(codegem,MATCH(Schülerdaten!M455,libgem,0)),""),Schülerdaten!M455),"")</f>
        <v/>
      </c>
      <c r="L452" s="148" t="str">
        <f>IF(AND(A452&lt;&gt;"",Schülerdaten!AH455&lt;&gt;""),IF(Schülerdaten!AH455=TRUE,INDEX(codegemhist,MATCH(Schülerdaten!M455,libgem,0)),""),"")</f>
        <v/>
      </c>
      <c r="M452" s="148" t="str">
        <f>IF(AND(A452&lt;&gt;"",Schülerdaten!AH455&lt;&gt;""),IF(Schülerdaten!AH455=TRUE,IF(INDEX(codegem,MATCH(Schülerdaten!M455,libgem,0))&gt;=8000,INDEX(codegem,MATCH(Schülerdaten!M455,libgem,0)),""),Schülerdaten!M455),"")</f>
        <v/>
      </c>
      <c r="N452" s="148" t="str">
        <f>IF(AND(A452&lt;&gt;"",Schülerdaten!AI455&lt;&gt;""),IF(Schülerdaten!AI455=TRUE,INDEX(codeschart,MATCH(Schülerdaten!N455,libschart,0)),Schülerdaten!N455),"")</f>
        <v/>
      </c>
      <c r="O452" s="148" t="str">
        <f>IF(AND(A452&lt;&gt;"",Schülerdaten!O455&lt;&gt;""),Schülerdaten!O455,"")</f>
        <v/>
      </c>
      <c r="P452" s="148" t="str">
        <f>IF(AND(A452&lt;&gt;"",Schülerdaten!AK455&lt;&gt;""),IF(Schülerdaten!AK455=TRUE,INDEX(codeform,MATCH(Schülerdaten!P455,libform,0)),Schülerdaten!P455),"")</f>
        <v/>
      </c>
      <c r="Q452" s="148" t="str">
        <f>IF(AND(A452&lt;&gt;"",Schülerdaten!AL455&lt;&gt;""),IF(Schülerdaten!AL455=TRUE,INDEX(codespe,MATCH(Schülerdaten!Q455,libspe,0)),Schülerdaten!Q455),"")</f>
        <v/>
      </c>
      <c r="R452" s="148" t="str">
        <f>IF(AND(A452&lt;&gt;"",OR(Schülerdaten!AM455&lt;&gt;"",Schülerdaten!AT455=FALSE)),IF(Schülerdaten!AM455=TRUE,INDEX(codemp1,MATCH(Schülerdaten!R455,libmp1,0)),IF(Schülerdaten!AT455=FALSE,0,Schülerdaten!R455)),"")</f>
        <v/>
      </c>
      <c r="S452" s="148" t="str">
        <f t="shared" si="22"/>
        <v/>
      </c>
      <c r="T452" s="148" t="str">
        <f t="shared" si="23"/>
        <v/>
      </c>
      <c r="U452" s="148" t="str">
        <f>IF(AND(A452&lt;&gt;"",Schülerdaten!S455&lt;&gt;""),Schülerdaten!S455,"")</f>
        <v/>
      </c>
      <c r="V452" s="148" t="str">
        <f>IF(AND(A452&lt;&gt;"",Schülerdaten!T455&lt;&gt;""),Schülerdaten!T455,"")</f>
        <v/>
      </c>
      <c r="W452" s="148" t="str">
        <f>IF(AND(A452&lt;&gt;"",Schülerdaten!U455&lt;&gt;""),Schülerdaten!U455,"")</f>
        <v/>
      </c>
      <c r="X452" s="148" t="str">
        <f>IF(AND(A452&lt;&gt;"",Schülerdaten!V455&lt;&gt;""),Schülerdaten!V455,"")</f>
        <v/>
      </c>
      <c r="Y452" s="148" t="str">
        <f>IF(AND(A452&lt;&gt;"",Schülerdaten!W455&lt;&gt;""),Schülerdaten!W455,"")</f>
        <v/>
      </c>
      <c r="Z452" s="148" t="str">
        <f>IF(AND(A452&lt;&gt;"",Schülerdaten!X455&lt;&gt;""),Schülerdaten!X455,"")</f>
        <v/>
      </c>
    </row>
    <row r="453" spans="1:26" x14ac:dyDescent="0.2">
      <c r="A453" s="146" t="str">
        <f>IF(OR(Schülerdaten!$C456&lt;&gt;""),Schülerdaten!A456,"")</f>
        <v/>
      </c>
      <c r="B453" s="146" t="str">
        <f>IF(A453&lt;&gt;"",Schülerdaten!B456,"")</f>
        <v/>
      </c>
      <c r="C453" s="146" t="str">
        <f>IF(AND(A453&lt;&gt;"",Schülerdaten!F456&lt;&gt;""),IF(INDEX(codeclint,MATCH(Schülerdaten!F456,libclint,0))&lt;&gt;"",INDEX(codeclint,MATCH(Schülerdaten!F456,libclint,0)),""),"")</f>
        <v/>
      </c>
      <c r="D453" s="146" t="str">
        <f t="shared" si="21"/>
        <v/>
      </c>
      <c r="E453" s="146" t="str">
        <f>IF(A453&lt;&gt;"",IF(Schülerdaten!G456&lt;&gt;"",IF(Schülerdaten!AB456&lt;&gt;"",IF(Schülerdaten!G456="LOC.ID",CONCATENATE("LOC.",Schülerdaten!AU$5),Schülerdaten!G456),""),""),"")</f>
        <v/>
      </c>
      <c r="F453" s="146" t="str">
        <f>IF(A453&lt;&gt;"",IF(Schülerdaten!H456&lt;&gt;"",Schülerdaten!H456,""),"")</f>
        <v/>
      </c>
      <c r="G453" s="146" t="str">
        <f>IF(AND(A453&lt;&gt;"",Schülerdaten!AC456&lt;&gt;""),IF(Schülerdaten!AC456=TRUE,INDEX(codesex,MATCH(Schülerdaten!I456,libsex,0)),Schülerdaten!I456),"")</f>
        <v/>
      </c>
      <c r="H453" s="147" t="str">
        <f>IF(A453&lt;&gt;"",IF(Schülerdaten!J456&lt;&gt;"",Schülerdaten!J456,""),"")</f>
        <v/>
      </c>
      <c r="I453" s="148" t="str">
        <f>IF(AND(A453&lt;&gt;"",Schülerdaten!AE456&lt;&gt;""),IF(Schülerdaten!AE456=TRUE,INDEX(codenat,MATCH(Schülerdaten!K456,libnat,0)),Schülerdaten!K456),"")</f>
        <v/>
      </c>
      <c r="J453" s="148" t="str">
        <f>IF(AND(A453&lt;&gt;"",Schülerdaten!AF456&lt;&gt;""),IF(Schülerdaten!AF456=TRUE,INDEX(codelangue,MATCH(Schülerdaten!L456,liblangue,0)),Schülerdaten!L456),"")</f>
        <v/>
      </c>
      <c r="K453" s="148" t="str">
        <f>IF(AND(A453&lt;&gt;"",Schülerdaten!AH456&lt;&gt;""),IF(Schülerdaten!AH456=TRUE,IF(INDEX(codegem,MATCH(Schülerdaten!M456,libgem,0))&lt;8000,INDEX(codegem,MATCH(Schülerdaten!M456,libgem,0)),""),Schülerdaten!M456),"")</f>
        <v/>
      </c>
      <c r="L453" s="148" t="str">
        <f>IF(AND(A453&lt;&gt;"",Schülerdaten!AH456&lt;&gt;""),IF(Schülerdaten!AH456=TRUE,INDEX(codegemhist,MATCH(Schülerdaten!M456,libgem,0)),""),"")</f>
        <v/>
      </c>
      <c r="M453" s="148" t="str">
        <f>IF(AND(A453&lt;&gt;"",Schülerdaten!AH456&lt;&gt;""),IF(Schülerdaten!AH456=TRUE,IF(INDEX(codegem,MATCH(Schülerdaten!M456,libgem,0))&gt;=8000,INDEX(codegem,MATCH(Schülerdaten!M456,libgem,0)),""),Schülerdaten!M456),"")</f>
        <v/>
      </c>
      <c r="N453" s="148" t="str">
        <f>IF(AND(A453&lt;&gt;"",Schülerdaten!AI456&lt;&gt;""),IF(Schülerdaten!AI456=TRUE,INDEX(codeschart,MATCH(Schülerdaten!N456,libschart,0)),Schülerdaten!N456),"")</f>
        <v/>
      </c>
      <c r="O453" s="148" t="str">
        <f>IF(AND(A453&lt;&gt;"",Schülerdaten!O456&lt;&gt;""),Schülerdaten!O456,"")</f>
        <v/>
      </c>
      <c r="P453" s="148" t="str">
        <f>IF(AND(A453&lt;&gt;"",Schülerdaten!AK456&lt;&gt;""),IF(Schülerdaten!AK456=TRUE,INDEX(codeform,MATCH(Schülerdaten!P456,libform,0)),Schülerdaten!P456),"")</f>
        <v/>
      </c>
      <c r="Q453" s="148" t="str">
        <f>IF(AND(A453&lt;&gt;"",Schülerdaten!AL456&lt;&gt;""),IF(Schülerdaten!AL456=TRUE,INDEX(codespe,MATCH(Schülerdaten!Q456,libspe,0)),Schülerdaten!Q456),"")</f>
        <v/>
      </c>
      <c r="R453" s="148" t="str">
        <f>IF(AND(A453&lt;&gt;"",OR(Schülerdaten!AM456&lt;&gt;"",Schülerdaten!AT456=FALSE)),IF(Schülerdaten!AM456=TRUE,INDEX(codemp1,MATCH(Schülerdaten!R456,libmp1,0)),IF(Schülerdaten!AT456=FALSE,0,Schülerdaten!R456)),"")</f>
        <v/>
      </c>
      <c r="S453" s="148" t="str">
        <f t="shared" si="22"/>
        <v/>
      </c>
      <c r="T453" s="148" t="str">
        <f t="shared" si="23"/>
        <v/>
      </c>
      <c r="U453" s="148" t="str">
        <f>IF(AND(A453&lt;&gt;"",Schülerdaten!S456&lt;&gt;""),Schülerdaten!S456,"")</f>
        <v/>
      </c>
      <c r="V453" s="148" t="str">
        <f>IF(AND(A453&lt;&gt;"",Schülerdaten!T456&lt;&gt;""),Schülerdaten!T456,"")</f>
        <v/>
      </c>
      <c r="W453" s="148" t="str">
        <f>IF(AND(A453&lt;&gt;"",Schülerdaten!U456&lt;&gt;""),Schülerdaten!U456,"")</f>
        <v/>
      </c>
      <c r="X453" s="148" t="str">
        <f>IF(AND(A453&lt;&gt;"",Schülerdaten!V456&lt;&gt;""),Schülerdaten!V456,"")</f>
        <v/>
      </c>
      <c r="Y453" s="148" t="str">
        <f>IF(AND(A453&lt;&gt;"",Schülerdaten!W456&lt;&gt;""),Schülerdaten!W456,"")</f>
        <v/>
      </c>
      <c r="Z453" s="148" t="str">
        <f>IF(AND(A453&lt;&gt;"",Schülerdaten!X456&lt;&gt;""),Schülerdaten!X456,"")</f>
        <v/>
      </c>
    </row>
    <row r="454" spans="1:26" x14ac:dyDescent="0.2">
      <c r="A454" s="146" t="str">
        <f>IF(OR(Schülerdaten!$C457&lt;&gt;""),Schülerdaten!A457,"")</f>
        <v/>
      </c>
      <c r="B454" s="146" t="str">
        <f>IF(A454&lt;&gt;"",Schülerdaten!B457,"")</f>
        <v/>
      </c>
      <c r="C454" s="146" t="str">
        <f>IF(AND(A454&lt;&gt;"",Schülerdaten!F457&lt;&gt;""),IF(INDEX(codeclint,MATCH(Schülerdaten!F457,libclint,0))&lt;&gt;"",INDEX(codeclint,MATCH(Schülerdaten!F457,libclint,0)),""),"")</f>
        <v/>
      </c>
      <c r="D454" s="146" t="str">
        <f t="shared" si="21"/>
        <v/>
      </c>
      <c r="E454" s="146" t="str">
        <f>IF(A454&lt;&gt;"",IF(Schülerdaten!G457&lt;&gt;"",IF(Schülerdaten!AB457&lt;&gt;"",IF(Schülerdaten!G457="LOC.ID",CONCATENATE("LOC.",Schülerdaten!AU$5),Schülerdaten!G457),""),""),"")</f>
        <v/>
      </c>
      <c r="F454" s="146" t="str">
        <f>IF(A454&lt;&gt;"",IF(Schülerdaten!H457&lt;&gt;"",Schülerdaten!H457,""),"")</f>
        <v/>
      </c>
      <c r="G454" s="146" t="str">
        <f>IF(AND(A454&lt;&gt;"",Schülerdaten!AC457&lt;&gt;""),IF(Schülerdaten!AC457=TRUE,INDEX(codesex,MATCH(Schülerdaten!I457,libsex,0)),Schülerdaten!I457),"")</f>
        <v/>
      </c>
      <c r="H454" s="147" t="str">
        <f>IF(A454&lt;&gt;"",IF(Schülerdaten!J457&lt;&gt;"",Schülerdaten!J457,""),"")</f>
        <v/>
      </c>
      <c r="I454" s="148" t="str">
        <f>IF(AND(A454&lt;&gt;"",Schülerdaten!AE457&lt;&gt;""),IF(Schülerdaten!AE457=TRUE,INDEX(codenat,MATCH(Schülerdaten!K457,libnat,0)),Schülerdaten!K457),"")</f>
        <v/>
      </c>
      <c r="J454" s="148" t="str">
        <f>IF(AND(A454&lt;&gt;"",Schülerdaten!AF457&lt;&gt;""),IF(Schülerdaten!AF457=TRUE,INDEX(codelangue,MATCH(Schülerdaten!L457,liblangue,0)),Schülerdaten!L457),"")</f>
        <v/>
      </c>
      <c r="K454" s="148" t="str">
        <f>IF(AND(A454&lt;&gt;"",Schülerdaten!AH457&lt;&gt;""),IF(Schülerdaten!AH457=TRUE,IF(INDEX(codegem,MATCH(Schülerdaten!M457,libgem,0))&lt;8000,INDEX(codegem,MATCH(Schülerdaten!M457,libgem,0)),""),Schülerdaten!M457),"")</f>
        <v/>
      </c>
      <c r="L454" s="148" t="str">
        <f>IF(AND(A454&lt;&gt;"",Schülerdaten!AH457&lt;&gt;""),IF(Schülerdaten!AH457=TRUE,INDEX(codegemhist,MATCH(Schülerdaten!M457,libgem,0)),""),"")</f>
        <v/>
      </c>
      <c r="M454" s="148" t="str">
        <f>IF(AND(A454&lt;&gt;"",Schülerdaten!AH457&lt;&gt;""),IF(Schülerdaten!AH457=TRUE,IF(INDEX(codegem,MATCH(Schülerdaten!M457,libgem,0))&gt;=8000,INDEX(codegem,MATCH(Schülerdaten!M457,libgem,0)),""),Schülerdaten!M457),"")</f>
        <v/>
      </c>
      <c r="N454" s="148" t="str">
        <f>IF(AND(A454&lt;&gt;"",Schülerdaten!AI457&lt;&gt;""),IF(Schülerdaten!AI457=TRUE,INDEX(codeschart,MATCH(Schülerdaten!N457,libschart,0)),Schülerdaten!N457),"")</f>
        <v/>
      </c>
      <c r="O454" s="148" t="str">
        <f>IF(AND(A454&lt;&gt;"",Schülerdaten!O457&lt;&gt;""),Schülerdaten!O457,"")</f>
        <v/>
      </c>
      <c r="P454" s="148" t="str">
        <f>IF(AND(A454&lt;&gt;"",Schülerdaten!AK457&lt;&gt;""),IF(Schülerdaten!AK457=TRUE,INDEX(codeform,MATCH(Schülerdaten!P457,libform,0)),Schülerdaten!P457),"")</f>
        <v/>
      </c>
      <c r="Q454" s="148" t="str">
        <f>IF(AND(A454&lt;&gt;"",Schülerdaten!AL457&lt;&gt;""),IF(Schülerdaten!AL457=TRUE,INDEX(codespe,MATCH(Schülerdaten!Q457,libspe,0)),Schülerdaten!Q457),"")</f>
        <v/>
      </c>
      <c r="R454" s="148" t="str">
        <f>IF(AND(A454&lt;&gt;"",OR(Schülerdaten!AM457&lt;&gt;"",Schülerdaten!AT457=FALSE)),IF(Schülerdaten!AM457=TRUE,INDEX(codemp1,MATCH(Schülerdaten!R457,libmp1,0)),IF(Schülerdaten!AT457=FALSE,0,Schülerdaten!R457)),"")</f>
        <v/>
      </c>
      <c r="S454" s="148" t="str">
        <f t="shared" si="22"/>
        <v/>
      </c>
      <c r="T454" s="148" t="str">
        <f t="shared" si="23"/>
        <v/>
      </c>
      <c r="U454" s="148" t="str">
        <f>IF(AND(A454&lt;&gt;"",Schülerdaten!S457&lt;&gt;""),Schülerdaten!S457,"")</f>
        <v/>
      </c>
      <c r="V454" s="148" t="str">
        <f>IF(AND(A454&lt;&gt;"",Schülerdaten!T457&lt;&gt;""),Schülerdaten!T457,"")</f>
        <v/>
      </c>
      <c r="W454" s="148" t="str">
        <f>IF(AND(A454&lt;&gt;"",Schülerdaten!U457&lt;&gt;""),Schülerdaten!U457,"")</f>
        <v/>
      </c>
      <c r="X454" s="148" t="str">
        <f>IF(AND(A454&lt;&gt;"",Schülerdaten!V457&lt;&gt;""),Schülerdaten!V457,"")</f>
        <v/>
      </c>
      <c r="Y454" s="148" t="str">
        <f>IF(AND(A454&lt;&gt;"",Schülerdaten!W457&lt;&gt;""),Schülerdaten!W457,"")</f>
        <v/>
      </c>
      <c r="Z454" s="148" t="str">
        <f>IF(AND(A454&lt;&gt;"",Schülerdaten!X457&lt;&gt;""),Schülerdaten!X457,"")</f>
        <v/>
      </c>
    </row>
    <row r="455" spans="1:26" x14ac:dyDescent="0.2">
      <c r="A455" s="146" t="str">
        <f>IF(OR(Schülerdaten!$C458&lt;&gt;""),Schülerdaten!A458,"")</f>
        <v/>
      </c>
      <c r="B455" s="146" t="str">
        <f>IF(A455&lt;&gt;"",Schülerdaten!B458,"")</f>
        <v/>
      </c>
      <c r="C455" s="146" t="str">
        <f>IF(AND(A455&lt;&gt;"",Schülerdaten!F458&lt;&gt;""),IF(INDEX(codeclint,MATCH(Schülerdaten!F458,libclint,0))&lt;&gt;"",INDEX(codeclint,MATCH(Schülerdaten!F458,libclint,0)),""),"")</f>
        <v/>
      </c>
      <c r="D455" s="146" t="str">
        <f t="shared" si="21"/>
        <v/>
      </c>
      <c r="E455" s="146" t="str">
        <f>IF(A455&lt;&gt;"",IF(Schülerdaten!G458&lt;&gt;"",IF(Schülerdaten!AB458&lt;&gt;"",IF(Schülerdaten!G458="LOC.ID",CONCATENATE("LOC.",Schülerdaten!AU$5),Schülerdaten!G458),""),""),"")</f>
        <v/>
      </c>
      <c r="F455" s="146" t="str">
        <f>IF(A455&lt;&gt;"",IF(Schülerdaten!H458&lt;&gt;"",Schülerdaten!H458,""),"")</f>
        <v/>
      </c>
      <c r="G455" s="146" t="str">
        <f>IF(AND(A455&lt;&gt;"",Schülerdaten!AC458&lt;&gt;""),IF(Schülerdaten!AC458=TRUE,INDEX(codesex,MATCH(Schülerdaten!I458,libsex,0)),Schülerdaten!I458),"")</f>
        <v/>
      </c>
      <c r="H455" s="147" t="str">
        <f>IF(A455&lt;&gt;"",IF(Schülerdaten!J458&lt;&gt;"",Schülerdaten!J458,""),"")</f>
        <v/>
      </c>
      <c r="I455" s="148" t="str">
        <f>IF(AND(A455&lt;&gt;"",Schülerdaten!AE458&lt;&gt;""),IF(Schülerdaten!AE458=TRUE,INDEX(codenat,MATCH(Schülerdaten!K458,libnat,0)),Schülerdaten!K458),"")</f>
        <v/>
      </c>
      <c r="J455" s="148" t="str">
        <f>IF(AND(A455&lt;&gt;"",Schülerdaten!AF458&lt;&gt;""),IF(Schülerdaten!AF458=TRUE,INDEX(codelangue,MATCH(Schülerdaten!L458,liblangue,0)),Schülerdaten!L458),"")</f>
        <v/>
      </c>
      <c r="K455" s="148" t="str">
        <f>IF(AND(A455&lt;&gt;"",Schülerdaten!AH458&lt;&gt;""),IF(Schülerdaten!AH458=TRUE,IF(INDEX(codegem,MATCH(Schülerdaten!M458,libgem,0))&lt;8000,INDEX(codegem,MATCH(Schülerdaten!M458,libgem,0)),""),Schülerdaten!M458),"")</f>
        <v/>
      </c>
      <c r="L455" s="148" t="str">
        <f>IF(AND(A455&lt;&gt;"",Schülerdaten!AH458&lt;&gt;""),IF(Schülerdaten!AH458=TRUE,INDEX(codegemhist,MATCH(Schülerdaten!M458,libgem,0)),""),"")</f>
        <v/>
      </c>
      <c r="M455" s="148" t="str">
        <f>IF(AND(A455&lt;&gt;"",Schülerdaten!AH458&lt;&gt;""),IF(Schülerdaten!AH458=TRUE,IF(INDEX(codegem,MATCH(Schülerdaten!M458,libgem,0))&gt;=8000,INDEX(codegem,MATCH(Schülerdaten!M458,libgem,0)),""),Schülerdaten!M458),"")</f>
        <v/>
      </c>
      <c r="N455" s="148" t="str">
        <f>IF(AND(A455&lt;&gt;"",Schülerdaten!AI458&lt;&gt;""),IF(Schülerdaten!AI458=TRUE,INDEX(codeschart,MATCH(Schülerdaten!N458,libschart,0)),Schülerdaten!N458),"")</f>
        <v/>
      </c>
      <c r="O455" s="148" t="str">
        <f>IF(AND(A455&lt;&gt;"",Schülerdaten!O458&lt;&gt;""),Schülerdaten!O458,"")</f>
        <v/>
      </c>
      <c r="P455" s="148" t="str">
        <f>IF(AND(A455&lt;&gt;"",Schülerdaten!AK458&lt;&gt;""),IF(Schülerdaten!AK458=TRUE,INDEX(codeform,MATCH(Schülerdaten!P458,libform,0)),Schülerdaten!P458),"")</f>
        <v/>
      </c>
      <c r="Q455" s="148" t="str">
        <f>IF(AND(A455&lt;&gt;"",Schülerdaten!AL458&lt;&gt;""),IF(Schülerdaten!AL458=TRUE,INDEX(codespe,MATCH(Schülerdaten!Q458,libspe,0)),Schülerdaten!Q458),"")</f>
        <v/>
      </c>
      <c r="R455" s="148" t="str">
        <f>IF(AND(A455&lt;&gt;"",OR(Schülerdaten!AM458&lt;&gt;"",Schülerdaten!AT458=FALSE)),IF(Schülerdaten!AM458=TRUE,INDEX(codemp1,MATCH(Schülerdaten!R458,libmp1,0)),IF(Schülerdaten!AT458=FALSE,0,Schülerdaten!R458)),"")</f>
        <v/>
      </c>
      <c r="S455" s="148" t="str">
        <f t="shared" si="22"/>
        <v/>
      </c>
      <c r="T455" s="148" t="str">
        <f t="shared" si="23"/>
        <v/>
      </c>
      <c r="U455" s="148" t="str">
        <f>IF(AND(A455&lt;&gt;"",Schülerdaten!S458&lt;&gt;""),Schülerdaten!S458,"")</f>
        <v/>
      </c>
      <c r="V455" s="148" t="str">
        <f>IF(AND(A455&lt;&gt;"",Schülerdaten!T458&lt;&gt;""),Schülerdaten!T458,"")</f>
        <v/>
      </c>
      <c r="W455" s="148" t="str">
        <f>IF(AND(A455&lt;&gt;"",Schülerdaten!U458&lt;&gt;""),Schülerdaten!U458,"")</f>
        <v/>
      </c>
      <c r="X455" s="148" t="str">
        <f>IF(AND(A455&lt;&gt;"",Schülerdaten!V458&lt;&gt;""),Schülerdaten!V458,"")</f>
        <v/>
      </c>
      <c r="Y455" s="148" t="str">
        <f>IF(AND(A455&lt;&gt;"",Schülerdaten!W458&lt;&gt;""),Schülerdaten!W458,"")</f>
        <v/>
      </c>
      <c r="Z455" s="148" t="str">
        <f>IF(AND(A455&lt;&gt;"",Schülerdaten!X458&lt;&gt;""),Schülerdaten!X458,"")</f>
        <v/>
      </c>
    </row>
    <row r="456" spans="1:26" x14ac:dyDescent="0.2">
      <c r="A456" s="146" t="str">
        <f>IF(OR(Schülerdaten!$C459&lt;&gt;""),Schülerdaten!A459,"")</f>
        <v/>
      </c>
      <c r="B456" s="146" t="str">
        <f>IF(A456&lt;&gt;"",Schülerdaten!B459,"")</f>
        <v/>
      </c>
      <c r="C456" s="146" t="str">
        <f>IF(AND(A456&lt;&gt;"",Schülerdaten!F459&lt;&gt;""),IF(INDEX(codeclint,MATCH(Schülerdaten!F459,libclint,0))&lt;&gt;"",INDEX(codeclint,MATCH(Schülerdaten!F459,libclint,0)),""),"")</f>
        <v/>
      </c>
      <c r="D456" s="146" t="str">
        <f t="shared" si="21"/>
        <v/>
      </c>
      <c r="E456" s="146" t="str">
        <f>IF(A456&lt;&gt;"",IF(Schülerdaten!G459&lt;&gt;"",IF(Schülerdaten!AB459&lt;&gt;"",IF(Schülerdaten!G459="LOC.ID",CONCATENATE("LOC.",Schülerdaten!AU$5),Schülerdaten!G459),""),""),"")</f>
        <v/>
      </c>
      <c r="F456" s="146" t="str">
        <f>IF(A456&lt;&gt;"",IF(Schülerdaten!H459&lt;&gt;"",Schülerdaten!H459,""),"")</f>
        <v/>
      </c>
      <c r="G456" s="146" t="str">
        <f>IF(AND(A456&lt;&gt;"",Schülerdaten!AC459&lt;&gt;""),IF(Schülerdaten!AC459=TRUE,INDEX(codesex,MATCH(Schülerdaten!I459,libsex,0)),Schülerdaten!I459),"")</f>
        <v/>
      </c>
      <c r="H456" s="147" t="str">
        <f>IF(A456&lt;&gt;"",IF(Schülerdaten!J459&lt;&gt;"",Schülerdaten!J459,""),"")</f>
        <v/>
      </c>
      <c r="I456" s="148" t="str">
        <f>IF(AND(A456&lt;&gt;"",Schülerdaten!AE459&lt;&gt;""),IF(Schülerdaten!AE459=TRUE,INDEX(codenat,MATCH(Schülerdaten!K459,libnat,0)),Schülerdaten!K459),"")</f>
        <v/>
      </c>
      <c r="J456" s="148" t="str">
        <f>IF(AND(A456&lt;&gt;"",Schülerdaten!AF459&lt;&gt;""),IF(Schülerdaten!AF459=TRUE,INDEX(codelangue,MATCH(Schülerdaten!L459,liblangue,0)),Schülerdaten!L459),"")</f>
        <v/>
      </c>
      <c r="K456" s="148" t="str">
        <f>IF(AND(A456&lt;&gt;"",Schülerdaten!AH459&lt;&gt;""),IF(Schülerdaten!AH459=TRUE,IF(INDEX(codegem,MATCH(Schülerdaten!M459,libgem,0))&lt;8000,INDEX(codegem,MATCH(Schülerdaten!M459,libgem,0)),""),Schülerdaten!M459),"")</f>
        <v/>
      </c>
      <c r="L456" s="148" t="str">
        <f>IF(AND(A456&lt;&gt;"",Schülerdaten!AH459&lt;&gt;""),IF(Schülerdaten!AH459=TRUE,INDEX(codegemhist,MATCH(Schülerdaten!M459,libgem,0)),""),"")</f>
        <v/>
      </c>
      <c r="M456" s="148" t="str">
        <f>IF(AND(A456&lt;&gt;"",Schülerdaten!AH459&lt;&gt;""),IF(Schülerdaten!AH459=TRUE,IF(INDEX(codegem,MATCH(Schülerdaten!M459,libgem,0))&gt;=8000,INDEX(codegem,MATCH(Schülerdaten!M459,libgem,0)),""),Schülerdaten!M459),"")</f>
        <v/>
      </c>
      <c r="N456" s="148" t="str">
        <f>IF(AND(A456&lt;&gt;"",Schülerdaten!AI459&lt;&gt;""),IF(Schülerdaten!AI459=TRUE,INDEX(codeschart,MATCH(Schülerdaten!N459,libschart,0)),Schülerdaten!N459),"")</f>
        <v/>
      </c>
      <c r="O456" s="148" t="str">
        <f>IF(AND(A456&lt;&gt;"",Schülerdaten!O459&lt;&gt;""),Schülerdaten!O459,"")</f>
        <v/>
      </c>
      <c r="P456" s="148" t="str">
        <f>IF(AND(A456&lt;&gt;"",Schülerdaten!AK459&lt;&gt;""),IF(Schülerdaten!AK459=TRUE,INDEX(codeform,MATCH(Schülerdaten!P459,libform,0)),Schülerdaten!P459),"")</f>
        <v/>
      </c>
      <c r="Q456" s="148" t="str">
        <f>IF(AND(A456&lt;&gt;"",Schülerdaten!AL459&lt;&gt;""),IF(Schülerdaten!AL459=TRUE,INDEX(codespe,MATCH(Schülerdaten!Q459,libspe,0)),Schülerdaten!Q459),"")</f>
        <v/>
      </c>
      <c r="R456" s="148" t="str">
        <f>IF(AND(A456&lt;&gt;"",OR(Schülerdaten!AM459&lt;&gt;"",Schülerdaten!AT459=FALSE)),IF(Schülerdaten!AM459=TRUE,INDEX(codemp1,MATCH(Schülerdaten!R459,libmp1,0)),IF(Schülerdaten!AT459=FALSE,0,Schülerdaten!R459)),"")</f>
        <v/>
      </c>
      <c r="S456" s="148" t="str">
        <f t="shared" si="22"/>
        <v/>
      </c>
      <c r="T456" s="148" t="str">
        <f t="shared" si="23"/>
        <v/>
      </c>
      <c r="U456" s="148" t="str">
        <f>IF(AND(A456&lt;&gt;"",Schülerdaten!S459&lt;&gt;""),Schülerdaten!S459,"")</f>
        <v/>
      </c>
      <c r="V456" s="148" t="str">
        <f>IF(AND(A456&lt;&gt;"",Schülerdaten!T459&lt;&gt;""),Schülerdaten!T459,"")</f>
        <v/>
      </c>
      <c r="W456" s="148" t="str">
        <f>IF(AND(A456&lt;&gt;"",Schülerdaten!U459&lt;&gt;""),Schülerdaten!U459,"")</f>
        <v/>
      </c>
      <c r="X456" s="148" t="str">
        <f>IF(AND(A456&lt;&gt;"",Schülerdaten!V459&lt;&gt;""),Schülerdaten!V459,"")</f>
        <v/>
      </c>
      <c r="Y456" s="148" t="str">
        <f>IF(AND(A456&lt;&gt;"",Schülerdaten!W459&lt;&gt;""),Schülerdaten!W459,"")</f>
        <v/>
      </c>
      <c r="Z456" s="148" t="str">
        <f>IF(AND(A456&lt;&gt;"",Schülerdaten!X459&lt;&gt;""),Schülerdaten!X459,"")</f>
        <v/>
      </c>
    </row>
    <row r="457" spans="1:26" x14ac:dyDescent="0.2">
      <c r="A457" s="146" t="str">
        <f>IF(OR(Schülerdaten!$C460&lt;&gt;""),Schülerdaten!A460,"")</f>
        <v/>
      </c>
      <c r="B457" s="146" t="str">
        <f>IF(A457&lt;&gt;"",Schülerdaten!B460,"")</f>
        <v/>
      </c>
      <c r="C457" s="146" t="str">
        <f>IF(AND(A457&lt;&gt;"",Schülerdaten!F460&lt;&gt;""),IF(INDEX(codeclint,MATCH(Schülerdaten!F460,libclint,0))&lt;&gt;"",INDEX(codeclint,MATCH(Schülerdaten!F460,libclint,0)),""),"")</f>
        <v/>
      </c>
      <c r="D457" s="146" t="str">
        <f t="shared" si="21"/>
        <v/>
      </c>
      <c r="E457" s="146" t="str">
        <f>IF(A457&lt;&gt;"",IF(Schülerdaten!G460&lt;&gt;"",IF(Schülerdaten!AB460&lt;&gt;"",IF(Schülerdaten!G460="LOC.ID",CONCATENATE("LOC.",Schülerdaten!AU$5),Schülerdaten!G460),""),""),"")</f>
        <v/>
      </c>
      <c r="F457" s="146" t="str">
        <f>IF(A457&lt;&gt;"",IF(Schülerdaten!H460&lt;&gt;"",Schülerdaten!H460,""),"")</f>
        <v/>
      </c>
      <c r="G457" s="146" t="str">
        <f>IF(AND(A457&lt;&gt;"",Schülerdaten!AC460&lt;&gt;""),IF(Schülerdaten!AC460=TRUE,INDEX(codesex,MATCH(Schülerdaten!I460,libsex,0)),Schülerdaten!I460),"")</f>
        <v/>
      </c>
      <c r="H457" s="147" t="str">
        <f>IF(A457&lt;&gt;"",IF(Schülerdaten!J460&lt;&gt;"",Schülerdaten!J460,""),"")</f>
        <v/>
      </c>
      <c r="I457" s="148" t="str">
        <f>IF(AND(A457&lt;&gt;"",Schülerdaten!AE460&lt;&gt;""),IF(Schülerdaten!AE460=TRUE,INDEX(codenat,MATCH(Schülerdaten!K460,libnat,0)),Schülerdaten!K460),"")</f>
        <v/>
      </c>
      <c r="J457" s="148" t="str">
        <f>IF(AND(A457&lt;&gt;"",Schülerdaten!AF460&lt;&gt;""),IF(Schülerdaten!AF460=TRUE,INDEX(codelangue,MATCH(Schülerdaten!L460,liblangue,0)),Schülerdaten!L460),"")</f>
        <v/>
      </c>
      <c r="K457" s="148" t="str">
        <f>IF(AND(A457&lt;&gt;"",Schülerdaten!AH460&lt;&gt;""),IF(Schülerdaten!AH460=TRUE,IF(INDEX(codegem,MATCH(Schülerdaten!M460,libgem,0))&lt;8000,INDEX(codegem,MATCH(Schülerdaten!M460,libgem,0)),""),Schülerdaten!M460),"")</f>
        <v/>
      </c>
      <c r="L457" s="148" t="str">
        <f>IF(AND(A457&lt;&gt;"",Schülerdaten!AH460&lt;&gt;""),IF(Schülerdaten!AH460=TRUE,INDEX(codegemhist,MATCH(Schülerdaten!M460,libgem,0)),""),"")</f>
        <v/>
      </c>
      <c r="M457" s="148" t="str">
        <f>IF(AND(A457&lt;&gt;"",Schülerdaten!AH460&lt;&gt;""),IF(Schülerdaten!AH460=TRUE,IF(INDEX(codegem,MATCH(Schülerdaten!M460,libgem,0))&gt;=8000,INDEX(codegem,MATCH(Schülerdaten!M460,libgem,0)),""),Schülerdaten!M460),"")</f>
        <v/>
      </c>
      <c r="N457" s="148" t="str">
        <f>IF(AND(A457&lt;&gt;"",Schülerdaten!AI460&lt;&gt;""),IF(Schülerdaten!AI460=TRUE,INDEX(codeschart,MATCH(Schülerdaten!N460,libschart,0)),Schülerdaten!N460),"")</f>
        <v/>
      </c>
      <c r="O457" s="148" t="str">
        <f>IF(AND(A457&lt;&gt;"",Schülerdaten!O460&lt;&gt;""),Schülerdaten!O460,"")</f>
        <v/>
      </c>
      <c r="P457" s="148" t="str">
        <f>IF(AND(A457&lt;&gt;"",Schülerdaten!AK460&lt;&gt;""),IF(Schülerdaten!AK460=TRUE,INDEX(codeform,MATCH(Schülerdaten!P460,libform,0)),Schülerdaten!P460),"")</f>
        <v/>
      </c>
      <c r="Q457" s="148" t="str">
        <f>IF(AND(A457&lt;&gt;"",Schülerdaten!AL460&lt;&gt;""),IF(Schülerdaten!AL460=TRUE,INDEX(codespe,MATCH(Schülerdaten!Q460,libspe,0)),Schülerdaten!Q460),"")</f>
        <v/>
      </c>
      <c r="R457" s="148" t="str">
        <f>IF(AND(A457&lt;&gt;"",OR(Schülerdaten!AM460&lt;&gt;"",Schülerdaten!AT460=FALSE)),IF(Schülerdaten!AM460=TRUE,INDEX(codemp1,MATCH(Schülerdaten!R460,libmp1,0)),IF(Schülerdaten!AT460=FALSE,0,Schülerdaten!R460)),"")</f>
        <v/>
      </c>
      <c r="S457" s="148" t="str">
        <f t="shared" si="22"/>
        <v/>
      </c>
      <c r="T457" s="148" t="str">
        <f t="shared" si="23"/>
        <v/>
      </c>
      <c r="U457" s="148" t="str">
        <f>IF(AND(A457&lt;&gt;"",Schülerdaten!S460&lt;&gt;""),Schülerdaten!S460,"")</f>
        <v/>
      </c>
      <c r="V457" s="148" t="str">
        <f>IF(AND(A457&lt;&gt;"",Schülerdaten!T460&lt;&gt;""),Schülerdaten!T460,"")</f>
        <v/>
      </c>
      <c r="W457" s="148" t="str">
        <f>IF(AND(A457&lt;&gt;"",Schülerdaten!U460&lt;&gt;""),Schülerdaten!U460,"")</f>
        <v/>
      </c>
      <c r="X457" s="148" t="str">
        <f>IF(AND(A457&lt;&gt;"",Schülerdaten!V460&lt;&gt;""),Schülerdaten!V460,"")</f>
        <v/>
      </c>
      <c r="Y457" s="148" t="str">
        <f>IF(AND(A457&lt;&gt;"",Schülerdaten!W460&lt;&gt;""),Schülerdaten!W460,"")</f>
        <v/>
      </c>
      <c r="Z457" s="148" t="str">
        <f>IF(AND(A457&lt;&gt;"",Schülerdaten!X460&lt;&gt;""),Schülerdaten!X460,"")</f>
        <v/>
      </c>
    </row>
    <row r="458" spans="1:26" x14ac:dyDescent="0.2">
      <c r="A458" s="146" t="str">
        <f>IF(OR(Schülerdaten!$C461&lt;&gt;""),Schülerdaten!A461,"")</f>
        <v/>
      </c>
      <c r="B458" s="146" t="str">
        <f>IF(A458&lt;&gt;"",Schülerdaten!B461,"")</f>
        <v/>
      </c>
      <c r="C458" s="146" t="str">
        <f>IF(AND(A458&lt;&gt;"",Schülerdaten!F461&lt;&gt;""),IF(INDEX(codeclint,MATCH(Schülerdaten!F461,libclint,0))&lt;&gt;"",INDEX(codeclint,MATCH(Schülerdaten!F461,libclint,0)),""),"")</f>
        <v/>
      </c>
      <c r="D458" s="146" t="str">
        <f t="shared" si="21"/>
        <v/>
      </c>
      <c r="E458" s="146" t="str">
        <f>IF(A458&lt;&gt;"",IF(Schülerdaten!G461&lt;&gt;"",IF(Schülerdaten!AB461&lt;&gt;"",IF(Schülerdaten!G461="LOC.ID",CONCATENATE("LOC.",Schülerdaten!AU$5),Schülerdaten!G461),""),""),"")</f>
        <v/>
      </c>
      <c r="F458" s="146" t="str">
        <f>IF(A458&lt;&gt;"",IF(Schülerdaten!H461&lt;&gt;"",Schülerdaten!H461,""),"")</f>
        <v/>
      </c>
      <c r="G458" s="146" t="str">
        <f>IF(AND(A458&lt;&gt;"",Schülerdaten!AC461&lt;&gt;""),IF(Schülerdaten!AC461=TRUE,INDEX(codesex,MATCH(Schülerdaten!I461,libsex,0)),Schülerdaten!I461),"")</f>
        <v/>
      </c>
      <c r="H458" s="147" t="str">
        <f>IF(A458&lt;&gt;"",IF(Schülerdaten!J461&lt;&gt;"",Schülerdaten!J461,""),"")</f>
        <v/>
      </c>
      <c r="I458" s="148" t="str">
        <f>IF(AND(A458&lt;&gt;"",Schülerdaten!AE461&lt;&gt;""),IF(Schülerdaten!AE461=TRUE,INDEX(codenat,MATCH(Schülerdaten!K461,libnat,0)),Schülerdaten!K461),"")</f>
        <v/>
      </c>
      <c r="J458" s="148" t="str">
        <f>IF(AND(A458&lt;&gt;"",Schülerdaten!AF461&lt;&gt;""),IF(Schülerdaten!AF461=TRUE,INDEX(codelangue,MATCH(Schülerdaten!L461,liblangue,0)),Schülerdaten!L461),"")</f>
        <v/>
      </c>
      <c r="K458" s="148" t="str">
        <f>IF(AND(A458&lt;&gt;"",Schülerdaten!AH461&lt;&gt;""),IF(Schülerdaten!AH461=TRUE,IF(INDEX(codegem,MATCH(Schülerdaten!M461,libgem,0))&lt;8000,INDEX(codegem,MATCH(Schülerdaten!M461,libgem,0)),""),Schülerdaten!M461),"")</f>
        <v/>
      </c>
      <c r="L458" s="148" t="str">
        <f>IF(AND(A458&lt;&gt;"",Schülerdaten!AH461&lt;&gt;""),IF(Schülerdaten!AH461=TRUE,INDEX(codegemhist,MATCH(Schülerdaten!M461,libgem,0)),""),"")</f>
        <v/>
      </c>
      <c r="M458" s="148" t="str">
        <f>IF(AND(A458&lt;&gt;"",Schülerdaten!AH461&lt;&gt;""),IF(Schülerdaten!AH461=TRUE,IF(INDEX(codegem,MATCH(Schülerdaten!M461,libgem,0))&gt;=8000,INDEX(codegem,MATCH(Schülerdaten!M461,libgem,0)),""),Schülerdaten!M461),"")</f>
        <v/>
      </c>
      <c r="N458" s="148" t="str">
        <f>IF(AND(A458&lt;&gt;"",Schülerdaten!AI461&lt;&gt;""),IF(Schülerdaten!AI461=TRUE,INDEX(codeschart,MATCH(Schülerdaten!N461,libschart,0)),Schülerdaten!N461),"")</f>
        <v/>
      </c>
      <c r="O458" s="148" t="str">
        <f>IF(AND(A458&lt;&gt;"",Schülerdaten!O461&lt;&gt;""),Schülerdaten!O461,"")</f>
        <v/>
      </c>
      <c r="P458" s="148" t="str">
        <f>IF(AND(A458&lt;&gt;"",Schülerdaten!AK461&lt;&gt;""),IF(Schülerdaten!AK461=TRUE,INDEX(codeform,MATCH(Schülerdaten!P461,libform,0)),Schülerdaten!P461),"")</f>
        <v/>
      </c>
      <c r="Q458" s="148" t="str">
        <f>IF(AND(A458&lt;&gt;"",Schülerdaten!AL461&lt;&gt;""),IF(Schülerdaten!AL461=TRUE,INDEX(codespe,MATCH(Schülerdaten!Q461,libspe,0)),Schülerdaten!Q461),"")</f>
        <v/>
      </c>
      <c r="R458" s="148" t="str">
        <f>IF(AND(A458&lt;&gt;"",OR(Schülerdaten!AM461&lt;&gt;"",Schülerdaten!AT461=FALSE)),IF(Schülerdaten!AM461=TRUE,INDEX(codemp1,MATCH(Schülerdaten!R461,libmp1,0)),IF(Schülerdaten!AT461=FALSE,0,Schülerdaten!R461)),"")</f>
        <v/>
      </c>
      <c r="S458" s="148" t="str">
        <f t="shared" si="22"/>
        <v/>
      </c>
      <c r="T458" s="148" t="str">
        <f t="shared" si="23"/>
        <v/>
      </c>
      <c r="U458" s="148" t="str">
        <f>IF(AND(A458&lt;&gt;"",Schülerdaten!S461&lt;&gt;""),Schülerdaten!S461,"")</f>
        <v/>
      </c>
      <c r="V458" s="148" t="str">
        <f>IF(AND(A458&lt;&gt;"",Schülerdaten!T461&lt;&gt;""),Schülerdaten!T461,"")</f>
        <v/>
      </c>
      <c r="W458" s="148" t="str">
        <f>IF(AND(A458&lt;&gt;"",Schülerdaten!U461&lt;&gt;""),Schülerdaten!U461,"")</f>
        <v/>
      </c>
      <c r="X458" s="148" t="str">
        <f>IF(AND(A458&lt;&gt;"",Schülerdaten!V461&lt;&gt;""),Schülerdaten!V461,"")</f>
        <v/>
      </c>
      <c r="Y458" s="148" t="str">
        <f>IF(AND(A458&lt;&gt;"",Schülerdaten!W461&lt;&gt;""),Schülerdaten!W461,"")</f>
        <v/>
      </c>
      <c r="Z458" s="148" t="str">
        <f>IF(AND(A458&lt;&gt;"",Schülerdaten!X461&lt;&gt;""),Schülerdaten!X461,"")</f>
        <v/>
      </c>
    </row>
    <row r="459" spans="1:26" x14ac:dyDescent="0.2">
      <c r="A459" s="146" t="str">
        <f>IF(OR(Schülerdaten!$C462&lt;&gt;""),Schülerdaten!A462,"")</f>
        <v/>
      </c>
      <c r="B459" s="146" t="str">
        <f>IF(A459&lt;&gt;"",Schülerdaten!B462,"")</f>
        <v/>
      </c>
      <c r="C459" s="146" t="str">
        <f>IF(AND(A459&lt;&gt;"",Schülerdaten!F462&lt;&gt;""),IF(INDEX(codeclint,MATCH(Schülerdaten!F462,libclint,0))&lt;&gt;"",INDEX(codeclint,MATCH(Schülerdaten!F462,libclint,0)),""),"")</f>
        <v/>
      </c>
      <c r="D459" s="146" t="str">
        <f t="shared" si="21"/>
        <v/>
      </c>
      <c r="E459" s="146" t="str">
        <f>IF(A459&lt;&gt;"",IF(Schülerdaten!G462&lt;&gt;"",IF(Schülerdaten!AB462&lt;&gt;"",IF(Schülerdaten!G462="LOC.ID",CONCATENATE("LOC.",Schülerdaten!AU$5),Schülerdaten!G462),""),""),"")</f>
        <v/>
      </c>
      <c r="F459" s="146" t="str">
        <f>IF(A459&lt;&gt;"",IF(Schülerdaten!H462&lt;&gt;"",Schülerdaten!H462,""),"")</f>
        <v/>
      </c>
      <c r="G459" s="146" t="str">
        <f>IF(AND(A459&lt;&gt;"",Schülerdaten!AC462&lt;&gt;""),IF(Schülerdaten!AC462=TRUE,INDEX(codesex,MATCH(Schülerdaten!I462,libsex,0)),Schülerdaten!I462),"")</f>
        <v/>
      </c>
      <c r="H459" s="147" t="str">
        <f>IF(A459&lt;&gt;"",IF(Schülerdaten!J462&lt;&gt;"",Schülerdaten!J462,""),"")</f>
        <v/>
      </c>
      <c r="I459" s="148" t="str">
        <f>IF(AND(A459&lt;&gt;"",Schülerdaten!AE462&lt;&gt;""),IF(Schülerdaten!AE462=TRUE,INDEX(codenat,MATCH(Schülerdaten!K462,libnat,0)),Schülerdaten!K462),"")</f>
        <v/>
      </c>
      <c r="J459" s="148" t="str">
        <f>IF(AND(A459&lt;&gt;"",Schülerdaten!AF462&lt;&gt;""),IF(Schülerdaten!AF462=TRUE,INDEX(codelangue,MATCH(Schülerdaten!L462,liblangue,0)),Schülerdaten!L462),"")</f>
        <v/>
      </c>
      <c r="K459" s="148" t="str">
        <f>IF(AND(A459&lt;&gt;"",Schülerdaten!AH462&lt;&gt;""),IF(Schülerdaten!AH462=TRUE,IF(INDEX(codegem,MATCH(Schülerdaten!M462,libgem,0))&lt;8000,INDEX(codegem,MATCH(Schülerdaten!M462,libgem,0)),""),Schülerdaten!M462),"")</f>
        <v/>
      </c>
      <c r="L459" s="148" t="str">
        <f>IF(AND(A459&lt;&gt;"",Schülerdaten!AH462&lt;&gt;""),IF(Schülerdaten!AH462=TRUE,INDEX(codegemhist,MATCH(Schülerdaten!M462,libgem,0)),""),"")</f>
        <v/>
      </c>
      <c r="M459" s="148" t="str">
        <f>IF(AND(A459&lt;&gt;"",Schülerdaten!AH462&lt;&gt;""),IF(Schülerdaten!AH462=TRUE,IF(INDEX(codegem,MATCH(Schülerdaten!M462,libgem,0))&gt;=8000,INDEX(codegem,MATCH(Schülerdaten!M462,libgem,0)),""),Schülerdaten!M462),"")</f>
        <v/>
      </c>
      <c r="N459" s="148" t="str">
        <f>IF(AND(A459&lt;&gt;"",Schülerdaten!AI462&lt;&gt;""),IF(Schülerdaten!AI462=TRUE,INDEX(codeschart,MATCH(Schülerdaten!N462,libschart,0)),Schülerdaten!N462),"")</f>
        <v/>
      </c>
      <c r="O459" s="148" t="str">
        <f>IF(AND(A459&lt;&gt;"",Schülerdaten!O462&lt;&gt;""),Schülerdaten!O462,"")</f>
        <v/>
      </c>
      <c r="P459" s="148" t="str">
        <f>IF(AND(A459&lt;&gt;"",Schülerdaten!AK462&lt;&gt;""),IF(Schülerdaten!AK462=TRUE,INDEX(codeform,MATCH(Schülerdaten!P462,libform,0)),Schülerdaten!P462),"")</f>
        <v/>
      </c>
      <c r="Q459" s="148" t="str">
        <f>IF(AND(A459&lt;&gt;"",Schülerdaten!AL462&lt;&gt;""),IF(Schülerdaten!AL462=TRUE,INDEX(codespe,MATCH(Schülerdaten!Q462,libspe,0)),Schülerdaten!Q462),"")</f>
        <v/>
      </c>
      <c r="R459" s="148" t="str">
        <f>IF(AND(A459&lt;&gt;"",OR(Schülerdaten!AM462&lt;&gt;"",Schülerdaten!AT462=FALSE)),IF(Schülerdaten!AM462=TRUE,INDEX(codemp1,MATCH(Schülerdaten!R462,libmp1,0)),IF(Schülerdaten!AT462=FALSE,0,Schülerdaten!R462)),"")</f>
        <v/>
      </c>
      <c r="S459" s="148" t="str">
        <f t="shared" si="22"/>
        <v/>
      </c>
      <c r="T459" s="148" t="str">
        <f t="shared" si="23"/>
        <v/>
      </c>
      <c r="U459" s="148" t="str">
        <f>IF(AND(A459&lt;&gt;"",Schülerdaten!S462&lt;&gt;""),Schülerdaten!S462,"")</f>
        <v/>
      </c>
      <c r="V459" s="148" t="str">
        <f>IF(AND(A459&lt;&gt;"",Schülerdaten!T462&lt;&gt;""),Schülerdaten!T462,"")</f>
        <v/>
      </c>
      <c r="W459" s="148" t="str">
        <f>IF(AND(A459&lt;&gt;"",Schülerdaten!U462&lt;&gt;""),Schülerdaten!U462,"")</f>
        <v/>
      </c>
      <c r="X459" s="148" t="str">
        <f>IF(AND(A459&lt;&gt;"",Schülerdaten!V462&lt;&gt;""),Schülerdaten!V462,"")</f>
        <v/>
      </c>
      <c r="Y459" s="148" t="str">
        <f>IF(AND(A459&lt;&gt;"",Schülerdaten!W462&lt;&gt;""),Schülerdaten!W462,"")</f>
        <v/>
      </c>
      <c r="Z459" s="148" t="str">
        <f>IF(AND(A459&lt;&gt;"",Schülerdaten!X462&lt;&gt;""),Schülerdaten!X462,"")</f>
        <v/>
      </c>
    </row>
    <row r="460" spans="1:26" x14ac:dyDescent="0.2">
      <c r="A460" s="146" t="str">
        <f>IF(OR(Schülerdaten!$C463&lt;&gt;""),Schülerdaten!A463,"")</f>
        <v/>
      </c>
      <c r="B460" s="146" t="str">
        <f>IF(A460&lt;&gt;"",Schülerdaten!B463,"")</f>
        <v/>
      </c>
      <c r="C460" s="146" t="str">
        <f>IF(AND(A460&lt;&gt;"",Schülerdaten!F463&lt;&gt;""),IF(INDEX(codeclint,MATCH(Schülerdaten!F463,libclint,0))&lt;&gt;"",INDEX(codeclint,MATCH(Schülerdaten!F463,libclint,0)),""),"")</f>
        <v/>
      </c>
      <c r="D460" s="146" t="str">
        <f t="shared" si="21"/>
        <v/>
      </c>
      <c r="E460" s="146" t="str">
        <f>IF(A460&lt;&gt;"",IF(Schülerdaten!G463&lt;&gt;"",IF(Schülerdaten!AB463&lt;&gt;"",IF(Schülerdaten!G463="LOC.ID",CONCATENATE("LOC.",Schülerdaten!AU$5),Schülerdaten!G463),""),""),"")</f>
        <v/>
      </c>
      <c r="F460" s="146" t="str">
        <f>IF(A460&lt;&gt;"",IF(Schülerdaten!H463&lt;&gt;"",Schülerdaten!H463,""),"")</f>
        <v/>
      </c>
      <c r="G460" s="146" t="str">
        <f>IF(AND(A460&lt;&gt;"",Schülerdaten!AC463&lt;&gt;""),IF(Schülerdaten!AC463=TRUE,INDEX(codesex,MATCH(Schülerdaten!I463,libsex,0)),Schülerdaten!I463),"")</f>
        <v/>
      </c>
      <c r="H460" s="147" t="str">
        <f>IF(A460&lt;&gt;"",IF(Schülerdaten!J463&lt;&gt;"",Schülerdaten!J463,""),"")</f>
        <v/>
      </c>
      <c r="I460" s="148" t="str">
        <f>IF(AND(A460&lt;&gt;"",Schülerdaten!AE463&lt;&gt;""),IF(Schülerdaten!AE463=TRUE,INDEX(codenat,MATCH(Schülerdaten!K463,libnat,0)),Schülerdaten!K463),"")</f>
        <v/>
      </c>
      <c r="J460" s="148" t="str">
        <f>IF(AND(A460&lt;&gt;"",Schülerdaten!AF463&lt;&gt;""),IF(Schülerdaten!AF463=TRUE,INDEX(codelangue,MATCH(Schülerdaten!L463,liblangue,0)),Schülerdaten!L463),"")</f>
        <v/>
      </c>
      <c r="K460" s="148" t="str">
        <f>IF(AND(A460&lt;&gt;"",Schülerdaten!AH463&lt;&gt;""),IF(Schülerdaten!AH463=TRUE,IF(INDEX(codegem,MATCH(Schülerdaten!M463,libgem,0))&lt;8000,INDEX(codegem,MATCH(Schülerdaten!M463,libgem,0)),""),Schülerdaten!M463),"")</f>
        <v/>
      </c>
      <c r="L460" s="148" t="str">
        <f>IF(AND(A460&lt;&gt;"",Schülerdaten!AH463&lt;&gt;""),IF(Schülerdaten!AH463=TRUE,INDEX(codegemhist,MATCH(Schülerdaten!M463,libgem,0)),""),"")</f>
        <v/>
      </c>
      <c r="M460" s="148" t="str">
        <f>IF(AND(A460&lt;&gt;"",Schülerdaten!AH463&lt;&gt;""),IF(Schülerdaten!AH463=TRUE,IF(INDEX(codegem,MATCH(Schülerdaten!M463,libgem,0))&gt;=8000,INDEX(codegem,MATCH(Schülerdaten!M463,libgem,0)),""),Schülerdaten!M463),"")</f>
        <v/>
      </c>
      <c r="N460" s="148" t="str">
        <f>IF(AND(A460&lt;&gt;"",Schülerdaten!AI463&lt;&gt;""),IF(Schülerdaten!AI463=TRUE,INDEX(codeschart,MATCH(Schülerdaten!N463,libschart,0)),Schülerdaten!N463),"")</f>
        <v/>
      </c>
      <c r="O460" s="148" t="str">
        <f>IF(AND(A460&lt;&gt;"",Schülerdaten!O463&lt;&gt;""),Schülerdaten!O463,"")</f>
        <v/>
      </c>
      <c r="P460" s="148" t="str">
        <f>IF(AND(A460&lt;&gt;"",Schülerdaten!AK463&lt;&gt;""),IF(Schülerdaten!AK463=TRUE,INDEX(codeform,MATCH(Schülerdaten!P463,libform,0)),Schülerdaten!P463),"")</f>
        <v/>
      </c>
      <c r="Q460" s="148" t="str">
        <f>IF(AND(A460&lt;&gt;"",Schülerdaten!AL463&lt;&gt;""),IF(Schülerdaten!AL463=TRUE,INDEX(codespe,MATCH(Schülerdaten!Q463,libspe,0)),Schülerdaten!Q463),"")</f>
        <v/>
      </c>
      <c r="R460" s="148" t="str">
        <f>IF(AND(A460&lt;&gt;"",OR(Schülerdaten!AM463&lt;&gt;"",Schülerdaten!AT463=FALSE)),IF(Schülerdaten!AM463=TRUE,INDEX(codemp1,MATCH(Schülerdaten!R463,libmp1,0)),IF(Schülerdaten!AT463=FALSE,0,Schülerdaten!R463)),"")</f>
        <v/>
      </c>
      <c r="S460" s="148" t="str">
        <f t="shared" si="22"/>
        <v/>
      </c>
      <c r="T460" s="148" t="str">
        <f t="shared" si="23"/>
        <v/>
      </c>
      <c r="U460" s="148" t="str">
        <f>IF(AND(A460&lt;&gt;"",Schülerdaten!S463&lt;&gt;""),Schülerdaten!S463,"")</f>
        <v/>
      </c>
      <c r="V460" s="148" t="str">
        <f>IF(AND(A460&lt;&gt;"",Schülerdaten!T463&lt;&gt;""),Schülerdaten!T463,"")</f>
        <v/>
      </c>
      <c r="W460" s="148" t="str">
        <f>IF(AND(A460&lt;&gt;"",Schülerdaten!U463&lt;&gt;""),Schülerdaten!U463,"")</f>
        <v/>
      </c>
      <c r="X460" s="148" t="str">
        <f>IF(AND(A460&lt;&gt;"",Schülerdaten!V463&lt;&gt;""),Schülerdaten!V463,"")</f>
        <v/>
      </c>
      <c r="Y460" s="148" t="str">
        <f>IF(AND(A460&lt;&gt;"",Schülerdaten!W463&lt;&gt;""),Schülerdaten!W463,"")</f>
        <v/>
      </c>
      <c r="Z460" s="148" t="str">
        <f>IF(AND(A460&lt;&gt;"",Schülerdaten!X463&lt;&gt;""),Schülerdaten!X463,"")</f>
        <v/>
      </c>
    </row>
    <row r="461" spans="1:26" x14ac:dyDescent="0.2">
      <c r="A461" s="146" t="str">
        <f>IF(OR(Schülerdaten!$C464&lt;&gt;""),Schülerdaten!A464,"")</f>
        <v/>
      </c>
      <c r="B461" s="146" t="str">
        <f>IF(A461&lt;&gt;"",Schülerdaten!B464,"")</f>
        <v/>
      </c>
      <c r="C461" s="146" t="str">
        <f>IF(AND(A461&lt;&gt;"",Schülerdaten!F464&lt;&gt;""),IF(INDEX(codeclint,MATCH(Schülerdaten!F464,libclint,0))&lt;&gt;"",INDEX(codeclint,MATCH(Schülerdaten!F464,libclint,0)),""),"")</f>
        <v/>
      </c>
      <c r="D461" s="146" t="str">
        <f t="shared" si="21"/>
        <v/>
      </c>
      <c r="E461" s="146" t="str">
        <f>IF(A461&lt;&gt;"",IF(Schülerdaten!G464&lt;&gt;"",IF(Schülerdaten!AB464&lt;&gt;"",IF(Schülerdaten!G464="LOC.ID",CONCATENATE("LOC.",Schülerdaten!AU$5),Schülerdaten!G464),""),""),"")</f>
        <v/>
      </c>
      <c r="F461" s="146" t="str">
        <f>IF(A461&lt;&gt;"",IF(Schülerdaten!H464&lt;&gt;"",Schülerdaten!H464,""),"")</f>
        <v/>
      </c>
      <c r="G461" s="146" t="str">
        <f>IF(AND(A461&lt;&gt;"",Schülerdaten!AC464&lt;&gt;""),IF(Schülerdaten!AC464=TRUE,INDEX(codesex,MATCH(Schülerdaten!I464,libsex,0)),Schülerdaten!I464),"")</f>
        <v/>
      </c>
      <c r="H461" s="147" t="str">
        <f>IF(A461&lt;&gt;"",IF(Schülerdaten!J464&lt;&gt;"",Schülerdaten!J464,""),"")</f>
        <v/>
      </c>
      <c r="I461" s="148" t="str">
        <f>IF(AND(A461&lt;&gt;"",Schülerdaten!AE464&lt;&gt;""),IF(Schülerdaten!AE464=TRUE,INDEX(codenat,MATCH(Schülerdaten!K464,libnat,0)),Schülerdaten!K464),"")</f>
        <v/>
      </c>
      <c r="J461" s="148" t="str">
        <f>IF(AND(A461&lt;&gt;"",Schülerdaten!AF464&lt;&gt;""),IF(Schülerdaten!AF464=TRUE,INDEX(codelangue,MATCH(Schülerdaten!L464,liblangue,0)),Schülerdaten!L464),"")</f>
        <v/>
      </c>
      <c r="K461" s="148" t="str">
        <f>IF(AND(A461&lt;&gt;"",Schülerdaten!AH464&lt;&gt;""),IF(Schülerdaten!AH464=TRUE,IF(INDEX(codegem,MATCH(Schülerdaten!M464,libgem,0))&lt;8000,INDEX(codegem,MATCH(Schülerdaten!M464,libgem,0)),""),Schülerdaten!M464),"")</f>
        <v/>
      </c>
      <c r="L461" s="148" t="str">
        <f>IF(AND(A461&lt;&gt;"",Schülerdaten!AH464&lt;&gt;""),IF(Schülerdaten!AH464=TRUE,INDEX(codegemhist,MATCH(Schülerdaten!M464,libgem,0)),""),"")</f>
        <v/>
      </c>
      <c r="M461" s="148" t="str">
        <f>IF(AND(A461&lt;&gt;"",Schülerdaten!AH464&lt;&gt;""),IF(Schülerdaten!AH464=TRUE,IF(INDEX(codegem,MATCH(Schülerdaten!M464,libgem,0))&gt;=8000,INDEX(codegem,MATCH(Schülerdaten!M464,libgem,0)),""),Schülerdaten!M464),"")</f>
        <v/>
      </c>
      <c r="N461" s="148" t="str">
        <f>IF(AND(A461&lt;&gt;"",Schülerdaten!AI464&lt;&gt;""),IF(Schülerdaten!AI464=TRUE,INDEX(codeschart,MATCH(Schülerdaten!N464,libschart,0)),Schülerdaten!N464),"")</f>
        <v/>
      </c>
      <c r="O461" s="148" t="str">
        <f>IF(AND(A461&lt;&gt;"",Schülerdaten!O464&lt;&gt;""),Schülerdaten!O464,"")</f>
        <v/>
      </c>
      <c r="P461" s="148" t="str">
        <f>IF(AND(A461&lt;&gt;"",Schülerdaten!AK464&lt;&gt;""),IF(Schülerdaten!AK464=TRUE,INDEX(codeform,MATCH(Schülerdaten!P464,libform,0)),Schülerdaten!P464),"")</f>
        <v/>
      </c>
      <c r="Q461" s="148" t="str">
        <f>IF(AND(A461&lt;&gt;"",Schülerdaten!AL464&lt;&gt;""),IF(Schülerdaten!AL464=TRUE,INDEX(codespe,MATCH(Schülerdaten!Q464,libspe,0)),Schülerdaten!Q464),"")</f>
        <v/>
      </c>
      <c r="R461" s="148" t="str">
        <f>IF(AND(A461&lt;&gt;"",OR(Schülerdaten!AM464&lt;&gt;"",Schülerdaten!AT464=FALSE)),IF(Schülerdaten!AM464=TRUE,INDEX(codemp1,MATCH(Schülerdaten!R464,libmp1,0)),IF(Schülerdaten!AT464=FALSE,0,Schülerdaten!R464)),"")</f>
        <v/>
      </c>
      <c r="S461" s="148" t="str">
        <f t="shared" si="22"/>
        <v/>
      </c>
      <c r="T461" s="148" t="str">
        <f t="shared" si="23"/>
        <v/>
      </c>
      <c r="U461" s="148" t="str">
        <f>IF(AND(A461&lt;&gt;"",Schülerdaten!S464&lt;&gt;""),Schülerdaten!S464,"")</f>
        <v/>
      </c>
      <c r="V461" s="148" t="str">
        <f>IF(AND(A461&lt;&gt;"",Schülerdaten!T464&lt;&gt;""),Schülerdaten!T464,"")</f>
        <v/>
      </c>
      <c r="W461" s="148" t="str">
        <f>IF(AND(A461&lt;&gt;"",Schülerdaten!U464&lt;&gt;""),Schülerdaten!U464,"")</f>
        <v/>
      </c>
      <c r="X461" s="148" t="str">
        <f>IF(AND(A461&lt;&gt;"",Schülerdaten!V464&lt;&gt;""),Schülerdaten!V464,"")</f>
        <v/>
      </c>
      <c r="Y461" s="148" t="str">
        <f>IF(AND(A461&lt;&gt;"",Schülerdaten!W464&lt;&gt;""),Schülerdaten!W464,"")</f>
        <v/>
      </c>
      <c r="Z461" s="148" t="str">
        <f>IF(AND(A461&lt;&gt;"",Schülerdaten!X464&lt;&gt;""),Schülerdaten!X464,"")</f>
        <v/>
      </c>
    </row>
    <row r="462" spans="1:26" x14ac:dyDescent="0.2">
      <c r="A462" s="146" t="str">
        <f>IF(OR(Schülerdaten!$C465&lt;&gt;""),Schülerdaten!A465,"")</f>
        <v/>
      </c>
      <c r="B462" s="146" t="str">
        <f>IF(A462&lt;&gt;"",Schülerdaten!B465,"")</f>
        <v/>
      </c>
      <c r="C462" s="146" t="str">
        <f>IF(AND(A462&lt;&gt;"",Schülerdaten!F465&lt;&gt;""),IF(INDEX(codeclint,MATCH(Schülerdaten!F465,libclint,0))&lt;&gt;"",INDEX(codeclint,MATCH(Schülerdaten!F465,libclint,0)),""),"")</f>
        <v/>
      </c>
      <c r="D462" s="146" t="str">
        <f t="shared" si="21"/>
        <v/>
      </c>
      <c r="E462" s="146" t="str">
        <f>IF(A462&lt;&gt;"",IF(Schülerdaten!G465&lt;&gt;"",IF(Schülerdaten!AB465&lt;&gt;"",IF(Schülerdaten!G465="LOC.ID",CONCATENATE("LOC.",Schülerdaten!AU$5),Schülerdaten!G465),""),""),"")</f>
        <v/>
      </c>
      <c r="F462" s="146" t="str">
        <f>IF(A462&lt;&gt;"",IF(Schülerdaten!H465&lt;&gt;"",Schülerdaten!H465,""),"")</f>
        <v/>
      </c>
      <c r="G462" s="146" t="str">
        <f>IF(AND(A462&lt;&gt;"",Schülerdaten!AC465&lt;&gt;""),IF(Schülerdaten!AC465=TRUE,INDEX(codesex,MATCH(Schülerdaten!I465,libsex,0)),Schülerdaten!I465),"")</f>
        <v/>
      </c>
      <c r="H462" s="147" t="str">
        <f>IF(A462&lt;&gt;"",IF(Schülerdaten!J465&lt;&gt;"",Schülerdaten!J465,""),"")</f>
        <v/>
      </c>
      <c r="I462" s="148" t="str">
        <f>IF(AND(A462&lt;&gt;"",Schülerdaten!AE465&lt;&gt;""),IF(Schülerdaten!AE465=TRUE,INDEX(codenat,MATCH(Schülerdaten!K465,libnat,0)),Schülerdaten!K465),"")</f>
        <v/>
      </c>
      <c r="J462" s="148" t="str">
        <f>IF(AND(A462&lt;&gt;"",Schülerdaten!AF465&lt;&gt;""),IF(Schülerdaten!AF465=TRUE,INDEX(codelangue,MATCH(Schülerdaten!L465,liblangue,0)),Schülerdaten!L465),"")</f>
        <v/>
      </c>
      <c r="K462" s="148" t="str">
        <f>IF(AND(A462&lt;&gt;"",Schülerdaten!AH465&lt;&gt;""),IF(Schülerdaten!AH465=TRUE,IF(INDEX(codegem,MATCH(Schülerdaten!M465,libgem,0))&lt;8000,INDEX(codegem,MATCH(Schülerdaten!M465,libgem,0)),""),Schülerdaten!M465),"")</f>
        <v/>
      </c>
      <c r="L462" s="148" t="str">
        <f>IF(AND(A462&lt;&gt;"",Schülerdaten!AH465&lt;&gt;""),IF(Schülerdaten!AH465=TRUE,INDEX(codegemhist,MATCH(Schülerdaten!M465,libgem,0)),""),"")</f>
        <v/>
      </c>
      <c r="M462" s="148" t="str">
        <f>IF(AND(A462&lt;&gt;"",Schülerdaten!AH465&lt;&gt;""),IF(Schülerdaten!AH465=TRUE,IF(INDEX(codegem,MATCH(Schülerdaten!M465,libgem,0))&gt;=8000,INDEX(codegem,MATCH(Schülerdaten!M465,libgem,0)),""),Schülerdaten!M465),"")</f>
        <v/>
      </c>
      <c r="N462" s="148" t="str">
        <f>IF(AND(A462&lt;&gt;"",Schülerdaten!AI465&lt;&gt;""),IF(Schülerdaten!AI465=TRUE,INDEX(codeschart,MATCH(Schülerdaten!N465,libschart,0)),Schülerdaten!N465),"")</f>
        <v/>
      </c>
      <c r="O462" s="148" t="str">
        <f>IF(AND(A462&lt;&gt;"",Schülerdaten!O465&lt;&gt;""),Schülerdaten!O465,"")</f>
        <v/>
      </c>
      <c r="P462" s="148" t="str">
        <f>IF(AND(A462&lt;&gt;"",Schülerdaten!AK465&lt;&gt;""),IF(Schülerdaten!AK465=TRUE,INDEX(codeform,MATCH(Schülerdaten!P465,libform,0)),Schülerdaten!P465),"")</f>
        <v/>
      </c>
      <c r="Q462" s="148" t="str">
        <f>IF(AND(A462&lt;&gt;"",Schülerdaten!AL465&lt;&gt;""),IF(Schülerdaten!AL465=TRUE,INDEX(codespe,MATCH(Schülerdaten!Q465,libspe,0)),Schülerdaten!Q465),"")</f>
        <v/>
      </c>
      <c r="R462" s="148" t="str">
        <f>IF(AND(A462&lt;&gt;"",OR(Schülerdaten!AM465&lt;&gt;"",Schülerdaten!AT465=FALSE)),IF(Schülerdaten!AM465=TRUE,INDEX(codemp1,MATCH(Schülerdaten!R465,libmp1,0)),IF(Schülerdaten!AT465=FALSE,0,Schülerdaten!R465)),"")</f>
        <v/>
      </c>
      <c r="S462" s="148" t="str">
        <f t="shared" si="22"/>
        <v/>
      </c>
      <c r="T462" s="148" t="str">
        <f t="shared" si="23"/>
        <v/>
      </c>
      <c r="U462" s="148" t="str">
        <f>IF(AND(A462&lt;&gt;"",Schülerdaten!S465&lt;&gt;""),Schülerdaten!S465,"")</f>
        <v/>
      </c>
      <c r="V462" s="148" t="str">
        <f>IF(AND(A462&lt;&gt;"",Schülerdaten!T465&lt;&gt;""),Schülerdaten!T465,"")</f>
        <v/>
      </c>
      <c r="W462" s="148" t="str">
        <f>IF(AND(A462&lt;&gt;"",Schülerdaten!U465&lt;&gt;""),Schülerdaten!U465,"")</f>
        <v/>
      </c>
      <c r="X462" s="148" t="str">
        <f>IF(AND(A462&lt;&gt;"",Schülerdaten!V465&lt;&gt;""),Schülerdaten!V465,"")</f>
        <v/>
      </c>
      <c r="Y462" s="148" t="str">
        <f>IF(AND(A462&lt;&gt;"",Schülerdaten!W465&lt;&gt;""),Schülerdaten!W465,"")</f>
        <v/>
      </c>
      <c r="Z462" s="148" t="str">
        <f>IF(AND(A462&lt;&gt;"",Schülerdaten!X465&lt;&gt;""),Schülerdaten!X465,"")</f>
        <v/>
      </c>
    </row>
    <row r="463" spans="1:26" x14ac:dyDescent="0.2">
      <c r="A463" s="146" t="str">
        <f>IF(OR(Schülerdaten!$C466&lt;&gt;""),Schülerdaten!A466,"")</f>
        <v/>
      </c>
      <c r="B463" s="146" t="str">
        <f>IF(A463&lt;&gt;"",Schülerdaten!B466,"")</f>
        <v/>
      </c>
      <c r="C463" s="146" t="str">
        <f>IF(AND(A463&lt;&gt;"",Schülerdaten!F466&lt;&gt;""),IF(INDEX(codeclint,MATCH(Schülerdaten!F466,libclint,0))&lt;&gt;"",INDEX(codeclint,MATCH(Schülerdaten!F466,libclint,0)),""),"")</f>
        <v/>
      </c>
      <c r="D463" s="146" t="str">
        <f t="shared" si="21"/>
        <v/>
      </c>
      <c r="E463" s="146" t="str">
        <f>IF(A463&lt;&gt;"",IF(Schülerdaten!G466&lt;&gt;"",IF(Schülerdaten!AB466&lt;&gt;"",IF(Schülerdaten!G466="LOC.ID",CONCATENATE("LOC.",Schülerdaten!AU$5),Schülerdaten!G466),""),""),"")</f>
        <v/>
      </c>
      <c r="F463" s="146" t="str">
        <f>IF(A463&lt;&gt;"",IF(Schülerdaten!H466&lt;&gt;"",Schülerdaten!H466,""),"")</f>
        <v/>
      </c>
      <c r="G463" s="146" t="str">
        <f>IF(AND(A463&lt;&gt;"",Schülerdaten!AC466&lt;&gt;""),IF(Schülerdaten!AC466=TRUE,INDEX(codesex,MATCH(Schülerdaten!I466,libsex,0)),Schülerdaten!I466),"")</f>
        <v/>
      </c>
      <c r="H463" s="147" t="str">
        <f>IF(A463&lt;&gt;"",IF(Schülerdaten!J466&lt;&gt;"",Schülerdaten!J466,""),"")</f>
        <v/>
      </c>
      <c r="I463" s="148" t="str">
        <f>IF(AND(A463&lt;&gt;"",Schülerdaten!AE466&lt;&gt;""),IF(Schülerdaten!AE466=TRUE,INDEX(codenat,MATCH(Schülerdaten!K466,libnat,0)),Schülerdaten!K466),"")</f>
        <v/>
      </c>
      <c r="J463" s="148" t="str">
        <f>IF(AND(A463&lt;&gt;"",Schülerdaten!AF466&lt;&gt;""),IF(Schülerdaten!AF466=TRUE,INDEX(codelangue,MATCH(Schülerdaten!L466,liblangue,0)),Schülerdaten!L466),"")</f>
        <v/>
      </c>
      <c r="K463" s="148" t="str">
        <f>IF(AND(A463&lt;&gt;"",Schülerdaten!AH466&lt;&gt;""),IF(Schülerdaten!AH466=TRUE,IF(INDEX(codegem,MATCH(Schülerdaten!M466,libgem,0))&lt;8000,INDEX(codegem,MATCH(Schülerdaten!M466,libgem,0)),""),Schülerdaten!M466),"")</f>
        <v/>
      </c>
      <c r="L463" s="148" t="str">
        <f>IF(AND(A463&lt;&gt;"",Schülerdaten!AH466&lt;&gt;""),IF(Schülerdaten!AH466=TRUE,INDEX(codegemhist,MATCH(Schülerdaten!M466,libgem,0)),""),"")</f>
        <v/>
      </c>
      <c r="M463" s="148" t="str">
        <f>IF(AND(A463&lt;&gt;"",Schülerdaten!AH466&lt;&gt;""),IF(Schülerdaten!AH466=TRUE,IF(INDEX(codegem,MATCH(Schülerdaten!M466,libgem,0))&gt;=8000,INDEX(codegem,MATCH(Schülerdaten!M466,libgem,0)),""),Schülerdaten!M466),"")</f>
        <v/>
      </c>
      <c r="N463" s="148" t="str">
        <f>IF(AND(A463&lt;&gt;"",Schülerdaten!AI466&lt;&gt;""),IF(Schülerdaten!AI466=TRUE,INDEX(codeschart,MATCH(Schülerdaten!N466,libschart,0)),Schülerdaten!N466),"")</f>
        <v/>
      </c>
      <c r="O463" s="148" t="str">
        <f>IF(AND(A463&lt;&gt;"",Schülerdaten!O466&lt;&gt;""),Schülerdaten!O466,"")</f>
        <v/>
      </c>
      <c r="P463" s="148" t="str">
        <f>IF(AND(A463&lt;&gt;"",Schülerdaten!AK466&lt;&gt;""),IF(Schülerdaten!AK466=TRUE,INDEX(codeform,MATCH(Schülerdaten!P466,libform,0)),Schülerdaten!P466),"")</f>
        <v/>
      </c>
      <c r="Q463" s="148" t="str">
        <f>IF(AND(A463&lt;&gt;"",Schülerdaten!AL466&lt;&gt;""),IF(Schülerdaten!AL466=TRUE,INDEX(codespe,MATCH(Schülerdaten!Q466,libspe,0)),Schülerdaten!Q466),"")</f>
        <v/>
      </c>
      <c r="R463" s="148" t="str">
        <f>IF(AND(A463&lt;&gt;"",OR(Schülerdaten!AM466&lt;&gt;"",Schülerdaten!AT466=FALSE)),IF(Schülerdaten!AM466=TRUE,INDEX(codemp1,MATCH(Schülerdaten!R466,libmp1,0)),IF(Schülerdaten!AT466=FALSE,0,Schülerdaten!R466)),"")</f>
        <v/>
      </c>
      <c r="S463" s="148" t="str">
        <f t="shared" si="22"/>
        <v/>
      </c>
      <c r="T463" s="148" t="str">
        <f t="shared" si="23"/>
        <v/>
      </c>
      <c r="U463" s="148" t="str">
        <f>IF(AND(A463&lt;&gt;"",Schülerdaten!S466&lt;&gt;""),Schülerdaten!S466,"")</f>
        <v/>
      </c>
      <c r="V463" s="148" t="str">
        <f>IF(AND(A463&lt;&gt;"",Schülerdaten!T466&lt;&gt;""),Schülerdaten!T466,"")</f>
        <v/>
      </c>
      <c r="W463" s="148" t="str">
        <f>IF(AND(A463&lt;&gt;"",Schülerdaten!U466&lt;&gt;""),Schülerdaten!U466,"")</f>
        <v/>
      </c>
      <c r="X463" s="148" t="str">
        <f>IF(AND(A463&lt;&gt;"",Schülerdaten!V466&lt;&gt;""),Schülerdaten!V466,"")</f>
        <v/>
      </c>
      <c r="Y463" s="148" t="str">
        <f>IF(AND(A463&lt;&gt;"",Schülerdaten!W466&lt;&gt;""),Schülerdaten!W466,"")</f>
        <v/>
      </c>
      <c r="Z463" s="148" t="str">
        <f>IF(AND(A463&lt;&gt;"",Schülerdaten!X466&lt;&gt;""),Schülerdaten!X466,"")</f>
        <v/>
      </c>
    </row>
    <row r="464" spans="1:26" x14ac:dyDescent="0.2">
      <c r="A464" s="146" t="str">
        <f>IF(OR(Schülerdaten!$C467&lt;&gt;""),Schülerdaten!A467,"")</f>
        <v/>
      </c>
      <c r="B464" s="146" t="str">
        <f>IF(A464&lt;&gt;"",Schülerdaten!B467,"")</f>
        <v/>
      </c>
      <c r="C464" s="146" t="str">
        <f>IF(AND(A464&lt;&gt;"",Schülerdaten!F467&lt;&gt;""),IF(INDEX(codeclint,MATCH(Schülerdaten!F467,libclint,0))&lt;&gt;"",INDEX(codeclint,MATCH(Schülerdaten!F467,libclint,0)),""),"")</f>
        <v/>
      </c>
      <c r="D464" s="146" t="str">
        <f t="shared" si="21"/>
        <v/>
      </c>
      <c r="E464" s="146" t="str">
        <f>IF(A464&lt;&gt;"",IF(Schülerdaten!G467&lt;&gt;"",IF(Schülerdaten!AB467&lt;&gt;"",IF(Schülerdaten!G467="LOC.ID",CONCATENATE("LOC.",Schülerdaten!AU$5),Schülerdaten!G467),""),""),"")</f>
        <v/>
      </c>
      <c r="F464" s="146" t="str">
        <f>IF(A464&lt;&gt;"",IF(Schülerdaten!H467&lt;&gt;"",Schülerdaten!H467,""),"")</f>
        <v/>
      </c>
      <c r="G464" s="146" t="str">
        <f>IF(AND(A464&lt;&gt;"",Schülerdaten!AC467&lt;&gt;""),IF(Schülerdaten!AC467=TRUE,INDEX(codesex,MATCH(Schülerdaten!I467,libsex,0)),Schülerdaten!I467),"")</f>
        <v/>
      </c>
      <c r="H464" s="147" t="str">
        <f>IF(A464&lt;&gt;"",IF(Schülerdaten!J467&lt;&gt;"",Schülerdaten!J467,""),"")</f>
        <v/>
      </c>
      <c r="I464" s="148" t="str">
        <f>IF(AND(A464&lt;&gt;"",Schülerdaten!AE467&lt;&gt;""),IF(Schülerdaten!AE467=TRUE,INDEX(codenat,MATCH(Schülerdaten!K467,libnat,0)),Schülerdaten!K467),"")</f>
        <v/>
      </c>
      <c r="J464" s="148" t="str">
        <f>IF(AND(A464&lt;&gt;"",Schülerdaten!AF467&lt;&gt;""),IF(Schülerdaten!AF467=TRUE,INDEX(codelangue,MATCH(Schülerdaten!L467,liblangue,0)),Schülerdaten!L467),"")</f>
        <v/>
      </c>
      <c r="K464" s="148" t="str">
        <f>IF(AND(A464&lt;&gt;"",Schülerdaten!AH467&lt;&gt;""),IF(Schülerdaten!AH467=TRUE,IF(INDEX(codegem,MATCH(Schülerdaten!M467,libgem,0))&lt;8000,INDEX(codegem,MATCH(Schülerdaten!M467,libgem,0)),""),Schülerdaten!M467),"")</f>
        <v/>
      </c>
      <c r="L464" s="148" t="str">
        <f>IF(AND(A464&lt;&gt;"",Schülerdaten!AH467&lt;&gt;""),IF(Schülerdaten!AH467=TRUE,INDEX(codegemhist,MATCH(Schülerdaten!M467,libgem,0)),""),"")</f>
        <v/>
      </c>
      <c r="M464" s="148" t="str">
        <f>IF(AND(A464&lt;&gt;"",Schülerdaten!AH467&lt;&gt;""),IF(Schülerdaten!AH467=TRUE,IF(INDEX(codegem,MATCH(Schülerdaten!M467,libgem,0))&gt;=8000,INDEX(codegem,MATCH(Schülerdaten!M467,libgem,0)),""),Schülerdaten!M467),"")</f>
        <v/>
      </c>
      <c r="N464" s="148" t="str">
        <f>IF(AND(A464&lt;&gt;"",Schülerdaten!AI467&lt;&gt;""),IF(Schülerdaten!AI467=TRUE,INDEX(codeschart,MATCH(Schülerdaten!N467,libschart,0)),Schülerdaten!N467),"")</f>
        <v/>
      </c>
      <c r="O464" s="148" t="str">
        <f>IF(AND(A464&lt;&gt;"",Schülerdaten!O467&lt;&gt;""),Schülerdaten!O467,"")</f>
        <v/>
      </c>
      <c r="P464" s="148" t="str">
        <f>IF(AND(A464&lt;&gt;"",Schülerdaten!AK467&lt;&gt;""),IF(Schülerdaten!AK467=TRUE,INDEX(codeform,MATCH(Schülerdaten!P467,libform,0)),Schülerdaten!P467),"")</f>
        <v/>
      </c>
      <c r="Q464" s="148" t="str">
        <f>IF(AND(A464&lt;&gt;"",Schülerdaten!AL467&lt;&gt;""),IF(Schülerdaten!AL467=TRUE,INDEX(codespe,MATCH(Schülerdaten!Q467,libspe,0)),Schülerdaten!Q467),"")</f>
        <v/>
      </c>
      <c r="R464" s="148" t="str">
        <f>IF(AND(A464&lt;&gt;"",OR(Schülerdaten!AM467&lt;&gt;"",Schülerdaten!AT467=FALSE)),IF(Schülerdaten!AM467=TRUE,INDEX(codemp1,MATCH(Schülerdaten!R467,libmp1,0)),IF(Schülerdaten!AT467=FALSE,0,Schülerdaten!R467)),"")</f>
        <v/>
      </c>
      <c r="S464" s="148" t="str">
        <f t="shared" si="22"/>
        <v/>
      </c>
      <c r="T464" s="148" t="str">
        <f t="shared" si="23"/>
        <v/>
      </c>
      <c r="U464" s="148" t="str">
        <f>IF(AND(A464&lt;&gt;"",Schülerdaten!S467&lt;&gt;""),Schülerdaten!S467,"")</f>
        <v/>
      </c>
      <c r="V464" s="148" t="str">
        <f>IF(AND(A464&lt;&gt;"",Schülerdaten!T467&lt;&gt;""),Schülerdaten!T467,"")</f>
        <v/>
      </c>
      <c r="W464" s="148" t="str">
        <f>IF(AND(A464&lt;&gt;"",Schülerdaten!U467&lt;&gt;""),Schülerdaten!U467,"")</f>
        <v/>
      </c>
      <c r="X464" s="148" t="str">
        <f>IF(AND(A464&lt;&gt;"",Schülerdaten!V467&lt;&gt;""),Schülerdaten!V467,"")</f>
        <v/>
      </c>
      <c r="Y464" s="148" t="str">
        <f>IF(AND(A464&lt;&gt;"",Schülerdaten!W467&lt;&gt;""),Schülerdaten!W467,"")</f>
        <v/>
      </c>
      <c r="Z464" s="148" t="str">
        <f>IF(AND(A464&lt;&gt;"",Schülerdaten!X467&lt;&gt;""),Schülerdaten!X467,"")</f>
        <v/>
      </c>
    </row>
    <row r="465" spans="1:26" x14ac:dyDescent="0.2">
      <c r="A465" s="146" t="str">
        <f>IF(OR(Schülerdaten!$C468&lt;&gt;""),Schülerdaten!A468,"")</f>
        <v/>
      </c>
      <c r="B465" s="146" t="str">
        <f>IF(A465&lt;&gt;"",Schülerdaten!B468,"")</f>
        <v/>
      </c>
      <c r="C465" s="146" t="str">
        <f>IF(AND(A465&lt;&gt;"",Schülerdaten!F468&lt;&gt;""),IF(INDEX(codeclint,MATCH(Schülerdaten!F468,libclint,0))&lt;&gt;"",INDEX(codeclint,MATCH(Schülerdaten!F468,libclint,0)),""),"")</f>
        <v/>
      </c>
      <c r="D465" s="146" t="str">
        <f t="shared" si="21"/>
        <v/>
      </c>
      <c r="E465" s="146" t="str">
        <f>IF(A465&lt;&gt;"",IF(Schülerdaten!G468&lt;&gt;"",IF(Schülerdaten!AB468&lt;&gt;"",IF(Schülerdaten!G468="LOC.ID",CONCATENATE("LOC.",Schülerdaten!AU$5),Schülerdaten!G468),""),""),"")</f>
        <v/>
      </c>
      <c r="F465" s="146" t="str">
        <f>IF(A465&lt;&gt;"",IF(Schülerdaten!H468&lt;&gt;"",Schülerdaten!H468,""),"")</f>
        <v/>
      </c>
      <c r="G465" s="146" t="str">
        <f>IF(AND(A465&lt;&gt;"",Schülerdaten!AC468&lt;&gt;""),IF(Schülerdaten!AC468=TRUE,INDEX(codesex,MATCH(Schülerdaten!I468,libsex,0)),Schülerdaten!I468),"")</f>
        <v/>
      </c>
      <c r="H465" s="147" t="str">
        <f>IF(A465&lt;&gt;"",IF(Schülerdaten!J468&lt;&gt;"",Schülerdaten!J468,""),"")</f>
        <v/>
      </c>
      <c r="I465" s="148" t="str">
        <f>IF(AND(A465&lt;&gt;"",Schülerdaten!AE468&lt;&gt;""),IF(Schülerdaten!AE468=TRUE,INDEX(codenat,MATCH(Schülerdaten!K468,libnat,0)),Schülerdaten!K468),"")</f>
        <v/>
      </c>
      <c r="J465" s="148" t="str">
        <f>IF(AND(A465&lt;&gt;"",Schülerdaten!AF468&lt;&gt;""),IF(Schülerdaten!AF468=TRUE,INDEX(codelangue,MATCH(Schülerdaten!L468,liblangue,0)),Schülerdaten!L468),"")</f>
        <v/>
      </c>
      <c r="K465" s="148" t="str">
        <f>IF(AND(A465&lt;&gt;"",Schülerdaten!AH468&lt;&gt;""),IF(Schülerdaten!AH468=TRUE,IF(INDEX(codegem,MATCH(Schülerdaten!M468,libgem,0))&lt;8000,INDEX(codegem,MATCH(Schülerdaten!M468,libgem,0)),""),Schülerdaten!M468),"")</f>
        <v/>
      </c>
      <c r="L465" s="148" t="str">
        <f>IF(AND(A465&lt;&gt;"",Schülerdaten!AH468&lt;&gt;""),IF(Schülerdaten!AH468=TRUE,INDEX(codegemhist,MATCH(Schülerdaten!M468,libgem,0)),""),"")</f>
        <v/>
      </c>
      <c r="M465" s="148" t="str">
        <f>IF(AND(A465&lt;&gt;"",Schülerdaten!AH468&lt;&gt;""),IF(Schülerdaten!AH468=TRUE,IF(INDEX(codegem,MATCH(Schülerdaten!M468,libgem,0))&gt;=8000,INDEX(codegem,MATCH(Schülerdaten!M468,libgem,0)),""),Schülerdaten!M468),"")</f>
        <v/>
      </c>
      <c r="N465" s="148" t="str">
        <f>IF(AND(A465&lt;&gt;"",Schülerdaten!AI468&lt;&gt;""),IF(Schülerdaten!AI468=TRUE,INDEX(codeschart,MATCH(Schülerdaten!N468,libschart,0)),Schülerdaten!N468),"")</f>
        <v/>
      </c>
      <c r="O465" s="148" t="str">
        <f>IF(AND(A465&lt;&gt;"",Schülerdaten!O468&lt;&gt;""),Schülerdaten!O468,"")</f>
        <v/>
      </c>
      <c r="P465" s="148" t="str">
        <f>IF(AND(A465&lt;&gt;"",Schülerdaten!AK468&lt;&gt;""),IF(Schülerdaten!AK468=TRUE,INDEX(codeform,MATCH(Schülerdaten!P468,libform,0)),Schülerdaten!P468),"")</f>
        <v/>
      </c>
      <c r="Q465" s="148" t="str">
        <f>IF(AND(A465&lt;&gt;"",Schülerdaten!AL468&lt;&gt;""),IF(Schülerdaten!AL468=TRUE,INDEX(codespe,MATCH(Schülerdaten!Q468,libspe,0)),Schülerdaten!Q468),"")</f>
        <v/>
      </c>
      <c r="R465" s="148" t="str">
        <f>IF(AND(A465&lt;&gt;"",OR(Schülerdaten!AM468&lt;&gt;"",Schülerdaten!AT468=FALSE)),IF(Schülerdaten!AM468=TRUE,INDEX(codemp1,MATCH(Schülerdaten!R468,libmp1,0)),IF(Schülerdaten!AT468=FALSE,0,Schülerdaten!R468)),"")</f>
        <v/>
      </c>
      <c r="S465" s="148" t="str">
        <f t="shared" si="22"/>
        <v/>
      </c>
      <c r="T465" s="148" t="str">
        <f t="shared" si="23"/>
        <v/>
      </c>
      <c r="U465" s="148" t="str">
        <f>IF(AND(A465&lt;&gt;"",Schülerdaten!S468&lt;&gt;""),Schülerdaten!S468,"")</f>
        <v/>
      </c>
      <c r="V465" s="148" t="str">
        <f>IF(AND(A465&lt;&gt;"",Schülerdaten!T468&lt;&gt;""),Schülerdaten!T468,"")</f>
        <v/>
      </c>
      <c r="W465" s="148" t="str">
        <f>IF(AND(A465&lt;&gt;"",Schülerdaten!U468&lt;&gt;""),Schülerdaten!U468,"")</f>
        <v/>
      </c>
      <c r="X465" s="148" t="str">
        <f>IF(AND(A465&lt;&gt;"",Schülerdaten!V468&lt;&gt;""),Schülerdaten!V468,"")</f>
        <v/>
      </c>
      <c r="Y465" s="148" t="str">
        <f>IF(AND(A465&lt;&gt;"",Schülerdaten!W468&lt;&gt;""),Schülerdaten!W468,"")</f>
        <v/>
      </c>
      <c r="Z465" s="148" t="str">
        <f>IF(AND(A465&lt;&gt;"",Schülerdaten!X468&lt;&gt;""),Schülerdaten!X468,"")</f>
        <v/>
      </c>
    </row>
    <row r="466" spans="1:26" x14ac:dyDescent="0.2">
      <c r="A466" s="146" t="str">
        <f>IF(OR(Schülerdaten!$C469&lt;&gt;""),Schülerdaten!A469,"")</f>
        <v/>
      </c>
      <c r="B466" s="146" t="str">
        <f>IF(A466&lt;&gt;"",Schülerdaten!B469,"")</f>
        <v/>
      </c>
      <c r="C466" s="146" t="str">
        <f>IF(AND(A466&lt;&gt;"",Schülerdaten!F469&lt;&gt;""),IF(INDEX(codeclint,MATCH(Schülerdaten!F469,libclint,0))&lt;&gt;"",INDEX(codeclint,MATCH(Schülerdaten!F469,libclint,0)),""),"")</f>
        <v/>
      </c>
      <c r="D466" s="146" t="str">
        <f t="shared" si="21"/>
        <v/>
      </c>
      <c r="E466" s="146" t="str">
        <f>IF(A466&lt;&gt;"",IF(Schülerdaten!G469&lt;&gt;"",IF(Schülerdaten!AB469&lt;&gt;"",IF(Schülerdaten!G469="LOC.ID",CONCATENATE("LOC.",Schülerdaten!AU$5),Schülerdaten!G469),""),""),"")</f>
        <v/>
      </c>
      <c r="F466" s="146" t="str">
        <f>IF(A466&lt;&gt;"",IF(Schülerdaten!H469&lt;&gt;"",Schülerdaten!H469,""),"")</f>
        <v/>
      </c>
      <c r="G466" s="146" t="str">
        <f>IF(AND(A466&lt;&gt;"",Schülerdaten!AC469&lt;&gt;""),IF(Schülerdaten!AC469=TRUE,INDEX(codesex,MATCH(Schülerdaten!I469,libsex,0)),Schülerdaten!I469),"")</f>
        <v/>
      </c>
      <c r="H466" s="147" t="str">
        <f>IF(A466&lt;&gt;"",IF(Schülerdaten!J469&lt;&gt;"",Schülerdaten!J469,""),"")</f>
        <v/>
      </c>
      <c r="I466" s="148" t="str">
        <f>IF(AND(A466&lt;&gt;"",Schülerdaten!AE469&lt;&gt;""),IF(Schülerdaten!AE469=TRUE,INDEX(codenat,MATCH(Schülerdaten!K469,libnat,0)),Schülerdaten!K469),"")</f>
        <v/>
      </c>
      <c r="J466" s="148" t="str">
        <f>IF(AND(A466&lt;&gt;"",Schülerdaten!AF469&lt;&gt;""),IF(Schülerdaten!AF469=TRUE,INDEX(codelangue,MATCH(Schülerdaten!L469,liblangue,0)),Schülerdaten!L469),"")</f>
        <v/>
      </c>
      <c r="K466" s="148" t="str">
        <f>IF(AND(A466&lt;&gt;"",Schülerdaten!AH469&lt;&gt;""),IF(Schülerdaten!AH469=TRUE,IF(INDEX(codegem,MATCH(Schülerdaten!M469,libgem,0))&lt;8000,INDEX(codegem,MATCH(Schülerdaten!M469,libgem,0)),""),Schülerdaten!M469),"")</f>
        <v/>
      </c>
      <c r="L466" s="148" t="str">
        <f>IF(AND(A466&lt;&gt;"",Schülerdaten!AH469&lt;&gt;""),IF(Schülerdaten!AH469=TRUE,INDEX(codegemhist,MATCH(Schülerdaten!M469,libgem,0)),""),"")</f>
        <v/>
      </c>
      <c r="M466" s="148" t="str">
        <f>IF(AND(A466&lt;&gt;"",Schülerdaten!AH469&lt;&gt;""),IF(Schülerdaten!AH469=TRUE,IF(INDEX(codegem,MATCH(Schülerdaten!M469,libgem,0))&gt;=8000,INDEX(codegem,MATCH(Schülerdaten!M469,libgem,0)),""),Schülerdaten!M469),"")</f>
        <v/>
      </c>
      <c r="N466" s="148" t="str">
        <f>IF(AND(A466&lt;&gt;"",Schülerdaten!AI469&lt;&gt;""),IF(Schülerdaten!AI469=TRUE,INDEX(codeschart,MATCH(Schülerdaten!N469,libschart,0)),Schülerdaten!N469),"")</f>
        <v/>
      </c>
      <c r="O466" s="148" t="str">
        <f>IF(AND(A466&lt;&gt;"",Schülerdaten!O469&lt;&gt;""),Schülerdaten!O469,"")</f>
        <v/>
      </c>
      <c r="P466" s="148" t="str">
        <f>IF(AND(A466&lt;&gt;"",Schülerdaten!AK469&lt;&gt;""),IF(Schülerdaten!AK469=TRUE,INDEX(codeform,MATCH(Schülerdaten!P469,libform,0)),Schülerdaten!P469),"")</f>
        <v/>
      </c>
      <c r="Q466" s="148" t="str">
        <f>IF(AND(A466&lt;&gt;"",Schülerdaten!AL469&lt;&gt;""),IF(Schülerdaten!AL469=TRUE,INDEX(codespe,MATCH(Schülerdaten!Q469,libspe,0)),Schülerdaten!Q469),"")</f>
        <v/>
      </c>
      <c r="R466" s="148" t="str">
        <f>IF(AND(A466&lt;&gt;"",OR(Schülerdaten!AM469&lt;&gt;"",Schülerdaten!AT469=FALSE)),IF(Schülerdaten!AM469=TRUE,INDEX(codemp1,MATCH(Schülerdaten!R469,libmp1,0)),IF(Schülerdaten!AT469=FALSE,0,Schülerdaten!R469)),"")</f>
        <v/>
      </c>
      <c r="S466" s="148" t="str">
        <f t="shared" si="22"/>
        <v/>
      </c>
      <c r="T466" s="148" t="str">
        <f t="shared" si="23"/>
        <v/>
      </c>
      <c r="U466" s="148" t="str">
        <f>IF(AND(A466&lt;&gt;"",Schülerdaten!S469&lt;&gt;""),Schülerdaten!S469,"")</f>
        <v/>
      </c>
      <c r="V466" s="148" t="str">
        <f>IF(AND(A466&lt;&gt;"",Schülerdaten!T469&lt;&gt;""),Schülerdaten!T469,"")</f>
        <v/>
      </c>
      <c r="W466" s="148" t="str">
        <f>IF(AND(A466&lt;&gt;"",Schülerdaten!U469&lt;&gt;""),Schülerdaten!U469,"")</f>
        <v/>
      </c>
      <c r="X466" s="148" t="str">
        <f>IF(AND(A466&lt;&gt;"",Schülerdaten!V469&lt;&gt;""),Schülerdaten!V469,"")</f>
        <v/>
      </c>
      <c r="Y466" s="148" t="str">
        <f>IF(AND(A466&lt;&gt;"",Schülerdaten!W469&lt;&gt;""),Schülerdaten!W469,"")</f>
        <v/>
      </c>
      <c r="Z466" s="148" t="str">
        <f>IF(AND(A466&lt;&gt;"",Schülerdaten!X469&lt;&gt;""),Schülerdaten!X469,"")</f>
        <v/>
      </c>
    </row>
    <row r="467" spans="1:26" x14ac:dyDescent="0.2">
      <c r="A467" s="146" t="str">
        <f>IF(OR(Schülerdaten!$C470&lt;&gt;""),Schülerdaten!A470,"")</f>
        <v/>
      </c>
      <c r="B467" s="146" t="str">
        <f>IF(A467&lt;&gt;"",Schülerdaten!B470,"")</f>
        <v/>
      </c>
      <c r="C467" s="146" t="str">
        <f>IF(AND(A467&lt;&gt;"",Schülerdaten!F470&lt;&gt;""),IF(INDEX(codeclint,MATCH(Schülerdaten!F470,libclint,0))&lt;&gt;"",INDEX(codeclint,MATCH(Schülerdaten!F470,libclint,0)),""),"")</f>
        <v/>
      </c>
      <c r="D467" s="146" t="str">
        <f t="shared" si="21"/>
        <v/>
      </c>
      <c r="E467" s="146" t="str">
        <f>IF(A467&lt;&gt;"",IF(Schülerdaten!G470&lt;&gt;"",IF(Schülerdaten!AB470&lt;&gt;"",IF(Schülerdaten!G470="LOC.ID",CONCATENATE("LOC.",Schülerdaten!AU$5),Schülerdaten!G470),""),""),"")</f>
        <v/>
      </c>
      <c r="F467" s="146" t="str">
        <f>IF(A467&lt;&gt;"",IF(Schülerdaten!H470&lt;&gt;"",Schülerdaten!H470,""),"")</f>
        <v/>
      </c>
      <c r="G467" s="146" t="str">
        <f>IF(AND(A467&lt;&gt;"",Schülerdaten!AC470&lt;&gt;""),IF(Schülerdaten!AC470=TRUE,INDEX(codesex,MATCH(Schülerdaten!I470,libsex,0)),Schülerdaten!I470),"")</f>
        <v/>
      </c>
      <c r="H467" s="147" t="str">
        <f>IF(A467&lt;&gt;"",IF(Schülerdaten!J470&lt;&gt;"",Schülerdaten!J470,""),"")</f>
        <v/>
      </c>
      <c r="I467" s="148" t="str">
        <f>IF(AND(A467&lt;&gt;"",Schülerdaten!AE470&lt;&gt;""),IF(Schülerdaten!AE470=TRUE,INDEX(codenat,MATCH(Schülerdaten!K470,libnat,0)),Schülerdaten!K470),"")</f>
        <v/>
      </c>
      <c r="J467" s="148" t="str">
        <f>IF(AND(A467&lt;&gt;"",Schülerdaten!AF470&lt;&gt;""),IF(Schülerdaten!AF470=TRUE,INDEX(codelangue,MATCH(Schülerdaten!L470,liblangue,0)),Schülerdaten!L470),"")</f>
        <v/>
      </c>
      <c r="K467" s="148" t="str">
        <f>IF(AND(A467&lt;&gt;"",Schülerdaten!AH470&lt;&gt;""),IF(Schülerdaten!AH470=TRUE,IF(INDEX(codegem,MATCH(Schülerdaten!M470,libgem,0))&lt;8000,INDEX(codegem,MATCH(Schülerdaten!M470,libgem,0)),""),Schülerdaten!M470),"")</f>
        <v/>
      </c>
      <c r="L467" s="148" t="str">
        <f>IF(AND(A467&lt;&gt;"",Schülerdaten!AH470&lt;&gt;""),IF(Schülerdaten!AH470=TRUE,INDEX(codegemhist,MATCH(Schülerdaten!M470,libgem,0)),""),"")</f>
        <v/>
      </c>
      <c r="M467" s="148" t="str">
        <f>IF(AND(A467&lt;&gt;"",Schülerdaten!AH470&lt;&gt;""),IF(Schülerdaten!AH470=TRUE,IF(INDEX(codegem,MATCH(Schülerdaten!M470,libgem,0))&gt;=8000,INDEX(codegem,MATCH(Schülerdaten!M470,libgem,0)),""),Schülerdaten!M470),"")</f>
        <v/>
      </c>
      <c r="N467" s="148" t="str">
        <f>IF(AND(A467&lt;&gt;"",Schülerdaten!AI470&lt;&gt;""),IF(Schülerdaten!AI470=TRUE,INDEX(codeschart,MATCH(Schülerdaten!N470,libschart,0)),Schülerdaten!N470),"")</f>
        <v/>
      </c>
      <c r="O467" s="148" t="str">
        <f>IF(AND(A467&lt;&gt;"",Schülerdaten!O470&lt;&gt;""),Schülerdaten!O470,"")</f>
        <v/>
      </c>
      <c r="P467" s="148" t="str">
        <f>IF(AND(A467&lt;&gt;"",Schülerdaten!AK470&lt;&gt;""),IF(Schülerdaten!AK470=TRUE,INDEX(codeform,MATCH(Schülerdaten!P470,libform,0)),Schülerdaten!P470),"")</f>
        <v/>
      </c>
      <c r="Q467" s="148" t="str">
        <f>IF(AND(A467&lt;&gt;"",Schülerdaten!AL470&lt;&gt;""),IF(Schülerdaten!AL470=TRUE,INDEX(codespe,MATCH(Schülerdaten!Q470,libspe,0)),Schülerdaten!Q470),"")</f>
        <v/>
      </c>
      <c r="R467" s="148" t="str">
        <f>IF(AND(A467&lt;&gt;"",OR(Schülerdaten!AM470&lt;&gt;"",Schülerdaten!AT470=FALSE)),IF(Schülerdaten!AM470=TRUE,INDEX(codemp1,MATCH(Schülerdaten!R470,libmp1,0)),IF(Schülerdaten!AT470=FALSE,0,Schülerdaten!R470)),"")</f>
        <v/>
      </c>
      <c r="S467" s="148" t="str">
        <f t="shared" si="22"/>
        <v/>
      </c>
      <c r="T467" s="148" t="str">
        <f t="shared" si="23"/>
        <v/>
      </c>
      <c r="U467" s="148" t="str">
        <f>IF(AND(A467&lt;&gt;"",Schülerdaten!S470&lt;&gt;""),Schülerdaten!S470,"")</f>
        <v/>
      </c>
      <c r="V467" s="148" t="str">
        <f>IF(AND(A467&lt;&gt;"",Schülerdaten!T470&lt;&gt;""),Schülerdaten!T470,"")</f>
        <v/>
      </c>
      <c r="W467" s="148" t="str">
        <f>IF(AND(A467&lt;&gt;"",Schülerdaten!U470&lt;&gt;""),Schülerdaten!U470,"")</f>
        <v/>
      </c>
      <c r="X467" s="148" t="str">
        <f>IF(AND(A467&lt;&gt;"",Schülerdaten!V470&lt;&gt;""),Schülerdaten!V470,"")</f>
        <v/>
      </c>
      <c r="Y467" s="148" t="str">
        <f>IF(AND(A467&lt;&gt;"",Schülerdaten!W470&lt;&gt;""),Schülerdaten!W470,"")</f>
        <v/>
      </c>
      <c r="Z467" s="148" t="str">
        <f>IF(AND(A467&lt;&gt;"",Schülerdaten!X470&lt;&gt;""),Schülerdaten!X470,"")</f>
        <v/>
      </c>
    </row>
    <row r="468" spans="1:26" x14ac:dyDescent="0.2">
      <c r="A468" s="146" t="str">
        <f>IF(OR(Schülerdaten!$C471&lt;&gt;""),Schülerdaten!A471,"")</f>
        <v/>
      </c>
      <c r="B468" s="146" t="str">
        <f>IF(A468&lt;&gt;"",Schülerdaten!B471,"")</f>
        <v/>
      </c>
      <c r="C468" s="146" t="str">
        <f>IF(AND(A468&lt;&gt;"",Schülerdaten!F471&lt;&gt;""),IF(INDEX(codeclint,MATCH(Schülerdaten!F471,libclint,0))&lt;&gt;"",INDEX(codeclint,MATCH(Schülerdaten!F471,libclint,0)),""),"")</f>
        <v/>
      </c>
      <c r="D468" s="146" t="str">
        <f t="shared" si="21"/>
        <v/>
      </c>
      <c r="E468" s="146" t="str">
        <f>IF(A468&lt;&gt;"",IF(Schülerdaten!G471&lt;&gt;"",IF(Schülerdaten!AB471&lt;&gt;"",IF(Schülerdaten!G471="LOC.ID",CONCATENATE("LOC.",Schülerdaten!AU$5),Schülerdaten!G471),""),""),"")</f>
        <v/>
      </c>
      <c r="F468" s="146" t="str">
        <f>IF(A468&lt;&gt;"",IF(Schülerdaten!H471&lt;&gt;"",Schülerdaten!H471,""),"")</f>
        <v/>
      </c>
      <c r="G468" s="146" t="str">
        <f>IF(AND(A468&lt;&gt;"",Schülerdaten!AC471&lt;&gt;""),IF(Schülerdaten!AC471=TRUE,INDEX(codesex,MATCH(Schülerdaten!I471,libsex,0)),Schülerdaten!I471),"")</f>
        <v/>
      </c>
      <c r="H468" s="147" t="str">
        <f>IF(A468&lt;&gt;"",IF(Schülerdaten!J471&lt;&gt;"",Schülerdaten!J471,""),"")</f>
        <v/>
      </c>
      <c r="I468" s="148" t="str">
        <f>IF(AND(A468&lt;&gt;"",Schülerdaten!AE471&lt;&gt;""),IF(Schülerdaten!AE471=TRUE,INDEX(codenat,MATCH(Schülerdaten!K471,libnat,0)),Schülerdaten!K471),"")</f>
        <v/>
      </c>
      <c r="J468" s="148" t="str">
        <f>IF(AND(A468&lt;&gt;"",Schülerdaten!AF471&lt;&gt;""),IF(Schülerdaten!AF471=TRUE,INDEX(codelangue,MATCH(Schülerdaten!L471,liblangue,0)),Schülerdaten!L471),"")</f>
        <v/>
      </c>
      <c r="K468" s="148" t="str">
        <f>IF(AND(A468&lt;&gt;"",Schülerdaten!AH471&lt;&gt;""),IF(Schülerdaten!AH471=TRUE,IF(INDEX(codegem,MATCH(Schülerdaten!M471,libgem,0))&lt;8000,INDEX(codegem,MATCH(Schülerdaten!M471,libgem,0)),""),Schülerdaten!M471),"")</f>
        <v/>
      </c>
      <c r="L468" s="148" t="str">
        <f>IF(AND(A468&lt;&gt;"",Schülerdaten!AH471&lt;&gt;""),IF(Schülerdaten!AH471=TRUE,INDEX(codegemhist,MATCH(Schülerdaten!M471,libgem,0)),""),"")</f>
        <v/>
      </c>
      <c r="M468" s="148" t="str">
        <f>IF(AND(A468&lt;&gt;"",Schülerdaten!AH471&lt;&gt;""),IF(Schülerdaten!AH471=TRUE,IF(INDEX(codegem,MATCH(Schülerdaten!M471,libgem,0))&gt;=8000,INDEX(codegem,MATCH(Schülerdaten!M471,libgem,0)),""),Schülerdaten!M471),"")</f>
        <v/>
      </c>
      <c r="N468" s="148" t="str">
        <f>IF(AND(A468&lt;&gt;"",Schülerdaten!AI471&lt;&gt;""),IF(Schülerdaten!AI471=TRUE,INDEX(codeschart,MATCH(Schülerdaten!N471,libschart,0)),Schülerdaten!N471),"")</f>
        <v/>
      </c>
      <c r="O468" s="148" t="str">
        <f>IF(AND(A468&lt;&gt;"",Schülerdaten!O471&lt;&gt;""),Schülerdaten!O471,"")</f>
        <v/>
      </c>
      <c r="P468" s="148" t="str">
        <f>IF(AND(A468&lt;&gt;"",Schülerdaten!AK471&lt;&gt;""),IF(Schülerdaten!AK471=TRUE,INDEX(codeform,MATCH(Schülerdaten!P471,libform,0)),Schülerdaten!P471),"")</f>
        <v/>
      </c>
      <c r="Q468" s="148" t="str">
        <f>IF(AND(A468&lt;&gt;"",Schülerdaten!AL471&lt;&gt;""),IF(Schülerdaten!AL471=TRUE,INDEX(codespe,MATCH(Schülerdaten!Q471,libspe,0)),Schülerdaten!Q471),"")</f>
        <v/>
      </c>
      <c r="R468" s="148" t="str">
        <f>IF(AND(A468&lt;&gt;"",OR(Schülerdaten!AM471&lt;&gt;"",Schülerdaten!AT471=FALSE)),IF(Schülerdaten!AM471=TRUE,INDEX(codemp1,MATCH(Schülerdaten!R471,libmp1,0)),IF(Schülerdaten!AT471=FALSE,0,Schülerdaten!R471)),"")</f>
        <v/>
      </c>
      <c r="S468" s="148" t="str">
        <f t="shared" si="22"/>
        <v/>
      </c>
      <c r="T468" s="148" t="str">
        <f t="shared" si="23"/>
        <v/>
      </c>
      <c r="U468" s="148" t="str">
        <f>IF(AND(A468&lt;&gt;"",Schülerdaten!S471&lt;&gt;""),Schülerdaten!S471,"")</f>
        <v/>
      </c>
      <c r="V468" s="148" t="str">
        <f>IF(AND(A468&lt;&gt;"",Schülerdaten!T471&lt;&gt;""),Schülerdaten!T471,"")</f>
        <v/>
      </c>
      <c r="W468" s="148" t="str">
        <f>IF(AND(A468&lt;&gt;"",Schülerdaten!U471&lt;&gt;""),Schülerdaten!U471,"")</f>
        <v/>
      </c>
      <c r="X468" s="148" t="str">
        <f>IF(AND(A468&lt;&gt;"",Schülerdaten!V471&lt;&gt;""),Schülerdaten!V471,"")</f>
        <v/>
      </c>
      <c r="Y468" s="148" t="str">
        <f>IF(AND(A468&lt;&gt;"",Schülerdaten!W471&lt;&gt;""),Schülerdaten!W471,"")</f>
        <v/>
      </c>
      <c r="Z468" s="148" t="str">
        <f>IF(AND(A468&lt;&gt;"",Schülerdaten!X471&lt;&gt;""),Schülerdaten!X471,"")</f>
        <v/>
      </c>
    </row>
    <row r="469" spans="1:26" x14ac:dyDescent="0.2">
      <c r="A469" s="146" t="str">
        <f>IF(OR(Schülerdaten!$C472&lt;&gt;""),Schülerdaten!A472,"")</f>
        <v/>
      </c>
      <c r="B469" s="146" t="str">
        <f>IF(A469&lt;&gt;"",Schülerdaten!B472,"")</f>
        <v/>
      </c>
      <c r="C469" s="146" t="str">
        <f>IF(AND(A469&lt;&gt;"",Schülerdaten!F472&lt;&gt;""),IF(INDEX(codeclint,MATCH(Schülerdaten!F472,libclint,0))&lt;&gt;"",INDEX(codeclint,MATCH(Schülerdaten!F472,libclint,0)),""),"")</f>
        <v/>
      </c>
      <c r="D469" s="146" t="str">
        <f t="shared" si="21"/>
        <v/>
      </c>
      <c r="E469" s="146" t="str">
        <f>IF(A469&lt;&gt;"",IF(Schülerdaten!G472&lt;&gt;"",IF(Schülerdaten!AB472&lt;&gt;"",IF(Schülerdaten!G472="LOC.ID",CONCATENATE("LOC.",Schülerdaten!AU$5),Schülerdaten!G472),""),""),"")</f>
        <v/>
      </c>
      <c r="F469" s="146" t="str">
        <f>IF(A469&lt;&gt;"",IF(Schülerdaten!H472&lt;&gt;"",Schülerdaten!H472,""),"")</f>
        <v/>
      </c>
      <c r="G469" s="146" t="str">
        <f>IF(AND(A469&lt;&gt;"",Schülerdaten!AC472&lt;&gt;""),IF(Schülerdaten!AC472=TRUE,INDEX(codesex,MATCH(Schülerdaten!I472,libsex,0)),Schülerdaten!I472),"")</f>
        <v/>
      </c>
      <c r="H469" s="147" t="str">
        <f>IF(A469&lt;&gt;"",IF(Schülerdaten!J472&lt;&gt;"",Schülerdaten!J472,""),"")</f>
        <v/>
      </c>
      <c r="I469" s="148" t="str">
        <f>IF(AND(A469&lt;&gt;"",Schülerdaten!AE472&lt;&gt;""),IF(Schülerdaten!AE472=TRUE,INDEX(codenat,MATCH(Schülerdaten!K472,libnat,0)),Schülerdaten!K472),"")</f>
        <v/>
      </c>
      <c r="J469" s="148" t="str">
        <f>IF(AND(A469&lt;&gt;"",Schülerdaten!AF472&lt;&gt;""),IF(Schülerdaten!AF472=TRUE,INDEX(codelangue,MATCH(Schülerdaten!L472,liblangue,0)),Schülerdaten!L472),"")</f>
        <v/>
      </c>
      <c r="K469" s="148" t="str">
        <f>IF(AND(A469&lt;&gt;"",Schülerdaten!AH472&lt;&gt;""),IF(Schülerdaten!AH472=TRUE,IF(INDEX(codegem,MATCH(Schülerdaten!M472,libgem,0))&lt;8000,INDEX(codegem,MATCH(Schülerdaten!M472,libgem,0)),""),Schülerdaten!M472),"")</f>
        <v/>
      </c>
      <c r="L469" s="148" t="str">
        <f>IF(AND(A469&lt;&gt;"",Schülerdaten!AH472&lt;&gt;""),IF(Schülerdaten!AH472=TRUE,INDEX(codegemhist,MATCH(Schülerdaten!M472,libgem,0)),""),"")</f>
        <v/>
      </c>
      <c r="M469" s="148" t="str">
        <f>IF(AND(A469&lt;&gt;"",Schülerdaten!AH472&lt;&gt;""),IF(Schülerdaten!AH472=TRUE,IF(INDEX(codegem,MATCH(Schülerdaten!M472,libgem,0))&gt;=8000,INDEX(codegem,MATCH(Schülerdaten!M472,libgem,0)),""),Schülerdaten!M472),"")</f>
        <v/>
      </c>
      <c r="N469" s="148" t="str">
        <f>IF(AND(A469&lt;&gt;"",Schülerdaten!AI472&lt;&gt;""),IF(Schülerdaten!AI472=TRUE,INDEX(codeschart,MATCH(Schülerdaten!N472,libschart,0)),Schülerdaten!N472),"")</f>
        <v/>
      </c>
      <c r="O469" s="148" t="str">
        <f>IF(AND(A469&lt;&gt;"",Schülerdaten!O472&lt;&gt;""),Schülerdaten!O472,"")</f>
        <v/>
      </c>
      <c r="P469" s="148" t="str">
        <f>IF(AND(A469&lt;&gt;"",Schülerdaten!AK472&lt;&gt;""),IF(Schülerdaten!AK472=TRUE,INDEX(codeform,MATCH(Schülerdaten!P472,libform,0)),Schülerdaten!P472),"")</f>
        <v/>
      </c>
      <c r="Q469" s="148" t="str">
        <f>IF(AND(A469&lt;&gt;"",Schülerdaten!AL472&lt;&gt;""),IF(Schülerdaten!AL472=TRUE,INDEX(codespe,MATCH(Schülerdaten!Q472,libspe,0)),Schülerdaten!Q472),"")</f>
        <v/>
      </c>
      <c r="R469" s="148" t="str">
        <f>IF(AND(A469&lt;&gt;"",OR(Schülerdaten!AM472&lt;&gt;"",Schülerdaten!AT472=FALSE)),IF(Schülerdaten!AM472=TRUE,INDEX(codemp1,MATCH(Schülerdaten!R472,libmp1,0)),IF(Schülerdaten!AT472=FALSE,0,Schülerdaten!R472)),"")</f>
        <v/>
      </c>
      <c r="S469" s="148" t="str">
        <f t="shared" si="22"/>
        <v/>
      </c>
      <c r="T469" s="148" t="str">
        <f t="shared" si="23"/>
        <v/>
      </c>
      <c r="U469" s="148" t="str">
        <f>IF(AND(A469&lt;&gt;"",Schülerdaten!S472&lt;&gt;""),Schülerdaten!S472,"")</f>
        <v/>
      </c>
      <c r="V469" s="148" t="str">
        <f>IF(AND(A469&lt;&gt;"",Schülerdaten!T472&lt;&gt;""),Schülerdaten!T472,"")</f>
        <v/>
      </c>
      <c r="W469" s="148" t="str">
        <f>IF(AND(A469&lt;&gt;"",Schülerdaten!U472&lt;&gt;""),Schülerdaten!U472,"")</f>
        <v/>
      </c>
      <c r="X469" s="148" t="str">
        <f>IF(AND(A469&lt;&gt;"",Schülerdaten!V472&lt;&gt;""),Schülerdaten!V472,"")</f>
        <v/>
      </c>
      <c r="Y469" s="148" t="str">
        <f>IF(AND(A469&lt;&gt;"",Schülerdaten!W472&lt;&gt;""),Schülerdaten!W472,"")</f>
        <v/>
      </c>
      <c r="Z469" s="148" t="str">
        <f>IF(AND(A469&lt;&gt;"",Schülerdaten!X472&lt;&gt;""),Schülerdaten!X472,"")</f>
        <v/>
      </c>
    </row>
    <row r="470" spans="1:26" x14ac:dyDescent="0.2">
      <c r="A470" s="146" t="str">
        <f>IF(OR(Schülerdaten!$C473&lt;&gt;""),Schülerdaten!A473,"")</f>
        <v/>
      </c>
      <c r="B470" s="146" t="str">
        <f>IF(A470&lt;&gt;"",Schülerdaten!B473,"")</f>
        <v/>
      </c>
      <c r="C470" s="146" t="str">
        <f>IF(AND(A470&lt;&gt;"",Schülerdaten!F473&lt;&gt;""),IF(INDEX(codeclint,MATCH(Schülerdaten!F473,libclint,0))&lt;&gt;"",INDEX(codeclint,MATCH(Schülerdaten!F473,libclint,0)),""),"")</f>
        <v/>
      </c>
      <c r="D470" s="146" t="str">
        <f t="shared" si="21"/>
        <v/>
      </c>
      <c r="E470" s="146" t="str">
        <f>IF(A470&lt;&gt;"",IF(Schülerdaten!G473&lt;&gt;"",IF(Schülerdaten!AB473&lt;&gt;"",IF(Schülerdaten!G473="LOC.ID",CONCATENATE("LOC.",Schülerdaten!AU$5),Schülerdaten!G473),""),""),"")</f>
        <v/>
      </c>
      <c r="F470" s="146" t="str">
        <f>IF(A470&lt;&gt;"",IF(Schülerdaten!H473&lt;&gt;"",Schülerdaten!H473,""),"")</f>
        <v/>
      </c>
      <c r="G470" s="146" t="str">
        <f>IF(AND(A470&lt;&gt;"",Schülerdaten!AC473&lt;&gt;""),IF(Schülerdaten!AC473=TRUE,INDEX(codesex,MATCH(Schülerdaten!I473,libsex,0)),Schülerdaten!I473),"")</f>
        <v/>
      </c>
      <c r="H470" s="147" t="str">
        <f>IF(A470&lt;&gt;"",IF(Schülerdaten!J473&lt;&gt;"",Schülerdaten!J473,""),"")</f>
        <v/>
      </c>
      <c r="I470" s="148" t="str">
        <f>IF(AND(A470&lt;&gt;"",Schülerdaten!AE473&lt;&gt;""),IF(Schülerdaten!AE473=TRUE,INDEX(codenat,MATCH(Schülerdaten!K473,libnat,0)),Schülerdaten!K473),"")</f>
        <v/>
      </c>
      <c r="J470" s="148" t="str">
        <f>IF(AND(A470&lt;&gt;"",Schülerdaten!AF473&lt;&gt;""),IF(Schülerdaten!AF473=TRUE,INDEX(codelangue,MATCH(Schülerdaten!L473,liblangue,0)),Schülerdaten!L473),"")</f>
        <v/>
      </c>
      <c r="K470" s="148" t="str">
        <f>IF(AND(A470&lt;&gt;"",Schülerdaten!AH473&lt;&gt;""),IF(Schülerdaten!AH473=TRUE,IF(INDEX(codegem,MATCH(Schülerdaten!M473,libgem,0))&lt;8000,INDEX(codegem,MATCH(Schülerdaten!M473,libgem,0)),""),Schülerdaten!M473),"")</f>
        <v/>
      </c>
      <c r="L470" s="148" t="str">
        <f>IF(AND(A470&lt;&gt;"",Schülerdaten!AH473&lt;&gt;""),IF(Schülerdaten!AH473=TRUE,INDEX(codegemhist,MATCH(Schülerdaten!M473,libgem,0)),""),"")</f>
        <v/>
      </c>
      <c r="M470" s="148" t="str">
        <f>IF(AND(A470&lt;&gt;"",Schülerdaten!AH473&lt;&gt;""),IF(Schülerdaten!AH473=TRUE,IF(INDEX(codegem,MATCH(Schülerdaten!M473,libgem,0))&gt;=8000,INDEX(codegem,MATCH(Schülerdaten!M473,libgem,0)),""),Schülerdaten!M473),"")</f>
        <v/>
      </c>
      <c r="N470" s="148" t="str">
        <f>IF(AND(A470&lt;&gt;"",Schülerdaten!AI473&lt;&gt;""),IF(Schülerdaten!AI473=TRUE,INDEX(codeschart,MATCH(Schülerdaten!N473,libschart,0)),Schülerdaten!N473),"")</f>
        <v/>
      </c>
      <c r="O470" s="148" t="str">
        <f>IF(AND(A470&lt;&gt;"",Schülerdaten!O473&lt;&gt;""),Schülerdaten!O473,"")</f>
        <v/>
      </c>
      <c r="P470" s="148" t="str">
        <f>IF(AND(A470&lt;&gt;"",Schülerdaten!AK473&lt;&gt;""),IF(Schülerdaten!AK473=TRUE,INDEX(codeform,MATCH(Schülerdaten!P473,libform,0)),Schülerdaten!P473),"")</f>
        <v/>
      </c>
      <c r="Q470" s="148" t="str">
        <f>IF(AND(A470&lt;&gt;"",Schülerdaten!AL473&lt;&gt;""),IF(Schülerdaten!AL473=TRUE,INDEX(codespe,MATCH(Schülerdaten!Q473,libspe,0)),Schülerdaten!Q473),"")</f>
        <v/>
      </c>
      <c r="R470" s="148" t="str">
        <f>IF(AND(A470&lt;&gt;"",OR(Schülerdaten!AM473&lt;&gt;"",Schülerdaten!AT473=FALSE)),IF(Schülerdaten!AM473=TRUE,INDEX(codemp1,MATCH(Schülerdaten!R473,libmp1,0)),IF(Schülerdaten!AT473=FALSE,0,Schülerdaten!R473)),"")</f>
        <v/>
      </c>
      <c r="S470" s="148" t="str">
        <f t="shared" si="22"/>
        <v/>
      </c>
      <c r="T470" s="148" t="str">
        <f t="shared" si="23"/>
        <v/>
      </c>
      <c r="U470" s="148" t="str">
        <f>IF(AND(A470&lt;&gt;"",Schülerdaten!S473&lt;&gt;""),Schülerdaten!S473,"")</f>
        <v/>
      </c>
      <c r="V470" s="148" t="str">
        <f>IF(AND(A470&lt;&gt;"",Schülerdaten!T473&lt;&gt;""),Schülerdaten!T473,"")</f>
        <v/>
      </c>
      <c r="W470" s="148" t="str">
        <f>IF(AND(A470&lt;&gt;"",Schülerdaten!U473&lt;&gt;""),Schülerdaten!U473,"")</f>
        <v/>
      </c>
      <c r="X470" s="148" t="str">
        <f>IF(AND(A470&lt;&gt;"",Schülerdaten!V473&lt;&gt;""),Schülerdaten!V473,"")</f>
        <v/>
      </c>
      <c r="Y470" s="148" t="str">
        <f>IF(AND(A470&lt;&gt;"",Schülerdaten!W473&lt;&gt;""),Schülerdaten!W473,"")</f>
        <v/>
      </c>
      <c r="Z470" s="148" t="str">
        <f>IF(AND(A470&lt;&gt;"",Schülerdaten!X473&lt;&gt;""),Schülerdaten!X473,"")</f>
        <v/>
      </c>
    </row>
    <row r="471" spans="1:26" x14ac:dyDescent="0.2">
      <c r="A471" s="146" t="str">
        <f>IF(OR(Schülerdaten!$C474&lt;&gt;""),Schülerdaten!A474,"")</f>
        <v/>
      </c>
      <c r="B471" s="146" t="str">
        <f>IF(A471&lt;&gt;"",Schülerdaten!B474,"")</f>
        <v/>
      </c>
      <c r="C471" s="146" t="str">
        <f>IF(AND(A471&lt;&gt;"",Schülerdaten!F474&lt;&gt;""),IF(INDEX(codeclint,MATCH(Schülerdaten!F474,libclint,0))&lt;&gt;"",INDEX(codeclint,MATCH(Schülerdaten!F474,libclint,0)),""),"")</f>
        <v/>
      </c>
      <c r="D471" s="146" t="str">
        <f t="shared" si="21"/>
        <v/>
      </c>
      <c r="E471" s="146" t="str">
        <f>IF(A471&lt;&gt;"",IF(Schülerdaten!G474&lt;&gt;"",IF(Schülerdaten!AB474&lt;&gt;"",IF(Schülerdaten!G474="LOC.ID",CONCATENATE("LOC.",Schülerdaten!AU$5),Schülerdaten!G474),""),""),"")</f>
        <v/>
      </c>
      <c r="F471" s="146" t="str">
        <f>IF(A471&lt;&gt;"",IF(Schülerdaten!H474&lt;&gt;"",Schülerdaten!H474,""),"")</f>
        <v/>
      </c>
      <c r="G471" s="146" t="str">
        <f>IF(AND(A471&lt;&gt;"",Schülerdaten!AC474&lt;&gt;""),IF(Schülerdaten!AC474=TRUE,INDEX(codesex,MATCH(Schülerdaten!I474,libsex,0)),Schülerdaten!I474),"")</f>
        <v/>
      </c>
      <c r="H471" s="147" t="str">
        <f>IF(A471&lt;&gt;"",IF(Schülerdaten!J474&lt;&gt;"",Schülerdaten!J474,""),"")</f>
        <v/>
      </c>
      <c r="I471" s="148" t="str">
        <f>IF(AND(A471&lt;&gt;"",Schülerdaten!AE474&lt;&gt;""),IF(Schülerdaten!AE474=TRUE,INDEX(codenat,MATCH(Schülerdaten!K474,libnat,0)),Schülerdaten!K474),"")</f>
        <v/>
      </c>
      <c r="J471" s="148" t="str">
        <f>IF(AND(A471&lt;&gt;"",Schülerdaten!AF474&lt;&gt;""),IF(Schülerdaten!AF474=TRUE,INDEX(codelangue,MATCH(Schülerdaten!L474,liblangue,0)),Schülerdaten!L474),"")</f>
        <v/>
      </c>
      <c r="K471" s="148" t="str">
        <f>IF(AND(A471&lt;&gt;"",Schülerdaten!AH474&lt;&gt;""),IF(Schülerdaten!AH474=TRUE,IF(INDEX(codegem,MATCH(Schülerdaten!M474,libgem,0))&lt;8000,INDEX(codegem,MATCH(Schülerdaten!M474,libgem,0)),""),Schülerdaten!M474),"")</f>
        <v/>
      </c>
      <c r="L471" s="148" t="str">
        <f>IF(AND(A471&lt;&gt;"",Schülerdaten!AH474&lt;&gt;""),IF(Schülerdaten!AH474=TRUE,INDEX(codegemhist,MATCH(Schülerdaten!M474,libgem,0)),""),"")</f>
        <v/>
      </c>
      <c r="M471" s="148" t="str">
        <f>IF(AND(A471&lt;&gt;"",Schülerdaten!AH474&lt;&gt;""),IF(Schülerdaten!AH474=TRUE,IF(INDEX(codegem,MATCH(Schülerdaten!M474,libgem,0))&gt;=8000,INDEX(codegem,MATCH(Schülerdaten!M474,libgem,0)),""),Schülerdaten!M474),"")</f>
        <v/>
      </c>
      <c r="N471" s="148" t="str">
        <f>IF(AND(A471&lt;&gt;"",Schülerdaten!AI474&lt;&gt;""),IF(Schülerdaten!AI474=TRUE,INDEX(codeschart,MATCH(Schülerdaten!N474,libschart,0)),Schülerdaten!N474),"")</f>
        <v/>
      </c>
      <c r="O471" s="148" t="str">
        <f>IF(AND(A471&lt;&gt;"",Schülerdaten!O474&lt;&gt;""),Schülerdaten!O474,"")</f>
        <v/>
      </c>
      <c r="P471" s="148" t="str">
        <f>IF(AND(A471&lt;&gt;"",Schülerdaten!AK474&lt;&gt;""),IF(Schülerdaten!AK474=TRUE,INDEX(codeform,MATCH(Schülerdaten!P474,libform,0)),Schülerdaten!P474),"")</f>
        <v/>
      </c>
      <c r="Q471" s="148" t="str">
        <f>IF(AND(A471&lt;&gt;"",Schülerdaten!AL474&lt;&gt;""),IF(Schülerdaten!AL474=TRUE,INDEX(codespe,MATCH(Schülerdaten!Q474,libspe,0)),Schülerdaten!Q474),"")</f>
        <v/>
      </c>
      <c r="R471" s="148" t="str">
        <f>IF(AND(A471&lt;&gt;"",OR(Schülerdaten!AM474&lt;&gt;"",Schülerdaten!AT474=FALSE)),IF(Schülerdaten!AM474=TRUE,INDEX(codemp1,MATCH(Schülerdaten!R474,libmp1,0)),IF(Schülerdaten!AT474=FALSE,0,Schülerdaten!R474)),"")</f>
        <v/>
      </c>
      <c r="S471" s="148" t="str">
        <f t="shared" si="22"/>
        <v/>
      </c>
      <c r="T471" s="148" t="str">
        <f t="shared" si="23"/>
        <v/>
      </c>
      <c r="U471" s="148" t="str">
        <f>IF(AND(A471&lt;&gt;"",Schülerdaten!S474&lt;&gt;""),Schülerdaten!S474,"")</f>
        <v/>
      </c>
      <c r="V471" s="148" t="str">
        <f>IF(AND(A471&lt;&gt;"",Schülerdaten!T474&lt;&gt;""),Schülerdaten!T474,"")</f>
        <v/>
      </c>
      <c r="W471" s="148" t="str">
        <f>IF(AND(A471&lt;&gt;"",Schülerdaten!U474&lt;&gt;""),Schülerdaten!U474,"")</f>
        <v/>
      </c>
      <c r="X471" s="148" t="str">
        <f>IF(AND(A471&lt;&gt;"",Schülerdaten!V474&lt;&gt;""),Schülerdaten!V474,"")</f>
        <v/>
      </c>
      <c r="Y471" s="148" t="str">
        <f>IF(AND(A471&lt;&gt;"",Schülerdaten!W474&lt;&gt;""),Schülerdaten!W474,"")</f>
        <v/>
      </c>
      <c r="Z471" s="148" t="str">
        <f>IF(AND(A471&lt;&gt;"",Schülerdaten!X474&lt;&gt;""),Schülerdaten!X474,"")</f>
        <v/>
      </c>
    </row>
    <row r="472" spans="1:26" x14ac:dyDescent="0.2">
      <c r="A472" s="146" t="str">
        <f>IF(OR(Schülerdaten!$C475&lt;&gt;""),Schülerdaten!A475,"")</f>
        <v/>
      </c>
      <c r="B472" s="146" t="str">
        <f>IF(A472&lt;&gt;"",Schülerdaten!B475,"")</f>
        <v/>
      </c>
      <c r="C472" s="146" t="str">
        <f>IF(AND(A472&lt;&gt;"",Schülerdaten!F475&lt;&gt;""),IF(INDEX(codeclint,MATCH(Schülerdaten!F475,libclint,0))&lt;&gt;"",INDEX(codeclint,MATCH(Schülerdaten!F475,libclint,0)),""),"")</f>
        <v/>
      </c>
      <c r="D472" s="146" t="str">
        <f t="shared" si="21"/>
        <v/>
      </c>
      <c r="E472" s="146" t="str">
        <f>IF(A472&lt;&gt;"",IF(Schülerdaten!G475&lt;&gt;"",IF(Schülerdaten!AB475&lt;&gt;"",IF(Schülerdaten!G475="LOC.ID",CONCATENATE("LOC.",Schülerdaten!AU$5),Schülerdaten!G475),""),""),"")</f>
        <v/>
      </c>
      <c r="F472" s="146" t="str">
        <f>IF(A472&lt;&gt;"",IF(Schülerdaten!H475&lt;&gt;"",Schülerdaten!H475,""),"")</f>
        <v/>
      </c>
      <c r="G472" s="146" t="str">
        <f>IF(AND(A472&lt;&gt;"",Schülerdaten!AC475&lt;&gt;""),IF(Schülerdaten!AC475=TRUE,INDEX(codesex,MATCH(Schülerdaten!I475,libsex,0)),Schülerdaten!I475),"")</f>
        <v/>
      </c>
      <c r="H472" s="147" t="str">
        <f>IF(A472&lt;&gt;"",IF(Schülerdaten!J475&lt;&gt;"",Schülerdaten!J475,""),"")</f>
        <v/>
      </c>
      <c r="I472" s="148" t="str">
        <f>IF(AND(A472&lt;&gt;"",Schülerdaten!AE475&lt;&gt;""),IF(Schülerdaten!AE475=TRUE,INDEX(codenat,MATCH(Schülerdaten!K475,libnat,0)),Schülerdaten!K475),"")</f>
        <v/>
      </c>
      <c r="J472" s="148" t="str">
        <f>IF(AND(A472&lt;&gt;"",Schülerdaten!AF475&lt;&gt;""),IF(Schülerdaten!AF475=TRUE,INDEX(codelangue,MATCH(Schülerdaten!L475,liblangue,0)),Schülerdaten!L475),"")</f>
        <v/>
      </c>
      <c r="K472" s="148" t="str">
        <f>IF(AND(A472&lt;&gt;"",Schülerdaten!AH475&lt;&gt;""),IF(Schülerdaten!AH475=TRUE,IF(INDEX(codegem,MATCH(Schülerdaten!M475,libgem,0))&lt;8000,INDEX(codegem,MATCH(Schülerdaten!M475,libgem,0)),""),Schülerdaten!M475),"")</f>
        <v/>
      </c>
      <c r="L472" s="148" t="str">
        <f>IF(AND(A472&lt;&gt;"",Schülerdaten!AH475&lt;&gt;""),IF(Schülerdaten!AH475=TRUE,INDEX(codegemhist,MATCH(Schülerdaten!M475,libgem,0)),""),"")</f>
        <v/>
      </c>
      <c r="M472" s="148" t="str">
        <f>IF(AND(A472&lt;&gt;"",Schülerdaten!AH475&lt;&gt;""),IF(Schülerdaten!AH475=TRUE,IF(INDEX(codegem,MATCH(Schülerdaten!M475,libgem,0))&gt;=8000,INDEX(codegem,MATCH(Schülerdaten!M475,libgem,0)),""),Schülerdaten!M475),"")</f>
        <v/>
      </c>
      <c r="N472" s="148" t="str">
        <f>IF(AND(A472&lt;&gt;"",Schülerdaten!AI475&lt;&gt;""),IF(Schülerdaten!AI475=TRUE,INDEX(codeschart,MATCH(Schülerdaten!N475,libschart,0)),Schülerdaten!N475),"")</f>
        <v/>
      </c>
      <c r="O472" s="148" t="str">
        <f>IF(AND(A472&lt;&gt;"",Schülerdaten!O475&lt;&gt;""),Schülerdaten!O475,"")</f>
        <v/>
      </c>
      <c r="P472" s="148" t="str">
        <f>IF(AND(A472&lt;&gt;"",Schülerdaten!AK475&lt;&gt;""),IF(Schülerdaten!AK475=TRUE,INDEX(codeform,MATCH(Schülerdaten!P475,libform,0)),Schülerdaten!P475),"")</f>
        <v/>
      </c>
      <c r="Q472" s="148" t="str">
        <f>IF(AND(A472&lt;&gt;"",Schülerdaten!AL475&lt;&gt;""),IF(Schülerdaten!AL475=TRUE,INDEX(codespe,MATCH(Schülerdaten!Q475,libspe,0)),Schülerdaten!Q475),"")</f>
        <v/>
      </c>
      <c r="R472" s="148" t="str">
        <f>IF(AND(A472&lt;&gt;"",OR(Schülerdaten!AM475&lt;&gt;"",Schülerdaten!AT475=FALSE)),IF(Schülerdaten!AM475=TRUE,INDEX(codemp1,MATCH(Schülerdaten!R475,libmp1,0)),IF(Schülerdaten!AT475=FALSE,0,Schülerdaten!R475)),"")</f>
        <v/>
      </c>
      <c r="S472" s="148" t="str">
        <f t="shared" si="22"/>
        <v/>
      </c>
      <c r="T472" s="148" t="str">
        <f t="shared" si="23"/>
        <v/>
      </c>
      <c r="U472" s="148" t="str">
        <f>IF(AND(A472&lt;&gt;"",Schülerdaten!S475&lt;&gt;""),Schülerdaten!S475,"")</f>
        <v/>
      </c>
      <c r="V472" s="148" t="str">
        <f>IF(AND(A472&lt;&gt;"",Schülerdaten!T475&lt;&gt;""),Schülerdaten!T475,"")</f>
        <v/>
      </c>
      <c r="W472" s="148" t="str">
        <f>IF(AND(A472&lt;&gt;"",Schülerdaten!U475&lt;&gt;""),Schülerdaten!U475,"")</f>
        <v/>
      </c>
      <c r="X472" s="148" t="str">
        <f>IF(AND(A472&lt;&gt;"",Schülerdaten!V475&lt;&gt;""),Schülerdaten!V475,"")</f>
        <v/>
      </c>
      <c r="Y472" s="148" t="str">
        <f>IF(AND(A472&lt;&gt;"",Schülerdaten!W475&lt;&gt;""),Schülerdaten!W475,"")</f>
        <v/>
      </c>
      <c r="Z472" s="148" t="str">
        <f>IF(AND(A472&lt;&gt;"",Schülerdaten!X475&lt;&gt;""),Schülerdaten!X475,"")</f>
        <v/>
      </c>
    </row>
    <row r="473" spans="1:26" x14ac:dyDescent="0.2">
      <c r="A473" s="146" t="str">
        <f>IF(OR(Schülerdaten!$C476&lt;&gt;""),Schülerdaten!A476,"")</f>
        <v/>
      </c>
      <c r="B473" s="146" t="str">
        <f>IF(A473&lt;&gt;"",Schülerdaten!B476,"")</f>
        <v/>
      </c>
      <c r="C473" s="146" t="str">
        <f>IF(AND(A473&lt;&gt;"",Schülerdaten!F476&lt;&gt;""),IF(INDEX(codeclint,MATCH(Schülerdaten!F476,libclint,0))&lt;&gt;"",INDEX(codeclint,MATCH(Schülerdaten!F476,libclint,0)),""),"")</f>
        <v/>
      </c>
      <c r="D473" s="146" t="str">
        <f t="shared" si="21"/>
        <v/>
      </c>
      <c r="E473" s="146" t="str">
        <f>IF(A473&lt;&gt;"",IF(Schülerdaten!G476&lt;&gt;"",IF(Schülerdaten!AB476&lt;&gt;"",IF(Schülerdaten!G476="LOC.ID",CONCATENATE("LOC.",Schülerdaten!AU$5),Schülerdaten!G476),""),""),"")</f>
        <v/>
      </c>
      <c r="F473" s="146" t="str">
        <f>IF(A473&lt;&gt;"",IF(Schülerdaten!H476&lt;&gt;"",Schülerdaten!H476,""),"")</f>
        <v/>
      </c>
      <c r="G473" s="146" t="str">
        <f>IF(AND(A473&lt;&gt;"",Schülerdaten!AC476&lt;&gt;""),IF(Schülerdaten!AC476=TRUE,INDEX(codesex,MATCH(Schülerdaten!I476,libsex,0)),Schülerdaten!I476),"")</f>
        <v/>
      </c>
      <c r="H473" s="147" t="str">
        <f>IF(A473&lt;&gt;"",IF(Schülerdaten!J476&lt;&gt;"",Schülerdaten!J476,""),"")</f>
        <v/>
      </c>
      <c r="I473" s="148" t="str">
        <f>IF(AND(A473&lt;&gt;"",Schülerdaten!AE476&lt;&gt;""),IF(Schülerdaten!AE476=TRUE,INDEX(codenat,MATCH(Schülerdaten!K476,libnat,0)),Schülerdaten!K476),"")</f>
        <v/>
      </c>
      <c r="J473" s="148" t="str">
        <f>IF(AND(A473&lt;&gt;"",Schülerdaten!AF476&lt;&gt;""),IF(Schülerdaten!AF476=TRUE,INDEX(codelangue,MATCH(Schülerdaten!L476,liblangue,0)),Schülerdaten!L476),"")</f>
        <v/>
      </c>
      <c r="K473" s="148" t="str">
        <f>IF(AND(A473&lt;&gt;"",Schülerdaten!AH476&lt;&gt;""),IF(Schülerdaten!AH476=TRUE,IF(INDEX(codegem,MATCH(Schülerdaten!M476,libgem,0))&lt;8000,INDEX(codegem,MATCH(Schülerdaten!M476,libgem,0)),""),Schülerdaten!M476),"")</f>
        <v/>
      </c>
      <c r="L473" s="148" t="str">
        <f>IF(AND(A473&lt;&gt;"",Schülerdaten!AH476&lt;&gt;""),IF(Schülerdaten!AH476=TRUE,INDEX(codegemhist,MATCH(Schülerdaten!M476,libgem,0)),""),"")</f>
        <v/>
      </c>
      <c r="M473" s="148" t="str">
        <f>IF(AND(A473&lt;&gt;"",Schülerdaten!AH476&lt;&gt;""),IF(Schülerdaten!AH476=TRUE,IF(INDEX(codegem,MATCH(Schülerdaten!M476,libgem,0))&gt;=8000,INDEX(codegem,MATCH(Schülerdaten!M476,libgem,0)),""),Schülerdaten!M476),"")</f>
        <v/>
      </c>
      <c r="N473" s="148" t="str">
        <f>IF(AND(A473&lt;&gt;"",Schülerdaten!AI476&lt;&gt;""),IF(Schülerdaten!AI476=TRUE,INDEX(codeschart,MATCH(Schülerdaten!N476,libschart,0)),Schülerdaten!N476),"")</f>
        <v/>
      </c>
      <c r="O473" s="148" t="str">
        <f>IF(AND(A473&lt;&gt;"",Schülerdaten!O476&lt;&gt;""),Schülerdaten!O476,"")</f>
        <v/>
      </c>
      <c r="P473" s="148" t="str">
        <f>IF(AND(A473&lt;&gt;"",Schülerdaten!AK476&lt;&gt;""),IF(Schülerdaten!AK476=TRUE,INDEX(codeform,MATCH(Schülerdaten!P476,libform,0)),Schülerdaten!P476),"")</f>
        <v/>
      </c>
      <c r="Q473" s="148" t="str">
        <f>IF(AND(A473&lt;&gt;"",Schülerdaten!AL476&lt;&gt;""),IF(Schülerdaten!AL476=TRUE,INDEX(codespe,MATCH(Schülerdaten!Q476,libspe,0)),Schülerdaten!Q476),"")</f>
        <v/>
      </c>
      <c r="R473" s="148" t="str">
        <f>IF(AND(A473&lt;&gt;"",OR(Schülerdaten!AM476&lt;&gt;"",Schülerdaten!AT476=FALSE)),IF(Schülerdaten!AM476=TRUE,INDEX(codemp1,MATCH(Schülerdaten!R476,libmp1,0)),IF(Schülerdaten!AT476=FALSE,0,Schülerdaten!R476)),"")</f>
        <v/>
      </c>
      <c r="S473" s="148" t="str">
        <f t="shared" si="22"/>
        <v/>
      </c>
      <c r="T473" s="148" t="str">
        <f t="shared" si="23"/>
        <v/>
      </c>
      <c r="U473" s="148" t="str">
        <f>IF(AND(A473&lt;&gt;"",Schülerdaten!S476&lt;&gt;""),Schülerdaten!S476,"")</f>
        <v/>
      </c>
      <c r="V473" s="148" t="str">
        <f>IF(AND(A473&lt;&gt;"",Schülerdaten!T476&lt;&gt;""),Schülerdaten!T476,"")</f>
        <v/>
      </c>
      <c r="W473" s="148" t="str">
        <f>IF(AND(A473&lt;&gt;"",Schülerdaten!U476&lt;&gt;""),Schülerdaten!U476,"")</f>
        <v/>
      </c>
      <c r="X473" s="148" t="str">
        <f>IF(AND(A473&lt;&gt;"",Schülerdaten!V476&lt;&gt;""),Schülerdaten!V476,"")</f>
        <v/>
      </c>
      <c r="Y473" s="148" t="str">
        <f>IF(AND(A473&lt;&gt;"",Schülerdaten!W476&lt;&gt;""),Schülerdaten!W476,"")</f>
        <v/>
      </c>
      <c r="Z473" s="148" t="str">
        <f>IF(AND(A473&lt;&gt;"",Schülerdaten!X476&lt;&gt;""),Schülerdaten!X476,"")</f>
        <v/>
      </c>
    </row>
    <row r="474" spans="1:26" x14ac:dyDescent="0.2">
      <c r="A474" s="146" t="str">
        <f>IF(OR(Schülerdaten!$C477&lt;&gt;""),Schülerdaten!A477,"")</f>
        <v/>
      </c>
      <c r="B474" s="146" t="str">
        <f>IF(A474&lt;&gt;"",Schülerdaten!B477,"")</f>
        <v/>
      </c>
      <c r="C474" s="146" t="str">
        <f>IF(AND(A474&lt;&gt;"",Schülerdaten!F477&lt;&gt;""),IF(INDEX(codeclint,MATCH(Schülerdaten!F477,libclint,0))&lt;&gt;"",INDEX(codeclint,MATCH(Schülerdaten!F477,libclint,0)),""),"")</f>
        <v/>
      </c>
      <c r="D474" s="146" t="str">
        <f t="shared" si="21"/>
        <v/>
      </c>
      <c r="E474" s="146" t="str">
        <f>IF(A474&lt;&gt;"",IF(Schülerdaten!G477&lt;&gt;"",IF(Schülerdaten!AB477&lt;&gt;"",IF(Schülerdaten!G477="LOC.ID",CONCATENATE("LOC.",Schülerdaten!AU$5),Schülerdaten!G477),""),""),"")</f>
        <v/>
      </c>
      <c r="F474" s="146" t="str">
        <f>IF(A474&lt;&gt;"",IF(Schülerdaten!H477&lt;&gt;"",Schülerdaten!H477,""),"")</f>
        <v/>
      </c>
      <c r="G474" s="146" t="str">
        <f>IF(AND(A474&lt;&gt;"",Schülerdaten!AC477&lt;&gt;""),IF(Schülerdaten!AC477=TRUE,INDEX(codesex,MATCH(Schülerdaten!I477,libsex,0)),Schülerdaten!I477),"")</f>
        <v/>
      </c>
      <c r="H474" s="147" t="str">
        <f>IF(A474&lt;&gt;"",IF(Schülerdaten!J477&lt;&gt;"",Schülerdaten!J477,""),"")</f>
        <v/>
      </c>
      <c r="I474" s="148" t="str">
        <f>IF(AND(A474&lt;&gt;"",Schülerdaten!AE477&lt;&gt;""),IF(Schülerdaten!AE477=TRUE,INDEX(codenat,MATCH(Schülerdaten!K477,libnat,0)),Schülerdaten!K477),"")</f>
        <v/>
      </c>
      <c r="J474" s="148" t="str">
        <f>IF(AND(A474&lt;&gt;"",Schülerdaten!AF477&lt;&gt;""),IF(Schülerdaten!AF477=TRUE,INDEX(codelangue,MATCH(Schülerdaten!L477,liblangue,0)),Schülerdaten!L477),"")</f>
        <v/>
      </c>
      <c r="K474" s="148" t="str">
        <f>IF(AND(A474&lt;&gt;"",Schülerdaten!AH477&lt;&gt;""),IF(Schülerdaten!AH477=TRUE,IF(INDEX(codegem,MATCH(Schülerdaten!M477,libgem,0))&lt;8000,INDEX(codegem,MATCH(Schülerdaten!M477,libgem,0)),""),Schülerdaten!M477),"")</f>
        <v/>
      </c>
      <c r="L474" s="148" t="str">
        <f>IF(AND(A474&lt;&gt;"",Schülerdaten!AH477&lt;&gt;""),IF(Schülerdaten!AH477=TRUE,INDEX(codegemhist,MATCH(Schülerdaten!M477,libgem,0)),""),"")</f>
        <v/>
      </c>
      <c r="M474" s="148" t="str">
        <f>IF(AND(A474&lt;&gt;"",Schülerdaten!AH477&lt;&gt;""),IF(Schülerdaten!AH477=TRUE,IF(INDEX(codegem,MATCH(Schülerdaten!M477,libgem,0))&gt;=8000,INDEX(codegem,MATCH(Schülerdaten!M477,libgem,0)),""),Schülerdaten!M477),"")</f>
        <v/>
      </c>
      <c r="N474" s="148" t="str">
        <f>IF(AND(A474&lt;&gt;"",Schülerdaten!AI477&lt;&gt;""),IF(Schülerdaten!AI477=TRUE,INDEX(codeschart,MATCH(Schülerdaten!N477,libschart,0)),Schülerdaten!N477),"")</f>
        <v/>
      </c>
      <c r="O474" s="148" t="str">
        <f>IF(AND(A474&lt;&gt;"",Schülerdaten!O477&lt;&gt;""),Schülerdaten!O477,"")</f>
        <v/>
      </c>
      <c r="P474" s="148" t="str">
        <f>IF(AND(A474&lt;&gt;"",Schülerdaten!AK477&lt;&gt;""),IF(Schülerdaten!AK477=TRUE,INDEX(codeform,MATCH(Schülerdaten!P477,libform,0)),Schülerdaten!P477),"")</f>
        <v/>
      </c>
      <c r="Q474" s="148" t="str">
        <f>IF(AND(A474&lt;&gt;"",Schülerdaten!AL477&lt;&gt;""),IF(Schülerdaten!AL477=TRUE,INDEX(codespe,MATCH(Schülerdaten!Q477,libspe,0)),Schülerdaten!Q477),"")</f>
        <v/>
      </c>
      <c r="R474" s="148" t="str">
        <f>IF(AND(A474&lt;&gt;"",OR(Schülerdaten!AM477&lt;&gt;"",Schülerdaten!AT477=FALSE)),IF(Schülerdaten!AM477=TRUE,INDEX(codemp1,MATCH(Schülerdaten!R477,libmp1,0)),IF(Schülerdaten!AT477=FALSE,0,Schülerdaten!R477)),"")</f>
        <v/>
      </c>
      <c r="S474" s="148" t="str">
        <f t="shared" si="22"/>
        <v/>
      </c>
      <c r="T474" s="148" t="str">
        <f t="shared" si="23"/>
        <v/>
      </c>
      <c r="U474" s="148" t="str">
        <f>IF(AND(A474&lt;&gt;"",Schülerdaten!S477&lt;&gt;""),Schülerdaten!S477,"")</f>
        <v/>
      </c>
      <c r="V474" s="148" t="str">
        <f>IF(AND(A474&lt;&gt;"",Schülerdaten!T477&lt;&gt;""),Schülerdaten!T477,"")</f>
        <v/>
      </c>
      <c r="W474" s="148" t="str">
        <f>IF(AND(A474&lt;&gt;"",Schülerdaten!U477&lt;&gt;""),Schülerdaten!U477,"")</f>
        <v/>
      </c>
      <c r="X474" s="148" t="str">
        <f>IF(AND(A474&lt;&gt;"",Schülerdaten!V477&lt;&gt;""),Schülerdaten!V477,"")</f>
        <v/>
      </c>
      <c r="Y474" s="148" t="str">
        <f>IF(AND(A474&lt;&gt;"",Schülerdaten!W477&lt;&gt;""),Schülerdaten!W477,"")</f>
        <v/>
      </c>
      <c r="Z474" s="148" t="str">
        <f>IF(AND(A474&lt;&gt;"",Schülerdaten!X477&lt;&gt;""),Schülerdaten!X477,"")</f>
        <v/>
      </c>
    </row>
    <row r="475" spans="1:26" x14ac:dyDescent="0.2">
      <c r="A475" s="146" t="str">
        <f>IF(OR(Schülerdaten!$C478&lt;&gt;""),Schülerdaten!A478,"")</f>
        <v/>
      </c>
      <c r="B475" s="146" t="str">
        <f>IF(A475&lt;&gt;"",Schülerdaten!B478,"")</f>
        <v/>
      </c>
      <c r="C475" s="146" t="str">
        <f>IF(AND(A475&lt;&gt;"",Schülerdaten!F478&lt;&gt;""),IF(INDEX(codeclint,MATCH(Schülerdaten!F478,libclint,0))&lt;&gt;"",INDEX(codeclint,MATCH(Schülerdaten!F478,libclint,0)),""),"")</f>
        <v/>
      </c>
      <c r="D475" s="146" t="str">
        <f t="shared" si="21"/>
        <v/>
      </c>
      <c r="E475" s="146" t="str">
        <f>IF(A475&lt;&gt;"",IF(Schülerdaten!G478&lt;&gt;"",IF(Schülerdaten!AB478&lt;&gt;"",IF(Schülerdaten!G478="LOC.ID",CONCATENATE("LOC.",Schülerdaten!AU$5),Schülerdaten!G478),""),""),"")</f>
        <v/>
      </c>
      <c r="F475" s="146" t="str">
        <f>IF(A475&lt;&gt;"",IF(Schülerdaten!H478&lt;&gt;"",Schülerdaten!H478,""),"")</f>
        <v/>
      </c>
      <c r="G475" s="146" t="str">
        <f>IF(AND(A475&lt;&gt;"",Schülerdaten!AC478&lt;&gt;""),IF(Schülerdaten!AC478=TRUE,INDEX(codesex,MATCH(Schülerdaten!I478,libsex,0)),Schülerdaten!I478),"")</f>
        <v/>
      </c>
      <c r="H475" s="147" t="str">
        <f>IF(A475&lt;&gt;"",IF(Schülerdaten!J478&lt;&gt;"",Schülerdaten!J478,""),"")</f>
        <v/>
      </c>
      <c r="I475" s="148" t="str">
        <f>IF(AND(A475&lt;&gt;"",Schülerdaten!AE478&lt;&gt;""),IF(Schülerdaten!AE478=TRUE,INDEX(codenat,MATCH(Schülerdaten!K478,libnat,0)),Schülerdaten!K478),"")</f>
        <v/>
      </c>
      <c r="J475" s="148" t="str">
        <f>IF(AND(A475&lt;&gt;"",Schülerdaten!AF478&lt;&gt;""),IF(Schülerdaten!AF478=TRUE,INDEX(codelangue,MATCH(Schülerdaten!L478,liblangue,0)),Schülerdaten!L478),"")</f>
        <v/>
      </c>
      <c r="K475" s="148" t="str">
        <f>IF(AND(A475&lt;&gt;"",Schülerdaten!AH478&lt;&gt;""),IF(Schülerdaten!AH478=TRUE,IF(INDEX(codegem,MATCH(Schülerdaten!M478,libgem,0))&lt;8000,INDEX(codegem,MATCH(Schülerdaten!M478,libgem,0)),""),Schülerdaten!M478),"")</f>
        <v/>
      </c>
      <c r="L475" s="148" t="str">
        <f>IF(AND(A475&lt;&gt;"",Schülerdaten!AH478&lt;&gt;""),IF(Schülerdaten!AH478=TRUE,INDEX(codegemhist,MATCH(Schülerdaten!M478,libgem,0)),""),"")</f>
        <v/>
      </c>
      <c r="M475" s="148" t="str">
        <f>IF(AND(A475&lt;&gt;"",Schülerdaten!AH478&lt;&gt;""),IF(Schülerdaten!AH478=TRUE,IF(INDEX(codegem,MATCH(Schülerdaten!M478,libgem,0))&gt;=8000,INDEX(codegem,MATCH(Schülerdaten!M478,libgem,0)),""),Schülerdaten!M478),"")</f>
        <v/>
      </c>
      <c r="N475" s="148" t="str">
        <f>IF(AND(A475&lt;&gt;"",Schülerdaten!AI478&lt;&gt;""),IF(Schülerdaten!AI478=TRUE,INDEX(codeschart,MATCH(Schülerdaten!N478,libschart,0)),Schülerdaten!N478),"")</f>
        <v/>
      </c>
      <c r="O475" s="148" t="str">
        <f>IF(AND(A475&lt;&gt;"",Schülerdaten!O478&lt;&gt;""),Schülerdaten!O478,"")</f>
        <v/>
      </c>
      <c r="P475" s="148" t="str">
        <f>IF(AND(A475&lt;&gt;"",Schülerdaten!AK478&lt;&gt;""),IF(Schülerdaten!AK478=TRUE,INDEX(codeform,MATCH(Schülerdaten!P478,libform,0)),Schülerdaten!P478),"")</f>
        <v/>
      </c>
      <c r="Q475" s="148" t="str">
        <f>IF(AND(A475&lt;&gt;"",Schülerdaten!AL478&lt;&gt;""),IF(Schülerdaten!AL478=TRUE,INDEX(codespe,MATCH(Schülerdaten!Q478,libspe,0)),Schülerdaten!Q478),"")</f>
        <v/>
      </c>
      <c r="R475" s="148" t="str">
        <f>IF(AND(A475&lt;&gt;"",OR(Schülerdaten!AM478&lt;&gt;"",Schülerdaten!AT478=FALSE)),IF(Schülerdaten!AM478=TRUE,INDEX(codemp1,MATCH(Schülerdaten!R478,libmp1,0)),IF(Schülerdaten!AT478=FALSE,0,Schülerdaten!R478)),"")</f>
        <v/>
      </c>
      <c r="S475" s="148" t="str">
        <f t="shared" si="22"/>
        <v/>
      </c>
      <c r="T475" s="148" t="str">
        <f t="shared" si="23"/>
        <v/>
      </c>
      <c r="U475" s="148" t="str">
        <f>IF(AND(A475&lt;&gt;"",Schülerdaten!S478&lt;&gt;""),Schülerdaten!S478,"")</f>
        <v/>
      </c>
      <c r="V475" s="148" t="str">
        <f>IF(AND(A475&lt;&gt;"",Schülerdaten!T478&lt;&gt;""),Schülerdaten!T478,"")</f>
        <v/>
      </c>
      <c r="W475" s="148" t="str">
        <f>IF(AND(A475&lt;&gt;"",Schülerdaten!U478&lt;&gt;""),Schülerdaten!U478,"")</f>
        <v/>
      </c>
      <c r="X475" s="148" t="str">
        <f>IF(AND(A475&lt;&gt;"",Schülerdaten!V478&lt;&gt;""),Schülerdaten!V478,"")</f>
        <v/>
      </c>
      <c r="Y475" s="148" t="str">
        <f>IF(AND(A475&lt;&gt;"",Schülerdaten!W478&lt;&gt;""),Schülerdaten!W478,"")</f>
        <v/>
      </c>
      <c r="Z475" s="148" t="str">
        <f>IF(AND(A475&lt;&gt;"",Schülerdaten!X478&lt;&gt;""),Schülerdaten!X478,"")</f>
        <v/>
      </c>
    </row>
    <row r="476" spans="1:26" x14ac:dyDescent="0.2">
      <c r="A476" s="146" t="str">
        <f>IF(OR(Schülerdaten!$C479&lt;&gt;""),Schülerdaten!A479,"")</f>
        <v/>
      </c>
      <c r="B476" s="146" t="str">
        <f>IF(A476&lt;&gt;"",Schülerdaten!B479,"")</f>
        <v/>
      </c>
      <c r="C476" s="146" t="str">
        <f>IF(AND(A476&lt;&gt;"",Schülerdaten!F479&lt;&gt;""),IF(INDEX(codeclint,MATCH(Schülerdaten!F479,libclint,0))&lt;&gt;"",INDEX(codeclint,MATCH(Schülerdaten!F479,libclint,0)),""),"")</f>
        <v/>
      </c>
      <c r="D476" s="146" t="str">
        <f t="shared" si="21"/>
        <v/>
      </c>
      <c r="E476" s="146" t="str">
        <f>IF(A476&lt;&gt;"",IF(Schülerdaten!G479&lt;&gt;"",IF(Schülerdaten!AB479&lt;&gt;"",IF(Schülerdaten!G479="LOC.ID",CONCATENATE("LOC.",Schülerdaten!AU$5),Schülerdaten!G479),""),""),"")</f>
        <v/>
      </c>
      <c r="F476" s="146" t="str">
        <f>IF(A476&lt;&gt;"",IF(Schülerdaten!H479&lt;&gt;"",Schülerdaten!H479,""),"")</f>
        <v/>
      </c>
      <c r="G476" s="146" t="str">
        <f>IF(AND(A476&lt;&gt;"",Schülerdaten!AC479&lt;&gt;""),IF(Schülerdaten!AC479=TRUE,INDEX(codesex,MATCH(Schülerdaten!I479,libsex,0)),Schülerdaten!I479),"")</f>
        <v/>
      </c>
      <c r="H476" s="147" t="str">
        <f>IF(A476&lt;&gt;"",IF(Schülerdaten!J479&lt;&gt;"",Schülerdaten!J479,""),"")</f>
        <v/>
      </c>
      <c r="I476" s="148" t="str">
        <f>IF(AND(A476&lt;&gt;"",Schülerdaten!AE479&lt;&gt;""),IF(Schülerdaten!AE479=TRUE,INDEX(codenat,MATCH(Schülerdaten!K479,libnat,0)),Schülerdaten!K479),"")</f>
        <v/>
      </c>
      <c r="J476" s="148" t="str">
        <f>IF(AND(A476&lt;&gt;"",Schülerdaten!AF479&lt;&gt;""),IF(Schülerdaten!AF479=TRUE,INDEX(codelangue,MATCH(Schülerdaten!L479,liblangue,0)),Schülerdaten!L479),"")</f>
        <v/>
      </c>
      <c r="K476" s="148" t="str">
        <f>IF(AND(A476&lt;&gt;"",Schülerdaten!AH479&lt;&gt;""),IF(Schülerdaten!AH479=TRUE,IF(INDEX(codegem,MATCH(Schülerdaten!M479,libgem,0))&lt;8000,INDEX(codegem,MATCH(Schülerdaten!M479,libgem,0)),""),Schülerdaten!M479),"")</f>
        <v/>
      </c>
      <c r="L476" s="148" t="str">
        <f>IF(AND(A476&lt;&gt;"",Schülerdaten!AH479&lt;&gt;""),IF(Schülerdaten!AH479=TRUE,INDEX(codegemhist,MATCH(Schülerdaten!M479,libgem,0)),""),"")</f>
        <v/>
      </c>
      <c r="M476" s="148" t="str">
        <f>IF(AND(A476&lt;&gt;"",Schülerdaten!AH479&lt;&gt;""),IF(Schülerdaten!AH479=TRUE,IF(INDEX(codegem,MATCH(Schülerdaten!M479,libgem,0))&gt;=8000,INDEX(codegem,MATCH(Schülerdaten!M479,libgem,0)),""),Schülerdaten!M479),"")</f>
        <v/>
      </c>
      <c r="N476" s="148" t="str">
        <f>IF(AND(A476&lt;&gt;"",Schülerdaten!AI479&lt;&gt;""),IF(Schülerdaten!AI479=TRUE,INDEX(codeschart,MATCH(Schülerdaten!N479,libschart,0)),Schülerdaten!N479),"")</f>
        <v/>
      </c>
      <c r="O476" s="148" t="str">
        <f>IF(AND(A476&lt;&gt;"",Schülerdaten!O479&lt;&gt;""),Schülerdaten!O479,"")</f>
        <v/>
      </c>
      <c r="P476" s="148" t="str">
        <f>IF(AND(A476&lt;&gt;"",Schülerdaten!AK479&lt;&gt;""),IF(Schülerdaten!AK479=TRUE,INDEX(codeform,MATCH(Schülerdaten!P479,libform,0)),Schülerdaten!P479),"")</f>
        <v/>
      </c>
      <c r="Q476" s="148" t="str">
        <f>IF(AND(A476&lt;&gt;"",Schülerdaten!AL479&lt;&gt;""),IF(Schülerdaten!AL479=TRUE,INDEX(codespe,MATCH(Schülerdaten!Q479,libspe,0)),Schülerdaten!Q479),"")</f>
        <v/>
      </c>
      <c r="R476" s="148" t="str">
        <f>IF(AND(A476&lt;&gt;"",OR(Schülerdaten!AM479&lt;&gt;"",Schülerdaten!AT479=FALSE)),IF(Schülerdaten!AM479=TRUE,INDEX(codemp1,MATCH(Schülerdaten!R479,libmp1,0)),IF(Schülerdaten!AT479=FALSE,0,Schülerdaten!R479)),"")</f>
        <v/>
      </c>
      <c r="S476" s="148" t="str">
        <f t="shared" si="22"/>
        <v/>
      </c>
      <c r="T476" s="148" t="str">
        <f t="shared" si="23"/>
        <v/>
      </c>
      <c r="U476" s="148" t="str">
        <f>IF(AND(A476&lt;&gt;"",Schülerdaten!S479&lt;&gt;""),Schülerdaten!S479,"")</f>
        <v/>
      </c>
      <c r="V476" s="148" t="str">
        <f>IF(AND(A476&lt;&gt;"",Schülerdaten!T479&lt;&gt;""),Schülerdaten!T479,"")</f>
        <v/>
      </c>
      <c r="W476" s="148" t="str">
        <f>IF(AND(A476&lt;&gt;"",Schülerdaten!U479&lt;&gt;""),Schülerdaten!U479,"")</f>
        <v/>
      </c>
      <c r="X476" s="148" t="str">
        <f>IF(AND(A476&lt;&gt;"",Schülerdaten!V479&lt;&gt;""),Schülerdaten!V479,"")</f>
        <v/>
      </c>
      <c r="Y476" s="148" t="str">
        <f>IF(AND(A476&lt;&gt;"",Schülerdaten!W479&lt;&gt;""),Schülerdaten!W479,"")</f>
        <v/>
      </c>
      <c r="Z476" s="148" t="str">
        <f>IF(AND(A476&lt;&gt;"",Schülerdaten!X479&lt;&gt;""),Schülerdaten!X479,"")</f>
        <v/>
      </c>
    </row>
    <row r="477" spans="1:26" x14ac:dyDescent="0.2">
      <c r="A477" s="146" t="str">
        <f>IF(OR(Schülerdaten!$C480&lt;&gt;""),Schülerdaten!A480,"")</f>
        <v/>
      </c>
      <c r="B477" s="146" t="str">
        <f>IF(A477&lt;&gt;"",Schülerdaten!B480,"")</f>
        <v/>
      </c>
      <c r="C477" s="146" t="str">
        <f>IF(AND(A477&lt;&gt;"",Schülerdaten!F480&lt;&gt;""),IF(INDEX(codeclint,MATCH(Schülerdaten!F480,libclint,0))&lt;&gt;"",INDEX(codeclint,MATCH(Schülerdaten!F480,libclint,0)),""),"")</f>
        <v/>
      </c>
      <c r="D477" s="146" t="str">
        <f t="shared" si="21"/>
        <v/>
      </c>
      <c r="E477" s="146" t="str">
        <f>IF(A477&lt;&gt;"",IF(Schülerdaten!G480&lt;&gt;"",IF(Schülerdaten!AB480&lt;&gt;"",IF(Schülerdaten!G480="LOC.ID",CONCATENATE("LOC.",Schülerdaten!AU$5),Schülerdaten!G480),""),""),"")</f>
        <v/>
      </c>
      <c r="F477" s="146" t="str">
        <f>IF(A477&lt;&gt;"",IF(Schülerdaten!H480&lt;&gt;"",Schülerdaten!H480,""),"")</f>
        <v/>
      </c>
      <c r="G477" s="146" t="str">
        <f>IF(AND(A477&lt;&gt;"",Schülerdaten!AC480&lt;&gt;""),IF(Schülerdaten!AC480=TRUE,INDEX(codesex,MATCH(Schülerdaten!I480,libsex,0)),Schülerdaten!I480),"")</f>
        <v/>
      </c>
      <c r="H477" s="147" t="str">
        <f>IF(A477&lt;&gt;"",IF(Schülerdaten!J480&lt;&gt;"",Schülerdaten!J480,""),"")</f>
        <v/>
      </c>
      <c r="I477" s="148" t="str">
        <f>IF(AND(A477&lt;&gt;"",Schülerdaten!AE480&lt;&gt;""),IF(Schülerdaten!AE480=TRUE,INDEX(codenat,MATCH(Schülerdaten!K480,libnat,0)),Schülerdaten!K480),"")</f>
        <v/>
      </c>
      <c r="J477" s="148" t="str">
        <f>IF(AND(A477&lt;&gt;"",Schülerdaten!AF480&lt;&gt;""),IF(Schülerdaten!AF480=TRUE,INDEX(codelangue,MATCH(Schülerdaten!L480,liblangue,0)),Schülerdaten!L480),"")</f>
        <v/>
      </c>
      <c r="K477" s="148" t="str">
        <f>IF(AND(A477&lt;&gt;"",Schülerdaten!AH480&lt;&gt;""),IF(Schülerdaten!AH480=TRUE,IF(INDEX(codegem,MATCH(Schülerdaten!M480,libgem,0))&lt;8000,INDEX(codegem,MATCH(Schülerdaten!M480,libgem,0)),""),Schülerdaten!M480),"")</f>
        <v/>
      </c>
      <c r="L477" s="148" t="str">
        <f>IF(AND(A477&lt;&gt;"",Schülerdaten!AH480&lt;&gt;""),IF(Schülerdaten!AH480=TRUE,INDEX(codegemhist,MATCH(Schülerdaten!M480,libgem,0)),""),"")</f>
        <v/>
      </c>
      <c r="M477" s="148" t="str">
        <f>IF(AND(A477&lt;&gt;"",Schülerdaten!AH480&lt;&gt;""),IF(Schülerdaten!AH480=TRUE,IF(INDEX(codegem,MATCH(Schülerdaten!M480,libgem,0))&gt;=8000,INDEX(codegem,MATCH(Schülerdaten!M480,libgem,0)),""),Schülerdaten!M480),"")</f>
        <v/>
      </c>
      <c r="N477" s="148" t="str">
        <f>IF(AND(A477&lt;&gt;"",Schülerdaten!AI480&lt;&gt;""),IF(Schülerdaten!AI480=TRUE,INDEX(codeschart,MATCH(Schülerdaten!N480,libschart,0)),Schülerdaten!N480),"")</f>
        <v/>
      </c>
      <c r="O477" s="148" t="str">
        <f>IF(AND(A477&lt;&gt;"",Schülerdaten!O480&lt;&gt;""),Schülerdaten!O480,"")</f>
        <v/>
      </c>
      <c r="P477" s="148" t="str">
        <f>IF(AND(A477&lt;&gt;"",Schülerdaten!AK480&lt;&gt;""),IF(Schülerdaten!AK480=TRUE,INDEX(codeform,MATCH(Schülerdaten!P480,libform,0)),Schülerdaten!P480),"")</f>
        <v/>
      </c>
      <c r="Q477" s="148" t="str">
        <f>IF(AND(A477&lt;&gt;"",Schülerdaten!AL480&lt;&gt;""),IF(Schülerdaten!AL480=TRUE,INDEX(codespe,MATCH(Schülerdaten!Q480,libspe,0)),Schülerdaten!Q480),"")</f>
        <v/>
      </c>
      <c r="R477" s="148" t="str">
        <f>IF(AND(A477&lt;&gt;"",OR(Schülerdaten!AM480&lt;&gt;"",Schülerdaten!AT480=FALSE)),IF(Schülerdaten!AM480=TRUE,INDEX(codemp1,MATCH(Schülerdaten!R480,libmp1,0)),IF(Schülerdaten!AT480=FALSE,0,Schülerdaten!R480)),"")</f>
        <v/>
      </c>
      <c r="S477" s="148" t="str">
        <f t="shared" si="22"/>
        <v/>
      </c>
      <c r="T477" s="148" t="str">
        <f t="shared" si="23"/>
        <v/>
      </c>
      <c r="U477" s="148" t="str">
        <f>IF(AND(A477&lt;&gt;"",Schülerdaten!S480&lt;&gt;""),Schülerdaten!S480,"")</f>
        <v/>
      </c>
      <c r="V477" s="148" t="str">
        <f>IF(AND(A477&lt;&gt;"",Schülerdaten!T480&lt;&gt;""),Schülerdaten!T480,"")</f>
        <v/>
      </c>
      <c r="W477" s="148" t="str">
        <f>IF(AND(A477&lt;&gt;"",Schülerdaten!U480&lt;&gt;""),Schülerdaten!U480,"")</f>
        <v/>
      </c>
      <c r="X477" s="148" t="str">
        <f>IF(AND(A477&lt;&gt;"",Schülerdaten!V480&lt;&gt;""),Schülerdaten!V480,"")</f>
        <v/>
      </c>
      <c r="Y477" s="148" t="str">
        <f>IF(AND(A477&lt;&gt;"",Schülerdaten!W480&lt;&gt;""),Schülerdaten!W480,"")</f>
        <v/>
      </c>
      <c r="Z477" s="148" t="str">
        <f>IF(AND(A477&lt;&gt;"",Schülerdaten!X480&lt;&gt;""),Schülerdaten!X480,"")</f>
        <v/>
      </c>
    </row>
    <row r="478" spans="1:26" x14ac:dyDescent="0.2">
      <c r="A478" s="146" t="str">
        <f>IF(OR(Schülerdaten!$C481&lt;&gt;""),Schülerdaten!A481,"")</f>
        <v/>
      </c>
      <c r="B478" s="146" t="str">
        <f>IF(A478&lt;&gt;"",Schülerdaten!B481,"")</f>
        <v/>
      </c>
      <c r="C478" s="146" t="str">
        <f>IF(AND(A478&lt;&gt;"",Schülerdaten!F481&lt;&gt;""),IF(INDEX(codeclint,MATCH(Schülerdaten!F481,libclint,0))&lt;&gt;"",INDEX(codeclint,MATCH(Schülerdaten!F481,libclint,0)),""),"")</f>
        <v/>
      </c>
      <c r="D478" s="146" t="str">
        <f t="shared" si="21"/>
        <v/>
      </c>
      <c r="E478" s="146" t="str">
        <f>IF(A478&lt;&gt;"",IF(Schülerdaten!G481&lt;&gt;"",IF(Schülerdaten!AB481&lt;&gt;"",IF(Schülerdaten!G481="LOC.ID",CONCATENATE("LOC.",Schülerdaten!AU$5),Schülerdaten!G481),""),""),"")</f>
        <v/>
      </c>
      <c r="F478" s="146" t="str">
        <f>IF(A478&lt;&gt;"",IF(Schülerdaten!H481&lt;&gt;"",Schülerdaten!H481,""),"")</f>
        <v/>
      </c>
      <c r="G478" s="146" t="str">
        <f>IF(AND(A478&lt;&gt;"",Schülerdaten!AC481&lt;&gt;""),IF(Schülerdaten!AC481=TRUE,INDEX(codesex,MATCH(Schülerdaten!I481,libsex,0)),Schülerdaten!I481),"")</f>
        <v/>
      </c>
      <c r="H478" s="147" t="str">
        <f>IF(A478&lt;&gt;"",IF(Schülerdaten!J481&lt;&gt;"",Schülerdaten!J481,""),"")</f>
        <v/>
      </c>
      <c r="I478" s="148" t="str">
        <f>IF(AND(A478&lt;&gt;"",Schülerdaten!AE481&lt;&gt;""),IF(Schülerdaten!AE481=TRUE,INDEX(codenat,MATCH(Schülerdaten!K481,libnat,0)),Schülerdaten!K481),"")</f>
        <v/>
      </c>
      <c r="J478" s="148" t="str">
        <f>IF(AND(A478&lt;&gt;"",Schülerdaten!AF481&lt;&gt;""),IF(Schülerdaten!AF481=TRUE,INDEX(codelangue,MATCH(Schülerdaten!L481,liblangue,0)),Schülerdaten!L481),"")</f>
        <v/>
      </c>
      <c r="K478" s="148" t="str">
        <f>IF(AND(A478&lt;&gt;"",Schülerdaten!AH481&lt;&gt;""),IF(Schülerdaten!AH481=TRUE,IF(INDEX(codegem,MATCH(Schülerdaten!M481,libgem,0))&lt;8000,INDEX(codegem,MATCH(Schülerdaten!M481,libgem,0)),""),Schülerdaten!M481),"")</f>
        <v/>
      </c>
      <c r="L478" s="148" t="str">
        <f>IF(AND(A478&lt;&gt;"",Schülerdaten!AH481&lt;&gt;""),IF(Schülerdaten!AH481=TRUE,INDEX(codegemhist,MATCH(Schülerdaten!M481,libgem,0)),""),"")</f>
        <v/>
      </c>
      <c r="M478" s="148" t="str">
        <f>IF(AND(A478&lt;&gt;"",Schülerdaten!AH481&lt;&gt;""),IF(Schülerdaten!AH481=TRUE,IF(INDEX(codegem,MATCH(Schülerdaten!M481,libgem,0))&gt;=8000,INDEX(codegem,MATCH(Schülerdaten!M481,libgem,0)),""),Schülerdaten!M481),"")</f>
        <v/>
      </c>
      <c r="N478" s="148" t="str">
        <f>IF(AND(A478&lt;&gt;"",Schülerdaten!AI481&lt;&gt;""),IF(Schülerdaten!AI481=TRUE,INDEX(codeschart,MATCH(Schülerdaten!N481,libschart,0)),Schülerdaten!N481),"")</f>
        <v/>
      </c>
      <c r="O478" s="148" t="str">
        <f>IF(AND(A478&lt;&gt;"",Schülerdaten!O481&lt;&gt;""),Schülerdaten!O481,"")</f>
        <v/>
      </c>
      <c r="P478" s="148" t="str">
        <f>IF(AND(A478&lt;&gt;"",Schülerdaten!AK481&lt;&gt;""),IF(Schülerdaten!AK481=TRUE,INDEX(codeform,MATCH(Schülerdaten!P481,libform,0)),Schülerdaten!P481),"")</f>
        <v/>
      </c>
      <c r="Q478" s="148" t="str">
        <f>IF(AND(A478&lt;&gt;"",Schülerdaten!AL481&lt;&gt;""),IF(Schülerdaten!AL481=TRUE,INDEX(codespe,MATCH(Schülerdaten!Q481,libspe,0)),Schülerdaten!Q481),"")</f>
        <v/>
      </c>
      <c r="R478" s="148" t="str">
        <f>IF(AND(A478&lt;&gt;"",OR(Schülerdaten!AM481&lt;&gt;"",Schülerdaten!AT481=FALSE)),IF(Schülerdaten!AM481=TRUE,INDEX(codemp1,MATCH(Schülerdaten!R481,libmp1,0)),IF(Schülerdaten!AT481=FALSE,0,Schülerdaten!R481)),"")</f>
        <v/>
      </c>
      <c r="S478" s="148" t="str">
        <f t="shared" si="22"/>
        <v/>
      </c>
      <c r="T478" s="148" t="str">
        <f t="shared" si="23"/>
        <v/>
      </c>
      <c r="U478" s="148" t="str">
        <f>IF(AND(A478&lt;&gt;"",Schülerdaten!S481&lt;&gt;""),Schülerdaten!S481,"")</f>
        <v/>
      </c>
      <c r="V478" s="148" t="str">
        <f>IF(AND(A478&lt;&gt;"",Schülerdaten!T481&lt;&gt;""),Schülerdaten!T481,"")</f>
        <v/>
      </c>
      <c r="W478" s="148" t="str">
        <f>IF(AND(A478&lt;&gt;"",Schülerdaten!U481&lt;&gt;""),Schülerdaten!U481,"")</f>
        <v/>
      </c>
      <c r="X478" s="148" t="str">
        <f>IF(AND(A478&lt;&gt;"",Schülerdaten!V481&lt;&gt;""),Schülerdaten!V481,"")</f>
        <v/>
      </c>
      <c r="Y478" s="148" t="str">
        <f>IF(AND(A478&lt;&gt;"",Schülerdaten!W481&lt;&gt;""),Schülerdaten!W481,"")</f>
        <v/>
      </c>
      <c r="Z478" s="148" t="str">
        <f>IF(AND(A478&lt;&gt;"",Schülerdaten!X481&lt;&gt;""),Schülerdaten!X481,"")</f>
        <v/>
      </c>
    </row>
    <row r="479" spans="1:26" x14ac:dyDescent="0.2">
      <c r="A479" s="146" t="str">
        <f>IF(OR(Schülerdaten!$C482&lt;&gt;""),Schülerdaten!A482,"")</f>
        <v/>
      </c>
      <c r="B479" s="146" t="str">
        <f>IF(A479&lt;&gt;"",Schülerdaten!B482,"")</f>
        <v/>
      </c>
      <c r="C479" s="146" t="str">
        <f>IF(AND(A479&lt;&gt;"",Schülerdaten!F482&lt;&gt;""),IF(INDEX(codeclint,MATCH(Schülerdaten!F482,libclint,0))&lt;&gt;"",INDEX(codeclint,MATCH(Schülerdaten!F482,libclint,0)),""),"")</f>
        <v/>
      </c>
      <c r="D479" s="146" t="str">
        <f t="shared" si="21"/>
        <v/>
      </c>
      <c r="E479" s="146" t="str">
        <f>IF(A479&lt;&gt;"",IF(Schülerdaten!G482&lt;&gt;"",IF(Schülerdaten!AB482&lt;&gt;"",IF(Schülerdaten!G482="LOC.ID",CONCATENATE("LOC.",Schülerdaten!AU$5),Schülerdaten!G482),""),""),"")</f>
        <v/>
      </c>
      <c r="F479" s="146" t="str">
        <f>IF(A479&lt;&gt;"",IF(Schülerdaten!H482&lt;&gt;"",Schülerdaten!H482,""),"")</f>
        <v/>
      </c>
      <c r="G479" s="146" t="str">
        <f>IF(AND(A479&lt;&gt;"",Schülerdaten!AC482&lt;&gt;""),IF(Schülerdaten!AC482=TRUE,INDEX(codesex,MATCH(Schülerdaten!I482,libsex,0)),Schülerdaten!I482),"")</f>
        <v/>
      </c>
      <c r="H479" s="147" t="str">
        <f>IF(A479&lt;&gt;"",IF(Schülerdaten!J482&lt;&gt;"",Schülerdaten!J482,""),"")</f>
        <v/>
      </c>
      <c r="I479" s="148" t="str">
        <f>IF(AND(A479&lt;&gt;"",Schülerdaten!AE482&lt;&gt;""),IF(Schülerdaten!AE482=TRUE,INDEX(codenat,MATCH(Schülerdaten!K482,libnat,0)),Schülerdaten!K482),"")</f>
        <v/>
      </c>
      <c r="J479" s="148" t="str">
        <f>IF(AND(A479&lt;&gt;"",Schülerdaten!AF482&lt;&gt;""),IF(Schülerdaten!AF482=TRUE,INDEX(codelangue,MATCH(Schülerdaten!L482,liblangue,0)),Schülerdaten!L482),"")</f>
        <v/>
      </c>
      <c r="K479" s="148" t="str">
        <f>IF(AND(A479&lt;&gt;"",Schülerdaten!AH482&lt;&gt;""),IF(Schülerdaten!AH482=TRUE,IF(INDEX(codegem,MATCH(Schülerdaten!M482,libgem,0))&lt;8000,INDEX(codegem,MATCH(Schülerdaten!M482,libgem,0)),""),Schülerdaten!M482),"")</f>
        <v/>
      </c>
      <c r="L479" s="148" t="str">
        <f>IF(AND(A479&lt;&gt;"",Schülerdaten!AH482&lt;&gt;""),IF(Schülerdaten!AH482=TRUE,INDEX(codegemhist,MATCH(Schülerdaten!M482,libgem,0)),""),"")</f>
        <v/>
      </c>
      <c r="M479" s="148" t="str">
        <f>IF(AND(A479&lt;&gt;"",Schülerdaten!AH482&lt;&gt;""),IF(Schülerdaten!AH482=TRUE,IF(INDEX(codegem,MATCH(Schülerdaten!M482,libgem,0))&gt;=8000,INDEX(codegem,MATCH(Schülerdaten!M482,libgem,0)),""),Schülerdaten!M482),"")</f>
        <v/>
      </c>
      <c r="N479" s="148" t="str">
        <f>IF(AND(A479&lt;&gt;"",Schülerdaten!AI482&lt;&gt;""),IF(Schülerdaten!AI482=TRUE,INDEX(codeschart,MATCH(Schülerdaten!N482,libschart,0)),Schülerdaten!N482),"")</f>
        <v/>
      </c>
      <c r="O479" s="148" t="str">
        <f>IF(AND(A479&lt;&gt;"",Schülerdaten!O482&lt;&gt;""),Schülerdaten!O482,"")</f>
        <v/>
      </c>
      <c r="P479" s="148" t="str">
        <f>IF(AND(A479&lt;&gt;"",Schülerdaten!AK482&lt;&gt;""),IF(Schülerdaten!AK482=TRUE,INDEX(codeform,MATCH(Schülerdaten!P482,libform,0)),Schülerdaten!P482),"")</f>
        <v/>
      </c>
      <c r="Q479" s="148" t="str">
        <f>IF(AND(A479&lt;&gt;"",Schülerdaten!AL482&lt;&gt;""),IF(Schülerdaten!AL482=TRUE,INDEX(codespe,MATCH(Schülerdaten!Q482,libspe,0)),Schülerdaten!Q482),"")</f>
        <v/>
      </c>
      <c r="R479" s="148" t="str">
        <f>IF(AND(A479&lt;&gt;"",OR(Schülerdaten!AM482&lt;&gt;"",Schülerdaten!AT482=FALSE)),IF(Schülerdaten!AM482=TRUE,INDEX(codemp1,MATCH(Schülerdaten!R482,libmp1,0)),IF(Schülerdaten!AT482=FALSE,0,Schülerdaten!R482)),"")</f>
        <v/>
      </c>
      <c r="S479" s="148" t="str">
        <f t="shared" si="22"/>
        <v/>
      </c>
      <c r="T479" s="148" t="str">
        <f t="shared" si="23"/>
        <v/>
      </c>
      <c r="U479" s="148" t="str">
        <f>IF(AND(A479&lt;&gt;"",Schülerdaten!S482&lt;&gt;""),Schülerdaten!S482,"")</f>
        <v/>
      </c>
      <c r="V479" s="148" t="str">
        <f>IF(AND(A479&lt;&gt;"",Schülerdaten!T482&lt;&gt;""),Schülerdaten!T482,"")</f>
        <v/>
      </c>
      <c r="W479" s="148" t="str">
        <f>IF(AND(A479&lt;&gt;"",Schülerdaten!U482&lt;&gt;""),Schülerdaten!U482,"")</f>
        <v/>
      </c>
      <c r="X479" s="148" t="str">
        <f>IF(AND(A479&lt;&gt;"",Schülerdaten!V482&lt;&gt;""),Schülerdaten!V482,"")</f>
        <v/>
      </c>
      <c r="Y479" s="148" t="str">
        <f>IF(AND(A479&lt;&gt;"",Schülerdaten!W482&lt;&gt;""),Schülerdaten!W482,"")</f>
        <v/>
      </c>
      <c r="Z479" s="148" t="str">
        <f>IF(AND(A479&lt;&gt;"",Schülerdaten!X482&lt;&gt;""),Schülerdaten!X482,"")</f>
        <v/>
      </c>
    </row>
    <row r="480" spans="1:26" x14ac:dyDescent="0.2">
      <c r="A480" s="146" t="str">
        <f>IF(OR(Schülerdaten!$C483&lt;&gt;""),Schülerdaten!A483,"")</f>
        <v/>
      </c>
      <c r="B480" s="146" t="str">
        <f>IF(A480&lt;&gt;"",Schülerdaten!B483,"")</f>
        <v/>
      </c>
      <c r="C480" s="146" t="str">
        <f>IF(AND(A480&lt;&gt;"",Schülerdaten!F483&lt;&gt;""),IF(INDEX(codeclint,MATCH(Schülerdaten!F483,libclint,0))&lt;&gt;"",INDEX(codeclint,MATCH(Schülerdaten!F483,libclint,0)),""),"")</f>
        <v/>
      </c>
      <c r="D480" s="146" t="str">
        <f t="shared" si="21"/>
        <v/>
      </c>
      <c r="E480" s="146" t="str">
        <f>IF(A480&lt;&gt;"",IF(Schülerdaten!G483&lt;&gt;"",IF(Schülerdaten!AB483&lt;&gt;"",IF(Schülerdaten!G483="LOC.ID",CONCATENATE("LOC.",Schülerdaten!AU$5),Schülerdaten!G483),""),""),"")</f>
        <v/>
      </c>
      <c r="F480" s="146" t="str">
        <f>IF(A480&lt;&gt;"",IF(Schülerdaten!H483&lt;&gt;"",Schülerdaten!H483,""),"")</f>
        <v/>
      </c>
      <c r="G480" s="146" t="str">
        <f>IF(AND(A480&lt;&gt;"",Schülerdaten!AC483&lt;&gt;""),IF(Schülerdaten!AC483=TRUE,INDEX(codesex,MATCH(Schülerdaten!I483,libsex,0)),Schülerdaten!I483),"")</f>
        <v/>
      </c>
      <c r="H480" s="147" t="str">
        <f>IF(A480&lt;&gt;"",IF(Schülerdaten!J483&lt;&gt;"",Schülerdaten!J483,""),"")</f>
        <v/>
      </c>
      <c r="I480" s="148" t="str">
        <f>IF(AND(A480&lt;&gt;"",Schülerdaten!AE483&lt;&gt;""),IF(Schülerdaten!AE483=TRUE,INDEX(codenat,MATCH(Schülerdaten!K483,libnat,0)),Schülerdaten!K483),"")</f>
        <v/>
      </c>
      <c r="J480" s="148" t="str">
        <f>IF(AND(A480&lt;&gt;"",Schülerdaten!AF483&lt;&gt;""),IF(Schülerdaten!AF483=TRUE,INDEX(codelangue,MATCH(Schülerdaten!L483,liblangue,0)),Schülerdaten!L483),"")</f>
        <v/>
      </c>
      <c r="K480" s="148" t="str">
        <f>IF(AND(A480&lt;&gt;"",Schülerdaten!AH483&lt;&gt;""),IF(Schülerdaten!AH483=TRUE,IF(INDEX(codegem,MATCH(Schülerdaten!M483,libgem,0))&lt;8000,INDEX(codegem,MATCH(Schülerdaten!M483,libgem,0)),""),Schülerdaten!M483),"")</f>
        <v/>
      </c>
      <c r="L480" s="148" t="str">
        <f>IF(AND(A480&lt;&gt;"",Schülerdaten!AH483&lt;&gt;""),IF(Schülerdaten!AH483=TRUE,INDEX(codegemhist,MATCH(Schülerdaten!M483,libgem,0)),""),"")</f>
        <v/>
      </c>
      <c r="M480" s="148" t="str">
        <f>IF(AND(A480&lt;&gt;"",Schülerdaten!AH483&lt;&gt;""),IF(Schülerdaten!AH483=TRUE,IF(INDEX(codegem,MATCH(Schülerdaten!M483,libgem,0))&gt;=8000,INDEX(codegem,MATCH(Schülerdaten!M483,libgem,0)),""),Schülerdaten!M483),"")</f>
        <v/>
      </c>
      <c r="N480" s="148" t="str">
        <f>IF(AND(A480&lt;&gt;"",Schülerdaten!AI483&lt;&gt;""),IF(Schülerdaten!AI483=TRUE,INDEX(codeschart,MATCH(Schülerdaten!N483,libschart,0)),Schülerdaten!N483),"")</f>
        <v/>
      </c>
      <c r="O480" s="148" t="str">
        <f>IF(AND(A480&lt;&gt;"",Schülerdaten!O483&lt;&gt;""),Schülerdaten!O483,"")</f>
        <v/>
      </c>
      <c r="P480" s="148" t="str">
        <f>IF(AND(A480&lt;&gt;"",Schülerdaten!AK483&lt;&gt;""),IF(Schülerdaten!AK483=TRUE,INDEX(codeform,MATCH(Schülerdaten!P483,libform,0)),Schülerdaten!P483),"")</f>
        <v/>
      </c>
      <c r="Q480" s="148" t="str">
        <f>IF(AND(A480&lt;&gt;"",Schülerdaten!AL483&lt;&gt;""),IF(Schülerdaten!AL483=TRUE,INDEX(codespe,MATCH(Schülerdaten!Q483,libspe,0)),Schülerdaten!Q483),"")</f>
        <v/>
      </c>
      <c r="R480" s="148" t="str">
        <f>IF(AND(A480&lt;&gt;"",OR(Schülerdaten!AM483&lt;&gt;"",Schülerdaten!AT483=FALSE)),IF(Schülerdaten!AM483=TRUE,INDEX(codemp1,MATCH(Schülerdaten!R483,libmp1,0)),IF(Schülerdaten!AT483=FALSE,0,Schülerdaten!R483)),"")</f>
        <v/>
      </c>
      <c r="S480" s="148" t="str">
        <f t="shared" si="22"/>
        <v/>
      </c>
      <c r="T480" s="148" t="str">
        <f t="shared" si="23"/>
        <v/>
      </c>
      <c r="U480" s="148" t="str">
        <f>IF(AND(A480&lt;&gt;"",Schülerdaten!S483&lt;&gt;""),Schülerdaten!S483,"")</f>
        <v/>
      </c>
      <c r="V480" s="148" t="str">
        <f>IF(AND(A480&lt;&gt;"",Schülerdaten!T483&lt;&gt;""),Schülerdaten!T483,"")</f>
        <v/>
      </c>
      <c r="W480" s="148" t="str">
        <f>IF(AND(A480&lt;&gt;"",Schülerdaten!U483&lt;&gt;""),Schülerdaten!U483,"")</f>
        <v/>
      </c>
      <c r="X480" s="148" t="str">
        <f>IF(AND(A480&lt;&gt;"",Schülerdaten!V483&lt;&gt;""),Schülerdaten!V483,"")</f>
        <v/>
      </c>
      <c r="Y480" s="148" t="str">
        <f>IF(AND(A480&lt;&gt;"",Schülerdaten!W483&lt;&gt;""),Schülerdaten!W483,"")</f>
        <v/>
      </c>
      <c r="Z480" s="148" t="str">
        <f>IF(AND(A480&lt;&gt;"",Schülerdaten!X483&lt;&gt;""),Schülerdaten!X483,"")</f>
        <v/>
      </c>
    </row>
    <row r="481" spans="1:26" x14ac:dyDescent="0.2">
      <c r="A481" s="146" t="str">
        <f>IF(OR(Schülerdaten!$C484&lt;&gt;""),Schülerdaten!A484,"")</f>
        <v/>
      </c>
      <c r="B481" s="146" t="str">
        <f>IF(A481&lt;&gt;"",Schülerdaten!B484,"")</f>
        <v/>
      </c>
      <c r="C481" s="146" t="str">
        <f>IF(AND(A481&lt;&gt;"",Schülerdaten!F484&lt;&gt;""),IF(INDEX(codeclint,MATCH(Schülerdaten!F484,libclint,0))&lt;&gt;"",INDEX(codeclint,MATCH(Schülerdaten!F484,libclint,0)),""),"")</f>
        <v/>
      </c>
      <c r="D481" s="146" t="str">
        <f t="shared" si="21"/>
        <v/>
      </c>
      <c r="E481" s="146" t="str">
        <f>IF(A481&lt;&gt;"",IF(Schülerdaten!G484&lt;&gt;"",IF(Schülerdaten!AB484&lt;&gt;"",IF(Schülerdaten!G484="LOC.ID",CONCATENATE("LOC.",Schülerdaten!AU$5),Schülerdaten!G484),""),""),"")</f>
        <v/>
      </c>
      <c r="F481" s="146" t="str">
        <f>IF(A481&lt;&gt;"",IF(Schülerdaten!H484&lt;&gt;"",Schülerdaten!H484,""),"")</f>
        <v/>
      </c>
      <c r="G481" s="146" t="str">
        <f>IF(AND(A481&lt;&gt;"",Schülerdaten!AC484&lt;&gt;""),IF(Schülerdaten!AC484=TRUE,INDEX(codesex,MATCH(Schülerdaten!I484,libsex,0)),Schülerdaten!I484),"")</f>
        <v/>
      </c>
      <c r="H481" s="147" t="str">
        <f>IF(A481&lt;&gt;"",IF(Schülerdaten!J484&lt;&gt;"",Schülerdaten!J484,""),"")</f>
        <v/>
      </c>
      <c r="I481" s="148" t="str">
        <f>IF(AND(A481&lt;&gt;"",Schülerdaten!AE484&lt;&gt;""),IF(Schülerdaten!AE484=TRUE,INDEX(codenat,MATCH(Schülerdaten!K484,libnat,0)),Schülerdaten!K484),"")</f>
        <v/>
      </c>
      <c r="J481" s="148" t="str">
        <f>IF(AND(A481&lt;&gt;"",Schülerdaten!AF484&lt;&gt;""),IF(Schülerdaten!AF484=TRUE,INDEX(codelangue,MATCH(Schülerdaten!L484,liblangue,0)),Schülerdaten!L484),"")</f>
        <v/>
      </c>
      <c r="K481" s="148" t="str">
        <f>IF(AND(A481&lt;&gt;"",Schülerdaten!AH484&lt;&gt;""),IF(Schülerdaten!AH484=TRUE,IF(INDEX(codegem,MATCH(Schülerdaten!M484,libgem,0))&lt;8000,INDEX(codegem,MATCH(Schülerdaten!M484,libgem,0)),""),Schülerdaten!M484),"")</f>
        <v/>
      </c>
      <c r="L481" s="148" t="str">
        <f>IF(AND(A481&lt;&gt;"",Schülerdaten!AH484&lt;&gt;""),IF(Schülerdaten!AH484=TRUE,INDEX(codegemhist,MATCH(Schülerdaten!M484,libgem,0)),""),"")</f>
        <v/>
      </c>
      <c r="M481" s="148" t="str">
        <f>IF(AND(A481&lt;&gt;"",Schülerdaten!AH484&lt;&gt;""),IF(Schülerdaten!AH484=TRUE,IF(INDEX(codegem,MATCH(Schülerdaten!M484,libgem,0))&gt;=8000,INDEX(codegem,MATCH(Schülerdaten!M484,libgem,0)),""),Schülerdaten!M484),"")</f>
        <v/>
      </c>
      <c r="N481" s="148" t="str">
        <f>IF(AND(A481&lt;&gt;"",Schülerdaten!AI484&lt;&gt;""),IF(Schülerdaten!AI484=TRUE,INDEX(codeschart,MATCH(Schülerdaten!N484,libschart,0)),Schülerdaten!N484),"")</f>
        <v/>
      </c>
      <c r="O481" s="148" t="str">
        <f>IF(AND(A481&lt;&gt;"",Schülerdaten!O484&lt;&gt;""),Schülerdaten!O484,"")</f>
        <v/>
      </c>
      <c r="P481" s="148" t="str">
        <f>IF(AND(A481&lt;&gt;"",Schülerdaten!AK484&lt;&gt;""),IF(Schülerdaten!AK484=TRUE,INDEX(codeform,MATCH(Schülerdaten!P484,libform,0)),Schülerdaten!P484),"")</f>
        <v/>
      </c>
      <c r="Q481" s="148" t="str">
        <f>IF(AND(A481&lt;&gt;"",Schülerdaten!AL484&lt;&gt;""),IF(Schülerdaten!AL484=TRUE,INDEX(codespe,MATCH(Schülerdaten!Q484,libspe,0)),Schülerdaten!Q484),"")</f>
        <v/>
      </c>
      <c r="R481" s="148" t="str">
        <f>IF(AND(A481&lt;&gt;"",OR(Schülerdaten!AM484&lt;&gt;"",Schülerdaten!AT484=FALSE)),IF(Schülerdaten!AM484=TRUE,INDEX(codemp1,MATCH(Schülerdaten!R484,libmp1,0)),IF(Schülerdaten!AT484=FALSE,0,Schülerdaten!R484)),"")</f>
        <v/>
      </c>
      <c r="S481" s="148" t="str">
        <f t="shared" si="22"/>
        <v/>
      </c>
      <c r="T481" s="148" t="str">
        <f t="shared" si="23"/>
        <v/>
      </c>
      <c r="U481" s="148" t="str">
        <f>IF(AND(A481&lt;&gt;"",Schülerdaten!S484&lt;&gt;""),Schülerdaten!S484,"")</f>
        <v/>
      </c>
      <c r="V481" s="148" t="str">
        <f>IF(AND(A481&lt;&gt;"",Schülerdaten!T484&lt;&gt;""),Schülerdaten!T484,"")</f>
        <v/>
      </c>
      <c r="W481" s="148" t="str">
        <f>IF(AND(A481&lt;&gt;"",Schülerdaten!U484&lt;&gt;""),Schülerdaten!U484,"")</f>
        <v/>
      </c>
      <c r="X481" s="148" t="str">
        <f>IF(AND(A481&lt;&gt;"",Schülerdaten!V484&lt;&gt;""),Schülerdaten!V484,"")</f>
        <v/>
      </c>
      <c r="Y481" s="148" t="str">
        <f>IF(AND(A481&lt;&gt;"",Schülerdaten!W484&lt;&gt;""),Schülerdaten!W484,"")</f>
        <v/>
      </c>
      <c r="Z481" s="148" t="str">
        <f>IF(AND(A481&lt;&gt;"",Schülerdaten!X484&lt;&gt;""),Schülerdaten!X484,"")</f>
        <v/>
      </c>
    </row>
    <row r="482" spans="1:26" x14ac:dyDescent="0.2">
      <c r="A482" s="146" t="str">
        <f>IF(OR(Schülerdaten!$C485&lt;&gt;""),Schülerdaten!A485,"")</f>
        <v/>
      </c>
      <c r="B482" s="146" t="str">
        <f>IF(A482&lt;&gt;"",Schülerdaten!B485,"")</f>
        <v/>
      </c>
      <c r="C482" s="146" t="str">
        <f>IF(AND(A482&lt;&gt;"",Schülerdaten!F485&lt;&gt;""),IF(INDEX(codeclint,MATCH(Schülerdaten!F485,libclint,0))&lt;&gt;"",INDEX(codeclint,MATCH(Schülerdaten!F485,libclint,0)),""),"")</f>
        <v/>
      </c>
      <c r="D482" s="146" t="str">
        <f t="shared" si="21"/>
        <v/>
      </c>
      <c r="E482" s="146" t="str">
        <f>IF(A482&lt;&gt;"",IF(Schülerdaten!G485&lt;&gt;"",IF(Schülerdaten!AB485&lt;&gt;"",IF(Schülerdaten!G485="LOC.ID",CONCATENATE("LOC.",Schülerdaten!AU$5),Schülerdaten!G485),""),""),"")</f>
        <v/>
      </c>
      <c r="F482" s="146" t="str">
        <f>IF(A482&lt;&gt;"",IF(Schülerdaten!H485&lt;&gt;"",Schülerdaten!H485,""),"")</f>
        <v/>
      </c>
      <c r="G482" s="146" t="str">
        <f>IF(AND(A482&lt;&gt;"",Schülerdaten!AC485&lt;&gt;""),IF(Schülerdaten!AC485=TRUE,INDEX(codesex,MATCH(Schülerdaten!I485,libsex,0)),Schülerdaten!I485),"")</f>
        <v/>
      </c>
      <c r="H482" s="147" t="str">
        <f>IF(A482&lt;&gt;"",IF(Schülerdaten!J485&lt;&gt;"",Schülerdaten!J485,""),"")</f>
        <v/>
      </c>
      <c r="I482" s="148" t="str">
        <f>IF(AND(A482&lt;&gt;"",Schülerdaten!AE485&lt;&gt;""),IF(Schülerdaten!AE485=TRUE,INDEX(codenat,MATCH(Schülerdaten!K485,libnat,0)),Schülerdaten!K485),"")</f>
        <v/>
      </c>
      <c r="J482" s="148" t="str">
        <f>IF(AND(A482&lt;&gt;"",Schülerdaten!AF485&lt;&gt;""),IF(Schülerdaten!AF485=TRUE,INDEX(codelangue,MATCH(Schülerdaten!L485,liblangue,0)),Schülerdaten!L485),"")</f>
        <v/>
      </c>
      <c r="K482" s="148" t="str">
        <f>IF(AND(A482&lt;&gt;"",Schülerdaten!AH485&lt;&gt;""),IF(Schülerdaten!AH485=TRUE,IF(INDEX(codegem,MATCH(Schülerdaten!M485,libgem,0))&lt;8000,INDEX(codegem,MATCH(Schülerdaten!M485,libgem,0)),""),Schülerdaten!M485),"")</f>
        <v/>
      </c>
      <c r="L482" s="148" t="str">
        <f>IF(AND(A482&lt;&gt;"",Schülerdaten!AH485&lt;&gt;""),IF(Schülerdaten!AH485=TRUE,INDEX(codegemhist,MATCH(Schülerdaten!M485,libgem,0)),""),"")</f>
        <v/>
      </c>
      <c r="M482" s="148" t="str">
        <f>IF(AND(A482&lt;&gt;"",Schülerdaten!AH485&lt;&gt;""),IF(Schülerdaten!AH485=TRUE,IF(INDEX(codegem,MATCH(Schülerdaten!M485,libgem,0))&gt;=8000,INDEX(codegem,MATCH(Schülerdaten!M485,libgem,0)),""),Schülerdaten!M485),"")</f>
        <v/>
      </c>
      <c r="N482" s="148" t="str">
        <f>IF(AND(A482&lt;&gt;"",Schülerdaten!AI485&lt;&gt;""),IF(Schülerdaten!AI485=TRUE,INDEX(codeschart,MATCH(Schülerdaten!N485,libschart,0)),Schülerdaten!N485),"")</f>
        <v/>
      </c>
      <c r="O482" s="148" t="str">
        <f>IF(AND(A482&lt;&gt;"",Schülerdaten!O485&lt;&gt;""),Schülerdaten!O485,"")</f>
        <v/>
      </c>
      <c r="P482" s="148" t="str">
        <f>IF(AND(A482&lt;&gt;"",Schülerdaten!AK485&lt;&gt;""),IF(Schülerdaten!AK485=TRUE,INDEX(codeform,MATCH(Schülerdaten!P485,libform,0)),Schülerdaten!P485),"")</f>
        <v/>
      </c>
      <c r="Q482" s="148" t="str">
        <f>IF(AND(A482&lt;&gt;"",Schülerdaten!AL485&lt;&gt;""),IF(Schülerdaten!AL485=TRUE,INDEX(codespe,MATCH(Schülerdaten!Q485,libspe,0)),Schülerdaten!Q485),"")</f>
        <v/>
      </c>
      <c r="R482" s="148" t="str">
        <f>IF(AND(A482&lt;&gt;"",OR(Schülerdaten!AM485&lt;&gt;"",Schülerdaten!AT485=FALSE)),IF(Schülerdaten!AM485=TRUE,INDEX(codemp1,MATCH(Schülerdaten!R485,libmp1,0)),IF(Schülerdaten!AT485=FALSE,0,Schülerdaten!R485)),"")</f>
        <v/>
      </c>
      <c r="S482" s="148" t="str">
        <f t="shared" si="22"/>
        <v/>
      </c>
      <c r="T482" s="148" t="str">
        <f t="shared" si="23"/>
        <v/>
      </c>
      <c r="U482" s="148" t="str">
        <f>IF(AND(A482&lt;&gt;"",Schülerdaten!S485&lt;&gt;""),Schülerdaten!S485,"")</f>
        <v/>
      </c>
      <c r="V482" s="148" t="str">
        <f>IF(AND(A482&lt;&gt;"",Schülerdaten!T485&lt;&gt;""),Schülerdaten!T485,"")</f>
        <v/>
      </c>
      <c r="W482" s="148" t="str">
        <f>IF(AND(A482&lt;&gt;"",Schülerdaten!U485&lt;&gt;""),Schülerdaten!U485,"")</f>
        <v/>
      </c>
      <c r="X482" s="148" t="str">
        <f>IF(AND(A482&lt;&gt;"",Schülerdaten!V485&lt;&gt;""),Schülerdaten!V485,"")</f>
        <v/>
      </c>
      <c r="Y482" s="148" t="str">
        <f>IF(AND(A482&lt;&gt;"",Schülerdaten!W485&lt;&gt;""),Schülerdaten!W485,"")</f>
        <v/>
      </c>
      <c r="Z482" s="148" t="str">
        <f>IF(AND(A482&lt;&gt;"",Schülerdaten!X485&lt;&gt;""),Schülerdaten!X485,"")</f>
        <v/>
      </c>
    </row>
    <row r="483" spans="1:26" x14ac:dyDescent="0.2">
      <c r="A483" s="146" t="str">
        <f>IF(OR(Schülerdaten!$C486&lt;&gt;""),Schülerdaten!A486,"")</f>
        <v/>
      </c>
      <c r="B483" s="146" t="str">
        <f>IF(A483&lt;&gt;"",Schülerdaten!B486,"")</f>
        <v/>
      </c>
      <c r="C483" s="146" t="str">
        <f>IF(AND(A483&lt;&gt;"",Schülerdaten!F486&lt;&gt;""),IF(INDEX(codeclint,MATCH(Schülerdaten!F486,libclint,0))&lt;&gt;"",INDEX(codeclint,MATCH(Schülerdaten!F486,libclint,0)),""),"")</f>
        <v/>
      </c>
      <c r="D483" s="146" t="str">
        <f t="shared" si="21"/>
        <v/>
      </c>
      <c r="E483" s="146" t="str">
        <f>IF(A483&lt;&gt;"",IF(Schülerdaten!G486&lt;&gt;"",IF(Schülerdaten!AB486&lt;&gt;"",IF(Schülerdaten!G486="LOC.ID",CONCATENATE("LOC.",Schülerdaten!AU$5),Schülerdaten!G486),""),""),"")</f>
        <v/>
      </c>
      <c r="F483" s="146" t="str">
        <f>IF(A483&lt;&gt;"",IF(Schülerdaten!H486&lt;&gt;"",Schülerdaten!H486,""),"")</f>
        <v/>
      </c>
      <c r="G483" s="146" t="str">
        <f>IF(AND(A483&lt;&gt;"",Schülerdaten!AC486&lt;&gt;""),IF(Schülerdaten!AC486=TRUE,INDEX(codesex,MATCH(Schülerdaten!I486,libsex,0)),Schülerdaten!I486),"")</f>
        <v/>
      </c>
      <c r="H483" s="147" t="str">
        <f>IF(A483&lt;&gt;"",IF(Schülerdaten!J486&lt;&gt;"",Schülerdaten!J486,""),"")</f>
        <v/>
      </c>
      <c r="I483" s="148" t="str">
        <f>IF(AND(A483&lt;&gt;"",Schülerdaten!AE486&lt;&gt;""),IF(Schülerdaten!AE486=TRUE,INDEX(codenat,MATCH(Schülerdaten!K486,libnat,0)),Schülerdaten!K486),"")</f>
        <v/>
      </c>
      <c r="J483" s="148" t="str">
        <f>IF(AND(A483&lt;&gt;"",Schülerdaten!AF486&lt;&gt;""),IF(Schülerdaten!AF486=TRUE,INDEX(codelangue,MATCH(Schülerdaten!L486,liblangue,0)),Schülerdaten!L486),"")</f>
        <v/>
      </c>
      <c r="K483" s="148" t="str">
        <f>IF(AND(A483&lt;&gt;"",Schülerdaten!AH486&lt;&gt;""),IF(Schülerdaten!AH486=TRUE,IF(INDEX(codegem,MATCH(Schülerdaten!M486,libgem,0))&lt;8000,INDEX(codegem,MATCH(Schülerdaten!M486,libgem,0)),""),Schülerdaten!M486),"")</f>
        <v/>
      </c>
      <c r="L483" s="148" t="str">
        <f>IF(AND(A483&lt;&gt;"",Schülerdaten!AH486&lt;&gt;""),IF(Schülerdaten!AH486=TRUE,INDEX(codegemhist,MATCH(Schülerdaten!M486,libgem,0)),""),"")</f>
        <v/>
      </c>
      <c r="M483" s="148" t="str">
        <f>IF(AND(A483&lt;&gt;"",Schülerdaten!AH486&lt;&gt;""),IF(Schülerdaten!AH486=TRUE,IF(INDEX(codegem,MATCH(Schülerdaten!M486,libgem,0))&gt;=8000,INDEX(codegem,MATCH(Schülerdaten!M486,libgem,0)),""),Schülerdaten!M486),"")</f>
        <v/>
      </c>
      <c r="N483" s="148" t="str">
        <f>IF(AND(A483&lt;&gt;"",Schülerdaten!AI486&lt;&gt;""),IF(Schülerdaten!AI486=TRUE,INDEX(codeschart,MATCH(Schülerdaten!N486,libschart,0)),Schülerdaten!N486),"")</f>
        <v/>
      </c>
      <c r="O483" s="148" t="str">
        <f>IF(AND(A483&lt;&gt;"",Schülerdaten!O486&lt;&gt;""),Schülerdaten!O486,"")</f>
        <v/>
      </c>
      <c r="P483" s="148" t="str">
        <f>IF(AND(A483&lt;&gt;"",Schülerdaten!AK486&lt;&gt;""),IF(Schülerdaten!AK486=TRUE,INDEX(codeform,MATCH(Schülerdaten!P486,libform,0)),Schülerdaten!P486),"")</f>
        <v/>
      </c>
      <c r="Q483" s="148" t="str">
        <f>IF(AND(A483&lt;&gt;"",Schülerdaten!AL486&lt;&gt;""),IF(Schülerdaten!AL486=TRUE,INDEX(codespe,MATCH(Schülerdaten!Q486,libspe,0)),Schülerdaten!Q486),"")</f>
        <v/>
      </c>
      <c r="R483" s="148" t="str">
        <f>IF(AND(A483&lt;&gt;"",OR(Schülerdaten!AM486&lt;&gt;"",Schülerdaten!AT486=FALSE)),IF(Schülerdaten!AM486=TRUE,INDEX(codemp1,MATCH(Schülerdaten!R486,libmp1,0)),IF(Schülerdaten!AT486=FALSE,0,Schülerdaten!R486)),"")</f>
        <v/>
      </c>
      <c r="S483" s="148" t="str">
        <f t="shared" si="22"/>
        <v/>
      </c>
      <c r="T483" s="148" t="str">
        <f t="shared" si="23"/>
        <v/>
      </c>
      <c r="U483" s="148" t="str">
        <f>IF(AND(A483&lt;&gt;"",Schülerdaten!S486&lt;&gt;""),Schülerdaten!S486,"")</f>
        <v/>
      </c>
      <c r="V483" s="148" t="str">
        <f>IF(AND(A483&lt;&gt;"",Schülerdaten!T486&lt;&gt;""),Schülerdaten!T486,"")</f>
        <v/>
      </c>
      <c r="W483" s="148" t="str">
        <f>IF(AND(A483&lt;&gt;"",Schülerdaten!U486&lt;&gt;""),Schülerdaten!U486,"")</f>
        <v/>
      </c>
      <c r="X483" s="148" t="str">
        <f>IF(AND(A483&lt;&gt;"",Schülerdaten!V486&lt;&gt;""),Schülerdaten!V486,"")</f>
        <v/>
      </c>
      <c r="Y483" s="148" t="str">
        <f>IF(AND(A483&lt;&gt;"",Schülerdaten!W486&lt;&gt;""),Schülerdaten!W486,"")</f>
        <v/>
      </c>
      <c r="Z483" s="148" t="str">
        <f>IF(AND(A483&lt;&gt;"",Schülerdaten!X486&lt;&gt;""),Schülerdaten!X486,"")</f>
        <v/>
      </c>
    </row>
    <row r="484" spans="1:26" x14ac:dyDescent="0.2">
      <c r="A484" s="146" t="str">
        <f>IF(OR(Schülerdaten!$C487&lt;&gt;""),Schülerdaten!A487,"")</f>
        <v/>
      </c>
      <c r="B484" s="146" t="str">
        <f>IF(A484&lt;&gt;"",Schülerdaten!B487,"")</f>
        <v/>
      </c>
      <c r="C484" s="146" t="str">
        <f>IF(AND(A484&lt;&gt;"",Schülerdaten!F487&lt;&gt;""),IF(INDEX(codeclint,MATCH(Schülerdaten!F487,libclint,0))&lt;&gt;"",INDEX(codeclint,MATCH(Schülerdaten!F487,libclint,0)),""),"")</f>
        <v/>
      </c>
      <c r="D484" s="146" t="str">
        <f t="shared" si="21"/>
        <v/>
      </c>
      <c r="E484" s="146" t="str">
        <f>IF(A484&lt;&gt;"",IF(Schülerdaten!G487&lt;&gt;"",IF(Schülerdaten!AB487&lt;&gt;"",IF(Schülerdaten!G487="LOC.ID",CONCATENATE("LOC.",Schülerdaten!AU$5),Schülerdaten!G487),""),""),"")</f>
        <v/>
      </c>
      <c r="F484" s="146" t="str">
        <f>IF(A484&lt;&gt;"",IF(Schülerdaten!H487&lt;&gt;"",Schülerdaten!H487,""),"")</f>
        <v/>
      </c>
      <c r="G484" s="146" t="str">
        <f>IF(AND(A484&lt;&gt;"",Schülerdaten!AC487&lt;&gt;""),IF(Schülerdaten!AC487=TRUE,INDEX(codesex,MATCH(Schülerdaten!I487,libsex,0)),Schülerdaten!I487),"")</f>
        <v/>
      </c>
      <c r="H484" s="147" t="str">
        <f>IF(A484&lt;&gt;"",IF(Schülerdaten!J487&lt;&gt;"",Schülerdaten!J487,""),"")</f>
        <v/>
      </c>
      <c r="I484" s="148" t="str">
        <f>IF(AND(A484&lt;&gt;"",Schülerdaten!AE487&lt;&gt;""),IF(Schülerdaten!AE487=TRUE,INDEX(codenat,MATCH(Schülerdaten!K487,libnat,0)),Schülerdaten!K487),"")</f>
        <v/>
      </c>
      <c r="J484" s="148" t="str">
        <f>IF(AND(A484&lt;&gt;"",Schülerdaten!AF487&lt;&gt;""),IF(Schülerdaten!AF487=TRUE,INDEX(codelangue,MATCH(Schülerdaten!L487,liblangue,0)),Schülerdaten!L487),"")</f>
        <v/>
      </c>
      <c r="K484" s="148" t="str">
        <f>IF(AND(A484&lt;&gt;"",Schülerdaten!AH487&lt;&gt;""),IF(Schülerdaten!AH487=TRUE,IF(INDEX(codegem,MATCH(Schülerdaten!M487,libgem,0))&lt;8000,INDEX(codegem,MATCH(Schülerdaten!M487,libgem,0)),""),Schülerdaten!M487),"")</f>
        <v/>
      </c>
      <c r="L484" s="148" t="str">
        <f>IF(AND(A484&lt;&gt;"",Schülerdaten!AH487&lt;&gt;""),IF(Schülerdaten!AH487=TRUE,INDEX(codegemhist,MATCH(Schülerdaten!M487,libgem,0)),""),"")</f>
        <v/>
      </c>
      <c r="M484" s="148" t="str">
        <f>IF(AND(A484&lt;&gt;"",Schülerdaten!AH487&lt;&gt;""),IF(Schülerdaten!AH487=TRUE,IF(INDEX(codegem,MATCH(Schülerdaten!M487,libgem,0))&gt;=8000,INDEX(codegem,MATCH(Schülerdaten!M487,libgem,0)),""),Schülerdaten!M487),"")</f>
        <v/>
      </c>
      <c r="N484" s="148" t="str">
        <f>IF(AND(A484&lt;&gt;"",Schülerdaten!AI487&lt;&gt;""),IF(Schülerdaten!AI487=TRUE,INDEX(codeschart,MATCH(Schülerdaten!N487,libschart,0)),Schülerdaten!N487),"")</f>
        <v/>
      </c>
      <c r="O484" s="148" t="str">
        <f>IF(AND(A484&lt;&gt;"",Schülerdaten!O487&lt;&gt;""),Schülerdaten!O487,"")</f>
        <v/>
      </c>
      <c r="P484" s="148" t="str">
        <f>IF(AND(A484&lt;&gt;"",Schülerdaten!AK487&lt;&gt;""),IF(Schülerdaten!AK487=TRUE,INDEX(codeform,MATCH(Schülerdaten!P487,libform,0)),Schülerdaten!P487),"")</f>
        <v/>
      </c>
      <c r="Q484" s="148" t="str">
        <f>IF(AND(A484&lt;&gt;"",Schülerdaten!AL487&lt;&gt;""),IF(Schülerdaten!AL487=TRUE,INDEX(codespe,MATCH(Schülerdaten!Q487,libspe,0)),Schülerdaten!Q487),"")</f>
        <v/>
      </c>
      <c r="R484" s="148" t="str">
        <f>IF(AND(A484&lt;&gt;"",OR(Schülerdaten!AM487&lt;&gt;"",Schülerdaten!AT487=FALSE)),IF(Schülerdaten!AM487=TRUE,INDEX(codemp1,MATCH(Schülerdaten!R487,libmp1,0)),IF(Schülerdaten!AT487=FALSE,0,Schülerdaten!R487)),"")</f>
        <v/>
      </c>
      <c r="S484" s="148" t="str">
        <f t="shared" si="22"/>
        <v/>
      </c>
      <c r="T484" s="148" t="str">
        <f t="shared" si="23"/>
        <v/>
      </c>
      <c r="U484" s="148" t="str">
        <f>IF(AND(A484&lt;&gt;"",Schülerdaten!S487&lt;&gt;""),Schülerdaten!S487,"")</f>
        <v/>
      </c>
      <c r="V484" s="148" t="str">
        <f>IF(AND(A484&lt;&gt;"",Schülerdaten!T487&lt;&gt;""),Schülerdaten!T487,"")</f>
        <v/>
      </c>
      <c r="W484" s="148" t="str">
        <f>IF(AND(A484&lt;&gt;"",Schülerdaten!U487&lt;&gt;""),Schülerdaten!U487,"")</f>
        <v/>
      </c>
      <c r="X484" s="148" t="str">
        <f>IF(AND(A484&lt;&gt;"",Schülerdaten!V487&lt;&gt;""),Schülerdaten!V487,"")</f>
        <v/>
      </c>
      <c r="Y484" s="148" t="str">
        <f>IF(AND(A484&lt;&gt;"",Schülerdaten!W487&lt;&gt;""),Schülerdaten!W487,"")</f>
        <v/>
      </c>
      <c r="Z484" s="148" t="str">
        <f>IF(AND(A484&lt;&gt;"",Schülerdaten!X487&lt;&gt;""),Schülerdaten!X487,"")</f>
        <v/>
      </c>
    </row>
    <row r="485" spans="1:26" x14ac:dyDescent="0.2">
      <c r="A485" s="146" t="str">
        <f>IF(OR(Schülerdaten!$C488&lt;&gt;""),Schülerdaten!A488,"")</f>
        <v/>
      </c>
      <c r="B485" s="146" t="str">
        <f>IF(A485&lt;&gt;"",Schülerdaten!B488,"")</f>
        <v/>
      </c>
      <c r="C485" s="146" t="str">
        <f>IF(AND(A485&lt;&gt;"",Schülerdaten!F488&lt;&gt;""),IF(INDEX(codeclint,MATCH(Schülerdaten!F488,libclint,0))&lt;&gt;"",INDEX(codeclint,MATCH(Schülerdaten!F488,libclint,0)),""),"")</f>
        <v/>
      </c>
      <c r="D485" s="146" t="str">
        <f t="shared" si="21"/>
        <v/>
      </c>
      <c r="E485" s="146" t="str">
        <f>IF(A485&lt;&gt;"",IF(Schülerdaten!G488&lt;&gt;"",IF(Schülerdaten!AB488&lt;&gt;"",IF(Schülerdaten!G488="LOC.ID",CONCATENATE("LOC.",Schülerdaten!AU$5),Schülerdaten!G488),""),""),"")</f>
        <v/>
      </c>
      <c r="F485" s="146" t="str">
        <f>IF(A485&lt;&gt;"",IF(Schülerdaten!H488&lt;&gt;"",Schülerdaten!H488,""),"")</f>
        <v/>
      </c>
      <c r="G485" s="146" t="str">
        <f>IF(AND(A485&lt;&gt;"",Schülerdaten!AC488&lt;&gt;""),IF(Schülerdaten!AC488=TRUE,INDEX(codesex,MATCH(Schülerdaten!I488,libsex,0)),Schülerdaten!I488),"")</f>
        <v/>
      </c>
      <c r="H485" s="147" t="str">
        <f>IF(A485&lt;&gt;"",IF(Schülerdaten!J488&lt;&gt;"",Schülerdaten!J488,""),"")</f>
        <v/>
      </c>
      <c r="I485" s="148" t="str">
        <f>IF(AND(A485&lt;&gt;"",Schülerdaten!AE488&lt;&gt;""),IF(Schülerdaten!AE488=TRUE,INDEX(codenat,MATCH(Schülerdaten!K488,libnat,0)),Schülerdaten!K488),"")</f>
        <v/>
      </c>
      <c r="J485" s="148" t="str">
        <f>IF(AND(A485&lt;&gt;"",Schülerdaten!AF488&lt;&gt;""),IF(Schülerdaten!AF488=TRUE,INDEX(codelangue,MATCH(Schülerdaten!L488,liblangue,0)),Schülerdaten!L488),"")</f>
        <v/>
      </c>
      <c r="K485" s="148" t="str">
        <f>IF(AND(A485&lt;&gt;"",Schülerdaten!AH488&lt;&gt;""),IF(Schülerdaten!AH488=TRUE,IF(INDEX(codegem,MATCH(Schülerdaten!M488,libgem,0))&lt;8000,INDEX(codegem,MATCH(Schülerdaten!M488,libgem,0)),""),Schülerdaten!M488),"")</f>
        <v/>
      </c>
      <c r="L485" s="148" t="str">
        <f>IF(AND(A485&lt;&gt;"",Schülerdaten!AH488&lt;&gt;""),IF(Schülerdaten!AH488=TRUE,INDEX(codegemhist,MATCH(Schülerdaten!M488,libgem,0)),""),"")</f>
        <v/>
      </c>
      <c r="M485" s="148" t="str">
        <f>IF(AND(A485&lt;&gt;"",Schülerdaten!AH488&lt;&gt;""),IF(Schülerdaten!AH488=TRUE,IF(INDEX(codegem,MATCH(Schülerdaten!M488,libgem,0))&gt;=8000,INDEX(codegem,MATCH(Schülerdaten!M488,libgem,0)),""),Schülerdaten!M488),"")</f>
        <v/>
      </c>
      <c r="N485" s="148" t="str">
        <f>IF(AND(A485&lt;&gt;"",Schülerdaten!AI488&lt;&gt;""),IF(Schülerdaten!AI488=TRUE,INDEX(codeschart,MATCH(Schülerdaten!N488,libschart,0)),Schülerdaten!N488),"")</f>
        <v/>
      </c>
      <c r="O485" s="148" t="str">
        <f>IF(AND(A485&lt;&gt;"",Schülerdaten!O488&lt;&gt;""),Schülerdaten!O488,"")</f>
        <v/>
      </c>
      <c r="P485" s="148" t="str">
        <f>IF(AND(A485&lt;&gt;"",Schülerdaten!AK488&lt;&gt;""),IF(Schülerdaten!AK488=TRUE,INDEX(codeform,MATCH(Schülerdaten!P488,libform,0)),Schülerdaten!P488),"")</f>
        <v/>
      </c>
      <c r="Q485" s="148" t="str">
        <f>IF(AND(A485&lt;&gt;"",Schülerdaten!AL488&lt;&gt;""),IF(Schülerdaten!AL488=TRUE,INDEX(codespe,MATCH(Schülerdaten!Q488,libspe,0)),Schülerdaten!Q488),"")</f>
        <v/>
      </c>
      <c r="R485" s="148" t="str">
        <f>IF(AND(A485&lt;&gt;"",OR(Schülerdaten!AM488&lt;&gt;"",Schülerdaten!AT488=FALSE)),IF(Schülerdaten!AM488=TRUE,INDEX(codemp1,MATCH(Schülerdaten!R488,libmp1,0)),IF(Schülerdaten!AT488=FALSE,0,Schülerdaten!R488)),"")</f>
        <v/>
      </c>
      <c r="S485" s="148" t="str">
        <f t="shared" si="22"/>
        <v/>
      </c>
      <c r="T485" s="148" t="str">
        <f t="shared" si="23"/>
        <v/>
      </c>
      <c r="U485" s="148" t="str">
        <f>IF(AND(A485&lt;&gt;"",Schülerdaten!S488&lt;&gt;""),Schülerdaten!S488,"")</f>
        <v/>
      </c>
      <c r="V485" s="148" t="str">
        <f>IF(AND(A485&lt;&gt;"",Schülerdaten!T488&lt;&gt;""),Schülerdaten!T488,"")</f>
        <v/>
      </c>
      <c r="W485" s="148" t="str">
        <f>IF(AND(A485&lt;&gt;"",Schülerdaten!U488&lt;&gt;""),Schülerdaten!U488,"")</f>
        <v/>
      </c>
      <c r="X485" s="148" t="str">
        <f>IF(AND(A485&lt;&gt;"",Schülerdaten!V488&lt;&gt;""),Schülerdaten!V488,"")</f>
        <v/>
      </c>
      <c r="Y485" s="148" t="str">
        <f>IF(AND(A485&lt;&gt;"",Schülerdaten!W488&lt;&gt;""),Schülerdaten!W488,"")</f>
        <v/>
      </c>
      <c r="Z485" s="148" t="str">
        <f>IF(AND(A485&lt;&gt;"",Schülerdaten!X488&lt;&gt;""),Schülerdaten!X488,"")</f>
        <v/>
      </c>
    </row>
    <row r="486" spans="1:26" x14ac:dyDescent="0.2">
      <c r="A486" s="146" t="str">
        <f>IF(OR(Schülerdaten!$C489&lt;&gt;""),Schülerdaten!A489,"")</f>
        <v/>
      </c>
      <c r="B486" s="146" t="str">
        <f>IF(A486&lt;&gt;"",Schülerdaten!B489,"")</f>
        <v/>
      </c>
      <c r="C486" s="146" t="str">
        <f>IF(AND(A486&lt;&gt;"",Schülerdaten!F489&lt;&gt;""),IF(INDEX(codeclint,MATCH(Schülerdaten!F489,libclint,0))&lt;&gt;"",INDEX(codeclint,MATCH(Schülerdaten!F489,libclint,0)),""),"")</f>
        <v/>
      </c>
      <c r="D486" s="146" t="str">
        <f t="shared" si="21"/>
        <v/>
      </c>
      <c r="E486" s="146" t="str">
        <f>IF(A486&lt;&gt;"",IF(Schülerdaten!G489&lt;&gt;"",IF(Schülerdaten!AB489&lt;&gt;"",IF(Schülerdaten!G489="LOC.ID",CONCATENATE("LOC.",Schülerdaten!AU$5),Schülerdaten!G489),""),""),"")</f>
        <v/>
      </c>
      <c r="F486" s="146" t="str">
        <f>IF(A486&lt;&gt;"",IF(Schülerdaten!H489&lt;&gt;"",Schülerdaten!H489,""),"")</f>
        <v/>
      </c>
      <c r="G486" s="146" t="str">
        <f>IF(AND(A486&lt;&gt;"",Schülerdaten!AC489&lt;&gt;""),IF(Schülerdaten!AC489=TRUE,INDEX(codesex,MATCH(Schülerdaten!I489,libsex,0)),Schülerdaten!I489),"")</f>
        <v/>
      </c>
      <c r="H486" s="147" t="str">
        <f>IF(A486&lt;&gt;"",IF(Schülerdaten!J489&lt;&gt;"",Schülerdaten!J489,""),"")</f>
        <v/>
      </c>
      <c r="I486" s="148" t="str">
        <f>IF(AND(A486&lt;&gt;"",Schülerdaten!AE489&lt;&gt;""),IF(Schülerdaten!AE489=TRUE,INDEX(codenat,MATCH(Schülerdaten!K489,libnat,0)),Schülerdaten!K489),"")</f>
        <v/>
      </c>
      <c r="J486" s="148" t="str">
        <f>IF(AND(A486&lt;&gt;"",Schülerdaten!AF489&lt;&gt;""),IF(Schülerdaten!AF489=TRUE,INDEX(codelangue,MATCH(Schülerdaten!L489,liblangue,0)),Schülerdaten!L489),"")</f>
        <v/>
      </c>
      <c r="K486" s="148" t="str">
        <f>IF(AND(A486&lt;&gt;"",Schülerdaten!AH489&lt;&gt;""),IF(Schülerdaten!AH489=TRUE,IF(INDEX(codegem,MATCH(Schülerdaten!M489,libgem,0))&lt;8000,INDEX(codegem,MATCH(Schülerdaten!M489,libgem,0)),""),Schülerdaten!M489),"")</f>
        <v/>
      </c>
      <c r="L486" s="148" t="str">
        <f>IF(AND(A486&lt;&gt;"",Schülerdaten!AH489&lt;&gt;""),IF(Schülerdaten!AH489=TRUE,INDEX(codegemhist,MATCH(Schülerdaten!M489,libgem,0)),""),"")</f>
        <v/>
      </c>
      <c r="M486" s="148" t="str">
        <f>IF(AND(A486&lt;&gt;"",Schülerdaten!AH489&lt;&gt;""),IF(Schülerdaten!AH489=TRUE,IF(INDEX(codegem,MATCH(Schülerdaten!M489,libgem,0))&gt;=8000,INDEX(codegem,MATCH(Schülerdaten!M489,libgem,0)),""),Schülerdaten!M489),"")</f>
        <v/>
      </c>
      <c r="N486" s="148" t="str">
        <f>IF(AND(A486&lt;&gt;"",Schülerdaten!AI489&lt;&gt;""),IF(Schülerdaten!AI489=TRUE,INDEX(codeschart,MATCH(Schülerdaten!N489,libschart,0)),Schülerdaten!N489),"")</f>
        <v/>
      </c>
      <c r="O486" s="148" t="str">
        <f>IF(AND(A486&lt;&gt;"",Schülerdaten!O489&lt;&gt;""),Schülerdaten!O489,"")</f>
        <v/>
      </c>
      <c r="P486" s="148" t="str">
        <f>IF(AND(A486&lt;&gt;"",Schülerdaten!AK489&lt;&gt;""),IF(Schülerdaten!AK489=TRUE,INDEX(codeform,MATCH(Schülerdaten!P489,libform,0)),Schülerdaten!P489),"")</f>
        <v/>
      </c>
      <c r="Q486" s="148" t="str">
        <f>IF(AND(A486&lt;&gt;"",Schülerdaten!AL489&lt;&gt;""),IF(Schülerdaten!AL489=TRUE,INDEX(codespe,MATCH(Schülerdaten!Q489,libspe,0)),Schülerdaten!Q489),"")</f>
        <v/>
      </c>
      <c r="R486" s="148" t="str">
        <f>IF(AND(A486&lt;&gt;"",OR(Schülerdaten!AM489&lt;&gt;"",Schülerdaten!AT489=FALSE)),IF(Schülerdaten!AM489=TRUE,INDEX(codemp1,MATCH(Schülerdaten!R489,libmp1,0)),IF(Schülerdaten!AT489=FALSE,0,Schülerdaten!R489)),"")</f>
        <v/>
      </c>
      <c r="S486" s="148" t="str">
        <f t="shared" si="22"/>
        <v/>
      </c>
      <c r="T486" s="148" t="str">
        <f t="shared" si="23"/>
        <v/>
      </c>
      <c r="U486" s="148" t="str">
        <f>IF(AND(A486&lt;&gt;"",Schülerdaten!S489&lt;&gt;""),Schülerdaten!S489,"")</f>
        <v/>
      </c>
      <c r="V486" s="148" t="str">
        <f>IF(AND(A486&lt;&gt;"",Schülerdaten!T489&lt;&gt;""),Schülerdaten!T489,"")</f>
        <v/>
      </c>
      <c r="W486" s="148" t="str">
        <f>IF(AND(A486&lt;&gt;"",Schülerdaten!U489&lt;&gt;""),Schülerdaten!U489,"")</f>
        <v/>
      </c>
      <c r="X486" s="148" t="str">
        <f>IF(AND(A486&lt;&gt;"",Schülerdaten!V489&lt;&gt;""),Schülerdaten!V489,"")</f>
        <v/>
      </c>
      <c r="Y486" s="148" t="str">
        <f>IF(AND(A486&lt;&gt;"",Schülerdaten!W489&lt;&gt;""),Schülerdaten!W489,"")</f>
        <v/>
      </c>
      <c r="Z486" s="148" t="str">
        <f>IF(AND(A486&lt;&gt;"",Schülerdaten!X489&lt;&gt;""),Schülerdaten!X489,"")</f>
        <v/>
      </c>
    </row>
    <row r="487" spans="1:26" x14ac:dyDescent="0.2">
      <c r="A487" s="146" t="str">
        <f>IF(OR(Schülerdaten!$C490&lt;&gt;""),Schülerdaten!A490,"")</f>
        <v/>
      </c>
      <c r="B487" s="146" t="str">
        <f>IF(A487&lt;&gt;"",Schülerdaten!B490,"")</f>
        <v/>
      </c>
      <c r="C487" s="146" t="str">
        <f>IF(AND(A487&lt;&gt;"",Schülerdaten!F490&lt;&gt;""),IF(INDEX(codeclint,MATCH(Schülerdaten!F490,libclint,0))&lt;&gt;"",INDEX(codeclint,MATCH(Schülerdaten!F490,libclint,0)),""),"")</f>
        <v/>
      </c>
      <c r="D487" s="146" t="str">
        <f t="shared" si="21"/>
        <v/>
      </c>
      <c r="E487" s="146" t="str">
        <f>IF(A487&lt;&gt;"",IF(Schülerdaten!G490&lt;&gt;"",IF(Schülerdaten!AB490&lt;&gt;"",IF(Schülerdaten!G490="LOC.ID",CONCATENATE("LOC.",Schülerdaten!AU$5),Schülerdaten!G490),""),""),"")</f>
        <v/>
      </c>
      <c r="F487" s="146" t="str">
        <f>IF(A487&lt;&gt;"",IF(Schülerdaten!H490&lt;&gt;"",Schülerdaten!H490,""),"")</f>
        <v/>
      </c>
      <c r="G487" s="146" t="str">
        <f>IF(AND(A487&lt;&gt;"",Schülerdaten!AC490&lt;&gt;""),IF(Schülerdaten!AC490=TRUE,INDEX(codesex,MATCH(Schülerdaten!I490,libsex,0)),Schülerdaten!I490),"")</f>
        <v/>
      </c>
      <c r="H487" s="147" t="str">
        <f>IF(A487&lt;&gt;"",IF(Schülerdaten!J490&lt;&gt;"",Schülerdaten!J490,""),"")</f>
        <v/>
      </c>
      <c r="I487" s="148" t="str">
        <f>IF(AND(A487&lt;&gt;"",Schülerdaten!AE490&lt;&gt;""),IF(Schülerdaten!AE490=TRUE,INDEX(codenat,MATCH(Schülerdaten!K490,libnat,0)),Schülerdaten!K490),"")</f>
        <v/>
      </c>
      <c r="J487" s="148" t="str">
        <f>IF(AND(A487&lt;&gt;"",Schülerdaten!AF490&lt;&gt;""),IF(Schülerdaten!AF490=TRUE,INDEX(codelangue,MATCH(Schülerdaten!L490,liblangue,0)),Schülerdaten!L490),"")</f>
        <v/>
      </c>
      <c r="K487" s="148" t="str">
        <f>IF(AND(A487&lt;&gt;"",Schülerdaten!AH490&lt;&gt;""),IF(Schülerdaten!AH490=TRUE,IF(INDEX(codegem,MATCH(Schülerdaten!M490,libgem,0))&lt;8000,INDEX(codegem,MATCH(Schülerdaten!M490,libgem,0)),""),Schülerdaten!M490),"")</f>
        <v/>
      </c>
      <c r="L487" s="148" t="str">
        <f>IF(AND(A487&lt;&gt;"",Schülerdaten!AH490&lt;&gt;""),IF(Schülerdaten!AH490=TRUE,INDEX(codegemhist,MATCH(Schülerdaten!M490,libgem,0)),""),"")</f>
        <v/>
      </c>
      <c r="M487" s="148" t="str">
        <f>IF(AND(A487&lt;&gt;"",Schülerdaten!AH490&lt;&gt;""),IF(Schülerdaten!AH490=TRUE,IF(INDEX(codegem,MATCH(Schülerdaten!M490,libgem,0))&gt;=8000,INDEX(codegem,MATCH(Schülerdaten!M490,libgem,0)),""),Schülerdaten!M490),"")</f>
        <v/>
      </c>
      <c r="N487" s="148" t="str">
        <f>IF(AND(A487&lt;&gt;"",Schülerdaten!AI490&lt;&gt;""),IF(Schülerdaten!AI490=TRUE,INDEX(codeschart,MATCH(Schülerdaten!N490,libschart,0)),Schülerdaten!N490),"")</f>
        <v/>
      </c>
      <c r="O487" s="148" t="str">
        <f>IF(AND(A487&lt;&gt;"",Schülerdaten!O490&lt;&gt;""),Schülerdaten!O490,"")</f>
        <v/>
      </c>
      <c r="P487" s="148" t="str">
        <f>IF(AND(A487&lt;&gt;"",Schülerdaten!AK490&lt;&gt;""),IF(Schülerdaten!AK490=TRUE,INDEX(codeform,MATCH(Schülerdaten!P490,libform,0)),Schülerdaten!P490),"")</f>
        <v/>
      </c>
      <c r="Q487" s="148" t="str">
        <f>IF(AND(A487&lt;&gt;"",Schülerdaten!AL490&lt;&gt;""),IF(Schülerdaten!AL490=TRUE,INDEX(codespe,MATCH(Schülerdaten!Q490,libspe,0)),Schülerdaten!Q490),"")</f>
        <v/>
      </c>
      <c r="R487" s="148" t="str">
        <f>IF(AND(A487&lt;&gt;"",OR(Schülerdaten!AM490&lt;&gt;"",Schülerdaten!AT490=FALSE)),IF(Schülerdaten!AM490=TRUE,INDEX(codemp1,MATCH(Schülerdaten!R490,libmp1,0)),IF(Schülerdaten!AT490=FALSE,0,Schülerdaten!R490)),"")</f>
        <v/>
      </c>
      <c r="S487" s="148" t="str">
        <f t="shared" si="22"/>
        <v/>
      </c>
      <c r="T487" s="148" t="str">
        <f t="shared" si="23"/>
        <v/>
      </c>
      <c r="U487" s="148" t="str">
        <f>IF(AND(A487&lt;&gt;"",Schülerdaten!S490&lt;&gt;""),Schülerdaten!S490,"")</f>
        <v/>
      </c>
      <c r="V487" s="148" t="str">
        <f>IF(AND(A487&lt;&gt;"",Schülerdaten!T490&lt;&gt;""),Schülerdaten!T490,"")</f>
        <v/>
      </c>
      <c r="W487" s="148" t="str">
        <f>IF(AND(A487&lt;&gt;"",Schülerdaten!U490&lt;&gt;""),Schülerdaten!U490,"")</f>
        <v/>
      </c>
      <c r="X487" s="148" t="str">
        <f>IF(AND(A487&lt;&gt;"",Schülerdaten!V490&lt;&gt;""),Schülerdaten!V490,"")</f>
        <v/>
      </c>
      <c r="Y487" s="148" t="str">
        <f>IF(AND(A487&lt;&gt;"",Schülerdaten!W490&lt;&gt;""),Schülerdaten!W490,"")</f>
        <v/>
      </c>
      <c r="Z487" s="148" t="str">
        <f>IF(AND(A487&lt;&gt;"",Schülerdaten!X490&lt;&gt;""),Schülerdaten!X490,"")</f>
        <v/>
      </c>
    </row>
    <row r="488" spans="1:26" x14ac:dyDescent="0.2">
      <c r="A488" s="146" t="str">
        <f>IF(OR(Schülerdaten!$C491&lt;&gt;""),Schülerdaten!A491,"")</f>
        <v/>
      </c>
      <c r="B488" s="146" t="str">
        <f>IF(A488&lt;&gt;"",Schülerdaten!B491,"")</f>
        <v/>
      </c>
      <c r="C488" s="146" t="str">
        <f>IF(AND(A488&lt;&gt;"",Schülerdaten!F491&lt;&gt;""),IF(INDEX(codeclint,MATCH(Schülerdaten!F491,libclint,0))&lt;&gt;"",INDEX(codeclint,MATCH(Schülerdaten!F491,libclint,0)),""),"")</f>
        <v/>
      </c>
      <c r="D488" s="146" t="str">
        <f t="shared" si="21"/>
        <v/>
      </c>
      <c r="E488" s="146" t="str">
        <f>IF(A488&lt;&gt;"",IF(Schülerdaten!G491&lt;&gt;"",IF(Schülerdaten!AB491&lt;&gt;"",IF(Schülerdaten!G491="LOC.ID",CONCATENATE("LOC.",Schülerdaten!AU$5),Schülerdaten!G491),""),""),"")</f>
        <v/>
      </c>
      <c r="F488" s="146" t="str">
        <f>IF(A488&lt;&gt;"",IF(Schülerdaten!H491&lt;&gt;"",Schülerdaten!H491,""),"")</f>
        <v/>
      </c>
      <c r="G488" s="146" t="str">
        <f>IF(AND(A488&lt;&gt;"",Schülerdaten!AC491&lt;&gt;""),IF(Schülerdaten!AC491=TRUE,INDEX(codesex,MATCH(Schülerdaten!I491,libsex,0)),Schülerdaten!I491),"")</f>
        <v/>
      </c>
      <c r="H488" s="147" t="str">
        <f>IF(A488&lt;&gt;"",IF(Schülerdaten!J491&lt;&gt;"",Schülerdaten!J491,""),"")</f>
        <v/>
      </c>
      <c r="I488" s="148" t="str">
        <f>IF(AND(A488&lt;&gt;"",Schülerdaten!AE491&lt;&gt;""),IF(Schülerdaten!AE491=TRUE,INDEX(codenat,MATCH(Schülerdaten!K491,libnat,0)),Schülerdaten!K491),"")</f>
        <v/>
      </c>
      <c r="J488" s="148" t="str">
        <f>IF(AND(A488&lt;&gt;"",Schülerdaten!AF491&lt;&gt;""),IF(Schülerdaten!AF491=TRUE,INDEX(codelangue,MATCH(Schülerdaten!L491,liblangue,0)),Schülerdaten!L491),"")</f>
        <v/>
      </c>
      <c r="K488" s="148" t="str">
        <f>IF(AND(A488&lt;&gt;"",Schülerdaten!AH491&lt;&gt;""),IF(Schülerdaten!AH491=TRUE,IF(INDEX(codegem,MATCH(Schülerdaten!M491,libgem,0))&lt;8000,INDEX(codegem,MATCH(Schülerdaten!M491,libgem,0)),""),Schülerdaten!M491),"")</f>
        <v/>
      </c>
      <c r="L488" s="148" t="str">
        <f>IF(AND(A488&lt;&gt;"",Schülerdaten!AH491&lt;&gt;""),IF(Schülerdaten!AH491=TRUE,INDEX(codegemhist,MATCH(Schülerdaten!M491,libgem,0)),""),"")</f>
        <v/>
      </c>
      <c r="M488" s="148" t="str">
        <f>IF(AND(A488&lt;&gt;"",Schülerdaten!AH491&lt;&gt;""),IF(Schülerdaten!AH491=TRUE,IF(INDEX(codegem,MATCH(Schülerdaten!M491,libgem,0))&gt;=8000,INDEX(codegem,MATCH(Schülerdaten!M491,libgem,0)),""),Schülerdaten!M491),"")</f>
        <v/>
      </c>
      <c r="N488" s="148" t="str">
        <f>IF(AND(A488&lt;&gt;"",Schülerdaten!AI491&lt;&gt;""),IF(Schülerdaten!AI491=TRUE,INDEX(codeschart,MATCH(Schülerdaten!N491,libschart,0)),Schülerdaten!N491),"")</f>
        <v/>
      </c>
      <c r="O488" s="148" t="str">
        <f>IF(AND(A488&lt;&gt;"",Schülerdaten!O491&lt;&gt;""),Schülerdaten!O491,"")</f>
        <v/>
      </c>
      <c r="P488" s="148" t="str">
        <f>IF(AND(A488&lt;&gt;"",Schülerdaten!AK491&lt;&gt;""),IF(Schülerdaten!AK491=TRUE,INDEX(codeform,MATCH(Schülerdaten!P491,libform,0)),Schülerdaten!P491),"")</f>
        <v/>
      </c>
      <c r="Q488" s="148" t="str">
        <f>IF(AND(A488&lt;&gt;"",Schülerdaten!AL491&lt;&gt;""),IF(Schülerdaten!AL491=TRUE,INDEX(codespe,MATCH(Schülerdaten!Q491,libspe,0)),Schülerdaten!Q491),"")</f>
        <v/>
      </c>
      <c r="R488" s="148" t="str">
        <f>IF(AND(A488&lt;&gt;"",OR(Schülerdaten!AM491&lt;&gt;"",Schülerdaten!AT491=FALSE)),IF(Schülerdaten!AM491=TRUE,INDEX(codemp1,MATCH(Schülerdaten!R491,libmp1,0)),IF(Schülerdaten!AT491=FALSE,0,Schülerdaten!R491)),"")</f>
        <v/>
      </c>
      <c r="S488" s="148" t="str">
        <f t="shared" si="22"/>
        <v/>
      </c>
      <c r="T488" s="148" t="str">
        <f t="shared" si="23"/>
        <v/>
      </c>
      <c r="U488" s="148" t="str">
        <f>IF(AND(A488&lt;&gt;"",Schülerdaten!S491&lt;&gt;""),Schülerdaten!S491,"")</f>
        <v/>
      </c>
      <c r="V488" s="148" t="str">
        <f>IF(AND(A488&lt;&gt;"",Schülerdaten!T491&lt;&gt;""),Schülerdaten!T491,"")</f>
        <v/>
      </c>
      <c r="W488" s="148" t="str">
        <f>IF(AND(A488&lt;&gt;"",Schülerdaten!U491&lt;&gt;""),Schülerdaten!U491,"")</f>
        <v/>
      </c>
      <c r="X488" s="148" t="str">
        <f>IF(AND(A488&lt;&gt;"",Schülerdaten!V491&lt;&gt;""),Schülerdaten!V491,"")</f>
        <v/>
      </c>
      <c r="Y488" s="148" t="str">
        <f>IF(AND(A488&lt;&gt;"",Schülerdaten!W491&lt;&gt;""),Schülerdaten!W491,"")</f>
        <v/>
      </c>
      <c r="Z488" s="148" t="str">
        <f>IF(AND(A488&lt;&gt;"",Schülerdaten!X491&lt;&gt;""),Schülerdaten!X491,"")</f>
        <v/>
      </c>
    </row>
    <row r="489" spans="1:26" x14ac:dyDescent="0.2">
      <c r="A489" s="146" t="str">
        <f>IF(OR(Schülerdaten!$C492&lt;&gt;""),Schülerdaten!A492,"")</f>
        <v/>
      </c>
      <c r="B489" s="146" t="str">
        <f>IF(A489&lt;&gt;"",Schülerdaten!B492,"")</f>
        <v/>
      </c>
      <c r="C489" s="146" t="str">
        <f>IF(AND(A489&lt;&gt;"",Schülerdaten!F492&lt;&gt;""),IF(INDEX(codeclint,MATCH(Schülerdaten!F492,libclint,0))&lt;&gt;"",INDEX(codeclint,MATCH(Schülerdaten!F492,libclint,0)),""),"")</f>
        <v/>
      </c>
      <c r="D489" s="146" t="str">
        <f t="shared" si="21"/>
        <v/>
      </c>
      <c r="E489" s="146" t="str">
        <f>IF(A489&lt;&gt;"",IF(Schülerdaten!G492&lt;&gt;"",IF(Schülerdaten!AB492&lt;&gt;"",IF(Schülerdaten!G492="LOC.ID",CONCATENATE("LOC.",Schülerdaten!AU$5),Schülerdaten!G492),""),""),"")</f>
        <v/>
      </c>
      <c r="F489" s="146" t="str">
        <f>IF(A489&lt;&gt;"",IF(Schülerdaten!H492&lt;&gt;"",Schülerdaten!H492,""),"")</f>
        <v/>
      </c>
      <c r="G489" s="146" t="str">
        <f>IF(AND(A489&lt;&gt;"",Schülerdaten!AC492&lt;&gt;""),IF(Schülerdaten!AC492=TRUE,INDEX(codesex,MATCH(Schülerdaten!I492,libsex,0)),Schülerdaten!I492),"")</f>
        <v/>
      </c>
      <c r="H489" s="147" t="str">
        <f>IF(A489&lt;&gt;"",IF(Schülerdaten!J492&lt;&gt;"",Schülerdaten!J492,""),"")</f>
        <v/>
      </c>
      <c r="I489" s="148" t="str">
        <f>IF(AND(A489&lt;&gt;"",Schülerdaten!AE492&lt;&gt;""),IF(Schülerdaten!AE492=TRUE,INDEX(codenat,MATCH(Schülerdaten!K492,libnat,0)),Schülerdaten!K492),"")</f>
        <v/>
      </c>
      <c r="J489" s="148" t="str">
        <f>IF(AND(A489&lt;&gt;"",Schülerdaten!AF492&lt;&gt;""),IF(Schülerdaten!AF492=TRUE,INDEX(codelangue,MATCH(Schülerdaten!L492,liblangue,0)),Schülerdaten!L492),"")</f>
        <v/>
      </c>
      <c r="K489" s="148" t="str">
        <f>IF(AND(A489&lt;&gt;"",Schülerdaten!AH492&lt;&gt;""),IF(Schülerdaten!AH492=TRUE,IF(INDEX(codegem,MATCH(Schülerdaten!M492,libgem,0))&lt;8000,INDEX(codegem,MATCH(Schülerdaten!M492,libgem,0)),""),Schülerdaten!M492),"")</f>
        <v/>
      </c>
      <c r="L489" s="148" t="str">
        <f>IF(AND(A489&lt;&gt;"",Schülerdaten!AH492&lt;&gt;""),IF(Schülerdaten!AH492=TRUE,INDEX(codegemhist,MATCH(Schülerdaten!M492,libgem,0)),""),"")</f>
        <v/>
      </c>
      <c r="M489" s="148" t="str">
        <f>IF(AND(A489&lt;&gt;"",Schülerdaten!AH492&lt;&gt;""),IF(Schülerdaten!AH492=TRUE,IF(INDEX(codegem,MATCH(Schülerdaten!M492,libgem,0))&gt;=8000,INDEX(codegem,MATCH(Schülerdaten!M492,libgem,0)),""),Schülerdaten!M492),"")</f>
        <v/>
      </c>
      <c r="N489" s="148" t="str">
        <f>IF(AND(A489&lt;&gt;"",Schülerdaten!AI492&lt;&gt;""),IF(Schülerdaten!AI492=TRUE,INDEX(codeschart,MATCH(Schülerdaten!N492,libschart,0)),Schülerdaten!N492),"")</f>
        <v/>
      </c>
      <c r="O489" s="148" t="str">
        <f>IF(AND(A489&lt;&gt;"",Schülerdaten!O492&lt;&gt;""),Schülerdaten!O492,"")</f>
        <v/>
      </c>
      <c r="P489" s="148" t="str">
        <f>IF(AND(A489&lt;&gt;"",Schülerdaten!AK492&lt;&gt;""),IF(Schülerdaten!AK492=TRUE,INDEX(codeform,MATCH(Schülerdaten!P492,libform,0)),Schülerdaten!P492),"")</f>
        <v/>
      </c>
      <c r="Q489" s="148" t="str">
        <f>IF(AND(A489&lt;&gt;"",Schülerdaten!AL492&lt;&gt;""),IF(Schülerdaten!AL492=TRUE,INDEX(codespe,MATCH(Schülerdaten!Q492,libspe,0)),Schülerdaten!Q492),"")</f>
        <v/>
      </c>
      <c r="R489" s="148" t="str">
        <f>IF(AND(A489&lt;&gt;"",OR(Schülerdaten!AM492&lt;&gt;"",Schülerdaten!AT492=FALSE)),IF(Schülerdaten!AM492=TRUE,INDEX(codemp1,MATCH(Schülerdaten!R492,libmp1,0)),IF(Schülerdaten!AT492=FALSE,0,Schülerdaten!R492)),"")</f>
        <v/>
      </c>
      <c r="S489" s="148" t="str">
        <f t="shared" si="22"/>
        <v/>
      </c>
      <c r="T489" s="148" t="str">
        <f t="shared" si="23"/>
        <v/>
      </c>
      <c r="U489" s="148" t="str">
        <f>IF(AND(A489&lt;&gt;"",Schülerdaten!S492&lt;&gt;""),Schülerdaten!S492,"")</f>
        <v/>
      </c>
      <c r="V489" s="148" t="str">
        <f>IF(AND(A489&lt;&gt;"",Schülerdaten!T492&lt;&gt;""),Schülerdaten!T492,"")</f>
        <v/>
      </c>
      <c r="W489" s="148" t="str">
        <f>IF(AND(A489&lt;&gt;"",Schülerdaten!U492&lt;&gt;""),Schülerdaten!U492,"")</f>
        <v/>
      </c>
      <c r="X489" s="148" t="str">
        <f>IF(AND(A489&lt;&gt;"",Schülerdaten!V492&lt;&gt;""),Schülerdaten!V492,"")</f>
        <v/>
      </c>
      <c r="Y489" s="148" t="str">
        <f>IF(AND(A489&lt;&gt;"",Schülerdaten!W492&lt;&gt;""),Schülerdaten!W492,"")</f>
        <v/>
      </c>
      <c r="Z489" s="148" t="str">
        <f>IF(AND(A489&lt;&gt;"",Schülerdaten!X492&lt;&gt;""),Schülerdaten!X492,"")</f>
        <v/>
      </c>
    </row>
    <row r="490" spans="1:26" x14ac:dyDescent="0.2">
      <c r="A490" s="146" t="str">
        <f>IF(OR(Schülerdaten!$C493&lt;&gt;""),Schülerdaten!A493,"")</f>
        <v/>
      </c>
      <c r="B490" s="146" t="str">
        <f>IF(A490&lt;&gt;"",Schülerdaten!B493,"")</f>
        <v/>
      </c>
      <c r="C490" s="146" t="str">
        <f>IF(AND(A490&lt;&gt;"",Schülerdaten!F493&lt;&gt;""),IF(INDEX(codeclint,MATCH(Schülerdaten!F493,libclint,0))&lt;&gt;"",INDEX(codeclint,MATCH(Schülerdaten!F493,libclint,0)),""),"")</f>
        <v/>
      </c>
      <c r="D490" s="146" t="str">
        <f t="shared" si="21"/>
        <v/>
      </c>
      <c r="E490" s="146" t="str">
        <f>IF(A490&lt;&gt;"",IF(Schülerdaten!G493&lt;&gt;"",IF(Schülerdaten!AB493&lt;&gt;"",IF(Schülerdaten!G493="LOC.ID",CONCATENATE("LOC.",Schülerdaten!AU$5),Schülerdaten!G493),""),""),"")</f>
        <v/>
      </c>
      <c r="F490" s="146" t="str">
        <f>IF(A490&lt;&gt;"",IF(Schülerdaten!H493&lt;&gt;"",Schülerdaten!H493,""),"")</f>
        <v/>
      </c>
      <c r="G490" s="146" t="str">
        <f>IF(AND(A490&lt;&gt;"",Schülerdaten!AC493&lt;&gt;""),IF(Schülerdaten!AC493=TRUE,INDEX(codesex,MATCH(Schülerdaten!I493,libsex,0)),Schülerdaten!I493),"")</f>
        <v/>
      </c>
      <c r="H490" s="147" t="str">
        <f>IF(A490&lt;&gt;"",IF(Schülerdaten!J493&lt;&gt;"",Schülerdaten!J493,""),"")</f>
        <v/>
      </c>
      <c r="I490" s="148" t="str">
        <f>IF(AND(A490&lt;&gt;"",Schülerdaten!AE493&lt;&gt;""),IF(Schülerdaten!AE493=TRUE,INDEX(codenat,MATCH(Schülerdaten!K493,libnat,0)),Schülerdaten!K493),"")</f>
        <v/>
      </c>
      <c r="J490" s="148" t="str">
        <f>IF(AND(A490&lt;&gt;"",Schülerdaten!AF493&lt;&gt;""),IF(Schülerdaten!AF493=TRUE,INDEX(codelangue,MATCH(Schülerdaten!L493,liblangue,0)),Schülerdaten!L493),"")</f>
        <v/>
      </c>
      <c r="K490" s="148" t="str">
        <f>IF(AND(A490&lt;&gt;"",Schülerdaten!AH493&lt;&gt;""),IF(Schülerdaten!AH493=TRUE,IF(INDEX(codegem,MATCH(Schülerdaten!M493,libgem,0))&lt;8000,INDEX(codegem,MATCH(Schülerdaten!M493,libgem,0)),""),Schülerdaten!M493),"")</f>
        <v/>
      </c>
      <c r="L490" s="148" t="str">
        <f>IF(AND(A490&lt;&gt;"",Schülerdaten!AH493&lt;&gt;""),IF(Schülerdaten!AH493=TRUE,INDEX(codegemhist,MATCH(Schülerdaten!M493,libgem,0)),""),"")</f>
        <v/>
      </c>
      <c r="M490" s="148" t="str">
        <f>IF(AND(A490&lt;&gt;"",Schülerdaten!AH493&lt;&gt;""),IF(Schülerdaten!AH493=TRUE,IF(INDEX(codegem,MATCH(Schülerdaten!M493,libgem,0))&gt;=8000,INDEX(codegem,MATCH(Schülerdaten!M493,libgem,0)),""),Schülerdaten!M493),"")</f>
        <v/>
      </c>
      <c r="N490" s="148" t="str">
        <f>IF(AND(A490&lt;&gt;"",Schülerdaten!AI493&lt;&gt;""),IF(Schülerdaten!AI493=TRUE,INDEX(codeschart,MATCH(Schülerdaten!N493,libschart,0)),Schülerdaten!N493),"")</f>
        <v/>
      </c>
      <c r="O490" s="148" t="str">
        <f>IF(AND(A490&lt;&gt;"",Schülerdaten!O493&lt;&gt;""),Schülerdaten!O493,"")</f>
        <v/>
      </c>
      <c r="P490" s="148" t="str">
        <f>IF(AND(A490&lt;&gt;"",Schülerdaten!AK493&lt;&gt;""),IF(Schülerdaten!AK493=TRUE,INDEX(codeform,MATCH(Schülerdaten!P493,libform,0)),Schülerdaten!P493),"")</f>
        <v/>
      </c>
      <c r="Q490" s="148" t="str">
        <f>IF(AND(A490&lt;&gt;"",Schülerdaten!AL493&lt;&gt;""),IF(Schülerdaten!AL493=TRUE,INDEX(codespe,MATCH(Schülerdaten!Q493,libspe,0)),Schülerdaten!Q493),"")</f>
        <v/>
      </c>
      <c r="R490" s="148" t="str">
        <f>IF(AND(A490&lt;&gt;"",OR(Schülerdaten!AM493&lt;&gt;"",Schülerdaten!AT493=FALSE)),IF(Schülerdaten!AM493=TRUE,INDEX(codemp1,MATCH(Schülerdaten!R493,libmp1,0)),IF(Schülerdaten!AT493=FALSE,0,Schülerdaten!R493)),"")</f>
        <v/>
      </c>
      <c r="S490" s="148" t="str">
        <f t="shared" si="22"/>
        <v/>
      </c>
      <c r="T490" s="148" t="str">
        <f t="shared" si="23"/>
        <v/>
      </c>
      <c r="U490" s="148" t="str">
        <f>IF(AND(A490&lt;&gt;"",Schülerdaten!S493&lt;&gt;""),Schülerdaten!S493,"")</f>
        <v/>
      </c>
      <c r="V490" s="148" t="str">
        <f>IF(AND(A490&lt;&gt;"",Schülerdaten!T493&lt;&gt;""),Schülerdaten!T493,"")</f>
        <v/>
      </c>
      <c r="W490" s="148" t="str">
        <f>IF(AND(A490&lt;&gt;"",Schülerdaten!U493&lt;&gt;""),Schülerdaten!U493,"")</f>
        <v/>
      </c>
      <c r="X490" s="148" t="str">
        <f>IF(AND(A490&lt;&gt;"",Schülerdaten!V493&lt;&gt;""),Schülerdaten!V493,"")</f>
        <v/>
      </c>
      <c r="Y490" s="148" t="str">
        <f>IF(AND(A490&lt;&gt;"",Schülerdaten!W493&lt;&gt;""),Schülerdaten!W493,"")</f>
        <v/>
      </c>
      <c r="Z490" s="148" t="str">
        <f>IF(AND(A490&lt;&gt;"",Schülerdaten!X493&lt;&gt;""),Schülerdaten!X493,"")</f>
        <v/>
      </c>
    </row>
    <row r="491" spans="1:26" x14ac:dyDescent="0.2">
      <c r="A491" s="146" t="str">
        <f>IF(OR(Schülerdaten!$C494&lt;&gt;""),Schülerdaten!A494,"")</f>
        <v/>
      </c>
      <c r="B491" s="146" t="str">
        <f>IF(A491&lt;&gt;"",Schülerdaten!B494,"")</f>
        <v/>
      </c>
      <c r="C491" s="146" t="str">
        <f>IF(AND(A491&lt;&gt;"",Schülerdaten!F494&lt;&gt;""),IF(INDEX(codeclint,MATCH(Schülerdaten!F494,libclint,0))&lt;&gt;"",INDEX(codeclint,MATCH(Schülerdaten!F494,libclint,0)),""),"")</f>
        <v/>
      </c>
      <c r="D491" s="146" t="str">
        <f t="shared" si="21"/>
        <v/>
      </c>
      <c r="E491" s="146" t="str">
        <f>IF(A491&lt;&gt;"",IF(Schülerdaten!G494&lt;&gt;"",IF(Schülerdaten!AB494&lt;&gt;"",IF(Schülerdaten!G494="LOC.ID",CONCATENATE("LOC.",Schülerdaten!AU$5),Schülerdaten!G494),""),""),"")</f>
        <v/>
      </c>
      <c r="F491" s="146" t="str">
        <f>IF(A491&lt;&gt;"",IF(Schülerdaten!H494&lt;&gt;"",Schülerdaten!H494,""),"")</f>
        <v/>
      </c>
      <c r="G491" s="146" t="str">
        <f>IF(AND(A491&lt;&gt;"",Schülerdaten!AC494&lt;&gt;""),IF(Schülerdaten!AC494=TRUE,INDEX(codesex,MATCH(Schülerdaten!I494,libsex,0)),Schülerdaten!I494),"")</f>
        <v/>
      </c>
      <c r="H491" s="147" t="str">
        <f>IF(A491&lt;&gt;"",IF(Schülerdaten!J494&lt;&gt;"",Schülerdaten!J494,""),"")</f>
        <v/>
      </c>
      <c r="I491" s="148" t="str">
        <f>IF(AND(A491&lt;&gt;"",Schülerdaten!AE494&lt;&gt;""),IF(Schülerdaten!AE494=TRUE,INDEX(codenat,MATCH(Schülerdaten!K494,libnat,0)),Schülerdaten!K494),"")</f>
        <v/>
      </c>
      <c r="J491" s="148" t="str">
        <f>IF(AND(A491&lt;&gt;"",Schülerdaten!AF494&lt;&gt;""),IF(Schülerdaten!AF494=TRUE,INDEX(codelangue,MATCH(Schülerdaten!L494,liblangue,0)),Schülerdaten!L494),"")</f>
        <v/>
      </c>
      <c r="K491" s="148" t="str">
        <f>IF(AND(A491&lt;&gt;"",Schülerdaten!AH494&lt;&gt;""),IF(Schülerdaten!AH494=TRUE,IF(INDEX(codegem,MATCH(Schülerdaten!M494,libgem,0))&lt;8000,INDEX(codegem,MATCH(Schülerdaten!M494,libgem,0)),""),Schülerdaten!M494),"")</f>
        <v/>
      </c>
      <c r="L491" s="148" t="str">
        <f>IF(AND(A491&lt;&gt;"",Schülerdaten!AH494&lt;&gt;""),IF(Schülerdaten!AH494=TRUE,INDEX(codegemhist,MATCH(Schülerdaten!M494,libgem,0)),""),"")</f>
        <v/>
      </c>
      <c r="M491" s="148" t="str">
        <f>IF(AND(A491&lt;&gt;"",Schülerdaten!AH494&lt;&gt;""),IF(Schülerdaten!AH494=TRUE,IF(INDEX(codegem,MATCH(Schülerdaten!M494,libgem,0))&gt;=8000,INDEX(codegem,MATCH(Schülerdaten!M494,libgem,0)),""),Schülerdaten!M494),"")</f>
        <v/>
      </c>
      <c r="N491" s="148" t="str">
        <f>IF(AND(A491&lt;&gt;"",Schülerdaten!AI494&lt;&gt;""),IF(Schülerdaten!AI494=TRUE,INDEX(codeschart,MATCH(Schülerdaten!N494,libschart,0)),Schülerdaten!N494),"")</f>
        <v/>
      </c>
      <c r="O491" s="148" t="str">
        <f>IF(AND(A491&lt;&gt;"",Schülerdaten!O494&lt;&gt;""),Schülerdaten!O494,"")</f>
        <v/>
      </c>
      <c r="P491" s="148" t="str">
        <f>IF(AND(A491&lt;&gt;"",Schülerdaten!AK494&lt;&gt;""),IF(Schülerdaten!AK494=TRUE,INDEX(codeform,MATCH(Schülerdaten!P494,libform,0)),Schülerdaten!P494),"")</f>
        <v/>
      </c>
      <c r="Q491" s="148" t="str">
        <f>IF(AND(A491&lt;&gt;"",Schülerdaten!AL494&lt;&gt;""),IF(Schülerdaten!AL494=TRUE,INDEX(codespe,MATCH(Schülerdaten!Q494,libspe,0)),Schülerdaten!Q494),"")</f>
        <v/>
      </c>
      <c r="R491" s="148" t="str">
        <f>IF(AND(A491&lt;&gt;"",OR(Schülerdaten!AM494&lt;&gt;"",Schülerdaten!AT494=FALSE)),IF(Schülerdaten!AM494=TRUE,INDEX(codemp1,MATCH(Schülerdaten!R494,libmp1,0)),IF(Schülerdaten!AT494=FALSE,0,Schülerdaten!R494)),"")</f>
        <v/>
      </c>
      <c r="S491" s="148" t="str">
        <f t="shared" si="22"/>
        <v/>
      </c>
      <c r="T491" s="148" t="str">
        <f t="shared" si="23"/>
        <v/>
      </c>
      <c r="U491" s="148" t="str">
        <f>IF(AND(A491&lt;&gt;"",Schülerdaten!S494&lt;&gt;""),Schülerdaten!S494,"")</f>
        <v/>
      </c>
      <c r="V491" s="148" t="str">
        <f>IF(AND(A491&lt;&gt;"",Schülerdaten!T494&lt;&gt;""),Schülerdaten!T494,"")</f>
        <v/>
      </c>
      <c r="W491" s="148" t="str">
        <f>IF(AND(A491&lt;&gt;"",Schülerdaten!U494&lt;&gt;""),Schülerdaten!U494,"")</f>
        <v/>
      </c>
      <c r="X491" s="148" t="str">
        <f>IF(AND(A491&lt;&gt;"",Schülerdaten!V494&lt;&gt;""),Schülerdaten!V494,"")</f>
        <v/>
      </c>
      <c r="Y491" s="148" t="str">
        <f>IF(AND(A491&lt;&gt;"",Schülerdaten!W494&lt;&gt;""),Schülerdaten!W494,"")</f>
        <v/>
      </c>
      <c r="Z491" s="148" t="str">
        <f>IF(AND(A491&lt;&gt;"",Schülerdaten!X494&lt;&gt;""),Schülerdaten!X494,"")</f>
        <v/>
      </c>
    </row>
    <row r="492" spans="1:26" x14ac:dyDescent="0.2">
      <c r="A492" s="146" t="str">
        <f>IF(OR(Schülerdaten!$C495&lt;&gt;""),Schülerdaten!A495,"")</f>
        <v/>
      </c>
      <c r="B492" s="146" t="str">
        <f>IF(A492&lt;&gt;"",Schülerdaten!B495,"")</f>
        <v/>
      </c>
      <c r="C492" s="146" t="str">
        <f>IF(AND(A492&lt;&gt;"",Schülerdaten!F495&lt;&gt;""),IF(INDEX(codeclint,MATCH(Schülerdaten!F495,libclint,0))&lt;&gt;"",INDEX(codeclint,MATCH(Schülerdaten!F495,libclint,0)),""),"")</f>
        <v/>
      </c>
      <c r="D492" s="146" t="str">
        <f t="shared" si="21"/>
        <v/>
      </c>
      <c r="E492" s="146" t="str">
        <f>IF(A492&lt;&gt;"",IF(Schülerdaten!G495&lt;&gt;"",IF(Schülerdaten!AB495&lt;&gt;"",IF(Schülerdaten!G495="LOC.ID",CONCATENATE("LOC.",Schülerdaten!AU$5),Schülerdaten!G495),""),""),"")</f>
        <v/>
      </c>
      <c r="F492" s="146" t="str">
        <f>IF(A492&lt;&gt;"",IF(Schülerdaten!H495&lt;&gt;"",Schülerdaten!H495,""),"")</f>
        <v/>
      </c>
      <c r="G492" s="146" t="str">
        <f>IF(AND(A492&lt;&gt;"",Schülerdaten!AC495&lt;&gt;""),IF(Schülerdaten!AC495=TRUE,INDEX(codesex,MATCH(Schülerdaten!I495,libsex,0)),Schülerdaten!I495),"")</f>
        <v/>
      </c>
      <c r="H492" s="147" t="str">
        <f>IF(A492&lt;&gt;"",IF(Schülerdaten!J495&lt;&gt;"",Schülerdaten!J495,""),"")</f>
        <v/>
      </c>
      <c r="I492" s="148" t="str">
        <f>IF(AND(A492&lt;&gt;"",Schülerdaten!AE495&lt;&gt;""),IF(Schülerdaten!AE495=TRUE,INDEX(codenat,MATCH(Schülerdaten!K495,libnat,0)),Schülerdaten!K495),"")</f>
        <v/>
      </c>
      <c r="J492" s="148" t="str">
        <f>IF(AND(A492&lt;&gt;"",Schülerdaten!AF495&lt;&gt;""),IF(Schülerdaten!AF495=TRUE,INDEX(codelangue,MATCH(Schülerdaten!L495,liblangue,0)),Schülerdaten!L495),"")</f>
        <v/>
      </c>
      <c r="K492" s="148" t="str">
        <f>IF(AND(A492&lt;&gt;"",Schülerdaten!AH495&lt;&gt;""),IF(Schülerdaten!AH495=TRUE,IF(INDEX(codegem,MATCH(Schülerdaten!M495,libgem,0))&lt;8000,INDEX(codegem,MATCH(Schülerdaten!M495,libgem,0)),""),Schülerdaten!M495),"")</f>
        <v/>
      </c>
      <c r="L492" s="148" t="str">
        <f>IF(AND(A492&lt;&gt;"",Schülerdaten!AH495&lt;&gt;""),IF(Schülerdaten!AH495=TRUE,INDEX(codegemhist,MATCH(Schülerdaten!M495,libgem,0)),""),"")</f>
        <v/>
      </c>
      <c r="M492" s="148" t="str">
        <f>IF(AND(A492&lt;&gt;"",Schülerdaten!AH495&lt;&gt;""),IF(Schülerdaten!AH495=TRUE,IF(INDEX(codegem,MATCH(Schülerdaten!M495,libgem,0))&gt;=8000,INDEX(codegem,MATCH(Schülerdaten!M495,libgem,0)),""),Schülerdaten!M495),"")</f>
        <v/>
      </c>
      <c r="N492" s="148" t="str">
        <f>IF(AND(A492&lt;&gt;"",Schülerdaten!AI495&lt;&gt;""),IF(Schülerdaten!AI495=TRUE,INDEX(codeschart,MATCH(Schülerdaten!N495,libschart,0)),Schülerdaten!N495),"")</f>
        <v/>
      </c>
      <c r="O492" s="148" t="str">
        <f>IF(AND(A492&lt;&gt;"",Schülerdaten!O495&lt;&gt;""),Schülerdaten!O495,"")</f>
        <v/>
      </c>
      <c r="P492" s="148" t="str">
        <f>IF(AND(A492&lt;&gt;"",Schülerdaten!AK495&lt;&gt;""),IF(Schülerdaten!AK495=TRUE,INDEX(codeform,MATCH(Schülerdaten!P495,libform,0)),Schülerdaten!P495),"")</f>
        <v/>
      </c>
      <c r="Q492" s="148" t="str">
        <f>IF(AND(A492&lt;&gt;"",Schülerdaten!AL495&lt;&gt;""),IF(Schülerdaten!AL495=TRUE,INDEX(codespe,MATCH(Schülerdaten!Q495,libspe,0)),Schülerdaten!Q495),"")</f>
        <v/>
      </c>
      <c r="R492" s="148" t="str">
        <f>IF(AND(A492&lt;&gt;"",OR(Schülerdaten!AM495&lt;&gt;"",Schülerdaten!AT495=FALSE)),IF(Schülerdaten!AM495=TRUE,INDEX(codemp1,MATCH(Schülerdaten!R495,libmp1,0)),IF(Schülerdaten!AT495=FALSE,0,Schülerdaten!R495)),"")</f>
        <v/>
      </c>
      <c r="S492" s="148" t="str">
        <f t="shared" si="22"/>
        <v/>
      </c>
      <c r="T492" s="148" t="str">
        <f t="shared" si="23"/>
        <v/>
      </c>
      <c r="U492" s="148" t="str">
        <f>IF(AND(A492&lt;&gt;"",Schülerdaten!S495&lt;&gt;""),Schülerdaten!S495,"")</f>
        <v/>
      </c>
      <c r="V492" s="148" t="str">
        <f>IF(AND(A492&lt;&gt;"",Schülerdaten!T495&lt;&gt;""),Schülerdaten!T495,"")</f>
        <v/>
      </c>
      <c r="W492" s="148" t="str">
        <f>IF(AND(A492&lt;&gt;"",Schülerdaten!U495&lt;&gt;""),Schülerdaten!U495,"")</f>
        <v/>
      </c>
      <c r="X492" s="148" t="str">
        <f>IF(AND(A492&lt;&gt;"",Schülerdaten!V495&lt;&gt;""),Schülerdaten!V495,"")</f>
        <v/>
      </c>
      <c r="Y492" s="148" t="str">
        <f>IF(AND(A492&lt;&gt;"",Schülerdaten!W495&lt;&gt;""),Schülerdaten!W495,"")</f>
        <v/>
      </c>
      <c r="Z492" s="148" t="str">
        <f>IF(AND(A492&lt;&gt;"",Schülerdaten!X495&lt;&gt;""),Schülerdaten!X495,"")</f>
        <v/>
      </c>
    </row>
    <row r="493" spans="1:26" x14ac:dyDescent="0.2">
      <c r="A493" s="146" t="str">
        <f>IF(OR(Schülerdaten!$C496&lt;&gt;""),Schülerdaten!A496,"")</f>
        <v/>
      </c>
      <c r="B493" s="146" t="str">
        <f>IF(A493&lt;&gt;"",Schülerdaten!B496,"")</f>
        <v/>
      </c>
      <c r="C493" s="146" t="str">
        <f>IF(AND(A493&lt;&gt;"",Schülerdaten!F496&lt;&gt;""),IF(INDEX(codeclint,MATCH(Schülerdaten!F496,libclint,0))&lt;&gt;"",INDEX(codeclint,MATCH(Schülerdaten!F496,libclint,0)),""),"")</f>
        <v/>
      </c>
      <c r="D493" s="146" t="str">
        <f t="shared" si="21"/>
        <v/>
      </c>
      <c r="E493" s="146" t="str">
        <f>IF(A493&lt;&gt;"",IF(Schülerdaten!G496&lt;&gt;"",IF(Schülerdaten!AB496&lt;&gt;"",IF(Schülerdaten!G496="LOC.ID",CONCATENATE("LOC.",Schülerdaten!AU$5),Schülerdaten!G496),""),""),"")</f>
        <v/>
      </c>
      <c r="F493" s="146" t="str">
        <f>IF(A493&lt;&gt;"",IF(Schülerdaten!H496&lt;&gt;"",Schülerdaten!H496,""),"")</f>
        <v/>
      </c>
      <c r="G493" s="146" t="str">
        <f>IF(AND(A493&lt;&gt;"",Schülerdaten!AC496&lt;&gt;""),IF(Schülerdaten!AC496=TRUE,INDEX(codesex,MATCH(Schülerdaten!I496,libsex,0)),Schülerdaten!I496),"")</f>
        <v/>
      </c>
      <c r="H493" s="147" t="str">
        <f>IF(A493&lt;&gt;"",IF(Schülerdaten!J496&lt;&gt;"",Schülerdaten!J496,""),"")</f>
        <v/>
      </c>
      <c r="I493" s="148" t="str">
        <f>IF(AND(A493&lt;&gt;"",Schülerdaten!AE496&lt;&gt;""),IF(Schülerdaten!AE496=TRUE,INDEX(codenat,MATCH(Schülerdaten!K496,libnat,0)),Schülerdaten!K496),"")</f>
        <v/>
      </c>
      <c r="J493" s="148" t="str">
        <f>IF(AND(A493&lt;&gt;"",Schülerdaten!AF496&lt;&gt;""),IF(Schülerdaten!AF496=TRUE,INDEX(codelangue,MATCH(Schülerdaten!L496,liblangue,0)),Schülerdaten!L496),"")</f>
        <v/>
      </c>
      <c r="K493" s="148" t="str">
        <f>IF(AND(A493&lt;&gt;"",Schülerdaten!AH496&lt;&gt;""),IF(Schülerdaten!AH496=TRUE,IF(INDEX(codegem,MATCH(Schülerdaten!M496,libgem,0))&lt;8000,INDEX(codegem,MATCH(Schülerdaten!M496,libgem,0)),""),Schülerdaten!M496),"")</f>
        <v/>
      </c>
      <c r="L493" s="148" t="str">
        <f>IF(AND(A493&lt;&gt;"",Schülerdaten!AH496&lt;&gt;""),IF(Schülerdaten!AH496=TRUE,INDEX(codegemhist,MATCH(Schülerdaten!M496,libgem,0)),""),"")</f>
        <v/>
      </c>
      <c r="M493" s="148" t="str">
        <f>IF(AND(A493&lt;&gt;"",Schülerdaten!AH496&lt;&gt;""),IF(Schülerdaten!AH496=TRUE,IF(INDEX(codegem,MATCH(Schülerdaten!M496,libgem,0))&gt;=8000,INDEX(codegem,MATCH(Schülerdaten!M496,libgem,0)),""),Schülerdaten!M496),"")</f>
        <v/>
      </c>
      <c r="N493" s="148" t="str">
        <f>IF(AND(A493&lt;&gt;"",Schülerdaten!AI496&lt;&gt;""),IF(Schülerdaten!AI496=TRUE,INDEX(codeschart,MATCH(Schülerdaten!N496,libschart,0)),Schülerdaten!N496),"")</f>
        <v/>
      </c>
      <c r="O493" s="148" t="str">
        <f>IF(AND(A493&lt;&gt;"",Schülerdaten!O496&lt;&gt;""),Schülerdaten!O496,"")</f>
        <v/>
      </c>
      <c r="P493" s="148" t="str">
        <f>IF(AND(A493&lt;&gt;"",Schülerdaten!AK496&lt;&gt;""),IF(Schülerdaten!AK496=TRUE,INDEX(codeform,MATCH(Schülerdaten!P496,libform,0)),Schülerdaten!P496),"")</f>
        <v/>
      </c>
      <c r="Q493" s="148" t="str">
        <f>IF(AND(A493&lt;&gt;"",Schülerdaten!AL496&lt;&gt;""),IF(Schülerdaten!AL496=TRUE,INDEX(codespe,MATCH(Schülerdaten!Q496,libspe,0)),Schülerdaten!Q496),"")</f>
        <v/>
      </c>
      <c r="R493" s="148" t="str">
        <f>IF(AND(A493&lt;&gt;"",OR(Schülerdaten!AM496&lt;&gt;"",Schülerdaten!AT496=FALSE)),IF(Schülerdaten!AM496=TRUE,INDEX(codemp1,MATCH(Schülerdaten!R496,libmp1,0)),IF(Schülerdaten!AT496=FALSE,0,Schülerdaten!R496)),"")</f>
        <v/>
      </c>
      <c r="S493" s="148" t="str">
        <f t="shared" si="22"/>
        <v/>
      </c>
      <c r="T493" s="148" t="str">
        <f t="shared" si="23"/>
        <v/>
      </c>
      <c r="U493" s="148" t="str">
        <f>IF(AND(A493&lt;&gt;"",Schülerdaten!S496&lt;&gt;""),Schülerdaten!S496,"")</f>
        <v/>
      </c>
      <c r="V493" s="148" t="str">
        <f>IF(AND(A493&lt;&gt;"",Schülerdaten!T496&lt;&gt;""),Schülerdaten!T496,"")</f>
        <v/>
      </c>
      <c r="W493" s="148" t="str">
        <f>IF(AND(A493&lt;&gt;"",Schülerdaten!U496&lt;&gt;""),Schülerdaten!U496,"")</f>
        <v/>
      </c>
      <c r="X493" s="148" t="str">
        <f>IF(AND(A493&lt;&gt;"",Schülerdaten!V496&lt;&gt;""),Schülerdaten!V496,"")</f>
        <v/>
      </c>
      <c r="Y493" s="148" t="str">
        <f>IF(AND(A493&lt;&gt;"",Schülerdaten!W496&lt;&gt;""),Schülerdaten!W496,"")</f>
        <v/>
      </c>
      <c r="Z493" s="148" t="str">
        <f>IF(AND(A493&lt;&gt;"",Schülerdaten!X496&lt;&gt;""),Schülerdaten!X496,"")</f>
        <v/>
      </c>
    </row>
    <row r="494" spans="1:26" x14ac:dyDescent="0.2">
      <c r="A494" s="146" t="str">
        <f>IF(OR(Schülerdaten!$C497&lt;&gt;""),Schülerdaten!A497,"")</f>
        <v/>
      </c>
      <c r="B494" s="146" t="str">
        <f>IF(A494&lt;&gt;"",Schülerdaten!B497,"")</f>
        <v/>
      </c>
      <c r="C494" s="146" t="str">
        <f>IF(AND(A494&lt;&gt;"",Schülerdaten!F497&lt;&gt;""),IF(INDEX(codeclint,MATCH(Schülerdaten!F497,libclint,0))&lt;&gt;"",INDEX(codeclint,MATCH(Schülerdaten!F497,libclint,0)),""),"")</f>
        <v/>
      </c>
      <c r="D494" s="146" t="str">
        <f t="shared" si="21"/>
        <v/>
      </c>
      <c r="E494" s="146" t="str">
        <f>IF(A494&lt;&gt;"",IF(Schülerdaten!G497&lt;&gt;"",IF(Schülerdaten!AB497&lt;&gt;"",IF(Schülerdaten!G497="LOC.ID",CONCATENATE("LOC.",Schülerdaten!AU$5),Schülerdaten!G497),""),""),"")</f>
        <v/>
      </c>
      <c r="F494" s="146" t="str">
        <f>IF(A494&lt;&gt;"",IF(Schülerdaten!H497&lt;&gt;"",Schülerdaten!H497,""),"")</f>
        <v/>
      </c>
      <c r="G494" s="146" t="str">
        <f>IF(AND(A494&lt;&gt;"",Schülerdaten!AC497&lt;&gt;""),IF(Schülerdaten!AC497=TRUE,INDEX(codesex,MATCH(Schülerdaten!I497,libsex,0)),Schülerdaten!I497),"")</f>
        <v/>
      </c>
      <c r="H494" s="147" t="str">
        <f>IF(A494&lt;&gt;"",IF(Schülerdaten!J497&lt;&gt;"",Schülerdaten!J497,""),"")</f>
        <v/>
      </c>
      <c r="I494" s="148" t="str">
        <f>IF(AND(A494&lt;&gt;"",Schülerdaten!AE497&lt;&gt;""),IF(Schülerdaten!AE497=TRUE,INDEX(codenat,MATCH(Schülerdaten!K497,libnat,0)),Schülerdaten!K497),"")</f>
        <v/>
      </c>
      <c r="J494" s="148" t="str">
        <f>IF(AND(A494&lt;&gt;"",Schülerdaten!AF497&lt;&gt;""),IF(Schülerdaten!AF497=TRUE,INDEX(codelangue,MATCH(Schülerdaten!L497,liblangue,0)),Schülerdaten!L497),"")</f>
        <v/>
      </c>
      <c r="K494" s="148" t="str">
        <f>IF(AND(A494&lt;&gt;"",Schülerdaten!AH497&lt;&gt;""),IF(Schülerdaten!AH497=TRUE,IF(INDEX(codegem,MATCH(Schülerdaten!M497,libgem,0))&lt;8000,INDEX(codegem,MATCH(Schülerdaten!M497,libgem,0)),""),Schülerdaten!M497),"")</f>
        <v/>
      </c>
      <c r="L494" s="148" t="str">
        <f>IF(AND(A494&lt;&gt;"",Schülerdaten!AH497&lt;&gt;""),IF(Schülerdaten!AH497=TRUE,INDEX(codegemhist,MATCH(Schülerdaten!M497,libgem,0)),""),"")</f>
        <v/>
      </c>
      <c r="M494" s="148" t="str">
        <f>IF(AND(A494&lt;&gt;"",Schülerdaten!AH497&lt;&gt;""),IF(Schülerdaten!AH497=TRUE,IF(INDEX(codegem,MATCH(Schülerdaten!M497,libgem,0))&gt;=8000,INDEX(codegem,MATCH(Schülerdaten!M497,libgem,0)),""),Schülerdaten!M497),"")</f>
        <v/>
      </c>
      <c r="N494" s="148" t="str">
        <f>IF(AND(A494&lt;&gt;"",Schülerdaten!AI497&lt;&gt;""),IF(Schülerdaten!AI497=TRUE,INDEX(codeschart,MATCH(Schülerdaten!N497,libschart,0)),Schülerdaten!N497),"")</f>
        <v/>
      </c>
      <c r="O494" s="148" t="str">
        <f>IF(AND(A494&lt;&gt;"",Schülerdaten!O497&lt;&gt;""),Schülerdaten!O497,"")</f>
        <v/>
      </c>
      <c r="P494" s="148" t="str">
        <f>IF(AND(A494&lt;&gt;"",Schülerdaten!AK497&lt;&gt;""),IF(Schülerdaten!AK497=TRUE,INDEX(codeform,MATCH(Schülerdaten!P497,libform,0)),Schülerdaten!P497),"")</f>
        <v/>
      </c>
      <c r="Q494" s="148" t="str">
        <f>IF(AND(A494&lt;&gt;"",Schülerdaten!AL497&lt;&gt;""),IF(Schülerdaten!AL497=TRUE,INDEX(codespe,MATCH(Schülerdaten!Q497,libspe,0)),Schülerdaten!Q497),"")</f>
        <v/>
      </c>
      <c r="R494" s="148" t="str">
        <f>IF(AND(A494&lt;&gt;"",OR(Schülerdaten!AM497&lt;&gt;"",Schülerdaten!AT497=FALSE)),IF(Schülerdaten!AM497=TRUE,INDEX(codemp1,MATCH(Schülerdaten!R497,libmp1,0)),IF(Schülerdaten!AT497=FALSE,0,Schülerdaten!R497)),"")</f>
        <v/>
      </c>
      <c r="S494" s="148" t="str">
        <f t="shared" si="22"/>
        <v/>
      </c>
      <c r="T494" s="148" t="str">
        <f t="shared" si="23"/>
        <v/>
      </c>
      <c r="U494" s="148" t="str">
        <f>IF(AND(A494&lt;&gt;"",Schülerdaten!S497&lt;&gt;""),Schülerdaten!S497,"")</f>
        <v/>
      </c>
      <c r="V494" s="148" t="str">
        <f>IF(AND(A494&lt;&gt;"",Schülerdaten!T497&lt;&gt;""),Schülerdaten!T497,"")</f>
        <v/>
      </c>
      <c r="W494" s="148" t="str">
        <f>IF(AND(A494&lt;&gt;"",Schülerdaten!U497&lt;&gt;""),Schülerdaten!U497,"")</f>
        <v/>
      </c>
      <c r="X494" s="148" t="str">
        <f>IF(AND(A494&lt;&gt;"",Schülerdaten!V497&lt;&gt;""),Schülerdaten!V497,"")</f>
        <v/>
      </c>
      <c r="Y494" s="148" t="str">
        <f>IF(AND(A494&lt;&gt;"",Schülerdaten!W497&lt;&gt;""),Schülerdaten!W497,"")</f>
        <v/>
      </c>
      <c r="Z494" s="148" t="str">
        <f>IF(AND(A494&lt;&gt;"",Schülerdaten!X497&lt;&gt;""),Schülerdaten!X497,"")</f>
        <v/>
      </c>
    </row>
    <row r="495" spans="1:26" x14ac:dyDescent="0.2">
      <c r="A495" s="146" t="str">
        <f>IF(OR(Schülerdaten!$C498&lt;&gt;""),Schülerdaten!A498,"")</f>
        <v/>
      </c>
      <c r="B495" s="146" t="str">
        <f>IF(A495&lt;&gt;"",Schülerdaten!B498,"")</f>
        <v/>
      </c>
      <c r="C495" s="146" t="str">
        <f>IF(AND(A495&lt;&gt;"",Schülerdaten!F498&lt;&gt;""),IF(INDEX(codeclint,MATCH(Schülerdaten!F498,libclint,0))&lt;&gt;"",INDEX(codeclint,MATCH(Schülerdaten!F498,libclint,0)),""),"")</f>
        <v/>
      </c>
      <c r="D495" s="146" t="str">
        <f t="shared" si="21"/>
        <v/>
      </c>
      <c r="E495" s="146" t="str">
        <f>IF(A495&lt;&gt;"",IF(Schülerdaten!G498&lt;&gt;"",IF(Schülerdaten!AB498&lt;&gt;"",IF(Schülerdaten!G498="LOC.ID",CONCATENATE("LOC.",Schülerdaten!AU$5),Schülerdaten!G498),""),""),"")</f>
        <v/>
      </c>
      <c r="F495" s="146" t="str">
        <f>IF(A495&lt;&gt;"",IF(Schülerdaten!H498&lt;&gt;"",Schülerdaten!H498,""),"")</f>
        <v/>
      </c>
      <c r="G495" s="146" t="str">
        <f>IF(AND(A495&lt;&gt;"",Schülerdaten!AC498&lt;&gt;""),IF(Schülerdaten!AC498=TRUE,INDEX(codesex,MATCH(Schülerdaten!I498,libsex,0)),Schülerdaten!I498),"")</f>
        <v/>
      </c>
      <c r="H495" s="147" t="str">
        <f>IF(A495&lt;&gt;"",IF(Schülerdaten!J498&lt;&gt;"",Schülerdaten!J498,""),"")</f>
        <v/>
      </c>
      <c r="I495" s="148" t="str">
        <f>IF(AND(A495&lt;&gt;"",Schülerdaten!AE498&lt;&gt;""),IF(Schülerdaten!AE498=TRUE,INDEX(codenat,MATCH(Schülerdaten!K498,libnat,0)),Schülerdaten!K498),"")</f>
        <v/>
      </c>
      <c r="J495" s="148" t="str">
        <f>IF(AND(A495&lt;&gt;"",Schülerdaten!AF498&lt;&gt;""),IF(Schülerdaten!AF498=TRUE,INDEX(codelangue,MATCH(Schülerdaten!L498,liblangue,0)),Schülerdaten!L498),"")</f>
        <v/>
      </c>
      <c r="K495" s="148" t="str">
        <f>IF(AND(A495&lt;&gt;"",Schülerdaten!AH498&lt;&gt;""),IF(Schülerdaten!AH498=TRUE,IF(INDEX(codegem,MATCH(Schülerdaten!M498,libgem,0))&lt;8000,INDEX(codegem,MATCH(Schülerdaten!M498,libgem,0)),""),Schülerdaten!M498),"")</f>
        <v/>
      </c>
      <c r="L495" s="148" t="str">
        <f>IF(AND(A495&lt;&gt;"",Schülerdaten!AH498&lt;&gt;""),IF(Schülerdaten!AH498=TRUE,INDEX(codegemhist,MATCH(Schülerdaten!M498,libgem,0)),""),"")</f>
        <v/>
      </c>
      <c r="M495" s="148" t="str">
        <f>IF(AND(A495&lt;&gt;"",Schülerdaten!AH498&lt;&gt;""),IF(Schülerdaten!AH498=TRUE,IF(INDEX(codegem,MATCH(Schülerdaten!M498,libgem,0))&gt;=8000,INDEX(codegem,MATCH(Schülerdaten!M498,libgem,0)),""),Schülerdaten!M498),"")</f>
        <v/>
      </c>
      <c r="N495" s="148" t="str">
        <f>IF(AND(A495&lt;&gt;"",Schülerdaten!AI498&lt;&gt;""),IF(Schülerdaten!AI498=TRUE,INDEX(codeschart,MATCH(Schülerdaten!N498,libschart,0)),Schülerdaten!N498),"")</f>
        <v/>
      </c>
      <c r="O495" s="148" t="str">
        <f>IF(AND(A495&lt;&gt;"",Schülerdaten!O498&lt;&gt;""),Schülerdaten!O498,"")</f>
        <v/>
      </c>
      <c r="P495" s="148" t="str">
        <f>IF(AND(A495&lt;&gt;"",Schülerdaten!AK498&lt;&gt;""),IF(Schülerdaten!AK498=TRUE,INDEX(codeform,MATCH(Schülerdaten!P498,libform,0)),Schülerdaten!P498),"")</f>
        <v/>
      </c>
      <c r="Q495" s="148" t="str">
        <f>IF(AND(A495&lt;&gt;"",Schülerdaten!AL498&lt;&gt;""),IF(Schülerdaten!AL498=TRUE,INDEX(codespe,MATCH(Schülerdaten!Q498,libspe,0)),Schülerdaten!Q498),"")</f>
        <v/>
      </c>
      <c r="R495" s="148" t="str">
        <f>IF(AND(A495&lt;&gt;"",OR(Schülerdaten!AM498&lt;&gt;"",Schülerdaten!AT498=FALSE)),IF(Schülerdaten!AM498=TRUE,INDEX(codemp1,MATCH(Schülerdaten!R498,libmp1,0)),IF(Schülerdaten!AT498=FALSE,0,Schülerdaten!R498)),"")</f>
        <v/>
      </c>
      <c r="S495" s="148" t="str">
        <f t="shared" si="22"/>
        <v/>
      </c>
      <c r="T495" s="148" t="str">
        <f t="shared" si="23"/>
        <v/>
      </c>
      <c r="U495" s="148" t="str">
        <f>IF(AND(A495&lt;&gt;"",Schülerdaten!S498&lt;&gt;""),Schülerdaten!S498,"")</f>
        <v/>
      </c>
      <c r="V495" s="148" t="str">
        <f>IF(AND(A495&lt;&gt;"",Schülerdaten!T498&lt;&gt;""),Schülerdaten!T498,"")</f>
        <v/>
      </c>
      <c r="W495" s="148" t="str">
        <f>IF(AND(A495&lt;&gt;"",Schülerdaten!U498&lt;&gt;""),Schülerdaten!U498,"")</f>
        <v/>
      </c>
      <c r="X495" s="148" t="str">
        <f>IF(AND(A495&lt;&gt;"",Schülerdaten!V498&lt;&gt;""),Schülerdaten!V498,"")</f>
        <v/>
      </c>
      <c r="Y495" s="148" t="str">
        <f>IF(AND(A495&lt;&gt;"",Schülerdaten!W498&lt;&gt;""),Schülerdaten!W498,"")</f>
        <v/>
      </c>
      <c r="Z495" s="148" t="str">
        <f>IF(AND(A495&lt;&gt;"",Schülerdaten!X498&lt;&gt;""),Schülerdaten!X498,"")</f>
        <v/>
      </c>
    </row>
    <row r="496" spans="1:26" x14ac:dyDescent="0.2">
      <c r="A496" s="146" t="str">
        <f>IF(OR(Schülerdaten!$C499&lt;&gt;""),Schülerdaten!A499,"")</f>
        <v/>
      </c>
      <c r="B496" s="146" t="str">
        <f>IF(A496&lt;&gt;"",Schülerdaten!B499,"")</f>
        <v/>
      </c>
      <c r="C496" s="146" t="str">
        <f>IF(AND(A496&lt;&gt;"",Schülerdaten!F499&lt;&gt;""),IF(INDEX(codeclint,MATCH(Schülerdaten!F499,libclint,0))&lt;&gt;"",INDEX(codeclint,MATCH(Schülerdaten!F499,libclint,0)),""),"")</f>
        <v/>
      </c>
      <c r="D496" s="146" t="str">
        <f t="shared" si="21"/>
        <v/>
      </c>
      <c r="E496" s="146" t="str">
        <f>IF(A496&lt;&gt;"",IF(Schülerdaten!G499&lt;&gt;"",IF(Schülerdaten!AB499&lt;&gt;"",IF(Schülerdaten!G499="LOC.ID",CONCATENATE("LOC.",Schülerdaten!AU$5),Schülerdaten!G499),""),""),"")</f>
        <v/>
      </c>
      <c r="F496" s="146" t="str">
        <f>IF(A496&lt;&gt;"",IF(Schülerdaten!H499&lt;&gt;"",Schülerdaten!H499,""),"")</f>
        <v/>
      </c>
      <c r="G496" s="146" t="str">
        <f>IF(AND(A496&lt;&gt;"",Schülerdaten!AC499&lt;&gt;""),IF(Schülerdaten!AC499=TRUE,INDEX(codesex,MATCH(Schülerdaten!I499,libsex,0)),Schülerdaten!I499),"")</f>
        <v/>
      </c>
      <c r="H496" s="147" t="str">
        <f>IF(A496&lt;&gt;"",IF(Schülerdaten!J499&lt;&gt;"",Schülerdaten!J499,""),"")</f>
        <v/>
      </c>
      <c r="I496" s="148" t="str">
        <f>IF(AND(A496&lt;&gt;"",Schülerdaten!AE499&lt;&gt;""),IF(Schülerdaten!AE499=TRUE,INDEX(codenat,MATCH(Schülerdaten!K499,libnat,0)),Schülerdaten!K499),"")</f>
        <v/>
      </c>
      <c r="J496" s="148" t="str">
        <f>IF(AND(A496&lt;&gt;"",Schülerdaten!AF499&lt;&gt;""),IF(Schülerdaten!AF499=TRUE,INDEX(codelangue,MATCH(Schülerdaten!L499,liblangue,0)),Schülerdaten!L499),"")</f>
        <v/>
      </c>
      <c r="K496" s="148" t="str">
        <f>IF(AND(A496&lt;&gt;"",Schülerdaten!AH499&lt;&gt;""),IF(Schülerdaten!AH499=TRUE,IF(INDEX(codegem,MATCH(Schülerdaten!M499,libgem,0))&lt;8000,INDEX(codegem,MATCH(Schülerdaten!M499,libgem,0)),""),Schülerdaten!M499),"")</f>
        <v/>
      </c>
      <c r="L496" s="148" t="str">
        <f>IF(AND(A496&lt;&gt;"",Schülerdaten!AH499&lt;&gt;""),IF(Schülerdaten!AH499=TRUE,INDEX(codegemhist,MATCH(Schülerdaten!M499,libgem,0)),""),"")</f>
        <v/>
      </c>
      <c r="M496" s="148" t="str">
        <f>IF(AND(A496&lt;&gt;"",Schülerdaten!AH499&lt;&gt;""),IF(Schülerdaten!AH499=TRUE,IF(INDEX(codegem,MATCH(Schülerdaten!M499,libgem,0))&gt;=8000,INDEX(codegem,MATCH(Schülerdaten!M499,libgem,0)),""),Schülerdaten!M499),"")</f>
        <v/>
      </c>
      <c r="N496" s="148" t="str">
        <f>IF(AND(A496&lt;&gt;"",Schülerdaten!AI499&lt;&gt;""),IF(Schülerdaten!AI499=TRUE,INDEX(codeschart,MATCH(Schülerdaten!N499,libschart,0)),Schülerdaten!N499),"")</f>
        <v/>
      </c>
      <c r="O496" s="148" t="str">
        <f>IF(AND(A496&lt;&gt;"",Schülerdaten!O499&lt;&gt;""),Schülerdaten!O499,"")</f>
        <v/>
      </c>
      <c r="P496" s="148" t="str">
        <f>IF(AND(A496&lt;&gt;"",Schülerdaten!AK499&lt;&gt;""),IF(Schülerdaten!AK499=TRUE,INDEX(codeform,MATCH(Schülerdaten!P499,libform,0)),Schülerdaten!P499),"")</f>
        <v/>
      </c>
      <c r="Q496" s="148" t="str">
        <f>IF(AND(A496&lt;&gt;"",Schülerdaten!AL499&lt;&gt;""),IF(Schülerdaten!AL499=TRUE,INDEX(codespe,MATCH(Schülerdaten!Q499,libspe,0)),Schülerdaten!Q499),"")</f>
        <v/>
      </c>
      <c r="R496" s="148" t="str">
        <f>IF(AND(A496&lt;&gt;"",OR(Schülerdaten!AM499&lt;&gt;"",Schülerdaten!AT499=FALSE)),IF(Schülerdaten!AM499=TRUE,INDEX(codemp1,MATCH(Schülerdaten!R499,libmp1,0)),IF(Schülerdaten!AT499=FALSE,0,Schülerdaten!R499)),"")</f>
        <v/>
      </c>
      <c r="S496" s="148" t="str">
        <f t="shared" si="22"/>
        <v/>
      </c>
      <c r="T496" s="148" t="str">
        <f t="shared" si="23"/>
        <v/>
      </c>
      <c r="U496" s="148" t="str">
        <f>IF(AND(A496&lt;&gt;"",Schülerdaten!S499&lt;&gt;""),Schülerdaten!S499,"")</f>
        <v/>
      </c>
      <c r="V496" s="148" t="str">
        <f>IF(AND(A496&lt;&gt;"",Schülerdaten!T499&lt;&gt;""),Schülerdaten!T499,"")</f>
        <v/>
      </c>
      <c r="W496" s="148" t="str">
        <f>IF(AND(A496&lt;&gt;"",Schülerdaten!U499&lt;&gt;""),Schülerdaten!U499,"")</f>
        <v/>
      </c>
      <c r="X496" s="148" t="str">
        <f>IF(AND(A496&lt;&gt;"",Schülerdaten!V499&lt;&gt;""),Schülerdaten!V499,"")</f>
        <v/>
      </c>
      <c r="Y496" s="148" t="str">
        <f>IF(AND(A496&lt;&gt;"",Schülerdaten!W499&lt;&gt;""),Schülerdaten!W499,"")</f>
        <v/>
      </c>
      <c r="Z496" s="148" t="str">
        <f>IF(AND(A496&lt;&gt;"",Schülerdaten!X499&lt;&gt;""),Schülerdaten!X499,"")</f>
        <v/>
      </c>
    </row>
    <row r="497" spans="1:26" x14ac:dyDescent="0.2">
      <c r="A497" s="146" t="str">
        <f>IF(OR(Schülerdaten!$C500&lt;&gt;""),Schülerdaten!A500,"")</f>
        <v/>
      </c>
      <c r="B497" s="146" t="str">
        <f>IF(A497&lt;&gt;"",Schülerdaten!B500,"")</f>
        <v/>
      </c>
      <c r="C497" s="146" t="str">
        <f>IF(AND(A497&lt;&gt;"",Schülerdaten!F500&lt;&gt;""),IF(INDEX(codeclint,MATCH(Schülerdaten!F500,libclint,0))&lt;&gt;"",INDEX(codeclint,MATCH(Schülerdaten!F500,libclint,0)),""),"")</f>
        <v/>
      </c>
      <c r="D497" s="146" t="str">
        <f t="shared" si="21"/>
        <v/>
      </c>
      <c r="E497" s="146" t="str">
        <f>IF(A497&lt;&gt;"",IF(Schülerdaten!G500&lt;&gt;"",IF(Schülerdaten!AB500&lt;&gt;"",IF(Schülerdaten!G500="LOC.ID",CONCATENATE("LOC.",Schülerdaten!AU$5),Schülerdaten!G500),""),""),"")</f>
        <v/>
      </c>
      <c r="F497" s="146" t="str">
        <f>IF(A497&lt;&gt;"",IF(Schülerdaten!H500&lt;&gt;"",Schülerdaten!H500,""),"")</f>
        <v/>
      </c>
      <c r="G497" s="146" t="str">
        <f>IF(AND(A497&lt;&gt;"",Schülerdaten!AC500&lt;&gt;""),IF(Schülerdaten!AC500=TRUE,INDEX(codesex,MATCH(Schülerdaten!I500,libsex,0)),Schülerdaten!I500),"")</f>
        <v/>
      </c>
      <c r="H497" s="147" t="str">
        <f>IF(A497&lt;&gt;"",IF(Schülerdaten!J500&lt;&gt;"",Schülerdaten!J500,""),"")</f>
        <v/>
      </c>
      <c r="I497" s="148" t="str">
        <f>IF(AND(A497&lt;&gt;"",Schülerdaten!AE500&lt;&gt;""),IF(Schülerdaten!AE500=TRUE,INDEX(codenat,MATCH(Schülerdaten!K500,libnat,0)),Schülerdaten!K500),"")</f>
        <v/>
      </c>
      <c r="J497" s="148" t="str">
        <f>IF(AND(A497&lt;&gt;"",Schülerdaten!AF500&lt;&gt;""),IF(Schülerdaten!AF500=TRUE,INDEX(codelangue,MATCH(Schülerdaten!L500,liblangue,0)),Schülerdaten!L500),"")</f>
        <v/>
      </c>
      <c r="K497" s="148" t="str">
        <f>IF(AND(A497&lt;&gt;"",Schülerdaten!AH500&lt;&gt;""),IF(Schülerdaten!AH500=TRUE,IF(INDEX(codegem,MATCH(Schülerdaten!M500,libgem,0))&lt;8000,INDEX(codegem,MATCH(Schülerdaten!M500,libgem,0)),""),Schülerdaten!M500),"")</f>
        <v/>
      </c>
      <c r="L497" s="148" t="str">
        <f>IF(AND(A497&lt;&gt;"",Schülerdaten!AH500&lt;&gt;""),IF(Schülerdaten!AH500=TRUE,INDEX(codegemhist,MATCH(Schülerdaten!M500,libgem,0)),""),"")</f>
        <v/>
      </c>
      <c r="M497" s="148" t="str">
        <f>IF(AND(A497&lt;&gt;"",Schülerdaten!AH500&lt;&gt;""),IF(Schülerdaten!AH500=TRUE,IF(INDEX(codegem,MATCH(Schülerdaten!M500,libgem,0))&gt;=8000,INDEX(codegem,MATCH(Schülerdaten!M500,libgem,0)),""),Schülerdaten!M500),"")</f>
        <v/>
      </c>
      <c r="N497" s="148" t="str">
        <f>IF(AND(A497&lt;&gt;"",Schülerdaten!AI500&lt;&gt;""),IF(Schülerdaten!AI500=TRUE,INDEX(codeschart,MATCH(Schülerdaten!N500,libschart,0)),Schülerdaten!N500),"")</f>
        <v/>
      </c>
      <c r="O497" s="148" t="str">
        <f>IF(AND(A497&lt;&gt;"",Schülerdaten!O500&lt;&gt;""),Schülerdaten!O500,"")</f>
        <v/>
      </c>
      <c r="P497" s="148" t="str">
        <f>IF(AND(A497&lt;&gt;"",Schülerdaten!AK500&lt;&gt;""),IF(Schülerdaten!AK500=TRUE,INDEX(codeform,MATCH(Schülerdaten!P500,libform,0)),Schülerdaten!P500),"")</f>
        <v/>
      </c>
      <c r="Q497" s="148" t="str">
        <f>IF(AND(A497&lt;&gt;"",Schülerdaten!AL500&lt;&gt;""),IF(Schülerdaten!AL500=TRUE,INDEX(codespe,MATCH(Schülerdaten!Q500,libspe,0)),Schülerdaten!Q500),"")</f>
        <v/>
      </c>
      <c r="R497" s="148" t="str">
        <f>IF(AND(A497&lt;&gt;"",OR(Schülerdaten!AM500&lt;&gt;"",Schülerdaten!AT500=FALSE)),IF(Schülerdaten!AM500=TRUE,INDEX(codemp1,MATCH(Schülerdaten!R500,libmp1,0)),IF(Schülerdaten!AT500=FALSE,0,Schülerdaten!R500)),"")</f>
        <v/>
      </c>
      <c r="S497" s="148" t="str">
        <f t="shared" si="22"/>
        <v/>
      </c>
      <c r="T497" s="148" t="str">
        <f t="shared" si="23"/>
        <v/>
      </c>
      <c r="U497" s="148" t="str">
        <f>IF(AND(A497&lt;&gt;"",Schülerdaten!S500&lt;&gt;""),Schülerdaten!S500,"")</f>
        <v/>
      </c>
      <c r="V497" s="148" t="str">
        <f>IF(AND(A497&lt;&gt;"",Schülerdaten!T500&lt;&gt;""),Schülerdaten!T500,"")</f>
        <v/>
      </c>
      <c r="W497" s="148" t="str">
        <f>IF(AND(A497&lt;&gt;"",Schülerdaten!U500&lt;&gt;""),Schülerdaten!U500,"")</f>
        <v/>
      </c>
      <c r="X497" s="148" t="str">
        <f>IF(AND(A497&lt;&gt;"",Schülerdaten!V500&lt;&gt;""),Schülerdaten!V500,"")</f>
        <v/>
      </c>
      <c r="Y497" s="148" t="str">
        <f>IF(AND(A497&lt;&gt;"",Schülerdaten!W500&lt;&gt;""),Schülerdaten!W500,"")</f>
        <v/>
      </c>
      <c r="Z497" s="148" t="str">
        <f>IF(AND(A497&lt;&gt;"",Schülerdaten!X500&lt;&gt;""),Schülerdaten!X500,"")</f>
        <v/>
      </c>
    </row>
    <row r="498" spans="1:26" x14ac:dyDescent="0.2">
      <c r="A498" s="146" t="str">
        <f>IF(OR(Schülerdaten!$C501&lt;&gt;""),Schülerdaten!A501,"")</f>
        <v/>
      </c>
      <c r="B498" s="146" t="str">
        <f>IF(A498&lt;&gt;"",Schülerdaten!B501,"")</f>
        <v/>
      </c>
      <c r="C498" s="146" t="str">
        <f>IF(AND(A498&lt;&gt;"",Schülerdaten!F501&lt;&gt;""),IF(INDEX(codeclint,MATCH(Schülerdaten!F501,libclint,0))&lt;&gt;"",INDEX(codeclint,MATCH(Schülerdaten!F501,libclint,0)),""),"")</f>
        <v/>
      </c>
      <c r="D498" s="146" t="str">
        <f t="shared" si="21"/>
        <v/>
      </c>
      <c r="E498" s="146" t="str">
        <f>IF(A498&lt;&gt;"",IF(Schülerdaten!G501&lt;&gt;"",IF(Schülerdaten!AB501&lt;&gt;"",IF(Schülerdaten!G501="LOC.ID",CONCATENATE("LOC.",Schülerdaten!AU$5),Schülerdaten!G501),""),""),"")</f>
        <v/>
      </c>
      <c r="F498" s="146" t="str">
        <f>IF(A498&lt;&gt;"",IF(Schülerdaten!H501&lt;&gt;"",Schülerdaten!H501,""),"")</f>
        <v/>
      </c>
      <c r="G498" s="146" t="str">
        <f>IF(AND(A498&lt;&gt;"",Schülerdaten!AC501&lt;&gt;""),IF(Schülerdaten!AC501=TRUE,INDEX(codesex,MATCH(Schülerdaten!I501,libsex,0)),Schülerdaten!I501),"")</f>
        <v/>
      </c>
      <c r="H498" s="147" t="str">
        <f>IF(A498&lt;&gt;"",IF(Schülerdaten!J501&lt;&gt;"",Schülerdaten!J501,""),"")</f>
        <v/>
      </c>
      <c r="I498" s="148" t="str">
        <f>IF(AND(A498&lt;&gt;"",Schülerdaten!AE501&lt;&gt;""),IF(Schülerdaten!AE501=TRUE,INDEX(codenat,MATCH(Schülerdaten!K501,libnat,0)),Schülerdaten!K501),"")</f>
        <v/>
      </c>
      <c r="J498" s="148" t="str">
        <f>IF(AND(A498&lt;&gt;"",Schülerdaten!AF501&lt;&gt;""),IF(Schülerdaten!AF501=TRUE,INDEX(codelangue,MATCH(Schülerdaten!L501,liblangue,0)),Schülerdaten!L501),"")</f>
        <v/>
      </c>
      <c r="K498" s="148" t="str">
        <f>IF(AND(A498&lt;&gt;"",Schülerdaten!AH501&lt;&gt;""),IF(Schülerdaten!AH501=TRUE,IF(INDEX(codegem,MATCH(Schülerdaten!M501,libgem,0))&lt;8000,INDEX(codegem,MATCH(Schülerdaten!M501,libgem,0)),""),Schülerdaten!M501),"")</f>
        <v/>
      </c>
      <c r="L498" s="148" t="str">
        <f>IF(AND(A498&lt;&gt;"",Schülerdaten!AH501&lt;&gt;""),IF(Schülerdaten!AH501=TRUE,INDEX(codegemhist,MATCH(Schülerdaten!M501,libgem,0)),""),"")</f>
        <v/>
      </c>
      <c r="M498" s="148" t="str">
        <f>IF(AND(A498&lt;&gt;"",Schülerdaten!AH501&lt;&gt;""),IF(Schülerdaten!AH501=TRUE,IF(INDEX(codegem,MATCH(Schülerdaten!M501,libgem,0))&gt;=8000,INDEX(codegem,MATCH(Schülerdaten!M501,libgem,0)),""),Schülerdaten!M501),"")</f>
        <v/>
      </c>
      <c r="N498" s="148" t="str">
        <f>IF(AND(A498&lt;&gt;"",Schülerdaten!AI501&lt;&gt;""),IF(Schülerdaten!AI501=TRUE,INDEX(codeschart,MATCH(Schülerdaten!N501,libschart,0)),Schülerdaten!N501),"")</f>
        <v/>
      </c>
      <c r="O498" s="148" t="str">
        <f>IF(AND(A498&lt;&gt;"",Schülerdaten!O501&lt;&gt;""),Schülerdaten!O501,"")</f>
        <v/>
      </c>
      <c r="P498" s="148" t="str">
        <f>IF(AND(A498&lt;&gt;"",Schülerdaten!AK501&lt;&gt;""),IF(Schülerdaten!AK501=TRUE,INDEX(codeform,MATCH(Schülerdaten!P501,libform,0)),Schülerdaten!P501),"")</f>
        <v/>
      </c>
      <c r="Q498" s="148" t="str">
        <f>IF(AND(A498&lt;&gt;"",Schülerdaten!AL501&lt;&gt;""),IF(Schülerdaten!AL501=TRUE,INDEX(codespe,MATCH(Schülerdaten!Q501,libspe,0)),Schülerdaten!Q501),"")</f>
        <v/>
      </c>
      <c r="R498" s="148" t="str">
        <f>IF(AND(A498&lt;&gt;"",OR(Schülerdaten!AM501&lt;&gt;"",Schülerdaten!AT501=FALSE)),IF(Schülerdaten!AM501=TRUE,INDEX(codemp1,MATCH(Schülerdaten!R501,libmp1,0)),IF(Schülerdaten!AT501=FALSE,0,Schülerdaten!R501)),"")</f>
        <v/>
      </c>
      <c r="S498" s="148" t="str">
        <f t="shared" si="22"/>
        <v/>
      </c>
      <c r="T498" s="148" t="str">
        <f t="shared" si="23"/>
        <v/>
      </c>
      <c r="U498" s="148" t="str">
        <f>IF(AND(A498&lt;&gt;"",Schülerdaten!S501&lt;&gt;""),Schülerdaten!S501,"")</f>
        <v/>
      </c>
      <c r="V498" s="148" t="str">
        <f>IF(AND(A498&lt;&gt;"",Schülerdaten!T501&lt;&gt;""),Schülerdaten!T501,"")</f>
        <v/>
      </c>
      <c r="W498" s="148" t="str">
        <f>IF(AND(A498&lt;&gt;"",Schülerdaten!U501&lt;&gt;""),Schülerdaten!U501,"")</f>
        <v/>
      </c>
      <c r="X498" s="148" t="str">
        <f>IF(AND(A498&lt;&gt;"",Schülerdaten!V501&lt;&gt;""),Schülerdaten!V501,"")</f>
        <v/>
      </c>
      <c r="Y498" s="148" t="str">
        <f>IF(AND(A498&lt;&gt;"",Schülerdaten!W501&lt;&gt;""),Schülerdaten!W501,"")</f>
        <v/>
      </c>
      <c r="Z498" s="148" t="str">
        <f>IF(AND(A498&lt;&gt;"",Schülerdaten!X501&lt;&gt;""),Schülerdaten!X501,"")</f>
        <v/>
      </c>
    </row>
    <row r="499" spans="1:26" x14ac:dyDescent="0.2">
      <c r="A499" s="146" t="str">
        <f>IF(OR(Schülerdaten!$C502&lt;&gt;""),Schülerdaten!A502,"")</f>
        <v/>
      </c>
      <c r="B499" s="146" t="str">
        <f>IF(A499&lt;&gt;"",Schülerdaten!B502,"")</f>
        <v/>
      </c>
      <c r="C499" s="146" t="str">
        <f>IF(AND(A499&lt;&gt;"",Schülerdaten!F502&lt;&gt;""),IF(INDEX(codeclint,MATCH(Schülerdaten!F502,libclint,0))&lt;&gt;"",INDEX(codeclint,MATCH(Schülerdaten!F502,libclint,0)),""),"")</f>
        <v/>
      </c>
      <c r="D499" s="146" t="str">
        <f t="shared" si="21"/>
        <v/>
      </c>
      <c r="E499" s="146" t="str">
        <f>IF(A499&lt;&gt;"",IF(Schülerdaten!G502&lt;&gt;"",IF(Schülerdaten!AB502&lt;&gt;"",IF(Schülerdaten!G502="LOC.ID",CONCATENATE("LOC.",Schülerdaten!AU$5),Schülerdaten!G502),""),""),"")</f>
        <v/>
      </c>
      <c r="F499" s="146" t="str">
        <f>IF(A499&lt;&gt;"",IF(Schülerdaten!H502&lt;&gt;"",Schülerdaten!H502,""),"")</f>
        <v/>
      </c>
      <c r="G499" s="146" t="str">
        <f>IF(AND(A499&lt;&gt;"",Schülerdaten!AC502&lt;&gt;""),IF(Schülerdaten!AC502=TRUE,INDEX(codesex,MATCH(Schülerdaten!I502,libsex,0)),Schülerdaten!I502),"")</f>
        <v/>
      </c>
      <c r="H499" s="147" t="str">
        <f>IF(A499&lt;&gt;"",IF(Schülerdaten!J502&lt;&gt;"",Schülerdaten!J502,""),"")</f>
        <v/>
      </c>
      <c r="I499" s="148" t="str">
        <f>IF(AND(A499&lt;&gt;"",Schülerdaten!AE502&lt;&gt;""),IF(Schülerdaten!AE502=TRUE,INDEX(codenat,MATCH(Schülerdaten!K502,libnat,0)),Schülerdaten!K502),"")</f>
        <v/>
      </c>
      <c r="J499" s="148" t="str">
        <f>IF(AND(A499&lt;&gt;"",Schülerdaten!AF502&lt;&gt;""),IF(Schülerdaten!AF502=TRUE,INDEX(codelangue,MATCH(Schülerdaten!L502,liblangue,0)),Schülerdaten!L502),"")</f>
        <v/>
      </c>
      <c r="K499" s="148" t="str">
        <f>IF(AND(A499&lt;&gt;"",Schülerdaten!AH502&lt;&gt;""),IF(Schülerdaten!AH502=TRUE,IF(INDEX(codegem,MATCH(Schülerdaten!M502,libgem,0))&lt;8000,INDEX(codegem,MATCH(Schülerdaten!M502,libgem,0)),""),Schülerdaten!M502),"")</f>
        <v/>
      </c>
      <c r="L499" s="148" t="str">
        <f>IF(AND(A499&lt;&gt;"",Schülerdaten!AH502&lt;&gt;""),IF(Schülerdaten!AH502=TRUE,INDEX(codegemhist,MATCH(Schülerdaten!M502,libgem,0)),""),"")</f>
        <v/>
      </c>
      <c r="M499" s="148" t="str">
        <f>IF(AND(A499&lt;&gt;"",Schülerdaten!AH502&lt;&gt;""),IF(Schülerdaten!AH502=TRUE,IF(INDEX(codegem,MATCH(Schülerdaten!M502,libgem,0))&gt;=8000,INDEX(codegem,MATCH(Schülerdaten!M502,libgem,0)),""),Schülerdaten!M502),"")</f>
        <v/>
      </c>
      <c r="N499" s="148" t="str">
        <f>IF(AND(A499&lt;&gt;"",Schülerdaten!AI502&lt;&gt;""),IF(Schülerdaten!AI502=TRUE,INDEX(codeschart,MATCH(Schülerdaten!N502,libschart,0)),Schülerdaten!N502),"")</f>
        <v/>
      </c>
      <c r="O499" s="148" t="str">
        <f>IF(AND(A499&lt;&gt;"",Schülerdaten!O502&lt;&gt;""),Schülerdaten!O502,"")</f>
        <v/>
      </c>
      <c r="P499" s="148" t="str">
        <f>IF(AND(A499&lt;&gt;"",Schülerdaten!AK502&lt;&gt;""),IF(Schülerdaten!AK502=TRUE,INDEX(codeform,MATCH(Schülerdaten!P502,libform,0)),Schülerdaten!P502),"")</f>
        <v/>
      </c>
      <c r="Q499" s="148" t="str">
        <f>IF(AND(A499&lt;&gt;"",Schülerdaten!AL502&lt;&gt;""),IF(Schülerdaten!AL502=TRUE,INDEX(codespe,MATCH(Schülerdaten!Q502,libspe,0)),Schülerdaten!Q502),"")</f>
        <v/>
      </c>
      <c r="R499" s="148" t="str">
        <f>IF(AND(A499&lt;&gt;"",OR(Schülerdaten!AM502&lt;&gt;"",Schülerdaten!AT502=FALSE)),IF(Schülerdaten!AM502=TRUE,INDEX(codemp1,MATCH(Schülerdaten!R502,libmp1,0)),IF(Schülerdaten!AT502=FALSE,0,Schülerdaten!R502)),"")</f>
        <v/>
      </c>
      <c r="S499" s="148" t="str">
        <f t="shared" si="22"/>
        <v/>
      </c>
      <c r="T499" s="148" t="str">
        <f t="shared" si="23"/>
        <v/>
      </c>
      <c r="U499" s="148" t="str">
        <f>IF(AND(A499&lt;&gt;"",Schülerdaten!S502&lt;&gt;""),Schülerdaten!S502,"")</f>
        <v/>
      </c>
      <c r="V499" s="148" t="str">
        <f>IF(AND(A499&lt;&gt;"",Schülerdaten!T502&lt;&gt;""),Schülerdaten!T502,"")</f>
        <v/>
      </c>
      <c r="W499" s="148" t="str">
        <f>IF(AND(A499&lt;&gt;"",Schülerdaten!U502&lt;&gt;""),Schülerdaten!U502,"")</f>
        <v/>
      </c>
      <c r="X499" s="148" t="str">
        <f>IF(AND(A499&lt;&gt;"",Schülerdaten!V502&lt;&gt;""),Schülerdaten!V502,"")</f>
        <v/>
      </c>
      <c r="Y499" s="148" t="str">
        <f>IF(AND(A499&lt;&gt;"",Schülerdaten!W502&lt;&gt;""),Schülerdaten!W502,"")</f>
        <v/>
      </c>
      <c r="Z499" s="148" t="str">
        <f>IF(AND(A499&lt;&gt;"",Schülerdaten!X502&lt;&gt;""),Schülerdaten!X502,"")</f>
        <v/>
      </c>
    </row>
    <row r="500" spans="1:26" x14ac:dyDescent="0.2">
      <c r="A500" s="146" t="str">
        <f>IF(OR(Schülerdaten!$C503&lt;&gt;""),Schülerdaten!A503,"")</f>
        <v/>
      </c>
      <c r="B500" s="146" t="str">
        <f>IF(A500&lt;&gt;"",Schülerdaten!B503,"")</f>
        <v/>
      </c>
      <c r="C500" s="146" t="str">
        <f>IF(AND(A500&lt;&gt;"",Schülerdaten!F503&lt;&gt;""),IF(INDEX(codeclint,MATCH(Schülerdaten!F503,libclint,0))&lt;&gt;"",INDEX(codeclint,MATCH(Schülerdaten!F503,libclint,0)),""),"")</f>
        <v/>
      </c>
      <c r="D500" s="146" t="str">
        <f t="shared" si="21"/>
        <v/>
      </c>
      <c r="E500" s="146" t="str">
        <f>IF(A500&lt;&gt;"",IF(Schülerdaten!G503&lt;&gt;"",IF(Schülerdaten!AB503&lt;&gt;"",IF(Schülerdaten!G503="LOC.ID",CONCATENATE("LOC.",Schülerdaten!AU$5),Schülerdaten!G503),""),""),"")</f>
        <v/>
      </c>
      <c r="F500" s="146" t="str">
        <f>IF(A500&lt;&gt;"",IF(Schülerdaten!H503&lt;&gt;"",Schülerdaten!H503,""),"")</f>
        <v/>
      </c>
      <c r="G500" s="146" t="str">
        <f>IF(AND(A500&lt;&gt;"",Schülerdaten!AC503&lt;&gt;""),IF(Schülerdaten!AC503=TRUE,INDEX(codesex,MATCH(Schülerdaten!I503,libsex,0)),Schülerdaten!I503),"")</f>
        <v/>
      </c>
      <c r="H500" s="147" t="str">
        <f>IF(A500&lt;&gt;"",IF(Schülerdaten!J503&lt;&gt;"",Schülerdaten!J503,""),"")</f>
        <v/>
      </c>
      <c r="I500" s="148" t="str">
        <f>IF(AND(A500&lt;&gt;"",Schülerdaten!AE503&lt;&gt;""),IF(Schülerdaten!AE503=TRUE,INDEX(codenat,MATCH(Schülerdaten!K503,libnat,0)),Schülerdaten!K503),"")</f>
        <v/>
      </c>
      <c r="J500" s="148" t="str">
        <f>IF(AND(A500&lt;&gt;"",Schülerdaten!AF503&lt;&gt;""),IF(Schülerdaten!AF503=TRUE,INDEX(codelangue,MATCH(Schülerdaten!L503,liblangue,0)),Schülerdaten!L503),"")</f>
        <v/>
      </c>
      <c r="K500" s="148" t="str">
        <f>IF(AND(A500&lt;&gt;"",Schülerdaten!AH503&lt;&gt;""),IF(Schülerdaten!AH503=TRUE,IF(INDEX(codegem,MATCH(Schülerdaten!M503,libgem,0))&lt;8000,INDEX(codegem,MATCH(Schülerdaten!M503,libgem,0)),""),Schülerdaten!M503),"")</f>
        <v/>
      </c>
      <c r="L500" s="148" t="str">
        <f>IF(AND(A500&lt;&gt;"",Schülerdaten!AH503&lt;&gt;""),IF(Schülerdaten!AH503=TRUE,INDEX(codegemhist,MATCH(Schülerdaten!M503,libgem,0)),""),"")</f>
        <v/>
      </c>
      <c r="M500" s="148" t="str">
        <f>IF(AND(A500&lt;&gt;"",Schülerdaten!AH503&lt;&gt;""),IF(Schülerdaten!AH503=TRUE,IF(INDEX(codegem,MATCH(Schülerdaten!M503,libgem,0))&gt;=8000,INDEX(codegem,MATCH(Schülerdaten!M503,libgem,0)),""),Schülerdaten!M503),"")</f>
        <v/>
      </c>
      <c r="N500" s="148" t="str">
        <f>IF(AND(A500&lt;&gt;"",Schülerdaten!AI503&lt;&gt;""),IF(Schülerdaten!AI503=TRUE,INDEX(codeschart,MATCH(Schülerdaten!N503,libschart,0)),Schülerdaten!N503),"")</f>
        <v/>
      </c>
      <c r="O500" s="148" t="str">
        <f>IF(AND(A500&lt;&gt;"",Schülerdaten!O503&lt;&gt;""),Schülerdaten!O503,"")</f>
        <v/>
      </c>
      <c r="P500" s="148" t="str">
        <f>IF(AND(A500&lt;&gt;"",Schülerdaten!AK503&lt;&gt;""),IF(Schülerdaten!AK503=TRUE,INDEX(codeform,MATCH(Schülerdaten!P503,libform,0)),Schülerdaten!P503),"")</f>
        <v/>
      </c>
      <c r="Q500" s="148" t="str">
        <f>IF(AND(A500&lt;&gt;"",Schülerdaten!AL503&lt;&gt;""),IF(Schülerdaten!AL503=TRUE,INDEX(codespe,MATCH(Schülerdaten!Q503,libspe,0)),Schülerdaten!Q503),"")</f>
        <v/>
      </c>
      <c r="R500" s="148" t="str">
        <f>IF(AND(A500&lt;&gt;"",OR(Schülerdaten!AM503&lt;&gt;"",Schülerdaten!AT503=FALSE)),IF(Schülerdaten!AM503=TRUE,INDEX(codemp1,MATCH(Schülerdaten!R503,libmp1,0)),IF(Schülerdaten!AT503=FALSE,0,Schülerdaten!R503)),"")</f>
        <v/>
      </c>
      <c r="S500" s="148" t="str">
        <f t="shared" si="22"/>
        <v/>
      </c>
      <c r="T500" s="148" t="str">
        <f t="shared" si="23"/>
        <v/>
      </c>
      <c r="U500" s="148" t="str">
        <f>IF(AND(A500&lt;&gt;"",Schülerdaten!S503&lt;&gt;""),Schülerdaten!S503,"")</f>
        <v/>
      </c>
      <c r="V500" s="148" t="str">
        <f>IF(AND(A500&lt;&gt;"",Schülerdaten!T503&lt;&gt;""),Schülerdaten!T503,"")</f>
        <v/>
      </c>
      <c r="W500" s="148" t="str">
        <f>IF(AND(A500&lt;&gt;"",Schülerdaten!U503&lt;&gt;""),Schülerdaten!U503,"")</f>
        <v/>
      </c>
      <c r="X500" s="148" t="str">
        <f>IF(AND(A500&lt;&gt;"",Schülerdaten!V503&lt;&gt;""),Schülerdaten!V503,"")</f>
        <v/>
      </c>
      <c r="Y500" s="148" t="str">
        <f>IF(AND(A500&lt;&gt;"",Schülerdaten!W503&lt;&gt;""),Schülerdaten!W503,"")</f>
        <v/>
      </c>
      <c r="Z500" s="148" t="str">
        <f>IF(AND(A500&lt;&gt;"",Schülerdaten!X503&lt;&gt;""),Schülerdaten!X503,"")</f>
        <v/>
      </c>
    </row>
    <row r="501" spans="1:26" x14ac:dyDescent="0.2">
      <c r="A501" s="146" t="str">
        <f>IF(OR(Schülerdaten!$C504&lt;&gt;""),Schülerdaten!A504,"")</f>
        <v/>
      </c>
      <c r="B501" s="146" t="str">
        <f>IF(A501&lt;&gt;"",Schülerdaten!B504,"")</f>
        <v/>
      </c>
      <c r="C501" s="146" t="str">
        <f>IF(AND(A501&lt;&gt;"",Schülerdaten!F504&lt;&gt;""),IF(INDEX(codeclint,MATCH(Schülerdaten!F504,libclint,0))&lt;&gt;"",INDEX(codeclint,MATCH(Schülerdaten!F504,libclint,0)),""),"")</f>
        <v/>
      </c>
      <c r="D501" s="146" t="str">
        <f t="shared" si="21"/>
        <v/>
      </c>
      <c r="E501" s="146" t="str">
        <f>IF(A501&lt;&gt;"",IF(Schülerdaten!G504&lt;&gt;"",IF(Schülerdaten!AB504&lt;&gt;"",IF(Schülerdaten!G504="LOC.ID",CONCATENATE("LOC.",Schülerdaten!AU$5),Schülerdaten!G504),""),""),"")</f>
        <v/>
      </c>
      <c r="F501" s="146" t="str">
        <f>IF(A501&lt;&gt;"",IF(Schülerdaten!H504&lt;&gt;"",Schülerdaten!H504,""),"")</f>
        <v/>
      </c>
      <c r="G501" s="146" t="str">
        <f>IF(AND(A501&lt;&gt;"",Schülerdaten!AC504&lt;&gt;""),IF(Schülerdaten!AC504=TRUE,INDEX(codesex,MATCH(Schülerdaten!I504,libsex,0)),Schülerdaten!I504),"")</f>
        <v/>
      </c>
      <c r="H501" s="147" t="str">
        <f>IF(A501&lt;&gt;"",IF(Schülerdaten!J504&lt;&gt;"",Schülerdaten!J504,""),"")</f>
        <v/>
      </c>
      <c r="I501" s="148" t="str">
        <f>IF(AND(A501&lt;&gt;"",Schülerdaten!AE504&lt;&gt;""),IF(Schülerdaten!AE504=TRUE,INDEX(codenat,MATCH(Schülerdaten!K504,libnat,0)),Schülerdaten!K504),"")</f>
        <v/>
      </c>
      <c r="J501" s="148" t="str">
        <f>IF(AND(A501&lt;&gt;"",Schülerdaten!AF504&lt;&gt;""),IF(Schülerdaten!AF504=TRUE,INDEX(codelangue,MATCH(Schülerdaten!L504,liblangue,0)),Schülerdaten!L504),"")</f>
        <v/>
      </c>
      <c r="K501" s="148" t="str">
        <f>IF(AND(A501&lt;&gt;"",Schülerdaten!AH504&lt;&gt;""),IF(Schülerdaten!AH504=TRUE,IF(INDEX(codegem,MATCH(Schülerdaten!M504,libgem,0))&lt;8000,INDEX(codegem,MATCH(Schülerdaten!M504,libgem,0)),""),Schülerdaten!M504),"")</f>
        <v/>
      </c>
      <c r="L501" s="148" t="str">
        <f>IF(AND(A501&lt;&gt;"",Schülerdaten!AH504&lt;&gt;""),IF(Schülerdaten!AH504=TRUE,INDEX(codegemhist,MATCH(Schülerdaten!M504,libgem,0)),""),"")</f>
        <v/>
      </c>
      <c r="M501" s="148" t="str">
        <f>IF(AND(A501&lt;&gt;"",Schülerdaten!AH504&lt;&gt;""),IF(Schülerdaten!AH504=TRUE,IF(INDEX(codegem,MATCH(Schülerdaten!M504,libgem,0))&gt;=8000,INDEX(codegem,MATCH(Schülerdaten!M504,libgem,0)),""),Schülerdaten!M504),"")</f>
        <v/>
      </c>
      <c r="N501" s="148" t="str">
        <f>IF(AND(A501&lt;&gt;"",Schülerdaten!AI504&lt;&gt;""),IF(Schülerdaten!AI504=TRUE,INDEX(codeschart,MATCH(Schülerdaten!N504,libschart,0)),Schülerdaten!N504),"")</f>
        <v/>
      </c>
      <c r="O501" s="148" t="str">
        <f>IF(AND(A501&lt;&gt;"",Schülerdaten!O504&lt;&gt;""),Schülerdaten!O504,"")</f>
        <v/>
      </c>
      <c r="P501" s="148" t="str">
        <f>IF(AND(A501&lt;&gt;"",Schülerdaten!AK504&lt;&gt;""),IF(Schülerdaten!AK504=TRUE,INDEX(codeform,MATCH(Schülerdaten!P504,libform,0)),Schülerdaten!P504),"")</f>
        <v/>
      </c>
      <c r="Q501" s="148" t="str">
        <f>IF(AND(A501&lt;&gt;"",Schülerdaten!AL504&lt;&gt;""),IF(Schülerdaten!AL504=TRUE,INDEX(codespe,MATCH(Schülerdaten!Q504,libspe,0)),Schülerdaten!Q504),"")</f>
        <v/>
      </c>
      <c r="R501" s="148" t="str">
        <f>IF(AND(A501&lt;&gt;"",OR(Schülerdaten!AM504&lt;&gt;"",Schülerdaten!AT504=FALSE)),IF(Schülerdaten!AM504=TRUE,INDEX(codemp1,MATCH(Schülerdaten!R504,libmp1,0)),IF(Schülerdaten!AT504=FALSE,0,Schülerdaten!R504)),"")</f>
        <v/>
      </c>
      <c r="S501" s="148" t="str">
        <f t="shared" si="22"/>
        <v/>
      </c>
      <c r="T501" s="148" t="str">
        <f t="shared" si="23"/>
        <v/>
      </c>
      <c r="U501" s="148" t="str">
        <f>IF(AND(A501&lt;&gt;"",Schülerdaten!S504&lt;&gt;""),Schülerdaten!S504,"")</f>
        <v/>
      </c>
      <c r="V501" s="148" t="str">
        <f>IF(AND(A501&lt;&gt;"",Schülerdaten!T504&lt;&gt;""),Schülerdaten!T504,"")</f>
        <v/>
      </c>
      <c r="W501" s="148" t="str">
        <f>IF(AND(A501&lt;&gt;"",Schülerdaten!U504&lt;&gt;""),Schülerdaten!U504,"")</f>
        <v/>
      </c>
      <c r="X501" s="148" t="str">
        <f>IF(AND(A501&lt;&gt;"",Schülerdaten!V504&lt;&gt;""),Schülerdaten!V504,"")</f>
        <v/>
      </c>
      <c r="Y501" s="148" t="str">
        <f>IF(AND(A501&lt;&gt;"",Schülerdaten!W504&lt;&gt;""),Schülerdaten!W504,"")</f>
        <v/>
      </c>
      <c r="Z501" s="148" t="str">
        <f>IF(AND(A501&lt;&gt;"",Schülerdaten!X504&lt;&gt;""),Schülerdaten!X504,"")</f>
        <v/>
      </c>
    </row>
    <row r="502" spans="1:26" x14ac:dyDescent="0.2">
      <c r="A502" s="146" t="str">
        <f>IF(OR(Schülerdaten!$C505&lt;&gt;""),Schülerdaten!A505,"")</f>
        <v/>
      </c>
      <c r="B502" s="146" t="str">
        <f>IF(A502&lt;&gt;"",Schülerdaten!B505,"")</f>
        <v/>
      </c>
      <c r="C502" s="146" t="str">
        <f>IF(AND(A502&lt;&gt;"",Schülerdaten!F505&lt;&gt;""),IF(INDEX(codeclint,MATCH(Schülerdaten!F505,libclint,0))&lt;&gt;"",INDEX(codeclint,MATCH(Schülerdaten!F505,libclint,0)),""),"")</f>
        <v/>
      </c>
      <c r="D502" s="146" t="str">
        <f t="shared" si="21"/>
        <v/>
      </c>
      <c r="E502" s="146" t="str">
        <f>IF(A502&lt;&gt;"",IF(Schülerdaten!G505&lt;&gt;"",IF(Schülerdaten!AB505&lt;&gt;"",IF(Schülerdaten!G505="LOC.ID",CONCATENATE("LOC.",Schülerdaten!AU$5),Schülerdaten!G505),""),""),"")</f>
        <v/>
      </c>
      <c r="F502" s="146" t="str">
        <f>IF(A502&lt;&gt;"",IF(Schülerdaten!H505&lt;&gt;"",Schülerdaten!H505,""),"")</f>
        <v/>
      </c>
      <c r="G502" s="146" t="str">
        <f>IF(AND(A502&lt;&gt;"",Schülerdaten!AC505&lt;&gt;""),IF(Schülerdaten!AC505=TRUE,INDEX(codesex,MATCH(Schülerdaten!I505,libsex,0)),Schülerdaten!I505),"")</f>
        <v/>
      </c>
      <c r="H502" s="147" t="str">
        <f>IF(A502&lt;&gt;"",IF(Schülerdaten!J505&lt;&gt;"",Schülerdaten!J505,""),"")</f>
        <v/>
      </c>
      <c r="I502" s="148" t="str">
        <f>IF(AND(A502&lt;&gt;"",Schülerdaten!AE505&lt;&gt;""),IF(Schülerdaten!AE505=TRUE,INDEX(codenat,MATCH(Schülerdaten!K505,libnat,0)),Schülerdaten!K505),"")</f>
        <v/>
      </c>
      <c r="J502" s="148" t="str">
        <f>IF(AND(A502&lt;&gt;"",Schülerdaten!AF505&lt;&gt;""),IF(Schülerdaten!AF505=TRUE,INDEX(codelangue,MATCH(Schülerdaten!L505,liblangue,0)),Schülerdaten!L505),"")</f>
        <v/>
      </c>
      <c r="K502" s="148" t="str">
        <f>IF(AND(A502&lt;&gt;"",Schülerdaten!AH505&lt;&gt;""),IF(Schülerdaten!AH505=TRUE,IF(INDEX(codegem,MATCH(Schülerdaten!M505,libgem,0))&lt;8000,INDEX(codegem,MATCH(Schülerdaten!M505,libgem,0)),""),Schülerdaten!M505),"")</f>
        <v/>
      </c>
      <c r="L502" s="148" t="str">
        <f>IF(AND(A502&lt;&gt;"",Schülerdaten!AH505&lt;&gt;""),IF(Schülerdaten!AH505=TRUE,INDEX(codegemhist,MATCH(Schülerdaten!M505,libgem,0)),""),"")</f>
        <v/>
      </c>
      <c r="M502" s="148" t="str">
        <f>IF(AND(A502&lt;&gt;"",Schülerdaten!AH505&lt;&gt;""),IF(Schülerdaten!AH505=TRUE,IF(INDEX(codegem,MATCH(Schülerdaten!M505,libgem,0))&gt;=8000,INDEX(codegem,MATCH(Schülerdaten!M505,libgem,0)),""),Schülerdaten!M505),"")</f>
        <v/>
      </c>
      <c r="N502" s="148" t="str">
        <f>IF(AND(A502&lt;&gt;"",Schülerdaten!AI505&lt;&gt;""),IF(Schülerdaten!AI505=TRUE,INDEX(codeschart,MATCH(Schülerdaten!N505,libschart,0)),Schülerdaten!N505),"")</f>
        <v/>
      </c>
      <c r="O502" s="148" t="str">
        <f>IF(AND(A502&lt;&gt;"",Schülerdaten!O505&lt;&gt;""),Schülerdaten!O505,"")</f>
        <v/>
      </c>
      <c r="P502" s="148" t="str">
        <f>IF(AND(A502&lt;&gt;"",Schülerdaten!AK505&lt;&gt;""),IF(Schülerdaten!AK505=TRUE,INDEX(codeform,MATCH(Schülerdaten!P505,libform,0)),Schülerdaten!P505),"")</f>
        <v/>
      </c>
      <c r="Q502" s="148" t="str">
        <f>IF(AND(A502&lt;&gt;"",Schülerdaten!AL505&lt;&gt;""),IF(Schülerdaten!AL505=TRUE,INDEX(codespe,MATCH(Schülerdaten!Q505,libspe,0)),Schülerdaten!Q505),"")</f>
        <v/>
      </c>
      <c r="R502" s="148" t="str">
        <f>IF(AND(A502&lt;&gt;"",OR(Schülerdaten!AM505&lt;&gt;"",Schülerdaten!AT505=FALSE)),IF(Schülerdaten!AM505=TRUE,INDEX(codemp1,MATCH(Schülerdaten!R505,libmp1,0)),IF(Schülerdaten!AT505=FALSE,0,Schülerdaten!R505)),"")</f>
        <v/>
      </c>
      <c r="S502" s="148" t="str">
        <f t="shared" si="22"/>
        <v/>
      </c>
      <c r="T502" s="148" t="str">
        <f t="shared" si="23"/>
        <v/>
      </c>
      <c r="U502" s="148" t="str">
        <f>IF(AND(A502&lt;&gt;"",Schülerdaten!S505&lt;&gt;""),Schülerdaten!S505,"")</f>
        <v/>
      </c>
      <c r="V502" s="148" t="str">
        <f>IF(AND(A502&lt;&gt;"",Schülerdaten!T505&lt;&gt;""),Schülerdaten!T505,"")</f>
        <v/>
      </c>
      <c r="W502" s="148" t="str">
        <f>IF(AND(A502&lt;&gt;"",Schülerdaten!U505&lt;&gt;""),Schülerdaten!U505,"")</f>
        <v/>
      </c>
      <c r="X502" s="148" t="str">
        <f>IF(AND(A502&lt;&gt;"",Schülerdaten!V505&lt;&gt;""),Schülerdaten!V505,"")</f>
        <v/>
      </c>
      <c r="Y502" s="148" t="str">
        <f>IF(AND(A502&lt;&gt;"",Schülerdaten!W505&lt;&gt;""),Schülerdaten!W505,"")</f>
        <v/>
      </c>
      <c r="Z502" s="148" t="str">
        <f>IF(AND(A502&lt;&gt;"",Schülerdaten!X505&lt;&gt;""),Schülerdaten!X505,"")</f>
        <v/>
      </c>
    </row>
    <row r="503" spans="1:26" x14ac:dyDescent="0.2">
      <c r="A503" s="146" t="str">
        <f>IF(OR(Schülerdaten!$C506&lt;&gt;""),Schülerdaten!A506,"")</f>
        <v/>
      </c>
      <c r="B503" s="146" t="str">
        <f>IF(A503&lt;&gt;"",Schülerdaten!B506,"")</f>
        <v/>
      </c>
      <c r="C503" s="146" t="str">
        <f>IF(AND(A503&lt;&gt;"",Schülerdaten!F506&lt;&gt;""),IF(INDEX(codeclint,MATCH(Schülerdaten!F506,libclint,0))&lt;&gt;"",INDEX(codeclint,MATCH(Schülerdaten!F506,libclint,0)),""),"")</f>
        <v/>
      </c>
      <c r="D503" s="146" t="str">
        <f t="shared" si="21"/>
        <v/>
      </c>
      <c r="E503" s="146" t="str">
        <f>IF(A503&lt;&gt;"",IF(Schülerdaten!G506&lt;&gt;"",IF(Schülerdaten!AB506&lt;&gt;"",IF(Schülerdaten!G506="LOC.ID",CONCATENATE("LOC.",Schülerdaten!AU$5),Schülerdaten!G506),""),""),"")</f>
        <v/>
      </c>
      <c r="F503" s="146" t="str">
        <f>IF(A503&lt;&gt;"",IF(Schülerdaten!H506&lt;&gt;"",Schülerdaten!H506,""),"")</f>
        <v/>
      </c>
      <c r="G503" s="146" t="str">
        <f>IF(AND(A503&lt;&gt;"",Schülerdaten!AC506&lt;&gt;""),IF(Schülerdaten!AC506=TRUE,INDEX(codesex,MATCH(Schülerdaten!I506,libsex,0)),Schülerdaten!I506),"")</f>
        <v/>
      </c>
      <c r="H503" s="147" t="str">
        <f>IF(A503&lt;&gt;"",IF(Schülerdaten!J506&lt;&gt;"",Schülerdaten!J506,""),"")</f>
        <v/>
      </c>
      <c r="I503" s="148" t="str">
        <f>IF(AND(A503&lt;&gt;"",Schülerdaten!AE506&lt;&gt;""),IF(Schülerdaten!AE506=TRUE,INDEX(codenat,MATCH(Schülerdaten!K506,libnat,0)),Schülerdaten!K506),"")</f>
        <v/>
      </c>
      <c r="J503" s="148" t="str">
        <f>IF(AND(A503&lt;&gt;"",Schülerdaten!AF506&lt;&gt;""),IF(Schülerdaten!AF506=TRUE,INDEX(codelangue,MATCH(Schülerdaten!L506,liblangue,0)),Schülerdaten!L506),"")</f>
        <v/>
      </c>
      <c r="K503" s="148" t="str">
        <f>IF(AND(A503&lt;&gt;"",Schülerdaten!AH506&lt;&gt;""),IF(Schülerdaten!AH506=TRUE,IF(INDEX(codegem,MATCH(Schülerdaten!M506,libgem,0))&lt;8000,INDEX(codegem,MATCH(Schülerdaten!M506,libgem,0)),""),Schülerdaten!M506),"")</f>
        <v/>
      </c>
      <c r="L503" s="148" t="str">
        <f>IF(AND(A503&lt;&gt;"",Schülerdaten!AH506&lt;&gt;""),IF(Schülerdaten!AH506=TRUE,INDEX(codegemhist,MATCH(Schülerdaten!M506,libgem,0)),""),"")</f>
        <v/>
      </c>
      <c r="M503" s="148" t="str">
        <f>IF(AND(A503&lt;&gt;"",Schülerdaten!AH506&lt;&gt;""),IF(Schülerdaten!AH506=TRUE,IF(INDEX(codegem,MATCH(Schülerdaten!M506,libgem,0))&gt;=8000,INDEX(codegem,MATCH(Schülerdaten!M506,libgem,0)),""),Schülerdaten!M506),"")</f>
        <v/>
      </c>
      <c r="N503" s="148" t="str">
        <f>IF(AND(A503&lt;&gt;"",Schülerdaten!AI506&lt;&gt;""),IF(Schülerdaten!AI506=TRUE,INDEX(codeschart,MATCH(Schülerdaten!N506,libschart,0)),Schülerdaten!N506),"")</f>
        <v/>
      </c>
      <c r="O503" s="148" t="str">
        <f>IF(AND(A503&lt;&gt;"",Schülerdaten!O506&lt;&gt;""),Schülerdaten!O506,"")</f>
        <v/>
      </c>
      <c r="P503" s="148" t="str">
        <f>IF(AND(A503&lt;&gt;"",Schülerdaten!AK506&lt;&gt;""),IF(Schülerdaten!AK506=TRUE,INDEX(codeform,MATCH(Schülerdaten!P506,libform,0)),Schülerdaten!P506),"")</f>
        <v/>
      </c>
      <c r="Q503" s="148" t="str">
        <f>IF(AND(A503&lt;&gt;"",Schülerdaten!AL506&lt;&gt;""),IF(Schülerdaten!AL506=TRUE,INDEX(codespe,MATCH(Schülerdaten!Q506,libspe,0)),Schülerdaten!Q506),"")</f>
        <v/>
      </c>
      <c r="R503" s="148" t="str">
        <f>IF(AND(A503&lt;&gt;"",OR(Schülerdaten!AM506&lt;&gt;"",Schülerdaten!AT506=FALSE)),IF(Schülerdaten!AM506=TRUE,INDEX(codemp1,MATCH(Schülerdaten!R506,libmp1,0)),IF(Schülerdaten!AT506=FALSE,0,Schülerdaten!R506)),"")</f>
        <v/>
      </c>
      <c r="S503" s="148" t="str">
        <f t="shared" si="22"/>
        <v/>
      </c>
      <c r="T503" s="148" t="str">
        <f t="shared" si="23"/>
        <v/>
      </c>
      <c r="U503" s="148" t="str">
        <f>IF(AND(A503&lt;&gt;"",Schülerdaten!S506&lt;&gt;""),Schülerdaten!S506,"")</f>
        <v/>
      </c>
      <c r="V503" s="148" t="str">
        <f>IF(AND(A503&lt;&gt;"",Schülerdaten!T506&lt;&gt;""),Schülerdaten!T506,"")</f>
        <v/>
      </c>
      <c r="W503" s="148" t="str">
        <f>IF(AND(A503&lt;&gt;"",Schülerdaten!U506&lt;&gt;""),Schülerdaten!U506,"")</f>
        <v/>
      </c>
      <c r="X503" s="148" t="str">
        <f>IF(AND(A503&lt;&gt;"",Schülerdaten!V506&lt;&gt;""),Schülerdaten!V506,"")</f>
        <v/>
      </c>
      <c r="Y503" s="148" t="str">
        <f>IF(AND(A503&lt;&gt;"",Schülerdaten!W506&lt;&gt;""),Schülerdaten!W506,"")</f>
        <v/>
      </c>
      <c r="Z503" s="148" t="str">
        <f>IF(AND(A503&lt;&gt;"",Schülerdaten!X506&lt;&gt;""),Schülerdaten!X506,"")</f>
        <v/>
      </c>
    </row>
    <row r="504" spans="1:26" x14ac:dyDescent="0.2">
      <c r="A504" s="146" t="str">
        <f>IF(OR(Schülerdaten!$C507&lt;&gt;""),Schülerdaten!A507,"")</f>
        <v/>
      </c>
      <c r="B504" s="146" t="str">
        <f>IF(A504&lt;&gt;"",Schülerdaten!B507,"")</f>
        <v/>
      </c>
      <c r="C504" s="146" t="str">
        <f>IF(AND(A504&lt;&gt;"",Schülerdaten!F507&lt;&gt;""),IF(INDEX(codeclint,MATCH(Schülerdaten!F507,libclint,0))&lt;&gt;"",INDEX(codeclint,MATCH(Schülerdaten!F507,libclint,0)),""),"")</f>
        <v/>
      </c>
      <c r="D504" s="146" t="str">
        <f t="shared" si="21"/>
        <v/>
      </c>
      <c r="E504" s="146" t="str">
        <f>IF(A504&lt;&gt;"",IF(Schülerdaten!G507&lt;&gt;"",IF(Schülerdaten!AB507&lt;&gt;"",IF(Schülerdaten!G507="LOC.ID",CONCATENATE("LOC.",Schülerdaten!AU$5),Schülerdaten!G507),""),""),"")</f>
        <v/>
      </c>
      <c r="F504" s="146" t="str">
        <f>IF(A504&lt;&gt;"",IF(Schülerdaten!H507&lt;&gt;"",Schülerdaten!H507,""),"")</f>
        <v/>
      </c>
      <c r="G504" s="146" t="str">
        <f>IF(AND(A504&lt;&gt;"",Schülerdaten!AC507&lt;&gt;""),IF(Schülerdaten!AC507=TRUE,INDEX(codesex,MATCH(Schülerdaten!I507,libsex,0)),Schülerdaten!I507),"")</f>
        <v/>
      </c>
      <c r="H504" s="147" t="str">
        <f>IF(A504&lt;&gt;"",IF(Schülerdaten!J507&lt;&gt;"",Schülerdaten!J507,""),"")</f>
        <v/>
      </c>
      <c r="I504" s="148" t="str">
        <f>IF(AND(A504&lt;&gt;"",Schülerdaten!AE507&lt;&gt;""),IF(Schülerdaten!AE507=TRUE,INDEX(codenat,MATCH(Schülerdaten!K507,libnat,0)),Schülerdaten!K507),"")</f>
        <v/>
      </c>
      <c r="J504" s="148" t="str">
        <f>IF(AND(A504&lt;&gt;"",Schülerdaten!AF507&lt;&gt;""),IF(Schülerdaten!AF507=TRUE,INDEX(codelangue,MATCH(Schülerdaten!L507,liblangue,0)),Schülerdaten!L507),"")</f>
        <v/>
      </c>
      <c r="K504" s="148" t="str">
        <f>IF(AND(A504&lt;&gt;"",Schülerdaten!AH507&lt;&gt;""),IF(Schülerdaten!AH507=TRUE,IF(INDEX(codegem,MATCH(Schülerdaten!M507,libgem,0))&lt;8000,INDEX(codegem,MATCH(Schülerdaten!M507,libgem,0)),""),Schülerdaten!M507),"")</f>
        <v/>
      </c>
      <c r="L504" s="148" t="str">
        <f>IF(AND(A504&lt;&gt;"",Schülerdaten!AH507&lt;&gt;""),IF(Schülerdaten!AH507=TRUE,INDEX(codegemhist,MATCH(Schülerdaten!M507,libgem,0)),""),"")</f>
        <v/>
      </c>
      <c r="M504" s="148" t="str">
        <f>IF(AND(A504&lt;&gt;"",Schülerdaten!AH507&lt;&gt;""),IF(Schülerdaten!AH507=TRUE,IF(INDEX(codegem,MATCH(Schülerdaten!M507,libgem,0))&gt;=8000,INDEX(codegem,MATCH(Schülerdaten!M507,libgem,0)),""),Schülerdaten!M507),"")</f>
        <v/>
      </c>
      <c r="N504" s="148" t="str">
        <f>IF(AND(A504&lt;&gt;"",Schülerdaten!AI507&lt;&gt;""),IF(Schülerdaten!AI507=TRUE,INDEX(codeschart,MATCH(Schülerdaten!N507,libschart,0)),Schülerdaten!N507),"")</f>
        <v/>
      </c>
      <c r="O504" s="148" t="str">
        <f>IF(AND(A504&lt;&gt;"",Schülerdaten!O507&lt;&gt;""),Schülerdaten!O507,"")</f>
        <v/>
      </c>
      <c r="P504" s="148" t="str">
        <f>IF(AND(A504&lt;&gt;"",Schülerdaten!AK507&lt;&gt;""),IF(Schülerdaten!AK507=TRUE,INDEX(codeform,MATCH(Schülerdaten!P507,libform,0)),Schülerdaten!P507),"")</f>
        <v/>
      </c>
      <c r="Q504" s="148" t="str">
        <f>IF(AND(A504&lt;&gt;"",Schülerdaten!AL507&lt;&gt;""),IF(Schülerdaten!AL507=TRUE,INDEX(codespe,MATCH(Schülerdaten!Q507,libspe,0)),Schülerdaten!Q507),"")</f>
        <v/>
      </c>
      <c r="R504" s="148" t="str">
        <f>IF(AND(A504&lt;&gt;"",OR(Schülerdaten!AM507&lt;&gt;"",Schülerdaten!AT507=FALSE)),IF(Schülerdaten!AM507=TRUE,INDEX(codemp1,MATCH(Schülerdaten!R507,libmp1,0)),IF(Schülerdaten!AT507=FALSE,0,Schülerdaten!R507)),"")</f>
        <v/>
      </c>
      <c r="S504" s="148" t="str">
        <f t="shared" si="22"/>
        <v/>
      </c>
      <c r="T504" s="148" t="str">
        <f t="shared" si="23"/>
        <v/>
      </c>
      <c r="U504" s="148" t="str">
        <f>IF(AND(A504&lt;&gt;"",Schülerdaten!S507&lt;&gt;""),Schülerdaten!S507,"")</f>
        <v/>
      </c>
      <c r="V504" s="148" t="str">
        <f>IF(AND(A504&lt;&gt;"",Schülerdaten!T507&lt;&gt;""),Schülerdaten!T507,"")</f>
        <v/>
      </c>
      <c r="W504" s="148" t="str">
        <f>IF(AND(A504&lt;&gt;"",Schülerdaten!U507&lt;&gt;""),Schülerdaten!U507,"")</f>
        <v/>
      </c>
      <c r="X504" s="148" t="str">
        <f>IF(AND(A504&lt;&gt;"",Schülerdaten!V507&lt;&gt;""),Schülerdaten!V507,"")</f>
        <v/>
      </c>
      <c r="Y504" s="148" t="str">
        <f>IF(AND(A504&lt;&gt;"",Schülerdaten!W507&lt;&gt;""),Schülerdaten!W507,"")</f>
        <v/>
      </c>
      <c r="Z504" s="148" t="str">
        <f>IF(AND(A504&lt;&gt;"",Schülerdaten!X507&lt;&gt;""),Schülerdaten!X507,"")</f>
        <v/>
      </c>
    </row>
    <row r="505" spans="1:26" x14ac:dyDescent="0.2">
      <c r="A505" s="146" t="str">
        <f>IF(OR(Schülerdaten!$C508&lt;&gt;""),Schülerdaten!A508,"")</f>
        <v/>
      </c>
      <c r="B505" s="146" t="str">
        <f>IF(A505&lt;&gt;"",Schülerdaten!B508,"")</f>
        <v/>
      </c>
      <c r="C505" s="146" t="str">
        <f>IF(AND(A505&lt;&gt;"",Schülerdaten!F508&lt;&gt;""),IF(INDEX(codeclint,MATCH(Schülerdaten!F508,libclint,0))&lt;&gt;"",INDEX(codeclint,MATCH(Schülerdaten!F508,libclint,0)),""),"")</f>
        <v/>
      </c>
      <c r="D505" s="146" t="str">
        <f t="shared" si="21"/>
        <v/>
      </c>
      <c r="E505" s="146" t="str">
        <f>IF(A505&lt;&gt;"",IF(Schülerdaten!G508&lt;&gt;"",IF(Schülerdaten!AB508&lt;&gt;"",IF(Schülerdaten!G508="LOC.ID",CONCATENATE("LOC.",Schülerdaten!AU$5),Schülerdaten!G508),""),""),"")</f>
        <v/>
      </c>
      <c r="F505" s="146" t="str">
        <f>IF(A505&lt;&gt;"",IF(Schülerdaten!H508&lt;&gt;"",Schülerdaten!H508,""),"")</f>
        <v/>
      </c>
      <c r="G505" s="146" t="str">
        <f>IF(AND(A505&lt;&gt;"",Schülerdaten!AC508&lt;&gt;""),IF(Schülerdaten!AC508=TRUE,INDEX(codesex,MATCH(Schülerdaten!I508,libsex,0)),Schülerdaten!I508),"")</f>
        <v/>
      </c>
      <c r="H505" s="147" t="str">
        <f>IF(A505&lt;&gt;"",IF(Schülerdaten!J508&lt;&gt;"",Schülerdaten!J508,""),"")</f>
        <v/>
      </c>
      <c r="I505" s="148" t="str">
        <f>IF(AND(A505&lt;&gt;"",Schülerdaten!AE508&lt;&gt;""),IF(Schülerdaten!AE508=TRUE,INDEX(codenat,MATCH(Schülerdaten!K508,libnat,0)),Schülerdaten!K508),"")</f>
        <v/>
      </c>
      <c r="J505" s="148" t="str">
        <f>IF(AND(A505&lt;&gt;"",Schülerdaten!AF508&lt;&gt;""),IF(Schülerdaten!AF508=TRUE,INDEX(codelangue,MATCH(Schülerdaten!L508,liblangue,0)),Schülerdaten!L508),"")</f>
        <v/>
      </c>
      <c r="K505" s="148" t="str">
        <f>IF(AND(A505&lt;&gt;"",Schülerdaten!AH508&lt;&gt;""),IF(Schülerdaten!AH508=TRUE,IF(INDEX(codegem,MATCH(Schülerdaten!M508,libgem,0))&lt;8000,INDEX(codegem,MATCH(Schülerdaten!M508,libgem,0)),""),Schülerdaten!M508),"")</f>
        <v/>
      </c>
      <c r="L505" s="148" t="str">
        <f>IF(AND(A505&lt;&gt;"",Schülerdaten!AH508&lt;&gt;""),IF(Schülerdaten!AH508=TRUE,INDEX(codegemhist,MATCH(Schülerdaten!M508,libgem,0)),""),"")</f>
        <v/>
      </c>
      <c r="M505" s="148" t="str">
        <f>IF(AND(A505&lt;&gt;"",Schülerdaten!AH508&lt;&gt;""),IF(Schülerdaten!AH508=TRUE,IF(INDEX(codegem,MATCH(Schülerdaten!M508,libgem,0))&gt;=8000,INDEX(codegem,MATCH(Schülerdaten!M508,libgem,0)),""),Schülerdaten!M508),"")</f>
        <v/>
      </c>
      <c r="N505" s="148" t="str">
        <f>IF(AND(A505&lt;&gt;"",Schülerdaten!AI508&lt;&gt;""),IF(Schülerdaten!AI508=TRUE,INDEX(codeschart,MATCH(Schülerdaten!N508,libschart,0)),Schülerdaten!N508),"")</f>
        <v/>
      </c>
      <c r="O505" s="148" t="str">
        <f>IF(AND(A505&lt;&gt;"",Schülerdaten!O508&lt;&gt;""),Schülerdaten!O508,"")</f>
        <v/>
      </c>
      <c r="P505" s="148" t="str">
        <f>IF(AND(A505&lt;&gt;"",Schülerdaten!AK508&lt;&gt;""),IF(Schülerdaten!AK508=TRUE,INDEX(codeform,MATCH(Schülerdaten!P508,libform,0)),Schülerdaten!P508),"")</f>
        <v/>
      </c>
      <c r="Q505" s="148" t="str">
        <f>IF(AND(A505&lt;&gt;"",Schülerdaten!AL508&lt;&gt;""),IF(Schülerdaten!AL508=TRUE,INDEX(codespe,MATCH(Schülerdaten!Q508,libspe,0)),Schülerdaten!Q508),"")</f>
        <v/>
      </c>
      <c r="R505" s="148" t="str">
        <f>IF(AND(A505&lt;&gt;"",OR(Schülerdaten!AM508&lt;&gt;"",Schülerdaten!AT508=FALSE)),IF(Schülerdaten!AM508=TRUE,INDEX(codemp1,MATCH(Schülerdaten!R508,libmp1,0)),IF(Schülerdaten!AT508=FALSE,0,Schülerdaten!R508)),"")</f>
        <v/>
      </c>
      <c r="S505" s="148" t="str">
        <f t="shared" si="22"/>
        <v/>
      </c>
      <c r="T505" s="148" t="str">
        <f t="shared" si="23"/>
        <v/>
      </c>
      <c r="U505" s="148" t="str">
        <f>IF(AND(A505&lt;&gt;"",Schülerdaten!S508&lt;&gt;""),Schülerdaten!S508,"")</f>
        <v/>
      </c>
      <c r="V505" s="148" t="str">
        <f>IF(AND(A505&lt;&gt;"",Schülerdaten!T508&lt;&gt;""),Schülerdaten!T508,"")</f>
        <v/>
      </c>
      <c r="W505" s="148" t="str">
        <f>IF(AND(A505&lt;&gt;"",Schülerdaten!U508&lt;&gt;""),Schülerdaten!U508,"")</f>
        <v/>
      </c>
      <c r="X505" s="148" t="str">
        <f>IF(AND(A505&lt;&gt;"",Schülerdaten!V508&lt;&gt;""),Schülerdaten!V508,"")</f>
        <v/>
      </c>
      <c r="Y505" s="148" t="str">
        <f>IF(AND(A505&lt;&gt;"",Schülerdaten!W508&lt;&gt;""),Schülerdaten!W508,"")</f>
        <v/>
      </c>
      <c r="Z505" s="148" t="str">
        <f>IF(AND(A505&lt;&gt;"",Schülerdaten!X508&lt;&gt;""),Schülerdaten!X508,"")</f>
        <v/>
      </c>
    </row>
    <row r="506" spans="1:26" x14ac:dyDescent="0.2">
      <c r="A506" s="146" t="str">
        <f>IF(OR(Schülerdaten!$C509&lt;&gt;""),Schülerdaten!A509,"")</f>
        <v/>
      </c>
      <c r="B506" s="146" t="str">
        <f>IF(A506&lt;&gt;"",Schülerdaten!B509,"")</f>
        <v/>
      </c>
      <c r="C506" s="146" t="str">
        <f>IF(AND(A506&lt;&gt;"",Schülerdaten!F509&lt;&gt;""),IF(INDEX(codeclint,MATCH(Schülerdaten!F509,libclint,0))&lt;&gt;"",INDEX(codeclint,MATCH(Schülerdaten!F509,libclint,0)),""),"")</f>
        <v/>
      </c>
      <c r="D506" s="146" t="str">
        <f t="shared" si="21"/>
        <v/>
      </c>
      <c r="E506" s="146" t="str">
        <f>IF(A506&lt;&gt;"",IF(Schülerdaten!G509&lt;&gt;"",IF(Schülerdaten!AB509&lt;&gt;"",IF(Schülerdaten!G509="LOC.ID",CONCATENATE("LOC.",Schülerdaten!AU$5),Schülerdaten!G509),""),""),"")</f>
        <v/>
      </c>
      <c r="F506" s="146" t="str">
        <f>IF(A506&lt;&gt;"",IF(Schülerdaten!H509&lt;&gt;"",Schülerdaten!H509,""),"")</f>
        <v/>
      </c>
      <c r="G506" s="146" t="str">
        <f>IF(AND(A506&lt;&gt;"",Schülerdaten!AC509&lt;&gt;""),IF(Schülerdaten!AC509=TRUE,INDEX(codesex,MATCH(Schülerdaten!I509,libsex,0)),Schülerdaten!I509),"")</f>
        <v/>
      </c>
      <c r="H506" s="147" t="str">
        <f>IF(A506&lt;&gt;"",IF(Schülerdaten!J509&lt;&gt;"",Schülerdaten!J509,""),"")</f>
        <v/>
      </c>
      <c r="I506" s="148" t="str">
        <f>IF(AND(A506&lt;&gt;"",Schülerdaten!AE509&lt;&gt;""),IF(Schülerdaten!AE509=TRUE,INDEX(codenat,MATCH(Schülerdaten!K509,libnat,0)),Schülerdaten!K509),"")</f>
        <v/>
      </c>
      <c r="J506" s="148" t="str">
        <f>IF(AND(A506&lt;&gt;"",Schülerdaten!AF509&lt;&gt;""),IF(Schülerdaten!AF509=TRUE,INDEX(codelangue,MATCH(Schülerdaten!L509,liblangue,0)),Schülerdaten!L509),"")</f>
        <v/>
      </c>
      <c r="K506" s="148" t="str">
        <f>IF(AND(A506&lt;&gt;"",Schülerdaten!AH509&lt;&gt;""),IF(Schülerdaten!AH509=TRUE,IF(INDEX(codegem,MATCH(Schülerdaten!M509,libgem,0))&lt;8000,INDEX(codegem,MATCH(Schülerdaten!M509,libgem,0)),""),Schülerdaten!M509),"")</f>
        <v/>
      </c>
      <c r="L506" s="148" t="str">
        <f>IF(AND(A506&lt;&gt;"",Schülerdaten!AH509&lt;&gt;""),IF(Schülerdaten!AH509=TRUE,INDEX(codegemhist,MATCH(Schülerdaten!M509,libgem,0)),""),"")</f>
        <v/>
      </c>
      <c r="M506" s="148" t="str">
        <f>IF(AND(A506&lt;&gt;"",Schülerdaten!AH509&lt;&gt;""),IF(Schülerdaten!AH509=TRUE,IF(INDEX(codegem,MATCH(Schülerdaten!M509,libgem,0))&gt;=8000,INDEX(codegem,MATCH(Schülerdaten!M509,libgem,0)),""),Schülerdaten!M509),"")</f>
        <v/>
      </c>
      <c r="N506" s="148" t="str">
        <f>IF(AND(A506&lt;&gt;"",Schülerdaten!AI509&lt;&gt;""),IF(Schülerdaten!AI509=TRUE,INDEX(codeschart,MATCH(Schülerdaten!N509,libschart,0)),Schülerdaten!N509),"")</f>
        <v/>
      </c>
      <c r="O506" s="148" t="str">
        <f>IF(AND(A506&lt;&gt;"",Schülerdaten!O509&lt;&gt;""),Schülerdaten!O509,"")</f>
        <v/>
      </c>
      <c r="P506" s="148" t="str">
        <f>IF(AND(A506&lt;&gt;"",Schülerdaten!AK509&lt;&gt;""),IF(Schülerdaten!AK509=TRUE,INDEX(codeform,MATCH(Schülerdaten!P509,libform,0)),Schülerdaten!P509),"")</f>
        <v/>
      </c>
      <c r="Q506" s="148" t="str">
        <f>IF(AND(A506&lt;&gt;"",Schülerdaten!AL509&lt;&gt;""),IF(Schülerdaten!AL509=TRUE,INDEX(codespe,MATCH(Schülerdaten!Q509,libspe,0)),Schülerdaten!Q509),"")</f>
        <v/>
      </c>
      <c r="R506" s="148" t="str">
        <f>IF(AND(A506&lt;&gt;"",OR(Schülerdaten!AM509&lt;&gt;"",Schülerdaten!AT509=FALSE)),IF(Schülerdaten!AM509=TRUE,INDEX(codemp1,MATCH(Schülerdaten!R509,libmp1,0)),IF(Schülerdaten!AT509=FALSE,0,Schülerdaten!R509)),"")</f>
        <v/>
      </c>
      <c r="S506" s="148" t="str">
        <f t="shared" si="22"/>
        <v/>
      </c>
      <c r="T506" s="148" t="str">
        <f t="shared" si="23"/>
        <v/>
      </c>
      <c r="U506" s="148" t="str">
        <f>IF(AND(A506&lt;&gt;"",Schülerdaten!S509&lt;&gt;""),Schülerdaten!S509,"")</f>
        <v/>
      </c>
      <c r="V506" s="148" t="str">
        <f>IF(AND(A506&lt;&gt;"",Schülerdaten!T509&lt;&gt;""),Schülerdaten!T509,"")</f>
        <v/>
      </c>
      <c r="W506" s="148" t="str">
        <f>IF(AND(A506&lt;&gt;"",Schülerdaten!U509&lt;&gt;""),Schülerdaten!U509,"")</f>
        <v/>
      </c>
      <c r="X506" s="148" t="str">
        <f>IF(AND(A506&lt;&gt;"",Schülerdaten!V509&lt;&gt;""),Schülerdaten!V509,"")</f>
        <v/>
      </c>
      <c r="Y506" s="148" t="str">
        <f>IF(AND(A506&lt;&gt;"",Schülerdaten!W509&lt;&gt;""),Schülerdaten!W509,"")</f>
        <v/>
      </c>
      <c r="Z506" s="148" t="str">
        <f>IF(AND(A506&lt;&gt;"",Schülerdaten!X509&lt;&gt;""),Schülerdaten!X509,"")</f>
        <v/>
      </c>
    </row>
    <row r="507" spans="1:26" x14ac:dyDescent="0.2">
      <c r="A507" s="146" t="str">
        <f>IF(OR(Schülerdaten!$C510&lt;&gt;""),Schülerdaten!A510,"")</f>
        <v/>
      </c>
      <c r="B507" s="146" t="str">
        <f>IF(A507&lt;&gt;"",Schülerdaten!B510,"")</f>
        <v/>
      </c>
      <c r="C507" s="146" t="str">
        <f>IF(AND(A507&lt;&gt;"",Schülerdaten!F510&lt;&gt;""),IF(INDEX(codeclint,MATCH(Schülerdaten!F510,libclint,0))&lt;&gt;"",INDEX(codeclint,MATCH(Schülerdaten!F510,libclint,0)),""),"")</f>
        <v/>
      </c>
      <c r="D507" s="146" t="str">
        <f t="shared" si="21"/>
        <v/>
      </c>
      <c r="E507" s="146" t="str">
        <f>IF(A507&lt;&gt;"",IF(Schülerdaten!G510&lt;&gt;"",IF(Schülerdaten!AB510&lt;&gt;"",IF(Schülerdaten!G510="LOC.ID",CONCATENATE("LOC.",Schülerdaten!AU$5),Schülerdaten!G510),""),""),"")</f>
        <v/>
      </c>
      <c r="F507" s="146" t="str">
        <f>IF(A507&lt;&gt;"",IF(Schülerdaten!H510&lt;&gt;"",Schülerdaten!H510,""),"")</f>
        <v/>
      </c>
      <c r="G507" s="146" t="str">
        <f>IF(AND(A507&lt;&gt;"",Schülerdaten!AC510&lt;&gt;""),IF(Schülerdaten!AC510=TRUE,INDEX(codesex,MATCH(Schülerdaten!I510,libsex,0)),Schülerdaten!I510),"")</f>
        <v/>
      </c>
      <c r="H507" s="147" t="str">
        <f>IF(A507&lt;&gt;"",IF(Schülerdaten!J510&lt;&gt;"",Schülerdaten!J510,""),"")</f>
        <v/>
      </c>
      <c r="I507" s="148" t="str">
        <f>IF(AND(A507&lt;&gt;"",Schülerdaten!AE510&lt;&gt;""),IF(Schülerdaten!AE510=TRUE,INDEX(codenat,MATCH(Schülerdaten!K510,libnat,0)),Schülerdaten!K510),"")</f>
        <v/>
      </c>
      <c r="J507" s="148" t="str">
        <f>IF(AND(A507&lt;&gt;"",Schülerdaten!AF510&lt;&gt;""),IF(Schülerdaten!AF510=TRUE,INDEX(codelangue,MATCH(Schülerdaten!L510,liblangue,0)),Schülerdaten!L510),"")</f>
        <v/>
      </c>
      <c r="K507" s="148" t="str">
        <f>IF(AND(A507&lt;&gt;"",Schülerdaten!AH510&lt;&gt;""),IF(Schülerdaten!AH510=TRUE,IF(INDEX(codegem,MATCH(Schülerdaten!M510,libgem,0))&lt;8000,INDEX(codegem,MATCH(Schülerdaten!M510,libgem,0)),""),Schülerdaten!M510),"")</f>
        <v/>
      </c>
      <c r="L507" s="148" t="str">
        <f>IF(AND(A507&lt;&gt;"",Schülerdaten!AH510&lt;&gt;""),IF(Schülerdaten!AH510=TRUE,INDEX(codegemhist,MATCH(Schülerdaten!M510,libgem,0)),""),"")</f>
        <v/>
      </c>
      <c r="M507" s="148" t="str">
        <f>IF(AND(A507&lt;&gt;"",Schülerdaten!AH510&lt;&gt;""),IF(Schülerdaten!AH510=TRUE,IF(INDEX(codegem,MATCH(Schülerdaten!M510,libgem,0))&gt;=8000,INDEX(codegem,MATCH(Schülerdaten!M510,libgem,0)),""),Schülerdaten!M510),"")</f>
        <v/>
      </c>
      <c r="N507" s="148" t="str">
        <f>IF(AND(A507&lt;&gt;"",Schülerdaten!AI510&lt;&gt;""),IF(Schülerdaten!AI510=TRUE,INDEX(codeschart,MATCH(Schülerdaten!N510,libschart,0)),Schülerdaten!N510),"")</f>
        <v/>
      </c>
      <c r="O507" s="148" t="str">
        <f>IF(AND(A507&lt;&gt;"",Schülerdaten!O510&lt;&gt;""),Schülerdaten!O510,"")</f>
        <v/>
      </c>
      <c r="P507" s="148" t="str">
        <f>IF(AND(A507&lt;&gt;"",Schülerdaten!AK510&lt;&gt;""),IF(Schülerdaten!AK510=TRUE,INDEX(codeform,MATCH(Schülerdaten!P510,libform,0)),Schülerdaten!P510),"")</f>
        <v/>
      </c>
      <c r="Q507" s="148" t="str">
        <f>IF(AND(A507&lt;&gt;"",Schülerdaten!AL510&lt;&gt;""),IF(Schülerdaten!AL510=TRUE,INDEX(codespe,MATCH(Schülerdaten!Q510,libspe,0)),Schülerdaten!Q510),"")</f>
        <v/>
      </c>
      <c r="R507" s="148" t="str">
        <f>IF(AND(A507&lt;&gt;"",OR(Schülerdaten!AM510&lt;&gt;"",Schülerdaten!AT510=FALSE)),IF(Schülerdaten!AM510=TRUE,INDEX(codemp1,MATCH(Schülerdaten!R510,libmp1,0)),IF(Schülerdaten!AT510=FALSE,0,Schülerdaten!R510)),"")</f>
        <v/>
      </c>
      <c r="S507" s="148" t="str">
        <f t="shared" si="22"/>
        <v/>
      </c>
      <c r="T507" s="148" t="str">
        <f t="shared" si="23"/>
        <v/>
      </c>
      <c r="U507" s="148" t="str">
        <f>IF(AND(A507&lt;&gt;"",Schülerdaten!S510&lt;&gt;""),Schülerdaten!S510,"")</f>
        <v/>
      </c>
      <c r="V507" s="148" t="str">
        <f>IF(AND(A507&lt;&gt;"",Schülerdaten!T510&lt;&gt;""),Schülerdaten!T510,"")</f>
        <v/>
      </c>
      <c r="W507" s="148" t="str">
        <f>IF(AND(A507&lt;&gt;"",Schülerdaten!U510&lt;&gt;""),Schülerdaten!U510,"")</f>
        <v/>
      </c>
      <c r="X507" s="148" t="str">
        <f>IF(AND(A507&lt;&gt;"",Schülerdaten!V510&lt;&gt;""),Schülerdaten!V510,"")</f>
        <v/>
      </c>
      <c r="Y507" s="148" t="str">
        <f>IF(AND(A507&lt;&gt;"",Schülerdaten!W510&lt;&gt;""),Schülerdaten!W510,"")</f>
        <v/>
      </c>
      <c r="Z507" s="148" t="str">
        <f>IF(AND(A507&lt;&gt;"",Schülerdaten!X510&lt;&gt;""),Schülerdaten!X510,"")</f>
        <v/>
      </c>
    </row>
    <row r="508" spans="1:26" x14ac:dyDescent="0.2">
      <c r="A508" s="146" t="str">
        <f>IF(OR(Schülerdaten!$C511&lt;&gt;""),Schülerdaten!A511,"")</f>
        <v/>
      </c>
      <c r="B508" s="146" t="str">
        <f>IF(A508&lt;&gt;"",Schülerdaten!B511,"")</f>
        <v/>
      </c>
      <c r="C508" s="146" t="str">
        <f>IF(AND(A508&lt;&gt;"",Schülerdaten!F511&lt;&gt;""),IF(INDEX(codeclint,MATCH(Schülerdaten!F511,libclint,0))&lt;&gt;"",INDEX(codeclint,MATCH(Schülerdaten!F511,libclint,0)),""),"")</f>
        <v/>
      </c>
      <c r="D508" s="146" t="str">
        <f t="shared" si="21"/>
        <v/>
      </c>
      <c r="E508" s="146" t="str">
        <f>IF(A508&lt;&gt;"",IF(Schülerdaten!G511&lt;&gt;"",IF(Schülerdaten!AB511&lt;&gt;"",IF(Schülerdaten!G511="LOC.ID",CONCATENATE("LOC.",Schülerdaten!AU$5),Schülerdaten!G511),""),""),"")</f>
        <v/>
      </c>
      <c r="F508" s="146" t="str">
        <f>IF(A508&lt;&gt;"",IF(Schülerdaten!H511&lt;&gt;"",Schülerdaten!H511,""),"")</f>
        <v/>
      </c>
      <c r="G508" s="146" t="str">
        <f>IF(AND(A508&lt;&gt;"",Schülerdaten!AC511&lt;&gt;""),IF(Schülerdaten!AC511=TRUE,INDEX(codesex,MATCH(Schülerdaten!I511,libsex,0)),Schülerdaten!I511),"")</f>
        <v/>
      </c>
      <c r="H508" s="147" t="str">
        <f>IF(A508&lt;&gt;"",IF(Schülerdaten!J511&lt;&gt;"",Schülerdaten!J511,""),"")</f>
        <v/>
      </c>
      <c r="I508" s="148" t="str">
        <f>IF(AND(A508&lt;&gt;"",Schülerdaten!AE511&lt;&gt;""),IF(Schülerdaten!AE511=TRUE,INDEX(codenat,MATCH(Schülerdaten!K511,libnat,0)),Schülerdaten!K511),"")</f>
        <v/>
      </c>
      <c r="J508" s="148" t="str">
        <f>IF(AND(A508&lt;&gt;"",Schülerdaten!AF511&lt;&gt;""),IF(Schülerdaten!AF511=TRUE,INDEX(codelangue,MATCH(Schülerdaten!L511,liblangue,0)),Schülerdaten!L511),"")</f>
        <v/>
      </c>
      <c r="K508" s="148" t="str">
        <f>IF(AND(A508&lt;&gt;"",Schülerdaten!AH511&lt;&gt;""),IF(Schülerdaten!AH511=TRUE,IF(INDEX(codegem,MATCH(Schülerdaten!M511,libgem,0))&lt;8000,INDEX(codegem,MATCH(Schülerdaten!M511,libgem,0)),""),Schülerdaten!M511),"")</f>
        <v/>
      </c>
      <c r="L508" s="148" t="str">
        <f>IF(AND(A508&lt;&gt;"",Schülerdaten!AH511&lt;&gt;""),IF(Schülerdaten!AH511=TRUE,INDEX(codegemhist,MATCH(Schülerdaten!M511,libgem,0)),""),"")</f>
        <v/>
      </c>
      <c r="M508" s="148" t="str">
        <f>IF(AND(A508&lt;&gt;"",Schülerdaten!AH511&lt;&gt;""),IF(Schülerdaten!AH511=TRUE,IF(INDEX(codegem,MATCH(Schülerdaten!M511,libgem,0))&gt;=8000,INDEX(codegem,MATCH(Schülerdaten!M511,libgem,0)),""),Schülerdaten!M511),"")</f>
        <v/>
      </c>
      <c r="N508" s="148" t="str">
        <f>IF(AND(A508&lt;&gt;"",Schülerdaten!AI511&lt;&gt;""),IF(Schülerdaten!AI511=TRUE,INDEX(codeschart,MATCH(Schülerdaten!N511,libschart,0)),Schülerdaten!N511),"")</f>
        <v/>
      </c>
      <c r="O508" s="148" t="str">
        <f>IF(AND(A508&lt;&gt;"",Schülerdaten!O511&lt;&gt;""),Schülerdaten!O511,"")</f>
        <v/>
      </c>
      <c r="P508" s="148" t="str">
        <f>IF(AND(A508&lt;&gt;"",Schülerdaten!AK511&lt;&gt;""),IF(Schülerdaten!AK511=TRUE,INDEX(codeform,MATCH(Schülerdaten!P511,libform,0)),Schülerdaten!P511),"")</f>
        <v/>
      </c>
      <c r="Q508" s="148" t="str">
        <f>IF(AND(A508&lt;&gt;"",Schülerdaten!AL511&lt;&gt;""),IF(Schülerdaten!AL511=TRUE,INDEX(codespe,MATCH(Schülerdaten!Q511,libspe,0)),Schülerdaten!Q511),"")</f>
        <v/>
      </c>
      <c r="R508" s="148" t="str">
        <f>IF(AND(A508&lt;&gt;"",OR(Schülerdaten!AM511&lt;&gt;"",Schülerdaten!AT511=FALSE)),IF(Schülerdaten!AM511=TRUE,INDEX(codemp1,MATCH(Schülerdaten!R511,libmp1,0)),IF(Schülerdaten!AT511=FALSE,0,Schülerdaten!R511)),"")</f>
        <v/>
      </c>
      <c r="S508" s="148" t="str">
        <f t="shared" si="22"/>
        <v/>
      </c>
      <c r="T508" s="148" t="str">
        <f t="shared" si="23"/>
        <v/>
      </c>
      <c r="U508" s="148" t="str">
        <f>IF(AND(A508&lt;&gt;"",Schülerdaten!S511&lt;&gt;""),Schülerdaten!S511,"")</f>
        <v/>
      </c>
      <c r="V508" s="148" t="str">
        <f>IF(AND(A508&lt;&gt;"",Schülerdaten!T511&lt;&gt;""),Schülerdaten!T511,"")</f>
        <v/>
      </c>
      <c r="W508" s="148" t="str">
        <f>IF(AND(A508&lt;&gt;"",Schülerdaten!U511&lt;&gt;""),Schülerdaten!U511,"")</f>
        <v/>
      </c>
      <c r="X508" s="148" t="str">
        <f>IF(AND(A508&lt;&gt;"",Schülerdaten!V511&lt;&gt;""),Schülerdaten!V511,"")</f>
        <v/>
      </c>
      <c r="Y508" s="148" t="str">
        <f>IF(AND(A508&lt;&gt;"",Schülerdaten!W511&lt;&gt;""),Schülerdaten!W511,"")</f>
        <v/>
      </c>
      <c r="Z508" s="148" t="str">
        <f>IF(AND(A508&lt;&gt;"",Schülerdaten!X511&lt;&gt;""),Schülerdaten!X511,"")</f>
        <v/>
      </c>
    </row>
    <row r="509" spans="1:26" x14ac:dyDescent="0.2">
      <c r="A509" s="146" t="str">
        <f>IF(OR(Schülerdaten!$C512&lt;&gt;""),Schülerdaten!A512,"")</f>
        <v/>
      </c>
      <c r="B509" s="146" t="str">
        <f>IF(A509&lt;&gt;"",Schülerdaten!B512,"")</f>
        <v/>
      </c>
      <c r="C509" s="146" t="str">
        <f>IF(AND(A509&lt;&gt;"",Schülerdaten!F512&lt;&gt;""),IF(INDEX(codeclint,MATCH(Schülerdaten!F512,libclint,0))&lt;&gt;"",INDEX(codeclint,MATCH(Schülerdaten!F512,libclint,0)),""),"")</f>
        <v/>
      </c>
      <c r="D509" s="146" t="str">
        <f t="shared" si="21"/>
        <v/>
      </c>
      <c r="E509" s="146" t="str">
        <f>IF(A509&lt;&gt;"",IF(Schülerdaten!G512&lt;&gt;"",IF(Schülerdaten!AB512&lt;&gt;"",IF(Schülerdaten!G512="LOC.ID",CONCATENATE("LOC.",Schülerdaten!AU$5),Schülerdaten!G512),""),""),"")</f>
        <v/>
      </c>
      <c r="F509" s="146" t="str">
        <f>IF(A509&lt;&gt;"",IF(Schülerdaten!H512&lt;&gt;"",Schülerdaten!H512,""),"")</f>
        <v/>
      </c>
      <c r="G509" s="146" t="str">
        <f>IF(AND(A509&lt;&gt;"",Schülerdaten!AC512&lt;&gt;""),IF(Schülerdaten!AC512=TRUE,INDEX(codesex,MATCH(Schülerdaten!I512,libsex,0)),Schülerdaten!I512),"")</f>
        <v/>
      </c>
      <c r="H509" s="147" t="str">
        <f>IF(A509&lt;&gt;"",IF(Schülerdaten!J512&lt;&gt;"",Schülerdaten!J512,""),"")</f>
        <v/>
      </c>
      <c r="I509" s="148" t="str">
        <f>IF(AND(A509&lt;&gt;"",Schülerdaten!AE512&lt;&gt;""),IF(Schülerdaten!AE512=TRUE,INDEX(codenat,MATCH(Schülerdaten!K512,libnat,0)),Schülerdaten!K512),"")</f>
        <v/>
      </c>
      <c r="J509" s="148" t="str">
        <f>IF(AND(A509&lt;&gt;"",Schülerdaten!AF512&lt;&gt;""),IF(Schülerdaten!AF512=TRUE,INDEX(codelangue,MATCH(Schülerdaten!L512,liblangue,0)),Schülerdaten!L512),"")</f>
        <v/>
      </c>
      <c r="K509" s="148" t="str">
        <f>IF(AND(A509&lt;&gt;"",Schülerdaten!AH512&lt;&gt;""),IF(Schülerdaten!AH512=TRUE,IF(INDEX(codegem,MATCH(Schülerdaten!M512,libgem,0))&lt;8000,INDEX(codegem,MATCH(Schülerdaten!M512,libgem,0)),""),Schülerdaten!M512),"")</f>
        <v/>
      </c>
      <c r="L509" s="148" t="str">
        <f>IF(AND(A509&lt;&gt;"",Schülerdaten!AH512&lt;&gt;""),IF(Schülerdaten!AH512=TRUE,INDEX(codegemhist,MATCH(Schülerdaten!M512,libgem,0)),""),"")</f>
        <v/>
      </c>
      <c r="M509" s="148" t="str">
        <f>IF(AND(A509&lt;&gt;"",Schülerdaten!AH512&lt;&gt;""),IF(Schülerdaten!AH512=TRUE,IF(INDEX(codegem,MATCH(Schülerdaten!M512,libgem,0))&gt;=8000,INDEX(codegem,MATCH(Schülerdaten!M512,libgem,0)),""),Schülerdaten!M512),"")</f>
        <v/>
      </c>
      <c r="N509" s="148" t="str">
        <f>IF(AND(A509&lt;&gt;"",Schülerdaten!AI512&lt;&gt;""),IF(Schülerdaten!AI512=TRUE,INDEX(codeschart,MATCH(Schülerdaten!N512,libschart,0)),Schülerdaten!N512),"")</f>
        <v/>
      </c>
      <c r="O509" s="148" t="str">
        <f>IF(AND(A509&lt;&gt;"",Schülerdaten!O512&lt;&gt;""),Schülerdaten!O512,"")</f>
        <v/>
      </c>
      <c r="P509" s="148" t="str">
        <f>IF(AND(A509&lt;&gt;"",Schülerdaten!AK512&lt;&gt;""),IF(Schülerdaten!AK512=TRUE,INDEX(codeform,MATCH(Schülerdaten!P512,libform,0)),Schülerdaten!P512),"")</f>
        <v/>
      </c>
      <c r="Q509" s="148" t="str">
        <f>IF(AND(A509&lt;&gt;"",Schülerdaten!AL512&lt;&gt;""),IF(Schülerdaten!AL512=TRUE,INDEX(codespe,MATCH(Schülerdaten!Q512,libspe,0)),Schülerdaten!Q512),"")</f>
        <v/>
      </c>
      <c r="R509" s="148" t="str">
        <f>IF(AND(A509&lt;&gt;"",OR(Schülerdaten!AM512&lt;&gt;"",Schülerdaten!AT512=FALSE)),IF(Schülerdaten!AM512=TRUE,INDEX(codemp1,MATCH(Schülerdaten!R512,libmp1,0)),IF(Schülerdaten!AT512=FALSE,0,Schülerdaten!R512)),"")</f>
        <v/>
      </c>
      <c r="S509" s="148" t="str">
        <f t="shared" si="22"/>
        <v/>
      </c>
      <c r="T509" s="148" t="str">
        <f t="shared" si="23"/>
        <v/>
      </c>
      <c r="U509" s="148" t="str">
        <f>IF(AND(A509&lt;&gt;"",Schülerdaten!S512&lt;&gt;""),Schülerdaten!S512,"")</f>
        <v/>
      </c>
      <c r="V509" s="148" t="str">
        <f>IF(AND(A509&lt;&gt;"",Schülerdaten!T512&lt;&gt;""),Schülerdaten!T512,"")</f>
        <v/>
      </c>
      <c r="W509" s="148" t="str">
        <f>IF(AND(A509&lt;&gt;"",Schülerdaten!U512&lt;&gt;""),Schülerdaten!U512,"")</f>
        <v/>
      </c>
      <c r="X509" s="148" t="str">
        <f>IF(AND(A509&lt;&gt;"",Schülerdaten!V512&lt;&gt;""),Schülerdaten!V512,"")</f>
        <v/>
      </c>
      <c r="Y509" s="148" t="str">
        <f>IF(AND(A509&lt;&gt;"",Schülerdaten!W512&lt;&gt;""),Schülerdaten!W512,"")</f>
        <v/>
      </c>
      <c r="Z509" s="148" t="str">
        <f>IF(AND(A509&lt;&gt;"",Schülerdaten!X512&lt;&gt;""),Schülerdaten!X512,"")</f>
        <v/>
      </c>
    </row>
    <row r="510" spans="1:26" x14ac:dyDescent="0.2">
      <c r="A510" s="146" t="str">
        <f>IF(OR(Schülerdaten!$C513&lt;&gt;""),Schülerdaten!A513,"")</f>
        <v/>
      </c>
      <c r="B510" s="146" t="str">
        <f>IF(A510&lt;&gt;"",Schülerdaten!B513,"")</f>
        <v/>
      </c>
      <c r="C510" s="146" t="str">
        <f>IF(AND(A510&lt;&gt;"",Schülerdaten!F513&lt;&gt;""),IF(INDEX(codeclint,MATCH(Schülerdaten!F513,libclint,0))&lt;&gt;"",INDEX(codeclint,MATCH(Schülerdaten!F513,libclint,0)),""),"")</f>
        <v/>
      </c>
      <c r="D510" s="146" t="str">
        <f t="shared" si="21"/>
        <v/>
      </c>
      <c r="E510" s="146" t="str">
        <f>IF(A510&lt;&gt;"",IF(Schülerdaten!G513&lt;&gt;"",IF(Schülerdaten!AB513&lt;&gt;"",IF(Schülerdaten!G513="LOC.ID",CONCATENATE("LOC.",Schülerdaten!AU$5),Schülerdaten!G513),""),""),"")</f>
        <v/>
      </c>
      <c r="F510" s="146" t="str">
        <f>IF(A510&lt;&gt;"",IF(Schülerdaten!H513&lt;&gt;"",Schülerdaten!H513,""),"")</f>
        <v/>
      </c>
      <c r="G510" s="146" t="str">
        <f>IF(AND(A510&lt;&gt;"",Schülerdaten!AC513&lt;&gt;""),IF(Schülerdaten!AC513=TRUE,INDEX(codesex,MATCH(Schülerdaten!I513,libsex,0)),Schülerdaten!I513),"")</f>
        <v/>
      </c>
      <c r="H510" s="147" t="str">
        <f>IF(A510&lt;&gt;"",IF(Schülerdaten!J513&lt;&gt;"",Schülerdaten!J513,""),"")</f>
        <v/>
      </c>
      <c r="I510" s="148" t="str">
        <f>IF(AND(A510&lt;&gt;"",Schülerdaten!AE513&lt;&gt;""),IF(Schülerdaten!AE513=TRUE,INDEX(codenat,MATCH(Schülerdaten!K513,libnat,0)),Schülerdaten!K513),"")</f>
        <v/>
      </c>
      <c r="J510" s="148" t="str">
        <f>IF(AND(A510&lt;&gt;"",Schülerdaten!AF513&lt;&gt;""),IF(Schülerdaten!AF513=TRUE,INDEX(codelangue,MATCH(Schülerdaten!L513,liblangue,0)),Schülerdaten!L513),"")</f>
        <v/>
      </c>
      <c r="K510" s="148" t="str">
        <f>IF(AND(A510&lt;&gt;"",Schülerdaten!AH513&lt;&gt;""),IF(Schülerdaten!AH513=TRUE,IF(INDEX(codegem,MATCH(Schülerdaten!M513,libgem,0))&lt;8000,INDEX(codegem,MATCH(Schülerdaten!M513,libgem,0)),""),Schülerdaten!M513),"")</f>
        <v/>
      </c>
      <c r="L510" s="148" t="str">
        <f>IF(AND(A510&lt;&gt;"",Schülerdaten!AH513&lt;&gt;""),IF(Schülerdaten!AH513=TRUE,INDEX(codegemhist,MATCH(Schülerdaten!M513,libgem,0)),""),"")</f>
        <v/>
      </c>
      <c r="M510" s="148" t="str">
        <f>IF(AND(A510&lt;&gt;"",Schülerdaten!AH513&lt;&gt;""),IF(Schülerdaten!AH513=TRUE,IF(INDEX(codegem,MATCH(Schülerdaten!M513,libgem,0))&gt;=8000,INDEX(codegem,MATCH(Schülerdaten!M513,libgem,0)),""),Schülerdaten!M513),"")</f>
        <v/>
      </c>
      <c r="N510" s="148" t="str">
        <f>IF(AND(A510&lt;&gt;"",Schülerdaten!AI513&lt;&gt;""),IF(Schülerdaten!AI513=TRUE,INDEX(codeschart,MATCH(Schülerdaten!N513,libschart,0)),Schülerdaten!N513),"")</f>
        <v/>
      </c>
      <c r="O510" s="148" t="str">
        <f>IF(AND(A510&lt;&gt;"",Schülerdaten!O513&lt;&gt;""),Schülerdaten!O513,"")</f>
        <v/>
      </c>
      <c r="P510" s="148" t="str">
        <f>IF(AND(A510&lt;&gt;"",Schülerdaten!AK513&lt;&gt;""),IF(Schülerdaten!AK513=TRUE,INDEX(codeform,MATCH(Schülerdaten!P513,libform,0)),Schülerdaten!P513),"")</f>
        <v/>
      </c>
      <c r="Q510" s="148" t="str">
        <f>IF(AND(A510&lt;&gt;"",Schülerdaten!AL513&lt;&gt;""),IF(Schülerdaten!AL513=TRUE,INDEX(codespe,MATCH(Schülerdaten!Q513,libspe,0)),Schülerdaten!Q513),"")</f>
        <v/>
      </c>
      <c r="R510" s="148" t="str">
        <f>IF(AND(A510&lt;&gt;"",OR(Schülerdaten!AM513&lt;&gt;"",Schülerdaten!AT513=FALSE)),IF(Schülerdaten!AM513=TRUE,INDEX(codemp1,MATCH(Schülerdaten!R513,libmp1,0)),IF(Schülerdaten!AT513=FALSE,0,Schülerdaten!R513)),"")</f>
        <v/>
      </c>
      <c r="S510" s="148" t="str">
        <f t="shared" si="22"/>
        <v/>
      </c>
      <c r="T510" s="148" t="str">
        <f t="shared" si="23"/>
        <v/>
      </c>
      <c r="U510" s="148" t="str">
        <f>IF(AND(A510&lt;&gt;"",Schülerdaten!S513&lt;&gt;""),Schülerdaten!S513,"")</f>
        <v/>
      </c>
      <c r="V510" s="148" t="str">
        <f>IF(AND(A510&lt;&gt;"",Schülerdaten!T513&lt;&gt;""),Schülerdaten!T513,"")</f>
        <v/>
      </c>
      <c r="W510" s="148" t="str">
        <f>IF(AND(A510&lt;&gt;"",Schülerdaten!U513&lt;&gt;""),Schülerdaten!U513,"")</f>
        <v/>
      </c>
      <c r="X510" s="148" t="str">
        <f>IF(AND(A510&lt;&gt;"",Schülerdaten!V513&lt;&gt;""),Schülerdaten!V513,"")</f>
        <v/>
      </c>
      <c r="Y510" s="148" t="str">
        <f>IF(AND(A510&lt;&gt;"",Schülerdaten!W513&lt;&gt;""),Schülerdaten!W513,"")</f>
        <v/>
      </c>
      <c r="Z510" s="148" t="str">
        <f>IF(AND(A510&lt;&gt;"",Schülerdaten!X513&lt;&gt;""),Schülerdaten!X513,"")</f>
        <v/>
      </c>
    </row>
    <row r="511" spans="1:26" x14ac:dyDescent="0.2">
      <c r="A511" s="146" t="str">
        <f>IF(OR(Schülerdaten!$C514&lt;&gt;""),Schülerdaten!A514,"")</f>
        <v/>
      </c>
      <c r="B511" s="146" t="str">
        <f>IF(A511&lt;&gt;"",Schülerdaten!B514,"")</f>
        <v/>
      </c>
      <c r="C511" s="146" t="str">
        <f>IF(AND(A511&lt;&gt;"",Schülerdaten!F514&lt;&gt;""),IF(INDEX(codeclint,MATCH(Schülerdaten!F514,libclint,0))&lt;&gt;"",INDEX(codeclint,MATCH(Schülerdaten!F514,libclint,0)),""),"")</f>
        <v/>
      </c>
      <c r="D511" s="146" t="str">
        <f t="shared" si="21"/>
        <v/>
      </c>
      <c r="E511" s="146" t="str">
        <f>IF(A511&lt;&gt;"",IF(Schülerdaten!G514&lt;&gt;"",IF(Schülerdaten!AB514&lt;&gt;"",IF(Schülerdaten!G514="LOC.ID",CONCATENATE("LOC.",Schülerdaten!AU$5),Schülerdaten!G514),""),""),"")</f>
        <v/>
      </c>
      <c r="F511" s="146" t="str">
        <f>IF(A511&lt;&gt;"",IF(Schülerdaten!H514&lt;&gt;"",Schülerdaten!H514,""),"")</f>
        <v/>
      </c>
      <c r="G511" s="146" t="str">
        <f>IF(AND(A511&lt;&gt;"",Schülerdaten!AC514&lt;&gt;""),IF(Schülerdaten!AC514=TRUE,INDEX(codesex,MATCH(Schülerdaten!I514,libsex,0)),Schülerdaten!I514),"")</f>
        <v/>
      </c>
      <c r="H511" s="147" t="str">
        <f>IF(A511&lt;&gt;"",IF(Schülerdaten!J514&lt;&gt;"",Schülerdaten!J514,""),"")</f>
        <v/>
      </c>
      <c r="I511" s="148" t="str">
        <f>IF(AND(A511&lt;&gt;"",Schülerdaten!AE514&lt;&gt;""),IF(Schülerdaten!AE514=TRUE,INDEX(codenat,MATCH(Schülerdaten!K514,libnat,0)),Schülerdaten!K514),"")</f>
        <v/>
      </c>
      <c r="J511" s="148" t="str">
        <f>IF(AND(A511&lt;&gt;"",Schülerdaten!AF514&lt;&gt;""),IF(Schülerdaten!AF514=TRUE,INDEX(codelangue,MATCH(Schülerdaten!L514,liblangue,0)),Schülerdaten!L514),"")</f>
        <v/>
      </c>
      <c r="K511" s="148" t="str">
        <f>IF(AND(A511&lt;&gt;"",Schülerdaten!AH514&lt;&gt;""),IF(Schülerdaten!AH514=TRUE,IF(INDEX(codegem,MATCH(Schülerdaten!M514,libgem,0))&lt;8000,INDEX(codegem,MATCH(Schülerdaten!M514,libgem,0)),""),Schülerdaten!M514),"")</f>
        <v/>
      </c>
      <c r="L511" s="148" t="str">
        <f>IF(AND(A511&lt;&gt;"",Schülerdaten!AH514&lt;&gt;""),IF(Schülerdaten!AH514=TRUE,INDEX(codegemhist,MATCH(Schülerdaten!M514,libgem,0)),""),"")</f>
        <v/>
      </c>
      <c r="M511" s="148" t="str">
        <f>IF(AND(A511&lt;&gt;"",Schülerdaten!AH514&lt;&gt;""),IF(Schülerdaten!AH514=TRUE,IF(INDEX(codegem,MATCH(Schülerdaten!M514,libgem,0))&gt;=8000,INDEX(codegem,MATCH(Schülerdaten!M514,libgem,0)),""),Schülerdaten!M514),"")</f>
        <v/>
      </c>
      <c r="N511" s="148" t="str">
        <f>IF(AND(A511&lt;&gt;"",Schülerdaten!AI514&lt;&gt;""),IF(Schülerdaten!AI514=TRUE,INDEX(codeschart,MATCH(Schülerdaten!N514,libschart,0)),Schülerdaten!N514),"")</f>
        <v/>
      </c>
      <c r="O511" s="148" t="str">
        <f>IF(AND(A511&lt;&gt;"",Schülerdaten!O514&lt;&gt;""),Schülerdaten!O514,"")</f>
        <v/>
      </c>
      <c r="P511" s="148" t="str">
        <f>IF(AND(A511&lt;&gt;"",Schülerdaten!AK514&lt;&gt;""),IF(Schülerdaten!AK514=TRUE,INDEX(codeform,MATCH(Schülerdaten!P514,libform,0)),Schülerdaten!P514),"")</f>
        <v/>
      </c>
      <c r="Q511" s="148" t="str">
        <f>IF(AND(A511&lt;&gt;"",Schülerdaten!AL514&lt;&gt;""),IF(Schülerdaten!AL514=TRUE,INDEX(codespe,MATCH(Schülerdaten!Q514,libspe,0)),Schülerdaten!Q514),"")</f>
        <v/>
      </c>
      <c r="R511" s="148" t="str">
        <f>IF(AND(A511&lt;&gt;"",OR(Schülerdaten!AM514&lt;&gt;"",Schülerdaten!AT514=FALSE)),IF(Schülerdaten!AM514=TRUE,INDEX(codemp1,MATCH(Schülerdaten!R514,libmp1,0)),IF(Schülerdaten!AT514=FALSE,0,Schülerdaten!R514)),"")</f>
        <v/>
      </c>
      <c r="S511" s="148" t="str">
        <f t="shared" si="22"/>
        <v/>
      </c>
      <c r="T511" s="148" t="str">
        <f t="shared" si="23"/>
        <v/>
      </c>
      <c r="U511" s="148" t="str">
        <f>IF(AND(A511&lt;&gt;"",Schülerdaten!S514&lt;&gt;""),Schülerdaten!S514,"")</f>
        <v/>
      </c>
      <c r="V511" s="148" t="str">
        <f>IF(AND(A511&lt;&gt;"",Schülerdaten!T514&lt;&gt;""),Schülerdaten!T514,"")</f>
        <v/>
      </c>
      <c r="W511" s="148" t="str">
        <f>IF(AND(A511&lt;&gt;"",Schülerdaten!U514&lt;&gt;""),Schülerdaten!U514,"")</f>
        <v/>
      </c>
      <c r="X511" s="148" t="str">
        <f>IF(AND(A511&lt;&gt;"",Schülerdaten!V514&lt;&gt;""),Schülerdaten!V514,"")</f>
        <v/>
      </c>
      <c r="Y511" s="148" t="str">
        <f>IF(AND(A511&lt;&gt;"",Schülerdaten!W514&lt;&gt;""),Schülerdaten!W514,"")</f>
        <v/>
      </c>
      <c r="Z511" s="148" t="str">
        <f>IF(AND(A511&lt;&gt;"",Schülerdaten!X514&lt;&gt;""),Schülerdaten!X514,"")</f>
        <v/>
      </c>
    </row>
    <row r="512" spans="1:26" x14ac:dyDescent="0.2">
      <c r="A512" s="146" t="str">
        <f>IF(OR(Schülerdaten!$C515&lt;&gt;""),Schülerdaten!A515,"")</f>
        <v/>
      </c>
      <c r="B512" s="146" t="str">
        <f>IF(A512&lt;&gt;"",Schülerdaten!B515,"")</f>
        <v/>
      </c>
      <c r="C512" s="146" t="str">
        <f>IF(AND(A512&lt;&gt;"",Schülerdaten!F515&lt;&gt;""),IF(INDEX(codeclint,MATCH(Schülerdaten!F515,libclint,0))&lt;&gt;"",INDEX(codeclint,MATCH(Schülerdaten!F515,libclint,0)),""),"")</f>
        <v/>
      </c>
      <c r="D512" s="146" t="str">
        <f t="shared" si="21"/>
        <v/>
      </c>
      <c r="E512" s="146" t="str">
        <f>IF(A512&lt;&gt;"",IF(Schülerdaten!G515&lt;&gt;"",IF(Schülerdaten!AB515&lt;&gt;"",IF(Schülerdaten!G515="LOC.ID",CONCATENATE("LOC.",Schülerdaten!AU$5),Schülerdaten!G515),""),""),"")</f>
        <v/>
      </c>
      <c r="F512" s="146" t="str">
        <f>IF(A512&lt;&gt;"",IF(Schülerdaten!H515&lt;&gt;"",Schülerdaten!H515,""),"")</f>
        <v/>
      </c>
      <c r="G512" s="146" t="str">
        <f>IF(AND(A512&lt;&gt;"",Schülerdaten!AC515&lt;&gt;""),IF(Schülerdaten!AC515=TRUE,INDEX(codesex,MATCH(Schülerdaten!I515,libsex,0)),Schülerdaten!I515),"")</f>
        <v/>
      </c>
      <c r="H512" s="147" t="str">
        <f>IF(A512&lt;&gt;"",IF(Schülerdaten!J515&lt;&gt;"",Schülerdaten!J515,""),"")</f>
        <v/>
      </c>
      <c r="I512" s="148" t="str">
        <f>IF(AND(A512&lt;&gt;"",Schülerdaten!AE515&lt;&gt;""),IF(Schülerdaten!AE515=TRUE,INDEX(codenat,MATCH(Schülerdaten!K515,libnat,0)),Schülerdaten!K515),"")</f>
        <v/>
      </c>
      <c r="J512" s="148" t="str">
        <f>IF(AND(A512&lt;&gt;"",Schülerdaten!AF515&lt;&gt;""),IF(Schülerdaten!AF515=TRUE,INDEX(codelangue,MATCH(Schülerdaten!L515,liblangue,0)),Schülerdaten!L515),"")</f>
        <v/>
      </c>
      <c r="K512" s="148" t="str">
        <f>IF(AND(A512&lt;&gt;"",Schülerdaten!AH515&lt;&gt;""),IF(Schülerdaten!AH515=TRUE,IF(INDEX(codegem,MATCH(Schülerdaten!M515,libgem,0))&lt;8000,INDEX(codegem,MATCH(Schülerdaten!M515,libgem,0)),""),Schülerdaten!M515),"")</f>
        <v/>
      </c>
      <c r="L512" s="148" t="str">
        <f>IF(AND(A512&lt;&gt;"",Schülerdaten!AH515&lt;&gt;""),IF(Schülerdaten!AH515=TRUE,INDEX(codegemhist,MATCH(Schülerdaten!M515,libgem,0)),""),"")</f>
        <v/>
      </c>
      <c r="M512" s="148" t="str">
        <f>IF(AND(A512&lt;&gt;"",Schülerdaten!AH515&lt;&gt;""),IF(Schülerdaten!AH515=TRUE,IF(INDEX(codegem,MATCH(Schülerdaten!M515,libgem,0))&gt;=8000,INDEX(codegem,MATCH(Schülerdaten!M515,libgem,0)),""),Schülerdaten!M515),"")</f>
        <v/>
      </c>
      <c r="N512" s="148" t="str">
        <f>IF(AND(A512&lt;&gt;"",Schülerdaten!AI515&lt;&gt;""),IF(Schülerdaten!AI515=TRUE,INDEX(codeschart,MATCH(Schülerdaten!N515,libschart,0)),Schülerdaten!N515),"")</f>
        <v/>
      </c>
      <c r="O512" s="148" t="str">
        <f>IF(AND(A512&lt;&gt;"",Schülerdaten!O515&lt;&gt;""),Schülerdaten!O515,"")</f>
        <v/>
      </c>
      <c r="P512" s="148" t="str">
        <f>IF(AND(A512&lt;&gt;"",Schülerdaten!AK515&lt;&gt;""),IF(Schülerdaten!AK515=TRUE,INDEX(codeform,MATCH(Schülerdaten!P515,libform,0)),Schülerdaten!P515),"")</f>
        <v/>
      </c>
      <c r="Q512" s="148" t="str">
        <f>IF(AND(A512&lt;&gt;"",Schülerdaten!AL515&lt;&gt;""),IF(Schülerdaten!AL515=TRUE,INDEX(codespe,MATCH(Schülerdaten!Q515,libspe,0)),Schülerdaten!Q515),"")</f>
        <v/>
      </c>
      <c r="R512" s="148" t="str">
        <f>IF(AND(A512&lt;&gt;"",OR(Schülerdaten!AM515&lt;&gt;"",Schülerdaten!AT515=FALSE)),IF(Schülerdaten!AM515=TRUE,INDEX(codemp1,MATCH(Schülerdaten!R515,libmp1,0)),IF(Schülerdaten!AT515=FALSE,0,Schülerdaten!R515)),"")</f>
        <v/>
      </c>
      <c r="S512" s="148" t="str">
        <f t="shared" si="22"/>
        <v/>
      </c>
      <c r="T512" s="148" t="str">
        <f t="shared" si="23"/>
        <v/>
      </c>
      <c r="U512" s="148" t="str">
        <f>IF(AND(A512&lt;&gt;"",Schülerdaten!S515&lt;&gt;""),Schülerdaten!S515,"")</f>
        <v/>
      </c>
      <c r="V512" s="148" t="str">
        <f>IF(AND(A512&lt;&gt;"",Schülerdaten!T515&lt;&gt;""),Schülerdaten!T515,"")</f>
        <v/>
      </c>
      <c r="W512" s="148" t="str">
        <f>IF(AND(A512&lt;&gt;"",Schülerdaten!U515&lt;&gt;""),Schülerdaten!U515,"")</f>
        <v/>
      </c>
      <c r="X512" s="148" t="str">
        <f>IF(AND(A512&lt;&gt;"",Schülerdaten!V515&lt;&gt;""),Schülerdaten!V515,"")</f>
        <v/>
      </c>
      <c r="Y512" s="148" t="str">
        <f>IF(AND(A512&lt;&gt;"",Schülerdaten!W515&lt;&gt;""),Schülerdaten!W515,"")</f>
        <v/>
      </c>
      <c r="Z512" s="148" t="str">
        <f>IF(AND(A512&lt;&gt;"",Schülerdaten!X515&lt;&gt;""),Schülerdaten!X515,"")</f>
        <v/>
      </c>
    </row>
    <row r="513" spans="1:26" x14ac:dyDescent="0.2">
      <c r="A513" s="146" t="str">
        <f>IF(OR(Schülerdaten!$C516&lt;&gt;""),Schülerdaten!A516,"")</f>
        <v/>
      </c>
      <c r="B513" s="146" t="str">
        <f>IF(A513&lt;&gt;"",Schülerdaten!B516,"")</f>
        <v/>
      </c>
      <c r="C513" s="146" t="str">
        <f>IF(AND(A513&lt;&gt;"",Schülerdaten!F516&lt;&gt;""),IF(INDEX(codeclint,MATCH(Schülerdaten!F516,libclint,0))&lt;&gt;"",INDEX(codeclint,MATCH(Schülerdaten!F516,libclint,0)),""),"")</f>
        <v/>
      </c>
      <c r="D513" s="146" t="str">
        <f t="shared" si="21"/>
        <v/>
      </c>
      <c r="E513" s="146" t="str">
        <f>IF(A513&lt;&gt;"",IF(Schülerdaten!G516&lt;&gt;"",IF(Schülerdaten!AB516&lt;&gt;"",IF(Schülerdaten!G516="LOC.ID",CONCATENATE("LOC.",Schülerdaten!AU$5),Schülerdaten!G516),""),""),"")</f>
        <v/>
      </c>
      <c r="F513" s="146" t="str">
        <f>IF(A513&lt;&gt;"",IF(Schülerdaten!H516&lt;&gt;"",Schülerdaten!H516,""),"")</f>
        <v/>
      </c>
      <c r="G513" s="146" t="str">
        <f>IF(AND(A513&lt;&gt;"",Schülerdaten!AC516&lt;&gt;""),IF(Schülerdaten!AC516=TRUE,INDEX(codesex,MATCH(Schülerdaten!I516,libsex,0)),Schülerdaten!I516),"")</f>
        <v/>
      </c>
      <c r="H513" s="147" t="str">
        <f>IF(A513&lt;&gt;"",IF(Schülerdaten!J516&lt;&gt;"",Schülerdaten!J516,""),"")</f>
        <v/>
      </c>
      <c r="I513" s="148" t="str">
        <f>IF(AND(A513&lt;&gt;"",Schülerdaten!AE516&lt;&gt;""),IF(Schülerdaten!AE516=TRUE,INDEX(codenat,MATCH(Schülerdaten!K516,libnat,0)),Schülerdaten!K516),"")</f>
        <v/>
      </c>
      <c r="J513" s="148" t="str">
        <f>IF(AND(A513&lt;&gt;"",Schülerdaten!AF516&lt;&gt;""),IF(Schülerdaten!AF516=TRUE,INDEX(codelangue,MATCH(Schülerdaten!L516,liblangue,0)),Schülerdaten!L516),"")</f>
        <v/>
      </c>
      <c r="K513" s="148" t="str">
        <f>IF(AND(A513&lt;&gt;"",Schülerdaten!AH516&lt;&gt;""),IF(Schülerdaten!AH516=TRUE,IF(INDEX(codegem,MATCH(Schülerdaten!M516,libgem,0))&lt;8000,INDEX(codegem,MATCH(Schülerdaten!M516,libgem,0)),""),Schülerdaten!M516),"")</f>
        <v/>
      </c>
      <c r="L513" s="148" t="str">
        <f>IF(AND(A513&lt;&gt;"",Schülerdaten!AH516&lt;&gt;""),IF(Schülerdaten!AH516=TRUE,INDEX(codegemhist,MATCH(Schülerdaten!M516,libgem,0)),""),"")</f>
        <v/>
      </c>
      <c r="M513" s="148" t="str">
        <f>IF(AND(A513&lt;&gt;"",Schülerdaten!AH516&lt;&gt;""),IF(Schülerdaten!AH516=TRUE,IF(INDEX(codegem,MATCH(Schülerdaten!M516,libgem,0))&gt;=8000,INDEX(codegem,MATCH(Schülerdaten!M516,libgem,0)),""),Schülerdaten!M516),"")</f>
        <v/>
      </c>
      <c r="N513" s="148" t="str">
        <f>IF(AND(A513&lt;&gt;"",Schülerdaten!AI516&lt;&gt;""),IF(Schülerdaten!AI516=TRUE,INDEX(codeschart,MATCH(Schülerdaten!N516,libschart,0)),Schülerdaten!N516),"")</f>
        <v/>
      </c>
      <c r="O513" s="148" t="str">
        <f>IF(AND(A513&lt;&gt;"",Schülerdaten!O516&lt;&gt;""),Schülerdaten!O516,"")</f>
        <v/>
      </c>
      <c r="P513" s="148" t="str">
        <f>IF(AND(A513&lt;&gt;"",Schülerdaten!AK516&lt;&gt;""),IF(Schülerdaten!AK516=TRUE,INDEX(codeform,MATCH(Schülerdaten!P516,libform,0)),Schülerdaten!P516),"")</f>
        <v/>
      </c>
      <c r="Q513" s="148" t="str">
        <f>IF(AND(A513&lt;&gt;"",Schülerdaten!AL516&lt;&gt;""),IF(Schülerdaten!AL516=TRUE,INDEX(codespe,MATCH(Schülerdaten!Q516,libspe,0)),Schülerdaten!Q516),"")</f>
        <v/>
      </c>
      <c r="R513" s="148" t="str">
        <f>IF(AND(A513&lt;&gt;"",OR(Schülerdaten!AM516&lt;&gt;"",Schülerdaten!AT516=FALSE)),IF(Schülerdaten!AM516=TRUE,INDEX(codemp1,MATCH(Schülerdaten!R516,libmp1,0)),IF(Schülerdaten!AT516=FALSE,0,Schülerdaten!R516)),"")</f>
        <v/>
      </c>
      <c r="S513" s="148" t="str">
        <f t="shared" si="22"/>
        <v/>
      </c>
      <c r="T513" s="148" t="str">
        <f t="shared" si="23"/>
        <v/>
      </c>
      <c r="U513" s="148" t="str">
        <f>IF(AND(A513&lt;&gt;"",Schülerdaten!S516&lt;&gt;""),Schülerdaten!S516,"")</f>
        <v/>
      </c>
      <c r="V513" s="148" t="str">
        <f>IF(AND(A513&lt;&gt;"",Schülerdaten!T516&lt;&gt;""),Schülerdaten!T516,"")</f>
        <v/>
      </c>
      <c r="W513" s="148" t="str">
        <f>IF(AND(A513&lt;&gt;"",Schülerdaten!U516&lt;&gt;""),Schülerdaten!U516,"")</f>
        <v/>
      </c>
      <c r="X513" s="148" t="str">
        <f>IF(AND(A513&lt;&gt;"",Schülerdaten!V516&lt;&gt;""),Schülerdaten!V516,"")</f>
        <v/>
      </c>
      <c r="Y513" s="148" t="str">
        <f>IF(AND(A513&lt;&gt;"",Schülerdaten!W516&lt;&gt;""),Schülerdaten!W516,"")</f>
        <v/>
      </c>
      <c r="Z513" s="148" t="str">
        <f>IF(AND(A513&lt;&gt;"",Schülerdaten!X516&lt;&gt;""),Schülerdaten!X516,"")</f>
        <v/>
      </c>
    </row>
    <row r="514" spans="1:26" x14ac:dyDescent="0.2">
      <c r="A514" s="146" t="str">
        <f>IF(OR(Schülerdaten!$C517&lt;&gt;""),Schülerdaten!A517,"")</f>
        <v/>
      </c>
      <c r="B514" s="146" t="str">
        <f>IF(A514&lt;&gt;"",Schülerdaten!B517,"")</f>
        <v/>
      </c>
      <c r="C514" s="146" t="str">
        <f>IF(AND(A514&lt;&gt;"",Schülerdaten!F517&lt;&gt;""),IF(INDEX(codeclint,MATCH(Schülerdaten!F517,libclint,0))&lt;&gt;"",INDEX(codeclint,MATCH(Schülerdaten!F517,libclint,0)),""),"")</f>
        <v/>
      </c>
      <c r="D514" s="146" t="str">
        <f t="shared" si="21"/>
        <v/>
      </c>
      <c r="E514" s="146" t="str">
        <f>IF(A514&lt;&gt;"",IF(Schülerdaten!G517&lt;&gt;"",IF(Schülerdaten!AB517&lt;&gt;"",IF(Schülerdaten!G517="LOC.ID",CONCATENATE("LOC.",Schülerdaten!AU$5),Schülerdaten!G517),""),""),"")</f>
        <v/>
      </c>
      <c r="F514" s="146" t="str">
        <f>IF(A514&lt;&gt;"",IF(Schülerdaten!H517&lt;&gt;"",Schülerdaten!H517,""),"")</f>
        <v/>
      </c>
      <c r="G514" s="146" t="str">
        <f>IF(AND(A514&lt;&gt;"",Schülerdaten!AC517&lt;&gt;""),IF(Schülerdaten!AC517=TRUE,INDEX(codesex,MATCH(Schülerdaten!I517,libsex,0)),Schülerdaten!I517),"")</f>
        <v/>
      </c>
      <c r="H514" s="147" t="str">
        <f>IF(A514&lt;&gt;"",IF(Schülerdaten!J517&lt;&gt;"",Schülerdaten!J517,""),"")</f>
        <v/>
      </c>
      <c r="I514" s="148" t="str">
        <f>IF(AND(A514&lt;&gt;"",Schülerdaten!AE517&lt;&gt;""),IF(Schülerdaten!AE517=TRUE,INDEX(codenat,MATCH(Schülerdaten!K517,libnat,0)),Schülerdaten!K517),"")</f>
        <v/>
      </c>
      <c r="J514" s="148" t="str">
        <f>IF(AND(A514&lt;&gt;"",Schülerdaten!AF517&lt;&gt;""),IF(Schülerdaten!AF517=TRUE,INDEX(codelangue,MATCH(Schülerdaten!L517,liblangue,0)),Schülerdaten!L517),"")</f>
        <v/>
      </c>
      <c r="K514" s="148" t="str">
        <f>IF(AND(A514&lt;&gt;"",Schülerdaten!AH517&lt;&gt;""),IF(Schülerdaten!AH517=TRUE,IF(INDEX(codegem,MATCH(Schülerdaten!M517,libgem,0))&lt;8000,INDEX(codegem,MATCH(Schülerdaten!M517,libgem,0)),""),Schülerdaten!M517),"")</f>
        <v/>
      </c>
      <c r="L514" s="148" t="str">
        <f>IF(AND(A514&lt;&gt;"",Schülerdaten!AH517&lt;&gt;""),IF(Schülerdaten!AH517=TRUE,INDEX(codegemhist,MATCH(Schülerdaten!M517,libgem,0)),""),"")</f>
        <v/>
      </c>
      <c r="M514" s="148" t="str">
        <f>IF(AND(A514&lt;&gt;"",Schülerdaten!AH517&lt;&gt;""),IF(Schülerdaten!AH517=TRUE,IF(INDEX(codegem,MATCH(Schülerdaten!M517,libgem,0))&gt;=8000,INDEX(codegem,MATCH(Schülerdaten!M517,libgem,0)),""),Schülerdaten!M517),"")</f>
        <v/>
      </c>
      <c r="N514" s="148" t="str">
        <f>IF(AND(A514&lt;&gt;"",Schülerdaten!AI517&lt;&gt;""),IF(Schülerdaten!AI517=TRUE,INDEX(codeschart,MATCH(Schülerdaten!N517,libschart,0)),Schülerdaten!N517),"")</f>
        <v/>
      </c>
      <c r="O514" s="148" t="str">
        <f>IF(AND(A514&lt;&gt;"",Schülerdaten!O517&lt;&gt;""),Schülerdaten!O517,"")</f>
        <v/>
      </c>
      <c r="P514" s="148" t="str">
        <f>IF(AND(A514&lt;&gt;"",Schülerdaten!AK517&lt;&gt;""),IF(Schülerdaten!AK517=TRUE,INDEX(codeform,MATCH(Schülerdaten!P517,libform,0)),Schülerdaten!P517),"")</f>
        <v/>
      </c>
      <c r="Q514" s="148" t="str">
        <f>IF(AND(A514&lt;&gt;"",Schülerdaten!AL517&lt;&gt;""),IF(Schülerdaten!AL517=TRUE,INDEX(codespe,MATCH(Schülerdaten!Q517,libspe,0)),Schülerdaten!Q517),"")</f>
        <v/>
      </c>
      <c r="R514" s="148" t="str">
        <f>IF(AND(A514&lt;&gt;"",OR(Schülerdaten!AM517&lt;&gt;"",Schülerdaten!AT517=FALSE)),IF(Schülerdaten!AM517=TRUE,INDEX(codemp1,MATCH(Schülerdaten!R517,libmp1,0)),IF(Schülerdaten!AT517=FALSE,0,Schülerdaten!R517)),"")</f>
        <v/>
      </c>
      <c r="S514" s="148" t="str">
        <f t="shared" si="22"/>
        <v/>
      </c>
      <c r="T514" s="148" t="str">
        <f t="shared" si="23"/>
        <v/>
      </c>
      <c r="U514" s="148" t="str">
        <f>IF(AND(A514&lt;&gt;"",Schülerdaten!S517&lt;&gt;""),Schülerdaten!S517,"")</f>
        <v/>
      </c>
      <c r="V514" s="148" t="str">
        <f>IF(AND(A514&lt;&gt;"",Schülerdaten!T517&lt;&gt;""),Schülerdaten!T517,"")</f>
        <v/>
      </c>
      <c r="W514" s="148" t="str">
        <f>IF(AND(A514&lt;&gt;"",Schülerdaten!U517&lt;&gt;""),Schülerdaten!U517,"")</f>
        <v/>
      </c>
      <c r="X514" s="148" t="str">
        <f>IF(AND(A514&lt;&gt;"",Schülerdaten!V517&lt;&gt;""),Schülerdaten!V517,"")</f>
        <v/>
      </c>
      <c r="Y514" s="148" t="str">
        <f>IF(AND(A514&lt;&gt;"",Schülerdaten!W517&lt;&gt;""),Schülerdaten!W517,"")</f>
        <v/>
      </c>
      <c r="Z514" s="148" t="str">
        <f>IF(AND(A514&lt;&gt;"",Schülerdaten!X517&lt;&gt;""),Schülerdaten!X517,"")</f>
        <v/>
      </c>
    </row>
    <row r="515" spans="1:26" x14ac:dyDescent="0.2">
      <c r="A515" s="146" t="str">
        <f>IF(OR(Schülerdaten!$C518&lt;&gt;""),Schülerdaten!A518,"")</f>
        <v/>
      </c>
      <c r="B515" s="146" t="str">
        <f>IF(A515&lt;&gt;"",Schülerdaten!B518,"")</f>
        <v/>
      </c>
      <c r="C515" s="146" t="str">
        <f>IF(AND(A515&lt;&gt;"",Schülerdaten!F518&lt;&gt;""),IF(INDEX(codeclint,MATCH(Schülerdaten!F518,libclint,0))&lt;&gt;"",INDEX(codeclint,MATCH(Schülerdaten!F518,libclint,0)),""),"")</f>
        <v/>
      </c>
      <c r="D515" s="146" t="str">
        <f t="shared" ref="D515:D578" si="24">IF(A515&lt;&gt;"",99990000,"")</f>
        <v/>
      </c>
      <c r="E515" s="146" t="str">
        <f>IF(A515&lt;&gt;"",IF(Schülerdaten!G518&lt;&gt;"",IF(Schülerdaten!AB518&lt;&gt;"",IF(Schülerdaten!G518="LOC.ID",CONCATENATE("LOC.",Schülerdaten!AU$5),Schülerdaten!G518),""),""),"")</f>
        <v/>
      </c>
      <c r="F515" s="146" t="str">
        <f>IF(A515&lt;&gt;"",IF(Schülerdaten!H518&lt;&gt;"",Schülerdaten!H518,""),"")</f>
        <v/>
      </c>
      <c r="G515" s="146" t="str">
        <f>IF(AND(A515&lt;&gt;"",Schülerdaten!AC518&lt;&gt;""),IF(Schülerdaten!AC518=TRUE,INDEX(codesex,MATCH(Schülerdaten!I518,libsex,0)),Schülerdaten!I518),"")</f>
        <v/>
      </c>
      <c r="H515" s="147" t="str">
        <f>IF(A515&lt;&gt;"",IF(Schülerdaten!J518&lt;&gt;"",Schülerdaten!J518,""),"")</f>
        <v/>
      </c>
      <c r="I515" s="148" t="str">
        <f>IF(AND(A515&lt;&gt;"",Schülerdaten!AE518&lt;&gt;""),IF(Schülerdaten!AE518=TRUE,INDEX(codenat,MATCH(Schülerdaten!K518,libnat,0)),Schülerdaten!K518),"")</f>
        <v/>
      </c>
      <c r="J515" s="148" t="str">
        <f>IF(AND(A515&lt;&gt;"",Schülerdaten!AF518&lt;&gt;""),IF(Schülerdaten!AF518=TRUE,INDEX(codelangue,MATCH(Schülerdaten!L518,liblangue,0)),Schülerdaten!L518),"")</f>
        <v/>
      </c>
      <c r="K515" s="148" t="str">
        <f>IF(AND(A515&lt;&gt;"",Schülerdaten!AH518&lt;&gt;""),IF(Schülerdaten!AH518=TRUE,IF(INDEX(codegem,MATCH(Schülerdaten!M518,libgem,0))&lt;8000,INDEX(codegem,MATCH(Schülerdaten!M518,libgem,0)),""),Schülerdaten!M518),"")</f>
        <v/>
      </c>
      <c r="L515" s="148" t="str">
        <f>IF(AND(A515&lt;&gt;"",Schülerdaten!AH518&lt;&gt;""),IF(Schülerdaten!AH518=TRUE,INDEX(codegemhist,MATCH(Schülerdaten!M518,libgem,0)),""),"")</f>
        <v/>
      </c>
      <c r="M515" s="148" t="str">
        <f>IF(AND(A515&lt;&gt;"",Schülerdaten!AH518&lt;&gt;""),IF(Schülerdaten!AH518=TRUE,IF(INDEX(codegem,MATCH(Schülerdaten!M518,libgem,0))&gt;=8000,INDEX(codegem,MATCH(Schülerdaten!M518,libgem,0)),""),Schülerdaten!M518),"")</f>
        <v/>
      </c>
      <c r="N515" s="148" t="str">
        <f>IF(AND(A515&lt;&gt;"",Schülerdaten!AI518&lt;&gt;""),IF(Schülerdaten!AI518=TRUE,INDEX(codeschart,MATCH(Schülerdaten!N518,libschart,0)),Schülerdaten!N518),"")</f>
        <v/>
      </c>
      <c r="O515" s="148" t="str">
        <f>IF(AND(A515&lt;&gt;"",Schülerdaten!O518&lt;&gt;""),Schülerdaten!O518,"")</f>
        <v/>
      </c>
      <c r="P515" s="148" t="str">
        <f>IF(AND(A515&lt;&gt;"",Schülerdaten!AK518&lt;&gt;""),IF(Schülerdaten!AK518=TRUE,INDEX(codeform,MATCH(Schülerdaten!P518,libform,0)),Schülerdaten!P518),"")</f>
        <v/>
      </c>
      <c r="Q515" s="148" t="str">
        <f>IF(AND(A515&lt;&gt;"",Schülerdaten!AL518&lt;&gt;""),IF(Schülerdaten!AL518=TRUE,INDEX(codespe,MATCH(Schülerdaten!Q518,libspe,0)),Schülerdaten!Q518),"")</f>
        <v/>
      </c>
      <c r="R515" s="148" t="str">
        <f>IF(AND(A515&lt;&gt;"",OR(Schülerdaten!AM518&lt;&gt;"",Schülerdaten!AT518=FALSE)),IF(Schülerdaten!AM518=TRUE,INDEX(codemp1,MATCH(Schülerdaten!R518,libmp1,0)),IF(Schülerdaten!AT518=FALSE,0,Schülerdaten!R518)),"")</f>
        <v/>
      </c>
      <c r="S515" s="148" t="str">
        <f t="shared" ref="S515:S578" si="25">IF(A515&lt;&gt;"",98990000,"")</f>
        <v/>
      </c>
      <c r="T515" s="148" t="str">
        <f t="shared" ref="T515:T578" si="26">IF(A515&lt;&gt;"",99,"")</f>
        <v/>
      </c>
      <c r="U515" s="148" t="str">
        <f>IF(AND(A515&lt;&gt;"",Schülerdaten!S518&lt;&gt;""),Schülerdaten!S518,"")</f>
        <v/>
      </c>
      <c r="V515" s="148" t="str">
        <f>IF(AND(A515&lt;&gt;"",Schülerdaten!T518&lt;&gt;""),Schülerdaten!T518,"")</f>
        <v/>
      </c>
      <c r="W515" s="148" t="str">
        <f>IF(AND(A515&lt;&gt;"",Schülerdaten!U518&lt;&gt;""),Schülerdaten!U518,"")</f>
        <v/>
      </c>
      <c r="X515" s="148" t="str">
        <f>IF(AND(A515&lt;&gt;"",Schülerdaten!V518&lt;&gt;""),Schülerdaten!V518,"")</f>
        <v/>
      </c>
      <c r="Y515" s="148" t="str">
        <f>IF(AND(A515&lt;&gt;"",Schülerdaten!W518&lt;&gt;""),Schülerdaten!W518,"")</f>
        <v/>
      </c>
      <c r="Z515" s="148" t="str">
        <f>IF(AND(A515&lt;&gt;"",Schülerdaten!X518&lt;&gt;""),Schülerdaten!X518,"")</f>
        <v/>
      </c>
    </row>
    <row r="516" spans="1:26" x14ac:dyDescent="0.2">
      <c r="A516" s="146" t="str">
        <f>IF(OR(Schülerdaten!$C519&lt;&gt;""),Schülerdaten!A519,"")</f>
        <v/>
      </c>
      <c r="B516" s="146" t="str">
        <f>IF(A516&lt;&gt;"",Schülerdaten!B519,"")</f>
        <v/>
      </c>
      <c r="C516" s="146" t="str">
        <f>IF(AND(A516&lt;&gt;"",Schülerdaten!F519&lt;&gt;""),IF(INDEX(codeclint,MATCH(Schülerdaten!F519,libclint,0))&lt;&gt;"",INDEX(codeclint,MATCH(Schülerdaten!F519,libclint,0)),""),"")</f>
        <v/>
      </c>
      <c r="D516" s="146" t="str">
        <f t="shared" si="24"/>
        <v/>
      </c>
      <c r="E516" s="146" t="str">
        <f>IF(A516&lt;&gt;"",IF(Schülerdaten!G519&lt;&gt;"",IF(Schülerdaten!AB519&lt;&gt;"",IF(Schülerdaten!G519="LOC.ID",CONCATENATE("LOC.",Schülerdaten!AU$5),Schülerdaten!G519),""),""),"")</f>
        <v/>
      </c>
      <c r="F516" s="146" t="str">
        <f>IF(A516&lt;&gt;"",IF(Schülerdaten!H519&lt;&gt;"",Schülerdaten!H519,""),"")</f>
        <v/>
      </c>
      <c r="G516" s="146" t="str">
        <f>IF(AND(A516&lt;&gt;"",Schülerdaten!AC519&lt;&gt;""),IF(Schülerdaten!AC519=TRUE,INDEX(codesex,MATCH(Schülerdaten!I519,libsex,0)),Schülerdaten!I519),"")</f>
        <v/>
      </c>
      <c r="H516" s="147" t="str">
        <f>IF(A516&lt;&gt;"",IF(Schülerdaten!J519&lt;&gt;"",Schülerdaten!J519,""),"")</f>
        <v/>
      </c>
      <c r="I516" s="148" t="str">
        <f>IF(AND(A516&lt;&gt;"",Schülerdaten!AE519&lt;&gt;""),IF(Schülerdaten!AE519=TRUE,INDEX(codenat,MATCH(Schülerdaten!K519,libnat,0)),Schülerdaten!K519),"")</f>
        <v/>
      </c>
      <c r="J516" s="148" t="str">
        <f>IF(AND(A516&lt;&gt;"",Schülerdaten!AF519&lt;&gt;""),IF(Schülerdaten!AF519=TRUE,INDEX(codelangue,MATCH(Schülerdaten!L519,liblangue,0)),Schülerdaten!L519),"")</f>
        <v/>
      </c>
      <c r="K516" s="148" t="str">
        <f>IF(AND(A516&lt;&gt;"",Schülerdaten!AH519&lt;&gt;""),IF(Schülerdaten!AH519=TRUE,IF(INDEX(codegem,MATCH(Schülerdaten!M519,libgem,0))&lt;8000,INDEX(codegem,MATCH(Schülerdaten!M519,libgem,0)),""),Schülerdaten!M519),"")</f>
        <v/>
      </c>
      <c r="L516" s="148" t="str">
        <f>IF(AND(A516&lt;&gt;"",Schülerdaten!AH519&lt;&gt;""),IF(Schülerdaten!AH519=TRUE,INDEX(codegemhist,MATCH(Schülerdaten!M519,libgem,0)),""),"")</f>
        <v/>
      </c>
      <c r="M516" s="148" t="str">
        <f>IF(AND(A516&lt;&gt;"",Schülerdaten!AH519&lt;&gt;""),IF(Schülerdaten!AH519=TRUE,IF(INDEX(codegem,MATCH(Schülerdaten!M519,libgem,0))&gt;=8000,INDEX(codegem,MATCH(Schülerdaten!M519,libgem,0)),""),Schülerdaten!M519),"")</f>
        <v/>
      </c>
      <c r="N516" s="148" t="str">
        <f>IF(AND(A516&lt;&gt;"",Schülerdaten!AI519&lt;&gt;""),IF(Schülerdaten!AI519=TRUE,INDEX(codeschart,MATCH(Schülerdaten!N519,libschart,0)),Schülerdaten!N519),"")</f>
        <v/>
      </c>
      <c r="O516" s="148" t="str">
        <f>IF(AND(A516&lt;&gt;"",Schülerdaten!O519&lt;&gt;""),Schülerdaten!O519,"")</f>
        <v/>
      </c>
      <c r="P516" s="148" t="str">
        <f>IF(AND(A516&lt;&gt;"",Schülerdaten!AK519&lt;&gt;""),IF(Schülerdaten!AK519=TRUE,INDEX(codeform,MATCH(Schülerdaten!P519,libform,0)),Schülerdaten!P519),"")</f>
        <v/>
      </c>
      <c r="Q516" s="148" t="str">
        <f>IF(AND(A516&lt;&gt;"",Schülerdaten!AL519&lt;&gt;""),IF(Schülerdaten!AL519=TRUE,INDEX(codespe,MATCH(Schülerdaten!Q519,libspe,0)),Schülerdaten!Q519),"")</f>
        <v/>
      </c>
      <c r="R516" s="148" t="str">
        <f>IF(AND(A516&lt;&gt;"",OR(Schülerdaten!AM519&lt;&gt;"",Schülerdaten!AT519=FALSE)),IF(Schülerdaten!AM519=TRUE,INDEX(codemp1,MATCH(Schülerdaten!R519,libmp1,0)),IF(Schülerdaten!AT519=FALSE,0,Schülerdaten!R519)),"")</f>
        <v/>
      </c>
      <c r="S516" s="148" t="str">
        <f t="shared" si="25"/>
        <v/>
      </c>
      <c r="T516" s="148" t="str">
        <f t="shared" si="26"/>
        <v/>
      </c>
      <c r="U516" s="148" t="str">
        <f>IF(AND(A516&lt;&gt;"",Schülerdaten!S519&lt;&gt;""),Schülerdaten!S519,"")</f>
        <v/>
      </c>
      <c r="V516" s="148" t="str">
        <f>IF(AND(A516&lt;&gt;"",Schülerdaten!T519&lt;&gt;""),Schülerdaten!T519,"")</f>
        <v/>
      </c>
      <c r="W516" s="148" t="str">
        <f>IF(AND(A516&lt;&gt;"",Schülerdaten!U519&lt;&gt;""),Schülerdaten!U519,"")</f>
        <v/>
      </c>
      <c r="X516" s="148" t="str">
        <f>IF(AND(A516&lt;&gt;"",Schülerdaten!V519&lt;&gt;""),Schülerdaten!V519,"")</f>
        <v/>
      </c>
      <c r="Y516" s="148" t="str">
        <f>IF(AND(A516&lt;&gt;"",Schülerdaten!W519&lt;&gt;""),Schülerdaten!W519,"")</f>
        <v/>
      </c>
      <c r="Z516" s="148" t="str">
        <f>IF(AND(A516&lt;&gt;"",Schülerdaten!X519&lt;&gt;""),Schülerdaten!X519,"")</f>
        <v/>
      </c>
    </row>
    <row r="517" spans="1:26" x14ac:dyDescent="0.2">
      <c r="A517" s="146" t="str">
        <f>IF(OR(Schülerdaten!$C520&lt;&gt;""),Schülerdaten!A520,"")</f>
        <v/>
      </c>
      <c r="B517" s="146" t="str">
        <f>IF(A517&lt;&gt;"",Schülerdaten!B520,"")</f>
        <v/>
      </c>
      <c r="C517" s="146" t="str">
        <f>IF(AND(A517&lt;&gt;"",Schülerdaten!F520&lt;&gt;""),IF(INDEX(codeclint,MATCH(Schülerdaten!F520,libclint,0))&lt;&gt;"",INDEX(codeclint,MATCH(Schülerdaten!F520,libclint,0)),""),"")</f>
        <v/>
      </c>
      <c r="D517" s="146" t="str">
        <f t="shared" si="24"/>
        <v/>
      </c>
      <c r="E517" s="146" t="str">
        <f>IF(A517&lt;&gt;"",IF(Schülerdaten!G520&lt;&gt;"",IF(Schülerdaten!AB520&lt;&gt;"",IF(Schülerdaten!G520="LOC.ID",CONCATENATE("LOC.",Schülerdaten!AU$5),Schülerdaten!G520),""),""),"")</f>
        <v/>
      </c>
      <c r="F517" s="146" t="str">
        <f>IF(A517&lt;&gt;"",IF(Schülerdaten!H520&lt;&gt;"",Schülerdaten!H520,""),"")</f>
        <v/>
      </c>
      <c r="G517" s="146" t="str">
        <f>IF(AND(A517&lt;&gt;"",Schülerdaten!AC520&lt;&gt;""),IF(Schülerdaten!AC520=TRUE,INDEX(codesex,MATCH(Schülerdaten!I520,libsex,0)),Schülerdaten!I520),"")</f>
        <v/>
      </c>
      <c r="H517" s="147" t="str">
        <f>IF(A517&lt;&gt;"",IF(Schülerdaten!J520&lt;&gt;"",Schülerdaten!J520,""),"")</f>
        <v/>
      </c>
      <c r="I517" s="148" t="str">
        <f>IF(AND(A517&lt;&gt;"",Schülerdaten!AE520&lt;&gt;""),IF(Schülerdaten!AE520=TRUE,INDEX(codenat,MATCH(Schülerdaten!K520,libnat,0)),Schülerdaten!K520),"")</f>
        <v/>
      </c>
      <c r="J517" s="148" t="str">
        <f>IF(AND(A517&lt;&gt;"",Schülerdaten!AF520&lt;&gt;""),IF(Schülerdaten!AF520=TRUE,INDEX(codelangue,MATCH(Schülerdaten!L520,liblangue,0)),Schülerdaten!L520),"")</f>
        <v/>
      </c>
      <c r="K517" s="148" t="str">
        <f>IF(AND(A517&lt;&gt;"",Schülerdaten!AH520&lt;&gt;""),IF(Schülerdaten!AH520=TRUE,IF(INDEX(codegem,MATCH(Schülerdaten!M520,libgem,0))&lt;8000,INDEX(codegem,MATCH(Schülerdaten!M520,libgem,0)),""),Schülerdaten!M520),"")</f>
        <v/>
      </c>
      <c r="L517" s="148" t="str">
        <f>IF(AND(A517&lt;&gt;"",Schülerdaten!AH520&lt;&gt;""),IF(Schülerdaten!AH520=TRUE,INDEX(codegemhist,MATCH(Schülerdaten!M520,libgem,0)),""),"")</f>
        <v/>
      </c>
      <c r="M517" s="148" t="str">
        <f>IF(AND(A517&lt;&gt;"",Schülerdaten!AH520&lt;&gt;""),IF(Schülerdaten!AH520=TRUE,IF(INDEX(codegem,MATCH(Schülerdaten!M520,libgem,0))&gt;=8000,INDEX(codegem,MATCH(Schülerdaten!M520,libgem,0)),""),Schülerdaten!M520),"")</f>
        <v/>
      </c>
      <c r="N517" s="148" t="str">
        <f>IF(AND(A517&lt;&gt;"",Schülerdaten!AI520&lt;&gt;""),IF(Schülerdaten!AI520=TRUE,INDEX(codeschart,MATCH(Schülerdaten!N520,libschart,0)),Schülerdaten!N520),"")</f>
        <v/>
      </c>
      <c r="O517" s="148" t="str">
        <f>IF(AND(A517&lt;&gt;"",Schülerdaten!O520&lt;&gt;""),Schülerdaten!O520,"")</f>
        <v/>
      </c>
      <c r="P517" s="148" t="str">
        <f>IF(AND(A517&lt;&gt;"",Schülerdaten!AK520&lt;&gt;""),IF(Schülerdaten!AK520=TRUE,INDEX(codeform,MATCH(Schülerdaten!P520,libform,0)),Schülerdaten!P520),"")</f>
        <v/>
      </c>
      <c r="Q517" s="148" t="str">
        <f>IF(AND(A517&lt;&gt;"",Schülerdaten!AL520&lt;&gt;""),IF(Schülerdaten!AL520=TRUE,INDEX(codespe,MATCH(Schülerdaten!Q520,libspe,0)),Schülerdaten!Q520),"")</f>
        <v/>
      </c>
      <c r="R517" s="148" t="str">
        <f>IF(AND(A517&lt;&gt;"",OR(Schülerdaten!AM520&lt;&gt;"",Schülerdaten!AT520=FALSE)),IF(Schülerdaten!AM520=TRUE,INDEX(codemp1,MATCH(Schülerdaten!R520,libmp1,0)),IF(Schülerdaten!AT520=FALSE,0,Schülerdaten!R520)),"")</f>
        <v/>
      </c>
      <c r="S517" s="148" t="str">
        <f t="shared" si="25"/>
        <v/>
      </c>
      <c r="T517" s="148" t="str">
        <f t="shared" si="26"/>
        <v/>
      </c>
      <c r="U517" s="148" t="str">
        <f>IF(AND(A517&lt;&gt;"",Schülerdaten!S520&lt;&gt;""),Schülerdaten!S520,"")</f>
        <v/>
      </c>
      <c r="V517" s="148" t="str">
        <f>IF(AND(A517&lt;&gt;"",Schülerdaten!T520&lt;&gt;""),Schülerdaten!T520,"")</f>
        <v/>
      </c>
      <c r="W517" s="148" t="str">
        <f>IF(AND(A517&lt;&gt;"",Schülerdaten!U520&lt;&gt;""),Schülerdaten!U520,"")</f>
        <v/>
      </c>
      <c r="X517" s="148" t="str">
        <f>IF(AND(A517&lt;&gt;"",Schülerdaten!V520&lt;&gt;""),Schülerdaten!V520,"")</f>
        <v/>
      </c>
      <c r="Y517" s="148" t="str">
        <f>IF(AND(A517&lt;&gt;"",Schülerdaten!W520&lt;&gt;""),Schülerdaten!W520,"")</f>
        <v/>
      </c>
      <c r="Z517" s="148" t="str">
        <f>IF(AND(A517&lt;&gt;"",Schülerdaten!X520&lt;&gt;""),Schülerdaten!X520,"")</f>
        <v/>
      </c>
    </row>
    <row r="518" spans="1:26" x14ac:dyDescent="0.2">
      <c r="A518" s="146" t="str">
        <f>IF(OR(Schülerdaten!$C521&lt;&gt;""),Schülerdaten!A521,"")</f>
        <v/>
      </c>
      <c r="B518" s="146" t="str">
        <f>IF(A518&lt;&gt;"",Schülerdaten!B521,"")</f>
        <v/>
      </c>
      <c r="C518" s="146" t="str">
        <f>IF(AND(A518&lt;&gt;"",Schülerdaten!F521&lt;&gt;""),IF(INDEX(codeclint,MATCH(Schülerdaten!F521,libclint,0))&lt;&gt;"",INDEX(codeclint,MATCH(Schülerdaten!F521,libclint,0)),""),"")</f>
        <v/>
      </c>
      <c r="D518" s="146" t="str">
        <f t="shared" si="24"/>
        <v/>
      </c>
      <c r="E518" s="146" t="str">
        <f>IF(A518&lt;&gt;"",IF(Schülerdaten!G521&lt;&gt;"",IF(Schülerdaten!AB521&lt;&gt;"",IF(Schülerdaten!G521="LOC.ID",CONCATENATE("LOC.",Schülerdaten!AU$5),Schülerdaten!G521),""),""),"")</f>
        <v/>
      </c>
      <c r="F518" s="146" t="str">
        <f>IF(A518&lt;&gt;"",IF(Schülerdaten!H521&lt;&gt;"",Schülerdaten!H521,""),"")</f>
        <v/>
      </c>
      <c r="G518" s="146" t="str">
        <f>IF(AND(A518&lt;&gt;"",Schülerdaten!AC521&lt;&gt;""),IF(Schülerdaten!AC521=TRUE,INDEX(codesex,MATCH(Schülerdaten!I521,libsex,0)),Schülerdaten!I521),"")</f>
        <v/>
      </c>
      <c r="H518" s="147" t="str">
        <f>IF(A518&lt;&gt;"",IF(Schülerdaten!J521&lt;&gt;"",Schülerdaten!J521,""),"")</f>
        <v/>
      </c>
      <c r="I518" s="148" t="str">
        <f>IF(AND(A518&lt;&gt;"",Schülerdaten!AE521&lt;&gt;""),IF(Schülerdaten!AE521=TRUE,INDEX(codenat,MATCH(Schülerdaten!K521,libnat,0)),Schülerdaten!K521),"")</f>
        <v/>
      </c>
      <c r="J518" s="148" t="str">
        <f>IF(AND(A518&lt;&gt;"",Schülerdaten!AF521&lt;&gt;""),IF(Schülerdaten!AF521=TRUE,INDEX(codelangue,MATCH(Schülerdaten!L521,liblangue,0)),Schülerdaten!L521),"")</f>
        <v/>
      </c>
      <c r="K518" s="148" t="str">
        <f>IF(AND(A518&lt;&gt;"",Schülerdaten!AH521&lt;&gt;""),IF(Schülerdaten!AH521=TRUE,IF(INDEX(codegem,MATCH(Schülerdaten!M521,libgem,0))&lt;8000,INDEX(codegem,MATCH(Schülerdaten!M521,libgem,0)),""),Schülerdaten!M521),"")</f>
        <v/>
      </c>
      <c r="L518" s="148" t="str">
        <f>IF(AND(A518&lt;&gt;"",Schülerdaten!AH521&lt;&gt;""),IF(Schülerdaten!AH521=TRUE,INDEX(codegemhist,MATCH(Schülerdaten!M521,libgem,0)),""),"")</f>
        <v/>
      </c>
      <c r="M518" s="148" t="str">
        <f>IF(AND(A518&lt;&gt;"",Schülerdaten!AH521&lt;&gt;""),IF(Schülerdaten!AH521=TRUE,IF(INDEX(codegem,MATCH(Schülerdaten!M521,libgem,0))&gt;=8000,INDEX(codegem,MATCH(Schülerdaten!M521,libgem,0)),""),Schülerdaten!M521),"")</f>
        <v/>
      </c>
      <c r="N518" s="148" t="str">
        <f>IF(AND(A518&lt;&gt;"",Schülerdaten!AI521&lt;&gt;""),IF(Schülerdaten!AI521=TRUE,INDEX(codeschart,MATCH(Schülerdaten!N521,libschart,0)),Schülerdaten!N521),"")</f>
        <v/>
      </c>
      <c r="O518" s="148" t="str">
        <f>IF(AND(A518&lt;&gt;"",Schülerdaten!O521&lt;&gt;""),Schülerdaten!O521,"")</f>
        <v/>
      </c>
      <c r="P518" s="148" t="str">
        <f>IF(AND(A518&lt;&gt;"",Schülerdaten!AK521&lt;&gt;""),IF(Schülerdaten!AK521=TRUE,INDEX(codeform,MATCH(Schülerdaten!P521,libform,0)),Schülerdaten!P521),"")</f>
        <v/>
      </c>
      <c r="Q518" s="148" t="str">
        <f>IF(AND(A518&lt;&gt;"",Schülerdaten!AL521&lt;&gt;""),IF(Schülerdaten!AL521=TRUE,INDEX(codespe,MATCH(Schülerdaten!Q521,libspe,0)),Schülerdaten!Q521),"")</f>
        <v/>
      </c>
      <c r="R518" s="148" t="str">
        <f>IF(AND(A518&lt;&gt;"",OR(Schülerdaten!AM521&lt;&gt;"",Schülerdaten!AT521=FALSE)),IF(Schülerdaten!AM521=TRUE,INDEX(codemp1,MATCH(Schülerdaten!R521,libmp1,0)),IF(Schülerdaten!AT521=FALSE,0,Schülerdaten!R521)),"")</f>
        <v/>
      </c>
      <c r="S518" s="148" t="str">
        <f t="shared" si="25"/>
        <v/>
      </c>
      <c r="T518" s="148" t="str">
        <f t="shared" si="26"/>
        <v/>
      </c>
      <c r="U518" s="148" t="str">
        <f>IF(AND(A518&lt;&gt;"",Schülerdaten!S521&lt;&gt;""),Schülerdaten!S521,"")</f>
        <v/>
      </c>
      <c r="V518" s="148" t="str">
        <f>IF(AND(A518&lt;&gt;"",Schülerdaten!T521&lt;&gt;""),Schülerdaten!T521,"")</f>
        <v/>
      </c>
      <c r="W518" s="148" t="str">
        <f>IF(AND(A518&lt;&gt;"",Schülerdaten!U521&lt;&gt;""),Schülerdaten!U521,"")</f>
        <v/>
      </c>
      <c r="X518" s="148" t="str">
        <f>IF(AND(A518&lt;&gt;"",Schülerdaten!V521&lt;&gt;""),Schülerdaten!V521,"")</f>
        <v/>
      </c>
      <c r="Y518" s="148" t="str">
        <f>IF(AND(A518&lt;&gt;"",Schülerdaten!W521&lt;&gt;""),Schülerdaten!W521,"")</f>
        <v/>
      </c>
      <c r="Z518" s="148" t="str">
        <f>IF(AND(A518&lt;&gt;"",Schülerdaten!X521&lt;&gt;""),Schülerdaten!X521,"")</f>
        <v/>
      </c>
    </row>
    <row r="519" spans="1:26" x14ac:dyDescent="0.2">
      <c r="A519" s="146" t="str">
        <f>IF(OR(Schülerdaten!$C522&lt;&gt;""),Schülerdaten!A522,"")</f>
        <v/>
      </c>
      <c r="B519" s="146" t="str">
        <f>IF(A519&lt;&gt;"",Schülerdaten!B522,"")</f>
        <v/>
      </c>
      <c r="C519" s="146" t="str">
        <f>IF(AND(A519&lt;&gt;"",Schülerdaten!F522&lt;&gt;""),IF(INDEX(codeclint,MATCH(Schülerdaten!F522,libclint,0))&lt;&gt;"",INDEX(codeclint,MATCH(Schülerdaten!F522,libclint,0)),""),"")</f>
        <v/>
      </c>
      <c r="D519" s="146" t="str">
        <f t="shared" si="24"/>
        <v/>
      </c>
      <c r="E519" s="146" t="str">
        <f>IF(A519&lt;&gt;"",IF(Schülerdaten!G522&lt;&gt;"",IF(Schülerdaten!AB522&lt;&gt;"",IF(Schülerdaten!G522="LOC.ID",CONCATENATE("LOC.",Schülerdaten!AU$5),Schülerdaten!G522),""),""),"")</f>
        <v/>
      </c>
      <c r="F519" s="146" t="str">
        <f>IF(A519&lt;&gt;"",IF(Schülerdaten!H522&lt;&gt;"",Schülerdaten!H522,""),"")</f>
        <v/>
      </c>
      <c r="G519" s="146" t="str">
        <f>IF(AND(A519&lt;&gt;"",Schülerdaten!AC522&lt;&gt;""),IF(Schülerdaten!AC522=TRUE,INDEX(codesex,MATCH(Schülerdaten!I522,libsex,0)),Schülerdaten!I522),"")</f>
        <v/>
      </c>
      <c r="H519" s="147" t="str">
        <f>IF(A519&lt;&gt;"",IF(Schülerdaten!J522&lt;&gt;"",Schülerdaten!J522,""),"")</f>
        <v/>
      </c>
      <c r="I519" s="148" t="str">
        <f>IF(AND(A519&lt;&gt;"",Schülerdaten!AE522&lt;&gt;""),IF(Schülerdaten!AE522=TRUE,INDEX(codenat,MATCH(Schülerdaten!K522,libnat,0)),Schülerdaten!K522),"")</f>
        <v/>
      </c>
      <c r="J519" s="148" t="str">
        <f>IF(AND(A519&lt;&gt;"",Schülerdaten!AF522&lt;&gt;""),IF(Schülerdaten!AF522=TRUE,INDEX(codelangue,MATCH(Schülerdaten!L522,liblangue,0)),Schülerdaten!L522),"")</f>
        <v/>
      </c>
      <c r="K519" s="148" t="str">
        <f>IF(AND(A519&lt;&gt;"",Schülerdaten!AH522&lt;&gt;""),IF(Schülerdaten!AH522=TRUE,IF(INDEX(codegem,MATCH(Schülerdaten!M522,libgem,0))&lt;8000,INDEX(codegem,MATCH(Schülerdaten!M522,libgem,0)),""),Schülerdaten!M522),"")</f>
        <v/>
      </c>
      <c r="L519" s="148" t="str">
        <f>IF(AND(A519&lt;&gt;"",Schülerdaten!AH522&lt;&gt;""),IF(Schülerdaten!AH522=TRUE,INDEX(codegemhist,MATCH(Schülerdaten!M522,libgem,0)),""),"")</f>
        <v/>
      </c>
      <c r="M519" s="148" t="str">
        <f>IF(AND(A519&lt;&gt;"",Schülerdaten!AH522&lt;&gt;""),IF(Schülerdaten!AH522=TRUE,IF(INDEX(codegem,MATCH(Schülerdaten!M522,libgem,0))&gt;=8000,INDEX(codegem,MATCH(Schülerdaten!M522,libgem,0)),""),Schülerdaten!M522),"")</f>
        <v/>
      </c>
      <c r="N519" s="148" t="str">
        <f>IF(AND(A519&lt;&gt;"",Schülerdaten!AI522&lt;&gt;""),IF(Schülerdaten!AI522=TRUE,INDEX(codeschart,MATCH(Schülerdaten!N522,libschart,0)),Schülerdaten!N522),"")</f>
        <v/>
      </c>
      <c r="O519" s="148" t="str">
        <f>IF(AND(A519&lt;&gt;"",Schülerdaten!O522&lt;&gt;""),Schülerdaten!O522,"")</f>
        <v/>
      </c>
      <c r="P519" s="148" t="str">
        <f>IF(AND(A519&lt;&gt;"",Schülerdaten!AK522&lt;&gt;""),IF(Schülerdaten!AK522=TRUE,INDEX(codeform,MATCH(Schülerdaten!P522,libform,0)),Schülerdaten!P522),"")</f>
        <v/>
      </c>
      <c r="Q519" s="148" t="str">
        <f>IF(AND(A519&lt;&gt;"",Schülerdaten!AL522&lt;&gt;""),IF(Schülerdaten!AL522=TRUE,INDEX(codespe,MATCH(Schülerdaten!Q522,libspe,0)),Schülerdaten!Q522),"")</f>
        <v/>
      </c>
      <c r="R519" s="148" t="str">
        <f>IF(AND(A519&lt;&gt;"",OR(Schülerdaten!AM522&lt;&gt;"",Schülerdaten!AT522=FALSE)),IF(Schülerdaten!AM522=TRUE,INDEX(codemp1,MATCH(Schülerdaten!R522,libmp1,0)),IF(Schülerdaten!AT522=FALSE,0,Schülerdaten!R522)),"")</f>
        <v/>
      </c>
      <c r="S519" s="148" t="str">
        <f t="shared" si="25"/>
        <v/>
      </c>
      <c r="T519" s="148" t="str">
        <f t="shared" si="26"/>
        <v/>
      </c>
      <c r="U519" s="148" t="str">
        <f>IF(AND(A519&lt;&gt;"",Schülerdaten!S522&lt;&gt;""),Schülerdaten!S522,"")</f>
        <v/>
      </c>
      <c r="V519" s="148" t="str">
        <f>IF(AND(A519&lt;&gt;"",Schülerdaten!T522&lt;&gt;""),Schülerdaten!T522,"")</f>
        <v/>
      </c>
      <c r="W519" s="148" t="str">
        <f>IF(AND(A519&lt;&gt;"",Schülerdaten!U522&lt;&gt;""),Schülerdaten!U522,"")</f>
        <v/>
      </c>
      <c r="X519" s="148" t="str">
        <f>IF(AND(A519&lt;&gt;"",Schülerdaten!V522&lt;&gt;""),Schülerdaten!V522,"")</f>
        <v/>
      </c>
      <c r="Y519" s="148" t="str">
        <f>IF(AND(A519&lt;&gt;"",Schülerdaten!W522&lt;&gt;""),Schülerdaten!W522,"")</f>
        <v/>
      </c>
      <c r="Z519" s="148" t="str">
        <f>IF(AND(A519&lt;&gt;"",Schülerdaten!X522&lt;&gt;""),Schülerdaten!X522,"")</f>
        <v/>
      </c>
    </row>
    <row r="520" spans="1:26" x14ac:dyDescent="0.2">
      <c r="A520" s="146" t="str">
        <f>IF(OR(Schülerdaten!$C523&lt;&gt;""),Schülerdaten!A523,"")</f>
        <v/>
      </c>
      <c r="B520" s="146" t="str">
        <f>IF(A520&lt;&gt;"",Schülerdaten!B523,"")</f>
        <v/>
      </c>
      <c r="C520" s="146" t="str">
        <f>IF(AND(A520&lt;&gt;"",Schülerdaten!F523&lt;&gt;""),IF(INDEX(codeclint,MATCH(Schülerdaten!F523,libclint,0))&lt;&gt;"",INDEX(codeclint,MATCH(Schülerdaten!F523,libclint,0)),""),"")</f>
        <v/>
      </c>
      <c r="D520" s="146" t="str">
        <f t="shared" si="24"/>
        <v/>
      </c>
      <c r="E520" s="146" t="str">
        <f>IF(A520&lt;&gt;"",IF(Schülerdaten!G523&lt;&gt;"",IF(Schülerdaten!AB523&lt;&gt;"",IF(Schülerdaten!G523="LOC.ID",CONCATENATE("LOC.",Schülerdaten!AU$5),Schülerdaten!G523),""),""),"")</f>
        <v/>
      </c>
      <c r="F520" s="146" t="str">
        <f>IF(A520&lt;&gt;"",IF(Schülerdaten!H523&lt;&gt;"",Schülerdaten!H523,""),"")</f>
        <v/>
      </c>
      <c r="G520" s="146" t="str">
        <f>IF(AND(A520&lt;&gt;"",Schülerdaten!AC523&lt;&gt;""),IF(Schülerdaten!AC523=TRUE,INDEX(codesex,MATCH(Schülerdaten!I523,libsex,0)),Schülerdaten!I523),"")</f>
        <v/>
      </c>
      <c r="H520" s="147" t="str">
        <f>IF(A520&lt;&gt;"",IF(Schülerdaten!J523&lt;&gt;"",Schülerdaten!J523,""),"")</f>
        <v/>
      </c>
      <c r="I520" s="148" t="str">
        <f>IF(AND(A520&lt;&gt;"",Schülerdaten!AE523&lt;&gt;""),IF(Schülerdaten!AE523=TRUE,INDEX(codenat,MATCH(Schülerdaten!K523,libnat,0)),Schülerdaten!K523),"")</f>
        <v/>
      </c>
      <c r="J520" s="148" t="str">
        <f>IF(AND(A520&lt;&gt;"",Schülerdaten!AF523&lt;&gt;""),IF(Schülerdaten!AF523=TRUE,INDEX(codelangue,MATCH(Schülerdaten!L523,liblangue,0)),Schülerdaten!L523),"")</f>
        <v/>
      </c>
      <c r="K520" s="148" t="str">
        <f>IF(AND(A520&lt;&gt;"",Schülerdaten!AH523&lt;&gt;""),IF(Schülerdaten!AH523=TRUE,IF(INDEX(codegem,MATCH(Schülerdaten!M523,libgem,0))&lt;8000,INDEX(codegem,MATCH(Schülerdaten!M523,libgem,0)),""),Schülerdaten!M523),"")</f>
        <v/>
      </c>
      <c r="L520" s="148" t="str">
        <f>IF(AND(A520&lt;&gt;"",Schülerdaten!AH523&lt;&gt;""),IF(Schülerdaten!AH523=TRUE,INDEX(codegemhist,MATCH(Schülerdaten!M523,libgem,0)),""),"")</f>
        <v/>
      </c>
      <c r="M520" s="148" t="str">
        <f>IF(AND(A520&lt;&gt;"",Schülerdaten!AH523&lt;&gt;""),IF(Schülerdaten!AH523=TRUE,IF(INDEX(codegem,MATCH(Schülerdaten!M523,libgem,0))&gt;=8000,INDEX(codegem,MATCH(Schülerdaten!M523,libgem,0)),""),Schülerdaten!M523),"")</f>
        <v/>
      </c>
      <c r="N520" s="148" t="str">
        <f>IF(AND(A520&lt;&gt;"",Schülerdaten!AI523&lt;&gt;""),IF(Schülerdaten!AI523=TRUE,INDEX(codeschart,MATCH(Schülerdaten!N523,libschart,0)),Schülerdaten!N523),"")</f>
        <v/>
      </c>
      <c r="O520" s="148" t="str">
        <f>IF(AND(A520&lt;&gt;"",Schülerdaten!O523&lt;&gt;""),Schülerdaten!O523,"")</f>
        <v/>
      </c>
      <c r="P520" s="148" t="str">
        <f>IF(AND(A520&lt;&gt;"",Schülerdaten!AK523&lt;&gt;""),IF(Schülerdaten!AK523=TRUE,INDEX(codeform,MATCH(Schülerdaten!P523,libform,0)),Schülerdaten!P523),"")</f>
        <v/>
      </c>
      <c r="Q520" s="148" t="str">
        <f>IF(AND(A520&lt;&gt;"",Schülerdaten!AL523&lt;&gt;""),IF(Schülerdaten!AL523=TRUE,INDEX(codespe,MATCH(Schülerdaten!Q523,libspe,0)),Schülerdaten!Q523),"")</f>
        <v/>
      </c>
      <c r="R520" s="148" t="str">
        <f>IF(AND(A520&lt;&gt;"",OR(Schülerdaten!AM523&lt;&gt;"",Schülerdaten!AT523=FALSE)),IF(Schülerdaten!AM523=TRUE,INDEX(codemp1,MATCH(Schülerdaten!R523,libmp1,0)),IF(Schülerdaten!AT523=FALSE,0,Schülerdaten!R523)),"")</f>
        <v/>
      </c>
      <c r="S520" s="148" t="str">
        <f t="shared" si="25"/>
        <v/>
      </c>
      <c r="T520" s="148" t="str">
        <f t="shared" si="26"/>
        <v/>
      </c>
      <c r="U520" s="148" t="str">
        <f>IF(AND(A520&lt;&gt;"",Schülerdaten!S523&lt;&gt;""),Schülerdaten!S523,"")</f>
        <v/>
      </c>
      <c r="V520" s="148" t="str">
        <f>IF(AND(A520&lt;&gt;"",Schülerdaten!T523&lt;&gt;""),Schülerdaten!T523,"")</f>
        <v/>
      </c>
      <c r="W520" s="148" t="str">
        <f>IF(AND(A520&lt;&gt;"",Schülerdaten!U523&lt;&gt;""),Schülerdaten!U523,"")</f>
        <v/>
      </c>
      <c r="X520" s="148" t="str">
        <f>IF(AND(A520&lt;&gt;"",Schülerdaten!V523&lt;&gt;""),Schülerdaten!V523,"")</f>
        <v/>
      </c>
      <c r="Y520" s="148" t="str">
        <f>IF(AND(A520&lt;&gt;"",Schülerdaten!W523&lt;&gt;""),Schülerdaten!W523,"")</f>
        <v/>
      </c>
      <c r="Z520" s="148" t="str">
        <f>IF(AND(A520&lt;&gt;"",Schülerdaten!X523&lt;&gt;""),Schülerdaten!X523,"")</f>
        <v/>
      </c>
    </row>
    <row r="521" spans="1:26" x14ac:dyDescent="0.2">
      <c r="A521" s="146" t="str">
        <f>IF(OR(Schülerdaten!$C524&lt;&gt;""),Schülerdaten!A524,"")</f>
        <v/>
      </c>
      <c r="B521" s="146" t="str">
        <f>IF(A521&lt;&gt;"",Schülerdaten!B524,"")</f>
        <v/>
      </c>
      <c r="C521" s="146" t="str">
        <f>IF(AND(A521&lt;&gt;"",Schülerdaten!F524&lt;&gt;""),IF(INDEX(codeclint,MATCH(Schülerdaten!F524,libclint,0))&lt;&gt;"",INDEX(codeclint,MATCH(Schülerdaten!F524,libclint,0)),""),"")</f>
        <v/>
      </c>
      <c r="D521" s="146" t="str">
        <f t="shared" si="24"/>
        <v/>
      </c>
      <c r="E521" s="146" t="str">
        <f>IF(A521&lt;&gt;"",IF(Schülerdaten!G524&lt;&gt;"",IF(Schülerdaten!AB524&lt;&gt;"",IF(Schülerdaten!G524="LOC.ID",CONCATENATE("LOC.",Schülerdaten!AU$5),Schülerdaten!G524),""),""),"")</f>
        <v/>
      </c>
      <c r="F521" s="146" t="str">
        <f>IF(A521&lt;&gt;"",IF(Schülerdaten!H524&lt;&gt;"",Schülerdaten!H524,""),"")</f>
        <v/>
      </c>
      <c r="G521" s="146" t="str">
        <f>IF(AND(A521&lt;&gt;"",Schülerdaten!AC524&lt;&gt;""),IF(Schülerdaten!AC524=TRUE,INDEX(codesex,MATCH(Schülerdaten!I524,libsex,0)),Schülerdaten!I524),"")</f>
        <v/>
      </c>
      <c r="H521" s="147" t="str">
        <f>IF(A521&lt;&gt;"",IF(Schülerdaten!J524&lt;&gt;"",Schülerdaten!J524,""),"")</f>
        <v/>
      </c>
      <c r="I521" s="148" t="str">
        <f>IF(AND(A521&lt;&gt;"",Schülerdaten!AE524&lt;&gt;""),IF(Schülerdaten!AE524=TRUE,INDEX(codenat,MATCH(Schülerdaten!K524,libnat,0)),Schülerdaten!K524),"")</f>
        <v/>
      </c>
      <c r="J521" s="148" t="str">
        <f>IF(AND(A521&lt;&gt;"",Schülerdaten!AF524&lt;&gt;""),IF(Schülerdaten!AF524=TRUE,INDEX(codelangue,MATCH(Schülerdaten!L524,liblangue,0)),Schülerdaten!L524),"")</f>
        <v/>
      </c>
      <c r="K521" s="148" t="str">
        <f>IF(AND(A521&lt;&gt;"",Schülerdaten!AH524&lt;&gt;""),IF(Schülerdaten!AH524=TRUE,IF(INDEX(codegem,MATCH(Schülerdaten!M524,libgem,0))&lt;8000,INDEX(codegem,MATCH(Schülerdaten!M524,libgem,0)),""),Schülerdaten!M524),"")</f>
        <v/>
      </c>
      <c r="L521" s="148" t="str">
        <f>IF(AND(A521&lt;&gt;"",Schülerdaten!AH524&lt;&gt;""),IF(Schülerdaten!AH524=TRUE,INDEX(codegemhist,MATCH(Schülerdaten!M524,libgem,0)),""),"")</f>
        <v/>
      </c>
      <c r="M521" s="148" t="str">
        <f>IF(AND(A521&lt;&gt;"",Schülerdaten!AH524&lt;&gt;""),IF(Schülerdaten!AH524=TRUE,IF(INDEX(codegem,MATCH(Schülerdaten!M524,libgem,0))&gt;=8000,INDEX(codegem,MATCH(Schülerdaten!M524,libgem,0)),""),Schülerdaten!M524),"")</f>
        <v/>
      </c>
      <c r="N521" s="148" t="str">
        <f>IF(AND(A521&lt;&gt;"",Schülerdaten!AI524&lt;&gt;""),IF(Schülerdaten!AI524=TRUE,INDEX(codeschart,MATCH(Schülerdaten!N524,libschart,0)),Schülerdaten!N524),"")</f>
        <v/>
      </c>
      <c r="O521" s="148" t="str">
        <f>IF(AND(A521&lt;&gt;"",Schülerdaten!O524&lt;&gt;""),Schülerdaten!O524,"")</f>
        <v/>
      </c>
      <c r="P521" s="148" t="str">
        <f>IF(AND(A521&lt;&gt;"",Schülerdaten!AK524&lt;&gt;""),IF(Schülerdaten!AK524=TRUE,INDEX(codeform,MATCH(Schülerdaten!P524,libform,0)),Schülerdaten!P524),"")</f>
        <v/>
      </c>
      <c r="Q521" s="148" t="str">
        <f>IF(AND(A521&lt;&gt;"",Schülerdaten!AL524&lt;&gt;""),IF(Schülerdaten!AL524=TRUE,INDEX(codespe,MATCH(Schülerdaten!Q524,libspe,0)),Schülerdaten!Q524),"")</f>
        <v/>
      </c>
      <c r="R521" s="148" t="str">
        <f>IF(AND(A521&lt;&gt;"",OR(Schülerdaten!AM524&lt;&gt;"",Schülerdaten!AT524=FALSE)),IF(Schülerdaten!AM524=TRUE,INDEX(codemp1,MATCH(Schülerdaten!R524,libmp1,0)),IF(Schülerdaten!AT524=FALSE,0,Schülerdaten!R524)),"")</f>
        <v/>
      </c>
      <c r="S521" s="148" t="str">
        <f t="shared" si="25"/>
        <v/>
      </c>
      <c r="T521" s="148" t="str">
        <f t="shared" si="26"/>
        <v/>
      </c>
      <c r="U521" s="148" t="str">
        <f>IF(AND(A521&lt;&gt;"",Schülerdaten!S524&lt;&gt;""),Schülerdaten!S524,"")</f>
        <v/>
      </c>
      <c r="V521" s="148" t="str">
        <f>IF(AND(A521&lt;&gt;"",Schülerdaten!T524&lt;&gt;""),Schülerdaten!T524,"")</f>
        <v/>
      </c>
      <c r="W521" s="148" t="str">
        <f>IF(AND(A521&lt;&gt;"",Schülerdaten!U524&lt;&gt;""),Schülerdaten!U524,"")</f>
        <v/>
      </c>
      <c r="X521" s="148" t="str">
        <f>IF(AND(A521&lt;&gt;"",Schülerdaten!V524&lt;&gt;""),Schülerdaten!V524,"")</f>
        <v/>
      </c>
      <c r="Y521" s="148" t="str">
        <f>IF(AND(A521&lt;&gt;"",Schülerdaten!W524&lt;&gt;""),Schülerdaten!W524,"")</f>
        <v/>
      </c>
      <c r="Z521" s="148" t="str">
        <f>IF(AND(A521&lt;&gt;"",Schülerdaten!X524&lt;&gt;""),Schülerdaten!X524,"")</f>
        <v/>
      </c>
    </row>
    <row r="522" spans="1:26" x14ac:dyDescent="0.2">
      <c r="A522" s="146" t="str">
        <f>IF(OR(Schülerdaten!$C525&lt;&gt;""),Schülerdaten!A525,"")</f>
        <v/>
      </c>
      <c r="B522" s="146" t="str">
        <f>IF(A522&lt;&gt;"",Schülerdaten!B525,"")</f>
        <v/>
      </c>
      <c r="C522" s="146" t="str">
        <f>IF(AND(A522&lt;&gt;"",Schülerdaten!F525&lt;&gt;""),IF(INDEX(codeclint,MATCH(Schülerdaten!F525,libclint,0))&lt;&gt;"",INDEX(codeclint,MATCH(Schülerdaten!F525,libclint,0)),""),"")</f>
        <v/>
      </c>
      <c r="D522" s="146" t="str">
        <f t="shared" si="24"/>
        <v/>
      </c>
      <c r="E522" s="146" t="str">
        <f>IF(A522&lt;&gt;"",IF(Schülerdaten!G525&lt;&gt;"",IF(Schülerdaten!AB525&lt;&gt;"",IF(Schülerdaten!G525="LOC.ID",CONCATENATE("LOC.",Schülerdaten!AU$5),Schülerdaten!G525),""),""),"")</f>
        <v/>
      </c>
      <c r="F522" s="146" t="str">
        <f>IF(A522&lt;&gt;"",IF(Schülerdaten!H525&lt;&gt;"",Schülerdaten!H525,""),"")</f>
        <v/>
      </c>
      <c r="G522" s="146" t="str">
        <f>IF(AND(A522&lt;&gt;"",Schülerdaten!AC525&lt;&gt;""),IF(Schülerdaten!AC525=TRUE,INDEX(codesex,MATCH(Schülerdaten!I525,libsex,0)),Schülerdaten!I525),"")</f>
        <v/>
      </c>
      <c r="H522" s="147" t="str">
        <f>IF(A522&lt;&gt;"",IF(Schülerdaten!J525&lt;&gt;"",Schülerdaten!J525,""),"")</f>
        <v/>
      </c>
      <c r="I522" s="148" t="str">
        <f>IF(AND(A522&lt;&gt;"",Schülerdaten!AE525&lt;&gt;""),IF(Schülerdaten!AE525=TRUE,INDEX(codenat,MATCH(Schülerdaten!K525,libnat,0)),Schülerdaten!K525),"")</f>
        <v/>
      </c>
      <c r="J522" s="148" t="str">
        <f>IF(AND(A522&lt;&gt;"",Schülerdaten!AF525&lt;&gt;""),IF(Schülerdaten!AF525=TRUE,INDEX(codelangue,MATCH(Schülerdaten!L525,liblangue,0)),Schülerdaten!L525),"")</f>
        <v/>
      </c>
      <c r="K522" s="148" t="str">
        <f>IF(AND(A522&lt;&gt;"",Schülerdaten!AH525&lt;&gt;""),IF(Schülerdaten!AH525=TRUE,IF(INDEX(codegem,MATCH(Schülerdaten!M525,libgem,0))&lt;8000,INDEX(codegem,MATCH(Schülerdaten!M525,libgem,0)),""),Schülerdaten!M525),"")</f>
        <v/>
      </c>
      <c r="L522" s="148" t="str">
        <f>IF(AND(A522&lt;&gt;"",Schülerdaten!AH525&lt;&gt;""),IF(Schülerdaten!AH525=TRUE,INDEX(codegemhist,MATCH(Schülerdaten!M525,libgem,0)),""),"")</f>
        <v/>
      </c>
      <c r="M522" s="148" t="str">
        <f>IF(AND(A522&lt;&gt;"",Schülerdaten!AH525&lt;&gt;""),IF(Schülerdaten!AH525=TRUE,IF(INDEX(codegem,MATCH(Schülerdaten!M525,libgem,0))&gt;=8000,INDEX(codegem,MATCH(Schülerdaten!M525,libgem,0)),""),Schülerdaten!M525),"")</f>
        <v/>
      </c>
      <c r="N522" s="148" t="str">
        <f>IF(AND(A522&lt;&gt;"",Schülerdaten!AI525&lt;&gt;""),IF(Schülerdaten!AI525=TRUE,INDEX(codeschart,MATCH(Schülerdaten!N525,libschart,0)),Schülerdaten!N525),"")</f>
        <v/>
      </c>
      <c r="O522" s="148" t="str">
        <f>IF(AND(A522&lt;&gt;"",Schülerdaten!O525&lt;&gt;""),Schülerdaten!O525,"")</f>
        <v/>
      </c>
      <c r="P522" s="148" t="str">
        <f>IF(AND(A522&lt;&gt;"",Schülerdaten!AK525&lt;&gt;""),IF(Schülerdaten!AK525=TRUE,INDEX(codeform,MATCH(Schülerdaten!P525,libform,0)),Schülerdaten!P525),"")</f>
        <v/>
      </c>
      <c r="Q522" s="148" t="str">
        <f>IF(AND(A522&lt;&gt;"",Schülerdaten!AL525&lt;&gt;""),IF(Schülerdaten!AL525=TRUE,INDEX(codespe,MATCH(Schülerdaten!Q525,libspe,0)),Schülerdaten!Q525),"")</f>
        <v/>
      </c>
      <c r="R522" s="148" t="str">
        <f>IF(AND(A522&lt;&gt;"",OR(Schülerdaten!AM525&lt;&gt;"",Schülerdaten!AT525=FALSE)),IF(Schülerdaten!AM525=TRUE,INDEX(codemp1,MATCH(Schülerdaten!R525,libmp1,0)),IF(Schülerdaten!AT525=FALSE,0,Schülerdaten!R525)),"")</f>
        <v/>
      </c>
      <c r="S522" s="148" t="str">
        <f t="shared" si="25"/>
        <v/>
      </c>
      <c r="T522" s="148" t="str">
        <f t="shared" si="26"/>
        <v/>
      </c>
      <c r="U522" s="148" t="str">
        <f>IF(AND(A522&lt;&gt;"",Schülerdaten!S525&lt;&gt;""),Schülerdaten!S525,"")</f>
        <v/>
      </c>
      <c r="V522" s="148" t="str">
        <f>IF(AND(A522&lt;&gt;"",Schülerdaten!T525&lt;&gt;""),Schülerdaten!T525,"")</f>
        <v/>
      </c>
      <c r="W522" s="148" t="str">
        <f>IF(AND(A522&lt;&gt;"",Schülerdaten!U525&lt;&gt;""),Schülerdaten!U525,"")</f>
        <v/>
      </c>
      <c r="X522" s="148" t="str">
        <f>IF(AND(A522&lt;&gt;"",Schülerdaten!V525&lt;&gt;""),Schülerdaten!V525,"")</f>
        <v/>
      </c>
      <c r="Y522" s="148" t="str">
        <f>IF(AND(A522&lt;&gt;"",Schülerdaten!W525&lt;&gt;""),Schülerdaten!W525,"")</f>
        <v/>
      </c>
      <c r="Z522" s="148" t="str">
        <f>IF(AND(A522&lt;&gt;"",Schülerdaten!X525&lt;&gt;""),Schülerdaten!X525,"")</f>
        <v/>
      </c>
    </row>
    <row r="523" spans="1:26" x14ac:dyDescent="0.2">
      <c r="A523" s="146" t="str">
        <f>IF(OR(Schülerdaten!$C526&lt;&gt;""),Schülerdaten!A526,"")</f>
        <v/>
      </c>
      <c r="B523" s="146" t="str">
        <f>IF(A523&lt;&gt;"",Schülerdaten!B526,"")</f>
        <v/>
      </c>
      <c r="C523" s="146" t="str">
        <f>IF(AND(A523&lt;&gt;"",Schülerdaten!F526&lt;&gt;""),IF(INDEX(codeclint,MATCH(Schülerdaten!F526,libclint,0))&lt;&gt;"",INDEX(codeclint,MATCH(Schülerdaten!F526,libclint,0)),""),"")</f>
        <v/>
      </c>
      <c r="D523" s="146" t="str">
        <f t="shared" si="24"/>
        <v/>
      </c>
      <c r="E523" s="146" t="str">
        <f>IF(A523&lt;&gt;"",IF(Schülerdaten!G526&lt;&gt;"",IF(Schülerdaten!AB526&lt;&gt;"",IF(Schülerdaten!G526="LOC.ID",CONCATENATE("LOC.",Schülerdaten!AU$5),Schülerdaten!G526),""),""),"")</f>
        <v/>
      </c>
      <c r="F523" s="146" t="str">
        <f>IF(A523&lt;&gt;"",IF(Schülerdaten!H526&lt;&gt;"",Schülerdaten!H526,""),"")</f>
        <v/>
      </c>
      <c r="G523" s="146" t="str">
        <f>IF(AND(A523&lt;&gt;"",Schülerdaten!AC526&lt;&gt;""),IF(Schülerdaten!AC526=TRUE,INDEX(codesex,MATCH(Schülerdaten!I526,libsex,0)),Schülerdaten!I526),"")</f>
        <v/>
      </c>
      <c r="H523" s="147" t="str">
        <f>IF(A523&lt;&gt;"",IF(Schülerdaten!J526&lt;&gt;"",Schülerdaten!J526,""),"")</f>
        <v/>
      </c>
      <c r="I523" s="148" t="str">
        <f>IF(AND(A523&lt;&gt;"",Schülerdaten!AE526&lt;&gt;""),IF(Schülerdaten!AE526=TRUE,INDEX(codenat,MATCH(Schülerdaten!K526,libnat,0)),Schülerdaten!K526),"")</f>
        <v/>
      </c>
      <c r="J523" s="148" t="str">
        <f>IF(AND(A523&lt;&gt;"",Schülerdaten!AF526&lt;&gt;""),IF(Schülerdaten!AF526=TRUE,INDEX(codelangue,MATCH(Schülerdaten!L526,liblangue,0)),Schülerdaten!L526),"")</f>
        <v/>
      </c>
      <c r="K523" s="148" t="str">
        <f>IF(AND(A523&lt;&gt;"",Schülerdaten!AH526&lt;&gt;""),IF(Schülerdaten!AH526=TRUE,IF(INDEX(codegem,MATCH(Schülerdaten!M526,libgem,0))&lt;8000,INDEX(codegem,MATCH(Schülerdaten!M526,libgem,0)),""),Schülerdaten!M526),"")</f>
        <v/>
      </c>
      <c r="L523" s="148" t="str">
        <f>IF(AND(A523&lt;&gt;"",Schülerdaten!AH526&lt;&gt;""),IF(Schülerdaten!AH526=TRUE,INDEX(codegemhist,MATCH(Schülerdaten!M526,libgem,0)),""),"")</f>
        <v/>
      </c>
      <c r="M523" s="148" t="str">
        <f>IF(AND(A523&lt;&gt;"",Schülerdaten!AH526&lt;&gt;""),IF(Schülerdaten!AH526=TRUE,IF(INDEX(codegem,MATCH(Schülerdaten!M526,libgem,0))&gt;=8000,INDEX(codegem,MATCH(Schülerdaten!M526,libgem,0)),""),Schülerdaten!M526),"")</f>
        <v/>
      </c>
      <c r="N523" s="148" t="str">
        <f>IF(AND(A523&lt;&gt;"",Schülerdaten!AI526&lt;&gt;""),IF(Schülerdaten!AI526=TRUE,INDEX(codeschart,MATCH(Schülerdaten!N526,libschart,0)),Schülerdaten!N526),"")</f>
        <v/>
      </c>
      <c r="O523" s="148" t="str">
        <f>IF(AND(A523&lt;&gt;"",Schülerdaten!O526&lt;&gt;""),Schülerdaten!O526,"")</f>
        <v/>
      </c>
      <c r="P523" s="148" t="str">
        <f>IF(AND(A523&lt;&gt;"",Schülerdaten!AK526&lt;&gt;""),IF(Schülerdaten!AK526=TRUE,INDEX(codeform,MATCH(Schülerdaten!P526,libform,0)),Schülerdaten!P526),"")</f>
        <v/>
      </c>
      <c r="Q523" s="148" t="str">
        <f>IF(AND(A523&lt;&gt;"",Schülerdaten!AL526&lt;&gt;""),IF(Schülerdaten!AL526=TRUE,INDEX(codespe,MATCH(Schülerdaten!Q526,libspe,0)),Schülerdaten!Q526),"")</f>
        <v/>
      </c>
      <c r="R523" s="148" t="str">
        <f>IF(AND(A523&lt;&gt;"",OR(Schülerdaten!AM526&lt;&gt;"",Schülerdaten!AT526=FALSE)),IF(Schülerdaten!AM526=TRUE,INDEX(codemp1,MATCH(Schülerdaten!R526,libmp1,0)),IF(Schülerdaten!AT526=FALSE,0,Schülerdaten!R526)),"")</f>
        <v/>
      </c>
      <c r="S523" s="148" t="str">
        <f t="shared" si="25"/>
        <v/>
      </c>
      <c r="T523" s="148" t="str">
        <f t="shared" si="26"/>
        <v/>
      </c>
      <c r="U523" s="148" t="str">
        <f>IF(AND(A523&lt;&gt;"",Schülerdaten!S526&lt;&gt;""),Schülerdaten!S526,"")</f>
        <v/>
      </c>
      <c r="V523" s="148" t="str">
        <f>IF(AND(A523&lt;&gt;"",Schülerdaten!T526&lt;&gt;""),Schülerdaten!T526,"")</f>
        <v/>
      </c>
      <c r="W523" s="148" t="str">
        <f>IF(AND(A523&lt;&gt;"",Schülerdaten!U526&lt;&gt;""),Schülerdaten!U526,"")</f>
        <v/>
      </c>
      <c r="X523" s="148" t="str">
        <f>IF(AND(A523&lt;&gt;"",Schülerdaten!V526&lt;&gt;""),Schülerdaten!V526,"")</f>
        <v/>
      </c>
      <c r="Y523" s="148" t="str">
        <f>IF(AND(A523&lt;&gt;"",Schülerdaten!W526&lt;&gt;""),Schülerdaten!W526,"")</f>
        <v/>
      </c>
      <c r="Z523" s="148" t="str">
        <f>IF(AND(A523&lt;&gt;"",Schülerdaten!X526&lt;&gt;""),Schülerdaten!X526,"")</f>
        <v/>
      </c>
    </row>
    <row r="524" spans="1:26" x14ac:dyDescent="0.2">
      <c r="A524" s="146" t="str">
        <f>IF(OR(Schülerdaten!$C527&lt;&gt;""),Schülerdaten!A527,"")</f>
        <v/>
      </c>
      <c r="B524" s="146" t="str">
        <f>IF(A524&lt;&gt;"",Schülerdaten!B527,"")</f>
        <v/>
      </c>
      <c r="C524" s="146" t="str">
        <f>IF(AND(A524&lt;&gt;"",Schülerdaten!F527&lt;&gt;""),IF(INDEX(codeclint,MATCH(Schülerdaten!F527,libclint,0))&lt;&gt;"",INDEX(codeclint,MATCH(Schülerdaten!F527,libclint,0)),""),"")</f>
        <v/>
      </c>
      <c r="D524" s="146" t="str">
        <f t="shared" si="24"/>
        <v/>
      </c>
      <c r="E524" s="146" t="str">
        <f>IF(A524&lt;&gt;"",IF(Schülerdaten!G527&lt;&gt;"",IF(Schülerdaten!AB527&lt;&gt;"",IF(Schülerdaten!G527="LOC.ID",CONCATENATE("LOC.",Schülerdaten!AU$5),Schülerdaten!G527),""),""),"")</f>
        <v/>
      </c>
      <c r="F524" s="146" t="str">
        <f>IF(A524&lt;&gt;"",IF(Schülerdaten!H527&lt;&gt;"",Schülerdaten!H527,""),"")</f>
        <v/>
      </c>
      <c r="G524" s="146" t="str">
        <f>IF(AND(A524&lt;&gt;"",Schülerdaten!AC527&lt;&gt;""),IF(Schülerdaten!AC527=TRUE,INDEX(codesex,MATCH(Schülerdaten!I527,libsex,0)),Schülerdaten!I527),"")</f>
        <v/>
      </c>
      <c r="H524" s="147" t="str">
        <f>IF(A524&lt;&gt;"",IF(Schülerdaten!J527&lt;&gt;"",Schülerdaten!J527,""),"")</f>
        <v/>
      </c>
      <c r="I524" s="148" t="str">
        <f>IF(AND(A524&lt;&gt;"",Schülerdaten!AE527&lt;&gt;""),IF(Schülerdaten!AE527=TRUE,INDEX(codenat,MATCH(Schülerdaten!K527,libnat,0)),Schülerdaten!K527),"")</f>
        <v/>
      </c>
      <c r="J524" s="148" t="str">
        <f>IF(AND(A524&lt;&gt;"",Schülerdaten!AF527&lt;&gt;""),IF(Schülerdaten!AF527=TRUE,INDEX(codelangue,MATCH(Schülerdaten!L527,liblangue,0)),Schülerdaten!L527),"")</f>
        <v/>
      </c>
      <c r="K524" s="148" t="str">
        <f>IF(AND(A524&lt;&gt;"",Schülerdaten!AH527&lt;&gt;""),IF(Schülerdaten!AH527=TRUE,IF(INDEX(codegem,MATCH(Schülerdaten!M527,libgem,0))&lt;8000,INDEX(codegem,MATCH(Schülerdaten!M527,libgem,0)),""),Schülerdaten!M527),"")</f>
        <v/>
      </c>
      <c r="L524" s="148" t="str">
        <f>IF(AND(A524&lt;&gt;"",Schülerdaten!AH527&lt;&gt;""),IF(Schülerdaten!AH527=TRUE,INDEX(codegemhist,MATCH(Schülerdaten!M527,libgem,0)),""),"")</f>
        <v/>
      </c>
      <c r="M524" s="148" t="str">
        <f>IF(AND(A524&lt;&gt;"",Schülerdaten!AH527&lt;&gt;""),IF(Schülerdaten!AH527=TRUE,IF(INDEX(codegem,MATCH(Schülerdaten!M527,libgem,0))&gt;=8000,INDEX(codegem,MATCH(Schülerdaten!M527,libgem,0)),""),Schülerdaten!M527),"")</f>
        <v/>
      </c>
      <c r="N524" s="148" t="str">
        <f>IF(AND(A524&lt;&gt;"",Schülerdaten!AI527&lt;&gt;""),IF(Schülerdaten!AI527=TRUE,INDEX(codeschart,MATCH(Schülerdaten!N527,libschart,0)),Schülerdaten!N527),"")</f>
        <v/>
      </c>
      <c r="O524" s="148" t="str">
        <f>IF(AND(A524&lt;&gt;"",Schülerdaten!O527&lt;&gt;""),Schülerdaten!O527,"")</f>
        <v/>
      </c>
      <c r="P524" s="148" t="str">
        <f>IF(AND(A524&lt;&gt;"",Schülerdaten!AK527&lt;&gt;""),IF(Schülerdaten!AK527=TRUE,INDEX(codeform,MATCH(Schülerdaten!P527,libform,0)),Schülerdaten!P527),"")</f>
        <v/>
      </c>
      <c r="Q524" s="148" t="str">
        <f>IF(AND(A524&lt;&gt;"",Schülerdaten!AL527&lt;&gt;""),IF(Schülerdaten!AL527=TRUE,INDEX(codespe,MATCH(Schülerdaten!Q527,libspe,0)),Schülerdaten!Q527),"")</f>
        <v/>
      </c>
      <c r="R524" s="148" t="str">
        <f>IF(AND(A524&lt;&gt;"",OR(Schülerdaten!AM527&lt;&gt;"",Schülerdaten!AT527=FALSE)),IF(Schülerdaten!AM527=TRUE,INDEX(codemp1,MATCH(Schülerdaten!R527,libmp1,0)),IF(Schülerdaten!AT527=FALSE,0,Schülerdaten!R527)),"")</f>
        <v/>
      </c>
      <c r="S524" s="148" t="str">
        <f t="shared" si="25"/>
        <v/>
      </c>
      <c r="T524" s="148" t="str">
        <f t="shared" si="26"/>
        <v/>
      </c>
      <c r="U524" s="148" t="str">
        <f>IF(AND(A524&lt;&gt;"",Schülerdaten!S527&lt;&gt;""),Schülerdaten!S527,"")</f>
        <v/>
      </c>
      <c r="V524" s="148" t="str">
        <f>IF(AND(A524&lt;&gt;"",Schülerdaten!T527&lt;&gt;""),Schülerdaten!T527,"")</f>
        <v/>
      </c>
      <c r="W524" s="148" t="str">
        <f>IF(AND(A524&lt;&gt;"",Schülerdaten!U527&lt;&gt;""),Schülerdaten!U527,"")</f>
        <v/>
      </c>
      <c r="X524" s="148" t="str">
        <f>IF(AND(A524&lt;&gt;"",Schülerdaten!V527&lt;&gt;""),Schülerdaten!V527,"")</f>
        <v/>
      </c>
      <c r="Y524" s="148" t="str">
        <f>IF(AND(A524&lt;&gt;"",Schülerdaten!W527&lt;&gt;""),Schülerdaten!W527,"")</f>
        <v/>
      </c>
      <c r="Z524" s="148" t="str">
        <f>IF(AND(A524&lt;&gt;"",Schülerdaten!X527&lt;&gt;""),Schülerdaten!X527,"")</f>
        <v/>
      </c>
    </row>
    <row r="525" spans="1:26" x14ac:dyDescent="0.2">
      <c r="A525" s="146" t="str">
        <f>IF(OR(Schülerdaten!$C528&lt;&gt;""),Schülerdaten!A528,"")</f>
        <v/>
      </c>
      <c r="B525" s="146" t="str">
        <f>IF(A525&lt;&gt;"",Schülerdaten!B528,"")</f>
        <v/>
      </c>
      <c r="C525" s="146" t="str">
        <f>IF(AND(A525&lt;&gt;"",Schülerdaten!F528&lt;&gt;""),IF(INDEX(codeclint,MATCH(Schülerdaten!F528,libclint,0))&lt;&gt;"",INDEX(codeclint,MATCH(Schülerdaten!F528,libclint,0)),""),"")</f>
        <v/>
      </c>
      <c r="D525" s="146" t="str">
        <f t="shared" si="24"/>
        <v/>
      </c>
      <c r="E525" s="146" t="str">
        <f>IF(A525&lt;&gt;"",IF(Schülerdaten!G528&lt;&gt;"",IF(Schülerdaten!AB528&lt;&gt;"",IF(Schülerdaten!G528="LOC.ID",CONCATENATE("LOC.",Schülerdaten!AU$5),Schülerdaten!G528),""),""),"")</f>
        <v/>
      </c>
      <c r="F525" s="146" t="str">
        <f>IF(A525&lt;&gt;"",IF(Schülerdaten!H528&lt;&gt;"",Schülerdaten!H528,""),"")</f>
        <v/>
      </c>
      <c r="G525" s="146" t="str">
        <f>IF(AND(A525&lt;&gt;"",Schülerdaten!AC528&lt;&gt;""),IF(Schülerdaten!AC528=TRUE,INDEX(codesex,MATCH(Schülerdaten!I528,libsex,0)),Schülerdaten!I528),"")</f>
        <v/>
      </c>
      <c r="H525" s="147" t="str">
        <f>IF(A525&lt;&gt;"",IF(Schülerdaten!J528&lt;&gt;"",Schülerdaten!J528,""),"")</f>
        <v/>
      </c>
      <c r="I525" s="148" t="str">
        <f>IF(AND(A525&lt;&gt;"",Schülerdaten!AE528&lt;&gt;""),IF(Schülerdaten!AE528=TRUE,INDEX(codenat,MATCH(Schülerdaten!K528,libnat,0)),Schülerdaten!K528),"")</f>
        <v/>
      </c>
      <c r="J525" s="148" t="str">
        <f>IF(AND(A525&lt;&gt;"",Schülerdaten!AF528&lt;&gt;""),IF(Schülerdaten!AF528=TRUE,INDEX(codelangue,MATCH(Schülerdaten!L528,liblangue,0)),Schülerdaten!L528),"")</f>
        <v/>
      </c>
      <c r="K525" s="148" t="str">
        <f>IF(AND(A525&lt;&gt;"",Schülerdaten!AH528&lt;&gt;""),IF(Schülerdaten!AH528=TRUE,IF(INDEX(codegem,MATCH(Schülerdaten!M528,libgem,0))&lt;8000,INDEX(codegem,MATCH(Schülerdaten!M528,libgem,0)),""),Schülerdaten!M528),"")</f>
        <v/>
      </c>
      <c r="L525" s="148" t="str">
        <f>IF(AND(A525&lt;&gt;"",Schülerdaten!AH528&lt;&gt;""),IF(Schülerdaten!AH528=TRUE,INDEX(codegemhist,MATCH(Schülerdaten!M528,libgem,0)),""),"")</f>
        <v/>
      </c>
      <c r="M525" s="148" t="str">
        <f>IF(AND(A525&lt;&gt;"",Schülerdaten!AH528&lt;&gt;""),IF(Schülerdaten!AH528=TRUE,IF(INDEX(codegem,MATCH(Schülerdaten!M528,libgem,0))&gt;=8000,INDEX(codegem,MATCH(Schülerdaten!M528,libgem,0)),""),Schülerdaten!M528),"")</f>
        <v/>
      </c>
      <c r="N525" s="148" t="str">
        <f>IF(AND(A525&lt;&gt;"",Schülerdaten!AI528&lt;&gt;""),IF(Schülerdaten!AI528=TRUE,INDEX(codeschart,MATCH(Schülerdaten!N528,libschart,0)),Schülerdaten!N528),"")</f>
        <v/>
      </c>
      <c r="O525" s="148" t="str">
        <f>IF(AND(A525&lt;&gt;"",Schülerdaten!O528&lt;&gt;""),Schülerdaten!O528,"")</f>
        <v/>
      </c>
      <c r="P525" s="148" t="str">
        <f>IF(AND(A525&lt;&gt;"",Schülerdaten!AK528&lt;&gt;""),IF(Schülerdaten!AK528=TRUE,INDEX(codeform,MATCH(Schülerdaten!P528,libform,0)),Schülerdaten!P528),"")</f>
        <v/>
      </c>
      <c r="Q525" s="148" t="str">
        <f>IF(AND(A525&lt;&gt;"",Schülerdaten!AL528&lt;&gt;""),IF(Schülerdaten!AL528=TRUE,INDEX(codespe,MATCH(Schülerdaten!Q528,libspe,0)),Schülerdaten!Q528),"")</f>
        <v/>
      </c>
      <c r="R525" s="148" t="str">
        <f>IF(AND(A525&lt;&gt;"",OR(Schülerdaten!AM528&lt;&gt;"",Schülerdaten!AT528=FALSE)),IF(Schülerdaten!AM528=TRUE,INDEX(codemp1,MATCH(Schülerdaten!R528,libmp1,0)),IF(Schülerdaten!AT528=FALSE,0,Schülerdaten!R528)),"")</f>
        <v/>
      </c>
      <c r="S525" s="148" t="str">
        <f t="shared" si="25"/>
        <v/>
      </c>
      <c r="T525" s="148" t="str">
        <f t="shared" si="26"/>
        <v/>
      </c>
      <c r="U525" s="148" t="str">
        <f>IF(AND(A525&lt;&gt;"",Schülerdaten!S528&lt;&gt;""),Schülerdaten!S528,"")</f>
        <v/>
      </c>
      <c r="V525" s="148" t="str">
        <f>IF(AND(A525&lt;&gt;"",Schülerdaten!T528&lt;&gt;""),Schülerdaten!T528,"")</f>
        <v/>
      </c>
      <c r="W525" s="148" t="str">
        <f>IF(AND(A525&lt;&gt;"",Schülerdaten!U528&lt;&gt;""),Schülerdaten!U528,"")</f>
        <v/>
      </c>
      <c r="X525" s="148" t="str">
        <f>IF(AND(A525&lt;&gt;"",Schülerdaten!V528&lt;&gt;""),Schülerdaten!V528,"")</f>
        <v/>
      </c>
      <c r="Y525" s="148" t="str">
        <f>IF(AND(A525&lt;&gt;"",Schülerdaten!W528&lt;&gt;""),Schülerdaten!W528,"")</f>
        <v/>
      </c>
      <c r="Z525" s="148" t="str">
        <f>IF(AND(A525&lt;&gt;"",Schülerdaten!X528&lt;&gt;""),Schülerdaten!X528,"")</f>
        <v/>
      </c>
    </row>
    <row r="526" spans="1:26" x14ac:dyDescent="0.2">
      <c r="A526" s="146" t="str">
        <f>IF(OR(Schülerdaten!$C529&lt;&gt;""),Schülerdaten!A529,"")</f>
        <v/>
      </c>
      <c r="B526" s="146" t="str">
        <f>IF(A526&lt;&gt;"",Schülerdaten!B529,"")</f>
        <v/>
      </c>
      <c r="C526" s="146" t="str">
        <f>IF(AND(A526&lt;&gt;"",Schülerdaten!F529&lt;&gt;""),IF(INDEX(codeclint,MATCH(Schülerdaten!F529,libclint,0))&lt;&gt;"",INDEX(codeclint,MATCH(Schülerdaten!F529,libclint,0)),""),"")</f>
        <v/>
      </c>
      <c r="D526" s="146" t="str">
        <f t="shared" si="24"/>
        <v/>
      </c>
      <c r="E526" s="146" t="str">
        <f>IF(A526&lt;&gt;"",IF(Schülerdaten!G529&lt;&gt;"",IF(Schülerdaten!AB529&lt;&gt;"",IF(Schülerdaten!G529="LOC.ID",CONCATENATE("LOC.",Schülerdaten!AU$5),Schülerdaten!G529),""),""),"")</f>
        <v/>
      </c>
      <c r="F526" s="146" t="str">
        <f>IF(A526&lt;&gt;"",IF(Schülerdaten!H529&lt;&gt;"",Schülerdaten!H529,""),"")</f>
        <v/>
      </c>
      <c r="G526" s="146" t="str">
        <f>IF(AND(A526&lt;&gt;"",Schülerdaten!AC529&lt;&gt;""),IF(Schülerdaten!AC529=TRUE,INDEX(codesex,MATCH(Schülerdaten!I529,libsex,0)),Schülerdaten!I529),"")</f>
        <v/>
      </c>
      <c r="H526" s="147" t="str">
        <f>IF(A526&lt;&gt;"",IF(Schülerdaten!J529&lt;&gt;"",Schülerdaten!J529,""),"")</f>
        <v/>
      </c>
      <c r="I526" s="148" t="str">
        <f>IF(AND(A526&lt;&gt;"",Schülerdaten!AE529&lt;&gt;""),IF(Schülerdaten!AE529=TRUE,INDEX(codenat,MATCH(Schülerdaten!K529,libnat,0)),Schülerdaten!K529),"")</f>
        <v/>
      </c>
      <c r="J526" s="148" t="str">
        <f>IF(AND(A526&lt;&gt;"",Schülerdaten!AF529&lt;&gt;""),IF(Schülerdaten!AF529=TRUE,INDEX(codelangue,MATCH(Schülerdaten!L529,liblangue,0)),Schülerdaten!L529),"")</f>
        <v/>
      </c>
      <c r="K526" s="148" t="str">
        <f>IF(AND(A526&lt;&gt;"",Schülerdaten!AH529&lt;&gt;""),IF(Schülerdaten!AH529=TRUE,IF(INDEX(codegem,MATCH(Schülerdaten!M529,libgem,0))&lt;8000,INDEX(codegem,MATCH(Schülerdaten!M529,libgem,0)),""),Schülerdaten!M529),"")</f>
        <v/>
      </c>
      <c r="L526" s="148" t="str">
        <f>IF(AND(A526&lt;&gt;"",Schülerdaten!AH529&lt;&gt;""),IF(Schülerdaten!AH529=TRUE,INDEX(codegemhist,MATCH(Schülerdaten!M529,libgem,0)),""),"")</f>
        <v/>
      </c>
      <c r="M526" s="148" t="str">
        <f>IF(AND(A526&lt;&gt;"",Schülerdaten!AH529&lt;&gt;""),IF(Schülerdaten!AH529=TRUE,IF(INDEX(codegem,MATCH(Schülerdaten!M529,libgem,0))&gt;=8000,INDEX(codegem,MATCH(Schülerdaten!M529,libgem,0)),""),Schülerdaten!M529),"")</f>
        <v/>
      </c>
      <c r="N526" s="148" t="str">
        <f>IF(AND(A526&lt;&gt;"",Schülerdaten!AI529&lt;&gt;""),IF(Schülerdaten!AI529=TRUE,INDEX(codeschart,MATCH(Schülerdaten!N529,libschart,0)),Schülerdaten!N529),"")</f>
        <v/>
      </c>
      <c r="O526" s="148" t="str">
        <f>IF(AND(A526&lt;&gt;"",Schülerdaten!O529&lt;&gt;""),Schülerdaten!O529,"")</f>
        <v/>
      </c>
      <c r="P526" s="148" t="str">
        <f>IF(AND(A526&lt;&gt;"",Schülerdaten!AK529&lt;&gt;""),IF(Schülerdaten!AK529=TRUE,INDEX(codeform,MATCH(Schülerdaten!P529,libform,0)),Schülerdaten!P529),"")</f>
        <v/>
      </c>
      <c r="Q526" s="148" t="str">
        <f>IF(AND(A526&lt;&gt;"",Schülerdaten!AL529&lt;&gt;""),IF(Schülerdaten!AL529=TRUE,INDEX(codespe,MATCH(Schülerdaten!Q529,libspe,0)),Schülerdaten!Q529),"")</f>
        <v/>
      </c>
      <c r="R526" s="148" t="str">
        <f>IF(AND(A526&lt;&gt;"",OR(Schülerdaten!AM529&lt;&gt;"",Schülerdaten!AT529=FALSE)),IF(Schülerdaten!AM529=TRUE,INDEX(codemp1,MATCH(Schülerdaten!R529,libmp1,0)),IF(Schülerdaten!AT529=FALSE,0,Schülerdaten!R529)),"")</f>
        <v/>
      </c>
      <c r="S526" s="148" t="str">
        <f t="shared" si="25"/>
        <v/>
      </c>
      <c r="T526" s="148" t="str">
        <f t="shared" si="26"/>
        <v/>
      </c>
      <c r="U526" s="148" t="str">
        <f>IF(AND(A526&lt;&gt;"",Schülerdaten!S529&lt;&gt;""),Schülerdaten!S529,"")</f>
        <v/>
      </c>
      <c r="V526" s="148" t="str">
        <f>IF(AND(A526&lt;&gt;"",Schülerdaten!T529&lt;&gt;""),Schülerdaten!T529,"")</f>
        <v/>
      </c>
      <c r="W526" s="148" t="str">
        <f>IF(AND(A526&lt;&gt;"",Schülerdaten!U529&lt;&gt;""),Schülerdaten!U529,"")</f>
        <v/>
      </c>
      <c r="X526" s="148" t="str">
        <f>IF(AND(A526&lt;&gt;"",Schülerdaten!V529&lt;&gt;""),Schülerdaten!V529,"")</f>
        <v/>
      </c>
      <c r="Y526" s="148" t="str">
        <f>IF(AND(A526&lt;&gt;"",Schülerdaten!W529&lt;&gt;""),Schülerdaten!W529,"")</f>
        <v/>
      </c>
      <c r="Z526" s="148" t="str">
        <f>IF(AND(A526&lt;&gt;"",Schülerdaten!X529&lt;&gt;""),Schülerdaten!X529,"")</f>
        <v/>
      </c>
    </row>
    <row r="527" spans="1:26" x14ac:dyDescent="0.2">
      <c r="A527" s="146" t="str">
        <f>IF(OR(Schülerdaten!$C530&lt;&gt;""),Schülerdaten!A530,"")</f>
        <v/>
      </c>
      <c r="B527" s="146" t="str">
        <f>IF(A527&lt;&gt;"",Schülerdaten!B530,"")</f>
        <v/>
      </c>
      <c r="C527" s="146" t="str">
        <f>IF(AND(A527&lt;&gt;"",Schülerdaten!F530&lt;&gt;""),IF(INDEX(codeclint,MATCH(Schülerdaten!F530,libclint,0))&lt;&gt;"",INDEX(codeclint,MATCH(Schülerdaten!F530,libclint,0)),""),"")</f>
        <v/>
      </c>
      <c r="D527" s="146" t="str">
        <f t="shared" si="24"/>
        <v/>
      </c>
      <c r="E527" s="146" t="str">
        <f>IF(A527&lt;&gt;"",IF(Schülerdaten!G530&lt;&gt;"",IF(Schülerdaten!AB530&lt;&gt;"",IF(Schülerdaten!G530="LOC.ID",CONCATENATE("LOC.",Schülerdaten!AU$5),Schülerdaten!G530),""),""),"")</f>
        <v/>
      </c>
      <c r="F527" s="146" t="str">
        <f>IF(A527&lt;&gt;"",IF(Schülerdaten!H530&lt;&gt;"",Schülerdaten!H530,""),"")</f>
        <v/>
      </c>
      <c r="G527" s="146" t="str">
        <f>IF(AND(A527&lt;&gt;"",Schülerdaten!AC530&lt;&gt;""),IF(Schülerdaten!AC530=TRUE,INDEX(codesex,MATCH(Schülerdaten!I530,libsex,0)),Schülerdaten!I530),"")</f>
        <v/>
      </c>
      <c r="H527" s="147" t="str">
        <f>IF(A527&lt;&gt;"",IF(Schülerdaten!J530&lt;&gt;"",Schülerdaten!J530,""),"")</f>
        <v/>
      </c>
      <c r="I527" s="148" t="str">
        <f>IF(AND(A527&lt;&gt;"",Schülerdaten!AE530&lt;&gt;""),IF(Schülerdaten!AE530=TRUE,INDEX(codenat,MATCH(Schülerdaten!K530,libnat,0)),Schülerdaten!K530),"")</f>
        <v/>
      </c>
      <c r="J527" s="148" t="str">
        <f>IF(AND(A527&lt;&gt;"",Schülerdaten!AF530&lt;&gt;""),IF(Schülerdaten!AF530=TRUE,INDEX(codelangue,MATCH(Schülerdaten!L530,liblangue,0)),Schülerdaten!L530),"")</f>
        <v/>
      </c>
      <c r="K527" s="148" t="str">
        <f>IF(AND(A527&lt;&gt;"",Schülerdaten!AH530&lt;&gt;""),IF(Schülerdaten!AH530=TRUE,IF(INDEX(codegem,MATCH(Schülerdaten!M530,libgem,0))&lt;8000,INDEX(codegem,MATCH(Schülerdaten!M530,libgem,0)),""),Schülerdaten!M530),"")</f>
        <v/>
      </c>
      <c r="L527" s="148" t="str">
        <f>IF(AND(A527&lt;&gt;"",Schülerdaten!AH530&lt;&gt;""),IF(Schülerdaten!AH530=TRUE,INDEX(codegemhist,MATCH(Schülerdaten!M530,libgem,0)),""),"")</f>
        <v/>
      </c>
      <c r="M527" s="148" t="str">
        <f>IF(AND(A527&lt;&gt;"",Schülerdaten!AH530&lt;&gt;""),IF(Schülerdaten!AH530=TRUE,IF(INDEX(codegem,MATCH(Schülerdaten!M530,libgem,0))&gt;=8000,INDEX(codegem,MATCH(Schülerdaten!M530,libgem,0)),""),Schülerdaten!M530),"")</f>
        <v/>
      </c>
      <c r="N527" s="148" t="str">
        <f>IF(AND(A527&lt;&gt;"",Schülerdaten!AI530&lt;&gt;""),IF(Schülerdaten!AI530=TRUE,INDEX(codeschart,MATCH(Schülerdaten!N530,libschart,0)),Schülerdaten!N530),"")</f>
        <v/>
      </c>
      <c r="O527" s="148" t="str">
        <f>IF(AND(A527&lt;&gt;"",Schülerdaten!O530&lt;&gt;""),Schülerdaten!O530,"")</f>
        <v/>
      </c>
      <c r="P527" s="148" t="str">
        <f>IF(AND(A527&lt;&gt;"",Schülerdaten!AK530&lt;&gt;""),IF(Schülerdaten!AK530=TRUE,INDEX(codeform,MATCH(Schülerdaten!P530,libform,0)),Schülerdaten!P530),"")</f>
        <v/>
      </c>
      <c r="Q527" s="148" t="str">
        <f>IF(AND(A527&lt;&gt;"",Schülerdaten!AL530&lt;&gt;""),IF(Schülerdaten!AL530=TRUE,INDEX(codespe,MATCH(Schülerdaten!Q530,libspe,0)),Schülerdaten!Q530),"")</f>
        <v/>
      </c>
      <c r="R527" s="148" t="str">
        <f>IF(AND(A527&lt;&gt;"",OR(Schülerdaten!AM530&lt;&gt;"",Schülerdaten!AT530=FALSE)),IF(Schülerdaten!AM530=TRUE,INDEX(codemp1,MATCH(Schülerdaten!R530,libmp1,0)),IF(Schülerdaten!AT530=FALSE,0,Schülerdaten!R530)),"")</f>
        <v/>
      </c>
      <c r="S527" s="148" t="str">
        <f t="shared" si="25"/>
        <v/>
      </c>
      <c r="T527" s="148" t="str">
        <f t="shared" si="26"/>
        <v/>
      </c>
      <c r="U527" s="148" t="str">
        <f>IF(AND(A527&lt;&gt;"",Schülerdaten!S530&lt;&gt;""),Schülerdaten!S530,"")</f>
        <v/>
      </c>
      <c r="V527" s="148" t="str">
        <f>IF(AND(A527&lt;&gt;"",Schülerdaten!T530&lt;&gt;""),Schülerdaten!T530,"")</f>
        <v/>
      </c>
      <c r="W527" s="148" t="str">
        <f>IF(AND(A527&lt;&gt;"",Schülerdaten!U530&lt;&gt;""),Schülerdaten!U530,"")</f>
        <v/>
      </c>
      <c r="X527" s="148" t="str">
        <f>IF(AND(A527&lt;&gt;"",Schülerdaten!V530&lt;&gt;""),Schülerdaten!V530,"")</f>
        <v/>
      </c>
      <c r="Y527" s="148" t="str">
        <f>IF(AND(A527&lt;&gt;"",Schülerdaten!W530&lt;&gt;""),Schülerdaten!W530,"")</f>
        <v/>
      </c>
      <c r="Z527" s="148" t="str">
        <f>IF(AND(A527&lt;&gt;"",Schülerdaten!X530&lt;&gt;""),Schülerdaten!X530,"")</f>
        <v/>
      </c>
    </row>
    <row r="528" spans="1:26" x14ac:dyDescent="0.2">
      <c r="A528" s="146" t="str">
        <f>IF(OR(Schülerdaten!$C531&lt;&gt;""),Schülerdaten!A531,"")</f>
        <v/>
      </c>
      <c r="B528" s="146" t="str">
        <f>IF(A528&lt;&gt;"",Schülerdaten!B531,"")</f>
        <v/>
      </c>
      <c r="C528" s="146" t="str">
        <f>IF(AND(A528&lt;&gt;"",Schülerdaten!F531&lt;&gt;""),IF(INDEX(codeclint,MATCH(Schülerdaten!F531,libclint,0))&lt;&gt;"",INDEX(codeclint,MATCH(Schülerdaten!F531,libclint,0)),""),"")</f>
        <v/>
      </c>
      <c r="D528" s="146" t="str">
        <f t="shared" si="24"/>
        <v/>
      </c>
      <c r="E528" s="146" t="str">
        <f>IF(A528&lt;&gt;"",IF(Schülerdaten!G531&lt;&gt;"",IF(Schülerdaten!AB531&lt;&gt;"",IF(Schülerdaten!G531="LOC.ID",CONCATENATE("LOC.",Schülerdaten!AU$5),Schülerdaten!G531),""),""),"")</f>
        <v/>
      </c>
      <c r="F528" s="146" t="str">
        <f>IF(A528&lt;&gt;"",IF(Schülerdaten!H531&lt;&gt;"",Schülerdaten!H531,""),"")</f>
        <v/>
      </c>
      <c r="G528" s="146" t="str">
        <f>IF(AND(A528&lt;&gt;"",Schülerdaten!AC531&lt;&gt;""),IF(Schülerdaten!AC531=TRUE,INDEX(codesex,MATCH(Schülerdaten!I531,libsex,0)),Schülerdaten!I531),"")</f>
        <v/>
      </c>
      <c r="H528" s="147" t="str">
        <f>IF(A528&lt;&gt;"",IF(Schülerdaten!J531&lt;&gt;"",Schülerdaten!J531,""),"")</f>
        <v/>
      </c>
      <c r="I528" s="148" t="str">
        <f>IF(AND(A528&lt;&gt;"",Schülerdaten!AE531&lt;&gt;""),IF(Schülerdaten!AE531=TRUE,INDEX(codenat,MATCH(Schülerdaten!K531,libnat,0)),Schülerdaten!K531),"")</f>
        <v/>
      </c>
      <c r="J528" s="148" t="str">
        <f>IF(AND(A528&lt;&gt;"",Schülerdaten!AF531&lt;&gt;""),IF(Schülerdaten!AF531=TRUE,INDEX(codelangue,MATCH(Schülerdaten!L531,liblangue,0)),Schülerdaten!L531),"")</f>
        <v/>
      </c>
      <c r="K528" s="148" t="str">
        <f>IF(AND(A528&lt;&gt;"",Schülerdaten!AH531&lt;&gt;""),IF(Schülerdaten!AH531=TRUE,IF(INDEX(codegem,MATCH(Schülerdaten!M531,libgem,0))&lt;8000,INDEX(codegem,MATCH(Schülerdaten!M531,libgem,0)),""),Schülerdaten!M531),"")</f>
        <v/>
      </c>
      <c r="L528" s="148" t="str">
        <f>IF(AND(A528&lt;&gt;"",Schülerdaten!AH531&lt;&gt;""),IF(Schülerdaten!AH531=TRUE,INDEX(codegemhist,MATCH(Schülerdaten!M531,libgem,0)),""),"")</f>
        <v/>
      </c>
      <c r="M528" s="148" t="str">
        <f>IF(AND(A528&lt;&gt;"",Schülerdaten!AH531&lt;&gt;""),IF(Schülerdaten!AH531=TRUE,IF(INDEX(codegem,MATCH(Schülerdaten!M531,libgem,0))&gt;=8000,INDEX(codegem,MATCH(Schülerdaten!M531,libgem,0)),""),Schülerdaten!M531),"")</f>
        <v/>
      </c>
      <c r="N528" s="148" t="str">
        <f>IF(AND(A528&lt;&gt;"",Schülerdaten!AI531&lt;&gt;""),IF(Schülerdaten!AI531=TRUE,INDEX(codeschart,MATCH(Schülerdaten!N531,libschart,0)),Schülerdaten!N531),"")</f>
        <v/>
      </c>
      <c r="O528" s="148" t="str">
        <f>IF(AND(A528&lt;&gt;"",Schülerdaten!O531&lt;&gt;""),Schülerdaten!O531,"")</f>
        <v/>
      </c>
      <c r="P528" s="148" t="str">
        <f>IF(AND(A528&lt;&gt;"",Schülerdaten!AK531&lt;&gt;""),IF(Schülerdaten!AK531=TRUE,INDEX(codeform,MATCH(Schülerdaten!P531,libform,0)),Schülerdaten!P531),"")</f>
        <v/>
      </c>
      <c r="Q528" s="148" t="str">
        <f>IF(AND(A528&lt;&gt;"",Schülerdaten!AL531&lt;&gt;""),IF(Schülerdaten!AL531=TRUE,INDEX(codespe,MATCH(Schülerdaten!Q531,libspe,0)),Schülerdaten!Q531),"")</f>
        <v/>
      </c>
      <c r="R528" s="148" t="str">
        <f>IF(AND(A528&lt;&gt;"",OR(Schülerdaten!AM531&lt;&gt;"",Schülerdaten!AT531=FALSE)),IF(Schülerdaten!AM531=TRUE,INDEX(codemp1,MATCH(Schülerdaten!R531,libmp1,0)),IF(Schülerdaten!AT531=FALSE,0,Schülerdaten!R531)),"")</f>
        <v/>
      </c>
      <c r="S528" s="148" t="str">
        <f t="shared" si="25"/>
        <v/>
      </c>
      <c r="T528" s="148" t="str">
        <f t="shared" si="26"/>
        <v/>
      </c>
      <c r="U528" s="148" t="str">
        <f>IF(AND(A528&lt;&gt;"",Schülerdaten!S531&lt;&gt;""),Schülerdaten!S531,"")</f>
        <v/>
      </c>
      <c r="V528" s="148" t="str">
        <f>IF(AND(A528&lt;&gt;"",Schülerdaten!T531&lt;&gt;""),Schülerdaten!T531,"")</f>
        <v/>
      </c>
      <c r="W528" s="148" t="str">
        <f>IF(AND(A528&lt;&gt;"",Schülerdaten!U531&lt;&gt;""),Schülerdaten!U531,"")</f>
        <v/>
      </c>
      <c r="X528" s="148" t="str">
        <f>IF(AND(A528&lt;&gt;"",Schülerdaten!V531&lt;&gt;""),Schülerdaten!V531,"")</f>
        <v/>
      </c>
      <c r="Y528" s="148" t="str">
        <f>IF(AND(A528&lt;&gt;"",Schülerdaten!W531&lt;&gt;""),Schülerdaten!W531,"")</f>
        <v/>
      </c>
      <c r="Z528" s="148" t="str">
        <f>IF(AND(A528&lt;&gt;"",Schülerdaten!X531&lt;&gt;""),Schülerdaten!X531,"")</f>
        <v/>
      </c>
    </row>
    <row r="529" spans="1:26" x14ac:dyDescent="0.2">
      <c r="A529" s="146" t="str">
        <f>IF(OR(Schülerdaten!$C532&lt;&gt;""),Schülerdaten!A532,"")</f>
        <v/>
      </c>
      <c r="B529" s="146" t="str">
        <f>IF(A529&lt;&gt;"",Schülerdaten!B532,"")</f>
        <v/>
      </c>
      <c r="C529" s="146" t="str">
        <f>IF(AND(A529&lt;&gt;"",Schülerdaten!F532&lt;&gt;""),IF(INDEX(codeclint,MATCH(Schülerdaten!F532,libclint,0))&lt;&gt;"",INDEX(codeclint,MATCH(Schülerdaten!F532,libclint,0)),""),"")</f>
        <v/>
      </c>
      <c r="D529" s="146" t="str">
        <f t="shared" si="24"/>
        <v/>
      </c>
      <c r="E529" s="146" t="str">
        <f>IF(A529&lt;&gt;"",IF(Schülerdaten!G532&lt;&gt;"",IF(Schülerdaten!AB532&lt;&gt;"",IF(Schülerdaten!G532="LOC.ID",CONCATENATE("LOC.",Schülerdaten!AU$5),Schülerdaten!G532),""),""),"")</f>
        <v/>
      </c>
      <c r="F529" s="146" t="str">
        <f>IF(A529&lt;&gt;"",IF(Schülerdaten!H532&lt;&gt;"",Schülerdaten!H532,""),"")</f>
        <v/>
      </c>
      <c r="G529" s="146" t="str">
        <f>IF(AND(A529&lt;&gt;"",Schülerdaten!AC532&lt;&gt;""),IF(Schülerdaten!AC532=TRUE,INDEX(codesex,MATCH(Schülerdaten!I532,libsex,0)),Schülerdaten!I532),"")</f>
        <v/>
      </c>
      <c r="H529" s="147" t="str">
        <f>IF(A529&lt;&gt;"",IF(Schülerdaten!J532&lt;&gt;"",Schülerdaten!J532,""),"")</f>
        <v/>
      </c>
      <c r="I529" s="148" t="str">
        <f>IF(AND(A529&lt;&gt;"",Schülerdaten!AE532&lt;&gt;""),IF(Schülerdaten!AE532=TRUE,INDEX(codenat,MATCH(Schülerdaten!K532,libnat,0)),Schülerdaten!K532),"")</f>
        <v/>
      </c>
      <c r="J529" s="148" t="str">
        <f>IF(AND(A529&lt;&gt;"",Schülerdaten!AF532&lt;&gt;""),IF(Schülerdaten!AF532=TRUE,INDEX(codelangue,MATCH(Schülerdaten!L532,liblangue,0)),Schülerdaten!L532),"")</f>
        <v/>
      </c>
      <c r="K529" s="148" t="str">
        <f>IF(AND(A529&lt;&gt;"",Schülerdaten!AH532&lt;&gt;""),IF(Schülerdaten!AH532=TRUE,IF(INDEX(codegem,MATCH(Schülerdaten!M532,libgem,0))&lt;8000,INDEX(codegem,MATCH(Schülerdaten!M532,libgem,0)),""),Schülerdaten!M532),"")</f>
        <v/>
      </c>
      <c r="L529" s="148" t="str">
        <f>IF(AND(A529&lt;&gt;"",Schülerdaten!AH532&lt;&gt;""),IF(Schülerdaten!AH532=TRUE,INDEX(codegemhist,MATCH(Schülerdaten!M532,libgem,0)),""),"")</f>
        <v/>
      </c>
      <c r="M529" s="148" t="str">
        <f>IF(AND(A529&lt;&gt;"",Schülerdaten!AH532&lt;&gt;""),IF(Schülerdaten!AH532=TRUE,IF(INDEX(codegem,MATCH(Schülerdaten!M532,libgem,0))&gt;=8000,INDEX(codegem,MATCH(Schülerdaten!M532,libgem,0)),""),Schülerdaten!M532),"")</f>
        <v/>
      </c>
      <c r="N529" s="148" t="str">
        <f>IF(AND(A529&lt;&gt;"",Schülerdaten!AI532&lt;&gt;""),IF(Schülerdaten!AI532=TRUE,INDEX(codeschart,MATCH(Schülerdaten!N532,libschart,0)),Schülerdaten!N532),"")</f>
        <v/>
      </c>
      <c r="O529" s="148" t="str">
        <f>IF(AND(A529&lt;&gt;"",Schülerdaten!O532&lt;&gt;""),Schülerdaten!O532,"")</f>
        <v/>
      </c>
      <c r="P529" s="148" t="str">
        <f>IF(AND(A529&lt;&gt;"",Schülerdaten!AK532&lt;&gt;""),IF(Schülerdaten!AK532=TRUE,INDEX(codeform,MATCH(Schülerdaten!P532,libform,0)),Schülerdaten!P532),"")</f>
        <v/>
      </c>
      <c r="Q529" s="148" t="str">
        <f>IF(AND(A529&lt;&gt;"",Schülerdaten!AL532&lt;&gt;""),IF(Schülerdaten!AL532=TRUE,INDEX(codespe,MATCH(Schülerdaten!Q532,libspe,0)),Schülerdaten!Q532),"")</f>
        <v/>
      </c>
      <c r="R529" s="148" t="str">
        <f>IF(AND(A529&lt;&gt;"",OR(Schülerdaten!AM532&lt;&gt;"",Schülerdaten!AT532=FALSE)),IF(Schülerdaten!AM532=TRUE,INDEX(codemp1,MATCH(Schülerdaten!R532,libmp1,0)),IF(Schülerdaten!AT532=FALSE,0,Schülerdaten!R532)),"")</f>
        <v/>
      </c>
      <c r="S529" s="148" t="str">
        <f t="shared" si="25"/>
        <v/>
      </c>
      <c r="T529" s="148" t="str">
        <f t="shared" si="26"/>
        <v/>
      </c>
      <c r="U529" s="148" t="str">
        <f>IF(AND(A529&lt;&gt;"",Schülerdaten!S532&lt;&gt;""),Schülerdaten!S532,"")</f>
        <v/>
      </c>
      <c r="V529" s="148" t="str">
        <f>IF(AND(A529&lt;&gt;"",Schülerdaten!T532&lt;&gt;""),Schülerdaten!T532,"")</f>
        <v/>
      </c>
      <c r="W529" s="148" t="str">
        <f>IF(AND(A529&lt;&gt;"",Schülerdaten!U532&lt;&gt;""),Schülerdaten!U532,"")</f>
        <v/>
      </c>
      <c r="X529" s="148" t="str">
        <f>IF(AND(A529&lt;&gt;"",Schülerdaten!V532&lt;&gt;""),Schülerdaten!V532,"")</f>
        <v/>
      </c>
      <c r="Y529" s="148" t="str">
        <f>IF(AND(A529&lt;&gt;"",Schülerdaten!W532&lt;&gt;""),Schülerdaten!W532,"")</f>
        <v/>
      </c>
      <c r="Z529" s="148" t="str">
        <f>IF(AND(A529&lt;&gt;"",Schülerdaten!X532&lt;&gt;""),Schülerdaten!X532,"")</f>
        <v/>
      </c>
    </row>
    <row r="530" spans="1:26" x14ac:dyDescent="0.2">
      <c r="A530" s="146" t="str">
        <f>IF(OR(Schülerdaten!$C533&lt;&gt;""),Schülerdaten!A533,"")</f>
        <v/>
      </c>
      <c r="B530" s="146" t="str">
        <f>IF(A530&lt;&gt;"",Schülerdaten!B533,"")</f>
        <v/>
      </c>
      <c r="C530" s="146" t="str">
        <f>IF(AND(A530&lt;&gt;"",Schülerdaten!F533&lt;&gt;""),IF(INDEX(codeclint,MATCH(Schülerdaten!F533,libclint,0))&lt;&gt;"",INDEX(codeclint,MATCH(Schülerdaten!F533,libclint,0)),""),"")</f>
        <v/>
      </c>
      <c r="D530" s="146" t="str">
        <f t="shared" si="24"/>
        <v/>
      </c>
      <c r="E530" s="146" t="str">
        <f>IF(A530&lt;&gt;"",IF(Schülerdaten!G533&lt;&gt;"",IF(Schülerdaten!AB533&lt;&gt;"",IF(Schülerdaten!G533="LOC.ID",CONCATENATE("LOC.",Schülerdaten!AU$5),Schülerdaten!G533),""),""),"")</f>
        <v/>
      </c>
      <c r="F530" s="146" t="str">
        <f>IF(A530&lt;&gt;"",IF(Schülerdaten!H533&lt;&gt;"",Schülerdaten!H533,""),"")</f>
        <v/>
      </c>
      <c r="G530" s="146" t="str">
        <f>IF(AND(A530&lt;&gt;"",Schülerdaten!AC533&lt;&gt;""),IF(Schülerdaten!AC533=TRUE,INDEX(codesex,MATCH(Schülerdaten!I533,libsex,0)),Schülerdaten!I533),"")</f>
        <v/>
      </c>
      <c r="H530" s="147" t="str">
        <f>IF(A530&lt;&gt;"",IF(Schülerdaten!J533&lt;&gt;"",Schülerdaten!J533,""),"")</f>
        <v/>
      </c>
      <c r="I530" s="148" t="str">
        <f>IF(AND(A530&lt;&gt;"",Schülerdaten!AE533&lt;&gt;""),IF(Schülerdaten!AE533=TRUE,INDEX(codenat,MATCH(Schülerdaten!K533,libnat,0)),Schülerdaten!K533),"")</f>
        <v/>
      </c>
      <c r="J530" s="148" t="str">
        <f>IF(AND(A530&lt;&gt;"",Schülerdaten!AF533&lt;&gt;""),IF(Schülerdaten!AF533=TRUE,INDEX(codelangue,MATCH(Schülerdaten!L533,liblangue,0)),Schülerdaten!L533),"")</f>
        <v/>
      </c>
      <c r="K530" s="148" t="str">
        <f>IF(AND(A530&lt;&gt;"",Schülerdaten!AH533&lt;&gt;""),IF(Schülerdaten!AH533=TRUE,IF(INDEX(codegem,MATCH(Schülerdaten!M533,libgem,0))&lt;8000,INDEX(codegem,MATCH(Schülerdaten!M533,libgem,0)),""),Schülerdaten!M533),"")</f>
        <v/>
      </c>
      <c r="L530" s="148" t="str">
        <f>IF(AND(A530&lt;&gt;"",Schülerdaten!AH533&lt;&gt;""),IF(Schülerdaten!AH533=TRUE,INDEX(codegemhist,MATCH(Schülerdaten!M533,libgem,0)),""),"")</f>
        <v/>
      </c>
      <c r="M530" s="148" t="str">
        <f>IF(AND(A530&lt;&gt;"",Schülerdaten!AH533&lt;&gt;""),IF(Schülerdaten!AH533=TRUE,IF(INDEX(codegem,MATCH(Schülerdaten!M533,libgem,0))&gt;=8000,INDEX(codegem,MATCH(Schülerdaten!M533,libgem,0)),""),Schülerdaten!M533),"")</f>
        <v/>
      </c>
      <c r="N530" s="148" t="str">
        <f>IF(AND(A530&lt;&gt;"",Schülerdaten!AI533&lt;&gt;""),IF(Schülerdaten!AI533=TRUE,INDEX(codeschart,MATCH(Schülerdaten!N533,libschart,0)),Schülerdaten!N533),"")</f>
        <v/>
      </c>
      <c r="O530" s="148" t="str">
        <f>IF(AND(A530&lt;&gt;"",Schülerdaten!O533&lt;&gt;""),Schülerdaten!O533,"")</f>
        <v/>
      </c>
      <c r="P530" s="148" t="str">
        <f>IF(AND(A530&lt;&gt;"",Schülerdaten!AK533&lt;&gt;""),IF(Schülerdaten!AK533=TRUE,INDEX(codeform,MATCH(Schülerdaten!P533,libform,0)),Schülerdaten!P533),"")</f>
        <v/>
      </c>
      <c r="Q530" s="148" t="str">
        <f>IF(AND(A530&lt;&gt;"",Schülerdaten!AL533&lt;&gt;""),IF(Schülerdaten!AL533=TRUE,INDEX(codespe,MATCH(Schülerdaten!Q533,libspe,0)),Schülerdaten!Q533),"")</f>
        <v/>
      </c>
      <c r="R530" s="148" t="str">
        <f>IF(AND(A530&lt;&gt;"",OR(Schülerdaten!AM533&lt;&gt;"",Schülerdaten!AT533=FALSE)),IF(Schülerdaten!AM533=TRUE,INDEX(codemp1,MATCH(Schülerdaten!R533,libmp1,0)),IF(Schülerdaten!AT533=FALSE,0,Schülerdaten!R533)),"")</f>
        <v/>
      </c>
      <c r="S530" s="148" t="str">
        <f t="shared" si="25"/>
        <v/>
      </c>
      <c r="T530" s="148" t="str">
        <f t="shared" si="26"/>
        <v/>
      </c>
      <c r="U530" s="148" t="str">
        <f>IF(AND(A530&lt;&gt;"",Schülerdaten!S533&lt;&gt;""),Schülerdaten!S533,"")</f>
        <v/>
      </c>
      <c r="V530" s="148" t="str">
        <f>IF(AND(A530&lt;&gt;"",Schülerdaten!T533&lt;&gt;""),Schülerdaten!T533,"")</f>
        <v/>
      </c>
      <c r="W530" s="148" t="str">
        <f>IF(AND(A530&lt;&gt;"",Schülerdaten!U533&lt;&gt;""),Schülerdaten!U533,"")</f>
        <v/>
      </c>
      <c r="X530" s="148" t="str">
        <f>IF(AND(A530&lt;&gt;"",Schülerdaten!V533&lt;&gt;""),Schülerdaten!V533,"")</f>
        <v/>
      </c>
      <c r="Y530" s="148" t="str">
        <f>IF(AND(A530&lt;&gt;"",Schülerdaten!W533&lt;&gt;""),Schülerdaten!W533,"")</f>
        <v/>
      </c>
      <c r="Z530" s="148" t="str">
        <f>IF(AND(A530&lt;&gt;"",Schülerdaten!X533&lt;&gt;""),Schülerdaten!X533,"")</f>
        <v/>
      </c>
    </row>
    <row r="531" spans="1:26" x14ac:dyDescent="0.2">
      <c r="A531" s="146" t="str">
        <f>IF(OR(Schülerdaten!$C534&lt;&gt;""),Schülerdaten!A534,"")</f>
        <v/>
      </c>
      <c r="B531" s="146" t="str">
        <f>IF(A531&lt;&gt;"",Schülerdaten!B534,"")</f>
        <v/>
      </c>
      <c r="C531" s="146" t="str">
        <f>IF(AND(A531&lt;&gt;"",Schülerdaten!F534&lt;&gt;""),IF(INDEX(codeclint,MATCH(Schülerdaten!F534,libclint,0))&lt;&gt;"",INDEX(codeclint,MATCH(Schülerdaten!F534,libclint,0)),""),"")</f>
        <v/>
      </c>
      <c r="D531" s="146" t="str">
        <f t="shared" si="24"/>
        <v/>
      </c>
      <c r="E531" s="146" t="str">
        <f>IF(A531&lt;&gt;"",IF(Schülerdaten!G534&lt;&gt;"",IF(Schülerdaten!AB534&lt;&gt;"",IF(Schülerdaten!G534="LOC.ID",CONCATENATE("LOC.",Schülerdaten!AU$5),Schülerdaten!G534),""),""),"")</f>
        <v/>
      </c>
      <c r="F531" s="146" t="str">
        <f>IF(A531&lt;&gt;"",IF(Schülerdaten!H534&lt;&gt;"",Schülerdaten!H534,""),"")</f>
        <v/>
      </c>
      <c r="G531" s="146" t="str">
        <f>IF(AND(A531&lt;&gt;"",Schülerdaten!AC534&lt;&gt;""),IF(Schülerdaten!AC534=TRUE,INDEX(codesex,MATCH(Schülerdaten!I534,libsex,0)),Schülerdaten!I534),"")</f>
        <v/>
      </c>
      <c r="H531" s="147" t="str">
        <f>IF(A531&lt;&gt;"",IF(Schülerdaten!J534&lt;&gt;"",Schülerdaten!J534,""),"")</f>
        <v/>
      </c>
      <c r="I531" s="148" t="str">
        <f>IF(AND(A531&lt;&gt;"",Schülerdaten!AE534&lt;&gt;""),IF(Schülerdaten!AE534=TRUE,INDEX(codenat,MATCH(Schülerdaten!K534,libnat,0)),Schülerdaten!K534),"")</f>
        <v/>
      </c>
      <c r="J531" s="148" t="str">
        <f>IF(AND(A531&lt;&gt;"",Schülerdaten!AF534&lt;&gt;""),IF(Schülerdaten!AF534=TRUE,INDEX(codelangue,MATCH(Schülerdaten!L534,liblangue,0)),Schülerdaten!L534),"")</f>
        <v/>
      </c>
      <c r="K531" s="148" t="str">
        <f>IF(AND(A531&lt;&gt;"",Schülerdaten!AH534&lt;&gt;""),IF(Schülerdaten!AH534=TRUE,IF(INDEX(codegem,MATCH(Schülerdaten!M534,libgem,0))&lt;8000,INDEX(codegem,MATCH(Schülerdaten!M534,libgem,0)),""),Schülerdaten!M534),"")</f>
        <v/>
      </c>
      <c r="L531" s="148" t="str">
        <f>IF(AND(A531&lt;&gt;"",Schülerdaten!AH534&lt;&gt;""),IF(Schülerdaten!AH534=TRUE,INDEX(codegemhist,MATCH(Schülerdaten!M534,libgem,0)),""),"")</f>
        <v/>
      </c>
      <c r="M531" s="148" t="str">
        <f>IF(AND(A531&lt;&gt;"",Schülerdaten!AH534&lt;&gt;""),IF(Schülerdaten!AH534=TRUE,IF(INDEX(codegem,MATCH(Schülerdaten!M534,libgem,0))&gt;=8000,INDEX(codegem,MATCH(Schülerdaten!M534,libgem,0)),""),Schülerdaten!M534),"")</f>
        <v/>
      </c>
      <c r="N531" s="148" t="str">
        <f>IF(AND(A531&lt;&gt;"",Schülerdaten!AI534&lt;&gt;""),IF(Schülerdaten!AI534=TRUE,INDEX(codeschart,MATCH(Schülerdaten!N534,libschart,0)),Schülerdaten!N534),"")</f>
        <v/>
      </c>
      <c r="O531" s="148" t="str">
        <f>IF(AND(A531&lt;&gt;"",Schülerdaten!O534&lt;&gt;""),Schülerdaten!O534,"")</f>
        <v/>
      </c>
      <c r="P531" s="148" t="str">
        <f>IF(AND(A531&lt;&gt;"",Schülerdaten!AK534&lt;&gt;""),IF(Schülerdaten!AK534=TRUE,INDEX(codeform,MATCH(Schülerdaten!P534,libform,0)),Schülerdaten!P534),"")</f>
        <v/>
      </c>
      <c r="Q531" s="148" t="str">
        <f>IF(AND(A531&lt;&gt;"",Schülerdaten!AL534&lt;&gt;""),IF(Schülerdaten!AL534=TRUE,INDEX(codespe,MATCH(Schülerdaten!Q534,libspe,0)),Schülerdaten!Q534),"")</f>
        <v/>
      </c>
      <c r="R531" s="148" t="str">
        <f>IF(AND(A531&lt;&gt;"",OR(Schülerdaten!AM534&lt;&gt;"",Schülerdaten!AT534=FALSE)),IF(Schülerdaten!AM534=TRUE,INDEX(codemp1,MATCH(Schülerdaten!R534,libmp1,0)),IF(Schülerdaten!AT534=FALSE,0,Schülerdaten!R534)),"")</f>
        <v/>
      </c>
      <c r="S531" s="148" t="str">
        <f t="shared" si="25"/>
        <v/>
      </c>
      <c r="T531" s="148" t="str">
        <f t="shared" si="26"/>
        <v/>
      </c>
      <c r="U531" s="148" t="str">
        <f>IF(AND(A531&lt;&gt;"",Schülerdaten!S534&lt;&gt;""),Schülerdaten!S534,"")</f>
        <v/>
      </c>
      <c r="V531" s="148" t="str">
        <f>IF(AND(A531&lt;&gt;"",Schülerdaten!T534&lt;&gt;""),Schülerdaten!T534,"")</f>
        <v/>
      </c>
      <c r="W531" s="148" t="str">
        <f>IF(AND(A531&lt;&gt;"",Schülerdaten!U534&lt;&gt;""),Schülerdaten!U534,"")</f>
        <v/>
      </c>
      <c r="X531" s="148" t="str">
        <f>IF(AND(A531&lt;&gt;"",Schülerdaten!V534&lt;&gt;""),Schülerdaten!V534,"")</f>
        <v/>
      </c>
      <c r="Y531" s="148" t="str">
        <f>IF(AND(A531&lt;&gt;"",Schülerdaten!W534&lt;&gt;""),Schülerdaten!W534,"")</f>
        <v/>
      </c>
      <c r="Z531" s="148" t="str">
        <f>IF(AND(A531&lt;&gt;"",Schülerdaten!X534&lt;&gt;""),Schülerdaten!X534,"")</f>
        <v/>
      </c>
    </row>
    <row r="532" spans="1:26" x14ac:dyDescent="0.2">
      <c r="A532" s="146" t="str">
        <f>IF(OR(Schülerdaten!$C535&lt;&gt;""),Schülerdaten!A535,"")</f>
        <v/>
      </c>
      <c r="B532" s="146" t="str">
        <f>IF(A532&lt;&gt;"",Schülerdaten!B535,"")</f>
        <v/>
      </c>
      <c r="C532" s="146" t="str">
        <f>IF(AND(A532&lt;&gt;"",Schülerdaten!F535&lt;&gt;""),IF(INDEX(codeclint,MATCH(Schülerdaten!F535,libclint,0))&lt;&gt;"",INDEX(codeclint,MATCH(Schülerdaten!F535,libclint,0)),""),"")</f>
        <v/>
      </c>
      <c r="D532" s="146" t="str">
        <f t="shared" si="24"/>
        <v/>
      </c>
      <c r="E532" s="146" t="str">
        <f>IF(A532&lt;&gt;"",IF(Schülerdaten!G535&lt;&gt;"",IF(Schülerdaten!AB535&lt;&gt;"",IF(Schülerdaten!G535="LOC.ID",CONCATENATE("LOC.",Schülerdaten!AU$5),Schülerdaten!G535),""),""),"")</f>
        <v/>
      </c>
      <c r="F532" s="146" t="str">
        <f>IF(A532&lt;&gt;"",IF(Schülerdaten!H535&lt;&gt;"",Schülerdaten!H535,""),"")</f>
        <v/>
      </c>
      <c r="G532" s="146" t="str">
        <f>IF(AND(A532&lt;&gt;"",Schülerdaten!AC535&lt;&gt;""),IF(Schülerdaten!AC535=TRUE,INDEX(codesex,MATCH(Schülerdaten!I535,libsex,0)),Schülerdaten!I535),"")</f>
        <v/>
      </c>
      <c r="H532" s="147" t="str">
        <f>IF(A532&lt;&gt;"",IF(Schülerdaten!J535&lt;&gt;"",Schülerdaten!J535,""),"")</f>
        <v/>
      </c>
      <c r="I532" s="148" t="str">
        <f>IF(AND(A532&lt;&gt;"",Schülerdaten!AE535&lt;&gt;""),IF(Schülerdaten!AE535=TRUE,INDEX(codenat,MATCH(Schülerdaten!K535,libnat,0)),Schülerdaten!K535),"")</f>
        <v/>
      </c>
      <c r="J532" s="148" t="str">
        <f>IF(AND(A532&lt;&gt;"",Schülerdaten!AF535&lt;&gt;""),IF(Schülerdaten!AF535=TRUE,INDEX(codelangue,MATCH(Schülerdaten!L535,liblangue,0)),Schülerdaten!L535),"")</f>
        <v/>
      </c>
      <c r="K532" s="148" t="str">
        <f>IF(AND(A532&lt;&gt;"",Schülerdaten!AH535&lt;&gt;""),IF(Schülerdaten!AH535=TRUE,IF(INDEX(codegem,MATCH(Schülerdaten!M535,libgem,0))&lt;8000,INDEX(codegem,MATCH(Schülerdaten!M535,libgem,0)),""),Schülerdaten!M535),"")</f>
        <v/>
      </c>
      <c r="L532" s="148" t="str">
        <f>IF(AND(A532&lt;&gt;"",Schülerdaten!AH535&lt;&gt;""),IF(Schülerdaten!AH535=TRUE,INDEX(codegemhist,MATCH(Schülerdaten!M535,libgem,0)),""),"")</f>
        <v/>
      </c>
      <c r="M532" s="148" t="str">
        <f>IF(AND(A532&lt;&gt;"",Schülerdaten!AH535&lt;&gt;""),IF(Schülerdaten!AH535=TRUE,IF(INDEX(codegem,MATCH(Schülerdaten!M535,libgem,0))&gt;=8000,INDEX(codegem,MATCH(Schülerdaten!M535,libgem,0)),""),Schülerdaten!M535),"")</f>
        <v/>
      </c>
      <c r="N532" s="148" t="str">
        <f>IF(AND(A532&lt;&gt;"",Schülerdaten!AI535&lt;&gt;""),IF(Schülerdaten!AI535=TRUE,INDEX(codeschart,MATCH(Schülerdaten!N535,libschart,0)),Schülerdaten!N535),"")</f>
        <v/>
      </c>
      <c r="O532" s="148" t="str">
        <f>IF(AND(A532&lt;&gt;"",Schülerdaten!O535&lt;&gt;""),Schülerdaten!O535,"")</f>
        <v/>
      </c>
      <c r="P532" s="148" t="str">
        <f>IF(AND(A532&lt;&gt;"",Schülerdaten!AK535&lt;&gt;""),IF(Schülerdaten!AK535=TRUE,INDEX(codeform,MATCH(Schülerdaten!P535,libform,0)),Schülerdaten!P535),"")</f>
        <v/>
      </c>
      <c r="Q532" s="148" t="str">
        <f>IF(AND(A532&lt;&gt;"",Schülerdaten!AL535&lt;&gt;""),IF(Schülerdaten!AL535=TRUE,INDEX(codespe,MATCH(Schülerdaten!Q535,libspe,0)),Schülerdaten!Q535),"")</f>
        <v/>
      </c>
      <c r="R532" s="148" t="str">
        <f>IF(AND(A532&lt;&gt;"",OR(Schülerdaten!AM535&lt;&gt;"",Schülerdaten!AT535=FALSE)),IF(Schülerdaten!AM535=TRUE,INDEX(codemp1,MATCH(Schülerdaten!R535,libmp1,0)),IF(Schülerdaten!AT535=FALSE,0,Schülerdaten!R535)),"")</f>
        <v/>
      </c>
      <c r="S532" s="148" t="str">
        <f t="shared" si="25"/>
        <v/>
      </c>
      <c r="T532" s="148" t="str">
        <f t="shared" si="26"/>
        <v/>
      </c>
      <c r="U532" s="148" t="str">
        <f>IF(AND(A532&lt;&gt;"",Schülerdaten!S535&lt;&gt;""),Schülerdaten!S535,"")</f>
        <v/>
      </c>
      <c r="V532" s="148" t="str">
        <f>IF(AND(A532&lt;&gt;"",Schülerdaten!T535&lt;&gt;""),Schülerdaten!T535,"")</f>
        <v/>
      </c>
      <c r="W532" s="148" t="str">
        <f>IF(AND(A532&lt;&gt;"",Schülerdaten!U535&lt;&gt;""),Schülerdaten!U535,"")</f>
        <v/>
      </c>
      <c r="X532" s="148" t="str">
        <f>IF(AND(A532&lt;&gt;"",Schülerdaten!V535&lt;&gt;""),Schülerdaten!V535,"")</f>
        <v/>
      </c>
      <c r="Y532" s="148" t="str">
        <f>IF(AND(A532&lt;&gt;"",Schülerdaten!W535&lt;&gt;""),Schülerdaten!W535,"")</f>
        <v/>
      </c>
      <c r="Z532" s="148" t="str">
        <f>IF(AND(A532&lt;&gt;"",Schülerdaten!X535&lt;&gt;""),Schülerdaten!X535,"")</f>
        <v/>
      </c>
    </row>
    <row r="533" spans="1:26" x14ac:dyDescent="0.2">
      <c r="A533" s="146" t="str">
        <f>IF(OR(Schülerdaten!$C536&lt;&gt;""),Schülerdaten!A536,"")</f>
        <v/>
      </c>
      <c r="B533" s="146" t="str">
        <f>IF(A533&lt;&gt;"",Schülerdaten!B536,"")</f>
        <v/>
      </c>
      <c r="C533" s="146" t="str">
        <f>IF(AND(A533&lt;&gt;"",Schülerdaten!F536&lt;&gt;""),IF(INDEX(codeclint,MATCH(Schülerdaten!F536,libclint,0))&lt;&gt;"",INDEX(codeclint,MATCH(Schülerdaten!F536,libclint,0)),""),"")</f>
        <v/>
      </c>
      <c r="D533" s="146" t="str">
        <f t="shared" si="24"/>
        <v/>
      </c>
      <c r="E533" s="146" t="str">
        <f>IF(A533&lt;&gt;"",IF(Schülerdaten!G536&lt;&gt;"",IF(Schülerdaten!AB536&lt;&gt;"",IF(Schülerdaten!G536="LOC.ID",CONCATENATE("LOC.",Schülerdaten!AU$5),Schülerdaten!G536),""),""),"")</f>
        <v/>
      </c>
      <c r="F533" s="146" t="str">
        <f>IF(A533&lt;&gt;"",IF(Schülerdaten!H536&lt;&gt;"",Schülerdaten!H536,""),"")</f>
        <v/>
      </c>
      <c r="G533" s="146" t="str">
        <f>IF(AND(A533&lt;&gt;"",Schülerdaten!AC536&lt;&gt;""),IF(Schülerdaten!AC536=TRUE,INDEX(codesex,MATCH(Schülerdaten!I536,libsex,0)),Schülerdaten!I536),"")</f>
        <v/>
      </c>
      <c r="H533" s="147" t="str">
        <f>IF(A533&lt;&gt;"",IF(Schülerdaten!J536&lt;&gt;"",Schülerdaten!J536,""),"")</f>
        <v/>
      </c>
      <c r="I533" s="148" t="str">
        <f>IF(AND(A533&lt;&gt;"",Schülerdaten!AE536&lt;&gt;""),IF(Schülerdaten!AE536=TRUE,INDEX(codenat,MATCH(Schülerdaten!K536,libnat,0)),Schülerdaten!K536),"")</f>
        <v/>
      </c>
      <c r="J533" s="148" t="str">
        <f>IF(AND(A533&lt;&gt;"",Schülerdaten!AF536&lt;&gt;""),IF(Schülerdaten!AF536=TRUE,INDEX(codelangue,MATCH(Schülerdaten!L536,liblangue,0)),Schülerdaten!L536),"")</f>
        <v/>
      </c>
      <c r="K533" s="148" t="str">
        <f>IF(AND(A533&lt;&gt;"",Schülerdaten!AH536&lt;&gt;""),IF(Schülerdaten!AH536=TRUE,IF(INDEX(codegem,MATCH(Schülerdaten!M536,libgem,0))&lt;8000,INDEX(codegem,MATCH(Schülerdaten!M536,libgem,0)),""),Schülerdaten!M536),"")</f>
        <v/>
      </c>
      <c r="L533" s="148" t="str">
        <f>IF(AND(A533&lt;&gt;"",Schülerdaten!AH536&lt;&gt;""),IF(Schülerdaten!AH536=TRUE,INDEX(codegemhist,MATCH(Schülerdaten!M536,libgem,0)),""),"")</f>
        <v/>
      </c>
      <c r="M533" s="148" t="str">
        <f>IF(AND(A533&lt;&gt;"",Schülerdaten!AH536&lt;&gt;""),IF(Schülerdaten!AH536=TRUE,IF(INDEX(codegem,MATCH(Schülerdaten!M536,libgem,0))&gt;=8000,INDEX(codegem,MATCH(Schülerdaten!M536,libgem,0)),""),Schülerdaten!M536),"")</f>
        <v/>
      </c>
      <c r="N533" s="148" t="str">
        <f>IF(AND(A533&lt;&gt;"",Schülerdaten!AI536&lt;&gt;""),IF(Schülerdaten!AI536=TRUE,INDEX(codeschart,MATCH(Schülerdaten!N536,libschart,0)),Schülerdaten!N536),"")</f>
        <v/>
      </c>
      <c r="O533" s="148" t="str">
        <f>IF(AND(A533&lt;&gt;"",Schülerdaten!O536&lt;&gt;""),Schülerdaten!O536,"")</f>
        <v/>
      </c>
      <c r="P533" s="148" t="str">
        <f>IF(AND(A533&lt;&gt;"",Schülerdaten!AK536&lt;&gt;""),IF(Schülerdaten!AK536=TRUE,INDEX(codeform,MATCH(Schülerdaten!P536,libform,0)),Schülerdaten!P536),"")</f>
        <v/>
      </c>
      <c r="Q533" s="148" t="str">
        <f>IF(AND(A533&lt;&gt;"",Schülerdaten!AL536&lt;&gt;""),IF(Schülerdaten!AL536=TRUE,INDEX(codespe,MATCH(Schülerdaten!Q536,libspe,0)),Schülerdaten!Q536),"")</f>
        <v/>
      </c>
      <c r="R533" s="148" t="str">
        <f>IF(AND(A533&lt;&gt;"",OR(Schülerdaten!AM536&lt;&gt;"",Schülerdaten!AT536=FALSE)),IF(Schülerdaten!AM536=TRUE,INDEX(codemp1,MATCH(Schülerdaten!R536,libmp1,0)),IF(Schülerdaten!AT536=FALSE,0,Schülerdaten!R536)),"")</f>
        <v/>
      </c>
      <c r="S533" s="148" t="str">
        <f t="shared" si="25"/>
        <v/>
      </c>
      <c r="T533" s="148" t="str">
        <f t="shared" si="26"/>
        <v/>
      </c>
      <c r="U533" s="148" t="str">
        <f>IF(AND(A533&lt;&gt;"",Schülerdaten!S536&lt;&gt;""),Schülerdaten!S536,"")</f>
        <v/>
      </c>
      <c r="V533" s="148" t="str">
        <f>IF(AND(A533&lt;&gt;"",Schülerdaten!T536&lt;&gt;""),Schülerdaten!T536,"")</f>
        <v/>
      </c>
      <c r="W533" s="148" t="str">
        <f>IF(AND(A533&lt;&gt;"",Schülerdaten!U536&lt;&gt;""),Schülerdaten!U536,"")</f>
        <v/>
      </c>
      <c r="X533" s="148" t="str">
        <f>IF(AND(A533&lt;&gt;"",Schülerdaten!V536&lt;&gt;""),Schülerdaten!V536,"")</f>
        <v/>
      </c>
      <c r="Y533" s="148" t="str">
        <f>IF(AND(A533&lt;&gt;"",Schülerdaten!W536&lt;&gt;""),Schülerdaten!W536,"")</f>
        <v/>
      </c>
      <c r="Z533" s="148" t="str">
        <f>IF(AND(A533&lt;&gt;"",Schülerdaten!X536&lt;&gt;""),Schülerdaten!X536,"")</f>
        <v/>
      </c>
    </row>
    <row r="534" spans="1:26" x14ac:dyDescent="0.2">
      <c r="A534" s="146" t="str">
        <f>IF(OR(Schülerdaten!$C537&lt;&gt;""),Schülerdaten!A537,"")</f>
        <v/>
      </c>
      <c r="B534" s="146" t="str">
        <f>IF(A534&lt;&gt;"",Schülerdaten!B537,"")</f>
        <v/>
      </c>
      <c r="C534" s="146" t="str">
        <f>IF(AND(A534&lt;&gt;"",Schülerdaten!F537&lt;&gt;""),IF(INDEX(codeclint,MATCH(Schülerdaten!F537,libclint,0))&lt;&gt;"",INDEX(codeclint,MATCH(Schülerdaten!F537,libclint,0)),""),"")</f>
        <v/>
      </c>
      <c r="D534" s="146" t="str">
        <f t="shared" si="24"/>
        <v/>
      </c>
      <c r="E534" s="146" t="str">
        <f>IF(A534&lt;&gt;"",IF(Schülerdaten!G537&lt;&gt;"",IF(Schülerdaten!AB537&lt;&gt;"",IF(Schülerdaten!G537="LOC.ID",CONCATENATE("LOC.",Schülerdaten!AU$5),Schülerdaten!G537),""),""),"")</f>
        <v/>
      </c>
      <c r="F534" s="146" t="str">
        <f>IF(A534&lt;&gt;"",IF(Schülerdaten!H537&lt;&gt;"",Schülerdaten!H537,""),"")</f>
        <v/>
      </c>
      <c r="G534" s="146" t="str">
        <f>IF(AND(A534&lt;&gt;"",Schülerdaten!AC537&lt;&gt;""),IF(Schülerdaten!AC537=TRUE,INDEX(codesex,MATCH(Schülerdaten!I537,libsex,0)),Schülerdaten!I537),"")</f>
        <v/>
      </c>
      <c r="H534" s="147" t="str">
        <f>IF(A534&lt;&gt;"",IF(Schülerdaten!J537&lt;&gt;"",Schülerdaten!J537,""),"")</f>
        <v/>
      </c>
      <c r="I534" s="148" t="str">
        <f>IF(AND(A534&lt;&gt;"",Schülerdaten!AE537&lt;&gt;""),IF(Schülerdaten!AE537=TRUE,INDEX(codenat,MATCH(Schülerdaten!K537,libnat,0)),Schülerdaten!K537),"")</f>
        <v/>
      </c>
      <c r="J534" s="148" t="str">
        <f>IF(AND(A534&lt;&gt;"",Schülerdaten!AF537&lt;&gt;""),IF(Schülerdaten!AF537=TRUE,INDEX(codelangue,MATCH(Schülerdaten!L537,liblangue,0)),Schülerdaten!L537),"")</f>
        <v/>
      </c>
      <c r="K534" s="148" t="str">
        <f>IF(AND(A534&lt;&gt;"",Schülerdaten!AH537&lt;&gt;""),IF(Schülerdaten!AH537=TRUE,IF(INDEX(codegem,MATCH(Schülerdaten!M537,libgem,0))&lt;8000,INDEX(codegem,MATCH(Schülerdaten!M537,libgem,0)),""),Schülerdaten!M537),"")</f>
        <v/>
      </c>
      <c r="L534" s="148" t="str">
        <f>IF(AND(A534&lt;&gt;"",Schülerdaten!AH537&lt;&gt;""),IF(Schülerdaten!AH537=TRUE,INDEX(codegemhist,MATCH(Schülerdaten!M537,libgem,0)),""),"")</f>
        <v/>
      </c>
      <c r="M534" s="148" t="str">
        <f>IF(AND(A534&lt;&gt;"",Schülerdaten!AH537&lt;&gt;""),IF(Schülerdaten!AH537=TRUE,IF(INDEX(codegem,MATCH(Schülerdaten!M537,libgem,0))&gt;=8000,INDEX(codegem,MATCH(Schülerdaten!M537,libgem,0)),""),Schülerdaten!M537),"")</f>
        <v/>
      </c>
      <c r="N534" s="148" t="str">
        <f>IF(AND(A534&lt;&gt;"",Schülerdaten!AI537&lt;&gt;""),IF(Schülerdaten!AI537=TRUE,INDEX(codeschart,MATCH(Schülerdaten!N537,libschart,0)),Schülerdaten!N537),"")</f>
        <v/>
      </c>
      <c r="O534" s="148" t="str">
        <f>IF(AND(A534&lt;&gt;"",Schülerdaten!O537&lt;&gt;""),Schülerdaten!O537,"")</f>
        <v/>
      </c>
      <c r="P534" s="148" t="str">
        <f>IF(AND(A534&lt;&gt;"",Schülerdaten!AK537&lt;&gt;""),IF(Schülerdaten!AK537=TRUE,INDEX(codeform,MATCH(Schülerdaten!P537,libform,0)),Schülerdaten!P537),"")</f>
        <v/>
      </c>
      <c r="Q534" s="148" t="str">
        <f>IF(AND(A534&lt;&gt;"",Schülerdaten!AL537&lt;&gt;""),IF(Schülerdaten!AL537=TRUE,INDEX(codespe,MATCH(Schülerdaten!Q537,libspe,0)),Schülerdaten!Q537),"")</f>
        <v/>
      </c>
      <c r="R534" s="148" t="str">
        <f>IF(AND(A534&lt;&gt;"",OR(Schülerdaten!AM537&lt;&gt;"",Schülerdaten!AT537=FALSE)),IF(Schülerdaten!AM537=TRUE,INDEX(codemp1,MATCH(Schülerdaten!R537,libmp1,0)),IF(Schülerdaten!AT537=FALSE,0,Schülerdaten!R537)),"")</f>
        <v/>
      </c>
      <c r="S534" s="148" t="str">
        <f t="shared" si="25"/>
        <v/>
      </c>
      <c r="T534" s="148" t="str">
        <f t="shared" si="26"/>
        <v/>
      </c>
      <c r="U534" s="148" t="str">
        <f>IF(AND(A534&lt;&gt;"",Schülerdaten!S537&lt;&gt;""),Schülerdaten!S537,"")</f>
        <v/>
      </c>
      <c r="V534" s="148" t="str">
        <f>IF(AND(A534&lt;&gt;"",Schülerdaten!T537&lt;&gt;""),Schülerdaten!T537,"")</f>
        <v/>
      </c>
      <c r="W534" s="148" t="str">
        <f>IF(AND(A534&lt;&gt;"",Schülerdaten!U537&lt;&gt;""),Schülerdaten!U537,"")</f>
        <v/>
      </c>
      <c r="X534" s="148" t="str">
        <f>IF(AND(A534&lt;&gt;"",Schülerdaten!V537&lt;&gt;""),Schülerdaten!V537,"")</f>
        <v/>
      </c>
      <c r="Y534" s="148" t="str">
        <f>IF(AND(A534&lt;&gt;"",Schülerdaten!W537&lt;&gt;""),Schülerdaten!W537,"")</f>
        <v/>
      </c>
      <c r="Z534" s="148" t="str">
        <f>IF(AND(A534&lt;&gt;"",Schülerdaten!X537&lt;&gt;""),Schülerdaten!X537,"")</f>
        <v/>
      </c>
    </row>
    <row r="535" spans="1:26" x14ac:dyDescent="0.2">
      <c r="A535" s="146" t="str">
        <f>IF(OR(Schülerdaten!$C538&lt;&gt;""),Schülerdaten!A538,"")</f>
        <v/>
      </c>
      <c r="B535" s="146" t="str">
        <f>IF(A535&lt;&gt;"",Schülerdaten!B538,"")</f>
        <v/>
      </c>
      <c r="C535" s="146" t="str">
        <f>IF(AND(A535&lt;&gt;"",Schülerdaten!F538&lt;&gt;""),IF(INDEX(codeclint,MATCH(Schülerdaten!F538,libclint,0))&lt;&gt;"",INDEX(codeclint,MATCH(Schülerdaten!F538,libclint,0)),""),"")</f>
        <v/>
      </c>
      <c r="D535" s="146" t="str">
        <f t="shared" si="24"/>
        <v/>
      </c>
      <c r="E535" s="146" t="str">
        <f>IF(A535&lt;&gt;"",IF(Schülerdaten!G538&lt;&gt;"",IF(Schülerdaten!AB538&lt;&gt;"",IF(Schülerdaten!G538="LOC.ID",CONCATENATE("LOC.",Schülerdaten!AU$5),Schülerdaten!G538),""),""),"")</f>
        <v/>
      </c>
      <c r="F535" s="146" t="str">
        <f>IF(A535&lt;&gt;"",IF(Schülerdaten!H538&lt;&gt;"",Schülerdaten!H538,""),"")</f>
        <v/>
      </c>
      <c r="G535" s="146" t="str">
        <f>IF(AND(A535&lt;&gt;"",Schülerdaten!AC538&lt;&gt;""),IF(Schülerdaten!AC538=TRUE,INDEX(codesex,MATCH(Schülerdaten!I538,libsex,0)),Schülerdaten!I538),"")</f>
        <v/>
      </c>
      <c r="H535" s="147" t="str">
        <f>IF(A535&lt;&gt;"",IF(Schülerdaten!J538&lt;&gt;"",Schülerdaten!J538,""),"")</f>
        <v/>
      </c>
      <c r="I535" s="148" t="str">
        <f>IF(AND(A535&lt;&gt;"",Schülerdaten!AE538&lt;&gt;""),IF(Schülerdaten!AE538=TRUE,INDEX(codenat,MATCH(Schülerdaten!K538,libnat,0)),Schülerdaten!K538),"")</f>
        <v/>
      </c>
      <c r="J535" s="148" t="str">
        <f>IF(AND(A535&lt;&gt;"",Schülerdaten!AF538&lt;&gt;""),IF(Schülerdaten!AF538=TRUE,INDEX(codelangue,MATCH(Schülerdaten!L538,liblangue,0)),Schülerdaten!L538),"")</f>
        <v/>
      </c>
      <c r="K535" s="148" t="str">
        <f>IF(AND(A535&lt;&gt;"",Schülerdaten!AH538&lt;&gt;""),IF(Schülerdaten!AH538=TRUE,IF(INDEX(codegem,MATCH(Schülerdaten!M538,libgem,0))&lt;8000,INDEX(codegem,MATCH(Schülerdaten!M538,libgem,0)),""),Schülerdaten!M538),"")</f>
        <v/>
      </c>
      <c r="L535" s="148" t="str">
        <f>IF(AND(A535&lt;&gt;"",Schülerdaten!AH538&lt;&gt;""),IF(Schülerdaten!AH538=TRUE,INDEX(codegemhist,MATCH(Schülerdaten!M538,libgem,0)),""),"")</f>
        <v/>
      </c>
      <c r="M535" s="148" t="str">
        <f>IF(AND(A535&lt;&gt;"",Schülerdaten!AH538&lt;&gt;""),IF(Schülerdaten!AH538=TRUE,IF(INDEX(codegem,MATCH(Schülerdaten!M538,libgem,0))&gt;=8000,INDEX(codegem,MATCH(Schülerdaten!M538,libgem,0)),""),Schülerdaten!M538),"")</f>
        <v/>
      </c>
      <c r="N535" s="148" t="str">
        <f>IF(AND(A535&lt;&gt;"",Schülerdaten!AI538&lt;&gt;""),IF(Schülerdaten!AI538=TRUE,INDEX(codeschart,MATCH(Schülerdaten!N538,libschart,0)),Schülerdaten!N538),"")</f>
        <v/>
      </c>
      <c r="O535" s="148" t="str">
        <f>IF(AND(A535&lt;&gt;"",Schülerdaten!O538&lt;&gt;""),Schülerdaten!O538,"")</f>
        <v/>
      </c>
      <c r="P535" s="148" t="str">
        <f>IF(AND(A535&lt;&gt;"",Schülerdaten!AK538&lt;&gt;""),IF(Schülerdaten!AK538=TRUE,INDEX(codeform,MATCH(Schülerdaten!P538,libform,0)),Schülerdaten!P538),"")</f>
        <v/>
      </c>
      <c r="Q535" s="148" t="str">
        <f>IF(AND(A535&lt;&gt;"",Schülerdaten!AL538&lt;&gt;""),IF(Schülerdaten!AL538=TRUE,INDEX(codespe,MATCH(Schülerdaten!Q538,libspe,0)),Schülerdaten!Q538),"")</f>
        <v/>
      </c>
      <c r="R535" s="148" t="str">
        <f>IF(AND(A535&lt;&gt;"",OR(Schülerdaten!AM538&lt;&gt;"",Schülerdaten!AT538=FALSE)),IF(Schülerdaten!AM538=TRUE,INDEX(codemp1,MATCH(Schülerdaten!R538,libmp1,0)),IF(Schülerdaten!AT538=FALSE,0,Schülerdaten!R538)),"")</f>
        <v/>
      </c>
      <c r="S535" s="148" t="str">
        <f t="shared" si="25"/>
        <v/>
      </c>
      <c r="T535" s="148" t="str">
        <f t="shared" si="26"/>
        <v/>
      </c>
      <c r="U535" s="148" t="str">
        <f>IF(AND(A535&lt;&gt;"",Schülerdaten!S538&lt;&gt;""),Schülerdaten!S538,"")</f>
        <v/>
      </c>
      <c r="V535" s="148" t="str">
        <f>IF(AND(A535&lt;&gt;"",Schülerdaten!T538&lt;&gt;""),Schülerdaten!T538,"")</f>
        <v/>
      </c>
      <c r="W535" s="148" t="str">
        <f>IF(AND(A535&lt;&gt;"",Schülerdaten!U538&lt;&gt;""),Schülerdaten!U538,"")</f>
        <v/>
      </c>
      <c r="X535" s="148" t="str">
        <f>IF(AND(A535&lt;&gt;"",Schülerdaten!V538&lt;&gt;""),Schülerdaten!V538,"")</f>
        <v/>
      </c>
      <c r="Y535" s="148" t="str">
        <f>IF(AND(A535&lt;&gt;"",Schülerdaten!W538&lt;&gt;""),Schülerdaten!W538,"")</f>
        <v/>
      </c>
      <c r="Z535" s="148" t="str">
        <f>IF(AND(A535&lt;&gt;"",Schülerdaten!X538&lt;&gt;""),Schülerdaten!X538,"")</f>
        <v/>
      </c>
    </row>
    <row r="536" spans="1:26" x14ac:dyDescent="0.2">
      <c r="A536" s="146" t="str">
        <f>IF(OR(Schülerdaten!$C539&lt;&gt;""),Schülerdaten!A539,"")</f>
        <v/>
      </c>
      <c r="B536" s="146" t="str">
        <f>IF(A536&lt;&gt;"",Schülerdaten!B539,"")</f>
        <v/>
      </c>
      <c r="C536" s="146" t="str">
        <f>IF(AND(A536&lt;&gt;"",Schülerdaten!F539&lt;&gt;""),IF(INDEX(codeclint,MATCH(Schülerdaten!F539,libclint,0))&lt;&gt;"",INDEX(codeclint,MATCH(Schülerdaten!F539,libclint,0)),""),"")</f>
        <v/>
      </c>
      <c r="D536" s="146" t="str">
        <f t="shared" si="24"/>
        <v/>
      </c>
      <c r="E536" s="146" t="str">
        <f>IF(A536&lt;&gt;"",IF(Schülerdaten!G539&lt;&gt;"",IF(Schülerdaten!AB539&lt;&gt;"",IF(Schülerdaten!G539="LOC.ID",CONCATENATE("LOC.",Schülerdaten!AU$5),Schülerdaten!G539),""),""),"")</f>
        <v/>
      </c>
      <c r="F536" s="146" t="str">
        <f>IF(A536&lt;&gt;"",IF(Schülerdaten!H539&lt;&gt;"",Schülerdaten!H539,""),"")</f>
        <v/>
      </c>
      <c r="G536" s="146" t="str">
        <f>IF(AND(A536&lt;&gt;"",Schülerdaten!AC539&lt;&gt;""),IF(Schülerdaten!AC539=TRUE,INDEX(codesex,MATCH(Schülerdaten!I539,libsex,0)),Schülerdaten!I539),"")</f>
        <v/>
      </c>
      <c r="H536" s="147" t="str">
        <f>IF(A536&lt;&gt;"",IF(Schülerdaten!J539&lt;&gt;"",Schülerdaten!J539,""),"")</f>
        <v/>
      </c>
      <c r="I536" s="148" t="str">
        <f>IF(AND(A536&lt;&gt;"",Schülerdaten!AE539&lt;&gt;""),IF(Schülerdaten!AE539=TRUE,INDEX(codenat,MATCH(Schülerdaten!K539,libnat,0)),Schülerdaten!K539),"")</f>
        <v/>
      </c>
      <c r="J536" s="148" t="str">
        <f>IF(AND(A536&lt;&gt;"",Schülerdaten!AF539&lt;&gt;""),IF(Schülerdaten!AF539=TRUE,INDEX(codelangue,MATCH(Schülerdaten!L539,liblangue,0)),Schülerdaten!L539),"")</f>
        <v/>
      </c>
      <c r="K536" s="148" t="str">
        <f>IF(AND(A536&lt;&gt;"",Schülerdaten!AH539&lt;&gt;""),IF(Schülerdaten!AH539=TRUE,IF(INDEX(codegem,MATCH(Schülerdaten!M539,libgem,0))&lt;8000,INDEX(codegem,MATCH(Schülerdaten!M539,libgem,0)),""),Schülerdaten!M539),"")</f>
        <v/>
      </c>
      <c r="L536" s="148" t="str">
        <f>IF(AND(A536&lt;&gt;"",Schülerdaten!AH539&lt;&gt;""),IF(Schülerdaten!AH539=TRUE,INDEX(codegemhist,MATCH(Schülerdaten!M539,libgem,0)),""),"")</f>
        <v/>
      </c>
      <c r="M536" s="148" t="str">
        <f>IF(AND(A536&lt;&gt;"",Schülerdaten!AH539&lt;&gt;""),IF(Schülerdaten!AH539=TRUE,IF(INDEX(codegem,MATCH(Schülerdaten!M539,libgem,0))&gt;=8000,INDEX(codegem,MATCH(Schülerdaten!M539,libgem,0)),""),Schülerdaten!M539),"")</f>
        <v/>
      </c>
      <c r="N536" s="148" t="str">
        <f>IF(AND(A536&lt;&gt;"",Schülerdaten!AI539&lt;&gt;""),IF(Schülerdaten!AI539=TRUE,INDEX(codeschart,MATCH(Schülerdaten!N539,libschart,0)),Schülerdaten!N539),"")</f>
        <v/>
      </c>
      <c r="O536" s="148" t="str">
        <f>IF(AND(A536&lt;&gt;"",Schülerdaten!O539&lt;&gt;""),Schülerdaten!O539,"")</f>
        <v/>
      </c>
      <c r="P536" s="148" t="str">
        <f>IF(AND(A536&lt;&gt;"",Schülerdaten!AK539&lt;&gt;""),IF(Schülerdaten!AK539=TRUE,INDEX(codeform,MATCH(Schülerdaten!P539,libform,0)),Schülerdaten!P539),"")</f>
        <v/>
      </c>
      <c r="Q536" s="148" t="str">
        <f>IF(AND(A536&lt;&gt;"",Schülerdaten!AL539&lt;&gt;""),IF(Schülerdaten!AL539=TRUE,INDEX(codespe,MATCH(Schülerdaten!Q539,libspe,0)),Schülerdaten!Q539),"")</f>
        <v/>
      </c>
      <c r="R536" s="148" t="str">
        <f>IF(AND(A536&lt;&gt;"",OR(Schülerdaten!AM539&lt;&gt;"",Schülerdaten!AT539=FALSE)),IF(Schülerdaten!AM539=TRUE,INDEX(codemp1,MATCH(Schülerdaten!R539,libmp1,0)),IF(Schülerdaten!AT539=FALSE,0,Schülerdaten!R539)),"")</f>
        <v/>
      </c>
      <c r="S536" s="148" t="str">
        <f t="shared" si="25"/>
        <v/>
      </c>
      <c r="T536" s="148" t="str">
        <f t="shared" si="26"/>
        <v/>
      </c>
      <c r="U536" s="148" t="str">
        <f>IF(AND(A536&lt;&gt;"",Schülerdaten!S539&lt;&gt;""),Schülerdaten!S539,"")</f>
        <v/>
      </c>
      <c r="V536" s="148" t="str">
        <f>IF(AND(A536&lt;&gt;"",Schülerdaten!T539&lt;&gt;""),Schülerdaten!T539,"")</f>
        <v/>
      </c>
      <c r="W536" s="148" t="str">
        <f>IF(AND(A536&lt;&gt;"",Schülerdaten!U539&lt;&gt;""),Schülerdaten!U539,"")</f>
        <v/>
      </c>
      <c r="X536" s="148" t="str">
        <f>IF(AND(A536&lt;&gt;"",Schülerdaten!V539&lt;&gt;""),Schülerdaten!V539,"")</f>
        <v/>
      </c>
      <c r="Y536" s="148" t="str">
        <f>IF(AND(A536&lt;&gt;"",Schülerdaten!W539&lt;&gt;""),Schülerdaten!W539,"")</f>
        <v/>
      </c>
      <c r="Z536" s="148" t="str">
        <f>IF(AND(A536&lt;&gt;"",Schülerdaten!X539&lt;&gt;""),Schülerdaten!X539,"")</f>
        <v/>
      </c>
    </row>
    <row r="537" spans="1:26" x14ac:dyDescent="0.2">
      <c r="A537" s="146" t="str">
        <f>IF(OR(Schülerdaten!$C540&lt;&gt;""),Schülerdaten!A540,"")</f>
        <v/>
      </c>
      <c r="B537" s="146" t="str">
        <f>IF(A537&lt;&gt;"",Schülerdaten!B540,"")</f>
        <v/>
      </c>
      <c r="C537" s="146" t="str">
        <f>IF(AND(A537&lt;&gt;"",Schülerdaten!F540&lt;&gt;""),IF(INDEX(codeclint,MATCH(Schülerdaten!F540,libclint,0))&lt;&gt;"",INDEX(codeclint,MATCH(Schülerdaten!F540,libclint,0)),""),"")</f>
        <v/>
      </c>
      <c r="D537" s="146" t="str">
        <f t="shared" si="24"/>
        <v/>
      </c>
      <c r="E537" s="146" t="str">
        <f>IF(A537&lt;&gt;"",IF(Schülerdaten!G540&lt;&gt;"",IF(Schülerdaten!AB540&lt;&gt;"",IF(Schülerdaten!G540="LOC.ID",CONCATENATE("LOC.",Schülerdaten!AU$5),Schülerdaten!G540),""),""),"")</f>
        <v/>
      </c>
      <c r="F537" s="146" t="str">
        <f>IF(A537&lt;&gt;"",IF(Schülerdaten!H540&lt;&gt;"",Schülerdaten!H540,""),"")</f>
        <v/>
      </c>
      <c r="G537" s="146" t="str">
        <f>IF(AND(A537&lt;&gt;"",Schülerdaten!AC540&lt;&gt;""),IF(Schülerdaten!AC540=TRUE,INDEX(codesex,MATCH(Schülerdaten!I540,libsex,0)),Schülerdaten!I540),"")</f>
        <v/>
      </c>
      <c r="H537" s="147" t="str">
        <f>IF(A537&lt;&gt;"",IF(Schülerdaten!J540&lt;&gt;"",Schülerdaten!J540,""),"")</f>
        <v/>
      </c>
      <c r="I537" s="148" t="str">
        <f>IF(AND(A537&lt;&gt;"",Schülerdaten!AE540&lt;&gt;""),IF(Schülerdaten!AE540=TRUE,INDEX(codenat,MATCH(Schülerdaten!K540,libnat,0)),Schülerdaten!K540),"")</f>
        <v/>
      </c>
      <c r="J537" s="148" t="str">
        <f>IF(AND(A537&lt;&gt;"",Schülerdaten!AF540&lt;&gt;""),IF(Schülerdaten!AF540=TRUE,INDEX(codelangue,MATCH(Schülerdaten!L540,liblangue,0)),Schülerdaten!L540),"")</f>
        <v/>
      </c>
      <c r="K537" s="148" t="str">
        <f>IF(AND(A537&lt;&gt;"",Schülerdaten!AH540&lt;&gt;""),IF(Schülerdaten!AH540=TRUE,IF(INDEX(codegem,MATCH(Schülerdaten!M540,libgem,0))&lt;8000,INDEX(codegem,MATCH(Schülerdaten!M540,libgem,0)),""),Schülerdaten!M540),"")</f>
        <v/>
      </c>
      <c r="L537" s="148" t="str">
        <f>IF(AND(A537&lt;&gt;"",Schülerdaten!AH540&lt;&gt;""),IF(Schülerdaten!AH540=TRUE,INDEX(codegemhist,MATCH(Schülerdaten!M540,libgem,0)),""),"")</f>
        <v/>
      </c>
      <c r="M537" s="148" t="str">
        <f>IF(AND(A537&lt;&gt;"",Schülerdaten!AH540&lt;&gt;""),IF(Schülerdaten!AH540=TRUE,IF(INDEX(codegem,MATCH(Schülerdaten!M540,libgem,0))&gt;=8000,INDEX(codegem,MATCH(Schülerdaten!M540,libgem,0)),""),Schülerdaten!M540),"")</f>
        <v/>
      </c>
      <c r="N537" s="148" t="str">
        <f>IF(AND(A537&lt;&gt;"",Schülerdaten!AI540&lt;&gt;""),IF(Schülerdaten!AI540=TRUE,INDEX(codeschart,MATCH(Schülerdaten!N540,libschart,0)),Schülerdaten!N540),"")</f>
        <v/>
      </c>
      <c r="O537" s="148" t="str">
        <f>IF(AND(A537&lt;&gt;"",Schülerdaten!O540&lt;&gt;""),Schülerdaten!O540,"")</f>
        <v/>
      </c>
      <c r="P537" s="148" t="str">
        <f>IF(AND(A537&lt;&gt;"",Schülerdaten!AK540&lt;&gt;""),IF(Schülerdaten!AK540=TRUE,INDEX(codeform,MATCH(Schülerdaten!P540,libform,0)),Schülerdaten!P540),"")</f>
        <v/>
      </c>
      <c r="Q537" s="148" t="str">
        <f>IF(AND(A537&lt;&gt;"",Schülerdaten!AL540&lt;&gt;""),IF(Schülerdaten!AL540=TRUE,INDEX(codespe,MATCH(Schülerdaten!Q540,libspe,0)),Schülerdaten!Q540),"")</f>
        <v/>
      </c>
      <c r="R537" s="148" t="str">
        <f>IF(AND(A537&lt;&gt;"",OR(Schülerdaten!AM540&lt;&gt;"",Schülerdaten!AT540=FALSE)),IF(Schülerdaten!AM540=TRUE,INDEX(codemp1,MATCH(Schülerdaten!R540,libmp1,0)),IF(Schülerdaten!AT540=FALSE,0,Schülerdaten!R540)),"")</f>
        <v/>
      </c>
      <c r="S537" s="148" t="str">
        <f t="shared" si="25"/>
        <v/>
      </c>
      <c r="T537" s="148" t="str">
        <f t="shared" si="26"/>
        <v/>
      </c>
      <c r="U537" s="148" t="str">
        <f>IF(AND(A537&lt;&gt;"",Schülerdaten!S540&lt;&gt;""),Schülerdaten!S540,"")</f>
        <v/>
      </c>
      <c r="V537" s="148" t="str">
        <f>IF(AND(A537&lt;&gt;"",Schülerdaten!T540&lt;&gt;""),Schülerdaten!T540,"")</f>
        <v/>
      </c>
      <c r="W537" s="148" t="str">
        <f>IF(AND(A537&lt;&gt;"",Schülerdaten!U540&lt;&gt;""),Schülerdaten!U540,"")</f>
        <v/>
      </c>
      <c r="X537" s="148" t="str">
        <f>IF(AND(A537&lt;&gt;"",Schülerdaten!V540&lt;&gt;""),Schülerdaten!V540,"")</f>
        <v/>
      </c>
      <c r="Y537" s="148" t="str">
        <f>IF(AND(A537&lt;&gt;"",Schülerdaten!W540&lt;&gt;""),Schülerdaten!W540,"")</f>
        <v/>
      </c>
      <c r="Z537" s="148" t="str">
        <f>IF(AND(A537&lt;&gt;"",Schülerdaten!X540&lt;&gt;""),Schülerdaten!X540,"")</f>
        <v/>
      </c>
    </row>
    <row r="538" spans="1:26" x14ac:dyDescent="0.2">
      <c r="A538" s="146" t="str">
        <f>IF(OR(Schülerdaten!$C541&lt;&gt;""),Schülerdaten!A541,"")</f>
        <v/>
      </c>
      <c r="B538" s="146" t="str">
        <f>IF(A538&lt;&gt;"",Schülerdaten!B541,"")</f>
        <v/>
      </c>
      <c r="C538" s="146" t="str">
        <f>IF(AND(A538&lt;&gt;"",Schülerdaten!F541&lt;&gt;""),IF(INDEX(codeclint,MATCH(Schülerdaten!F541,libclint,0))&lt;&gt;"",INDEX(codeclint,MATCH(Schülerdaten!F541,libclint,0)),""),"")</f>
        <v/>
      </c>
      <c r="D538" s="146" t="str">
        <f t="shared" si="24"/>
        <v/>
      </c>
      <c r="E538" s="146" t="str">
        <f>IF(A538&lt;&gt;"",IF(Schülerdaten!G541&lt;&gt;"",IF(Schülerdaten!AB541&lt;&gt;"",IF(Schülerdaten!G541="LOC.ID",CONCATENATE("LOC.",Schülerdaten!AU$5),Schülerdaten!G541),""),""),"")</f>
        <v/>
      </c>
      <c r="F538" s="146" t="str">
        <f>IF(A538&lt;&gt;"",IF(Schülerdaten!H541&lt;&gt;"",Schülerdaten!H541,""),"")</f>
        <v/>
      </c>
      <c r="G538" s="146" t="str">
        <f>IF(AND(A538&lt;&gt;"",Schülerdaten!AC541&lt;&gt;""),IF(Schülerdaten!AC541=TRUE,INDEX(codesex,MATCH(Schülerdaten!I541,libsex,0)),Schülerdaten!I541),"")</f>
        <v/>
      </c>
      <c r="H538" s="147" t="str">
        <f>IF(A538&lt;&gt;"",IF(Schülerdaten!J541&lt;&gt;"",Schülerdaten!J541,""),"")</f>
        <v/>
      </c>
      <c r="I538" s="148" t="str">
        <f>IF(AND(A538&lt;&gt;"",Schülerdaten!AE541&lt;&gt;""),IF(Schülerdaten!AE541=TRUE,INDEX(codenat,MATCH(Schülerdaten!K541,libnat,0)),Schülerdaten!K541),"")</f>
        <v/>
      </c>
      <c r="J538" s="148" t="str">
        <f>IF(AND(A538&lt;&gt;"",Schülerdaten!AF541&lt;&gt;""),IF(Schülerdaten!AF541=TRUE,INDEX(codelangue,MATCH(Schülerdaten!L541,liblangue,0)),Schülerdaten!L541),"")</f>
        <v/>
      </c>
      <c r="K538" s="148" t="str">
        <f>IF(AND(A538&lt;&gt;"",Schülerdaten!AH541&lt;&gt;""),IF(Schülerdaten!AH541=TRUE,IF(INDEX(codegem,MATCH(Schülerdaten!M541,libgem,0))&lt;8000,INDEX(codegem,MATCH(Schülerdaten!M541,libgem,0)),""),Schülerdaten!M541),"")</f>
        <v/>
      </c>
      <c r="L538" s="148" t="str">
        <f>IF(AND(A538&lt;&gt;"",Schülerdaten!AH541&lt;&gt;""),IF(Schülerdaten!AH541=TRUE,INDEX(codegemhist,MATCH(Schülerdaten!M541,libgem,0)),""),"")</f>
        <v/>
      </c>
      <c r="M538" s="148" t="str">
        <f>IF(AND(A538&lt;&gt;"",Schülerdaten!AH541&lt;&gt;""),IF(Schülerdaten!AH541=TRUE,IF(INDEX(codegem,MATCH(Schülerdaten!M541,libgem,0))&gt;=8000,INDEX(codegem,MATCH(Schülerdaten!M541,libgem,0)),""),Schülerdaten!M541),"")</f>
        <v/>
      </c>
      <c r="N538" s="148" t="str">
        <f>IF(AND(A538&lt;&gt;"",Schülerdaten!AI541&lt;&gt;""),IF(Schülerdaten!AI541=TRUE,INDEX(codeschart,MATCH(Schülerdaten!N541,libschart,0)),Schülerdaten!N541),"")</f>
        <v/>
      </c>
      <c r="O538" s="148" t="str">
        <f>IF(AND(A538&lt;&gt;"",Schülerdaten!O541&lt;&gt;""),Schülerdaten!O541,"")</f>
        <v/>
      </c>
      <c r="P538" s="148" t="str">
        <f>IF(AND(A538&lt;&gt;"",Schülerdaten!AK541&lt;&gt;""),IF(Schülerdaten!AK541=TRUE,INDEX(codeform,MATCH(Schülerdaten!P541,libform,0)),Schülerdaten!P541),"")</f>
        <v/>
      </c>
      <c r="Q538" s="148" t="str">
        <f>IF(AND(A538&lt;&gt;"",Schülerdaten!AL541&lt;&gt;""),IF(Schülerdaten!AL541=TRUE,INDEX(codespe,MATCH(Schülerdaten!Q541,libspe,0)),Schülerdaten!Q541),"")</f>
        <v/>
      </c>
      <c r="R538" s="148" t="str">
        <f>IF(AND(A538&lt;&gt;"",OR(Schülerdaten!AM541&lt;&gt;"",Schülerdaten!AT541=FALSE)),IF(Schülerdaten!AM541=TRUE,INDEX(codemp1,MATCH(Schülerdaten!R541,libmp1,0)),IF(Schülerdaten!AT541=FALSE,0,Schülerdaten!R541)),"")</f>
        <v/>
      </c>
      <c r="S538" s="148" t="str">
        <f t="shared" si="25"/>
        <v/>
      </c>
      <c r="T538" s="148" t="str">
        <f t="shared" si="26"/>
        <v/>
      </c>
      <c r="U538" s="148" t="str">
        <f>IF(AND(A538&lt;&gt;"",Schülerdaten!S541&lt;&gt;""),Schülerdaten!S541,"")</f>
        <v/>
      </c>
      <c r="V538" s="148" t="str">
        <f>IF(AND(A538&lt;&gt;"",Schülerdaten!T541&lt;&gt;""),Schülerdaten!T541,"")</f>
        <v/>
      </c>
      <c r="W538" s="148" t="str">
        <f>IF(AND(A538&lt;&gt;"",Schülerdaten!U541&lt;&gt;""),Schülerdaten!U541,"")</f>
        <v/>
      </c>
      <c r="X538" s="148" t="str">
        <f>IF(AND(A538&lt;&gt;"",Schülerdaten!V541&lt;&gt;""),Schülerdaten!V541,"")</f>
        <v/>
      </c>
      <c r="Y538" s="148" t="str">
        <f>IF(AND(A538&lt;&gt;"",Schülerdaten!W541&lt;&gt;""),Schülerdaten!W541,"")</f>
        <v/>
      </c>
      <c r="Z538" s="148" t="str">
        <f>IF(AND(A538&lt;&gt;"",Schülerdaten!X541&lt;&gt;""),Schülerdaten!X541,"")</f>
        <v/>
      </c>
    </row>
    <row r="539" spans="1:26" x14ac:dyDescent="0.2">
      <c r="A539" s="146" t="str">
        <f>IF(OR(Schülerdaten!$C542&lt;&gt;""),Schülerdaten!A542,"")</f>
        <v/>
      </c>
      <c r="B539" s="146" t="str">
        <f>IF(A539&lt;&gt;"",Schülerdaten!B542,"")</f>
        <v/>
      </c>
      <c r="C539" s="146" t="str">
        <f>IF(AND(A539&lt;&gt;"",Schülerdaten!F542&lt;&gt;""),IF(INDEX(codeclint,MATCH(Schülerdaten!F542,libclint,0))&lt;&gt;"",INDEX(codeclint,MATCH(Schülerdaten!F542,libclint,0)),""),"")</f>
        <v/>
      </c>
      <c r="D539" s="146" t="str">
        <f t="shared" si="24"/>
        <v/>
      </c>
      <c r="E539" s="146" t="str">
        <f>IF(A539&lt;&gt;"",IF(Schülerdaten!G542&lt;&gt;"",IF(Schülerdaten!AB542&lt;&gt;"",IF(Schülerdaten!G542="LOC.ID",CONCATENATE("LOC.",Schülerdaten!AU$5),Schülerdaten!G542),""),""),"")</f>
        <v/>
      </c>
      <c r="F539" s="146" t="str">
        <f>IF(A539&lt;&gt;"",IF(Schülerdaten!H542&lt;&gt;"",Schülerdaten!H542,""),"")</f>
        <v/>
      </c>
      <c r="G539" s="146" t="str">
        <f>IF(AND(A539&lt;&gt;"",Schülerdaten!AC542&lt;&gt;""),IF(Schülerdaten!AC542=TRUE,INDEX(codesex,MATCH(Schülerdaten!I542,libsex,0)),Schülerdaten!I542),"")</f>
        <v/>
      </c>
      <c r="H539" s="147" t="str">
        <f>IF(A539&lt;&gt;"",IF(Schülerdaten!J542&lt;&gt;"",Schülerdaten!J542,""),"")</f>
        <v/>
      </c>
      <c r="I539" s="148" t="str">
        <f>IF(AND(A539&lt;&gt;"",Schülerdaten!AE542&lt;&gt;""),IF(Schülerdaten!AE542=TRUE,INDEX(codenat,MATCH(Schülerdaten!K542,libnat,0)),Schülerdaten!K542),"")</f>
        <v/>
      </c>
      <c r="J539" s="148" t="str">
        <f>IF(AND(A539&lt;&gt;"",Schülerdaten!AF542&lt;&gt;""),IF(Schülerdaten!AF542=TRUE,INDEX(codelangue,MATCH(Schülerdaten!L542,liblangue,0)),Schülerdaten!L542),"")</f>
        <v/>
      </c>
      <c r="K539" s="148" t="str">
        <f>IF(AND(A539&lt;&gt;"",Schülerdaten!AH542&lt;&gt;""),IF(Schülerdaten!AH542=TRUE,IF(INDEX(codegem,MATCH(Schülerdaten!M542,libgem,0))&lt;8000,INDEX(codegem,MATCH(Schülerdaten!M542,libgem,0)),""),Schülerdaten!M542),"")</f>
        <v/>
      </c>
      <c r="L539" s="148" t="str">
        <f>IF(AND(A539&lt;&gt;"",Schülerdaten!AH542&lt;&gt;""),IF(Schülerdaten!AH542=TRUE,INDEX(codegemhist,MATCH(Schülerdaten!M542,libgem,0)),""),"")</f>
        <v/>
      </c>
      <c r="M539" s="148" t="str">
        <f>IF(AND(A539&lt;&gt;"",Schülerdaten!AH542&lt;&gt;""),IF(Schülerdaten!AH542=TRUE,IF(INDEX(codegem,MATCH(Schülerdaten!M542,libgem,0))&gt;=8000,INDEX(codegem,MATCH(Schülerdaten!M542,libgem,0)),""),Schülerdaten!M542),"")</f>
        <v/>
      </c>
      <c r="N539" s="148" t="str">
        <f>IF(AND(A539&lt;&gt;"",Schülerdaten!AI542&lt;&gt;""),IF(Schülerdaten!AI542=TRUE,INDEX(codeschart,MATCH(Schülerdaten!N542,libschart,0)),Schülerdaten!N542),"")</f>
        <v/>
      </c>
      <c r="O539" s="148" t="str">
        <f>IF(AND(A539&lt;&gt;"",Schülerdaten!O542&lt;&gt;""),Schülerdaten!O542,"")</f>
        <v/>
      </c>
      <c r="P539" s="148" t="str">
        <f>IF(AND(A539&lt;&gt;"",Schülerdaten!AK542&lt;&gt;""),IF(Schülerdaten!AK542=TRUE,INDEX(codeform,MATCH(Schülerdaten!P542,libform,0)),Schülerdaten!P542),"")</f>
        <v/>
      </c>
      <c r="Q539" s="148" t="str">
        <f>IF(AND(A539&lt;&gt;"",Schülerdaten!AL542&lt;&gt;""),IF(Schülerdaten!AL542=TRUE,INDEX(codespe,MATCH(Schülerdaten!Q542,libspe,0)),Schülerdaten!Q542),"")</f>
        <v/>
      </c>
      <c r="R539" s="148" t="str">
        <f>IF(AND(A539&lt;&gt;"",OR(Schülerdaten!AM542&lt;&gt;"",Schülerdaten!AT542=FALSE)),IF(Schülerdaten!AM542=TRUE,INDEX(codemp1,MATCH(Schülerdaten!R542,libmp1,0)),IF(Schülerdaten!AT542=FALSE,0,Schülerdaten!R542)),"")</f>
        <v/>
      </c>
      <c r="S539" s="148" t="str">
        <f t="shared" si="25"/>
        <v/>
      </c>
      <c r="T539" s="148" t="str">
        <f t="shared" si="26"/>
        <v/>
      </c>
      <c r="U539" s="148" t="str">
        <f>IF(AND(A539&lt;&gt;"",Schülerdaten!S542&lt;&gt;""),Schülerdaten!S542,"")</f>
        <v/>
      </c>
      <c r="V539" s="148" t="str">
        <f>IF(AND(A539&lt;&gt;"",Schülerdaten!T542&lt;&gt;""),Schülerdaten!T542,"")</f>
        <v/>
      </c>
      <c r="W539" s="148" t="str">
        <f>IF(AND(A539&lt;&gt;"",Schülerdaten!U542&lt;&gt;""),Schülerdaten!U542,"")</f>
        <v/>
      </c>
      <c r="X539" s="148" t="str">
        <f>IF(AND(A539&lt;&gt;"",Schülerdaten!V542&lt;&gt;""),Schülerdaten!V542,"")</f>
        <v/>
      </c>
      <c r="Y539" s="148" t="str">
        <f>IF(AND(A539&lt;&gt;"",Schülerdaten!W542&lt;&gt;""),Schülerdaten!W542,"")</f>
        <v/>
      </c>
      <c r="Z539" s="148" t="str">
        <f>IF(AND(A539&lt;&gt;"",Schülerdaten!X542&lt;&gt;""),Schülerdaten!X542,"")</f>
        <v/>
      </c>
    </row>
    <row r="540" spans="1:26" x14ac:dyDescent="0.2">
      <c r="A540" s="146" t="str">
        <f>IF(OR(Schülerdaten!$C543&lt;&gt;""),Schülerdaten!A543,"")</f>
        <v/>
      </c>
      <c r="B540" s="146" t="str">
        <f>IF(A540&lt;&gt;"",Schülerdaten!B543,"")</f>
        <v/>
      </c>
      <c r="C540" s="146" t="str">
        <f>IF(AND(A540&lt;&gt;"",Schülerdaten!F543&lt;&gt;""),IF(INDEX(codeclint,MATCH(Schülerdaten!F543,libclint,0))&lt;&gt;"",INDEX(codeclint,MATCH(Schülerdaten!F543,libclint,0)),""),"")</f>
        <v/>
      </c>
      <c r="D540" s="146" t="str">
        <f t="shared" si="24"/>
        <v/>
      </c>
      <c r="E540" s="146" t="str">
        <f>IF(A540&lt;&gt;"",IF(Schülerdaten!G543&lt;&gt;"",IF(Schülerdaten!AB543&lt;&gt;"",IF(Schülerdaten!G543="LOC.ID",CONCATENATE("LOC.",Schülerdaten!AU$5),Schülerdaten!G543),""),""),"")</f>
        <v/>
      </c>
      <c r="F540" s="146" t="str">
        <f>IF(A540&lt;&gt;"",IF(Schülerdaten!H543&lt;&gt;"",Schülerdaten!H543,""),"")</f>
        <v/>
      </c>
      <c r="G540" s="146" t="str">
        <f>IF(AND(A540&lt;&gt;"",Schülerdaten!AC543&lt;&gt;""),IF(Schülerdaten!AC543=TRUE,INDEX(codesex,MATCH(Schülerdaten!I543,libsex,0)),Schülerdaten!I543),"")</f>
        <v/>
      </c>
      <c r="H540" s="147" t="str">
        <f>IF(A540&lt;&gt;"",IF(Schülerdaten!J543&lt;&gt;"",Schülerdaten!J543,""),"")</f>
        <v/>
      </c>
      <c r="I540" s="148" t="str">
        <f>IF(AND(A540&lt;&gt;"",Schülerdaten!AE543&lt;&gt;""),IF(Schülerdaten!AE543=TRUE,INDEX(codenat,MATCH(Schülerdaten!K543,libnat,0)),Schülerdaten!K543),"")</f>
        <v/>
      </c>
      <c r="J540" s="148" t="str">
        <f>IF(AND(A540&lt;&gt;"",Schülerdaten!AF543&lt;&gt;""),IF(Schülerdaten!AF543=TRUE,INDEX(codelangue,MATCH(Schülerdaten!L543,liblangue,0)),Schülerdaten!L543),"")</f>
        <v/>
      </c>
      <c r="K540" s="148" t="str">
        <f>IF(AND(A540&lt;&gt;"",Schülerdaten!AH543&lt;&gt;""),IF(Schülerdaten!AH543=TRUE,IF(INDEX(codegem,MATCH(Schülerdaten!M543,libgem,0))&lt;8000,INDEX(codegem,MATCH(Schülerdaten!M543,libgem,0)),""),Schülerdaten!M543),"")</f>
        <v/>
      </c>
      <c r="L540" s="148" t="str">
        <f>IF(AND(A540&lt;&gt;"",Schülerdaten!AH543&lt;&gt;""),IF(Schülerdaten!AH543=TRUE,INDEX(codegemhist,MATCH(Schülerdaten!M543,libgem,0)),""),"")</f>
        <v/>
      </c>
      <c r="M540" s="148" t="str">
        <f>IF(AND(A540&lt;&gt;"",Schülerdaten!AH543&lt;&gt;""),IF(Schülerdaten!AH543=TRUE,IF(INDEX(codegem,MATCH(Schülerdaten!M543,libgem,0))&gt;=8000,INDEX(codegem,MATCH(Schülerdaten!M543,libgem,0)),""),Schülerdaten!M543),"")</f>
        <v/>
      </c>
      <c r="N540" s="148" t="str">
        <f>IF(AND(A540&lt;&gt;"",Schülerdaten!AI543&lt;&gt;""),IF(Schülerdaten!AI543=TRUE,INDEX(codeschart,MATCH(Schülerdaten!N543,libschart,0)),Schülerdaten!N543),"")</f>
        <v/>
      </c>
      <c r="O540" s="148" t="str">
        <f>IF(AND(A540&lt;&gt;"",Schülerdaten!O543&lt;&gt;""),Schülerdaten!O543,"")</f>
        <v/>
      </c>
      <c r="P540" s="148" t="str">
        <f>IF(AND(A540&lt;&gt;"",Schülerdaten!AK543&lt;&gt;""),IF(Schülerdaten!AK543=TRUE,INDEX(codeform,MATCH(Schülerdaten!P543,libform,0)),Schülerdaten!P543),"")</f>
        <v/>
      </c>
      <c r="Q540" s="148" t="str">
        <f>IF(AND(A540&lt;&gt;"",Schülerdaten!AL543&lt;&gt;""),IF(Schülerdaten!AL543=TRUE,INDEX(codespe,MATCH(Schülerdaten!Q543,libspe,0)),Schülerdaten!Q543),"")</f>
        <v/>
      </c>
      <c r="R540" s="148" t="str">
        <f>IF(AND(A540&lt;&gt;"",OR(Schülerdaten!AM543&lt;&gt;"",Schülerdaten!AT543=FALSE)),IF(Schülerdaten!AM543=TRUE,INDEX(codemp1,MATCH(Schülerdaten!R543,libmp1,0)),IF(Schülerdaten!AT543=FALSE,0,Schülerdaten!R543)),"")</f>
        <v/>
      </c>
      <c r="S540" s="148" t="str">
        <f t="shared" si="25"/>
        <v/>
      </c>
      <c r="T540" s="148" t="str">
        <f t="shared" si="26"/>
        <v/>
      </c>
      <c r="U540" s="148" t="str">
        <f>IF(AND(A540&lt;&gt;"",Schülerdaten!S543&lt;&gt;""),Schülerdaten!S543,"")</f>
        <v/>
      </c>
      <c r="V540" s="148" t="str">
        <f>IF(AND(A540&lt;&gt;"",Schülerdaten!T543&lt;&gt;""),Schülerdaten!T543,"")</f>
        <v/>
      </c>
      <c r="W540" s="148" t="str">
        <f>IF(AND(A540&lt;&gt;"",Schülerdaten!U543&lt;&gt;""),Schülerdaten!U543,"")</f>
        <v/>
      </c>
      <c r="X540" s="148" t="str">
        <f>IF(AND(A540&lt;&gt;"",Schülerdaten!V543&lt;&gt;""),Schülerdaten!V543,"")</f>
        <v/>
      </c>
      <c r="Y540" s="148" t="str">
        <f>IF(AND(A540&lt;&gt;"",Schülerdaten!W543&lt;&gt;""),Schülerdaten!W543,"")</f>
        <v/>
      </c>
      <c r="Z540" s="148" t="str">
        <f>IF(AND(A540&lt;&gt;"",Schülerdaten!X543&lt;&gt;""),Schülerdaten!X543,"")</f>
        <v/>
      </c>
    </row>
    <row r="541" spans="1:26" x14ac:dyDescent="0.2">
      <c r="A541" s="146" t="str">
        <f>IF(OR(Schülerdaten!$C544&lt;&gt;""),Schülerdaten!A544,"")</f>
        <v/>
      </c>
      <c r="B541" s="146" t="str">
        <f>IF(A541&lt;&gt;"",Schülerdaten!B544,"")</f>
        <v/>
      </c>
      <c r="C541" s="146" t="str">
        <f>IF(AND(A541&lt;&gt;"",Schülerdaten!F544&lt;&gt;""),IF(INDEX(codeclint,MATCH(Schülerdaten!F544,libclint,0))&lt;&gt;"",INDEX(codeclint,MATCH(Schülerdaten!F544,libclint,0)),""),"")</f>
        <v/>
      </c>
      <c r="D541" s="146" t="str">
        <f t="shared" si="24"/>
        <v/>
      </c>
      <c r="E541" s="146" t="str">
        <f>IF(A541&lt;&gt;"",IF(Schülerdaten!G544&lt;&gt;"",IF(Schülerdaten!AB544&lt;&gt;"",IF(Schülerdaten!G544="LOC.ID",CONCATENATE("LOC.",Schülerdaten!AU$5),Schülerdaten!G544),""),""),"")</f>
        <v/>
      </c>
      <c r="F541" s="146" t="str">
        <f>IF(A541&lt;&gt;"",IF(Schülerdaten!H544&lt;&gt;"",Schülerdaten!H544,""),"")</f>
        <v/>
      </c>
      <c r="G541" s="146" t="str">
        <f>IF(AND(A541&lt;&gt;"",Schülerdaten!AC544&lt;&gt;""),IF(Schülerdaten!AC544=TRUE,INDEX(codesex,MATCH(Schülerdaten!I544,libsex,0)),Schülerdaten!I544),"")</f>
        <v/>
      </c>
      <c r="H541" s="147" t="str">
        <f>IF(A541&lt;&gt;"",IF(Schülerdaten!J544&lt;&gt;"",Schülerdaten!J544,""),"")</f>
        <v/>
      </c>
      <c r="I541" s="148" t="str">
        <f>IF(AND(A541&lt;&gt;"",Schülerdaten!AE544&lt;&gt;""),IF(Schülerdaten!AE544=TRUE,INDEX(codenat,MATCH(Schülerdaten!K544,libnat,0)),Schülerdaten!K544),"")</f>
        <v/>
      </c>
      <c r="J541" s="148" t="str">
        <f>IF(AND(A541&lt;&gt;"",Schülerdaten!AF544&lt;&gt;""),IF(Schülerdaten!AF544=TRUE,INDEX(codelangue,MATCH(Schülerdaten!L544,liblangue,0)),Schülerdaten!L544),"")</f>
        <v/>
      </c>
      <c r="K541" s="148" t="str">
        <f>IF(AND(A541&lt;&gt;"",Schülerdaten!AH544&lt;&gt;""),IF(Schülerdaten!AH544=TRUE,IF(INDEX(codegem,MATCH(Schülerdaten!M544,libgem,0))&lt;8000,INDEX(codegem,MATCH(Schülerdaten!M544,libgem,0)),""),Schülerdaten!M544),"")</f>
        <v/>
      </c>
      <c r="L541" s="148" t="str">
        <f>IF(AND(A541&lt;&gt;"",Schülerdaten!AH544&lt;&gt;""),IF(Schülerdaten!AH544=TRUE,INDEX(codegemhist,MATCH(Schülerdaten!M544,libgem,0)),""),"")</f>
        <v/>
      </c>
      <c r="M541" s="148" t="str">
        <f>IF(AND(A541&lt;&gt;"",Schülerdaten!AH544&lt;&gt;""),IF(Schülerdaten!AH544=TRUE,IF(INDEX(codegem,MATCH(Schülerdaten!M544,libgem,0))&gt;=8000,INDEX(codegem,MATCH(Schülerdaten!M544,libgem,0)),""),Schülerdaten!M544),"")</f>
        <v/>
      </c>
      <c r="N541" s="148" t="str">
        <f>IF(AND(A541&lt;&gt;"",Schülerdaten!AI544&lt;&gt;""),IF(Schülerdaten!AI544=TRUE,INDEX(codeschart,MATCH(Schülerdaten!N544,libschart,0)),Schülerdaten!N544),"")</f>
        <v/>
      </c>
      <c r="O541" s="148" t="str">
        <f>IF(AND(A541&lt;&gt;"",Schülerdaten!O544&lt;&gt;""),Schülerdaten!O544,"")</f>
        <v/>
      </c>
      <c r="P541" s="148" t="str">
        <f>IF(AND(A541&lt;&gt;"",Schülerdaten!AK544&lt;&gt;""),IF(Schülerdaten!AK544=TRUE,INDEX(codeform,MATCH(Schülerdaten!P544,libform,0)),Schülerdaten!P544),"")</f>
        <v/>
      </c>
      <c r="Q541" s="148" t="str">
        <f>IF(AND(A541&lt;&gt;"",Schülerdaten!AL544&lt;&gt;""),IF(Schülerdaten!AL544=TRUE,INDEX(codespe,MATCH(Schülerdaten!Q544,libspe,0)),Schülerdaten!Q544),"")</f>
        <v/>
      </c>
      <c r="R541" s="148" t="str">
        <f>IF(AND(A541&lt;&gt;"",OR(Schülerdaten!AM544&lt;&gt;"",Schülerdaten!AT544=FALSE)),IF(Schülerdaten!AM544=TRUE,INDEX(codemp1,MATCH(Schülerdaten!R544,libmp1,0)),IF(Schülerdaten!AT544=FALSE,0,Schülerdaten!R544)),"")</f>
        <v/>
      </c>
      <c r="S541" s="148" t="str">
        <f t="shared" si="25"/>
        <v/>
      </c>
      <c r="T541" s="148" t="str">
        <f t="shared" si="26"/>
        <v/>
      </c>
      <c r="U541" s="148" t="str">
        <f>IF(AND(A541&lt;&gt;"",Schülerdaten!S544&lt;&gt;""),Schülerdaten!S544,"")</f>
        <v/>
      </c>
      <c r="V541" s="148" t="str">
        <f>IF(AND(A541&lt;&gt;"",Schülerdaten!T544&lt;&gt;""),Schülerdaten!T544,"")</f>
        <v/>
      </c>
      <c r="W541" s="148" t="str">
        <f>IF(AND(A541&lt;&gt;"",Schülerdaten!U544&lt;&gt;""),Schülerdaten!U544,"")</f>
        <v/>
      </c>
      <c r="X541" s="148" t="str">
        <f>IF(AND(A541&lt;&gt;"",Schülerdaten!V544&lt;&gt;""),Schülerdaten!V544,"")</f>
        <v/>
      </c>
      <c r="Y541" s="148" t="str">
        <f>IF(AND(A541&lt;&gt;"",Schülerdaten!W544&lt;&gt;""),Schülerdaten!W544,"")</f>
        <v/>
      </c>
      <c r="Z541" s="148" t="str">
        <f>IF(AND(A541&lt;&gt;"",Schülerdaten!X544&lt;&gt;""),Schülerdaten!X544,"")</f>
        <v/>
      </c>
    </row>
    <row r="542" spans="1:26" x14ac:dyDescent="0.2">
      <c r="A542" s="146" t="str">
        <f>IF(OR(Schülerdaten!$C545&lt;&gt;""),Schülerdaten!A545,"")</f>
        <v/>
      </c>
      <c r="B542" s="146" t="str">
        <f>IF(A542&lt;&gt;"",Schülerdaten!B545,"")</f>
        <v/>
      </c>
      <c r="C542" s="146" t="str">
        <f>IF(AND(A542&lt;&gt;"",Schülerdaten!F545&lt;&gt;""),IF(INDEX(codeclint,MATCH(Schülerdaten!F545,libclint,0))&lt;&gt;"",INDEX(codeclint,MATCH(Schülerdaten!F545,libclint,0)),""),"")</f>
        <v/>
      </c>
      <c r="D542" s="146" t="str">
        <f t="shared" si="24"/>
        <v/>
      </c>
      <c r="E542" s="146" t="str">
        <f>IF(A542&lt;&gt;"",IF(Schülerdaten!G545&lt;&gt;"",IF(Schülerdaten!AB545&lt;&gt;"",IF(Schülerdaten!G545="LOC.ID",CONCATENATE("LOC.",Schülerdaten!AU$5),Schülerdaten!G545),""),""),"")</f>
        <v/>
      </c>
      <c r="F542" s="146" t="str">
        <f>IF(A542&lt;&gt;"",IF(Schülerdaten!H545&lt;&gt;"",Schülerdaten!H545,""),"")</f>
        <v/>
      </c>
      <c r="G542" s="146" t="str">
        <f>IF(AND(A542&lt;&gt;"",Schülerdaten!AC545&lt;&gt;""),IF(Schülerdaten!AC545=TRUE,INDEX(codesex,MATCH(Schülerdaten!I545,libsex,0)),Schülerdaten!I545),"")</f>
        <v/>
      </c>
      <c r="H542" s="147" t="str">
        <f>IF(A542&lt;&gt;"",IF(Schülerdaten!J545&lt;&gt;"",Schülerdaten!J545,""),"")</f>
        <v/>
      </c>
      <c r="I542" s="148" t="str">
        <f>IF(AND(A542&lt;&gt;"",Schülerdaten!AE545&lt;&gt;""),IF(Schülerdaten!AE545=TRUE,INDEX(codenat,MATCH(Schülerdaten!K545,libnat,0)),Schülerdaten!K545),"")</f>
        <v/>
      </c>
      <c r="J542" s="148" t="str">
        <f>IF(AND(A542&lt;&gt;"",Schülerdaten!AF545&lt;&gt;""),IF(Schülerdaten!AF545=TRUE,INDEX(codelangue,MATCH(Schülerdaten!L545,liblangue,0)),Schülerdaten!L545),"")</f>
        <v/>
      </c>
      <c r="K542" s="148" t="str">
        <f>IF(AND(A542&lt;&gt;"",Schülerdaten!AH545&lt;&gt;""),IF(Schülerdaten!AH545=TRUE,IF(INDEX(codegem,MATCH(Schülerdaten!M545,libgem,0))&lt;8000,INDEX(codegem,MATCH(Schülerdaten!M545,libgem,0)),""),Schülerdaten!M545),"")</f>
        <v/>
      </c>
      <c r="L542" s="148" t="str">
        <f>IF(AND(A542&lt;&gt;"",Schülerdaten!AH545&lt;&gt;""),IF(Schülerdaten!AH545=TRUE,INDEX(codegemhist,MATCH(Schülerdaten!M545,libgem,0)),""),"")</f>
        <v/>
      </c>
      <c r="M542" s="148" t="str">
        <f>IF(AND(A542&lt;&gt;"",Schülerdaten!AH545&lt;&gt;""),IF(Schülerdaten!AH545=TRUE,IF(INDEX(codegem,MATCH(Schülerdaten!M545,libgem,0))&gt;=8000,INDEX(codegem,MATCH(Schülerdaten!M545,libgem,0)),""),Schülerdaten!M545),"")</f>
        <v/>
      </c>
      <c r="N542" s="148" t="str">
        <f>IF(AND(A542&lt;&gt;"",Schülerdaten!AI545&lt;&gt;""),IF(Schülerdaten!AI545=TRUE,INDEX(codeschart,MATCH(Schülerdaten!N545,libschart,0)),Schülerdaten!N545),"")</f>
        <v/>
      </c>
      <c r="O542" s="148" t="str">
        <f>IF(AND(A542&lt;&gt;"",Schülerdaten!O545&lt;&gt;""),Schülerdaten!O545,"")</f>
        <v/>
      </c>
      <c r="P542" s="148" t="str">
        <f>IF(AND(A542&lt;&gt;"",Schülerdaten!AK545&lt;&gt;""),IF(Schülerdaten!AK545=TRUE,INDEX(codeform,MATCH(Schülerdaten!P545,libform,0)),Schülerdaten!P545),"")</f>
        <v/>
      </c>
      <c r="Q542" s="148" t="str">
        <f>IF(AND(A542&lt;&gt;"",Schülerdaten!AL545&lt;&gt;""),IF(Schülerdaten!AL545=TRUE,INDEX(codespe,MATCH(Schülerdaten!Q545,libspe,0)),Schülerdaten!Q545),"")</f>
        <v/>
      </c>
      <c r="R542" s="148" t="str">
        <f>IF(AND(A542&lt;&gt;"",OR(Schülerdaten!AM545&lt;&gt;"",Schülerdaten!AT545=FALSE)),IF(Schülerdaten!AM545=TRUE,INDEX(codemp1,MATCH(Schülerdaten!R545,libmp1,0)),IF(Schülerdaten!AT545=FALSE,0,Schülerdaten!R545)),"")</f>
        <v/>
      </c>
      <c r="S542" s="148" t="str">
        <f t="shared" si="25"/>
        <v/>
      </c>
      <c r="T542" s="148" t="str">
        <f t="shared" si="26"/>
        <v/>
      </c>
      <c r="U542" s="148" t="str">
        <f>IF(AND(A542&lt;&gt;"",Schülerdaten!S545&lt;&gt;""),Schülerdaten!S545,"")</f>
        <v/>
      </c>
      <c r="V542" s="148" t="str">
        <f>IF(AND(A542&lt;&gt;"",Schülerdaten!T545&lt;&gt;""),Schülerdaten!T545,"")</f>
        <v/>
      </c>
      <c r="W542" s="148" t="str">
        <f>IF(AND(A542&lt;&gt;"",Schülerdaten!U545&lt;&gt;""),Schülerdaten!U545,"")</f>
        <v/>
      </c>
      <c r="X542" s="148" t="str">
        <f>IF(AND(A542&lt;&gt;"",Schülerdaten!V545&lt;&gt;""),Schülerdaten!V545,"")</f>
        <v/>
      </c>
      <c r="Y542" s="148" t="str">
        <f>IF(AND(A542&lt;&gt;"",Schülerdaten!W545&lt;&gt;""),Schülerdaten!W545,"")</f>
        <v/>
      </c>
      <c r="Z542" s="148" t="str">
        <f>IF(AND(A542&lt;&gt;"",Schülerdaten!X545&lt;&gt;""),Schülerdaten!X545,"")</f>
        <v/>
      </c>
    </row>
    <row r="543" spans="1:26" x14ac:dyDescent="0.2">
      <c r="A543" s="146" t="str">
        <f>IF(OR(Schülerdaten!$C546&lt;&gt;""),Schülerdaten!A546,"")</f>
        <v/>
      </c>
      <c r="B543" s="146" t="str">
        <f>IF(A543&lt;&gt;"",Schülerdaten!B546,"")</f>
        <v/>
      </c>
      <c r="C543" s="146" t="str">
        <f>IF(AND(A543&lt;&gt;"",Schülerdaten!F546&lt;&gt;""),IF(INDEX(codeclint,MATCH(Schülerdaten!F546,libclint,0))&lt;&gt;"",INDEX(codeclint,MATCH(Schülerdaten!F546,libclint,0)),""),"")</f>
        <v/>
      </c>
      <c r="D543" s="146" t="str">
        <f t="shared" si="24"/>
        <v/>
      </c>
      <c r="E543" s="146" t="str">
        <f>IF(A543&lt;&gt;"",IF(Schülerdaten!G546&lt;&gt;"",IF(Schülerdaten!AB546&lt;&gt;"",IF(Schülerdaten!G546="LOC.ID",CONCATENATE("LOC.",Schülerdaten!AU$5),Schülerdaten!G546),""),""),"")</f>
        <v/>
      </c>
      <c r="F543" s="146" t="str">
        <f>IF(A543&lt;&gt;"",IF(Schülerdaten!H546&lt;&gt;"",Schülerdaten!H546,""),"")</f>
        <v/>
      </c>
      <c r="G543" s="146" t="str">
        <f>IF(AND(A543&lt;&gt;"",Schülerdaten!AC546&lt;&gt;""),IF(Schülerdaten!AC546=TRUE,INDEX(codesex,MATCH(Schülerdaten!I546,libsex,0)),Schülerdaten!I546),"")</f>
        <v/>
      </c>
      <c r="H543" s="147" t="str">
        <f>IF(A543&lt;&gt;"",IF(Schülerdaten!J546&lt;&gt;"",Schülerdaten!J546,""),"")</f>
        <v/>
      </c>
      <c r="I543" s="148" t="str">
        <f>IF(AND(A543&lt;&gt;"",Schülerdaten!AE546&lt;&gt;""),IF(Schülerdaten!AE546=TRUE,INDEX(codenat,MATCH(Schülerdaten!K546,libnat,0)),Schülerdaten!K546),"")</f>
        <v/>
      </c>
      <c r="J543" s="148" t="str">
        <f>IF(AND(A543&lt;&gt;"",Schülerdaten!AF546&lt;&gt;""),IF(Schülerdaten!AF546=TRUE,INDEX(codelangue,MATCH(Schülerdaten!L546,liblangue,0)),Schülerdaten!L546),"")</f>
        <v/>
      </c>
      <c r="K543" s="148" t="str">
        <f>IF(AND(A543&lt;&gt;"",Schülerdaten!AH546&lt;&gt;""),IF(Schülerdaten!AH546=TRUE,IF(INDEX(codegem,MATCH(Schülerdaten!M546,libgem,0))&lt;8000,INDEX(codegem,MATCH(Schülerdaten!M546,libgem,0)),""),Schülerdaten!M546),"")</f>
        <v/>
      </c>
      <c r="L543" s="148" t="str">
        <f>IF(AND(A543&lt;&gt;"",Schülerdaten!AH546&lt;&gt;""),IF(Schülerdaten!AH546=TRUE,INDEX(codegemhist,MATCH(Schülerdaten!M546,libgem,0)),""),"")</f>
        <v/>
      </c>
      <c r="M543" s="148" t="str">
        <f>IF(AND(A543&lt;&gt;"",Schülerdaten!AH546&lt;&gt;""),IF(Schülerdaten!AH546=TRUE,IF(INDEX(codegem,MATCH(Schülerdaten!M546,libgem,0))&gt;=8000,INDEX(codegem,MATCH(Schülerdaten!M546,libgem,0)),""),Schülerdaten!M546),"")</f>
        <v/>
      </c>
      <c r="N543" s="148" t="str">
        <f>IF(AND(A543&lt;&gt;"",Schülerdaten!AI546&lt;&gt;""),IF(Schülerdaten!AI546=TRUE,INDEX(codeschart,MATCH(Schülerdaten!N546,libschart,0)),Schülerdaten!N546),"")</f>
        <v/>
      </c>
      <c r="O543" s="148" t="str">
        <f>IF(AND(A543&lt;&gt;"",Schülerdaten!O546&lt;&gt;""),Schülerdaten!O546,"")</f>
        <v/>
      </c>
      <c r="P543" s="148" t="str">
        <f>IF(AND(A543&lt;&gt;"",Schülerdaten!AK546&lt;&gt;""),IF(Schülerdaten!AK546=TRUE,INDEX(codeform,MATCH(Schülerdaten!P546,libform,0)),Schülerdaten!P546),"")</f>
        <v/>
      </c>
      <c r="Q543" s="148" t="str">
        <f>IF(AND(A543&lt;&gt;"",Schülerdaten!AL546&lt;&gt;""),IF(Schülerdaten!AL546=TRUE,INDEX(codespe,MATCH(Schülerdaten!Q546,libspe,0)),Schülerdaten!Q546),"")</f>
        <v/>
      </c>
      <c r="R543" s="148" t="str">
        <f>IF(AND(A543&lt;&gt;"",OR(Schülerdaten!AM546&lt;&gt;"",Schülerdaten!AT546=FALSE)),IF(Schülerdaten!AM546=TRUE,INDEX(codemp1,MATCH(Schülerdaten!R546,libmp1,0)),IF(Schülerdaten!AT546=FALSE,0,Schülerdaten!R546)),"")</f>
        <v/>
      </c>
      <c r="S543" s="148" t="str">
        <f t="shared" si="25"/>
        <v/>
      </c>
      <c r="T543" s="148" t="str">
        <f t="shared" si="26"/>
        <v/>
      </c>
      <c r="U543" s="148" t="str">
        <f>IF(AND(A543&lt;&gt;"",Schülerdaten!S546&lt;&gt;""),Schülerdaten!S546,"")</f>
        <v/>
      </c>
      <c r="V543" s="148" t="str">
        <f>IF(AND(A543&lt;&gt;"",Schülerdaten!T546&lt;&gt;""),Schülerdaten!T546,"")</f>
        <v/>
      </c>
      <c r="W543" s="148" t="str">
        <f>IF(AND(A543&lt;&gt;"",Schülerdaten!U546&lt;&gt;""),Schülerdaten!U546,"")</f>
        <v/>
      </c>
      <c r="X543" s="148" t="str">
        <f>IF(AND(A543&lt;&gt;"",Schülerdaten!V546&lt;&gt;""),Schülerdaten!V546,"")</f>
        <v/>
      </c>
      <c r="Y543" s="148" t="str">
        <f>IF(AND(A543&lt;&gt;"",Schülerdaten!W546&lt;&gt;""),Schülerdaten!W546,"")</f>
        <v/>
      </c>
      <c r="Z543" s="148" t="str">
        <f>IF(AND(A543&lt;&gt;"",Schülerdaten!X546&lt;&gt;""),Schülerdaten!X546,"")</f>
        <v/>
      </c>
    </row>
    <row r="544" spans="1:26" x14ac:dyDescent="0.2">
      <c r="A544" s="146" t="str">
        <f>IF(OR(Schülerdaten!$C547&lt;&gt;""),Schülerdaten!A547,"")</f>
        <v/>
      </c>
      <c r="B544" s="146" t="str">
        <f>IF(A544&lt;&gt;"",Schülerdaten!B547,"")</f>
        <v/>
      </c>
      <c r="C544" s="146" t="str">
        <f>IF(AND(A544&lt;&gt;"",Schülerdaten!F547&lt;&gt;""),IF(INDEX(codeclint,MATCH(Schülerdaten!F547,libclint,0))&lt;&gt;"",INDEX(codeclint,MATCH(Schülerdaten!F547,libclint,0)),""),"")</f>
        <v/>
      </c>
      <c r="D544" s="146" t="str">
        <f t="shared" si="24"/>
        <v/>
      </c>
      <c r="E544" s="146" t="str">
        <f>IF(A544&lt;&gt;"",IF(Schülerdaten!G547&lt;&gt;"",IF(Schülerdaten!AB547&lt;&gt;"",IF(Schülerdaten!G547="LOC.ID",CONCATENATE("LOC.",Schülerdaten!AU$5),Schülerdaten!G547),""),""),"")</f>
        <v/>
      </c>
      <c r="F544" s="146" t="str">
        <f>IF(A544&lt;&gt;"",IF(Schülerdaten!H547&lt;&gt;"",Schülerdaten!H547,""),"")</f>
        <v/>
      </c>
      <c r="G544" s="146" t="str">
        <f>IF(AND(A544&lt;&gt;"",Schülerdaten!AC547&lt;&gt;""),IF(Schülerdaten!AC547=TRUE,INDEX(codesex,MATCH(Schülerdaten!I547,libsex,0)),Schülerdaten!I547),"")</f>
        <v/>
      </c>
      <c r="H544" s="147" t="str">
        <f>IF(A544&lt;&gt;"",IF(Schülerdaten!J547&lt;&gt;"",Schülerdaten!J547,""),"")</f>
        <v/>
      </c>
      <c r="I544" s="148" t="str">
        <f>IF(AND(A544&lt;&gt;"",Schülerdaten!AE547&lt;&gt;""),IF(Schülerdaten!AE547=TRUE,INDEX(codenat,MATCH(Schülerdaten!K547,libnat,0)),Schülerdaten!K547),"")</f>
        <v/>
      </c>
      <c r="J544" s="148" t="str">
        <f>IF(AND(A544&lt;&gt;"",Schülerdaten!AF547&lt;&gt;""),IF(Schülerdaten!AF547=TRUE,INDEX(codelangue,MATCH(Schülerdaten!L547,liblangue,0)),Schülerdaten!L547),"")</f>
        <v/>
      </c>
      <c r="K544" s="148" t="str">
        <f>IF(AND(A544&lt;&gt;"",Schülerdaten!AH547&lt;&gt;""),IF(Schülerdaten!AH547=TRUE,IF(INDEX(codegem,MATCH(Schülerdaten!M547,libgem,0))&lt;8000,INDEX(codegem,MATCH(Schülerdaten!M547,libgem,0)),""),Schülerdaten!M547),"")</f>
        <v/>
      </c>
      <c r="L544" s="148" t="str">
        <f>IF(AND(A544&lt;&gt;"",Schülerdaten!AH547&lt;&gt;""),IF(Schülerdaten!AH547=TRUE,INDEX(codegemhist,MATCH(Schülerdaten!M547,libgem,0)),""),"")</f>
        <v/>
      </c>
      <c r="M544" s="148" t="str">
        <f>IF(AND(A544&lt;&gt;"",Schülerdaten!AH547&lt;&gt;""),IF(Schülerdaten!AH547=TRUE,IF(INDEX(codegem,MATCH(Schülerdaten!M547,libgem,0))&gt;=8000,INDEX(codegem,MATCH(Schülerdaten!M547,libgem,0)),""),Schülerdaten!M547),"")</f>
        <v/>
      </c>
      <c r="N544" s="148" t="str">
        <f>IF(AND(A544&lt;&gt;"",Schülerdaten!AI547&lt;&gt;""),IF(Schülerdaten!AI547=TRUE,INDEX(codeschart,MATCH(Schülerdaten!N547,libschart,0)),Schülerdaten!N547),"")</f>
        <v/>
      </c>
      <c r="O544" s="148" t="str">
        <f>IF(AND(A544&lt;&gt;"",Schülerdaten!O547&lt;&gt;""),Schülerdaten!O547,"")</f>
        <v/>
      </c>
      <c r="P544" s="148" t="str">
        <f>IF(AND(A544&lt;&gt;"",Schülerdaten!AK547&lt;&gt;""),IF(Schülerdaten!AK547=TRUE,INDEX(codeform,MATCH(Schülerdaten!P547,libform,0)),Schülerdaten!P547),"")</f>
        <v/>
      </c>
      <c r="Q544" s="148" t="str">
        <f>IF(AND(A544&lt;&gt;"",Schülerdaten!AL547&lt;&gt;""),IF(Schülerdaten!AL547=TRUE,INDEX(codespe,MATCH(Schülerdaten!Q547,libspe,0)),Schülerdaten!Q547),"")</f>
        <v/>
      </c>
      <c r="R544" s="148" t="str">
        <f>IF(AND(A544&lt;&gt;"",OR(Schülerdaten!AM547&lt;&gt;"",Schülerdaten!AT547=FALSE)),IF(Schülerdaten!AM547=TRUE,INDEX(codemp1,MATCH(Schülerdaten!R547,libmp1,0)),IF(Schülerdaten!AT547=FALSE,0,Schülerdaten!R547)),"")</f>
        <v/>
      </c>
      <c r="S544" s="148" t="str">
        <f t="shared" si="25"/>
        <v/>
      </c>
      <c r="T544" s="148" t="str">
        <f t="shared" si="26"/>
        <v/>
      </c>
      <c r="U544" s="148" t="str">
        <f>IF(AND(A544&lt;&gt;"",Schülerdaten!S547&lt;&gt;""),Schülerdaten!S547,"")</f>
        <v/>
      </c>
      <c r="V544" s="148" t="str">
        <f>IF(AND(A544&lt;&gt;"",Schülerdaten!T547&lt;&gt;""),Schülerdaten!T547,"")</f>
        <v/>
      </c>
      <c r="W544" s="148" t="str">
        <f>IF(AND(A544&lt;&gt;"",Schülerdaten!U547&lt;&gt;""),Schülerdaten!U547,"")</f>
        <v/>
      </c>
      <c r="X544" s="148" t="str">
        <f>IF(AND(A544&lt;&gt;"",Schülerdaten!V547&lt;&gt;""),Schülerdaten!V547,"")</f>
        <v/>
      </c>
      <c r="Y544" s="148" t="str">
        <f>IF(AND(A544&lt;&gt;"",Schülerdaten!W547&lt;&gt;""),Schülerdaten!W547,"")</f>
        <v/>
      </c>
      <c r="Z544" s="148" t="str">
        <f>IF(AND(A544&lt;&gt;"",Schülerdaten!X547&lt;&gt;""),Schülerdaten!X547,"")</f>
        <v/>
      </c>
    </row>
    <row r="545" spans="1:26" x14ac:dyDescent="0.2">
      <c r="A545" s="146" t="str">
        <f>IF(OR(Schülerdaten!$C548&lt;&gt;""),Schülerdaten!A548,"")</f>
        <v/>
      </c>
      <c r="B545" s="146" t="str">
        <f>IF(A545&lt;&gt;"",Schülerdaten!B548,"")</f>
        <v/>
      </c>
      <c r="C545" s="146" t="str">
        <f>IF(AND(A545&lt;&gt;"",Schülerdaten!F548&lt;&gt;""),IF(INDEX(codeclint,MATCH(Schülerdaten!F548,libclint,0))&lt;&gt;"",INDEX(codeclint,MATCH(Schülerdaten!F548,libclint,0)),""),"")</f>
        <v/>
      </c>
      <c r="D545" s="146" t="str">
        <f t="shared" si="24"/>
        <v/>
      </c>
      <c r="E545" s="146" t="str">
        <f>IF(A545&lt;&gt;"",IF(Schülerdaten!G548&lt;&gt;"",IF(Schülerdaten!AB548&lt;&gt;"",IF(Schülerdaten!G548="LOC.ID",CONCATENATE("LOC.",Schülerdaten!AU$5),Schülerdaten!G548),""),""),"")</f>
        <v/>
      </c>
      <c r="F545" s="146" t="str">
        <f>IF(A545&lt;&gt;"",IF(Schülerdaten!H548&lt;&gt;"",Schülerdaten!H548,""),"")</f>
        <v/>
      </c>
      <c r="G545" s="146" t="str">
        <f>IF(AND(A545&lt;&gt;"",Schülerdaten!AC548&lt;&gt;""),IF(Schülerdaten!AC548=TRUE,INDEX(codesex,MATCH(Schülerdaten!I548,libsex,0)),Schülerdaten!I548),"")</f>
        <v/>
      </c>
      <c r="H545" s="147" t="str">
        <f>IF(A545&lt;&gt;"",IF(Schülerdaten!J548&lt;&gt;"",Schülerdaten!J548,""),"")</f>
        <v/>
      </c>
      <c r="I545" s="148" t="str">
        <f>IF(AND(A545&lt;&gt;"",Schülerdaten!AE548&lt;&gt;""),IF(Schülerdaten!AE548=TRUE,INDEX(codenat,MATCH(Schülerdaten!K548,libnat,0)),Schülerdaten!K548),"")</f>
        <v/>
      </c>
      <c r="J545" s="148" t="str">
        <f>IF(AND(A545&lt;&gt;"",Schülerdaten!AF548&lt;&gt;""),IF(Schülerdaten!AF548=TRUE,INDEX(codelangue,MATCH(Schülerdaten!L548,liblangue,0)),Schülerdaten!L548),"")</f>
        <v/>
      </c>
      <c r="K545" s="148" t="str">
        <f>IF(AND(A545&lt;&gt;"",Schülerdaten!AH548&lt;&gt;""),IF(Schülerdaten!AH548=TRUE,IF(INDEX(codegem,MATCH(Schülerdaten!M548,libgem,0))&lt;8000,INDEX(codegem,MATCH(Schülerdaten!M548,libgem,0)),""),Schülerdaten!M548),"")</f>
        <v/>
      </c>
      <c r="L545" s="148" t="str">
        <f>IF(AND(A545&lt;&gt;"",Schülerdaten!AH548&lt;&gt;""),IF(Schülerdaten!AH548=TRUE,INDEX(codegemhist,MATCH(Schülerdaten!M548,libgem,0)),""),"")</f>
        <v/>
      </c>
      <c r="M545" s="148" t="str">
        <f>IF(AND(A545&lt;&gt;"",Schülerdaten!AH548&lt;&gt;""),IF(Schülerdaten!AH548=TRUE,IF(INDEX(codegem,MATCH(Schülerdaten!M548,libgem,0))&gt;=8000,INDEX(codegem,MATCH(Schülerdaten!M548,libgem,0)),""),Schülerdaten!M548),"")</f>
        <v/>
      </c>
      <c r="N545" s="148" t="str">
        <f>IF(AND(A545&lt;&gt;"",Schülerdaten!AI548&lt;&gt;""),IF(Schülerdaten!AI548=TRUE,INDEX(codeschart,MATCH(Schülerdaten!N548,libschart,0)),Schülerdaten!N548),"")</f>
        <v/>
      </c>
      <c r="O545" s="148" t="str">
        <f>IF(AND(A545&lt;&gt;"",Schülerdaten!O548&lt;&gt;""),Schülerdaten!O548,"")</f>
        <v/>
      </c>
      <c r="P545" s="148" t="str">
        <f>IF(AND(A545&lt;&gt;"",Schülerdaten!AK548&lt;&gt;""),IF(Schülerdaten!AK548=TRUE,INDEX(codeform,MATCH(Schülerdaten!P548,libform,0)),Schülerdaten!P548),"")</f>
        <v/>
      </c>
      <c r="Q545" s="148" t="str">
        <f>IF(AND(A545&lt;&gt;"",Schülerdaten!AL548&lt;&gt;""),IF(Schülerdaten!AL548=TRUE,INDEX(codespe,MATCH(Schülerdaten!Q548,libspe,0)),Schülerdaten!Q548),"")</f>
        <v/>
      </c>
      <c r="R545" s="148" t="str">
        <f>IF(AND(A545&lt;&gt;"",OR(Schülerdaten!AM548&lt;&gt;"",Schülerdaten!AT548=FALSE)),IF(Schülerdaten!AM548=TRUE,INDEX(codemp1,MATCH(Schülerdaten!R548,libmp1,0)),IF(Schülerdaten!AT548=FALSE,0,Schülerdaten!R548)),"")</f>
        <v/>
      </c>
      <c r="S545" s="148" t="str">
        <f t="shared" si="25"/>
        <v/>
      </c>
      <c r="T545" s="148" t="str">
        <f t="shared" si="26"/>
        <v/>
      </c>
      <c r="U545" s="148" t="str">
        <f>IF(AND(A545&lt;&gt;"",Schülerdaten!S548&lt;&gt;""),Schülerdaten!S548,"")</f>
        <v/>
      </c>
      <c r="V545" s="148" t="str">
        <f>IF(AND(A545&lt;&gt;"",Schülerdaten!T548&lt;&gt;""),Schülerdaten!T548,"")</f>
        <v/>
      </c>
      <c r="W545" s="148" t="str">
        <f>IF(AND(A545&lt;&gt;"",Schülerdaten!U548&lt;&gt;""),Schülerdaten!U548,"")</f>
        <v/>
      </c>
      <c r="X545" s="148" t="str">
        <f>IF(AND(A545&lt;&gt;"",Schülerdaten!V548&lt;&gt;""),Schülerdaten!V548,"")</f>
        <v/>
      </c>
      <c r="Y545" s="148" t="str">
        <f>IF(AND(A545&lt;&gt;"",Schülerdaten!W548&lt;&gt;""),Schülerdaten!W548,"")</f>
        <v/>
      </c>
      <c r="Z545" s="148" t="str">
        <f>IF(AND(A545&lt;&gt;"",Schülerdaten!X548&lt;&gt;""),Schülerdaten!X548,"")</f>
        <v/>
      </c>
    </row>
    <row r="546" spans="1:26" x14ac:dyDescent="0.2">
      <c r="A546" s="146" t="str">
        <f>IF(OR(Schülerdaten!$C549&lt;&gt;""),Schülerdaten!A549,"")</f>
        <v/>
      </c>
      <c r="B546" s="146" t="str">
        <f>IF(A546&lt;&gt;"",Schülerdaten!B549,"")</f>
        <v/>
      </c>
      <c r="C546" s="146" t="str">
        <f>IF(AND(A546&lt;&gt;"",Schülerdaten!F549&lt;&gt;""),IF(INDEX(codeclint,MATCH(Schülerdaten!F549,libclint,0))&lt;&gt;"",INDEX(codeclint,MATCH(Schülerdaten!F549,libclint,0)),""),"")</f>
        <v/>
      </c>
      <c r="D546" s="146" t="str">
        <f t="shared" si="24"/>
        <v/>
      </c>
      <c r="E546" s="146" t="str">
        <f>IF(A546&lt;&gt;"",IF(Schülerdaten!G549&lt;&gt;"",IF(Schülerdaten!AB549&lt;&gt;"",IF(Schülerdaten!G549="LOC.ID",CONCATENATE("LOC.",Schülerdaten!AU$5),Schülerdaten!G549),""),""),"")</f>
        <v/>
      </c>
      <c r="F546" s="146" t="str">
        <f>IF(A546&lt;&gt;"",IF(Schülerdaten!H549&lt;&gt;"",Schülerdaten!H549,""),"")</f>
        <v/>
      </c>
      <c r="G546" s="146" t="str">
        <f>IF(AND(A546&lt;&gt;"",Schülerdaten!AC549&lt;&gt;""),IF(Schülerdaten!AC549=TRUE,INDEX(codesex,MATCH(Schülerdaten!I549,libsex,0)),Schülerdaten!I549),"")</f>
        <v/>
      </c>
      <c r="H546" s="147" t="str">
        <f>IF(A546&lt;&gt;"",IF(Schülerdaten!J549&lt;&gt;"",Schülerdaten!J549,""),"")</f>
        <v/>
      </c>
      <c r="I546" s="148" t="str">
        <f>IF(AND(A546&lt;&gt;"",Schülerdaten!AE549&lt;&gt;""),IF(Schülerdaten!AE549=TRUE,INDEX(codenat,MATCH(Schülerdaten!K549,libnat,0)),Schülerdaten!K549),"")</f>
        <v/>
      </c>
      <c r="J546" s="148" t="str">
        <f>IF(AND(A546&lt;&gt;"",Schülerdaten!AF549&lt;&gt;""),IF(Schülerdaten!AF549=TRUE,INDEX(codelangue,MATCH(Schülerdaten!L549,liblangue,0)),Schülerdaten!L549),"")</f>
        <v/>
      </c>
      <c r="K546" s="148" t="str">
        <f>IF(AND(A546&lt;&gt;"",Schülerdaten!AH549&lt;&gt;""),IF(Schülerdaten!AH549=TRUE,IF(INDEX(codegem,MATCH(Schülerdaten!M549,libgem,0))&lt;8000,INDEX(codegem,MATCH(Schülerdaten!M549,libgem,0)),""),Schülerdaten!M549),"")</f>
        <v/>
      </c>
      <c r="L546" s="148" t="str">
        <f>IF(AND(A546&lt;&gt;"",Schülerdaten!AH549&lt;&gt;""),IF(Schülerdaten!AH549=TRUE,INDEX(codegemhist,MATCH(Schülerdaten!M549,libgem,0)),""),"")</f>
        <v/>
      </c>
      <c r="M546" s="148" t="str">
        <f>IF(AND(A546&lt;&gt;"",Schülerdaten!AH549&lt;&gt;""),IF(Schülerdaten!AH549=TRUE,IF(INDEX(codegem,MATCH(Schülerdaten!M549,libgem,0))&gt;=8000,INDEX(codegem,MATCH(Schülerdaten!M549,libgem,0)),""),Schülerdaten!M549),"")</f>
        <v/>
      </c>
      <c r="N546" s="148" t="str">
        <f>IF(AND(A546&lt;&gt;"",Schülerdaten!AI549&lt;&gt;""),IF(Schülerdaten!AI549=TRUE,INDEX(codeschart,MATCH(Schülerdaten!N549,libschart,0)),Schülerdaten!N549),"")</f>
        <v/>
      </c>
      <c r="O546" s="148" t="str">
        <f>IF(AND(A546&lt;&gt;"",Schülerdaten!O549&lt;&gt;""),Schülerdaten!O549,"")</f>
        <v/>
      </c>
      <c r="P546" s="148" t="str">
        <f>IF(AND(A546&lt;&gt;"",Schülerdaten!AK549&lt;&gt;""),IF(Schülerdaten!AK549=TRUE,INDEX(codeform,MATCH(Schülerdaten!P549,libform,0)),Schülerdaten!P549),"")</f>
        <v/>
      </c>
      <c r="Q546" s="148" t="str">
        <f>IF(AND(A546&lt;&gt;"",Schülerdaten!AL549&lt;&gt;""),IF(Schülerdaten!AL549=TRUE,INDEX(codespe,MATCH(Schülerdaten!Q549,libspe,0)),Schülerdaten!Q549),"")</f>
        <v/>
      </c>
      <c r="R546" s="148" t="str">
        <f>IF(AND(A546&lt;&gt;"",OR(Schülerdaten!AM549&lt;&gt;"",Schülerdaten!AT549=FALSE)),IF(Schülerdaten!AM549=TRUE,INDEX(codemp1,MATCH(Schülerdaten!R549,libmp1,0)),IF(Schülerdaten!AT549=FALSE,0,Schülerdaten!R549)),"")</f>
        <v/>
      </c>
      <c r="S546" s="148" t="str">
        <f t="shared" si="25"/>
        <v/>
      </c>
      <c r="T546" s="148" t="str">
        <f t="shared" si="26"/>
        <v/>
      </c>
      <c r="U546" s="148" t="str">
        <f>IF(AND(A546&lt;&gt;"",Schülerdaten!S549&lt;&gt;""),Schülerdaten!S549,"")</f>
        <v/>
      </c>
      <c r="V546" s="148" t="str">
        <f>IF(AND(A546&lt;&gt;"",Schülerdaten!T549&lt;&gt;""),Schülerdaten!T549,"")</f>
        <v/>
      </c>
      <c r="W546" s="148" t="str">
        <f>IF(AND(A546&lt;&gt;"",Schülerdaten!U549&lt;&gt;""),Schülerdaten!U549,"")</f>
        <v/>
      </c>
      <c r="X546" s="148" t="str">
        <f>IF(AND(A546&lt;&gt;"",Schülerdaten!V549&lt;&gt;""),Schülerdaten!V549,"")</f>
        <v/>
      </c>
      <c r="Y546" s="148" t="str">
        <f>IF(AND(A546&lt;&gt;"",Schülerdaten!W549&lt;&gt;""),Schülerdaten!W549,"")</f>
        <v/>
      </c>
      <c r="Z546" s="148" t="str">
        <f>IF(AND(A546&lt;&gt;"",Schülerdaten!X549&lt;&gt;""),Schülerdaten!X549,"")</f>
        <v/>
      </c>
    </row>
    <row r="547" spans="1:26" x14ac:dyDescent="0.2">
      <c r="A547" s="146" t="str">
        <f>IF(OR(Schülerdaten!$C550&lt;&gt;""),Schülerdaten!A550,"")</f>
        <v/>
      </c>
      <c r="B547" s="146" t="str">
        <f>IF(A547&lt;&gt;"",Schülerdaten!B550,"")</f>
        <v/>
      </c>
      <c r="C547" s="146" t="str">
        <f>IF(AND(A547&lt;&gt;"",Schülerdaten!F550&lt;&gt;""),IF(INDEX(codeclint,MATCH(Schülerdaten!F550,libclint,0))&lt;&gt;"",INDEX(codeclint,MATCH(Schülerdaten!F550,libclint,0)),""),"")</f>
        <v/>
      </c>
      <c r="D547" s="146" t="str">
        <f t="shared" si="24"/>
        <v/>
      </c>
      <c r="E547" s="146" t="str">
        <f>IF(A547&lt;&gt;"",IF(Schülerdaten!G550&lt;&gt;"",IF(Schülerdaten!AB550&lt;&gt;"",IF(Schülerdaten!G550="LOC.ID",CONCATENATE("LOC.",Schülerdaten!AU$5),Schülerdaten!G550),""),""),"")</f>
        <v/>
      </c>
      <c r="F547" s="146" t="str">
        <f>IF(A547&lt;&gt;"",IF(Schülerdaten!H550&lt;&gt;"",Schülerdaten!H550,""),"")</f>
        <v/>
      </c>
      <c r="G547" s="146" t="str">
        <f>IF(AND(A547&lt;&gt;"",Schülerdaten!AC550&lt;&gt;""),IF(Schülerdaten!AC550=TRUE,INDEX(codesex,MATCH(Schülerdaten!I550,libsex,0)),Schülerdaten!I550),"")</f>
        <v/>
      </c>
      <c r="H547" s="147" t="str">
        <f>IF(A547&lt;&gt;"",IF(Schülerdaten!J550&lt;&gt;"",Schülerdaten!J550,""),"")</f>
        <v/>
      </c>
      <c r="I547" s="148" t="str">
        <f>IF(AND(A547&lt;&gt;"",Schülerdaten!AE550&lt;&gt;""),IF(Schülerdaten!AE550=TRUE,INDEX(codenat,MATCH(Schülerdaten!K550,libnat,0)),Schülerdaten!K550),"")</f>
        <v/>
      </c>
      <c r="J547" s="148" t="str">
        <f>IF(AND(A547&lt;&gt;"",Schülerdaten!AF550&lt;&gt;""),IF(Schülerdaten!AF550=TRUE,INDEX(codelangue,MATCH(Schülerdaten!L550,liblangue,0)),Schülerdaten!L550),"")</f>
        <v/>
      </c>
      <c r="K547" s="148" t="str">
        <f>IF(AND(A547&lt;&gt;"",Schülerdaten!AH550&lt;&gt;""),IF(Schülerdaten!AH550=TRUE,IF(INDEX(codegem,MATCH(Schülerdaten!M550,libgem,0))&lt;8000,INDEX(codegem,MATCH(Schülerdaten!M550,libgem,0)),""),Schülerdaten!M550),"")</f>
        <v/>
      </c>
      <c r="L547" s="148" t="str">
        <f>IF(AND(A547&lt;&gt;"",Schülerdaten!AH550&lt;&gt;""),IF(Schülerdaten!AH550=TRUE,INDEX(codegemhist,MATCH(Schülerdaten!M550,libgem,0)),""),"")</f>
        <v/>
      </c>
      <c r="M547" s="148" t="str">
        <f>IF(AND(A547&lt;&gt;"",Schülerdaten!AH550&lt;&gt;""),IF(Schülerdaten!AH550=TRUE,IF(INDEX(codegem,MATCH(Schülerdaten!M550,libgem,0))&gt;=8000,INDEX(codegem,MATCH(Schülerdaten!M550,libgem,0)),""),Schülerdaten!M550),"")</f>
        <v/>
      </c>
      <c r="N547" s="148" t="str">
        <f>IF(AND(A547&lt;&gt;"",Schülerdaten!AI550&lt;&gt;""),IF(Schülerdaten!AI550=TRUE,INDEX(codeschart,MATCH(Schülerdaten!N550,libschart,0)),Schülerdaten!N550),"")</f>
        <v/>
      </c>
      <c r="O547" s="148" t="str">
        <f>IF(AND(A547&lt;&gt;"",Schülerdaten!O550&lt;&gt;""),Schülerdaten!O550,"")</f>
        <v/>
      </c>
      <c r="P547" s="148" t="str">
        <f>IF(AND(A547&lt;&gt;"",Schülerdaten!AK550&lt;&gt;""),IF(Schülerdaten!AK550=TRUE,INDEX(codeform,MATCH(Schülerdaten!P550,libform,0)),Schülerdaten!P550),"")</f>
        <v/>
      </c>
      <c r="Q547" s="148" t="str">
        <f>IF(AND(A547&lt;&gt;"",Schülerdaten!AL550&lt;&gt;""),IF(Schülerdaten!AL550=TRUE,INDEX(codespe,MATCH(Schülerdaten!Q550,libspe,0)),Schülerdaten!Q550),"")</f>
        <v/>
      </c>
      <c r="R547" s="148" t="str">
        <f>IF(AND(A547&lt;&gt;"",OR(Schülerdaten!AM550&lt;&gt;"",Schülerdaten!AT550=FALSE)),IF(Schülerdaten!AM550=TRUE,INDEX(codemp1,MATCH(Schülerdaten!R550,libmp1,0)),IF(Schülerdaten!AT550=FALSE,0,Schülerdaten!R550)),"")</f>
        <v/>
      </c>
      <c r="S547" s="148" t="str">
        <f t="shared" si="25"/>
        <v/>
      </c>
      <c r="T547" s="148" t="str">
        <f t="shared" si="26"/>
        <v/>
      </c>
      <c r="U547" s="148" t="str">
        <f>IF(AND(A547&lt;&gt;"",Schülerdaten!S550&lt;&gt;""),Schülerdaten!S550,"")</f>
        <v/>
      </c>
      <c r="V547" s="148" t="str">
        <f>IF(AND(A547&lt;&gt;"",Schülerdaten!T550&lt;&gt;""),Schülerdaten!T550,"")</f>
        <v/>
      </c>
      <c r="W547" s="148" t="str">
        <f>IF(AND(A547&lt;&gt;"",Schülerdaten!U550&lt;&gt;""),Schülerdaten!U550,"")</f>
        <v/>
      </c>
      <c r="X547" s="148" t="str">
        <f>IF(AND(A547&lt;&gt;"",Schülerdaten!V550&lt;&gt;""),Schülerdaten!V550,"")</f>
        <v/>
      </c>
      <c r="Y547" s="148" t="str">
        <f>IF(AND(A547&lt;&gt;"",Schülerdaten!W550&lt;&gt;""),Schülerdaten!W550,"")</f>
        <v/>
      </c>
      <c r="Z547" s="148" t="str">
        <f>IF(AND(A547&lt;&gt;"",Schülerdaten!X550&lt;&gt;""),Schülerdaten!X550,"")</f>
        <v/>
      </c>
    </row>
    <row r="548" spans="1:26" x14ac:dyDescent="0.2">
      <c r="A548" s="146" t="str">
        <f>IF(OR(Schülerdaten!$C551&lt;&gt;""),Schülerdaten!A551,"")</f>
        <v/>
      </c>
      <c r="B548" s="146" t="str">
        <f>IF(A548&lt;&gt;"",Schülerdaten!B551,"")</f>
        <v/>
      </c>
      <c r="C548" s="146" t="str">
        <f>IF(AND(A548&lt;&gt;"",Schülerdaten!F551&lt;&gt;""),IF(INDEX(codeclint,MATCH(Schülerdaten!F551,libclint,0))&lt;&gt;"",INDEX(codeclint,MATCH(Schülerdaten!F551,libclint,0)),""),"")</f>
        <v/>
      </c>
      <c r="D548" s="146" t="str">
        <f t="shared" si="24"/>
        <v/>
      </c>
      <c r="E548" s="146" t="str">
        <f>IF(A548&lt;&gt;"",IF(Schülerdaten!G551&lt;&gt;"",IF(Schülerdaten!AB551&lt;&gt;"",IF(Schülerdaten!G551="LOC.ID",CONCATENATE("LOC.",Schülerdaten!AU$5),Schülerdaten!G551),""),""),"")</f>
        <v/>
      </c>
      <c r="F548" s="146" t="str">
        <f>IF(A548&lt;&gt;"",IF(Schülerdaten!H551&lt;&gt;"",Schülerdaten!H551,""),"")</f>
        <v/>
      </c>
      <c r="G548" s="146" t="str">
        <f>IF(AND(A548&lt;&gt;"",Schülerdaten!AC551&lt;&gt;""),IF(Schülerdaten!AC551=TRUE,INDEX(codesex,MATCH(Schülerdaten!I551,libsex,0)),Schülerdaten!I551),"")</f>
        <v/>
      </c>
      <c r="H548" s="147" t="str">
        <f>IF(A548&lt;&gt;"",IF(Schülerdaten!J551&lt;&gt;"",Schülerdaten!J551,""),"")</f>
        <v/>
      </c>
      <c r="I548" s="148" t="str">
        <f>IF(AND(A548&lt;&gt;"",Schülerdaten!AE551&lt;&gt;""),IF(Schülerdaten!AE551=TRUE,INDEX(codenat,MATCH(Schülerdaten!K551,libnat,0)),Schülerdaten!K551),"")</f>
        <v/>
      </c>
      <c r="J548" s="148" t="str">
        <f>IF(AND(A548&lt;&gt;"",Schülerdaten!AF551&lt;&gt;""),IF(Schülerdaten!AF551=TRUE,INDEX(codelangue,MATCH(Schülerdaten!L551,liblangue,0)),Schülerdaten!L551),"")</f>
        <v/>
      </c>
      <c r="K548" s="148" t="str">
        <f>IF(AND(A548&lt;&gt;"",Schülerdaten!AH551&lt;&gt;""),IF(Schülerdaten!AH551=TRUE,IF(INDEX(codegem,MATCH(Schülerdaten!M551,libgem,0))&lt;8000,INDEX(codegem,MATCH(Schülerdaten!M551,libgem,0)),""),Schülerdaten!M551),"")</f>
        <v/>
      </c>
      <c r="L548" s="148" t="str">
        <f>IF(AND(A548&lt;&gt;"",Schülerdaten!AH551&lt;&gt;""),IF(Schülerdaten!AH551=TRUE,INDEX(codegemhist,MATCH(Schülerdaten!M551,libgem,0)),""),"")</f>
        <v/>
      </c>
      <c r="M548" s="148" t="str">
        <f>IF(AND(A548&lt;&gt;"",Schülerdaten!AH551&lt;&gt;""),IF(Schülerdaten!AH551=TRUE,IF(INDEX(codegem,MATCH(Schülerdaten!M551,libgem,0))&gt;=8000,INDEX(codegem,MATCH(Schülerdaten!M551,libgem,0)),""),Schülerdaten!M551),"")</f>
        <v/>
      </c>
      <c r="N548" s="148" t="str">
        <f>IF(AND(A548&lt;&gt;"",Schülerdaten!AI551&lt;&gt;""),IF(Schülerdaten!AI551=TRUE,INDEX(codeschart,MATCH(Schülerdaten!N551,libschart,0)),Schülerdaten!N551),"")</f>
        <v/>
      </c>
      <c r="O548" s="148" t="str">
        <f>IF(AND(A548&lt;&gt;"",Schülerdaten!O551&lt;&gt;""),Schülerdaten!O551,"")</f>
        <v/>
      </c>
      <c r="P548" s="148" t="str">
        <f>IF(AND(A548&lt;&gt;"",Schülerdaten!AK551&lt;&gt;""),IF(Schülerdaten!AK551=TRUE,INDEX(codeform,MATCH(Schülerdaten!P551,libform,0)),Schülerdaten!P551),"")</f>
        <v/>
      </c>
      <c r="Q548" s="148" t="str">
        <f>IF(AND(A548&lt;&gt;"",Schülerdaten!AL551&lt;&gt;""),IF(Schülerdaten!AL551=TRUE,INDEX(codespe,MATCH(Schülerdaten!Q551,libspe,0)),Schülerdaten!Q551),"")</f>
        <v/>
      </c>
      <c r="R548" s="148" t="str">
        <f>IF(AND(A548&lt;&gt;"",OR(Schülerdaten!AM551&lt;&gt;"",Schülerdaten!AT551=FALSE)),IF(Schülerdaten!AM551=TRUE,INDEX(codemp1,MATCH(Schülerdaten!R551,libmp1,0)),IF(Schülerdaten!AT551=FALSE,0,Schülerdaten!R551)),"")</f>
        <v/>
      </c>
      <c r="S548" s="148" t="str">
        <f t="shared" si="25"/>
        <v/>
      </c>
      <c r="T548" s="148" t="str">
        <f t="shared" si="26"/>
        <v/>
      </c>
      <c r="U548" s="148" t="str">
        <f>IF(AND(A548&lt;&gt;"",Schülerdaten!S551&lt;&gt;""),Schülerdaten!S551,"")</f>
        <v/>
      </c>
      <c r="V548" s="148" t="str">
        <f>IF(AND(A548&lt;&gt;"",Schülerdaten!T551&lt;&gt;""),Schülerdaten!T551,"")</f>
        <v/>
      </c>
      <c r="W548" s="148" t="str">
        <f>IF(AND(A548&lt;&gt;"",Schülerdaten!U551&lt;&gt;""),Schülerdaten!U551,"")</f>
        <v/>
      </c>
      <c r="X548" s="148" t="str">
        <f>IF(AND(A548&lt;&gt;"",Schülerdaten!V551&lt;&gt;""),Schülerdaten!V551,"")</f>
        <v/>
      </c>
      <c r="Y548" s="148" t="str">
        <f>IF(AND(A548&lt;&gt;"",Schülerdaten!W551&lt;&gt;""),Schülerdaten!W551,"")</f>
        <v/>
      </c>
      <c r="Z548" s="148" t="str">
        <f>IF(AND(A548&lt;&gt;"",Schülerdaten!X551&lt;&gt;""),Schülerdaten!X551,"")</f>
        <v/>
      </c>
    </row>
    <row r="549" spans="1:26" x14ac:dyDescent="0.2">
      <c r="A549" s="146" t="str">
        <f>IF(OR(Schülerdaten!$C552&lt;&gt;""),Schülerdaten!A552,"")</f>
        <v/>
      </c>
      <c r="B549" s="146" t="str">
        <f>IF(A549&lt;&gt;"",Schülerdaten!B552,"")</f>
        <v/>
      </c>
      <c r="C549" s="146" t="str">
        <f>IF(AND(A549&lt;&gt;"",Schülerdaten!F552&lt;&gt;""),IF(INDEX(codeclint,MATCH(Schülerdaten!F552,libclint,0))&lt;&gt;"",INDEX(codeclint,MATCH(Schülerdaten!F552,libclint,0)),""),"")</f>
        <v/>
      </c>
      <c r="D549" s="146" t="str">
        <f t="shared" si="24"/>
        <v/>
      </c>
      <c r="E549" s="146" t="str">
        <f>IF(A549&lt;&gt;"",IF(Schülerdaten!G552&lt;&gt;"",IF(Schülerdaten!AB552&lt;&gt;"",IF(Schülerdaten!G552="LOC.ID",CONCATENATE("LOC.",Schülerdaten!AU$5),Schülerdaten!G552),""),""),"")</f>
        <v/>
      </c>
      <c r="F549" s="146" t="str">
        <f>IF(A549&lt;&gt;"",IF(Schülerdaten!H552&lt;&gt;"",Schülerdaten!H552,""),"")</f>
        <v/>
      </c>
      <c r="G549" s="146" t="str">
        <f>IF(AND(A549&lt;&gt;"",Schülerdaten!AC552&lt;&gt;""),IF(Schülerdaten!AC552=TRUE,INDEX(codesex,MATCH(Schülerdaten!I552,libsex,0)),Schülerdaten!I552),"")</f>
        <v/>
      </c>
      <c r="H549" s="147" t="str">
        <f>IF(A549&lt;&gt;"",IF(Schülerdaten!J552&lt;&gt;"",Schülerdaten!J552,""),"")</f>
        <v/>
      </c>
      <c r="I549" s="148" t="str">
        <f>IF(AND(A549&lt;&gt;"",Schülerdaten!AE552&lt;&gt;""),IF(Schülerdaten!AE552=TRUE,INDEX(codenat,MATCH(Schülerdaten!K552,libnat,0)),Schülerdaten!K552),"")</f>
        <v/>
      </c>
      <c r="J549" s="148" t="str">
        <f>IF(AND(A549&lt;&gt;"",Schülerdaten!AF552&lt;&gt;""),IF(Schülerdaten!AF552=TRUE,INDEX(codelangue,MATCH(Schülerdaten!L552,liblangue,0)),Schülerdaten!L552),"")</f>
        <v/>
      </c>
      <c r="K549" s="148" t="str">
        <f>IF(AND(A549&lt;&gt;"",Schülerdaten!AH552&lt;&gt;""),IF(Schülerdaten!AH552=TRUE,IF(INDEX(codegem,MATCH(Schülerdaten!M552,libgem,0))&lt;8000,INDEX(codegem,MATCH(Schülerdaten!M552,libgem,0)),""),Schülerdaten!M552),"")</f>
        <v/>
      </c>
      <c r="L549" s="148" t="str">
        <f>IF(AND(A549&lt;&gt;"",Schülerdaten!AH552&lt;&gt;""),IF(Schülerdaten!AH552=TRUE,INDEX(codegemhist,MATCH(Schülerdaten!M552,libgem,0)),""),"")</f>
        <v/>
      </c>
      <c r="M549" s="148" t="str">
        <f>IF(AND(A549&lt;&gt;"",Schülerdaten!AH552&lt;&gt;""),IF(Schülerdaten!AH552=TRUE,IF(INDEX(codegem,MATCH(Schülerdaten!M552,libgem,0))&gt;=8000,INDEX(codegem,MATCH(Schülerdaten!M552,libgem,0)),""),Schülerdaten!M552),"")</f>
        <v/>
      </c>
      <c r="N549" s="148" t="str">
        <f>IF(AND(A549&lt;&gt;"",Schülerdaten!AI552&lt;&gt;""),IF(Schülerdaten!AI552=TRUE,INDEX(codeschart,MATCH(Schülerdaten!N552,libschart,0)),Schülerdaten!N552),"")</f>
        <v/>
      </c>
      <c r="O549" s="148" t="str">
        <f>IF(AND(A549&lt;&gt;"",Schülerdaten!O552&lt;&gt;""),Schülerdaten!O552,"")</f>
        <v/>
      </c>
      <c r="P549" s="148" t="str">
        <f>IF(AND(A549&lt;&gt;"",Schülerdaten!AK552&lt;&gt;""),IF(Schülerdaten!AK552=TRUE,INDEX(codeform,MATCH(Schülerdaten!P552,libform,0)),Schülerdaten!P552),"")</f>
        <v/>
      </c>
      <c r="Q549" s="148" t="str">
        <f>IF(AND(A549&lt;&gt;"",Schülerdaten!AL552&lt;&gt;""),IF(Schülerdaten!AL552=TRUE,INDEX(codespe,MATCH(Schülerdaten!Q552,libspe,0)),Schülerdaten!Q552),"")</f>
        <v/>
      </c>
      <c r="R549" s="148" t="str">
        <f>IF(AND(A549&lt;&gt;"",OR(Schülerdaten!AM552&lt;&gt;"",Schülerdaten!AT552=FALSE)),IF(Schülerdaten!AM552=TRUE,INDEX(codemp1,MATCH(Schülerdaten!R552,libmp1,0)),IF(Schülerdaten!AT552=FALSE,0,Schülerdaten!R552)),"")</f>
        <v/>
      </c>
      <c r="S549" s="148" t="str">
        <f t="shared" si="25"/>
        <v/>
      </c>
      <c r="T549" s="148" t="str">
        <f t="shared" si="26"/>
        <v/>
      </c>
      <c r="U549" s="148" t="str">
        <f>IF(AND(A549&lt;&gt;"",Schülerdaten!S552&lt;&gt;""),Schülerdaten!S552,"")</f>
        <v/>
      </c>
      <c r="V549" s="148" t="str">
        <f>IF(AND(A549&lt;&gt;"",Schülerdaten!T552&lt;&gt;""),Schülerdaten!T552,"")</f>
        <v/>
      </c>
      <c r="W549" s="148" t="str">
        <f>IF(AND(A549&lt;&gt;"",Schülerdaten!U552&lt;&gt;""),Schülerdaten!U552,"")</f>
        <v/>
      </c>
      <c r="X549" s="148" t="str">
        <f>IF(AND(A549&lt;&gt;"",Schülerdaten!V552&lt;&gt;""),Schülerdaten!V552,"")</f>
        <v/>
      </c>
      <c r="Y549" s="148" t="str">
        <f>IF(AND(A549&lt;&gt;"",Schülerdaten!W552&lt;&gt;""),Schülerdaten!W552,"")</f>
        <v/>
      </c>
      <c r="Z549" s="148" t="str">
        <f>IF(AND(A549&lt;&gt;"",Schülerdaten!X552&lt;&gt;""),Schülerdaten!X552,"")</f>
        <v/>
      </c>
    </row>
    <row r="550" spans="1:26" x14ac:dyDescent="0.2">
      <c r="A550" s="146" t="str">
        <f>IF(OR(Schülerdaten!$C553&lt;&gt;""),Schülerdaten!A553,"")</f>
        <v/>
      </c>
      <c r="B550" s="146" t="str">
        <f>IF(A550&lt;&gt;"",Schülerdaten!B553,"")</f>
        <v/>
      </c>
      <c r="C550" s="146" t="str">
        <f>IF(AND(A550&lt;&gt;"",Schülerdaten!F553&lt;&gt;""),IF(INDEX(codeclint,MATCH(Schülerdaten!F553,libclint,0))&lt;&gt;"",INDEX(codeclint,MATCH(Schülerdaten!F553,libclint,0)),""),"")</f>
        <v/>
      </c>
      <c r="D550" s="146" t="str">
        <f t="shared" si="24"/>
        <v/>
      </c>
      <c r="E550" s="146" t="str">
        <f>IF(A550&lt;&gt;"",IF(Schülerdaten!G553&lt;&gt;"",IF(Schülerdaten!AB553&lt;&gt;"",IF(Schülerdaten!G553="LOC.ID",CONCATENATE("LOC.",Schülerdaten!AU$5),Schülerdaten!G553),""),""),"")</f>
        <v/>
      </c>
      <c r="F550" s="146" t="str">
        <f>IF(A550&lt;&gt;"",IF(Schülerdaten!H553&lt;&gt;"",Schülerdaten!H553,""),"")</f>
        <v/>
      </c>
      <c r="G550" s="146" t="str">
        <f>IF(AND(A550&lt;&gt;"",Schülerdaten!AC553&lt;&gt;""),IF(Schülerdaten!AC553=TRUE,INDEX(codesex,MATCH(Schülerdaten!I553,libsex,0)),Schülerdaten!I553),"")</f>
        <v/>
      </c>
      <c r="H550" s="147" t="str">
        <f>IF(A550&lt;&gt;"",IF(Schülerdaten!J553&lt;&gt;"",Schülerdaten!J553,""),"")</f>
        <v/>
      </c>
      <c r="I550" s="148" t="str">
        <f>IF(AND(A550&lt;&gt;"",Schülerdaten!AE553&lt;&gt;""),IF(Schülerdaten!AE553=TRUE,INDEX(codenat,MATCH(Schülerdaten!K553,libnat,0)),Schülerdaten!K553),"")</f>
        <v/>
      </c>
      <c r="J550" s="148" t="str">
        <f>IF(AND(A550&lt;&gt;"",Schülerdaten!AF553&lt;&gt;""),IF(Schülerdaten!AF553=TRUE,INDEX(codelangue,MATCH(Schülerdaten!L553,liblangue,0)),Schülerdaten!L553),"")</f>
        <v/>
      </c>
      <c r="K550" s="148" t="str">
        <f>IF(AND(A550&lt;&gt;"",Schülerdaten!AH553&lt;&gt;""),IF(Schülerdaten!AH553=TRUE,IF(INDEX(codegem,MATCH(Schülerdaten!M553,libgem,0))&lt;8000,INDEX(codegem,MATCH(Schülerdaten!M553,libgem,0)),""),Schülerdaten!M553),"")</f>
        <v/>
      </c>
      <c r="L550" s="148" t="str">
        <f>IF(AND(A550&lt;&gt;"",Schülerdaten!AH553&lt;&gt;""),IF(Schülerdaten!AH553=TRUE,INDEX(codegemhist,MATCH(Schülerdaten!M553,libgem,0)),""),"")</f>
        <v/>
      </c>
      <c r="M550" s="148" t="str">
        <f>IF(AND(A550&lt;&gt;"",Schülerdaten!AH553&lt;&gt;""),IF(Schülerdaten!AH553=TRUE,IF(INDEX(codegem,MATCH(Schülerdaten!M553,libgem,0))&gt;=8000,INDEX(codegem,MATCH(Schülerdaten!M553,libgem,0)),""),Schülerdaten!M553),"")</f>
        <v/>
      </c>
      <c r="N550" s="148" t="str">
        <f>IF(AND(A550&lt;&gt;"",Schülerdaten!AI553&lt;&gt;""),IF(Schülerdaten!AI553=TRUE,INDEX(codeschart,MATCH(Schülerdaten!N553,libschart,0)),Schülerdaten!N553),"")</f>
        <v/>
      </c>
      <c r="O550" s="148" t="str">
        <f>IF(AND(A550&lt;&gt;"",Schülerdaten!O553&lt;&gt;""),Schülerdaten!O553,"")</f>
        <v/>
      </c>
      <c r="P550" s="148" t="str">
        <f>IF(AND(A550&lt;&gt;"",Schülerdaten!AK553&lt;&gt;""),IF(Schülerdaten!AK553=TRUE,INDEX(codeform,MATCH(Schülerdaten!P553,libform,0)),Schülerdaten!P553),"")</f>
        <v/>
      </c>
      <c r="Q550" s="148" t="str">
        <f>IF(AND(A550&lt;&gt;"",Schülerdaten!AL553&lt;&gt;""),IF(Schülerdaten!AL553=TRUE,INDEX(codespe,MATCH(Schülerdaten!Q553,libspe,0)),Schülerdaten!Q553),"")</f>
        <v/>
      </c>
      <c r="R550" s="148" t="str">
        <f>IF(AND(A550&lt;&gt;"",OR(Schülerdaten!AM553&lt;&gt;"",Schülerdaten!AT553=FALSE)),IF(Schülerdaten!AM553=TRUE,INDEX(codemp1,MATCH(Schülerdaten!R553,libmp1,0)),IF(Schülerdaten!AT553=FALSE,0,Schülerdaten!R553)),"")</f>
        <v/>
      </c>
      <c r="S550" s="148" t="str">
        <f t="shared" si="25"/>
        <v/>
      </c>
      <c r="T550" s="148" t="str">
        <f t="shared" si="26"/>
        <v/>
      </c>
      <c r="U550" s="148" t="str">
        <f>IF(AND(A550&lt;&gt;"",Schülerdaten!S553&lt;&gt;""),Schülerdaten!S553,"")</f>
        <v/>
      </c>
      <c r="V550" s="148" t="str">
        <f>IF(AND(A550&lt;&gt;"",Schülerdaten!T553&lt;&gt;""),Schülerdaten!T553,"")</f>
        <v/>
      </c>
      <c r="W550" s="148" t="str">
        <f>IF(AND(A550&lt;&gt;"",Schülerdaten!U553&lt;&gt;""),Schülerdaten!U553,"")</f>
        <v/>
      </c>
      <c r="X550" s="148" t="str">
        <f>IF(AND(A550&lt;&gt;"",Schülerdaten!V553&lt;&gt;""),Schülerdaten!V553,"")</f>
        <v/>
      </c>
      <c r="Y550" s="148" t="str">
        <f>IF(AND(A550&lt;&gt;"",Schülerdaten!W553&lt;&gt;""),Schülerdaten!W553,"")</f>
        <v/>
      </c>
      <c r="Z550" s="148" t="str">
        <f>IF(AND(A550&lt;&gt;"",Schülerdaten!X553&lt;&gt;""),Schülerdaten!X553,"")</f>
        <v/>
      </c>
    </row>
    <row r="551" spans="1:26" x14ac:dyDescent="0.2">
      <c r="A551" s="146" t="str">
        <f>IF(OR(Schülerdaten!$C554&lt;&gt;""),Schülerdaten!A554,"")</f>
        <v/>
      </c>
      <c r="B551" s="146" t="str">
        <f>IF(A551&lt;&gt;"",Schülerdaten!B554,"")</f>
        <v/>
      </c>
      <c r="C551" s="146" t="str">
        <f>IF(AND(A551&lt;&gt;"",Schülerdaten!F554&lt;&gt;""),IF(INDEX(codeclint,MATCH(Schülerdaten!F554,libclint,0))&lt;&gt;"",INDEX(codeclint,MATCH(Schülerdaten!F554,libclint,0)),""),"")</f>
        <v/>
      </c>
      <c r="D551" s="146" t="str">
        <f t="shared" si="24"/>
        <v/>
      </c>
      <c r="E551" s="146" t="str">
        <f>IF(A551&lt;&gt;"",IF(Schülerdaten!G554&lt;&gt;"",IF(Schülerdaten!AB554&lt;&gt;"",IF(Schülerdaten!G554="LOC.ID",CONCATENATE("LOC.",Schülerdaten!AU$5),Schülerdaten!G554),""),""),"")</f>
        <v/>
      </c>
      <c r="F551" s="146" t="str">
        <f>IF(A551&lt;&gt;"",IF(Schülerdaten!H554&lt;&gt;"",Schülerdaten!H554,""),"")</f>
        <v/>
      </c>
      <c r="G551" s="146" t="str">
        <f>IF(AND(A551&lt;&gt;"",Schülerdaten!AC554&lt;&gt;""),IF(Schülerdaten!AC554=TRUE,INDEX(codesex,MATCH(Schülerdaten!I554,libsex,0)),Schülerdaten!I554),"")</f>
        <v/>
      </c>
      <c r="H551" s="147" t="str">
        <f>IF(A551&lt;&gt;"",IF(Schülerdaten!J554&lt;&gt;"",Schülerdaten!J554,""),"")</f>
        <v/>
      </c>
      <c r="I551" s="148" t="str">
        <f>IF(AND(A551&lt;&gt;"",Schülerdaten!AE554&lt;&gt;""),IF(Schülerdaten!AE554=TRUE,INDEX(codenat,MATCH(Schülerdaten!K554,libnat,0)),Schülerdaten!K554),"")</f>
        <v/>
      </c>
      <c r="J551" s="148" t="str">
        <f>IF(AND(A551&lt;&gt;"",Schülerdaten!AF554&lt;&gt;""),IF(Schülerdaten!AF554=TRUE,INDEX(codelangue,MATCH(Schülerdaten!L554,liblangue,0)),Schülerdaten!L554),"")</f>
        <v/>
      </c>
      <c r="K551" s="148" t="str">
        <f>IF(AND(A551&lt;&gt;"",Schülerdaten!AH554&lt;&gt;""),IF(Schülerdaten!AH554=TRUE,IF(INDEX(codegem,MATCH(Schülerdaten!M554,libgem,0))&lt;8000,INDEX(codegem,MATCH(Schülerdaten!M554,libgem,0)),""),Schülerdaten!M554),"")</f>
        <v/>
      </c>
      <c r="L551" s="148" t="str">
        <f>IF(AND(A551&lt;&gt;"",Schülerdaten!AH554&lt;&gt;""),IF(Schülerdaten!AH554=TRUE,INDEX(codegemhist,MATCH(Schülerdaten!M554,libgem,0)),""),"")</f>
        <v/>
      </c>
      <c r="M551" s="148" t="str">
        <f>IF(AND(A551&lt;&gt;"",Schülerdaten!AH554&lt;&gt;""),IF(Schülerdaten!AH554=TRUE,IF(INDEX(codegem,MATCH(Schülerdaten!M554,libgem,0))&gt;=8000,INDEX(codegem,MATCH(Schülerdaten!M554,libgem,0)),""),Schülerdaten!M554),"")</f>
        <v/>
      </c>
      <c r="N551" s="148" t="str">
        <f>IF(AND(A551&lt;&gt;"",Schülerdaten!AI554&lt;&gt;""),IF(Schülerdaten!AI554=TRUE,INDEX(codeschart,MATCH(Schülerdaten!N554,libschart,0)),Schülerdaten!N554),"")</f>
        <v/>
      </c>
      <c r="O551" s="148" t="str">
        <f>IF(AND(A551&lt;&gt;"",Schülerdaten!O554&lt;&gt;""),Schülerdaten!O554,"")</f>
        <v/>
      </c>
      <c r="P551" s="148" t="str">
        <f>IF(AND(A551&lt;&gt;"",Schülerdaten!AK554&lt;&gt;""),IF(Schülerdaten!AK554=TRUE,INDEX(codeform,MATCH(Schülerdaten!P554,libform,0)),Schülerdaten!P554),"")</f>
        <v/>
      </c>
      <c r="Q551" s="148" t="str">
        <f>IF(AND(A551&lt;&gt;"",Schülerdaten!AL554&lt;&gt;""),IF(Schülerdaten!AL554=TRUE,INDEX(codespe,MATCH(Schülerdaten!Q554,libspe,0)),Schülerdaten!Q554),"")</f>
        <v/>
      </c>
      <c r="R551" s="148" t="str">
        <f>IF(AND(A551&lt;&gt;"",OR(Schülerdaten!AM554&lt;&gt;"",Schülerdaten!AT554=FALSE)),IF(Schülerdaten!AM554=TRUE,INDEX(codemp1,MATCH(Schülerdaten!R554,libmp1,0)),IF(Schülerdaten!AT554=FALSE,0,Schülerdaten!R554)),"")</f>
        <v/>
      </c>
      <c r="S551" s="148" t="str">
        <f t="shared" si="25"/>
        <v/>
      </c>
      <c r="T551" s="148" t="str">
        <f t="shared" si="26"/>
        <v/>
      </c>
      <c r="U551" s="148" t="str">
        <f>IF(AND(A551&lt;&gt;"",Schülerdaten!S554&lt;&gt;""),Schülerdaten!S554,"")</f>
        <v/>
      </c>
      <c r="V551" s="148" t="str">
        <f>IF(AND(A551&lt;&gt;"",Schülerdaten!T554&lt;&gt;""),Schülerdaten!T554,"")</f>
        <v/>
      </c>
      <c r="W551" s="148" t="str">
        <f>IF(AND(A551&lt;&gt;"",Schülerdaten!U554&lt;&gt;""),Schülerdaten!U554,"")</f>
        <v/>
      </c>
      <c r="X551" s="148" t="str">
        <f>IF(AND(A551&lt;&gt;"",Schülerdaten!V554&lt;&gt;""),Schülerdaten!V554,"")</f>
        <v/>
      </c>
      <c r="Y551" s="148" t="str">
        <f>IF(AND(A551&lt;&gt;"",Schülerdaten!W554&lt;&gt;""),Schülerdaten!W554,"")</f>
        <v/>
      </c>
      <c r="Z551" s="148" t="str">
        <f>IF(AND(A551&lt;&gt;"",Schülerdaten!X554&lt;&gt;""),Schülerdaten!X554,"")</f>
        <v/>
      </c>
    </row>
    <row r="552" spans="1:26" x14ac:dyDescent="0.2">
      <c r="A552" s="146" t="str">
        <f>IF(OR(Schülerdaten!$C555&lt;&gt;""),Schülerdaten!A555,"")</f>
        <v/>
      </c>
      <c r="B552" s="146" t="str">
        <f>IF(A552&lt;&gt;"",Schülerdaten!B555,"")</f>
        <v/>
      </c>
      <c r="C552" s="146" t="str">
        <f>IF(AND(A552&lt;&gt;"",Schülerdaten!F555&lt;&gt;""),IF(INDEX(codeclint,MATCH(Schülerdaten!F555,libclint,0))&lt;&gt;"",INDEX(codeclint,MATCH(Schülerdaten!F555,libclint,0)),""),"")</f>
        <v/>
      </c>
      <c r="D552" s="146" t="str">
        <f t="shared" si="24"/>
        <v/>
      </c>
      <c r="E552" s="146" t="str">
        <f>IF(A552&lt;&gt;"",IF(Schülerdaten!G555&lt;&gt;"",IF(Schülerdaten!AB555&lt;&gt;"",IF(Schülerdaten!G555="LOC.ID",CONCATENATE("LOC.",Schülerdaten!AU$5),Schülerdaten!G555),""),""),"")</f>
        <v/>
      </c>
      <c r="F552" s="146" t="str">
        <f>IF(A552&lt;&gt;"",IF(Schülerdaten!H555&lt;&gt;"",Schülerdaten!H555,""),"")</f>
        <v/>
      </c>
      <c r="G552" s="146" t="str">
        <f>IF(AND(A552&lt;&gt;"",Schülerdaten!AC555&lt;&gt;""),IF(Schülerdaten!AC555=TRUE,INDEX(codesex,MATCH(Schülerdaten!I555,libsex,0)),Schülerdaten!I555),"")</f>
        <v/>
      </c>
      <c r="H552" s="147" t="str">
        <f>IF(A552&lt;&gt;"",IF(Schülerdaten!J555&lt;&gt;"",Schülerdaten!J555,""),"")</f>
        <v/>
      </c>
      <c r="I552" s="148" t="str">
        <f>IF(AND(A552&lt;&gt;"",Schülerdaten!AE555&lt;&gt;""),IF(Schülerdaten!AE555=TRUE,INDEX(codenat,MATCH(Schülerdaten!K555,libnat,0)),Schülerdaten!K555),"")</f>
        <v/>
      </c>
      <c r="J552" s="148" t="str">
        <f>IF(AND(A552&lt;&gt;"",Schülerdaten!AF555&lt;&gt;""),IF(Schülerdaten!AF555=TRUE,INDEX(codelangue,MATCH(Schülerdaten!L555,liblangue,0)),Schülerdaten!L555),"")</f>
        <v/>
      </c>
      <c r="K552" s="148" t="str">
        <f>IF(AND(A552&lt;&gt;"",Schülerdaten!AH555&lt;&gt;""),IF(Schülerdaten!AH555=TRUE,IF(INDEX(codegem,MATCH(Schülerdaten!M555,libgem,0))&lt;8000,INDEX(codegem,MATCH(Schülerdaten!M555,libgem,0)),""),Schülerdaten!M555),"")</f>
        <v/>
      </c>
      <c r="L552" s="148" t="str">
        <f>IF(AND(A552&lt;&gt;"",Schülerdaten!AH555&lt;&gt;""),IF(Schülerdaten!AH555=TRUE,INDEX(codegemhist,MATCH(Schülerdaten!M555,libgem,0)),""),"")</f>
        <v/>
      </c>
      <c r="M552" s="148" t="str">
        <f>IF(AND(A552&lt;&gt;"",Schülerdaten!AH555&lt;&gt;""),IF(Schülerdaten!AH555=TRUE,IF(INDEX(codegem,MATCH(Schülerdaten!M555,libgem,0))&gt;=8000,INDEX(codegem,MATCH(Schülerdaten!M555,libgem,0)),""),Schülerdaten!M555),"")</f>
        <v/>
      </c>
      <c r="N552" s="148" t="str">
        <f>IF(AND(A552&lt;&gt;"",Schülerdaten!AI555&lt;&gt;""),IF(Schülerdaten!AI555=TRUE,INDEX(codeschart,MATCH(Schülerdaten!N555,libschart,0)),Schülerdaten!N555),"")</f>
        <v/>
      </c>
      <c r="O552" s="148" t="str">
        <f>IF(AND(A552&lt;&gt;"",Schülerdaten!O555&lt;&gt;""),Schülerdaten!O555,"")</f>
        <v/>
      </c>
      <c r="P552" s="148" t="str">
        <f>IF(AND(A552&lt;&gt;"",Schülerdaten!AK555&lt;&gt;""),IF(Schülerdaten!AK555=TRUE,INDEX(codeform,MATCH(Schülerdaten!P555,libform,0)),Schülerdaten!P555),"")</f>
        <v/>
      </c>
      <c r="Q552" s="148" t="str">
        <f>IF(AND(A552&lt;&gt;"",Schülerdaten!AL555&lt;&gt;""),IF(Schülerdaten!AL555=TRUE,INDEX(codespe,MATCH(Schülerdaten!Q555,libspe,0)),Schülerdaten!Q555),"")</f>
        <v/>
      </c>
      <c r="R552" s="148" t="str">
        <f>IF(AND(A552&lt;&gt;"",OR(Schülerdaten!AM555&lt;&gt;"",Schülerdaten!AT555=FALSE)),IF(Schülerdaten!AM555=TRUE,INDEX(codemp1,MATCH(Schülerdaten!R555,libmp1,0)),IF(Schülerdaten!AT555=FALSE,0,Schülerdaten!R555)),"")</f>
        <v/>
      </c>
      <c r="S552" s="148" t="str">
        <f t="shared" si="25"/>
        <v/>
      </c>
      <c r="T552" s="148" t="str">
        <f t="shared" si="26"/>
        <v/>
      </c>
      <c r="U552" s="148" t="str">
        <f>IF(AND(A552&lt;&gt;"",Schülerdaten!S555&lt;&gt;""),Schülerdaten!S555,"")</f>
        <v/>
      </c>
      <c r="V552" s="148" t="str">
        <f>IF(AND(A552&lt;&gt;"",Schülerdaten!T555&lt;&gt;""),Schülerdaten!T555,"")</f>
        <v/>
      </c>
      <c r="W552" s="148" t="str">
        <f>IF(AND(A552&lt;&gt;"",Schülerdaten!U555&lt;&gt;""),Schülerdaten!U555,"")</f>
        <v/>
      </c>
      <c r="X552" s="148" t="str">
        <f>IF(AND(A552&lt;&gt;"",Schülerdaten!V555&lt;&gt;""),Schülerdaten!V555,"")</f>
        <v/>
      </c>
      <c r="Y552" s="148" t="str">
        <f>IF(AND(A552&lt;&gt;"",Schülerdaten!W555&lt;&gt;""),Schülerdaten!W555,"")</f>
        <v/>
      </c>
      <c r="Z552" s="148" t="str">
        <f>IF(AND(A552&lt;&gt;"",Schülerdaten!X555&lt;&gt;""),Schülerdaten!X555,"")</f>
        <v/>
      </c>
    </row>
    <row r="553" spans="1:26" x14ac:dyDescent="0.2">
      <c r="A553" s="146" t="str">
        <f>IF(OR(Schülerdaten!$C556&lt;&gt;""),Schülerdaten!A556,"")</f>
        <v/>
      </c>
      <c r="B553" s="146" t="str">
        <f>IF(A553&lt;&gt;"",Schülerdaten!B556,"")</f>
        <v/>
      </c>
      <c r="C553" s="146" t="str">
        <f>IF(AND(A553&lt;&gt;"",Schülerdaten!F556&lt;&gt;""),IF(INDEX(codeclint,MATCH(Schülerdaten!F556,libclint,0))&lt;&gt;"",INDEX(codeclint,MATCH(Schülerdaten!F556,libclint,0)),""),"")</f>
        <v/>
      </c>
      <c r="D553" s="146" t="str">
        <f t="shared" si="24"/>
        <v/>
      </c>
      <c r="E553" s="146" t="str">
        <f>IF(A553&lt;&gt;"",IF(Schülerdaten!G556&lt;&gt;"",IF(Schülerdaten!AB556&lt;&gt;"",IF(Schülerdaten!G556="LOC.ID",CONCATENATE("LOC.",Schülerdaten!AU$5),Schülerdaten!G556),""),""),"")</f>
        <v/>
      </c>
      <c r="F553" s="146" t="str">
        <f>IF(A553&lt;&gt;"",IF(Schülerdaten!H556&lt;&gt;"",Schülerdaten!H556,""),"")</f>
        <v/>
      </c>
      <c r="G553" s="146" t="str">
        <f>IF(AND(A553&lt;&gt;"",Schülerdaten!AC556&lt;&gt;""),IF(Schülerdaten!AC556=TRUE,INDEX(codesex,MATCH(Schülerdaten!I556,libsex,0)),Schülerdaten!I556),"")</f>
        <v/>
      </c>
      <c r="H553" s="147" t="str">
        <f>IF(A553&lt;&gt;"",IF(Schülerdaten!J556&lt;&gt;"",Schülerdaten!J556,""),"")</f>
        <v/>
      </c>
      <c r="I553" s="148" t="str">
        <f>IF(AND(A553&lt;&gt;"",Schülerdaten!AE556&lt;&gt;""),IF(Schülerdaten!AE556=TRUE,INDEX(codenat,MATCH(Schülerdaten!K556,libnat,0)),Schülerdaten!K556),"")</f>
        <v/>
      </c>
      <c r="J553" s="148" t="str">
        <f>IF(AND(A553&lt;&gt;"",Schülerdaten!AF556&lt;&gt;""),IF(Schülerdaten!AF556=TRUE,INDEX(codelangue,MATCH(Schülerdaten!L556,liblangue,0)),Schülerdaten!L556),"")</f>
        <v/>
      </c>
      <c r="K553" s="148" t="str">
        <f>IF(AND(A553&lt;&gt;"",Schülerdaten!AH556&lt;&gt;""),IF(Schülerdaten!AH556=TRUE,IF(INDEX(codegem,MATCH(Schülerdaten!M556,libgem,0))&lt;8000,INDEX(codegem,MATCH(Schülerdaten!M556,libgem,0)),""),Schülerdaten!M556),"")</f>
        <v/>
      </c>
      <c r="L553" s="148" t="str">
        <f>IF(AND(A553&lt;&gt;"",Schülerdaten!AH556&lt;&gt;""),IF(Schülerdaten!AH556=TRUE,INDEX(codegemhist,MATCH(Schülerdaten!M556,libgem,0)),""),"")</f>
        <v/>
      </c>
      <c r="M553" s="148" t="str">
        <f>IF(AND(A553&lt;&gt;"",Schülerdaten!AH556&lt;&gt;""),IF(Schülerdaten!AH556=TRUE,IF(INDEX(codegem,MATCH(Schülerdaten!M556,libgem,0))&gt;=8000,INDEX(codegem,MATCH(Schülerdaten!M556,libgem,0)),""),Schülerdaten!M556),"")</f>
        <v/>
      </c>
      <c r="N553" s="148" t="str">
        <f>IF(AND(A553&lt;&gt;"",Schülerdaten!AI556&lt;&gt;""),IF(Schülerdaten!AI556=TRUE,INDEX(codeschart,MATCH(Schülerdaten!N556,libschart,0)),Schülerdaten!N556),"")</f>
        <v/>
      </c>
      <c r="O553" s="148" t="str">
        <f>IF(AND(A553&lt;&gt;"",Schülerdaten!O556&lt;&gt;""),Schülerdaten!O556,"")</f>
        <v/>
      </c>
      <c r="P553" s="148" t="str">
        <f>IF(AND(A553&lt;&gt;"",Schülerdaten!AK556&lt;&gt;""),IF(Schülerdaten!AK556=TRUE,INDEX(codeform,MATCH(Schülerdaten!P556,libform,0)),Schülerdaten!P556),"")</f>
        <v/>
      </c>
      <c r="Q553" s="148" t="str">
        <f>IF(AND(A553&lt;&gt;"",Schülerdaten!AL556&lt;&gt;""),IF(Schülerdaten!AL556=TRUE,INDEX(codespe,MATCH(Schülerdaten!Q556,libspe,0)),Schülerdaten!Q556),"")</f>
        <v/>
      </c>
      <c r="R553" s="148" t="str">
        <f>IF(AND(A553&lt;&gt;"",OR(Schülerdaten!AM556&lt;&gt;"",Schülerdaten!AT556=FALSE)),IF(Schülerdaten!AM556=TRUE,INDEX(codemp1,MATCH(Schülerdaten!R556,libmp1,0)),IF(Schülerdaten!AT556=FALSE,0,Schülerdaten!R556)),"")</f>
        <v/>
      </c>
      <c r="S553" s="148" t="str">
        <f t="shared" si="25"/>
        <v/>
      </c>
      <c r="T553" s="148" t="str">
        <f t="shared" si="26"/>
        <v/>
      </c>
      <c r="U553" s="148" t="str">
        <f>IF(AND(A553&lt;&gt;"",Schülerdaten!S556&lt;&gt;""),Schülerdaten!S556,"")</f>
        <v/>
      </c>
      <c r="V553" s="148" t="str">
        <f>IF(AND(A553&lt;&gt;"",Schülerdaten!T556&lt;&gt;""),Schülerdaten!T556,"")</f>
        <v/>
      </c>
      <c r="W553" s="148" t="str">
        <f>IF(AND(A553&lt;&gt;"",Schülerdaten!U556&lt;&gt;""),Schülerdaten!U556,"")</f>
        <v/>
      </c>
      <c r="X553" s="148" t="str">
        <f>IF(AND(A553&lt;&gt;"",Schülerdaten!V556&lt;&gt;""),Schülerdaten!V556,"")</f>
        <v/>
      </c>
      <c r="Y553" s="148" t="str">
        <f>IF(AND(A553&lt;&gt;"",Schülerdaten!W556&lt;&gt;""),Schülerdaten!W556,"")</f>
        <v/>
      </c>
      <c r="Z553" s="148" t="str">
        <f>IF(AND(A553&lt;&gt;"",Schülerdaten!X556&lt;&gt;""),Schülerdaten!X556,"")</f>
        <v/>
      </c>
    </row>
    <row r="554" spans="1:26" x14ac:dyDescent="0.2">
      <c r="A554" s="146" t="str">
        <f>IF(OR(Schülerdaten!$C557&lt;&gt;""),Schülerdaten!A557,"")</f>
        <v/>
      </c>
      <c r="B554" s="146" t="str">
        <f>IF(A554&lt;&gt;"",Schülerdaten!B557,"")</f>
        <v/>
      </c>
      <c r="C554" s="146" t="str">
        <f>IF(AND(A554&lt;&gt;"",Schülerdaten!F557&lt;&gt;""),IF(INDEX(codeclint,MATCH(Schülerdaten!F557,libclint,0))&lt;&gt;"",INDEX(codeclint,MATCH(Schülerdaten!F557,libclint,0)),""),"")</f>
        <v/>
      </c>
      <c r="D554" s="146" t="str">
        <f t="shared" si="24"/>
        <v/>
      </c>
      <c r="E554" s="146" t="str">
        <f>IF(A554&lt;&gt;"",IF(Schülerdaten!G557&lt;&gt;"",IF(Schülerdaten!AB557&lt;&gt;"",IF(Schülerdaten!G557="LOC.ID",CONCATENATE("LOC.",Schülerdaten!AU$5),Schülerdaten!G557),""),""),"")</f>
        <v/>
      </c>
      <c r="F554" s="146" t="str">
        <f>IF(A554&lt;&gt;"",IF(Schülerdaten!H557&lt;&gt;"",Schülerdaten!H557,""),"")</f>
        <v/>
      </c>
      <c r="G554" s="146" t="str">
        <f>IF(AND(A554&lt;&gt;"",Schülerdaten!AC557&lt;&gt;""),IF(Schülerdaten!AC557=TRUE,INDEX(codesex,MATCH(Schülerdaten!I557,libsex,0)),Schülerdaten!I557),"")</f>
        <v/>
      </c>
      <c r="H554" s="147" t="str">
        <f>IF(A554&lt;&gt;"",IF(Schülerdaten!J557&lt;&gt;"",Schülerdaten!J557,""),"")</f>
        <v/>
      </c>
      <c r="I554" s="148" t="str">
        <f>IF(AND(A554&lt;&gt;"",Schülerdaten!AE557&lt;&gt;""),IF(Schülerdaten!AE557=TRUE,INDEX(codenat,MATCH(Schülerdaten!K557,libnat,0)),Schülerdaten!K557),"")</f>
        <v/>
      </c>
      <c r="J554" s="148" t="str">
        <f>IF(AND(A554&lt;&gt;"",Schülerdaten!AF557&lt;&gt;""),IF(Schülerdaten!AF557=TRUE,INDEX(codelangue,MATCH(Schülerdaten!L557,liblangue,0)),Schülerdaten!L557),"")</f>
        <v/>
      </c>
      <c r="K554" s="148" t="str">
        <f>IF(AND(A554&lt;&gt;"",Schülerdaten!AH557&lt;&gt;""),IF(Schülerdaten!AH557=TRUE,IF(INDEX(codegem,MATCH(Schülerdaten!M557,libgem,0))&lt;8000,INDEX(codegem,MATCH(Schülerdaten!M557,libgem,0)),""),Schülerdaten!M557),"")</f>
        <v/>
      </c>
      <c r="L554" s="148" t="str">
        <f>IF(AND(A554&lt;&gt;"",Schülerdaten!AH557&lt;&gt;""),IF(Schülerdaten!AH557=TRUE,INDEX(codegemhist,MATCH(Schülerdaten!M557,libgem,0)),""),"")</f>
        <v/>
      </c>
      <c r="M554" s="148" t="str">
        <f>IF(AND(A554&lt;&gt;"",Schülerdaten!AH557&lt;&gt;""),IF(Schülerdaten!AH557=TRUE,IF(INDEX(codegem,MATCH(Schülerdaten!M557,libgem,0))&gt;=8000,INDEX(codegem,MATCH(Schülerdaten!M557,libgem,0)),""),Schülerdaten!M557),"")</f>
        <v/>
      </c>
      <c r="N554" s="148" t="str">
        <f>IF(AND(A554&lt;&gt;"",Schülerdaten!AI557&lt;&gt;""),IF(Schülerdaten!AI557=TRUE,INDEX(codeschart,MATCH(Schülerdaten!N557,libschart,0)),Schülerdaten!N557),"")</f>
        <v/>
      </c>
      <c r="O554" s="148" t="str">
        <f>IF(AND(A554&lt;&gt;"",Schülerdaten!O557&lt;&gt;""),Schülerdaten!O557,"")</f>
        <v/>
      </c>
      <c r="P554" s="148" t="str">
        <f>IF(AND(A554&lt;&gt;"",Schülerdaten!AK557&lt;&gt;""),IF(Schülerdaten!AK557=TRUE,INDEX(codeform,MATCH(Schülerdaten!P557,libform,0)),Schülerdaten!P557),"")</f>
        <v/>
      </c>
      <c r="Q554" s="148" t="str">
        <f>IF(AND(A554&lt;&gt;"",Schülerdaten!AL557&lt;&gt;""),IF(Schülerdaten!AL557=TRUE,INDEX(codespe,MATCH(Schülerdaten!Q557,libspe,0)),Schülerdaten!Q557),"")</f>
        <v/>
      </c>
      <c r="R554" s="148" t="str">
        <f>IF(AND(A554&lt;&gt;"",OR(Schülerdaten!AM557&lt;&gt;"",Schülerdaten!AT557=FALSE)),IF(Schülerdaten!AM557=TRUE,INDEX(codemp1,MATCH(Schülerdaten!R557,libmp1,0)),IF(Schülerdaten!AT557=FALSE,0,Schülerdaten!R557)),"")</f>
        <v/>
      </c>
      <c r="S554" s="148" t="str">
        <f t="shared" si="25"/>
        <v/>
      </c>
      <c r="T554" s="148" t="str">
        <f t="shared" si="26"/>
        <v/>
      </c>
      <c r="U554" s="148" t="str">
        <f>IF(AND(A554&lt;&gt;"",Schülerdaten!S557&lt;&gt;""),Schülerdaten!S557,"")</f>
        <v/>
      </c>
      <c r="V554" s="148" t="str">
        <f>IF(AND(A554&lt;&gt;"",Schülerdaten!T557&lt;&gt;""),Schülerdaten!T557,"")</f>
        <v/>
      </c>
      <c r="W554" s="148" t="str">
        <f>IF(AND(A554&lt;&gt;"",Schülerdaten!U557&lt;&gt;""),Schülerdaten!U557,"")</f>
        <v/>
      </c>
      <c r="X554" s="148" t="str">
        <f>IF(AND(A554&lt;&gt;"",Schülerdaten!V557&lt;&gt;""),Schülerdaten!V557,"")</f>
        <v/>
      </c>
      <c r="Y554" s="148" t="str">
        <f>IF(AND(A554&lt;&gt;"",Schülerdaten!W557&lt;&gt;""),Schülerdaten!W557,"")</f>
        <v/>
      </c>
      <c r="Z554" s="148" t="str">
        <f>IF(AND(A554&lt;&gt;"",Schülerdaten!X557&lt;&gt;""),Schülerdaten!X557,"")</f>
        <v/>
      </c>
    </row>
    <row r="555" spans="1:26" x14ac:dyDescent="0.2">
      <c r="A555" s="146" t="str">
        <f>IF(OR(Schülerdaten!$C558&lt;&gt;""),Schülerdaten!A558,"")</f>
        <v/>
      </c>
      <c r="B555" s="146" t="str">
        <f>IF(A555&lt;&gt;"",Schülerdaten!B558,"")</f>
        <v/>
      </c>
      <c r="C555" s="146" t="str">
        <f>IF(AND(A555&lt;&gt;"",Schülerdaten!F558&lt;&gt;""),IF(INDEX(codeclint,MATCH(Schülerdaten!F558,libclint,0))&lt;&gt;"",INDEX(codeclint,MATCH(Schülerdaten!F558,libclint,0)),""),"")</f>
        <v/>
      </c>
      <c r="D555" s="146" t="str">
        <f t="shared" si="24"/>
        <v/>
      </c>
      <c r="E555" s="146" t="str">
        <f>IF(A555&lt;&gt;"",IF(Schülerdaten!G558&lt;&gt;"",IF(Schülerdaten!AB558&lt;&gt;"",IF(Schülerdaten!G558="LOC.ID",CONCATENATE("LOC.",Schülerdaten!AU$5),Schülerdaten!G558),""),""),"")</f>
        <v/>
      </c>
      <c r="F555" s="146" t="str">
        <f>IF(A555&lt;&gt;"",IF(Schülerdaten!H558&lt;&gt;"",Schülerdaten!H558,""),"")</f>
        <v/>
      </c>
      <c r="G555" s="146" t="str">
        <f>IF(AND(A555&lt;&gt;"",Schülerdaten!AC558&lt;&gt;""),IF(Schülerdaten!AC558=TRUE,INDEX(codesex,MATCH(Schülerdaten!I558,libsex,0)),Schülerdaten!I558),"")</f>
        <v/>
      </c>
      <c r="H555" s="147" t="str">
        <f>IF(A555&lt;&gt;"",IF(Schülerdaten!J558&lt;&gt;"",Schülerdaten!J558,""),"")</f>
        <v/>
      </c>
      <c r="I555" s="148" t="str">
        <f>IF(AND(A555&lt;&gt;"",Schülerdaten!AE558&lt;&gt;""),IF(Schülerdaten!AE558=TRUE,INDEX(codenat,MATCH(Schülerdaten!K558,libnat,0)),Schülerdaten!K558),"")</f>
        <v/>
      </c>
      <c r="J555" s="148" t="str">
        <f>IF(AND(A555&lt;&gt;"",Schülerdaten!AF558&lt;&gt;""),IF(Schülerdaten!AF558=TRUE,INDEX(codelangue,MATCH(Schülerdaten!L558,liblangue,0)),Schülerdaten!L558),"")</f>
        <v/>
      </c>
      <c r="K555" s="148" t="str">
        <f>IF(AND(A555&lt;&gt;"",Schülerdaten!AH558&lt;&gt;""),IF(Schülerdaten!AH558=TRUE,IF(INDEX(codegem,MATCH(Schülerdaten!M558,libgem,0))&lt;8000,INDEX(codegem,MATCH(Schülerdaten!M558,libgem,0)),""),Schülerdaten!M558),"")</f>
        <v/>
      </c>
      <c r="L555" s="148" t="str">
        <f>IF(AND(A555&lt;&gt;"",Schülerdaten!AH558&lt;&gt;""),IF(Schülerdaten!AH558=TRUE,INDEX(codegemhist,MATCH(Schülerdaten!M558,libgem,0)),""),"")</f>
        <v/>
      </c>
      <c r="M555" s="148" t="str">
        <f>IF(AND(A555&lt;&gt;"",Schülerdaten!AH558&lt;&gt;""),IF(Schülerdaten!AH558=TRUE,IF(INDEX(codegem,MATCH(Schülerdaten!M558,libgem,0))&gt;=8000,INDEX(codegem,MATCH(Schülerdaten!M558,libgem,0)),""),Schülerdaten!M558),"")</f>
        <v/>
      </c>
      <c r="N555" s="148" t="str">
        <f>IF(AND(A555&lt;&gt;"",Schülerdaten!AI558&lt;&gt;""),IF(Schülerdaten!AI558=TRUE,INDEX(codeschart,MATCH(Schülerdaten!N558,libschart,0)),Schülerdaten!N558),"")</f>
        <v/>
      </c>
      <c r="O555" s="148" t="str">
        <f>IF(AND(A555&lt;&gt;"",Schülerdaten!O558&lt;&gt;""),Schülerdaten!O558,"")</f>
        <v/>
      </c>
      <c r="P555" s="148" t="str">
        <f>IF(AND(A555&lt;&gt;"",Schülerdaten!AK558&lt;&gt;""),IF(Schülerdaten!AK558=TRUE,INDEX(codeform,MATCH(Schülerdaten!P558,libform,0)),Schülerdaten!P558),"")</f>
        <v/>
      </c>
      <c r="Q555" s="148" t="str">
        <f>IF(AND(A555&lt;&gt;"",Schülerdaten!AL558&lt;&gt;""),IF(Schülerdaten!AL558=TRUE,INDEX(codespe,MATCH(Schülerdaten!Q558,libspe,0)),Schülerdaten!Q558),"")</f>
        <v/>
      </c>
      <c r="R555" s="148" t="str">
        <f>IF(AND(A555&lt;&gt;"",OR(Schülerdaten!AM558&lt;&gt;"",Schülerdaten!AT558=FALSE)),IF(Schülerdaten!AM558=TRUE,INDEX(codemp1,MATCH(Schülerdaten!R558,libmp1,0)),IF(Schülerdaten!AT558=FALSE,0,Schülerdaten!R558)),"")</f>
        <v/>
      </c>
      <c r="S555" s="148" t="str">
        <f t="shared" si="25"/>
        <v/>
      </c>
      <c r="T555" s="148" t="str">
        <f t="shared" si="26"/>
        <v/>
      </c>
      <c r="U555" s="148" t="str">
        <f>IF(AND(A555&lt;&gt;"",Schülerdaten!S558&lt;&gt;""),Schülerdaten!S558,"")</f>
        <v/>
      </c>
      <c r="V555" s="148" t="str">
        <f>IF(AND(A555&lt;&gt;"",Schülerdaten!T558&lt;&gt;""),Schülerdaten!T558,"")</f>
        <v/>
      </c>
      <c r="W555" s="148" t="str">
        <f>IF(AND(A555&lt;&gt;"",Schülerdaten!U558&lt;&gt;""),Schülerdaten!U558,"")</f>
        <v/>
      </c>
      <c r="X555" s="148" t="str">
        <f>IF(AND(A555&lt;&gt;"",Schülerdaten!V558&lt;&gt;""),Schülerdaten!V558,"")</f>
        <v/>
      </c>
      <c r="Y555" s="148" t="str">
        <f>IF(AND(A555&lt;&gt;"",Schülerdaten!W558&lt;&gt;""),Schülerdaten!W558,"")</f>
        <v/>
      </c>
      <c r="Z555" s="148" t="str">
        <f>IF(AND(A555&lt;&gt;"",Schülerdaten!X558&lt;&gt;""),Schülerdaten!X558,"")</f>
        <v/>
      </c>
    </row>
    <row r="556" spans="1:26" x14ac:dyDescent="0.2">
      <c r="A556" s="146" t="str">
        <f>IF(OR(Schülerdaten!$C559&lt;&gt;""),Schülerdaten!A559,"")</f>
        <v/>
      </c>
      <c r="B556" s="146" t="str">
        <f>IF(A556&lt;&gt;"",Schülerdaten!B559,"")</f>
        <v/>
      </c>
      <c r="C556" s="146" t="str">
        <f>IF(AND(A556&lt;&gt;"",Schülerdaten!F559&lt;&gt;""),IF(INDEX(codeclint,MATCH(Schülerdaten!F559,libclint,0))&lt;&gt;"",INDEX(codeclint,MATCH(Schülerdaten!F559,libclint,0)),""),"")</f>
        <v/>
      </c>
      <c r="D556" s="146" t="str">
        <f t="shared" si="24"/>
        <v/>
      </c>
      <c r="E556" s="146" t="str">
        <f>IF(A556&lt;&gt;"",IF(Schülerdaten!G559&lt;&gt;"",IF(Schülerdaten!AB559&lt;&gt;"",IF(Schülerdaten!G559="LOC.ID",CONCATENATE("LOC.",Schülerdaten!AU$5),Schülerdaten!G559),""),""),"")</f>
        <v/>
      </c>
      <c r="F556" s="146" t="str">
        <f>IF(A556&lt;&gt;"",IF(Schülerdaten!H559&lt;&gt;"",Schülerdaten!H559,""),"")</f>
        <v/>
      </c>
      <c r="G556" s="146" t="str">
        <f>IF(AND(A556&lt;&gt;"",Schülerdaten!AC559&lt;&gt;""),IF(Schülerdaten!AC559=TRUE,INDEX(codesex,MATCH(Schülerdaten!I559,libsex,0)),Schülerdaten!I559),"")</f>
        <v/>
      </c>
      <c r="H556" s="147" t="str">
        <f>IF(A556&lt;&gt;"",IF(Schülerdaten!J559&lt;&gt;"",Schülerdaten!J559,""),"")</f>
        <v/>
      </c>
      <c r="I556" s="148" t="str">
        <f>IF(AND(A556&lt;&gt;"",Schülerdaten!AE559&lt;&gt;""),IF(Schülerdaten!AE559=TRUE,INDEX(codenat,MATCH(Schülerdaten!K559,libnat,0)),Schülerdaten!K559),"")</f>
        <v/>
      </c>
      <c r="J556" s="148" t="str">
        <f>IF(AND(A556&lt;&gt;"",Schülerdaten!AF559&lt;&gt;""),IF(Schülerdaten!AF559=TRUE,INDEX(codelangue,MATCH(Schülerdaten!L559,liblangue,0)),Schülerdaten!L559),"")</f>
        <v/>
      </c>
      <c r="K556" s="148" t="str">
        <f>IF(AND(A556&lt;&gt;"",Schülerdaten!AH559&lt;&gt;""),IF(Schülerdaten!AH559=TRUE,IF(INDEX(codegem,MATCH(Schülerdaten!M559,libgem,0))&lt;8000,INDEX(codegem,MATCH(Schülerdaten!M559,libgem,0)),""),Schülerdaten!M559),"")</f>
        <v/>
      </c>
      <c r="L556" s="148" t="str">
        <f>IF(AND(A556&lt;&gt;"",Schülerdaten!AH559&lt;&gt;""),IF(Schülerdaten!AH559=TRUE,INDEX(codegemhist,MATCH(Schülerdaten!M559,libgem,0)),""),"")</f>
        <v/>
      </c>
      <c r="M556" s="148" t="str">
        <f>IF(AND(A556&lt;&gt;"",Schülerdaten!AH559&lt;&gt;""),IF(Schülerdaten!AH559=TRUE,IF(INDEX(codegem,MATCH(Schülerdaten!M559,libgem,0))&gt;=8000,INDEX(codegem,MATCH(Schülerdaten!M559,libgem,0)),""),Schülerdaten!M559),"")</f>
        <v/>
      </c>
      <c r="N556" s="148" t="str">
        <f>IF(AND(A556&lt;&gt;"",Schülerdaten!AI559&lt;&gt;""),IF(Schülerdaten!AI559=TRUE,INDEX(codeschart,MATCH(Schülerdaten!N559,libschart,0)),Schülerdaten!N559),"")</f>
        <v/>
      </c>
      <c r="O556" s="148" t="str">
        <f>IF(AND(A556&lt;&gt;"",Schülerdaten!O559&lt;&gt;""),Schülerdaten!O559,"")</f>
        <v/>
      </c>
      <c r="P556" s="148" t="str">
        <f>IF(AND(A556&lt;&gt;"",Schülerdaten!AK559&lt;&gt;""),IF(Schülerdaten!AK559=TRUE,INDEX(codeform,MATCH(Schülerdaten!P559,libform,0)),Schülerdaten!P559),"")</f>
        <v/>
      </c>
      <c r="Q556" s="148" t="str">
        <f>IF(AND(A556&lt;&gt;"",Schülerdaten!AL559&lt;&gt;""),IF(Schülerdaten!AL559=TRUE,INDEX(codespe,MATCH(Schülerdaten!Q559,libspe,0)),Schülerdaten!Q559),"")</f>
        <v/>
      </c>
      <c r="R556" s="148" t="str">
        <f>IF(AND(A556&lt;&gt;"",OR(Schülerdaten!AM559&lt;&gt;"",Schülerdaten!AT559=FALSE)),IF(Schülerdaten!AM559=TRUE,INDEX(codemp1,MATCH(Schülerdaten!R559,libmp1,0)),IF(Schülerdaten!AT559=FALSE,0,Schülerdaten!R559)),"")</f>
        <v/>
      </c>
      <c r="S556" s="148" t="str">
        <f t="shared" si="25"/>
        <v/>
      </c>
      <c r="T556" s="148" t="str">
        <f t="shared" si="26"/>
        <v/>
      </c>
      <c r="U556" s="148" t="str">
        <f>IF(AND(A556&lt;&gt;"",Schülerdaten!S559&lt;&gt;""),Schülerdaten!S559,"")</f>
        <v/>
      </c>
      <c r="V556" s="148" t="str">
        <f>IF(AND(A556&lt;&gt;"",Schülerdaten!T559&lt;&gt;""),Schülerdaten!T559,"")</f>
        <v/>
      </c>
      <c r="W556" s="148" t="str">
        <f>IF(AND(A556&lt;&gt;"",Schülerdaten!U559&lt;&gt;""),Schülerdaten!U559,"")</f>
        <v/>
      </c>
      <c r="X556" s="148" t="str">
        <f>IF(AND(A556&lt;&gt;"",Schülerdaten!V559&lt;&gt;""),Schülerdaten!V559,"")</f>
        <v/>
      </c>
      <c r="Y556" s="148" t="str">
        <f>IF(AND(A556&lt;&gt;"",Schülerdaten!W559&lt;&gt;""),Schülerdaten!W559,"")</f>
        <v/>
      </c>
      <c r="Z556" s="148" t="str">
        <f>IF(AND(A556&lt;&gt;"",Schülerdaten!X559&lt;&gt;""),Schülerdaten!X559,"")</f>
        <v/>
      </c>
    </row>
    <row r="557" spans="1:26" x14ac:dyDescent="0.2">
      <c r="A557" s="146" t="str">
        <f>IF(OR(Schülerdaten!$C560&lt;&gt;""),Schülerdaten!A560,"")</f>
        <v/>
      </c>
      <c r="B557" s="146" t="str">
        <f>IF(A557&lt;&gt;"",Schülerdaten!B560,"")</f>
        <v/>
      </c>
      <c r="C557" s="146" t="str">
        <f>IF(AND(A557&lt;&gt;"",Schülerdaten!F560&lt;&gt;""),IF(INDEX(codeclint,MATCH(Schülerdaten!F560,libclint,0))&lt;&gt;"",INDEX(codeclint,MATCH(Schülerdaten!F560,libclint,0)),""),"")</f>
        <v/>
      </c>
      <c r="D557" s="146" t="str">
        <f t="shared" si="24"/>
        <v/>
      </c>
      <c r="E557" s="146" t="str">
        <f>IF(A557&lt;&gt;"",IF(Schülerdaten!G560&lt;&gt;"",IF(Schülerdaten!AB560&lt;&gt;"",IF(Schülerdaten!G560="LOC.ID",CONCATENATE("LOC.",Schülerdaten!AU$5),Schülerdaten!G560),""),""),"")</f>
        <v/>
      </c>
      <c r="F557" s="146" t="str">
        <f>IF(A557&lt;&gt;"",IF(Schülerdaten!H560&lt;&gt;"",Schülerdaten!H560,""),"")</f>
        <v/>
      </c>
      <c r="G557" s="146" t="str">
        <f>IF(AND(A557&lt;&gt;"",Schülerdaten!AC560&lt;&gt;""),IF(Schülerdaten!AC560=TRUE,INDEX(codesex,MATCH(Schülerdaten!I560,libsex,0)),Schülerdaten!I560),"")</f>
        <v/>
      </c>
      <c r="H557" s="147" t="str">
        <f>IF(A557&lt;&gt;"",IF(Schülerdaten!J560&lt;&gt;"",Schülerdaten!J560,""),"")</f>
        <v/>
      </c>
      <c r="I557" s="148" t="str">
        <f>IF(AND(A557&lt;&gt;"",Schülerdaten!AE560&lt;&gt;""),IF(Schülerdaten!AE560=TRUE,INDEX(codenat,MATCH(Schülerdaten!K560,libnat,0)),Schülerdaten!K560),"")</f>
        <v/>
      </c>
      <c r="J557" s="148" t="str">
        <f>IF(AND(A557&lt;&gt;"",Schülerdaten!AF560&lt;&gt;""),IF(Schülerdaten!AF560=TRUE,INDEX(codelangue,MATCH(Schülerdaten!L560,liblangue,0)),Schülerdaten!L560),"")</f>
        <v/>
      </c>
      <c r="K557" s="148" t="str">
        <f>IF(AND(A557&lt;&gt;"",Schülerdaten!AH560&lt;&gt;""),IF(Schülerdaten!AH560=TRUE,IF(INDEX(codegem,MATCH(Schülerdaten!M560,libgem,0))&lt;8000,INDEX(codegem,MATCH(Schülerdaten!M560,libgem,0)),""),Schülerdaten!M560),"")</f>
        <v/>
      </c>
      <c r="L557" s="148" t="str">
        <f>IF(AND(A557&lt;&gt;"",Schülerdaten!AH560&lt;&gt;""),IF(Schülerdaten!AH560=TRUE,INDEX(codegemhist,MATCH(Schülerdaten!M560,libgem,0)),""),"")</f>
        <v/>
      </c>
      <c r="M557" s="148" t="str">
        <f>IF(AND(A557&lt;&gt;"",Schülerdaten!AH560&lt;&gt;""),IF(Schülerdaten!AH560=TRUE,IF(INDEX(codegem,MATCH(Schülerdaten!M560,libgem,0))&gt;=8000,INDEX(codegem,MATCH(Schülerdaten!M560,libgem,0)),""),Schülerdaten!M560),"")</f>
        <v/>
      </c>
      <c r="N557" s="148" t="str">
        <f>IF(AND(A557&lt;&gt;"",Schülerdaten!AI560&lt;&gt;""),IF(Schülerdaten!AI560=TRUE,INDEX(codeschart,MATCH(Schülerdaten!N560,libschart,0)),Schülerdaten!N560),"")</f>
        <v/>
      </c>
      <c r="O557" s="148" t="str">
        <f>IF(AND(A557&lt;&gt;"",Schülerdaten!O560&lt;&gt;""),Schülerdaten!O560,"")</f>
        <v/>
      </c>
      <c r="P557" s="148" t="str">
        <f>IF(AND(A557&lt;&gt;"",Schülerdaten!AK560&lt;&gt;""),IF(Schülerdaten!AK560=TRUE,INDEX(codeform,MATCH(Schülerdaten!P560,libform,0)),Schülerdaten!P560),"")</f>
        <v/>
      </c>
      <c r="Q557" s="148" t="str">
        <f>IF(AND(A557&lt;&gt;"",Schülerdaten!AL560&lt;&gt;""),IF(Schülerdaten!AL560=TRUE,INDEX(codespe,MATCH(Schülerdaten!Q560,libspe,0)),Schülerdaten!Q560),"")</f>
        <v/>
      </c>
      <c r="R557" s="148" t="str">
        <f>IF(AND(A557&lt;&gt;"",OR(Schülerdaten!AM560&lt;&gt;"",Schülerdaten!AT560=FALSE)),IF(Schülerdaten!AM560=TRUE,INDEX(codemp1,MATCH(Schülerdaten!R560,libmp1,0)),IF(Schülerdaten!AT560=FALSE,0,Schülerdaten!R560)),"")</f>
        <v/>
      </c>
      <c r="S557" s="148" t="str">
        <f t="shared" si="25"/>
        <v/>
      </c>
      <c r="T557" s="148" t="str">
        <f t="shared" si="26"/>
        <v/>
      </c>
      <c r="U557" s="148" t="str">
        <f>IF(AND(A557&lt;&gt;"",Schülerdaten!S560&lt;&gt;""),Schülerdaten!S560,"")</f>
        <v/>
      </c>
      <c r="V557" s="148" t="str">
        <f>IF(AND(A557&lt;&gt;"",Schülerdaten!T560&lt;&gt;""),Schülerdaten!T560,"")</f>
        <v/>
      </c>
      <c r="W557" s="148" t="str">
        <f>IF(AND(A557&lt;&gt;"",Schülerdaten!U560&lt;&gt;""),Schülerdaten!U560,"")</f>
        <v/>
      </c>
      <c r="X557" s="148" t="str">
        <f>IF(AND(A557&lt;&gt;"",Schülerdaten!V560&lt;&gt;""),Schülerdaten!V560,"")</f>
        <v/>
      </c>
      <c r="Y557" s="148" t="str">
        <f>IF(AND(A557&lt;&gt;"",Schülerdaten!W560&lt;&gt;""),Schülerdaten!W560,"")</f>
        <v/>
      </c>
      <c r="Z557" s="148" t="str">
        <f>IF(AND(A557&lt;&gt;"",Schülerdaten!X560&lt;&gt;""),Schülerdaten!X560,"")</f>
        <v/>
      </c>
    </row>
    <row r="558" spans="1:26" x14ac:dyDescent="0.2">
      <c r="A558" s="146" t="str">
        <f>IF(OR(Schülerdaten!$C561&lt;&gt;""),Schülerdaten!A561,"")</f>
        <v/>
      </c>
      <c r="B558" s="146" t="str">
        <f>IF(A558&lt;&gt;"",Schülerdaten!B561,"")</f>
        <v/>
      </c>
      <c r="C558" s="146" t="str">
        <f>IF(AND(A558&lt;&gt;"",Schülerdaten!F561&lt;&gt;""),IF(INDEX(codeclint,MATCH(Schülerdaten!F561,libclint,0))&lt;&gt;"",INDEX(codeclint,MATCH(Schülerdaten!F561,libclint,0)),""),"")</f>
        <v/>
      </c>
      <c r="D558" s="146" t="str">
        <f t="shared" si="24"/>
        <v/>
      </c>
      <c r="E558" s="146" t="str">
        <f>IF(A558&lt;&gt;"",IF(Schülerdaten!G561&lt;&gt;"",IF(Schülerdaten!AB561&lt;&gt;"",IF(Schülerdaten!G561="LOC.ID",CONCATENATE("LOC.",Schülerdaten!AU$5),Schülerdaten!G561),""),""),"")</f>
        <v/>
      </c>
      <c r="F558" s="146" t="str">
        <f>IF(A558&lt;&gt;"",IF(Schülerdaten!H561&lt;&gt;"",Schülerdaten!H561,""),"")</f>
        <v/>
      </c>
      <c r="G558" s="146" t="str">
        <f>IF(AND(A558&lt;&gt;"",Schülerdaten!AC561&lt;&gt;""),IF(Schülerdaten!AC561=TRUE,INDEX(codesex,MATCH(Schülerdaten!I561,libsex,0)),Schülerdaten!I561),"")</f>
        <v/>
      </c>
      <c r="H558" s="147" t="str">
        <f>IF(A558&lt;&gt;"",IF(Schülerdaten!J561&lt;&gt;"",Schülerdaten!J561,""),"")</f>
        <v/>
      </c>
      <c r="I558" s="148" t="str">
        <f>IF(AND(A558&lt;&gt;"",Schülerdaten!AE561&lt;&gt;""),IF(Schülerdaten!AE561=TRUE,INDEX(codenat,MATCH(Schülerdaten!K561,libnat,0)),Schülerdaten!K561),"")</f>
        <v/>
      </c>
      <c r="J558" s="148" t="str">
        <f>IF(AND(A558&lt;&gt;"",Schülerdaten!AF561&lt;&gt;""),IF(Schülerdaten!AF561=TRUE,INDEX(codelangue,MATCH(Schülerdaten!L561,liblangue,0)),Schülerdaten!L561),"")</f>
        <v/>
      </c>
      <c r="K558" s="148" t="str">
        <f>IF(AND(A558&lt;&gt;"",Schülerdaten!AH561&lt;&gt;""),IF(Schülerdaten!AH561=TRUE,IF(INDEX(codegem,MATCH(Schülerdaten!M561,libgem,0))&lt;8000,INDEX(codegem,MATCH(Schülerdaten!M561,libgem,0)),""),Schülerdaten!M561),"")</f>
        <v/>
      </c>
      <c r="L558" s="148" t="str">
        <f>IF(AND(A558&lt;&gt;"",Schülerdaten!AH561&lt;&gt;""),IF(Schülerdaten!AH561=TRUE,INDEX(codegemhist,MATCH(Schülerdaten!M561,libgem,0)),""),"")</f>
        <v/>
      </c>
      <c r="M558" s="148" t="str">
        <f>IF(AND(A558&lt;&gt;"",Schülerdaten!AH561&lt;&gt;""),IF(Schülerdaten!AH561=TRUE,IF(INDEX(codegem,MATCH(Schülerdaten!M561,libgem,0))&gt;=8000,INDEX(codegem,MATCH(Schülerdaten!M561,libgem,0)),""),Schülerdaten!M561),"")</f>
        <v/>
      </c>
      <c r="N558" s="148" t="str">
        <f>IF(AND(A558&lt;&gt;"",Schülerdaten!AI561&lt;&gt;""),IF(Schülerdaten!AI561=TRUE,INDEX(codeschart,MATCH(Schülerdaten!N561,libschart,0)),Schülerdaten!N561),"")</f>
        <v/>
      </c>
      <c r="O558" s="148" t="str">
        <f>IF(AND(A558&lt;&gt;"",Schülerdaten!O561&lt;&gt;""),Schülerdaten!O561,"")</f>
        <v/>
      </c>
      <c r="P558" s="148" t="str">
        <f>IF(AND(A558&lt;&gt;"",Schülerdaten!AK561&lt;&gt;""),IF(Schülerdaten!AK561=TRUE,INDEX(codeform,MATCH(Schülerdaten!P561,libform,0)),Schülerdaten!P561),"")</f>
        <v/>
      </c>
      <c r="Q558" s="148" t="str">
        <f>IF(AND(A558&lt;&gt;"",Schülerdaten!AL561&lt;&gt;""),IF(Schülerdaten!AL561=TRUE,INDEX(codespe,MATCH(Schülerdaten!Q561,libspe,0)),Schülerdaten!Q561),"")</f>
        <v/>
      </c>
      <c r="R558" s="148" t="str">
        <f>IF(AND(A558&lt;&gt;"",OR(Schülerdaten!AM561&lt;&gt;"",Schülerdaten!AT561=FALSE)),IF(Schülerdaten!AM561=TRUE,INDEX(codemp1,MATCH(Schülerdaten!R561,libmp1,0)),IF(Schülerdaten!AT561=FALSE,0,Schülerdaten!R561)),"")</f>
        <v/>
      </c>
      <c r="S558" s="148" t="str">
        <f t="shared" si="25"/>
        <v/>
      </c>
      <c r="T558" s="148" t="str">
        <f t="shared" si="26"/>
        <v/>
      </c>
      <c r="U558" s="148" t="str">
        <f>IF(AND(A558&lt;&gt;"",Schülerdaten!S561&lt;&gt;""),Schülerdaten!S561,"")</f>
        <v/>
      </c>
      <c r="V558" s="148" t="str">
        <f>IF(AND(A558&lt;&gt;"",Schülerdaten!T561&lt;&gt;""),Schülerdaten!T561,"")</f>
        <v/>
      </c>
      <c r="W558" s="148" t="str">
        <f>IF(AND(A558&lt;&gt;"",Schülerdaten!U561&lt;&gt;""),Schülerdaten!U561,"")</f>
        <v/>
      </c>
      <c r="X558" s="148" t="str">
        <f>IF(AND(A558&lt;&gt;"",Schülerdaten!V561&lt;&gt;""),Schülerdaten!V561,"")</f>
        <v/>
      </c>
      <c r="Y558" s="148" t="str">
        <f>IF(AND(A558&lt;&gt;"",Schülerdaten!W561&lt;&gt;""),Schülerdaten!W561,"")</f>
        <v/>
      </c>
      <c r="Z558" s="148" t="str">
        <f>IF(AND(A558&lt;&gt;"",Schülerdaten!X561&lt;&gt;""),Schülerdaten!X561,"")</f>
        <v/>
      </c>
    </row>
    <row r="559" spans="1:26" x14ac:dyDescent="0.2">
      <c r="A559" s="146" t="str">
        <f>IF(OR(Schülerdaten!$C562&lt;&gt;""),Schülerdaten!A562,"")</f>
        <v/>
      </c>
      <c r="B559" s="146" t="str">
        <f>IF(A559&lt;&gt;"",Schülerdaten!B562,"")</f>
        <v/>
      </c>
      <c r="C559" s="146" t="str">
        <f>IF(AND(A559&lt;&gt;"",Schülerdaten!F562&lt;&gt;""),IF(INDEX(codeclint,MATCH(Schülerdaten!F562,libclint,0))&lt;&gt;"",INDEX(codeclint,MATCH(Schülerdaten!F562,libclint,0)),""),"")</f>
        <v/>
      </c>
      <c r="D559" s="146" t="str">
        <f t="shared" si="24"/>
        <v/>
      </c>
      <c r="E559" s="146" t="str">
        <f>IF(A559&lt;&gt;"",IF(Schülerdaten!G562&lt;&gt;"",IF(Schülerdaten!AB562&lt;&gt;"",IF(Schülerdaten!G562="LOC.ID",CONCATENATE("LOC.",Schülerdaten!AU$5),Schülerdaten!G562),""),""),"")</f>
        <v/>
      </c>
      <c r="F559" s="146" t="str">
        <f>IF(A559&lt;&gt;"",IF(Schülerdaten!H562&lt;&gt;"",Schülerdaten!H562,""),"")</f>
        <v/>
      </c>
      <c r="G559" s="146" t="str">
        <f>IF(AND(A559&lt;&gt;"",Schülerdaten!AC562&lt;&gt;""),IF(Schülerdaten!AC562=TRUE,INDEX(codesex,MATCH(Schülerdaten!I562,libsex,0)),Schülerdaten!I562),"")</f>
        <v/>
      </c>
      <c r="H559" s="147" t="str">
        <f>IF(A559&lt;&gt;"",IF(Schülerdaten!J562&lt;&gt;"",Schülerdaten!J562,""),"")</f>
        <v/>
      </c>
      <c r="I559" s="148" t="str">
        <f>IF(AND(A559&lt;&gt;"",Schülerdaten!AE562&lt;&gt;""),IF(Schülerdaten!AE562=TRUE,INDEX(codenat,MATCH(Schülerdaten!K562,libnat,0)),Schülerdaten!K562),"")</f>
        <v/>
      </c>
      <c r="J559" s="148" t="str">
        <f>IF(AND(A559&lt;&gt;"",Schülerdaten!AF562&lt;&gt;""),IF(Schülerdaten!AF562=TRUE,INDEX(codelangue,MATCH(Schülerdaten!L562,liblangue,0)),Schülerdaten!L562),"")</f>
        <v/>
      </c>
      <c r="K559" s="148" t="str">
        <f>IF(AND(A559&lt;&gt;"",Schülerdaten!AH562&lt;&gt;""),IF(Schülerdaten!AH562=TRUE,IF(INDEX(codegem,MATCH(Schülerdaten!M562,libgem,0))&lt;8000,INDEX(codegem,MATCH(Schülerdaten!M562,libgem,0)),""),Schülerdaten!M562),"")</f>
        <v/>
      </c>
      <c r="L559" s="148" t="str">
        <f>IF(AND(A559&lt;&gt;"",Schülerdaten!AH562&lt;&gt;""),IF(Schülerdaten!AH562=TRUE,INDEX(codegemhist,MATCH(Schülerdaten!M562,libgem,0)),""),"")</f>
        <v/>
      </c>
      <c r="M559" s="148" t="str">
        <f>IF(AND(A559&lt;&gt;"",Schülerdaten!AH562&lt;&gt;""),IF(Schülerdaten!AH562=TRUE,IF(INDEX(codegem,MATCH(Schülerdaten!M562,libgem,0))&gt;=8000,INDEX(codegem,MATCH(Schülerdaten!M562,libgem,0)),""),Schülerdaten!M562),"")</f>
        <v/>
      </c>
      <c r="N559" s="148" t="str">
        <f>IF(AND(A559&lt;&gt;"",Schülerdaten!AI562&lt;&gt;""),IF(Schülerdaten!AI562=TRUE,INDEX(codeschart,MATCH(Schülerdaten!N562,libschart,0)),Schülerdaten!N562),"")</f>
        <v/>
      </c>
      <c r="O559" s="148" t="str">
        <f>IF(AND(A559&lt;&gt;"",Schülerdaten!O562&lt;&gt;""),Schülerdaten!O562,"")</f>
        <v/>
      </c>
      <c r="P559" s="148" t="str">
        <f>IF(AND(A559&lt;&gt;"",Schülerdaten!AK562&lt;&gt;""),IF(Schülerdaten!AK562=TRUE,INDEX(codeform,MATCH(Schülerdaten!P562,libform,0)),Schülerdaten!P562),"")</f>
        <v/>
      </c>
      <c r="Q559" s="148" t="str">
        <f>IF(AND(A559&lt;&gt;"",Schülerdaten!AL562&lt;&gt;""),IF(Schülerdaten!AL562=TRUE,INDEX(codespe,MATCH(Schülerdaten!Q562,libspe,0)),Schülerdaten!Q562),"")</f>
        <v/>
      </c>
      <c r="R559" s="148" t="str">
        <f>IF(AND(A559&lt;&gt;"",OR(Schülerdaten!AM562&lt;&gt;"",Schülerdaten!AT562=FALSE)),IF(Schülerdaten!AM562=TRUE,INDEX(codemp1,MATCH(Schülerdaten!R562,libmp1,0)),IF(Schülerdaten!AT562=FALSE,0,Schülerdaten!R562)),"")</f>
        <v/>
      </c>
      <c r="S559" s="148" t="str">
        <f t="shared" si="25"/>
        <v/>
      </c>
      <c r="T559" s="148" t="str">
        <f t="shared" si="26"/>
        <v/>
      </c>
      <c r="U559" s="148" t="str">
        <f>IF(AND(A559&lt;&gt;"",Schülerdaten!S562&lt;&gt;""),Schülerdaten!S562,"")</f>
        <v/>
      </c>
      <c r="V559" s="148" t="str">
        <f>IF(AND(A559&lt;&gt;"",Schülerdaten!T562&lt;&gt;""),Schülerdaten!T562,"")</f>
        <v/>
      </c>
      <c r="W559" s="148" t="str">
        <f>IF(AND(A559&lt;&gt;"",Schülerdaten!U562&lt;&gt;""),Schülerdaten!U562,"")</f>
        <v/>
      </c>
      <c r="X559" s="148" t="str">
        <f>IF(AND(A559&lt;&gt;"",Schülerdaten!V562&lt;&gt;""),Schülerdaten!V562,"")</f>
        <v/>
      </c>
      <c r="Y559" s="148" t="str">
        <f>IF(AND(A559&lt;&gt;"",Schülerdaten!W562&lt;&gt;""),Schülerdaten!W562,"")</f>
        <v/>
      </c>
      <c r="Z559" s="148" t="str">
        <f>IF(AND(A559&lt;&gt;"",Schülerdaten!X562&lt;&gt;""),Schülerdaten!X562,"")</f>
        <v/>
      </c>
    </row>
    <row r="560" spans="1:26" x14ac:dyDescent="0.2">
      <c r="A560" s="146" t="str">
        <f>IF(OR(Schülerdaten!$C563&lt;&gt;""),Schülerdaten!A563,"")</f>
        <v/>
      </c>
      <c r="B560" s="146" t="str">
        <f>IF(A560&lt;&gt;"",Schülerdaten!B563,"")</f>
        <v/>
      </c>
      <c r="C560" s="146" t="str">
        <f>IF(AND(A560&lt;&gt;"",Schülerdaten!F563&lt;&gt;""),IF(INDEX(codeclint,MATCH(Schülerdaten!F563,libclint,0))&lt;&gt;"",INDEX(codeclint,MATCH(Schülerdaten!F563,libclint,0)),""),"")</f>
        <v/>
      </c>
      <c r="D560" s="146" t="str">
        <f t="shared" si="24"/>
        <v/>
      </c>
      <c r="E560" s="146" t="str">
        <f>IF(A560&lt;&gt;"",IF(Schülerdaten!G563&lt;&gt;"",IF(Schülerdaten!AB563&lt;&gt;"",IF(Schülerdaten!G563="LOC.ID",CONCATENATE("LOC.",Schülerdaten!AU$5),Schülerdaten!G563),""),""),"")</f>
        <v/>
      </c>
      <c r="F560" s="146" t="str">
        <f>IF(A560&lt;&gt;"",IF(Schülerdaten!H563&lt;&gt;"",Schülerdaten!H563,""),"")</f>
        <v/>
      </c>
      <c r="G560" s="146" t="str">
        <f>IF(AND(A560&lt;&gt;"",Schülerdaten!AC563&lt;&gt;""),IF(Schülerdaten!AC563=TRUE,INDEX(codesex,MATCH(Schülerdaten!I563,libsex,0)),Schülerdaten!I563),"")</f>
        <v/>
      </c>
      <c r="H560" s="147" t="str">
        <f>IF(A560&lt;&gt;"",IF(Schülerdaten!J563&lt;&gt;"",Schülerdaten!J563,""),"")</f>
        <v/>
      </c>
      <c r="I560" s="148" t="str">
        <f>IF(AND(A560&lt;&gt;"",Schülerdaten!AE563&lt;&gt;""),IF(Schülerdaten!AE563=TRUE,INDEX(codenat,MATCH(Schülerdaten!K563,libnat,0)),Schülerdaten!K563),"")</f>
        <v/>
      </c>
      <c r="J560" s="148" t="str">
        <f>IF(AND(A560&lt;&gt;"",Schülerdaten!AF563&lt;&gt;""),IF(Schülerdaten!AF563=TRUE,INDEX(codelangue,MATCH(Schülerdaten!L563,liblangue,0)),Schülerdaten!L563),"")</f>
        <v/>
      </c>
      <c r="K560" s="148" t="str">
        <f>IF(AND(A560&lt;&gt;"",Schülerdaten!AH563&lt;&gt;""),IF(Schülerdaten!AH563=TRUE,IF(INDEX(codegem,MATCH(Schülerdaten!M563,libgem,0))&lt;8000,INDEX(codegem,MATCH(Schülerdaten!M563,libgem,0)),""),Schülerdaten!M563),"")</f>
        <v/>
      </c>
      <c r="L560" s="148" t="str">
        <f>IF(AND(A560&lt;&gt;"",Schülerdaten!AH563&lt;&gt;""),IF(Schülerdaten!AH563=TRUE,INDEX(codegemhist,MATCH(Schülerdaten!M563,libgem,0)),""),"")</f>
        <v/>
      </c>
      <c r="M560" s="148" t="str">
        <f>IF(AND(A560&lt;&gt;"",Schülerdaten!AH563&lt;&gt;""),IF(Schülerdaten!AH563=TRUE,IF(INDEX(codegem,MATCH(Schülerdaten!M563,libgem,0))&gt;=8000,INDEX(codegem,MATCH(Schülerdaten!M563,libgem,0)),""),Schülerdaten!M563),"")</f>
        <v/>
      </c>
      <c r="N560" s="148" t="str">
        <f>IF(AND(A560&lt;&gt;"",Schülerdaten!AI563&lt;&gt;""),IF(Schülerdaten!AI563=TRUE,INDEX(codeschart,MATCH(Schülerdaten!N563,libschart,0)),Schülerdaten!N563),"")</f>
        <v/>
      </c>
      <c r="O560" s="148" t="str">
        <f>IF(AND(A560&lt;&gt;"",Schülerdaten!O563&lt;&gt;""),Schülerdaten!O563,"")</f>
        <v/>
      </c>
      <c r="P560" s="148" t="str">
        <f>IF(AND(A560&lt;&gt;"",Schülerdaten!AK563&lt;&gt;""),IF(Schülerdaten!AK563=TRUE,INDEX(codeform,MATCH(Schülerdaten!P563,libform,0)),Schülerdaten!P563),"")</f>
        <v/>
      </c>
      <c r="Q560" s="148" t="str">
        <f>IF(AND(A560&lt;&gt;"",Schülerdaten!AL563&lt;&gt;""),IF(Schülerdaten!AL563=TRUE,INDEX(codespe,MATCH(Schülerdaten!Q563,libspe,0)),Schülerdaten!Q563),"")</f>
        <v/>
      </c>
      <c r="R560" s="148" t="str">
        <f>IF(AND(A560&lt;&gt;"",OR(Schülerdaten!AM563&lt;&gt;"",Schülerdaten!AT563=FALSE)),IF(Schülerdaten!AM563=TRUE,INDEX(codemp1,MATCH(Schülerdaten!R563,libmp1,0)),IF(Schülerdaten!AT563=FALSE,0,Schülerdaten!R563)),"")</f>
        <v/>
      </c>
      <c r="S560" s="148" t="str">
        <f t="shared" si="25"/>
        <v/>
      </c>
      <c r="T560" s="148" t="str">
        <f t="shared" si="26"/>
        <v/>
      </c>
      <c r="U560" s="148" t="str">
        <f>IF(AND(A560&lt;&gt;"",Schülerdaten!S563&lt;&gt;""),Schülerdaten!S563,"")</f>
        <v/>
      </c>
      <c r="V560" s="148" t="str">
        <f>IF(AND(A560&lt;&gt;"",Schülerdaten!T563&lt;&gt;""),Schülerdaten!T563,"")</f>
        <v/>
      </c>
      <c r="W560" s="148" t="str">
        <f>IF(AND(A560&lt;&gt;"",Schülerdaten!U563&lt;&gt;""),Schülerdaten!U563,"")</f>
        <v/>
      </c>
      <c r="X560" s="148" t="str">
        <f>IF(AND(A560&lt;&gt;"",Schülerdaten!V563&lt;&gt;""),Schülerdaten!V563,"")</f>
        <v/>
      </c>
      <c r="Y560" s="148" t="str">
        <f>IF(AND(A560&lt;&gt;"",Schülerdaten!W563&lt;&gt;""),Schülerdaten!W563,"")</f>
        <v/>
      </c>
      <c r="Z560" s="148" t="str">
        <f>IF(AND(A560&lt;&gt;"",Schülerdaten!X563&lt;&gt;""),Schülerdaten!X563,"")</f>
        <v/>
      </c>
    </row>
    <row r="561" spans="1:26" x14ac:dyDescent="0.2">
      <c r="A561" s="146" t="str">
        <f>IF(OR(Schülerdaten!$C564&lt;&gt;""),Schülerdaten!A564,"")</f>
        <v/>
      </c>
      <c r="B561" s="146" t="str">
        <f>IF(A561&lt;&gt;"",Schülerdaten!B564,"")</f>
        <v/>
      </c>
      <c r="C561" s="146" t="str">
        <f>IF(AND(A561&lt;&gt;"",Schülerdaten!F564&lt;&gt;""),IF(INDEX(codeclint,MATCH(Schülerdaten!F564,libclint,0))&lt;&gt;"",INDEX(codeclint,MATCH(Schülerdaten!F564,libclint,0)),""),"")</f>
        <v/>
      </c>
      <c r="D561" s="146" t="str">
        <f t="shared" si="24"/>
        <v/>
      </c>
      <c r="E561" s="146" t="str">
        <f>IF(A561&lt;&gt;"",IF(Schülerdaten!G564&lt;&gt;"",IF(Schülerdaten!AB564&lt;&gt;"",IF(Schülerdaten!G564="LOC.ID",CONCATENATE("LOC.",Schülerdaten!AU$5),Schülerdaten!G564),""),""),"")</f>
        <v/>
      </c>
      <c r="F561" s="146" t="str">
        <f>IF(A561&lt;&gt;"",IF(Schülerdaten!H564&lt;&gt;"",Schülerdaten!H564,""),"")</f>
        <v/>
      </c>
      <c r="G561" s="146" t="str">
        <f>IF(AND(A561&lt;&gt;"",Schülerdaten!AC564&lt;&gt;""),IF(Schülerdaten!AC564=TRUE,INDEX(codesex,MATCH(Schülerdaten!I564,libsex,0)),Schülerdaten!I564),"")</f>
        <v/>
      </c>
      <c r="H561" s="147" t="str">
        <f>IF(A561&lt;&gt;"",IF(Schülerdaten!J564&lt;&gt;"",Schülerdaten!J564,""),"")</f>
        <v/>
      </c>
      <c r="I561" s="148" t="str">
        <f>IF(AND(A561&lt;&gt;"",Schülerdaten!AE564&lt;&gt;""),IF(Schülerdaten!AE564=TRUE,INDEX(codenat,MATCH(Schülerdaten!K564,libnat,0)),Schülerdaten!K564),"")</f>
        <v/>
      </c>
      <c r="J561" s="148" t="str">
        <f>IF(AND(A561&lt;&gt;"",Schülerdaten!AF564&lt;&gt;""),IF(Schülerdaten!AF564=TRUE,INDEX(codelangue,MATCH(Schülerdaten!L564,liblangue,0)),Schülerdaten!L564),"")</f>
        <v/>
      </c>
      <c r="K561" s="148" t="str">
        <f>IF(AND(A561&lt;&gt;"",Schülerdaten!AH564&lt;&gt;""),IF(Schülerdaten!AH564=TRUE,IF(INDEX(codegem,MATCH(Schülerdaten!M564,libgem,0))&lt;8000,INDEX(codegem,MATCH(Schülerdaten!M564,libgem,0)),""),Schülerdaten!M564),"")</f>
        <v/>
      </c>
      <c r="L561" s="148" t="str">
        <f>IF(AND(A561&lt;&gt;"",Schülerdaten!AH564&lt;&gt;""),IF(Schülerdaten!AH564=TRUE,INDEX(codegemhist,MATCH(Schülerdaten!M564,libgem,0)),""),"")</f>
        <v/>
      </c>
      <c r="M561" s="148" t="str">
        <f>IF(AND(A561&lt;&gt;"",Schülerdaten!AH564&lt;&gt;""),IF(Schülerdaten!AH564=TRUE,IF(INDEX(codegem,MATCH(Schülerdaten!M564,libgem,0))&gt;=8000,INDEX(codegem,MATCH(Schülerdaten!M564,libgem,0)),""),Schülerdaten!M564),"")</f>
        <v/>
      </c>
      <c r="N561" s="148" t="str">
        <f>IF(AND(A561&lt;&gt;"",Schülerdaten!AI564&lt;&gt;""),IF(Schülerdaten!AI564=TRUE,INDEX(codeschart,MATCH(Schülerdaten!N564,libschart,0)),Schülerdaten!N564),"")</f>
        <v/>
      </c>
      <c r="O561" s="148" t="str">
        <f>IF(AND(A561&lt;&gt;"",Schülerdaten!O564&lt;&gt;""),Schülerdaten!O564,"")</f>
        <v/>
      </c>
      <c r="P561" s="148" t="str">
        <f>IF(AND(A561&lt;&gt;"",Schülerdaten!AK564&lt;&gt;""),IF(Schülerdaten!AK564=TRUE,INDEX(codeform,MATCH(Schülerdaten!P564,libform,0)),Schülerdaten!P564),"")</f>
        <v/>
      </c>
      <c r="Q561" s="148" t="str">
        <f>IF(AND(A561&lt;&gt;"",Schülerdaten!AL564&lt;&gt;""),IF(Schülerdaten!AL564=TRUE,INDEX(codespe,MATCH(Schülerdaten!Q564,libspe,0)),Schülerdaten!Q564),"")</f>
        <v/>
      </c>
      <c r="R561" s="148" t="str">
        <f>IF(AND(A561&lt;&gt;"",OR(Schülerdaten!AM564&lt;&gt;"",Schülerdaten!AT564=FALSE)),IF(Schülerdaten!AM564=TRUE,INDEX(codemp1,MATCH(Schülerdaten!R564,libmp1,0)),IF(Schülerdaten!AT564=FALSE,0,Schülerdaten!R564)),"")</f>
        <v/>
      </c>
      <c r="S561" s="148" t="str">
        <f t="shared" si="25"/>
        <v/>
      </c>
      <c r="T561" s="148" t="str">
        <f t="shared" si="26"/>
        <v/>
      </c>
      <c r="U561" s="148" t="str">
        <f>IF(AND(A561&lt;&gt;"",Schülerdaten!S564&lt;&gt;""),Schülerdaten!S564,"")</f>
        <v/>
      </c>
      <c r="V561" s="148" t="str">
        <f>IF(AND(A561&lt;&gt;"",Schülerdaten!T564&lt;&gt;""),Schülerdaten!T564,"")</f>
        <v/>
      </c>
      <c r="W561" s="148" t="str">
        <f>IF(AND(A561&lt;&gt;"",Schülerdaten!U564&lt;&gt;""),Schülerdaten!U564,"")</f>
        <v/>
      </c>
      <c r="X561" s="148" t="str">
        <f>IF(AND(A561&lt;&gt;"",Schülerdaten!V564&lt;&gt;""),Schülerdaten!V564,"")</f>
        <v/>
      </c>
      <c r="Y561" s="148" t="str">
        <f>IF(AND(A561&lt;&gt;"",Schülerdaten!W564&lt;&gt;""),Schülerdaten!W564,"")</f>
        <v/>
      </c>
      <c r="Z561" s="148" t="str">
        <f>IF(AND(A561&lt;&gt;"",Schülerdaten!X564&lt;&gt;""),Schülerdaten!X564,"")</f>
        <v/>
      </c>
    </row>
    <row r="562" spans="1:26" x14ac:dyDescent="0.2">
      <c r="A562" s="146" t="str">
        <f>IF(OR(Schülerdaten!$C565&lt;&gt;""),Schülerdaten!A565,"")</f>
        <v/>
      </c>
      <c r="B562" s="146" t="str">
        <f>IF(A562&lt;&gt;"",Schülerdaten!B565,"")</f>
        <v/>
      </c>
      <c r="C562" s="146" t="str">
        <f>IF(AND(A562&lt;&gt;"",Schülerdaten!F565&lt;&gt;""),IF(INDEX(codeclint,MATCH(Schülerdaten!F565,libclint,0))&lt;&gt;"",INDEX(codeclint,MATCH(Schülerdaten!F565,libclint,0)),""),"")</f>
        <v/>
      </c>
      <c r="D562" s="146" t="str">
        <f t="shared" si="24"/>
        <v/>
      </c>
      <c r="E562" s="146" t="str">
        <f>IF(A562&lt;&gt;"",IF(Schülerdaten!G565&lt;&gt;"",IF(Schülerdaten!AB565&lt;&gt;"",IF(Schülerdaten!G565="LOC.ID",CONCATENATE("LOC.",Schülerdaten!AU$5),Schülerdaten!G565),""),""),"")</f>
        <v/>
      </c>
      <c r="F562" s="146" t="str">
        <f>IF(A562&lt;&gt;"",IF(Schülerdaten!H565&lt;&gt;"",Schülerdaten!H565,""),"")</f>
        <v/>
      </c>
      <c r="G562" s="146" t="str">
        <f>IF(AND(A562&lt;&gt;"",Schülerdaten!AC565&lt;&gt;""),IF(Schülerdaten!AC565=TRUE,INDEX(codesex,MATCH(Schülerdaten!I565,libsex,0)),Schülerdaten!I565),"")</f>
        <v/>
      </c>
      <c r="H562" s="147" t="str">
        <f>IF(A562&lt;&gt;"",IF(Schülerdaten!J565&lt;&gt;"",Schülerdaten!J565,""),"")</f>
        <v/>
      </c>
      <c r="I562" s="148" t="str">
        <f>IF(AND(A562&lt;&gt;"",Schülerdaten!AE565&lt;&gt;""),IF(Schülerdaten!AE565=TRUE,INDEX(codenat,MATCH(Schülerdaten!K565,libnat,0)),Schülerdaten!K565),"")</f>
        <v/>
      </c>
      <c r="J562" s="148" t="str">
        <f>IF(AND(A562&lt;&gt;"",Schülerdaten!AF565&lt;&gt;""),IF(Schülerdaten!AF565=TRUE,INDEX(codelangue,MATCH(Schülerdaten!L565,liblangue,0)),Schülerdaten!L565),"")</f>
        <v/>
      </c>
      <c r="K562" s="148" t="str">
        <f>IF(AND(A562&lt;&gt;"",Schülerdaten!AH565&lt;&gt;""),IF(Schülerdaten!AH565=TRUE,IF(INDEX(codegem,MATCH(Schülerdaten!M565,libgem,0))&lt;8000,INDEX(codegem,MATCH(Schülerdaten!M565,libgem,0)),""),Schülerdaten!M565),"")</f>
        <v/>
      </c>
      <c r="L562" s="148" t="str">
        <f>IF(AND(A562&lt;&gt;"",Schülerdaten!AH565&lt;&gt;""),IF(Schülerdaten!AH565=TRUE,INDEX(codegemhist,MATCH(Schülerdaten!M565,libgem,0)),""),"")</f>
        <v/>
      </c>
      <c r="M562" s="148" t="str">
        <f>IF(AND(A562&lt;&gt;"",Schülerdaten!AH565&lt;&gt;""),IF(Schülerdaten!AH565=TRUE,IF(INDEX(codegem,MATCH(Schülerdaten!M565,libgem,0))&gt;=8000,INDEX(codegem,MATCH(Schülerdaten!M565,libgem,0)),""),Schülerdaten!M565),"")</f>
        <v/>
      </c>
      <c r="N562" s="148" t="str">
        <f>IF(AND(A562&lt;&gt;"",Schülerdaten!AI565&lt;&gt;""),IF(Schülerdaten!AI565=TRUE,INDEX(codeschart,MATCH(Schülerdaten!N565,libschart,0)),Schülerdaten!N565),"")</f>
        <v/>
      </c>
      <c r="O562" s="148" t="str">
        <f>IF(AND(A562&lt;&gt;"",Schülerdaten!O565&lt;&gt;""),Schülerdaten!O565,"")</f>
        <v/>
      </c>
      <c r="P562" s="148" t="str">
        <f>IF(AND(A562&lt;&gt;"",Schülerdaten!AK565&lt;&gt;""),IF(Schülerdaten!AK565=TRUE,INDEX(codeform,MATCH(Schülerdaten!P565,libform,0)),Schülerdaten!P565),"")</f>
        <v/>
      </c>
      <c r="Q562" s="148" t="str">
        <f>IF(AND(A562&lt;&gt;"",Schülerdaten!AL565&lt;&gt;""),IF(Schülerdaten!AL565=TRUE,INDEX(codespe,MATCH(Schülerdaten!Q565,libspe,0)),Schülerdaten!Q565),"")</f>
        <v/>
      </c>
      <c r="R562" s="148" t="str">
        <f>IF(AND(A562&lt;&gt;"",OR(Schülerdaten!AM565&lt;&gt;"",Schülerdaten!AT565=FALSE)),IF(Schülerdaten!AM565=TRUE,INDEX(codemp1,MATCH(Schülerdaten!R565,libmp1,0)),IF(Schülerdaten!AT565=FALSE,0,Schülerdaten!R565)),"")</f>
        <v/>
      </c>
      <c r="S562" s="148" t="str">
        <f t="shared" si="25"/>
        <v/>
      </c>
      <c r="T562" s="148" t="str">
        <f t="shared" si="26"/>
        <v/>
      </c>
      <c r="U562" s="148" t="str">
        <f>IF(AND(A562&lt;&gt;"",Schülerdaten!S565&lt;&gt;""),Schülerdaten!S565,"")</f>
        <v/>
      </c>
      <c r="V562" s="148" t="str">
        <f>IF(AND(A562&lt;&gt;"",Schülerdaten!T565&lt;&gt;""),Schülerdaten!T565,"")</f>
        <v/>
      </c>
      <c r="W562" s="148" t="str">
        <f>IF(AND(A562&lt;&gt;"",Schülerdaten!U565&lt;&gt;""),Schülerdaten!U565,"")</f>
        <v/>
      </c>
      <c r="X562" s="148" t="str">
        <f>IF(AND(A562&lt;&gt;"",Schülerdaten!V565&lt;&gt;""),Schülerdaten!V565,"")</f>
        <v/>
      </c>
      <c r="Y562" s="148" t="str">
        <f>IF(AND(A562&lt;&gt;"",Schülerdaten!W565&lt;&gt;""),Schülerdaten!W565,"")</f>
        <v/>
      </c>
      <c r="Z562" s="148" t="str">
        <f>IF(AND(A562&lt;&gt;"",Schülerdaten!X565&lt;&gt;""),Schülerdaten!X565,"")</f>
        <v/>
      </c>
    </row>
    <row r="563" spans="1:26" x14ac:dyDescent="0.2">
      <c r="A563" s="146" t="str">
        <f>IF(OR(Schülerdaten!$C566&lt;&gt;""),Schülerdaten!A566,"")</f>
        <v/>
      </c>
      <c r="B563" s="146" t="str">
        <f>IF(A563&lt;&gt;"",Schülerdaten!B566,"")</f>
        <v/>
      </c>
      <c r="C563" s="146" t="str">
        <f>IF(AND(A563&lt;&gt;"",Schülerdaten!F566&lt;&gt;""),IF(INDEX(codeclint,MATCH(Schülerdaten!F566,libclint,0))&lt;&gt;"",INDEX(codeclint,MATCH(Schülerdaten!F566,libclint,0)),""),"")</f>
        <v/>
      </c>
      <c r="D563" s="146" t="str">
        <f t="shared" si="24"/>
        <v/>
      </c>
      <c r="E563" s="146" t="str">
        <f>IF(A563&lt;&gt;"",IF(Schülerdaten!G566&lt;&gt;"",IF(Schülerdaten!AB566&lt;&gt;"",IF(Schülerdaten!G566="LOC.ID",CONCATENATE("LOC.",Schülerdaten!AU$5),Schülerdaten!G566),""),""),"")</f>
        <v/>
      </c>
      <c r="F563" s="146" t="str">
        <f>IF(A563&lt;&gt;"",IF(Schülerdaten!H566&lt;&gt;"",Schülerdaten!H566,""),"")</f>
        <v/>
      </c>
      <c r="G563" s="146" t="str">
        <f>IF(AND(A563&lt;&gt;"",Schülerdaten!AC566&lt;&gt;""),IF(Schülerdaten!AC566=TRUE,INDEX(codesex,MATCH(Schülerdaten!I566,libsex,0)),Schülerdaten!I566),"")</f>
        <v/>
      </c>
      <c r="H563" s="147" t="str">
        <f>IF(A563&lt;&gt;"",IF(Schülerdaten!J566&lt;&gt;"",Schülerdaten!J566,""),"")</f>
        <v/>
      </c>
      <c r="I563" s="148" t="str">
        <f>IF(AND(A563&lt;&gt;"",Schülerdaten!AE566&lt;&gt;""),IF(Schülerdaten!AE566=TRUE,INDEX(codenat,MATCH(Schülerdaten!K566,libnat,0)),Schülerdaten!K566),"")</f>
        <v/>
      </c>
      <c r="J563" s="148" t="str">
        <f>IF(AND(A563&lt;&gt;"",Schülerdaten!AF566&lt;&gt;""),IF(Schülerdaten!AF566=TRUE,INDEX(codelangue,MATCH(Schülerdaten!L566,liblangue,0)),Schülerdaten!L566),"")</f>
        <v/>
      </c>
      <c r="K563" s="148" t="str">
        <f>IF(AND(A563&lt;&gt;"",Schülerdaten!AH566&lt;&gt;""),IF(Schülerdaten!AH566=TRUE,IF(INDEX(codegem,MATCH(Schülerdaten!M566,libgem,0))&lt;8000,INDEX(codegem,MATCH(Schülerdaten!M566,libgem,0)),""),Schülerdaten!M566),"")</f>
        <v/>
      </c>
      <c r="L563" s="148" t="str">
        <f>IF(AND(A563&lt;&gt;"",Schülerdaten!AH566&lt;&gt;""),IF(Schülerdaten!AH566=TRUE,INDEX(codegemhist,MATCH(Schülerdaten!M566,libgem,0)),""),"")</f>
        <v/>
      </c>
      <c r="M563" s="148" t="str">
        <f>IF(AND(A563&lt;&gt;"",Schülerdaten!AH566&lt;&gt;""),IF(Schülerdaten!AH566=TRUE,IF(INDEX(codegem,MATCH(Schülerdaten!M566,libgem,0))&gt;=8000,INDEX(codegem,MATCH(Schülerdaten!M566,libgem,0)),""),Schülerdaten!M566),"")</f>
        <v/>
      </c>
      <c r="N563" s="148" t="str">
        <f>IF(AND(A563&lt;&gt;"",Schülerdaten!AI566&lt;&gt;""),IF(Schülerdaten!AI566=TRUE,INDEX(codeschart,MATCH(Schülerdaten!N566,libschart,0)),Schülerdaten!N566),"")</f>
        <v/>
      </c>
      <c r="O563" s="148" t="str">
        <f>IF(AND(A563&lt;&gt;"",Schülerdaten!O566&lt;&gt;""),Schülerdaten!O566,"")</f>
        <v/>
      </c>
      <c r="P563" s="148" t="str">
        <f>IF(AND(A563&lt;&gt;"",Schülerdaten!AK566&lt;&gt;""),IF(Schülerdaten!AK566=TRUE,INDEX(codeform,MATCH(Schülerdaten!P566,libform,0)),Schülerdaten!P566),"")</f>
        <v/>
      </c>
      <c r="Q563" s="148" t="str">
        <f>IF(AND(A563&lt;&gt;"",Schülerdaten!AL566&lt;&gt;""),IF(Schülerdaten!AL566=TRUE,INDEX(codespe,MATCH(Schülerdaten!Q566,libspe,0)),Schülerdaten!Q566),"")</f>
        <v/>
      </c>
      <c r="R563" s="148" t="str">
        <f>IF(AND(A563&lt;&gt;"",OR(Schülerdaten!AM566&lt;&gt;"",Schülerdaten!AT566=FALSE)),IF(Schülerdaten!AM566=TRUE,INDEX(codemp1,MATCH(Schülerdaten!R566,libmp1,0)),IF(Schülerdaten!AT566=FALSE,0,Schülerdaten!R566)),"")</f>
        <v/>
      </c>
      <c r="S563" s="148" t="str">
        <f t="shared" si="25"/>
        <v/>
      </c>
      <c r="T563" s="148" t="str">
        <f t="shared" si="26"/>
        <v/>
      </c>
      <c r="U563" s="148" t="str">
        <f>IF(AND(A563&lt;&gt;"",Schülerdaten!S566&lt;&gt;""),Schülerdaten!S566,"")</f>
        <v/>
      </c>
      <c r="V563" s="148" t="str">
        <f>IF(AND(A563&lt;&gt;"",Schülerdaten!T566&lt;&gt;""),Schülerdaten!T566,"")</f>
        <v/>
      </c>
      <c r="W563" s="148" t="str">
        <f>IF(AND(A563&lt;&gt;"",Schülerdaten!U566&lt;&gt;""),Schülerdaten!U566,"")</f>
        <v/>
      </c>
      <c r="X563" s="148" t="str">
        <f>IF(AND(A563&lt;&gt;"",Schülerdaten!V566&lt;&gt;""),Schülerdaten!V566,"")</f>
        <v/>
      </c>
      <c r="Y563" s="148" t="str">
        <f>IF(AND(A563&lt;&gt;"",Schülerdaten!W566&lt;&gt;""),Schülerdaten!W566,"")</f>
        <v/>
      </c>
      <c r="Z563" s="148" t="str">
        <f>IF(AND(A563&lt;&gt;"",Schülerdaten!X566&lt;&gt;""),Schülerdaten!X566,"")</f>
        <v/>
      </c>
    </row>
    <row r="564" spans="1:26" x14ac:dyDescent="0.2">
      <c r="A564" s="146" t="str">
        <f>IF(OR(Schülerdaten!$C567&lt;&gt;""),Schülerdaten!A567,"")</f>
        <v/>
      </c>
      <c r="B564" s="146" t="str">
        <f>IF(A564&lt;&gt;"",Schülerdaten!B567,"")</f>
        <v/>
      </c>
      <c r="C564" s="146" t="str">
        <f>IF(AND(A564&lt;&gt;"",Schülerdaten!F567&lt;&gt;""),IF(INDEX(codeclint,MATCH(Schülerdaten!F567,libclint,0))&lt;&gt;"",INDEX(codeclint,MATCH(Schülerdaten!F567,libclint,0)),""),"")</f>
        <v/>
      </c>
      <c r="D564" s="146" t="str">
        <f t="shared" si="24"/>
        <v/>
      </c>
      <c r="E564" s="146" t="str">
        <f>IF(A564&lt;&gt;"",IF(Schülerdaten!G567&lt;&gt;"",IF(Schülerdaten!AB567&lt;&gt;"",IF(Schülerdaten!G567="LOC.ID",CONCATENATE("LOC.",Schülerdaten!AU$5),Schülerdaten!G567),""),""),"")</f>
        <v/>
      </c>
      <c r="F564" s="146" t="str">
        <f>IF(A564&lt;&gt;"",IF(Schülerdaten!H567&lt;&gt;"",Schülerdaten!H567,""),"")</f>
        <v/>
      </c>
      <c r="G564" s="146" t="str">
        <f>IF(AND(A564&lt;&gt;"",Schülerdaten!AC567&lt;&gt;""),IF(Schülerdaten!AC567=TRUE,INDEX(codesex,MATCH(Schülerdaten!I567,libsex,0)),Schülerdaten!I567),"")</f>
        <v/>
      </c>
      <c r="H564" s="147" t="str">
        <f>IF(A564&lt;&gt;"",IF(Schülerdaten!J567&lt;&gt;"",Schülerdaten!J567,""),"")</f>
        <v/>
      </c>
      <c r="I564" s="148" t="str">
        <f>IF(AND(A564&lt;&gt;"",Schülerdaten!AE567&lt;&gt;""),IF(Schülerdaten!AE567=TRUE,INDEX(codenat,MATCH(Schülerdaten!K567,libnat,0)),Schülerdaten!K567),"")</f>
        <v/>
      </c>
      <c r="J564" s="148" t="str">
        <f>IF(AND(A564&lt;&gt;"",Schülerdaten!AF567&lt;&gt;""),IF(Schülerdaten!AF567=TRUE,INDEX(codelangue,MATCH(Schülerdaten!L567,liblangue,0)),Schülerdaten!L567),"")</f>
        <v/>
      </c>
      <c r="K564" s="148" t="str">
        <f>IF(AND(A564&lt;&gt;"",Schülerdaten!AH567&lt;&gt;""),IF(Schülerdaten!AH567=TRUE,IF(INDEX(codegem,MATCH(Schülerdaten!M567,libgem,0))&lt;8000,INDEX(codegem,MATCH(Schülerdaten!M567,libgem,0)),""),Schülerdaten!M567),"")</f>
        <v/>
      </c>
      <c r="L564" s="148" t="str">
        <f>IF(AND(A564&lt;&gt;"",Schülerdaten!AH567&lt;&gt;""),IF(Schülerdaten!AH567=TRUE,INDEX(codegemhist,MATCH(Schülerdaten!M567,libgem,0)),""),"")</f>
        <v/>
      </c>
      <c r="M564" s="148" t="str">
        <f>IF(AND(A564&lt;&gt;"",Schülerdaten!AH567&lt;&gt;""),IF(Schülerdaten!AH567=TRUE,IF(INDEX(codegem,MATCH(Schülerdaten!M567,libgem,0))&gt;=8000,INDEX(codegem,MATCH(Schülerdaten!M567,libgem,0)),""),Schülerdaten!M567),"")</f>
        <v/>
      </c>
      <c r="N564" s="148" t="str">
        <f>IF(AND(A564&lt;&gt;"",Schülerdaten!AI567&lt;&gt;""),IF(Schülerdaten!AI567=TRUE,INDEX(codeschart,MATCH(Schülerdaten!N567,libschart,0)),Schülerdaten!N567),"")</f>
        <v/>
      </c>
      <c r="O564" s="148" t="str">
        <f>IF(AND(A564&lt;&gt;"",Schülerdaten!O567&lt;&gt;""),Schülerdaten!O567,"")</f>
        <v/>
      </c>
      <c r="P564" s="148" t="str">
        <f>IF(AND(A564&lt;&gt;"",Schülerdaten!AK567&lt;&gt;""),IF(Schülerdaten!AK567=TRUE,INDEX(codeform,MATCH(Schülerdaten!P567,libform,0)),Schülerdaten!P567),"")</f>
        <v/>
      </c>
      <c r="Q564" s="148" t="str">
        <f>IF(AND(A564&lt;&gt;"",Schülerdaten!AL567&lt;&gt;""),IF(Schülerdaten!AL567=TRUE,INDEX(codespe,MATCH(Schülerdaten!Q567,libspe,0)),Schülerdaten!Q567),"")</f>
        <v/>
      </c>
      <c r="R564" s="148" t="str">
        <f>IF(AND(A564&lt;&gt;"",OR(Schülerdaten!AM567&lt;&gt;"",Schülerdaten!AT567=FALSE)),IF(Schülerdaten!AM567=TRUE,INDEX(codemp1,MATCH(Schülerdaten!R567,libmp1,0)),IF(Schülerdaten!AT567=FALSE,0,Schülerdaten!R567)),"")</f>
        <v/>
      </c>
      <c r="S564" s="148" t="str">
        <f t="shared" si="25"/>
        <v/>
      </c>
      <c r="T564" s="148" t="str">
        <f t="shared" si="26"/>
        <v/>
      </c>
      <c r="U564" s="148" t="str">
        <f>IF(AND(A564&lt;&gt;"",Schülerdaten!S567&lt;&gt;""),Schülerdaten!S567,"")</f>
        <v/>
      </c>
      <c r="V564" s="148" t="str">
        <f>IF(AND(A564&lt;&gt;"",Schülerdaten!T567&lt;&gt;""),Schülerdaten!T567,"")</f>
        <v/>
      </c>
      <c r="W564" s="148" t="str">
        <f>IF(AND(A564&lt;&gt;"",Schülerdaten!U567&lt;&gt;""),Schülerdaten!U567,"")</f>
        <v/>
      </c>
      <c r="X564" s="148" t="str">
        <f>IF(AND(A564&lt;&gt;"",Schülerdaten!V567&lt;&gt;""),Schülerdaten!V567,"")</f>
        <v/>
      </c>
      <c r="Y564" s="148" t="str">
        <f>IF(AND(A564&lt;&gt;"",Schülerdaten!W567&lt;&gt;""),Schülerdaten!W567,"")</f>
        <v/>
      </c>
      <c r="Z564" s="148" t="str">
        <f>IF(AND(A564&lt;&gt;"",Schülerdaten!X567&lt;&gt;""),Schülerdaten!X567,"")</f>
        <v/>
      </c>
    </row>
    <row r="565" spans="1:26" x14ac:dyDescent="0.2">
      <c r="A565" s="146" t="str">
        <f>IF(OR(Schülerdaten!$C568&lt;&gt;""),Schülerdaten!A568,"")</f>
        <v/>
      </c>
      <c r="B565" s="146" t="str">
        <f>IF(A565&lt;&gt;"",Schülerdaten!B568,"")</f>
        <v/>
      </c>
      <c r="C565" s="146" t="str">
        <f>IF(AND(A565&lt;&gt;"",Schülerdaten!F568&lt;&gt;""),IF(INDEX(codeclint,MATCH(Schülerdaten!F568,libclint,0))&lt;&gt;"",INDEX(codeclint,MATCH(Schülerdaten!F568,libclint,0)),""),"")</f>
        <v/>
      </c>
      <c r="D565" s="146" t="str">
        <f t="shared" si="24"/>
        <v/>
      </c>
      <c r="E565" s="146" t="str">
        <f>IF(A565&lt;&gt;"",IF(Schülerdaten!G568&lt;&gt;"",IF(Schülerdaten!AB568&lt;&gt;"",IF(Schülerdaten!G568="LOC.ID",CONCATENATE("LOC.",Schülerdaten!AU$5),Schülerdaten!G568),""),""),"")</f>
        <v/>
      </c>
      <c r="F565" s="146" t="str">
        <f>IF(A565&lt;&gt;"",IF(Schülerdaten!H568&lt;&gt;"",Schülerdaten!H568,""),"")</f>
        <v/>
      </c>
      <c r="G565" s="146" t="str">
        <f>IF(AND(A565&lt;&gt;"",Schülerdaten!AC568&lt;&gt;""),IF(Schülerdaten!AC568=TRUE,INDEX(codesex,MATCH(Schülerdaten!I568,libsex,0)),Schülerdaten!I568),"")</f>
        <v/>
      </c>
      <c r="H565" s="147" t="str">
        <f>IF(A565&lt;&gt;"",IF(Schülerdaten!J568&lt;&gt;"",Schülerdaten!J568,""),"")</f>
        <v/>
      </c>
      <c r="I565" s="148" t="str">
        <f>IF(AND(A565&lt;&gt;"",Schülerdaten!AE568&lt;&gt;""),IF(Schülerdaten!AE568=TRUE,INDEX(codenat,MATCH(Schülerdaten!K568,libnat,0)),Schülerdaten!K568),"")</f>
        <v/>
      </c>
      <c r="J565" s="148" t="str">
        <f>IF(AND(A565&lt;&gt;"",Schülerdaten!AF568&lt;&gt;""),IF(Schülerdaten!AF568=TRUE,INDEX(codelangue,MATCH(Schülerdaten!L568,liblangue,0)),Schülerdaten!L568),"")</f>
        <v/>
      </c>
      <c r="K565" s="148" t="str">
        <f>IF(AND(A565&lt;&gt;"",Schülerdaten!AH568&lt;&gt;""),IF(Schülerdaten!AH568=TRUE,IF(INDEX(codegem,MATCH(Schülerdaten!M568,libgem,0))&lt;8000,INDEX(codegem,MATCH(Schülerdaten!M568,libgem,0)),""),Schülerdaten!M568),"")</f>
        <v/>
      </c>
      <c r="L565" s="148" t="str">
        <f>IF(AND(A565&lt;&gt;"",Schülerdaten!AH568&lt;&gt;""),IF(Schülerdaten!AH568=TRUE,INDEX(codegemhist,MATCH(Schülerdaten!M568,libgem,0)),""),"")</f>
        <v/>
      </c>
      <c r="M565" s="148" t="str">
        <f>IF(AND(A565&lt;&gt;"",Schülerdaten!AH568&lt;&gt;""),IF(Schülerdaten!AH568=TRUE,IF(INDEX(codegem,MATCH(Schülerdaten!M568,libgem,0))&gt;=8000,INDEX(codegem,MATCH(Schülerdaten!M568,libgem,0)),""),Schülerdaten!M568),"")</f>
        <v/>
      </c>
      <c r="N565" s="148" t="str">
        <f>IF(AND(A565&lt;&gt;"",Schülerdaten!AI568&lt;&gt;""),IF(Schülerdaten!AI568=TRUE,INDEX(codeschart,MATCH(Schülerdaten!N568,libschart,0)),Schülerdaten!N568),"")</f>
        <v/>
      </c>
      <c r="O565" s="148" t="str">
        <f>IF(AND(A565&lt;&gt;"",Schülerdaten!O568&lt;&gt;""),Schülerdaten!O568,"")</f>
        <v/>
      </c>
      <c r="P565" s="148" t="str">
        <f>IF(AND(A565&lt;&gt;"",Schülerdaten!AK568&lt;&gt;""),IF(Schülerdaten!AK568=TRUE,INDEX(codeform,MATCH(Schülerdaten!P568,libform,0)),Schülerdaten!P568),"")</f>
        <v/>
      </c>
      <c r="Q565" s="148" t="str">
        <f>IF(AND(A565&lt;&gt;"",Schülerdaten!AL568&lt;&gt;""),IF(Schülerdaten!AL568=TRUE,INDEX(codespe,MATCH(Schülerdaten!Q568,libspe,0)),Schülerdaten!Q568),"")</f>
        <v/>
      </c>
      <c r="R565" s="148" t="str">
        <f>IF(AND(A565&lt;&gt;"",OR(Schülerdaten!AM568&lt;&gt;"",Schülerdaten!AT568=FALSE)),IF(Schülerdaten!AM568=TRUE,INDEX(codemp1,MATCH(Schülerdaten!R568,libmp1,0)),IF(Schülerdaten!AT568=FALSE,0,Schülerdaten!R568)),"")</f>
        <v/>
      </c>
      <c r="S565" s="148" t="str">
        <f t="shared" si="25"/>
        <v/>
      </c>
      <c r="T565" s="148" t="str">
        <f t="shared" si="26"/>
        <v/>
      </c>
      <c r="U565" s="148" t="str">
        <f>IF(AND(A565&lt;&gt;"",Schülerdaten!S568&lt;&gt;""),Schülerdaten!S568,"")</f>
        <v/>
      </c>
      <c r="V565" s="148" t="str">
        <f>IF(AND(A565&lt;&gt;"",Schülerdaten!T568&lt;&gt;""),Schülerdaten!T568,"")</f>
        <v/>
      </c>
      <c r="W565" s="148" t="str">
        <f>IF(AND(A565&lt;&gt;"",Schülerdaten!U568&lt;&gt;""),Schülerdaten!U568,"")</f>
        <v/>
      </c>
      <c r="X565" s="148" t="str">
        <f>IF(AND(A565&lt;&gt;"",Schülerdaten!V568&lt;&gt;""),Schülerdaten!V568,"")</f>
        <v/>
      </c>
      <c r="Y565" s="148" t="str">
        <f>IF(AND(A565&lt;&gt;"",Schülerdaten!W568&lt;&gt;""),Schülerdaten!W568,"")</f>
        <v/>
      </c>
      <c r="Z565" s="148" t="str">
        <f>IF(AND(A565&lt;&gt;"",Schülerdaten!X568&lt;&gt;""),Schülerdaten!X568,"")</f>
        <v/>
      </c>
    </row>
    <row r="566" spans="1:26" x14ac:dyDescent="0.2">
      <c r="A566" s="146" t="str">
        <f>IF(OR(Schülerdaten!$C569&lt;&gt;""),Schülerdaten!A569,"")</f>
        <v/>
      </c>
      <c r="B566" s="146" t="str">
        <f>IF(A566&lt;&gt;"",Schülerdaten!B569,"")</f>
        <v/>
      </c>
      <c r="C566" s="146" t="str">
        <f>IF(AND(A566&lt;&gt;"",Schülerdaten!F569&lt;&gt;""),IF(INDEX(codeclint,MATCH(Schülerdaten!F569,libclint,0))&lt;&gt;"",INDEX(codeclint,MATCH(Schülerdaten!F569,libclint,0)),""),"")</f>
        <v/>
      </c>
      <c r="D566" s="146" t="str">
        <f t="shared" si="24"/>
        <v/>
      </c>
      <c r="E566" s="146" t="str">
        <f>IF(A566&lt;&gt;"",IF(Schülerdaten!G569&lt;&gt;"",IF(Schülerdaten!AB569&lt;&gt;"",IF(Schülerdaten!G569="LOC.ID",CONCATENATE("LOC.",Schülerdaten!AU$5),Schülerdaten!G569),""),""),"")</f>
        <v/>
      </c>
      <c r="F566" s="146" t="str">
        <f>IF(A566&lt;&gt;"",IF(Schülerdaten!H569&lt;&gt;"",Schülerdaten!H569,""),"")</f>
        <v/>
      </c>
      <c r="G566" s="146" t="str">
        <f>IF(AND(A566&lt;&gt;"",Schülerdaten!AC569&lt;&gt;""),IF(Schülerdaten!AC569=TRUE,INDEX(codesex,MATCH(Schülerdaten!I569,libsex,0)),Schülerdaten!I569),"")</f>
        <v/>
      </c>
      <c r="H566" s="147" t="str">
        <f>IF(A566&lt;&gt;"",IF(Schülerdaten!J569&lt;&gt;"",Schülerdaten!J569,""),"")</f>
        <v/>
      </c>
      <c r="I566" s="148" t="str">
        <f>IF(AND(A566&lt;&gt;"",Schülerdaten!AE569&lt;&gt;""),IF(Schülerdaten!AE569=TRUE,INDEX(codenat,MATCH(Schülerdaten!K569,libnat,0)),Schülerdaten!K569),"")</f>
        <v/>
      </c>
      <c r="J566" s="148" t="str">
        <f>IF(AND(A566&lt;&gt;"",Schülerdaten!AF569&lt;&gt;""),IF(Schülerdaten!AF569=TRUE,INDEX(codelangue,MATCH(Schülerdaten!L569,liblangue,0)),Schülerdaten!L569),"")</f>
        <v/>
      </c>
      <c r="K566" s="148" t="str">
        <f>IF(AND(A566&lt;&gt;"",Schülerdaten!AH569&lt;&gt;""),IF(Schülerdaten!AH569=TRUE,IF(INDEX(codegem,MATCH(Schülerdaten!M569,libgem,0))&lt;8000,INDEX(codegem,MATCH(Schülerdaten!M569,libgem,0)),""),Schülerdaten!M569),"")</f>
        <v/>
      </c>
      <c r="L566" s="148" t="str">
        <f>IF(AND(A566&lt;&gt;"",Schülerdaten!AH569&lt;&gt;""),IF(Schülerdaten!AH569=TRUE,INDEX(codegemhist,MATCH(Schülerdaten!M569,libgem,0)),""),"")</f>
        <v/>
      </c>
      <c r="M566" s="148" t="str">
        <f>IF(AND(A566&lt;&gt;"",Schülerdaten!AH569&lt;&gt;""),IF(Schülerdaten!AH569=TRUE,IF(INDEX(codegem,MATCH(Schülerdaten!M569,libgem,0))&gt;=8000,INDEX(codegem,MATCH(Schülerdaten!M569,libgem,0)),""),Schülerdaten!M569),"")</f>
        <v/>
      </c>
      <c r="N566" s="148" t="str">
        <f>IF(AND(A566&lt;&gt;"",Schülerdaten!AI569&lt;&gt;""),IF(Schülerdaten!AI569=TRUE,INDEX(codeschart,MATCH(Schülerdaten!N569,libschart,0)),Schülerdaten!N569),"")</f>
        <v/>
      </c>
      <c r="O566" s="148" t="str">
        <f>IF(AND(A566&lt;&gt;"",Schülerdaten!O569&lt;&gt;""),Schülerdaten!O569,"")</f>
        <v/>
      </c>
      <c r="P566" s="148" t="str">
        <f>IF(AND(A566&lt;&gt;"",Schülerdaten!AK569&lt;&gt;""),IF(Schülerdaten!AK569=TRUE,INDEX(codeform,MATCH(Schülerdaten!P569,libform,0)),Schülerdaten!P569),"")</f>
        <v/>
      </c>
      <c r="Q566" s="148" t="str">
        <f>IF(AND(A566&lt;&gt;"",Schülerdaten!AL569&lt;&gt;""),IF(Schülerdaten!AL569=TRUE,INDEX(codespe,MATCH(Schülerdaten!Q569,libspe,0)),Schülerdaten!Q569),"")</f>
        <v/>
      </c>
      <c r="R566" s="148" t="str">
        <f>IF(AND(A566&lt;&gt;"",OR(Schülerdaten!AM569&lt;&gt;"",Schülerdaten!AT569=FALSE)),IF(Schülerdaten!AM569=TRUE,INDEX(codemp1,MATCH(Schülerdaten!R569,libmp1,0)),IF(Schülerdaten!AT569=FALSE,0,Schülerdaten!R569)),"")</f>
        <v/>
      </c>
      <c r="S566" s="148" t="str">
        <f t="shared" si="25"/>
        <v/>
      </c>
      <c r="T566" s="148" t="str">
        <f t="shared" si="26"/>
        <v/>
      </c>
      <c r="U566" s="148" t="str">
        <f>IF(AND(A566&lt;&gt;"",Schülerdaten!S569&lt;&gt;""),Schülerdaten!S569,"")</f>
        <v/>
      </c>
      <c r="V566" s="148" t="str">
        <f>IF(AND(A566&lt;&gt;"",Schülerdaten!T569&lt;&gt;""),Schülerdaten!T569,"")</f>
        <v/>
      </c>
      <c r="W566" s="148" t="str">
        <f>IF(AND(A566&lt;&gt;"",Schülerdaten!U569&lt;&gt;""),Schülerdaten!U569,"")</f>
        <v/>
      </c>
      <c r="X566" s="148" t="str">
        <f>IF(AND(A566&lt;&gt;"",Schülerdaten!V569&lt;&gt;""),Schülerdaten!V569,"")</f>
        <v/>
      </c>
      <c r="Y566" s="148" t="str">
        <f>IF(AND(A566&lt;&gt;"",Schülerdaten!W569&lt;&gt;""),Schülerdaten!W569,"")</f>
        <v/>
      </c>
      <c r="Z566" s="148" t="str">
        <f>IF(AND(A566&lt;&gt;"",Schülerdaten!X569&lt;&gt;""),Schülerdaten!X569,"")</f>
        <v/>
      </c>
    </row>
    <row r="567" spans="1:26" x14ac:dyDescent="0.2">
      <c r="A567" s="146" t="str">
        <f>IF(OR(Schülerdaten!$C570&lt;&gt;""),Schülerdaten!A570,"")</f>
        <v/>
      </c>
      <c r="B567" s="146" t="str">
        <f>IF(A567&lt;&gt;"",Schülerdaten!B570,"")</f>
        <v/>
      </c>
      <c r="C567" s="146" t="str">
        <f>IF(AND(A567&lt;&gt;"",Schülerdaten!F570&lt;&gt;""),IF(INDEX(codeclint,MATCH(Schülerdaten!F570,libclint,0))&lt;&gt;"",INDEX(codeclint,MATCH(Schülerdaten!F570,libclint,0)),""),"")</f>
        <v/>
      </c>
      <c r="D567" s="146" t="str">
        <f t="shared" si="24"/>
        <v/>
      </c>
      <c r="E567" s="146" t="str">
        <f>IF(A567&lt;&gt;"",IF(Schülerdaten!G570&lt;&gt;"",IF(Schülerdaten!AB570&lt;&gt;"",IF(Schülerdaten!G570="LOC.ID",CONCATENATE("LOC.",Schülerdaten!AU$5),Schülerdaten!G570),""),""),"")</f>
        <v/>
      </c>
      <c r="F567" s="146" t="str">
        <f>IF(A567&lt;&gt;"",IF(Schülerdaten!H570&lt;&gt;"",Schülerdaten!H570,""),"")</f>
        <v/>
      </c>
      <c r="G567" s="146" t="str">
        <f>IF(AND(A567&lt;&gt;"",Schülerdaten!AC570&lt;&gt;""),IF(Schülerdaten!AC570=TRUE,INDEX(codesex,MATCH(Schülerdaten!I570,libsex,0)),Schülerdaten!I570),"")</f>
        <v/>
      </c>
      <c r="H567" s="147" t="str">
        <f>IF(A567&lt;&gt;"",IF(Schülerdaten!J570&lt;&gt;"",Schülerdaten!J570,""),"")</f>
        <v/>
      </c>
      <c r="I567" s="148" t="str">
        <f>IF(AND(A567&lt;&gt;"",Schülerdaten!AE570&lt;&gt;""),IF(Schülerdaten!AE570=TRUE,INDEX(codenat,MATCH(Schülerdaten!K570,libnat,0)),Schülerdaten!K570),"")</f>
        <v/>
      </c>
      <c r="J567" s="148" t="str">
        <f>IF(AND(A567&lt;&gt;"",Schülerdaten!AF570&lt;&gt;""),IF(Schülerdaten!AF570=TRUE,INDEX(codelangue,MATCH(Schülerdaten!L570,liblangue,0)),Schülerdaten!L570),"")</f>
        <v/>
      </c>
      <c r="K567" s="148" t="str">
        <f>IF(AND(A567&lt;&gt;"",Schülerdaten!AH570&lt;&gt;""),IF(Schülerdaten!AH570=TRUE,IF(INDEX(codegem,MATCH(Schülerdaten!M570,libgem,0))&lt;8000,INDEX(codegem,MATCH(Schülerdaten!M570,libgem,0)),""),Schülerdaten!M570),"")</f>
        <v/>
      </c>
      <c r="L567" s="148" t="str">
        <f>IF(AND(A567&lt;&gt;"",Schülerdaten!AH570&lt;&gt;""),IF(Schülerdaten!AH570=TRUE,INDEX(codegemhist,MATCH(Schülerdaten!M570,libgem,0)),""),"")</f>
        <v/>
      </c>
      <c r="M567" s="148" t="str">
        <f>IF(AND(A567&lt;&gt;"",Schülerdaten!AH570&lt;&gt;""),IF(Schülerdaten!AH570=TRUE,IF(INDEX(codegem,MATCH(Schülerdaten!M570,libgem,0))&gt;=8000,INDEX(codegem,MATCH(Schülerdaten!M570,libgem,0)),""),Schülerdaten!M570),"")</f>
        <v/>
      </c>
      <c r="N567" s="148" t="str">
        <f>IF(AND(A567&lt;&gt;"",Schülerdaten!AI570&lt;&gt;""),IF(Schülerdaten!AI570=TRUE,INDEX(codeschart,MATCH(Schülerdaten!N570,libschart,0)),Schülerdaten!N570),"")</f>
        <v/>
      </c>
      <c r="O567" s="148" t="str">
        <f>IF(AND(A567&lt;&gt;"",Schülerdaten!O570&lt;&gt;""),Schülerdaten!O570,"")</f>
        <v/>
      </c>
      <c r="P567" s="148" t="str">
        <f>IF(AND(A567&lt;&gt;"",Schülerdaten!AK570&lt;&gt;""),IF(Schülerdaten!AK570=TRUE,INDEX(codeform,MATCH(Schülerdaten!P570,libform,0)),Schülerdaten!P570),"")</f>
        <v/>
      </c>
      <c r="Q567" s="148" t="str">
        <f>IF(AND(A567&lt;&gt;"",Schülerdaten!AL570&lt;&gt;""),IF(Schülerdaten!AL570=TRUE,INDEX(codespe,MATCH(Schülerdaten!Q570,libspe,0)),Schülerdaten!Q570),"")</f>
        <v/>
      </c>
      <c r="R567" s="148" t="str">
        <f>IF(AND(A567&lt;&gt;"",OR(Schülerdaten!AM570&lt;&gt;"",Schülerdaten!AT570=FALSE)),IF(Schülerdaten!AM570=TRUE,INDEX(codemp1,MATCH(Schülerdaten!R570,libmp1,0)),IF(Schülerdaten!AT570=FALSE,0,Schülerdaten!R570)),"")</f>
        <v/>
      </c>
      <c r="S567" s="148" t="str">
        <f t="shared" si="25"/>
        <v/>
      </c>
      <c r="T567" s="148" t="str">
        <f t="shared" si="26"/>
        <v/>
      </c>
      <c r="U567" s="148" t="str">
        <f>IF(AND(A567&lt;&gt;"",Schülerdaten!S570&lt;&gt;""),Schülerdaten!S570,"")</f>
        <v/>
      </c>
      <c r="V567" s="148" t="str">
        <f>IF(AND(A567&lt;&gt;"",Schülerdaten!T570&lt;&gt;""),Schülerdaten!T570,"")</f>
        <v/>
      </c>
      <c r="W567" s="148" t="str">
        <f>IF(AND(A567&lt;&gt;"",Schülerdaten!U570&lt;&gt;""),Schülerdaten!U570,"")</f>
        <v/>
      </c>
      <c r="X567" s="148" t="str">
        <f>IF(AND(A567&lt;&gt;"",Schülerdaten!V570&lt;&gt;""),Schülerdaten!V570,"")</f>
        <v/>
      </c>
      <c r="Y567" s="148" t="str">
        <f>IF(AND(A567&lt;&gt;"",Schülerdaten!W570&lt;&gt;""),Schülerdaten!W570,"")</f>
        <v/>
      </c>
      <c r="Z567" s="148" t="str">
        <f>IF(AND(A567&lt;&gt;"",Schülerdaten!X570&lt;&gt;""),Schülerdaten!X570,"")</f>
        <v/>
      </c>
    </row>
    <row r="568" spans="1:26" x14ac:dyDescent="0.2">
      <c r="A568" s="146" t="str">
        <f>IF(OR(Schülerdaten!$C571&lt;&gt;""),Schülerdaten!A571,"")</f>
        <v/>
      </c>
      <c r="B568" s="146" t="str">
        <f>IF(A568&lt;&gt;"",Schülerdaten!B571,"")</f>
        <v/>
      </c>
      <c r="C568" s="146" t="str">
        <f>IF(AND(A568&lt;&gt;"",Schülerdaten!F571&lt;&gt;""),IF(INDEX(codeclint,MATCH(Schülerdaten!F571,libclint,0))&lt;&gt;"",INDEX(codeclint,MATCH(Schülerdaten!F571,libclint,0)),""),"")</f>
        <v/>
      </c>
      <c r="D568" s="146" t="str">
        <f t="shared" si="24"/>
        <v/>
      </c>
      <c r="E568" s="146" t="str">
        <f>IF(A568&lt;&gt;"",IF(Schülerdaten!G571&lt;&gt;"",IF(Schülerdaten!AB571&lt;&gt;"",IF(Schülerdaten!G571="LOC.ID",CONCATENATE("LOC.",Schülerdaten!AU$5),Schülerdaten!G571),""),""),"")</f>
        <v/>
      </c>
      <c r="F568" s="146" t="str">
        <f>IF(A568&lt;&gt;"",IF(Schülerdaten!H571&lt;&gt;"",Schülerdaten!H571,""),"")</f>
        <v/>
      </c>
      <c r="G568" s="146" t="str">
        <f>IF(AND(A568&lt;&gt;"",Schülerdaten!AC571&lt;&gt;""),IF(Schülerdaten!AC571=TRUE,INDEX(codesex,MATCH(Schülerdaten!I571,libsex,0)),Schülerdaten!I571),"")</f>
        <v/>
      </c>
      <c r="H568" s="147" t="str">
        <f>IF(A568&lt;&gt;"",IF(Schülerdaten!J571&lt;&gt;"",Schülerdaten!J571,""),"")</f>
        <v/>
      </c>
      <c r="I568" s="148" t="str">
        <f>IF(AND(A568&lt;&gt;"",Schülerdaten!AE571&lt;&gt;""),IF(Schülerdaten!AE571=TRUE,INDEX(codenat,MATCH(Schülerdaten!K571,libnat,0)),Schülerdaten!K571),"")</f>
        <v/>
      </c>
      <c r="J568" s="148" t="str">
        <f>IF(AND(A568&lt;&gt;"",Schülerdaten!AF571&lt;&gt;""),IF(Schülerdaten!AF571=TRUE,INDEX(codelangue,MATCH(Schülerdaten!L571,liblangue,0)),Schülerdaten!L571),"")</f>
        <v/>
      </c>
      <c r="K568" s="148" t="str">
        <f>IF(AND(A568&lt;&gt;"",Schülerdaten!AH571&lt;&gt;""),IF(Schülerdaten!AH571=TRUE,IF(INDEX(codegem,MATCH(Schülerdaten!M571,libgem,0))&lt;8000,INDEX(codegem,MATCH(Schülerdaten!M571,libgem,0)),""),Schülerdaten!M571),"")</f>
        <v/>
      </c>
      <c r="L568" s="148" t="str">
        <f>IF(AND(A568&lt;&gt;"",Schülerdaten!AH571&lt;&gt;""),IF(Schülerdaten!AH571=TRUE,INDEX(codegemhist,MATCH(Schülerdaten!M571,libgem,0)),""),"")</f>
        <v/>
      </c>
      <c r="M568" s="148" t="str">
        <f>IF(AND(A568&lt;&gt;"",Schülerdaten!AH571&lt;&gt;""),IF(Schülerdaten!AH571=TRUE,IF(INDEX(codegem,MATCH(Schülerdaten!M571,libgem,0))&gt;=8000,INDEX(codegem,MATCH(Schülerdaten!M571,libgem,0)),""),Schülerdaten!M571),"")</f>
        <v/>
      </c>
      <c r="N568" s="148" t="str">
        <f>IF(AND(A568&lt;&gt;"",Schülerdaten!AI571&lt;&gt;""),IF(Schülerdaten!AI571=TRUE,INDEX(codeschart,MATCH(Schülerdaten!N571,libschart,0)),Schülerdaten!N571),"")</f>
        <v/>
      </c>
      <c r="O568" s="148" t="str">
        <f>IF(AND(A568&lt;&gt;"",Schülerdaten!O571&lt;&gt;""),Schülerdaten!O571,"")</f>
        <v/>
      </c>
      <c r="P568" s="148" t="str">
        <f>IF(AND(A568&lt;&gt;"",Schülerdaten!AK571&lt;&gt;""),IF(Schülerdaten!AK571=TRUE,INDEX(codeform,MATCH(Schülerdaten!P571,libform,0)),Schülerdaten!P571),"")</f>
        <v/>
      </c>
      <c r="Q568" s="148" t="str">
        <f>IF(AND(A568&lt;&gt;"",Schülerdaten!AL571&lt;&gt;""),IF(Schülerdaten!AL571=TRUE,INDEX(codespe,MATCH(Schülerdaten!Q571,libspe,0)),Schülerdaten!Q571),"")</f>
        <v/>
      </c>
      <c r="R568" s="148" t="str">
        <f>IF(AND(A568&lt;&gt;"",OR(Schülerdaten!AM571&lt;&gt;"",Schülerdaten!AT571=FALSE)),IF(Schülerdaten!AM571=TRUE,INDEX(codemp1,MATCH(Schülerdaten!R571,libmp1,0)),IF(Schülerdaten!AT571=FALSE,0,Schülerdaten!R571)),"")</f>
        <v/>
      </c>
      <c r="S568" s="148" t="str">
        <f t="shared" si="25"/>
        <v/>
      </c>
      <c r="T568" s="148" t="str">
        <f t="shared" si="26"/>
        <v/>
      </c>
      <c r="U568" s="148" t="str">
        <f>IF(AND(A568&lt;&gt;"",Schülerdaten!S571&lt;&gt;""),Schülerdaten!S571,"")</f>
        <v/>
      </c>
      <c r="V568" s="148" t="str">
        <f>IF(AND(A568&lt;&gt;"",Schülerdaten!T571&lt;&gt;""),Schülerdaten!T571,"")</f>
        <v/>
      </c>
      <c r="W568" s="148" t="str">
        <f>IF(AND(A568&lt;&gt;"",Schülerdaten!U571&lt;&gt;""),Schülerdaten!U571,"")</f>
        <v/>
      </c>
      <c r="X568" s="148" t="str">
        <f>IF(AND(A568&lt;&gt;"",Schülerdaten!V571&lt;&gt;""),Schülerdaten!V571,"")</f>
        <v/>
      </c>
      <c r="Y568" s="148" t="str">
        <f>IF(AND(A568&lt;&gt;"",Schülerdaten!W571&lt;&gt;""),Schülerdaten!W571,"")</f>
        <v/>
      </c>
      <c r="Z568" s="148" t="str">
        <f>IF(AND(A568&lt;&gt;"",Schülerdaten!X571&lt;&gt;""),Schülerdaten!X571,"")</f>
        <v/>
      </c>
    </row>
    <row r="569" spans="1:26" x14ac:dyDescent="0.2">
      <c r="A569" s="146" t="str">
        <f>IF(OR(Schülerdaten!$C572&lt;&gt;""),Schülerdaten!A572,"")</f>
        <v/>
      </c>
      <c r="B569" s="146" t="str">
        <f>IF(A569&lt;&gt;"",Schülerdaten!B572,"")</f>
        <v/>
      </c>
      <c r="C569" s="146" t="str">
        <f>IF(AND(A569&lt;&gt;"",Schülerdaten!F572&lt;&gt;""),IF(INDEX(codeclint,MATCH(Schülerdaten!F572,libclint,0))&lt;&gt;"",INDEX(codeclint,MATCH(Schülerdaten!F572,libclint,0)),""),"")</f>
        <v/>
      </c>
      <c r="D569" s="146" t="str">
        <f t="shared" si="24"/>
        <v/>
      </c>
      <c r="E569" s="146" t="str">
        <f>IF(A569&lt;&gt;"",IF(Schülerdaten!G572&lt;&gt;"",IF(Schülerdaten!AB572&lt;&gt;"",IF(Schülerdaten!G572="LOC.ID",CONCATENATE("LOC.",Schülerdaten!AU$5),Schülerdaten!G572),""),""),"")</f>
        <v/>
      </c>
      <c r="F569" s="146" t="str">
        <f>IF(A569&lt;&gt;"",IF(Schülerdaten!H572&lt;&gt;"",Schülerdaten!H572,""),"")</f>
        <v/>
      </c>
      <c r="G569" s="146" t="str">
        <f>IF(AND(A569&lt;&gt;"",Schülerdaten!AC572&lt;&gt;""),IF(Schülerdaten!AC572=TRUE,INDEX(codesex,MATCH(Schülerdaten!I572,libsex,0)),Schülerdaten!I572),"")</f>
        <v/>
      </c>
      <c r="H569" s="147" t="str">
        <f>IF(A569&lt;&gt;"",IF(Schülerdaten!J572&lt;&gt;"",Schülerdaten!J572,""),"")</f>
        <v/>
      </c>
      <c r="I569" s="148" t="str">
        <f>IF(AND(A569&lt;&gt;"",Schülerdaten!AE572&lt;&gt;""),IF(Schülerdaten!AE572=TRUE,INDEX(codenat,MATCH(Schülerdaten!K572,libnat,0)),Schülerdaten!K572),"")</f>
        <v/>
      </c>
      <c r="J569" s="148" t="str">
        <f>IF(AND(A569&lt;&gt;"",Schülerdaten!AF572&lt;&gt;""),IF(Schülerdaten!AF572=TRUE,INDEX(codelangue,MATCH(Schülerdaten!L572,liblangue,0)),Schülerdaten!L572),"")</f>
        <v/>
      </c>
      <c r="K569" s="148" t="str">
        <f>IF(AND(A569&lt;&gt;"",Schülerdaten!AH572&lt;&gt;""),IF(Schülerdaten!AH572=TRUE,IF(INDEX(codegem,MATCH(Schülerdaten!M572,libgem,0))&lt;8000,INDEX(codegem,MATCH(Schülerdaten!M572,libgem,0)),""),Schülerdaten!M572),"")</f>
        <v/>
      </c>
      <c r="L569" s="148" t="str">
        <f>IF(AND(A569&lt;&gt;"",Schülerdaten!AH572&lt;&gt;""),IF(Schülerdaten!AH572=TRUE,INDEX(codegemhist,MATCH(Schülerdaten!M572,libgem,0)),""),"")</f>
        <v/>
      </c>
      <c r="M569" s="148" t="str">
        <f>IF(AND(A569&lt;&gt;"",Schülerdaten!AH572&lt;&gt;""),IF(Schülerdaten!AH572=TRUE,IF(INDEX(codegem,MATCH(Schülerdaten!M572,libgem,0))&gt;=8000,INDEX(codegem,MATCH(Schülerdaten!M572,libgem,0)),""),Schülerdaten!M572),"")</f>
        <v/>
      </c>
      <c r="N569" s="148" t="str">
        <f>IF(AND(A569&lt;&gt;"",Schülerdaten!AI572&lt;&gt;""),IF(Schülerdaten!AI572=TRUE,INDEX(codeschart,MATCH(Schülerdaten!N572,libschart,0)),Schülerdaten!N572),"")</f>
        <v/>
      </c>
      <c r="O569" s="148" t="str">
        <f>IF(AND(A569&lt;&gt;"",Schülerdaten!O572&lt;&gt;""),Schülerdaten!O572,"")</f>
        <v/>
      </c>
      <c r="P569" s="148" t="str">
        <f>IF(AND(A569&lt;&gt;"",Schülerdaten!AK572&lt;&gt;""),IF(Schülerdaten!AK572=TRUE,INDEX(codeform,MATCH(Schülerdaten!P572,libform,0)),Schülerdaten!P572),"")</f>
        <v/>
      </c>
      <c r="Q569" s="148" t="str">
        <f>IF(AND(A569&lt;&gt;"",Schülerdaten!AL572&lt;&gt;""),IF(Schülerdaten!AL572=TRUE,INDEX(codespe,MATCH(Schülerdaten!Q572,libspe,0)),Schülerdaten!Q572),"")</f>
        <v/>
      </c>
      <c r="R569" s="148" t="str">
        <f>IF(AND(A569&lt;&gt;"",OR(Schülerdaten!AM572&lt;&gt;"",Schülerdaten!AT572=FALSE)),IF(Schülerdaten!AM572=TRUE,INDEX(codemp1,MATCH(Schülerdaten!R572,libmp1,0)),IF(Schülerdaten!AT572=FALSE,0,Schülerdaten!R572)),"")</f>
        <v/>
      </c>
      <c r="S569" s="148" t="str">
        <f t="shared" si="25"/>
        <v/>
      </c>
      <c r="T569" s="148" t="str">
        <f t="shared" si="26"/>
        <v/>
      </c>
      <c r="U569" s="148" t="str">
        <f>IF(AND(A569&lt;&gt;"",Schülerdaten!S572&lt;&gt;""),Schülerdaten!S572,"")</f>
        <v/>
      </c>
      <c r="V569" s="148" t="str">
        <f>IF(AND(A569&lt;&gt;"",Schülerdaten!T572&lt;&gt;""),Schülerdaten!T572,"")</f>
        <v/>
      </c>
      <c r="W569" s="148" t="str">
        <f>IF(AND(A569&lt;&gt;"",Schülerdaten!U572&lt;&gt;""),Schülerdaten!U572,"")</f>
        <v/>
      </c>
      <c r="X569" s="148" t="str">
        <f>IF(AND(A569&lt;&gt;"",Schülerdaten!V572&lt;&gt;""),Schülerdaten!V572,"")</f>
        <v/>
      </c>
      <c r="Y569" s="148" t="str">
        <f>IF(AND(A569&lt;&gt;"",Schülerdaten!W572&lt;&gt;""),Schülerdaten!W572,"")</f>
        <v/>
      </c>
      <c r="Z569" s="148" t="str">
        <f>IF(AND(A569&lt;&gt;"",Schülerdaten!X572&lt;&gt;""),Schülerdaten!X572,"")</f>
        <v/>
      </c>
    </row>
    <row r="570" spans="1:26" x14ac:dyDescent="0.2">
      <c r="A570" s="146" t="str">
        <f>IF(OR(Schülerdaten!$C573&lt;&gt;""),Schülerdaten!A573,"")</f>
        <v/>
      </c>
      <c r="B570" s="146" t="str">
        <f>IF(A570&lt;&gt;"",Schülerdaten!B573,"")</f>
        <v/>
      </c>
      <c r="C570" s="146" t="str">
        <f>IF(AND(A570&lt;&gt;"",Schülerdaten!F573&lt;&gt;""),IF(INDEX(codeclint,MATCH(Schülerdaten!F573,libclint,0))&lt;&gt;"",INDEX(codeclint,MATCH(Schülerdaten!F573,libclint,0)),""),"")</f>
        <v/>
      </c>
      <c r="D570" s="146" t="str">
        <f t="shared" si="24"/>
        <v/>
      </c>
      <c r="E570" s="146" t="str">
        <f>IF(A570&lt;&gt;"",IF(Schülerdaten!G573&lt;&gt;"",IF(Schülerdaten!AB573&lt;&gt;"",IF(Schülerdaten!G573="LOC.ID",CONCATENATE("LOC.",Schülerdaten!AU$5),Schülerdaten!G573),""),""),"")</f>
        <v/>
      </c>
      <c r="F570" s="146" t="str">
        <f>IF(A570&lt;&gt;"",IF(Schülerdaten!H573&lt;&gt;"",Schülerdaten!H573,""),"")</f>
        <v/>
      </c>
      <c r="G570" s="146" t="str">
        <f>IF(AND(A570&lt;&gt;"",Schülerdaten!AC573&lt;&gt;""),IF(Schülerdaten!AC573=TRUE,INDEX(codesex,MATCH(Schülerdaten!I573,libsex,0)),Schülerdaten!I573),"")</f>
        <v/>
      </c>
      <c r="H570" s="147" t="str">
        <f>IF(A570&lt;&gt;"",IF(Schülerdaten!J573&lt;&gt;"",Schülerdaten!J573,""),"")</f>
        <v/>
      </c>
      <c r="I570" s="148" t="str">
        <f>IF(AND(A570&lt;&gt;"",Schülerdaten!AE573&lt;&gt;""),IF(Schülerdaten!AE573=TRUE,INDEX(codenat,MATCH(Schülerdaten!K573,libnat,0)),Schülerdaten!K573),"")</f>
        <v/>
      </c>
      <c r="J570" s="148" t="str">
        <f>IF(AND(A570&lt;&gt;"",Schülerdaten!AF573&lt;&gt;""),IF(Schülerdaten!AF573=TRUE,INDEX(codelangue,MATCH(Schülerdaten!L573,liblangue,0)),Schülerdaten!L573),"")</f>
        <v/>
      </c>
      <c r="K570" s="148" t="str">
        <f>IF(AND(A570&lt;&gt;"",Schülerdaten!AH573&lt;&gt;""),IF(Schülerdaten!AH573=TRUE,IF(INDEX(codegem,MATCH(Schülerdaten!M573,libgem,0))&lt;8000,INDEX(codegem,MATCH(Schülerdaten!M573,libgem,0)),""),Schülerdaten!M573),"")</f>
        <v/>
      </c>
      <c r="L570" s="148" t="str">
        <f>IF(AND(A570&lt;&gt;"",Schülerdaten!AH573&lt;&gt;""),IF(Schülerdaten!AH573=TRUE,INDEX(codegemhist,MATCH(Schülerdaten!M573,libgem,0)),""),"")</f>
        <v/>
      </c>
      <c r="M570" s="148" t="str">
        <f>IF(AND(A570&lt;&gt;"",Schülerdaten!AH573&lt;&gt;""),IF(Schülerdaten!AH573=TRUE,IF(INDEX(codegem,MATCH(Schülerdaten!M573,libgem,0))&gt;=8000,INDEX(codegem,MATCH(Schülerdaten!M573,libgem,0)),""),Schülerdaten!M573),"")</f>
        <v/>
      </c>
      <c r="N570" s="148" t="str">
        <f>IF(AND(A570&lt;&gt;"",Schülerdaten!AI573&lt;&gt;""),IF(Schülerdaten!AI573=TRUE,INDEX(codeschart,MATCH(Schülerdaten!N573,libschart,0)),Schülerdaten!N573),"")</f>
        <v/>
      </c>
      <c r="O570" s="148" t="str">
        <f>IF(AND(A570&lt;&gt;"",Schülerdaten!O573&lt;&gt;""),Schülerdaten!O573,"")</f>
        <v/>
      </c>
      <c r="P570" s="148" t="str">
        <f>IF(AND(A570&lt;&gt;"",Schülerdaten!AK573&lt;&gt;""),IF(Schülerdaten!AK573=TRUE,INDEX(codeform,MATCH(Schülerdaten!P573,libform,0)),Schülerdaten!P573),"")</f>
        <v/>
      </c>
      <c r="Q570" s="148" t="str">
        <f>IF(AND(A570&lt;&gt;"",Schülerdaten!AL573&lt;&gt;""),IF(Schülerdaten!AL573=TRUE,INDEX(codespe,MATCH(Schülerdaten!Q573,libspe,0)),Schülerdaten!Q573),"")</f>
        <v/>
      </c>
      <c r="R570" s="148" t="str">
        <f>IF(AND(A570&lt;&gt;"",OR(Schülerdaten!AM573&lt;&gt;"",Schülerdaten!AT573=FALSE)),IF(Schülerdaten!AM573=TRUE,INDEX(codemp1,MATCH(Schülerdaten!R573,libmp1,0)),IF(Schülerdaten!AT573=FALSE,0,Schülerdaten!R573)),"")</f>
        <v/>
      </c>
      <c r="S570" s="148" t="str">
        <f t="shared" si="25"/>
        <v/>
      </c>
      <c r="T570" s="148" t="str">
        <f t="shared" si="26"/>
        <v/>
      </c>
      <c r="U570" s="148" t="str">
        <f>IF(AND(A570&lt;&gt;"",Schülerdaten!S573&lt;&gt;""),Schülerdaten!S573,"")</f>
        <v/>
      </c>
      <c r="V570" s="148" t="str">
        <f>IF(AND(A570&lt;&gt;"",Schülerdaten!T573&lt;&gt;""),Schülerdaten!T573,"")</f>
        <v/>
      </c>
      <c r="W570" s="148" t="str">
        <f>IF(AND(A570&lt;&gt;"",Schülerdaten!U573&lt;&gt;""),Schülerdaten!U573,"")</f>
        <v/>
      </c>
      <c r="X570" s="148" t="str">
        <f>IF(AND(A570&lt;&gt;"",Schülerdaten!V573&lt;&gt;""),Schülerdaten!V573,"")</f>
        <v/>
      </c>
      <c r="Y570" s="148" t="str">
        <f>IF(AND(A570&lt;&gt;"",Schülerdaten!W573&lt;&gt;""),Schülerdaten!W573,"")</f>
        <v/>
      </c>
      <c r="Z570" s="148" t="str">
        <f>IF(AND(A570&lt;&gt;"",Schülerdaten!X573&lt;&gt;""),Schülerdaten!X573,"")</f>
        <v/>
      </c>
    </row>
    <row r="571" spans="1:26" x14ac:dyDescent="0.2">
      <c r="A571" s="146" t="str">
        <f>IF(OR(Schülerdaten!$C574&lt;&gt;""),Schülerdaten!A574,"")</f>
        <v/>
      </c>
      <c r="B571" s="146" t="str">
        <f>IF(A571&lt;&gt;"",Schülerdaten!B574,"")</f>
        <v/>
      </c>
      <c r="C571" s="146" t="str">
        <f>IF(AND(A571&lt;&gt;"",Schülerdaten!F574&lt;&gt;""),IF(INDEX(codeclint,MATCH(Schülerdaten!F574,libclint,0))&lt;&gt;"",INDEX(codeclint,MATCH(Schülerdaten!F574,libclint,0)),""),"")</f>
        <v/>
      </c>
      <c r="D571" s="146" t="str">
        <f t="shared" si="24"/>
        <v/>
      </c>
      <c r="E571" s="146" t="str">
        <f>IF(A571&lt;&gt;"",IF(Schülerdaten!G574&lt;&gt;"",IF(Schülerdaten!AB574&lt;&gt;"",IF(Schülerdaten!G574="LOC.ID",CONCATENATE("LOC.",Schülerdaten!AU$5),Schülerdaten!G574),""),""),"")</f>
        <v/>
      </c>
      <c r="F571" s="146" t="str">
        <f>IF(A571&lt;&gt;"",IF(Schülerdaten!H574&lt;&gt;"",Schülerdaten!H574,""),"")</f>
        <v/>
      </c>
      <c r="G571" s="146" t="str">
        <f>IF(AND(A571&lt;&gt;"",Schülerdaten!AC574&lt;&gt;""),IF(Schülerdaten!AC574=TRUE,INDEX(codesex,MATCH(Schülerdaten!I574,libsex,0)),Schülerdaten!I574),"")</f>
        <v/>
      </c>
      <c r="H571" s="147" t="str">
        <f>IF(A571&lt;&gt;"",IF(Schülerdaten!J574&lt;&gt;"",Schülerdaten!J574,""),"")</f>
        <v/>
      </c>
      <c r="I571" s="148" t="str">
        <f>IF(AND(A571&lt;&gt;"",Schülerdaten!AE574&lt;&gt;""),IF(Schülerdaten!AE574=TRUE,INDEX(codenat,MATCH(Schülerdaten!K574,libnat,0)),Schülerdaten!K574),"")</f>
        <v/>
      </c>
      <c r="J571" s="148" t="str">
        <f>IF(AND(A571&lt;&gt;"",Schülerdaten!AF574&lt;&gt;""),IF(Schülerdaten!AF574=TRUE,INDEX(codelangue,MATCH(Schülerdaten!L574,liblangue,0)),Schülerdaten!L574),"")</f>
        <v/>
      </c>
      <c r="K571" s="148" t="str">
        <f>IF(AND(A571&lt;&gt;"",Schülerdaten!AH574&lt;&gt;""),IF(Schülerdaten!AH574=TRUE,IF(INDEX(codegem,MATCH(Schülerdaten!M574,libgem,0))&lt;8000,INDEX(codegem,MATCH(Schülerdaten!M574,libgem,0)),""),Schülerdaten!M574),"")</f>
        <v/>
      </c>
      <c r="L571" s="148" t="str">
        <f>IF(AND(A571&lt;&gt;"",Schülerdaten!AH574&lt;&gt;""),IF(Schülerdaten!AH574=TRUE,INDEX(codegemhist,MATCH(Schülerdaten!M574,libgem,0)),""),"")</f>
        <v/>
      </c>
      <c r="M571" s="148" t="str">
        <f>IF(AND(A571&lt;&gt;"",Schülerdaten!AH574&lt;&gt;""),IF(Schülerdaten!AH574=TRUE,IF(INDEX(codegem,MATCH(Schülerdaten!M574,libgem,0))&gt;=8000,INDEX(codegem,MATCH(Schülerdaten!M574,libgem,0)),""),Schülerdaten!M574),"")</f>
        <v/>
      </c>
      <c r="N571" s="148" t="str">
        <f>IF(AND(A571&lt;&gt;"",Schülerdaten!AI574&lt;&gt;""),IF(Schülerdaten!AI574=TRUE,INDEX(codeschart,MATCH(Schülerdaten!N574,libschart,0)),Schülerdaten!N574),"")</f>
        <v/>
      </c>
      <c r="O571" s="148" t="str">
        <f>IF(AND(A571&lt;&gt;"",Schülerdaten!O574&lt;&gt;""),Schülerdaten!O574,"")</f>
        <v/>
      </c>
      <c r="P571" s="148" t="str">
        <f>IF(AND(A571&lt;&gt;"",Schülerdaten!AK574&lt;&gt;""),IF(Schülerdaten!AK574=TRUE,INDEX(codeform,MATCH(Schülerdaten!P574,libform,0)),Schülerdaten!P574),"")</f>
        <v/>
      </c>
      <c r="Q571" s="148" t="str">
        <f>IF(AND(A571&lt;&gt;"",Schülerdaten!AL574&lt;&gt;""),IF(Schülerdaten!AL574=TRUE,INDEX(codespe,MATCH(Schülerdaten!Q574,libspe,0)),Schülerdaten!Q574),"")</f>
        <v/>
      </c>
      <c r="R571" s="148" t="str">
        <f>IF(AND(A571&lt;&gt;"",OR(Schülerdaten!AM574&lt;&gt;"",Schülerdaten!AT574=FALSE)),IF(Schülerdaten!AM574=TRUE,INDEX(codemp1,MATCH(Schülerdaten!R574,libmp1,0)),IF(Schülerdaten!AT574=FALSE,0,Schülerdaten!R574)),"")</f>
        <v/>
      </c>
      <c r="S571" s="148" t="str">
        <f t="shared" si="25"/>
        <v/>
      </c>
      <c r="T571" s="148" t="str">
        <f t="shared" si="26"/>
        <v/>
      </c>
      <c r="U571" s="148" t="str">
        <f>IF(AND(A571&lt;&gt;"",Schülerdaten!S574&lt;&gt;""),Schülerdaten!S574,"")</f>
        <v/>
      </c>
      <c r="V571" s="148" t="str">
        <f>IF(AND(A571&lt;&gt;"",Schülerdaten!T574&lt;&gt;""),Schülerdaten!T574,"")</f>
        <v/>
      </c>
      <c r="W571" s="148" t="str">
        <f>IF(AND(A571&lt;&gt;"",Schülerdaten!U574&lt;&gt;""),Schülerdaten!U574,"")</f>
        <v/>
      </c>
      <c r="X571" s="148" t="str">
        <f>IF(AND(A571&lt;&gt;"",Schülerdaten!V574&lt;&gt;""),Schülerdaten!V574,"")</f>
        <v/>
      </c>
      <c r="Y571" s="148" t="str">
        <f>IF(AND(A571&lt;&gt;"",Schülerdaten!W574&lt;&gt;""),Schülerdaten!W574,"")</f>
        <v/>
      </c>
      <c r="Z571" s="148" t="str">
        <f>IF(AND(A571&lt;&gt;"",Schülerdaten!X574&lt;&gt;""),Schülerdaten!X574,"")</f>
        <v/>
      </c>
    </row>
    <row r="572" spans="1:26" x14ac:dyDescent="0.2">
      <c r="A572" s="146" t="str">
        <f>IF(OR(Schülerdaten!$C575&lt;&gt;""),Schülerdaten!A575,"")</f>
        <v/>
      </c>
      <c r="B572" s="146" t="str">
        <f>IF(A572&lt;&gt;"",Schülerdaten!B575,"")</f>
        <v/>
      </c>
      <c r="C572" s="146" t="str">
        <f>IF(AND(A572&lt;&gt;"",Schülerdaten!F575&lt;&gt;""),IF(INDEX(codeclint,MATCH(Schülerdaten!F575,libclint,0))&lt;&gt;"",INDEX(codeclint,MATCH(Schülerdaten!F575,libclint,0)),""),"")</f>
        <v/>
      </c>
      <c r="D572" s="146" t="str">
        <f t="shared" si="24"/>
        <v/>
      </c>
      <c r="E572" s="146" t="str">
        <f>IF(A572&lt;&gt;"",IF(Schülerdaten!G575&lt;&gt;"",IF(Schülerdaten!AB575&lt;&gt;"",IF(Schülerdaten!G575="LOC.ID",CONCATENATE("LOC.",Schülerdaten!AU$5),Schülerdaten!G575),""),""),"")</f>
        <v/>
      </c>
      <c r="F572" s="146" t="str">
        <f>IF(A572&lt;&gt;"",IF(Schülerdaten!H575&lt;&gt;"",Schülerdaten!H575,""),"")</f>
        <v/>
      </c>
      <c r="G572" s="146" t="str">
        <f>IF(AND(A572&lt;&gt;"",Schülerdaten!AC575&lt;&gt;""),IF(Schülerdaten!AC575=TRUE,INDEX(codesex,MATCH(Schülerdaten!I575,libsex,0)),Schülerdaten!I575),"")</f>
        <v/>
      </c>
      <c r="H572" s="147" t="str">
        <f>IF(A572&lt;&gt;"",IF(Schülerdaten!J575&lt;&gt;"",Schülerdaten!J575,""),"")</f>
        <v/>
      </c>
      <c r="I572" s="148" t="str">
        <f>IF(AND(A572&lt;&gt;"",Schülerdaten!AE575&lt;&gt;""),IF(Schülerdaten!AE575=TRUE,INDEX(codenat,MATCH(Schülerdaten!K575,libnat,0)),Schülerdaten!K575),"")</f>
        <v/>
      </c>
      <c r="J572" s="148" t="str">
        <f>IF(AND(A572&lt;&gt;"",Schülerdaten!AF575&lt;&gt;""),IF(Schülerdaten!AF575=TRUE,INDEX(codelangue,MATCH(Schülerdaten!L575,liblangue,0)),Schülerdaten!L575),"")</f>
        <v/>
      </c>
      <c r="K572" s="148" t="str">
        <f>IF(AND(A572&lt;&gt;"",Schülerdaten!AH575&lt;&gt;""),IF(Schülerdaten!AH575=TRUE,IF(INDEX(codegem,MATCH(Schülerdaten!M575,libgem,0))&lt;8000,INDEX(codegem,MATCH(Schülerdaten!M575,libgem,0)),""),Schülerdaten!M575),"")</f>
        <v/>
      </c>
      <c r="L572" s="148" t="str">
        <f>IF(AND(A572&lt;&gt;"",Schülerdaten!AH575&lt;&gt;""),IF(Schülerdaten!AH575=TRUE,INDEX(codegemhist,MATCH(Schülerdaten!M575,libgem,0)),""),"")</f>
        <v/>
      </c>
      <c r="M572" s="148" t="str">
        <f>IF(AND(A572&lt;&gt;"",Schülerdaten!AH575&lt;&gt;""),IF(Schülerdaten!AH575=TRUE,IF(INDEX(codegem,MATCH(Schülerdaten!M575,libgem,0))&gt;=8000,INDEX(codegem,MATCH(Schülerdaten!M575,libgem,0)),""),Schülerdaten!M575),"")</f>
        <v/>
      </c>
      <c r="N572" s="148" t="str">
        <f>IF(AND(A572&lt;&gt;"",Schülerdaten!AI575&lt;&gt;""),IF(Schülerdaten!AI575=TRUE,INDEX(codeschart,MATCH(Schülerdaten!N575,libschart,0)),Schülerdaten!N575),"")</f>
        <v/>
      </c>
      <c r="O572" s="148" t="str">
        <f>IF(AND(A572&lt;&gt;"",Schülerdaten!O575&lt;&gt;""),Schülerdaten!O575,"")</f>
        <v/>
      </c>
      <c r="P572" s="148" t="str">
        <f>IF(AND(A572&lt;&gt;"",Schülerdaten!AK575&lt;&gt;""),IF(Schülerdaten!AK575=TRUE,INDEX(codeform,MATCH(Schülerdaten!P575,libform,0)),Schülerdaten!P575),"")</f>
        <v/>
      </c>
      <c r="Q572" s="148" t="str">
        <f>IF(AND(A572&lt;&gt;"",Schülerdaten!AL575&lt;&gt;""),IF(Schülerdaten!AL575=TRUE,INDEX(codespe,MATCH(Schülerdaten!Q575,libspe,0)),Schülerdaten!Q575),"")</f>
        <v/>
      </c>
      <c r="R572" s="148" t="str">
        <f>IF(AND(A572&lt;&gt;"",OR(Schülerdaten!AM575&lt;&gt;"",Schülerdaten!AT575=FALSE)),IF(Schülerdaten!AM575=TRUE,INDEX(codemp1,MATCH(Schülerdaten!R575,libmp1,0)),IF(Schülerdaten!AT575=FALSE,0,Schülerdaten!R575)),"")</f>
        <v/>
      </c>
      <c r="S572" s="148" t="str">
        <f t="shared" si="25"/>
        <v/>
      </c>
      <c r="T572" s="148" t="str">
        <f t="shared" si="26"/>
        <v/>
      </c>
      <c r="U572" s="148" t="str">
        <f>IF(AND(A572&lt;&gt;"",Schülerdaten!S575&lt;&gt;""),Schülerdaten!S575,"")</f>
        <v/>
      </c>
      <c r="V572" s="148" t="str">
        <f>IF(AND(A572&lt;&gt;"",Schülerdaten!T575&lt;&gt;""),Schülerdaten!T575,"")</f>
        <v/>
      </c>
      <c r="W572" s="148" t="str">
        <f>IF(AND(A572&lt;&gt;"",Schülerdaten!U575&lt;&gt;""),Schülerdaten!U575,"")</f>
        <v/>
      </c>
      <c r="X572" s="148" t="str">
        <f>IF(AND(A572&lt;&gt;"",Schülerdaten!V575&lt;&gt;""),Schülerdaten!V575,"")</f>
        <v/>
      </c>
      <c r="Y572" s="148" t="str">
        <f>IF(AND(A572&lt;&gt;"",Schülerdaten!W575&lt;&gt;""),Schülerdaten!W575,"")</f>
        <v/>
      </c>
      <c r="Z572" s="148" t="str">
        <f>IF(AND(A572&lt;&gt;"",Schülerdaten!X575&lt;&gt;""),Schülerdaten!X575,"")</f>
        <v/>
      </c>
    </row>
    <row r="573" spans="1:26" x14ac:dyDescent="0.2">
      <c r="A573" s="146" t="str">
        <f>IF(OR(Schülerdaten!$C576&lt;&gt;""),Schülerdaten!A576,"")</f>
        <v/>
      </c>
      <c r="B573" s="146" t="str">
        <f>IF(A573&lt;&gt;"",Schülerdaten!B576,"")</f>
        <v/>
      </c>
      <c r="C573" s="146" t="str">
        <f>IF(AND(A573&lt;&gt;"",Schülerdaten!F576&lt;&gt;""),IF(INDEX(codeclint,MATCH(Schülerdaten!F576,libclint,0))&lt;&gt;"",INDEX(codeclint,MATCH(Schülerdaten!F576,libclint,0)),""),"")</f>
        <v/>
      </c>
      <c r="D573" s="146" t="str">
        <f t="shared" si="24"/>
        <v/>
      </c>
      <c r="E573" s="146" t="str">
        <f>IF(A573&lt;&gt;"",IF(Schülerdaten!G576&lt;&gt;"",IF(Schülerdaten!AB576&lt;&gt;"",IF(Schülerdaten!G576="LOC.ID",CONCATENATE("LOC.",Schülerdaten!AU$5),Schülerdaten!G576),""),""),"")</f>
        <v/>
      </c>
      <c r="F573" s="146" t="str">
        <f>IF(A573&lt;&gt;"",IF(Schülerdaten!H576&lt;&gt;"",Schülerdaten!H576,""),"")</f>
        <v/>
      </c>
      <c r="G573" s="146" t="str">
        <f>IF(AND(A573&lt;&gt;"",Schülerdaten!AC576&lt;&gt;""),IF(Schülerdaten!AC576=TRUE,INDEX(codesex,MATCH(Schülerdaten!I576,libsex,0)),Schülerdaten!I576),"")</f>
        <v/>
      </c>
      <c r="H573" s="147" t="str">
        <f>IF(A573&lt;&gt;"",IF(Schülerdaten!J576&lt;&gt;"",Schülerdaten!J576,""),"")</f>
        <v/>
      </c>
      <c r="I573" s="148" t="str">
        <f>IF(AND(A573&lt;&gt;"",Schülerdaten!AE576&lt;&gt;""),IF(Schülerdaten!AE576=TRUE,INDEX(codenat,MATCH(Schülerdaten!K576,libnat,0)),Schülerdaten!K576),"")</f>
        <v/>
      </c>
      <c r="J573" s="148" t="str">
        <f>IF(AND(A573&lt;&gt;"",Schülerdaten!AF576&lt;&gt;""),IF(Schülerdaten!AF576=TRUE,INDEX(codelangue,MATCH(Schülerdaten!L576,liblangue,0)),Schülerdaten!L576),"")</f>
        <v/>
      </c>
      <c r="K573" s="148" t="str">
        <f>IF(AND(A573&lt;&gt;"",Schülerdaten!AH576&lt;&gt;""),IF(Schülerdaten!AH576=TRUE,IF(INDEX(codegem,MATCH(Schülerdaten!M576,libgem,0))&lt;8000,INDEX(codegem,MATCH(Schülerdaten!M576,libgem,0)),""),Schülerdaten!M576),"")</f>
        <v/>
      </c>
      <c r="L573" s="148" t="str">
        <f>IF(AND(A573&lt;&gt;"",Schülerdaten!AH576&lt;&gt;""),IF(Schülerdaten!AH576=TRUE,INDEX(codegemhist,MATCH(Schülerdaten!M576,libgem,0)),""),"")</f>
        <v/>
      </c>
      <c r="M573" s="148" t="str">
        <f>IF(AND(A573&lt;&gt;"",Schülerdaten!AH576&lt;&gt;""),IF(Schülerdaten!AH576=TRUE,IF(INDEX(codegem,MATCH(Schülerdaten!M576,libgem,0))&gt;=8000,INDEX(codegem,MATCH(Schülerdaten!M576,libgem,0)),""),Schülerdaten!M576),"")</f>
        <v/>
      </c>
      <c r="N573" s="148" t="str">
        <f>IF(AND(A573&lt;&gt;"",Schülerdaten!AI576&lt;&gt;""),IF(Schülerdaten!AI576=TRUE,INDEX(codeschart,MATCH(Schülerdaten!N576,libschart,0)),Schülerdaten!N576),"")</f>
        <v/>
      </c>
      <c r="O573" s="148" t="str">
        <f>IF(AND(A573&lt;&gt;"",Schülerdaten!O576&lt;&gt;""),Schülerdaten!O576,"")</f>
        <v/>
      </c>
      <c r="P573" s="148" t="str">
        <f>IF(AND(A573&lt;&gt;"",Schülerdaten!AK576&lt;&gt;""),IF(Schülerdaten!AK576=TRUE,INDEX(codeform,MATCH(Schülerdaten!P576,libform,0)),Schülerdaten!P576),"")</f>
        <v/>
      </c>
      <c r="Q573" s="148" t="str">
        <f>IF(AND(A573&lt;&gt;"",Schülerdaten!AL576&lt;&gt;""),IF(Schülerdaten!AL576=TRUE,INDEX(codespe,MATCH(Schülerdaten!Q576,libspe,0)),Schülerdaten!Q576),"")</f>
        <v/>
      </c>
      <c r="R573" s="148" t="str">
        <f>IF(AND(A573&lt;&gt;"",OR(Schülerdaten!AM576&lt;&gt;"",Schülerdaten!AT576=FALSE)),IF(Schülerdaten!AM576=TRUE,INDEX(codemp1,MATCH(Schülerdaten!R576,libmp1,0)),IF(Schülerdaten!AT576=FALSE,0,Schülerdaten!R576)),"")</f>
        <v/>
      </c>
      <c r="S573" s="148" t="str">
        <f t="shared" si="25"/>
        <v/>
      </c>
      <c r="T573" s="148" t="str">
        <f t="shared" si="26"/>
        <v/>
      </c>
      <c r="U573" s="148" t="str">
        <f>IF(AND(A573&lt;&gt;"",Schülerdaten!S576&lt;&gt;""),Schülerdaten!S576,"")</f>
        <v/>
      </c>
      <c r="V573" s="148" t="str">
        <f>IF(AND(A573&lt;&gt;"",Schülerdaten!T576&lt;&gt;""),Schülerdaten!T576,"")</f>
        <v/>
      </c>
      <c r="W573" s="148" t="str">
        <f>IF(AND(A573&lt;&gt;"",Schülerdaten!U576&lt;&gt;""),Schülerdaten!U576,"")</f>
        <v/>
      </c>
      <c r="X573" s="148" t="str">
        <f>IF(AND(A573&lt;&gt;"",Schülerdaten!V576&lt;&gt;""),Schülerdaten!V576,"")</f>
        <v/>
      </c>
      <c r="Y573" s="148" t="str">
        <f>IF(AND(A573&lt;&gt;"",Schülerdaten!W576&lt;&gt;""),Schülerdaten!W576,"")</f>
        <v/>
      </c>
      <c r="Z573" s="148" t="str">
        <f>IF(AND(A573&lt;&gt;"",Schülerdaten!X576&lt;&gt;""),Schülerdaten!X576,"")</f>
        <v/>
      </c>
    </row>
    <row r="574" spans="1:26" x14ac:dyDescent="0.2">
      <c r="A574" s="146" t="str">
        <f>IF(OR(Schülerdaten!$C577&lt;&gt;""),Schülerdaten!A577,"")</f>
        <v/>
      </c>
      <c r="B574" s="146" t="str">
        <f>IF(A574&lt;&gt;"",Schülerdaten!B577,"")</f>
        <v/>
      </c>
      <c r="C574" s="146" t="str">
        <f>IF(AND(A574&lt;&gt;"",Schülerdaten!F577&lt;&gt;""),IF(INDEX(codeclint,MATCH(Schülerdaten!F577,libclint,0))&lt;&gt;"",INDEX(codeclint,MATCH(Schülerdaten!F577,libclint,0)),""),"")</f>
        <v/>
      </c>
      <c r="D574" s="146" t="str">
        <f t="shared" si="24"/>
        <v/>
      </c>
      <c r="E574" s="146" t="str">
        <f>IF(A574&lt;&gt;"",IF(Schülerdaten!G577&lt;&gt;"",IF(Schülerdaten!AB577&lt;&gt;"",IF(Schülerdaten!G577="LOC.ID",CONCATENATE("LOC.",Schülerdaten!AU$5),Schülerdaten!G577),""),""),"")</f>
        <v/>
      </c>
      <c r="F574" s="146" t="str">
        <f>IF(A574&lt;&gt;"",IF(Schülerdaten!H577&lt;&gt;"",Schülerdaten!H577,""),"")</f>
        <v/>
      </c>
      <c r="G574" s="146" t="str">
        <f>IF(AND(A574&lt;&gt;"",Schülerdaten!AC577&lt;&gt;""),IF(Schülerdaten!AC577=TRUE,INDEX(codesex,MATCH(Schülerdaten!I577,libsex,0)),Schülerdaten!I577),"")</f>
        <v/>
      </c>
      <c r="H574" s="147" t="str">
        <f>IF(A574&lt;&gt;"",IF(Schülerdaten!J577&lt;&gt;"",Schülerdaten!J577,""),"")</f>
        <v/>
      </c>
      <c r="I574" s="148" t="str">
        <f>IF(AND(A574&lt;&gt;"",Schülerdaten!AE577&lt;&gt;""),IF(Schülerdaten!AE577=TRUE,INDEX(codenat,MATCH(Schülerdaten!K577,libnat,0)),Schülerdaten!K577),"")</f>
        <v/>
      </c>
      <c r="J574" s="148" t="str">
        <f>IF(AND(A574&lt;&gt;"",Schülerdaten!AF577&lt;&gt;""),IF(Schülerdaten!AF577=TRUE,INDEX(codelangue,MATCH(Schülerdaten!L577,liblangue,0)),Schülerdaten!L577),"")</f>
        <v/>
      </c>
      <c r="K574" s="148" t="str">
        <f>IF(AND(A574&lt;&gt;"",Schülerdaten!AH577&lt;&gt;""),IF(Schülerdaten!AH577=TRUE,IF(INDEX(codegem,MATCH(Schülerdaten!M577,libgem,0))&lt;8000,INDEX(codegem,MATCH(Schülerdaten!M577,libgem,0)),""),Schülerdaten!M577),"")</f>
        <v/>
      </c>
      <c r="L574" s="148" t="str">
        <f>IF(AND(A574&lt;&gt;"",Schülerdaten!AH577&lt;&gt;""),IF(Schülerdaten!AH577=TRUE,INDEX(codegemhist,MATCH(Schülerdaten!M577,libgem,0)),""),"")</f>
        <v/>
      </c>
      <c r="M574" s="148" t="str">
        <f>IF(AND(A574&lt;&gt;"",Schülerdaten!AH577&lt;&gt;""),IF(Schülerdaten!AH577=TRUE,IF(INDEX(codegem,MATCH(Schülerdaten!M577,libgem,0))&gt;=8000,INDEX(codegem,MATCH(Schülerdaten!M577,libgem,0)),""),Schülerdaten!M577),"")</f>
        <v/>
      </c>
      <c r="N574" s="148" t="str">
        <f>IF(AND(A574&lt;&gt;"",Schülerdaten!AI577&lt;&gt;""),IF(Schülerdaten!AI577=TRUE,INDEX(codeschart,MATCH(Schülerdaten!N577,libschart,0)),Schülerdaten!N577),"")</f>
        <v/>
      </c>
      <c r="O574" s="148" t="str">
        <f>IF(AND(A574&lt;&gt;"",Schülerdaten!O577&lt;&gt;""),Schülerdaten!O577,"")</f>
        <v/>
      </c>
      <c r="P574" s="148" t="str">
        <f>IF(AND(A574&lt;&gt;"",Schülerdaten!AK577&lt;&gt;""),IF(Schülerdaten!AK577=TRUE,INDEX(codeform,MATCH(Schülerdaten!P577,libform,0)),Schülerdaten!P577),"")</f>
        <v/>
      </c>
      <c r="Q574" s="148" t="str">
        <f>IF(AND(A574&lt;&gt;"",Schülerdaten!AL577&lt;&gt;""),IF(Schülerdaten!AL577=TRUE,INDEX(codespe,MATCH(Schülerdaten!Q577,libspe,0)),Schülerdaten!Q577),"")</f>
        <v/>
      </c>
      <c r="R574" s="148" t="str">
        <f>IF(AND(A574&lt;&gt;"",OR(Schülerdaten!AM577&lt;&gt;"",Schülerdaten!AT577=FALSE)),IF(Schülerdaten!AM577=TRUE,INDEX(codemp1,MATCH(Schülerdaten!R577,libmp1,0)),IF(Schülerdaten!AT577=FALSE,0,Schülerdaten!R577)),"")</f>
        <v/>
      </c>
      <c r="S574" s="148" t="str">
        <f t="shared" si="25"/>
        <v/>
      </c>
      <c r="T574" s="148" t="str">
        <f t="shared" si="26"/>
        <v/>
      </c>
      <c r="U574" s="148" t="str">
        <f>IF(AND(A574&lt;&gt;"",Schülerdaten!S577&lt;&gt;""),Schülerdaten!S577,"")</f>
        <v/>
      </c>
      <c r="V574" s="148" t="str">
        <f>IF(AND(A574&lt;&gt;"",Schülerdaten!T577&lt;&gt;""),Schülerdaten!T577,"")</f>
        <v/>
      </c>
      <c r="W574" s="148" t="str">
        <f>IF(AND(A574&lt;&gt;"",Schülerdaten!U577&lt;&gt;""),Schülerdaten!U577,"")</f>
        <v/>
      </c>
      <c r="X574" s="148" t="str">
        <f>IF(AND(A574&lt;&gt;"",Schülerdaten!V577&lt;&gt;""),Schülerdaten!V577,"")</f>
        <v/>
      </c>
      <c r="Y574" s="148" t="str">
        <f>IF(AND(A574&lt;&gt;"",Schülerdaten!W577&lt;&gt;""),Schülerdaten!W577,"")</f>
        <v/>
      </c>
      <c r="Z574" s="148" t="str">
        <f>IF(AND(A574&lt;&gt;"",Schülerdaten!X577&lt;&gt;""),Schülerdaten!X577,"")</f>
        <v/>
      </c>
    </row>
    <row r="575" spans="1:26" x14ac:dyDescent="0.2">
      <c r="A575" s="146" t="str">
        <f>IF(OR(Schülerdaten!$C578&lt;&gt;""),Schülerdaten!A578,"")</f>
        <v/>
      </c>
      <c r="B575" s="146" t="str">
        <f>IF(A575&lt;&gt;"",Schülerdaten!B578,"")</f>
        <v/>
      </c>
      <c r="C575" s="146" t="str">
        <f>IF(AND(A575&lt;&gt;"",Schülerdaten!F578&lt;&gt;""),IF(INDEX(codeclint,MATCH(Schülerdaten!F578,libclint,0))&lt;&gt;"",INDEX(codeclint,MATCH(Schülerdaten!F578,libclint,0)),""),"")</f>
        <v/>
      </c>
      <c r="D575" s="146" t="str">
        <f t="shared" si="24"/>
        <v/>
      </c>
      <c r="E575" s="146" t="str">
        <f>IF(A575&lt;&gt;"",IF(Schülerdaten!G578&lt;&gt;"",IF(Schülerdaten!AB578&lt;&gt;"",IF(Schülerdaten!G578="LOC.ID",CONCATENATE("LOC.",Schülerdaten!AU$5),Schülerdaten!G578),""),""),"")</f>
        <v/>
      </c>
      <c r="F575" s="146" t="str">
        <f>IF(A575&lt;&gt;"",IF(Schülerdaten!H578&lt;&gt;"",Schülerdaten!H578,""),"")</f>
        <v/>
      </c>
      <c r="G575" s="146" t="str">
        <f>IF(AND(A575&lt;&gt;"",Schülerdaten!AC578&lt;&gt;""),IF(Schülerdaten!AC578=TRUE,INDEX(codesex,MATCH(Schülerdaten!I578,libsex,0)),Schülerdaten!I578),"")</f>
        <v/>
      </c>
      <c r="H575" s="147" t="str">
        <f>IF(A575&lt;&gt;"",IF(Schülerdaten!J578&lt;&gt;"",Schülerdaten!J578,""),"")</f>
        <v/>
      </c>
      <c r="I575" s="148" t="str">
        <f>IF(AND(A575&lt;&gt;"",Schülerdaten!AE578&lt;&gt;""),IF(Schülerdaten!AE578=TRUE,INDEX(codenat,MATCH(Schülerdaten!K578,libnat,0)),Schülerdaten!K578),"")</f>
        <v/>
      </c>
      <c r="J575" s="148" t="str">
        <f>IF(AND(A575&lt;&gt;"",Schülerdaten!AF578&lt;&gt;""),IF(Schülerdaten!AF578=TRUE,INDEX(codelangue,MATCH(Schülerdaten!L578,liblangue,0)),Schülerdaten!L578),"")</f>
        <v/>
      </c>
      <c r="K575" s="148" t="str">
        <f>IF(AND(A575&lt;&gt;"",Schülerdaten!AH578&lt;&gt;""),IF(Schülerdaten!AH578=TRUE,IF(INDEX(codegem,MATCH(Schülerdaten!M578,libgem,0))&lt;8000,INDEX(codegem,MATCH(Schülerdaten!M578,libgem,0)),""),Schülerdaten!M578),"")</f>
        <v/>
      </c>
      <c r="L575" s="148" t="str">
        <f>IF(AND(A575&lt;&gt;"",Schülerdaten!AH578&lt;&gt;""),IF(Schülerdaten!AH578=TRUE,INDEX(codegemhist,MATCH(Schülerdaten!M578,libgem,0)),""),"")</f>
        <v/>
      </c>
      <c r="M575" s="148" t="str">
        <f>IF(AND(A575&lt;&gt;"",Schülerdaten!AH578&lt;&gt;""),IF(Schülerdaten!AH578=TRUE,IF(INDEX(codegem,MATCH(Schülerdaten!M578,libgem,0))&gt;=8000,INDEX(codegem,MATCH(Schülerdaten!M578,libgem,0)),""),Schülerdaten!M578),"")</f>
        <v/>
      </c>
      <c r="N575" s="148" t="str">
        <f>IF(AND(A575&lt;&gt;"",Schülerdaten!AI578&lt;&gt;""),IF(Schülerdaten!AI578=TRUE,INDEX(codeschart,MATCH(Schülerdaten!N578,libschart,0)),Schülerdaten!N578),"")</f>
        <v/>
      </c>
      <c r="O575" s="148" t="str">
        <f>IF(AND(A575&lt;&gt;"",Schülerdaten!O578&lt;&gt;""),Schülerdaten!O578,"")</f>
        <v/>
      </c>
      <c r="P575" s="148" t="str">
        <f>IF(AND(A575&lt;&gt;"",Schülerdaten!AK578&lt;&gt;""),IF(Schülerdaten!AK578=TRUE,INDEX(codeform,MATCH(Schülerdaten!P578,libform,0)),Schülerdaten!P578),"")</f>
        <v/>
      </c>
      <c r="Q575" s="148" t="str">
        <f>IF(AND(A575&lt;&gt;"",Schülerdaten!AL578&lt;&gt;""),IF(Schülerdaten!AL578=TRUE,INDEX(codespe,MATCH(Schülerdaten!Q578,libspe,0)),Schülerdaten!Q578),"")</f>
        <v/>
      </c>
      <c r="R575" s="148" t="str">
        <f>IF(AND(A575&lt;&gt;"",OR(Schülerdaten!AM578&lt;&gt;"",Schülerdaten!AT578=FALSE)),IF(Schülerdaten!AM578=TRUE,INDEX(codemp1,MATCH(Schülerdaten!R578,libmp1,0)),IF(Schülerdaten!AT578=FALSE,0,Schülerdaten!R578)),"")</f>
        <v/>
      </c>
      <c r="S575" s="148" t="str">
        <f t="shared" si="25"/>
        <v/>
      </c>
      <c r="T575" s="148" t="str">
        <f t="shared" si="26"/>
        <v/>
      </c>
      <c r="U575" s="148" t="str">
        <f>IF(AND(A575&lt;&gt;"",Schülerdaten!S578&lt;&gt;""),Schülerdaten!S578,"")</f>
        <v/>
      </c>
      <c r="V575" s="148" t="str">
        <f>IF(AND(A575&lt;&gt;"",Schülerdaten!T578&lt;&gt;""),Schülerdaten!T578,"")</f>
        <v/>
      </c>
      <c r="W575" s="148" t="str">
        <f>IF(AND(A575&lt;&gt;"",Schülerdaten!U578&lt;&gt;""),Schülerdaten!U578,"")</f>
        <v/>
      </c>
      <c r="X575" s="148" t="str">
        <f>IF(AND(A575&lt;&gt;"",Schülerdaten!V578&lt;&gt;""),Schülerdaten!V578,"")</f>
        <v/>
      </c>
      <c r="Y575" s="148" t="str">
        <f>IF(AND(A575&lt;&gt;"",Schülerdaten!W578&lt;&gt;""),Schülerdaten!W578,"")</f>
        <v/>
      </c>
      <c r="Z575" s="148" t="str">
        <f>IF(AND(A575&lt;&gt;"",Schülerdaten!X578&lt;&gt;""),Schülerdaten!X578,"")</f>
        <v/>
      </c>
    </row>
    <row r="576" spans="1:26" x14ac:dyDescent="0.2">
      <c r="A576" s="146" t="str">
        <f>IF(OR(Schülerdaten!$C579&lt;&gt;""),Schülerdaten!A579,"")</f>
        <v/>
      </c>
      <c r="B576" s="146" t="str">
        <f>IF(A576&lt;&gt;"",Schülerdaten!B579,"")</f>
        <v/>
      </c>
      <c r="C576" s="146" t="str">
        <f>IF(AND(A576&lt;&gt;"",Schülerdaten!F579&lt;&gt;""),IF(INDEX(codeclint,MATCH(Schülerdaten!F579,libclint,0))&lt;&gt;"",INDEX(codeclint,MATCH(Schülerdaten!F579,libclint,0)),""),"")</f>
        <v/>
      </c>
      <c r="D576" s="146" t="str">
        <f t="shared" si="24"/>
        <v/>
      </c>
      <c r="E576" s="146" t="str">
        <f>IF(A576&lt;&gt;"",IF(Schülerdaten!G579&lt;&gt;"",IF(Schülerdaten!AB579&lt;&gt;"",IF(Schülerdaten!G579="LOC.ID",CONCATENATE("LOC.",Schülerdaten!AU$5),Schülerdaten!G579),""),""),"")</f>
        <v/>
      </c>
      <c r="F576" s="146" t="str">
        <f>IF(A576&lt;&gt;"",IF(Schülerdaten!H579&lt;&gt;"",Schülerdaten!H579,""),"")</f>
        <v/>
      </c>
      <c r="G576" s="146" t="str">
        <f>IF(AND(A576&lt;&gt;"",Schülerdaten!AC579&lt;&gt;""),IF(Schülerdaten!AC579=TRUE,INDEX(codesex,MATCH(Schülerdaten!I579,libsex,0)),Schülerdaten!I579),"")</f>
        <v/>
      </c>
      <c r="H576" s="147" t="str">
        <f>IF(A576&lt;&gt;"",IF(Schülerdaten!J579&lt;&gt;"",Schülerdaten!J579,""),"")</f>
        <v/>
      </c>
      <c r="I576" s="148" t="str">
        <f>IF(AND(A576&lt;&gt;"",Schülerdaten!AE579&lt;&gt;""),IF(Schülerdaten!AE579=TRUE,INDEX(codenat,MATCH(Schülerdaten!K579,libnat,0)),Schülerdaten!K579),"")</f>
        <v/>
      </c>
      <c r="J576" s="148" t="str">
        <f>IF(AND(A576&lt;&gt;"",Schülerdaten!AF579&lt;&gt;""),IF(Schülerdaten!AF579=TRUE,INDEX(codelangue,MATCH(Schülerdaten!L579,liblangue,0)),Schülerdaten!L579),"")</f>
        <v/>
      </c>
      <c r="K576" s="148" t="str">
        <f>IF(AND(A576&lt;&gt;"",Schülerdaten!AH579&lt;&gt;""),IF(Schülerdaten!AH579=TRUE,IF(INDEX(codegem,MATCH(Schülerdaten!M579,libgem,0))&lt;8000,INDEX(codegem,MATCH(Schülerdaten!M579,libgem,0)),""),Schülerdaten!M579),"")</f>
        <v/>
      </c>
      <c r="L576" s="148" t="str">
        <f>IF(AND(A576&lt;&gt;"",Schülerdaten!AH579&lt;&gt;""),IF(Schülerdaten!AH579=TRUE,INDEX(codegemhist,MATCH(Schülerdaten!M579,libgem,0)),""),"")</f>
        <v/>
      </c>
      <c r="M576" s="148" t="str">
        <f>IF(AND(A576&lt;&gt;"",Schülerdaten!AH579&lt;&gt;""),IF(Schülerdaten!AH579=TRUE,IF(INDEX(codegem,MATCH(Schülerdaten!M579,libgem,0))&gt;=8000,INDEX(codegem,MATCH(Schülerdaten!M579,libgem,0)),""),Schülerdaten!M579),"")</f>
        <v/>
      </c>
      <c r="N576" s="148" t="str">
        <f>IF(AND(A576&lt;&gt;"",Schülerdaten!AI579&lt;&gt;""),IF(Schülerdaten!AI579=TRUE,INDEX(codeschart,MATCH(Schülerdaten!N579,libschart,0)),Schülerdaten!N579),"")</f>
        <v/>
      </c>
      <c r="O576" s="148" t="str">
        <f>IF(AND(A576&lt;&gt;"",Schülerdaten!O579&lt;&gt;""),Schülerdaten!O579,"")</f>
        <v/>
      </c>
      <c r="P576" s="148" t="str">
        <f>IF(AND(A576&lt;&gt;"",Schülerdaten!AK579&lt;&gt;""),IF(Schülerdaten!AK579=TRUE,INDEX(codeform,MATCH(Schülerdaten!P579,libform,0)),Schülerdaten!P579),"")</f>
        <v/>
      </c>
      <c r="Q576" s="148" t="str">
        <f>IF(AND(A576&lt;&gt;"",Schülerdaten!AL579&lt;&gt;""),IF(Schülerdaten!AL579=TRUE,INDEX(codespe,MATCH(Schülerdaten!Q579,libspe,0)),Schülerdaten!Q579),"")</f>
        <v/>
      </c>
      <c r="R576" s="148" t="str">
        <f>IF(AND(A576&lt;&gt;"",OR(Schülerdaten!AM579&lt;&gt;"",Schülerdaten!AT579=FALSE)),IF(Schülerdaten!AM579=TRUE,INDEX(codemp1,MATCH(Schülerdaten!R579,libmp1,0)),IF(Schülerdaten!AT579=FALSE,0,Schülerdaten!R579)),"")</f>
        <v/>
      </c>
      <c r="S576" s="148" t="str">
        <f t="shared" si="25"/>
        <v/>
      </c>
      <c r="T576" s="148" t="str">
        <f t="shared" si="26"/>
        <v/>
      </c>
      <c r="U576" s="148" t="str">
        <f>IF(AND(A576&lt;&gt;"",Schülerdaten!S579&lt;&gt;""),Schülerdaten!S579,"")</f>
        <v/>
      </c>
      <c r="V576" s="148" t="str">
        <f>IF(AND(A576&lt;&gt;"",Schülerdaten!T579&lt;&gt;""),Schülerdaten!T579,"")</f>
        <v/>
      </c>
      <c r="W576" s="148" t="str">
        <f>IF(AND(A576&lt;&gt;"",Schülerdaten!U579&lt;&gt;""),Schülerdaten!U579,"")</f>
        <v/>
      </c>
      <c r="X576" s="148" t="str">
        <f>IF(AND(A576&lt;&gt;"",Schülerdaten!V579&lt;&gt;""),Schülerdaten!V579,"")</f>
        <v/>
      </c>
      <c r="Y576" s="148" t="str">
        <f>IF(AND(A576&lt;&gt;"",Schülerdaten!W579&lt;&gt;""),Schülerdaten!W579,"")</f>
        <v/>
      </c>
      <c r="Z576" s="148" t="str">
        <f>IF(AND(A576&lt;&gt;"",Schülerdaten!X579&lt;&gt;""),Schülerdaten!X579,"")</f>
        <v/>
      </c>
    </row>
    <row r="577" spans="1:26" x14ac:dyDescent="0.2">
      <c r="A577" s="146" t="str">
        <f>IF(OR(Schülerdaten!$C580&lt;&gt;""),Schülerdaten!A580,"")</f>
        <v/>
      </c>
      <c r="B577" s="146" t="str">
        <f>IF(A577&lt;&gt;"",Schülerdaten!B580,"")</f>
        <v/>
      </c>
      <c r="C577" s="146" t="str">
        <f>IF(AND(A577&lt;&gt;"",Schülerdaten!F580&lt;&gt;""),IF(INDEX(codeclint,MATCH(Schülerdaten!F580,libclint,0))&lt;&gt;"",INDEX(codeclint,MATCH(Schülerdaten!F580,libclint,0)),""),"")</f>
        <v/>
      </c>
      <c r="D577" s="146" t="str">
        <f t="shared" si="24"/>
        <v/>
      </c>
      <c r="E577" s="146" t="str">
        <f>IF(A577&lt;&gt;"",IF(Schülerdaten!G580&lt;&gt;"",IF(Schülerdaten!AB580&lt;&gt;"",IF(Schülerdaten!G580="LOC.ID",CONCATENATE("LOC.",Schülerdaten!AU$5),Schülerdaten!G580),""),""),"")</f>
        <v/>
      </c>
      <c r="F577" s="146" t="str">
        <f>IF(A577&lt;&gt;"",IF(Schülerdaten!H580&lt;&gt;"",Schülerdaten!H580,""),"")</f>
        <v/>
      </c>
      <c r="G577" s="146" t="str">
        <f>IF(AND(A577&lt;&gt;"",Schülerdaten!AC580&lt;&gt;""),IF(Schülerdaten!AC580=TRUE,INDEX(codesex,MATCH(Schülerdaten!I580,libsex,0)),Schülerdaten!I580),"")</f>
        <v/>
      </c>
      <c r="H577" s="147" t="str">
        <f>IF(A577&lt;&gt;"",IF(Schülerdaten!J580&lt;&gt;"",Schülerdaten!J580,""),"")</f>
        <v/>
      </c>
      <c r="I577" s="148" t="str">
        <f>IF(AND(A577&lt;&gt;"",Schülerdaten!AE580&lt;&gt;""),IF(Schülerdaten!AE580=TRUE,INDEX(codenat,MATCH(Schülerdaten!K580,libnat,0)),Schülerdaten!K580),"")</f>
        <v/>
      </c>
      <c r="J577" s="148" t="str">
        <f>IF(AND(A577&lt;&gt;"",Schülerdaten!AF580&lt;&gt;""),IF(Schülerdaten!AF580=TRUE,INDEX(codelangue,MATCH(Schülerdaten!L580,liblangue,0)),Schülerdaten!L580),"")</f>
        <v/>
      </c>
      <c r="K577" s="148" t="str">
        <f>IF(AND(A577&lt;&gt;"",Schülerdaten!AH580&lt;&gt;""),IF(Schülerdaten!AH580=TRUE,IF(INDEX(codegem,MATCH(Schülerdaten!M580,libgem,0))&lt;8000,INDEX(codegem,MATCH(Schülerdaten!M580,libgem,0)),""),Schülerdaten!M580),"")</f>
        <v/>
      </c>
      <c r="L577" s="148" t="str">
        <f>IF(AND(A577&lt;&gt;"",Schülerdaten!AH580&lt;&gt;""),IF(Schülerdaten!AH580=TRUE,INDEX(codegemhist,MATCH(Schülerdaten!M580,libgem,0)),""),"")</f>
        <v/>
      </c>
      <c r="M577" s="148" t="str">
        <f>IF(AND(A577&lt;&gt;"",Schülerdaten!AH580&lt;&gt;""),IF(Schülerdaten!AH580=TRUE,IF(INDEX(codegem,MATCH(Schülerdaten!M580,libgem,0))&gt;=8000,INDEX(codegem,MATCH(Schülerdaten!M580,libgem,0)),""),Schülerdaten!M580),"")</f>
        <v/>
      </c>
      <c r="N577" s="148" t="str">
        <f>IF(AND(A577&lt;&gt;"",Schülerdaten!AI580&lt;&gt;""),IF(Schülerdaten!AI580=TRUE,INDEX(codeschart,MATCH(Schülerdaten!N580,libschart,0)),Schülerdaten!N580),"")</f>
        <v/>
      </c>
      <c r="O577" s="148" t="str">
        <f>IF(AND(A577&lt;&gt;"",Schülerdaten!O580&lt;&gt;""),Schülerdaten!O580,"")</f>
        <v/>
      </c>
      <c r="P577" s="148" t="str">
        <f>IF(AND(A577&lt;&gt;"",Schülerdaten!AK580&lt;&gt;""),IF(Schülerdaten!AK580=TRUE,INDEX(codeform,MATCH(Schülerdaten!P580,libform,0)),Schülerdaten!P580),"")</f>
        <v/>
      </c>
      <c r="Q577" s="148" t="str">
        <f>IF(AND(A577&lt;&gt;"",Schülerdaten!AL580&lt;&gt;""),IF(Schülerdaten!AL580=TRUE,INDEX(codespe,MATCH(Schülerdaten!Q580,libspe,0)),Schülerdaten!Q580),"")</f>
        <v/>
      </c>
      <c r="R577" s="148" t="str">
        <f>IF(AND(A577&lt;&gt;"",OR(Schülerdaten!AM580&lt;&gt;"",Schülerdaten!AT580=FALSE)),IF(Schülerdaten!AM580=TRUE,INDEX(codemp1,MATCH(Schülerdaten!R580,libmp1,0)),IF(Schülerdaten!AT580=FALSE,0,Schülerdaten!R580)),"")</f>
        <v/>
      </c>
      <c r="S577" s="148" t="str">
        <f t="shared" si="25"/>
        <v/>
      </c>
      <c r="T577" s="148" t="str">
        <f t="shared" si="26"/>
        <v/>
      </c>
      <c r="U577" s="148" t="str">
        <f>IF(AND(A577&lt;&gt;"",Schülerdaten!S580&lt;&gt;""),Schülerdaten!S580,"")</f>
        <v/>
      </c>
      <c r="V577" s="148" t="str">
        <f>IF(AND(A577&lt;&gt;"",Schülerdaten!T580&lt;&gt;""),Schülerdaten!T580,"")</f>
        <v/>
      </c>
      <c r="W577" s="148" t="str">
        <f>IF(AND(A577&lt;&gt;"",Schülerdaten!U580&lt;&gt;""),Schülerdaten!U580,"")</f>
        <v/>
      </c>
      <c r="X577" s="148" t="str">
        <f>IF(AND(A577&lt;&gt;"",Schülerdaten!V580&lt;&gt;""),Schülerdaten!V580,"")</f>
        <v/>
      </c>
      <c r="Y577" s="148" t="str">
        <f>IF(AND(A577&lt;&gt;"",Schülerdaten!W580&lt;&gt;""),Schülerdaten!W580,"")</f>
        <v/>
      </c>
      <c r="Z577" s="148" t="str">
        <f>IF(AND(A577&lt;&gt;"",Schülerdaten!X580&lt;&gt;""),Schülerdaten!X580,"")</f>
        <v/>
      </c>
    </row>
    <row r="578" spans="1:26" x14ac:dyDescent="0.2">
      <c r="A578" s="146" t="str">
        <f>IF(OR(Schülerdaten!$C581&lt;&gt;""),Schülerdaten!A581,"")</f>
        <v/>
      </c>
      <c r="B578" s="146" t="str">
        <f>IF(A578&lt;&gt;"",Schülerdaten!B581,"")</f>
        <v/>
      </c>
      <c r="C578" s="146" t="str">
        <f>IF(AND(A578&lt;&gt;"",Schülerdaten!F581&lt;&gt;""),IF(INDEX(codeclint,MATCH(Schülerdaten!F581,libclint,0))&lt;&gt;"",INDEX(codeclint,MATCH(Schülerdaten!F581,libclint,0)),""),"")</f>
        <v/>
      </c>
      <c r="D578" s="146" t="str">
        <f t="shared" si="24"/>
        <v/>
      </c>
      <c r="E578" s="146" t="str">
        <f>IF(A578&lt;&gt;"",IF(Schülerdaten!G581&lt;&gt;"",IF(Schülerdaten!AB581&lt;&gt;"",IF(Schülerdaten!G581="LOC.ID",CONCATENATE("LOC.",Schülerdaten!AU$5),Schülerdaten!G581),""),""),"")</f>
        <v/>
      </c>
      <c r="F578" s="146" t="str">
        <f>IF(A578&lt;&gt;"",IF(Schülerdaten!H581&lt;&gt;"",Schülerdaten!H581,""),"")</f>
        <v/>
      </c>
      <c r="G578" s="146" t="str">
        <f>IF(AND(A578&lt;&gt;"",Schülerdaten!AC581&lt;&gt;""),IF(Schülerdaten!AC581=TRUE,INDEX(codesex,MATCH(Schülerdaten!I581,libsex,0)),Schülerdaten!I581),"")</f>
        <v/>
      </c>
      <c r="H578" s="147" t="str">
        <f>IF(A578&lt;&gt;"",IF(Schülerdaten!J581&lt;&gt;"",Schülerdaten!J581,""),"")</f>
        <v/>
      </c>
      <c r="I578" s="148" t="str">
        <f>IF(AND(A578&lt;&gt;"",Schülerdaten!AE581&lt;&gt;""),IF(Schülerdaten!AE581=TRUE,INDEX(codenat,MATCH(Schülerdaten!K581,libnat,0)),Schülerdaten!K581),"")</f>
        <v/>
      </c>
      <c r="J578" s="148" t="str">
        <f>IF(AND(A578&lt;&gt;"",Schülerdaten!AF581&lt;&gt;""),IF(Schülerdaten!AF581=TRUE,INDEX(codelangue,MATCH(Schülerdaten!L581,liblangue,0)),Schülerdaten!L581),"")</f>
        <v/>
      </c>
      <c r="K578" s="148" t="str">
        <f>IF(AND(A578&lt;&gt;"",Schülerdaten!AH581&lt;&gt;""),IF(Schülerdaten!AH581=TRUE,IF(INDEX(codegem,MATCH(Schülerdaten!M581,libgem,0))&lt;8000,INDEX(codegem,MATCH(Schülerdaten!M581,libgem,0)),""),Schülerdaten!M581),"")</f>
        <v/>
      </c>
      <c r="L578" s="148" t="str">
        <f>IF(AND(A578&lt;&gt;"",Schülerdaten!AH581&lt;&gt;""),IF(Schülerdaten!AH581=TRUE,INDEX(codegemhist,MATCH(Schülerdaten!M581,libgem,0)),""),"")</f>
        <v/>
      </c>
      <c r="M578" s="148" t="str">
        <f>IF(AND(A578&lt;&gt;"",Schülerdaten!AH581&lt;&gt;""),IF(Schülerdaten!AH581=TRUE,IF(INDEX(codegem,MATCH(Schülerdaten!M581,libgem,0))&gt;=8000,INDEX(codegem,MATCH(Schülerdaten!M581,libgem,0)),""),Schülerdaten!M581),"")</f>
        <v/>
      </c>
      <c r="N578" s="148" t="str">
        <f>IF(AND(A578&lt;&gt;"",Schülerdaten!AI581&lt;&gt;""),IF(Schülerdaten!AI581=TRUE,INDEX(codeschart,MATCH(Schülerdaten!N581,libschart,0)),Schülerdaten!N581),"")</f>
        <v/>
      </c>
      <c r="O578" s="148" t="str">
        <f>IF(AND(A578&lt;&gt;"",Schülerdaten!O581&lt;&gt;""),Schülerdaten!O581,"")</f>
        <v/>
      </c>
      <c r="P578" s="148" t="str">
        <f>IF(AND(A578&lt;&gt;"",Schülerdaten!AK581&lt;&gt;""),IF(Schülerdaten!AK581=TRUE,INDEX(codeform,MATCH(Schülerdaten!P581,libform,0)),Schülerdaten!P581),"")</f>
        <v/>
      </c>
      <c r="Q578" s="148" t="str">
        <f>IF(AND(A578&lt;&gt;"",Schülerdaten!AL581&lt;&gt;""),IF(Schülerdaten!AL581=TRUE,INDEX(codespe,MATCH(Schülerdaten!Q581,libspe,0)),Schülerdaten!Q581),"")</f>
        <v/>
      </c>
      <c r="R578" s="148" t="str">
        <f>IF(AND(A578&lt;&gt;"",OR(Schülerdaten!AM581&lt;&gt;"",Schülerdaten!AT581=FALSE)),IF(Schülerdaten!AM581=TRUE,INDEX(codemp1,MATCH(Schülerdaten!R581,libmp1,0)),IF(Schülerdaten!AT581=FALSE,0,Schülerdaten!R581)),"")</f>
        <v/>
      </c>
      <c r="S578" s="148" t="str">
        <f t="shared" si="25"/>
        <v/>
      </c>
      <c r="T578" s="148" t="str">
        <f t="shared" si="26"/>
        <v/>
      </c>
      <c r="U578" s="148" t="str">
        <f>IF(AND(A578&lt;&gt;"",Schülerdaten!S581&lt;&gt;""),Schülerdaten!S581,"")</f>
        <v/>
      </c>
      <c r="V578" s="148" t="str">
        <f>IF(AND(A578&lt;&gt;"",Schülerdaten!T581&lt;&gt;""),Schülerdaten!T581,"")</f>
        <v/>
      </c>
      <c r="W578" s="148" t="str">
        <f>IF(AND(A578&lt;&gt;"",Schülerdaten!U581&lt;&gt;""),Schülerdaten!U581,"")</f>
        <v/>
      </c>
      <c r="X578" s="148" t="str">
        <f>IF(AND(A578&lt;&gt;"",Schülerdaten!V581&lt;&gt;""),Schülerdaten!V581,"")</f>
        <v/>
      </c>
      <c r="Y578" s="148" t="str">
        <f>IF(AND(A578&lt;&gt;"",Schülerdaten!W581&lt;&gt;""),Schülerdaten!W581,"")</f>
        <v/>
      </c>
      <c r="Z578" s="148" t="str">
        <f>IF(AND(A578&lt;&gt;"",Schülerdaten!X581&lt;&gt;""),Schülerdaten!X581,"")</f>
        <v/>
      </c>
    </row>
    <row r="579" spans="1:26" x14ac:dyDescent="0.2">
      <c r="A579" s="146" t="str">
        <f>IF(OR(Schülerdaten!$C582&lt;&gt;""),Schülerdaten!A582,"")</f>
        <v/>
      </c>
      <c r="B579" s="146" t="str">
        <f>IF(A579&lt;&gt;"",Schülerdaten!B582,"")</f>
        <v/>
      </c>
      <c r="C579" s="146" t="str">
        <f>IF(AND(A579&lt;&gt;"",Schülerdaten!F582&lt;&gt;""),IF(INDEX(codeclint,MATCH(Schülerdaten!F582,libclint,0))&lt;&gt;"",INDEX(codeclint,MATCH(Schülerdaten!F582,libclint,0)),""),"")</f>
        <v/>
      </c>
      <c r="D579" s="146" t="str">
        <f t="shared" ref="D579:D642" si="27">IF(A579&lt;&gt;"",99990000,"")</f>
        <v/>
      </c>
      <c r="E579" s="146" t="str">
        <f>IF(A579&lt;&gt;"",IF(Schülerdaten!G582&lt;&gt;"",IF(Schülerdaten!AB582&lt;&gt;"",IF(Schülerdaten!G582="LOC.ID",CONCATENATE("LOC.",Schülerdaten!AU$5),Schülerdaten!G582),""),""),"")</f>
        <v/>
      </c>
      <c r="F579" s="146" t="str">
        <f>IF(A579&lt;&gt;"",IF(Schülerdaten!H582&lt;&gt;"",Schülerdaten!H582,""),"")</f>
        <v/>
      </c>
      <c r="G579" s="146" t="str">
        <f>IF(AND(A579&lt;&gt;"",Schülerdaten!AC582&lt;&gt;""),IF(Schülerdaten!AC582=TRUE,INDEX(codesex,MATCH(Schülerdaten!I582,libsex,0)),Schülerdaten!I582),"")</f>
        <v/>
      </c>
      <c r="H579" s="147" t="str">
        <f>IF(A579&lt;&gt;"",IF(Schülerdaten!J582&lt;&gt;"",Schülerdaten!J582,""),"")</f>
        <v/>
      </c>
      <c r="I579" s="148" t="str">
        <f>IF(AND(A579&lt;&gt;"",Schülerdaten!AE582&lt;&gt;""),IF(Schülerdaten!AE582=TRUE,INDEX(codenat,MATCH(Schülerdaten!K582,libnat,0)),Schülerdaten!K582),"")</f>
        <v/>
      </c>
      <c r="J579" s="148" t="str">
        <f>IF(AND(A579&lt;&gt;"",Schülerdaten!AF582&lt;&gt;""),IF(Schülerdaten!AF582=TRUE,INDEX(codelangue,MATCH(Schülerdaten!L582,liblangue,0)),Schülerdaten!L582),"")</f>
        <v/>
      </c>
      <c r="K579" s="148" t="str">
        <f>IF(AND(A579&lt;&gt;"",Schülerdaten!AH582&lt;&gt;""),IF(Schülerdaten!AH582=TRUE,IF(INDEX(codegem,MATCH(Schülerdaten!M582,libgem,0))&lt;8000,INDEX(codegem,MATCH(Schülerdaten!M582,libgem,0)),""),Schülerdaten!M582),"")</f>
        <v/>
      </c>
      <c r="L579" s="148" t="str">
        <f>IF(AND(A579&lt;&gt;"",Schülerdaten!AH582&lt;&gt;""),IF(Schülerdaten!AH582=TRUE,INDEX(codegemhist,MATCH(Schülerdaten!M582,libgem,0)),""),"")</f>
        <v/>
      </c>
      <c r="M579" s="148" t="str">
        <f>IF(AND(A579&lt;&gt;"",Schülerdaten!AH582&lt;&gt;""),IF(Schülerdaten!AH582=TRUE,IF(INDEX(codegem,MATCH(Schülerdaten!M582,libgem,0))&gt;=8000,INDEX(codegem,MATCH(Schülerdaten!M582,libgem,0)),""),Schülerdaten!M582),"")</f>
        <v/>
      </c>
      <c r="N579" s="148" t="str">
        <f>IF(AND(A579&lt;&gt;"",Schülerdaten!AI582&lt;&gt;""),IF(Schülerdaten!AI582=TRUE,INDEX(codeschart,MATCH(Schülerdaten!N582,libschart,0)),Schülerdaten!N582),"")</f>
        <v/>
      </c>
      <c r="O579" s="148" t="str">
        <f>IF(AND(A579&lt;&gt;"",Schülerdaten!O582&lt;&gt;""),Schülerdaten!O582,"")</f>
        <v/>
      </c>
      <c r="P579" s="148" t="str">
        <f>IF(AND(A579&lt;&gt;"",Schülerdaten!AK582&lt;&gt;""),IF(Schülerdaten!AK582=TRUE,INDEX(codeform,MATCH(Schülerdaten!P582,libform,0)),Schülerdaten!P582),"")</f>
        <v/>
      </c>
      <c r="Q579" s="148" t="str">
        <f>IF(AND(A579&lt;&gt;"",Schülerdaten!AL582&lt;&gt;""),IF(Schülerdaten!AL582=TRUE,INDEX(codespe,MATCH(Schülerdaten!Q582,libspe,0)),Schülerdaten!Q582),"")</f>
        <v/>
      </c>
      <c r="R579" s="148" t="str">
        <f>IF(AND(A579&lt;&gt;"",OR(Schülerdaten!AM582&lt;&gt;"",Schülerdaten!AT582=FALSE)),IF(Schülerdaten!AM582=TRUE,INDEX(codemp1,MATCH(Schülerdaten!R582,libmp1,0)),IF(Schülerdaten!AT582=FALSE,0,Schülerdaten!R582)),"")</f>
        <v/>
      </c>
      <c r="S579" s="148" t="str">
        <f t="shared" ref="S579:S642" si="28">IF(A579&lt;&gt;"",98990000,"")</f>
        <v/>
      </c>
      <c r="T579" s="148" t="str">
        <f t="shared" ref="T579:T642" si="29">IF(A579&lt;&gt;"",99,"")</f>
        <v/>
      </c>
      <c r="U579" s="148" t="str">
        <f>IF(AND(A579&lt;&gt;"",Schülerdaten!S582&lt;&gt;""),Schülerdaten!S582,"")</f>
        <v/>
      </c>
      <c r="V579" s="148" t="str">
        <f>IF(AND(A579&lt;&gt;"",Schülerdaten!T582&lt;&gt;""),Schülerdaten!T582,"")</f>
        <v/>
      </c>
      <c r="W579" s="148" t="str">
        <f>IF(AND(A579&lt;&gt;"",Schülerdaten!U582&lt;&gt;""),Schülerdaten!U582,"")</f>
        <v/>
      </c>
      <c r="X579" s="148" t="str">
        <f>IF(AND(A579&lt;&gt;"",Schülerdaten!V582&lt;&gt;""),Schülerdaten!V582,"")</f>
        <v/>
      </c>
      <c r="Y579" s="148" t="str">
        <f>IF(AND(A579&lt;&gt;"",Schülerdaten!W582&lt;&gt;""),Schülerdaten!W582,"")</f>
        <v/>
      </c>
      <c r="Z579" s="148" t="str">
        <f>IF(AND(A579&lt;&gt;"",Schülerdaten!X582&lt;&gt;""),Schülerdaten!X582,"")</f>
        <v/>
      </c>
    </row>
    <row r="580" spans="1:26" x14ac:dyDescent="0.2">
      <c r="A580" s="146" t="str">
        <f>IF(OR(Schülerdaten!$C583&lt;&gt;""),Schülerdaten!A583,"")</f>
        <v/>
      </c>
      <c r="B580" s="146" t="str">
        <f>IF(A580&lt;&gt;"",Schülerdaten!B583,"")</f>
        <v/>
      </c>
      <c r="C580" s="146" t="str">
        <f>IF(AND(A580&lt;&gt;"",Schülerdaten!F583&lt;&gt;""),IF(INDEX(codeclint,MATCH(Schülerdaten!F583,libclint,0))&lt;&gt;"",INDEX(codeclint,MATCH(Schülerdaten!F583,libclint,0)),""),"")</f>
        <v/>
      </c>
      <c r="D580" s="146" t="str">
        <f t="shared" si="27"/>
        <v/>
      </c>
      <c r="E580" s="146" t="str">
        <f>IF(A580&lt;&gt;"",IF(Schülerdaten!G583&lt;&gt;"",IF(Schülerdaten!AB583&lt;&gt;"",IF(Schülerdaten!G583="LOC.ID",CONCATENATE("LOC.",Schülerdaten!AU$5),Schülerdaten!G583),""),""),"")</f>
        <v/>
      </c>
      <c r="F580" s="146" t="str">
        <f>IF(A580&lt;&gt;"",IF(Schülerdaten!H583&lt;&gt;"",Schülerdaten!H583,""),"")</f>
        <v/>
      </c>
      <c r="G580" s="146" t="str">
        <f>IF(AND(A580&lt;&gt;"",Schülerdaten!AC583&lt;&gt;""),IF(Schülerdaten!AC583=TRUE,INDEX(codesex,MATCH(Schülerdaten!I583,libsex,0)),Schülerdaten!I583),"")</f>
        <v/>
      </c>
      <c r="H580" s="147" t="str">
        <f>IF(A580&lt;&gt;"",IF(Schülerdaten!J583&lt;&gt;"",Schülerdaten!J583,""),"")</f>
        <v/>
      </c>
      <c r="I580" s="148" t="str">
        <f>IF(AND(A580&lt;&gt;"",Schülerdaten!AE583&lt;&gt;""),IF(Schülerdaten!AE583=TRUE,INDEX(codenat,MATCH(Schülerdaten!K583,libnat,0)),Schülerdaten!K583),"")</f>
        <v/>
      </c>
      <c r="J580" s="148" t="str">
        <f>IF(AND(A580&lt;&gt;"",Schülerdaten!AF583&lt;&gt;""),IF(Schülerdaten!AF583=TRUE,INDEX(codelangue,MATCH(Schülerdaten!L583,liblangue,0)),Schülerdaten!L583),"")</f>
        <v/>
      </c>
      <c r="K580" s="148" t="str">
        <f>IF(AND(A580&lt;&gt;"",Schülerdaten!AH583&lt;&gt;""),IF(Schülerdaten!AH583=TRUE,IF(INDEX(codegem,MATCH(Schülerdaten!M583,libgem,0))&lt;8000,INDEX(codegem,MATCH(Schülerdaten!M583,libgem,0)),""),Schülerdaten!M583),"")</f>
        <v/>
      </c>
      <c r="L580" s="148" t="str">
        <f>IF(AND(A580&lt;&gt;"",Schülerdaten!AH583&lt;&gt;""),IF(Schülerdaten!AH583=TRUE,INDEX(codegemhist,MATCH(Schülerdaten!M583,libgem,0)),""),"")</f>
        <v/>
      </c>
      <c r="M580" s="148" t="str">
        <f>IF(AND(A580&lt;&gt;"",Schülerdaten!AH583&lt;&gt;""),IF(Schülerdaten!AH583=TRUE,IF(INDEX(codegem,MATCH(Schülerdaten!M583,libgem,0))&gt;=8000,INDEX(codegem,MATCH(Schülerdaten!M583,libgem,0)),""),Schülerdaten!M583),"")</f>
        <v/>
      </c>
      <c r="N580" s="148" t="str">
        <f>IF(AND(A580&lt;&gt;"",Schülerdaten!AI583&lt;&gt;""),IF(Schülerdaten!AI583=TRUE,INDEX(codeschart,MATCH(Schülerdaten!N583,libschart,0)),Schülerdaten!N583),"")</f>
        <v/>
      </c>
      <c r="O580" s="148" t="str">
        <f>IF(AND(A580&lt;&gt;"",Schülerdaten!O583&lt;&gt;""),Schülerdaten!O583,"")</f>
        <v/>
      </c>
      <c r="P580" s="148" t="str">
        <f>IF(AND(A580&lt;&gt;"",Schülerdaten!AK583&lt;&gt;""),IF(Schülerdaten!AK583=TRUE,INDEX(codeform,MATCH(Schülerdaten!P583,libform,0)),Schülerdaten!P583),"")</f>
        <v/>
      </c>
      <c r="Q580" s="148" t="str">
        <f>IF(AND(A580&lt;&gt;"",Schülerdaten!AL583&lt;&gt;""),IF(Schülerdaten!AL583=TRUE,INDEX(codespe,MATCH(Schülerdaten!Q583,libspe,0)),Schülerdaten!Q583),"")</f>
        <v/>
      </c>
      <c r="R580" s="148" t="str">
        <f>IF(AND(A580&lt;&gt;"",OR(Schülerdaten!AM583&lt;&gt;"",Schülerdaten!AT583=FALSE)),IF(Schülerdaten!AM583=TRUE,INDEX(codemp1,MATCH(Schülerdaten!R583,libmp1,0)),IF(Schülerdaten!AT583=FALSE,0,Schülerdaten!R583)),"")</f>
        <v/>
      </c>
      <c r="S580" s="148" t="str">
        <f t="shared" si="28"/>
        <v/>
      </c>
      <c r="T580" s="148" t="str">
        <f t="shared" si="29"/>
        <v/>
      </c>
      <c r="U580" s="148" t="str">
        <f>IF(AND(A580&lt;&gt;"",Schülerdaten!S583&lt;&gt;""),Schülerdaten!S583,"")</f>
        <v/>
      </c>
      <c r="V580" s="148" t="str">
        <f>IF(AND(A580&lt;&gt;"",Schülerdaten!T583&lt;&gt;""),Schülerdaten!T583,"")</f>
        <v/>
      </c>
      <c r="W580" s="148" t="str">
        <f>IF(AND(A580&lt;&gt;"",Schülerdaten!U583&lt;&gt;""),Schülerdaten!U583,"")</f>
        <v/>
      </c>
      <c r="X580" s="148" t="str">
        <f>IF(AND(A580&lt;&gt;"",Schülerdaten!V583&lt;&gt;""),Schülerdaten!V583,"")</f>
        <v/>
      </c>
      <c r="Y580" s="148" t="str">
        <f>IF(AND(A580&lt;&gt;"",Schülerdaten!W583&lt;&gt;""),Schülerdaten!W583,"")</f>
        <v/>
      </c>
      <c r="Z580" s="148" t="str">
        <f>IF(AND(A580&lt;&gt;"",Schülerdaten!X583&lt;&gt;""),Schülerdaten!X583,"")</f>
        <v/>
      </c>
    </row>
    <row r="581" spans="1:26" x14ac:dyDescent="0.2">
      <c r="A581" s="146" t="str">
        <f>IF(OR(Schülerdaten!$C584&lt;&gt;""),Schülerdaten!A584,"")</f>
        <v/>
      </c>
      <c r="B581" s="146" t="str">
        <f>IF(A581&lt;&gt;"",Schülerdaten!B584,"")</f>
        <v/>
      </c>
      <c r="C581" s="146" t="str">
        <f>IF(AND(A581&lt;&gt;"",Schülerdaten!F584&lt;&gt;""),IF(INDEX(codeclint,MATCH(Schülerdaten!F584,libclint,0))&lt;&gt;"",INDEX(codeclint,MATCH(Schülerdaten!F584,libclint,0)),""),"")</f>
        <v/>
      </c>
      <c r="D581" s="146" t="str">
        <f t="shared" si="27"/>
        <v/>
      </c>
      <c r="E581" s="146" t="str">
        <f>IF(A581&lt;&gt;"",IF(Schülerdaten!G584&lt;&gt;"",IF(Schülerdaten!AB584&lt;&gt;"",IF(Schülerdaten!G584="LOC.ID",CONCATENATE("LOC.",Schülerdaten!AU$5),Schülerdaten!G584),""),""),"")</f>
        <v/>
      </c>
      <c r="F581" s="146" t="str">
        <f>IF(A581&lt;&gt;"",IF(Schülerdaten!H584&lt;&gt;"",Schülerdaten!H584,""),"")</f>
        <v/>
      </c>
      <c r="G581" s="146" t="str">
        <f>IF(AND(A581&lt;&gt;"",Schülerdaten!AC584&lt;&gt;""),IF(Schülerdaten!AC584=TRUE,INDEX(codesex,MATCH(Schülerdaten!I584,libsex,0)),Schülerdaten!I584),"")</f>
        <v/>
      </c>
      <c r="H581" s="147" t="str">
        <f>IF(A581&lt;&gt;"",IF(Schülerdaten!J584&lt;&gt;"",Schülerdaten!J584,""),"")</f>
        <v/>
      </c>
      <c r="I581" s="148" t="str">
        <f>IF(AND(A581&lt;&gt;"",Schülerdaten!AE584&lt;&gt;""),IF(Schülerdaten!AE584=TRUE,INDEX(codenat,MATCH(Schülerdaten!K584,libnat,0)),Schülerdaten!K584),"")</f>
        <v/>
      </c>
      <c r="J581" s="148" t="str">
        <f>IF(AND(A581&lt;&gt;"",Schülerdaten!AF584&lt;&gt;""),IF(Schülerdaten!AF584=TRUE,INDEX(codelangue,MATCH(Schülerdaten!L584,liblangue,0)),Schülerdaten!L584),"")</f>
        <v/>
      </c>
      <c r="K581" s="148" t="str">
        <f>IF(AND(A581&lt;&gt;"",Schülerdaten!AH584&lt;&gt;""),IF(Schülerdaten!AH584=TRUE,IF(INDEX(codegem,MATCH(Schülerdaten!M584,libgem,0))&lt;8000,INDEX(codegem,MATCH(Schülerdaten!M584,libgem,0)),""),Schülerdaten!M584),"")</f>
        <v/>
      </c>
      <c r="L581" s="148" t="str">
        <f>IF(AND(A581&lt;&gt;"",Schülerdaten!AH584&lt;&gt;""),IF(Schülerdaten!AH584=TRUE,INDEX(codegemhist,MATCH(Schülerdaten!M584,libgem,0)),""),"")</f>
        <v/>
      </c>
      <c r="M581" s="148" t="str">
        <f>IF(AND(A581&lt;&gt;"",Schülerdaten!AH584&lt;&gt;""),IF(Schülerdaten!AH584=TRUE,IF(INDEX(codegem,MATCH(Schülerdaten!M584,libgem,0))&gt;=8000,INDEX(codegem,MATCH(Schülerdaten!M584,libgem,0)),""),Schülerdaten!M584),"")</f>
        <v/>
      </c>
      <c r="N581" s="148" t="str">
        <f>IF(AND(A581&lt;&gt;"",Schülerdaten!AI584&lt;&gt;""),IF(Schülerdaten!AI584=TRUE,INDEX(codeschart,MATCH(Schülerdaten!N584,libschart,0)),Schülerdaten!N584),"")</f>
        <v/>
      </c>
      <c r="O581" s="148" t="str">
        <f>IF(AND(A581&lt;&gt;"",Schülerdaten!O584&lt;&gt;""),Schülerdaten!O584,"")</f>
        <v/>
      </c>
      <c r="P581" s="148" t="str">
        <f>IF(AND(A581&lt;&gt;"",Schülerdaten!AK584&lt;&gt;""),IF(Schülerdaten!AK584=TRUE,INDEX(codeform,MATCH(Schülerdaten!P584,libform,0)),Schülerdaten!P584),"")</f>
        <v/>
      </c>
      <c r="Q581" s="148" t="str">
        <f>IF(AND(A581&lt;&gt;"",Schülerdaten!AL584&lt;&gt;""),IF(Schülerdaten!AL584=TRUE,INDEX(codespe,MATCH(Schülerdaten!Q584,libspe,0)),Schülerdaten!Q584),"")</f>
        <v/>
      </c>
      <c r="R581" s="148" t="str">
        <f>IF(AND(A581&lt;&gt;"",OR(Schülerdaten!AM584&lt;&gt;"",Schülerdaten!AT584=FALSE)),IF(Schülerdaten!AM584=TRUE,INDEX(codemp1,MATCH(Schülerdaten!R584,libmp1,0)),IF(Schülerdaten!AT584=FALSE,0,Schülerdaten!R584)),"")</f>
        <v/>
      </c>
      <c r="S581" s="148" t="str">
        <f t="shared" si="28"/>
        <v/>
      </c>
      <c r="T581" s="148" t="str">
        <f t="shared" si="29"/>
        <v/>
      </c>
      <c r="U581" s="148" t="str">
        <f>IF(AND(A581&lt;&gt;"",Schülerdaten!S584&lt;&gt;""),Schülerdaten!S584,"")</f>
        <v/>
      </c>
      <c r="V581" s="148" t="str">
        <f>IF(AND(A581&lt;&gt;"",Schülerdaten!T584&lt;&gt;""),Schülerdaten!T584,"")</f>
        <v/>
      </c>
      <c r="W581" s="148" t="str">
        <f>IF(AND(A581&lt;&gt;"",Schülerdaten!U584&lt;&gt;""),Schülerdaten!U584,"")</f>
        <v/>
      </c>
      <c r="X581" s="148" t="str">
        <f>IF(AND(A581&lt;&gt;"",Schülerdaten!V584&lt;&gt;""),Schülerdaten!V584,"")</f>
        <v/>
      </c>
      <c r="Y581" s="148" t="str">
        <f>IF(AND(A581&lt;&gt;"",Schülerdaten!W584&lt;&gt;""),Schülerdaten!W584,"")</f>
        <v/>
      </c>
      <c r="Z581" s="148" t="str">
        <f>IF(AND(A581&lt;&gt;"",Schülerdaten!X584&lt;&gt;""),Schülerdaten!X584,"")</f>
        <v/>
      </c>
    </row>
    <row r="582" spans="1:26" x14ac:dyDescent="0.2">
      <c r="A582" s="146" t="str">
        <f>IF(OR(Schülerdaten!$C585&lt;&gt;""),Schülerdaten!A585,"")</f>
        <v/>
      </c>
      <c r="B582" s="146" t="str">
        <f>IF(A582&lt;&gt;"",Schülerdaten!B585,"")</f>
        <v/>
      </c>
      <c r="C582" s="146" t="str">
        <f>IF(AND(A582&lt;&gt;"",Schülerdaten!F585&lt;&gt;""),IF(INDEX(codeclint,MATCH(Schülerdaten!F585,libclint,0))&lt;&gt;"",INDEX(codeclint,MATCH(Schülerdaten!F585,libclint,0)),""),"")</f>
        <v/>
      </c>
      <c r="D582" s="146" t="str">
        <f t="shared" si="27"/>
        <v/>
      </c>
      <c r="E582" s="146" t="str">
        <f>IF(A582&lt;&gt;"",IF(Schülerdaten!G585&lt;&gt;"",IF(Schülerdaten!AB585&lt;&gt;"",IF(Schülerdaten!G585="LOC.ID",CONCATENATE("LOC.",Schülerdaten!AU$5),Schülerdaten!G585),""),""),"")</f>
        <v/>
      </c>
      <c r="F582" s="146" t="str">
        <f>IF(A582&lt;&gt;"",IF(Schülerdaten!H585&lt;&gt;"",Schülerdaten!H585,""),"")</f>
        <v/>
      </c>
      <c r="G582" s="146" t="str">
        <f>IF(AND(A582&lt;&gt;"",Schülerdaten!AC585&lt;&gt;""),IF(Schülerdaten!AC585=TRUE,INDEX(codesex,MATCH(Schülerdaten!I585,libsex,0)),Schülerdaten!I585),"")</f>
        <v/>
      </c>
      <c r="H582" s="147" t="str">
        <f>IF(A582&lt;&gt;"",IF(Schülerdaten!J585&lt;&gt;"",Schülerdaten!J585,""),"")</f>
        <v/>
      </c>
      <c r="I582" s="148" t="str">
        <f>IF(AND(A582&lt;&gt;"",Schülerdaten!AE585&lt;&gt;""),IF(Schülerdaten!AE585=TRUE,INDEX(codenat,MATCH(Schülerdaten!K585,libnat,0)),Schülerdaten!K585),"")</f>
        <v/>
      </c>
      <c r="J582" s="148" t="str">
        <f>IF(AND(A582&lt;&gt;"",Schülerdaten!AF585&lt;&gt;""),IF(Schülerdaten!AF585=TRUE,INDEX(codelangue,MATCH(Schülerdaten!L585,liblangue,0)),Schülerdaten!L585),"")</f>
        <v/>
      </c>
      <c r="K582" s="148" t="str">
        <f>IF(AND(A582&lt;&gt;"",Schülerdaten!AH585&lt;&gt;""),IF(Schülerdaten!AH585=TRUE,IF(INDEX(codegem,MATCH(Schülerdaten!M585,libgem,0))&lt;8000,INDEX(codegem,MATCH(Schülerdaten!M585,libgem,0)),""),Schülerdaten!M585),"")</f>
        <v/>
      </c>
      <c r="L582" s="148" t="str">
        <f>IF(AND(A582&lt;&gt;"",Schülerdaten!AH585&lt;&gt;""),IF(Schülerdaten!AH585=TRUE,INDEX(codegemhist,MATCH(Schülerdaten!M585,libgem,0)),""),"")</f>
        <v/>
      </c>
      <c r="M582" s="148" t="str">
        <f>IF(AND(A582&lt;&gt;"",Schülerdaten!AH585&lt;&gt;""),IF(Schülerdaten!AH585=TRUE,IF(INDEX(codegem,MATCH(Schülerdaten!M585,libgem,0))&gt;=8000,INDEX(codegem,MATCH(Schülerdaten!M585,libgem,0)),""),Schülerdaten!M585),"")</f>
        <v/>
      </c>
      <c r="N582" s="148" t="str">
        <f>IF(AND(A582&lt;&gt;"",Schülerdaten!AI585&lt;&gt;""),IF(Schülerdaten!AI585=TRUE,INDEX(codeschart,MATCH(Schülerdaten!N585,libschart,0)),Schülerdaten!N585),"")</f>
        <v/>
      </c>
      <c r="O582" s="148" t="str">
        <f>IF(AND(A582&lt;&gt;"",Schülerdaten!O585&lt;&gt;""),Schülerdaten!O585,"")</f>
        <v/>
      </c>
      <c r="P582" s="148" t="str">
        <f>IF(AND(A582&lt;&gt;"",Schülerdaten!AK585&lt;&gt;""),IF(Schülerdaten!AK585=TRUE,INDEX(codeform,MATCH(Schülerdaten!P585,libform,0)),Schülerdaten!P585),"")</f>
        <v/>
      </c>
      <c r="Q582" s="148" t="str">
        <f>IF(AND(A582&lt;&gt;"",Schülerdaten!AL585&lt;&gt;""),IF(Schülerdaten!AL585=TRUE,INDEX(codespe,MATCH(Schülerdaten!Q585,libspe,0)),Schülerdaten!Q585),"")</f>
        <v/>
      </c>
      <c r="R582" s="148" t="str">
        <f>IF(AND(A582&lt;&gt;"",OR(Schülerdaten!AM585&lt;&gt;"",Schülerdaten!AT585=FALSE)),IF(Schülerdaten!AM585=TRUE,INDEX(codemp1,MATCH(Schülerdaten!R585,libmp1,0)),IF(Schülerdaten!AT585=FALSE,0,Schülerdaten!R585)),"")</f>
        <v/>
      </c>
      <c r="S582" s="148" t="str">
        <f t="shared" si="28"/>
        <v/>
      </c>
      <c r="T582" s="148" t="str">
        <f t="shared" si="29"/>
        <v/>
      </c>
      <c r="U582" s="148" t="str">
        <f>IF(AND(A582&lt;&gt;"",Schülerdaten!S585&lt;&gt;""),Schülerdaten!S585,"")</f>
        <v/>
      </c>
      <c r="V582" s="148" t="str">
        <f>IF(AND(A582&lt;&gt;"",Schülerdaten!T585&lt;&gt;""),Schülerdaten!T585,"")</f>
        <v/>
      </c>
      <c r="W582" s="148" t="str">
        <f>IF(AND(A582&lt;&gt;"",Schülerdaten!U585&lt;&gt;""),Schülerdaten!U585,"")</f>
        <v/>
      </c>
      <c r="X582" s="148" t="str">
        <f>IF(AND(A582&lt;&gt;"",Schülerdaten!V585&lt;&gt;""),Schülerdaten!V585,"")</f>
        <v/>
      </c>
      <c r="Y582" s="148" t="str">
        <f>IF(AND(A582&lt;&gt;"",Schülerdaten!W585&lt;&gt;""),Schülerdaten!W585,"")</f>
        <v/>
      </c>
      <c r="Z582" s="148" t="str">
        <f>IF(AND(A582&lt;&gt;"",Schülerdaten!X585&lt;&gt;""),Schülerdaten!X585,"")</f>
        <v/>
      </c>
    </row>
    <row r="583" spans="1:26" x14ac:dyDescent="0.2">
      <c r="A583" s="146" t="str">
        <f>IF(OR(Schülerdaten!$C586&lt;&gt;""),Schülerdaten!A586,"")</f>
        <v/>
      </c>
      <c r="B583" s="146" t="str">
        <f>IF(A583&lt;&gt;"",Schülerdaten!B586,"")</f>
        <v/>
      </c>
      <c r="C583" s="146" t="str">
        <f>IF(AND(A583&lt;&gt;"",Schülerdaten!F586&lt;&gt;""),IF(INDEX(codeclint,MATCH(Schülerdaten!F586,libclint,0))&lt;&gt;"",INDEX(codeclint,MATCH(Schülerdaten!F586,libclint,0)),""),"")</f>
        <v/>
      </c>
      <c r="D583" s="146" t="str">
        <f t="shared" si="27"/>
        <v/>
      </c>
      <c r="E583" s="146" t="str">
        <f>IF(A583&lt;&gt;"",IF(Schülerdaten!G586&lt;&gt;"",IF(Schülerdaten!AB586&lt;&gt;"",IF(Schülerdaten!G586="LOC.ID",CONCATENATE("LOC.",Schülerdaten!AU$5),Schülerdaten!G586),""),""),"")</f>
        <v/>
      </c>
      <c r="F583" s="146" t="str">
        <f>IF(A583&lt;&gt;"",IF(Schülerdaten!H586&lt;&gt;"",Schülerdaten!H586,""),"")</f>
        <v/>
      </c>
      <c r="G583" s="146" t="str">
        <f>IF(AND(A583&lt;&gt;"",Schülerdaten!AC586&lt;&gt;""),IF(Schülerdaten!AC586=TRUE,INDEX(codesex,MATCH(Schülerdaten!I586,libsex,0)),Schülerdaten!I586),"")</f>
        <v/>
      </c>
      <c r="H583" s="147" t="str">
        <f>IF(A583&lt;&gt;"",IF(Schülerdaten!J586&lt;&gt;"",Schülerdaten!J586,""),"")</f>
        <v/>
      </c>
      <c r="I583" s="148" t="str">
        <f>IF(AND(A583&lt;&gt;"",Schülerdaten!AE586&lt;&gt;""),IF(Schülerdaten!AE586=TRUE,INDEX(codenat,MATCH(Schülerdaten!K586,libnat,0)),Schülerdaten!K586),"")</f>
        <v/>
      </c>
      <c r="J583" s="148" t="str">
        <f>IF(AND(A583&lt;&gt;"",Schülerdaten!AF586&lt;&gt;""),IF(Schülerdaten!AF586=TRUE,INDEX(codelangue,MATCH(Schülerdaten!L586,liblangue,0)),Schülerdaten!L586),"")</f>
        <v/>
      </c>
      <c r="K583" s="148" t="str">
        <f>IF(AND(A583&lt;&gt;"",Schülerdaten!AH586&lt;&gt;""),IF(Schülerdaten!AH586=TRUE,IF(INDEX(codegem,MATCH(Schülerdaten!M586,libgem,0))&lt;8000,INDEX(codegem,MATCH(Schülerdaten!M586,libgem,0)),""),Schülerdaten!M586),"")</f>
        <v/>
      </c>
      <c r="L583" s="148" t="str">
        <f>IF(AND(A583&lt;&gt;"",Schülerdaten!AH586&lt;&gt;""),IF(Schülerdaten!AH586=TRUE,INDEX(codegemhist,MATCH(Schülerdaten!M586,libgem,0)),""),"")</f>
        <v/>
      </c>
      <c r="M583" s="148" t="str">
        <f>IF(AND(A583&lt;&gt;"",Schülerdaten!AH586&lt;&gt;""),IF(Schülerdaten!AH586=TRUE,IF(INDEX(codegem,MATCH(Schülerdaten!M586,libgem,0))&gt;=8000,INDEX(codegem,MATCH(Schülerdaten!M586,libgem,0)),""),Schülerdaten!M586),"")</f>
        <v/>
      </c>
      <c r="N583" s="148" t="str">
        <f>IF(AND(A583&lt;&gt;"",Schülerdaten!AI586&lt;&gt;""),IF(Schülerdaten!AI586=TRUE,INDEX(codeschart,MATCH(Schülerdaten!N586,libschart,0)),Schülerdaten!N586),"")</f>
        <v/>
      </c>
      <c r="O583" s="148" t="str">
        <f>IF(AND(A583&lt;&gt;"",Schülerdaten!O586&lt;&gt;""),Schülerdaten!O586,"")</f>
        <v/>
      </c>
      <c r="P583" s="148" t="str">
        <f>IF(AND(A583&lt;&gt;"",Schülerdaten!AK586&lt;&gt;""),IF(Schülerdaten!AK586=TRUE,INDEX(codeform,MATCH(Schülerdaten!P586,libform,0)),Schülerdaten!P586),"")</f>
        <v/>
      </c>
      <c r="Q583" s="148" t="str">
        <f>IF(AND(A583&lt;&gt;"",Schülerdaten!AL586&lt;&gt;""),IF(Schülerdaten!AL586=TRUE,INDEX(codespe,MATCH(Schülerdaten!Q586,libspe,0)),Schülerdaten!Q586),"")</f>
        <v/>
      </c>
      <c r="R583" s="148" t="str">
        <f>IF(AND(A583&lt;&gt;"",OR(Schülerdaten!AM586&lt;&gt;"",Schülerdaten!AT586=FALSE)),IF(Schülerdaten!AM586=TRUE,INDEX(codemp1,MATCH(Schülerdaten!R586,libmp1,0)),IF(Schülerdaten!AT586=FALSE,0,Schülerdaten!R586)),"")</f>
        <v/>
      </c>
      <c r="S583" s="148" t="str">
        <f t="shared" si="28"/>
        <v/>
      </c>
      <c r="T583" s="148" t="str">
        <f t="shared" si="29"/>
        <v/>
      </c>
      <c r="U583" s="148" t="str">
        <f>IF(AND(A583&lt;&gt;"",Schülerdaten!S586&lt;&gt;""),Schülerdaten!S586,"")</f>
        <v/>
      </c>
      <c r="V583" s="148" t="str">
        <f>IF(AND(A583&lt;&gt;"",Schülerdaten!T586&lt;&gt;""),Schülerdaten!T586,"")</f>
        <v/>
      </c>
      <c r="W583" s="148" t="str">
        <f>IF(AND(A583&lt;&gt;"",Schülerdaten!U586&lt;&gt;""),Schülerdaten!U586,"")</f>
        <v/>
      </c>
      <c r="X583" s="148" t="str">
        <f>IF(AND(A583&lt;&gt;"",Schülerdaten!V586&lt;&gt;""),Schülerdaten!V586,"")</f>
        <v/>
      </c>
      <c r="Y583" s="148" t="str">
        <f>IF(AND(A583&lt;&gt;"",Schülerdaten!W586&lt;&gt;""),Schülerdaten!W586,"")</f>
        <v/>
      </c>
      <c r="Z583" s="148" t="str">
        <f>IF(AND(A583&lt;&gt;"",Schülerdaten!X586&lt;&gt;""),Schülerdaten!X586,"")</f>
        <v/>
      </c>
    </row>
    <row r="584" spans="1:26" x14ac:dyDescent="0.2">
      <c r="A584" s="146" t="str">
        <f>IF(OR(Schülerdaten!$C587&lt;&gt;""),Schülerdaten!A587,"")</f>
        <v/>
      </c>
      <c r="B584" s="146" t="str">
        <f>IF(A584&lt;&gt;"",Schülerdaten!B587,"")</f>
        <v/>
      </c>
      <c r="C584" s="146" t="str">
        <f>IF(AND(A584&lt;&gt;"",Schülerdaten!F587&lt;&gt;""),IF(INDEX(codeclint,MATCH(Schülerdaten!F587,libclint,0))&lt;&gt;"",INDEX(codeclint,MATCH(Schülerdaten!F587,libclint,0)),""),"")</f>
        <v/>
      </c>
      <c r="D584" s="146" t="str">
        <f t="shared" si="27"/>
        <v/>
      </c>
      <c r="E584" s="146" t="str">
        <f>IF(A584&lt;&gt;"",IF(Schülerdaten!G587&lt;&gt;"",IF(Schülerdaten!AB587&lt;&gt;"",IF(Schülerdaten!G587="LOC.ID",CONCATENATE("LOC.",Schülerdaten!AU$5),Schülerdaten!G587),""),""),"")</f>
        <v/>
      </c>
      <c r="F584" s="146" t="str">
        <f>IF(A584&lt;&gt;"",IF(Schülerdaten!H587&lt;&gt;"",Schülerdaten!H587,""),"")</f>
        <v/>
      </c>
      <c r="G584" s="146" t="str">
        <f>IF(AND(A584&lt;&gt;"",Schülerdaten!AC587&lt;&gt;""),IF(Schülerdaten!AC587=TRUE,INDEX(codesex,MATCH(Schülerdaten!I587,libsex,0)),Schülerdaten!I587),"")</f>
        <v/>
      </c>
      <c r="H584" s="147" t="str">
        <f>IF(A584&lt;&gt;"",IF(Schülerdaten!J587&lt;&gt;"",Schülerdaten!J587,""),"")</f>
        <v/>
      </c>
      <c r="I584" s="148" t="str">
        <f>IF(AND(A584&lt;&gt;"",Schülerdaten!AE587&lt;&gt;""),IF(Schülerdaten!AE587=TRUE,INDEX(codenat,MATCH(Schülerdaten!K587,libnat,0)),Schülerdaten!K587),"")</f>
        <v/>
      </c>
      <c r="J584" s="148" t="str">
        <f>IF(AND(A584&lt;&gt;"",Schülerdaten!AF587&lt;&gt;""),IF(Schülerdaten!AF587=TRUE,INDEX(codelangue,MATCH(Schülerdaten!L587,liblangue,0)),Schülerdaten!L587),"")</f>
        <v/>
      </c>
      <c r="K584" s="148" t="str">
        <f>IF(AND(A584&lt;&gt;"",Schülerdaten!AH587&lt;&gt;""),IF(Schülerdaten!AH587=TRUE,IF(INDEX(codegem,MATCH(Schülerdaten!M587,libgem,0))&lt;8000,INDEX(codegem,MATCH(Schülerdaten!M587,libgem,0)),""),Schülerdaten!M587),"")</f>
        <v/>
      </c>
      <c r="L584" s="148" t="str">
        <f>IF(AND(A584&lt;&gt;"",Schülerdaten!AH587&lt;&gt;""),IF(Schülerdaten!AH587=TRUE,INDEX(codegemhist,MATCH(Schülerdaten!M587,libgem,0)),""),"")</f>
        <v/>
      </c>
      <c r="M584" s="148" t="str">
        <f>IF(AND(A584&lt;&gt;"",Schülerdaten!AH587&lt;&gt;""),IF(Schülerdaten!AH587=TRUE,IF(INDEX(codegem,MATCH(Schülerdaten!M587,libgem,0))&gt;=8000,INDEX(codegem,MATCH(Schülerdaten!M587,libgem,0)),""),Schülerdaten!M587),"")</f>
        <v/>
      </c>
      <c r="N584" s="148" t="str">
        <f>IF(AND(A584&lt;&gt;"",Schülerdaten!AI587&lt;&gt;""),IF(Schülerdaten!AI587=TRUE,INDEX(codeschart,MATCH(Schülerdaten!N587,libschart,0)),Schülerdaten!N587),"")</f>
        <v/>
      </c>
      <c r="O584" s="148" t="str">
        <f>IF(AND(A584&lt;&gt;"",Schülerdaten!O587&lt;&gt;""),Schülerdaten!O587,"")</f>
        <v/>
      </c>
      <c r="P584" s="148" t="str">
        <f>IF(AND(A584&lt;&gt;"",Schülerdaten!AK587&lt;&gt;""),IF(Schülerdaten!AK587=TRUE,INDEX(codeform,MATCH(Schülerdaten!P587,libform,0)),Schülerdaten!P587),"")</f>
        <v/>
      </c>
      <c r="Q584" s="148" t="str">
        <f>IF(AND(A584&lt;&gt;"",Schülerdaten!AL587&lt;&gt;""),IF(Schülerdaten!AL587=TRUE,INDEX(codespe,MATCH(Schülerdaten!Q587,libspe,0)),Schülerdaten!Q587),"")</f>
        <v/>
      </c>
      <c r="R584" s="148" t="str">
        <f>IF(AND(A584&lt;&gt;"",OR(Schülerdaten!AM587&lt;&gt;"",Schülerdaten!AT587=FALSE)),IF(Schülerdaten!AM587=TRUE,INDEX(codemp1,MATCH(Schülerdaten!R587,libmp1,0)),IF(Schülerdaten!AT587=FALSE,0,Schülerdaten!R587)),"")</f>
        <v/>
      </c>
      <c r="S584" s="148" t="str">
        <f t="shared" si="28"/>
        <v/>
      </c>
      <c r="T584" s="148" t="str">
        <f t="shared" si="29"/>
        <v/>
      </c>
      <c r="U584" s="148" t="str">
        <f>IF(AND(A584&lt;&gt;"",Schülerdaten!S587&lt;&gt;""),Schülerdaten!S587,"")</f>
        <v/>
      </c>
      <c r="V584" s="148" t="str">
        <f>IF(AND(A584&lt;&gt;"",Schülerdaten!T587&lt;&gt;""),Schülerdaten!T587,"")</f>
        <v/>
      </c>
      <c r="W584" s="148" t="str">
        <f>IF(AND(A584&lt;&gt;"",Schülerdaten!U587&lt;&gt;""),Schülerdaten!U587,"")</f>
        <v/>
      </c>
      <c r="X584" s="148" t="str">
        <f>IF(AND(A584&lt;&gt;"",Schülerdaten!V587&lt;&gt;""),Schülerdaten!V587,"")</f>
        <v/>
      </c>
      <c r="Y584" s="148" t="str">
        <f>IF(AND(A584&lt;&gt;"",Schülerdaten!W587&lt;&gt;""),Schülerdaten!W587,"")</f>
        <v/>
      </c>
      <c r="Z584" s="148" t="str">
        <f>IF(AND(A584&lt;&gt;"",Schülerdaten!X587&lt;&gt;""),Schülerdaten!X587,"")</f>
        <v/>
      </c>
    </row>
    <row r="585" spans="1:26" x14ac:dyDescent="0.2">
      <c r="A585" s="146" t="str">
        <f>IF(OR(Schülerdaten!$C588&lt;&gt;""),Schülerdaten!A588,"")</f>
        <v/>
      </c>
      <c r="B585" s="146" t="str">
        <f>IF(A585&lt;&gt;"",Schülerdaten!B588,"")</f>
        <v/>
      </c>
      <c r="C585" s="146" t="str">
        <f>IF(AND(A585&lt;&gt;"",Schülerdaten!F588&lt;&gt;""),IF(INDEX(codeclint,MATCH(Schülerdaten!F588,libclint,0))&lt;&gt;"",INDEX(codeclint,MATCH(Schülerdaten!F588,libclint,0)),""),"")</f>
        <v/>
      </c>
      <c r="D585" s="146" t="str">
        <f t="shared" si="27"/>
        <v/>
      </c>
      <c r="E585" s="146" t="str">
        <f>IF(A585&lt;&gt;"",IF(Schülerdaten!G588&lt;&gt;"",IF(Schülerdaten!AB588&lt;&gt;"",IF(Schülerdaten!G588="LOC.ID",CONCATENATE("LOC.",Schülerdaten!AU$5),Schülerdaten!G588),""),""),"")</f>
        <v/>
      </c>
      <c r="F585" s="146" t="str">
        <f>IF(A585&lt;&gt;"",IF(Schülerdaten!H588&lt;&gt;"",Schülerdaten!H588,""),"")</f>
        <v/>
      </c>
      <c r="G585" s="146" t="str">
        <f>IF(AND(A585&lt;&gt;"",Schülerdaten!AC588&lt;&gt;""),IF(Schülerdaten!AC588=TRUE,INDEX(codesex,MATCH(Schülerdaten!I588,libsex,0)),Schülerdaten!I588),"")</f>
        <v/>
      </c>
      <c r="H585" s="147" t="str">
        <f>IF(A585&lt;&gt;"",IF(Schülerdaten!J588&lt;&gt;"",Schülerdaten!J588,""),"")</f>
        <v/>
      </c>
      <c r="I585" s="148" t="str">
        <f>IF(AND(A585&lt;&gt;"",Schülerdaten!AE588&lt;&gt;""),IF(Schülerdaten!AE588=TRUE,INDEX(codenat,MATCH(Schülerdaten!K588,libnat,0)),Schülerdaten!K588),"")</f>
        <v/>
      </c>
      <c r="J585" s="148" t="str">
        <f>IF(AND(A585&lt;&gt;"",Schülerdaten!AF588&lt;&gt;""),IF(Schülerdaten!AF588=TRUE,INDEX(codelangue,MATCH(Schülerdaten!L588,liblangue,0)),Schülerdaten!L588),"")</f>
        <v/>
      </c>
      <c r="K585" s="148" t="str">
        <f>IF(AND(A585&lt;&gt;"",Schülerdaten!AH588&lt;&gt;""),IF(Schülerdaten!AH588=TRUE,IF(INDEX(codegem,MATCH(Schülerdaten!M588,libgem,0))&lt;8000,INDEX(codegem,MATCH(Schülerdaten!M588,libgem,0)),""),Schülerdaten!M588),"")</f>
        <v/>
      </c>
      <c r="L585" s="148" t="str">
        <f>IF(AND(A585&lt;&gt;"",Schülerdaten!AH588&lt;&gt;""),IF(Schülerdaten!AH588=TRUE,INDEX(codegemhist,MATCH(Schülerdaten!M588,libgem,0)),""),"")</f>
        <v/>
      </c>
      <c r="M585" s="148" t="str">
        <f>IF(AND(A585&lt;&gt;"",Schülerdaten!AH588&lt;&gt;""),IF(Schülerdaten!AH588=TRUE,IF(INDEX(codegem,MATCH(Schülerdaten!M588,libgem,0))&gt;=8000,INDEX(codegem,MATCH(Schülerdaten!M588,libgem,0)),""),Schülerdaten!M588),"")</f>
        <v/>
      </c>
      <c r="N585" s="148" t="str">
        <f>IF(AND(A585&lt;&gt;"",Schülerdaten!AI588&lt;&gt;""),IF(Schülerdaten!AI588=TRUE,INDEX(codeschart,MATCH(Schülerdaten!N588,libschart,0)),Schülerdaten!N588),"")</f>
        <v/>
      </c>
      <c r="O585" s="148" t="str">
        <f>IF(AND(A585&lt;&gt;"",Schülerdaten!O588&lt;&gt;""),Schülerdaten!O588,"")</f>
        <v/>
      </c>
      <c r="P585" s="148" t="str">
        <f>IF(AND(A585&lt;&gt;"",Schülerdaten!AK588&lt;&gt;""),IF(Schülerdaten!AK588=TRUE,INDEX(codeform,MATCH(Schülerdaten!P588,libform,0)),Schülerdaten!P588),"")</f>
        <v/>
      </c>
      <c r="Q585" s="148" t="str">
        <f>IF(AND(A585&lt;&gt;"",Schülerdaten!AL588&lt;&gt;""),IF(Schülerdaten!AL588=TRUE,INDEX(codespe,MATCH(Schülerdaten!Q588,libspe,0)),Schülerdaten!Q588),"")</f>
        <v/>
      </c>
      <c r="R585" s="148" t="str">
        <f>IF(AND(A585&lt;&gt;"",OR(Schülerdaten!AM588&lt;&gt;"",Schülerdaten!AT588=FALSE)),IF(Schülerdaten!AM588=TRUE,INDEX(codemp1,MATCH(Schülerdaten!R588,libmp1,0)),IF(Schülerdaten!AT588=FALSE,0,Schülerdaten!R588)),"")</f>
        <v/>
      </c>
      <c r="S585" s="148" t="str">
        <f t="shared" si="28"/>
        <v/>
      </c>
      <c r="T585" s="148" t="str">
        <f t="shared" si="29"/>
        <v/>
      </c>
      <c r="U585" s="148" t="str">
        <f>IF(AND(A585&lt;&gt;"",Schülerdaten!S588&lt;&gt;""),Schülerdaten!S588,"")</f>
        <v/>
      </c>
      <c r="V585" s="148" t="str">
        <f>IF(AND(A585&lt;&gt;"",Schülerdaten!T588&lt;&gt;""),Schülerdaten!T588,"")</f>
        <v/>
      </c>
      <c r="W585" s="148" t="str">
        <f>IF(AND(A585&lt;&gt;"",Schülerdaten!U588&lt;&gt;""),Schülerdaten!U588,"")</f>
        <v/>
      </c>
      <c r="X585" s="148" t="str">
        <f>IF(AND(A585&lt;&gt;"",Schülerdaten!V588&lt;&gt;""),Schülerdaten!V588,"")</f>
        <v/>
      </c>
      <c r="Y585" s="148" t="str">
        <f>IF(AND(A585&lt;&gt;"",Schülerdaten!W588&lt;&gt;""),Schülerdaten!W588,"")</f>
        <v/>
      </c>
      <c r="Z585" s="148" t="str">
        <f>IF(AND(A585&lt;&gt;"",Schülerdaten!X588&lt;&gt;""),Schülerdaten!X588,"")</f>
        <v/>
      </c>
    </row>
    <row r="586" spans="1:26" x14ac:dyDescent="0.2">
      <c r="A586" s="146" t="str">
        <f>IF(OR(Schülerdaten!$C589&lt;&gt;""),Schülerdaten!A589,"")</f>
        <v/>
      </c>
      <c r="B586" s="146" t="str">
        <f>IF(A586&lt;&gt;"",Schülerdaten!B589,"")</f>
        <v/>
      </c>
      <c r="C586" s="146" t="str">
        <f>IF(AND(A586&lt;&gt;"",Schülerdaten!F589&lt;&gt;""),IF(INDEX(codeclint,MATCH(Schülerdaten!F589,libclint,0))&lt;&gt;"",INDEX(codeclint,MATCH(Schülerdaten!F589,libclint,0)),""),"")</f>
        <v/>
      </c>
      <c r="D586" s="146" t="str">
        <f t="shared" si="27"/>
        <v/>
      </c>
      <c r="E586" s="146" t="str">
        <f>IF(A586&lt;&gt;"",IF(Schülerdaten!G589&lt;&gt;"",IF(Schülerdaten!AB589&lt;&gt;"",IF(Schülerdaten!G589="LOC.ID",CONCATENATE("LOC.",Schülerdaten!AU$5),Schülerdaten!G589),""),""),"")</f>
        <v/>
      </c>
      <c r="F586" s="146" t="str">
        <f>IF(A586&lt;&gt;"",IF(Schülerdaten!H589&lt;&gt;"",Schülerdaten!H589,""),"")</f>
        <v/>
      </c>
      <c r="G586" s="146" t="str">
        <f>IF(AND(A586&lt;&gt;"",Schülerdaten!AC589&lt;&gt;""),IF(Schülerdaten!AC589=TRUE,INDEX(codesex,MATCH(Schülerdaten!I589,libsex,0)),Schülerdaten!I589),"")</f>
        <v/>
      </c>
      <c r="H586" s="147" t="str">
        <f>IF(A586&lt;&gt;"",IF(Schülerdaten!J589&lt;&gt;"",Schülerdaten!J589,""),"")</f>
        <v/>
      </c>
      <c r="I586" s="148" t="str">
        <f>IF(AND(A586&lt;&gt;"",Schülerdaten!AE589&lt;&gt;""),IF(Schülerdaten!AE589=TRUE,INDEX(codenat,MATCH(Schülerdaten!K589,libnat,0)),Schülerdaten!K589),"")</f>
        <v/>
      </c>
      <c r="J586" s="148" t="str">
        <f>IF(AND(A586&lt;&gt;"",Schülerdaten!AF589&lt;&gt;""),IF(Schülerdaten!AF589=TRUE,INDEX(codelangue,MATCH(Schülerdaten!L589,liblangue,0)),Schülerdaten!L589),"")</f>
        <v/>
      </c>
      <c r="K586" s="148" t="str">
        <f>IF(AND(A586&lt;&gt;"",Schülerdaten!AH589&lt;&gt;""),IF(Schülerdaten!AH589=TRUE,IF(INDEX(codegem,MATCH(Schülerdaten!M589,libgem,0))&lt;8000,INDEX(codegem,MATCH(Schülerdaten!M589,libgem,0)),""),Schülerdaten!M589),"")</f>
        <v/>
      </c>
      <c r="L586" s="148" t="str">
        <f>IF(AND(A586&lt;&gt;"",Schülerdaten!AH589&lt;&gt;""),IF(Schülerdaten!AH589=TRUE,INDEX(codegemhist,MATCH(Schülerdaten!M589,libgem,0)),""),"")</f>
        <v/>
      </c>
      <c r="M586" s="148" t="str">
        <f>IF(AND(A586&lt;&gt;"",Schülerdaten!AH589&lt;&gt;""),IF(Schülerdaten!AH589=TRUE,IF(INDEX(codegem,MATCH(Schülerdaten!M589,libgem,0))&gt;=8000,INDEX(codegem,MATCH(Schülerdaten!M589,libgem,0)),""),Schülerdaten!M589),"")</f>
        <v/>
      </c>
      <c r="N586" s="148" t="str">
        <f>IF(AND(A586&lt;&gt;"",Schülerdaten!AI589&lt;&gt;""),IF(Schülerdaten!AI589=TRUE,INDEX(codeschart,MATCH(Schülerdaten!N589,libschart,0)),Schülerdaten!N589),"")</f>
        <v/>
      </c>
      <c r="O586" s="148" t="str">
        <f>IF(AND(A586&lt;&gt;"",Schülerdaten!O589&lt;&gt;""),Schülerdaten!O589,"")</f>
        <v/>
      </c>
      <c r="P586" s="148" t="str">
        <f>IF(AND(A586&lt;&gt;"",Schülerdaten!AK589&lt;&gt;""),IF(Schülerdaten!AK589=TRUE,INDEX(codeform,MATCH(Schülerdaten!P589,libform,0)),Schülerdaten!P589),"")</f>
        <v/>
      </c>
      <c r="Q586" s="148" t="str">
        <f>IF(AND(A586&lt;&gt;"",Schülerdaten!AL589&lt;&gt;""),IF(Schülerdaten!AL589=TRUE,INDEX(codespe,MATCH(Schülerdaten!Q589,libspe,0)),Schülerdaten!Q589),"")</f>
        <v/>
      </c>
      <c r="R586" s="148" t="str">
        <f>IF(AND(A586&lt;&gt;"",OR(Schülerdaten!AM589&lt;&gt;"",Schülerdaten!AT589=FALSE)),IF(Schülerdaten!AM589=TRUE,INDEX(codemp1,MATCH(Schülerdaten!R589,libmp1,0)),IF(Schülerdaten!AT589=FALSE,0,Schülerdaten!R589)),"")</f>
        <v/>
      </c>
      <c r="S586" s="148" t="str">
        <f t="shared" si="28"/>
        <v/>
      </c>
      <c r="T586" s="148" t="str">
        <f t="shared" si="29"/>
        <v/>
      </c>
      <c r="U586" s="148" t="str">
        <f>IF(AND(A586&lt;&gt;"",Schülerdaten!S589&lt;&gt;""),Schülerdaten!S589,"")</f>
        <v/>
      </c>
      <c r="V586" s="148" t="str">
        <f>IF(AND(A586&lt;&gt;"",Schülerdaten!T589&lt;&gt;""),Schülerdaten!T589,"")</f>
        <v/>
      </c>
      <c r="W586" s="148" t="str">
        <f>IF(AND(A586&lt;&gt;"",Schülerdaten!U589&lt;&gt;""),Schülerdaten!U589,"")</f>
        <v/>
      </c>
      <c r="X586" s="148" t="str">
        <f>IF(AND(A586&lt;&gt;"",Schülerdaten!V589&lt;&gt;""),Schülerdaten!V589,"")</f>
        <v/>
      </c>
      <c r="Y586" s="148" t="str">
        <f>IF(AND(A586&lt;&gt;"",Schülerdaten!W589&lt;&gt;""),Schülerdaten!W589,"")</f>
        <v/>
      </c>
      <c r="Z586" s="148" t="str">
        <f>IF(AND(A586&lt;&gt;"",Schülerdaten!X589&lt;&gt;""),Schülerdaten!X589,"")</f>
        <v/>
      </c>
    </row>
    <row r="587" spans="1:26" x14ac:dyDescent="0.2">
      <c r="A587" s="146" t="str">
        <f>IF(OR(Schülerdaten!$C590&lt;&gt;""),Schülerdaten!A590,"")</f>
        <v/>
      </c>
      <c r="B587" s="146" t="str">
        <f>IF(A587&lt;&gt;"",Schülerdaten!B590,"")</f>
        <v/>
      </c>
      <c r="C587" s="146" t="str">
        <f>IF(AND(A587&lt;&gt;"",Schülerdaten!F590&lt;&gt;""),IF(INDEX(codeclint,MATCH(Schülerdaten!F590,libclint,0))&lt;&gt;"",INDEX(codeclint,MATCH(Schülerdaten!F590,libclint,0)),""),"")</f>
        <v/>
      </c>
      <c r="D587" s="146" t="str">
        <f t="shared" si="27"/>
        <v/>
      </c>
      <c r="E587" s="146" t="str">
        <f>IF(A587&lt;&gt;"",IF(Schülerdaten!G590&lt;&gt;"",IF(Schülerdaten!AB590&lt;&gt;"",IF(Schülerdaten!G590="LOC.ID",CONCATENATE("LOC.",Schülerdaten!AU$5),Schülerdaten!G590),""),""),"")</f>
        <v/>
      </c>
      <c r="F587" s="146" t="str">
        <f>IF(A587&lt;&gt;"",IF(Schülerdaten!H590&lt;&gt;"",Schülerdaten!H590,""),"")</f>
        <v/>
      </c>
      <c r="G587" s="146" t="str">
        <f>IF(AND(A587&lt;&gt;"",Schülerdaten!AC590&lt;&gt;""),IF(Schülerdaten!AC590=TRUE,INDEX(codesex,MATCH(Schülerdaten!I590,libsex,0)),Schülerdaten!I590),"")</f>
        <v/>
      </c>
      <c r="H587" s="147" t="str">
        <f>IF(A587&lt;&gt;"",IF(Schülerdaten!J590&lt;&gt;"",Schülerdaten!J590,""),"")</f>
        <v/>
      </c>
      <c r="I587" s="148" t="str">
        <f>IF(AND(A587&lt;&gt;"",Schülerdaten!AE590&lt;&gt;""),IF(Schülerdaten!AE590=TRUE,INDEX(codenat,MATCH(Schülerdaten!K590,libnat,0)),Schülerdaten!K590),"")</f>
        <v/>
      </c>
      <c r="J587" s="148" t="str">
        <f>IF(AND(A587&lt;&gt;"",Schülerdaten!AF590&lt;&gt;""),IF(Schülerdaten!AF590=TRUE,INDEX(codelangue,MATCH(Schülerdaten!L590,liblangue,0)),Schülerdaten!L590),"")</f>
        <v/>
      </c>
      <c r="K587" s="148" t="str">
        <f>IF(AND(A587&lt;&gt;"",Schülerdaten!AH590&lt;&gt;""),IF(Schülerdaten!AH590=TRUE,IF(INDEX(codegem,MATCH(Schülerdaten!M590,libgem,0))&lt;8000,INDEX(codegem,MATCH(Schülerdaten!M590,libgem,0)),""),Schülerdaten!M590),"")</f>
        <v/>
      </c>
      <c r="L587" s="148" t="str">
        <f>IF(AND(A587&lt;&gt;"",Schülerdaten!AH590&lt;&gt;""),IF(Schülerdaten!AH590=TRUE,INDEX(codegemhist,MATCH(Schülerdaten!M590,libgem,0)),""),"")</f>
        <v/>
      </c>
      <c r="M587" s="148" t="str">
        <f>IF(AND(A587&lt;&gt;"",Schülerdaten!AH590&lt;&gt;""),IF(Schülerdaten!AH590=TRUE,IF(INDEX(codegem,MATCH(Schülerdaten!M590,libgem,0))&gt;=8000,INDEX(codegem,MATCH(Schülerdaten!M590,libgem,0)),""),Schülerdaten!M590),"")</f>
        <v/>
      </c>
      <c r="N587" s="148" t="str">
        <f>IF(AND(A587&lt;&gt;"",Schülerdaten!AI590&lt;&gt;""),IF(Schülerdaten!AI590=TRUE,INDEX(codeschart,MATCH(Schülerdaten!N590,libschart,0)),Schülerdaten!N590),"")</f>
        <v/>
      </c>
      <c r="O587" s="148" t="str">
        <f>IF(AND(A587&lt;&gt;"",Schülerdaten!O590&lt;&gt;""),Schülerdaten!O590,"")</f>
        <v/>
      </c>
      <c r="P587" s="148" t="str">
        <f>IF(AND(A587&lt;&gt;"",Schülerdaten!AK590&lt;&gt;""),IF(Schülerdaten!AK590=TRUE,INDEX(codeform,MATCH(Schülerdaten!P590,libform,0)),Schülerdaten!P590),"")</f>
        <v/>
      </c>
      <c r="Q587" s="148" t="str">
        <f>IF(AND(A587&lt;&gt;"",Schülerdaten!AL590&lt;&gt;""),IF(Schülerdaten!AL590=TRUE,INDEX(codespe,MATCH(Schülerdaten!Q590,libspe,0)),Schülerdaten!Q590),"")</f>
        <v/>
      </c>
      <c r="R587" s="148" t="str">
        <f>IF(AND(A587&lt;&gt;"",OR(Schülerdaten!AM590&lt;&gt;"",Schülerdaten!AT590=FALSE)),IF(Schülerdaten!AM590=TRUE,INDEX(codemp1,MATCH(Schülerdaten!R590,libmp1,0)),IF(Schülerdaten!AT590=FALSE,0,Schülerdaten!R590)),"")</f>
        <v/>
      </c>
      <c r="S587" s="148" t="str">
        <f t="shared" si="28"/>
        <v/>
      </c>
      <c r="T587" s="148" t="str">
        <f t="shared" si="29"/>
        <v/>
      </c>
      <c r="U587" s="148" t="str">
        <f>IF(AND(A587&lt;&gt;"",Schülerdaten!S590&lt;&gt;""),Schülerdaten!S590,"")</f>
        <v/>
      </c>
      <c r="V587" s="148" t="str">
        <f>IF(AND(A587&lt;&gt;"",Schülerdaten!T590&lt;&gt;""),Schülerdaten!T590,"")</f>
        <v/>
      </c>
      <c r="W587" s="148" t="str">
        <f>IF(AND(A587&lt;&gt;"",Schülerdaten!U590&lt;&gt;""),Schülerdaten!U590,"")</f>
        <v/>
      </c>
      <c r="X587" s="148" t="str">
        <f>IF(AND(A587&lt;&gt;"",Schülerdaten!V590&lt;&gt;""),Schülerdaten!V590,"")</f>
        <v/>
      </c>
      <c r="Y587" s="148" t="str">
        <f>IF(AND(A587&lt;&gt;"",Schülerdaten!W590&lt;&gt;""),Schülerdaten!W590,"")</f>
        <v/>
      </c>
      <c r="Z587" s="148" t="str">
        <f>IF(AND(A587&lt;&gt;"",Schülerdaten!X590&lt;&gt;""),Schülerdaten!X590,"")</f>
        <v/>
      </c>
    </row>
    <row r="588" spans="1:26" x14ac:dyDescent="0.2">
      <c r="A588" s="146" t="str">
        <f>IF(OR(Schülerdaten!$C591&lt;&gt;""),Schülerdaten!A591,"")</f>
        <v/>
      </c>
      <c r="B588" s="146" t="str">
        <f>IF(A588&lt;&gt;"",Schülerdaten!B591,"")</f>
        <v/>
      </c>
      <c r="C588" s="146" t="str">
        <f>IF(AND(A588&lt;&gt;"",Schülerdaten!F591&lt;&gt;""),IF(INDEX(codeclint,MATCH(Schülerdaten!F591,libclint,0))&lt;&gt;"",INDEX(codeclint,MATCH(Schülerdaten!F591,libclint,0)),""),"")</f>
        <v/>
      </c>
      <c r="D588" s="146" t="str">
        <f t="shared" si="27"/>
        <v/>
      </c>
      <c r="E588" s="146" t="str">
        <f>IF(A588&lt;&gt;"",IF(Schülerdaten!G591&lt;&gt;"",IF(Schülerdaten!AB591&lt;&gt;"",IF(Schülerdaten!G591="LOC.ID",CONCATENATE("LOC.",Schülerdaten!AU$5),Schülerdaten!G591),""),""),"")</f>
        <v/>
      </c>
      <c r="F588" s="146" t="str">
        <f>IF(A588&lt;&gt;"",IF(Schülerdaten!H591&lt;&gt;"",Schülerdaten!H591,""),"")</f>
        <v/>
      </c>
      <c r="G588" s="146" t="str">
        <f>IF(AND(A588&lt;&gt;"",Schülerdaten!AC591&lt;&gt;""),IF(Schülerdaten!AC591=TRUE,INDEX(codesex,MATCH(Schülerdaten!I591,libsex,0)),Schülerdaten!I591),"")</f>
        <v/>
      </c>
      <c r="H588" s="147" t="str">
        <f>IF(A588&lt;&gt;"",IF(Schülerdaten!J591&lt;&gt;"",Schülerdaten!J591,""),"")</f>
        <v/>
      </c>
      <c r="I588" s="148" t="str">
        <f>IF(AND(A588&lt;&gt;"",Schülerdaten!AE591&lt;&gt;""),IF(Schülerdaten!AE591=TRUE,INDEX(codenat,MATCH(Schülerdaten!K591,libnat,0)),Schülerdaten!K591),"")</f>
        <v/>
      </c>
      <c r="J588" s="148" t="str">
        <f>IF(AND(A588&lt;&gt;"",Schülerdaten!AF591&lt;&gt;""),IF(Schülerdaten!AF591=TRUE,INDEX(codelangue,MATCH(Schülerdaten!L591,liblangue,0)),Schülerdaten!L591),"")</f>
        <v/>
      </c>
      <c r="K588" s="148" t="str">
        <f>IF(AND(A588&lt;&gt;"",Schülerdaten!AH591&lt;&gt;""),IF(Schülerdaten!AH591=TRUE,IF(INDEX(codegem,MATCH(Schülerdaten!M591,libgem,0))&lt;8000,INDEX(codegem,MATCH(Schülerdaten!M591,libgem,0)),""),Schülerdaten!M591),"")</f>
        <v/>
      </c>
      <c r="L588" s="148" t="str">
        <f>IF(AND(A588&lt;&gt;"",Schülerdaten!AH591&lt;&gt;""),IF(Schülerdaten!AH591=TRUE,INDEX(codegemhist,MATCH(Schülerdaten!M591,libgem,0)),""),"")</f>
        <v/>
      </c>
      <c r="M588" s="148" t="str">
        <f>IF(AND(A588&lt;&gt;"",Schülerdaten!AH591&lt;&gt;""),IF(Schülerdaten!AH591=TRUE,IF(INDEX(codegem,MATCH(Schülerdaten!M591,libgem,0))&gt;=8000,INDEX(codegem,MATCH(Schülerdaten!M591,libgem,0)),""),Schülerdaten!M591),"")</f>
        <v/>
      </c>
      <c r="N588" s="148" t="str">
        <f>IF(AND(A588&lt;&gt;"",Schülerdaten!AI591&lt;&gt;""),IF(Schülerdaten!AI591=TRUE,INDEX(codeschart,MATCH(Schülerdaten!N591,libschart,0)),Schülerdaten!N591),"")</f>
        <v/>
      </c>
      <c r="O588" s="148" t="str">
        <f>IF(AND(A588&lt;&gt;"",Schülerdaten!O591&lt;&gt;""),Schülerdaten!O591,"")</f>
        <v/>
      </c>
      <c r="P588" s="148" t="str">
        <f>IF(AND(A588&lt;&gt;"",Schülerdaten!AK591&lt;&gt;""),IF(Schülerdaten!AK591=TRUE,INDEX(codeform,MATCH(Schülerdaten!P591,libform,0)),Schülerdaten!P591),"")</f>
        <v/>
      </c>
      <c r="Q588" s="148" t="str">
        <f>IF(AND(A588&lt;&gt;"",Schülerdaten!AL591&lt;&gt;""),IF(Schülerdaten!AL591=TRUE,INDEX(codespe,MATCH(Schülerdaten!Q591,libspe,0)),Schülerdaten!Q591),"")</f>
        <v/>
      </c>
      <c r="R588" s="148" t="str">
        <f>IF(AND(A588&lt;&gt;"",OR(Schülerdaten!AM591&lt;&gt;"",Schülerdaten!AT591=FALSE)),IF(Schülerdaten!AM591=TRUE,INDEX(codemp1,MATCH(Schülerdaten!R591,libmp1,0)),IF(Schülerdaten!AT591=FALSE,0,Schülerdaten!R591)),"")</f>
        <v/>
      </c>
      <c r="S588" s="148" t="str">
        <f t="shared" si="28"/>
        <v/>
      </c>
      <c r="T588" s="148" t="str">
        <f t="shared" si="29"/>
        <v/>
      </c>
      <c r="U588" s="148" t="str">
        <f>IF(AND(A588&lt;&gt;"",Schülerdaten!S591&lt;&gt;""),Schülerdaten!S591,"")</f>
        <v/>
      </c>
      <c r="V588" s="148" t="str">
        <f>IF(AND(A588&lt;&gt;"",Schülerdaten!T591&lt;&gt;""),Schülerdaten!T591,"")</f>
        <v/>
      </c>
      <c r="W588" s="148" t="str">
        <f>IF(AND(A588&lt;&gt;"",Schülerdaten!U591&lt;&gt;""),Schülerdaten!U591,"")</f>
        <v/>
      </c>
      <c r="X588" s="148" t="str">
        <f>IF(AND(A588&lt;&gt;"",Schülerdaten!V591&lt;&gt;""),Schülerdaten!V591,"")</f>
        <v/>
      </c>
      <c r="Y588" s="148" t="str">
        <f>IF(AND(A588&lt;&gt;"",Schülerdaten!W591&lt;&gt;""),Schülerdaten!W591,"")</f>
        <v/>
      </c>
      <c r="Z588" s="148" t="str">
        <f>IF(AND(A588&lt;&gt;"",Schülerdaten!X591&lt;&gt;""),Schülerdaten!X591,"")</f>
        <v/>
      </c>
    </row>
    <row r="589" spans="1:26" x14ac:dyDescent="0.2">
      <c r="A589" s="146" t="str">
        <f>IF(OR(Schülerdaten!$C592&lt;&gt;""),Schülerdaten!A592,"")</f>
        <v/>
      </c>
      <c r="B589" s="146" t="str">
        <f>IF(A589&lt;&gt;"",Schülerdaten!B592,"")</f>
        <v/>
      </c>
      <c r="C589" s="146" t="str">
        <f>IF(AND(A589&lt;&gt;"",Schülerdaten!F592&lt;&gt;""),IF(INDEX(codeclint,MATCH(Schülerdaten!F592,libclint,0))&lt;&gt;"",INDEX(codeclint,MATCH(Schülerdaten!F592,libclint,0)),""),"")</f>
        <v/>
      </c>
      <c r="D589" s="146" t="str">
        <f t="shared" si="27"/>
        <v/>
      </c>
      <c r="E589" s="146" t="str">
        <f>IF(A589&lt;&gt;"",IF(Schülerdaten!G592&lt;&gt;"",IF(Schülerdaten!AB592&lt;&gt;"",IF(Schülerdaten!G592="LOC.ID",CONCATENATE("LOC.",Schülerdaten!AU$5),Schülerdaten!G592),""),""),"")</f>
        <v/>
      </c>
      <c r="F589" s="146" t="str">
        <f>IF(A589&lt;&gt;"",IF(Schülerdaten!H592&lt;&gt;"",Schülerdaten!H592,""),"")</f>
        <v/>
      </c>
      <c r="G589" s="146" t="str">
        <f>IF(AND(A589&lt;&gt;"",Schülerdaten!AC592&lt;&gt;""),IF(Schülerdaten!AC592=TRUE,INDEX(codesex,MATCH(Schülerdaten!I592,libsex,0)),Schülerdaten!I592),"")</f>
        <v/>
      </c>
      <c r="H589" s="147" t="str">
        <f>IF(A589&lt;&gt;"",IF(Schülerdaten!J592&lt;&gt;"",Schülerdaten!J592,""),"")</f>
        <v/>
      </c>
      <c r="I589" s="148" t="str">
        <f>IF(AND(A589&lt;&gt;"",Schülerdaten!AE592&lt;&gt;""),IF(Schülerdaten!AE592=TRUE,INDEX(codenat,MATCH(Schülerdaten!K592,libnat,0)),Schülerdaten!K592),"")</f>
        <v/>
      </c>
      <c r="J589" s="148" t="str">
        <f>IF(AND(A589&lt;&gt;"",Schülerdaten!AF592&lt;&gt;""),IF(Schülerdaten!AF592=TRUE,INDEX(codelangue,MATCH(Schülerdaten!L592,liblangue,0)),Schülerdaten!L592),"")</f>
        <v/>
      </c>
      <c r="K589" s="148" t="str">
        <f>IF(AND(A589&lt;&gt;"",Schülerdaten!AH592&lt;&gt;""),IF(Schülerdaten!AH592=TRUE,IF(INDEX(codegem,MATCH(Schülerdaten!M592,libgem,0))&lt;8000,INDEX(codegem,MATCH(Schülerdaten!M592,libgem,0)),""),Schülerdaten!M592),"")</f>
        <v/>
      </c>
      <c r="L589" s="148" t="str">
        <f>IF(AND(A589&lt;&gt;"",Schülerdaten!AH592&lt;&gt;""),IF(Schülerdaten!AH592=TRUE,INDEX(codegemhist,MATCH(Schülerdaten!M592,libgem,0)),""),"")</f>
        <v/>
      </c>
      <c r="M589" s="148" t="str">
        <f>IF(AND(A589&lt;&gt;"",Schülerdaten!AH592&lt;&gt;""),IF(Schülerdaten!AH592=TRUE,IF(INDEX(codegem,MATCH(Schülerdaten!M592,libgem,0))&gt;=8000,INDEX(codegem,MATCH(Schülerdaten!M592,libgem,0)),""),Schülerdaten!M592),"")</f>
        <v/>
      </c>
      <c r="N589" s="148" t="str">
        <f>IF(AND(A589&lt;&gt;"",Schülerdaten!AI592&lt;&gt;""),IF(Schülerdaten!AI592=TRUE,INDEX(codeschart,MATCH(Schülerdaten!N592,libschart,0)),Schülerdaten!N592),"")</f>
        <v/>
      </c>
      <c r="O589" s="148" t="str">
        <f>IF(AND(A589&lt;&gt;"",Schülerdaten!O592&lt;&gt;""),Schülerdaten!O592,"")</f>
        <v/>
      </c>
      <c r="P589" s="148" t="str">
        <f>IF(AND(A589&lt;&gt;"",Schülerdaten!AK592&lt;&gt;""),IF(Schülerdaten!AK592=TRUE,INDEX(codeform,MATCH(Schülerdaten!P592,libform,0)),Schülerdaten!P592),"")</f>
        <v/>
      </c>
      <c r="Q589" s="148" t="str">
        <f>IF(AND(A589&lt;&gt;"",Schülerdaten!AL592&lt;&gt;""),IF(Schülerdaten!AL592=TRUE,INDEX(codespe,MATCH(Schülerdaten!Q592,libspe,0)),Schülerdaten!Q592),"")</f>
        <v/>
      </c>
      <c r="R589" s="148" t="str">
        <f>IF(AND(A589&lt;&gt;"",OR(Schülerdaten!AM592&lt;&gt;"",Schülerdaten!AT592=FALSE)),IF(Schülerdaten!AM592=TRUE,INDEX(codemp1,MATCH(Schülerdaten!R592,libmp1,0)),IF(Schülerdaten!AT592=FALSE,0,Schülerdaten!R592)),"")</f>
        <v/>
      </c>
      <c r="S589" s="148" t="str">
        <f t="shared" si="28"/>
        <v/>
      </c>
      <c r="T589" s="148" t="str">
        <f t="shared" si="29"/>
        <v/>
      </c>
      <c r="U589" s="148" t="str">
        <f>IF(AND(A589&lt;&gt;"",Schülerdaten!S592&lt;&gt;""),Schülerdaten!S592,"")</f>
        <v/>
      </c>
      <c r="V589" s="148" t="str">
        <f>IF(AND(A589&lt;&gt;"",Schülerdaten!T592&lt;&gt;""),Schülerdaten!T592,"")</f>
        <v/>
      </c>
      <c r="W589" s="148" t="str">
        <f>IF(AND(A589&lt;&gt;"",Schülerdaten!U592&lt;&gt;""),Schülerdaten!U592,"")</f>
        <v/>
      </c>
      <c r="X589" s="148" t="str">
        <f>IF(AND(A589&lt;&gt;"",Schülerdaten!V592&lt;&gt;""),Schülerdaten!V592,"")</f>
        <v/>
      </c>
      <c r="Y589" s="148" t="str">
        <f>IF(AND(A589&lt;&gt;"",Schülerdaten!W592&lt;&gt;""),Schülerdaten!W592,"")</f>
        <v/>
      </c>
      <c r="Z589" s="148" t="str">
        <f>IF(AND(A589&lt;&gt;"",Schülerdaten!X592&lt;&gt;""),Schülerdaten!X592,"")</f>
        <v/>
      </c>
    </row>
    <row r="590" spans="1:26" x14ac:dyDescent="0.2">
      <c r="A590" s="146" t="str">
        <f>IF(OR(Schülerdaten!$C593&lt;&gt;""),Schülerdaten!A593,"")</f>
        <v/>
      </c>
      <c r="B590" s="146" t="str">
        <f>IF(A590&lt;&gt;"",Schülerdaten!B593,"")</f>
        <v/>
      </c>
      <c r="C590" s="146" t="str">
        <f>IF(AND(A590&lt;&gt;"",Schülerdaten!F593&lt;&gt;""),IF(INDEX(codeclint,MATCH(Schülerdaten!F593,libclint,0))&lt;&gt;"",INDEX(codeclint,MATCH(Schülerdaten!F593,libclint,0)),""),"")</f>
        <v/>
      </c>
      <c r="D590" s="146" t="str">
        <f t="shared" si="27"/>
        <v/>
      </c>
      <c r="E590" s="146" t="str">
        <f>IF(A590&lt;&gt;"",IF(Schülerdaten!G593&lt;&gt;"",IF(Schülerdaten!AB593&lt;&gt;"",IF(Schülerdaten!G593="LOC.ID",CONCATENATE("LOC.",Schülerdaten!AU$5),Schülerdaten!G593),""),""),"")</f>
        <v/>
      </c>
      <c r="F590" s="146" t="str">
        <f>IF(A590&lt;&gt;"",IF(Schülerdaten!H593&lt;&gt;"",Schülerdaten!H593,""),"")</f>
        <v/>
      </c>
      <c r="G590" s="146" t="str">
        <f>IF(AND(A590&lt;&gt;"",Schülerdaten!AC593&lt;&gt;""),IF(Schülerdaten!AC593=TRUE,INDEX(codesex,MATCH(Schülerdaten!I593,libsex,0)),Schülerdaten!I593),"")</f>
        <v/>
      </c>
      <c r="H590" s="147" t="str">
        <f>IF(A590&lt;&gt;"",IF(Schülerdaten!J593&lt;&gt;"",Schülerdaten!J593,""),"")</f>
        <v/>
      </c>
      <c r="I590" s="148" t="str">
        <f>IF(AND(A590&lt;&gt;"",Schülerdaten!AE593&lt;&gt;""),IF(Schülerdaten!AE593=TRUE,INDEX(codenat,MATCH(Schülerdaten!K593,libnat,0)),Schülerdaten!K593),"")</f>
        <v/>
      </c>
      <c r="J590" s="148" t="str">
        <f>IF(AND(A590&lt;&gt;"",Schülerdaten!AF593&lt;&gt;""),IF(Schülerdaten!AF593=TRUE,INDEX(codelangue,MATCH(Schülerdaten!L593,liblangue,0)),Schülerdaten!L593),"")</f>
        <v/>
      </c>
      <c r="K590" s="148" t="str">
        <f>IF(AND(A590&lt;&gt;"",Schülerdaten!AH593&lt;&gt;""),IF(Schülerdaten!AH593=TRUE,IF(INDEX(codegem,MATCH(Schülerdaten!M593,libgem,0))&lt;8000,INDEX(codegem,MATCH(Schülerdaten!M593,libgem,0)),""),Schülerdaten!M593),"")</f>
        <v/>
      </c>
      <c r="L590" s="148" t="str">
        <f>IF(AND(A590&lt;&gt;"",Schülerdaten!AH593&lt;&gt;""),IF(Schülerdaten!AH593=TRUE,INDEX(codegemhist,MATCH(Schülerdaten!M593,libgem,0)),""),"")</f>
        <v/>
      </c>
      <c r="M590" s="148" t="str">
        <f>IF(AND(A590&lt;&gt;"",Schülerdaten!AH593&lt;&gt;""),IF(Schülerdaten!AH593=TRUE,IF(INDEX(codegem,MATCH(Schülerdaten!M593,libgem,0))&gt;=8000,INDEX(codegem,MATCH(Schülerdaten!M593,libgem,0)),""),Schülerdaten!M593),"")</f>
        <v/>
      </c>
      <c r="N590" s="148" t="str">
        <f>IF(AND(A590&lt;&gt;"",Schülerdaten!AI593&lt;&gt;""),IF(Schülerdaten!AI593=TRUE,INDEX(codeschart,MATCH(Schülerdaten!N593,libschart,0)),Schülerdaten!N593),"")</f>
        <v/>
      </c>
      <c r="O590" s="148" t="str">
        <f>IF(AND(A590&lt;&gt;"",Schülerdaten!O593&lt;&gt;""),Schülerdaten!O593,"")</f>
        <v/>
      </c>
      <c r="P590" s="148" t="str">
        <f>IF(AND(A590&lt;&gt;"",Schülerdaten!AK593&lt;&gt;""),IF(Schülerdaten!AK593=TRUE,INDEX(codeform,MATCH(Schülerdaten!P593,libform,0)),Schülerdaten!P593),"")</f>
        <v/>
      </c>
      <c r="Q590" s="148" t="str">
        <f>IF(AND(A590&lt;&gt;"",Schülerdaten!AL593&lt;&gt;""),IF(Schülerdaten!AL593=TRUE,INDEX(codespe,MATCH(Schülerdaten!Q593,libspe,0)),Schülerdaten!Q593),"")</f>
        <v/>
      </c>
      <c r="R590" s="148" t="str">
        <f>IF(AND(A590&lt;&gt;"",OR(Schülerdaten!AM593&lt;&gt;"",Schülerdaten!AT593=FALSE)),IF(Schülerdaten!AM593=TRUE,INDEX(codemp1,MATCH(Schülerdaten!R593,libmp1,0)),IF(Schülerdaten!AT593=FALSE,0,Schülerdaten!R593)),"")</f>
        <v/>
      </c>
      <c r="S590" s="148" t="str">
        <f t="shared" si="28"/>
        <v/>
      </c>
      <c r="T590" s="148" t="str">
        <f t="shared" si="29"/>
        <v/>
      </c>
      <c r="U590" s="148" t="str">
        <f>IF(AND(A590&lt;&gt;"",Schülerdaten!S593&lt;&gt;""),Schülerdaten!S593,"")</f>
        <v/>
      </c>
      <c r="V590" s="148" t="str">
        <f>IF(AND(A590&lt;&gt;"",Schülerdaten!T593&lt;&gt;""),Schülerdaten!T593,"")</f>
        <v/>
      </c>
      <c r="W590" s="148" t="str">
        <f>IF(AND(A590&lt;&gt;"",Schülerdaten!U593&lt;&gt;""),Schülerdaten!U593,"")</f>
        <v/>
      </c>
      <c r="X590" s="148" t="str">
        <f>IF(AND(A590&lt;&gt;"",Schülerdaten!V593&lt;&gt;""),Schülerdaten!V593,"")</f>
        <v/>
      </c>
      <c r="Y590" s="148" t="str">
        <f>IF(AND(A590&lt;&gt;"",Schülerdaten!W593&lt;&gt;""),Schülerdaten!W593,"")</f>
        <v/>
      </c>
      <c r="Z590" s="148" t="str">
        <f>IF(AND(A590&lt;&gt;"",Schülerdaten!X593&lt;&gt;""),Schülerdaten!X593,"")</f>
        <v/>
      </c>
    </row>
    <row r="591" spans="1:26" x14ac:dyDescent="0.2">
      <c r="A591" s="146" t="str">
        <f>IF(OR(Schülerdaten!$C594&lt;&gt;""),Schülerdaten!A594,"")</f>
        <v/>
      </c>
      <c r="B591" s="146" t="str">
        <f>IF(A591&lt;&gt;"",Schülerdaten!B594,"")</f>
        <v/>
      </c>
      <c r="C591" s="146" t="str">
        <f>IF(AND(A591&lt;&gt;"",Schülerdaten!F594&lt;&gt;""),IF(INDEX(codeclint,MATCH(Schülerdaten!F594,libclint,0))&lt;&gt;"",INDEX(codeclint,MATCH(Schülerdaten!F594,libclint,0)),""),"")</f>
        <v/>
      </c>
      <c r="D591" s="146" t="str">
        <f t="shared" si="27"/>
        <v/>
      </c>
      <c r="E591" s="146" t="str">
        <f>IF(A591&lt;&gt;"",IF(Schülerdaten!G594&lt;&gt;"",IF(Schülerdaten!AB594&lt;&gt;"",IF(Schülerdaten!G594="LOC.ID",CONCATENATE("LOC.",Schülerdaten!AU$5),Schülerdaten!G594),""),""),"")</f>
        <v/>
      </c>
      <c r="F591" s="146" t="str">
        <f>IF(A591&lt;&gt;"",IF(Schülerdaten!H594&lt;&gt;"",Schülerdaten!H594,""),"")</f>
        <v/>
      </c>
      <c r="G591" s="146" t="str">
        <f>IF(AND(A591&lt;&gt;"",Schülerdaten!AC594&lt;&gt;""),IF(Schülerdaten!AC594=TRUE,INDEX(codesex,MATCH(Schülerdaten!I594,libsex,0)),Schülerdaten!I594),"")</f>
        <v/>
      </c>
      <c r="H591" s="147" t="str">
        <f>IF(A591&lt;&gt;"",IF(Schülerdaten!J594&lt;&gt;"",Schülerdaten!J594,""),"")</f>
        <v/>
      </c>
      <c r="I591" s="148" t="str">
        <f>IF(AND(A591&lt;&gt;"",Schülerdaten!AE594&lt;&gt;""),IF(Schülerdaten!AE594=TRUE,INDEX(codenat,MATCH(Schülerdaten!K594,libnat,0)),Schülerdaten!K594),"")</f>
        <v/>
      </c>
      <c r="J591" s="148" t="str">
        <f>IF(AND(A591&lt;&gt;"",Schülerdaten!AF594&lt;&gt;""),IF(Schülerdaten!AF594=TRUE,INDEX(codelangue,MATCH(Schülerdaten!L594,liblangue,0)),Schülerdaten!L594),"")</f>
        <v/>
      </c>
      <c r="K591" s="148" t="str">
        <f>IF(AND(A591&lt;&gt;"",Schülerdaten!AH594&lt;&gt;""),IF(Schülerdaten!AH594=TRUE,IF(INDEX(codegem,MATCH(Schülerdaten!M594,libgem,0))&lt;8000,INDEX(codegem,MATCH(Schülerdaten!M594,libgem,0)),""),Schülerdaten!M594),"")</f>
        <v/>
      </c>
      <c r="L591" s="148" t="str">
        <f>IF(AND(A591&lt;&gt;"",Schülerdaten!AH594&lt;&gt;""),IF(Schülerdaten!AH594=TRUE,INDEX(codegemhist,MATCH(Schülerdaten!M594,libgem,0)),""),"")</f>
        <v/>
      </c>
      <c r="M591" s="148" t="str">
        <f>IF(AND(A591&lt;&gt;"",Schülerdaten!AH594&lt;&gt;""),IF(Schülerdaten!AH594=TRUE,IF(INDEX(codegem,MATCH(Schülerdaten!M594,libgem,0))&gt;=8000,INDEX(codegem,MATCH(Schülerdaten!M594,libgem,0)),""),Schülerdaten!M594),"")</f>
        <v/>
      </c>
      <c r="N591" s="148" t="str">
        <f>IF(AND(A591&lt;&gt;"",Schülerdaten!AI594&lt;&gt;""),IF(Schülerdaten!AI594=TRUE,INDEX(codeschart,MATCH(Schülerdaten!N594,libschart,0)),Schülerdaten!N594),"")</f>
        <v/>
      </c>
      <c r="O591" s="148" t="str">
        <f>IF(AND(A591&lt;&gt;"",Schülerdaten!O594&lt;&gt;""),Schülerdaten!O594,"")</f>
        <v/>
      </c>
      <c r="P591" s="148" t="str">
        <f>IF(AND(A591&lt;&gt;"",Schülerdaten!AK594&lt;&gt;""),IF(Schülerdaten!AK594=TRUE,INDEX(codeform,MATCH(Schülerdaten!P594,libform,0)),Schülerdaten!P594),"")</f>
        <v/>
      </c>
      <c r="Q591" s="148" t="str">
        <f>IF(AND(A591&lt;&gt;"",Schülerdaten!AL594&lt;&gt;""),IF(Schülerdaten!AL594=TRUE,INDEX(codespe,MATCH(Schülerdaten!Q594,libspe,0)),Schülerdaten!Q594),"")</f>
        <v/>
      </c>
      <c r="R591" s="148" t="str">
        <f>IF(AND(A591&lt;&gt;"",OR(Schülerdaten!AM594&lt;&gt;"",Schülerdaten!AT594=FALSE)),IF(Schülerdaten!AM594=TRUE,INDEX(codemp1,MATCH(Schülerdaten!R594,libmp1,0)),IF(Schülerdaten!AT594=FALSE,0,Schülerdaten!R594)),"")</f>
        <v/>
      </c>
      <c r="S591" s="148" t="str">
        <f t="shared" si="28"/>
        <v/>
      </c>
      <c r="T591" s="148" t="str">
        <f t="shared" si="29"/>
        <v/>
      </c>
      <c r="U591" s="148" t="str">
        <f>IF(AND(A591&lt;&gt;"",Schülerdaten!S594&lt;&gt;""),Schülerdaten!S594,"")</f>
        <v/>
      </c>
      <c r="V591" s="148" t="str">
        <f>IF(AND(A591&lt;&gt;"",Schülerdaten!T594&lt;&gt;""),Schülerdaten!T594,"")</f>
        <v/>
      </c>
      <c r="W591" s="148" t="str">
        <f>IF(AND(A591&lt;&gt;"",Schülerdaten!U594&lt;&gt;""),Schülerdaten!U594,"")</f>
        <v/>
      </c>
      <c r="X591" s="148" t="str">
        <f>IF(AND(A591&lt;&gt;"",Schülerdaten!V594&lt;&gt;""),Schülerdaten!V594,"")</f>
        <v/>
      </c>
      <c r="Y591" s="148" t="str">
        <f>IF(AND(A591&lt;&gt;"",Schülerdaten!W594&lt;&gt;""),Schülerdaten!W594,"")</f>
        <v/>
      </c>
      <c r="Z591" s="148" t="str">
        <f>IF(AND(A591&lt;&gt;"",Schülerdaten!X594&lt;&gt;""),Schülerdaten!X594,"")</f>
        <v/>
      </c>
    </row>
    <row r="592" spans="1:26" x14ac:dyDescent="0.2">
      <c r="A592" s="146" t="str">
        <f>IF(OR(Schülerdaten!$C595&lt;&gt;""),Schülerdaten!A595,"")</f>
        <v/>
      </c>
      <c r="B592" s="146" t="str">
        <f>IF(A592&lt;&gt;"",Schülerdaten!B595,"")</f>
        <v/>
      </c>
      <c r="C592" s="146" t="str">
        <f>IF(AND(A592&lt;&gt;"",Schülerdaten!F595&lt;&gt;""),IF(INDEX(codeclint,MATCH(Schülerdaten!F595,libclint,0))&lt;&gt;"",INDEX(codeclint,MATCH(Schülerdaten!F595,libclint,0)),""),"")</f>
        <v/>
      </c>
      <c r="D592" s="146" t="str">
        <f t="shared" si="27"/>
        <v/>
      </c>
      <c r="E592" s="146" t="str">
        <f>IF(A592&lt;&gt;"",IF(Schülerdaten!G595&lt;&gt;"",IF(Schülerdaten!AB595&lt;&gt;"",IF(Schülerdaten!G595="LOC.ID",CONCATENATE("LOC.",Schülerdaten!AU$5),Schülerdaten!G595),""),""),"")</f>
        <v/>
      </c>
      <c r="F592" s="146" t="str">
        <f>IF(A592&lt;&gt;"",IF(Schülerdaten!H595&lt;&gt;"",Schülerdaten!H595,""),"")</f>
        <v/>
      </c>
      <c r="G592" s="146" t="str">
        <f>IF(AND(A592&lt;&gt;"",Schülerdaten!AC595&lt;&gt;""),IF(Schülerdaten!AC595=TRUE,INDEX(codesex,MATCH(Schülerdaten!I595,libsex,0)),Schülerdaten!I595),"")</f>
        <v/>
      </c>
      <c r="H592" s="147" t="str">
        <f>IF(A592&lt;&gt;"",IF(Schülerdaten!J595&lt;&gt;"",Schülerdaten!J595,""),"")</f>
        <v/>
      </c>
      <c r="I592" s="148" t="str">
        <f>IF(AND(A592&lt;&gt;"",Schülerdaten!AE595&lt;&gt;""),IF(Schülerdaten!AE595=TRUE,INDEX(codenat,MATCH(Schülerdaten!K595,libnat,0)),Schülerdaten!K595),"")</f>
        <v/>
      </c>
      <c r="J592" s="148" t="str">
        <f>IF(AND(A592&lt;&gt;"",Schülerdaten!AF595&lt;&gt;""),IF(Schülerdaten!AF595=TRUE,INDEX(codelangue,MATCH(Schülerdaten!L595,liblangue,0)),Schülerdaten!L595),"")</f>
        <v/>
      </c>
      <c r="K592" s="148" t="str">
        <f>IF(AND(A592&lt;&gt;"",Schülerdaten!AH595&lt;&gt;""),IF(Schülerdaten!AH595=TRUE,IF(INDEX(codegem,MATCH(Schülerdaten!M595,libgem,0))&lt;8000,INDEX(codegem,MATCH(Schülerdaten!M595,libgem,0)),""),Schülerdaten!M595),"")</f>
        <v/>
      </c>
      <c r="L592" s="148" t="str">
        <f>IF(AND(A592&lt;&gt;"",Schülerdaten!AH595&lt;&gt;""),IF(Schülerdaten!AH595=TRUE,INDEX(codegemhist,MATCH(Schülerdaten!M595,libgem,0)),""),"")</f>
        <v/>
      </c>
      <c r="M592" s="148" t="str">
        <f>IF(AND(A592&lt;&gt;"",Schülerdaten!AH595&lt;&gt;""),IF(Schülerdaten!AH595=TRUE,IF(INDEX(codegem,MATCH(Schülerdaten!M595,libgem,0))&gt;=8000,INDEX(codegem,MATCH(Schülerdaten!M595,libgem,0)),""),Schülerdaten!M595),"")</f>
        <v/>
      </c>
      <c r="N592" s="148" t="str">
        <f>IF(AND(A592&lt;&gt;"",Schülerdaten!AI595&lt;&gt;""),IF(Schülerdaten!AI595=TRUE,INDEX(codeschart,MATCH(Schülerdaten!N595,libschart,0)),Schülerdaten!N595),"")</f>
        <v/>
      </c>
      <c r="O592" s="148" t="str">
        <f>IF(AND(A592&lt;&gt;"",Schülerdaten!O595&lt;&gt;""),Schülerdaten!O595,"")</f>
        <v/>
      </c>
      <c r="P592" s="148" t="str">
        <f>IF(AND(A592&lt;&gt;"",Schülerdaten!AK595&lt;&gt;""),IF(Schülerdaten!AK595=TRUE,INDEX(codeform,MATCH(Schülerdaten!P595,libform,0)),Schülerdaten!P595),"")</f>
        <v/>
      </c>
      <c r="Q592" s="148" t="str">
        <f>IF(AND(A592&lt;&gt;"",Schülerdaten!AL595&lt;&gt;""),IF(Schülerdaten!AL595=TRUE,INDEX(codespe,MATCH(Schülerdaten!Q595,libspe,0)),Schülerdaten!Q595),"")</f>
        <v/>
      </c>
      <c r="R592" s="148" t="str">
        <f>IF(AND(A592&lt;&gt;"",OR(Schülerdaten!AM595&lt;&gt;"",Schülerdaten!AT595=FALSE)),IF(Schülerdaten!AM595=TRUE,INDEX(codemp1,MATCH(Schülerdaten!R595,libmp1,0)),IF(Schülerdaten!AT595=FALSE,0,Schülerdaten!R595)),"")</f>
        <v/>
      </c>
      <c r="S592" s="148" t="str">
        <f t="shared" si="28"/>
        <v/>
      </c>
      <c r="T592" s="148" t="str">
        <f t="shared" si="29"/>
        <v/>
      </c>
      <c r="U592" s="148" t="str">
        <f>IF(AND(A592&lt;&gt;"",Schülerdaten!S595&lt;&gt;""),Schülerdaten!S595,"")</f>
        <v/>
      </c>
      <c r="V592" s="148" t="str">
        <f>IF(AND(A592&lt;&gt;"",Schülerdaten!T595&lt;&gt;""),Schülerdaten!T595,"")</f>
        <v/>
      </c>
      <c r="W592" s="148" t="str">
        <f>IF(AND(A592&lt;&gt;"",Schülerdaten!U595&lt;&gt;""),Schülerdaten!U595,"")</f>
        <v/>
      </c>
      <c r="X592" s="148" t="str">
        <f>IF(AND(A592&lt;&gt;"",Schülerdaten!V595&lt;&gt;""),Schülerdaten!V595,"")</f>
        <v/>
      </c>
      <c r="Y592" s="148" t="str">
        <f>IF(AND(A592&lt;&gt;"",Schülerdaten!W595&lt;&gt;""),Schülerdaten!W595,"")</f>
        <v/>
      </c>
      <c r="Z592" s="148" t="str">
        <f>IF(AND(A592&lt;&gt;"",Schülerdaten!X595&lt;&gt;""),Schülerdaten!X595,"")</f>
        <v/>
      </c>
    </row>
    <row r="593" spans="1:26" x14ac:dyDescent="0.2">
      <c r="A593" s="146" t="str">
        <f>IF(OR(Schülerdaten!$C596&lt;&gt;""),Schülerdaten!A596,"")</f>
        <v/>
      </c>
      <c r="B593" s="146" t="str">
        <f>IF(A593&lt;&gt;"",Schülerdaten!B596,"")</f>
        <v/>
      </c>
      <c r="C593" s="146" t="str">
        <f>IF(AND(A593&lt;&gt;"",Schülerdaten!F596&lt;&gt;""),IF(INDEX(codeclint,MATCH(Schülerdaten!F596,libclint,0))&lt;&gt;"",INDEX(codeclint,MATCH(Schülerdaten!F596,libclint,0)),""),"")</f>
        <v/>
      </c>
      <c r="D593" s="146" t="str">
        <f t="shared" si="27"/>
        <v/>
      </c>
      <c r="E593" s="146" t="str">
        <f>IF(A593&lt;&gt;"",IF(Schülerdaten!G596&lt;&gt;"",IF(Schülerdaten!AB596&lt;&gt;"",IF(Schülerdaten!G596="LOC.ID",CONCATENATE("LOC.",Schülerdaten!AU$5),Schülerdaten!G596),""),""),"")</f>
        <v/>
      </c>
      <c r="F593" s="146" t="str">
        <f>IF(A593&lt;&gt;"",IF(Schülerdaten!H596&lt;&gt;"",Schülerdaten!H596,""),"")</f>
        <v/>
      </c>
      <c r="G593" s="146" t="str">
        <f>IF(AND(A593&lt;&gt;"",Schülerdaten!AC596&lt;&gt;""),IF(Schülerdaten!AC596=TRUE,INDEX(codesex,MATCH(Schülerdaten!I596,libsex,0)),Schülerdaten!I596),"")</f>
        <v/>
      </c>
      <c r="H593" s="147" t="str">
        <f>IF(A593&lt;&gt;"",IF(Schülerdaten!J596&lt;&gt;"",Schülerdaten!J596,""),"")</f>
        <v/>
      </c>
      <c r="I593" s="148" t="str">
        <f>IF(AND(A593&lt;&gt;"",Schülerdaten!AE596&lt;&gt;""),IF(Schülerdaten!AE596=TRUE,INDEX(codenat,MATCH(Schülerdaten!K596,libnat,0)),Schülerdaten!K596),"")</f>
        <v/>
      </c>
      <c r="J593" s="148" t="str">
        <f>IF(AND(A593&lt;&gt;"",Schülerdaten!AF596&lt;&gt;""),IF(Schülerdaten!AF596=TRUE,INDEX(codelangue,MATCH(Schülerdaten!L596,liblangue,0)),Schülerdaten!L596),"")</f>
        <v/>
      </c>
      <c r="K593" s="148" t="str">
        <f>IF(AND(A593&lt;&gt;"",Schülerdaten!AH596&lt;&gt;""),IF(Schülerdaten!AH596=TRUE,IF(INDEX(codegem,MATCH(Schülerdaten!M596,libgem,0))&lt;8000,INDEX(codegem,MATCH(Schülerdaten!M596,libgem,0)),""),Schülerdaten!M596),"")</f>
        <v/>
      </c>
      <c r="L593" s="148" t="str">
        <f>IF(AND(A593&lt;&gt;"",Schülerdaten!AH596&lt;&gt;""),IF(Schülerdaten!AH596=TRUE,INDEX(codegemhist,MATCH(Schülerdaten!M596,libgem,0)),""),"")</f>
        <v/>
      </c>
      <c r="M593" s="148" t="str">
        <f>IF(AND(A593&lt;&gt;"",Schülerdaten!AH596&lt;&gt;""),IF(Schülerdaten!AH596=TRUE,IF(INDEX(codegem,MATCH(Schülerdaten!M596,libgem,0))&gt;=8000,INDEX(codegem,MATCH(Schülerdaten!M596,libgem,0)),""),Schülerdaten!M596),"")</f>
        <v/>
      </c>
      <c r="N593" s="148" t="str">
        <f>IF(AND(A593&lt;&gt;"",Schülerdaten!AI596&lt;&gt;""),IF(Schülerdaten!AI596=TRUE,INDEX(codeschart,MATCH(Schülerdaten!N596,libschart,0)),Schülerdaten!N596),"")</f>
        <v/>
      </c>
      <c r="O593" s="148" t="str">
        <f>IF(AND(A593&lt;&gt;"",Schülerdaten!O596&lt;&gt;""),Schülerdaten!O596,"")</f>
        <v/>
      </c>
      <c r="P593" s="148" t="str">
        <f>IF(AND(A593&lt;&gt;"",Schülerdaten!AK596&lt;&gt;""),IF(Schülerdaten!AK596=TRUE,INDEX(codeform,MATCH(Schülerdaten!P596,libform,0)),Schülerdaten!P596),"")</f>
        <v/>
      </c>
      <c r="Q593" s="148" t="str">
        <f>IF(AND(A593&lt;&gt;"",Schülerdaten!AL596&lt;&gt;""),IF(Schülerdaten!AL596=TRUE,INDEX(codespe,MATCH(Schülerdaten!Q596,libspe,0)),Schülerdaten!Q596),"")</f>
        <v/>
      </c>
      <c r="R593" s="148" t="str">
        <f>IF(AND(A593&lt;&gt;"",OR(Schülerdaten!AM596&lt;&gt;"",Schülerdaten!AT596=FALSE)),IF(Schülerdaten!AM596=TRUE,INDEX(codemp1,MATCH(Schülerdaten!R596,libmp1,0)),IF(Schülerdaten!AT596=FALSE,0,Schülerdaten!R596)),"")</f>
        <v/>
      </c>
      <c r="S593" s="148" t="str">
        <f t="shared" si="28"/>
        <v/>
      </c>
      <c r="T593" s="148" t="str">
        <f t="shared" si="29"/>
        <v/>
      </c>
      <c r="U593" s="148" t="str">
        <f>IF(AND(A593&lt;&gt;"",Schülerdaten!S596&lt;&gt;""),Schülerdaten!S596,"")</f>
        <v/>
      </c>
      <c r="V593" s="148" t="str">
        <f>IF(AND(A593&lt;&gt;"",Schülerdaten!T596&lt;&gt;""),Schülerdaten!T596,"")</f>
        <v/>
      </c>
      <c r="W593" s="148" t="str">
        <f>IF(AND(A593&lt;&gt;"",Schülerdaten!U596&lt;&gt;""),Schülerdaten!U596,"")</f>
        <v/>
      </c>
      <c r="X593" s="148" t="str">
        <f>IF(AND(A593&lt;&gt;"",Schülerdaten!V596&lt;&gt;""),Schülerdaten!V596,"")</f>
        <v/>
      </c>
      <c r="Y593" s="148" t="str">
        <f>IF(AND(A593&lt;&gt;"",Schülerdaten!W596&lt;&gt;""),Schülerdaten!W596,"")</f>
        <v/>
      </c>
      <c r="Z593" s="148" t="str">
        <f>IF(AND(A593&lt;&gt;"",Schülerdaten!X596&lt;&gt;""),Schülerdaten!X596,"")</f>
        <v/>
      </c>
    </row>
    <row r="594" spans="1:26" x14ac:dyDescent="0.2">
      <c r="A594" s="146" t="str">
        <f>IF(OR(Schülerdaten!$C597&lt;&gt;""),Schülerdaten!A597,"")</f>
        <v/>
      </c>
      <c r="B594" s="146" t="str">
        <f>IF(A594&lt;&gt;"",Schülerdaten!B597,"")</f>
        <v/>
      </c>
      <c r="C594" s="146" t="str">
        <f>IF(AND(A594&lt;&gt;"",Schülerdaten!F597&lt;&gt;""),IF(INDEX(codeclint,MATCH(Schülerdaten!F597,libclint,0))&lt;&gt;"",INDEX(codeclint,MATCH(Schülerdaten!F597,libclint,0)),""),"")</f>
        <v/>
      </c>
      <c r="D594" s="146" t="str">
        <f t="shared" si="27"/>
        <v/>
      </c>
      <c r="E594" s="146" t="str">
        <f>IF(A594&lt;&gt;"",IF(Schülerdaten!G597&lt;&gt;"",IF(Schülerdaten!AB597&lt;&gt;"",IF(Schülerdaten!G597="LOC.ID",CONCATENATE("LOC.",Schülerdaten!AU$5),Schülerdaten!G597),""),""),"")</f>
        <v/>
      </c>
      <c r="F594" s="146" t="str">
        <f>IF(A594&lt;&gt;"",IF(Schülerdaten!H597&lt;&gt;"",Schülerdaten!H597,""),"")</f>
        <v/>
      </c>
      <c r="G594" s="146" t="str">
        <f>IF(AND(A594&lt;&gt;"",Schülerdaten!AC597&lt;&gt;""),IF(Schülerdaten!AC597=TRUE,INDEX(codesex,MATCH(Schülerdaten!I597,libsex,0)),Schülerdaten!I597),"")</f>
        <v/>
      </c>
      <c r="H594" s="147" t="str">
        <f>IF(A594&lt;&gt;"",IF(Schülerdaten!J597&lt;&gt;"",Schülerdaten!J597,""),"")</f>
        <v/>
      </c>
      <c r="I594" s="148" t="str">
        <f>IF(AND(A594&lt;&gt;"",Schülerdaten!AE597&lt;&gt;""),IF(Schülerdaten!AE597=TRUE,INDEX(codenat,MATCH(Schülerdaten!K597,libnat,0)),Schülerdaten!K597),"")</f>
        <v/>
      </c>
      <c r="J594" s="148" t="str">
        <f>IF(AND(A594&lt;&gt;"",Schülerdaten!AF597&lt;&gt;""),IF(Schülerdaten!AF597=TRUE,INDEX(codelangue,MATCH(Schülerdaten!L597,liblangue,0)),Schülerdaten!L597),"")</f>
        <v/>
      </c>
      <c r="K594" s="148" t="str">
        <f>IF(AND(A594&lt;&gt;"",Schülerdaten!AH597&lt;&gt;""),IF(Schülerdaten!AH597=TRUE,IF(INDEX(codegem,MATCH(Schülerdaten!M597,libgem,0))&lt;8000,INDEX(codegem,MATCH(Schülerdaten!M597,libgem,0)),""),Schülerdaten!M597),"")</f>
        <v/>
      </c>
      <c r="L594" s="148" t="str">
        <f>IF(AND(A594&lt;&gt;"",Schülerdaten!AH597&lt;&gt;""),IF(Schülerdaten!AH597=TRUE,INDEX(codegemhist,MATCH(Schülerdaten!M597,libgem,0)),""),"")</f>
        <v/>
      </c>
      <c r="M594" s="148" t="str">
        <f>IF(AND(A594&lt;&gt;"",Schülerdaten!AH597&lt;&gt;""),IF(Schülerdaten!AH597=TRUE,IF(INDEX(codegem,MATCH(Schülerdaten!M597,libgem,0))&gt;=8000,INDEX(codegem,MATCH(Schülerdaten!M597,libgem,0)),""),Schülerdaten!M597),"")</f>
        <v/>
      </c>
      <c r="N594" s="148" t="str">
        <f>IF(AND(A594&lt;&gt;"",Schülerdaten!AI597&lt;&gt;""),IF(Schülerdaten!AI597=TRUE,INDEX(codeschart,MATCH(Schülerdaten!N597,libschart,0)),Schülerdaten!N597),"")</f>
        <v/>
      </c>
      <c r="O594" s="148" t="str">
        <f>IF(AND(A594&lt;&gt;"",Schülerdaten!O597&lt;&gt;""),Schülerdaten!O597,"")</f>
        <v/>
      </c>
      <c r="P594" s="148" t="str">
        <f>IF(AND(A594&lt;&gt;"",Schülerdaten!AK597&lt;&gt;""),IF(Schülerdaten!AK597=TRUE,INDEX(codeform,MATCH(Schülerdaten!P597,libform,0)),Schülerdaten!P597),"")</f>
        <v/>
      </c>
      <c r="Q594" s="148" t="str">
        <f>IF(AND(A594&lt;&gt;"",Schülerdaten!AL597&lt;&gt;""),IF(Schülerdaten!AL597=TRUE,INDEX(codespe,MATCH(Schülerdaten!Q597,libspe,0)),Schülerdaten!Q597),"")</f>
        <v/>
      </c>
      <c r="R594" s="148" t="str">
        <f>IF(AND(A594&lt;&gt;"",OR(Schülerdaten!AM597&lt;&gt;"",Schülerdaten!AT597=FALSE)),IF(Schülerdaten!AM597=TRUE,INDEX(codemp1,MATCH(Schülerdaten!R597,libmp1,0)),IF(Schülerdaten!AT597=FALSE,0,Schülerdaten!R597)),"")</f>
        <v/>
      </c>
      <c r="S594" s="148" t="str">
        <f t="shared" si="28"/>
        <v/>
      </c>
      <c r="T594" s="148" t="str">
        <f t="shared" si="29"/>
        <v/>
      </c>
      <c r="U594" s="148" t="str">
        <f>IF(AND(A594&lt;&gt;"",Schülerdaten!S597&lt;&gt;""),Schülerdaten!S597,"")</f>
        <v/>
      </c>
      <c r="V594" s="148" t="str">
        <f>IF(AND(A594&lt;&gt;"",Schülerdaten!T597&lt;&gt;""),Schülerdaten!T597,"")</f>
        <v/>
      </c>
      <c r="W594" s="148" t="str">
        <f>IF(AND(A594&lt;&gt;"",Schülerdaten!U597&lt;&gt;""),Schülerdaten!U597,"")</f>
        <v/>
      </c>
      <c r="X594" s="148" t="str">
        <f>IF(AND(A594&lt;&gt;"",Schülerdaten!V597&lt;&gt;""),Schülerdaten!V597,"")</f>
        <v/>
      </c>
      <c r="Y594" s="148" t="str">
        <f>IF(AND(A594&lt;&gt;"",Schülerdaten!W597&lt;&gt;""),Schülerdaten!W597,"")</f>
        <v/>
      </c>
      <c r="Z594" s="148" t="str">
        <f>IF(AND(A594&lt;&gt;"",Schülerdaten!X597&lt;&gt;""),Schülerdaten!X597,"")</f>
        <v/>
      </c>
    </row>
    <row r="595" spans="1:26" x14ac:dyDescent="0.2">
      <c r="A595" s="146" t="str">
        <f>IF(OR(Schülerdaten!$C598&lt;&gt;""),Schülerdaten!A598,"")</f>
        <v/>
      </c>
      <c r="B595" s="146" t="str">
        <f>IF(A595&lt;&gt;"",Schülerdaten!B598,"")</f>
        <v/>
      </c>
      <c r="C595" s="146" t="str">
        <f>IF(AND(A595&lt;&gt;"",Schülerdaten!F598&lt;&gt;""),IF(INDEX(codeclint,MATCH(Schülerdaten!F598,libclint,0))&lt;&gt;"",INDEX(codeclint,MATCH(Schülerdaten!F598,libclint,0)),""),"")</f>
        <v/>
      </c>
      <c r="D595" s="146" t="str">
        <f t="shared" si="27"/>
        <v/>
      </c>
      <c r="E595" s="146" t="str">
        <f>IF(A595&lt;&gt;"",IF(Schülerdaten!G598&lt;&gt;"",IF(Schülerdaten!AB598&lt;&gt;"",IF(Schülerdaten!G598="LOC.ID",CONCATENATE("LOC.",Schülerdaten!AU$5),Schülerdaten!G598),""),""),"")</f>
        <v/>
      </c>
      <c r="F595" s="146" t="str">
        <f>IF(A595&lt;&gt;"",IF(Schülerdaten!H598&lt;&gt;"",Schülerdaten!H598,""),"")</f>
        <v/>
      </c>
      <c r="G595" s="146" t="str">
        <f>IF(AND(A595&lt;&gt;"",Schülerdaten!AC598&lt;&gt;""),IF(Schülerdaten!AC598=TRUE,INDEX(codesex,MATCH(Schülerdaten!I598,libsex,0)),Schülerdaten!I598),"")</f>
        <v/>
      </c>
      <c r="H595" s="147" t="str">
        <f>IF(A595&lt;&gt;"",IF(Schülerdaten!J598&lt;&gt;"",Schülerdaten!J598,""),"")</f>
        <v/>
      </c>
      <c r="I595" s="148" t="str">
        <f>IF(AND(A595&lt;&gt;"",Schülerdaten!AE598&lt;&gt;""),IF(Schülerdaten!AE598=TRUE,INDEX(codenat,MATCH(Schülerdaten!K598,libnat,0)),Schülerdaten!K598),"")</f>
        <v/>
      </c>
      <c r="J595" s="148" t="str">
        <f>IF(AND(A595&lt;&gt;"",Schülerdaten!AF598&lt;&gt;""),IF(Schülerdaten!AF598=TRUE,INDEX(codelangue,MATCH(Schülerdaten!L598,liblangue,0)),Schülerdaten!L598),"")</f>
        <v/>
      </c>
      <c r="K595" s="148" t="str">
        <f>IF(AND(A595&lt;&gt;"",Schülerdaten!AH598&lt;&gt;""),IF(Schülerdaten!AH598=TRUE,IF(INDEX(codegem,MATCH(Schülerdaten!M598,libgem,0))&lt;8000,INDEX(codegem,MATCH(Schülerdaten!M598,libgem,0)),""),Schülerdaten!M598),"")</f>
        <v/>
      </c>
      <c r="L595" s="148" t="str">
        <f>IF(AND(A595&lt;&gt;"",Schülerdaten!AH598&lt;&gt;""),IF(Schülerdaten!AH598=TRUE,INDEX(codegemhist,MATCH(Schülerdaten!M598,libgem,0)),""),"")</f>
        <v/>
      </c>
      <c r="M595" s="148" t="str">
        <f>IF(AND(A595&lt;&gt;"",Schülerdaten!AH598&lt;&gt;""),IF(Schülerdaten!AH598=TRUE,IF(INDEX(codegem,MATCH(Schülerdaten!M598,libgem,0))&gt;=8000,INDEX(codegem,MATCH(Schülerdaten!M598,libgem,0)),""),Schülerdaten!M598),"")</f>
        <v/>
      </c>
      <c r="N595" s="148" t="str">
        <f>IF(AND(A595&lt;&gt;"",Schülerdaten!AI598&lt;&gt;""),IF(Schülerdaten!AI598=TRUE,INDEX(codeschart,MATCH(Schülerdaten!N598,libschart,0)),Schülerdaten!N598),"")</f>
        <v/>
      </c>
      <c r="O595" s="148" t="str">
        <f>IF(AND(A595&lt;&gt;"",Schülerdaten!O598&lt;&gt;""),Schülerdaten!O598,"")</f>
        <v/>
      </c>
      <c r="P595" s="148" t="str">
        <f>IF(AND(A595&lt;&gt;"",Schülerdaten!AK598&lt;&gt;""),IF(Schülerdaten!AK598=TRUE,INDEX(codeform,MATCH(Schülerdaten!P598,libform,0)),Schülerdaten!P598),"")</f>
        <v/>
      </c>
      <c r="Q595" s="148" t="str">
        <f>IF(AND(A595&lt;&gt;"",Schülerdaten!AL598&lt;&gt;""),IF(Schülerdaten!AL598=TRUE,INDEX(codespe,MATCH(Schülerdaten!Q598,libspe,0)),Schülerdaten!Q598),"")</f>
        <v/>
      </c>
      <c r="R595" s="148" t="str">
        <f>IF(AND(A595&lt;&gt;"",OR(Schülerdaten!AM598&lt;&gt;"",Schülerdaten!AT598=FALSE)),IF(Schülerdaten!AM598=TRUE,INDEX(codemp1,MATCH(Schülerdaten!R598,libmp1,0)),IF(Schülerdaten!AT598=FALSE,0,Schülerdaten!R598)),"")</f>
        <v/>
      </c>
      <c r="S595" s="148" t="str">
        <f t="shared" si="28"/>
        <v/>
      </c>
      <c r="T595" s="148" t="str">
        <f t="shared" si="29"/>
        <v/>
      </c>
      <c r="U595" s="148" t="str">
        <f>IF(AND(A595&lt;&gt;"",Schülerdaten!S598&lt;&gt;""),Schülerdaten!S598,"")</f>
        <v/>
      </c>
      <c r="V595" s="148" t="str">
        <f>IF(AND(A595&lt;&gt;"",Schülerdaten!T598&lt;&gt;""),Schülerdaten!T598,"")</f>
        <v/>
      </c>
      <c r="W595" s="148" t="str">
        <f>IF(AND(A595&lt;&gt;"",Schülerdaten!U598&lt;&gt;""),Schülerdaten!U598,"")</f>
        <v/>
      </c>
      <c r="X595" s="148" t="str">
        <f>IF(AND(A595&lt;&gt;"",Schülerdaten!V598&lt;&gt;""),Schülerdaten!V598,"")</f>
        <v/>
      </c>
      <c r="Y595" s="148" t="str">
        <f>IF(AND(A595&lt;&gt;"",Schülerdaten!W598&lt;&gt;""),Schülerdaten!W598,"")</f>
        <v/>
      </c>
      <c r="Z595" s="148" t="str">
        <f>IF(AND(A595&lt;&gt;"",Schülerdaten!X598&lt;&gt;""),Schülerdaten!X598,"")</f>
        <v/>
      </c>
    </row>
    <row r="596" spans="1:26" x14ac:dyDescent="0.2">
      <c r="A596" s="146" t="str">
        <f>IF(OR(Schülerdaten!$C599&lt;&gt;""),Schülerdaten!A599,"")</f>
        <v/>
      </c>
      <c r="B596" s="146" t="str">
        <f>IF(A596&lt;&gt;"",Schülerdaten!B599,"")</f>
        <v/>
      </c>
      <c r="C596" s="146" t="str">
        <f>IF(AND(A596&lt;&gt;"",Schülerdaten!F599&lt;&gt;""),IF(INDEX(codeclint,MATCH(Schülerdaten!F599,libclint,0))&lt;&gt;"",INDEX(codeclint,MATCH(Schülerdaten!F599,libclint,0)),""),"")</f>
        <v/>
      </c>
      <c r="D596" s="146" t="str">
        <f t="shared" si="27"/>
        <v/>
      </c>
      <c r="E596" s="146" t="str">
        <f>IF(A596&lt;&gt;"",IF(Schülerdaten!G599&lt;&gt;"",IF(Schülerdaten!AB599&lt;&gt;"",IF(Schülerdaten!G599="LOC.ID",CONCATENATE("LOC.",Schülerdaten!AU$5),Schülerdaten!G599),""),""),"")</f>
        <v/>
      </c>
      <c r="F596" s="146" t="str">
        <f>IF(A596&lt;&gt;"",IF(Schülerdaten!H599&lt;&gt;"",Schülerdaten!H599,""),"")</f>
        <v/>
      </c>
      <c r="G596" s="146" t="str">
        <f>IF(AND(A596&lt;&gt;"",Schülerdaten!AC599&lt;&gt;""),IF(Schülerdaten!AC599=TRUE,INDEX(codesex,MATCH(Schülerdaten!I599,libsex,0)),Schülerdaten!I599),"")</f>
        <v/>
      </c>
      <c r="H596" s="147" t="str">
        <f>IF(A596&lt;&gt;"",IF(Schülerdaten!J599&lt;&gt;"",Schülerdaten!J599,""),"")</f>
        <v/>
      </c>
      <c r="I596" s="148" t="str">
        <f>IF(AND(A596&lt;&gt;"",Schülerdaten!AE599&lt;&gt;""),IF(Schülerdaten!AE599=TRUE,INDEX(codenat,MATCH(Schülerdaten!K599,libnat,0)),Schülerdaten!K599),"")</f>
        <v/>
      </c>
      <c r="J596" s="148" t="str">
        <f>IF(AND(A596&lt;&gt;"",Schülerdaten!AF599&lt;&gt;""),IF(Schülerdaten!AF599=TRUE,INDEX(codelangue,MATCH(Schülerdaten!L599,liblangue,0)),Schülerdaten!L599),"")</f>
        <v/>
      </c>
      <c r="K596" s="148" t="str">
        <f>IF(AND(A596&lt;&gt;"",Schülerdaten!AH599&lt;&gt;""),IF(Schülerdaten!AH599=TRUE,IF(INDEX(codegem,MATCH(Schülerdaten!M599,libgem,0))&lt;8000,INDEX(codegem,MATCH(Schülerdaten!M599,libgem,0)),""),Schülerdaten!M599),"")</f>
        <v/>
      </c>
      <c r="L596" s="148" t="str">
        <f>IF(AND(A596&lt;&gt;"",Schülerdaten!AH599&lt;&gt;""),IF(Schülerdaten!AH599=TRUE,INDEX(codegemhist,MATCH(Schülerdaten!M599,libgem,0)),""),"")</f>
        <v/>
      </c>
      <c r="M596" s="148" t="str">
        <f>IF(AND(A596&lt;&gt;"",Schülerdaten!AH599&lt;&gt;""),IF(Schülerdaten!AH599=TRUE,IF(INDEX(codegem,MATCH(Schülerdaten!M599,libgem,0))&gt;=8000,INDEX(codegem,MATCH(Schülerdaten!M599,libgem,0)),""),Schülerdaten!M599),"")</f>
        <v/>
      </c>
      <c r="N596" s="148" t="str">
        <f>IF(AND(A596&lt;&gt;"",Schülerdaten!AI599&lt;&gt;""),IF(Schülerdaten!AI599=TRUE,INDEX(codeschart,MATCH(Schülerdaten!N599,libschart,0)),Schülerdaten!N599),"")</f>
        <v/>
      </c>
      <c r="O596" s="148" t="str">
        <f>IF(AND(A596&lt;&gt;"",Schülerdaten!O599&lt;&gt;""),Schülerdaten!O599,"")</f>
        <v/>
      </c>
      <c r="P596" s="148" t="str">
        <f>IF(AND(A596&lt;&gt;"",Schülerdaten!AK599&lt;&gt;""),IF(Schülerdaten!AK599=TRUE,INDEX(codeform,MATCH(Schülerdaten!P599,libform,0)),Schülerdaten!P599),"")</f>
        <v/>
      </c>
      <c r="Q596" s="148" t="str">
        <f>IF(AND(A596&lt;&gt;"",Schülerdaten!AL599&lt;&gt;""),IF(Schülerdaten!AL599=TRUE,INDEX(codespe,MATCH(Schülerdaten!Q599,libspe,0)),Schülerdaten!Q599),"")</f>
        <v/>
      </c>
      <c r="R596" s="148" t="str">
        <f>IF(AND(A596&lt;&gt;"",OR(Schülerdaten!AM599&lt;&gt;"",Schülerdaten!AT599=FALSE)),IF(Schülerdaten!AM599=TRUE,INDEX(codemp1,MATCH(Schülerdaten!R599,libmp1,0)),IF(Schülerdaten!AT599=FALSE,0,Schülerdaten!R599)),"")</f>
        <v/>
      </c>
      <c r="S596" s="148" t="str">
        <f t="shared" si="28"/>
        <v/>
      </c>
      <c r="T596" s="148" t="str">
        <f t="shared" si="29"/>
        <v/>
      </c>
      <c r="U596" s="148" t="str">
        <f>IF(AND(A596&lt;&gt;"",Schülerdaten!S599&lt;&gt;""),Schülerdaten!S599,"")</f>
        <v/>
      </c>
      <c r="V596" s="148" t="str">
        <f>IF(AND(A596&lt;&gt;"",Schülerdaten!T599&lt;&gt;""),Schülerdaten!T599,"")</f>
        <v/>
      </c>
      <c r="W596" s="148" t="str">
        <f>IF(AND(A596&lt;&gt;"",Schülerdaten!U599&lt;&gt;""),Schülerdaten!U599,"")</f>
        <v/>
      </c>
      <c r="X596" s="148" t="str">
        <f>IF(AND(A596&lt;&gt;"",Schülerdaten!V599&lt;&gt;""),Schülerdaten!V599,"")</f>
        <v/>
      </c>
      <c r="Y596" s="148" t="str">
        <f>IF(AND(A596&lt;&gt;"",Schülerdaten!W599&lt;&gt;""),Schülerdaten!W599,"")</f>
        <v/>
      </c>
      <c r="Z596" s="148" t="str">
        <f>IF(AND(A596&lt;&gt;"",Schülerdaten!X599&lt;&gt;""),Schülerdaten!X599,"")</f>
        <v/>
      </c>
    </row>
    <row r="597" spans="1:26" x14ac:dyDescent="0.2">
      <c r="A597" s="146" t="str">
        <f>IF(OR(Schülerdaten!$C600&lt;&gt;""),Schülerdaten!A600,"")</f>
        <v/>
      </c>
      <c r="B597" s="146" t="str">
        <f>IF(A597&lt;&gt;"",Schülerdaten!B600,"")</f>
        <v/>
      </c>
      <c r="C597" s="146" t="str">
        <f>IF(AND(A597&lt;&gt;"",Schülerdaten!F600&lt;&gt;""),IF(INDEX(codeclint,MATCH(Schülerdaten!F600,libclint,0))&lt;&gt;"",INDEX(codeclint,MATCH(Schülerdaten!F600,libclint,0)),""),"")</f>
        <v/>
      </c>
      <c r="D597" s="146" t="str">
        <f t="shared" si="27"/>
        <v/>
      </c>
      <c r="E597" s="146" t="str">
        <f>IF(A597&lt;&gt;"",IF(Schülerdaten!G600&lt;&gt;"",IF(Schülerdaten!AB600&lt;&gt;"",IF(Schülerdaten!G600="LOC.ID",CONCATENATE("LOC.",Schülerdaten!AU$5),Schülerdaten!G600),""),""),"")</f>
        <v/>
      </c>
      <c r="F597" s="146" t="str">
        <f>IF(A597&lt;&gt;"",IF(Schülerdaten!H600&lt;&gt;"",Schülerdaten!H600,""),"")</f>
        <v/>
      </c>
      <c r="G597" s="146" t="str">
        <f>IF(AND(A597&lt;&gt;"",Schülerdaten!AC600&lt;&gt;""),IF(Schülerdaten!AC600=TRUE,INDEX(codesex,MATCH(Schülerdaten!I600,libsex,0)),Schülerdaten!I600),"")</f>
        <v/>
      </c>
      <c r="H597" s="147" t="str">
        <f>IF(A597&lt;&gt;"",IF(Schülerdaten!J600&lt;&gt;"",Schülerdaten!J600,""),"")</f>
        <v/>
      </c>
      <c r="I597" s="148" t="str">
        <f>IF(AND(A597&lt;&gt;"",Schülerdaten!AE600&lt;&gt;""),IF(Schülerdaten!AE600=TRUE,INDEX(codenat,MATCH(Schülerdaten!K600,libnat,0)),Schülerdaten!K600),"")</f>
        <v/>
      </c>
      <c r="J597" s="148" t="str">
        <f>IF(AND(A597&lt;&gt;"",Schülerdaten!AF600&lt;&gt;""),IF(Schülerdaten!AF600=TRUE,INDEX(codelangue,MATCH(Schülerdaten!L600,liblangue,0)),Schülerdaten!L600),"")</f>
        <v/>
      </c>
      <c r="K597" s="148" t="str">
        <f>IF(AND(A597&lt;&gt;"",Schülerdaten!AH600&lt;&gt;""),IF(Schülerdaten!AH600=TRUE,IF(INDEX(codegem,MATCH(Schülerdaten!M600,libgem,0))&lt;8000,INDEX(codegem,MATCH(Schülerdaten!M600,libgem,0)),""),Schülerdaten!M600),"")</f>
        <v/>
      </c>
      <c r="L597" s="148" t="str">
        <f>IF(AND(A597&lt;&gt;"",Schülerdaten!AH600&lt;&gt;""),IF(Schülerdaten!AH600=TRUE,INDEX(codegemhist,MATCH(Schülerdaten!M600,libgem,0)),""),"")</f>
        <v/>
      </c>
      <c r="M597" s="148" t="str">
        <f>IF(AND(A597&lt;&gt;"",Schülerdaten!AH600&lt;&gt;""),IF(Schülerdaten!AH600=TRUE,IF(INDEX(codegem,MATCH(Schülerdaten!M600,libgem,0))&gt;=8000,INDEX(codegem,MATCH(Schülerdaten!M600,libgem,0)),""),Schülerdaten!M600),"")</f>
        <v/>
      </c>
      <c r="N597" s="148" t="str">
        <f>IF(AND(A597&lt;&gt;"",Schülerdaten!AI600&lt;&gt;""),IF(Schülerdaten!AI600=TRUE,INDEX(codeschart,MATCH(Schülerdaten!N600,libschart,0)),Schülerdaten!N600),"")</f>
        <v/>
      </c>
      <c r="O597" s="148" t="str">
        <f>IF(AND(A597&lt;&gt;"",Schülerdaten!O600&lt;&gt;""),Schülerdaten!O600,"")</f>
        <v/>
      </c>
      <c r="P597" s="148" t="str">
        <f>IF(AND(A597&lt;&gt;"",Schülerdaten!AK600&lt;&gt;""),IF(Schülerdaten!AK600=TRUE,INDEX(codeform,MATCH(Schülerdaten!P600,libform,0)),Schülerdaten!P600),"")</f>
        <v/>
      </c>
      <c r="Q597" s="148" t="str">
        <f>IF(AND(A597&lt;&gt;"",Schülerdaten!AL600&lt;&gt;""),IF(Schülerdaten!AL600=TRUE,INDEX(codespe,MATCH(Schülerdaten!Q600,libspe,0)),Schülerdaten!Q600),"")</f>
        <v/>
      </c>
      <c r="R597" s="148" t="str">
        <f>IF(AND(A597&lt;&gt;"",OR(Schülerdaten!AM600&lt;&gt;"",Schülerdaten!AT600=FALSE)),IF(Schülerdaten!AM600=TRUE,INDEX(codemp1,MATCH(Schülerdaten!R600,libmp1,0)),IF(Schülerdaten!AT600=FALSE,0,Schülerdaten!R600)),"")</f>
        <v/>
      </c>
      <c r="S597" s="148" t="str">
        <f t="shared" si="28"/>
        <v/>
      </c>
      <c r="T597" s="148" t="str">
        <f t="shared" si="29"/>
        <v/>
      </c>
      <c r="U597" s="148" t="str">
        <f>IF(AND(A597&lt;&gt;"",Schülerdaten!S600&lt;&gt;""),Schülerdaten!S600,"")</f>
        <v/>
      </c>
      <c r="V597" s="148" t="str">
        <f>IF(AND(A597&lt;&gt;"",Schülerdaten!T600&lt;&gt;""),Schülerdaten!T600,"")</f>
        <v/>
      </c>
      <c r="W597" s="148" t="str">
        <f>IF(AND(A597&lt;&gt;"",Schülerdaten!U600&lt;&gt;""),Schülerdaten!U600,"")</f>
        <v/>
      </c>
      <c r="X597" s="148" t="str">
        <f>IF(AND(A597&lt;&gt;"",Schülerdaten!V600&lt;&gt;""),Schülerdaten!V600,"")</f>
        <v/>
      </c>
      <c r="Y597" s="148" t="str">
        <f>IF(AND(A597&lt;&gt;"",Schülerdaten!W600&lt;&gt;""),Schülerdaten!W600,"")</f>
        <v/>
      </c>
      <c r="Z597" s="148" t="str">
        <f>IF(AND(A597&lt;&gt;"",Schülerdaten!X600&lt;&gt;""),Schülerdaten!X600,"")</f>
        <v/>
      </c>
    </row>
    <row r="598" spans="1:26" x14ac:dyDescent="0.2">
      <c r="A598" s="146" t="str">
        <f>IF(OR(Schülerdaten!$C601&lt;&gt;""),Schülerdaten!A601,"")</f>
        <v/>
      </c>
      <c r="B598" s="146" t="str">
        <f>IF(A598&lt;&gt;"",Schülerdaten!B601,"")</f>
        <v/>
      </c>
      <c r="C598" s="146" t="str">
        <f>IF(AND(A598&lt;&gt;"",Schülerdaten!F601&lt;&gt;""),IF(INDEX(codeclint,MATCH(Schülerdaten!F601,libclint,0))&lt;&gt;"",INDEX(codeclint,MATCH(Schülerdaten!F601,libclint,0)),""),"")</f>
        <v/>
      </c>
      <c r="D598" s="146" t="str">
        <f t="shared" si="27"/>
        <v/>
      </c>
      <c r="E598" s="146" t="str">
        <f>IF(A598&lt;&gt;"",IF(Schülerdaten!G601&lt;&gt;"",IF(Schülerdaten!AB601&lt;&gt;"",IF(Schülerdaten!G601="LOC.ID",CONCATENATE("LOC.",Schülerdaten!AU$5),Schülerdaten!G601),""),""),"")</f>
        <v/>
      </c>
      <c r="F598" s="146" t="str">
        <f>IF(A598&lt;&gt;"",IF(Schülerdaten!H601&lt;&gt;"",Schülerdaten!H601,""),"")</f>
        <v/>
      </c>
      <c r="G598" s="146" t="str">
        <f>IF(AND(A598&lt;&gt;"",Schülerdaten!AC601&lt;&gt;""),IF(Schülerdaten!AC601=TRUE,INDEX(codesex,MATCH(Schülerdaten!I601,libsex,0)),Schülerdaten!I601),"")</f>
        <v/>
      </c>
      <c r="H598" s="147" t="str">
        <f>IF(A598&lt;&gt;"",IF(Schülerdaten!J601&lt;&gt;"",Schülerdaten!J601,""),"")</f>
        <v/>
      </c>
      <c r="I598" s="148" t="str">
        <f>IF(AND(A598&lt;&gt;"",Schülerdaten!AE601&lt;&gt;""),IF(Schülerdaten!AE601=TRUE,INDEX(codenat,MATCH(Schülerdaten!K601,libnat,0)),Schülerdaten!K601),"")</f>
        <v/>
      </c>
      <c r="J598" s="148" t="str">
        <f>IF(AND(A598&lt;&gt;"",Schülerdaten!AF601&lt;&gt;""),IF(Schülerdaten!AF601=TRUE,INDEX(codelangue,MATCH(Schülerdaten!L601,liblangue,0)),Schülerdaten!L601),"")</f>
        <v/>
      </c>
      <c r="K598" s="148" t="str">
        <f>IF(AND(A598&lt;&gt;"",Schülerdaten!AH601&lt;&gt;""),IF(Schülerdaten!AH601=TRUE,IF(INDEX(codegem,MATCH(Schülerdaten!M601,libgem,0))&lt;8000,INDEX(codegem,MATCH(Schülerdaten!M601,libgem,0)),""),Schülerdaten!M601),"")</f>
        <v/>
      </c>
      <c r="L598" s="148" t="str">
        <f>IF(AND(A598&lt;&gt;"",Schülerdaten!AH601&lt;&gt;""),IF(Schülerdaten!AH601=TRUE,INDEX(codegemhist,MATCH(Schülerdaten!M601,libgem,0)),""),"")</f>
        <v/>
      </c>
      <c r="M598" s="148" t="str">
        <f>IF(AND(A598&lt;&gt;"",Schülerdaten!AH601&lt;&gt;""),IF(Schülerdaten!AH601=TRUE,IF(INDEX(codegem,MATCH(Schülerdaten!M601,libgem,0))&gt;=8000,INDEX(codegem,MATCH(Schülerdaten!M601,libgem,0)),""),Schülerdaten!M601),"")</f>
        <v/>
      </c>
      <c r="N598" s="148" t="str">
        <f>IF(AND(A598&lt;&gt;"",Schülerdaten!AI601&lt;&gt;""),IF(Schülerdaten!AI601=TRUE,INDEX(codeschart,MATCH(Schülerdaten!N601,libschart,0)),Schülerdaten!N601),"")</f>
        <v/>
      </c>
      <c r="O598" s="148" t="str">
        <f>IF(AND(A598&lt;&gt;"",Schülerdaten!O601&lt;&gt;""),Schülerdaten!O601,"")</f>
        <v/>
      </c>
      <c r="P598" s="148" t="str">
        <f>IF(AND(A598&lt;&gt;"",Schülerdaten!AK601&lt;&gt;""),IF(Schülerdaten!AK601=TRUE,INDEX(codeform,MATCH(Schülerdaten!P601,libform,0)),Schülerdaten!P601),"")</f>
        <v/>
      </c>
      <c r="Q598" s="148" t="str">
        <f>IF(AND(A598&lt;&gt;"",Schülerdaten!AL601&lt;&gt;""),IF(Schülerdaten!AL601=TRUE,INDEX(codespe,MATCH(Schülerdaten!Q601,libspe,0)),Schülerdaten!Q601),"")</f>
        <v/>
      </c>
      <c r="R598" s="148" t="str">
        <f>IF(AND(A598&lt;&gt;"",OR(Schülerdaten!AM601&lt;&gt;"",Schülerdaten!AT601=FALSE)),IF(Schülerdaten!AM601=TRUE,INDEX(codemp1,MATCH(Schülerdaten!R601,libmp1,0)),IF(Schülerdaten!AT601=FALSE,0,Schülerdaten!R601)),"")</f>
        <v/>
      </c>
      <c r="S598" s="148" t="str">
        <f t="shared" si="28"/>
        <v/>
      </c>
      <c r="T598" s="148" t="str">
        <f t="shared" si="29"/>
        <v/>
      </c>
      <c r="U598" s="148" t="str">
        <f>IF(AND(A598&lt;&gt;"",Schülerdaten!S601&lt;&gt;""),Schülerdaten!S601,"")</f>
        <v/>
      </c>
      <c r="V598" s="148" t="str">
        <f>IF(AND(A598&lt;&gt;"",Schülerdaten!T601&lt;&gt;""),Schülerdaten!T601,"")</f>
        <v/>
      </c>
      <c r="W598" s="148" t="str">
        <f>IF(AND(A598&lt;&gt;"",Schülerdaten!U601&lt;&gt;""),Schülerdaten!U601,"")</f>
        <v/>
      </c>
      <c r="X598" s="148" t="str">
        <f>IF(AND(A598&lt;&gt;"",Schülerdaten!V601&lt;&gt;""),Schülerdaten!V601,"")</f>
        <v/>
      </c>
      <c r="Y598" s="148" t="str">
        <f>IF(AND(A598&lt;&gt;"",Schülerdaten!W601&lt;&gt;""),Schülerdaten!W601,"")</f>
        <v/>
      </c>
      <c r="Z598" s="148" t="str">
        <f>IF(AND(A598&lt;&gt;"",Schülerdaten!X601&lt;&gt;""),Schülerdaten!X601,"")</f>
        <v/>
      </c>
    </row>
    <row r="599" spans="1:26" x14ac:dyDescent="0.2">
      <c r="A599" s="146" t="str">
        <f>IF(OR(Schülerdaten!$C602&lt;&gt;""),Schülerdaten!A602,"")</f>
        <v/>
      </c>
      <c r="B599" s="146" t="str">
        <f>IF(A599&lt;&gt;"",Schülerdaten!B602,"")</f>
        <v/>
      </c>
      <c r="C599" s="146" t="str">
        <f>IF(AND(A599&lt;&gt;"",Schülerdaten!F602&lt;&gt;""),IF(INDEX(codeclint,MATCH(Schülerdaten!F602,libclint,0))&lt;&gt;"",INDEX(codeclint,MATCH(Schülerdaten!F602,libclint,0)),""),"")</f>
        <v/>
      </c>
      <c r="D599" s="146" t="str">
        <f t="shared" si="27"/>
        <v/>
      </c>
      <c r="E599" s="146" t="str">
        <f>IF(A599&lt;&gt;"",IF(Schülerdaten!G602&lt;&gt;"",IF(Schülerdaten!AB602&lt;&gt;"",IF(Schülerdaten!G602="LOC.ID",CONCATENATE("LOC.",Schülerdaten!AU$5),Schülerdaten!G602),""),""),"")</f>
        <v/>
      </c>
      <c r="F599" s="146" t="str">
        <f>IF(A599&lt;&gt;"",IF(Schülerdaten!H602&lt;&gt;"",Schülerdaten!H602,""),"")</f>
        <v/>
      </c>
      <c r="G599" s="146" t="str">
        <f>IF(AND(A599&lt;&gt;"",Schülerdaten!AC602&lt;&gt;""),IF(Schülerdaten!AC602=TRUE,INDEX(codesex,MATCH(Schülerdaten!I602,libsex,0)),Schülerdaten!I602),"")</f>
        <v/>
      </c>
      <c r="H599" s="147" t="str">
        <f>IF(A599&lt;&gt;"",IF(Schülerdaten!J602&lt;&gt;"",Schülerdaten!J602,""),"")</f>
        <v/>
      </c>
      <c r="I599" s="148" t="str">
        <f>IF(AND(A599&lt;&gt;"",Schülerdaten!AE602&lt;&gt;""),IF(Schülerdaten!AE602=TRUE,INDEX(codenat,MATCH(Schülerdaten!K602,libnat,0)),Schülerdaten!K602),"")</f>
        <v/>
      </c>
      <c r="J599" s="148" t="str">
        <f>IF(AND(A599&lt;&gt;"",Schülerdaten!AF602&lt;&gt;""),IF(Schülerdaten!AF602=TRUE,INDEX(codelangue,MATCH(Schülerdaten!L602,liblangue,0)),Schülerdaten!L602),"")</f>
        <v/>
      </c>
      <c r="K599" s="148" t="str">
        <f>IF(AND(A599&lt;&gt;"",Schülerdaten!AH602&lt;&gt;""),IF(Schülerdaten!AH602=TRUE,IF(INDEX(codegem,MATCH(Schülerdaten!M602,libgem,0))&lt;8000,INDEX(codegem,MATCH(Schülerdaten!M602,libgem,0)),""),Schülerdaten!M602),"")</f>
        <v/>
      </c>
      <c r="L599" s="148" t="str">
        <f>IF(AND(A599&lt;&gt;"",Schülerdaten!AH602&lt;&gt;""),IF(Schülerdaten!AH602=TRUE,INDEX(codegemhist,MATCH(Schülerdaten!M602,libgem,0)),""),"")</f>
        <v/>
      </c>
      <c r="M599" s="148" t="str">
        <f>IF(AND(A599&lt;&gt;"",Schülerdaten!AH602&lt;&gt;""),IF(Schülerdaten!AH602=TRUE,IF(INDEX(codegem,MATCH(Schülerdaten!M602,libgem,0))&gt;=8000,INDEX(codegem,MATCH(Schülerdaten!M602,libgem,0)),""),Schülerdaten!M602),"")</f>
        <v/>
      </c>
      <c r="N599" s="148" t="str">
        <f>IF(AND(A599&lt;&gt;"",Schülerdaten!AI602&lt;&gt;""),IF(Schülerdaten!AI602=TRUE,INDEX(codeschart,MATCH(Schülerdaten!N602,libschart,0)),Schülerdaten!N602),"")</f>
        <v/>
      </c>
      <c r="O599" s="148" t="str">
        <f>IF(AND(A599&lt;&gt;"",Schülerdaten!O602&lt;&gt;""),Schülerdaten!O602,"")</f>
        <v/>
      </c>
      <c r="P599" s="148" t="str">
        <f>IF(AND(A599&lt;&gt;"",Schülerdaten!AK602&lt;&gt;""),IF(Schülerdaten!AK602=TRUE,INDEX(codeform,MATCH(Schülerdaten!P602,libform,0)),Schülerdaten!P602),"")</f>
        <v/>
      </c>
      <c r="Q599" s="148" t="str">
        <f>IF(AND(A599&lt;&gt;"",Schülerdaten!AL602&lt;&gt;""),IF(Schülerdaten!AL602=TRUE,INDEX(codespe,MATCH(Schülerdaten!Q602,libspe,0)),Schülerdaten!Q602),"")</f>
        <v/>
      </c>
      <c r="R599" s="148" t="str">
        <f>IF(AND(A599&lt;&gt;"",OR(Schülerdaten!AM602&lt;&gt;"",Schülerdaten!AT602=FALSE)),IF(Schülerdaten!AM602=TRUE,INDEX(codemp1,MATCH(Schülerdaten!R602,libmp1,0)),IF(Schülerdaten!AT602=FALSE,0,Schülerdaten!R602)),"")</f>
        <v/>
      </c>
      <c r="S599" s="148" t="str">
        <f t="shared" si="28"/>
        <v/>
      </c>
      <c r="T599" s="148" t="str">
        <f t="shared" si="29"/>
        <v/>
      </c>
      <c r="U599" s="148" t="str">
        <f>IF(AND(A599&lt;&gt;"",Schülerdaten!S602&lt;&gt;""),Schülerdaten!S602,"")</f>
        <v/>
      </c>
      <c r="V599" s="148" t="str">
        <f>IF(AND(A599&lt;&gt;"",Schülerdaten!T602&lt;&gt;""),Schülerdaten!T602,"")</f>
        <v/>
      </c>
      <c r="W599" s="148" t="str">
        <f>IF(AND(A599&lt;&gt;"",Schülerdaten!U602&lt;&gt;""),Schülerdaten!U602,"")</f>
        <v/>
      </c>
      <c r="X599" s="148" t="str">
        <f>IF(AND(A599&lt;&gt;"",Schülerdaten!V602&lt;&gt;""),Schülerdaten!V602,"")</f>
        <v/>
      </c>
      <c r="Y599" s="148" t="str">
        <f>IF(AND(A599&lt;&gt;"",Schülerdaten!W602&lt;&gt;""),Schülerdaten!W602,"")</f>
        <v/>
      </c>
      <c r="Z599" s="148" t="str">
        <f>IF(AND(A599&lt;&gt;"",Schülerdaten!X602&lt;&gt;""),Schülerdaten!X602,"")</f>
        <v/>
      </c>
    </row>
    <row r="600" spans="1:26" x14ac:dyDescent="0.2">
      <c r="A600" s="146" t="str">
        <f>IF(OR(Schülerdaten!$C603&lt;&gt;""),Schülerdaten!A603,"")</f>
        <v/>
      </c>
      <c r="B600" s="146" t="str">
        <f>IF(A600&lt;&gt;"",Schülerdaten!B603,"")</f>
        <v/>
      </c>
      <c r="C600" s="146" t="str">
        <f>IF(AND(A600&lt;&gt;"",Schülerdaten!F603&lt;&gt;""),IF(INDEX(codeclint,MATCH(Schülerdaten!F603,libclint,0))&lt;&gt;"",INDEX(codeclint,MATCH(Schülerdaten!F603,libclint,0)),""),"")</f>
        <v/>
      </c>
      <c r="D600" s="146" t="str">
        <f t="shared" si="27"/>
        <v/>
      </c>
      <c r="E600" s="146" t="str">
        <f>IF(A600&lt;&gt;"",IF(Schülerdaten!G603&lt;&gt;"",IF(Schülerdaten!AB603&lt;&gt;"",IF(Schülerdaten!G603="LOC.ID",CONCATENATE("LOC.",Schülerdaten!AU$5),Schülerdaten!G603),""),""),"")</f>
        <v/>
      </c>
      <c r="F600" s="146" t="str">
        <f>IF(A600&lt;&gt;"",IF(Schülerdaten!H603&lt;&gt;"",Schülerdaten!H603,""),"")</f>
        <v/>
      </c>
      <c r="G600" s="146" t="str">
        <f>IF(AND(A600&lt;&gt;"",Schülerdaten!AC603&lt;&gt;""),IF(Schülerdaten!AC603=TRUE,INDEX(codesex,MATCH(Schülerdaten!I603,libsex,0)),Schülerdaten!I603),"")</f>
        <v/>
      </c>
      <c r="H600" s="147" t="str">
        <f>IF(A600&lt;&gt;"",IF(Schülerdaten!J603&lt;&gt;"",Schülerdaten!J603,""),"")</f>
        <v/>
      </c>
      <c r="I600" s="148" t="str">
        <f>IF(AND(A600&lt;&gt;"",Schülerdaten!AE603&lt;&gt;""),IF(Schülerdaten!AE603=TRUE,INDEX(codenat,MATCH(Schülerdaten!K603,libnat,0)),Schülerdaten!K603),"")</f>
        <v/>
      </c>
      <c r="J600" s="148" t="str">
        <f>IF(AND(A600&lt;&gt;"",Schülerdaten!AF603&lt;&gt;""),IF(Schülerdaten!AF603=TRUE,INDEX(codelangue,MATCH(Schülerdaten!L603,liblangue,0)),Schülerdaten!L603),"")</f>
        <v/>
      </c>
      <c r="K600" s="148" t="str">
        <f>IF(AND(A600&lt;&gt;"",Schülerdaten!AH603&lt;&gt;""),IF(Schülerdaten!AH603=TRUE,IF(INDEX(codegem,MATCH(Schülerdaten!M603,libgem,0))&lt;8000,INDEX(codegem,MATCH(Schülerdaten!M603,libgem,0)),""),Schülerdaten!M603),"")</f>
        <v/>
      </c>
      <c r="L600" s="148" t="str">
        <f>IF(AND(A600&lt;&gt;"",Schülerdaten!AH603&lt;&gt;""),IF(Schülerdaten!AH603=TRUE,INDEX(codegemhist,MATCH(Schülerdaten!M603,libgem,0)),""),"")</f>
        <v/>
      </c>
      <c r="M600" s="148" t="str">
        <f>IF(AND(A600&lt;&gt;"",Schülerdaten!AH603&lt;&gt;""),IF(Schülerdaten!AH603=TRUE,IF(INDEX(codegem,MATCH(Schülerdaten!M603,libgem,0))&gt;=8000,INDEX(codegem,MATCH(Schülerdaten!M603,libgem,0)),""),Schülerdaten!M603),"")</f>
        <v/>
      </c>
      <c r="N600" s="148" t="str">
        <f>IF(AND(A600&lt;&gt;"",Schülerdaten!AI603&lt;&gt;""),IF(Schülerdaten!AI603=TRUE,INDEX(codeschart,MATCH(Schülerdaten!N603,libschart,0)),Schülerdaten!N603),"")</f>
        <v/>
      </c>
      <c r="O600" s="148" t="str">
        <f>IF(AND(A600&lt;&gt;"",Schülerdaten!O603&lt;&gt;""),Schülerdaten!O603,"")</f>
        <v/>
      </c>
      <c r="P600" s="148" t="str">
        <f>IF(AND(A600&lt;&gt;"",Schülerdaten!AK603&lt;&gt;""),IF(Schülerdaten!AK603=TRUE,INDEX(codeform,MATCH(Schülerdaten!P603,libform,0)),Schülerdaten!P603),"")</f>
        <v/>
      </c>
      <c r="Q600" s="148" t="str">
        <f>IF(AND(A600&lt;&gt;"",Schülerdaten!AL603&lt;&gt;""),IF(Schülerdaten!AL603=TRUE,INDEX(codespe,MATCH(Schülerdaten!Q603,libspe,0)),Schülerdaten!Q603),"")</f>
        <v/>
      </c>
      <c r="R600" s="148" t="str">
        <f>IF(AND(A600&lt;&gt;"",OR(Schülerdaten!AM603&lt;&gt;"",Schülerdaten!AT603=FALSE)),IF(Schülerdaten!AM603=TRUE,INDEX(codemp1,MATCH(Schülerdaten!R603,libmp1,0)),IF(Schülerdaten!AT603=FALSE,0,Schülerdaten!R603)),"")</f>
        <v/>
      </c>
      <c r="S600" s="148" t="str">
        <f t="shared" si="28"/>
        <v/>
      </c>
      <c r="T600" s="148" t="str">
        <f t="shared" si="29"/>
        <v/>
      </c>
      <c r="U600" s="148" t="str">
        <f>IF(AND(A600&lt;&gt;"",Schülerdaten!S603&lt;&gt;""),Schülerdaten!S603,"")</f>
        <v/>
      </c>
      <c r="V600" s="148" t="str">
        <f>IF(AND(A600&lt;&gt;"",Schülerdaten!T603&lt;&gt;""),Schülerdaten!T603,"")</f>
        <v/>
      </c>
      <c r="W600" s="148" t="str">
        <f>IF(AND(A600&lt;&gt;"",Schülerdaten!U603&lt;&gt;""),Schülerdaten!U603,"")</f>
        <v/>
      </c>
      <c r="X600" s="148" t="str">
        <f>IF(AND(A600&lt;&gt;"",Schülerdaten!V603&lt;&gt;""),Schülerdaten!V603,"")</f>
        <v/>
      </c>
      <c r="Y600" s="148" t="str">
        <f>IF(AND(A600&lt;&gt;"",Schülerdaten!W603&lt;&gt;""),Schülerdaten!W603,"")</f>
        <v/>
      </c>
      <c r="Z600" s="148" t="str">
        <f>IF(AND(A600&lt;&gt;"",Schülerdaten!X603&lt;&gt;""),Schülerdaten!X603,"")</f>
        <v/>
      </c>
    </row>
    <row r="601" spans="1:26" x14ac:dyDescent="0.2">
      <c r="A601" s="146" t="str">
        <f>IF(OR(Schülerdaten!$C604&lt;&gt;""),Schülerdaten!A604,"")</f>
        <v/>
      </c>
      <c r="B601" s="146" t="str">
        <f>IF(A601&lt;&gt;"",Schülerdaten!B604,"")</f>
        <v/>
      </c>
      <c r="C601" s="146" t="str">
        <f>IF(AND(A601&lt;&gt;"",Schülerdaten!F604&lt;&gt;""),IF(INDEX(codeclint,MATCH(Schülerdaten!F604,libclint,0))&lt;&gt;"",INDEX(codeclint,MATCH(Schülerdaten!F604,libclint,0)),""),"")</f>
        <v/>
      </c>
      <c r="D601" s="146" t="str">
        <f t="shared" si="27"/>
        <v/>
      </c>
      <c r="E601" s="146" t="str">
        <f>IF(A601&lt;&gt;"",IF(Schülerdaten!G604&lt;&gt;"",IF(Schülerdaten!AB604&lt;&gt;"",IF(Schülerdaten!G604="LOC.ID",CONCATENATE("LOC.",Schülerdaten!AU$5),Schülerdaten!G604),""),""),"")</f>
        <v/>
      </c>
      <c r="F601" s="146" t="str">
        <f>IF(A601&lt;&gt;"",IF(Schülerdaten!H604&lt;&gt;"",Schülerdaten!H604,""),"")</f>
        <v/>
      </c>
      <c r="G601" s="146" t="str">
        <f>IF(AND(A601&lt;&gt;"",Schülerdaten!AC604&lt;&gt;""),IF(Schülerdaten!AC604=TRUE,INDEX(codesex,MATCH(Schülerdaten!I604,libsex,0)),Schülerdaten!I604),"")</f>
        <v/>
      </c>
      <c r="H601" s="147" t="str">
        <f>IF(A601&lt;&gt;"",IF(Schülerdaten!J604&lt;&gt;"",Schülerdaten!J604,""),"")</f>
        <v/>
      </c>
      <c r="I601" s="148" t="str">
        <f>IF(AND(A601&lt;&gt;"",Schülerdaten!AE604&lt;&gt;""),IF(Schülerdaten!AE604=TRUE,INDEX(codenat,MATCH(Schülerdaten!K604,libnat,0)),Schülerdaten!K604),"")</f>
        <v/>
      </c>
      <c r="J601" s="148" t="str">
        <f>IF(AND(A601&lt;&gt;"",Schülerdaten!AF604&lt;&gt;""),IF(Schülerdaten!AF604=TRUE,INDEX(codelangue,MATCH(Schülerdaten!L604,liblangue,0)),Schülerdaten!L604),"")</f>
        <v/>
      </c>
      <c r="K601" s="148" t="str">
        <f>IF(AND(A601&lt;&gt;"",Schülerdaten!AH604&lt;&gt;""),IF(Schülerdaten!AH604=TRUE,IF(INDEX(codegem,MATCH(Schülerdaten!M604,libgem,0))&lt;8000,INDEX(codegem,MATCH(Schülerdaten!M604,libgem,0)),""),Schülerdaten!M604),"")</f>
        <v/>
      </c>
      <c r="L601" s="148" t="str">
        <f>IF(AND(A601&lt;&gt;"",Schülerdaten!AH604&lt;&gt;""),IF(Schülerdaten!AH604=TRUE,INDEX(codegemhist,MATCH(Schülerdaten!M604,libgem,0)),""),"")</f>
        <v/>
      </c>
      <c r="M601" s="148" t="str">
        <f>IF(AND(A601&lt;&gt;"",Schülerdaten!AH604&lt;&gt;""),IF(Schülerdaten!AH604=TRUE,IF(INDEX(codegem,MATCH(Schülerdaten!M604,libgem,0))&gt;=8000,INDEX(codegem,MATCH(Schülerdaten!M604,libgem,0)),""),Schülerdaten!M604),"")</f>
        <v/>
      </c>
      <c r="N601" s="148" t="str">
        <f>IF(AND(A601&lt;&gt;"",Schülerdaten!AI604&lt;&gt;""),IF(Schülerdaten!AI604=TRUE,INDEX(codeschart,MATCH(Schülerdaten!N604,libschart,0)),Schülerdaten!N604),"")</f>
        <v/>
      </c>
      <c r="O601" s="148" t="str">
        <f>IF(AND(A601&lt;&gt;"",Schülerdaten!O604&lt;&gt;""),Schülerdaten!O604,"")</f>
        <v/>
      </c>
      <c r="P601" s="148" t="str">
        <f>IF(AND(A601&lt;&gt;"",Schülerdaten!AK604&lt;&gt;""),IF(Schülerdaten!AK604=TRUE,INDEX(codeform,MATCH(Schülerdaten!P604,libform,0)),Schülerdaten!P604),"")</f>
        <v/>
      </c>
      <c r="Q601" s="148" t="str">
        <f>IF(AND(A601&lt;&gt;"",Schülerdaten!AL604&lt;&gt;""),IF(Schülerdaten!AL604=TRUE,INDEX(codespe,MATCH(Schülerdaten!Q604,libspe,0)),Schülerdaten!Q604),"")</f>
        <v/>
      </c>
      <c r="R601" s="148" t="str">
        <f>IF(AND(A601&lt;&gt;"",OR(Schülerdaten!AM604&lt;&gt;"",Schülerdaten!AT604=FALSE)),IF(Schülerdaten!AM604=TRUE,INDEX(codemp1,MATCH(Schülerdaten!R604,libmp1,0)),IF(Schülerdaten!AT604=FALSE,0,Schülerdaten!R604)),"")</f>
        <v/>
      </c>
      <c r="S601" s="148" t="str">
        <f t="shared" si="28"/>
        <v/>
      </c>
      <c r="T601" s="148" t="str">
        <f t="shared" si="29"/>
        <v/>
      </c>
      <c r="U601" s="148" t="str">
        <f>IF(AND(A601&lt;&gt;"",Schülerdaten!S604&lt;&gt;""),Schülerdaten!S604,"")</f>
        <v/>
      </c>
      <c r="V601" s="148" t="str">
        <f>IF(AND(A601&lt;&gt;"",Schülerdaten!T604&lt;&gt;""),Schülerdaten!T604,"")</f>
        <v/>
      </c>
      <c r="W601" s="148" t="str">
        <f>IF(AND(A601&lt;&gt;"",Schülerdaten!U604&lt;&gt;""),Schülerdaten!U604,"")</f>
        <v/>
      </c>
      <c r="X601" s="148" t="str">
        <f>IF(AND(A601&lt;&gt;"",Schülerdaten!V604&lt;&gt;""),Schülerdaten!V604,"")</f>
        <v/>
      </c>
      <c r="Y601" s="148" t="str">
        <f>IF(AND(A601&lt;&gt;"",Schülerdaten!W604&lt;&gt;""),Schülerdaten!W604,"")</f>
        <v/>
      </c>
      <c r="Z601" s="148" t="str">
        <f>IF(AND(A601&lt;&gt;"",Schülerdaten!X604&lt;&gt;""),Schülerdaten!X604,"")</f>
        <v/>
      </c>
    </row>
    <row r="602" spans="1:26" x14ac:dyDescent="0.2">
      <c r="A602" s="146" t="str">
        <f>IF(OR(Schülerdaten!$C605&lt;&gt;""),Schülerdaten!A605,"")</f>
        <v/>
      </c>
      <c r="B602" s="146" t="str">
        <f>IF(A602&lt;&gt;"",Schülerdaten!B605,"")</f>
        <v/>
      </c>
      <c r="C602" s="146" t="str">
        <f>IF(AND(A602&lt;&gt;"",Schülerdaten!F605&lt;&gt;""),IF(INDEX(codeclint,MATCH(Schülerdaten!F605,libclint,0))&lt;&gt;"",INDEX(codeclint,MATCH(Schülerdaten!F605,libclint,0)),""),"")</f>
        <v/>
      </c>
      <c r="D602" s="146" t="str">
        <f t="shared" si="27"/>
        <v/>
      </c>
      <c r="E602" s="146" t="str">
        <f>IF(A602&lt;&gt;"",IF(Schülerdaten!G605&lt;&gt;"",IF(Schülerdaten!AB605&lt;&gt;"",IF(Schülerdaten!G605="LOC.ID",CONCATENATE("LOC.",Schülerdaten!AU$5),Schülerdaten!G605),""),""),"")</f>
        <v/>
      </c>
      <c r="F602" s="146" t="str">
        <f>IF(A602&lt;&gt;"",IF(Schülerdaten!H605&lt;&gt;"",Schülerdaten!H605,""),"")</f>
        <v/>
      </c>
      <c r="G602" s="146" t="str">
        <f>IF(AND(A602&lt;&gt;"",Schülerdaten!AC605&lt;&gt;""),IF(Schülerdaten!AC605=TRUE,INDEX(codesex,MATCH(Schülerdaten!I605,libsex,0)),Schülerdaten!I605),"")</f>
        <v/>
      </c>
      <c r="H602" s="147" t="str">
        <f>IF(A602&lt;&gt;"",IF(Schülerdaten!J605&lt;&gt;"",Schülerdaten!J605,""),"")</f>
        <v/>
      </c>
      <c r="I602" s="148" t="str">
        <f>IF(AND(A602&lt;&gt;"",Schülerdaten!AE605&lt;&gt;""),IF(Schülerdaten!AE605=TRUE,INDEX(codenat,MATCH(Schülerdaten!K605,libnat,0)),Schülerdaten!K605),"")</f>
        <v/>
      </c>
      <c r="J602" s="148" t="str">
        <f>IF(AND(A602&lt;&gt;"",Schülerdaten!AF605&lt;&gt;""),IF(Schülerdaten!AF605=TRUE,INDEX(codelangue,MATCH(Schülerdaten!L605,liblangue,0)),Schülerdaten!L605),"")</f>
        <v/>
      </c>
      <c r="K602" s="148" t="str">
        <f>IF(AND(A602&lt;&gt;"",Schülerdaten!AH605&lt;&gt;""),IF(Schülerdaten!AH605=TRUE,IF(INDEX(codegem,MATCH(Schülerdaten!M605,libgem,0))&lt;8000,INDEX(codegem,MATCH(Schülerdaten!M605,libgem,0)),""),Schülerdaten!M605),"")</f>
        <v/>
      </c>
      <c r="L602" s="148" t="str">
        <f>IF(AND(A602&lt;&gt;"",Schülerdaten!AH605&lt;&gt;""),IF(Schülerdaten!AH605=TRUE,INDEX(codegemhist,MATCH(Schülerdaten!M605,libgem,0)),""),"")</f>
        <v/>
      </c>
      <c r="M602" s="148" t="str">
        <f>IF(AND(A602&lt;&gt;"",Schülerdaten!AH605&lt;&gt;""),IF(Schülerdaten!AH605=TRUE,IF(INDEX(codegem,MATCH(Schülerdaten!M605,libgem,0))&gt;=8000,INDEX(codegem,MATCH(Schülerdaten!M605,libgem,0)),""),Schülerdaten!M605),"")</f>
        <v/>
      </c>
      <c r="N602" s="148" t="str">
        <f>IF(AND(A602&lt;&gt;"",Schülerdaten!AI605&lt;&gt;""),IF(Schülerdaten!AI605=TRUE,INDEX(codeschart,MATCH(Schülerdaten!N605,libschart,0)),Schülerdaten!N605),"")</f>
        <v/>
      </c>
      <c r="O602" s="148" t="str">
        <f>IF(AND(A602&lt;&gt;"",Schülerdaten!O605&lt;&gt;""),Schülerdaten!O605,"")</f>
        <v/>
      </c>
      <c r="P602" s="148" t="str">
        <f>IF(AND(A602&lt;&gt;"",Schülerdaten!AK605&lt;&gt;""),IF(Schülerdaten!AK605=TRUE,INDEX(codeform,MATCH(Schülerdaten!P605,libform,0)),Schülerdaten!P605),"")</f>
        <v/>
      </c>
      <c r="Q602" s="148" t="str">
        <f>IF(AND(A602&lt;&gt;"",Schülerdaten!AL605&lt;&gt;""),IF(Schülerdaten!AL605=TRUE,INDEX(codespe,MATCH(Schülerdaten!Q605,libspe,0)),Schülerdaten!Q605),"")</f>
        <v/>
      </c>
      <c r="R602" s="148" t="str">
        <f>IF(AND(A602&lt;&gt;"",OR(Schülerdaten!AM605&lt;&gt;"",Schülerdaten!AT605=FALSE)),IF(Schülerdaten!AM605=TRUE,INDEX(codemp1,MATCH(Schülerdaten!R605,libmp1,0)),IF(Schülerdaten!AT605=FALSE,0,Schülerdaten!R605)),"")</f>
        <v/>
      </c>
      <c r="S602" s="148" t="str">
        <f t="shared" si="28"/>
        <v/>
      </c>
      <c r="T602" s="148" t="str">
        <f t="shared" si="29"/>
        <v/>
      </c>
      <c r="U602" s="148" t="str">
        <f>IF(AND(A602&lt;&gt;"",Schülerdaten!S605&lt;&gt;""),Schülerdaten!S605,"")</f>
        <v/>
      </c>
      <c r="V602" s="148" t="str">
        <f>IF(AND(A602&lt;&gt;"",Schülerdaten!T605&lt;&gt;""),Schülerdaten!T605,"")</f>
        <v/>
      </c>
      <c r="W602" s="148" t="str">
        <f>IF(AND(A602&lt;&gt;"",Schülerdaten!U605&lt;&gt;""),Schülerdaten!U605,"")</f>
        <v/>
      </c>
      <c r="X602" s="148" t="str">
        <f>IF(AND(A602&lt;&gt;"",Schülerdaten!V605&lt;&gt;""),Schülerdaten!V605,"")</f>
        <v/>
      </c>
      <c r="Y602" s="148" t="str">
        <f>IF(AND(A602&lt;&gt;"",Schülerdaten!W605&lt;&gt;""),Schülerdaten!W605,"")</f>
        <v/>
      </c>
      <c r="Z602" s="148" t="str">
        <f>IF(AND(A602&lt;&gt;"",Schülerdaten!X605&lt;&gt;""),Schülerdaten!X605,"")</f>
        <v/>
      </c>
    </row>
    <row r="603" spans="1:26" x14ac:dyDescent="0.2">
      <c r="A603" s="146" t="str">
        <f>IF(OR(Schülerdaten!$C606&lt;&gt;""),Schülerdaten!A606,"")</f>
        <v/>
      </c>
      <c r="B603" s="146" t="str">
        <f>IF(A603&lt;&gt;"",Schülerdaten!B606,"")</f>
        <v/>
      </c>
      <c r="C603" s="146" t="str">
        <f>IF(AND(A603&lt;&gt;"",Schülerdaten!F606&lt;&gt;""),IF(INDEX(codeclint,MATCH(Schülerdaten!F606,libclint,0))&lt;&gt;"",INDEX(codeclint,MATCH(Schülerdaten!F606,libclint,0)),""),"")</f>
        <v/>
      </c>
      <c r="D603" s="146" t="str">
        <f t="shared" si="27"/>
        <v/>
      </c>
      <c r="E603" s="146" t="str">
        <f>IF(A603&lt;&gt;"",IF(Schülerdaten!G606&lt;&gt;"",IF(Schülerdaten!AB606&lt;&gt;"",IF(Schülerdaten!G606="LOC.ID",CONCATENATE("LOC.",Schülerdaten!AU$5),Schülerdaten!G606),""),""),"")</f>
        <v/>
      </c>
      <c r="F603" s="146" t="str">
        <f>IF(A603&lt;&gt;"",IF(Schülerdaten!H606&lt;&gt;"",Schülerdaten!H606,""),"")</f>
        <v/>
      </c>
      <c r="G603" s="146" t="str">
        <f>IF(AND(A603&lt;&gt;"",Schülerdaten!AC606&lt;&gt;""),IF(Schülerdaten!AC606=TRUE,INDEX(codesex,MATCH(Schülerdaten!I606,libsex,0)),Schülerdaten!I606),"")</f>
        <v/>
      </c>
      <c r="H603" s="147" t="str">
        <f>IF(A603&lt;&gt;"",IF(Schülerdaten!J606&lt;&gt;"",Schülerdaten!J606,""),"")</f>
        <v/>
      </c>
      <c r="I603" s="148" t="str">
        <f>IF(AND(A603&lt;&gt;"",Schülerdaten!AE606&lt;&gt;""),IF(Schülerdaten!AE606=TRUE,INDEX(codenat,MATCH(Schülerdaten!K606,libnat,0)),Schülerdaten!K606),"")</f>
        <v/>
      </c>
      <c r="J603" s="148" t="str">
        <f>IF(AND(A603&lt;&gt;"",Schülerdaten!AF606&lt;&gt;""),IF(Schülerdaten!AF606=TRUE,INDEX(codelangue,MATCH(Schülerdaten!L606,liblangue,0)),Schülerdaten!L606),"")</f>
        <v/>
      </c>
      <c r="K603" s="148" t="str">
        <f>IF(AND(A603&lt;&gt;"",Schülerdaten!AH606&lt;&gt;""),IF(Schülerdaten!AH606=TRUE,IF(INDEX(codegem,MATCH(Schülerdaten!M606,libgem,0))&lt;8000,INDEX(codegem,MATCH(Schülerdaten!M606,libgem,0)),""),Schülerdaten!M606),"")</f>
        <v/>
      </c>
      <c r="L603" s="148" t="str">
        <f>IF(AND(A603&lt;&gt;"",Schülerdaten!AH606&lt;&gt;""),IF(Schülerdaten!AH606=TRUE,INDEX(codegemhist,MATCH(Schülerdaten!M606,libgem,0)),""),"")</f>
        <v/>
      </c>
      <c r="M603" s="148" t="str">
        <f>IF(AND(A603&lt;&gt;"",Schülerdaten!AH606&lt;&gt;""),IF(Schülerdaten!AH606=TRUE,IF(INDEX(codegem,MATCH(Schülerdaten!M606,libgem,0))&gt;=8000,INDEX(codegem,MATCH(Schülerdaten!M606,libgem,0)),""),Schülerdaten!M606),"")</f>
        <v/>
      </c>
      <c r="N603" s="148" t="str">
        <f>IF(AND(A603&lt;&gt;"",Schülerdaten!AI606&lt;&gt;""),IF(Schülerdaten!AI606=TRUE,INDEX(codeschart,MATCH(Schülerdaten!N606,libschart,0)),Schülerdaten!N606),"")</f>
        <v/>
      </c>
      <c r="O603" s="148" t="str">
        <f>IF(AND(A603&lt;&gt;"",Schülerdaten!O606&lt;&gt;""),Schülerdaten!O606,"")</f>
        <v/>
      </c>
      <c r="P603" s="148" t="str">
        <f>IF(AND(A603&lt;&gt;"",Schülerdaten!AK606&lt;&gt;""),IF(Schülerdaten!AK606=TRUE,INDEX(codeform,MATCH(Schülerdaten!P606,libform,0)),Schülerdaten!P606),"")</f>
        <v/>
      </c>
      <c r="Q603" s="148" t="str">
        <f>IF(AND(A603&lt;&gt;"",Schülerdaten!AL606&lt;&gt;""),IF(Schülerdaten!AL606=TRUE,INDEX(codespe,MATCH(Schülerdaten!Q606,libspe,0)),Schülerdaten!Q606),"")</f>
        <v/>
      </c>
      <c r="R603" s="148" t="str">
        <f>IF(AND(A603&lt;&gt;"",OR(Schülerdaten!AM606&lt;&gt;"",Schülerdaten!AT606=FALSE)),IF(Schülerdaten!AM606=TRUE,INDEX(codemp1,MATCH(Schülerdaten!R606,libmp1,0)),IF(Schülerdaten!AT606=FALSE,0,Schülerdaten!R606)),"")</f>
        <v/>
      </c>
      <c r="S603" s="148" t="str">
        <f t="shared" si="28"/>
        <v/>
      </c>
      <c r="T603" s="148" t="str">
        <f t="shared" si="29"/>
        <v/>
      </c>
      <c r="U603" s="148" t="str">
        <f>IF(AND(A603&lt;&gt;"",Schülerdaten!S606&lt;&gt;""),Schülerdaten!S606,"")</f>
        <v/>
      </c>
      <c r="V603" s="148" t="str">
        <f>IF(AND(A603&lt;&gt;"",Schülerdaten!T606&lt;&gt;""),Schülerdaten!T606,"")</f>
        <v/>
      </c>
      <c r="W603" s="148" t="str">
        <f>IF(AND(A603&lt;&gt;"",Schülerdaten!U606&lt;&gt;""),Schülerdaten!U606,"")</f>
        <v/>
      </c>
      <c r="X603" s="148" t="str">
        <f>IF(AND(A603&lt;&gt;"",Schülerdaten!V606&lt;&gt;""),Schülerdaten!V606,"")</f>
        <v/>
      </c>
      <c r="Y603" s="148" t="str">
        <f>IF(AND(A603&lt;&gt;"",Schülerdaten!W606&lt;&gt;""),Schülerdaten!W606,"")</f>
        <v/>
      </c>
      <c r="Z603" s="148" t="str">
        <f>IF(AND(A603&lt;&gt;"",Schülerdaten!X606&lt;&gt;""),Schülerdaten!X606,"")</f>
        <v/>
      </c>
    </row>
    <row r="604" spans="1:26" x14ac:dyDescent="0.2">
      <c r="A604" s="146" t="str">
        <f>IF(OR(Schülerdaten!$C607&lt;&gt;""),Schülerdaten!A607,"")</f>
        <v/>
      </c>
      <c r="B604" s="146" t="str">
        <f>IF(A604&lt;&gt;"",Schülerdaten!B607,"")</f>
        <v/>
      </c>
      <c r="C604" s="146" t="str">
        <f>IF(AND(A604&lt;&gt;"",Schülerdaten!F607&lt;&gt;""),IF(INDEX(codeclint,MATCH(Schülerdaten!F607,libclint,0))&lt;&gt;"",INDEX(codeclint,MATCH(Schülerdaten!F607,libclint,0)),""),"")</f>
        <v/>
      </c>
      <c r="D604" s="146" t="str">
        <f t="shared" si="27"/>
        <v/>
      </c>
      <c r="E604" s="146" t="str">
        <f>IF(A604&lt;&gt;"",IF(Schülerdaten!G607&lt;&gt;"",IF(Schülerdaten!AB607&lt;&gt;"",IF(Schülerdaten!G607="LOC.ID",CONCATENATE("LOC.",Schülerdaten!AU$5),Schülerdaten!G607),""),""),"")</f>
        <v/>
      </c>
      <c r="F604" s="146" t="str">
        <f>IF(A604&lt;&gt;"",IF(Schülerdaten!H607&lt;&gt;"",Schülerdaten!H607,""),"")</f>
        <v/>
      </c>
      <c r="G604" s="146" t="str">
        <f>IF(AND(A604&lt;&gt;"",Schülerdaten!AC607&lt;&gt;""),IF(Schülerdaten!AC607=TRUE,INDEX(codesex,MATCH(Schülerdaten!I607,libsex,0)),Schülerdaten!I607),"")</f>
        <v/>
      </c>
      <c r="H604" s="147" t="str">
        <f>IF(A604&lt;&gt;"",IF(Schülerdaten!J607&lt;&gt;"",Schülerdaten!J607,""),"")</f>
        <v/>
      </c>
      <c r="I604" s="148" t="str">
        <f>IF(AND(A604&lt;&gt;"",Schülerdaten!AE607&lt;&gt;""),IF(Schülerdaten!AE607=TRUE,INDEX(codenat,MATCH(Schülerdaten!K607,libnat,0)),Schülerdaten!K607),"")</f>
        <v/>
      </c>
      <c r="J604" s="148" t="str">
        <f>IF(AND(A604&lt;&gt;"",Schülerdaten!AF607&lt;&gt;""),IF(Schülerdaten!AF607=TRUE,INDEX(codelangue,MATCH(Schülerdaten!L607,liblangue,0)),Schülerdaten!L607),"")</f>
        <v/>
      </c>
      <c r="K604" s="148" t="str">
        <f>IF(AND(A604&lt;&gt;"",Schülerdaten!AH607&lt;&gt;""),IF(Schülerdaten!AH607=TRUE,IF(INDEX(codegem,MATCH(Schülerdaten!M607,libgem,0))&lt;8000,INDEX(codegem,MATCH(Schülerdaten!M607,libgem,0)),""),Schülerdaten!M607),"")</f>
        <v/>
      </c>
      <c r="L604" s="148" t="str">
        <f>IF(AND(A604&lt;&gt;"",Schülerdaten!AH607&lt;&gt;""),IF(Schülerdaten!AH607=TRUE,INDEX(codegemhist,MATCH(Schülerdaten!M607,libgem,0)),""),"")</f>
        <v/>
      </c>
      <c r="M604" s="148" t="str">
        <f>IF(AND(A604&lt;&gt;"",Schülerdaten!AH607&lt;&gt;""),IF(Schülerdaten!AH607=TRUE,IF(INDEX(codegem,MATCH(Schülerdaten!M607,libgem,0))&gt;=8000,INDEX(codegem,MATCH(Schülerdaten!M607,libgem,0)),""),Schülerdaten!M607),"")</f>
        <v/>
      </c>
      <c r="N604" s="148" t="str">
        <f>IF(AND(A604&lt;&gt;"",Schülerdaten!AI607&lt;&gt;""),IF(Schülerdaten!AI607=TRUE,INDEX(codeschart,MATCH(Schülerdaten!N607,libschart,0)),Schülerdaten!N607),"")</f>
        <v/>
      </c>
      <c r="O604" s="148" t="str">
        <f>IF(AND(A604&lt;&gt;"",Schülerdaten!O607&lt;&gt;""),Schülerdaten!O607,"")</f>
        <v/>
      </c>
      <c r="P604" s="148" t="str">
        <f>IF(AND(A604&lt;&gt;"",Schülerdaten!AK607&lt;&gt;""),IF(Schülerdaten!AK607=TRUE,INDEX(codeform,MATCH(Schülerdaten!P607,libform,0)),Schülerdaten!P607),"")</f>
        <v/>
      </c>
      <c r="Q604" s="148" t="str">
        <f>IF(AND(A604&lt;&gt;"",Schülerdaten!AL607&lt;&gt;""),IF(Schülerdaten!AL607=TRUE,INDEX(codespe,MATCH(Schülerdaten!Q607,libspe,0)),Schülerdaten!Q607),"")</f>
        <v/>
      </c>
      <c r="R604" s="148" t="str">
        <f>IF(AND(A604&lt;&gt;"",OR(Schülerdaten!AM607&lt;&gt;"",Schülerdaten!AT607=FALSE)),IF(Schülerdaten!AM607=TRUE,INDEX(codemp1,MATCH(Schülerdaten!R607,libmp1,0)),IF(Schülerdaten!AT607=FALSE,0,Schülerdaten!R607)),"")</f>
        <v/>
      </c>
      <c r="S604" s="148" t="str">
        <f t="shared" si="28"/>
        <v/>
      </c>
      <c r="T604" s="148" t="str">
        <f t="shared" si="29"/>
        <v/>
      </c>
      <c r="U604" s="148" t="str">
        <f>IF(AND(A604&lt;&gt;"",Schülerdaten!S607&lt;&gt;""),Schülerdaten!S607,"")</f>
        <v/>
      </c>
      <c r="V604" s="148" t="str">
        <f>IF(AND(A604&lt;&gt;"",Schülerdaten!T607&lt;&gt;""),Schülerdaten!T607,"")</f>
        <v/>
      </c>
      <c r="W604" s="148" t="str">
        <f>IF(AND(A604&lt;&gt;"",Schülerdaten!U607&lt;&gt;""),Schülerdaten!U607,"")</f>
        <v/>
      </c>
      <c r="X604" s="148" t="str">
        <f>IF(AND(A604&lt;&gt;"",Schülerdaten!V607&lt;&gt;""),Schülerdaten!V607,"")</f>
        <v/>
      </c>
      <c r="Y604" s="148" t="str">
        <f>IF(AND(A604&lt;&gt;"",Schülerdaten!W607&lt;&gt;""),Schülerdaten!W607,"")</f>
        <v/>
      </c>
      <c r="Z604" s="148" t="str">
        <f>IF(AND(A604&lt;&gt;"",Schülerdaten!X607&lt;&gt;""),Schülerdaten!X607,"")</f>
        <v/>
      </c>
    </row>
    <row r="605" spans="1:26" x14ac:dyDescent="0.2">
      <c r="A605" s="146" t="str">
        <f>IF(OR(Schülerdaten!$C608&lt;&gt;""),Schülerdaten!A608,"")</f>
        <v/>
      </c>
      <c r="B605" s="146" t="str">
        <f>IF(A605&lt;&gt;"",Schülerdaten!B608,"")</f>
        <v/>
      </c>
      <c r="C605" s="146" t="str">
        <f>IF(AND(A605&lt;&gt;"",Schülerdaten!F608&lt;&gt;""),IF(INDEX(codeclint,MATCH(Schülerdaten!F608,libclint,0))&lt;&gt;"",INDEX(codeclint,MATCH(Schülerdaten!F608,libclint,0)),""),"")</f>
        <v/>
      </c>
      <c r="D605" s="146" t="str">
        <f t="shared" si="27"/>
        <v/>
      </c>
      <c r="E605" s="146" t="str">
        <f>IF(A605&lt;&gt;"",IF(Schülerdaten!G608&lt;&gt;"",IF(Schülerdaten!AB608&lt;&gt;"",IF(Schülerdaten!G608="LOC.ID",CONCATENATE("LOC.",Schülerdaten!AU$5),Schülerdaten!G608),""),""),"")</f>
        <v/>
      </c>
      <c r="F605" s="146" t="str">
        <f>IF(A605&lt;&gt;"",IF(Schülerdaten!H608&lt;&gt;"",Schülerdaten!H608,""),"")</f>
        <v/>
      </c>
      <c r="G605" s="146" t="str">
        <f>IF(AND(A605&lt;&gt;"",Schülerdaten!AC608&lt;&gt;""),IF(Schülerdaten!AC608=TRUE,INDEX(codesex,MATCH(Schülerdaten!I608,libsex,0)),Schülerdaten!I608),"")</f>
        <v/>
      </c>
      <c r="H605" s="147" t="str">
        <f>IF(A605&lt;&gt;"",IF(Schülerdaten!J608&lt;&gt;"",Schülerdaten!J608,""),"")</f>
        <v/>
      </c>
      <c r="I605" s="148" t="str">
        <f>IF(AND(A605&lt;&gt;"",Schülerdaten!AE608&lt;&gt;""),IF(Schülerdaten!AE608=TRUE,INDEX(codenat,MATCH(Schülerdaten!K608,libnat,0)),Schülerdaten!K608),"")</f>
        <v/>
      </c>
      <c r="J605" s="148" t="str">
        <f>IF(AND(A605&lt;&gt;"",Schülerdaten!AF608&lt;&gt;""),IF(Schülerdaten!AF608=TRUE,INDEX(codelangue,MATCH(Schülerdaten!L608,liblangue,0)),Schülerdaten!L608),"")</f>
        <v/>
      </c>
      <c r="K605" s="148" t="str">
        <f>IF(AND(A605&lt;&gt;"",Schülerdaten!AH608&lt;&gt;""),IF(Schülerdaten!AH608=TRUE,IF(INDEX(codegem,MATCH(Schülerdaten!M608,libgem,0))&lt;8000,INDEX(codegem,MATCH(Schülerdaten!M608,libgem,0)),""),Schülerdaten!M608),"")</f>
        <v/>
      </c>
      <c r="L605" s="148" t="str">
        <f>IF(AND(A605&lt;&gt;"",Schülerdaten!AH608&lt;&gt;""),IF(Schülerdaten!AH608=TRUE,INDEX(codegemhist,MATCH(Schülerdaten!M608,libgem,0)),""),"")</f>
        <v/>
      </c>
      <c r="M605" s="148" t="str">
        <f>IF(AND(A605&lt;&gt;"",Schülerdaten!AH608&lt;&gt;""),IF(Schülerdaten!AH608=TRUE,IF(INDEX(codegem,MATCH(Schülerdaten!M608,libgem,0))&gt;=8000,INDEX(codegem,MATCH(Schülerdaten!M608,libgem,0)),""),Schülerdaten!M608),"")</f>
        <v/>
      </c>
      <c r="N605" s="148" t="str">
        <f>IF(AND(A605&lt;&gt;"",Schülerdaten!AI608&lt;&gt;""),IF(Schülerdaten!AI608=TRUE,INDEX(codeschart,MATCH(Schülerdaten!N608,libschart,0)),Schülerdaten!N608),"")</f>
        <v/>
      </c>
      <c r="O605" s="148" t="str">
        <f>IF(AND(A605&lt;&gt;"",Schülerdaten!O608&lt;&gt;""),Schülerdaten!O608,"")</f>
        <v/>
      </c>
      <c r="P605" s="148" t="str">
        <f>IF(AND(A605&lt;&gt;"",Schülerdaten!AK608&lt;&gt;""),IF(Schülerdaten!AK608=TRUE,INDEX(codeform,MATCH(Schülerdaten!P608,libform,0)),Schülerdaten!P608),"")</f>
        <v/>
      </c>
      <c r="Q605" s="148" t="str">
        <f>IF(AND(A605&lt;&gt;"",Schülerdaten!AL608&lt;&gt;""),IF(Schülerdaten!AL608=TRUE,INDEX(codespe,MATCH(Schülerdaten!Q608,libspe,0)),Schülerdaten!Q608),"")</f>
        <v/>
      </c>
      <c r="R605" s="148" t="str">
        <f>IF(AND(A605&lt;&gt;"",OR(Schülerdaten!AM608&lt;&gt;"",Schülerdaten!AT608=FALSE)),IF(Schülerdaten!AM608=TRUE,INDEX(codemp1,MATCH(Schülerdaten!R608,libmp1,0)),IF(Schülerdaten!AT608=FALSE,0,Schülerdaten!R608)),"")</f>
        <v/>
      </c>
      <c r="S605" s="148" t="str">
        <f t="shared" si="28"/>
        <v/>
      </c>
      <c r="T605" s="148" t="str">
        <f t="shared" si="29"/>
        <v/>
      </c>
      <c r="U605" s="148" t="str">
        <f>IF(AND(A605&lt;&gt;"",Schülerdaten!S608&lt;&gt;""),Schülerdaten!S608,"")</f>
        <v/>
      </c>
      <c r="V605" s="148" t="str">
        <f>IF(AND(A605&lt;&gt;"",Schülerdaten!T608&lt;&gt;""),Schülerdaten!T608,"")</f>
        <v/>
      </c>
      <c r="W605" s="148" t="str">
        <f>IF(AND(A605&lt;&gt;"",Schülerdaten!U608&lt;&gt;""),Schülerdaten!U608,"")</f>
        <v/>
      </c>
      <c r="X605" s="148" t="str">
        <f>IF(AND(A605&lt;&gt;"",Schülerdaten!V608&lt;&gt;""),Schülerdaten!V608,"")</f>
        <v/>
      </c>
      <c r="Y605" s="148" t="str">
        <f>IF(AND(A605&lt;&gt;"",Schülerdaten!W608&lt;&gt;""),Schülerdaten!W608,"")</f>
        <v/>
      </c>
      <c r="Z605" s="148" t="str">
        <f>IF(AND(A605&lt;&gt;"",Schülerdaten!X608&lt;&gt;""),Schülerdaten!X608,"")</f>
        <v/>
      </c>
    </row>
    <row r="606" spans="1:26" x14ac:dyDescent="0.2">
      <c r="A606" s="146" t="str">
        <f>IF(OR(Schülerdaten!$C609&lt;&gt;""),Schülerdaten!A609,"")</f>
        <v/>
      </c>
      <c r="B606" s="146" t="str">
        <f>IF(A606&lt;&gt;"",Schülerdaten!B609,"")</f>
        <v/>
      </c>
      <c r="C606" s="146" t="str">
        <f>IF(AND(A606&lt;&gt;"",Schülerdaten!F609&lt;&gt;""),IF(INDEX(codeclint,MATCH(Schülerdaten!F609,libclint,0))&lt;&gt;"",INDEX(codeclint,MATCH(Schülerdaten!F609,libclint,0)),""),"")</f>
        <v/>
      </c>
      <c r="D606" s="146" t="str">
        <f t="shared" si="27"/>
        <v/>
      </c>
      <c r="E606" s="146" t="str">
        <f>IF(A606&lt;&gt;"",IF(Schülerdaten!G609&lt;&gt;"",IF(Schülerdaten!AB609&lt;&gt;"",IF(Schülerdaten!G609="LOC.ID",CONCATENATE("LOC.",Schülerdaten!AU$5),Schülerdaten!G609),""),""),"")</f>
        <v/>
      </c>
      <c r="F606" s="146" t="str">
        <f>IF(A606&lt;&gt;"",IF(Schülerdaten!H609&lt;&gt;"",Schülerdaten!H609,""),"")</f>
        <v/>
      </c>
      <c r="G606" s="146" t="str">
        <f>IF(AND(A606&lt;&gt;"",Schülerdaten!AC609&lt;&gt;""),IF(Schülerdaten!AC609=TRUE,INDEX(codesex,MATCH(Schülerdaten!I609,libsex,0)),Schülerdaten!I609),"")</f>
        <v/>
      </c>
      <c r="H606" s="147" t="str">
        <f>IF(A606&lt;&gt;"",IF(Schülerdaten!J609&lt;&gt;"",Schülerdaten!J609,""),"")</f>
        <v/>
      </c>
      <c r="I606" s="148" t="str">
        <f>IF(AND(A606&lt;&gt;"",Schülerdaten!AE609&lt;&gt;""),IF(Schülerdaten!AE609=TRUE,INDEX(codenat,MATCH(Schülerdaten!K609,libnat,0)),Schülerdaten!K609),"")</f>
        <v/>
      </c>
      <c r="J606" s="148" t="str">
        <f>IF(AND(A606&lt;&gt;"",Schülerdaten!AF609&lt;&gt;""),IF(Schülerdaten!AF609=TRUE,INDEX(codelangue,MATCH(Schülerdaten!L609,liblangue,0)),Schülerdaten!L609),"")</f>
        <v/>
      </c>
      <c r="K606" s="148" t="str">
        <f>IF(AND(A606&lt;&gt;"",Schülerdaten!AH609&lt;&gt;""),IF(Schülerdaten!AH609=TRUE,IF(INDEX(codegem,MATCH(Schülerdaten!M609,libgem,0))&lt;8000,INDEX(codegem,MATCH(Schülerdaten!M609,libgem,0)),""),Schülerdaten!M609),"")</f>
        <v/>
      </c>
      <c r="L606" s="148" t="str">
        <f>IF(AND(A606&lt;&gt;"",Schülerdaten!AH609&lt;&gt;""),IF(Schülerdaten!AH609=TRUE,INDEX(codegemhist,MATCH(Schülerdaten!M609,libgem,0)),""),"")</f>
        <v/>
      </c>
      <c r="M606" s="148" t="str">
        <f>IF(AND(A606&lt;&gt;"",Schülerdaten!AH609&lt;&gt;""),IF(Schülerdaten!AH609=TRUE,IF(INDEX(codegem,MATCH(Schülerdaten!M609,libgem,0))&gt;=8000,INDEX(codegem,MATCH(Schülerdaten!M609,libgem,0)),""),Schülerdaten!M609),"")</f>
        <v/>
      </c>
      <c r="N606" s="148" t="str">
        <f>IF(AND(A606&lt;&gt;"",Schülerdaten!AI609&lt;&gt;""),IF(Schülerdaten!AI609=TRUE,INDEX(codeschart,MATCH(Schülerdaten!N609,libschart,0)),Schülerdaten!N609),"")</f>
        <v/>
      </c>
      <c r="O606" s="148" t="str">
        <f>IF(AND(A606&lt;&gt;"",Schülerdaten!O609&lt;&gt;""),Schülerdaten!O609,"")</f>
        <v/>
      </c>
      <c r="P606" s="148" t="str">
        <f>IF(AND(A606&lt;&gt;"",Schülerdaten!AK609&lt;&gt;""),IF(Schülerdaten!AK609=TRUE,INDEX(codeform,MATCH(Schülerdaten!P609,libform,0)),Schülerdaten!P609),"")</f>
        <v/>
      </c>
      <c r="Q606" s="148" t="str">
        <f>IF(AND(A606&lt;&gt;"",Schülerdaten!AL609&lt;&gt;""),IF(Schülerdaten!AL609=TRUE,INDEX(codespe,MATCH(Schülerdaten!Q609,libspe,0)),Schülerdaten!Q609),"")</f>
        <v/>
      </c>
      <c r="R606" s="148" t="str">
        <f>IF(AND(A606&lt;&gt;"",OR(Schülerdaten!AM609&lt;&gt;"",Schülerdaten!AT609=FALSE)),IF(Schülerdaten!AM609=TRUE,INDEX(codemp1,MATCH(Schülerdaten!R609,libmp1,0)),IF(Schülerdaten!AT609=FALSE,0,Schülerdaten!R609)),"")</f>
        <v/>
      </c>
      <c r="S606" s="148" t="str">
        <f t="shared" si="28"/>
        <v/>
      </c>
      <c r="T606" s="148" t="str">
        <f t="shared" si="29"/>
        <v/>
      </c>
      <c r="U606" s="148" t="str">
        <f>IF(AND(A606&lt;&gt;"",Schülerdaten!S609&lt;&gt;""),Schülerdaten!S609,"")</f>
        <v/>
      </c>
      <c r="V606" s="148" t="str">
        <f>IF(AND(A606&lt;&gt;"",Schülerdaten!T609&lt;&gt;""),Schülerdaten!T609,"")</f>
        <v/>
      </c>
      <c r="W606" s="148" t="str">
        <f>IF(AND(A606&lt;&gt;"",Schülerdaten!U609&lt;&gt;""),Schülerdaten!U609,"")</f>
        <v/>
      </c>
      <c r="X606" s="148" t="str">
        <f>IF(AND(A606&lt;&gt;"",Schülerdaten!V609&lt;&gt;""),Schülerdaten!V609,"")</f>
        <v/>
      </c>
      <c r="Y606" s="148" t="str">
        <f>IF(AND(A606&lt;&gt;"",Schülerdaten!W609&lt;&gt;""),Schülerdaten!W609,"")</f>
        <v/>
      </c>
      <c r="Z606" s="148" t="str">
        <f>IF(AND(A606&lt;&gt;"",Schülerdaten!X609&lt;&gt;""),Schülerdaten!X609,"")</f>
        <v/>
      </c>
    </row>
    <row r="607" spans="1:26" x14ac:dyDescent="0.2">
      <c r="A607" s="146" t="str">
        <f>IF(OR(Schülerdaten!$C610&lt;&gt;""),Schülerdaten!A610,"")</f>
        <v/>
      </c>
      <c r="B607" s="146" t="str">
        <f>IF(A607&lt;&gt;"",Schülerdaten!B610,"")</f>
        <v/>
      </c>
      <c r="C607" s="146" t="str">
        <f>IF(AND(A607&lt;&gt;"",Schülerdaten!F610&lt;&gt;""),IF(INDEX(codeclint,MATCH(Schülerdaten!F610,libclint,0))&lt;&gt;"",INDEX(codeclint,MATCH(Schülerdaten!F610,libclint,0)),""),"")</f>
        <v/>
      </c>
      <c r="D607" s="146" t="str">
        <f t="shared" si="27"/>
        <v/>
      </c>
      <c r="E607" s="146" t="str">
        <f>IF(A607&lt;&gt;"",IF(Schülerdaten!G610&lt;&gt;"",IF(Schülerdaten!AB610&lt;&gt;"",IF(Schülerdaten!G610="LOC.ID",CONCATENATE("LOC.",Schülerdaten!AU$5),Schülerdaten!G610),""),""),"")</f>
        <v/>
      </c>
      <c r="F607" s="146" t="str">
        <f>IF(A607&lt;&gt;"",IF(Schülerdaten!H610&lt;&gt;"",Schülerdaten!H610,""),"")</f>
        <v/>
      </c>
      <c r="G607" s="146" t="str">
        <f>IF(AND(A607&lt;&gt;"",Schülerdaten!AC610&lt;&gt;""),IF(Schülerdaten!AC610=TRUE,INDEX(codesex,MATCH(Schülerdaten!I610,libsex,0)),Schülerdaten!I610),"")</f>
        <v/>
      </c>
      <c r="H607" s="147" t="str">
        <f>IF(A607&lt;&gt;"",IF(Schülerdaten!J610&lt;&gt;"",Schülerdaten!J610,""),"")</f>
        <v/>
      </c>
      <c r="I607" s="148" t="str">
        <f>IF(AND(A607&lt;&gt;"",Schülerdaten!AE610&lt;&gt;""),IF(Schülerdaten!AE610=TRUE,INDEX(codenat,MATCH(Schülerdaten!K610,libnat,0)),Schülerdaten!K610),"")</f>
        <v/>
      </c>
      <c r="J607" s="148" t="str">
        <f>IF(AND(A607&lt;&gt;"",Schülerdaten!AF610&lt;&gt;""),IF(Schülerdaten!AF610=TRUE,INDEX(codelangue,MATCH(Schülerdaten!L610,liblangue,0)),Schülerdaten!L610),"")</f>
        <v/>
      </c>
      <c r="K607" s="148" t="str">
        <f>IF(AND(A607&lt;&gt;"",Schülerdaten!AH610&lt;&gt;""),IF(Schülerdaten!AH610=TRUE,IF(INDEX(codegem,MATCH(Schülerdaten!M610,libgem,0))&lt;8000,INDEX(codegem,MATCH(Schülerdaten!M610,libgem,0)),""),Schülerdaten!M610),"")</f>
        <v/>
      </c>
      <c r="L607" s="148" t="str">
        <f>IF(AND(A607&lt;&gt;"",Schülerdaten!AH610&lt;&gt;""),IF(Schülerdaten!AH610=TRUE,INDEX(codegemhist,MATCH(Schülerdaten!M610,libgem,0)),""),"")</f>
        <v/>
      </c>
      <c r="M607" s="148" t="str">
        <f>IF(AND(A607&lt;&gt;"",Schülerdaten!AH610&lt;&gt;""),IF(Schülerdaten!AH610=TRUE,IF(INDEX(codegem,MATCH(Schülerdaten!M610,libgem,0))&gt;=8000,INDEX(codegem,MATCH(Schülerdaten!M610,libgem,0)),""),Schülerdaten!M610),"")</f>
        <v/>
      </c>
      <c r="N607" s="148" t="str">
        <f>IF(AND(A607&lt;&gt;"",Schülerdaten!AI610&lt;&gt;""),IF(Schülerdaten!AI610=TRUE,INDEX(codeschart,MATCH(Schülerdaten!N610,libschart,0)),Schülerdaten!N610),"")</f>
        <v/>
      </c>
      <c r="O607" s="148" t="str">
        <f>IF(AND(A607&lt;&gt;"",Schülerdaten!O610&lt;&gt;""),Schülerdaten!O610,"")</f>
        <v/>
      </c>
      <c r="P607" s="148" t="str">
        <f>IF(AND(A607&lt;&gt;"",Schülerdaten!AK610&lt;&gt;""),IF(Schülerdaten!AK610=TRUE,INDEX(codeform,MATCH(Schülerdaten!P610,libform,0)),Schülerdaten!P610),"")</f>
        <v/>
      </c>
      <c r="Q607" s="148" t="str">
        <f>IF(AND(A607&lt;&gt;"",Schülerdaten!AL610&lt;&gt;""),IF(Schülerdaten!AL610=TRUE,INDEX(codespe,MATCH(Schülerdaten!Q610,libspe,0)),Schülerdaten!Q610),"")</f>
        <v/>
      </c>
      <c r="R607" s="148" t="str">
        <f>IF(AND(A607&lt;&gt;"",OR(Schülerdaten!AM610&lt;&gt;"",Schülerdaten!AT610=FALSE)),IF(Schülerdaten!AM610=TRUE,INDEX(codemp1,MATCH(Schülerdaten!R610,libmp1,0)),IF(Schülerdaten!AT610=FALSE,0,Schülerdaten!R610)),"")</f>
        <v/>
      </c>
      <c r="S607" s="148" t="str">
        <f t="shared" si="28"/>
        <v/>
      </c>
      <c r="T607" s="148" t="str">
        <f t="shared" si="29"/>
        <v/>
      </c>
      <c r="U607" s="148" t="str">
        <f>IF(AND(A607&lt;&gt;"",Schülerdaten!S610&lt;&gt;""),Schülerdaten!S610,"")</f>
        <v/>
      </c>
      <c r="V607" s="148" t="str">
        <f>IF(AND(A607&lt;&gt;"",Schülerdaten!T610&lt;&gt;""),Schülerdaten!T610,"")</f>
        <v/>
      </c>
      <c r="W607" s="148" t="str">
        <f>IF(AND(A607&lt;&gt;"",Schülerdaten!U610&lt;&gt;""),Schülerdaten!U610,"")</f>
        <v/>
      </c>
      <c r="X607" s="148" t="str">
        <f>IF(AND(A607&lt;&gt;"",Schülerdaten!V610&lt;&gt;""),Schülerdaten!V610,"")</f>
        <v/>
      </c>
      <c r="Y607" s="148" t="str">
        <f>IF(AND(A607&lt;&gt;"",Schülerdaten!W610&lt;&gt;""),Schülerdaten!W610,"")</f>
        <v/>
      </c>
      <c r="Z607" s="148" t="str">
        <f>IF(AND(A607&lt;&gt;"",Schülerdaten!X610&lt;&gt;""),Schülerdaten!X610,"")</f>
        <v/>
      </c>
    </row>
    <row r="608" spans="1:26" x14ac:dyDescent="0.2">
      <c r="A608" s="146" t="str">
        <f>IF(OR(Schülerdaten!$C611&lt;&gt;""),Schülerdaten!A611,"")</f>
        <v/>
      </c>
      <c r="B608" s="146" t="str">
        <f>IF(A608&lt;&gt;"",Schülerdaten!B611,"")</f>
        <v/>
      </c>
      <c r="C608" s="146" t="str">
        <f>IF(AND(A608&lt;&gt;"",Schülerdaten!F611&lt;&gt;""),IF(INDEX(codeclint,MATCH(Schülerdaten!F611,libclint,0))&lt;&gt;"",INDEX(codeclint,MATCH(Schülerdaten!F611,libclint,0)),""),"")</f>
        <v/>
      </c>
      <c r="D608" s="146" t="str">
        <f t="shared" si="27"/>
        <v/>
      </c>
      <c r="E608" s="146" t="str">
        <f>IF(A608&lt;&gt;"",IF(Schülerdaten!G611&lt;&gt;"",IF(Schülerdaten!AB611&lt;&gt;"",IF(Schülerdaten!G611="LOC.ID",CONCATENATE("LOC.",Schülerdaten!AU$5),Schülerdaten!G611),""),""),"")</f>
        <v/>
      </c>
      <c r="F608" s="146" t="str">
        <f>IF(A608&lt;&gt;"",IF(Schülerdaten!H611&lt;&gt;"",Schülerdaten!H611,""),"")</f>
        <v/>
      </c>
      <c r="G608" s="146" t="str">
        <f>IF(AND(A608&lt;&gt;"",Schülerdaten!AC611&lt;&gt;""),IF(Schülerdaten!AC611=TRUE,INDEX(codesex,MATCH(Schülerdaten!I611,libsex,0)),Schülerdaten!I611),"")</f>
        <v/>
      </c>
      <c r="H608" s="147" t="str">
        <f>IF(A608&lt;&gt;"",IF(Schülerdaten!J611&lt;&gt;"",Schülerdaten!J611,""),"")</f>
        <v/>
      </c>
      <c r="I608" s="148" t="str">
        <f>IF(AND(A608&lt;&gt;"",Schülerdaten!AE611&lt;&gt;""),IF(Schülerdaten!AE611=TRUE,INDEX(codenat,MATCH(Schülerdaten!K611,libnat,0)),Schülerdaten!K611),"")</f>
        <v/>
      </c>
      <c r="J608" s="148" t="str">
        <f>IF(AND(A608&lt;&gt;"",Schülerdaten!AF611&lt;&gt;""),IF(Schülerdaten!AF611=TRUE,INDEX(codelangue,MATCH(Schülerdaten!L611,liblangue,0)),Schülerdaten!L611),"")</f>
        <v/>
      </c>
      <c r="K608" s="148" t="str">
        <f>IF(AND(A608&lt;&gt;"",Schülerdaten!AH611&lt;&gt;""),IF(Schülerdaten!AH611=TRUE,IF(INDEX(codegem,MATCH(Schülerdaten!M611,libgem,0))&lt;8000,INDEX(codegem,MATCH(Schülerdaten!M611,libgem,0)),""),Schülerdaten!M611),"")</f>
        <v/>
      </c>
      <c r="L608" s="148" t="str">
        <f>IF(AND(A608&lt;&gt;"",Schülerdaten!AH611&lt;&gt;""),IF(Schülerdaten!AH611=TRUE,INDEX(codegemhist,MATCH(Schülerdaten!M611,libgem,0)),""),"")</f>
        <v/>
      </c>
      <c r="M608" s="148" t="str">
        <f>IF(AND(A608&lt;&gt;"",Schülerdaten!AH611&lt;&gt;""),IF(Schülerdaten!AH611=TRUE,IF(INDEX(codegem,MATCH(Schülerdaten!M611,libgem,0))&gt;=8000,INDEX(codegem,MATCH(Schülerdaten!M611,libgem,0)),""),Schülerdaten!M611),"")</f>
        <v/>
      </c>
      <c r="N608" s="148" t="str">
        <f>IF(AND(A608&lt;&gt;"",Schülerdaten!AI611&lt;&gt;""),IF(Schülerdaten!AI611=TRUE,INDEX(codeschart,MATCH(Schülerdaten!N611,libschart,0)),Schülerdaten!N611),"")</f>
        <v/>
      </c>
      <c r="O608" s="148" t="str">
        <f>IF(AND(A608&lt;&gt;"",Schülerdaten!O611&lt;&gt;""),Schülerdaten!O611,"")</f>
        <v/>
      </c>
      <c r="P608" s="148" t="str">
        <f>IF(AND(A608&lt;&gt;"",Schülerdaten!AK611&lt;&gt;""),IF(Schülerdaten!AK611=TRUE,INDEX(codeform,MATCH(Schülerdaten!P611,libform,0)),Schülerdaten!P611),"")</f>
        <v/>
      </c>
      <c r="Q608" s="148" t="str">
        <f>IF(AND(A608&lt;&gt;"",Schülerdaten!AL611&lt;&gt;""),IF(Schülerdaten!AL611=TRUE,INDEX(codespe,MATCH(Schülerdaten!Q611,libspe,0)),Schülerdaten!Q611),"")</f>
        <v/>
      </c>
      <c r="R608" s="148" t="str">
        <f>IF(AND(A608&lt;&gt;"",OR(Schülerdaten!AM611&lt;&gt;"",Schülerdaten!AT611=FALSE)),IF(Schülerdaten!AM611=TRUE,INDEX(codemp1,MATCH(Schülerdaten!R611,libmp1,0)),IF(Schülerdaten!AT611=FALSE,0,Schülerdaten!R611)),"")</f>
        <v/>
      </c>
      <c r="S608" s="148" t="str">
        <f t="shared" si="28"/>
        <v/>
      </c>
      <c r="T608" s="148" t="str">
        <f t="shared" si="29"/>
        <v/>
      </c>
      <c r="U608" s="148" t="str">
        <f>IF(AND(A608&lt;&gt;"",Schülerdaten!S611&lt;&gt;""),Schülerdaten!S611,"")</f>
        <v/>
      </c>
      <c r="V608" s="148" t="str">
        <f>IF(AND(A608&lt;&gt;"",Schülerdaten!T611&lt;&gt;""),Schülerdaten!T611,"")</f>
        <v/>
      </c>
      <c r="W608" s="148" t="str">
        <f>IF(AND(A608&lt;&gt;"",Schülerdaten!U611&lt;&gt;""),Schülerdaten!U611,"")</f>
        <v/>
      </c>
      <c r="X608" s="148" t="str">
        <f>IF(AND(A608&lt;&gt;"",Schülerdaten!V611&lt;&gt;""),Schülerdaten!V611,"")</f>
        <v/>
      </c>
      <c r="Y608" s="148" t="str">
        <f>IF(AND(A608&lt;&gt;"",Schülerdaten!W611&lt;&gt;""),Schülerdaten!W611,"")</f>
        <v/>
      </c>
      <c r="Z608" s="148" t="str">
        <f>IF(AND(A608&lt;&gt;"",Schülerdaten!X611&lt;&gt;""),Schülerdaten!X611,"")</f>
        <v/>
      </c>
    </row>
    <row r="609" spans="1:26" x14ac:dyDescent="0.2">
      <c r="A609" s="146" t="str">
        <f>IF(OR(Schülerdaten!$C612&lt;&gt;""),Schülerdaten!A612,"")</f>
        <v/>
      </c>
      <c r="B609" s="146" t="str">
        <f>IF(A609&lt;&gt;"",Schülerdaten!B612,"")</f>
        <v/>
      </c>
      <c r="C609" s="146" t="str">
        <f>IF(AND(A609&lt;&gt;"",Schülerdaten!F612&lt;&gt;""),IF(INDEX(codeclint,MATCH(Schülerdaten!F612,libclint,0))&lt;&gt;"",INDEX(codeclint,MATCH(Schülerdaten!F612,libclint,0)),""),"")</f>
        <v/>
      </c>
      <c r="D609" s="146" t="str">
        <f t="shared" si="27"/>
        <v/>
      </c>
      <c r="E609" s="146" t="str">
        <f>IF(A609&lt;&gt;"",IF(Schülerdaten!G612&lt;&gt;"",IF(Schülerdaten!AB612&lt;&gt;"",IF(Schülerdaten!G612="LOC.ID",CONCATENATE("LOC.",Schülerdaten!AU$5),Schülerdaten!G612),""),""),"")</f>
        <v/>
      </c>
      <c r="F609" s="146" t="str">
        <f>IF(A609&lt;&gt;"",IF(Schülerdaten!H612&lt;&gt;"",Schülerdaten!H612,""),"")</f>
        <v/>
      </c>
      <c r="G609" s="146" t="str">
        <f>IF(AND(A609&lt;&gt;"",Schülerdaten!AC612&lt;&gt;""),IF(Schülerdaten!AC612=TRUE,INDEX(codesex,MATCH(Schülerdaten!I612,libsex,0)),Schülerdaten!I612),"")</f>
        <v/>
      </c>
      <c r="H609" s="147" t="str">
        <f>IF(A609&lt;&gt;"",IF(Schülerdaten!J612&lt;&gt;"",Schülerdaten!J612,""),"")</f>
        <v/>
      </c>
      <c r="I609" s="148" t="str">
        <f>IF(AND(A609&lt;&gt;"",Schülerdaten!AE612&lt;&gt;""),IF(Schülerdaten!AE612=TRUE,INDEX(codenat,MATCH(Schülerdaten!K612,libnat,0)),Schülerdaten!K612),"")</f>
        <v/>
      </c>
      <c r="J609" s="148" t="str">
        <f>IF(AND(A609&lt;&gt;"",Schülerdaten!AF612&lt;&gt;""),IF(Schülerdaten!AF612=TRUE,INDEX(codelangue,MATCH(Schülerdaten!L612,liblangue,0)),Schülerdaten!L612),"")</f>
        <v/>
      </c>
      <c r="K609" s="148" t="str">
        <f>IF(AND(A609&lt;&gt;"",Schülerdaten!AH612&lt;&gt;""),IF(Schülerdaten!AH612=TRUE,IF(INDEX(codegem,MATCH(Schülerdaten!M612,libgem,0))&lt;8000,INDEX(codegem,MATCH(Schülerdaten!M612,libgem,0)),""),Schülerdaten!M612),"")</f>
        <v/>
      </c>
      <c r="L609" s="148" t="str">
        <f>IF(AND(A609&lt;&gt;"",Schülerdaten!AH612&lt;&gt;""),IF(Schülerdaten!AH612=TRUE,INDEX(codegemhist,MATCH(Schülerdaten!M612,libgem,0)),""),"")</f>
        <v/>
      </c>
      <c r="M609" s="148" t="str">
        <f>IF(AND(A609&lt;&gt;"",Schülerdaten!AH612&lt;&gt;""),IF(Schülerdaten!AH612=TRUE,IF(INDEX(codegem,MATCH(Schülerdaten!M612,libgem,0))&gt;=8000,INDEX(codegem,MATCH(Schülerdaten!M612,libgem,0)),""),Schülerdaten!M612),"")</f>
        <v/>
      </c>
      <c r="N609" s="148" t="str">
        <f>IF(AND(A609&lt;&gt;"",Schülerdaten!AI612&lt;&gt;""),IF(Schülerdaten!AI612=TRUE,INDEX(codeschart,MATCH(Schülerdaten!N612,libschart,0)),Schülerdaten!N612),"")</f>
        <v/>
      </c>
      <c r="O609" s="148" t="str">
        <f>IF(AND(A609&lt;&gt;"",Schülerdaten!O612&lt;&gt;""),Schülerdaten!O612,"")</f>
        <v/>
      </c>
      <c r="P609" s="148" t="str">
        <f>IF(AND(A609&lt;&gt;"",Schülerdaten!AK612&lt;&gt;""),IF(Schülerdaten!AK612=TRUE,INDEX(codeform,MATCH(Schülerdaten!P612,libform,0)),Schülerdaten!P612),"")</f>
        <v/>
      </c>
      <c r="Q609" s="148" t="str">
        <f>IF(AND(A609&lt;&gt;"",Schülerdaten!AL612&lt;&gt;""),IF(Schülerdaten!AL612=TRUE,INDEX(codespe,MATCH(Schülerdaten!Q612,libspe,0)),Schülerdaten!Q612),"")</f>
        <v/>
      </c>
      <c r="R609" s="148" t="str">
        <f>IF(AND(A609&lt;&gt;"",OR(Schülerdaten!AM612&lt;&gt;"",Schülerdaten!AT612=FALSE)),IF(Schülerdaten!AM612=TRUE,INDEX(codemp1,MATCH(Schülerdaten!R612,libmp1,0)),IF(Schülerdaten!AT612=FALSE,0,Schülerdaten!R612)),"")</f>
        <v/>
      </c>
      <c r="S609" s="148" t="str">
        <f t="shared" si="28"/>
        <v/>
      </c>
      <c r="T609" s="148" t="str">
        <f t="shared" si="29"/>
        <v/>
      </c>
      <c r="U609" s="148" t="str">
        <f>IF(AND(A609&lt;&gt;"",Schülerdaten!S612&lt;&gt;""),Schülerdaten!S612,"")</f>
        <v/>
      </c>
      <c r="V609" s="148" t="str">
        <f>IF(AND(A609&lt;&gt;"",Schülerdaten!T612&lt;&gt;""),Schülerdaten!T612,"")</f>
        <v/>
      </c>
      <c r="W609" s="148" t="str">
        <f>IF(AND(A609&lt;&gt;"",Schülerdaten!U612&lt;&gt;""),Schülerdaten!U612,"")</f>
        <v/>
      </c>
      <c r="X609" s="148" t="str">
        <f>IF(AND(A609&lt;&gt;"",Schülerdaten!V612&lt;&gt;""),Schülerdaten!V612,"")</f>
        <v/>
      </c>
      <c r="Y609" s="148" t="str">
        <f>IF(AND(A609&lt;&gt;"",Schülerdaten!W612&lt;&gt;""),Schülerdaten!W612,"")</f>
        <v/>
      </c>
      <c r="Z609" s="148" t="str">
        <f>IF(AND(A609&lt;&gt;"",Schülerdaten!X612&lt;&gt;""),Schülerdaten!X612,"")</f>
        <v/>
      </c>
    </row>
    <row r="610" spans="1:26" x14ac:dyDescent="0.2">
      <c r="A610" s="146" t="str">
        <f>IF(OR(Schülerdaten!$C613&lt;&gt;""),Schülerdaten!A613,"")</f>
        <v/>
      </c>
      <c r="B610" s="146" t="str">
        <f>IF(A610&lt;&gt;"",Schülerdaten!B613,"")</f>
        <v/>
      </c>
      <c r="C610" s="146" t="str">
        <f>IF(AND(A610&lt;&gt;"",Schülerdaten!F613&lt;&gt;""),IF(INDEX(codeclint,MATCH(Schülerdaten!F613,libclint,0))&lt;&gt;"",INDEX(codeclint,MATCH(Schülerdaten!F613,libclint,0)),""),"")</f>
        <v/>
      </c>
      <c r="D610" s="146" t="str">
        <f t="shared" si="27"/>
        <v/>
      </c>
      <c r="E610" s="146" t="str">
        <f>IF(A610&lt;&gt;"",IF(Schülerdaten!G613&lt;&gt;"",IF(Schülerdaten!AB613&lt;&gt;"",IF(Schülerdaten!G613="LOC.ID",CONCATENATE("LOC.",Schülerdaten!AU$5),Schülerdaten!G613),""),""),"")</f>
        <v/>
      </c>
      <c r="F610" s="146" t="str">
        <f>IF(A610&lt;&gt;"",IF(Schülerdaten!H613&lt;&gt;"",Schülerdaten!H613,""),"")</f>
        <v/>
      </c>
      <c r="G610" s="146" t="str">
        <f>IF(AND(A610&lt;&gt;"",Schülerdaten!AC613&lt;&gt;""),IF(Schülerdaten!AC613=TRUE,INDEX(codesex,MATCH(Schülerdaten!I613,libsex,0)),Schülerdaten!I613),"")</f>
        <v/>
      </c>
      <c r="H610" s="147" t="str">
        <f>IF(A610&lt;&gt;"",IF(Schülerdaten!J613&lt;&gt;"",Schülerdaten!J613,""),"")</f>
        <v/>
      </c>
      <c r="I610" s="148" t="str">
        <f>IF(AND(A610&lt;&gt;"",Schülerdaten!AE613&lt;&gt;""),IF(Schülerdaten!AE613=TRUE,INDEX(codenat,MATCH(Schülerdaten!K613,libnat,0)),Schülerdaten!K613),"")</f>
        <v/>
      </c>
      <c r="J610" s="148" t="str">
        <f>IF(AND(A610&lt;&gt;"",Schülerdaten!AF613&lt;&gt;""),IF(Schülerdaten!AF613=TRUE,INDEX(codelangue,MATCH(Schülerdaten!L613,liblangue,0)),Schülerdaten!L613),"")</f>
        <v/>
      </c>
      <c r="K610" s="148" t="str">
        <f>IF(AND(A610&lt;&gt;"",Schülerdaten!AH613&lt;&gt;""),IF(Schülerdaten!AH613=TRUE,IF(INDEX(codegem,MATCH(Schülerdaten!M613,libgem,0))&lt;8000,INDEX(codegem,MATCH(Schülerdaten!M613,libgem,0)),""),Schülerdaten!M613),"")</f>
        <v/>
      </c>
      <c r="L610" s="148" t="str">
        <f>IF(AND(A610&lt;&gt;"",Schülerdaten!AH613&lt;&gt;""),IF(Schülerdaten!AH613=TRUE,INDEX(codegemhist,MATCH(Schülerdaten!M613,libgem,0)),""),"")</f>
        <v/>
      </c>
      <c r="M610" s="148" t="str">
        <f>IF(AND(A610&lt;&gt;"",Schülerdaten!AH613&lt;&gt;""),IF(Schülerdaten!AH613=TRUE,IF(INDEX(codegem,MATCH(Schülerdaten!M613,libgem,0))&gt;=8000,INDEX(codegem,MATCH(Schülerdaten!M613,libgem,0)),""),Schülerdaten!M613),"")</f>
        <v/>
      </c>
      <c r="N610" s="148" t="str">
        <f>IF(AND(A610&lt;&gt;"",Schülerdaten!AI613&lt;&gt;""),IF(Schülerdaten!AI613=TRUE,INDEX(codeschart,MATCH(Schülerdaten!N613,libschart,0)),Schülerdaten!N613),"")</f>
        <v/>
      </c>
      <c r="O610" s="148" t="str">
        <f>IF(AND(A610&lt;&gt;"",Schülerdaten!O613&lt;&gt;""),Schülerdaten!O613,"")</f>
        <v/>
      </c>
      <c r="P610" s="148" t="str">
        <f>IF(AND(A610&lt;&gt;"",Schülerdaten!AK613&lt;&gt;""),IF(Schülerdaten!AK613=TRUE,INDEX(codeform,MATCH(Schülerdaten!P613,libform,0)),Schülerdaten!P613),"")</f>
        <v/>
      </c>
      <c r="Q610" s="148" t="str">
        <f>IF(AND(A610&lt;&gt;"",Schülerdaten!AL613&lt;&gt;""),IF(Schülerdaten!AL613=TRUE,INDEX(codespe,MATCH(Schülerdaten!Q613,libspe,0)),Schülerdaten!Q613),"")</f>
        <v/>
      </c>
      <c r="R610" s="148" t="str">
        <f>IF(AND(A610&lt;&gt;"",OR(Schülerdaten!AM613&lt;&gt;"",Schülerdaten!AT613=FALSE)),IF(Schülerdaten!AM613=TRUE,INDEX(codemp1,MATCH(Schülerdaten!R613,libmp1,0)),IF(Schülerdaten!AT613=FALSE,0,Schülerdaten!R613)),"")</f>
        <v/>
      </c>
      <c r="S610" s="148" t="str">
        <f t="shared" si="28"/>
        <v/>
      </c>
      <c r="T610" s="148" t="str">
        <f t="shared" si="29"/>
        <v/>
      </c>
      <c r="U610" s="148" t="str">
        <f>IF(AND(A610&lt;&gt;"",Schülerdaten!S613&lt;&gt;""),Schülerdaten!S613,"")</f>
        <v/>
      </c>
      <c r="V610" s="148" t="str">
        <f>IF(AND(A610&lt;&gt;"",Schülerdaten!T613&lt;&gt;""),Schülerdaten!T613,"")</f>
        <v/>
      </c>
      <c r="W610" s="148" t="str">
        <f>IF(AND(A610&lt;&gt;"",Schülerdaten!U613&lt;&gt;""),Schülerdaten!U613,"")</f>
        <v/>
      </c>
      <c r="X610" s="148" t="str">
        <f>IF(AND(A610&lt;&gt;"",Schülerdaten!V613&lt;&gt;""),Schülerdaten!V613,"")</f>
        <v/>
      </c>
      <c r="Y610" s="148" t="str">
        <f>IF(AND(A610&lt;&gt;"",Schülerdaten!W613&lt;&gt;""),Schülerdaten!W613,"")</f>
        <v/>
      </c>
      <c r="Z610" s="148" t="str">
        <f>IF(AND(A610&lt;&gt;"",Schülerdaten!X613&lt;&gt;""),Schülerdaten!X613,"")</f>
        <v/>
      </c>
    </row>
    <row r="611" spans="1:26" x14ac:dyDescent="0.2">
      <c r="A611" s="146" t="str">
        <f>IF(OR(Schülerdaten!$C614&lt;&gt;""),Schülerdaten!A614,"")</f>
        <v/>
      </c>
      <c r="B611" s="146" t="str">
        <f>IF(A611&lt;&gt;"",Schülerdaten!B614,"")</f>
        <v/>
      </c>
      <c r="C611" s="146" t="str">
        <f>IF(AND(A611&lt;&gt;"",Schülerdaten!F614&lt;&gt;""),IF(INDEX(codeclint,MATCH(Schülerdaten!F614,libclint,0))&lt;&gt;"",INDEX(codeclint,MATCH(Schülerdaten!F614,libclint,0)),""),"")</f>
        <v/>
      </c>
      <c r="D611" s="146" t="str">
        <f t="shared" si="27"/>
        <v/>
      </c>
      <c r="E611" s="146" t="str">
        <f>IF(A611&lt;&gt;"",IF(Schülerdaten!G614&lt;&gt;"",IF(Schülerdaten!AB614&lt;&gt;"",IF(Schülerdaten!G614="LOC.ID",CONCATENATE("LOC.",Schülerdaten!AU$5),Schülerdaten!G614),""),""),"")</f>
        <v/>
      </c>
      <c r="F611" s="146" t="str">
        <f>IF(A611&lt;&gt;"",IF(Schülerdaten!H614&lt;&gt;"",Schülerdaten!H614,""),"")</f>
        <v/>
      </c>
      <c r="G611" s="146" t="str">
        <f>IF(AND(A611&lt;&gt;"",Schülerdaten!AC614&lt;&gt;""),IF(Schülerdaten!AC614=TRUE,INDEX(codesex,MATCH(Schülerdaten!I614,libsex,0)),Schülerdaten!I614),"")</f>
        <v/>
      </c>
      <c r="H611" s="147" t="str">
        <f>IF(A611&lt;&gt;"",IF(Schülerdaten!J614&lt;&gt;"",Schülerdaten!J614,""),"")</f>
        <v/>
      </c>
      <c r="I611" s="148" t="str">
        <f>IF(AND(A611&lt;&gt;"",Schülerdaten!AE614&lt;&gt;""),IF(Schülerdaten!AE614=TRUE,INDEX(codenat,MATCH(Schülerdaten!K614,libnat,0)),Schülerdaten!K614),"")</f>
        <v/>
      </c>
      <c r="J611" s="148" t="str">
        <f>IF(AND(A611&lt;&gt;"",Schülerdaten!AF614&lt;&gt;""),IF(Schülerdaten!AF614=TRUE,INDEX(codelangue,MATCH(Schülerdaten!L614,liblangue,0)),Schülerdaten!L614),"")</f>
        <v/>
      </c>
      <c r="K611" s="148" t="str">
        <f>IF(AND(A611&lt;&gt;"",Schülerdaten!AH614&lt;&gt;""),IF(Schülerdaten!AH614=TRUE,IF(INDEX(codegem,MATCH(Schülerdaten!M614,libgem,0))&lt;8000,INDEX(codegem,MATCH(Schülerdaten!M614,libgem,0)),""),Schülerdaten!M614),"")</f>
        <v/>
      </c>
      <c r="L611" s="148" t="str">
        <f>IF(AND(A611&lt;&gt;"",Schülerdaten!AH614&lt;&gt;""),IF(Schülerdaten!AH614=TRUE,INDEX(codegemhist,MATCH(Schülerdaten!M614,libgem,0)),""),"")</f>
        <v/>
      </c>
      <c r="M611" s="148" t="str">
        <f>IF(AND(A611&lt;&gt;"",Schülerdaten!AH614&lt;&gt;""),IF(Schülerdaten!AH614=TRUE,IF(INDEX(codegem,MATCH(Schülerdaten!M614,libgem,0))&gt;=8000,INDEX(codegem,MATCH(Schülerdaten!M614,libgem,0)),""),Schülerdaten!M614),"")</f>
        <v/>
      </c>
      <c r="N611" s="148" t="str">
        <f>IF(AND(A611&lt;&gt;"",Schülerdaten!AI614&lt;&gt;""),IF(Schülerdaten!AI614=TRUE,INDEX(codeschart,MATCH(Schülerdaten!N614,libschart,0)),Schülerdaten!N614),"")</f>
        <v/>
      </c>
      <c r="O611" s="148" t="str">
        <f>IF(AND(A611&lt;&gt;"",Schülerdaten!O614&lt;&gt;""),Schülerdaten!O614,"")</f>
        <v/>
      </c>
      <c r="P611" s="148" t="str">
        <f>IF(AND(A611&lt;&gt;"",Schülerdaten!AK614&lt;&gt;""),IF(Schülerdaten!AK614=TRUE,INDEX(codeform,MATCH(Schülerdaten!P614,libform,0)),Schülerdaten!P614),"")</f>
        <v/>
      </c>
      <c r="Q611" s="148" t="str">
        <f>IF(AND(A611&lt;&gt;"",Schülerdaten!AL614&lt;&gt;""),IF(Schülerdaten!AL614=TRUE,INDEX(codespe,MATCH(Schülerdaten!Q614,libspe,0)),Schülerdaten!Q614),"")</f>
        <v/>
      </c>
      <c r="R611" s="148" t="str">
        <f>IF(AND(A611&lt;&gt;"",OR(Schülerdaten!AM614&lt;&gt;"",Schülerdaten!AT614=FALSE)),IF(Schülerdaten!AM614=TRUE,INDEX(codemp1,MATCH(Schülerdaten!R614,libmp1,0)),IF(Schülerdaten!AT614=FALSE,0,Schülerdaten!R614)),"")</f>
        <v/>
      </c>
      <c r="S611" s="148" t="str">
        <f t="shared" si="28"/>
        <v/>
      </c>
      <c r="T611" s="148" t="str">
        <f t="shared" si="29"/>
        <v/>
      </c>
      <c r="U611" s="148" t="str">
        <f>IF(AND(A611&lt;&gt;"",Schülerdaten!S614&lt;&gt;""),Schülerdaten!S614,"")</f>
        <v/>
      </c>
      <c r="V611" s="148" t="str">
        <f>IF(AND(A611&lt;&gt;"",Schülerdaten!T614&lt;&gt;""),Schülerdaten!T614,"")</f>
        <v/>
      </c>
      <c r="W611" s="148" t="str">
        <f>IF(AND(A611&lt;&gt;"",Schülerdaten!U614&lt;&gt;""),Schülerdaten!U614,"")</f>
        <v/>
      </c>
      <c r="X611" s="148" t="str">
        <f>IF(AND(A611&lt;&gt;"",Schülerdaten!V614&lt;&gt;""),Schülerdaten!V614,"")</f>
        <v/>
      </c>
      <c r="Y611" s="148" t="str">
        <f>IF(AND(A611&lt;&gt;"",Schülerdaten!W614&lt;&gt;""),Schülerdaten!W614,"")</f>
        <v/>
      </c>
      <c r="Z611" s="148" t="str">
        <f>IF(AND(A611&lt;&gt;"",Schülerdaten!X614&lt;&gt;""),Schülerdaten!X614,"")</f>
        <v/>
      </c>
    </row>
    <row r="612" spans="1:26" x14ac:dyDescent="0.2">
      <c r="A612" s="146" t="str">
        <f>IF(OR(Schülerdaten!$C615&lt;&gt;""),Schülerdaten!A615,"")</f>
        <v/>
      </c>
      <c r="B612" s="146" t="str">
        <f>IF(A612&lt;&gt;"",Schülerdaten!B615,"")</f>
        <v/>
      </c>
      <c r="C612" s="146" t="str">
        <f>IF(AND(A612&lt;&gt;"",Schülerdaten!F615&lt;&gt;""),IF(INDEX(codeclint,MATCH(Schülerdaten!F615,libclint,0))&lt;&gt;"",INDEX(codeclint,MATCH(Schülerdaten!F615,libclint,0)),""),"")</f>
        <v/>
      </c>
      <c r="D612" s="146" t="str">
        <f t="shared" si="27"/>
        <v/>
      </c>
      <c r="E612" s="146" t="str">
        <f>IF(A612&lt;&gt;"",IF(Schülerdaten!G615&lt;&gt;"",IF(Schülerdaten!AB615&lt;&gt;"",IF(Schülerdaten!G615="LOC.ID",CONCATENATE("LOC.",Schülerdaten!AU$5),Schülerdaten!G615),""),""),"")</f>
        <v/>
      </c>
      <c r="F612" s="146" t="str">
        <f>IF(A612&lt;&gt;"",IF(Schülerdaten!H615&lt;&gt;"",Schülerdaten!H615,""),"")</f>
        <v/>
      </c>
      <c r="G612" s="146" t="str">
        <f>IF(AND(A612&lt;&gt;"",Schülerdaten!AC615&lt;&gt;""),IF(Schülerdaten!AC615=TRUE,INDEX(codesex,MATCH(Schülerdaten!I615,libsex,0)),Schülerdaten!I615),"")</f>
        <v/>
      </c>
      <c r="H612" s="147" t="str">
        <f>IF(A612&lt;&gt;"",IF(Schülerdaten!J615&lt;&gt;"",Schülerdaten!J615,""),"")</f>
        <v/>
      </c>
      <c r="I612" s="148" t="str">
        <f>IF(AND(A612&lt;&gt;"",Schülerdaten!AE615&lt;&gt;""),IF(Schülerdaten!AE615=TRUE,INDEX(codenat,MATCH(Schülerdaten!K615,libnat,0)),Schülerdaten!K615),"")</f>
        <v/>
      </c>
      <c r="J612" s="148" t="str">
        <f>IF(AND(A612&lt;&gt;"",Schülerdaten!AF615&lt;&gt;""),IF(Schülerdaten!AF615=TRUE,INDEX(codelangue,MATCH(Schülerdaten!L615,liblangue,0)),Schülerdaten!L615),"")</f>
        <v/>
      </c>
      <c r="K612" s="148" t="str">
        <f>IF(AND(A612&lt;&gt;"",Schülerdaten!AH615&lt;&gt;""),IF(Schülerdaten!AH615=TRUE,IF(INDEX(codegem,MATCH(Schülerdaten!M615,libgem,0))&lt;8000,INDEX(codegem,MATCH(Schülerdaten!M615,libgem,0)),""),Schülerdaten!M615),"")</f>
        <v/>
      </c>
      <c r="L612" s="148" t="str">
        <f>IF(AND(A612&lt;&gt;"",Schülerdaten!AH615&lt;&gt;""),IF(Schülerdaten!AH615=TRUE,INDEX(codegemhist,MATCH(Schülerdaten!M615,libgem,0)),""),"")</f>
        <v/>
      </c>
      <c r="M612" s="148" t="str">
        <f>IF(AND(A612&lt;&gt;"",Schülerdaten!AH615&lt;&gt;""),IF(Schülerdaten!AH615=TRUE,IF(INDEX(codegem,MATCH(Schülerdaten!M615,libgem,0))&gt;=8000,INDEX(codegem,MATCH(Schülerdaten!M615,libgem,0)),""),Schülerdaten!M615),"")</f>
        <v/>
      </c>
      <c r="N612" s="148" t="str">
        <f>IF(AND(A612&lt;&gt;"",Schülerdaten!AI615&lt;&gt;""),IF(Schülerdaten!AI615=TRUE,INDEX(codeschart,MATCH(Schülerdaten!N615,libschart,0)),Schülerdaten!N615),"")</f>
        <v/>
      </c>
      <c r="O612" s="148" t="str">
        <f>IF(AND(A612&lt;&gt;"",Schülerdaten!O615&lt;&gt;""),Schülerdaten!O615,"")</f>
        <v/>
      </c>
      <c r="P612" s="148" t="str">
        <f>IF(AND(A612&lt;&gt;"",Schülerdaten!AK615&lt;&gt;""),IF(Schülerdaten!AK615=TRUE,INDEX(codeform,MATCH(Schülerdaten!P615,libform,0)),Schülerdaten!P615),"")</f>
        <v/>
      </c>
      <c r="Q612" s="148" t="str">
        <f>IF(AND(A612&lt;&gt;"",Schülerdaten!AL615&lt;&gt;""),IF(Schülerdaten!AL615=TRUE,INDEX(codespe,MATCH(Schülerdaten!Q615,libspe,0)),Schülerdaten!Q615),"")</f>
        <v/>
      </c>
      <c r="R612" s="148" t="str">
        <f>IF(AND(A612&lt;&gt;"",OR(Schülerdaten!AM615&lt;&gt;"",Schülerdaten!AT615=FALSE)),IF(Schülerdaten!AM615=TRUE,INDEX(codemp1,MATCH(Schülerdaten!R615,libmp1,0)),IF(Schülerdaten!AT615=FALSE,0,Schülerdaten!R615)),"")</f>
        <v/>
      </c>
      <c r="S612" s="148" t="str">
        <f t="shared" si="28"/>
        <v/>
      </c>
      <c r="T612" s="148" t="str">
        <f t="shared" si="29"/>
        <v/>
      </c>
      <c r="U612" s="148" t="str">
        <f>IF(AND(A612&lt;&gt;"",Schülerdaten!S615&lt;&gt;""),Schülerdaten!S615,"")</f>
        <v/>
      </c>
      <c r="V612" s="148" t="str">
        <f>IF(AND(A612&lt;&gt;"",Schülerdaten!T615&lt;&gt;""),Schülerdaten!T615,"")</f>
        <v/>
      </c>
      <c r="W612" s="148" t="str">
        <f>IF(AND(A612&lt;&gt;"",Schülerdaten!U615&lt;&gt;""),Schülerdaten!U615,"")</f>
        <v/>
      </c>
      <c r="X612" s="148" t="str">
        <f>IF(AND(A612&lt;&gt;"",Schülerdaten!V615&lt;&gt;""),Schülerdaten!V615,"")</f>
        <v/>
      </c>
      <c r="Y612" s="148" t="str">
        <f>IF(AND(A612&lt;&gt;"",Schülerdaten!W615&lt;&gt;""),Schülerdaten!W615,"")</f>
        <v/>
      </c>
      <c r="Z612" s="148" t="str">
        <f>IF(AND(A612&lt;&gt;"",Schülerdaten!X615&lt;&gt;""),Schülerdaten!X615,"")</f>
        <v/>
      </c>
    </row>
    <row r="613" spans="1:26" x14ac:dyDescent="0.2">
      <c r="A613" s="146" t="str">
        <f>IF(OR(Schülerdaten!$C616&lt;&gt;""),Schülerdaten!A616,"")</f>
        <v/>
      </c>
      <c r="B613" s="146" t="str">
        <f>IF(A613&lt;&gt;"",Schülerdaten!B616,"")</f>
        <v/>
      </c>
      <c r="C613" s="146" t="str">
        <f>IF(AND(A613&lt;&gt;"",Schülerdaten!F616&lt;&gt;""),IF(INDEX(codeclint,MATCH(Schülerdaten!F616,libclint,0))&lt;&gt;"",INDEX(codeclint,MATCH(Schülerdaten!F616,libclint,0)),""),"")</f>
        <v/>
      </c>
      <c r="D613" s="146" t="str">
        <f t="shared" si="27"/>
        <v/>
      </c>
      <c r="E613" s="146" t="str">
        <f>IF(A613&lt;&gt;"",IF(Schülerdaten!G616&lt;&gt;"",IF(Schülerdaten!AB616&lt;&gt;"",IF(Schülerdaten!G616="LOC.ID",CONCATENATE("LOC.",Schülerdaten!AU$5),Schülerdaten!G616),""),""),"")</f>
        <v/>
      </c>
      <c r="F613" s="146" t="str">
        <f>IF(A613&lt;&gt;"",IF(Schülerdaten!H616&lt;&gt;"",Schülerdaten!H616,""),"")</f>
        <v/>
      </c>
      <c r="G613" s="146" t="str">
        <f>IF(AND(A613&lt;&gt;"",Schülerdaten!AC616&lt;&gt;""),IF(Schülerdaten!AC616=TRUE,INDEX(codesex,MATCH(Schülerdaten!I616,libsex,0)),Schülerdaten!I616),"")</f>
        <v/>
      </c>
      <c r="H613" s="147" t="str">
        <f>IF(A613&lt;&gt;"",IF(Schülerdaten!J616&lt;&gt;"",Schülerdaten!J616,""),"")</f>
        <v/>
      </c>
      <c r="I613" s="148" t="str">
        <f>IF(AND(A613&lt;&gt;"",Schülerdaten!AE616&lt;&gt;""),IF(Schülerdaten!AE616=TRUE,INDEX(codenat,MATCH(Schülerdaten!K616,libnat,0)),Schülerdaten!K616),"")</f>
        <v/>
      </c>
      <c r="J613" s="148" t="str">
        <f>IF(AND(A613&lt;&gt;"",Schülerdaten!AF616&lt;&gt;""),IF(Schülerdaten!AF616=TRUE,INDEX(codelangue,MATCH(Schülerdaten!L616,liblangue,0)),Schülerdaten!L616),"")</f>
        <v/>
      </c>
      <c r="K613" s="148" t="str">
        <f>IF(AND(A613&lt;&gt;"",Schülerdaten!AH616&lt;&gt;""),IF(Schülerdaten!AH616=TRUE,IF(INDEX(codegem,MATCH(Schülerdaten!M616,libgem,0))&lt;8000,INDEX(codegem,MATCH(Schülerdaten!M616,libgem,0)),""),Schülerdaten!M616),"")</f>
        <v/>
      </c>
      <c r="L613" s="148" t="str">
        <f>IF(AND(A613&lt;&gt;"",Schülerdaten!AH616&lt;&gt;""),IF(Schülerdaten!AH616=TRUE,INDEX(codegemhist,MATCH(Schülerdaten!M616,libgem,0)),""),"")</f>
        <v/>
      </c>
      <c r="M613" s="148" t="str">
        <f>IF(AND(A613&lt;&gt;"",Schülerdaten!AH616&lt;&gt;""),IF(Schülerdaten!AH616=TRUE,IF(INDEX(codegem,MATCH(Schülerdaten!M616,libgem,0))&gt;=8000,INDEX(codegem,MATCH(Schülerdaten!M616,libgem,0)),""),Schülerdaten!M616),"")</f>
        <v/>
      </c>
      <c r="N613" s="148" t="str">
        <f>IF(AND(A613&lt;&gt;"",Schülerdaten!AI616&lt;&gt;""),IF(Schülerdaten!AI616=TRUE,INDEX(codeschart,MATCH(Schülerdaten!N616,libschart,0)),Schülerdaten!N616),"")</f>
        <v/>
      </c>
      <c r="O613" s="148" t="str">
        <f>IF(AND(A613&lt;&gt;"",Schülerdaten!O616&lt;&gt;""),Schülerdaten!O616,"")</f>
        <v/>
      </c>
      <c r="P613" s="148" t="str">
        <f>IF(AND(A613&lt;&gt;"",Schülerdaten!AK616&lt;&gt;""),IF(Schülerdaten!AK616=TRUE,INDEX(codeform,MATCH(Schülerdaten!P616,libform,0)),Schülerdaten!P616),"")</f>
        <v/>
      </c>
      <c r="Q613" s="148" t="str">
        <f>IF(AND(A613&lt;&gt;"",Schülerdaten!AL616&lt;&gt;""),IF(Schülerdaten!AL616=TRUE,INDEX(codespe,MATCH(Schülerdaten!Q616,libspe,0)),Schülerdaten!Q616),"")</f>
        <v/>
      </c>
      <c r="R613" s="148" t="str">
        <f>IF(AND(A613&lt;&gt;"",OR(Schülerdaten!AM616&lt;&gt;"",Schülerdaten!AT616=FALSE)),IF(Schülerdaten!AM616=TRUE,INDEX(codemp1,MATCH(Schülerdaten!R616,libmp1,0)),IF(Schülerdaten!AT616=FALSE,0,Schülerdaten!R616)),"")</f>
        <v/>
      </c>
      <c r="S613" s="148" t="str">
        <f t="shared" si="28"/>
        <v/>
      </c>
      <c r="T613" s="148" t="str">
        <f t="shared" si="29"/>
        <v/>
      </c>
      <c r="U613" s="148" t="str">
        <f>IF(AND(A613&lt;&gt;"",Schülerdaten!S616&lt;&gt;""),Schülerdaten!S616,"")</f>
        <v/>
      </c>
      <c r="V613" s="148" t="str">
        <f>IF(AND(A613&lt;&gt;"",Schülerdaten!T616&lt;&gt;""),Schülerdaten!T616,"")</f>
        <v/>
      </c>
      <c r="W613" s="148" t="str">
        <f>IF(AND(A613&lt;&gt;"",Schülerdaten!U616&lt;&gt;""),Schülerdaten!U616,"")</f>
        <v/>
      </c>
      <c r="X613" s="148" t="str">
        <f>IF(AND(A613&lt;&gt;"",Schülerdaten!V616&lt;&gt;""),Schülerdaten!V616,"")</f>
        <v/>
      </c>
      <c r="Y613" s="148" t="str">
        <f>IF(AND(A613&lt;&gt;"",Schülerdaten!W616&lt;&gt;""),Schülerdaten!W616,"")</f>
        <v/>
      </c>
      <c r="Z613" s="148" t="str">
        <f>IF(AND(A613&lt;&gt;"",Schülerdaten!X616&lt;&gt;""),Schülerdaten!X616,"")</f>
        <v/>
      </c>
    </row>
    <row r="614" spans="1:26" x14ac:dyDescent="0.2">
      <c r="A614" s="146" t="str">
        <f>IF(OR(Schülerdaten!$C617&lt;&gt;""),Schülerdaten!A617,"")</f>
        <v/>
      </c>
      <c r="B614" s="146" t="str">
        <f>IF(A614&lt;&gt;"",Schülerdaten!B617,"")</f>
        <v/>
      </c>
      <c r="C614" s="146" t="str">
        <f>IF(AND(A614&lt;&gt;"",Schülerdaten!F617&lt;&gt;""),IF(INDEX(codeclint,MATCH(Schülerdaten!F617,libclint,0))&lt;&gt;"",INDEX(codeclint,MATCH(Schülerdaten!F617,libclint,0)),""),"")</f>
        <v/>
      </c>
      <c r="D614" s="146" t="str">
        <f t="shared" si="27"/>
        <v/>
      </c>
      <c r="E614" s="146" t="str">
        <f>IF(A614&lt;&gt;"",IF(Schülerdaten!G617&lt;&gt;"",IF(Schülerdaten!AB617&lt;&gt;"",IF(Schülerdaten!G617="LOC.ID",CONCATENATE("LOC.",Schülerdaten!AU$5),Schülerdaten!G617),""),""),"")</f>
        <v/>
      </c>
      <c r="F614" s="146" t="str">
        <f>IF(A614&lt;&gt;"",IF(Schülerdaten!H617&lt;&gt;"",Schülerdaten!H617,""),"")</f>
        <v/>
      </c>
      <c r="G614" s="146" t="str">
        <f>IF(AND(A614&lt;&gt;"",Schülerdaten!AC617&lt;&gt;""),IF(Schülerdaten!AC617=TRUE,INDEX(codesex,MATCH(Schülerdaten!I617,libsex,0)),Schülerdaten!I617),"")</f>
        <v/>
      </c>
      <c r="H614" s="147" t="str">
        <f>IF(A614&lt;&gt;"",IF(Schülerdaten!J617&lt;&gt;"",Schülerdaten!J617,""),"")</f>
        <v/>
      </c>
      <c r="I614" s="148" t="str">
        <f>IF(AND(A614&lt;&gt;"",Schülerdaten!AE617&lt;&gt;""),IF(Schülerdaten!AE617=TRUE,INDEX(codenat,MATCH(Schülerdaten!K617,libnat,0)),Schülerdaten!K617),"")</f>
        <v/>
      </c>
      <c r="J614" s="148" t="str">
        <f>IF(AND(A614&lt;&gt;"",Schülerdaten!AF617&lt;&gt;""),IF(Schülerdaten!AF617=TRUE,INDEX(codelangue,MATCH(Schülerdaten!L617,liblangue,0)),Schülerdaten!L617),"")</f>
        <v/>
      </c>
      <c r="K614" s="148" t="str">
        <f>IF(AND(A614&lt;&gt;"",Schülerdaten!AH617&lt;&gt;""),IF(Schülerdaten!AH617=TRUE,IF(INDEX(codegem,MATCH(Schülerdaten!M617,libgem,0))&lt;8000,INDEX(codegem,MATCH(Schülerdaten!M617,libgem,0)),""),Schülerdaten!M617),"")</f>
        <v/>
      </c>
      <c r="L614" s="148" t="str">
        <f>IF(AND(A614&lt;&gt;"",Schülerdaten!AH617&lt;&gt;""),IF(Schülerdaten!AH617=TRUE,INDEX(codegemhist,MATCH(Schülerdaten!M617,libgem,0)),""),"")</f>
        <v/>
      </c>
      <c r="M614" s="148" t="str">
        <f>IF(AND(A614&lt;&gt;"",Schülerdaten!AH617&lt;&gt;""),IF(Schülerdaten!AH617=TRUE,IF(INDEX(codegem,MATCH(Schülerdaten!M617,libgem,0))&gt;=8000,INDEX(codegem,MATCH(Schülerdaten!M617,libgem,0)),""),Schülerdaten!M617),"")</f>
        <v/>
      </c>
      <c r="N614" s="148" t="str">
        <f>IF(AND(A614&lt;&gt;"",Schülerdaten!AI617&lt;&gt;""),IF(Schülerdaten!AI617=TRUE,INDEX(codeschart,MATCH(Schülerdaten!N617,libschart,0)),Schülerdaten!N617),"")</f>
        <v/>
      </c>
      <c r="O614" s="148" t="str">
        <f>IF(AND(A614&lt;&gt;"",Schülerdaten!O617&lt;&gt;""),Schülerdaten!O617,"")</f>
        <v/>
      </c>
      <c r="P614" s="148" t="str">
        <f>IF(AND(A614&lt;&gt;"",Schülerdaten!AK617&lt;&gt;""),IF(Schülerdaten!AK617=TRUE,INDEX(codeform,MATCH(Schülerdaten!P617,libform,0)),Schülerdaten!P617),"")</f>
        <v/>
      </c>
      <c r="Q614" s="148" t="str">
        <f>IF(AND(A614&lt;&gt;"",Schülerdaten!AL617&lt;&gt;""),IF(Schülerdaten!AL617=TRUE,INDEX(codespe,MATCH(Schülerdaten!Q617,libspe,0)),Schülerdaten!Q617),"")</f>
        <v/>
      </c>
      <c r="R614" s="148" t="str">
        <f>IF(AND(A614&lt;&gt;"",OR(Schülerdaten!AM617&lt;&gt;"",Schülerdaten!AT617=FALSE)),IF(Schülerdaten!AM617=TRUE,INDEX(codemp1,MATCH(Schülerdaten!R617,libmp1,0)),IF(Schülerdaten!AT617=FALSE,0,Schülerdaten!R617)),"")</f>
        <v/>
      </c>
      <c r="S614" s="148" t="str">
        <f t="shared" si="28"/>
        <v/>
      </c>
      <c r="T614" s="148" t="str">
        <f t="shared" si="29"/>
        <v/>
      </c>
      <c r="U614" s="148" t="str">
        <f>IF(AND(A614&lt;&gt;"",Schülerdaten!S617&lt;&gt;""),Schülerdaten!S617,"")</f>
        <v/>
      </c>
      <c r="V614" s="148" t="str">
        <f>IF(AND(A614&lt;&gt;"",Schülerdaten!T617&lt;&gt;""),Schülerdaten!T617,"")</f>
        <v/>
      </c>
      <c r="W614" s="148" t="str">
        <f>IF(AND(A614&lt;&gt;"",Schülerdaten!U617&lt;&gt;""),Schülerdaten!U617,"")</f>
        <v/>
      </c>
      <c r="X614" s="148" t="str">
        <f>IF(AND(A614&lt;&gt;"",Schülerdaten!V617&lt;&gt;""),Schülerdaten!V617,"")</f>
        <v/>
      </c>
      <c r="Y614" s="148" t="str">
        <f>IF(AND(A614&lt;&gt;"",Schülerdaten!W617&lt;&gt;""),Schülerdaten!W617,"")</f>
        <v/>
      </c>
      <c r="Z614" s="148" t="str">
        <f>IF(AND(A614&lt;&gt;"",Schülerdaten!X617&lt;&gt;""),Schülerdaten!X617,"")</f>
        <v/>
      </c>
    </row>
    <row r="615" spans="1:26" x14ac:dyDescent="0.2">
      <c r="A615" s="146" t="str">
        <f>IF(OR(Schülerdaten!$C618&lt;&gt;""),Schülerdaten!A618,"")</f>
        <v/>
      </c>
      <c r="B615" s="146" t="str">
        <f>IF(A615&lt;&gt;"",Schülerdaten!B618,"")</f>
        <v/>
      </c>
      <c r="C615" s="146" t="str">
        <f>IF(AND(A615&lt;&gt;"",Schülerdaten!F618&lt;&gt;""),IF(INDEX(codeclint,MATCH(Schülerdaten!F618,libclint,0))&lt;&gt;"",INDEX(codeclint,MATCH(Schülerdaten!F618,libclint,0)),""),"")</f>
        <v/>
      </c>
      <c r="D615" s="146" t="str">
        <f t="shared" si="27"/>
        <v/>
      </c>
      <c r="E615" s="146" t="str">
        <f>IF(A615&lt;&gt;"",IF(Schülerdaten!G618&lt;&gt;"",IF(Schülerdaten!AB618&lt;&gt;"",IF(Schülerdaten!G618="LOC.ID",CONCATENATE("LOC.",Schülerdaten!AU$5),Schülerdaten!G618),""),""),"")</f>
        <v/>
      </c>
      <c r="F615" s="146" t="str">
        <f>IF(A615&lt;&gt;"",IF(Schülerdaten!H618&lt;&gt;"",Schülerdaten!H618,""),"")</f>
        <v/>
      </c>
      <c r="G615" s="146" t="str">
        <f>IF(AND(A615&lt;&gt;"",Schülerdaten!AC618&lt;&gt;""),IF(Schülerdaten!AC618=TRUE,INDEX(codesex,MATCH(Schülerdaten!I618,libsex,0)),Schülerdaten!I618),"")</f>
        <v/>
      </c>
      <c r="H615" s="147" t="str">
        <f>IF(A615&lt;&gt;"",IF(Schülerdaten!J618&lt;&gt;"",Schülerdaten!J618,""),"")</f>
        <v/>
      </c>
      <c r="I615" s="148" t="str">
        <f>IF(AND(A615&lt;&gt;"",Schülerdaten!AE618&lt;&gt;""),IF(Schülerdaten!AE618=TRUE,INDEX(codenat,MATCH(Schülerdaten!K618,libnat,0)),Schülerdaten!K618),"")</f>
        <v/>
      </c>
      <c r="J615" s="148" t="str">
        <f>IF(AND(A615&lt;&gt;"",Schülerdaten!AF618&lt;&gt;""),IF(Schülerdaten!AF618=TRUE,INDEX(codelangue,MATCH(Schülerdaten!L618,liblangue,0)),Schülerdaten!L618),"")</f>
        <v/>
      </c>
      <c r="K615" s="148" t="str">
        <f>IF(AND(A615&lt;&gt;"",Schülerdaten!AH618&lt;&gt;""),IF(Schülerdaten!AH618=TRUE,IF(INDEX(codegem,MATCH(Schülerdaten!M618,libgem,0))&lt;8000,INDEX(codegem,MATCH(Schülerdaten!M618,libgem,0)),""),Schülerdaten!M618),"")</f>
        <v/>
      </c>
      <c r="L615" s="148" t="str">
        <f>IF(AND(A615&lt;&gt;"",Schülerdaten!AH618&lt;&gt;""),IF(Schülerdaten!AH618=TRUE,INDEX(codegemhist,MATCH(Schülerdaten!M618,libgem,0)),""),"")</f>
        <v/>
      </c>
      <c r="M615" s="148" t="str">
        <f>IF(AND(A615&lt;&gt;"",Schülerdaten!AH618&lt;&gt;""),IF(Schülerdaten!AH618=TRUE,IF(INDEX(codegem,MATCH(Schülerdaten!M618,libgem,0))&gt;=8000,INDEX(codegem,MATCH(Schülerdaten!M618,libgem,0)),""),Schülerdaten!M618),"")</f>
        <v/>
      </c>
      <c r="N615" s="148" t="str">
        <f>IF(AND(A615&lt;&gt;"",Schülerdaten!AI618&lt;&gt;""),IF(Schülerdaten!AI618=TRUE,INDEX(codeschart,MATCH(Schülerdaten!N618,libschart,0)),Schülerdaten!N618),"")</f>
        <v/>
      </c>
      <c r="O615" s="148" t="str">
        <f>IF(AND(A615&lt;&gt;"",Schülerdaten!O618&lt;&gt;""),Schülerdaten!O618,"")</f>
        <v/>
      </c>
      <c r="P615" s="148" t="str">
        <f>IF(AND(A615&lt;&gt;"",Schülerdaten!AK618&lt;&gt;""),IF(Schülerdaten!AK618=TRUE,INDEX(codeform,MATCH(Schülerdaten!P618,libform,0)),Schülerdaten!P618),"")</f>
        <v/>
      </c>
      <c r="Q615" s="148" t="str">
        <f>IF(AND(A615&lt;&gt;"",Schülerdaten!AL618&lt;&gt;""),IF(Schülerdaten!AL618=TRUE,INDEX(codespe,MATCH(Schülerdaten!Q618,libspe,0)),Schülerdaten!Q618),"")</f>
        <v/>
      </c>
      <c r="R615" s="148" t="str">
        <f>IF(AND(A615&lt;&gt;"",OR(Schülerdaten!AM618&lt;&gt;"",Schülerdaten!AT618=FALSE)),IF(Schülerdaten!AM618=TRUE,INDEX(codemp1,MATCH(Schülerdaten!R618,libmp1,0)),IF(Schülerdaten!AT618=FALSE,0,Schülerdaten!R618)),"")</f>
        <v/>
      </c>
      <c r="S615" s="148" t="str">
        <f t="shared" si="28"/>
        <v/>
      </c>
      <c r="T615" s="148" t="str">
        <f t="shared" si="29"/>
        <v/>
      </c>
      <c r="U615" s="148" t="str">
        <f>IF(AND(A615&lt;&gt;"",Schülerdaten!S618&lt;&gt;""),Schülerdaten!S618,"")</f>
        <v/>
      </c>
      <c r="V615" s="148" t="str">
        <f>IF(AND(A615&lt;&gt;"",Schülerdaten!T618&lt;&gt;""),Schülerdaten!T618,"")</f>
        <v/>
      </c>
      <c r="W615" s="148" t="str">
        <f>IF(AND(A615&lt;&gt;"",Schülerdaten!U618&lt;&gt;""),Schülerdaten!U618,"")</f>
        <v/>
      </c>
      <c r="X615" s="148" t="str">
        <f>IF(AND(A615&lt;&gt;"",Schülerdaten!V618&lt;&gt;""),Schülerdaten!V618,"")</f>
        <v/>
      </c>
      <c r="Y615" s="148" t="str">
        <f>IF(AND(A615&lt;&gt;"",Schülerdaten!W618&lt;&gt;""),Schülerdaten!W618,"")</f>
        <v/>
      </c>
      <c r="Z615" s="148" t="str">
        <f>IF(AND(A615&lt;&gt;"",Schülerdaten!X618&lt;&gt;""),Schülerdaten!X618,"")</f>
        <v/>
      </c>
    </row>
    <row r="616" spans="1:26" x14ac:dyDescent="0.2">
      <c r="A616" s="146" t="str">
        <f>IF(OR(Schülerdaten!$C619&lt;&gt;""),Schülerdaten!A619,"")</f>
        <v/>
      </c>
      <c r="B616" s="146" t="str">
        <f>IF(A616&lt;&gt;"",Schülerdaten!B619,"")</f>
        <v/>
      </c>
      <c r="C616" s="146" t="str">
        <f>IF(AND(A616&lt;&gt;"",Schülerdaten!F619&lt;&gt;""),IF(INDEX(codeclint,MATCH(Schülerdaten!F619,libclint,0))&lt;&gt;"",INDEX(codeclint,MATCH(Schülerdaten!F619,libclint,0)),""),"")</f>
        <v/>
      </c>
      <c r="D616" s="146" t="str">
        <f t="shared" si="27"/>
        <v/>
      </c>
      <c r="E616" s="146" t="str">
        <f>IF(A616&lt;&gt;"",IF(Schülerdaten!G619&lt;&gt;"",IF(Schülerdaten!AB619&lt;&gt;"",IF(Schülerdaten!G619="LOC.ID",CONCATENATE("LOC.",Schülerdaten!AU$5),Schülerdaten!G619),""),""),"")</f>
        <v/>
      </c>
      <c r="F616" s="146" t="str">
        <f>IF(A616&lt;&gt;"",IF(Schülerdaten!H619&lt;&gt;"",Schülerdaten!H619,""),"")</f>
        <v/>
      </c>
      <c r="G616" s="146" t="str">
        <f>IF(AND(A616&lt;&gt;"",Schülerdaten!AC619&lt;&gt;""),IF(Schülerdaten!AC619=TRUE,INDEX(codesex,MATCH(Schülerdaten!I619,libsex,0)),Schülerdaten!I619),"")</f>
        <v/>
      </c>
      <c r="H616" s="147" t="str">
        <f>IF(A616&lt;&gt;"",IF(Schülerdaten!J619&lt;&gt;"",Schülerdaten!J619,""),"")</f>
        <v/>
      </c>
      <c r="I616" s="148" t="str">
        <f>IF(AND(A616&lt;&gt;"",Schülerdaten!AE619&lt;&gt;""),IF(Schülerdaten!AE619=TRUE,INDEX(codenat,MATCH(Schülerdaten!K619,libnat,0)),Schülerdaten!K619),"")</f>
        <v/>
      </c>
      <c r="J616" s="148" t="str">
        <f>IF(AND(A616&lt;&gt;"",Schülerdaten!AF619&lt;&gt;""),IF(Schülerdaten!AF619=TRUE,INDEX(codelangue,MATCH(Schülerdaten!L619,liblangue,0)),Schülerdaten!L619),"")</f>
        <v/>
      </c>
      <c r="K616" s="148" t="str">
        <f>IF(AND(A616&lt;&gt;"",Schülerdaten!AH619&lt;&gt;""),IF(Schülerdaten!AH619=TRUE,IF(INDEX(codegem,MATCH(Schülerdaten!M619,libgem,0))&lt;8000,INDEX(codegem,MATCH(Schülerdaten!M619,libgem,0)),""),Schülerdaten!M619),"")</f>
        <v/>
      </c>
      <c r="L616" s="148" t="str">
        <f>IF(AND(A616&lt;&gt;"",Schülerdaten!AH619&lt;&gt;""),IF(Schülerdaten!AH619=TRUE,INDEX(codegemhist,MATCH(Schülerdaten!M619,libgem,0)),""),"")</f>
        <v/>
      </c>
      <c r="M616" s="148" t="str">
        <f>IF(AND(A616&lt;&gt;"",Schülerdaten!AH619&lt;&gt;""),IF(Schülerdaten!AH619=TRUE,IF(INDEX(codegem,MATCH(Schülerdaten!M619,libgem,0))&gt;=8000,INDEX(codegem,MATCH(Schülerdaten!M619,libgem,0)),""),Schülerdaten!M619),"")</f>
        <v/>
      </c>
      <c r="N616" s="148" t="str">
        <f>IF(AND(A616&lt;&gt;"",Schülerdaten!AI619&lt;&gt;""),IF(Schülerdaten!AI619=TRUE,INDEX(codeschart,MATCH(Schülerdaten!N619,libschart,0)),Schülerdaten!N619),"")</f>
        <v/>
      </c>
      <c r="O616" s="148" t="str">
        <f>IF(AND(A616&lt;&gt;"",Schülerdaten!O619&lt;&gt;""),Schülerdaten!O619,"")</f>
        <v/>
      </c>
      <c r="P616" s="148" t="str">
        <f>IF(AND(A616&lt;&gt;"",Schülerdaten!AK619&lt;&gt;""),IF(Schülerdaten!AK619=TRUE,INDEX(codeform,MATCH(Schülerdaten!P619,libform,0)),Schülerdaten!P619),"")</f>
        <v/>
      </c>
      <c r="Q616" s="148" t="str">
        <f>IF(AND(A616&lt;&gt;"",Schülerdaten!AL619&lt;&gt;""),IF(Schülerdaten!AL619=TRUE,INDEX(codespe,MATCH(Schülerdaten!Q619,libspe,0)),Schülerdaten!Q619),"")</f>
        <v/>
      </c>
      <c r="R616" s="148" t="str">
        <f>IF(AND(A616&lt;&gt;"",OR(Schülerdaten!AM619&lt;&gt;"",Schülerdaten!AT619=FALSE)),IF(Schülerdaten!AM619=TRUE,INDEX(codemp1,MATCH(Schülerdaten!R619,libmp1,0)),IF(Schülerdaten!AT619=FALSE,0,Schülerdaten!R619)),"")</f>
        <v/>
      </c>
      <c r="S616" s="148" t="str">
        <f t="shared" si="28"/>
        <v/>
      </c>
      <c r="T616" s="148" t="str">
        <f t="shared" si="29"/>
        <v/>
      </c>
      <c r="U616" s="148" t="str">
        <f>IF(AND(A616&lt;&gt;"",Schülerdaten!S619&lt;&gt;""),Schülerdaten!S619,"")</f>
        <v/>
      </c>
      <c r="V616" s="148" t="str">
        <f>IF(AND(A616&lt;&gt;"",Schülerdaten!T619&lt;&gt;""),Schülerdaten!T619,"")</f>
        <v/>
      </c>
      <c r="W616" s="148" t="str">
        <f>IF(AND(A616&lt;&gt;"",Schülerdaten!U619&lt;&gt;""),Schülerdaten!U619,"")</f>
        <v/>
      </c>
      <c r="X616" s="148" t="str">
        <f>IF(AND(A616&lt;&gt;"",Schülerdaten!V619&lt;&gt;""),Schülerdaten!V619,"")</f>
        <v/>
      </c>
      <c r="Y616" s="148" t="str">
        <f>IF(AND(A616&lt;&gt;"",Schülerdaten!W619&lt;&gt;""),Schülerdaten!W619,"")</f>
        <v/>
      </c>
      <c r="Z616" s="148" t="str">
        <f>IF(AND(A616&lt;&gt;"",Schülerdaten!X619&lt;&gt;""),Schülerdaten!X619,"")</f>
        <v/>
      </c>
    </row>
    <row r="617" spans="1:26" x14ac:dyDescent="0.2">
      <c r="A617" s="146" t="str">
        <f>IF(OR(Schülerdaten!$C620&lt;&gt;""),Schülerdaten!A620,"")</f>
        <v/>
      </c>
      <c r="B617" s="146" t="str">
        <f>IF(A617&lt;&gt;"",Schülerdaten!B620,"")</f>
        <v/>
      </c>
      <c r="C617" s="146" t="str">
        <f>IF(AND(A617&lt;&gt;"",Schülerdaten!F620&lt;&gt;""),IF(INDEX(codeclint,MATCH(Schülerdaten!F620,libclint,0))&lt;&gt;"",INDEX(codeclint,MATCH(Schülerdaten!F620,libclint,0)),""),"")</f>
        <v/>
      </c>
      <c r="D617" s="146" t="str">
        <f t="shared" si="27"/>
        <v/>
      </c>
      <c r="E617" s="146" t="str">
        <f>IF(A617&lt;&gt;"",IF(Schülerdaten!G620&lt;&gt;"",IF(Schülerdaten!AB620&lt;&gt;"",IF(Schülerdaten!G620="LOC.ID",CONCATENATE("LOC.",Schülerdaten!AU$5),Schülerdaten!G620),""),""),"")</f>
        <v/>
      </c>
      <c r="F617" s="146" t="str">
        <f>IF(A617&lt;&gt;"",IF(Schülerdaten!H620&lt;&gt;"",Schülerdaten!H620,""),"")</f>
        <v/>
      </c>
      <c r="G617" s="146" t="str">
        <f>IF(AND(A617&lt;&gt;"",Schülerdaten!AC620&lt;&gt;""),IF(Schülerdaten!AC620=TRUE,INDEX(codesex,MATCH(Schülerdaten!I620,libsex,0)),Schülerdaten!I620),"")</f>
        <v/>
      </c>
      <c r="H617" s="147" t="str">
        <f>IF(A617&lt;&gt;"",IF(Schülerdaten!J620&lt;&gt;"",Schülerdaten!J620,""),"")</f>
        <v/>
      </c>
      <c r="I617" s="148" t="str">
        <f>IF(AND(A617&lt;&gt;"",Schülerdaten!AE620&lt;&gt;""),IF(Schülerdaten!AE620=TRUE,INDEX(codenat,MATCH(Schülerdaten!K620,libnat,0)),Schülerdaten!K620),"")</f>
        <v/>
      </c>
      <c r="J617" s="148" t="str">
        <f>IF(AND(A617&lt;&gt;"",Schülerdaten!AF620&lt;&gt;""),IF(Schülerdaten!AF620=TRUE,INDEX(codelangue,MATCH(Schülerdaten!L620,liblangue,0)),Schülerdaten!L620),"")</f>
        <v/>
      </c>
      <c r="K617" s="148" t="str">
        <f>IF(AND(A617&lt;&gt;"",Schülerdaten!AH620&lt;&gt;""),IF(Schülerdaten!AH620=TRUE,IF(INDEX(codegem,MATCH(Schülerdaten!M620,libgem,0))&lt;8000,INDEX(codegem,MATCH(Schülerdaten!M620,libgem,0)),""),Schülerdaten!M620),"")</f>
        <v/>
      </c>
      <c r="L617" s="148" t="str">
        <f>IF(AND(A617&lt;&gt;"",Schülerdaten!AH620&lt;&gt;""),IF(Schülerdaten!AH620=TRUE,INDEX(codegemhist,MATCH(Schülerdaten!M620,libgem,0)),""),"")</f>
        <v/>
      </c>
      <c r="M617" s="148" t="str">
        <f>IF(AND(A617&lt;&gt;"",Schülerdaten!AH620&lt;&gt;""),IF(Schülerdaten!AH620=TRUE,IF(INDEX(codegem,MATCH(Schülerdaten!M620,libgem,0))&gt;=8000,INDEX(codegem,MATCH(Schülerdaten!M620,libgem,0)),""),Schülerdaten!M620),"")</f>
        <v/>
      </c>
      <c r="N617" s="148" t="str">
        <f>IF(AND(A617&lt;&gt;"",Schülerdaten!AI620&lt;&gt;""),IF(Schülerdaten!AI620=TRUE,INDEX(codeschart,MATCH(Schülerdaten!N620,libschart,0)),Schülerdaten!N620),"")</f>
        <v/>
      </c>
      <c r="O617" s="148" t="str">
        <f>IF(AND(A617&lt;&gt;"",Schülerdaten!O620&lt;&gt;""),Schülerdaten!O620,"")</f>
        <v/>
      </c>
      <c r="P617" s="148" t="str">
        <f>IF(AND(A617&lt;&gt;"",Schülerdaten!AK620&lt;&gt;""),IF(Schülerdaten!AK620=TRUE,INDEX(codeform,MATCH(Schülerdaten!P620,libform,0)),Schülerdaten!P620),"")</f>
        <v/>
      </c>
      <c r="Q617" s="148" t="str">
        <f>IF(AND(A617&lt;&gt;"",Schülerdaten!AL620&lt;&gt;""),IF(Schülerdaten!AL620=TRUE,INDEX(codespe,MATCH(Schülerdaten!Q620,libspe,0)),Schülerdaten!Q620),"")</f>
        <v/>
      </c>
      <c r="R617" s="148" t="str">
        <f>IF(AND(A617&lt;&gt;"",OR(Schülerdaten!AM620&lt;&gt;"",Schülerdaten!AT620=FALSE)),IF(Schülerdaten!AM620=TRUE,INDEX(codemp1,MATCH(Schülerdaten!R620,libmp1,0)),IF(Schülerdaten!AT620=FALSE,0,Schülerdaten!R620)),"")</f>
        <v/>
      </c>
      <c r="S617" s="148" t="str">
        <f t="shared" si="28"/>
        <v/>
      </c>
      <c r="T617" s="148" t="str">
        <f t="shared" si="29"/>
        <v/>
      </c>
      <c r="U617" s="148" t="str">
        <f>IF(AND(A617&lt;&gt;"",Schülerdaten!S620&lt;&gt;""),Schülerdaten!S620,"")</f>
        <v/>
      </c>
      <c r="V617" s="148" t="str">
        <f>IF(AND(A617&lt;&gt;"",Schülerdaten!T620&lt;&gt;""),Schülerdaten!T620,"")</f>
        <v/>
      </c>
      <c r="W617" s="148" t="str">
        <f>IF(AND(A617&lt;&gt;"",Schülerdaten!U620&lt;&gt;""),Schülerdaten!U620,"")</f>
        <v/>
      </c>
      <c r="X617" s="148" t="str">
        <f>IF(AND(A617&lt;&gt;"",Schülerdaten!V620&lt;&gt;""),Schülerdaten!V620,"")</f>
        <v/>
      </c>
      <c r="Y617" s="148" t="str">
        <f>IF(AND(A617&lt;&gt;"",Schülerdaten!W620&lt;&gt;""),Schülerdaten!W620,"")</f>
        <v/>
      </c>
      <c r="Z617" s="148" t="str">
        <f>IF(AND(A617&lt;&gt;"",Schülerdaten!X620&lt;&gt;""),Schülerdaten!X620,"")</f>
        <v/>
      </c>
    </row>
    <row r="618" spans="1:26" x14ac:dyDescent="0.2">
      <c r="A618" s="146" t="str">
        <f>IF(OR(Schülerdaten!$C621&lt;&gt;""),Schülerdaten!A621,"")</f>
        <v/>
      </c>
      <c r="B618" s="146" t="str">
        <f>IF(A618&lt;&gt;"",Schülerdaten!B621,"")</f>
        <v/>
      </c>
      <c r="C618" s="146" t="str">
        <f>IF(AND(A618&lt;&gt;"",Schülerdaten!F621&lt;&gt;""),IF(INDEX(codeclint,MATCH(Schülerdaten!F621,libclint,0))&lt;&gt;"",INDEX(codeclint,MATCH(Schülerdaten!F621,libclint,0)),""),"")</f>
        <v/>
      </c>
      <c r="D618" s="146" t="str">
        <f t="shared" si="27"/>
        <v/>
      </c>
      <c r="E618" s="146" t="str">
        <f>IF(A618&lt;&gt;"",IF(Schülerdaten!G621&lt;&gt;"",IF(Schülerdaten!AB621&lt;&gt;"",IF(Schülerdaten!G621="LOC.ID",CONCATENATE("LOC.",Schülerdaten!AU$5),Schülerdaten!G621),""),""),"")</f>
        <v/>
      </c>
      <c r="F618" s="146" t="str">
        <f>IF(A618&lt;&gt;"",IF(Schülerdaten!H621&lt;&gt;"",Schülerdaten!H621,""),"")</f>
        <v/>
      </c>
      <c r="G618" s="146" t="str">
        <f>IF(AND(A618&lt;&gt;"",Schülerdaten!AC621&lt;&gt;""),IF(Schülerdaten!AC621=TRUE,INDEX(codesex,MATCH(Schülerdaten!I621,libsex,0)),Schülerdaten!I621),"")</f>
        <v/>
      </c>
      <c r="H618" s="147" t="str">
        <f>IF(A618&lt;&gt;"",IF(Schülerdaten!J621&lt;&gt;"",Schülerdaten!J621,""),"")</f>
        <v/>
      </c>
      <c r="I618" s="148" t="str">
        <f>IF(AND(A618&lt;&gt;"",Schülerdaten!AE621&lt;&gt;""),IF(Schülerdaten!AE621=TRUE,INDEX(codenat,MATCH(Schülerdaten!K621,libnat,0)),Schülerdaten!K621),"")</f>
        <v/>
      </c>
      <c r="J618" s="148" t="str">
        <f>IF(AND(A618&lt;&gt;"",Schülerdaten!AF621&lt;&gt;""),IF(Schülerdaten!AF621=TRUE,INDEX(codelangue,MATCH(Schülerdaten!L621,liblangue,0)),Schülerdaten!L621),"")</f>
        <v/>
      </c>
      <c r="K618" s="148" t="str">
        <f>IF(AND(A618&lt;&gt;"",Schülerdaten!AH621&lt;&gt;""),IF(Schülerdaten!AH621=TRUE,IF(INDEX(codegem,MATCH(Schülerdaten!M621,libgem,0))&lt;8000,INDEX(codegem,MATCH(Schülerdaten!M621,libgem,0)),""),Schülerdaten!M621),"")</f>
        <v/>
      </c>
      <c r="L618" s="148" t="str">
        <f>IF(AND(A618&lt;&gt;"",Schülerdaten!AH621&lt;&gt;""),IF(Schülerdaten!AH621=TRUE,INDEX(codegemhist,MATCH(Schülerdaten!M621,libgem,0)),""),"")</f>
        <v/>
      </c>
      <c r="M618" s="148" t="str">
        <f>IF(AND(A618&lt;&gt;"",Schülerdaten!AH621&lt;&gt;""),IF(Schülerdaten!AH621=TRUE,IF(INDEX(codegem,MATCH(Schülerdaten!M621,libgem,0))&gt;=8000,INDEX(codegem,MATCH(Schülerdaten!M621,libgem,0)),""),Schülerdaten!M621),"")</f>
        <v/>
      </c>
      <c r="N618" s="148" t="str">
        <f>IF(AND(A618&lt;&gt;"",Schülerdaten!AI621&lt;&gt;""),IF(Schülerdaten!AI621=TRUE,INDEX(codeschart,MATCH(Schülerdaten!N621,libschart,0)),Schülerdaten!N621),"")</f>
        <v/>
      </c>
      <c r="O618" s="148" t="str">
        <f>IF(AND(A618&lt;&gt;"",Schülerdaten!O621&lt;&gt;""),Schülerdaten!O621,"")</f>
        <v/>
      </c>
      <c r="P618" s="148" t="str">
        <f>IF(AND(A618&lt;&gt;"",Schülerdaten!AK621&lt;&gt;""),IF(Schülerdaten!AK621=TRUE,INDEX(codeform,MATCH(Schülerdaten!P621,libform,0)),Schülerdaten!P621),"")</f>
        <v/>
      </c>
      <c r="Q618" s="148" t="str">
        <f>IF(AND(A618&lt;&gt;"",Schülerdaten!AL621&lt;&gt;""),IF(Schülerdaten!AL621=TRUE,INDEX(codespe,MATCH(Schülerdaten!Q621,libspe,0)),Schülerdaten!Q621),"")</f>
        <v/>
      </c>
      <c r="R618" s="148" t="str">
        <f>IF(AND(A618&lt;&gt;"",OR(Schülerdaten!AM621&lt;&gt;"",Schülerdaten!AT621=FALSE)),IF(Schülerdaten!AM621=TRUE,INDEX(codemp1,MATCH(Schülerdaten!R621,libmp1,0)),IF(Schülerdaten!AT621=FALSE,0,Schülerdaten!R621)),"")</f>
        <v/>
      </c>
      <c r="S618" s="148" t="str">
        <f t="shared" si="28"/>
        <v/>
      </c>
      <c r="T618" s="148" t="str">
        <f t="shared" si="29"/>
        <v/>
      </c>
      <c r="U618" s="148" t="str">
        <f>IF(AND(A618&lt;&gt;"",Schülerdaten!S621&lt;&gt;""),Schülerdaten!S621,"")</f>
        <v/>
      </c>
      <c r="V618" s="148" t="str">
        <f>IF(AND(A618&lt;&gt;"",Schülerdaten!T621&lt;&gt;""),Schülerdaten!T621,"")</f>
        <v/>
      </c>
      <c r="W618" s="148" t="str">
        <f>IF(AND(A618&lt;&gt;"",Schülerdaten!U621&lt;&gt;""),Schülerdaten!U621,"")</f>
        <v/>
      </c>
      <c r="X618" s="148" t="str">
        <f>IF(AND(A618&lt;&gt;"",Schülerdaten!V621&lt;&gt;""),Schülerdaten!V621,"")</f>
        <v/>
      </c>
      <c r="Y618" s="148" t="str">
        <f>IF(AND(A618&lt;&gt;"",Schülerdaten!W621&lt;&gt;""),Schülerdaten!W621,"")</f>
        <v/>
      </c>
      <c r="Z618" s="148" t="str">
        <f>IF(AND(A618&lt;&gt;"",Schülerdaten!X621&lt;&gt;""),Schülerdaten!X621,"")</f>
        <v/>
      </c>
    </row>
    <row r="619" spans="1:26" x14ac:dyDescent="0.2">
      <c r="A619" s="146" t="str">
        <f>IF(OR(Schülerdaten!$C622&lt;&gt;""),Schülerdaten!A622,"")</f>
        <v/>
      </c>
      <c r="B619" s="146" t="str">
        <f>IF(A619&lt;&gt;"",Schülerdaten!B622,"")</f>
        <v/>
      </c>
      <c r="C619" s="146" t="str">
        <f>IF(AND(A619&lt;&gt;"",Schülerdaten!F622&lt;&gt;""),IF(INDEX(codeclint,MATCH(Schülerdaten!F622,libclint,0))&lt;&gt;"",INDEX(codeclint,MATCH(Schülerdaten!F622,libclint,0)),""),"")</f>
        <v/>
      </c>
      <c r="D619" s="146" t="str">
        <f t="shared" si="27"/>
        <v/>
      </c>
      <c r="E619" s="146" t="str">
        <f>IF(A619&lt;&gt;"",IF(Schülerdaten!G622&lt;&gt;"",IF(Schülerdaten!AB622&lt;&gt;"",IF(Schülerdaten!G622="LOC.ID",CONCATENATE("LOC.",Schülerdaten!AU$5),Schülerdaten!G622),""),""),"")</f>
        <v/>
      </c>
      <c r="F619" s="146" t="str">
        <f>IF(A619&lt;&gt;"",IF(Schülerdaten!H622&lt;&gt;"",Schülerdaten!H622,""),"")</f>
        <v/>
      </c>
      <c r="G619" s="146" t="str">
        <f>IF(AND(A619&lt;&gt;"",Schülerdaten!AC622&lt;&gt;""),IF(Schülerdaten!AC622=TRUE,INDEX(codesex,MATCH(Schülerdaten!I622,libsex,0)),Schülerdaten!I622),"")</f>
        <v/>
      </c>
      <c r="H619" s="147" t="str">
        <f>IF(A619&lt;&gt;"",IF(Schülerdaten!J622&lt;&gt;"",Schülerdaten!J622,""),"")</f>
        <v/>
      </c>
      <c r="I619" s="148" t="str">
        <f>IF(AND(A619&lt;&gt;"",Schülerdaten!AE622&lt;&gt;""),IF(Schülerdaten!AE622=TRUE,INDEX(codenat,MATCH(Schülerdaten!K622,libnat,0)),Schülerdaten!K622),"")</f>
        <v/>
      </c>
      <c r="J619" s="148" t="str">
        <f>IF(AND(A619&lt;&gt;"",Schülerdaten!AF622&lt;&gt;""),IF(Schülerdaten!AF622=TRUE,INDEX(codelangue,MATCH(Schülerdaten!L622,liblangue,0)),Schülerdaten!L622),"")</f>
        <v/>
      </c>
      <c r="K619" s="148" t="str">
        <f>IF(AND(A619&lt;&gt;"",Schülerdaten!AH622&lt;&gt;""),IF(Schülerdaten!AH622=TRUE,IF(INDEX(codegem,MATCH(Schülerdaten!M622,libgem,0))&lt;8000,INDEX(codegem,MATCH(Schülerdaten!M622,libgem,0)),""),Schülerdaten!M622),"")</f>
        <v/>
      </c>
      <c r="L619" s="148" t="str">
        <f>IF(AND(A619&lt;&gt;"",Schülerdaten!AH622&lt;&gt;""),IF(Schülerdaten!AH622=TRUE,INDEX(codegemhist,MATCH(Schülerdaten!M622,libgem,0)),""),"")</f>
        <v/>
      </c>
      <c r="M619" s="148" t="str">
        <f>IF(AND(A619&lt;&gt;"",Schülerdaten!AH622&lt;&gt;""),IF(Schülerdaten!AH622=TRUE,IF(INDEX(codegem,MATCH(Schülerdaten!M622,libgem,0))&gt;=8000,INDEX(codegem,MATCH(Schülerdaten!M622,libgem,0)),""),Schülerdaten!M622),"")</f>
        <v/>
      </c>
      <c r="N619" s="148" t="str">
        <f>IF(AND(A619&lt;&gt;"",Schülerdaten!AI622&lt;&gt;""),IF(Schülerdaten!AI622=TRUE,INDEX(codeschart,MATCH(Schülerdaten!N622,libschart,0)),Schülerdaten!N622),"")</f>
        <v/>
      </c>
      <c r="O619" s="148" t="str">
        <f>IF(AND(A619&lt;&gt;"",Schülerdaten!O622&lt;&gt;""),Schülerdaten!O622,"")</f>
        <v/>
      </c>
      <c r="P619" s="148" t="str">
        <f>IF(AND(A619&lt;&gt;"",Schülerdaten!AK622&lt;&gt;""),IF(Schülerdaten!AK622=TRUE,INDEX(codeform,MATCH(Schülerdaten!P622,libform,0)),Schülerdaten!P622),"")</f>
        <v/>
      </c>
      <c r="Q619" s="148" t="str">
        <f>IF(AND(A619&lt;&gt;"",Schülerdaten!AL622&lt;&gt;""),IF(Schülerdaten!AL622=TRUE,INDEX(codespe,MATCH(Schülerdaten!Q622,libspe,0)),Schülerdaten!Q622),"")</f>
        <v/>
      </c>
      <c r="R619" s="148" t="str">
        <f>IF(AND(A619&lt;&gt;"",OR(Schülerdaten!AM622&lt;&gt;"",Schülerdaten!AT622=FALSE)),IF(Schülerdaten!AM622=TRUE,INDEX(codemp1,MATCH(Schülerdaten!R622,libmp1,0)),IF(Schülerdaten!AT622=FALSE,0,Schülerdaten!R622)),"")</f>
        <v/>
      </c>
      <c r="S619" s="148" t="str">
        <f t="shared" si="28"/>
        <v/>
      </c>
      <c r="T619" s="148" t="str">
        <f t="shared" si="29"/>
        <v/>
      </c>
      <c r="U619" s="148" t="str">
        <f>IF(AND(A619&lt;&gt;"",Schülerdaten!S622&lt;&gt;""),Schülerdaten!S622,"")</f>
        <v/>
      </c>
      <c r="V619" s="148" t="str">
        <f>IF(AND(A619&lt;&gt;"",Schülerdaten!T622&lt;&gt;""),Schülerdaten!T622,"")</f>
        <v/>
      </c>
      <c r="W619" s="148" t="str">
        <f>IF(AND(A619&lt;&gt;"",Schülerdaten!U622&lt;&gt;""),Schülerdaten!U622,"")</f>
        <v/>
      </c>
      <c r="X619" s="148" t="str">
        <f>IF(AND(A619&lt;&gt;"",Schülerdaten!V622&lt;&gt;""),Schülerdaten!V622,"")</f>
        <v/>
      </c>
      <c r="Y619" s="148" t="str">
        <f>IF(AND(A619&lt;&gt;"",Schülerdaten!W622&lt;&gt;""),Schülerdaten!W622,"")</f>
        <v/>
      </c>
      <c r="Z619" s="148" t="str">
        <f>IF(AND(A619&lt;&gt;"",Schülerdaten!X622&lt;&gt;""),Schülerdaten!X622,"")</f>
        <v/>
      </c>
    </row>
    <row r="620" spans="1:26" x14ac:dyDescent="0.2">
      <c r="A620" s="146" t="str">
        <f>IF(OR(Schülerdaten!$C623&lt;&gt;""),Schülerdaten!A623,"")</f>
        <v/>
      </c>
      <c r="B620" s="146" t="str">
        <f>IF(A620&lt;&gt;"",Schülerdaten!B623,"")</f>
        <v/>
      </c>
      <c r="C620" s="146" t="str">
        <f>IF(AND(A620&lt;&gt;"",Schülerdaten!F623&lt;&gt;""),IF(INDEX(codeclint,MATCH(Schülerdaten!F623,libclint,0))&lt;&gt;"",INDEX(codeclint,MATCH(Schülerdaten!F623,libclint,0)),""),"")</f>
        <v/>
      </c>
      <c r="D620" s="146" t="str">
        <f t="shared" si="27"/>
        <v/>
      </c>
      <c r="E620" s="146" t="str">
        <f>IF(A620&lt;&gt;"",IF(Schülerdaten!G623&lt;&gt;"",IF(Schülerdaten!AB623&lt;&gt;"",IF(Schülerdaten!G623="LOC.ID",CONCATENATE("LOC.",Schülerdaten!AU$5),Schülerdaten!G623),""),""),"")</f>
        <v/>
      </c>
      <c r="F620" s="146" t="str">
        <f>IF(A620&lt;&gt;"",IF(Schülerdaten!H623&lt;&gt;"",Schülerdaten!H623,""),"")</f>
        <v/>
      </c>
      <c r="G620" s="146" t="str">
        <f>IF(AND(A620&lt;&gt;"",Schülerdaten!AC623&lt;&gt;""),IF(Schülerdaten!AC623=TRUE,INDEX(codesex,MATCH(Schülerdaten!I623,libsex,0)),Schülerdaten!I623),"")</f>
        <v/>
      </c>
      <c r="H620" s="147" t="str">
        <f>IF(A620&lt;&gt;"",IF(Schülerdaten!J623&lt;&gt;"",Schülerdaten!J623,""),"")</f>
        <v/>
      </c>
      <c r="I620" s="148" t="str">
        <f>IF(AND(A620&lt;&gt;"",Schülerdaten!AE623&lt;&gt;""),IF(Schülerdaten!AE623=TRUE,INDEX(codenat,MATCH(Schülerdaten!K623,libnat,0)),Schülerdaten!K623),"")</f>
        <v/>
      </c>
      <c r="J620" s="148" t="str">
        <f>IF(AND(A620&lt;&gt;"",Schülerdaten!AF623&lt;&gt;""),IF(Schülerdaten!AF623=TRUE,INDEX(codelangue,MATCH(Schülerdaten!L623,liblangue,0)),Schülerdaten!L623),"")</f>
        <v/>
      </c>
      <c r="K620" s="148" t="str">
        <f>IF(AND(A620&lt;&gt;"",Schülerdaten!AH623&lt;&gt;""),IF(Schülerdaten!AH623=TRUE,IF(INDEX(codegem,MATCH(Schülerdaten!M623,libgem,0))&lt;8000,INDEX(codegem,MATCH(Schülerdaten!M623,libgem,0)),""),Schülerdaten!M623),"")</f>
        <v/>
      </c>
      <c r="L620" s="148" t="str">
        <f>IF(AND(A620&lt;&gt;"",Schülerdaten!AH623&lt;&gt;""),IF(Schülerdaten!AH623=TRUE,INDEX(codegemhist,MATCH(Schülerdaten!M623,libgem,0)),""),"")</f>
        <v/>
      </c>
      <c r="M620" s="148" t="str">
        <f>IF(AND(A620&lt;&gt;"",Schülerdaten!AH623&lt;&gt;""),IF(Schülerdaten!AH623=TRUE,IF(INDEX(codegem,MATCH(Schülerdaten!M623,libgem,0))&gt;=8000,INDEX(codegem,MATCH(Schülerdaten!M623,libgem,0)),""),Schülerdaten!M623),"")</f>
        <v/>
      </c>
      <c r="N620" s="148" t="str">
        <f>IF(AND(A620&lt;&gt;"",Schülerdaten!AI623&lt;&gt;""),IF(Schülerdaten!AI623=TRUE,INDEX(codeschart,MATCH(Schülerdaten!N623,libschart,0)),Schülerdaten!N623),"")</f>
        <v/>
      </c>
      <c r="O620" s="148" t="str">
        <f>IF(AND(A620&lt;&gt;"",Schülerdaten!O623&lt;&gt;""),Schülerdaten!O623,"")</f>
        <v/>
      </c>
      <c r="P620" s="148" t="str">
        <f>IF(AND(A620&lt;&gt;"",Schülerdaten!AK623&lt;&gt;""),IF(Schülerdaten!AK623=TRUE,INDEX(codeform,MATCH(Schülerdaten!P623,libform,0)),Schülerdaten!P623),"")</f>
        <v/>
      </c>
      <c r="Q620" s="148" t="str">
        <f>IF(AND(A620&lt;&gt;"",Schülerdaten!AL623&lt;&gt;""),IF(Schülerdaten!AL623=TRUE,INDEX(codespe,MATCH(Schülerdaten!Q623,libspe,0)),Schülerdaten!Q623),"")</f>
        <v/>
      </c>
      <c r="R620" s="148" t="str">
        <f>IF(AND(A620&lt;&gt;"",OR(Schülerdaten!AM623&lt;&gt;"",Schülerdaten!AT623=FALSE)),IF(Schülerdaten!AM623=TRUE,INDEX(codemp1,MATCH(Schülerdaten!R623,libmp1,0)),IF(Schülerdaten!AT623=FALSE,0,Schülerdaten!R623)),"")</f>
        <v/>
      </c>
      <c r="S620" s="148" t="str">
        <f t="shared" si="28"/>
        <v/>
      </c>
      <c r="T620" s="148" t="str">
        <f t="shared" si="29"/>
        <v/>
      </c>
      <c r="U620" s="148" t="str">
        <f>IF(AND(A620&lt;&gt;"",Schülerdaten!S623&lt;&gt;""),Schülerdaten!S623,"")</f>
        <v/>
      </c>
      <c r="V620" s="148" t="str">
        <f>IF(AND(A620&lt;&gt;"",Schülerdaten!T623&lt;&gt;""),Schülerdaten!T623,"")</f>
        <v/>
      </c>
      <c r="W620" s="148" t="str">
        <f>IF(AND(A620&lt;&gt;"",Schülerdaten!U623&lt;&gt;""),Schülerdaten!U623,"")</f>
        <v/>
      </c>
      <c r="X620" s="148" t="str">
        <f>IF(AND(A620&lt;&gt;"",Schülerdaten!V623&lt;&gt;""),Schülerdaten!V623,"")</f>
        <v/>
      </c>
      <c r="Y620" s="148" t="str">
        <f>IF(AND(A620&lt;&gt;"",Schülerdaten!W623&lt;&gt;""),Schülerdaten!W623,"")</f>
        <v/>
      </c>
      <c r="Z620" s="148" t="str">
        <f>IF(AND(A620&lt;&gt;"",Schülerdaten!X623&lt;&gt;""),Schülerdaten!X623,"")</f>
        <v/>
      </c>
    </row>
    <row r="621" spans="1:26" x14ac:dyDescent="0.2">
      <c r="A621" s="146" t="str">
        <f>IF(OR(Schülerdaten!$C624&lt;&gt;""),Schülerdaten!A624,"")</f>
        <v/>
      </c>
      <c r="B621" s="146" t="str">
        <f>IF(A621&lt;&gt;"",Schülerdaten!B624,"")</f>
        <v/>
      </c>
      <c r="C621" s="146" t="str">
        <f>IF(AND(A621&lt;&gt;"",Schülerdaten!F624&lt;&gt;""),IF(INDEX(codeclint,MATCH(Schülerdaten!F624,libclint,0))&lt;&gt;"",INDEX(codeclint,MATCH(Schülerdaten!F624,libclint,0)),""),"")</f>
        <v/>
      </c>
      <c r="D621" s="146" t="str">
        <f t="shared" si="27"/>
        <v/>
      </c>
      <c r="E621" s="146" t="str">
        <f>IF(A621&lt;&gt;"",IF(Schülerdaten!G624&lt;&gt;"",IF(Schülerdaten!AB624&lt;&gt;"",IF(Schülerdaten!G624="LOC.ID",CONCATENATE("LOC.",Schülerdaten!AU$5),Schülerdaten!G624),""),""),"")</f>
        <v/>
      </c>
      <c r="F621" s="146" t="str">
        <f>IF(A621&lt;&gt;"",IF(Schülerdaten!H624&lt;&gt;"",Schülerdaten!H624,""),"")</f>
        <v/>
      </c>
      <c r="G621" s="146" t="str">
        <f>IF(AND(A621&lt;&gt;"",Schülerdaten!AC624&lt;&gt;""),IF(Schülerdaten!AC624=TRUE,INDEX(codesex,MATCH(Schülerdaten!I624,libsex,0)),Schülerdaten!I624),"")</f>
        <v/>
      </c>
      <c r="H621" s="147" t="str">
        <f>IF(A621&lt;&gt;"",IF(Schülerdaten!J624&lt;&gt;"",Schülerdaten!J624,""),"")</f>
        <v/>
      </c>
      <c r="I621" s="148" t="str">
        <f>IF(AND(A621&lt;&gt;"",Schülerdaten!AE624&lt;&gt;""),IF(Schülerdaten!AE624=TRUE,INDEX(codenat,MATCH(Schülerdaten!K624,libnat,0)),Schülerdaten!K624),"")</f>
        <v/>
      </c>
      <c r="J621" s="148" t="str">
        <f>IF(AND(A621&lt;&gt;"",Schülerdaten!AF624&lt;&gt;""),IF(Schülerdaten!AF624=TRUE,INDEX(codelangue,MATCH(Schülerdaten!L624,liblangue,0)),Schülerdaten!L624),"")</f>
        <v/>
      </c>
      <c r="K621" s="148" t="str">
        <f>IF(AND(A621&lt;&gt;"",Schülerdaten!AH624&lt;&gt;""),IF(Schülerdaten!AH624=TRUE,IF(INDEX(codegem,MATCH(Schülerdaten!M624,libgem,0))&lt;8000,INDEX(codegem,MATCH(Schülerdaten!M624,libgem,0)),""),Schülerdaten!M624),"")</f>
        <v/>
      </c>
      <c r="L621" s="148" t="str">
        <f>IF(AND(A621&lt;&gt;"",Schülerdaten!AH624&lt;&gt;""),IF(Schülerdaten!AH624=TRUE,INDEX(codegemhist,MATCH(Schülerdaten!M624,libgem,0)),""),"")</f>
        <v/>
      </c>
      <c r="M621" s="148" t="str">
        <f>IF(AND(A621&lt;&gt;"",Schülerdaten!AH624&lt;&gt;""),IF(Schülerdaten!AH624=TRUE,IF(INDEX(codegem,MATCH(Schülerdaten!M624,libgem,0))&gt;=8000,INDEX(codegem,MATCH(Schülerdaten!M624,libgem,0)),""),Schülerdaten!M624),"")</f>
        <v/>
      </c>
      <c r="N621" s="148" t="str">
        <f>IF(AND(A621&lt;&gt;"",Schülerdaten!AI624&lt;&gt;""),IF(Schülerdaten!AI624=TRUE,INDEX(codeschart,MATCH(Schülerdaten!N624,libschart,0)),Schülerdaten!N624),"")</f>
        <v/>
      </c>
      <c r="O621" s="148" t="str">
        <f>IF(AND(A621&lt;&gt;"",Schülerdaten!O624&lt;&gt;""),Schülerdaten!O624,"")</f>
        <v/>
      </c>
      <c r="P621" s="148" t="str">
        <f>IF(AND(A621&lt;&gt;"",Schülerdaten!AK624&lt;&gt;""),IF(Schülerdaten!AK624=TRUE,INDEX(codeform,MATCH(Schülerdaten!P624,libform,0)),Schülerdaten!P624),"")</f>
        <v/>
      </c>
      <c r="Q621" s="148" t="str">
        <f>IF(AND(A621&lt;&gt;"",Schülerdaten!AL624&lt;&gt;""),IF(Schülerdaten!AL624=TRUE,INDEX(codespe,MATCH(Schülerdaten!Q624,libspe,0)),Schülerdaten!Q624),"")</f>
        <v/>
      </c>
      <c r="R621" s="148" t="str">
        <f>IF(AND(A621&lt;&gt;"",OR(Schülerdaten!AM624&lt;&gt;"",Schülerdaten!AT624=FALSE)),IF(Schülerdaten!AM624=TRUE,INDEX(codemp1,MATCH(Schülerdaten!R624,libmp1,0)),IF(Schülerdaten!AT624=FALSE,0,Schülerdaten!R624)),"")</f>
        <v/>
      </c>
      <c r="S621" s="148" t="str">
        <f t="shared" si="28"/>
        <v/>
      </c>
      <c r="T621" s="148" t="str">
        <f t="shared" si="29"/>
        <v/>
      </c>
      <c r="U621" s="148" t="str">
        <f>IF(AND(A621&lt;&gt;"",Schülerdaten!S624&lt;&gt;""),Schülerdaten!S624,"")</f>
        <v/>
      </c>
      <c r="V621" s="148" t="str">
        <f>IF(AND(A621&lt;&gt;"",Schülerdaten!T624&lt;&gt;""),Schülerdaten!T624,"")</f>
        <v/>
      </c>
      <c r="W621" s="148" t="str">
        <f>IF(AND(A621&lt;&gt;"",Schülerdaten!U624&lt;&gt;""),Schülerdaten!U624,"")</f>
        <v/>
      </c>
      <c r="X621" s="148" t="str">
        <f>IF(AND(A621&lt;&gt;"",Schülerdaten!V624&lt;&gt;""),Schülerdaten!V624,"")</f>
        <v/>
      </c>
      <c r="Y621" s="148" t="str">
        <f>IF(AND(A621&lt;&gt;"",Schülerdaten!W624&lt;&gt;""),Schülerdaten!W624,"")</f>
        <v/>
      </c>
      <c r="Z621" s="148" t="str">
        <f>IF(AND(A621&lt;&gt;"",Schülerdaten!X624&lt;&gt;""),Schülerdaten!X624,"")</f>
        <v/>
      </c>
    </row>
    <row r="622" spans="1:26" x14ac:dyDescent="0.2">
      <c r="A622" s="146" t="str">
        <f>IF(OR(Schülerdaten!$C625&lt;&gt;""),Schülerdaten!A625,"")</f>
        <v/>
      </c>
      <c r="B622" s="146" t="str">
        <f>IF(A622&lt;&gt;"",Schülerdaten!B625,"")</f>
        <v/>
      </c>
      <c r="C622" s="146" t="str">
        <f>IF(AND(A622&lt;&gt;"",Schülerdaten!F625&lt;&gt;""),IF(INDEX(codeclint,MATCH(Schülerdaten!F625,libclint,0))&lt;&gt;"",INDEX(codeclint,MATCH(Schülerdaten!F625,libclint,0)),""),"")</f>
        <v/>
      </c>
      <c r="D622" s="146" t="str">
        <f t="shared" si="27"/>
        <v/>
      </c>
      <c r="E622" s="146" t="str">
        <f>IF(A622&lt;&gt;"",IF(Schülerdaten!G625&lt;&gt;"",IF(Schülerdaten!AB625&lt;&gt;"",IF(Schülerdaten!G625="LOC.ID",CONCATENATE("LOC.",Schülerdaten!AU$5),Schülerdaten!G625),""),""),"")</f>
        <v/>
      </c>
      <c r="F622" s="146" t="str">
        <f>IF(A622&lt;&gt;"",IF(Schülerdaten!H625&lt;&gt;"",Schülerdaten!H625,""),"")</f>
        <v/>
      </c>
      <c r="G622" s="146" t="str">
        <f>IF(AND(A622&lt;&gt;"",Schülerdaten!AC625&lt;&gt;""),IF(Schülerdaten!AC625=TRUE,INDEX(codesex,MATCH(Schülerdaten!I625,libsex,0)),Schülerdaten!I625),"")</f>
        <v/>
      </c>
      <c r="H622" s="147" t="str">
        <f>IF(A622&lt;&gt;"",IF(Schülerdaten!J625&lt;&gt;"",Schülerdaten!J625,""),"")</f>
        <v/>
      </c>
      <c r="I622" s="148" t="str">
        <f>IF(AND(A622&lt;&gt;"",Schülerdaten!AE625&lt;&gt;""),IF(Schülerdaten!AE625=TRUE,INDEX(codenat,MATCH(Schülerdaten!K625,libnat,0)),Schülerdaten!K625),"")</f>
        <v/>
      </c>
      <c r="J622" s="148" t="str">
        <f>IF(AND(A622&lt;&gt;"",Schülerdaten!AF625&lt;&gt;""),IF(Schülerdaten!AF625=TRUE,INDEX(codelangue,MATCH(Schülerdaten!L625,liblangue,0)),Schülerdaten!L625),"")</f>
        <v/>
      </c>
      <c r="K622" s="148" t="str">
        <f>IF(AND(A622&lt;&gt;"",Schülerdaten!AH625&lt;&gt;""),IF(Schülerdaten!AH625=TRUE,IF(INDEX(codegem,MATCH(Schülerdaten!M625,libgem,0))&lt;8000,INDEX(codegem,MATCH(Schülerdaten!M625,libgem,0)),""),Schülerdaten!M625),"")</f>
        <v/>
      </c>
      <c r="L622" s="148" t="str">
        <f>IF(AND(A622&lt;&gt;"",Schülerdaten!AH625&lt;&gt;""),IF(Schülerdaten!AH625=TRUE,INDEX(codegemhist,MATCH(Schülerdaten!M625,libgem,0)),""),"")</f>
        <v/>
      </c>
      <c r="M622" s="148" t="str">
        <f>IF(AND(A622&lt;&gt;"",Schülerdaten!AH625&lt;&gt;""),IF(Schülerdaten!AH625=TRUE,IF(INDEX(codegem,MATCH(Schülerdaten!M625,libgem,0))&gt;=8000,INDEX(codegem,MATCH(Schülerdaten!M625,libgem,0)),""),Schülerdaten!M625),"")</f>
        <v/>
      </c>
      <c r="N622" s="148" t="str">
        <f>IF(AND(A622&lt;&gt;"",Schülerdaten!AI625&lt;&gt;""),IF(Schülerdaten!AI625=TRUE,INDEX(codeschart,MATCH(Schülerdaten!N625,libschart,0)),Schülerdaten!N625),"")</f>
        <v/>
      </c>
      <c r="O622" s="148" t="str">
        <f>IF(AND(A622&lt;&gt;"",Schülerdaten!O625&lt;&gt;""),Schülerdaten!O625,"")</f>
        <v/>
      </c>
      <c r="P622" s="148" t="str">
        <f>IF(AND(A622&lt;&gt;"",Schülerdaten!AK625&lt;&gt;""),IF(Schülerdaten!AK625=TRUE,INDEX(codeform,MATCH(Schülerdaten!P625,libform,0)),Schülerdaten!P625),"")</f>
        <v/>
      </c>
      <c r="Q622" s="148" t="str">
        <f>IF(AND(A622&lt;&gt;"",Schülerdaten!AL625&lt;&gt;""),IF(Schülerdaten!AL625=TRUE,INDEX(codespe,MATCH(Schülerdaten!Q625,libspe,0)),Schülerdaten!Q625),"")</f>
        <v/>
      </c>
      <c r="R622" s="148" t="str">
        <f>IF(AND(A622&lt;&gt;"",OR(Schülerdaten!AM625&lt;&gt;"",Schülerdaten!AT625=FALSE)),IF(Schülerdaten!AM625=TRUE,INDEX(codemp1,MATCH(Schülerdaten!R625,libmp1,0)),IF(Schülerdaten!AT625=FALSE,0,Schülerdaten!R625)),"")</f>
        <v/>
      </c>
      <c r="S622" s="148" t="str">
        <f t="shared" si="28"/>
        <v/>
      </c>
      <c r="T622" s="148" t="str">
        <f t="shared" si="29"/>
        <v/>
      </c>
      <c r="U622" s="148" t="str">
        <f>IF(AND(A622&lt;&gt;"",Schülerdaten!S625&lt;&gt;""),Schülerdaten!S625,"")</f>
        <v/>
      </c>
      <c r="V622" s="148" t="str">
        <f>IF(AND(A622&lt;&gt;"",Schülerdaten!T625&lt;&gt;""),Schülerdaten!T625,"")</f>
        <v/>
      </c>
      <c r="W622" s="148" t="str">
        <f>IF(AND(A622&lt;&gt;"",Schülerdaten!U625&lt;&gt;""),Schülerdaten!U625,"")</f>
        <v/>
      </c>
      <c r="X622" s="148" t="str">
        <f>IF(AND(A622&lt;&gt;"",Schülerdaten!V625&lt;&gt;""),Schülerdaten!V625,"")</f>
        <v/>
      </c>
      <c r="Y622" s="148" t="str">
        <f>IF(AND(A622&lt;&gt;"",Schülerdaten!W625&lt;&gt;""),Schülerdaten!W625,"")</f>
        <v/>
      </c>
      <c r="Z622" s="148" t="str">
        <f>IF(AND(A622&lt;&gt;"",Schülerdaten!X625&lt;&gt;""),Schülerdaten!X625,"")</f>
        <v/>
      </c>
    </row>
    <row r="623" spans="1:26" x14ac:dyDescent="0.2">
      <c r="A623" s="146" t="str">
        <f>IF(OR(Schülerdaten!$C626&lt;&gt;""),Schülerdaten!A626,"")</f>
        <v/>
      </c>
      <c r="B623" s="146" t="str">
        <f>IF(A623&lt;&gt;"",Schülerdaten!B626,"")</f>
        <v/>
      </c>
      <c r="C623" s="146" t="str">
        <f>IF(AND(A623&lt;&gt;"",Schülerdaten!F626&lt;&gt;""),IF(INDEX(codeclint,MATCH(Schülerdaten!F626,libclint,0))&lt;&gt;"",INDEX(codeclint,MATCH(Schülerdaten!F626,libclint,0)),""),"")</f>
        <v/>
      </c>
      <c r="D623" s="146" t="str">
        <f t="shared" si="27"/>
        <v/>
      </c>
      <c r="E623" s="146" t="str">
        <f>IF(A623&lt;&gt;"",IF(Schülerdaten!G626&lt;&gt;"",IF(Schülerdaten!AB626&lt;&gt;"",IF(Schülerdaten!G626="LOC.ID",CONCATENATE("LOC.",Schülerdaten!AU$5),Schülerdaten!G626),""),""),"")</f>
        <v/>
      </c>
      <c r="F623" s="146" t="str">
        <f>IF(A623&lt;&gt;"",IF(Schülerdaten!H626&lt;&gt;"",Schülerdaten!H626,""),"")</f>
        <v/>
      </c>
      <c r="G623" s="146" t="str">
        <f>IF(AND(A623&lt;&gt;"",Schülerdaten!AC626&lt;&gt;""),IF(Schülerdaten!AC626=TRUE,INDEX(codesex,MATCH(Schülerdaten!I626,libsex,0)),Schülerdaten!I626),"")</f>
        <v/>
      </c>
      <c r="H623" s="147" t="str">
        <f>IF(A623&lt;&gt;"",IF(Schülerdaten!J626&lt;&gt;"",Schülerdaten!J626,""),"")</f>
        <v/>
      </c>
      <c r="I623" s="148" t="str">
        <f>IF(AND(A623&lt;&gt;"",Schülerdaten!AE626&lt;&gt;""),IF(Schülerdaten!AE626=TRUE,INDEX(codenat,MATCH(Schülerdaten!K626,libnat,0)),Schülerdaten!K626),"")</f>
        <v/>
      </c>
      <c r="J623" s="148" t="str">
        <f>IF(AND(A623&lt;&gt;"",Schülerdaten!AF626&lt;&gt;""),IF(Schülerdaten!AF626=TRUE,INDEX(codelangue,MATCH(Schülerdaten!L626,liblangue,0)),Schülerdaten!L626),"")</f>
        <v/>
      </c>
      <c r="K623" s="148" t="str">
        <f>IF(AND(A623&lt;&gt;"",Schülerdaten!AH626&lt;&gt;""),IF(Schülerdaten!AH626=TRUE,IF(INDEX(codegem,MATCH(Schülerdaten!M626,libgem,0))&lt;8000,INDEX(codegem,MATCH(Schülerdaten!M626,libgem,0)),""),Schülerdaten!M626),"")</f>
        <v/>
      </c>
      <c r="L623" s="148" t="str">
        <f>IF(AND(A623&lt;&gt;"",Schülerdaten!AH626&lt;&gt;""),IF(Schülerdaten!AH626=TRUE,INDEX(codegemhist,MATCH(Schülerdaten!M626,libgem,0)),""),"")</f>
        <v/>
      </c>
      <c r="M623" s="148" t="str">
        <f>IF(AND(A623&lt;&gt;"",Schülerdaten!AH626&lt;&gt;""),IF(Schülerdaten!AH626=TRUE,IF(INDEX(codegem,MATCH(Schülerdaten!M626,libgem,0))&gt;=8000,INDEX(codegem,MATCH(Schülerdaten!M626,libgem,0)),""),Schülerdaten!M626),"")</f>
        <v/>
      </c>
      <c r="N623" s="148" t="str">
        <f>IF(AND(A623&lt;&gt;"",Schülerdaten!AI626&lt;&gt;""),IF(Schülerdaten!AI626=TRUE,INDEX(codeschart,MATCH(Schülerdaten!N626,libschart,0)),Schülerdaten!N626),"")</f>
        <v/>
      </c>
      <c r="O623" s="148" t="str">
        <f>IF(AND(A623&lt;&gt;"",Schülerdaten!O626&lt;&gt;""),Schülerdaten!O626,"")</f>
        <v/>
      </c>
      <c r="P623" s="148" t="str">
        <f>IF(AND(A623&lt;&gt;"",Schülerdaten!AK626&lt;&gt;""),IF(Schülerdaten!AK626=TRUE,INDEX(codeform,MATCH(Schülerdaten!P626,libform,0)),Schülerdaten!P626),"")</f>
        <v/>
      </c>
      <c r="Q623" s="148" t="str">
        <f>IF(AND(A623&lt;&gt;"",Schülerdaten!AL626&lt;&gt;""),IF(Schülerdaten!AL626=TRUE,INDEX(codespe,MATCH(Schülerdaten!Q626,libspe,0)),Schülerdaten!Q626),"")</f>
        <v/>
      </c>
      <c r="R623" s="148" t="str">
        <f>IF(AND(A623&lt;&gt;"",OR(Schülerdaten!AM626&lt;&gt;"",Schülerdaten!AT626=FALSE)),IF(Schülerdaten!AM626=TRUE,INDEX(codemp1,MATCH(Schülerdaten!R626,libmp1,0)),IF(Schülerdaten!AT626=FALSE,0,Schülerdaten!R626)),"")</f>
        <v/>
      </c>
      <c r="S623" s="148" t="str">
        <f t="shared" si="28"/>
        <v/>
      </c>
      <c r="T623" s="148" t="str">
        <f t="shared" si="29"/>
        <v/>
      </c>
      <c r="U623" s="148" t="str">
        <f>IF(AND(A623&lt;&gt;"",Schülerdaten!S626&lt;&gt;""),Schülerdaten!S626,"")</f>
        <v/>
      </c>
      <c r="V623" s="148" t="str">
        <f>IF(AND(A623&lt;&gt;"",Schülerdaten!T626&lt;&gt;""),Schülerdaten!T626,"")</f>
        <v/>
      </c>
      <c r="W623" s="148" t="str">
        <f>IF(AND(A623&lt;&gt;"",Schülerdaten!U626&lt;&gt;""),Schülerdaten!U626,"")</f>
        <v/>
      </c>
      <c r="X623" s="148" t="str">
        <f>IF(AND(A623&lt;&gt;"",Schülerdaten!V626&lt;&gt;""),Schülerdaten!V626,"")</f>
        <v/>
      </c>
      <c r="Y623" s="148" t="str">
        <f>IF(AND(A623&lt;&gt;"",Schülerdaten!W626&lt;&gt;""),Schülerdaten!W626,"")</f>
        <v/>
      </c>
      <c r="Z623" s="148" t="str">
        <f>IF(AND(A623&lt;&gt;"",Schülerdaten!X626&lt;&gt;""),Schülerdaten!X626,"")</f>
        <v/>
      </c>
    </row>
    <row r="624" spans="1:26" x14ac:dyDescent="0.2">
      <c r="A624" s="146" t="str">
        <f>IF(OR(Schülerdaten!$C627&lt;&gt;""),Schülerdaten!A627,"")</f>
        <v/>
      </c>
      <c r="B624" s="146" t="str">
        <f>IF(A624&lt;&gt;"",Schülerdaten!B627,"")</f>
        <v/>
      </c>
      <c r="C624" s="146" t="str">
        <f>IF(AND(A624&lt;&gt;"",Schülerdaten!F627&lt;&gt;""),IF(INDEX(codeclint,MATCH(Schülerdaten!F627,libclint,0))&lt;&gt;"",INDEX(codeclint,MATCH(Schülerdaten!F627,libclint,0)),""),"")</f>
        <v/>
      </c>
      <c r="D624" s="146" t="str">
        <f t="shared" si="27"/>
        <v/>
      </c>
      <c r="E624" s="146" t="str">
        <f>IF(A624&lt;&gt;"",IF(Schülerdaten!G627&lt;&gt;"",IF(Schülerdaten!AB627&lt;&gt;"",IF(Schülerdaten!G627="LOC.ID",CONCATENATE("LOC.",Schülerdaten!AU$5),Schülerdaten!G627),""),""),"")</f>
        <v/>
      </c>
      <c r="F624" s="146" t="str">
        <f>IF(A624&lt;&gt;"",IF(Schülerdaten!H627&lt;&gt;"",Schülerdaten!H627,""),"")</f>
        <v/>
      </c>
      <c r="G624" s="146" t="str">
        <f>IF(AND(A624&lt;&gt;"",Schülerdaten!AC627&lt;&gt;""),IF(Schülerdaten!AC627=TRUE,INDEX(codesex,MATCH(Schülerdaten!I627,libsex,0)),Schülerdaten!I627),"")</f>
        <v/>
      </c>
      <c r="H624" s="147" t="str">
        <f>IF(A624&lt;&gt;"",IF(Schülerdaten!J627&lt;&gt;"",Schülerdaten!J627,""),"")</f>
        <v/>
      </c>
      <c r="I624" s="148" t="str">
        <f>IF(AND(A624&lt;&gt;"",Schülerdaten!AE627&lt;&gt;""),IF(Schülerdaten!AE627=TRUE,INDEX(codenat,MATCH(Schülerdaten!K627,libnat,0)),Schülerdaten!K627),"")</f>
        <v/>
      </c>
      <c r="J624" s="148" t="str">
        <f>IF(AND(A624&lt;&gt;"",Schülerdaten!AF627&lt;&gt;""),IF(Schülerdaten!AF627=TRUE,INDEX(codelangue,MATCH(Schülerdaten!L627,liblangue,0)),Schülerdaten!L627),"")</f>
        <v/>
      </c>
      <c r="K624" s="148" t="str">
        <f>IF(AND(A624&lt;&gt;"",Schülerdaten!AH627&lt;&gt;""),IF(Schülerdaten!AH627=TRUE,IF(INDEX(codegem,MATCH(Schülerdaten!M627,libgem,0))&lt;8000,INDEX(codegem,MATCH(Schülerdaten!M627,libgem,0)),""),Schülerdaten!M627),"")</f>
        <v/>
      </c>
      <c r="L624" s="148" t="str">
        <f>IF(AND(A624&lt;&gt;"",Schülerdaten!AH627&lt;&gt;""),IF(Schülerdaten!AH627=TRUE,INDEX(codegemhist,MATCH(Schülerdaten!M627,libgem,0)),""),"")</f>
        <v/>
      </c>
      <c r="M624" s="148" t="str">
        <f>IF(AND(A624&lt;&gt;"",Schülerdaten!AH627&lt;&gt;""),IF(Schülerdaten!AH627=TRUE,IF(INDEX(codegem,MATCH(Schülerdaten!M627,libgem,0))&gt;=8000,INDEX(codegem,MATCH(Schülerdaten!M627,libgem,0)),""),Schülerdaten!M627),"")</f>
        <v/>
      </c>
      <c r="N624" s="148" t="str">
        <f>IF(AND(A624&lt;&gt;"",Schülerdaten!AI627&lt;&gt;""),IF(Schülerdaten!AI627=TRUE,INDEX(codeschart,MATCH(Schülerdaten!N627,libschart,0)),Schülerdaten!N627),"")</f>
        <v/>
      </c>
      <c r="O624" s="148" t="str">
        <f>IF(AND(A624&lt;&gt;"",Schülerdaten!O627&lt;&gt;""),Schülerdaten!O627,"")</f>
        <v/>
      </c>
      <c r="P624" s="148" t="str">
        <f>IF(AND(A624&lt;&gt;"",Schülerdaten!AK627&lt;&gt;""),IF(Schülerdaten!AK627=TRUE,INDEX(codeform,MATCH(Schülerdaten!P627,libform,0)),Schülerdaten!P627),"")</f>
        <v/>
      </c>
      <c r="Q624" s="148" t="str">
        <f>IF(AND(A624&lt;&gt;"",Schülerdaten!AL627&lt;&gt;""),IF(Schülerdaten!AL627=TRUE,INDEX(codespe,MATCH(Schülerdaten!Q627,libspe,0)),Schülerdaten!Q627),"")</f>
        <v/>
      </c>
      <c r="R624" s="148" t="str">
        <f>IF(AND(A624&lt;&gt;"",OR(Schülerdaten!AM627&lt;&gt;"",Schülerdaten!AT627=FALSE)),IF(Schülerdaten!AM627=TRUE,INDEX(codemp1,MATCH(Schülerdaten!R627,libmp1,0)),IF(Schülerdaten!AT627=FALSE,0,Schülerdaten!R627)),"")</f>
        <v/>
      </c>
      <c r="S624" s="148" t="str">
        <f t="shared" si="28"/>
        <v/>
      </c>
      <c r="T624" s="148" t="str">
        <f t="shared" si="29"/>
        <v/>
      </c>
      <c r="U624" s="148" t="str">
        <f>IF(AND(A624&lt;&gt;"",Schülerdaten!S627&lt;&gt;""),Schülerdaten!S627,"")</f>
        <v/>
      </c>
      <c r="V624" s="148" t="str">
        <f>IF(AND(A624&lt;&gt;"",Schülerdaten!T627&lt;&gt;""),Schülerdaten!T627,"")</f>
        <v/>
      </c>
      <c r="W624" s="148" t="str">
        <f>IF(AND(A624&lt;&gt;"",Schülerdaten!U627&lt;&gt;""),Schülerdaten!U627,"")</f>
        <v/>
      </c>
      <c r="X624" s="148" t="str">
        <f>IF(AND(A624&lt;&gt;"",Schülerdaten!V627&lt;&gt;""),Schülerdaten!V627,"")</f>
        <v/>
      </c>
      <c r="Y624" s="148" t="str">
        <f>IF(AND(A624&lt;&gt;"",Schülerdaten!W627&lt;&gt;""),Schülerdaten!W627,"")</f>
        <v/>
      </c>
      <c r="Z624" s="148" t="str">
        <f>IF(AND(A624&lt;&gt;"",Schülerdaten!X627&lt;&gt;""),Schülerdaten!X627,"")</f>
        <v/>
      </c>
    </row>
    <row r="625" spans="1:26" x14ac:dyDescent="0.2">
      <c r="A625" s="146" t="str">
        <f>IF(OR(Schülerdaten!$C628&lt;&gt;""),Schülerdaten!A628,"")</f>
        <v/>
      </c>
      <c r="B625" s="146" t="str">
        <f>IF(A625&lt;&gt;"",Schülerdaten!B628,"")</f>
        <v/>
      </c>
      <c r="C625" s="146" t="str">
        <f>IF(AND(A625&lt;&gt;"",Schülerdaten!F628&lt;&gt;""),IF(INDEX(codeclint,MATCH(Schülerdaten!F628,libclint,0))&lt;&gt;"",INDEX(codeclint,MATCH(Schülerdaten!F628,libclint,0)),""),"")</f>
        <v/>
      </c>
      <c r="D625" s="146" t="str">
        <f t="shared" si="27"/>
        <v/>
      </c>
      <c r="E625" s="146" t="str">
        <f>IF(A625&lt;&gt;"",IF(Schülerdaten!G628&lt;&gt;"",IF(Schülerdaten!AB628&lt;&gt;"",IF(Schülerdaten!G628="LOC.ID",CONCATENATE("LOC.",Schülerdaten!AU$5),Schülerdaten!G628),""),""),"")</f>
        <v/>
      </c>
      <c r="F625" s="146" t="str">
        <f>IF(A625&lt;&gt;"",IF(Schülerdaten!H628&lt;&gt;"",Schülerdaten!H628,""),"")</f>
        <v/>
      </c>
      <c r="G625" s="146" t="str">
        <f>IF(AND(A625&lt;&gt;"",Schülerdaten!AC628&lt;&gt;""),IF(Schülerdaten!AC628=TRUE,INDEX(codesex,MATCH(Schülerdaten!I628,libsex,0)),Schülerdaten!I628),"")</f>
        <v/>
      </c>
      <c r="H625" s="147" t="str">
        <f>IF(A625&lt;&gt;"",IF(Schülerdaten!J628&lt;&gt;"",Schülerdaten!J628,""),"")</f>
        <v/>
      </c>
      <c r="I625" s="148" t="str">
        <f>IF(AND(A625&lt;&gt;"",Schülerdaten!AE628&lt;&gt;""),IF(Schülerdaten!AE628=TRUE,INDEX(codenat,MATCH(Schülerdaten!K628,libnat,0)),Schülerdaten!K628),"")</f>
        <v/>
      </c>
      <c r="J625" s="148" t="str">
        <f>IF(AND(A625&lt;&gt;"",Schülerdaten!AF628&lt;&gt;""),IF(Schülerdaten!AF628=TRUE,INDEX(codelangue,MATCH(Schülerdaten!L628,liblangue,0)),Schülerdaten!L628),"")</f>
        <v/>
      </c>
      <c r="K625" s="148" t="str">
        <f>IF(AND(A625&lt;&gt;"",Schülerdaten!AH628&lt;&gt;""),IF(Schülerdaten!AH628=TRUE,IF(INDEX(codegem,MATCH(Schülerdaten!M628,libgem,0))&lt;8000,INDEX(codegem,MATCH(Schülerdaten!M628,libgem,0)),""),Schülerdaten!M628),"")</f>
        <v/>
      </c>
      <c r="L625" s="148" t="str">
        <f>IF(AND(A625&lt;&gt;"",Schülerdaten!AH628&lt;&gt;""),IF(Schülerdaten!AH628=TRUE,INDEX(codegemhist,MATCH(Schülerdaten!M628,libgem,0)),""),"")</f>
        <v/>
      </c>
      <c r="M625" s="148" t="str">
        <f>IF(AND(A625&lt;&gt;"",Schülerdaten!AH628&lt;&gt;""),IF(Schülerdaten!AH628=TRUE,IF(INDEX(codegem,MATCH(Schülerdaten!M628,libgem,0))&gt;=8000,INDEX(codegem,MATCH(Schülerdaten!M628,libgem,0)),""),Schülerdaten!M628),"")</f>
        <v/>
      </c>
      <c r="N625" s="148" t="str">
        <f>IF(AND(A625&lt;&gt;"",Schülerdaten!AI628&lt;&gt;""),IF(Schülerdaten!AI628=TRUE,INDEX(codeschart,MATCH(Schülerdaten!N628,libschart,0)),Schülerdaten!N628),"")</f>
        <v/>
      </c>
      <c r="O625" s="148" t="str">
        <f>IF(AND(A625&lt;&gt;"",Schülerdaten!O628&lt;&gt;""),Schülerdaten!O628,"")</f>
        <v/>
      </c>
      <c r="P625" s="148" t="str">
        <f>IF(AND(A625&lt;&gt;"",Schülerdaten!AK628&lt;&gt;""),IF(Schülerdaten!AK628=TRUE,INDEX(codeform,MATCH(Schülerdaten!P628,libform,0)),Schülerdaten!P628),"")</f>
        <v/>
      </c>
      <c r="Q625" s="148" t="str">
        <f>IF(AND(A625&lt;&gt;"",Schülerdaten!AL628&lt;&gt;""),IF(Schülerdaten!AL628=TRUE,INDEX(codespe,MATCH(Schülerdaten!Q628,libspe,0)),Schülerdaten!Q628),"")</f>
        <v/>
      </c>
      <c r="R625" s="148" t="str">
        <f>IF(AND(A625&lt;&gt;"",OR(Schülerdaten!AM628&lt;&gt;"",Schülerdaten!AT628=FALSE)),IF(Schülerdaten!AM628=TRUE,INDEX(codemp1,MATCH(Schülerdaten!R628,libmp1,0)),IF(Schülerdaten!AT628=FALSE,0,Schülerdaten!R628)),"")</f>
        <v/>
      </c>
      <c r="S625" s="148" t="str">
        <f t="shared" si="28"/>
        <v/>
      </c>
      <c r="T625" s="148" t="str">
        <f t="shared" si="29"/>
        <v/>
      </c>
      <c r="U625" s="148" t="str">
        <f>IF(AND(A625&lt;&gt;"",Schülerdaten!S628&lt;&gt;""),Schülerdaten!S628,"")</f>
        <v/>
      </c>
      <c r="V625" s="148" t="str">
        <f>IF(AND(A625&lt;&gt;"",Schülerdaten!T628&lt;&gt;""),Schülerdaten!T628,"")</f>
        <v/>
      </c>
      <c r="W625" s="148" t="str">
        <f>IF(AND(A625&lt;&gt;"",Schülerdaten!U628&lt;&gt;""),Schülerdaten!U628,"")</f>
        <v/>
      </c>
      <c r="X625" s="148" t="str">
        <f>IF(AND(A625&lt;&gt;"",Schülerdaten!V628&lt;&gt;""),Schülerdaten!V628,"")</f>
        <v/>
      </c>
      <c r="Y625" s="148" t="str">
        <f>IF(AND(A625&lt;&gt;"",Schülerdaten!W628&lt;&gt;""),Schülerdaten!W628,"")</f>
        <v/>
      </c>
      <c r="Z625" s="148" t="str">
        <f>IF(AND(A625&lt;&gt;"",Schülerdaten!X628&lt;&gt;""),Schülerdaten!X628,"")</f>
        <v/>
      </c>
    </row>
    <row r="626" spans="1:26" x14ac:dyDescent="0.2">
      <c r="A626" s="146" t="str">
        <f>IF(OR(Schülerdaten!$C629&lt;&gt;""),Schülerdaten!A629,"")</f>
        <v/>
      </c>
      <c r="B626" s="146" t="str">
        <f>IF(A626&lt;&gt;"",Schülerdaten!B629,"")</f>
        <v/>
      </c>
      <c r="C626" s="146" t="str">
        <f>IF(AND(A626&lt;&gt;"",Schülerdaten!F629&lt;&gt;""),IF(INDEX(codeclint,MATCH(Schülerdaten!F629,libclint,0))&lt;&gt;"",INDEX(codeclint,MATCH(Schülerdaten!F629,libclint,0)),""),"")</f>
        <v/>
      </c>
      <c r="D626" s="146" t="str">
        <f t="shared" si="27"/>
        <v/>
      </c>
      <c r="E626" s="146" t="str">
        <f>IF(A626&lt;&gt;"",IF(Schülerdaten!G629&lt;&gt;"",IF(Schülerdaten!AB629&lt;&gt;"",IF(Schülerdaten!G629="LOC.ID",CONCATENATE("LOC.",Schülerdaten!AU$5),Schülerdaten!G629),""),""),"")</f>
        <v/>
      </c>
      <c r="F626" s="146" t="str">
        <f>IF(A626&lt;&gt;"",IF(Schülerdaten!H629&lt;&gt;"",Schülerdaten!H629,""),"")</f>
        <v/>
      </c>
      <c r="G626" s="146" t="str">
        <f>IF(AND(A626&lt;&gt;"",Schülerdaten!AC629&lt;&gt;""),IF(Schülerdaten!AC629=TRUE,INDEX(codesex,MATCH(Schülerdaten!I629,libsex,0)),Schülerdaten!I629),"")</f>
        <v/>
      </c>
      <c r="H626" s="147" t="str">
        <f>IF(A626&lt;&gt;"",IF(Schülerdaten!J629&lt;&gt;"",Schülerdaten!J629,""),"")</f>
        <v/>
      </c>
      <c r="I626" s="148" t="str">
        <f>IF(AND(A626&lt;&gt;"",Schülerdaten!AE629&lt;&gt;""),IF(Schülerdaten!AE629=TRUE,INDEX(codenat,MATCH(Schülerdaten!K629,libnat,0)),Schülerdaten!K629),"")</f>
        <v/>
      </c>
      <c r="J626" s="148" t="str">
        <f>IF(AND(A626&lt;&gt;"",Schülerdaten!AF629&lt;&gt;""),IF(Schülerdaten!AF629=TRUE,INDEX(codelangue,MATCH(Schülerdaten!L629,liblangue,0)),Schülerdaten!L629),"")</f>
        <v/>
      </c>
      <c r="K626" s="148" t="str">
        <f>IF(AND(A626&lt;&gt;"",Schülerdaten!AH629&lt;&gt;""),IF(Schülerdaten!AH629=TRUE,IF(INDEX(codegem,MATCH(Schülerdaten!M629,libgem,0))&lt;8000,INDEX(codegem,MATCH(Schülerdaten!M629,libgem,0)),""),Schülerdaten!M629),"")</f>
        <v/>
      </c>
      <c r="L626" s="148" t="str">
        <f>IF(AND(A626&lt;&gt;"",Schülerdaten!AH629&lt;&gt;""),IF(Schülerdaten!AH629=TRUE,INDEX(codegemhist,MATCH(Schülerdaten!M629,libgem,0)),""),"")</f>
        <v/>
      </c>
      <c r="M626" s="148" t="str">
        <f>IF(AND(A626&lt;&gt;"",Schülerdaten!AH629&lt;&gt;""),IF(Schülerdaten!AH629=TRUE,IF(INDEX(codegem,MATCH(Schülerdaten!M629,libgem,0))&gt;=8000,INDEX(codegem,MATCH(Schülerdaten!M629,libgem,0)),""),Schülerdaten!M629),"")</f>
        <v/>
      </c>
      <c r="N626" s="148" t="str">
        <f>IF(AND(A626&lt;&gt;"",Schülerdaten!AI629&lt;&gt;""),IF(Schülerdaten!AI629=TRUE,INDEX(codeschart,MATCH(Schülerdaten!N629,libschart,0)),Schülerdaten!N629),"")</f>
        <v/>
      </c>
      <c r="O626" s="148" t="str">
        <f>IF(AND(A626&lt;&gt;"",Schülerdaten!O629&lt;&gt;""),Schülerdaten!O629,"")</f>
        <v/>
      </c>
      <c r="P626" s="148" t="str">
        <f>IF(AND(A626&lt;&gt;"",Schülerdaten!AK629&lt;&gt;""),IF(Schülerdaten!AK629=TRUE,INDEX(codeform,MATCH(Schülerdaten!P629,libform,0)),Schülerdaten!P629),"")</f>
        <v/>
      </c>
      <c r="Q626" s="148" t="str">
        <f>IF(AND(A626&lt;&gt;"",Schülerdaten!AL629&lt;&gt;""),IF(Schülerdaten!AL629=TRUE,INDEX(codespe,MATCH(Schülerdaten!Q629,libspe,0)),Schülerdaten!Q629),"")</f>
        <v/>
      </c>
      <c r="R626" s="148" t="str">
        <f>IF(AND(A626&lt;&gt;"",OR(Schülerdaten!AM629&lt;&gt;"",Schülerdaten!AT629=FALSE)),IF(Schülerdaten!AM629=TRUE,INDEX(codemp1,MATCH(Schülerdaten!R629,libmp1,0)),IF(Schülerdaten!AT629=FALSE,0,Schülerdaten!R629)),"")</f>
        <v/>
      </c>
      <c r="S626" s="148" t="str">
        <f t="shared" si="28"/>
        <v/>
      </c>
      <c r="T626" s="148" t="str">
        <f t="shared" si="29"/>
        <v/>
      </c>
      <c r="U626" s="148" t="str">
        <f>IF(AND(A626&lt;&gt;"",Schülerdaten!S629&lt;&gt;""),Schülerdaten!S629,"")</f>
        <v/>
      </c>
      <c r="V626" s="148" t="str">
        <f>IF(AND(A626&lt;&gt;"",Schülerdaten!T629&lt;&gt;""),Schülerdaten!T629,"")</f>
        <v/>
      </c>
      <c r="W626" s="148" t="str">
        <f>IF(AND(A626&lt;&gt;"",Schülerdaten!U629&lt;&gt;""),Schülerdaten!U629,"")</f>
        <v/>
      </c>
      <c r="X626" s="148" t="str">
        <f>IF(AND(A626&lt;&gt;"",Schülerdaten!V629&lt;&gt;""),Schülerdaten!V629,"")</f>
        <v/>
      </c>
      <c r="Y626" s="148" t="str">
        <f>IF(AND(A626&lt;&gt;"",Schülerdaten!W629&lt;&gt;""),Schülerdaten!W629,"")</f>
        <v/>
      </c>
      <c r="Z626" s="148" t="str">
        <f>IF(AND(A626&lt;&gt;"",Schülerdaten!X629&lt;&gt;""),Schülerdaten!X629,"")</f>
        <v/>
      </c>
    </row>
    <row r="627" spans="1:26" x14ac:dyDescent="0.2">
      <c r="A627" s="146" t="str">
        <f>IF(OR(Schülerdaten!$C630&lt;&gt;""),Schülerdaten!A630,"")</f>
        <v/>
      </c>
      <c r="B627" s="146" t="str">
        <f>IF(A627&lt;&gt;"",Schülerdaten!B630,"")</f>
        <v/>
      </c>
      <c r="C627" s="146" t="str">
        <f>IF(AND(A627&lt;&gt;"",Schülerdaten!F630&lt;&gt;""),IF(INDEX(codeclint,MATCH(Schülerdaten!F630,libclint,0))&lt;&gt;"",INDEX(codeclint,MATCH(Schülerdaten!F630,libclint,0)),""),"")</f>
        <v/>
      </c>
      <c r="D627" s="146" t="str">
        <f t="shared" si="27"/>
        <v/>
      </c>
      <c r="E627" s="146" t="str">
        <f>IF(A627&lt;&gt;"",IF(Schülerdaten!G630&lt;&gt;"",IF(Schülerdaten!AB630&lt;&gt;"",IF(Schülerdaten!G630="LOC.ID",CONCATENATE("LOC.",Schülerdaten!AU$5),Schülerdaten!G630),""),""),"")</f>
        <v/>
      </c>
      <c r="F627" s="146" t="str">
        <f>IF(A627&lt;&gt;"",IF(Schülerdaten!H630&lt;&gt;"",Schülerdaten!H630,""),"")</f>
        <v/>
      </c>
      <c r="G627" s="146" t="str">
        <f>IF(AND(A627&lt;&gt;"",Schülerdaten!AC630&lt;&gt;""),IF(Schülerdaten!AC630=TRUE,INDEX(codesex,MATCH(Schülerdaten!I630,libsex,0)),Schülerdaten!I630),"")</f>
        <v/>
      </c>
      <c r="H627" s="147" t="str">
        <f>IF(A627&lt;&gt;"",IF(Schülerdaten!J630&lt;&gt;"",Schülerdaten!J630,""),"")</f>
        <v/>
      </c>
      <c r="I627" s="148" t="str">
        <f>IF(AND(A627&lt;&gt;"",Schülerdaten!AE630&lt;&gt;""),IF(Schülerdaten!AE630=TRUE,INDEX(codenat,MATCH(Schülerdaten!K630,libnat,0)),Schülerdaten!K630),"")</f>
        <v/>
      </c>
      <c r="J627" s="148" t="str">
        <f>IF(AND(A627&lt;&gt;"",Schülerdaten!AF630&lt;&gt;""),IF(Schülerdaten!AF630=TRUE,INDEX(codelangue,MATCH(Schülerdaten!L630,liblangue,0)),Schülerdaten!L630),"")</f>
        <v/>
      </c>
      <c r="K627" s="148" t="str">
        <f>IF(AND(A627&lt;&gt;"",Schülerdaten!AH630&lt;&gt;""),IF(Schülerdaten!AH630=TRUE,IF(INDEX(codegem,MATCH(Schülerdaten!M630,libgem,0))&lt;8000,INDEX(codegem,MATCH(Schülerdaten!M630,libgem,0)),""),Schülerdaten!M630),"")</f>
        <v/>
      </c>
      <c r="L627" s="148" t="str">
        <f>IF(AND(A627&lt;&gt;"",Schülerdaten!AH630&lt;&gt;""),IF(Schülerdaten!AH630=TRUE,INDEX(codegemhist,MATCH(Schülerdaten!M630,libgem,0)),""),"")</f>
        <v/>
      </c>
      <c r="M627" s="148" t="str">
        <f>IF(AND(A627&lt;&gt;"",Schülerdaten!AH630&lt;&gt;""),IF(Schülerdaten!AH630=TRUE,IF(INDEX(codegem,MATCH(Schülerdaten!M630,libgem,0))&gt;=8000,INDEX(codegem,MATCH(Schülerdaten!M630,libgem,0)),""),Schülerdaten!M630),"")</f>
        <v/>
      </c>
      <c r="N627" s="148" t="str">
        <f>IF(AND(A627&lt;&gt;"",Schülerdaten!AI630&lt;&gt;""),IF(Schülerdaten!AI630=TRUE,INDEX(codeschart,MATCH(Schülerdaten!N630,libschart,0)),Schülerdaten!N630),"")</f>
        <v/>
      </c>
      <c r="O627" s="148" t="str">
        <f>IF(AND(A627&lt;&gt;"",Schülerdaten!O630&lt;&gt;""),Schülerdaten!O630,"")</f>
        <v/>
      </c>
      <c r="P627" s="148" t="str">
        <f>IF(AND(A627&lt;&gt;"",Schülerdaten!AK630&lt;&gt;""),IF(Schülerdaten!AK630=TRUE,INDEX(codeform,MATCH(Schülerdaten!P630,libform,0)),Schülerdaten!P630),"")</f>
        <v/>
      </c>
      <c r="Q627" s="148" t="str">
        <f>IF(AND(A627&lt;&gt;"",Schülerdaten!AL630&lt;&gt;""),IF(Schülerdaten!AL630=TRUE,INDEX(codespe,MATCH(Schülerdaten!Q630,libspe,0)),Schülerdaten!Q630),"")</f>
        <v/>
      </c>
      <c r="R627" s="148" t="str">
        <f>IF(AND(A627&lt;&gt;"",OR(Schülerdaten!AM630&lt;&gt;"",Schülerdaten!AT630=FALSE)),IF(Schülerdaten!AM630=TRUE,INDEX(codemp1,MATCH(Schülerdaten!R630,libmp1,0)),IF(Schülerdaten!AT630=FALSE,0,Schülerdaten!R630)),"")</f>
        <v/>
      </c>
      <c r="S627" s="148" t="str">
        <f t="shared" si="28"/>
        <v/>
      </c>
      <c r="T627" s="148" t="str">
        <f t="shared" si="29"/>
        <v/>
      </c>
      <c r="U627" s="148" t="str">
        <f>IF(AND(A627&lt;&gt;"",Schülerdaten!S630&lt;&gt;""),Schülerdaten!S630,"")</f>
        <v/>
      </c>
      <c r="V627" s="148" t="str">
        <f>IF(AND(A627&lt;&gt;"",Schülerdaten!T630&lt;&gt;""),Schülerdaten!T630,"")</f>
        <v/>
      </c>
      <c r="W627" s="148" t="str">
        <f>IF(AND(A627&lt;&gt;"",Schülerdaten!U630&lt;&gt;""),Schülerdaten!U630,"")</f>
        <v/>
      </c>
      <c r="X627" s="148" t="str">
        <f>IF(AND(A627&lt;&gt;"",Schülerdaten!V630&lt;&gt;""),Schülerdaten!V630,"")</f>
        <v/>
      </c>
      <c r="Y627" s="148" t="str">
        <f>IF(AND(A627&lt;&gt;"",Schülerdaten!W630&lt;&gt;""),Schülerdaten!W630,"")</f>
        <v/>
      </c>
      <c r="Z627" s="148" t="str">
        <f>IF(AND(A627&lt;&gt;"",Schülerdaten!X630&lt;&gt;""),Schülerdaten!X630,"")</f>
        <v/>
      </c>
    </row>
    <row r="628" spans="1:26" x14ac:dyDescent="0.2">
      <c r="A628" s="146" t="str">
        <f>IF(OR(Schülerdaten!$C631&lt;&gt;""),Schülerdaten!A631,"")</f>
        <v/>
      </c>
      <c r="B628" s="146" t="str">
        <f>IF(A628&lt;&gt;"",Schülerdaten!B631,"")</f>
        <v/>
      </c>
      <c r="C628" s="146" t="str">
        <f>IF(AND(A628&lt;&gt;"",Schülerdaten!F631&lt;&gt;""),IF(INDEX(codeclint,MATCH(Schülerdaten!F631,libclint,0))&lt;&gt;"",INDEX(codeclint,MATCH(Schülerdaten!F631,libclint,0)),""),"")</f>
        <v/>
      </c>
      <c r="D628" s="146" t="str">
        <f t="shared" si="27"/>
        <v/>
      </c>
      <c r="E628" s="146" t="str">
        <f>IF(A628&lt;&gt;"",IF(Schülerdaten!G631&lt;&gt;"",IF(Schülerdaten!AB631&lt;&gt;"",IF(Schülerdaten!G631="LOC.ID",CONCATENATE("LOC.",Schülerdaten!AU$5),Schülerdaten!G631),""),""),"")</f>
        <v/>
      </c>
      <c r="F628" s="146" t="str">
        <f>IF(A628&lt;&gt;"",IF(Schülerdaten!H631&lt;&gt;"",Schülerdaten!H631,""),"")</f>
        <v/>
      </c>
      <c r="G628" s="146" t="str">
        <f>IF(AND(A628&lt;&gt;"",Schülerdaten!AC631&lt;&gt;""),IF(Schülerdaten!AC631=TRUE,INDEX(codesex,MATCH(Schülerdaten!I631,libsex,0)),Schülerdaten!I631),"")</f>
        <v/>
      </c>
      <c r="H628" s="147" t="str">
        <f>IF(A628&lt;&gt;"",IF(Schülerdaten!J631&lt;&gt;"",Schülerdaten!J631,""),"")</f>
        <v/>
      </c>
      <c r="I628" s="148" t="str">
        <f>IF(AND(A628&lt;&gt;"",Schülerdaten!AE631&lt;&gt;""),IF(Schülerdaten!AE631=TRUE,INDEX(codenat,MATCH(Schülerdaten!K631,libnat,0)),Schülerdaten!K631),"")</f>
        <v/>
      </c>
      <c r="J628" s="148" t="str">
        <f>IF(AND(A628&lt;&gt;"",Schülerdaten!AF631&lt;&gt;""),IF(Schülerdaten!AF631=TRUE,INDEX(codelangue,MATCH(Schülerdaten!L631,liblangue,0)),Schülerdaten!L631),"")</f>
        <v/>
      </c>
      <c r="K628" s="148" t="str">
        <f>IF(AND(A628&lt;&gt;"",Schülerdaten!AH631&lt;&gt;""),IF(Schülerdaten!AH631=TRUE,IF(INDEX(codegem,MATCH(Schülerdaten!M631,libgem,0))&lt;8000,INDEX(codegem,MATCH(Schülerdaten!M631,libgem,0)),""),Schülerdaten!M631),"")</f>
        <v/>
      </c>
      <c r="L628" s="148" t="str">
        <f>IF(AND(A628&lt;&gt;"",Schülerdaten!AH631&lt;&gt;""),IF(Schülerdaten!AH631=TRUE,INDEX(codegemhist,MATCH(Schülerdaten!M631,libgem,0)),""),"")</f>
        <v/>
      </c>
      <c r="M628" s="148" t="str">
        <f>IF(AND(A628&lt;&gt;"",Schülerdaten!AH631&lt;&gt;""),IF(Schülerdaten!AH631=TRUE,IF(INDEX(codegem,MATCH(Schülerdaten!M631,libgem,0))&gt;=8000,INDEX(codegem,MATCH(Schülerdaten!M631,libgem,0)),""),Schülerdaten!M631),"")</f>
        <v/>
      </c>
      <c r="N628" s="148" t="str">
        <f>IF(AND(A628&lt;&gt;"",Schülerdaten!AI631&lt;&gt;""),IF(Schülerdaten!AI631=TRUE,INDEX(codeschart,MATCH(Schülerdaten!N631,libschart,0)),Schülerdaten!N631),"")</f>
        <v/>
      </c>
      <c r="O628" s="148" t="str">
        <f>IF(AND(A628&lt;&gt;"",Schülerdaten!O631&lt;&gt;""),Schülerdaten!O631,"")</f>
        <v/>
      </c>
      <c r="P628" s="148" t="str">
        <f>IF(AND(A628&lt;&gt;"",Schülerdaten!AK631&lt;&gt;""),IF(Schülerdaten!AK631=TRUE,INDEX(codeform,MATCH(Schülerdaten!P631,libform,0)),Schülerdaten!P631),"")</f>
        <v/>
      </c>
      <c r="Q628" s="148" t="str">
        <f>IF(AND(A628&lt;&gt;"",Schülerdaten!AL631&lt;&gt;""),IF(Schülerdaten!AL631=TRUE,INDEX(codespe,MATCH(Schülerdaten!Q631,libspe,0)),Schülerdaten!Q631),"")</f>
        <v/>
      </c>
      <c r="R628" s="148" t="str">
        <f>IF(AND(A628&lt;&gt;"",OR(Schülerdaten!AM631&lt;&gt;"",Schülerdaten!AT631=FALSE)),IF(Schülerdaten!AM631=TRUE,INDEX(codemp1,MATCH(Schülerdaten!R631,libmp1,0)),IF(Schülerdaten!AT631=FALSE,0,Schülerdaten!R631)),"")</f>
        <v/>
      </c>
      <c r="S628" s="148" t="str">
        <f t="shared" si="28"/>
        <v/>
      </c>
      <c r="T628" s="148" t="str">
        <f t="shared" si="29"/>
        <v/>
      </c>
      <c r="U628" s="148" t="str">
        <f>IF(AND(A628&lt;&gt;"",Schülerdaten!S631&lt;&gt;""),Schülerdaten!S631,"")</f>
        <v/>
      </c>
      <c r="V628" s="148" t="str">
        <f>IF(AND(A628&lt;&gt;"",Schülerdaten!T631&lt;&gt;""),Schülerdaten!T631,"")</f>
        <v/>
      </c>
      <c r="W628" s="148" t="str">
        <f>IF(AND(A628&lt;&gt;"",Schülerdaten!U631&lt;&gt;""),Schülerdaten!U631,"")</f>
        <v/>
      </c>
      <c r="X628" s="148" t="str">
        <f>IF(AND(A628&lt;&gt;"",Schülerdaten!V631&lt;&gt;""),Schülerdaten!V631,"")</f>
        <v/>
      </c>
      <c r="Y628" s="148" t="str">
        <f>IF(AND(A628&lt;&gt;"",Schülerdaten!W631&lt;&gt;""),Schülerdaten!W631,"")</f>
        <v/>
      </c>
      <c r="Z628" s="148" t="str">
        <f>IF(AND(A628&lt;&gt;"",Schülerdaten!X631&lt;&gt;""),Schülerdaten!X631,"")</f>
        <v/>
      </c>
    </row>
    <row r="629" spans="1:26" x14ac:dyDescent="0.2">
      <c r="A629" s="146" t="str">
        <f>IF(OR(Schülerdaten!$C632&lt;&gt;""),Schülerdaten!A632,"")</f>
        <v/>
      </c>
      <c r="B629" s="146" t="str">
        <f>IF(A629&lt;&gt;"",Schülerdaten!B632,"")</f>
        <v/>
      </c>
      <c r="C629" s="146" t="str">
        <f>IF(AND(A629&lt;&gt;"",Schülerdaten!F632&lt;&gt;""),IF(INDEX(codeclint,MATCH(Schülerdaten!F632,libclint,0))&lt;&gt;"",INDEX(codeclint,MATCH(Schülerdaten!F632,libclint,0)),""),"")</f>
        <v/>
      </c>
      <c r="D629" s="146" t="str">
        <f t="shared" si="27"/>
        <v/>
      </c>
      <c r="E629" s="146" t="str">
        <f>IF(A629&lt;&gt;"",IF(Schülerdaten!G632&lt;&gt;"",IF(Schülerdaten!AB632&lt;&gt;"",IF(Schülerdaten!G632="LOC.ID",CONCATENATE("LOC.",Schülerdaten!AU$5),Schülerdaten!G632),""),""),"")</f>
        <v/>
      </c>
      <c r="F629" s="146" t="str">
        <f>IF(A629&lt;&gt;"",IF(Schülerdaten!H632&lt;&gt;"",Schülerdaten!H632,""),"")</f>
        <v/>
      </c>
      <c r="G629" s="146" t="str">
        <f>IF(AND(A629&lt;&gt;"",Schülerdaten!AC632&lt;&gt;""),IF(Schülerdaten!AC632=TRUE,INDEX(codesex,MATCH(Schülerdaten!I632,libsex,0)),Schülerdaten!I632),"")</f>
        <v/>
      </c>
      <c r="H629" s="147" t="str">
        <f>IF(A629&lt;&gt;"",IF(Schülerdaten!J632&lt;&gt;"",Schülerdaten!J632,""),"")</f>
        <v/>
      </c>
      <c r="I629" s="148" t="str">
        <f>IF(AND(A629&lt;&gt;"",Schülerdaten!AE632&lt;&gt;""),IF(Schülerdaten!AE632=TRUE,INDEX(codenat,MATCH(Schülerdaten!K632,libnat,0)),Schülerdaten!K632),"")</f>
        <v/>
      </c>
      <c r="J629" s="148" t="str">
        <f>IF(AND(A629&lt;&gt;"",Schülerdaten!AF632&lt;&gt;""),IF(Schülerdaten!AF632=TRUE,INDEX(codelangue,MATCH(Schülerdaten!L632,liblangue,0)),Schülerdaten!L632),"")</f>
        <v/>
      </c>
      <c r="K629" s="148" t="str">
        <f>IF(AND(A629&lt;&gt;"",Schülerdaten!AH632&lt;&gt;""),IF(Schülerdaten!AH632=TRUE,IF(INDEX(codegem,MATCH(Schülerdaten!M632,libgem,0))&lt;8000,INDEX(codegem,MATCH(Schülerdaten!M632,libgem,0)),""),Schülerdaten!M632),"")</f>
        <v/>
      </c>
      <c r="L629" s="148" t="str">
        <f>IF(AND(A629&lt;&gt;"",Schülerdaten!AH632&lt;&gt;""),IF(Schülerdaten!AH632=TRUE,INDEX(codegemhist,MATCH(Schülerdaten!M632,libgem,0)),""),"")</f>
        <v/>
      </c>
      <c r="M629" s="148" t="str">
        <f>IF(AND(A629&lt;&gt;"",Schülerdaten!AH632&lt;&gt;""),IF(Schülerdaten!AH632=TRUE,IF(INDEX(codegem,MATCH(Schülerdaten!M632,libgem,0))&gt;=8000,INDEX(codegem,MATCH(Schülerdaten!M632,libgem,0)),""),Schülerdaten!M632),"")</f>
        <v/>
      </c>
      <c r="N629" s="148" t="str">
        <f>IF(AND(A629&lt;&gt;"",Schülerdaten!AI632&lt;&gt;""),IF(Schülerdaten!AI632=TRUE,INDEX(codeschart,MATCH(Schülerdaten!N632,libschart,0)),Schülerdaten!N632),"")</f>
        <v/>
      </c>
      <c r="O629" s="148" t="str">
        <f>IF(AND(A629&lt;&gt;"",Schülerdaten!O632&lt;&gt;""),Schülerdaten!O632,"")</f>
        <v/>
      </c>
      <c r="P629" s="148" t="str">
        <f>IF(AND(A629&lt;&gt;"",Schülerdaten!AK632&lt;&gt;""),IF(Schülerdaten!AK632=TRUE,INDEX(codeform,MATCH(Schülerdaten!P632,libform,0)),Schülerdaten!P632),"")</f>
        <v/>
      </c>
      <c r="Q629" s="148" t="str">
        <f>IF(AND(A629&lt;&gt;"",Schülerdaten!AL632&lt;&gt;""),IF(Schülerdaten!AL632=TRUE,INDEX(codespe,MATCH(Schülerdaten!Q632,libspe,0)),Schülerdaten!Q632),"")</f>
        <v/>
      </c>
      <c r="R629" s="148" t="str">
        <f>IF(AND(A629&lt;&gt;"",OR(Schülerdaten!AM632&lt;&gt;"",Schülerdaten!AT632=FALSE)),IF(Schülerdaten!AM632=TRUE,INDEX(codemp1,MATCH(Schülerdaten!R632,libmp1,0)),IF(Schülerdaten!AT632=FALSE,0,Schülerdaten!R632)),"")</f>
        <v/>
      </c>
      <c r="S629" s="148" t="str">
        <f t="shared" si="28"/>
        <v/>
      </c>
      <c r="T629" s="148" t="str">
        <f t="shared" si="29"/>
        <v/>
      </c>
      <c r="U629" s="148" t="str">
        <f>IF(AND(A629&lt;&gt;"",Schülerdaten!S632&lt;&gt;""),Schülerdaten!S632,"")</f>
        <v/>
      </c>
      <c r="V629" s="148" t="str">
        <f>IF(AND(A629&lt;&gt;"",Schülerdaten!T632&lt;&gt;""),Schülerdaten!T632,"")</f>
        <v/>
      </c>
      <c r="W629" s="148" t="str">
        <f>IF(AND(A629&lt;&gt;"",Schülerdaten!U632&lt;&gt;""),Schülerdaten!U632,"")</f>
        <v/>
      </c>
      <c r="X629" s="148" t="str">
        <f>IF(AND(A629&lt;&gt;"",Schülerdaten!V632&lt;&gt;""),Schülerdaten!V632,"")</f>
        <v/>
      </c>
      <c r="Y629" s="148" t="str">
        <f>IF(AND(A629&lt;&gt;"",Schülerdaten!W632&lt;&gt;""),Schülerdaten!W632,"")</f>
        <v/>
      </c>
      <c r="Z629" s="148" t="str">
        <f>IF(AND(A629&lt;&gt;"",Schülerdaten!X632&lt;&gt;""),Schülerdaten!X632,"")</f>
        <v/>
      </c>
    </row>
    <row r="630" spans="1:26" x14ac:dyDescent="0.2">
      <c r="A630" s="146" t="str">
        <f>IF(OR(Schülerdaten!$C633&lt;&gt;""),Schülerdaten!A633,"")</f>
        <v/>
      </c>
      <c r="B630" s="146" t="str">
        <f>IF(A630&lt;&gt;"",Schülerdaten!B633,"")</f>
        <v/>
      </c>
      <c r="C630" s="146" t="str">
        <f>IF(AND(A630&lt;&gt;"",Schülerdaten!F633&lt;&gt;""),IF(INDEX(codeclint,MATCH(Schülerdaten!F633,libclint,0))&lt;&gt;"",INDEX(codeclint,MATCH(Schülerdaten!F633,libclint,0)),""),"")</f>
        <v/>
      </c>
      <c r="D630" s="146" t="str">
        <f t="shared" si="27"/>
        <v/>
      </c>
      <c r="E630" s="146" t="str">
        <f>IF(A630&lt;&gt;"",IF(Schülerdaten!G633&lt;&gt;"",IF(Schülerdaten!AB633&lt;&gt;"",IF(Schülerdaten!G633="LOC.ID",CONCATENATE("LOC.",Schülerdaten!AU$5),Schülerdaten!G633),""),""),"")</f>
        <v/>
      </c>
      <c r="F630" s="146" t="str">
        <f>IF(A630&lt;&gt;"",IF(Schülerdaten!H633&lt;&gt;"",Schülerdaten!H633,""),"")</f>
        <v/>
      </c>
      <c r="G630" s="146" t="str">
        <f>IF(AND(A630&lt;&gt;"",Schülerdaten!AC633&lt;&gt;""),IF(Schülerdaten!AC633=TRUE,INDEX(codesex,MATCH(Schülerdaten!I633,libsex,0)),Schülerdaten!I633),"")</f>
        <v/>
      </c>
      <c r="H630" s="147" t="str">
        <f>IF(A630&lt;&gt;"",IF(Schülerdaten!J633&lt;&gt;"",Schülerdaten!J633,""),"")</f>
        <v/>
      </c>
      <c r="I630" s="148" t="str">
        <f>IF(AND(A630&lt;&gt;"",Schülerdaten!AE633&lt;&gt;""),IF(Schülerdaten!AE633=TRUE,INDEX(codenat,MATCH(Schülerdaten!K633,libnat,0)),Schülerdaten!K633),"")</f>
        <v/>
      </c>
      <c r="J630" s="148" t="str">
        <f>IF(AND(A630&lt;&gt;"",Schülerdaten!AF633&lt;&gt;""),IF(Schülerdaten!AF633=TRUE,INDEX(codelangue,MATCH(Schülerdaten!L633,liblangue,0)),Schülerdaten!L633),"")</f>
        <v/>
      </c>
      <c r="K630" s="148" t="str">
        <f>IF(AND(A630&lt;&gt;"",Schülerdaten!AH633&lt;&gt;""),IF(Schülerdaten!AH633=TRUE,IF(INDEX(codegem,MATCH(Schülerdaten!M633,libgem,0))&lt;8000,INDEX(codegem,MATCH(Schülerdaten!M633,libgem,0)),""),Schülerdaten!M633),"")</f>
        <v/>
      </c>
      <c r="L630" s="148" t="str">
        <f>IF(AND(A630&lt;&gt;"",Schülerdaten!AH633&lt;&gt;""),IF(Schülerdaten!AH633=TRUE,INDEX(codegemhist,MATCH(Schülerdaten!M633,libgem,0)),""),"")</f>
        <v/>
      </c>
      <c r="M630" s="148" t="str">
        <f>IF(AND(A630&lt;&gt;"",Schülerdaten!AH633&lt;&gt;""),IF(Schülerdaten!AH633=TRUE,IF(INDEX(codegem,MATCH(Schülerdaten!M633,libgem,0))&gt;=8000,INDEX(codegem,MATCH(Schülerdaten!M633,libgem,0)),""),Schülerdaten!M633),"")</f>
        <v/>
      </c>
      <c r="N630" s="148" t="str">
        <f>IF(AND(A630&lt;&gt;"",Schülerdaten!AI633&lt;&gt;""),IF(Schülerdaten!AI633=TRUE,INDEX(codeschart,MATCH(Schülerdaten!N633,libschart,0)),Schülerdaten!N633),"")</f>
        <v/>
      </c>
      <c r="O630" s="148" t="str">
        <f>IF(AND(A630&lt;&gt;"",Schülerdaten!O633&lt;&gt;""),Schülerdaten!O633,"")</f>
        <v/>
      </c>
      <c r="P630" s="148" t="str">
        <f>IF(AND(A630&lt;&gt;"",Schülerdaten!AK633&lt;&gt;""),IF(Schülerdaten!AK633=TRUE,INDEX(codeform,MATCH(Schülerdaten!P633,libform,0)),Schülerdaten!P633),"")</f>
        <v/>
      </c>
      <c r="Q630" s="148" t="str">
        <f>IF(AND(A630&lt;&gt;"",Schülerdaten!AL633&lt;&gt;""),IF(Schülerdaten!AL633=TRUE,INDEX(codespe,MATCH(Schülerdaten!Q633,libspe,0)),Schülerdaten!Q633),"")</f>
        <v/>
      </c>
      <c r="R630" s="148" t="str">
        <f>IF(AND(A630&lt;&gt;"",OR(Schülerdaten!AM633&lt;&gt;"",Schülerdaten!AT633=FALSE)),IF(Schülerdaten!AM633=TRUE,INDEX(codemp1,MATCH(Schülerdaten!R633,libmp1,0)),IF(Schülerdaten!AT633=FALSE,0,Schülerdaten!R633)),"")</f>
        <v/>
      </c>
      <c r="S630" s="148" t="str">
        <f t="shared" si="28"/>
        <v/>
      </c>
      <c r="T630" s="148" t="str">
        <f t="shared" si="29"/>
        <v/>
      </c>
      <c r="U630" s="148" t="str">
        <f>IF(AND(A630&lt;&gt;"",Schülerdaten!S633&lt;&gt;""),Schülerdaten!S633,"")</f>
        <v/>
      </c>
      <c r="V630" s="148" t="str">
        <f>IF(AND(A630&lt;&gt;"",Schülerdaten!T633&lt;&gt;""),Schülerdaten!T633,"")</f>
        <v/>
      </c>
      <c r="W630" s="148" t="str">
        <f>IF(AND(A630&lt;&gt;"",Schülerdaten!U633&lt;&gt;""),Schülerdaten!U633,"")</f>
        <v/>
      </c>
      <c r="X630" s="148" t="str">
        <f>IF(AND(A630&lt;&gt;"",Schülerdaten!V633&lt;&gt;""),Schülerdaten!V633,"")</f>
        <v/>
      </c>
      <c r="Y630" s="148" t="str">
        <f>IF(AND(A630&lt;&gt;"",Schülerdaten!W633&lt;&gt;""),Schülerdaten!W633,"")</f>
        <v/>
      </c>
      <c r="Z630" s="148" t="str">
        <f>IF(AND(A630&lt;&gt;"",Schülerdaten!X633&lt;&gt;""),Schülerdaten!X633,"")</f>
        <v/>
      </c>
    </row>
    <row r="631" spans="1:26" x14ac:dyDescent="0.2">
      <c r="A631" s="146" t="str">
        <f>IF(OR(Schülerdaten!$C634&lt;&gt;""),Schülerdaten!A634,"")</f>
        <v/>
      </c>
      <c r="B631" s="146" t="str">
        <f>IF(A631&lt;&gt;"",Schülerdaten!B634,"")</f>
        <v/>
      </c>
      <c r="C631" s="146" t="str">
        <f>IF(AND(A631&lt;&gt;"",Schülerdaten!F634&lt;&gt;""),IF(INDEX(codeclint,MATCH(Schülerdaten!F634,libclint,0))&lt;&gt;"",INDEX(codeclint,MATCH(Schülerdaten!F634,libclint,0)),""),"")</f>
        <v/>
      </c>
      <c r="D631" s="146" t="str">
        <f t="shared" si="27"/>
        <v/>
      </c>
      <c r="E631" s="146" t="str">
        <f>IF(A631&lt;&gt;"",IF(Schülerdaten!G634&lt;&gt;"",IF(Schülerdaten!AB634&lt;&gt;"",IF(Schülerdaten!G634="LOC.ID",CONCATENATE("LOC.",Schülerdaten!AU$5),Schülerdaten!G634),""),""),"")</f>
        <v/>
      </c>
      <c r="F631" s="146" t="str">
        <f>IF(A631&lt;&gt;"",IF(Schülerdaten!H634&lt;&gt;"",Schülerdaten!H634,""),"")</f>
        <v/>
      </c>
      <c r="G631" s="146" t="str">
        <f>IF(AND(A631&lt;&gt;"",Schülerdaten!AC634&lt;&gt;""),IF(Schülerdaten!AC634=TRUE,INDEX(codesex,MATCH(Schülerdaten!I634,libsex,0)),Schülerdaten!I634),"")</f>
        <v/>
      </c>
      <c r="H631" s="147" t="str">
        <f>IF(A631&lt;&gt;"",IF(Schülerdaten!J634&lt;&gt;"",Schülerdaten!J634,""),"")</f>
        <v/>
      </c>
      <c r="I631" s="148" t="str">
        <f>IF(AND(A631&lt;&gt;"",Schülerdaten!AE634&lt;&gt;""),IF(Schülerdaten!AE634=TRUE,INDEX(codenat,MATCH(Schülerdaten!K634,libnat,0)),Schülerdaten!K634),"")</f>
        <v/>
      </c>
      <c r="J631" s="148" t="str">
        <f>IF(AND(A631&lt;&gt;"",Schülerdaten!AF634&lt;&gt;""),IF(Schülerdaten!AF634=TRUE,INDEX(codelangue,MATCH(Schülerdaten!L634,liblangue,0)),Schülerdaten!L634),"")</f>
        <v/>
      </c>
      <c r="K631" s="148" t="str">
        <f>IF(AND(A631&lt;&gt;"",Schülerdaten!AH634&lt;&gt;""),IF(Schülerdaten!AH634=TRUE,IF(INDEX(codegem,MATCH(Schülerdaten!M634,libgem,0))&lt;8000,INDEX(codegem,MATCH(Schülerdaten!M634,libgem,0)),""),Schülerdaten!M634),"")</f>
        <v/>
      </c>
      <c r="L631" s="148" t="str">
        <f>IF(AND(A631&lt;&gt;"",Schülerdaten!AH634&lt;&gt;""),IF(Schülerdaten!AH634=TRUE,INDEX(codegemhist,MATCH(Schülerdaten!M634,libgem,0)),""),"")</f>
        <v/>
      </c>
      <c r="M631" s="148" t="str">
        <f>IF(AND(A631&lt;&gt;"",Schülerdaten!AH634&lt;&gt;""),IF(Schülerdaten!AH634=TRUE,IF(INDEX(codegem,MATCH(Schülerdaten!M634,libgem,0))&gt;=8000,INDEX(codegem,MATCH(Schülerdaten!M634,libgem,0)),""),Schülerdaten!M634),"")</f>
        <v/>
      </c>
      <c r="N631" s="148" t="str">
        <f>IF(AND(A631&lt;&gt;"",Schülerdaten!AI634&lt;&gt;""),IF(Schülerdaten!AI634=TRUE,INDEX(codeschart,MATCH(Schülerdaten!N634,libschart,0)),Schülerdaten!N634),"")</f>
        <v/>
      </c>
      <c r="O631" s="148" t="str">
        <f>IF(AND(A631&lt;&gt;"",Schülerdaten!O634&lt;&gt;""),Schülerdaten!O634,"")</f>
        <v/>
      </c>
      <c r="P631" s="148" t="str">
        <f>IF(AND(A631&lt;&gt;"",Schülerdaten!AK634&lt;&gt;""),IF(Schülerdaten!AK634=TRUE,INDEX(codeform,MATCH(Schülerdaten!P634,libform,0)),Schülerdaten!P634),"")</f>
        <v/>
      </c>
      <c r="Q631" s="148" t="str">
        <f>IF(AND(A631&lt;&gt;"",Schülerdaten!AL634&lt;&gt;""),IF(Schülerdaten!AL634=TRUE,INDEX(codespe,MATCH(Schülerdaten!Q634,libspe,0)),Schülerdaten!Q634),"")</f>
        <v/>
      </c>
      <c r="R631" s="148" t="str">
        <f>IF(AND(A631&lt;&gt;"",OR(Schülerdaten!AM634&lt;&gt;"",Schülerdaten!AT634=FALSE)),IF(Schülerdaten!AM634=TRUE,INDEX(codemp1,MATCH(Schülerdaten!R634,libmp1,0)),IF(Schülerdaten!AT634=FALSE,0,Schülerdaten!R634)),"")</f>
        <v/>
      </c>
      <c r="S631" s="148" t="str">
        <f t="shared" si="28"/>
        <v/>
      </c>
      <c r="T631" s="148" t="str">
        <f t="shared" si="29"/>
        <v/>
      </c>
      <c r="U631" s="148" t="str">
        <f>IF(AND(A631&lt;&gt;"",Schülerdaten!S634&lt;&gt;""),Schülerdaten!S634,"")</f>
        <v/>
      </c>
      <c r="V631" s="148" t="str">
        <f>IF(AND(A631&lt;&gt;"",Schülerdaten!T634&lt;&gt;""),Schülerdaten!T634,"")</f>
        <v/>
      </c>
      <c r="W631" s="148" t="str">
        <f>IF(AND(A631&lt;&gt;"",Schülerdaten!U634&lt;&gt;""),Schülerdaten!U634,"")</f>
        <v/>
      </c>
      <c r="X631" s="148" t="str">
        <f>IF(AND(A631&lt;&gt;"",Schülerdaten!V634&lt;&gt;""),Schülerdaten!V634,"")</f>
        <v/>
      </c>
      <c r="Y631" s="148" t="str">
        <f>IF(AND(A631&lt;&gt;"",Schülerdaten!W634&lt;&gt;""),Schülerdaten!W634,"")</f>
        <v/>
      </c>
      <c r="Z631" s="148" t="str">
        <f>IF(AND(A631&lt;&gt;"",Schülerdaten!X634&lt;&gt;""),Schülerdaten!X634,"")</f>
        <v/>
      </c>
    </row>
    <row r="632" spans="1:26" x14ac:dyDescent="0.2">
      <c r="A632" s="146" t="str">
        <f>IF(OR(Schülerdaten!$C635&lt;&gt;""),Schülerdaten!A635,"")</f>
        <v/>
      </c>
      <c r="B632" s="146" t="str">
        <f>IF(A632&lt;&gt;"",Schülerdaten!B635,"")</f>
        <v/>
      </c>
      <c r="C632" s="146" t="str">
        <f>IF(AND(A632&lt;&gt;"",Schülerdaten!F635&lt;&gt;""),IF(INDEX(codeclint,MATCH(Schülerdaten!F635,libclint,0))&lt;&gt;"",INDEX(codeclint,MATCH(Schülerdaten!F635,libclint,0)),""),"")</f>
        <v/>
      </c>
      <c r="D632" s="146" t="str">
        <f t="shared" si="27"/>
        <v/>
      </c>
      <c r="E632" s="146" t="str">
        <f>IF(A632&lt;&gt;"",IF(Schülerdaten!G635&lt;&gt;"",IF(Schülerdaten!AB635&lt;&gt;"",IF(Schülerdaten!G635="LOC.ID",CONCATENATE("LOC.",Schülerdaten!AU$5),Schülerdaten!G635),""),""),"")</f>
        <v/>
      </c>
      <c r="F632" s="146" t="str">
        <f>IF(A632&lt;&gt;"",IF(Schülerdaten!H635&lt;&gt;"",Schülerdaten!H635,""),"")</f>
        <v/>
      </c>
      <c r="G632" s="146" t="str">
        <f>IF(AND(A632&lt;&gt;"",Schülerdaten!AC635&lt;&gt;""),IF(Schülerdaten!AC635=TRUE,INDEX(codesex,MATCH(Schülerdaten!I635,libsex,0)),Schülerdaten!I635),"")</f>
        <v/>
      </c>
      <c r="H632" s="147" t="str">
        <f>IF(A632&lt;&gt;"",IF(Schülerdaten!J635&lt;&gt;"",Schülerdaten!J635,""),"")</f>
        <v/>
      </c>
      <c r="I632" s="148" t="str">
        <f>IF(AND(A632&lt;&gt;"",Schülerdaten!AE635&lt;&gt;""),IF(Schülerdaten!AE635=TRUE,INDEX(codenat,MATCH(Schülerdaten!K635,libnat,0)),Schülerdaten!K635),"")</f>
        <v/>
      </c>
      <c r="J632" s="148" t="str">
        <f>IF(AND(A632&lt;&gt;"",Schülerdaten!AF635&lt;&gt;""),IF(Schülerdaten!AF635=TRUE,INDEX(codelangue,MATCH(Schülerdaten!L635,liblangue,0)),Schülerdaten!L635),"")</f>
        <v/>
      </c>
      <c r="K632" s="148" t="str">
        <f>IF(AND(A632&lt;&gt;"",Schülerdaten!AH635&lt;&gt;""),IF(Schülerdaten!AH635=TRUE,IF(INDEX(codegem,MATCH(Schülerdaten!M635,libgem,0))&lt;8000,INDEX(codegem,MATCH(Schülerdaten!M635,libgem,0)),""),Schülerdaten!M635),"")</f>
        <v/>
      </c>
      <c r="L632" s="148" t="str">
        <f>IF(AND(A632&lt;&gt;"",Schülerdaten!AH635&lt;&gt;""),IF(Schülerdaten!AH635=TRUE,INDEX(codegemhist,MATCH(Schülerdaten!M635,libgem,0)),""),"")</f>
        <v/>
      </c>
      <c r="M632" s="148" t="str">
        <f>IF(AND(A632&lt;&gt;"",Schülerdaten!AH635&lt;&gt;""),IF(Schülerdaten!AH635=TRUE,IF(INDEX(codegem,MATCH(Schülerdaten!M635,libgem,0))&gt;=8000,INDEX(codegem,MATCH(Schülerdaten!M635,libgem,0)),""),Schülerdaten!M635),"")</f>
        <v/>
      </c>
      <c r="N632" s="148" t="str">
        <f>IF(AND(A632&lt;&gt;"",Schülerdaten!AI635&lt;&gt;""),IF(Schülerdaten!AI635=TRUE,INDEX(codeschart,MATCH(Schülerdaten!N635,libschart,0)),Schülerdaten!N635),"")</f>
        <v/>
      </c>
      <c r="O632" s="148" t="str">
        <f>IF(AND(A632&lt;&gt;"",Schülerdaten!O635&lt;&gt;""),Schülerdaten!O635,"")</f>
        <v/>
      </c>
      <c r="P632" s="148" t="str">
        <f>IF(AND(A632&lt;&gt;"",Schülerdaten!AK635&lt;&gt;""),IF(Schülerdaten!AK635=TRUE,INDEX(codeform,MATCH(Schülerdaten!P635,libform,0)),Schülerdaten!P635),"")</f>
        <v/>
      </c>
      <c r="Q632" s="148" t="str">
        <f>IF(AND(A632&lt;&gt;"",Schülerdaten!AL635&lt;&gt;""),IF(Schülerdaten!AL635=TRUE,INDEX(codespe,MATCH(Schülerdaten!Q635,libspe,0)),Schülerdaten!Q635),"")</f>
        <v/>
      </c>
      <c r="R632" s="148" t="str">
        <f>IF(AND(A632&lt;&gt;"",OR(Schülerdaten!AM635&lt;&gt;"",Schülerdaten!AT635=FALSE)),IF(Schülerdaten!AM635=TRUE,INDEX(codemp1,MATCH(Schülerdaten!R635,libmp1,0)),IF(Schülerdaten!AT635=FALSE,0,Schülerdaten!R635)),"")</f>
        <v/>
      </c>
      <c r="S632" s="148" t="str">
        <f t="shared" si="28"/>
        <v/>
      </c>
      <c r="T632" s="148" t="str">
        <f t="shared" si="29"/>
        <v/>
      </c>
      <c r="U632" s="148" t="str">
        <f>IF(AND(A632&lt;&gt;"",Schülerdaten!S635&lt;&gt;""),Schülerdaten!S635,"")</f>
        <v/>
      </c>
      <c r="V632" s="148" t="str">
        <f>IF(AND(A632&lt;&gt;"",Schülerdaten!T635&lt;&gt;""),Schülerdaten!T635,"")</f>
        <v/>
      </c>
      <c r="W632" s="148" t="str">
        <f>IF(AND(A632&lt;&gt;"",Schülerdaten!U635&lt;&gt;""),Schülerdaten!U635,"")</f>
        <v/>
      </c>
      <c r="X632" s="148" t="str">
        <f>IF(AND(A632&lt;&gt;"",Schülerdaten!V635&lt;&gt;""),Schülerdaten!V635,"")</f>
        <v/>
      </c>
      <c r="Y632" s="148" t="str">
        <f>IF(AND(A632&lt;&gt;"",Schülerdaten!W635&lt;&gt;""),Schülerdaten!W635,"")</f>
        <v/>
      </c>
      <c r="Z632" s="148" t="str">
        <f>IF(AND(A632&lt;&gt;"",Schülerdaten!X635&lt;&gt;""),Schülerdaten!X635,"")</f>
        <v/>
      </c>
    </row>
    <row r="633" spans="1:26" x14ac:dyDescent="0.2">
      <c r="A633" s="146" t="str">
        <f>IF(OR(Schülerdaten!$C636&lt;&gt;""),Schülerdaten!A636,"")</f>
        <v/>
      </c>
      <c r="B633" s="146" t="str">
        <f>IF(A633&lt;&gt;"",Schülerdaten!B636,"")</f>
        <v/>
      </c>
      <c r="C633" s="146" t="str">
        <f>IF(AND(A633&lt;&gt;"",Schülerdaten!F636&lt;&gt;""),IF(INDEX(codeclint,MATCH(Schülerdaten!F636,libclint,0))&lt;&gt;"",INDEX(codeclint,MATCH(Schülerdaten!F636,libclint,0)),""),"")</f>
        <v/>
      </c>
      <c r="D633" s="146" t="str">
        <f t="shared" si="27"/>
        <v/>
      </c>
      <c r="E633" s="146" t="str">
        <f>IF(A633&lt;&gt;"",IF(Schülerdaten!G636&lt;&gt;"",IF(Schülerdaten!AB636&lt;&gt;"",IF(Schülerdaten!G636="LOC.ID",CONCATENATE("LOC.",Schülerdaten!AU$5),Schülerdaten!G636),""),""),"")</f>
        <v/>
      </c>
      <c r="F633" s="146" t="str">
        <f>IF(A633&lt;&gt;"",IF(Schülerdaten!H636&lt;&gt;"",Schülerdaten!H636,""),"")</f>
        <v/>
      </c>
      <c r="G633" s="146" t="str">
        <f>IF(AND(A633&lt;&gt;"",Schülerdaten!AC636&lt;&gt;""),IF(Schülerdaten!AC636=TRUE,INDEX(codesex,MATCH(Schülerdaten!I636,libsex,0)),Schülerdaten!I636),"")</f>
        <v/>
      </c>
      <c r="H633" s="147" t="str">
        <f>IF(A633&lt;&gt;"",IF(Schülerdaten!J636&lt;&gt;"",Schülerdaten!J636,""),"")</f>
        <v/>
      </c>
      <c r="I633" s="148" t="str">
        <f>IF(AND(A633&lt;&gt;"",Schülerdaten!AE636&lt;&gt;""),IF(Schülerdaten!AE636=TRUE,INDEX(codenat,MATCH(Schülerdaten!K636,libnat,0)),Schülerdaten!K636),"")</f>
        <v/>
      </c>
      <c r="J633" s="148" t="str">
        <f>IF(AND(A633&lt;&gt;"",Schülerdaten!AF636&lt;&gt;""),IF(Schülerdaten!AF636=TRUE,INDEX(codelangue,MATCH(Schülerdaten!L636,liblangue,0)),Schülerdaten!L636),"")</f>
        <v/>
      </c>
      <c r="K633" s="148" t="str">
        <f>IF(AND(A633&lt;&gt;"",Schülerdaten!AH636&lt;&gt;""),IF(Schülerdaten!AH636=TRUE,IF(INDEX(codegem,MATCH(Schülerdaten!M636,libgem,0))&lt;8000,INDEX(codegem,MATCH(Schülerdaten!M636,libgem,0)),""),Schülerdaten!M636),"")</f>
        <v/>
      </c>
      <c r="L633" s="148" t="str">
        <f>IF(AND(A633&lt;&gt;"",Schülerdaten!AH636&lt;&gt;""),IF(Schülerdaten!AH636=TRUE,INDEX(codegemhist,MATCH(Schülerdaten!M636,libgem,0)),""),"")</f>
        <v/>
      </c>
      <c r="M633" s="148" t="str">
        <f>IF(AND(A633&lt;&gt;"",Schülerdaten!AH636&lt;&gt;""),IF(Schülerdaten!AH636=TRUE,IF(INDEX(codegem,MATCH(Schülerdaten!M636,libgem,0))&gt;=8000,INDEX(codegem,MATCH(Schülerdaten!M636,libgem,0)),""),Schülerdaten!M636),"")</f>
        <v/>
      </c>
      <c r="N633" s="148" t="str">
        <f>IF(AND(A633&lt;&gt;"",Schülerdaten!AI636&lt;&gt;""),IF(Schülerdaten!AI636=TRUE,INDEX(codeschart,MATCH(Schülerdaten!N636,libschart,0)),Schülerdaten!N636),"")</f>
        <v/>
      </c>
      <c r="O633" s="148" t="str">
        <f>IF(AND(A633&lt;&gt;"",Schülerdaten!O636&lt;&gt;""),Schülerdaten!O636,"")</f>
        <v/>
      </c>
      <c r="P633" s="148" t="str">
        <f>IF(AND(A633&lt;&gt;"",Schülerdaten!AK636&lt;&gt;""),IF(Schülerdaten!AK636=TRUE,INDEX(codeform,MATCH(Schülerdaten!P636,libform,0)),Schülerdaten!P636),"")</f>
        <v/>
      </c>
      <c r="Q633" s="148" t="str">
        <f>IF(AND(A633&lt;&gt;"",Schülerdaten!AL636&lt;&gt;""),IF(Schülerdaten!AL636=TRUE,INDEX(codespe,MATCH(Schülerdaten!Q636,libspe,0)),Schülerdaten!Q636),"")</f>
        <v/>
      </c>
      <c r="R633" s="148" t="str">
        <f>IF(AND(A633&lt;&gt;"",OR(Schülerdaten!AM636&lt;&gt;"",Schülerdaten!AT636=FALSE)),IF(Schülerdaten!AM636=TRUE,INDEX(codemp1,MATCH(Schülerdaten!R636,libmp1,0)),IF(Schülerdaten!AT636=FALSE,0,Schülerdaten!R636)),"")</f>
        <v/>
      </c>
      <c r="S633" s="148" t="str">
        <f t="shared" si="28"/>
        <v/>
      </c>
      <c r="T633" s="148" t="str">
        <f t="shared" si="29"/>
        <v/>
      </c>
      <c r="U633" s="148" t="str">
        <f>IF(AND(A633&lt;&gt;"",Schülerdaten!S636&lt;&gt;""),Schülerdaten!S636,"")</f>
        <v/>
      </c>
      <c r="V633" s="148" t="str">
        <f>IF(AND(A633&lt;&gt;"",Schülerdaten!T636&lt;&gt;""),Schülerdaten!T636,"")</f>
        <v/>
      </c>
      <c r="W633" s="148" t="str">
        <f>IF(AND(A633&lt;&gt;"",Schülerdaten!U636&lt;&gt;""),Schülerdaten!U636,"")</f>
        <v/>
      </c>
      <c r="X633" s="148" t="str">
        <f>IF(AND(A633&lt;&gt;"",Schülerdaten!V636&lt;&gt;""),Schülerdaten!V636,"")</f>
        <v/>
      </c>
      <c r="Y633" s="148" t="str">
        <f>IF(AND(A633&lt;&gt;"",Schülerdaten!W636&lt;&gt;""),Schülerdaten!W636,"")</f>
        <v/>
      </c>
      <c r="Z633" s="148" t="str">
        <f>IF(AND(A633&lt;&gt;"",Schülerdaten!X636&lt;&gt;""),Schülerdaten!X636,"")</f>
        <v/>
      </c>
    </row>
    <row r="634" spans="1:26" x14ac:dyDescent="0.2">
      <c r="A634" s="146" t="str">
        <f>IF(OR(Schülerdaten!$C637&lt;&gt;""),Schülerdaten!A637,"")</f>
        <v/>
      </c>
      <c r="B634" s="146" t="str">
        <f>IF(A634&lt;&gt;"",Schülerdaten!B637,"")</f>
        <v/>
      </c>
      <c r="C634" s="146" t="str">
        <f>IF(AND(A634&lt;&gt;"",Schülerdaten!F637&lt;&gt;""),IF(INDEX(codeclint,MATCH(Schülerdaten!F637,libclint,0))&lt;&gt;"",INDEX(codeclint,MATCH(Schülerdaten!F637,libclint,0)),""),"")</f>
        <v/>
      </c>
      <c r="D634" s="146" t="str">
        <f t="shared" si="27"/>
        <v/>
      </c>
      <c r="E634" s="146" t="str">
        <f>IF(A634&lt;&gt;"",IF(Schülerdaten!G637&lt;&gt;"",IF(Schülerdaten!AB637&lt;&gt;"",IF(Schülerdaten!G637="LOC.ID",CONCATENATE("LOC.",Schülerdaten!AU$5),Schülerdaten!G637),""),""),"")</f>
        <v/>
      </c>
      <c r="F634" s="146" t="str">
        <f>IF(A634&lt;&gt;"",IF(Schülerdaten!H637&lt;&gt;"",Schülerdaten!H637,""),"")</f>
        <v/>
      </c>
      <c r="G634" s="146" t="str">
        <f>IF(AND(A634&lt;&gt;"",Schülerdaten!AC637&lt;&gt;""),IF(Schülerdaten!AC637=TRUE,INDEX(codesex,MATCH(Schülerdaten!I637,libsex,0)),Schülerdaten!I637),"")</f>
        <v/>
      </c>
      <c r="H634" s="147" t="str">
        <f>IF(A634&lt;&gt;"",IF(Schülerdaten!J637&lt;&gt;"",Schülerdaten!J637,""),"")</f>
        <v/>
      </c>
      <c r="I634" s="148" t="str">
        <f>IF(AND(A634&lt;&gt;"",Schülerdaten!AE637&lt;&gt;""),IF(Schülerdaten!AE637=TRUE,INDEX(codenat,MATCH(Schülerdaten!K637,libnat,0)),Schülerdaten!K637),"")</f>
        <v/>
      </c>
      <c r="J634" s="148" t="str">
        <f>IF(AND(A634&lt;&gt;"",Schülerdaten!AF637&lt;&gt;""),IF(Schülerdaten!AF637=TRUE,INDEX(codelangue,MATCH(Schülerdaten!L637,liblangue,0)),Schülerdaten!L637),"")</f>
        <v/>
      </c>
      <c r="K634" s="148" t="str">
        <f>IF(AND(A634&lt;&gt;"",Schülerdaten!AH637&lt;&gt;""),IF(Schülerdaten!AH637=TRUE,IF(INDEX(codegem,MATCH(Schülerdaten!M637,libgem,0))&lt;8000,INDEX(codegem,MATCH(Schülerdaten!M637,libgem,0)),""),Schülerdaten!M637),"")</f>
        <v/>
      </c>
      <c r="L634" s="148" t="str">
        <f>IF(AND(A634&lt;&gt;"",Schülerdaten!AH637&lt;&gt;""),IF(Schülerdaten!AH637=TRUE,INDEX(codegemhist,MATCH(Schülerdaten!M637,libgem,0)),""),"")</f>
        <v/>
      </c>
      <c r="M634" s="148" t="str">
        <f>IF(AND(A634&lt;&gt;"",Schülerdaten!AH637&lt;&gt;""),IF(Schülerdaten!AH637=TRUE,IF(INDEX(codegem,MATCH(Schülerdaten!M637,libgem,0))&gt;=8000,INDEX(codegem,MATCH(Schülerdaten!M637,libgem,0)),""),Schülerdaten!M637),"")</f>
        <v/>
      </c>
      <c r="N634" s="148" t="str">
        <f>IF(AND(A634&lt;&gt;"",Schülerdaten!AI637&lt;&gt;""),IF(Schülerdaten!AI637=TRUE,INDEX(codeschart,MATCH(Schülerdaten!N637,libschart,0)),Schülerdaten!N637),"")</f>
        <v/>
      </c>
      <c r="O634" s="148" t="str">
        <f>IF(AND(A634&lt;&gt;"",Schülerdaten!O637&lt;&gt;""),Schülerdaten!O637,"")</f>
        <v/>
      </c>
      <c r="P634" s="148" t="str">
        <f>IF(AND(A634&lt;&gt;"",Schülerdaten!AK637&lt;&gt;""),IF(Schülerdaten!AK637=TRUE,INDEX(codeform,MATCH(Schülerdaten!P637,libform,0)),Schülerdaten!P637),"")</f>
        <v/>
      </c>
      <c r="Q634" s="148" t="str">
        <f>IF(AND(A634&lt;&gt;"",Schülerdaten!AL637&lt;&gt;""),IF(Schülerdaten!AL637=TRUE,INDEX(codespe,MATCH(Schülerdaten!Q637,libspe,0)),Schülerdaten!Q637),"")</f>
        <v/>
      </c>
      <c r="R634" s="148" t="str">
        <f>IF(AND(A634&lt;&gt;"",OR(Schülerdaten!AM637&lt;&gt;"",Schülerdaten!AT637=FALSE)),IF(Schülerdaten!AM637=TRUE,INDEX(codemp1,MATCH(Schülerdaten!R637,libmp1,0)),IF(Schülerdaten!AT637=FALSE,0,Schülerdaten!R637)),"")</f>
        <v/>
      </c>
      <c r="S634" s="148" t="str">
        <f t="shared" si="28"/>
        <v/>
      </c>
      <c r="T634" s="148" t="str">
        <f t="shared" si="29"/>
        <v/>
      </c>
      <c r="U634" s="148" t="str">
        <f>IF(AND(A634&lt;&gt;"",Schülerdaten!S637&lt;&gt;""),Schülerdaten!S637,"")</f>
        <v/>
      </c>
      <c r="V634" s="148" t="str">
        <f>IF(AND(A634&lt;&gt;"",Schülerdaten!T637&lt;&gt;""),Schülerdaten!T637,"")</f>
        <v/>
      </c>
      <c r="W634" s="148" t="str">
        <f>IF(AND(A634&lt;&gt;"",Schülerdaten!U637&lt;&gt;""),Schülerdaten!U637,"")</f>
        <v/>
      </c>
      <c r="X634" s="148" t="str">
        <f>IF(AND(A634&lt;&gt;"",Schülerdaten!V637&lt;&gt;""),Schülerdaten!V637,"")</f>
        <v/>
      </c>
      <c r="Y634" s="148" t="str">
        <f>IF(AND(A634&lt;&gt;"",Schülerdaten!W637&lt;&gt;""),Schülerdaten!W637,"")</f>
        <v/>
      </c>
      <c r="Z634" s="148" t="str">
        <f>IF(AND(A634&lt;&gt;"",Schülerdaten!X637&lt;&gt;""),Schülerdaten!X637,"")</f>
        <v/>
      </c>
    </row>
    <row r="635" spans="1:26" x14ac:dyDescent="0.2">
      <c r="A635" s="146" t="str">
        <f>IF(OR(Schülerdaten!$C638&lt;&gt;""),Schülerdaten!A638,"")</f>
        <v/>
      </c>
      <c r="B635" s="146" t="str">
        <f>IF(A635&lt;&gt;"",Schülerdaten!B638,"")</f>
        <v/>
      </c>
      <c r="C635" s="146" t="str">
        <f>IF(AND(A635&lt;&gt;"",Schülerdaten!F638&lt;&gt;""),IF(INDEX(codeclint,MATCH(Schülerdaten!F638,libclint,0))&lt;&gt;"",INDEX(codeclint,MATCH(Schülerdaten!F638,libclint,0)),""),"")</f>
        <v/>
      </c>
      <c r="D635" s="146" t="str">
        <f t="shared" si="27"/>
        <v/>
      </c>
      <c r="E635" s="146" t="str">
        <f>IF(A635&lt;&gt;"",IF(Schülerdaten!G638&lt;&gt;"",IF(Schülerdaten!AB638&lt;&gt;"",IF(Schülerdaten!G638="LOC.ID",CONCATENATE("LOC.",Schülerdaten!AU$5),Schülerdaten!G638),""),""),"")</f>
        <v/>
      </c>
      <c r="F635" s="146" t="str">
        <f>IF(A635&lt;&gt;"",IF(Schülerdaten!H638&lt;&gt;"",Schülerdaten!H638,""),"")</f>
        <v/>
      </c>
      <c r="G635" s="146" t="str">
        <f>IF(AND(A635&lt;&gt;"",Schülerdaten!AC638&lt;&gt;""),IF(Schülerdaten!AC638=TRUE,INDEX(codesex,MATCH(Schülerdaten!I638,libsex,0)),Schülerdaten!I638),"")</f>
        <v/>
      </c>
      <c r="H635" s="147" t="str">
        <f>IF(A635&lt;&gt;"",IF(Schülerdaten!J638&lt;&gt;"",Schülerdaten!J638,""),"")</f>
        <v/>
      </c>
      <c r="I635" s="148" t="str">
        <f>IF(AND(A635&lt;&gt;"",Schülerdaten!AE638&lt;&gt;""),IF(Schülerdaten!AE638=TRUE,INDEX(codenat,MATCH(Schülerdaten!K638,libnat,0)),Schülerdaten!K638),"")</f>
        <v/>
      </c>
      <c r="J635" s="148" t="str">
        <f>IF(AND(A635&lt;&gt;"",Schülerdaten!AF638&lt;&gt;""),IF(Schülerdaten!AF638=TRUE,INDEX(codelangue,MATCH(Schülerdaten!L638,liblangue,0)),Schülerdaten!L638),"")</f>
        <v/>
      </c>
      <c r="K635" s="148" t="str">
        <f>IF(AND(A635&lt;&gt;"",Schülerdaten!AH638&lt;&gt;""),IF(Schülerdaten!AH638=TRUE,IF(INDEX(codegem,MATCH(Schülerdaten!M638,libgem,0))&lt;8000,INDEX(codegem,MATCH(Schülerdaten!M638,libgem,0)),""),Schülerdaten!M638),"")</f>
        <v/>
      </c>
      <c r="L635" s="148" t="str">
        <f>IF(AND(A635&lt;&gt;"",Schülerdaten!AH638&lt;&gt;""),IF(Schülerdaten!AH638=TRUE,INDEX(codegemhist,MATCH(Schülerdaten!M638,libgem,0)),""),"")</f>
        <v/>
      </c>
      <c r="M635" s="148" t="str">
        <f>IF(AND(A635&lt;&gt;"",Schülerdaten!AH638&lt;&gt;""),IF(Schülerdaten!AH638=TRUE,IF(INDEX(codegem,MATCH(Schülerdaten!M638,libgem,0))&gt;=8000,INDEX(codegem,MATCH(Schülerdaten!M638,libgem,0)),""),Schülerdaten!M638),"")</f>
        <v/>
      </c>
      <c r="N635" s="148" t="str">
        <f>IF(AND(A635&lt;&gt;"",Schülerdaten!AI638&lt;&gt;""),IF(Schülerdaten!AI638=TRUE,INDEX(codeschart,MATCH(Schülerdaten!N638,libschart,0)),Schülerdaten!N638),"")</f>
        <v/>
      </c>
      <c r="O635" s="148" t="str">
        <f>IF(AND(A635&lt;&gt;"",Schülerdaten!O638&lt;&gt;""),Schülerdaten!O638,"")</f>
        <v/>
      </c>
      <c r="P635" s="148" t="str">
        <f>IF(AND(A635&lt;&gt;"",Schülerdaten!AK638&lt;&gt;""),IF(Schülerdaten!AK638=TRUE,INDEX(codeform,MATCH(Schülerdaten!P638,libform,0)),Schülerdaten!P638),"")</f>
        <v/>
      </c>
      <c r="Q635" s="148" t="str">
        <f>IF(AND(A635&lt;&gt;"",Schülerdaten!AL638&lt;&gt;""),IF(Schülerdaten!AL638=TRUE,INDEX(codespe,MATCH(Schülerdaten!Q638,libspe,0)),Schülerdaten!Q638),"")</f>
        <v/>
      </c>
      <c r="R635" s="148" t="str">
        <f>IF(AND(A635&lt;&gt;"",OR(Schülerdaten!AM638&lt;&gt;"",Schülerdaten!AT638=FALSE)),IF(Schülerdaten!AM638=TRUE,INDEX(codemp1,MATCH(Schülerdaten!R638,libmp1,0)),IF(Schülerdaten!AT638=FALSE,0,Schülerdaten!R638)),"")</f>
        <v/>
      </c>
      <c r="S635" s="148" t="str">
        <f t="shared" si="28"/>
        <v/>
      </c>
      <c r="T635" s="148" t="str">
        <f t="shared" si="29"/>
        <v/>
      </c>
      <c r="U635" s="148" t="str">
        <f>IF(AND(A635&lt;&gt;"",Schülerdaten!S638&lt;&gt;""),Schülerdaten!S638,"")</f>
        <v/>
      </c>
      <c r="V635" s="148" t="str">
        <f>IF(AND(A635&lt;&gt;"",Schülerdaten!T638&lt;&gt;""),Schülerdaten!T638,"")</f>
        <v/>
      </c>
      <c r="W635" s="148" t="str">
        <f>IF(AND(A635&lt;&gt;"",Schülerdaten!U638&lt;&gt;""),Schülerdaten!U638,"")</f>
        <v/>
      </c>
      <c r="X635" s="148" t="str">
        <f>IF(AND(A635&lt;&gt;"",Schülerdaten!V638&lt;&gt;""),Schülerdaten!V638,"")</f>
        <v/>
      </c>
      <c r="Y635" s="148" t="str">
        <f>IF(AND(A635&lt;&gt;"",Schülerdaten!W638&lt;&gt;""),Schülerdaten!W638,"")</f>
        <v/>
      </c>
      <c r="Z635" s="148" t="str">
        <f>IF(AND(A635&lt;&gt;"",Schülerdaten!X638&lt;&gt;""),Schülerdaten!X638,"")</f>
        <v/>
      </c>
    </row>
    <row r="636" spans="1:26" x14ac:dyDescent="0.2">
      <c r="A636" s="146" t="str">
        <f>IF(OR(Schülerdaten!$C639&lt;&gt;""),Schülerdaten!A639,"")</f>
        <v/>
      </c>
      <c r="B636" s="146" t="str">
        <f>IF(A636&lt;&gt;"",Schülerdaten!B639,"")</f>
        <v/>
      </c>
      <c r="C636" s="146" t="str">
        <f>IF(AND(A636&lt;&gt;"",Schülerdaten!F639&lt;&gt;""),IF(INDEX(codeclint,MATCH(Schülerdaten!F639,libclint,0))&lt;&gt;"",INDEX(codeclint,MATCH(Schülerdaten!F639,libclint,0)),""),"")</f>
        <v/>
      </c>
      <c r="D636" s="146" t="str">
        <f t="shared" si="27"/>
        <v/>
      </c>
      <c r="E636" s="146" t="str">
        <f>IF(A636&lt;&gt;"",IF(Schülerdaten!G639&lt;&gt;"",IF(Schülerdaten!AB639&lt;&gt;"",IF(Schülerdaten!G639="LOC.ID",CONCATENATE("LOC.",Schülerdaten!AU$5),Schülerdaten!G639),""),""),"")</f>
        <v/>
      </c>
      <c r="F636" s="146" t="str">
        <f>IF(A636&lt;&gt;"",IF(Schülerdaten!H639&lt;&gt;"",Schülerdaten!H639,""),"")</f>
        <v/>
      </c>
      <c r="G636" s="146" t="str">
        <f>IF(AND(A636&lt;&gt;"",Schülerdaten!AC639&lt;&gt;""),IF(Schülerdaten!AC639=TRUE,INDEX(codesex,MATCH(Schülerdaten!I639,libsex,0)),Schülerdaten!I639),"")</f>
        <v/>
      </c>
      <c r="H636" s="147" t="str">
        <f>IF(A636&lt;&gt;"",IF(Schülerdaten!J639&lt;&gt;"",Schülerdaten!J639,""),"")</f>
        <v/>
      </c>
      <c r="I636" s="148" t="str">
        <f>IF(AND(A636&lt;&gt;"",Schülerdaten!AE639&lt;&gt;""),IF(Schülerdaten!AE639=TRUE,INDEX(codenat,MATCH(Schülerdaten!K639,libnat,0)),Schülerdaten!K639),"")</f>
        <v/>
      </c>
      <c r="J636" s="148" t="str">
        <f>IF(AND(A636&lt;&gt;"",Schülerdaten!AF639&lt;&gt;""),IF(Schülerdaten!AF639=TRUE,INDEX(codelangue,MATCH(Schülerdaten!L639,liblangue,0)),Schülerdaten!L639),"")</f>
        <v/>
      </c>
      <c r="K636" s="148" t="str">
        <f>IF(AND(A636&lt;&gt;"",Schülerdaten!AH639&lt;&gt;""),IF(Schülerdaten!AH639=TRUE,IF(INDEX(codegem,MATCH(Schülerdaten!M639,libgem,0))&lt;8000,INDEX(codegem,MATCH(Schülerdaten!M639,libgem,0)),""),Schülerdaten!M639),"")</f>
        <v/>
      </c>
      <c r="L636" s="148" t="str">
        <f>IF(AND(A636&lt;&gt;"",Schülerdaten!AH639&lt;&gt;""),IF(Schülerdaten!AH639=TRUE,INDEX(codegemhist,MATCH(Schülerdaten!M639,libgem,0)),""),"")</f>
        <v/>
      </c>
      <c r="M636" s="148" t="str">
        <f>IF(AND(A636&lt;&gt;"",Schülerdaten!AH639&lt;&gt;""),IF(Schülerdaten!AH639=TRUE,IF(INDEX(codegem,MATCH(Schülerdaten!M639,libgem,0))&gt;=8000,INDEX(codegem,MATCH(Schülerdaten!M639,libgem,0)),""),Schülerdaten!M639),"")</f>
        <v/>
      </c>
      <c r="N636" s="148" t="str">
        <f>IF(AND(A636&lt;&gt;"",Schülerdaten!AI639&lt;&gt;""),IF(Schülerdaten!AI639=TRUE,INDEX(codeschart,MATCH(Schülerdaten!N639,libschart,0)),Schülerdaten!N639),"")</f>
        <v/>
      </c>
      <c r="O636" s="148" t="str">
        <f>IF(AND(A636&lt;&gt;"",Schülerdaten!O639&lt;&gt;""),Schülerdaten!O639,"")</f>
        <v/>
      </c>
      <c r="P636" s="148" t="str">
        <f>IF(AND(A636&lt;&gt;"",Schülerdaten!AK639&lt;&gt;""),IF(Schülerdaten!AK639=TRUE,INDEX(codeform,MATCH(Schülerdaten!P639,libform,0)),Schülerdaten!P639),"")</f>
        <v/>
      </c>
      <c r="Q636" s="148" t="str">
        <f>IF(AND(A636&lt;&gt;"",Schülerdaten!AL639&lt;&gt;""),IF(Schülerdaten!AL639=TRUE,INDEX(codespe,MATCH(Schülerdaten!Q639,libspe,0)),Schülerdaten!Q639),"")</f>
        <v/>
      </c>
      <c r="R636" s="148" t="str">
        <f>IF(AND(A636&lt;&gt;"",OR(Schülerdaten!AM639&lt;&gt;"",Schülerdaten!AT639=FALSE)),IF(Schülerdaten!AM639=TRUE,INDEX(codemp1,MATCH(Schülerdaten!R639,libmp1,0)),IF(Schülerdaten!AT639=FALSE,0,Schülerdaten!R639)),"")</f>
        <v/>
      </c>
      <c r="S636" s="148" t="str">
        <f t="shared" si="28"/>
        <v/>
      </c>
      <c r="T636" s="148" t="str">
        <f t="shared" si="29"/>
        <v/>
      </c>
      <c r="U636" s="148" t="str">
        <f>IF(AND(A636&lt;&gt;"",Schülerdaten!S639&lt;&gt;""),Schülerdaten!S639,"")</f>
        <v/>
      </c>
      <c r="V636" s="148" t="str">
        <f>IF(AND(A636&lt;&gt;"",Schülerdaten!T639&lt;&gt;""),Schülerdaten!T639,"")</f>
        <v/>
      </c>
      <c r="W636" s="148" t="str">
        <f>IF(AND(A636&lt;&gt;"",Schülerdaten!U639&lt;&gt;""),Schülerdaten!U639,"")</f>
        <v/>
      </c>
      <c r="X636" s="148" t="str">
        <f>IF(AND(A636&lt;&gt;"",Schülerdaten!V639&lt;&gt;""),Schülerdaten!V639,"")</f>
        <v/>
      </c>
      <c r="Y636" s="148" t="str">
        <f>IF(AND(A636&lt;&gt;"",Schülerdaten!W639&lt;&gt;""),Schülerdaten!W639,"")</f>
        <v/>
      </c>
      <c r="Z636" s="148" t="str">
        <f>IF(AND(A636&lt;&gt;"",Schülerdaten!X639&lt;&gt;""),Schülerdaten!X639,"")</f>
        <v/>
      </c>
    </row>
    <row r="637" spans="1:26" x14ac:dyDescent="0.2">
      <c r="A637" s="146" t="str">
        <f>IF(OR(Schülerdaten!$C640&lt;&gt;""),Schülerdaten!A640,"")</f>
        <v/>
      </c>
      <c r="B637" s="146" t="str">
        <f>IF(A637&lt;&gt;"",Schülerdaten!B640,"")</f>
        <v/>
      </c>
      <c r="C637" s="146" t="str">
        <f>IF(AND(A637&lt;&gt;"",Schülerdaten!F640&lt;&gt;""),IF(INDEX(codeclint,MATCH(Schülerdaten!F640,libclint,0))&lt;&gt;"",INDEX(codeclint,MATCH(Schülerdaten!F640,libclint,0)),""),"")</f>
        <v/>
      </c>
      <c r="D637" s="146" t="str">
        <f t="shared" si="27"/>
        <v/>
      </c>
      <c r="E637" s="146" t="str">
        <f>IF(A637&lt;&gt;"",IF(Schülerdaten!G640&lt;&gt;"",IF(Schülerdaten!AB640&lt;&gt;"",IF(Schülerdaten!G640="LOC.ID",CONCATENATE("LOC.",Schülerdaten!AU$5),Schülerdaten!G640),""),""),"")</f>
        <v/>
      </c>
      <c r="F637" s="146" t="str">
        <f>IF(A637&lt;&gt;"",IF(Schülerdaten!H640&lt;&gt;"",Schülerdaten!H640,""),"")</f>
        <v/>
      </c>
      <c r="G637" s="146" t="str">
        <f>IF(AND(A637&lt;&gt;"",Schülerdaten!AC640&lt;&gt;""),IF(Schülerdaten!AC640=TRUE,INDEX(codesex,MATCH(Schülerdaten!I640,libsex,0)),Schülerdaten!I640),"")</f>
        <v/>
      </c>
      <c r="H637" s="147" t="str">
        <f>IF(A637&lt;&gt;"",IF(Schülerdaten!J640&lt;&gt;"",Schülerdaten!J640,""),"")</f>
        <v/>
      </c>
      <c r="I637" s="148" t="str">
        <f>IF(AND(A637&lt;&gt;"",Schülerdaten!AE640&lt;&gt;""),IF(Schülerdaten!AE640=TRUE,INDEX(codenat,MATCH(Schülerdaten!K640,libnat,0)),Schülerdaten!K640),"")</f>
        <v/>
      </c>
      <c r="J637" s="148" t="str">
        <f>IF(AND(A637&lt;&gt;"",Schülerdaten!AF640&lt;&gt;""),IF(Schülerdaten!AF640=TRUE,INDEX(codelangue,MATCH(Schülerdaten!L640,liblangue,0)),Schülerdaten!L640),"")</f>
        <v/>
      </c>
      <c r="K637" s="148" t="str">
        <f>IF(AND(A637&lt;&gt;"",Schülerdaten!AH640&lt;&gt;""),IF(Schülerdaten!AH640=TRUE,IF(INDEX(codegem,MATCH(Schülerdaten!M640,libgem,0))&lt;8000,INDEX(codegem,MATCH(Schülerdaten!M640,libgem,0)),""),Schülerdaten!M640),"")</f>
        <v/>
      </c>
      <c r="L637" s="148" t="str">
        <f>IF(AND(A637&lt;&gt;"",Schülerdaten!AH640&lt;&gt;""),IF(Schülerdaten!AH640=TRUE,INDEX(codegemhist,MATCH(Schülerdaten!M640,libgem,0)),""),"")</f>
        <v/>
      </c>
      <c r="M637" s="148" t="str">
        <f>IF(AND(A637&lt;&gt;"",Schülerdaten!AH640&lt;&gt;""),IF(Schülerdaten!AH640=TRUE,IF(INDEX(codegem,MATCH(Schülerdaten!M640,libgem,0))&gt;=8000,INDEX(codegem,MATCH(Schülerdaten!M640,libgem,0)),""),Schülerdaten!M640),"")</f>
        <v/>
      </c>
      <c r="N637" s="148" t="str">
        <f>IF(AND(A637&lt;&gt;"",Schülerdaten!AI640&lt;&gt;""),IF(Schülerdaten!AI640=TRUE,INDEX(codeschart,MATCH(Schülerdaten!N640,libschart,0)),Schülerdaten!N640),"")</f>
        <v/>
      </c>
      <c r="O637" s="148" t="str">
        <f>IF(AND(A637&lt;&gt;"",Schülerdaten!O640&lt;&gt;""),Schülerdaten!O640,"")</f>
        <v/>
      </c>
      <c r="P637" s="148" t="str">
        <f>IF(AND(A637&lt;&gt;"",Schülerdaten!AK640&lt;&gt;""),IF(Schülerdaten!AK640=TRUE,INDEX(codeform,MATCH(Schülerdaten!P640,libform,0)),Schülerdaten!P640),"")</f>
        <v/>
      </c>
      <c r="Q637" s="148" t="str">
        <f>IF(AND(A637&lt;&gt;"",Schülerdaten!AL640&lt;&gt;""),IF(Schülerdaten!AL640=TRUE,INDEX(codespe,MATCH(Schülerdaten!Q640,libspe,0)),Schülerdaten!Q640),"")</f>
        <v/>
      </c>
      <c r="R637" s="148" t="str">
        <f>IF(AND(A637&lt;&gt;"",OR(Schülerdaten!AM640&lt;&gt;"",Schülerdaten!AT640=FALSE)),IF(Schülerdaten!AM640=TRUE,INDEX(codemp1,MATCH(Schülerdaten!R640,libmp1,0)),IF(Schülerdaten!AT640=FALSE,0,Schülerdaten!R640)),"")</f>
        <v/>
      </c>
      <c r="S637" s="148" t="str">
        <f t="shared" si="28"/>
        <v/>
      </c>
      <c r="T637" s="148" t="str">
        <f t="shared" si="29"/>
        <v/>
      </c>
      <c r="U637" s="148" t="str">
        <f>IF(AND(A637&lt;&gt;"",Schülerdaten!S640&lt;&gt;""),Schülerdaten!S640,"")</f>
        <v/>
      </c>
      <c r="V637" s="148" t="str">
        <f>IF(AND(A637&lt;&gt;"",Schülerdaten!T640&lt;&gt;""),Schülerdaten!T640,"")</f>
        <v/>
      </c>
      <c r="W637" s="148" t="str">
        <f>IF(AND(A637&lt;&gt;"",Schülerdaten!U640&lt;&gt;""),Schülerdaten!U640,"")</f>
        <v/>
      </c>
      <c r="X637" s="148" t="str">
        <f>IF(AND(A637&lt;&gt;"",Schülerdaten!V640&lt;&gt;""),Schülerdaten!V640,"")</f>
        <v/>
      </c>
      <c r="Y637" s="148" t="str">
        <f>IF(AND(A637&lt;&gt;"",Schülerdaten!W640&lt;&gt;""),Schülerdaten!W640,"")</f>
        <v/>
      </c>
      <c r="Z637" s="148" t="str">
        <f>IF(AND(A637&lt;&gt;"",Schülerdaten!X640&lt;&gt;""),Schülerdaten!X640,"")</f>
        <v/>
      </c>
    </row>
    <row r="638" spans="1:26" x14ac:dyDescent="0.2">
      <c r="A638" s="146" t="str">
        <f>IF(OR(Schülerdaten!$C641&lt;&gt;""),Schülerdaten!A641,"")</f>
        <v/>
      </c>
      <c r="B638" s="146" t="str">
        <f>IF(A638&lt;&gt;"",Schülerdaten!B641,"")</f>
        <v/>
      </c>
      <c r="C638" s="146" t="str">
        <f>IF(AND(A638&lt;&gt;"",Schülerdaten!F641&lt;&gt;""),IF(INDEX(codeclint,MATCH(Schülerdaten!F641,libclint,0))&lt;&gt;"",INDEX(codeclint,MATCH(Schülerdaten!F641,libclint,0)),""),"")</f>
        <v/>
      </c>
      <c r="D638" s="146" t="str">
        <f t="shared" si="27"/>
        <v/>
      </c>
      <c r="E638" s="146" t="str">
        <f>IF(A638&lt;&gt;"",IF(Schülerdaten!G641&lt;&gt;"",IF(Schülerdaten!AB641&lt;&gt;"",IF(Schülerdaten!G641="LOC.ID",CONCATENATE("LOC.",Schülerdaten!AU$5),Schülerdaten!G641),""),""),"")</f>
        <v/>
      </c>
      <c r="F638" s="146" t="str">
        <f>IF(A638&lt;&gt;"",IF(Schülerdaten!H641&lt;&gt;"",Schülerdaten!H641,""),"")</f>
        <v/>
      </c>
      <c r="G638" s="146" t="str">
        <f>IF(AND(A638&lt;&gt;"",Schülerdaten!AC641&lt;&gt;""),IF(Schülerdaten!AC641=TRUE,INDEX(codesex,MATCH(Schülerdaten!I641,libsex,0)),Schülerdaten!I641),"")</f>
        <v/>
      </c>
      <c r="H638" s="147" t="str">
        <f>IF(A638&lt;&gt;"",IF(Schülerdaten!J641&lt;&gt;"",Schülerdaten!J641,""),"")</f>
        <v/>
      </c>
      <c r="I638" s="148" t="str">
        <f>IF(AND(A638&lt;&gt;"",Schülerdaten!AE641&lt;&gt;""),IF(Schülerdaten!AE641=TRUE,INDEX(codenat,MATCH(Schülerdaten!K641,libnat,0)),Schülerdaten!K641),"")</f>
        <v/>
      </c>
      <c r="J638" s="148" t="str">
        <f>IF(AND(A638&lt;&gt;"",Schülerdaten!AF641&lt;&gt;""),IF(Schülerdaten!AF641=TRUE,INDEX(codelangue,MATCH(Schülerdaten!L641,liblangue,0)),Schülerdaten!L641),"")</f>
        <v/>
      </c>
      <c r="K638" s="148" t="str">
        <f>IF(AND(A638&lt;&gt;"",Schülerdaten!AH641&lt;&gt;""),IF(Schülerdaten!AH641=TRUE,IF(INDEX(codegem,MATCH(Schülerdaten!M641,libgem,0))&lt;8000,INDEX(codegem,MATCH(Schülerdaten!M641,libgem,0)),""),Schülerdaten!M641),"")</f>
        <v/>
      </c>
      <c r="L638" s="148" t="str">
        <f>IF(AND(A638&lt;&gt;"",Schülerdaten!AH641&lt;&gt;""),IF(Schülerdaten!AH641=TRUE,INDEX(codegemhist,MATCH(Schülerdaten!M641,libgem,0)),""),"")</f>
        <v/>
      </c>
      <c r="M638" s="148" t="str">
        <f>IF(AND(A638&lt;&gt;"",Schülerdaten!AH641&lt;&gt;""),IF(Schülerdaten!AH641=TRUE,IF(INDEX(codegem,MATCH(Schülerdaten!M641,libgem,0))&gt;=8000,INDEX(codegem,MATCH(Schülerdaten!M641,libgem,0)),""),Schülerdaten!M641),"")</f>
        <v/>
      </c>
      <c r="N638" s="148" t="str">
        <f>IF(AND(A638&lt;&gt;"",Schülerdaten!AI641&lt;&gt;""),IF(Schülerdaten!AI641=TRUE,INDEX(codeschart,MATCH(Schülerdaten!N641,libschart,0)),Schülerdaten!N641),"")</f>
        <v/>
      </c>
      <c r="O638" s="148" t="str">
        <f>IF(AND(A638&lt;&gt;"",Schülerdaten!O641&lt;&gt;""),Schülerdaten!O641,"")</f>
        <v/>
      </c>
      <c r="P638" s="148" t="str">
        <f>IF(AND(A638&lt;&gt;"",Schülerdaten!AK641&lt;&gt;""),IF(Schülerdaten!AK641=TRUE,INDEX(codeform,MATCH(Schülerdaten!P641,libform,0)),Schülerdaten!P641),"")</f>
        <v/>
      </c>
      <c r="Q638" s="148" t="str">
        <f>IF(AND(A638&lt;&gt;"",Schülerdaten!AL641&lt;&gt;""),IF(Schülerdaten!AL641=TRUE,INDEX(codespe,MATCH(Schülerdaten!Q641,libspe,0)),Schülerdaten!Q641),"")</f>
        <v/>
      </c>
      <c r="R638" s="148" t="str">
        <f>IF(AND(A638&lt;&gt;"",OR(Schülerdaten!AM641&lt;&gt;"",Schülerdaten!AT641=FALSE)),IF(Schülerdaten!AM641=TRUE,INDEX(codemp1,MATCH(Schülerdaten!R641,libmp1,0)),IF(Schülerdaten!AT641=FALSE,0,Schülerdaten!R641)),"")</f>
        <v/>
      </c>
      <c r="S638" s="148" t="str">
        <f t="shared" si="28"/>
        <v/>
      </c>
      <c r="T638" s="148" t="str">
        <f t="shared" si="29"/>
        <v/>
      </c>
      <c r="U638" s="148" t="str">
        <f>IF(AND(A638&lt;&gt;"",Schülerdaten!S641&lt;&gt;""),Schülerdaten!S641,"")</f>
        <v/>
      </c>
      <c r="V638" s="148" t="str">
        <f>IF(AND(A638&lt;&gt;"",Schülerdaten!T641&lt;&gt;""),Schülerdaten!T641,"")</f>
        <v/>
      </c>
      <c r="W638" s="148" t="str">
        <f>IF(AND(A638&lt;&gt;"",Schülerdaten!U641&lt;&gt;""),Schülerdaten!U641,"")</f>
        <v/>
      </c>
      <c r="X638" s="148" t="str">
        <f>IF(AND(A638&lt;&gt;"",Schülerdaten!V641&lt;&gt;""),Schülerdaten!V641,"")</f>
        <v/>
      </c>
      <c r="Y638" s="148" t="str">
        <f>IF(AND(A638&lt;&gt;"",Schülerdaten!W641&lt;&gt;""),Schülerdaten!W641,"")</f>
        <v/>
      </c>
      <c r="Z638" s="148" t="str">
        <f>IF(AND(A638&lt;&gt;"",Schülerdaten!X641&lt;&gt;""),Schülerdaten!X641,"")</f>
        <v/>
      </c>
    </row>
    <row r="639" spans="1:26" x14ac:dyDescent="0.2">
      <c r="A639" s="146" t="str">
        <f>IF(OR(Schülerdaten!$C642&lt;&gt;""),Schülerdaten!A642,"")</f>
        <v/>
      </c>
      <c r="B639" s="146" t="str">
        <f>IF(A639&lt;&gt;"",Schülerdaten!B642,"")</f>
        <v/>
      </c>
      <c r="C639" s="146" t="str">
        <f>IF(AND(A639&lt;&gt;"",Schülerdaten!F642&lt;&gt;""),IF(INDEX(codeclint,MATCH(Schülerdaten!F642,libclint,0))&lt;&gt;"",INDEX(codeclint,MATCH(Schülerdaten!F642,libclint,0)),""),"")</f>
        <v/>
      </c>
      <c r="D639" s="146" t="str">
        <f t="shared" si="27"/>
        <v/>
      </c>
      <c r="E639" s="146" t="str">
        <f>IF(A639&lt;&gt;"",IF(Schülerdaten!G642&lt;&gt;"",IF(Schülerdaten!AB642&lt;&gt;"",IF(Schülerdaten!G642="LOC.ID",CONCATENATE("LOC.",Schülerdaten!AU$5),Schülerdaten!G642),""),""),"")</f>
        <v/>
      </c>
      <c r="F639" s="146" t="str">
        <f>IF(A639&lt;&gt;"",IF(Schülerdaten!H642&lt;&gt;"",Schülerdaten!H642,""),"")</f>
        <v/>
      </c>
      <c r="G639" s="146" t="str">
        <f>IF(AND(A639&lt;&gt;"",Schülerdaten!AC642&lt;&gt;""),IF(Schülerdaten!AC642=TRUE,INDEX(codesex,MATCH(Schülerdaten!I642,libsex,0)),Schülerdaten!I642),"")</f>
        <v/>
      </c>
      <c r="H639" s="147" t="str">
        <f>IF(A639&lt;&gt;"",IF(Schülerdaten!J642&lt;&gt;"",Schülerdaten!J642,""),"")</f>
        <v/>
      </c>
      <c r="I639" s="148" t="str">
        <f>IF(AND(A639&lt;&gt;"",Schülerdaten!AE642&lt;&gt;""),IF(Schülerdaten!AE642=TRUE,INDEX(codenat,MATCH(Schülerdaten!K642,libnat,0)),Schülerdaten!K642),"")</f>
        <v/>
      </c>
      <c r="J639" s="148" t="str">
        <f>IF(AND(A639&lt;&gt;"",Schülerdaten!AF642&lt;&gt;""),IF(Schülerdaten!AF642=TRUE,INDEX(codelangue,MATCH(Schülerdaten!L642,liblangue,0)),Schülerdaten!L642),"")</f>
        <v/>
      </c>
      <c r="K639" s="148" t="str">
        <f>IF(AND(A639&lt;&gt;"",Schülerdaten!AH642&lt;&gt;""),IF(Schülerdaten!AH642=TRUE,IF(INDEX(codegem,MATCH(Schülerdaten!M642,libgem,0))&lt;8000,INDEX(codegem,MATCH(Schülerdaten!M642,libgem,0)),""),Schülerdaten!M642),"")</f>
        <v/>
      </c>
      <c r="L639" s="148" t="str">
        <f>IF(AND(A639&lt;&gt;"",Schülerdaten!AH642&lt;&gt;""),IF(Schülerdaten!AH642=TRUE,INDEX(codegemhist,MATCH(Schülerdaten!M642,libgem,0)),""),"")</f>
        <v/>
      </c>
      <c r="M639" s="148" t="str">
        <f>IF(AND(A639&lt;&gt;"",Schülerdaten!AH642&lt;&gt;""),IF(Schülerdaten!AH642=TRUE,IF(INDEX(codegem,MATCH(Schülerdaten!M642,libgem,0))&gt;=8000,INDEX(codegem,MATCH(Schülerdaten!M642,libgem,0)),""),Schülerdaten!M642),"")</f>
        <v/>
      </c>
      <c r="N639" s="148" t="str">
        <f>IF(AND(A639&lt;&gt;"",Schülerdaten!AI642&lt;&gt;""),IF(Schülerdaten!AI642=TRUE,INDEX(codeschart,MATCH(Schülerdaten!N642,libschart,0)),Schülerdaten!N642),"")</f>
        <v/>
      </c>
      <c r="O639" s="148" t="str">
        <f>IF(AND(A639&lt;&gt;"",Schülerdaten!O642&lt;&gt;""),Schülerdaten!O642,"")</f>
        <v/>
      </c>
      <c r="P639" s="148" t="str">
        <f>IF(AND(A639&lt;&gt;"",Schülerdaten!AK642&lt;&gt;""),IF(Schülerdaten!AK642=TRUE,INDEX(codeform,MATCH(Schülerdaten!P642,libform,0)),Schülerdaten!P642),"")</f>
        <v/>
      </c>
      <c r="Q639" s="148" t="str">
        <f>IF(AND(A639&lt;&gt;"",Schülerdaten!AL642&lt;&gt;""),IF(Schülerdaten!AL642=TRUE,INDEX(codespe,MATCH(Schülerdaten!Q642,libspe,0)),Schülerdaten!Q642),"")</f>
        <v/>
      </c>
      <c r="R639" s="148" t="str">
        <f>IF(AND(A639&lt;&gt;"",OR(Schülerdaten!AM642&lt;&gt;"",Schülerdaten!AT642=FALSE)),IF(Schülerdaten!AM642=TRUE,INDEX(codemp1,MATCH(Schülerdaten!R642,libmp1,0)),IF(Schülerdaten!AT642=FALSE,0,Schülerdaten!R642)),"")</f>
        <v/>
      </c>
      <c r="S639" s="148" t="str">
        <f t="shared" si="28"/>
        <v/>
      </c>
      <c r="T639" s="148" t="str">
        <f t="shared" si="29"/>
        <v/>
      </c>
      <c r="U639" s="148" t="str">
        <f>IF(AND(A639&lt;&gt;"",Schülerdaten!S642&lt;&gt;""),Schülerdaten!S642,"")</f>
        <v/>
      </c>
      <c r="V639" s="148" t="str">
        <f>IF(AND(A639&lt;&gt;"",Schülerdaten!T642&lt;&gt;""),Schülerdaten!T642,"")</f>
        <v/>
      </c>
      <c r="W639" s="148" t="str">
        <f>IF(AND(A639&lt;&gt;"",Schülerdaten!U642&lt;&gt;""),Schülerdaten!U642,"")</f>
        <v/>
      </c>
      <c r="X639" s="148" t="str">
        <f>IF(AND(A639&lt;&gt;"",Schülerdaten!V642&lt;&gt;""),Schülerdaten!V642,"")</f>
        <v/>
      </c>
      <c r="Y639" s="148" t="str">
        <f>IF(AND(A639&lt;&gt;"",Schülerdaten!W642&lt;&gt;""),Schülerdaten!W642,"")</f>
        <v/>
      </c>
      <c r="Z639" s="148" t="str">
        <f>IF(AND(A639&lt;&gt;"",Schülerdaten!X642&lt;&gt;""),Schülerdaten!X642,"")</f>
        <v/>
      </c>
    </row>
    <row r="640" spans="1:26" x14ac:dyDescent="0.2">
      <c r="A640" s="146" t="str">
        <f>IF(OR(Schülerdaten!$C643&lt;&gt;""),Schülerdaten!A643,"")</f>
        <v/>
      </c>
      <c r="B640" s="146" t="str">
        <f>IF(A640&lt;&gt;"",Schülerdaten!B643,"")</f>
        <v/>
      </c>
      <c r="C640" s="146" t="str">
        <f>IF(AND(A640&lt;&gt;"",Schülerdaten!F643&lt;&gt;""),IF(INDEX(codeclint,MATCH(Schülerdaten!F643,libclint,0))&lt;&gt;"",INDEX(codeclint,MATCH(Schülerdaten!F643,libclint,0)),""),"")</f>
        <v/>
      </c>
      <c r="D640" s="146" t="str">
        <f t="shared" si="27"/>
        <v/>
      </c>
      <c r="E640" s="146" t="str">
        <f>IF(A640&lt;&gt;"",IF(Schülerdaten!G643&lt;&gt;"",IF(Schülerdaten!AB643&lt;&gt;"",IF(Schülerdaten!G643="LOC.ID",CONCATENATE("LOC.",Schülerdaten!AU$5),Schülerdaten!G643),""),""),"")</f>
        <v/>
      </c>
      <c r="F640" s="146" t="str">
        <f>IF(A640&lt;&gt;"",IF(Schülerdaten!H643&lt;&gt;"",Schülerdaten!H643,""),"")</f>
        <v/>
      </c>
      <c r="G640" s="146" t="str">
        <f>IF(AND(A640&lt;&gt;"",Schülerdaten!AC643&lt;&gt;""),IF(Schülerdaten!AC643=TRUE,INDEX(codesex,MATCH(Schülerdaten!I643,libsex,0)),Schülerdaten!I643),"")</f>
        <v/>
      </c>
      <c r="H640" s="147" t="str">
        <f>IF(A640&lt;&gt;"",IF(Schülerdaten!J643&lt;&gt;"",Schülerdaten!J643,""),"")</f>
        <v/>
      </c>
      <c r="I640" s="148" t="str">
        <f>IF(AND(A640&lt;&gt;"",Schülerdaten!AE643&lt;&gt;""),IF(Schülerdaten!AE643=TRUE,INDEX(codenat,MATCH(Schülerdaten!K643,libnat,0)),Schülerdaten!K643),"")</f>
        <v/>
      </c>
      <c r="J640" s="148" t="str">
        <f>IF(AND(A640&lt;&gt;"",Schülerdaten!AF643&lt;&gt;""),IF(Schülerdaten!AF643=TRUE,INDEX(codelangue,MATCH(Schülerdaten!L643,liblangue,0)),Schülerdaten!L643),"")</f>
        <v/>
      </c>
      <c r="K640" s="148" t="str">
        <f>IF(AND(A640&lt;&gt;"",Schülerdaten!AH643&lt;&gt;""),IF(Schülerdaten!AH643=TRUE,IF(INDEX(codegem,MATCH(Schülerdaten!M643,libgem,0))&lt;8000,INDEX(codegem,MATCH(Schülerdaten!M643,libgem,0)),""),Schülerdaten!M643),"")</f>
        <v/>
      </c>
      <c r="L640" s="148" t="str">
        <f>IF(AND(A640&lt;&gt;"",Schülerdaten!AH643&lt;&gt;""),IF(Schülerdaten!AH643=TRUE,INDEX(codegemhist,MATCH(Schülerdaten!M643,libgem,0)),""),"")</f>
        <v/>
      </c>
      <c r="M640" s="148" t="str">
        <f>IF(AND(A640&lt;&gt;"",Schülerdaten!AH643&lt;&gt;""),IF(Schülerdaten!AH643=TRUE,IF(INDEX(codegem,MATCH(Schülerdaten!M643,libgem,0))&gt;=8000,INDEX(codegem,MATCH(Schülerdaten!M643,libgem,0)),""),Schülerdaten!M643),"")</f>
        <v/>
      </c>
      <c r="N640" s="148" t="str">
        <f>IF(AND(A640&lt;&gt;"",Schülerdaten!AI643&lt;&gt;""),IF(Schülerdaten!AI643=TRUE,INDEX(codeschart,MATCH(Schülerdaten!N643,libschart,0)),Schülerdaten!N643),"")</f>
        <v/>
      </c>
      <c r="O640" s="148" t="str">
        <f>IF(AND(A640&lt;&gt;"",Schülerdaten!O643&lt;&gt;""),Schülerdaten!O643,"")</f>
        <v/>
      </c>
      <c r="P640" s="148" t="str">
        <f>IF(AND(A640&lt;&gt;"",Schülerdaten!AK643&lt;&gt;""),IF(Schülerdaten!AK643=TRUE,INDEX(codeform,MATCH(Schülerdaten!P643,libform,0)),Schülerdaten!P643),"")</f>
        <v/>
      </c>
      <c r="Q640" s="148" t="str">
        <f>IF(AND(A640&lt;&gt;"",Schülerdaten!AL643&lt;&gt;""),IF(Schülerdaten!AL643=TRUE,INDEX(codespe,MATCH(Schülerdaten!Q643,libspe,0)),Schülerdaten!Q643),"")</f>
        <v/>
      </c>
      <c r="R640" s="148" t="str">
        <f>IF(AND(A640&lt;&gt;"",OR(Schülerdaten!AM643&lt;&gt;"",Schülerdaten!AT643=FALSE)),IF(Schülerdaten!AM643=TRUE,INDEX(codemp1,MATCH(Schülerdaten!R643,libmp1,0)),IF(Schülerdaten!AT643=FALSE,0,Schülerdaten!R643)),"")</f>
        <v/>
      </c>
      <c r="S640" s="148" t="str">
        <f t="shared" si="28"/>
        <v/>
      </c>
      <c r="T640" s="148" t="str">
        <f t="shared" si="29"/>
        <v/>
      </c>
      <c r="U640" s="148" t="str">
        <f>IF(AND(A640&lt;&gt;"",Schülerdaten!S643&lt;&gt;""),Schülerdaten!S643,"")</f>
        <v/>
      </c>
      <c r="V640" s="148" t="str">
        <f>IF(AND(A640&lt;&gt;"",Schülerdaten!T643&lt;&gt;""),Schülerdaten!T643,"")</f>
        <v/>
      </c>
      <c r="W640" s="148" t="str">
        <f>IF(AND(A640&lt;&gt;"",Schülerdaten!U643&lt;&gt;""),Schülerdaten!U643,"")</f>
        <v/>
      </c>
      <c r="X640" s="148" t="str">
        <f>IF(AND(A640&lt;&gt;"",Schülerdaten!V643&lt;&gt;""),Schülerdaten!V643,"")</f>
        <v/>
      </c>
      <c r="Y640" s="148" t="str">
        <f>IF(AND(A640&lt;&gt;"",Schülerdaten!W643&lt;&gt;""),Schülerdaten!W643,"")</f>
        <v/>
      </c>
      <c r="Z640" s="148" t="str">
        <f>IF(AND(A640&lt;&gt;"",Schülerdaten!X643&lt;&gt;""),Schülerdaten!X643,"")</f>
        <v/>
      </c>
    </row>
    <row r="641" spans="1:26" x14ac:dyDescent="0.2">
      <c r="A641" s="146" t="str">
        <f>IF(OR(Schülerdaten!$C644&lt;&gt;""),Schülerdaten!A644,"")</f>
        <v/>
      </c>
      <c r="B641" s="146" t="str">
        <f>IF(A641&lt;&gt;"",Schülerdaten!B644,"")</f>
        <v/>
      </c>
      <c r="C641" s="146" t="str">
        <f>IF(AND(A641&lt;&gt;"",Schülerdaten!F644&lt;&gt;""),IF(INDEX(codeclint,MATCH(Schülerdaten!F644,libclint,0))&lt;&gt;"",INDEX(codeclint,MATCH(Schülerdaten!F644,libclint,0)),""),"")</f>
        <v/>
      </c>
      <c r="D641" s="146" t="str">
        <f t="shared" si="27"/>
        <v/>
      </c>
      <c r="E641" s="146" t="str">
        <f>IF(A641&lt;&gt;"",IF(Schülerdaten!G644&lt;&gt;"",IF(Schülerdaten!AB644&lt;&gt;"",IF(Schülerdaten!G644="LOC.ID",CONCATENATE("LOC.",Schülerdaten!AU$5),Schülerdaten!G644),""),""),"")</f>
        <v/>
      </c>
      <c r="F641" s="146" t="str">
        <f>IF(A641&lt;&gt;"",IF(Schülerdaten!H644&lt;&gt;"",Schülerdaten!H644,""),"")</f>
        <v/>
      </c>
      <c r="G641" s="146" t="str">
        <f>IF(AND(A641&lt;&gt;"",Schülerdaten!AC644&lt;&gt;""),IF(Schülerdaten!AC644=TRUE,INDEX(codesex,MATCH(Schülerdaten!I644,libsex,0)),Schülerdaten!I644),"")</f>
        <v/>
      </c>
      <c r="H641" s="147" t="str">
        <f>IF(A641&lt;&gt;"",IF(Schülerdaten!J644&lt;&gt;"",Schülerdaten!J644,""),"")</f>
        <v/>
      </c>
      <c r="I641" s="148" t="str">
        <f>IF(AND(A641&lt;&gt;"",Schülerdaten!AE644&lt;&gt;""),IF(Schülerdaten!AE644=TRUE,INDEX(codenat,MATCH(Schülerdaten!K644,libnat,0)),Schülerdaten!K644),"")</f>
        <v/>
      </c>
      <c r="J641" s="148" t="str">
        <f>IF(AND(A641&lt;&gt;"",Schülerdaten!AF644&lt;&gt;""),IF(Schülerdaten!AF644=TRUE,INDEX(codelangue,MATCH(Schülerdaten!L644,liblangue,0)),Schülerdaten!L644),"")</f>
        <v/>
      </c>
      <c r="K641" s="148" t="str">
        <f>IF(AND(A641&lt;&gt;"",Schülerdaten!AH644&lt;&gt;""),IF(Schülerdaten!AH644=TRUE,IF(INDEX(codegem,MATCH(Schülerdaten!M644,libgem,0))&lt;8000,INDEX(codegem,MATCH(Schülerdaten!M644,libgem,0)),""),Schülerdaten!M644),"")</f>
        <v/>
      </c>
      <c r="L641" s="148" t="str">
        <f>IF(AND(A641&lt;&gt;"",Schülerdaten!AH644&lt;&gt;""),IF(Schülerdaten!AH644=TRUE,INDEX(codegemhist,MATCH(Schülerdaten!M644,libgem,0)),""),"")</f>
        <v/>
      </c>
      <c r="M641" s="148" t="str">
        <f>IF(AND(A641&lt;&gt;"",Schülerdaten!AH644&lt;&gt;""),IF(Schülerdaten!AH644=TRUE,IF(INDEX(codegem,MATCH(Schülerdaten!M644,libgem,0))&gt;=8000,INDEX(codegem,MATCH(Schülerdaten!M644,libgem,0)),""),Schülerdaten!M644),"")</f>
        <v/>
      </c>
      <c r="N641" s="148" t="str">
        <f>IF(AND(A641&lt;&gt;"",Schülerdaten!AI644&lt;&gt;""),IF(Schülerdaten!AI644=TRUE,INDEX(codeschart,MATCH(Schülerdaten!N644,libschart,0)),Schülerdaten!N644),"")</f>
        <v/>
      </c>
      <c r="O641" s="148" t="str">
        <f>IF(AND(A641&lt;&gt;"",Schülerdaten!O644&lt;&gt;""),Schülerdaten!O644,"")</f>
        <v/>
      </c>
      <c r="P641" s="148" t="str">
        <f>IF(AND(A641&lt;&gt;"",Schülerdaten!AK644&lt;&gt;""),IF(Schülerdaten!AK644=TRUE,INDEX(codeform,MATCH(Schülerdaten!P644,libform,0)),Schülerdaten!P644),"")</f>
        <v/>
      </c>
      <c r="Q641" s="148" t="str">
        <f>IF(AND(A641&lt;&gt;"",Schülerdaten!AL644&lt;&gt;""),IF(Schülerdaten!AL644=TRUE,INDEX(codespe,MATCH(Schülerdaten!Q644,libspe,0)),Schülerdaten!Q644),"")</f>
        <v/>
      </c>
      <c r="R641" s="148" t="str">
        <f>IF(AND(A641&lt;&gt;"",OR(Schülerdaten!AM644&lt;&gt;"",Schülerdaten!AT644=FALSE)),IF(Schülerdaten!AM644=TRUE,INDEX(codemp1,MATCH(Schülerdaten!R644,libmp1,0)),IF(Schülerdaten!AT644=FALSE,0,Schülerdaten!R644)),"")</f>
        <v/>
      </c>
      <c r="S641" s="148" t="str">
        <f t="shared" si="28"/>
        <v/>
      </c>
      <c r="T641" s="148" t="str">
        <f t="shared" si="29"/>
        <v/>
      </c>
      <c r="U641" s="148" t="str">
        <f>IF(AND(A641&lt;&gt;"",Schülerdaten!S644&lt;&gt;""),Schülerdaten!S644,"")</f>
        <v/>
      </c>
      <c r="V641" s="148" t="str">
        <f>IF(AND(A641&lt;&gt;"",Schülerdaten!T644&lt;&gt;""),Schülerdaten!T644,"")</f>
        <v/>
      </c>
      <c r="W641" s="148" t="str">
        <f>IF(AND(A641&lt;&gt;"",Schülerdaten!U644&lt;&gt;""),Schülerdaten!U644,"")</f>
        <v/>
      </c>
      <c r="X641" s="148" t="str">
        <f>IF(AND(A641&lt;&gt;"",Schülerdaten!V644&lt;&gt;""),Schülerdaten!V644,"")</f>
        <v/>
      </c>
      <c r="Y641" s="148" t="str">
        <f>IF(AND(A641&lt;&gt;"",Schülerdaten!W644&lt;&gt;""),Schülerdaten!W644,"")</f>
        <v/>
      </c>
      <c r="Z641" s="148" t="str">
        <f>IF(AND(A641&lt;&gt;"",Schülerdaten!X644&lt;&gt;""),Schülerdaten!X644,"")</f>
        <v/>
      </c>
    </row>
    <row r="642" spans="1:26" x14ac:dyDescent="0.2">
      <c r="A642" s="146" t="str">
        <f>IF(OR(Schülerdaten!$C645&lt;&gt;""),Schülerdaten!A645,"")</f>
        <v/>
      </c>
      <c r="B642" s="146" t="str">
        <f>IF(A642&lt;&gt;"",Schülerdaten!B645,"")</f>
        <v/>
      </c>
      <c r="C642" s="146" t="str">
        <f>IF(AND(A642&lt;&gt;"",Schülerdaten!F645&lt;&gt;""),IF(INDEX(codeclint,MATCH(Schülerdaten!F645,libclint,0))&lt;&gt;"",INDEX(codeclint,MATCH(Schülerdaten!F645,libclint,0)),""),"")</f>
        <v/>
      </c>
      <c r="D642" s="146" t="str">
        <f t="shared" si="27"/>
        <v/>
      </c>
      <c r="E642" s="146" t="str">
        <f>IF(A642&lt;&gt;"",IF(Schülerdaten!G645&lt;&gt;"",IF(Schülerdaten!AB645&lt;&gt;"",IF(Schülerdaten!G645="LOC.ID",CONCATENATE("LOC.",Schülerdaten!AU$5),Schülerdaten!G645),""),""),"")</f>
        <v/>
      </c>
      <c r="F642" s="146" t="str">
        <f>IF(A642&lt;&gt;"",IF(Schülerdaten!H645&lt;&gt;"",Schülerdaten!H645,""),"")</f>
        <v/>
      </c>
      <c r="G642" s="146" t="str">
        <f>IF(AND(A642&lt;&gt;"",Schülerdaten!AC645&lt;&gt;""),IF(Schülerdaten!AC645=TRUE,INDEX(codesex,MATCH(Schülerdaten!I645,libsex,0)),Schülerdaten!I645),"")</f>
        <v/>
      </c>
      <c r="H642" s="147" t="str">
        <f>IF(A642&lt;&gt;"",IF(Schülerdaten!J645&lt;&gt;"",Schülerdaten!J645,""),"")</f>
        <v/>
      </c>
      <c r="I642" s="148" t="str">
        <f>IF(AND(A642&lt;&gt;"",Schülerdaten!AE645&lt;&gt;""),IF(Schülerdaten!AE645=TRUE,INDEX(codenat,MATCH(Schülerdaten!K645,libnat,0)),Schülerdaten!K645),"")</f>
        <v/>
      </c>
      <c r="J642" s="148" t="str">
        <f>IF(AND(A642&lt;&gt;"",Schülerdaten!AF645&lt;&gt;""),IF(Schülerdaten!AF645=TRUE,INDEX(codelangue,MATCH(Schülerdaten!L645,liblangue,0)),Schülerdaten!L645),"")</f>
        <v/>
      </c>
      <c r="K642" s="148" t="str">
        <f>IF(AND(A642&lt;&gt;"",Schülerdaten!AH645&lt;&gt;""),IF(Schülerdaten!AH645=TRUE,IF(INDEX(codegem,MATCH(Schülerdaten!M645,libgem,0))&lt;8000,INDEX(codegem,MATCH(Schülerdaten!M645,libgem,0)),""),Schülerdaten!M645),"")</f>
        <v/>
      </c>
      <c r="L642" s="148" t="str">
        <f>IF(AND(A642&lt;&gt;"",Schülerdaten!AH645&lt;&gt;""),IF(Schülerdaten!AH645=TRUE,INDEX(codegemhist,MATCH(Schülerdaten!M645,libgem,0)),""),"")</f>
        <v/>
      </c>
      <c r="M642" s="148" t="str">
        <f>IF(AND(A642&lt;&gt;"",Schülerdaten!AH645&lt;&gt;""),IF(Schülerdaten!AH645=TRUE,IF(INDEX(codegem,MATCH(Schülerdaten!M645,libgem,0))&gt;=8000,INDEX(codegem,MATCH(Schülerdaten!M645,libgem,0)),""),Schülerdaten!M645),"")</f>
        <v/>
      </c>
      <c r="N642" s="148" t="str">
        <f>IF(AND(A642&lt;&gt;"",Schülerdaten!AI645&lt;&gt;""),IF(Schülerdaten!AI645=TRUE,INDEX(codeschart,MATCH(Schülerdaten!N645,libschart,0)),Schülerdaten!N645),"")</f>
        <v/>
      </c>
      <c r="O642" s="148" t="str">
        <f>IF(AND(A642&lt;&gt;"",Schülerdaten!O645&lt;&gt;""),Schülerdaten!O645,"")</f>
        <v/>
      </c>
      <c r="P642" s="148" t="str">
        <f>IF(AND(A642&lt;&gt;"",Schülerdaten!AK645&lt;&gt;""),IF(Schülerdaten!AK645=TRUE,INDEX(codeform,MATCH(Schülerdaten!P645,libform,0)),Schülerdaten!P645),"")</f>
        <v/>
      </c>
      <c r="Q642" s="148" t="str">
        <f>IF(AND(A642&lt;&gt;"",Schülerdaten!AL645&lt;&gt;""),IF(Schülerdaten!AL645=TRUE,INDEX(codespe,MATCH(Schülerdaten!Q645,libspe,0)),Schülerdaten!Q645),"")</f>
        <v/>
      </c>
      <c r="R642" s="148" t="str">
        <f>IF(AND(A642&lt;&gt;"",OR(Schülerdaten!AM645&lt;&gt;"",Schülerdaten!AT645=FALSE)),IF(Schülerdaten!AM645=TRUE,INDEX(codemp1,MATCH(Schülerdaten!R645,libmp1,0)),IF(Schülerdaten!AT645=FALSE,0,Schülerdaten!R645)),"")</f>
        <v/>
      </c>
      <c r="S642" s="148" t="str">
        <f t="shared" si="28"/>
        <v/>
      </c>
      <c r="T642" s="148" t="str">
        <f t="shared" si="29"/>
        <v/>
      </c>
      <c r="U642" s="148" t="str">
        <f>IF(AND(A642&lt;&gt;"",Schülerdaten!S645&lt;&gt;""),Schülerdaten!S645,"")</f>
        <v/>
      </c>
      <c r="V642" s="148" t="str">
        <f>IF(AND(A642&lt;&gt;"",Schülerdaten!T645&lt;&gt;""),Schülerdaten!T645,"")</f>
        <v/>
      </c>
      <c r="W642" s="148" t="str">
        <f>IF(AND(A642&lt;&gt;"",Schülerdaten!U645&lt;&gt;""),Schülerdaten!U645,"")</f>
        <v/>
      </c>
      <c r="X642" s="148" t="str">
        <f>IF(AND(A642&lt;&gt;"",Schülerdaten!V645&lt;&gt;""),Schülerdaten!V645,"")</f>
        <v/>
      </c>
      <c r="Y642" s="148" t="str">
        <f>IF(AND(A642&lt;&gt;"",Schülerdaten!W645&lt;&gt;""),Schülerdaten!W645,"")</f>
        <v/>
      </c>
      <c r="Z642" s="148" t="str">
        <f>IF(AND(A642&lt;&gt;"",Schülerdaten!X645&lt;&gt;""),Schülerdaten!X645,"")</f>
        <v/>
      </c>
    </row>
    <row r="643" spans="1:26" x14ac:dyDescent="0.2">
      <c r="A643" s="146" t="str">
        <f>IF(OR(Schülerdaten!$C646&lt;&gt;""),Schülerdaten!A646,"")</f>
        <v/>
      </c>
      <c r="B643" s="146" t="str">
        <f>IF(A643&lt;&gt;"",Schülerdaten!B646,"")</f>
        <v/>
      </c>
      <c r="C643" s="146" t="str">
        <f>IF(AND(A643&lt;&gt;"",Schülerdaten!F646&lt;&gt;""),IF(INDEX(codeclint,MATCH(Schülerdaten!F646,libclint,0))&lt;&gt;"",INDEX(codeclint,MATCH(Schülerdaten!F646,libclint,0)),""),"")</f>
        <v/>
      </c>
      <c r="D643" s="146" t="str">
        <f t="shared" ref="D643:D706" si="30">IF(A643&lt;&gt;"",99990000,"")</f>
        <v/>
      </c>
      <c r="E643" s="146" t="str">
        <f>IF(A643&lt;&gt;"",IF(Schülerdaten!G646&lt;&gt;"",IF(Schülerdaten!AB646&lt;&gt;"",IF(Schülerdaten!G646="LOC.ID",CONCATENATE("LOC.",Schülerdaten!AU$5),Schülerdaten!G646),""),""),"")</f>
        <v/>
      </c>
      <c r="F643" s="146" t="str">
        <f>IF(A643&lt;&gt;"",IF(Schülerdaten!H646&lt;&gt;"",Schülerdaten!H646,""),"")</f>
        <v/>
      </c>
      <c r="G643" s="146" t="str">
        <f>IF(AND(A643&lt;&gt;"",Schülerdaten!AC646&lt;&gt;""),IF(Schülerdaten!AC646=TRUE,INDEX(codesex,MATCH(Schülerdaten!I646,libsex,0)),Schülerdaten!I646),"")</f>
        <v/>
      </c>
      <c r="H643" s="147" t="str">
        <f>IF(A643&lt;&gt;"",IF(Schülerdaten!J646&lt;&gt;"",Schülerdaten!J646,""),"")</f>
        <v/>
      </c>
      <c r="I643" s="148" t="str">
        <f>IF(AND(A643&lt;&gt;"",Schülerdaten!AE646&lt;&gt;""),IF(Schülerdaten!AE646=TRUE,INDEX(codenat,MATCH(Schülerdaten!K646,libnat,0)),Schülerdaten!K646),"")</f>
        <v/>
      </c>
      <c r="J643" s="148" t="str">
        <f>IF(AND(A643&lt;&gt;"",Schülerdaten!AF646&lt;&gt;""),IF(Schülerdaten!AF646=TRUE,INDEX(codelangue,MATCH(Schülerdaten!L646,liblangue,0)),Schülerdaten!L646),"")</f>
        <v/>
      </c>
      <c r="K643" s="148" t="str">
        <f>IF(AND(A643&lt;&gt;"",Schülerdaten!AH646&lt;&gt;""),IF(Schülerdaten!AH646=TRUE,IF(INDEX(codegem,MATCH(Schülerdaten!M646,libgem,0))&lt;8000,INDEX(codegem,MATCH(Schülerdaten!M646,libgem,0)),""),Schülerdaten!M646),"")</f>
        <v/>
      </c>
      <c r="L643" s="148" t="str">
        <f>IF(AND(A643&lt;&gt;"",Schülerdaten!AH646&lt;&gt;""),IF(Schülerdaten!AH646=TRUE,INDEX(codegemhist,MATCH(Schülerdaten!M646,libgem,0)),""),"")</f>
        <v/>
      </c>
      <c r="M643" s="148" t="str">
        <f>IF(AND(A643&lt;&gt;"",Schülerdaten!AH646&lt;&gt;""),IF(Schülerdaten!AH646=TRUE,IF(INDEX(codegem,MATCH(Schülerdaten!M646,libgem,0))&gt;=8000,INDEX(codegem,MATCH(Schülerdaten!M646,libgem,0)),""),Schülerdaten!M646),"")</f>
        <v/>
      </c>
      <c r="N643" s="148" t="str">
        <f>IF(AND(A643&lt;&gt;"",Schülerdaten!AI646&lt;&gt;""),IF(Schülerdaten!AI646=TRUE,INDEX(codeschart,MATCH(Schülerdaten!N646,libschart,0)),Schülerdaten!N646),"")</f>
        <v/>
      </c>
      <c r="O643" s="148" t="str">
        <f>IF(AND(A643&lt;&gt;"",Schülerdaten!O646&lt;&gt;""),Schülerdaten!O646,"")</f>
        <v/>
      </c>
      <c r="P643" s="148" t="str">
        <f>IF(AND(A643&lt;&gt;"",Schülerdaten!AK646&lt;&gt;""),IF(Schülerdaten!AK646=TRUE,INDEX(codeform,MATCH(Schülerdaten!P646,libform,0)),Schülerdaten!P646),"")</f>
        <v/>
      </c>
      <c r="Q643" s="148" t="str">
        <f>IF(AND(A643&lt;&gt;"",Schülerdaten!AL646&lt;&gt;""),IF(Schülerdaten!AL646=TRUE,INDEX(codespe,MATCH(Schülerdaten!Q646,libspe,0)),Schülerdaten!Q646),"")</f>
        <v/>
      </c>
      <c r="R643" s="148" t="str">
        <f>IF(AND(A643&lt;&gt;"",OR(Schülerdaten!AM646&lt;&gt;"",Schülerdaten!AT646=FALSE)),IF(Schülerdaten!AM646=TRUE,INDEX(codemp1,MATCH(Schülerdaten!R646,libmp1,0)),IF(Schülerdaten!AT646=FALSE,0,Schülerdaten!R646)),"")</f>
        <v/>
      </c>
      <c r="S643" s="148" t="str">
        <f t="shared" ref="S643:S706" si="31">IF(A643&lt;&gt;"",98990000,"")</f>
        <v/>
      </c>
      <c r="T643" s="148" t="str">
        <f t="shared" ref="T643:T706" si="32">IF(A643&lt;&gt;"",99,"")</f>
        <v/>
      </c>
      <c r="U643" s="148" t="str">
        <f>IF(AND(A643&lt;&gt;"",Schülerdaten!S646&lt;&gt;""),Schülerdaten!S646,"")</f>
        <v/>
      </c>
      <c r="V643" s="148" t="str">
        <f>IF(AND(A643&lt;&gt;"",Schülerdaten!T646&lt;&gt;""),Schülerdaten!T646,"")</f>
        <v/>
      </c>
      <c r="W643" s="148" t="str">
        <f>IF(AND(A643&lt;&gt;"",Schülerdaten!U646&lt;&gt;""),Schülerdaten!U646,"")</f>
        <v/>
      </c>
      <c r="X643" s="148" t="str">
        <f>IF(AND(A643&lt;&gt;"",Schülerdaten!V646&lt;&gt;""),Schülerdaten!V646,"")</f>
        <v/>
      </c>
      <c r="Y643" s="148" t="str">
        <f>IF(AND(A643&lt;&gt;"",Schülerdaten!W646&lt;&gt;""),Schülerdaten!W646,"")</f>
        <v/>
      </c>
      <c r="Z643" s="148" t="str">
        <f>IF(AND(A643&lt;&gt;"",Schülerdaten!X646&lt;&gt;""),Schülerdaten!X646,"")</f>
        <v/>
      </c>
    </row>
    <row r="644" spans="1:26" x14ac:dyDescent="0.2">
      <c r="A644" s="146" t="str">
        <f>IF(OR(Schülerdaten!$C647&lt;&gt;""),Schülerdaten!A647,"")</f>
        <v/>
      </c>
      <c r="B644" s="146" t="str">
        <f>IF(A644&lt;&gt;"",Schülerdaten!B647,"")</f>
        <v/>
      </c>
      <c r="C644" s="146" t="str">
        <f>IF(AND(A644&lt;&gt;"",Schülerdaten!F647&lt;&gt;""),IF(INDEX(codeclint,MATCH(Schülerdaten!F647,libclint,0))&lt;&gt;"",INDEX(codeclint,MATCH(Schülerdaten!F647,libclint,0)),""),"")</f>
        <v/>
      </c>
      <c r="D644" s="146" t="str">
        <f t="shared" si="30"/>
        <v/>
      </c>
      <c r="E644" s="146" t="str">
        <f>IF(A644&lt;&gt;"",IF(Schülerdaten!G647&lt;&gt;"",IF(Schülerdaten!AB647&lt;&gt;"",IF(Schülerdaten!G647="LOC.ID",CONCATENATE("LOC.",Schülerdaten!AU$5),Schülerdaten!G647),""),""),"")</f>
        <v/>
      </c>
      <c r="F644" s="146" t="str">
        <f>IF(A644&lt;&gt;"",IF(Schülerdaten!H647&lt;&gt;"",Schülerdaten!H647,""),"")</f>
        <v/>
      </c>
      <c r="G644" s="146" t="str">
        <f>IF(AND(A644&lt;&gt;"",Schülerdaten!AC647&lt;&gt;""),IF(Schülerdaten!AC647=TRUE,INDEX(codesex,MATCH(Schülerdaten!I647,libsex,0)),Schülerdaten!I647),"")</f>
        <v/>
      </c>
      <c r="H644" s="147" t="str">
        <f>IF(A644&lt;&gt;"",IF(Schülerdaten!J647&lt;&gt;"",Schülerdaten!J647,""),"")</f>
        <v/>
      </c>
      <c r="I644" s="148" t="str">
        <f>IF(AND(A644&lt;&gt;"",Schülerdaten!AE647&lt;&gt;""),IF(Schülerdaten!AE647=TRUE,INDEX(codenat,MATCH(Schülerdaten!K647,libnat,0)),Schülerdaten!K647),"")</f>
        <v/>
      </c>
      <c r="J644" s="148" t="str">
        <f>IF(AND(A644&lt;&gt;"",Schülerdaten!AF647&lt;&gt;""),IF(Schülerdaten!AF647=TRUE,INDEX(codelangue,MATCH(Schülerdaten!L647,liblangue,0)),Schülerdaten!L647),"")</f>
        <v/>
      </c>
      <c r="K644" s="148" t="str">
        <f>IF(AND(A644&lt;&gt;"",Schülerdaten!AH647&lt;&gt;""),IF(Schülerdaten!AH647=TRUE,IF(INDEX(codegem,MATCH(Schülerdaten!M647,libgem,0))&lt;8000,INDEX(codegem,MATCH(Schülerdaten!M647,libgem,0)),""),Schülerdaten!M647),"")</f>
        <v/>
      </c>
      <c r="L644" s="148" t="str">
        <f>IF(AND(A644&lt;&gt;"",Schülerdaten!AH647&lt;&gt;""),IF(Schülerdaten!AH647=TRUE,INDEX(codegemhist,MATCH(Schülerdaten!M647,libgem,0)),""),"")</f>
        <v/>
      </c>
      <c r="M644" s="148" t="str">
        <f>IF(AND(A644&lt;&gt;"",Schülerdaten!AH647&lt;&gt;""),IF(Schülerdaten!AH647=TRUE,IF(INDEX(codegem,MATCH(Schülerdaten!M647,libgem,0))&gt;=8000,INDEX(codegem,MATCH(Schülerdaten!M647,libgem,0)),""),Schülerdaten!M647),"")</f>
        <v/>
      </c>
      <c r="N644" s="148" t="str">
        <f>IF(AND(A644&lt;&gt;"",Schülerdaten!AI647&lt;&gt;""),IF(Schülerdaten!AI647=TRUE,INDEX(codeschart,MATCH(Schülerdaten!N647,libschart,0)),Schülerdaten!N647),"")</f>
        <v/>
      </c>
      <c r="O644" s="148" t="str">
        <f>IF(AND(A644&lt;&gt;"",Schülerdaten!O647&lt;&gt;""),Schülerdaten!O647,"")</f>
        <v/>
      </c>
      <c r="P644" s="148" t="str">
        <f>IF(AND(A644&lt;&gt;"",Schülerdaten!AK647&lt;&gt;""),IF(Schülerdaten!AK647=TRUE,INDEX(codeform,MATCH(Schülerdaten!P647,libform,0)),Schülerdaten!P647),"")</f>
        <v/>
      </c>
      <c r="Q644" s="148" t="str">
        <f>IF(AND(A644&lt;&gt;"",Schülerdaten!AL647&lt;&gt;""),IF(Schülerdaten!AL647=TRUE,INDEX(codespe,MATCH(Schülerdaten!Q647,libspe,0)),Schülerdaten!Q647),"")</f>
        <v/>
      </c>
      <c r="R644" s="148" t="str">
        <f>IF(AND(A644&lt;&gt;"",OR(Schülerdaten!AM647&lt;&gt;"",Schülerdaten!AT647=FALSE)),IF(Schülerdaten!AM647=TRUE,INDEX(codemp1,MATCH(Schülerdaten!R647,libmp1,0)),IF(Schülerdaten!AT647=FALSE,0,Schülerdaten!R647)),"")</f>
        <v/>
      </c>
      <c r="S644" s="148" t="str">
        <f t="shared" si="31"/>
        <v/>
      </c>
      <c r="T644" s="148" t="str">
        <f t="shared" si="32"/>
        <v/>
      </c>
      <c r="U644" s="148" t="str">
        <f>IF(AND(A644&lt;&gt;"",Schülerdaten!S647&lt;&gt;""),Schülerdaten!S647,"")</f>
        <v/>
      </c>
      <c r="V644" s="148" t="str">
        <f>IF(AND(A644&lt;&gt;"",Schülerdaten!T647&lt;&gt;""),Schülerdaten!T647,"")</f>
        <v/>
      </c>
      <c r="W644" s="148" t="str">
        <f>IF(AND(A644&lt;&gt;"",Schülerdaten!U647&lt;&gt;""),Schülerdaten!U647,"")</f>
        <v/>
      </c>
      <c r="X644" s="148" t="str">
        <f>IF(AND(A644&lt;&gt;"",Schülerdaten!V647&lt;&gt;""),Schülerdaten!V647,"")</f>
        <v/>
      </c>
      <c r="Y644" s="148" t="str">
        <f>IF(AND(A644&lt;&gt;"",Schülerdaten!W647&lt;&gt;""),Schülerdaten!W647,"")</f>
        <v/>
      </c>
      <c r="Z644" s="148" t="str">
        <f>IF(AND(A644&lt;&gt;"",Schülerdaten!X647&lt;&gt;""),Schülerdaten!X647,"")</f>
        <v/>
      </c>
    </row>
    <row r="645" spans="1:26" x14ac:dyDescent="0.2">
      <c r="A645" s="146" t="str">
        <f>IF(OR(Schülerdaten!$C648&lt;&gt;""),Schülerdaten!A648,"")</f>
        <v/>
      </c>
      <c r="B645" s="146" t="str">
        <f>IF(A645&lt;&gt;"",Schülerdaten!B648,"")</f>
        <v/>
      </c>
      <c r="C645" s="146" t="str">
        <f>IF(AND(A645&lt;&gt;"",Schülerdaten!F648&lt;&gt;""),IF(INDEX(codeclint,MATCH(Schülerdaten!F648,libclint,0))&lt;&gt;"",INDEX(codeclint,MATCH(Schülerdaten!F648,libclint,0)),""),"")</f>
        <v/>
      </c>
      <c r="D645" s="146" t="str">
        <f t="shared" si="30"/>
        <v/>
      </c>
      <c r="E645" s="146" t="str">
        <f>IF(A645&lt;&gt;"",IF(Schülerdaten!G648&lt;&gt;"",IF(Schülerdaten!AB648&lt;&gt;"",IF(Schülerdaten!G648="LOC.ID",CONCATENATE("LOC.",Schülerdaten!AU$5),Schülerdaten!G648),""),""),"")</f>
        <v/>
      </c>
      <c r="F645" s="146" t="str">
        <f>IF(A645&lt;&gt;"",IF(Schülerdaten!H648&lt;&gt;"",Schülerdaten!H648,""),"")</f>
        <v/>
      </c>
      <c r="G645" s="146" t="str">
        <f>IF(AND(A645&lt;&gt;"",Schülerdaten!AC648&lt;&gt;""),IF(Schülerdaten!AC648=TRUE,INDEX(codesex,MATCH(Schülerdaten!I648,libsex,0)),Schülerdaten!I648),"")</f>
        <v/>
      </c>
      <c r="H645" s="147" t="str">
        <f>IF(A645&lt;&gt;"",IF(Schülerdaten!J648&lt;&gt;"",Schülerdaten!J648,""),"")</f>
        <v/>
      </c>
      <c r="I645" s="148" t="str">
        <f>IF(AND(A645&lt;&gt;"",Schülerdaten!AE648&lt;&gt;""),IF(Schülerdaten!AE648=TRUE,INDEX(codenat,MATCH(Schülerdaten!K648,libnat,0)),Schülerdaten!K648),"")</f>
        <v/>
      </c>
      <c r="J645" s="148" t="str">
        <f>IF(AND(A645&lt;&gt;"",Schülerdaten!AF648&lt;&gt;""),IF(Schülerdaten!AF648=TRUE,INDEX(codelangue,MATCH(Schülerdaten!L648,liblangue,0)),Schülerdaten!L648),"")</f>
        <v/>
      </c>
      <c r="K645" s="148" t="str">
        <f>IF(AND(A645&lt;&gt;"",Schülerdaten!AH648&lt;&gt;""),IF(Schülerdaten!AH648=TRUE,IF(INDEX(codegem,MATCH(Schülerdaten!M648,libgem,0))&lt;8000,INDEX(codegem,MATCH(Schülerdaten!M648,libgem,0)),""),Schülerdaten!M648),"")</f>
        <v/>
      </c>
      <c r="L645" s="148" t="str">
        <f>IF(AND(A645&lt;&gt;"",Schülerdaten!AH648&lt;&gt;""),IF(Schülerdaten!AH648=TRUE,INDEX(codegemhist,MATCH(Schülerdaten!M648,libgem,0)),""),"")</f>
        <v/>
      </c>
      <c r="M645" s="148" t="str">
        <f>IF(AND(A645&lt;&gt;"",Schülerdaten!AH648&lt;&gt;""),IF(Schülerdaten!AH648=TRUE,IF(INDEX(codegem,MATCH(Schülerdaten!M648,libgem,0))&gt;=8000,INDEX(codegem,MATCH(Schülerdaten!M648,libgem,0)),""),Schülerdaten!M648),"")</f>
        <v/>
      </c>
      <c r="N645" s="148" t="str">
        <f>IF(AND(A645&lt;&gt;"",Schülerdaten!AI648&lt;&gt;""),IF(Schülerdaten!AI648=TRUE,INDEX(codeschart,MATCH(Schülerdaten!N648,libschart,0)),Schülerdaten!N648),"")</f>
        <v/>
      </c>
      <c r="O645" s="148" t="str">
        <f>IF(AND(A645&lt;&gt;"",Schülerdaten!O648&lt;&gt;""),Schülerdaten!O648,"")</f>
        <v/>
      </c>
      <c r="P645" s="148" t="str">
        <f>IF(AND(A645&lt;&gt;"",Schülerdaten!AK648&lt;&gt;""),IF(Schülerdaten!AK648=TRUE,INDEX(codeform,MATCH(Schülerdaten!P648,libform,0)),Schülerdaten!P648),"")</f>
        <v/>
      </c>
      <c r="Q645" s="148" t="str">
        <f>IF(AND(A645&lt;&gt;"",Schülerdaten!AL648&lt;&gt;""),IF(Schülerdaten!AL648=TRUE,INDEX(codespe,MATCH(Schülerdaten!Q648,libspe,0)),Schülerdaten!Q648),"")</f>
        <v/>
      </c>
      <c r="R645" s="148" t="str">
        <f>IF(AND(A645&lt;&gt;"",OR(Schülerdaten!AM648&lt;&gt;"",Schülerdaten!AT648=FALSE)),IF(Schülerdaten!AM648=TRUE,INDEX(codemp1,MATCH(Schülerdaten!R648,libmp1,0)),IF(Schülerdaten!AT648=FALSE,0,Schülerdaten!R648)),"")</f>
        <v/>
      </c>
      <c r="S645" s="148" t="str">
        <f t="shared" si="31"/>
        <v/>
      </c>
      <c r="T645" s="148" t="str">
        <f t="shared" si="32"/>
        <v/>
      </c>
      <c r="U645" s="148" t="str">
        <f>IF(AND(A645&lt;&gt;"",Schülerdaten!S648&lt;&gt;""),Schülerdaten!S648,"")</f>
        <v/>
      </c>
      <c r="V645" s="148" t="str">
        <f>IF(AND(A645&lt;&gt;"",Schülerdaten!T648&lt;&gt;""),Schülerdaten!T648,"")</f>
        <v/>
      </c>
      <c r="W645" s="148" t="str">
        <f>IF(AND(A645&lt;&gt;"",Schülerdaten!U648&lt;&gt;""),Schülerdaten!U648,"")</f>
        <v/>
      </c>
      <c r="X645" s="148" t="str">
        <f>IF(AND(A645&lt;&gt;"",Schülerdaten!V648&lt;&gt;""),Schülerdaten!V648,"")</f>
        <v/>
      </c>
      <c r="Y645" s="148" t="str">
        <f>IF(AND(A645&lt;&gt;"",Schülerdaten!W648&lt;&gt;""),Schülerdaten!W648,"")</f>
        <v/>
      </c>
      <c r="Z645" s="148" t="str">
        <f>IF(AND(A645&lt;&gt;"",Schülerdaten!X648&lt;&gt;""),Schülerdaten!X648,"")</f>
        <v/>
      </c>
    </row>
    <row r="646" spans="1:26" x14ac:dyDescent="0.2">
      <c r="A646" s="146" t="str">
        <f>IF(OR(Schülerdaten!$C649&lt;&gt;""),Schülerdaten!A649,"")</f>
        <v/>
      </c>
      <c r="B646" s="146" t="str">
        <f>IF(A646&lt;&gt;"",Schülerdaten!B649,"")</f>
        <v/>
      </c>
      <c r="C646" s="146" t="str">
        <f>IF(AND(A646&lt;&gt;"",Schülerdaten!F649&lt;&gt;""),IF(INDEX(codeclint,MATCH(Schülerdaten!F649,libclint,0))&lt;&gt;"",INDEX(codeclint,MATCH(Schülerdaten!F649,libclint,0)),""),"")</f>
        <v/>
      </c>
      <c r="D646" s="146" t="str">
        <f t="shared" si="30"/>
        <v/>
      </c>
      <c r="E646" s="146" t="str">
        <f>IF(A646&lt;&gt;"",IF(Schülerdaten!G649&lt;&gt;"",IF(Schülerdaten!AB649&lt;&gt;"",IF(Schülerdaten!G649="LOC.ID",CONCATENATE("LOC.",Schülerdaten!AU$5),Schülerdaten!G649),""),""),"")</f>
        <v/>
      </c>
      <c r="F646" s="146" t="str">
        <f>IF(A646&lt;&gt;"",IF(Schülerdaten!H649&lt;&gt;"",Schülerdaten!H649,""),"")</f>
        <v/>
      </c>
      <c r="G646" s="146" t="str">
        <f>IF(AND(A646&lt;&gt;"",Schülerdaten!AC649&lt;&gt;""),IF(Schülerdaten!AC649=TRUE,INDEX(codesex,MATCH(Schülerdaten!I649,libsex,0)),Schülerdaten!I649),"")</f>
        <v/>
      </c>
      <c r="H646" s="147" t="str">
        <f>IF(A646&lt;&gt;"",IF(Schülerdaten!J649&lt;&gt;"",Schülerdaten!J649,""),"")</f>
        <v/>
      </c>
      <c r="I646" s="148" t="str">
        <f>IF(AND(A646&lt;&gt;"",Schülerdaten!AE649&lt;&gt;""),IF(Schülerdaten!AE649=TRUE,INDEX(codenat,MATCH(Schülerdaten!K649,libnat,0)),Schülerdaten!K649),"")</f>
        <v/>
      </c>
      <c r="J646" s="148" t="str">
        <f>IF(AND(A646&lt;&gt;"",Schülerdaten!AF649&lt;&gt;""),IF(Schülerdaten!AF649=TRUE,INDEX(codelangue,MATCH(Schülerdaten!L649,liblangue,0)),Schülerdaten!L649),"")</f>
        <v/>
      </c>
      <c r="K646" s="148" t="str">
        <f>IF(AND(A646&lt;&gt;"",Schülerdaten!AH649&lt;&gt;""),IF(Schülerdaten!AH649=TRUE,IF(INDEX(codegem,MATCH(Schülerdaten!M649,libgem,0))&lt;8000,INDEX(codegem,MATCH(Schülerdaten!M649,libgem,0)),""),Schülerdaten!M649),"")</f>
        <v/>
      </c>
      <c r="L646" s="148" t="str">
        <f>IF(AND(A646&lt;&gt;"",Schülerdaten!AH649&lt;&gt;""),IF(Schülerdaten!AH649=TRUE,INDEX(codegemhist,MATCH(Schülerdaten!M649,libgem,0)),""),"")</f>
        <v/>
      </c>
      <c r="M646" s="148" t="str">
        <f>IF(AND(A646&lt;&gt;"",Schülerdaten!AH649&lt;&gt;""),IF(Schülerdaten!AH649=TRUE,IF(INDEX(codegem,MATCH(Schülerdaten!M649,libgem,0))&gt;=8000,INDEX(codegem,MATCH(Schülerdaten!M649,libgem,0)),""),Schülerdaten!M649),"")</f>
        <v/>
      </c>
      <c r="N646" s="148" t="str">
        <f>IF(AND(A646&lt;&gt;"",Schülerdaten!AI649&lt;&gt;""),IF(Schülerdaten!AI649=TRUE,INDEX(codeschart,MATCH(Schülerdaten!N649,libschart,0)),Schülerdaten!N649),"")</f>
        <v/>
      </c>
      <c r="O646" s="148" t="str">
        <f>IF(AND(A646&lt;&gt;"",Schülerdaten!O649&lt;&gt;""),Schülerdaten!O649,"")</f>
        <v/>
      </c>
      <c r="P646" s="148" t="str">
        <f>IF(AND(A646&lt;&gt;"",Schülerdaten!AK649&lt;&gt;""),IF(Schülerdaten!AK649=TRUE,INDEX(codeform,MATCH(Schülerdaten!P649,libform,0)),Schülerdaten!P649),"")</f>
        <v/>
      </c>
      <c r="Q646" s="148" t="str">
        <f>IF(AND(A646&lt;&gt;"",Schülerdaten!AL649&lt;&gt;""),IF(Schülerdaten!AL649=TRUE,INDEX(codespe,MATCH(Schülerdaten!Q649,libspe,0)),Schülerdaten!Q649),"")</f>
        <v/>
      </c>
      <c r="R646" s="148" t="str">
        <f>IF(AND(A646&lt;&gt;"",OR(Schülerdaten!AM649&lt;&gt;"",Schülerdaten!AT649=FALSE)),IF(Schülerdaten!AM649=TRUE,INDEX(codemp1,MATCH(Schülerdaten!R649,libmp1,0)),IF(Schülerdaten!AT649=FALSE,0,Schülerdaten!R649)),"")</f>
        <v/>
      </c>
      <c r="S646" s="148" t="str">
        <f t="shared" si="31"/>
        <v/>
      </c>
      <c r="T646" s="148" t="str">
        <f t="shared" si="32"/>
        <v/>
      </c>
      <c r="U646" s="148" t="str">
        <f>IF(AND(A646&lt;&gt;"",Schülerdaten!S649&lt;&gt;""),Schülerdaten!S649,"")</f>
        <v/>
      </c>
      <c r="V646" s="148" t="str">
        <f>IF(AND(A646&lt;&gt;"",Schülerdaten!T649&lt;&gt;""),Schülerdaten!T649,"")</f>
        <v/>
      </c>
      <c r="W646" s="148" t="str">
        <f>IF(AND(A646&lt;&gt;"",Schülerdaten!U649&lt;&gt;""),Schülerdaten!U649,"")</f>
        <v/>
      </c>
      <c r="X646" s="148" t="str">
        <f>IF(AND(A646&lt;&gt;"",Schülerdaten!V649&lt;&gt;""),Schülerdaten!V649,"")</f>
        <v/>
      </c>
      <c r="Y646" s="148" t="str">
        <f>IF(AND(A646&lt;&gt;"",Schülerdaten!W649&lt;&gt;""),Schülerdaten!W649,"")</f>
        <v/>
      </c>
      <c r="Z646" s="148" t="str">
        <f>IF(AND(A646&lt;&gt;"",Schülerdaten!X649&lt;&gt;""),Schülerdaten!X649,"")</f>
        <v/>
      </c>
    </row>
    <row r="647" spans="1:26" x14ac:dyDescent="0.2">
      <c r="A647" s="146" t="str">
        <f>IF(OR(Schülerdaten!$C650&lt;&gt;""),Schülerdaten!A650,"")</f>
        <v/>
      </c>
      <c r="B647" s="146" t="str">
        <f>IF(A647&lt;&gt;"",Schülerdaten!B650,"")</f>
        <v/>
      </c>
      <c r="C647" s="146" t="str">
        <f>IF(AND(A647&lt;&gt;"",Schülerdaten!F650&lt;&gt;""),IF(INDEX(codeclint,MATCH(Schülerdaten!F650,libclint,0))&lt;&gt;"",INDEX(codeclint,MATCH(Schülerdaten!F650,libclint,0)),""),"")</f>
        <v/>
      </c>
      <c r="D647" s="146" t="str">
        <f t="shared" si="30"/>
        <v/>
      </c>
      <c r="E647" s="146" t="str">
        <f>IF(A647&lt;&gt;"",IF(Schülerdaten!G650&lt;&gt;"",IF(Schülerdaten!AB650&lt;&gt;"",IF(Schülerdaten!G650="LOC.ID",CONCATENATE("LOC.",Schülerdaten!AU$5),Schülerdaten!G650),""),""),"")</f>
        <v/>
      </c>
      <c r="F647" s="146" t="str">
        <f>IF(A647&lt;&gt;"",IF(Schülerdaten!H650&lt;&gt;"",Schülerdaten!H650,""),"")</f>
        <v/>
      </c>
      <c r="G647" s="146" t="str">
        <f>IF(AND(A647&lt;&gt;"",Schülerdaten!AC650&lt;&gt;""),IF(Schülerdaten!AC650=TRUE,INDEX(codesex,MATCH(Schülerdaten!I650,libsex,0)),Schülerdaten!I650),"")</f>
        <v/>
      </c>
      <c r="H647" s="147" t="str">
        <f>IF(A647&lt;&gt;"",IF(Schülerdaten!J650&lt;&gt;"",Schülerdaten!J650,""),"")</f>
        <v/>
      </c>
      <c r="I647" s="148" t="str">
        <f>IF(AND(A647&lt;&gt;"",Schülerdaten!AE650&lt;&gt;""),IF(Schülerdaten!AE650=TRUE,INDEX(codenat,MATCH(Schülerdaten!K650,libnat,0)),Schülerdaten!K650),"")</f>
        <v/>
      </c>
      <c r="J647" s="148" t="str">
        <f>IF(AND(A647&lt;&gt;"",Schülerdaten!AF650&lt;&gt;""),IF(Schülerdaten!AF650=TRUE,INDEX(codelangue,MATCH(Schülerdaten!L650,liblangue,0)),Schülerdaten!L650),"")</f>
        <v/>
      </c>
      <c r="K647" s="148" t="str">
        <f>IF(AND(A647&lt;&gt;"",Schülerdaten!AH650&lt;&gt;""),IF(Schülerdaten!AH650=TRUE,IF(INDEX(codegem,MATCH(Schülerdaten!M650,libgem,0))&lt;8000,INDEX(codegem,MATCH(Schülerdaten!M650,libgem,0)),""),Schülerdaten!M650),"")</f>
        <v/>
      </c>
      <c r="L647" s="148" t="str">
        <f>IF(AND(A647&lt;&gt;"",Schülerdaten!AH650&lt;&gt;""),IF(Schülerdaten!AH650=TRUE,INDEX(codegemhist,MATCH(Schülerdaten!M650,libgem,0)),""),"")</f>
        <v/>
      </c>
      <c r="M647" s="148" t="str">
        <f>IF(AND(A647&lt;&gt;"",Schülerdaten!AH650&lt;&gt;""),IF(Schülerdaten!AH650=TRUE,IF(INDEX(codegem,MATCH(Schülerdaten!M650,libgem,0))&gt;=8000,INDEX(codegem,MATCH(Schülerdaten!M650,libgem,0)),""),Schülerdaten!M650),"")</f>
        <v/>
      </c>
      <c r="N647" s="148" t="str">
        <f>IF(AND(A647&lt;&gt;"",Schülerdaten!AI650&lt;&gt;""),IF(Schülerdaten!AI650=TRUE,INDEX(codeschart,MATCH(Schülerdaten!N650,libschart,0)),Schülerdaten!N650),"")</f>
        <v/>
      </c>
      <c r="O647" s="148" t="str">
        <f>IF(AND(A647&lt;&gt;"",Schülerdaten!O650&lt;&gt;""),Schülerdaten!O650,"")</f>
        <v/>
      </c>
      <c r="P647" s="148" t="str">
        <f>IF(AND(A647&lt;&gt;"",Schülerdaten!AK650&lt;&gt;""),IF(Schülerdaten!AK650=TRUE,INDEX(codeform,MATCH(Schülerdaten!P650,libform,0)),Schülerdaten!P650),"")</f>
        <v/>
      </c>
      <c r="Q647" s="148" t="str">
        <f>IF(AND(A647&lt;&gt;"",Schülerdaten!AL650&lt;&gt;""),IF(Schülerdaten!AL650=TRUE,INDEX(codespe,MATCH(Schülerdaten!Q650,libspe,0)),Schülerdaten!Q650),"")</f>
        <v/>
      </c>
      <c r="R647" s="148" t="str">
        <f>IF(AND(A647&lt;&gt;"",OR(Schülerdaten!AM650&lt;&gt;"",Schülerdaten!AT650=FALSE)),IF(Schülerdaten!AM650=TRUE,INDEX(codemp1,MATCH(Schülerdaten!R650,libmp1,0)),IF(Schülerdaten!AT650=FALSE,0,Schülerdaten!R650)),"")</f>
        <v/>
      </c>
      <c r="S647" s="148" t="str">
        <f t="shared" si="31"/>
        <v/>
      </c>
      <c r="T647" s="148" t="str">
        <f t="shared" si="32"/>
        <v/>
      </c>
      <c r="U647" s="148" t="str">
        <f>IF(AND(A647&lt;&gt;"",Schülerdaten!S650&lt;&gt;""),Schülerdaten!S650,"")</f>
        <v/>
      </c>
      <c r="V647" s="148" t="str">
        <f>IF(AND(A647&lt;&gt;"",Schülerdaten!T650&lt;&gt;""),Schülerdaten!T650,"")</f>
        <v/>
      </c>
      <c r="W647" s="148" t="str">
        <f>IF(AND(A647&lt;&gt;"",Schülerdaten!U650&lt;&gt;""),Schülerdaten!U650,"")</f>
        <v/>
      </c>
      <c r="X647" s="148" t="str">
        <f>IF(AND(A647&lt;&gt;"",Schülerdaten!V650&lt;&gt;""),Schülerdaten!V650,"")</f>
        <v/>
      </c>
      <c r="Y647" s="148" t="str">
        <f>IF(AND(A647&lt;&gt;"",Schülerdaten!W650&lt;&gt;""),Schülerdaten!W650,"")</f>
        <v/>
      </c>
      <c r="Z647" s="148" t="str">
        <f>IF(AND(A647&lt;&gt;"",Schülerdaten!X650&lt;&gt;""),Schülerdaten!X650,"")</f>
        <v/>
      </c>
    </row>
    <row r="648" spans="1:26" x14ac:dyDescent="0.2">
      <c r="A648" s="146" t="str">
        <f>IF(OR(Schülerdaten!$C651&lt;&gt;""),Schülerdaten!A651,"")</f>
        <v/>
      </c>
      <c r="B648" s="146" t="str">
        <f>IF(A648&lt;&gt;"",Schülerdaten!B651,"")</f>
        <v/>
      </c>
      <c r="C648" s="146" t="str">
        <f>IF(AND(A648&lt;&gt;"",Schülerdaten!F651&lt;&gt;""),IF(INDEX(codeclint,MATCH(Schülerdaten!F651,libclint,0))&lt;&gt;"",INDEX(codeclint,MATCH(Schülerdaten!F651,libclint,0)),""),"")</f>
        <v/>
      </c>
      <c r="D648" s="146" t="str">
        <f t="shared" si="30"/>
        <v/>
      </c>
      <c r="E648" s="146" t="str">
        <f>IF(A648&lt;&gt;"",IF(Schülerdaten!G651&lt;&gt;"",IF(Schülerdaten!AB651&lt;&gt;"",IF(Schülerdaten!G651="LOC.ID",CONCATENATE("LOC.",Schülerdaten!AU$5),Schülerdaten!G651),""),""),"")</f>
        <v/>
      </c>
      <c r="F648" s="146" t="str">
        <f>IF(A648&lt;&gt;"",IF(Schülerdaten!H651&lt;&gt;"",Schülerdaten!H651,""),"")</f>
        <v/>
      </c>
      <c r="G648" s="146" t="str">
        <f>IF(AND(A648&lt;&gt;"",Schülerdaten!AC651&lt;&gt;""),IF(Schülerdaten!AC651=TRUE,INDEX(codesex,MATCH(Schülerdaten!I651,libsex,0)),Schülerdaten!I651),"")</f>
        <v/>
      </c>
      <c r="H648" s="147" t="str">
        <f>IF(A648&lt;&gt;"",IF(Schülerdaten!J651&lt;&gt;"",Schülerdaten!J651,""),"")</f>
        <v/>
      </c>
      <c r="I648" s="148" t="str">
        <f>IF(AND(A648&lt;&gt;"",Schülerdaten!AE651&lt;&gt;""),IF(Schülerdaten!AE651=TRUE,INDEX(codenat,MATCH(Schülerdaten!K651,libnat,0)),Schülerdaten!K651),"")</f>
        <v/>
      </c>
      <c r="J648" s="148" t="str">
        <f>IF(AND(A648&lt;&gt;"",Schülerdaten!AF651&lt;&gt;""),IF(Schülerdaten!AF651=TRUE,INDEX(codelangue,MATCH(Schülerdaten!L651,liblangue,0)),Schülerdaten!L651),"")</f>
        <v/>
      </c>
      <c r="K648" s="148" t="str">
        <f>IF(AND(A648&lt;&gt;"",Schülerdaten!AH651&lt;&gt;""),IF(Schülerdaten!AH651=TRUE,IF(INDEX(codegem,MATCH(Schülerdaten!M651,libgem,0))&lt;8000,INDEX(codegem,MATCH(Schülerdaten!M651,libgem,0)),""),Schülerdaten!M651),"")</f>
        <v/>
      </c>
      <c r="L648" s="148" t="str">
        <f>IF(AND(A648&lt;&gt;"",Schülerdaten!AH651&lt;&gt;""),IF(Schülerdaten!AH651=TRUE,INDEX(codegemhist,MATCH(Schülerdaten!M651,libgem,0)),""),"")</f>
        <v/>
      </c>
      <c r="M648" s="148" t="str">
        <f>IF(AND(A648&lt;&gt;"",Schülerdaten!AH651&lt;&gt;""),IF(Schülerdaten!AH651=TRUE,IF(INDEX(codegem,MATCH(Schülerdaten!M651,libgem,0))&gt;=8000,INDEX(codegem,MATCH(Schülerdaten!M651,libgem,0)),""),Schülerdaten!M651),"")</f>
        <v/>
      </c>
      <c r="N648" s="148" t="str">
        <f>IF(AND(A648&lt;&gt;"",Schülerdaten!AI651&lt;&gt;""),IF(Schülerdaten!AI651=TRUE,INDEX(codeschart,MATCH(Schülerdaten!N651,libschart,0)),Schülerdaten!N651),"")</f>
        <v/>
      </c>
      <c r="O648" s="148" t="str">
        <f>IF(AND(A648&lt;&gt;"",Schülerdaten!O651&lt;&gt;""),Schülerdaten!O651,"")</f>
        <v/>
      </c>
      <c r="P648" s="148" t="str">
        <f>IF(AND(A648&lt;&gt;"",Schülerdaten!AK651&lt;&gt;""),IF(Schülerdaten!AK651=TRUE,INDEX(codeform,MATCH(Schülerdaten!P651,libform,0)),Schülerdaten!P651),"")</f>
        <v/>
      </c>
      <c r="Q648" s="148" t="str">
        <f>IF(AND(A648&lt;&gt;"",Schülerdaten!AL651&lt;&gt;""),IF(Schülerdaten!AL651=TRUE,INDEX(codespe,MATCH(Schülerdaten!Q651,libspe,0)),Schülerdaten!Q651),"")</f>
        <v/>
      </c>
      <c r="R648" s="148" t="str">
        <f>IF(AND(A648&lt;&gt;"",OR(Schülerdaten!AM651&lt;&gt;"",Schülerdaten!AT651=FALSE)),IF(Schülerdaten!AM651=TRUE,INDEX(codemp1,MATCH(Schülerdaten!R651,libmp1,0)),IF(Schülerdaten!AT651=FALSE,0,Schülerdaten!R651)),"")</f>
        <v/>
      </c>
      <c r="S648" s="148" t="str">
        <f t="shared" si="31"/>
        <v/>
      </c>
      <c r="T648" s="148" t="str">
        <f t="shared" si="32"/>
        <v/>
      </c>
      <c r="U648" s="148" t="str">
        <f>IF(AND(A648&lt;&gt;"",Schülerdaten!S651&lt;&gt;""),Schülerdaten!S651,"")</f>
        <v/>
      </c>
      <c r="V648" s="148" t="str">
        <f>IF(AND(A648&lt;&gt;"",Schülerdaten!T651&lt;&gt;""),Schülerdaten!T651,"")</f>
        <v/>
      </c>
      <c r="W648" s="148" t="str">
        <f>IF(AND(A648&lt;&gt;"",Schülerdaten!U651&lt;&gt;""),Schülerdaten!U651,"")</f>
        <v/>
      </c>
      <c r="X648" s="148" t="str">
        <f>IF(AND(A648&lt;&gt;"",Schülerdaten!V651&lt;&gt;""),Schülerdaten!V651,"")</f>
        <v/>
      </c>
      <c r="Y648" s="148" t="str">
        <f>IF(AND(A648&lt;&gt;"",Schülerdaten!W651&lt;&gt;""),Schülerdaten!W651,"")</f>
        <v/>
      </c>
      <c r="Z648" s="148" t="str">
        <f>IF(AND(A648&lt;&gt;"",Schülerdaten!X651&lt;&gt;""),Schülerdaten!X651,"")</f>
        <v/>
      </c>
    </row>
    <row r="649" spans="1:26" x14ac:dyDescent="0.2">
      <c r="A649" s="146" t="str">
        <f>IF(OR(Schülerdaten!$C652&lt;&gt;""),Schülerdaten!A652,"")</f>
        <v/>
      </c>
      <c r="B649" s="146" t="str">
        <f>IF(A649&lt;&gt;"",Schülerdaten!B652,"")</f>
        <v/>
      </c>
      <c r="C649" s="146" t="str">
        <f>IF(AND(A649&lt;&gt;"",Schülerdaten!F652&lt;&gt;""),IF(INDEX(codeclint,MATCH(Schülerdaten!F652,libclint,0))&lt;&gt;"",INDEX(codeclint,MATCH(Schülerdaten!F652,libclint,0)),""),"")</f>
        <v/>
      </c>
      <c r="D649" s="146" t="str">
        <f t="shared" si="30"/>
        <v/>
      </c>
      <c r="E649" s="146" t="str">
        <f>IF(A649&lt;&gt;"",IF(Schülerdaten!G652&lt;&gt;"",IF(Schülerdaten!AB652&lt;&gt;"",IF(Schülerdaten!G652="LOC.ID",CONCATENATE("LOC.",Schülerdaten!AU$5),Schülerdaten!G652),""),""),"")</f>
        <v/>
      </c>
      <c r="F649" s="146" t="str">
        <f>IF(A649&lt;&gt;"",IF(Schülerdaten!H652&lt;&gt;"",Schülerdaten!H652,""),"")</f>
        <v/>
      </c>
      <c r="G649" s="146" t="str">
        <f>IF(AND(A649&lt;&gt;"",Schülerdaten!AC652&lt;&gt;""),IF(Schülerdaten!AC652=TRUE,INDEX(codesex,MATCH(Schülerdaten!I652,libsex,0)),Schülerdaten!I652),"")</f>
        <v/>
      </c>
      <c r="H649" s="147" t="str">
        <f>IF(A649&lt;&gt;"",IF(Schülerdaten!J652&lt;&gt;"",Schülerdaten!J652,""),"")</f>
        <v/>
      </c>
      <c r="I649" s="148" t="str">
        <f>IF(AND(A649&lt;&gt;"",Schülerdaten!AE652&lt;&gt;""),IF(Schülerdaten!AE652=TRUE,INDEX(codenat,MATCH(Schülerdaten!K652,libnat,0)),Schülerdaten!K652),"")</f>
        <v/>
      </c>
      <c r="J649" s="148" t="str">
        <f>IF(AND(A649&lt;&gt;"",Schülerdaten!AF652&lt;&gt;""),IF(Schülerdaten!AF652=TRUE,INDEX(codelangue,MATCH(Schülerdaten!L652,liblangue,0)),Schülerdaten!L652),"")</f>
        <v/>
      </c>
      <c r="K649" s="148" t="str">
        <f>IF(AND(A649&lt;&gt;"",Schülerdaten!AH652&lt;&gt;""),IF(Schülerdaten!AH652=TRUE,IF(INDEX(codegem,MATCH(Schülerdaten!M652,libgem,0))&lt;8000,INDEX(codegem,MATCH(Schülerdaten!M652,libgem,0)),""),Schülerdaten!M652),"")</f>
        <v/>
      </c>
      <c r="L649" s="148" t="str">
        <f>IF(AND(A649&lt;&gt;"",Schülerdaten!AH652&lt;&gt;""),IF(Schülerdaten!AH652=TRUE,INDEX(codegemhist,MATCH(Schülerdaten!M652,libgem,0)),""),"")</f>
        <v/>
      </c>
      <c r="M649" s="148" t="str">
        <f>IF(AND(A649&lt;&gt;"",Schülerdaten!AH652&lt;&gt;""),IF(Schülerdaten!AH652=TRUE,IF(INDEX(codegem,MATCH(Schülerdaten!M652,libgem,0))&gt;=8000,INDEX(codegem,MATCH(Schülerdaten!M652,libgem,0)),""),Schülerdaten!M652),"")</f>
        <v/>
      </c>
      <c r="N649" s="148" t="str">
        <f>IF(AND(A649&lt;&gt;"",Schülerdaten!AI652&lt;&gt;""),IF(Schülerdaten!AI652=TRUE,INDEX(codeschart,MATCH(Schülerdaten!N652,libschart,0)),Schülerdaten!N652),"")</f>
        <v/>
      </c>
      <c r="O649" s="148" t="str">
        <f>IF(AND(A649&lt;&gt;"",Schülerdaten!O652&lt;&gt;""),Schülerdaten!O652,"")</f>
        <v/>
      </c>
      <c r="P649" s="148" t="str">
        <f>IF(AND(A649&lt;&gt;"",Schülerdaten!AK652&lt;&gt;""),IF(Schülerdaten!AK652=TRUE,INDEX(codeform,MATCH(Schülerdaten!P652,libform,0)),Schülerdaten!P652),"")</f>
        <v/>
      </c>
      <c r="Q649" s="148" t="str">
        <f>IF(AND(A649&lt;&gt;"",Schülerdaten!AL652&lt;&gt;""),IF(Schülerdaten!AL652=TRUE,INDEX(codespe,MATCH(Schülerdaten!Q652,libspe,0)),Schülerdaten!Q652),"")</f>
        <v/>
      </c>
      <c r="R649" s="148" t="str">
        <f>IF(AND(A649&lt;&gt;"",OR(Schülerdaten!AM652&lt;&gt;"",Schülerdaten!AT652=FALSE)),IF(Schülerdaten!AM652=TRUE,INDEX(codemp1,MATCH(Schülerdaten!R652,libmp1,0)),IF(Schülerdaten!AT652=FALSE,0,Schülerdaten!R652)),"")</f>
        <v/>
      </c>
      <c r="S649" s="148" t="str">
        <f t="shared" si="31"/>
        <v/>
      </c>
      <c r="T649" s="148" t="str">
        <f t="shared" si="32"/>
        <v/>
      </c>
      <c r="U649" s="148" t="str">
        <f>IF(AND(A649&lt;&gt;"",Schülerdaten!S652&lt;&gt;""),Schülerdaten!S652,"")</f>
        <v/>
      </c>
      <c r="V649" s="148" t="str">
        <f>IF(AND(A649&lt;&gt;"",Schülerdaten!T652&lt;&gt;""),Schülerdaten!T652,"")</f>
        <v/>
      </c>
      <c r="W649" s="148" t="str">
        <f>IF(AND(A649&lt;&gt;"",Schülerdaten!U652&lt;&gt;""),Schülerdaten!U652,"")</f>
        <v/>
      </c>
      <c r="X649" s="148" t="str">
        <f>IF(AND(A649&lt;&gt;"",Schülerdaten!V652&lt;&gt;""),Schülerdaten!V652,"")</f>
        <v/>
      </c>
      <c r="Y649" s="148" t="str">
        <f>IF(AND(A649&lt;&gt;"",Schülerdaten!W652&lt;&gt;""),Schülerdaten!W652,"")</f>
        <v/>
      </c>
      <c r="Z649" s="148" t="str">
        <f>IF(AND(A649&lt;&gt;"",Schülerdaten!X652&lt;&gt;""),Schülerdaten!X652,"")</f>
        <v/>
      </c>
    </row>
    <row r="650" spans="1:26" x14ac:dyDescent="0.2">
      <c r="A650" s="146" t="str">
        <f>IF(OR(Schülerdaten!$C653&lt;&gt;""),Schülerdaten!A653,"")</f>
        <v/>
      </c>
      <c r="B650" s="146" t="str">
        <f>IF(A650&lt;&gt;"",Schülerdaten!B653,"")</f>
        <v/>
      </c>
      <c r="C650" s="146" t="str">
        <f>IF(AND(A650&lt;&gt;"",Schülerdaten!F653&lt;&gt;""),IF(INDEX(codeclint,MATCH(Schülerdaten!F653,libclint,0))&lt;&gt;"",INDEX(codeclint,MATCH(Schülerdaten!F653,libclint,0)),""),"")</f>
        <v/>
      </c>
      <c r="D650" s="146" t="str">
        <f t="shared" si="30"/>
        <v/>
      </c>
      <c r="E650" s="146" t="str">
        <f>IF(A650&lt;&gt;"",IF(Schülerdaten!G653&lt;&gt;"",IF(Schülerdaten!AB653&lt;&gt;"",IF(Schülerdaten!G653="LOC.ID",CONCATENATE("LOC.",Schülerdaten!AU$5),Schülerdaten!G653),""),""),"")</f>
        <v/>
      </c>
      <c r="F650" s="146" t="str">
        <f>IF(A650&lt;&gt;"",IF(Schülerdaten!H653&lt;&gt;"",Schülerdaten!H653,""),"")</f>
        <v/>
      </c>
      <c r="G650" s="146" t="str">
        <f>IF(AND(A650&lt;&gt;"",Schülerdaten!AC653&lt;&gt;""),IF(Schülerdaten!AC653=TRUE,INDEX(codesex,MATCH(Schülerdaten!I653,libsex,0)),Schülerdaten!I653),"")</f>
        <v/>
      </c>
      <c r="H650" s="147" t="str">
        <f>IF(A650&lt;&gt;"",IF(Schülerdaten!J653&lt;&gt;"",Schülerdaten!J653,""),"")</f>
        <v/>
      </c>
      <c r="I650" s="148" t="str">
        <f>IF(AND(A650&lt;&gt;"",Schülerdaten!AE653&lt;&gt;""),IF(Schülerdaten!AE653=TRUE,INDEX(codenat,MATCH(Schülerdaten!K653,libnat,0)),Schülerdaten!K653),"")</f>
        <v/>
      </c>
      <c r="J650" s="148" t="str">
        <f>IF(AND(A650&lt;&gt;"",Schülerdaten!AF653&lt;&gt;""),IF(Schülerdaten!AF653=TRUE,INDEX(codelangue,MATCH(Schülerdaten!L653,liblangue,0)),Schülerdaten!L653),"")</f>
        <v/>
      </c>
      <c r="K650" s="148" t="str">
        <f>IF(AND(A650&lt;&gt;"",Schülerdaten!AH653&lt;&gt;""),IF(Schülerdaten!AH653=TRUE,IF(INDEX(codegem,MATCH(Schülerdaten!M653,libgem,0))&lt;8000,INDEX(codegem,MATCH(Schülerdaten!M653,libgem,0)),""),Schülerdaten!M653),"")</f>
        <v/>
      </c>
      <c r="L650" s="148" t="str">
        <f>IF(AND(A650&lt;&gt;"",Schülerdaten!AH653&lt;&gt;""),IF(Schülerdaten!AH653=TRUE,INDEX(codegemhist,MATCH(Schülerdaten!M653,libgem,0)),""),"")</f>
        <v/>
      </c>
      <c r="M650" s="148" t="str">
        <f>IF(AND(A650&lt;&gt;"",Schülerdaten!AH653&lt;&gt;""),IF(Schülerdaten!AH653=TRUE,IF(INDEX(codegem,MATCH(Schülerdaten!M653,libgem,0))&gt;=8000,INDEX(codegem,MATCH(Schülerdaten!M653,libgem,0)),""),Schülerdaten!M653),"")</f>
        <v/>
      </c>
      <c r="N650" s="148" t="str">
        <f>IF(AND(A650&lt;&gt;"",Schülerdaten!AI653&lt;&gt;""),IF(Schülerdaten!AI653=TRUE,INDEX(codeschart,MATCH(Schülerdaten!N653,libschart,0)),Schülerdaten!N653),"")</f>
        <v/>
      </c>
      <c r="O650" s="148" t="str">
        <f>IF(AND(A650&lt;&gt;"",Schülerdaten!O653&lt;&gt;""),Schülerdaten!O653,"")</f>
        <v/>
      </c>
      <c r="P650" s="148" t="str">
        <f>IF(AND(A650&lt;&gt;"",Schülerdaten!AK653&lt;&gt;""),IF(Schülerdaten!AK653=TRUE,INDEX(codeform,MATCH(Schülerdaten!P653,libform,0)),Schülerdaten!P653),"")</f>
        <v/>
      </c>
      <c r="Q650" s="148" t="str">
        <f>IF(AND(A650&lt;&gt;"",Schülerdaten!AL653&lt;&gt;""),IF(Schülerdaten!AL653=TRUE,INDEX(codespe,MATCH(Schülerdaten!Q653,libspe,0)),Schülerdaten!Q653),"")</f>
        <v/>
      </c>
      <c r="R650" s="148" t="str">
        <f>IF(AND(A650&lt;&gt;"",OR(Schülerdaten!AM653&lt;&gt;"",Schülerdaten!AT653=FALSE)),IF(Schülerdaten!AM653=TRUE,INDEX(codemp1,MATCH(Schülerdaten!R653,libmp1,0)),IF(Schülerdaten!AT653=FALSE,0,Schülerdaten!R653)),"")</f>
        <v/>
      </c>
      <c r="S650" s="148" t="str">
        <f t="shared" si="31"/>
        <v/>
      </c>
      <c r="T650" s="148" t="str">
        <f t="shared" si="32"/>
        <v/>
      </c>
      <c r="U650" s="148" t="str">
        <f>IF(AND(A650&lt;&gt;"",Schülerdaten!S653&lt;&gt;""),Schülerdaten!S653,"")</f>
        <v/>
      </c>
      <c r="V650" s="148" t="str">
        <f>IF(AND(A650&lt;&gt;"",Schülerdaten!T653&lt;&gt;""),Schülerdaten!T653,"")</f>
        <v/>
      </c>
      <c r="W650" s="148" t="str">
        <f>IF(AND(A650&lt;&gt;"",Schülerdaten!U653&lt;&gt;""),Schülerdaten!U653,"")</f>
        <v/>
      </c>
      <c r="X650" s="148" t="str">
        <f>IF(AND(A650&lt;&gt;"",Schülerdaten!V653&lt;&gt;""),Schülerdaten!V653,"")</f>
        <v/>
      </c>
      <c r="Y650" s="148" t="str">
        <f>IF(AND(A650&lt;&gt;"",Schülerdaten!W653&lt;&gt;""),Schülerdaten!W653,"")</f>
        <v/>
      </c>
      <c r="Z650" s="148" t="str">
        <f>IF(AND(A650&lt;&gt;"",Schülerdaten!X653&lt;&gt;""),Schülerdaten!X653,"")</f>
        <v/>
      </c>
    </row>
    <row r="651" spans="1:26" x14ac:dyDescent="0.2">
      <c r="A651" s="146" t="str">
        <f>IF(OR(Schülerdaten!$C654&lt;&gt;""),Schülerdaten!A654,"")</f>
        <v/>
      </c>
      <c r="B651" s="146" t="str">
        <f>IF(A651&lt;&gt;"",Schülerdaten!B654,"")</f>
        <v/>
      </c>
      <c r="C651" s="146" t="str">
        <f>IF(AND(A651&lt;&gt;"",Schülerdaten!F654&lt;&gt;""),IF(INDEX(codeclint,MATCH(Schülerdaten!F654,libclint,0))&lt;&gt;"",INDEX(codeclint,MATCH(Schülerdaten!F654,libclint,0)),""),"")</f>
        <v/>
      </c>
      <c r="D651" s="146" t="str">
        <f t="shared" si="30"/>
        <v/>
      </c>
      <c r="E651" s="146" t="str">
        <f>IF(A651&lt;&gt;"",IF(Schülerdaten!G654&lt;&gt;"",IF(Schülerdaten!AB654&lt;&gt;"",IF(Schülerdaten!G654="LOC.ID",CONCATENATE("LOC.",Schülerdaten!AU$5),Schülerdaten!G654),""),""),"")</f>
        <v/>
      </c>
      <c r="F651" s="146" t="str">
        <f>IF(A651&lt;&gt;"",IF(Schülerdaten!H654&lt;&gt;"",Schülerdaten!H654,""),"")</f>
        <v/>
      </c>
      <c r="G651" s="146" t="str">
        <f>IF(AND(A651&lt;&gt;"",Schülerdaten!AC654&lt;&gt;""),IF(Schülerdaten!AC654=TRUE,INDEX(codesex,MATCH(Schülerdaten!I654,libsex,0)),Schülerdaten!I654),"")</f>
        <v/>
      </c>
      <c r="H651" s="147" t="str">
        <f>IF(A651&lt;&gt;"",IF(Schülerdaten!J654&lt;&gt;"",Schülerdaten!J654,""),"")</f>
        <v/>
      </c>
      <c r="I651" s="148" t="str">
        <f>IF(AND(A651&lt;&gt;"",Schülerdaten!AE654&lt;&gt;""),IF(Schülerdaten!AE654=TRUE,INDEX(codenat,MATCH(Schülerdaten!K654,libnat,0)),Schülerdaten!K654),"")</f>
        <v/>
      </c>
      <c r="J651" s="148" t="str">
        <f>IF(AND(A651&lt;&gt;"",Schülerdaten!AF654&lt;&gt;""),IF(Schülerdaten!AF654=TRUE,INDEX(codelangue,MATCH(Schülerdaten!L654,liblangue,0)),Schülerdaten!L654),"")</f>
        <v/>
      </c>
      <c r="K651" s="148" t="str">
        <f>IF(AND(A651&lt;&gt;"",Schülerdaten!AH654&lt;&gt;""),IF(Schülerdaten!AH654=TRUE,IF(INDEX(codegem,MATCH(Schülerdaten!M654,libgem,0))&lt;8000,INDEX(codegem,MATCH(Schülerdaten!M654,libgem,0)),""),Schülerdaten!M654),"")</f>
        <v/>
      </c>
      <c r="L651" s="148" t="str">
        <f>IF(AND(A651&lt;&gt;"",Schülerdaten!AH654&lt;&gt;""),IF(Schülerdaten!AH654=TRUE,INDEX(codegemhist,MATCH(Schülerdaten!M654,libgem,0)),""),"")</f>
        <v/>
      </c>
      <c r="M651" s="148" t="str">
        <f>IF(AND(A651&lt;&gt;"",Schülerdaten!AH654&lt;&gt;""),IF(Schülerdaten!AH654=TRUE,IF(INDEX(codegem,MATCH(Schülerdaten!M654,libgem,0))&gt;=8000,INDEX(codegem,MATCH(Schülerdaten!M654,libgem,0)),""),Schülerdaten!M654),"")</f>
        <v/>
      </c>
      <c r="N651" s="148" t="str">
        <f>IF(AND(A651&lt;&gt;"",Schülerdaten!AI654&lt;&gt;""),IF(Schülerdaten!AI654=TRUE,INDEX(codeschart,MATCH(Schülerdaten!N654,libschart,0)),Schülerdaten!N654),"")</f>
        <v/>
      </c>
      <c r="O651" s="148" t="str">
        <f>IF(AND(A651&lt;&gt;"",Schülerdaten!O654&lt;&gt;""),Schülerdaten!O654,"")</f>
        <v/>
      </c>
      <c r="P651" s="148" t="str">
        <f>IF(AND(A651&lt;&gt;"",Schülerdaten!AK654&lt;&gt;""),IF(Schülerdaten!AK654=TRUE,INDEX(codeform,MATCH(Schülerdaten!P654,libform,0)),Schülerdaten!P654),"")</f>
        <v/>
      </c>
      <c r="Q651" s="148" t="str">
        <f>IF(AND(A651&lt;&gt;"",Schülerdaten!AL654&lt;&gt;""),IF(Schülerdaten!AL654=TRUE,INDEX(codespe,MATCH(Schülerdaten!Q654,libspe,0)),Schülerdaten!Q654),"")</f>
        <v/>
      </c>
      <c r="R651" s="148" t="str">
        <f>IF(AND(A651&lt;&gt;"",OR(Schülerdaten!AM654&lt;&gt;"",Schülerdaten!AT654=FALSE)),IF(Schülerdaten!AM654=TRUE,INDEX(codemp1,MATCH(Schülerdaten!R654,libmp1,0)),IF(Schülerdaten!AT654=FALSE,0,Schülerdaten!R654)),"")</f>
        <v/>
      </c>
      <c r="S651" s="148" t="str">
        <f t="shared" si="31"/>
        <v/>
      </c>
      <c r="T651" s="148" t="str">
        <f t="shared" si="32"/>
        <v/>
      </c>
      <c r="U651" s="148" t="str">
        <f>IF(AND(A651&lt;&gt;"",Schülerdaten!S654&lt;&gt;""),Schülerdaten!S654,"")</f>
        <v/>
      </c>
      <c r="V651" s="148" t="str">
        <f>IF(AND(A651&lt;&gt;"",Schülerdaten!T654&lt;&gt;""),Schülerdaten!T654,"")</f>
        <v/>
      </c>
      <c r="W651" s="148" t="str">
        <f>IF(AND(A651&lt;&gt;"",Schülerdaten!U654&lt;&gt;""),Schülerdaten!U654,"")</f>
        <v/>
      </c>
      <c r="X651" s="148" t="str">
        <f>IF(AND(A651&lt;&gt;"",Schülerdaten!V654&lt;&gt;""),Schülerdaten!V654,"")</f>
        <v/>
      </c>
      <c r="Y651" s="148" t="str">
        <f>IF(AND(A651&lt;&gt;"",Schülerdaten!W654&lt;&gt;""),Schülerdaten!W654,"")</f>
        <v/>
      </c>
      <c r="Z651" s="148" t="str">
        <f>IF(AND(A651&lt;&gt;"",Schülerdaten!X654&lt;&gt;""),Schülerdaten!X654,"")</f>
        <v/>
      </c>
    </row>
    <row r="652" spans="1:26" x14ac:dyDescent="0.2">
      <c r="A652" s="146" t="str">
        <f>IF(OR(Schülerdaten!$C655&lt;&gt;""),Schülerdaten!A655,"")</f>
        <v/>
      </c>
      <c r="B652" s="146" t="str">
        <f>IF(A652&lt;&gt;"",Schülerdaten!B655,"")</f>
        <v/>
      </c>
      <c r="C652" s="146" t="str">
        <f>IF(AND(A652&lt;&gt;"",Schülerdaten!F655&lt;&gt;""),IF(INDEX(codeclint,MATCH(Schülerdaten!F655,libclint,0))&lt;&gt;"",INDEX(codeclint,MATCH(Schülerdaten!F655,libclint,0)),""),"")</f>
        <v/>
      </c>
      <c r="D652" s="146" t="str">
        <f t="shared" si="30"/>
        <v/>
      </c>
      <c r="E652" s="146" t="str">
        <f>IF(A652&lt;&gt;"",IF(Schülerdaten!G655&lt;&gt;"",IF(Schülerdaten!AB655&lt;&gt;"",IF(Schülerdaten!G655="LOC.ID",CONCATENATE("LOC.",Schülerdaten!AU$5),Schülerdaten!G655),""),""),"")</f>
        <v/>
      </c>
      <c r="F652" s="146" t="str">
        <f>IF(A652&lt;&gt;"",IF(Schülerdaten!H655&lt;&gt;"",Schülerdaten!H655,""),"")</f>
        <v/>
      </c>
      <c r="G652" s="146" t="str">
        <f>IF(AND(A652&lt;&gt;"",Schülerdaten!AC655&lt;&gt;""),IF(Schülerdaten!AC655=TRUE,INDEX(codesex,MATCH(Schülerdaten!I655,libsex,0)),Schülerdaten!I655),"")</f>
        <v/>
      </c>
      <c r="H652" s="147" t="str">
        <f>IF(A652&lt;&gt;"",IF(Schülerdaten!J655&lt;&gt;"",Schülerdaten!J655,""),"")</f>
        <v/>
      </c>
      <c r="I652" s="148" t="str">
        <f>IF(AND(A652&lt;&gt;"",Schülerdaten!AE655&lt;&gt;""),IF(Schülerdaten!AE655=TRUE,INDEX(codenat,MATCH(Schülerdaten!K655,libnat,0)),Schülerdaten!K655),"")</f>
        <v/>
      </c>
      <c r="J652" s="148" t="str">
        <f>IF(AND(A652&lt;&gt;"",Schülerdaten!AF655&lt;&gt;""),IF(Schülerdaten!AF655=TRUE,INDEX(codelangue,MATCH(Schülerdaten!L655,liblangue,0)),Schülerdaten!L655),"")</f>
        <v/>
      </c>
      <c r="K652" s="148" t="str">
        <f>IF(AND(A652&lt;&gt;"",Schülerdaten!AH655&lt;&gt;""),IF(Schülerdaten!AH655=TRUE,IF(INDEX(codegem,MATCH(Schülerdaten!M655,libgem,0))&lt;8000,INDEX(codegem,MATCH(Schülerdaten!M655,libgem,0)),""),Schülerdaten!M655),"")</f>
        <v/>
      </c>
      <c r="L652" s="148" t="str">
        <f>IF(AND(A652&lt;&gt;"",Schülerdaten!AH655&lt;&gt;""),IF(Schülerdaten!AH655=TRUE,INDEX(codegemhist,MATCH(Schülerdaten!M655,libgem,0)),""),"")</f>
        <v/>
      </c>
      <c r="M652" s="148" t="str">
        <f>IF(AND(A652&lt;&gt;"",Schülerdaten!AH655&lt;&gt;""),IF(Schülerdaten!AH655=TRUE,IF(INDEX(codegem,MATCH(Schülerdaten!M655,libgem,0))&gt;=8000,INDEX(codegem,MATCH(Schülerdaten!M655,libgem,0)),""),Schülerdaten!M655),"")</f>
        <v/>
      </c>
      <c r="N652" s="148" t="str">
        <f>IF(AND(A652&lt;&gt;"",Schülerdaten!AI655&lt;&gt;""),IF(Schülerdaten!AI655=TRUE,INDEX(codeschart,MATCH(Schülerdaten!N655,libschart,0)),Schülerdaten!N655),"")</f>
        <v/>
      </c>
      <c r="O652" s="148" t="str">
        <f>IF(AND(A652&lt;&gt;"",Schülerdaten!O655&lt;&gt;""),Schülerdaten!O655,"")</f>
        <v/>
      </c>
      <c r="P652" s="148" t="str">
        <f>IF(AND(A652&lt;&gt;"",Schülerdaten!AK655&lt;&gt;""),IF(Schülerdaten!AK655=TRUE,INDEX(codeform,MATCH(Schülerdaten!P655,libform,0)),Schülerdaten!P655),"")</f>
        <v/>
      </c>
      <c r="Q652" s="148" t="str">
        <f>IF(AND(A652&lt;&gt;"",Schülerdaten!AL655&lt;&gt;""),IF(Schülerdaten!AL655=TRUE,INDEX(codespe,MATCH(Schülerdaten!Q655,libspe,0)),Schülerdaten!Q655),"")</f>
        <v/>
      </c>
      <c r="R652" s="148" t="str">
        <f>IF(AND(A652&lt;&gt;"",OR(Schülerdaten!AM655&lt;&gt;"",Schülerdaten!AT655=FALSE)),IF(Schülerdaten!AM655=TRUE,INDEX(codemp1,MATCH(Schülerdaten!R655,libmp1,0)),IF(Schülerdaten!AT655=FALSE,0,Schülerdaten!R655)),"")</f>
        <v/>
      </c>
      <c r="S652" s="148" t="str">
        <f t="shared" si="31"/>
        <v/>
      </c>
      <c r="T652" s="148" t="str">
        <f t="shared" si="32"/>
        <v/>
      </c>
      <c r="U652" s="148" t="str">
        <f>IF(AND(A652&lt;&gt;"",Schülerdaten!S655&lt;&gt;""),Schülerdaten!S655,"")</f>
        <v/>
      </c>
      <c r="V652" s="148" t="str">
        <f>IF(AND(A652&lt;&gt;"",Schülerdaten!T655&lt;&gt;""),Schülerdaten!T655,"")</f>
        <v/>
      </c>
      <c r="W652" s="148" t="str">
        <f>IF(AND(A652&lt;&gt;"",Schülerdaten!U655&lt;&gt;""),Schülerdaten!U655,"")</f>
        <v/>
      </c>
      <c r="X652" s="148" t="str">
        <f>IF(AND(A652&lt;&gt;"",Schülerdaten!V655&lt;&gt;""),Schülerdaten!V655,"")</f>
        <v/>
      </c>
      <c r="Y652" s="148" t="str">
        <f>IF(AND(A652&lt;&gt;"",Schülerdaten!W655&lt;&gt;""),Schülerdaten!W655,"")</f>
        <v/>
      </c>
      <c r="Z652" s="148" t="str">
        <f>IF(AND(A652&lt;&gt;"",Schülerdaten!X655&lt;&gt;""),Schülerdaten!X655,"")</f>
        <v/>
      </c>
    </row>
    <row r="653" spans="1:26" x14ac:dyDescent="0.2">
      <c r="A653" s="146" t="str">
        <f>IF(OR(Schülerdaten!$C656&lt;&gt;""),Schülerdaten!A656,"")</f>
        <v/>
      </c>
      <c r="B653" s="146" t="str">
        <f>IF(A653&lt;&gt;"",Schülerdaten!B656,"")</f>
        <v/>
      </c>
      <c r="C653" s="146" t="str">
        <f>IF(AND(A653&lt;&gt;"",Schülerdaten!F656&lt;&gt;""),IF(INDEX(codeclint,MATCH(Schülerdaten!F656,libclint,0))&lt;&gt;"",INDEX(codeclint,MATCH(Schülerdaten!F656,libclint,0)),""),"")</f>
        <v/>
      </c>
      <c r="D653" s="146" t="str">
        <f t="shared" si="30"/>
        <v/>
      </c>
      <c r="E653" s="146" t="str">
        <f>IF(A653&lt;&gt;"",IF(Schülerdaten!G656&lt;&gt;"",IF(Schülerdaten!AB656&lt;&gt;"",IF(Schülerdaten!G656="LOC.ID",CONCATENATE("LOC.",Schülerdaten!AU$5),Schülerdaten!G656),""),""),"")</f>
        <v/>
      </c>
      <c r="F653" s="146" t="str">
        <f>IF(A653&lt;&gt;"",IF(Schülerdaten!H656&lt;&gt;"",Schülerdaten!H656,""),"")</f>
        <v/>
      </c>
      <c r="G653" s="146" t="str">
        <f>IF(AND(A653&lt;&gt;"",Schülerdaten!AC656&lt;&gt;""),IF(Schülerdaten!AC656=TRUE,INDEX(codesex,MATCH(Schülerdaten!I656,libsex,0)),Schülerdaten!I656),"")</f>
        <v/>
      </c>
      <c r="H653" s="147" t="str">
        <f>IF(A653&lt;&gt;"",IF(Schülerdaten!J656&lt;&gt;"",Schülerdaten!J656,""),"")</f>
        <v/>
      </c>
      <c r="I653" s="148" t="str">
        <f>IF(AND(A653&lt;&gt;"",Schülerdaten!AE656&lt;&gt;""),IF(Schülerdaten!AE656=TRUE,INDEX(codenat,MATCH(Schülerdaten!K656,libnat,0)),Schülerdaten!K656),"")</f>
        <v/>
      </c>
      <c r="J653" s="148" t="str">
        <f>IF(AND(A653&lt;&gt;"",Schülerdaten!AF656&lt;&gt;""),IF(Schülerdaten!AF656=TRUE,INDEX(codelangue,MATCH(Schülerdaten!L656,liblangue,0)),Schülerdaten!L656),"")</f>
        <v/>
      </c>
      <c r="K653" s="148" t="str">
        <f>IF(AND(A653&lt;&gt;"",Schülerdaten!AH656&lt;&gt;""),IF(Schülerdaten!AH656=TRUE,IF(INDEX(codegem,MATCH(Schülerdaten!M656,libgem,0))&lt;8000,INDEX(codegem,MATCH(Schülerdaten!M656,libgem,0)),""),Schülerdaten!M656),"")</f>
        <v/>
      </c>
      <c r="L653" s="148" t="str">
        <f>IF(AND(A653&lt;&gt;"",Schülerdaten!AH656&lt;&gt;""),IF(Schülerdaten!AH656=TRUE,INDEX(codegemhist,MATCH(Schülerdaten!M656,libgem,0)),""),"")</f>
        <v/>
      </c>
      <c r="M653" s="148" t="str">
        <f>IF(AND(A653&lt;&gt;"",Schülerdaten!AH656&lt;&gt;""),IF(Schülerdaten!AH656=TRUE,IF(INDEX(codegem,MATCH(Schülerdaten!M656,libgem,0))&gt;=8000,INDEX(codegem,MATCH(Schülerdaten!M656,libgem,0)),""),Schülerdaten!M656),"")</f>
        <v/>
      </c>
      <c r="N653" s="148" t="str">
        <f>IF(AND(A653&lt;&gt;"",Schülerdaten!AI656&lt;&gt;""),IF(Schülerdaten!AI656=TRUE,INDEX(codeschart,MATCH(Schülerdaten!N656,libschart,0)),Schülerdaten!N656),"")</f>
        <v/>
      </c>
      <c r="O653" s="148" t="str">
        <f>IF(AND(A653&lt;&gt;"",Schülerdaten!O656&lt;&gt;""),Schülerdaten!O656,"")</f>
        <v/>
      </c>
      <c r="P653" s="148" t="str">
        <f>IF(AND(A653&lt;&gt;"",Schülerdaten!AK656&lt;&gt;""),IF(Schülerdaten!AK656=TRUE,INDEX(codeform,MATCH(Schülerdaten!P656,libform,0)),Schülerdaten!P656),"")</f>
        <v/>
      </c>
      <c r="Q653" s="148" t="str">
        <f>IF(AND(A653&lt;&gt;"",Schülerdaten!AL656&lt;&gt;""),IF(Schülerdaten!AL656=TRUE,INDEX(codespe,MATCH(Schülerdaten!Q656,libspe,0)),Schülerdaten!Q656),"")</f>
        <v/>
      </c>
      <c r="R653" s="148" t="str">
        <f>IF(AND(A653&lt;&gt;"",OR(Schülerdaten!AM656&lt;&gt;"",Schülerdaten!AT656=FALSE)),IF(Schülerdaten!AM656=TRUE,INDEX(codemp1,MATCH(Schülerdaten!R656,libmp1,0)),IF(Schülerdaten!AT656=FALSE,0,Schülerdaten!R656)),"")</f>
        <v/>
      </c>
      <c r="S653" s="148" t="str">
        <f t="shared" si="31"/>
        <v/>
      </c>
      <c r="T653" s="148" t="str">
        <f t="shared" si="32"/>
        <v/>
      </c>
      <c r="U653" s="148" t="str">
        <f>IF(AND(A653&lt;&gt;"",Schülerdaten!S656&lt;&gt;""),Schülerdaten!S656,"")</f>
        <v/>
      </c>
      <c r="V653" s="148" t="str">
        <f>IF(AND(A653&lt;&gt;"",Schülerdaten!T656&lt;&gt;""),Schülerdaten!T656,"")</f>
        <v/>
      </c>
      <c r="W653" s="148" t="str">
        <f>IF(AND(A653&lt;&gt;"",Schülerdaten!U656&lt;&gt;""),Schülerdaten!U656,"")</f>
        <v/>
      </c>
      <c r="X653" s="148" t="str">
        <f>IF(AND(A653&lt;&gt;"",Schülerdaten!V656&lt;&gt;""),Schülerdaten!V656,"")</f>
        <v/>
      </c>
      <c r="Y653" s="148" t="str">
        <f>IF(AND(A653&lt;&gt;"",Schülerdaten!W656&lt;&gt;""),Schülerdaten!W656,"")</f>
        <v/>
      </c>
      <c r="Z653" s="148" t="str">
        <f>IF(AND(A653&lt;&gt;"",Schülerdaten!X656&lt;&gt;""),Schülerdaten!X656,"")</f>
        <v/>
      </c>
    </row>
    <row r="654" spans="1:26" x14ac:dyDescent="0.2">
      <c r="A654" s="146" t="str">
        <f>IF(OR(Schülerdaten!$C657&lt;&gt;""),Schülerdaten!A657,"")</f>
        <v/>
      </c>
      <c r="B654" s="146" t="str">
        <f>IF(A654&lt;&gt;"",Schülerdaten!B657,"")</f>
        <v/>
      </c>
      <c r="C654" s="146" t="str">
        <f>IF(AND(A654&lt;&gt;"",Schülerdaten!F657&lt;&gt;""),IF(INDEX(codeclint,MATCH(Schülerdaten!F657,libclint,0))&lt;&gt;"",INDEX(codeclint,MATCH(Schülerdaten!F657,libclint,0)),""),"")</f>
        <v/>
      </c>
      <c r="D654" s="146" t="str">
        <f t="shared" si="30"/>
        <v/>
      </c>
      <c r="E654" s="146" t="str">
        <f>IF(A654&lt;&gt;"",IF(Schülerdaten!G657&lt;&gt;"",IF(Schülerdaten!AB657&lt;&gt;"",IF(Schülerdaten!G657="LOC.ID",CONCATENATE("LOC.",Schülerdaten!AU$5),Schülerdaten!G657),""),""),"")</f>
        <v/>
      </c>
      <c r="F654" s="146" t="str">
        <f>IF(A654&lt;&gt;"",IF(Schülerdaten!H657&lt;&gt;"",Schülerdaten!H657,""),"")</f>
        <v/>
      </c>
      <c r="G654" s="146" t="str">
        <f>IF(AND(A654&lt;&gt;"",Schülerdaten!AC657&lt;&gt;""),IF(Schülerdaten!AC657=TRUE,INDEX(codesex,MATCH(Schülerdaten!I657,libsex,0)),Schülerdaten!I657),"")</f>
        <v/>
      </c>
      <c r="H654" s="147" t="str">
        <f>IF(A654&lt;&gt;"",IF(Schülerdaten!J657&lt;&gt;"",Schülerdaten!J657,""),"")</f>
        <v/>
      </c>
      <c r="I654" s="148" t="str">
        <f>IF(AND(A654&lt;&gt;"",Schülerdaten!AE657&lt;&gt;""),IF(Schülerdaten!AE657=TRUE,INDEX(codenat,MATCH(Schülerdaten!K657,libnat,0)),Schülerdaten!K657),"")</f>
        <v/>
      </c>
      <c r="J654" s="148" t="str">
        <f>IF(AND(A654&lt;&gt;"",Schülerdaten!AF657&lt;&gt;""),IF(Schülerdaten!AF657=TRUE,INDEX(codelangue,MATCH(Schülerdaten!L657,liblangue,0)),Schülerdaten!L657),"")</f>
        <v/>
      </c>
      <c r="K654" s="148" t="str">
        <f>IF(AND(A654&lt;&gt;"",Schülerdaten!AH657&lt;&gt;""),IF(Schülerdaten!AH657=TRUE,IF(INDEX(codegem,MATCH(Schülerdaten!M657,libgem,0))&lt;8000,INDEX(codegem,MATCH(Schülerdaten!M657,libgem,0)),""),Schülerdaten!M657),"")</f>
        <v/>
      </c>
      <c r="L654" s="148" t="str">
        <f>IF(AND(A654&lt;&gt;"",Schülerdaten!AH657&lt;&gt;""),IF(Schülerdaten!AH657=TRUE,INDEX(codegemhist,MATCH(Schülerdaten!M657,libgem,0)),""),"")</f>
        <v/>
      </c>
      <c r="M654" s="148" t="str">
        <f>IF(AND(A654&lt;&gt;"",Schülerdaten!AH657&lt;&gt;""),IF(Schülerdaten!AH657=TRUE,IF(INDEX(codegem,MATCH(Schülerdaten!M657,libgem,0))&gt;=8000,INDEX(codegem,MATCH(Schülerdaten!M657,libgem,0)),""),Schülerdaten!M657),"")</f>
        <v/>
      </c>
      <c r="N654" s="148" t="str">
        <f>IF(AND(A654&lt;&gt;"",Schülerdaten!AI657&lt;&gt;""),IF(Schülerdaten!AI657=TRUE,INDEX(codeschart,MATCH(Schülerdaten!N657,libschart,0)),Schülerdaten!N657),"")</f>
        <v/>
      </c>
      <c r="O654" s="148" t="str">
        <f>IF(AND(A654&lt;&gt;"",Schülerdaten!O657&lt;&gt;""),Schülerdaten!O657,"")</f>
        <v/>
      </c>
      <c r="P654" s="148" t="str">
        <f>IF(AND(A654&lt;&gt;"",Schülerdaten!AK657&lt;&gt;""),IF(Schülerdaten!AK657=TRUE,INDEX(codeform,MATCH(Schülerdaten!P657,libform,0)),Schülerdaten!P657),"")</f>
        <v/>
      </c>
      <c r="Q654" s="148" t="str">
        <f>IF(AND(A654&lt;&gt;"",Schülerdaten!AL657&lt;&gt;""),IF(Schülerdaten!AL657=TRUE,INDEX(codespe,MATCH(Schülerdaten!Q657,libspe,0)),Schülerdaten!Q657),"")</f>
        <v/>
      </c>
      <c r="R654" s="148" t="str">
        <f>IF(AND(A654&lt;&gt;"",OR(Schülerdaten!AM657&lt;&gt;"",Schülerdaten!AT657=FALSE)),IF(Schülerdaten!AM657=TRUE,INDEX(codemp1,MATCH(Schülerdaten!R657,libmp1,0)),IF(Schülerdaten!AT657=FALSE,0,Schülerdaten!R657)),"")</f>
        <v/>
      </c>
      <c r="S654" s="148" t="str">
        <f t="shared" si="31"/>
        <v/>
      </c>
      <c r="T654" s="148" t="str">
        <f t="shared" si="32"/>
        <v/>
      </c>
      <c r="U654" s="148" t="str">
        <f>IF(AND(A654&lt;&gt;"",Schülerdaten!S657&lt;&gt;""),Schülerdaten!S657,"")</f>
        <v/>
      </c>
      <c r="V654" s="148" t="str">
        <f>IF(AND(A654&lt;&gt;"",Schülerdaten!T657&lt;&gt;""),Schülerdaten!T657,"")</f>
        <v/>
      </c>
      <c r="W654" s="148" t="str">
        <f>IF(AND(A654&lt;&gt;"",Schülerdaten!U657&lt;&gt;""),Schülerdaten!U657,"")</f>
        <v/>
      </c>
      <c r="X654" s="148" t="str">
        <f>IF(AND(A654&lt;&gt;"",Schülerdaten!V657&lt;&gt;""),Schülerdaten!V657,"")</f>
        <v/>
      </c>
      <c r="Y654" s="148" t="str">
        <f>IF(AND(A654&lt;&gt;"",Schülerdaten!W657&lt;&gt;""),Schülerdaten!W657,"")</f>
        <v/>
      </c>
      <c r="Z654" s="148" t="str">
        <f>IF(AND(A654&lt;&gt;"",Schülerdaten!X657&lt;&gt;""),Schülerdaten!X657,"")</f>
        <v/>
      </c>
    </row>
    <row r="655" spans="1:26" x14ac:dyDescent="0.2">
      <c r="A655" s="146" t="str">
        <f>IF(OR(Schülerdaten!$C658&lt;&gt;""),Schülerdaten!A658,"")</f>
        <v/>
      </c>
      <c r="B655" s="146" t="str">
        <f>IF(A655&lt;&gt;"",Schülerdaten!B658,"")</f>
        <v/>
      </c>
      <c r="C655" s="146" t="str">
        <f>IF(AND(A655&lt;&gt;"",Schülerdaten!F658&lt;&gt;""),IF(INDEX(codeclint,MATCH(Schülerdaten!F658,libclint,0))&lt;&gt;"",INDEX(codeclint,MATCH(Schülerdaten!F658,libclint,0)),""),"")</f>
        <v/>
      </c>
      <c r="D655" s="146" t="str">
        <f t="shared" si="30"/>
        <v/>
      </c>
      <c r="E655" s="146" t="str">
        <f>IF(A655&lt;&gt;"",IF(Schülerdaten!G658&lt;&gt;"",IF(Schülerdaten!AB658&lt;&gt;"",IF(Schülerdaten!G658="LOC.ID",CONCATENATE("LOC.",Schülerdaten!AU$5),Schülerdaten!G658),""),""),"")</f>
        <v/>
      </c>
      <c r="F655" s="146" t="str">
        <f>IF(A655&lt;&gt;"",IF(Schülerdaten!H658&lt;&gt;"",Schülerdaten!H658,""),"")</f>
        <v/>
      </c>
      <c r="G655" s="146" t="str">
        <f>IF(AND(A655&lt;&gt;"",Schülerdaten!AC658&lt;&gt;""),IF(Schülerdaten!AC658=TRUE,INDEX(codesex,MATCH(Schülerdaten!I658,libsex,0)),Schülerdaten!I658),"")</f>
        <v/>
      </c>
      <c r="H655" s="147" t="str">
        <f>IF(A655&lt;&gt;"",IF(Schülerdaten!J658&lt;&gt;"",Schülerdaten!J658,""),"")</f>
        <v/>
      </c>
      <c r="I655" s="148" t="str">
        <f>IF(AND(A655&lt;&gt;"",Schülerdaten!AE658&lt;&gt;""),IF(Schülerdaten!AE658=TRUE,INDEX(codenat,MATCH(Schülerdaten!K658,libnat,0)),Schülerdaten!K658),"")</f>
        <v/>
      </c>
      <c r="J655" s="148" t="str">
        <f>IF(AND(A655&lt;&gt;"",Schülerdaten!AF658&lt;&gt;""),IF(Schülerdaten!AF658=TRUE,INDEX(codelangue,MATCH(Schülerdaten!L658,liblangue,0)),Schülerdaten!L658),"")</f>
        <v/>
      </c>
      <c r="K655" s="148" t="str">
        <f>IF(AND(A655&lt;&gt;"",Schülerdaten!AH658&lt;&gt;""),IF(Schülerdaten!AH658=TRUE,IF(INDEX(codegem,MATCH(Schülerdaten!M658,libgem,0))&lt;8000,INDEX(codegem,MATCH(Schülerdaten!M658,libgem,0)),""),Schülerdaten!M658),"")</f>
        <v/>
      </c>
      <c r="L655" s="148" t="str">
        <f>IF(AND(A655&lt;&gt;"",Schülerdaten!AH658&lt;&gt;""),IF(Schülerdaten!AH658=TRUE,INDEX(codegemhist,MATCH(Schülerdaten!M658,libgem,0)),""),"")</f>
        <v/>
      </c>
      <c r="M655" s="148" t="str">
        <f>IF(AND(A655&lt;&gt;"",Schülerdaten!AH658&lt;&gt;""),IF(Schülerdaten!AH658=TRUE,IF(INDEX(codegem,MATCH(Schülerdaten!M658,libgem,0))&gt;=8000,INDEX(codegem,MATCH(Schülerdaten!M658,libgem,0)),""),Schülerdaten!M658),"")</f>
        <v/>
      </c>
      <c r="N655" s="148" t="str">
        <f>IF(AND(A655&lt;&gt;"",Schülerdaten!AI658&lt;&gt;""),IF(Schülerdaten!AI658=TRUE,INDEX(codeschart,MATCH(Schülerdaten!N658,libschart,0)),Schülerdaten!N658),"")</f>
        <v/>
      </c>
      <c r="O655" s="148" t="str">
        <f>IF(AND(A655&lt;&gt;"",Schülerdaten!O658&lt;&gt;""),Schülerdaten!O658,"")</f>
        <v/>
      </c>
      <c r="P655" s="148" t="str">
        <f>IF(AND(A655&lt;&gt;"",Schülerdaten!AK658&lt;&gt;""),IF(Schülerdaten!AK658=TRUE,INDEX(codeform,MATCH(Schülerdaten!P658,libform,0)),Schülerdaten!P658),"")</f>
        <v/>
      </c>
      <c r="Q655" s="148" t="str">
        <f>IF(AND(A655&lt;&gt;"",Schülerdaten!AL658&lt;&gt;""),IF(Schülerdaten!AL658=TRUE,INDEX(codespe,MATCH(Schülerdaten!Q658,libspe,0)),Schülerdaten!Q658),"")</f>
        <v/>
      </c>
      <c r="R655" s="148" t="str">
        <f>IF(AND(A655&lt;&gt;"",OR(Schülerdaten!AM658&lt;&gt;"",Schülerdaten!AT658=FALSE)),IF(Schülerdaten!AM658=TRUE,INDEX(codemp1,MATCH(Schülerdaten!R658,libmp1,0)),IF(Schülerdaten!AT658=FALSE,0,Schülerdaten!R658)),"")</f>
        <v/>
      </c>
      <c r="S655" s="148" t="str">
        <f t="shared" si="31"/>
        <v/>
      </c>
      <c r="T655" s="148" t="str">
        <f t="shared" si="32"/>
        <v/>
      </c>
      <c r="U655" s="148" t="str">
        <f>IF(AND(A655&lt;&gt;"",Schülerdaten!S658&lt;&gt;""),Schülerdaten!S658,"")</f>
        <v/>
      </c>
      <c r="V655" s="148" t="str">
        <f>IF(AND(A655&lt;&gt;"",Schülerdaten!T658&lt;&gt;""),Schülerdaten!T658,"")</f>
        <v/>
      </c>
      <c r="W655" s="148" t="str">
        <f>IF(AND(A655&lt;&gt;"",Schülerdaten!U658&lt;&gt;""),Schülerdaten!U658,"")</f>
        <v/>
      </c>
      <c r="X655" s="148" t="str">
        <f>IF(AND(A655&lt;&gt;"",Schülerdaten!V658&lt;&gt;""),Schülerdaten!V658,"")</f>
        <v/>
      </c>
      <c r="Y655" s="148" t="str">
        <f>IF(AND(A655&lt;&gt;"",Schülerdaten!W658&lt;&gt;""),Schülerdaten!W658,"")</f>
        <v/>
      </c>
      <c r="Z655" s="148" t="str">
        <f>IF(AND(A655&lt;&gt;"",Schülerdaten!X658&lt;&gt;""),Schülerdaten!X658,"")</f>
        <v/>
      </c>
    </row>
    <row r="656" spans="1:26" x14ac:dyDescent="0.2">
      <c r="A656" s="146" t="str">
        <f>IF(OR(Schülerdaten!$C659&lt;&gt;""),Schülerdaten!A659,"")</f>
        <v/>
      </c>
      <c r="B656" s="146" t="str">
        <f>IF(A656&lt;&gt;"",Schülerdaten!B659,"")</f>
        <v/>
      </c>
      <c r="C656" s="146" t="str">
        <f>IF(AND(A656&lt;&gt;"",Schülerdaten!F659&lt;&gt;""),IF(INDEX(codeclint,MATCH(Schülerdaten!F659,libclint,0))&lt;&gt;"",INDEX(codeclint,MATCH(Schülerdaten!F659,libclint,0)),""),"")</f>
        <v/>
      </c>
      <c r="D656" s="146" t="str">
        <f t="shared" si="30"/>
        <v/>
      </c>
      <c r="E656" s="146" t="str">
        <f>IF(A656&lt;&gt;"",IF(Schülerdaten!G659&lt;&gt;"",IF(Schülerdaten!AB659&lt;&gt;"",IF(Schülerdaten!G659="LOC.ID",CONCATENATE("LOC.",Schülerdaten!AU$5),Schülerdaten!G659),""),""),"")</f>
        <v/>
      </c>
      <c r="F656" s="146" t="str">
        <f>IF(A656&lt;&gt;"",IF(Schülerdaten!H659&lt;&gt;"",Schülerdaten!H659,""),"")</f>
        <v/>
      </c>
      <c r="G656" s="146" t="str">
        <f>IF(AND(A656&lt;&gt;"",Schülerdaten!AC659&lt;&gt;""),IF(Schülerdaten!AC659=TRUE,INDEX(codesex,MATCH(Schülerdaten!I659,libsex,0)),Schülerdaten!I659),"")</f>
        <v/>
      </c>
      <c r="H656" s="147" t="str">
        <f>IF(A656&lt;&gt;"",IF(Schülerdaten!J659&lt;&gt;"",Schülerdaten!J659,""),"")</f>
        <v/>
      </c>
      <c r="I656" s="148" t="str">
        <f>IF(AND(A656&lt;&gt;"",Schülerdaten!AE659&lt;&gt;""),IF(Schülerdaten!AE659=TRUE,INDEX(codenat,MATCH(Schülerdaten!K659,libnat,0)),Schülerdaten!K659),"")</f>
        <v/>
      </c>
      <c r="J656" s="148" t="str">
        <f>IF(AND(A656&lt;&gt;"",Schülerdaten!AF659&lt;&gt;""),IF(Schülerdaten!AF659=TRUE,INDEX(codelangue,MATCH(Schülerdaten!L659,liblangue,0)),Schülerdaten!L659),"")</f>
        <v/>
      </c>
      <c r="K656" s="148" t="str">
        <f>IF(AND(A656&lt;&gt;"",Schülerdaten!AH659&lt;&gt;""),IF(Schülerdaten!AH659=TRUE,IF(INDEX(codegem,MATCH(Schülerdaten!M659,libgem,0))&lt;8000,INDEX(codegem,MATCH(Schülerdaten!M659,libgem,0)),""),Schülerdaten!M659),"")</f>
        <v/>
      </c>
      <c r="L656" s="148" t="str">
        <f>IF(AND(A656&lt;&gt;"",Schülerdaten!AH659&lt;&gt;""),IF(Schülerdaten!AH659=TRUE,INDEX(codegemhist,MATCH(Schülerdaten!M659,libgem,0)),""),"")</f>
        <v/>
      </c>
      <c r="M656" s="148" t="str">
        <f>IF(AND(A656&lt;&gt;"",Schülerdaten!AH659&lt;&gt;""),IF(Schülerdaten!AH659=TRUE,IF(INDEX(codegem,MATCH(Schülerdaten!M659,libgem,0))&gt;=8000,INDEX(codegem,MATCH(Schülerdaten!M659,libgem,0)),""),Schülerdaten!M659),"")</f>
        <v/>
      </c>
      <c r="N656" s="148" t="str">
        <f>IF(AND(A656&lt;&gt;"",Schülerdaten!AI659&lt;&gt;""),IF(Schülerdaten!AI659=TRUE,INDEX(codeschart,MATCH(Schülerdaten!N659,libschart,0)),Schülerdaten!N659),"")</f>
        <v/>
      </c>
      <c r="O656" s="148" t="str">
        <f>IF(AND(A656&lt;&gt;"",Schülerdaten!O659&lt;&gt;""),Schülerdaten!O659,"")</f>
        <v/>
      </c>
      <c r="P656" s="148" t="str">
        <f>IF(AND(A656&lt;&gt;"",Schülerdaten!AK659&lt;&gt;""),IF(Schülerdaten!AK659=TRUE,INDEX(codeform,MATCH(Schülerdaten!P659,libform,0)),Schülerdaten!P659),"")</f>
        <v/>
      </c>
      <c r="Q656" s="148" t="str">
        <f>IF(AND(A656&lt;&gt;"",Schülerdaten!AL659&lt;&gt;""),IF(Schülerdaten!AL659=TRUE,INDEX(codespe,MATCH(Schülerdaten!Q659,libspe,0)),Schülerdaten!Q659),"")</f>
        <v/>
      </c>
      <c r="R656" s="148" t="str">
        <f>IF(AND(A656&lt;&gt;"",OR(Schülerdaten!AM659&lt;&gt;"",Schülerdaten!AT659=FALSE)),IF(Schülerdaten!AM659=TRUE,INDEX(codemp1,MATCH(Schülerdaten!R659,libmp1,0)),IF(Schülerdaten!AT659=FALSE,0,Schülerdaten!R659)),"")</f>
        <v/>
      </c>
      <c r="S656" s="148" t="str">
        <f t="shared" si="31"/>
        <v/>
      </c>
      <c r="T656" s="148" t="str">
        <f t="shared" si="32"/>
        <v/>
      </c>
      <c r="U656" s="148" t="str">
        <f>IF(AND(A656&lt;&gt;"",Schülerdaten!S659&lt;&gt;""),Schülerdaten!S659,"")</f>
        <v/>
      </c>
      <c r="V656" s="148" t="str">
        <f>IF(AND(A656&lt;&gt;"",Schülerdaten!T659&lt;&gt;""),Schülerdaten!T659,"")</f>
        <v/>
      </c>
      <c r="W656" s="148" t="str">
        <f>IF(AND(A656&lt;&gt;"",Schülerdaten!U659&lt;&gt;""),Schülerdaten!U659,"")</f>
        <v/>
      </c>
      <c r="X656" s="148" t="str">
        <f>IF(AND(A656&lt;&gt;"",Schülerdaten!V659&lt;&gt;""),Schülerdaten!V659,"")</f>
        <v/>
      </c>
      <c r="Y656" s="148" t="str">
        <f>IF(AND(A656&lt;&gt;"",Schülerdaten!W659&lt;&gt;""),Schülerdaten!W659,"")</f>
        <v/>
      </c>
      <c r="Z656" s="148" t="str">
        <f>IF(AND(A656&lt;&gt;"",Schülerdaten!X659&lt;&gt;""),Schülerdaten!X659,"")</f>
        <v/>
      </c>
    </row>
    <row r="657" spans="1:26" x14ac:dyDescent="0.2">
      <c r="A657" s="146" t="str">
        <f>IF(OR(Schülerdaten!$C660&lt;&gt;""),Schülerdaten!A660,"")</f>
        <v/>
      </c>
      <c r="B657" s="146" t="str">
        <f>IF(A657&lt;&gt;"",Schülerdaten!B660,"")</f>
        <v/>
      </c>
      <c r="C657" s="146" t="str">
        <f>IF(AND(A657&lt;&gt;"",Schülerdaten!F660&lt;&gt;""),IF(INDEX(codeclint,MATCH(Schülerdaten!F660,libclint,0))&lt;&gt;"",INDEX(codeclint,MATCH(Schülerdaten!F660,libclint,0)),""),"")</f>
        <v/>
      </c>
      <c r="D657" s="146" t="str">
        <f t="shared" si="30"/>
        <v/>
      </c>
      <c r="E657" s="146" t="str">
        <f>IF(A657&lt;&gt;"",IF(Schülerdaten!G660&lt;&gt;"",IF(Schülerdaten!AB660&lt;&gt;"",IF(Schülerdaten!G660="LOC.ID",CONCATENATE("LOC.",Schülerdaten!AU$5),Schülerdaten!G660),""),""),"")</f>
        <v/>
      </c>
      <c r="F657" s="146" t="str">
        <f>IF(A657&lt;&gt;"",IF(Schülerdaten!H660&lt;&gt;"",Schülerdaten!H660,""),"")</f>
        <v/>
      </c>
      <c r="G657" s="146" t="str">
        <f>IF(AND(A657&lt;&gt;"",Schülerdaten!AC660&lt;&gt;""),IF(Schülerdaten!AC660=TRUE,INDEX(codesex,MATCH(Schülerdaten!I660,libsex,0)),Schülerdaten!I660),"")</f>
        <v/>
      </c>
      <c r="H657" s="147" t="str">
        <f>IF(A657&lt;&gt;"",IF(Schülerdaten!J660&lt;&gt;"",Schülerdaten!J660,""),"")</f>
        <v/>
      </c>
      <c r="I657" s="148" t="str">
        <f>IF(AND(A657&lt;&gt;"",Schülerdaten!AE660&lt;&gt;""),IF(Schülerdaten!AE660=TRUE,INDEX(codenat,MATCH(Schülerdaten!K660,libnat,0)),Schülerdaten!K660),"")</f>
        <v/>
      </c>
      <c r="J657" s="148" t="str">
        <f>IF(AND(A657&lt;&gt;"",Schülerdaten!AF660&lt;&gt;""),IF(Schülerdaten!AF660=TRUE,INDEX(codelangue,MATCH(Schülerdaten!L660,liblangue,0)),Schülerdaten!L660),"")</f>
        <v/>
      </c>
      <c r="K657" s="148" t="str">
        <f>IF(AND(A657&lt;&gt;"",Schülerdaten!AH660&lt;&gt;""),IF(Schülerdaten!AH660=TRUE,IF(INDEX(codegem,MATCH(Schülerdaten!M660,libgem,0))&lt;8000,INDEX(codegem,MATCH(Schülerdaten!M660,libgem,0)),""),Schülerdaten!M660),"")</f>
        <v/>
      </c>
      <c r="L657" s="148" t="str">
        <f>IF(AND(A657&lt;&gt;"",Schülerdaten!AH660&lt;&gt;""),IF(Schülerdaten!AH660=TRUE,INDEX(codegemhist,MATCH(Schülerdaten!M660,libgem,0)),""),"")</f>
        <v/>
      </c>
      <c r="M657" s="148" t="str">
        <f>IF(AND(A657&lt;&gt;"",Schülerdaten!AH660&lt;&gt;""),IF(Schülerdaten!AH660=TRUE,IF(INDEX(codegem,MATCH(Schülerdaten!M660,libgem,0))&gt;=8000,INDEX(codegem,MATCH(Schülerdaten!M660,libgem,0)),""),Schülerdaten!M660),"")</f>
        <v/>
      </c>
      <c r="N657" s="148" t="str">
        <f>IF(AND(A657&lt;&gt;"",Schülerdaten!AI660&lt;&gt;""),IF(Schülerdaten!AI660=TRUE,INDEX(codeschart,MATCH(Schülerdaten!N660,libschart,0)),Schülerdaten!N660),"")</f>
        <v/>
      </c>
      <c r="O657" s="148" t="str">
        <f>IF(AND(A657&lt;&gt;"",Schülerdaten!O660&lt;&gt;""),Schülerdaten!O660,"")</f>
        <v/>
      </c>
      <c r="P657" s="148" t="str">
        <f>IF(AND(A657&lt;&gt;"",Schülerdaten!AK660&lt;&gt;""),IF(Schülerdaten!AK660=TRUE,INDEX(codeform,MATCH(Schülerdaten!P660,libform,0)),Schülerdaten!P660),"")</f>
        <v/>
      </c>
      <c r="Q657" s="148" t="str">
        <f>IF(AND(A657&lt;&gt;"",Schülerdaten!AL660&lt;&gt;""),IF(Schülerdaten!AL660=TRUE,INDEX(codespe,MATCH(Schülerdaten!Q660,libspe,0)),Schülerdaten!Q660),"")</f>
        <v/>
      </c>
      <c r="R657" s="148" t="str">
        <f>IF(AND(A657&lt;&gt;"",OR(Schülerdaten!AM660&lt;&gt;"",Schülerdaten!AT660=FALSE)),IF(Schülerdaten!AM660=TRUE,INDEX(codemp1,MATCH(Schülerdaten!R660,libmp1,0)),IF(Schülerdaten!AT660=FALSE,0,Schülerdaten!R660)),"")</f>
        <v/>
      </c>
      <c r="S657" s="148" t="str">
        <f t="shared" si="31"/>
        <v/>
      </c>
      <c r="T657" s="148" t="str">
        <f t="shared" si="32"/>
        <v/>
      </c>
      <c r="U657" s="148" t="str">
        <f>IF(AND(A657&lt;&gt;"",Schülerdaten!S660&lt;&gt;""),Schülerdaten!S660,"")</f>
        <v/>
      </c>
      <c r="V657" s="148" t="str">
        <f>IF(AND(A657&lt;&gt;"",Schülerdaten!T660&lt;&gt;""),Schülerdaten!T660,"")</f>
        <v/>
      </c>
      <c r="W657" s="148" t="str">
        <f>IF(AND(A657&lt;&gt;"",Schülerdaten!U660&lt;&gt;""),Schülerdaten!U660,"")</f>
        <v/>
      </c>
      <c r="X657" s="148" t="str">
        <f>IF(AND(A657&lt;&gt;"",Schülerdaten!V660&lt;&gt;""),Schülerdaten!V660,"")</f>
        <v/>
      </c>
      <c r="Y657" s="148" t="str">
        <f>IF(AND(A657&lt;&gt;"",Schülerdaten!W660&lt;&gt;""),Schülerdaten!W660,"")</f>
        <v/>
      </c>
      <c r="Z657" s="148" t="str">
        <f>IF(AND(A657&lt;&gt;"",Schülerdaten!X660&lt;&gt;""),Schülerdaten!X660,"")</f>
        <v/>
      </c>
    </row>
    <row r="658" spans="1:26" x14ac:dyDescent="0.2">
      <c r="A658" s="146" t="str">
        <f>IF(OR(Schülerdaten!$C661&lt;&gt;""),Schülerdaten!A661,"")</f>
        <v/>
      </c>
      <c r="B658" s="146" t="str">
        <f>IF(A658&lt;&gt;"",Schülerdaten!B661,"")</f>
        <v/>
      </c>
      <c r="C658" s="146" t="str">
        <f>IF(AND(A658&lt;&gt;"",Schülerdaten!F661&lt;&gt;""),IF(INDEX(codeclint,MATCH(Schülerdaten!F661,libclint,0))&lt;&gt;"",INDEX(codeclint,MATCH(Schülerdaten!F661,libclint,0)),""),"")</f>
        <v/>
      </c>
      <c r="D658" s="146" t="str">
        <f t="shared" si="30"/>
        <v/>
      </c>
      <c r="E658" s="146" t="str">
        <f>IF(A658&lt;&gt;"",IF(Schülerdaten!G661&lt;&gt;"",IF(Schülerdaten!AB661&lt;&gt;"",IF(Schülerdaten!G661="LOC.ID",CONCATENATE("LOC.",Schülerdaten!AU$5),Schülerdaten!G661),""),""),"")</f>
        <v/>
      </c>
      <c r="F658" s="146" t="str">
        <f>IF(A658&lt;&gt;"",IF(Schülerdaten!H661&lt;&gt;"",Schülerdaten!H661,""),"")</f>
        <v/>
      </c>
      <c r="G658" s="146" t="str">
        <f>IF(AND(A658&lt;&gt;"",Schülerdaten!AC661&lt;&gt;""),IF(Schülerdaten!AC661=TRUE,INDEX(codesex,MATCH(Schülerdaten!I661,libsex,0)),Schülerdaten!I661),"")</f>
        <v/>
      </c>
      <c r="H658" s="147" t="str">
        <f>IF(A658&lt;&gt;"",IF(Schülerdaten!J661&lt;&gt;"",Schülerdaten!J661,""),"")</f>
        <v/>
      </c>
      <c r="I658" s="148" t="str">
        <f>IF(AND(A658&lt;&gt;"",Schülerdaten!AE661&lt;&gt;""),IF(Schülerdaten!AE661=TRUE,INDEX(codenat,MATCH(Schülerdaten!K661,libnat,0)),Schülerdaten!K661),"")</f>
        <v/>
      </c>
      <c r="J658" s="148" t="str">
        <f>IF(AND(A658&lt;&gt;"",Schülerdaten!AF661&lt;&gt;""),IF(Schülerdaten!AF661=TRUE,INDEX(codelangue,MATCH(Schülerdaten!L661,liblangue,0)),Schülerdaten!L661),"")</f>
        <v/>
      </c>
      <c r="K658" s="148" t="str">
        <f>IF(AND(A658&lt;&gt;"",Schülerdaten!AH661&lt;&gt;""),IF(Schülerdaten!AH661=TRUE,IF(INDEX(codegem,MATCH(Schülerdaten!M661,libgem,0))&lt;8000,INDEX(codegem,MATCH(Schülerdaten!M661,libgem,0)),""),Schülerdaten!M661),"")</f>
        <v/>
      </c>
      <c r="L658" s="148" t="str">
        <f>IF(AND(A658&lt;&gt;"",Schülerdaten!AH661&lt;&gt;""),IF(Schülerdaten!AH661=TRUE,INDEX(codegemhist,MATCH(Schülerdaten!M661,libgem,0)),""),"")</f>
        <v/>
      </c>
      <c r="M658" s="148" t="str">
        <f>IF(AND(A658&lt;&gt;"",Schülerdaten!AH661&lt;&gt;""),IF(Schülerdaten!AH661=TRUE,IF(INDEX(codegem,MATCH(Schülerdaten!M661,libgem,0))&gt;=8000,INDEX(codegem,MATCH(Schülerdaten!M661,libgem,0)),""),Schülerdaten!M661),"")</f>
        <v/>
      </c>
      <c r="N658" s="148" t="str">
        <f>IF(AND(A658&lt;&gt;"",Schülerdaten!AI661&lt;&gt;""),IF(Schülerdaten!AI661=TRUE,INDEX(codeschart,MATCH(Schülerdaten!N661,libschart,0)),Schülerdaten!N661),"")</f>
        <v/>
      </c>
      <c r="O658" s="148" t="str">
        <f>IF(AND(A658&lt;&gt;"",Schülerdaten!O661&lt;&gt;""),Schülerdaten!O661,"")</f>
        <v/>
      </c>
      <c r="P658" s="148" t="str">
        <f>IF(AND(A658&lt;&gt;"",Schülerdaten!AK661&lt;&gt;""),IF(Schülerdaten!AK661=TRUE,INDEX(codeform,MATCH(Schülerdaten!P661,libform,0)),Schülerdaten!P661),"")</f>
        <v/>
      </c>
      <c r="Q658" s="148" t="str">
        <f>IF(AND(A658&lt;&gt;"",Schülerdaten!AL661&lt;&gt;""),IF(Schülerdaten!AL661=TRUE,INDEX(codespe,MATCH(Schülerdaten!Q661,libspe,0)),Schülerdaten!Q661),"")</f>
        <v/>
      </c>
      <c r="R658" s="148" t="str">
        <f>IF(AND(A658&lt;&gt;"",OR(Schülerdaten!AM661&lt;&gt;"",Schülerdaten!AT661=FALSE)),IF(Schülerdaten!AM661=TRUE,INDEX(codemp1,MATCH(Schülerdaten!R661,libmp1,0)),IF(Schülerdaten!AT661=FALSE,0,Schülerdaten!R661)),"")</f>
        <v/>
      </c>
      <c r="S658" s="148" t="str">
        <f t="shared" si="31"/>
        <v/>
      </c>
      <c r="T658" s="148" t="str">
        <f t="shared" si="32"/>
        <v/>
      </c>
      <c r="U658" s="148" t="str">
        <f>IF(AND(A658&lt;&gt;"",Schülerdaten!S661&lt;&gt;""),Schülerdaten!S661,"")</f>
        <v/>
      </c>
      <c r="V658" s="148" t="str">
        <f>IF(AND(A658&lt;&gt;"",Schülerdaten!T661&lt;&gt;""),Schülerdaten!T661,"")</f>
        <v/>
      </c>
      <c r="W658" s="148" t="str">
        <f>IF(AND(A658&lt;&gt;"",Schülerdaten!U661&lt;&gt;""),Schülerdaten!U661,"")</f>
        <v/>
      </c>
      <c r="X658" s="148" t="str">
        <f>IF(AND(A658&lt;&gt;"",Schülerdaten!V661&lt;&gt;""),Schülerdaten!V661,"")</f>
        <v/>
      </c>
      <c r="Y658" s="148" t="str">
        <f>IF(AND(A658&lt;&gt;"",Schülerdaten!W661&lt;&gt;""),Schülerdaten!W661,"")</f>
        <v/>
      </c>
      <c r="Z658" s="148" t="str">
        <f>IF(AND(A658&lt;&gt;"",Schülerdaten!X661&lt;&gt;""),Schülerdaten!X661,"")</f>
        <v/>
      </c>
    </row>
    <row r="659" spans="1:26" x14ac:dyDescent="0.2">
      <c r="A659" s="146" t="str">
        <f>IF(OR(Schülerdaten!$C662&lt;&gt;""),Schülerdaten!A662,"")</f>
        <v/>
      </c>
      <c r="B659" s="146" t="str">
        <f>IF(A659&lt;&gt;"",Schülerdaten!B662,"")</f>
        <v/>
      </c>
      <c r="C659" s="146" t="str">
        <f>IF(AND(A659&lt;&gt;"",Schülerdaten!F662&lt;&gt;""),IF(INDEX(codeclint,MATCH(Schülerdaten!F662,libclint,0))&lt;&gt;"",INDEX(codeclint,MATCH(Schülerdaten!F662,libclint,0)),""),"")</f>
        <v/>
      </c>
      <c r="D659" s="146" t="str">
        <f t="shared" si="30"/>
        <v/>
      </c>
      <c r="E659" s="146" t="str">
        <f>IF(A659&lt;&gt;"",IF(Schülerdaten!G662&lt;&gt;"",IF(Schülerdaten!AB662&lt;&gt;"",IF(Schülerdaten!G662="LOC.ID",CONCATENATE("LOC.",Schülerdaten!AU$5),Schülerdaten!G662),""),""),"")</f>
        <v/>
      </c>
      <c r="F659" s="146" t="str">
        <f>IF(A659&lt;&gt;"",IF(Schülerdaten!H662&lt;&gt;"",Schülerdaten!H662,""),"")</f>
        <v/>
      </c>
      <c r="G659" s="146" t="str">
        <f>IF(AND(A659&lt;&gt;"",Schülerdaten!AC662&lt;&gt;""),IF(Schülerdaten!AC662=TRUE,INDEX(codesex,MATCH(Schülerdaten!I662,libsex,0)),Schülerdaten!I662),"")</f>
        <v/>
      </c>
      <c r="H659" s="147" t="str">
        <f>IF(A659&lt;&gt;"",IF(Schülerdaten!J662&lt;&gt;"",Schülerdaten!J662,""),"")</f>
        <v/>
      </c>
      <c r="I659" s="148" t="str">
        <f>IF(AND(A659&lt;&gt;"",Schülerdaten!AE662&lt;&gt;""),IF(Schülerdaten!AE662=TRUE,INDEX(codenat,MATCH(Schülerdaten!K662,libnat,0)),Schülerdaten!K662),"")</f>
        <v/>
      </c>
      <c r="J659" s="148" t="str">
        <f>IF(AND(A659&lt;&gt;"",Schülerdaten!AF662&lt;&gt;""),IF(Schülerdaten!AF662=TRUE,INDEX(codelangue,MATCH(Schülerdaten!L662,liblangue,0)),Schülerdaten!L662),"")</f>
        <v/>
      </c>
      <c r="K659" s="148" t="str">
        <f>IF(AND(A659&lt;&gt;"",Schülerdaten!AH662&lt;&gt;""),IF(Schülerdaten!AH662=TRUE,IF(INDEX(codegem,MATCH(Schülerdaten!M662,libgem,0))&lt;8000,INDEX(codegem,MATCH(Schülerdaten!M662,libgem,0)),""),Schülerdaten!M662),"")</f>
        <v/>
      </c>
      <c r="L659" s="148" t="str">
        <f>IF(AND(A659&lt;&gt;"",Schülerdaten!AH662&lt;&gt;""),IF(Schülerdaten!AH662=TRUE,INDEX(codegemhist,MATCH(Schülerdaten!M662,libgem,0)),""),"")</f>
        <v/>
      </c>
      <c r="M659" s="148" t="str">
        <f>IF(AND(A659&lt;&gt;"",Schülerdaten!AH662&lt;&gt;""),IF(Schülerdaten!AH662=TRUE,IF(INDEX(codegem,MATCH(Schülerdaten!M662,libgem,0))&gt;=8000,INDEX(codegem,MATCH(Schülerdaten!M662,libgem,0)),""),Schülerdaten!M662),"")</f>
        <v/>
      </c>
      <c r="N659" s="148" t="str">
        <f>IF(AND(A659&lt;&gt;"",Schülerdaten!AI662&lt;&gt;""),IF(Schülerdaten!AI662=TRUE,INDEX(codeschart,MATCH(Schülerdaten!N662,libschart,0)),Schülerdaten!N662),"")</f>
        <v/>
      </c>
      <c r="O659" s="148" t="str">
        <f>IF(AND(A659&lt;&gt;"",Schülerdaten!O662&lt;&gt;""),Schülerdaten!O662,"")</f>
        <v/>
      </c>
      <c r="P659" s="148" t="str">
        <f>IF(AND(A659&lt;&gt;"",Schülerdaten!AK662&lt;&gt;""),IF(Schülerdaten!AK662=TRUE,INDEX(codeform,MATCH(Schülerdaten!P662,libform,0)),Schülerdaten!P662),"")</f>
        <v/>
      </c>
      <c r="Q659" s="148" t="str">
        <f>IF(AND(A659&lt;&gt;"",Schülerdaten!AL662&lt;&gt;""),IF(Schülerdaten!AL662=TRUE,INDEX(codespe,MATCH(Schülerdaten!Q662,libspe,0)),Schülerdaten!Q662),"")</f>
        <v/>
      </c>
      <c r="R659" s="148" t="str">
        <f>IF(AND(A659&lt;&gt;"",OR(Schülerdaten!AM662&lt;&gt;"",Schülerdaten!AT662=FALSE)),IF(Schülerdaten!AM662=TRUE,INDEX(codemp1,MATCH(Schülerdaten!R662,libmp1,0)),IF(Schülerdaten!AT662=FALSE,0,Schülerdaten!R662)),"")</f>
        <v/>
      </c>
      <c r="S659" s="148" t="str">
        <f t="shared" si="31"/>
        <v/>
      </c>
      <c r="T659" s="148" t="str">
        <f t="shared" si="32"/>
        <v/>
      </c>
      <c r="U659" s="148" t="str">
        <f>IF(AND(A659&lt;&gt;"",Schülerdaten!S662&lt;&gt;""),Schülerdaten!S662,"")</f>
        <v/>
      </c>
      <c r="V659" s="148" t="str">
        <f>IF(AND(A659&lt;&gt;"",Schülerdaten!T662&lt;&gt;""),Schülerdaten!T662,"")</f>
        <v/>
      </c>
      <c r="W659" s="148" t="str">
        <f>IF(AND(A659&lt;&gt;"",Schülerdaten!U662&lt;&gt;""),Schülerdaten!U662,"")</f>
        <v/>
      </c>
      <c r="X659" s="148" t="str">
        <f>IF(AND(A659&lt;&gt;"",Schülerdaten!V662&lt;&gt;""),Schülerdaten!V662,"")</f>
        <v/>
      </c>
      <c r="Y659" s="148" t="str">
        <f>IF(AND(A659&lt;&gt;"",Schülerdaten!W662&lt;&gt;""),Schülerdaten!W662,"")</f>
        <v/>
      </c>
      <c r="Z659" s="148" t="str">
        <f>IF(AND(A659&lt;&gt;"",Schülerdaten!X662&lt;&gt;""),Schülerdaten!X662,"")</f>
        <v/>
      </c>
    </row>
    <row r="660" spans="1:26" x14ac:dyDescent="0.2">
      <c r="A660" s="146" t="str">
        <f>IF(OR(Schülerdaten!$C663&lt;&gt;""),Schülerdaten!A663,"")</f>
        <v/>
      </c>
      <c r="B660" s="146" t="str">
        <f>IF(A660&lt;&gt;"",Schülerdaten!B663,"")</f>
        <v/>
      </c>
      <c r="C660" s="146" t="str">
        <f>IF(AND(A660&lt;&gt;"",Schülerdaten!F663&lt;&gt;""),IF(INDEX(codeclint,MATCH(Schülerdaten!F663,libclint,0))&lt;&gt;"",INDEX(codeclint,MATCH(Schülerdaten!F663,libclint,0)),""),"")</f>
        <v/>
      </c>
      <c r="D660" s="146" t="str">
        <f t="shared" si="30"/>
        <v/>
      </c>
      <c r="E660" s="146" t="str">
        <f>IF(A660&lt;&gt;"",IF(Schülerdaten!G663&lt;&gt;"",IF(Schülerdaten!AB663&lt;&gt;"",IF(Schülerdaten!G663="LOC.ID",CONCATENATE("LOC.",Schülerdaten!AU$5),Schülerdaten!G663),""),""),"")</f>
        <v/>
      </c>
      <c r="F660" s="146" t="str">
        <f>IF(A660&lt;&gt;"",IF(Schülerdaten!H663&lt;&gt;"",Schülerdaten!H663,""),"")</f>
        <v/>
      </c>
      <c r="G660" s="146" t="str">
        <f>IF(AND(A660&lt;&gt;"",Schülerdaten!AC663&lt;&gt;""),IF(Schülerdaten!AC663=TRUE,INDEX(codesex,MATCH(Schülerdaten!I663,libsex,0)),Schülerdaten!I663),"")</f>
        <v/>
      </c>
      <c r="H660" s="147" t="str">
        <f>IF(A660&lt;&gt;"",IF(Schülerdaten!J663&lt;&gt;"",Schülerdaten!J663,""),"")</f>
        <v/>
      </c>
      <c r="I660" s="148" t="str">
        <f>IF(AND(A660&lt;&gt;"",Schülerdaten!AE663&lt;&gt;""),IF(Schülerdaten!AE663=TRUE,INDEX(codenat,MATCH(Schülerdaten!K663,libnat,0)),Schülerdaten!K663),"")</f>
        <v/>
      </c>
      <c r="J660" s="148" t="str">
        <f>IF(AND(A660&lt;&gt;"",Schülerdaten!AF663&lt;&gt;""),IF(Schülerdaten!AF663=TRUE,INDEX(codelangue,MATCH(Schülerdaten!L663,liblangue,0)),Schülerdaten!L663),"")</f>
        <v/>
      </c>
      <c r="K660" s="148" t="str">
        <f>IF(AND(A660&lt;&gt;"",Schülerdaten!AH663&lt;&gt;""),IF(Schülerdaten!AH663=TRUE,IF(INDEX(codegem,MATCH(Schülerdaten!M663,libgem,0))&lt;8000,INDEX(codegem,MATCH(Schülerdaten!M663,libgem,0)),""),Schülerdaten!M663),"")</f>
        <v/>
      </c>
      <c r="L660" s="148" t="str">
        <f>IF(AND(A660&lt;&gt;"",Schülerdaten!AH663&lt;&gt;""),IF(Schülerdaten!AH663=TRUE,INDEX(codegemhist,MATCH(Schülerdaten!M663,libgem,0)),""),"")</f>
        <v/>
      </c>
      <c r="M660" s="148" t="str">
        <f>IF(AND(A660&lt;&gt;"",Schülerdaten!AH663&lt;&gt;""),IF(Schülerdaten!AH663=TRUE,IF(INDEX(codegem,MATCH(Schülerdaten!M663,libgem,0))&gt;=8000,INDEX(codegem,MATCH(Schülerdaten!M663,libgem,0)),""),Schülerdaten!M663),"")</f>
        <v/>
      </c>
      <c r="N660" s="148" t="str">
        <f>IF(AND(A660&lt;&gt;"",Schülerdaten!AI663&lt;&gt;""),IF(Schülerdaten!AI663=TRUE,INDEX(codeschart,MATCH(Schülerdaten!N663,libschart,0)),Schülerdaten!N663),"")</f>
        <v/>
      </c>
      <c r="O660" s="148" t="str">
        <f>IF(AND(A660&lt;&gt;"",Schülerdaten!O663&lt;&gt;""),Schülerdaten!O663,"")</f>
        <v/>
      </c>
      <c r="P660" s="148" t="str">
        <f>IF(AND(A660&lt;&gt;"",Schülerdaten!AK663&lt;&gt;""),IF(Schülerdaten!AK663=TRUE,INDEX(codeform,MATCH(Schülerdaten!P663,libform,0)),Schülerdaten!P663),"")</f>
        <v/>
      </c>
      <c r="Q660" s="148" t="str">
        <f>IF(AND(A660&lt;&gt;"",Schülerdaten!AL663&lt;&gt;""),IF(Schülerdaten!AL663=TRUE,INDEX(codespe,MATCH(Schülerdaten!Q663,libspe,0)),Schülerdaten!Q663),"")</f>
        <v/>
      </c>
      <c r="R660" s="148" t="str">
        <f>IF(AND(A660&lt;&gt;"",OR(Schülerdaten!AM663&lt;&gt;"",Schülerdaten!AT663=FALSE)),IF(Schülerdaten!AM663=TRUE,INDEX(codemp1,MATCH(Schülerdaten!R663,libmp1,0)),IF(Schülerdaten!AT663=FALSE,0,Schülerdaten!R663)),"")</f>
        <v/>
      </c>
      <c r="S660" s="148" t="str">
        <f t="shared" si="31"/>
        <v/>
      </c>
      <c r="T660" s="148" t="str">
        <f t="shared" si="32"/>
        <v/>
      </c>
      <c r="U660" s="148" t="str">
        <f>IF(AND(A660&lt;&gt;"",Schülerdaten!S663&lt;&gt;""),Schülerdaten!S663,"")</f>
        <v/>
      </c>
      <c r="V660" s="148" t="str">
        <f>IF(AND(A660&lt;&gt;"",Schülerdaten!T663&lt;&gt;""),Schülerdaten!T663,"")</f>
        <v/>
      </c>
      <c r="W660" s="148" t="str">
        <f>IF(AND(A660&lt;&gt;"",Schülerdaten!U663&lt;&gt;""),Schülerdaten!U663,"")</f>
        <v/>
      </c>
      <c r="X660" s="148" t="str">
        <f>IF(AND(A660&lt;&gt;"",Schülerdaten!V663&lt;&gt;""),Schülerdaten!V663,"")</f>
        <v/>
      </c>
      <c r="Y660" s="148" t="str">
        <f>IF(AND(A660&lt;&gt;"",Schülerdaten!W663&lt;&gt;""),Schülerdaten!W663,"")</f>
        <v/>
      </c>
      <c r="Z660" s="148" t="str">
        <f>IF(AND(A660&lt;&gt;"",Schülerdaten!X663&lt;&gt;""),Schülerdaten!X663,"")</f>
        <v/>
      </c>
    </row>
    <row r="661" spans="1:26" x14ac:dyDescent="0.2">
      <c r="A661" s="146" t="str">
        <f>IF(OR(Schülerdaten!$C664&lt;&gt;""),Schülerdaten!A664,"")</f>
        <v/>
      </c>
      <c r="B661" s="146" t="str">
        <f>IF(A661&lt;&gt;"",Schülerdaten!B664,"")</f>
        <v/>
      </c>
      <c r="C661" s="146" t="str">
        <f>IF(AND(A661&lt;&gt;"",Schülerdaten!F664&lt;&gt;""),IF(INDEX(codeclint,MATCH(Schülerdaten!F664,libclint,0))&lt;&gt;"",INDEX(codeclint,MATCH(Schülerdaten!F664,libclint,0)),""),"")</f>
        <v/>
      </c>
      <c r="D661" s="146" t="str">
        <f t="shared" si="30"/>
        <v/>
      </c>
      <c r="E661" s="146" t="str">
        <f>IF(A661&lt;&gt;"",IF(Schülerdaten!G664&lt;&gt;"",IF(Schülerdaten!AB664&lt;&gt;"",IF(Schülerdaten!G664="LOC.ID",CONCATENATE("LOC.",Schülerdaten!AU$5),Schülerdaten!G664),""),""),"")</f>
        <v/>
      </c>
      <c r="F661" s="146" t="str">
        <f>IF(A661&lt;&gt;"",IF(Schülerdaten!H664&lt;&gt;"",Schülerdaten!H664,""),"")</f>
        <v/>
      </c>
      <c r="G661" s="146" t="str">
        <f>IF(AND(A661&lt;&gt;"",Schülerdaten!AC664&lt;&gt;""),IF(Schülerdaten!AC664=TRUE,INDEX(codesex,MATCH(Schülerdaten!I664,libsex,0)),Schülerdaten!I664),"")</f>
        <v/>
      </c>
      <c r="H661" s="147" t="str">
        <f>IF(A661&lt;&gt;"",IF(Schülerdaten!J664&lt;&gt;"",Schülerdaten!J664,""),"")</f>
        <v/>
      </c>
      <c r="I661" s="148" t="str">
        <f>IF(AND(A661&lt;&gt;"",Schülerdaten!AE664&lt;&gt;""),IF(Schülerdaten!AE664=TRUE,INDEX(codenat,MATCH(Schülerdaten!K664,libnat,0)),Schülerdaten!K664),"")</f>
        <v/>
      </c>
      <c r="J661" s="148" t="str">
        <f>IF(AND(A661&lt;&gt;"",Schülerdaten!AF664&lt;&gt;""),IF(Schülerdaten!AF664=TRUE,INDEX(codelangue,MATCH(Schülerdaten!L664,liblangue,0)),Schülerdaten!L664),"")</f>
        <v/>
      </c>
      <c r="K661" s="148" t="str">
        <f>IF(AND(A661&lt;&gt;"",Schülerdaten!AH664&lt;&gt;""),IF(Schülerdaten!AH664=TRUE,IF(INDEX(codegem,MATCH(Schülerdaten!M664,libgem,0))&lt;8000,INDEX(codegem,MATCH(Schülerdaten!M664,libgem,0)),""),Schülerdaten!M664),"")</f>
        <v/>
      </c>
      <c r="L661" s="148" t="str">
        <f>IF(AND(A661&lt;&gt;"",Schülerdaten!AH664&lt;&gt;""),IF(Schülerdaten!AH664=TRUE,INDEX(codegemhist,MATCH(Schülerdaten!M664,libgem,0)),""),"")</f>
        <v/>
      </c>
      <c r="M661" s="148" t="str">
        <f>IF(AND(A661&lt;&gt;"",Schülerdaten!AH664&lt;&gt;""),IF(Schülerdaten!AH664=TRUE,IF(INDEX(codegem,MATCH(Schülerdaten!M664,libgem,0))&gt;=8000,INDEX(codegem,MATCH(Schülerdaten!M664,libgem,0)),""),Schülerdaten!M664),"")</f>
        <v/>
      </c>
      <c r="N661" s="148" t="str">
        <f>IF(AND(A661&lt;&gt;"",Schülerdaten!AI664&lt;&gt;""),IF(Schülerdaten!AI664=TRUE,INDEX(codeschart,MATCH(Schülerdaten!N664,libschart,0)),Schülerdaten!N664),"")</f>
        <v/>
      </c>
      <c r="O661" s="148" t="str">
        <f>IF(AND(A661&lt;&gt;"",Schülerdaten!O664&lt;&gt;""),Schülerdaten!O664,"")</f>
        <v/>
      </c>
      <c r="P661" s="148" t="str">
        <f>IF(AND(A661&lt;&gt;"",Schülerdaten!AK664&lt;&gt;""),IF(Schülerdaten!AK664=TRUE,INDEX(codeform,MATCH(Schülerdaten!P664,libform,0)),Schülerdaten!P664),"")</f>
        <v/>
      </c>
      <c r="Q661" s="148" t="str">
        <f>IF(AND(A661&lt;&gt;"",Schülerdaten!AL664&lt;&gt;""),IF(Schülerdaten!AL664=TRUE,INDEX(codespe,MATCH(Schülerdaten!Q664,libspe,0)),Schülerdaten!Q664),"")</f>
        <v/>
      </c>
      <c r="R661" s="148" t="str">
        <f>IF(AND(A661&lt;&gt;"",OR(Schülerdaten!AM664&lt;&gt;"",Schülerdaten!AT664=FALSE)),IF(Schülerdaten!AM664=TRUE,INDEX(codemp1,MATCH(Schülerdaten!R664,libmp1,0)),IF(Schülerdaten!AT664=FALSE,0,Schülerdaten!R664)),"")</f>
        <v/>
      </c>
      <c r="S661" s="148" t="str">
        <f t="shared" si="31"/>
        <v/>
      </c>
      <c r="T661" s="148" t="str">
        <f t="shared" si="32"/>
        <v/>
      </c>
      <c r="U661" s="148" t="str">
        <f>IF(AND(A661&lt;&gt;"",Schülerdaten!S664&lt;&gt;""),Schülerdaten!S664,"")</f>
        <v/>
      </c>
      <c r="V661" s="148" t="str">
        <f>IF(AND(A661&lt;&gt;"",Schülerdaten!T664&lt;&gt;""),Schülerdaten!T664,"")</f>
        <v/>
      </c>
      <c r="W661" s="148" t="str">
        <f>IF(AND(A661&lt;&gt;"",Schülerdaten!U664&lt;&gt;""),Schülerdaten!U664,"")</f>
        <v/>
      </c>
      <c r="X661" s="148" t="str">
        <f>IF(AND(A661&lt;&gt;"",Schülerdaten!V664&lt;&gt;""),Schülerdaten!V664,"")</f>
        <v/>
      </c>
      <c r="Y661" s="148" t="str">
        <f>IF(AND(A661&lt;&gt;"",Schülerdaten!W664&lt;&gt;""),Schülerdaten!W664,"")</f>
        <v/>
      </c>
      <c r="Z661" s="148" t="str">
        <f>IF(AND(A661&lt;&gt;"",Schülerdaten!X664&lt;&gt;""),Schülerdaten!X664,"")</f>
        <v/>
      </c>
    </row>
    <row r="662" spans="1:26" x14ac:dyDescent="0.2">
      <c r="A662" s="146" t="str">
        <f>IF(OR(Schülerdaten!$C665&lt;&gt;""),Schülerdaten!A665,"")</f>
        <v/>
      </c>
      <c r="B662" s="146" t="str">
        <f>IF(A662&lt;&gt;"",Schülerdaten!B665,"")</f>
        <v/>
      </c>
      <c r="C662" s="146" t="str">
        <f>IF(AND(A662&lt;&gt;"",Schülerdaten!F665&lt;&gt;""),IF(INDEX(codeclint,MATCH(Schülerdaten!F665,libclint,0))&lt;&gt;"",INDEX(codeclint,MATCH(Schülerdaten!F665,libclint,0)),""),"")</f>
        <v/>
      </c>
      <c r="D662" s="146" t="str">
        <f t="shared" si="30"/>
        <v/>
      </c>
      <c r="E662" s="146" t="str">
        <f>IF(A662&lt;&gt;"",IF(Schülerdaten!G665&lt;&gt;"",IF(Schülerdaten!AB665&lt;&gt;"",IF(Schülerdaten!G665="LOC.ID",CONCATENATE("LOC.",Schülerdaten!AU$5),Schülerdaten!G665),""),""),"")</f>
        <v/>
      </c>
      <c r="F662" s="146" t="str">
        <f>IF(A662&lt;&gt;"",IF(Schülerdaten!H665&lt;&gt;"",Schülerdaten!H665,""),"")</f>
        <v/>
      </c>
      <c r="G662" s="146" t="str">
        <f>IF(AND(A662&lt;&gt;"",Schülerdaten!AC665&lt;&gt;""),IF(Schülerdaten!AC665=TRUE,INDEX(codesex,MATCH(Schülerdaten!I665,libsex,0)),Schülerdaten!I665),"")</f>
        <v/>
      </c>
      <c r="H662" s="147" t="str">
        <f>IF(A662&lt;&gt;"",IF(Schülerdaten!J665&lt;&gt;"",Schülerdaten!J665,""),"")</f>
        <v/>
      </c>
      <c r="I662" s="148" t="str">
        <f>IF(AND(A662&lt;&gt;"",Schülerdaten!AE665&lt;&gt;""),IF(Schülerdaten!AE665=TRUE,INDEX(codenat,MATCH(Schülerdaten!K665,libnat,0)),Schülerdaten!K665),"")</f>
        <v/>
      </c>
      <c r="J662" s="148" t="str">
        <f>IF(AND(A662&lt;&gt;"",Schülerdaten!AF665&lt;&gt;""),IF(Schülerdaten!AF665=TRUE,INDEX(codelangue,MATCH(Schülerdaten!L665,liblangue,0)),Schülerdaten!L665),"")</f>
        <v/>
      </c>
      <c r="K662" s="148" t="str">
        <f>IF(AND(A662&lt;&gt;"",Schülerdaten!AH665&lt;&gt;""),IF(Schülerdaten!AH665=TRUE,IF(INDEX(codegem,MATCH(Schülerdaten!M665,libgem,0))&lt;8000,INDEX(codegem,MATCH(Schülerdaten!M665,libgem,0)),""),Schülerdaten!M665),"")</f>
        <v/>
      </c>
      <c r="L662" s="148" t="str">
        <f>IF(AND(A662&lt;&gt;"",Schülerdaten!AH665&lt;&gt;""),IF(Schülerdaten!AH665=TRUE,INDEX(codegemhist,MATCH(Schülerdaten!M665,libgem,0)),""),"")</f>
        <v/>
      </c>
      <c r="M662" s="148" t="str">
        <f>IF(AND(A662&lt;&gt;"",Schülerdaten!AH665&lt;&gt;""),IF(Schülerdaten!AH665=TRUE,IF(INDEX(codegem,MATCH(Schülerdaten!M665,libgem,0))&gt;=8000,INDEX(codegem,MATCH(Schülerdaten!M665,libgem,0)),""),Schülerdaten!M665),"")</f>
        <v/>
      </c>
      <c r="N662" s="148" t="str">
        <f>IF(AND(A662&lt;&gt;"",Schülerdaten!AI665&lt;&gt;""),IF(Schülerdaten!AI665=TRUE,INDEX(codeschart,MATCH(Schülerdaten!N665,libschart,0)),Schülerdaten!N665),"")</f>
        <v/>
      </c>
      <c r="O662" s="148" t="str">
        <f>IF(AND(A662&lt;&gt;"",Schülerdaten!O665&lt;&gt;""),Schülerdaten!O665,"")</f>
        <v/>
      </c>
      <c r="P662" s="148" t="str">
        <f>IF(AND(A662&lt;&gt;"",Schülerdaten!AK665&lt;&gt;""),IF(Schülerdaten!AK665=TRUE,INDEX(codeform,MATCH(Schülerdaten!P665,libform,0)),Schülerdaten!P665),"")</f>
        <v/>
      </c>
      <c r="Q662" s="148" t="str">
        <f>IF(AND(A662&lt;&gt;"",Schülerdaten!AL665&lt;&gt;""),IF(Schülerdaten!AL665=TRUE,INDEX(codespe,MATCH(Schülerdaten!Q665,libspe,0)),Schülerdaten!Q665),"")</f>
        <v/>
      </c>
      <c r="R662" s="148" t="str">
        <f>IF(AND(A662&lt;&gt;"",OR(Schülerdaten!AM665&lt;&gt;"",Schülerdaten!AT665=FALSE)),IF(Schülerdaten!AM665=TRUE,INDEX(codemp1,MATCH(Schülerdaten!R665,libmp1,0)),IF(Schülerdaten!AT665=FALSE,0,Schülerdaten!R665)),"")</f>
        <v/>
      </c>
      <c r="S662" s="148" t="str">
        <f t="shared" si="31"/>
        <v/>
      </c>
      <c r="T662" s="148" t="str">
        <f t="shared" si="32"/>
        <v/>
      </c>
      <c r="U662" s="148" t="str">
        <f>IF(AND(A662&lt;&gt;"",Schülerdaten!S665&lt;&gt;""),Schülerdaten!S665,"")</f>
        <v/>
      </c>
      <c r="V662" s="148" t="str">
        <f>IF(AND(A662&lt;&gt;"",Schülerdaten!T665&lt;&gt;""),Schülerdaten!T665,"")</f>
        <v/>
      </c>
      <c r="W662" s="148" t="str">
        <f>IF(AND(A662&lt;&gt;"",Schülerdaten!U665&lt;&gt;""),Schülerdaten!U665,"")</f>
        <v/>
      </c>
      <c r="X662" s="148" t="str">
        <f>IF(AND(A662&lt;&gt;"",Schülerdaten!V665&lt;&gt;""),Schülerdaten!V665,"")</f>
        <v/>
      </c>
      <c r="Y662" s="148" t="str">
        <f>IF(AND(A662&lt;&gt;"",Schülerdaten!W665&lt;&gt;""),Schülerdaten!W665,"")</f>
        <v/>
      </c>
      <c r="Z662" s="148" t="str">
        <f>IF(AND(A662&lt;&gt;"",Schülerdaten!X665&lt;&gt;""),Schülerdaten!X665,"")</f>
        <v/>
      </c>
    </row>
    <row r="663" spans="1:26" x14ac:dyDescent="0.2">
      <c r="A663" s="146" t="str">
        <f>IF(OR(Schülerdaten!$C666&lt;&gt;""),Schülerdaten!A666,"")</f>
        <v/>
      </c>
      <c r="B663" s="146" t="str">
        <f>IF(A663&lt;&gt;"",Schülerdaten!B666,"")</f>
        <v/>
      </c>
      <c r="C663" s="146" t="str">
        <f>IF(AND(A663&lt;&gt;"",Schülerdaten!F666&lt;&gt;""),IF(INDEX(codeclint,MATCH(Schülerdaten!F666,libclint,0))&lt;&gt;"",INDEX(codeclint,MATCH(Schülerdaten!F666,libclint,0)),""),"")</f>
        <v/>
      </c>
      <c r="D663" s="146" t="str">
        <f t="shared" si="30"/>
        <v/>
      </c>
      <c r="E663" s="146" t="str">
        <f>IF(A663&lt;&gt;"",IF(Schülerdaten!G666&lt;&gt;"",IF(Schülerdaten!AB666&lt;&gt;"",IF(Schülerdaten!G666="LOC.ID",CONCATENATE("LOC.",Schülerdaten!AU$5),Schülerdaten!G666),""),""),"")</f>
        <v/>
      </c>
      <c r="F663" s="146" t="str">
        <f>IF(A663&lt;&gt;"",IF(Schülerdaten!H666&lt;&gt;"",Schülerdaten!H666,""),"")</f>
        <v/>
      </c>
      <c r="G663" s="146" t="str">
        <f>IF(AND(A663&lt;&gt;"",Schülerdaten!AC666&lt;&gt;""),IF(Schülerdaten!AC666=TRUE,INDEX(codesex,MATCH(Schülerdaten!I666,libsex,0)),Schülerdaten!I666),"")</f>
        <v/>
      </c>
      <c r="H663" s="147" t="str">
        <f>IF(A663&lt;&gt;"",IF(Schülerdaten!J666&lt;&gt;"",Schülerdaten!J666,""),"")</f>
        <v/>
      </c>
      <c r="I663" s="148" t="str">
        <f>IF(AND(A663&lt;&gt;"",Schülerdaten!AE666&lt;&gt;""),IF(Schülerdaten!AE666=TRUE,INDEX(codenat,MATCH(Schülerdaten!K666,libnat,0)),Schülerdaten!K666),"")</f>
        <v/>
      </c>
      <c r="J663" s="148" t="str">
        <f>IF(AND(A663&lt;&gt;"",Schülerdaten!AF666&lt;&gt;""),IF(Schülerdaten!AF666=TRUE,INDEX(codelangue,MATCH(Schülerdaten!L666,liblangue,0)),Schülerdaten!L666),"")</f>
        <v/>
      </c>
      <c r="K663" s="148" t="str">
        <f>IF(AND(A663&lt;&gt;"",Schülerdaten!AH666&lt;&gt;""),IF(Schülerdaten!AH666=TRUE,IF(INDEX(codegem,MATCH(Schülerdaten!M666,libgem,0))&lt;8000,INDEX(codegem,MATCH(Schülerdaten!M666,libgem,0)),""),Schülerdaten!M666),"")</f>
        <v/>
      </c>
      <c r="L663" s="148" t="str">
        <f>IF(AND(A663&lt;&gt;"",Schülerdaten!AH666&lt;&gt;""),IF(Schülerdaten!AH666=TRUE,INDEX(codegemhist,MATCH(Schülerdaten!M666,libgem,0)),""),"")</f>
        <v/>
      </c>
      <c r="M663" s="148" t="str">
        <f>IF(AND(A663&lt;&gt;"",Schülerdaten!AH666&lt;&gt;""),IF(Schülerdaten!AH666=TRUE,IF(INDEX(codegem,MATCH(Schülerdaten!M666,libgem,0))&gt;=8000,INDEX(codegem,MATCH(Schülerdaten!M666,libgem,0)),""),Schülerdaten!M666),"")</f>
        <v/>
      </c>
      <c r="N663" s="148" t="str">
        <f>IF(AND(A663&lt;&gt;"",Schülerdaten!AI666&lt;&gt;""),IF(Schülerdaten!AI666=TRUE,INDEX(codeschart,MATCH(Schülerdaten!N666,libschart,0)),Schülerdaten!N666),"")</f>
        <v/>
      </c>
      <c r="O663" s="148" t="str">
        <f>IF(AND(A663&lt;&gt;"",Schülerdaten!O666&lt;&gt;""),Schülerdaten!O666,"")</f>
        <v/>
      </c>
      <c r="P663" s="148" t="str">
        <f>IF(AND(A663&lt;&gt;"",Schülerdaten!AK666&lt;&gt;""),IF(Schülerdaten!AK666=TRUE,INDEX(codeform,MATCH(Schülerdaten!P666,libform,0)),Schülerdaten!P666),"")</f>
        <v/>
      </c>
      <c r="Q663" s="148" t="str">
        <f>IF(AND(A663&lt;&gt;"",Schülerdaten!AL666&lt;&gt;""),IF(Schülerdaten!AL666=TRUE,INDEX(codespe,MATCH(Schülerdaten!Q666,libspe,0)),Schülerdaten!Q666),"")</f>
        <v/>
      </c>
      <c r="R663" s="148" t="str">
        <f>IF(AND(A663&lt;&gt;"",OR(Schülerdaten!AM666&lt;&gt;"",Schülerdaten!AT666=FALSE)),IF(Schülerdaten!AM666=TRUE,INDEX(codemp1,MATCH(Schülerdaten!R666,libmp1,0)),IF(Schülerdaten!AT666=FALSE,0,Schülerdaten!R666)),"")</f>
        <v/>
      </c>
      <c r="S663" s="148" t="str">
        <f t="shared" si="31"/>
        <v/>
      </c>
      <c r="T663" s="148" t="str">
        <f t="shared" si="32"/>
        <v/>
      </c>
      <c r="U663" s="148" t="str">
        <f>IF(AND(A663&lt;&gt;"",Schülerdaten!S666&lt;&gt;""),Schülerdaten!S666,"")</f>
        <v/>
      </c>
      <c r="V663" s="148" t="str">
        <f>IF(AND(A663&lt;&gt;"",Schülerdaten!T666&lt;&gt;""),Schülerdaten!T666,"")</f>
        <v/>
      </c>
      <c r="W663" s="148" t="str">
        <f>IF(AND(A663&lt;&gt;"",Schülerdaten!U666&lt;&gt;""),Schülerdaten!U666,"")</f>
        <v/>
      </c>
      <c r="X663" s="148" t="str">
        <f>IF(AND(A663&lt;&gt;"",Schülerdaten!V666&lt;&gt;""),Schülerdaten!V666,"")</f>
        <v/>
      </c>
      <c r="Y663" s="148" t="str">
        <f>IF(AND(A663&lt;&gt;"",Schülerdaten!W666&lt;&gt;""),Schülerdaten!W666,"")</f>
        <v/>
      </c>
      <c r="Z663" s="148" t="str">
        <f>IF(AND(A663&lt;&gt;"",Schülerdaten!X666&lt;&gt;""),Schülerdaten!X666,"")</f>
        <v/>
      </c>
    </row>
    <row r="664" spans="1:26" x14ac:dyDescent="0.2">
      <c r="A664" s="146" t="str">
        <f>IF(OR(Schülerdaten!$C667&lt;&gt;""),Schülerdaten!A667,"")</f>
        <v/>
      </c>
      <c r="B664" s="146" t="str">
        <f>IF(A664&lt;&gt;"",Schülerdaten!B667,"")</f>
        <v/>
      </c>
      <c r="C664" s="146" t="str">
        <f>IF(AND(A664&lt;&gt;"",Schülerdaten!F667&lt;&gt;""),IF(INDEX(codeclint,MATCH(Schülerdaten!F667,libclint,0))&lt;&gt;"",INDEX(codeclint,MATCH(Schülerdaten!F667,libclint,0)),""),"")</f>
        <v/>
      </c>
      <c r="D664" s="146" t="str">
        <f t="shared" si="30"/>
        <v/>
      </c>
      <c r="E664" s="146" t="str">
        <f>IF(A664&lt;&gt;"",IF(Schülerdaten!G667&lt;&gt;"",IF(Schülerdaten!AB667&lt;&gt;"",IF(Schülerdaten!G667="LOC.ID",CONCATENATE("LOC.",Schülerdaten!AU$5),Schülerdaten!G667),""),""),"")</f>
        <v/>
      </c>
      <c r="F664" s="146" t="str">
        <f>IF(A664&lt;&gt;"",IF(Schülerdaten!H667&lt;&gt;"",Schülerdaten!H667,""),"")</f>
        <v/>
      </c>
      <c r="G664" s="146" t="str">
        <f>IF(AND(A664&lt;&gt;"",Schülerdaten!AC667&lt;&gt;""),IF(Schülerdaten!AC667=TRUE,INDEX(codesex,MATCH(Schülerdaten!I667,libsex,0)),Schülerdaten!I667),"")</f>
        <v/>
      </c>
      <c r="H664" s="147" t="str">
        <f>IF(A664&lt;&gt;"",IF(Schülerdaten!J667&lt;&gt;"",Schülerdaten!J667,""),"")</f>
        <v/>
      </c>
      <c r="I664" s="148" t="str">
        <f>IF(AND(A664&lt;&gt;"",Schülerdaten!AE667&lt;&gt;""),IF(Schülerdaten!AE667=TRUE,INDEX(codenat,MATCH(Schülerdaten!K667,libnat,0)),Schülerdaten!K667),"")</f>
        <v/>
      </c>
      <c r="J664" s="148" t="str">
        <f>IF(AND(A664&lt;&gt;"",Schülerdaten!AF667&lt;&gt;""),IF(Schülerdaten!AF667=TRUE,INDEX(codelangue,MATCH(Schülerdaten!L667,liblangue,0)),Schülerdaten!L667),"")</f>
        <v/>
      </c>
      <c r="K664" s="148" t="str">
        <f>IF(AND(A664&lt;&gt;"",Schülerdaten!AH667&lt;&gt;""),IF(Schülerdaten!AH667=TRUE,IF(INDEX(codegem,MATCH(Schülerdaten!M667,libgem,0))&lt;8000,INDEX(codegem,MATCH(Schülerdaten!M667,libgem,0)),""),Schülerdaten!M667),"")</f>
        <v/>
      </c>
      <c r="L664" s="148" t="str">
        <f>IF(AND(A664&lt;&gt;"",Schülerdaten!AH667&lt;&gt;""),IF(Schülerdaten!AH667=TRUE,INDEX(codegemhist,MATCH(Schülerdaten!M667,libgem,0)),""),"")</f>
        <v/>
      </c>
      <c r="M664" s="148" t="str">
        <f>IF(AND(A664&lt;&gt;"",Schülerdaten!AH667&lt;&gt;""),IF(Schülerdaten!AH667=TRUE,IF(INDEX(codegem,MATCH(Schülerdaten!M667,libgem,0))&gt;=8000,INDEX(codegem,MATCH(Schülerdaten!M667,libgem,0)),""),Schülerdaten!M667),"")</f>
        <v/>
      </c>
      <c r="N664" s="148" t="str">
        <f>IF(AND(A664&lt;&gt;"",Schülerdaten!AI667&lt;&gt;""),IF(Schülerdaten!AI667=TRUE,INDEX(codeschart,MATCH(Schülerdaten!N667,libschart,0)),Schülerdaten!N667),"")</f>
        <v/>
      </c>
      <c r="O664" s="148" t="str">
        <f>IF(AND(A664&lt;&gt;"",Schülerdaten!O667&lt;&gt;""),Schülerdaten!O667,"")</f>
        <v/>
      </c>
      <c r="P664" s="148" t="str">
        <f>IF(AND(A664&lt;&gt;"",Schülerdaten!AK667&lt;&gt;""),IF(Schülerdaten!AK667=TRUE,INDEX(codeform,MATCH(Schülerdaten!P667,libform,0)),Schülerdaten!P667),"")</f>
        <v/>
      </c>
      <c r="Q664" s="148" t="str">
        <f>IF(AND(A664&lt;&gt;"",Schülerdaten!AL667&lt;&gt;""),IF(Schülerdaten!AL667=TRUE,INDEX(codespe,MATCH(Schülerdaten!Q667,libspe,0)),Schülerdaten!Q667),"")</f>
        <v/>
      </c>
      <c r="R664" s="148" t="str">
        <f>IF(AND(A664&lt;&gt;"",OR(Schülerdaten!AM667&lt;&gt;"",Schülerdaten!AT667=FALSE)),IF(Schülerdaten!AM667=TRUE,INDEX(codemp1,MATCH(Schülerdaten!R667,libmp1,0)),IF(Schülerdaten!AT667=FALSE,0,Schülerdaten!R667)),"")</f>
        <v/>
      </c>
      <c r="S664" s="148" t="str">
        <f t="shared" si="31"/>
        <v/>
      </c>
      <c r="T664" s="148" t="str">
        <f t="shared" si="32"/>
        <v/>
      </c>
      <c r="U664" s="148" t="str">
        <f>IF(AND(A664&lt;&gt;"",Schülerdaten!S667&lt;&gt;""),Schülerdaten!S667,"")</f>
        <v/>
      </c>
      <c r="V664" s="148" t="str">
        <f>IF(AND(A664&lt;&gt;"",Schülerdaten!T667&lt;&gt;""),Schülerdaten!T667,"")</f>
        <v/>
      </c>
      <c r="W664" s="148" t="str">
        <f>IF(AND(A664&lt;&gt;"",Schülerdaten!U667&lt;&gt;""),Schülerdaten!U667,"")</f>
        <v/>
      </c>
      <c r="X664" s="148" t="str">
        <f>IF(AND(A664&lt;&gt;"",Schülerdaten!V667&lt;&gt;""),Schülerdaten!V667,"")</f>
        <v/>
      </c>
      <c r="Y664" s="148" t="str">
        <f>IF(AND(A664&lt;&gt;"",Schülerdaten!W667&lt;&gt;""),Schülerdaten!W667,"")</f>
        <v/>
      </c>
      <c r="Z664" s="148" t="str">
        <f>IF(AND(A664&lt;&gt;"",Schülerdaten!X667&lt;&gt;""),Schülerdaten!X667,"")</f>
        <v/>
      </c>
    </row>
    <row r="665" spans="1:26" x14ac:dyDescent="0.2">
      <c r="A665" s="146" t="str">
        <f>IF(OR(Schülerdaten!$C668&lt;&gt;""),Schülerdaten!A668,"")</f>
        <v/>
      </c>
      <c r="B665" s="146" t="str">
        <f>IF(A665&lt;&gt;"",Schülerdaten!B668,"")</f>
        <v/>
      </c>
      <c r="C665" s="146" t="str">
        <f>IF(AND(A665&lt;&gt;"",Schülerdaten!F668&lt;&gt;""),IF(INDEX(codeclint,MATCH(Schülerdaten!F668,libclint,0))&lt;&gt;"",INDEX(codeclint,MATCH(Schülerdaten!F668,libclint,0)),""),"")</f>
        <v/>
      </c>
      <c r="D665" s="146" t="str">
        <f t="shared" si="30"/>
        <v/>
      </c>
      <c r="E665" s="146" t="str">
        <f>IF(A665&lt;&gt;"",IF(Schülerdaten!G668&lt;&gt;"",IF(Schülerdaten!AB668&lt;&gt;"",IF(Schülerdaten!G668="LOC.ID",CONCATENATE("LOC.",Schülerdaten!AU$5),Schülerdaten!G668),""),""),"")</f>
        <v/>
      </c>
      <c r="F665" s="146" t="str">
        <f>IF(A665&lt;&gt;"",IF(Schülerdaten!H668&lt;&gt;"",Schülerdaten!H668,""),"")</f>
        <v/>
      </c>
      <c r="G665" s="146" t="str">
        <f>IF(AND(A665&lt;&gt;"",Schülerdaten!AC668&lt;&gt;""),IF(Schülerdaten!AC668=TRUE,INDEX(codesex,MATCH(Schülerdaten!I668,libsex,0)),Schülerdaten!I668),"")</f>
        <v/>
      </c>
      <c r="H665" s="147" t="str">
        <f>IF(A665&lt;&gt;"",IF(Schülerdaten!J668&lt;&gt;"",Schülerdaten!J668,""),"")</f>
        <v/>
      </c>
      <c r="I665" s="148" t="str">
        <f>IF(AND(A665&lt;&gt;"",Schülerdaten!AE668&lt;&gt;""),IF(Schülerdaten!AE668=TRUE,INDEX(codenat,MATCH(Schülerdaten!K668,libnat,0)),Schülerdaten!K668),"")</f>
        <v/>
      </c>
      <c r="J665" s="148" t="str">
        <f>IF(AND(A665&lt;&gt;"",Schülerdaten!AF668&lt;&gt;""),IF(Schülerdaten!AF668=TRUE,INDEX(codelangue,MATCH(Schülerdaten!L668,liblangue,0)),Schülerdaten!L668),"")</f>
        <v/>
      </c>
      <c r="K665" s="148" t="str">
        <f>IF(AND(A665&lt;&gt;"",Schülerdaten!AH668&lt;&gt;""),IF(Schülerdaten!AH668=TRUE,IF(INDEX(codegem,MATCH(Schülerdaten!M668,libgem,0))&lt;8000,INDEX(codegem,MATCH(Schülerdaten!M668,libgem,0)),""),Schülerdaten!M668),"")</f>
        <v/>
      </c>
      <c r="L665" s="148" t="str">
        <f>IF(AND(A665&lt;&gt;"",Schülerdaten!AH668&lt;&gt;""),IF(Schülerdaten!AH668=TRUE,INDEX(codegemhist,MATCH(Schülerdaten!M668,libgem,0)),""),"")</f>
        <v/>
      </c>
      <c r="M665" s="148" t="str">
        <f>IF(AND(A665&lt;&gt;"",Schülerdaten!AH668&lt;&gt;""),IF(Schülerdaten!AH668=TRUE,IF(INDEX(codegem,MATCH(Schülerdaten!M668,libgem,0))&gt;=8000,INDEX(codegem,MATCH(Schülerdaten!M668,libgem,0)),""),Schülerdaten!M668),"")</f>
        <v/>
      </c>
      <c r="N665" s="148" t="str">
        <f>IF(AND(A665&lt;&gt;"",Schülerdaten!AI668&lt;&gt;""),IF(Schülerdaten!AI668=TRUE,INDEX(codeschart,MATCH(Schülerdaten!N668,libschart,0)),Schülerdaten!N668),"")</f>
        <v/>
      </c>
      <c r="O665" s="148" t="str">
        <f>IF(AND(A665&lt;&gt;"",Schülerdaten!O668&lt;&gt;""),Schülerdaten!O668,"")</f>
        <v/>
      </c>
      <c r="P665" s="148" t="str">
        <f>IF(AND(A665&lt;&gt;"",Schülerdaten!AK668&lt;&gt;""),IF(Schülerdaten!AK668=TRUE,INDEX(codeform,MATCH(Schülerdaten!P668,libform,0)),Schülerdaten!P668),"")</f>
        <v/>
      </c>
      <c r="Q665" s="148" t="str">
        <f>IF(AND(A665&lt;&gt;"",Schülerdaten!AL668&lt;&gt;""),IF(Schülerdaten!AL668=TRUE,INDEX(codespe,MATCH(Schülerdaten!Q668,libspe,0)),Schülerdaten!Q668),"")</f>
        <v/>
      </c>
      <c r="R665" s="148" t="str">
        <f>IF(AND(A665&lt;&gt;"",OR(Schülerdaten!AM668&lt;&gt;"",Schülerdaten!AT668=FALSE)),IF(Schülerdaten!AM668=TRUE,INDEX(codemp1,MATCH(Schülerdaten!R668,libmp1,0)),IF(Schülerdaten!AT668=FALSE,0,Schülerdaten!R668)),"")</f>
        <v/>
      </c>
      <c r="S665" s="148" t="str">
        <f t="shared" si="31"/>
        <v/>
      </c>
      <c r="T665" s="148" t="str">
        <f t="shared" si="32"/>
        <v/>
      </c>
      <c r="U665" s="148" t="str">
        <f>IF(AND(A665&lt;&gt;"",Schülerdaten!S668&lt;&gt;""),Schülerdaten!S668,"")</f>
        <v/>
      </c>
      <c r="V665" s="148" t="str">
        <f>IF(AND(A665&lt;&gt;"",Schülerdaten!T668&lt;&gt;""),Schülerdaten!T668,"")</f>
        <v/>
      </c>
      <c r="W665" s="148" t="str">
        <f>IF(AND(A665&lt;&gt;"",Schülerdaten!U668&lt;&gt;""),Schülerdaten!U668,"")</f>
        <v/>
      </c>
      <c r="X665" s="148" t="str">
        <f>IF(AND(A665&lt;&gt;"",Schülerdaten!V668&lt;&gt;""),Schülerdaten!V668,"")</f>
        <v/>
      </c>
      <c r="Y665" s="148" t="str">
        <f>IF(AND(A665&lt;&gt;"",Schülerdaten!W668&lt;&gt;""),Schülerdaten!W668,"")</f>
        <v/>
      </c>
      <c r="Z665" s="148" t="str">
        <f>IF(AND(A665&lt;&gt;"",Schülerdaten!X668&lt;&gt;""),Schülerdaten!X668,"")</f>
        <v/>
      </c>
    </row>
    <row r="666" spans="1:26" x14ac:dyDescent="0.2">
      <c r="A666" s="146" t="str">
        <f>IF(OR(Schülerdaten!$C669&lt;&gt;""),Schülerdaten!A669,"")</f>
        <v/>
      </c>
      <c r="B666" s="146" t="str">
        <f>IF(A666&lt;&gt;"",Schülerdaten!B669,"")</f>
        <v/>
      </c>
      <c r="C666" s="146" t="str">
        <f>IF(AND(A666&lt;&gt;"",Schülerdaten!F669&lt;&gt;""),IF(INDEX(codeclint,MATCH(Schülerdaten!F669,libclint,0))&lt;&gt;"",INDEX(codeclint,MATCH(Schülerdaten!F669,libclint,0)),""),"")</f>
        <v/>
      </c>
      <c r="D666" s="146" t="str">
        <f t="shared" si="30"/>
        <v/>
      </c>
      <c r="E666" s="146" t="str">
        <f>IF(A666&lt;&gt;"",IF(Schülerdaten!G669&lt;&gt;"",IF(Schülerdaten!AB669&lt;&gt;"",IF(Schülerdaten!G669="LOC.ID",CONCATENATE("LOC.",Schülerdaten!AU$5),Schülerdaten!G669),""),""),"")</f>
        <v/>
      </c>
      <c r="F666" s="146" t="str">
        <f>IF(A666&lt;&gt;"",IF(Schülerdaten!H669&lt;&gt;"",Schülerdaten!H669,""),"")</f>
        <v/>
      </c>
      <c r="G666" s="146" t="str">
        <f>IF(AND(A666&lt;&gt;"",Schülerdaten!AC669&lt;&gt;""),IF(Schülerdaten!AC669=TRUE,INDEX(codesex,MATCH(Schülerdaten!I669,libsex,0)),Schülerdaten!I669),"")</f>
        <v/>
      </c>
      <c r="H666" s="147" t="str">
        <f>IF(A666&lt;&gt;"",IF(Schülerdaten!J669&lt;&gt;"",Schülerdaten!J669,""),"")</f>
        <v/>
      </c>
      <c r="I666" s="148" t="str">
        <f>IF(AND(A666&lt;&gt;"",Schülerdaten!AE669&lt;&gt;""),IF(Schülerdaten!AE669=TRUE,INDEX(codenat,MATCH(Schülerdaten!K669,libnat,0)),Schülerdaten!K669),"")</f>
        <v/>
      </c>
      <c r="J666" s="148" t="str">
        <f>IF(AND(A666&lt;&gt;"",Schülerdaten!AF669&lt;&gt;""),IF(Schülerdaten!AF669=TRUE,INDEX(codelangue,MATCH(Schülerdaten!L669,liblangue,0)),Schülerdaten!L669),"")</f>
        <v/>
      </c>
      <c r="K666" s="148" t="str">
        <f>IF(AND(A666&lt;&gt;"",Schülerdaten!AH669&lt;&gt;""),IF(Schülerdaten!AH669=TRUE,IF(INDEX(codegem,MATCH(Schülerdaten!M669,libgem,0))&lt;8000,INDEX(codegem,MATCH(Schülerdaten!M669,libgem,0)),""),Schülerdaten!M669),"")</f>
        <v/>
      </c>
      <c r="L666" s="148" t="str">
        <f>IF(AND(A666&lt;&gt;"",Schülerdaten!AH669&lt;&gt;""),IF(Schülerdaten!AH669=TRUE,INDEX(codegemhist,MATCH(Schülerdaten!M669,libgem,0)),""),"")</f>
        <v/>
      </c>
      <c r="M666" s="148" t="str">
        <f>IF(AND(A666&lt;&gt;"",Schülerdaten!AH669&lt;&gt;""),IF(Schülerdaten!AH669=TRUE,IF(INDEX(codegem,MATCH(Schülerdaten!M669,libgem,0))&gt;=8000,INDEX(codegem,MATCH(Schülerdaten!M669,libgem,0)),""),Schülerdaten!M669),"")</f>
        <v/>
      </c>
      <c r="N666" s="148" t="str">
        <f>IF(AND(A666&lt;&gt;"",Schülerdaten!AI669&lt;&gt;""),IF(Schülerdaten!AI669=TRUE,INDEX(codeschart,MATCH(Schülerdaten!N669,libschart,0)),Schülerdaten!N669),"")</f>
        <v/>
      </c>
      <c r="O666" s="148" t="str">
        <f>IF(AND(A666&lt;&gt;"",Schülerdaten!O669&lt;&gt;""),Schülerdaten!O669,"")</f>
        <v/>
      </c>
      <c r="P666" s="148" t="str">
        <f>IF(AND(A666&lt;&gt;"",Schülerdaten!AK669&lt;&gt;""),IF(Schülerdaten!AK669=TRUE,INDEX(codeform,MATCH(Schülerdaten!P669,libform,0)),Schülerdaten!P669),"")</f>
        <v/>
      </c>
      <c r="Q666" s="148" t="str">
        <f>IF(AND(A666&lt;&gt;"",Schülerdaten!AL669&lt;&gt;""),IF(Schülerdaten!AL669=TRUE,INDEX(codespe,MATCH(Schülerdaten!Q669,libspe,0)),Schülerdaten!Q669),"")</f>
        <v/>
      </c>
      <c r="R666" s="148" t="str">
        <f>IF(AND(A666&lt;&gt;"",OR(Schülerdaten!AM669&lt;&gt;"",Schülerdaten!AT669=FALSE)),IF(Schülerdaten!AM669=TRUE,INDEX(codemp1,MATCH(Schülerdaten!R669,libmp1,0)),IF(Schülerdaten!AT669=FALSE,0,Schülerdaten!R669)),"")</f>
        <v/>
      </c>
      <c r="S666" s="148" t="str">
        <f t="shared" si="31"/>
        <v/>
      </c>
      <c r="T666" s="148" t="str">
        <f t="shared" si="32"/>
        <v/>
      </c>
      <c r="U666" s="148" t="str">
        <f>IF(AND(A666&lt;&gt;"",Schülerdaten!S669&lt;&gt;""),Schülerdaten!S669,"")</f>
        <v/>
      </c>
      <c r="V666" s="148" t="str">
        <f>IF(AND(A666&lt;&gt;"",Schülerdaten!T669&lt;&gt;""),Schülerdaten!T669,"")</f>
        <v/>
      </c>
      <c r="W666" s="148" t="str">
        <f>IF(AND(A666&lt;&gt;"",Schülerdaten!U669&lt;&gt;""),Schülerdaten!U669,"")</f>
        <v/>
      </c>
      <c r="X666" s="148" t="str">
        <f>IF(AND(A666&lt;&gt;"",Schülerdaten!V669&lt;&gt;""),Schülerdaten!V669,"")</f>
        <v/>
      </c>
      <c r="Y666" s="148" t="str">
        <f>IF(AND(A666&lt;&gt;"",Schülerdaten!W669&lt;&gt;""),Schülerdaten!W669,"")</f>
        <v/>
      </c>
      <c r="Z666" s="148" t="str">
        <f>IF(AND(A666&lt;&gt;"",Schülerdaten!X669&lt;&gt;""),Schülerdaten!X669,"")</f>
        <v/>
      </c>
    </row>
    <row r="667" spans="1:26" x14ac:dyDescent="0.2">
      <c r="A667" s="146" t="str">
        <f>IF(OR(Schülerdaten!$C670&lt;&gt;""),Schülerdaten!A670,"")</f>
        <v/>
      </c>
      <c r="B667" s="146" t="str">
        <f>IF(A667&lt;&gt;"",Schülerdaten!B670,"")</f>
        <v/>
      </c>
      <c r="C667" s="146" t="str">
        <f>IF(AND(A667&lt;&gt;"",Schülerdaten!F670&lt;&gt;""),IF(INDEX(codeclint,MATCH(Schülerdaten!F670,libclint,0))&lt;&gt;"",INDEX(codeclint,MATCH(Schülerdaten!F670,libclint,0)),""),"")</f>
        <v/>
      </c>
      <c r="D667" s="146" t="str">
        <f t="shared" si="30"/>
        <v/>
      </c>
      <c r="E667" s="146" t="str">
        <f>IF(A667&lt;&gt;"",IF(Schülerdaten!G670&lt;&gt;"",IF(Schülerdaten!AB670&lt;&gt;"",IF(Schülerdaten!G670="LOC.ID",CONCATENATE("LOC.",Schülerdaten!AU$5),Schülerdaten!G670),""),""),"")</f>
        <v/>
      </c>
      <c r="F667" s="146" t="str">
        <f>IF(A667&lt;&gt;"",IF(Schülerdaten!H670&lt;&gt;"",Schülerdaten!H670,""),"")</f>
        <v/>
      </c>
      <c r="G667" s="146" t="str">
        <f>IF(AND(A667&lt;&gt;"",Schülerdaten!AC670&lt;&gt;""),IF(Schülerdaten!AC670=TRUE,INDEX(codesex,MATCH(Schülerdaten!I670,libsex,0)),Schülerdaten!I670),"")</f>
        <v/>
      </c>
      <c r="H667" s="147" t="str">
        <f>IF(A667&lt;&gt;"",IF(Schülerdaten!J670&lt;&gt;"",Schülerdaten!J670,""),"")</f>
        <v/>
      </c>
      <c r="I667" s="148" t="str">
        <f>IF(AND(A667&lt;&gt;"",Schülerdaten!AE670&lt;&gt;""),IF(Schülerdaten!AE670=TRUE,INDEX(codenat,MATCH(Schülerdaten!K670,libnat,0)),Schülerdaten!K670),"")</f>
        <v/>
      </c>
      <c r="J667" s="148" t="str">
        <f>IF(AND(A667&lt;&gt;"",Schülerdaten!AF670&lt;&gt;""),IF(Schülerdaten!AF670=TRUE,INDEX(codelangue,MATCH(Schülerdaten!L670,liblangue,0)),Schülerdaten!L670),"")</f>
        <v/>
      </c>
      <c r="K667" s="148" t="str">
        <f>IF(AND(A667&lt;&gt;"",Schülerdaten!AH670&lt;&gt;""),IF(Schülerdaten!AH670=TRUE,IF(INDEX(codegem,MATCH(Schülerdaten!M670,libgem,0))&lt;8000,INDEX(codegem,MATCH(Schülerdaten!M670,libgem,0)),""),Schülerdaten!M670),"")</f>
        <v/>
      </c>
      <c r="L667" s="148" t="str">
        <f>IF(AND(A667&lt;&gt;"",Schülerdaten!AH670&lt;&gt;""),IF(Schülerdaten!AH670=TRUE,INDEX(codegemhist,MATCH(Schülerdaten!M670,libgem,0)),""),"")</f>
        <v/>
      </c>
      <c r="M667" s="148" t="str">
        <f>IF(AND(A667&lt;&gt;"",Schülerdaten!AH670&lt;&gt;""),IF(Schülerdaten!AH670=TRUE,IF(INDEX(codegem,MATCH(Schülerdaten!M670,libgem,0))&gt;=8000,INDEX(codegem,MATCH(Schülerdaten!M670,libgem,0)),""),Schülerdaten!M670),"")</f>
        <v/>
      </c>
      <c r="N667" s="148" t="str">
        <f>IF(AND(A667&lt;&gt;"",Schülerdaten!AI670&lt;&gt;""),IF(Schülerdaten!AI670=TRUE,INDEX(codeschart,MATCH(Schülerdaten!N670,libschart,0)),Schülerdaten!N670),"")</f>
        <v/>
      </c>
      <c r="O667" s="148" t="str">
        <f>IF(AND(A667&lt;&gt;"",Schülerdaten!O670&lt;&gt;""),Schülerdaten!O670,"")</f>
        <v/>
      </c>
      <c r="P667" s="148" t="str">
        <f>IF(AND(A667&lt;&gt;"",Schülerdaten!AK670&lt;&gt;""),IF(Schülerdaten!AK670=TRUE,INDEX(codeform,MATCH(Schülerdaten!P670,libform,0)),Schülerdaten!P670),"")</f>
        <v/>
      </c>
      <c r="Q667" s="148" t="str">
        <f>IF(AND(A667&lt;&gt;"",Schülerdaten!AL670&lt;&gt;""),IF(Schülerdaten!AL670=TRUE,INDEX(codespe,MATCH(Schülerdaten!Q670,libspe,0)),Schülerdaten!Q670),"")</f>
        <v/>
      </c>
      <c r="R667" s="148" t="str">
        <f>IF(AND(A667&lt;&gt;"",OR(Schülerdaten!AM670&lt;&gt;"",Schülerdaten!AT670=FALSE)),IF(Schülerdaten!AM670=TRUE,INDEX(codemp1,MATCH(Schülerdaten!R670,libmp1,0)),IF(Schülerdaten!AT670=FALSE,0,Schülerdaten!R670)),"")</f>
        <v/>
      </c>
      <c r="S667" s="148" t="str">
        <f t="shared" si="31"/>
        <v/>
      </c>
      <c r="T667" s="148" t="str">
        <f t="shared" si="32"/>
        <v/>
      </c>
      <c r="U667" s="148" t="str">
        <f>IF(AND(A667&lt;&gt;"",Schülerdaten!S670&lt;&gt;""),Schülerdaten!S670,"")</f>
        <v/>
      </c>
      <c r="V667" s="148" t="str">
        <f>IF(AND(A667&lt;&gt;"",Schülerdaten!T670&lt;&gt;""),Schülerdaten!T670,"")</f>
        <v/>
      </c>
      <c r="W667" s="148" t="str">
        <f>IF(AND(A667&lt;&gt;"",Schülerdaten!U670&lt;&gt;""),Schülerdaten!U670,"")</f>
        <v/>
      </c>
      <c r="X667" s="148" t="str">
        <f>IF(AND(A667&lt;&gt;"",Schülerdaten!V670&lt;&gt;""),Schülerdaten!V670,"")</f>
        <v/>
      </c>
      <c r="Y667" s="148" t="str">
        <f>IF(AND(A667&lt;&gt;"",Schülerdaten!W670&lt;&gt;""),Schülerdaten!W670,"")</f>
        <v/>
      </c>
      <c r="Z667" s="148" t="str">
        <f>IF(AND(A667&lt;&gt;"",Schülerdaten!X670&lt;&gt;""),Schülerdaten!X670,"")</f>
        <v/>
      </c>
    </row>
    <row r="668" spans="1:26" x14ac:dyDescent="0.2">
      <c r="A668" s="146" t="str">
        <f>IF(OR(Schülerdaten!$C671&lt;&gt;""),Schülerdaten!A671,"")</f>
        <v/>
      </c>
      <c r="B668" s="146" t="str">
        <f>IF(A668&lt;&gt;"",Schülerdaten!B671,"")</f>
        <v/>
      </c>
      <c r="C668" s="146" t="str">
        <f>IF(AND(A668&lt;&gt;"",Schülerdaten!F671&lt;&gt;""),IF(INDEX(codeclint,MATCH(Schülerdaten!F671,libclint,0))&lt;&gt;"",INDEX(codeclint,MATCH(Schülerdaten!F671,libclint,0)),""),"")</f>
        <v/>
      </c>
      <c r="D668" s="146" t="str">
        <f t="shared" si="30"/>
        <v/>
      </c>
      <c r="E668" s="146" t="str">
        <f>IF(A668&lt;&gt;"",IF(Schülerdaten!G671&lt;&gt;"",IF(Schülerdaten!AB671&lt;&gt;"",IF(Schülerdaten!G671="LOC.ID",CONCATENATE("LOC.",Schülerdaten!AU$5),Schülerdaten!G671),""),""),"")</f>
        <v/>
      </c>
      <c r="F668" s="146" t="str">
        <f>IF(A668&lt;&gt;"",IF(Schülerdaten!H671&lt;&gt;"",Schülerdaten!H671,""),"")</f>
        <v/>
      </c>
      <c r="G668" s="146" t="str">
        <f>IF(AND(A668&lt;&gt;"",Schülerdaten!AC671&lt;&gt;""),IF(Schülerdaten!AC671=TRUE,INDEX(codesex,MATCH(Schülerdaten!I671,libsex,0)),Schülerdaten!I671),"")</f>
        <v/>
      </c>
      <c r="H668" s="147" t="str">
        <f>IF(A668&lt;&gt;"",IF(Schülerdaten!J671&lt;&gt;"",Schülerdaten!J671,""),"")</f>
        <v/>
      </c>
      <c r="I668" s="148" t="str">
        <f>IF(AND(A668&lt;&gt;"",Schülerdaten!AE671&lt;&gt;""),IF(Schülerdaten!AE671=TRUE,INDEX(codenat,MATCH(Schülerdaten!K671,libnat,0)),Schülerdaten!K671),"")</f>
        <v/>
      </c>
      <c r="J668" s="148" t="str">
        <f>IF(AND(A668&lt;&gt;"",Schülerdaten!AF671&lt;&gt;""),IF(Schülerdaten!AF671=TRUE,INDEX(codelangue,MATCH(Schülerdaten!L671,liblangue,0)),Schülerdaten!L671),"")</f>
        <v/>
      </c>
      <c r="K668" s="148" t="str">
        <f>IF(AND(A668&lt;&gt;"",Schülerdaten!AH671&lt;&gt;""),IF(Schülerdaten!AH671=TRUE,IF(INDEX(codegem,MATCH(Schülerdaten!M671,libgem,0))&lt;8000,INDEX(codegem,MATCH(Schülerdaten!M671,libgem,0)),""),Schülerdaten!M671),"")</f>
        <v/>
      </c>
      <c r="L668" s="148" t="str">
        <f>IF(AND(A668&lt;&gt;"",Schülerdaten!AH671&lt;&gt;""),IF(Schülerdaten!AH671=TRUE,INDEX(codegemhist,MATCH(Schülerdaten!M671,libgem,0)),""),"")</f>
        <v/>
      </c>
      <c r="M668" s="148" t="str">
        <f>IF(AND(A668&lt;&gt;"",Schülerdaten!AH671&lt;&gt;""),IF(Schülerdaten!AH671=TRUE,IF(INDEX(codegem,MATCH(Schülerdaten!M671,libgem,0))&gt;=8000,INDEX(codegem,MATCH(Schülerdaten!M671,libgem,0)),""),Schülerdaten!M671),"")</f>
        <v/>
      </c>
      <c r="N668" s="148" t="str">
        <f>IF(AND(A668&lt;&gt;"",Schülerdaten!AI671&lt;&gt;""),IF(Schülerdaten!AI671=TRUE,INDEX(codeschart,MATCH(Schülerdaten!N671,libschart,0)),Schülerdaten!N671),"")</f>
        <v/>
      </c>
      <c r="O668" s="148" t="str">
        <f>IF(AND(A668&lt;&gt;"",Schülerdaten!O671&lt;&gt;""),Schülerdaten!O671,"")</f>
        <v/>
      </c>
      <c r="P668" s="148" t="str">
        <f>IF(AND(A668&lt;&gt;"",Schülerdaten!AK671&lt;&gt;""),IF(Schülerdaten!AK671=TRUE,INDEX(codeform,MATCH(Schülerdaten!P671,libform,0)),Schülerdaten!P671),"")</f>
        <v/>
      </c>
      <c r="Q668" s="148" t="str">
        <f>IF(AND(A668&lt;&gt;"",Schülerdaten!AL671&lt;&gt;""),IF(Schülerdaten!AL671=TRUE,INDEX(codespe,MATCH(Schülerdaten!Q671,libspe,0)),Schülerdaten!Q671),"")</f>
        <v/>
      </c>
      <c r="R668" s="148" t="str">
        <f>IF(AND(A668&lt;&gt;"",OR(Schülerdaten!AM671&lt;&gt;"",Schülerdaten!AT671=FALSE)),IF(Schülerdaten!AM671=TRUE,INDEX(codemp1,MATCH(Schülerdaten!R671,libmp1,0)),IF(Schülerdaten!AT671=FALSE,0,Schülerdaten!R671)),"")</f>
        <v/>
      </c>
      <c r="S668" s="148" t="str">
        <f t="shared" si="31"/>
        <v/>
      </c>
      <c r="T668" s="148" t="str">
        <f t="shared" si="32"/>
        <v/>
      </c>
      <c r="U668" s="148" t="str">
        <f>IF(AND(A668&lt;&gt;"",Schülerdaten!S671&lt;&gt;""),Schülerdaten!S671,"")</f>
        <v/>
      </c>
      <c r="V668" s="148" t="str">
        <f>IF(AND(A668&lt;&gt;"",Schülerdaten!T671&lt;&gt;""),Schülerdaten!T671,"")</f>
        <v/>
      </c>
      <c r="W668" s="148" t="str">
        <f>IF(AND(A668&lt;&gt;"",Schülerdaten!U671&lt;&gt;""),Schülerdaten!U671,"")</f>
        <v/>
      </c>
      <c r="X668" s="148" t="str">
        <f>IF(AND(A668&lt;&gt;"",Schülerdaten!V671&lt;&gt;""),Schülerdaten!V671,"")</f>
        <v/>
      </c>
      <c r="Y668" s="148" t="str">
        <f>IF(AND(A668&lt;&gt;"",Schülerdaten!W671&lt;&gt;""),Schülerdaten!W671,"")</f>
        <v/>
      </c>
      <c r="Z668" s="148" t="str">
        <f>IF(AND(A668&lt;&gt;"",Schülerdaten!X671&lt;&gt;""),Schülerdaten!X671,"")</f>
        <v/>
      </c>
    </row>
    <row r="669" spans="1:26" x14ac:dyDescent="0.2">
      <c r="A669" s="146" t="str">
        <f>IF(OR(Schülerdaten!$C672&lt;&gt;""),Schülerdaten!A672,"")</f>
        <v/>
      </c>
      <c r="B669" s="146" t="str">
        <f>IF(A669&lt;&gt;"",Schülerdaten!B672,"")</f>
        <v/>
      </c>
      <c r="C669" s="146" t="str">
        <f>IF(AND(A669&lt;&gt;"",Schülerdaten!F672&lt;&gt;""),IF(INDEX(codeclint,MATCH(Schülerdaten!F672,libclint,0))&lt;&gt;"",INDEX(codeclint,MATCH(Schülerdaten!F672,libclint,0)),""),"")</f>
        <v/>
      </c>
      <c r="D669" s="146" t="str">
        <f t="shared" si="30"/>
        <v/>
      </c>
      <c r="E669" s="146" t="str">
        <f>IF(A669&lt;&gt;"",IF(Schülerdaten!G672&lt;&gt;"",IF(Schülerdaten!AB672&lt;&gt;"",IF(Schülerdaten!G672="LOC.ID",CONCATENATE("LOC.",Schülerdaten!AU$5),Schülerdaten!G672),""),""),"")</f>
        <v/>
      </c>
      <c r="F669" s="146" t="str">
        <f>IF(A669&lt;&gt;"",IF(Schülerdaten!H672&lt;&gt;"",Schülerdaten!H672,""),"")</f>
        <v/>
      </c>
      <c r="G669" s="146" t="str">
        <f>IF(AND(A669&lt;&gt;"",Schülerdaten!AC672&lt;&gt;""),IF(Schülerdaten!AC672=TRUE,INDEX(codesex,MATCH(Schülerdaten!I672,libsex,0)),Schülerdaten!I672),"")</f>
        <v/>
      </c>
      <c r="H669" s="147" t="str">
        <f>IF(A669&lt;&gt;"",IF(Schülerdaten!J672&lt;&gt;"",Schülerdaten!J672,""),"")</f>
        <v/>
      </c>
      <c r="I669" s="148" t="str">
        <f>IF(AND(A669&lt;&gt;"",Schülerdaten!AE672&lt;&gt;""),IF(Schülerdaten!AE672=TRUE,INDEX(codenat,MATCH(Schülerdaten!K672,libnat,0)),Schülerdaten!K672),"")</f>
        <v/>
      </c>
      <c r="J669" s="148" t="str">
        <f>IF(AND(A669&lt;&gt;"",Schülerdaten!AF672&lt;&gt;""),IF(Schülerdaten!AF672=TRUE,INDEX(codelangue,MATCH(Schülerdaten!L672,liblangue,0)),Schülerdaten!L672),"")</f>
        <v/>
      </c>
      <c r="K669" s="148" t="str">
        <f>IF(AND(A669&lt;&gt;"",Schülerdaten!AH672&lt;&gt;""),IF(Schülerdaten!AH672=TRUE,IF(INDEX(codegem,MATCH(Schülerdaten!M672,libgem,0))&lt;8000,INDEX(codegem,MATCH(Schülerdaten!M672,libgem,0)),""),Schülerdaten!M672),"")</f>
        <v/>
      </c>
      <c r="L669" s="148" t="str">
        <f>IF(AND(A669&lt;&gt;"",Schülerdaten!AH672&lt;&gt;""),IF(Schülerdaten!AH672=TRUE,INDEX(codegemhist,MATCH(Schülerdaten!M672,libgem,0)),""),"")</f>
        <v/>
      </c>
      <c r="M669" s="148" t="str">
        <f>IF(AND(A669&lt;&gt;"",Schülerdaten!AH672&lt;&gt;""),IF(Schülerdaten!AH672=TRUE,IF(INDEX(codegem,MATCH(Schülerdaten!M672,libgem,0))&gt;=8000,INDEX(codegem,MATCH(Schülerdaten!M672,libgem,0)),""),Schülerdaten!M672),"")</f>
        <v/>
      </c>
      <c r="N669" s="148" t="str">
        <f>IF(AND(A669&lt;&gt;"",Schülerdaten!AI672&lt;&gt;""),IF(Schülerdaten!AI672=TRUE,INDEX(codeschart,MATCH(Schülerdaten!N672,libschart,0)),Schülerdaten!N672),"")</f>
        <v/>
      </c>
      <c r="O669" s="148" t="str">
        <f>IF(AND(A669&lt;&gt;"",Schülerdaten!O672&lt;&gt;""),Schülerdaten!O672,"")</f>
        <v/>
      </c>
      <c r="P669" s="148" t="str">
        <f>IF(AND(A669&lt;&gt;"",Schülerdaten!AK672&lt;&gt;""),IF(Schülerdaten!AK672=TRUE,INDEX(codeform,MATCH(Schülerdaten!P672,libform,0)),Schülerdaten!P672),"")</f>
        <v/>
      </c>
      <c r="Q669" s="148" t="str">
        <f>IF(AND(A669&lt;&gt;"",Schülerdaten!AL672&lt;&gt;""),IF(Schülerdaten!AL672=TRUE,INDEX(codespe,MATCH(Schülerdaten!Q672,libspe,0)),Schülerdaten!Q672),"")</f>
        <v/>
      </c>
      <c r="R669" s="148" t="str">
        <f>IF(AND(A669&lt;&gt;"",OR(Schülerdaten!AM672&lt;&gt;"",Schülerdaten!AT672=FALSE)),IF(Schülerdaten!AM672=TRUE,INDEX(codemp1,MATCH(Schülerdaten!R672,libmp1,0)),IF(Schülerdaten!AT672=FALSE,0,Schülerdaten!R672)),"")</f>
        <v/>
      </c>
      <c r="S669" s="148" t="str">
        <f t="shared" si="31"/>
        <v/>
      </c>
      <c r="T669" s="148" t="str">
        <f t="shared" si="32"/>
        <v/>
      </c>
      <c r="U669" s="148" t="str">
        <f>IF(AND(A669&lt;&gt;"",Schülerdaten!S672&lt;&gt;""),Schülerdaten!S672,"")</f>
        <v/>
      </c>
      <c r="V669" s="148" t="str">
        <f>IF(AND(A669&lt;&gt;"",Schülerdaten!T672&lt;&gt;""),Schülerdaten!T672,"")</f>
        <v/>
      </c>
      <c r="W669" s="148" t="str">
        <f>IF(AND(A669&lt;&gt;"",Schülerdaten!U672&lt;&gt;""),Schülerdaten!U672,"")</f>
        <v/>
      </c>
      <c r="X669" s="148" t="str">
        <f>IF(AND(A669&lt;&gt;"",Schülerdaten!V672&lt;&gt;""),Schülerdaten!V672,"")</f>
        <v/>
      </c>
      <c r="Y669" s="148" t="str">
        <f>IF(AND(A669&lt;&gt;"",Schülerdaten!W672&lt;&gt;""),Schülerdaten!W672,"")</f>
        <v/>
      </c>
      <c r="Z669" s="148" t="str">
        <f>IF(AND(A669&lt;&gt;"",Schülerdaten!X672&lt;&gt;""),Schülerdaten!X672,"")</f>
        <v/>
      </c>
    </row>
    <row r="670" spans="1:26" x14ac:dyDescent="0.2">
      <c r="A670" s="146" t="str">
        <f>IF(OR(Schülerdaten!$C673&lt;&gt;""),Schülerdaten!A673,"")</f>
        <v/>
      </c>
      <c r="B670" s="146" t="str">
        <f>IF(A670&lt;&gt;"",Schülerdaten!B673,"")</f>
        <v/>
      </c>
      <c r="C670" s="146" t="str">
        <f>IF(AND(A670&lt;&gt;"",Schülerdaten!F673&lt;&gt;""),IF(INDEX(codeclint,MATCH(Schülerdaten!F673,libclint,0))&lt;&gt;"",INDEX(codeclint,MATCH(Schülerdaten!F673,libclint,0)),""),"")</f>
        <v/>
      </c>
      <c r="D670" s="146" t="str">
        <f t="shared" si="30"/>
        <v/>
      </c>
      <c r="E670" s="146" t="str">
        <f>IF(A670&lt;&gt;"",IF(Schülerdaten!G673&lt;&gt;"",IF(Schülerdaten!AB673&lt;&gt;"",IF(Schülerdaten!G673="LOC.ID",CONCATENATE("LOC.",Schülerdaten!AU$5),Schülerdaten!G673),""),""),"")</f>
        <v/>
      </c>
      <c r="F670" s="146" t="str">
        <f>IF(A670&lt;&gt;"",IF(Schülerdaten!H673&lt;&gt;"",Schülerdaten!H673,""),"")</f>
        <v/>
      </c>
      <c r="G670" s="146" t="str">
        <f>IF(AND(A670&lt;&gt;"",Schülerdaten!AC673&lt;&gt;""),IF(Schülerdaten!AC673=TRUE,INDEX(codesex,MATCH(Schülerdaten!I673,libsex,0)),Schülerdaten!I673),"")</f>
        <v/>
      </c>
      <c r="H670" s="147" t="str">
        <f>IF(A670&lt;&gt;"",IF(Schülerdaten!J673&lt;&gt;"",Schülerdaten!J673,""),"")</f>
        <v/>
      </c>
      <c r="I670" s="148" t="str">
        <f>IF(AND(A670&lt;&gt;"",Schülerdaten!AE673&lt;&gt;""),IF(Schülerdaten!AE673=TRUE,INDEX(codenat,MATCH(Schülerdaten!K673,libnat,0)),Schülerdaten!K673),"")</f>
        <v/>
      </c>
      <c r="J670" s="148" t="str">
        <f>IF(AND(A670&lt;&gt;"",Schülerdaten!AF673&lt;&gt;""),IF(Schülerdaten!AF673=TRUE,INDEX(codelangue,MATCH(Schülerdaten!L673,liblangue,0)),Schülerdaten!L673),"")</f>
        <v/>
      </c>
      <c r="K670" s="148" t="str">
        <f>IF(AND(A670&lt;&gt;"",Schülerdaten!AH673&lt;&gt;""),IF(Schülerdaten!AH673=TRUE,IF(INDEX(codegem,MATCH(Schülerdaten!M673,libgem,0))&lt;8000,INDEX(codegem,MATCH(Schülerdaten!M673,libgem,0)),""),Schülerdaten!M673),"")</f>
        <v/>
      </c>
      <c r="L670" s="148" t="str">
        <f>IF(AND(A670&lt;&gt;"",Schülerdaten!AH673&lt;&gt;""),IF(Schülerdaten!AH673=TRUE,INDEX(codegemhist,MATCH(Schülerdaten!M673,libgem,0)),""),"")</f>
        <v/>
      </c>
      <c r="M670" s="148" t="str">
        <f>IF(AND(A670&lt;&gt;"",Schülerdaten!AH673&lt;&gt;""),IF(Schülerdaten!AH673=TRUE,IF(INDEX(codegem,MATCH(Schülerdaten!M673,libgem,0))&gt;=8000,INDEX(codegem,MATCH(Schülerdaten!M673,libgem,0)),""),Schülerdaten!M673),"")</f>
        <v/>
      </c>
      <c r="N670" s="148" t="str">
        <f>IF(AND(A670&lt;&gt;"",Schülerdaten!AI673&lt;&gt;""),IF(Schülerdaten!AI673=TRUE,INDEX(codeschart,MATCH(Schülerdaten!N673,libschart,0)),Schülerdaten!N673),"")</f>
        <v/>
      </c>
      <c r="O670" s="148" t="str">
        <f>IF(AND(A670&lt;&gt;"",Schülerdaten!O673&lt;&gt;""),Schülerdaten!O673,"")</f>
        <v/>
      </c>
      <c r="P670" s="148" t="str">
        <f>IF(AND(A670&lt;&gt;"",Schülerdaten!AK673&lt;&gt;""),IF(Schülerdaten!AK673=TRUE,INDEX(codeform,MATCH(Schülerdaten!P673,libform,0)),Schülerdaten!P673),"")</f>
        <v/>
      </c>
      <c r="Q670" s="148" t="str">
        <f>IF(AND(A670&lt;&gt;"",Schülerdaten!AL673&lt;&gt;""),IF(Schülerdaten!AL673=TRUE,INDEX(codespe,MATCH(Schülerdaten!Q673,libspe,0)),Schülerdaten!Q673),"")</f>
        <v/>
      </c>
      <c r="R670" s="148" t="str">
        <f>IF(AND(A670&lt;&gt;"",OR(Schülerdaten!AM673&lt;&gt;"",Schülerdaten!AT673=FALSE)),IF(Schülerdaten!AM673=TRUE,INDEX(codemp1,MATCH(Schülerdaten!R673,libmp1,0)),IF(Schülerdaten!AT673=FALSE,0,Schülerdaten!R673)),"")</f>
        <v/>
      </c>
      <c r="S670" s="148" t="str">
        <f t="shared" si="31"/>
        <v/>
      </c>
      <c r="T670" s="148" t="str">
        <f t="shared" si="32"/>
        <v/>
      </c>
      <c r="U670" s="148" t="str">
        <f>IF(AND(A670&lt;&gt;"",Schülerdaten!S673&lt;&gt;""),Schülerdaten!S673,"")</f>
        <v/>
      </c>
      <c r="V670" s="148" t="str">
        <f>IF(AND(A670&lt;&gt;"",Schülerdaten!T673&lt;&gt;""),Schülerdaten!T673,"")</f>
        <v/>
      </c>
      <c r="W670" s="148" t="str">
        <f>IF(AND(A670&lt;&gt;"",Schülerdaten!U673&lt;&gt;""),Schülerdaten!U673,"")</f>
        <v/>
      </c>
      <c r="X670" s="148" t="str">
        <f>IF(AND(A670&lt;&gt;"",Schülerdaten!V673&lt;&gt;""),Schülerdaten!V673,"")</f>
        <v/>
      </c>
      <c r="Y670" s="148" t="str">
        <f>IF(AND(A670&lt;&gt;"",Schülerdaten!W673&lt;&gt;""),Schülerdaten!W673,"")</f>
        <v/>
      </c>
      <c r="Z670" s="148" t="str">
        <f>IF(AND(A670&lt;&gt;"",Schülerdaten!X673&lt;&gt;""),Schülerdaten!X673,"")</f>
        <v/>
      </c>
    </row>
    <row r="671" spans="1:26" x14ac:dyDescent="0.2">
      <c r="A671" s="146" t="str">
        <f>IF(OR(Schülerdaten!$C674&lt;&gt;""),Schülerdaten!A674,"")</f>
        <v/>
      </c>
      <c r="B671" s="146" t="str">
        <f>IF(A671&lt;&gt;"",Schülerdaten!B674,"")</f>
        <v/>
      </c>
      <c r="C671" s="146" t="str">
        <f>IF(AND(A671&lt;&gt;"",Schülerdaten!F674&lt;&gt;""),IF(INDEX(codeclint,MATCH(Schülerdaten!F674,libclint,0))&lt;&gt;"",INDEX(codeclint,MATCH(Schülerdaten!F674,libclint,0)),""),"")</f>
        <v/>
      </c>
      <c r="D671" s="146" t="str">
        <f t="shared" si="30"/>
        <v/>
      </c>
      <c r="E671" s="146" t="str">
        <f>IF(A671&lt;&gt;"",IF(Schülerdaten!G674&lt;&gt;"",IF(Schülerdaten!AB674&lt;&gt;"",IF(Schülerdaten!G674="LOC.ID",CONCATENATE("LOC.",Schülerdaten!AU$5),Schülerdaten!G674),""),""),"")</f>
        <v/>
      </c>
      <c r="F671" s="146" t="str">
        <f>IF(A671&lt;&gt;"",IF(Schülerdaten!H674&lt;&gt;"",Schülerdaten!H674,""),"")</f>
        <v/>
      </c>
      <c r="G671" s="146" t="str">
        <f>IF(AND(A671&lt;&gt;"",Schülerdaten!AC674&lt;&gt;""),IF(Schülerdaten!AC674=TRUE,INDEX(codesex,MATCH(Schülerdaten!I674,libsex,0)),Schülerdaten!I674),"")</f>
        <v/>
      </c>
      <c r="H671" s="147" t="str">
        <f>IF(A671&lt;&gt;"",IF(Schülerdaten!J674&lt;&gt;"",Schülerdaten!J674,""),"")</f>
        <v/>
      </c>
      <c r="I671" s="148" t="str">
        <f>IF(AND(A671&lt;&gt;"",Schülerdaten!AE674&lt;&gt;""),IF(Schülerdaten!AE674=TRUE,INDEX(codenat,MATCH(Schülerdaten!K674,libnat,0)),Schülerdaten!K674),"")</f>
        <v/>
      </c>
      <c r="J671" s="148" t="str">
        <f>IF(AND(A671&lt;&gt;"",Schülerdaten!AF674&lt;&gt;""),IF(Schülerdaten!AF674=TRUE,INDEX(codelangue,MATCH(Schülerdaten!L674,liblangue,0)),Schülerdaten!L674),"")</f>
        <v/>
      </c>
      <c r="K671" s="148" t="str">
        <f>IF(AND(A671&lt;&gt;"",Schülerdaten!AH674&lt;&gt;""),IF(Schülerdaten!AH674=TRUE,IF(INDEX(codegem,MATCH(Schülerdaten!M674,libgem,0))&lt;8000,INDEX(codegem,MATCH(Schülerdaten!M674,libgem,0)),""),Schülerdaten!M674),"")</f>
        <v/>
      </c>
      <c r="L671" s="148" t="str">
        <f>IF(AND(A671&lt;&gt;"",Schülerdaten!AH674&lt;&gt;""),IF(Schülerdaten!AH674=TRUE,INDEX(codegemhist,MATCH(Schülerdaten!M674,libgem,0)),""),"")</f>
        <v/>
      </c>
      <c r="M671" s="148" t="str">
        <f>IF(AND(A671&lt;&gt;"",Schülerdaten!AH674&lt;&gt;""),IF(Schülerdaten!AH674=TRUE,IF(INDEX(codegem,MATCH(Schülerdaten!M674,libgem,0))&gt;=8000,INDEX(codegem,MATCH(Schülerdaten!M674,libgem,0)),""),Schülerdaten!M674),"")</f>
        <v/>
      </c>
      <c r="N671" s="148" t="str">
        <f>IF(AND(A671&lt;&gt;"",Schülerdaten!AI674&lt;&gt;""),IF(Schülerdaten!AI674=TRUE,INDEX(codeschart,MATCH(Schülerdaten!N674,libschart,0)),Schülerdaten!N674),"")</f>
        <v/>
      </c>
      <c r="O671" s="148" t="str">
        <f>IF(AND(A671&lt;&gt;"",Schülerdaten!O674&lt;&gt;""),Schülerdaten!O674,"")</f>
        <v/>
      </c>
      <c r="P671" s="148" t="str">
        <f>IF(AND(A671&lt;&gt;"",Schülerdaten!AK674&lt;&gt;""),IF(Schülerdaten!AK674=TRUE,INDEX(codeform,MATCH(Schülerdaten!P674,libform,0)),Schülerdaten!P674),"")</f>
        <v/>
      </c>
      <c r="Q671" s="148" t="str">
        <f>IF(AND(A671&lt;&gt;"",Schülerdaten!AL674&lt;&gt;""),IF(Schülerdaten!AL674=TRUE,INDEX(codespe,MATCH(Schülerdaten!Q674,libspe,0)),Schülerdaten!Q674),"")</f>
        <v/>
      </c>
      <c r="R671" s="148" t="str">
        <f>IF(AND(A671&lt;&gt;"",OR(Schülerdaten!AM674&lt;&gt;"",Schülerdaten!AT674=FALSE)),IF(Schülerdaten!AM674=TRUE,INDEX(codemp1,MATCH(Schülerdaten!R674,libmp1,0)),IF(Schülerdaten!AT674=FALSE,0,Schülerdaten!R674)),"")</f>
        <v/>
      </c>
      <c r="S671" s="148" t="str">
        <f t="shared" si="31"/>
        <v/>
      </c>
      <c r="T671" s="148" t="str">
        <f t="shared" si="32"/>
        <v/>
      </c>
      <c r="U671" s="148" t="str">
        <f>IF(AND(A671&lt;&gt;"",Schülerdaten!S674&lt;&gt;""),Schülerdaten!S674,"")</f>
        <v/>
      </c>
      <c r="V671" s="148" t="str">
        <f>IF(AND(A671&lt;&gt;"",Schülerdaten!T674&lt;&gt;""),Schülerdaten!T674,"")</f>
        <v/>
      </c>
      <c r="W671" s="148" t="str">
        <f>IF(AND(A671&lt;&gt;"",Schülerdaten!U674&lt;&gt;""),Schülerdaten!U674,"")</f>
        <v/>
      </c>
      <c r="X671" s="148" t="str">
        <f>IF(AND(A671&lt;&gt;"",Schülerdaten!V674&lt;&gt;""),Schülerdaten!V674,"")</f>
        <v/>
      </c>
      <c r="Y671" s="148" t="str">
        <f>IF(AND(A671&lt;&gt;"",Schülerdaten!W674&lt;&gt;""),Schülerdaten!W674,"")</f>
        <v/>
      </c>
      <c r="Z671" s="148" t="str">
        <f>IF(AND(A671&lt;&gt;"",Schülerdaten!X674&lt;&gt;""),Schülerdaten!X674,"")</f>
        <v/>
      </c>
    </row>
    <row r="672" spans="1:26" x14ac:dyDescent="0.2">
      <c r="A672" s="146" t="str">
        <f>IF(OR(Schülerdaten!$C675&lt;&gt;""),Schülerdaten!A675,"")</f>
        <v/>
      </c>
      <c r="B672" s="146" t="str">
        <f>IF(A672&lt;&gt;"",Schülerdaten!B675,"")</f>
        <v/>
      </c>
      <c r="C672" s="146" t="str">
        <f>IF(AND(A672&lt;&gt;"",Schülerdaten!F675&lt;&gt;""),IF(INDEX(codeclint,MATCH(Schülerdaten!F675,libclint,0))&lt;&gt;"",INDEX(codeclint,MATCH(Schülerdaten!F675,libclint,0)),""),"")</f>
        <v/>
      </c>
      <c r="D672" s="146" t="str">
        <f t="shared" si="30"/>
        <v/>
      </c>
      <c r="E672" s="146" t="str">
        <f>IF(A672&lt;&gt;"",IF(Schülerdaten!G675&lt;&gt;"",IF(Schülerdaten!AB675&lt;&gt;"",IF(Schülerdaten!G675="LOC.ID",CONCATENATE("LOC.",Schülerdaten!AU$5),Schülerdaten!G675),""),""),"")</f>
        <v/>
      </c>
      <c r="F672" s="146" t="str">
        <f>IF(A672&lt;&gt;"",IF(Schülerdaten!H675&lt;&gt;"",Schülerdaten!H675,""),"")</f>
        <v/>
      </c>
      <c r="G672" s="146" t="str">
        <f>IF(AND(A672&lt;&gt;"",Schülerdaten!AC675&lt;&gt;""),IF(Schülerdaten!AC675=TRUE,INDEX(codesex,MATCH(Schülerdaten!I675,libsex,0)),Schülerdaten!I675),"")</f>
        <v/>
      </c>
      <c r="H672" s="147" t="str">
        <f>IF(A672&lt;&gt;"",IF(Schülerdaten!J675&lt;&gt;"",Schülerdaten!J675,""),"")</f>
        <v/>
      </c>
      <c r="I672" s="148" t="str">
        <f>IF(AND(A672&lt;&gt;"",Schülerdaten!AE675&lt;&gt;""),IF(Schülerdaten!AE675=TRUE,INDEX(codenat,MATCH(Schülerdaten!K675,libnat,0)),Schülerdaten!K675),"")</f>
        <v/>
      </c>
      <c r="J672" s="148" t="str">
        <f>IF(AND(A672&lt;&gt;"",Schülerdaten!AF675&lt;&gt;""),IF(Schülerdaten!AF675=TRUE,INDEX(codelangue,MATCH(Schülerdaten!L675,liblangue,0)),Schülerdaten!L675),"")</f>
        <v/>
      </c>
      <c r="K672" s="148" t="str">
        <f>IF(AND(A672&lt;&gt;"",Schülerdaten!AH675&lt;&gt;""),IF(Schülerdaten!AH675=TRUE,IF(INDEX(codegem,MATCH(Schülerdaten!M675,libgem,0))&lt;8000,INDEX(codegem,MATCH(Schülerdaten!M675,libgem,0)),""),Schülerdaten!M675),"")</f>
        <v/>
      </c>
      <c r="L672" s="148" t="str">
        <f>IF(AND(A672&lt;&gt;"",Schülerdaten!AH675&lt;&gt;""),IF(Schülerdaten!AH675=TRUE,INDEX(codegemhist,MATCH(Schülerdaten!M675,libgem,0)),""),"")</f>
        <v/>
      </c>
      <c r="M672" s="148" t="str">
        <f>IF(AND(A672&lt;&gt;"",Schülerdaten!AH675&lt;&gt;""),IF(Schülerdaten!AH675=TRUE,IF(INDEX(codegem,MATCH(Schülerdaten!M675,libgem,0))&gt;=8000,INDEX(codegem,MATCH(Schülerdaten!M675,libgem,0)),""),Schülerdaten!M675),"")</f>
        <v/>
      </c>
      <c r="N672" s="148" t="str">
        <f>IF(AND(A672&lt;&gt;"",Schülerdaten!AI675&lt;&gt;""),IF(Schülerdaten!AI675=TRUE,INDEX(codeschart,MATCH(Schülerdaten!N675,libschart,0)),Schülerdaten!N675),"")</f>
        <v/>
      </c>
      <c r="O672" s="148" t="str">
        <f>IF(AND(A672&lt;&gt;"",Schülerdaten!O675&lt;&gt;""),Schülerdaten!O675,"")</f>
        <v/>
      </c>
      <c r="P672" s="148" t="str">
        <f>IF(AND(A672&lt;&gt;"",Schülerdaten!AK675&lt;&gt;""),IF(Schülerdaten!AK675=TRUE,INDEX(codeform,MATCH(Schülerdaten!P675,libform,0)),Schülerdaten!P675),"")</f>
        <v/>
      </c>
      <c r="Q672" s="148" t="str">
        <f>IF(AND(A672&lt;&gt;"",Schülerdaten!AL675&lt;&gt;""),IF(Schülerdaten!AL675=TRUE,INDEX(codespe,MATCH(Schülerdaten!Q675,libspe,0)),Schülerdaten!Q675),"")</f>
        <v/>
      </c>
      <c r="R672" s="148" t="str">
        <f>IF(AND(A672&lt;&gt;"",OR(Schülerdaten!AM675&lt;&gt;"",Schülerdaten!AT675=FALSE)),IF(Schülerdaten!AM675=TRUE,INDEX(codemp1,MATCH(Schülerdaten!R675,libmp1,0)),IF(Schülerdaten!AT675=FALSE,0,Schülerdaten!R675)),"")</f>
        <v/>
      </c>
      <c r="S672" s="148" t="str">
        <f t="shared" si="31"/>
        <v/>
      </c>
      <c r="T672" s="148" t="str">
        <f t="shared" si="32"/>
        <v/>
      </c>
      <c r="U672" s="148" t="str">
        <f>IF(AND(A672&lt;&gt;"",Schülerdaten!S675&lt;&gt;""),Schülerdaten!S675,"")</f>
        <v/>
      </c>
      <c r="V672" s="148" t="str">
        <f>IF(AND(A672&lt;&gt;"",Schülerdaten!T675&lt;&gt;""),Schülerdaten!T675,"")</f>
        <v/>
      </c>
      <c r="W672" s="148" t="str">
        <f>IF(AND(A672&lt;&gt;"",Schülerdaten!U675&lt;&gt;""),Schülerdaten!U675,"")</f>
        <v/>
      </c>
      <c r="X672" s="148" t="str">
        <f>IF(AND(A672&lt;&gt;"",Schülerdaten!V675&lt;&gt;""),Schülerdaten!V675,"")</f>
        <v/>
      </c>
      <c r="Y672" s="148" t="str">
        <f>IF(AND(A672&lt;&gt;"",Schülerdaten!W675&lt;&gt;""),Schülerdaten!W675,"")</f>
        <v/>
      </c>
      <c r="Z672" s="148" t="str">
        <f>IF(AND(A672&lt;&gt;"",Schülerdaten!X675&lt;&gt;""),Schülerdaten!X675,"")</f>
        <v/>
      </c>
    </row>
    <row r="673" spans="1:26" x14ac:dyDescent="0.2">
      <c r="A673" s="146" t="str">
        <f>IF(OR(Schülerdaten!$C676&lt;&gt;""),Schülerdaten!A676,"")</f>
        <v/>
      </c>
      <c r="B673" s="146" t="str">
        <f>IF(A673&lt;&gt;"",Schülerdaten!B676,"")</f>
        <v/>
      </c>
      <c r="C673" s="146" t="str">
        <f>IF(AND(A673&lt;&gt;"",Schülerdaten!F676&lt;&gt;""),IF(INDEX(codeclint,MATCH(Schülerdaten!F676,libclint,0))&lt;&gt;"",INDEX(codeclint,MATCH(Schülerdaten!F676,libclint,0)),""),"")</f>
        <v/>
      </c>
      <c r="D673" s="146" t="str">
        <f t="shared" si="30"/>
        <v/>
      </c>
      <c r="E673" s="146" t="str">
        <f>IF(A673&lt;&gt;"",IF(Schülerdaten!G676&lt;&gt;"",IF(Schülerdaten!AB676&lt;&gt;"",IF(Schülerdaten!G676="LOC.ID",CONCATENATE("LOC.",Schülerdaten!AU$5),Schülerdaten!G676),""),""),"")</f>
        <v/>
      </c>
      <c r="F673" s="146" t="str">
        <f>IF(A673&lt;&gt;"",IF(Schülerdaten!H676&lt;&gt;"",Schülerdaten!H676,""),"")</f>
        <v/>
      </c>
      <c r="G673" s="146" t="str">
        <f>IF(AND(A673&lt;&gt;"",Schülerdaten!AC676&lt;&gt;""),IF(Schülerdaten!AC676=TRUE,INDEX(codesex,MATCH(Schülerdaten!I676,libsex,0)),Schülerdaten!I676),"")</f>
        <v/>
      </c>
      <c r="H673" s="147" t="str">
        <f>IF(A673&lt;&gt;"",IF(Schülerdaten!J676&lt;&gt;"",Schülerdaten!J676,""),"")</f>
        <v/>
      </c>
      <c r="I673" s="148" t="str">
        <f>IF(AND(A673&lt;&gt;"",Schülerdaten!AE676&lt;&gt;""),IF(Schülerdaten!AE676=TRUE,INDEX(codenat,MATCH(Schülerdaten!K676,libnat,0)),Schülerdaten!K676),"")</f>
        <v/>
      </c>
      <c r="J673" s="148" t="str">
        <f>IF(AND(A673&lt;&gt;"",Schülerdaten!AF676&lt;&gt;""),IF(Schülerdaten!AF676=TRUE,INDEX(codelangue,MATCH(Schülerdaten!L676,liblangue,0)),Schülerdaten!L676),"")</f>
        <v/>
      </c>
      <c r="K673" s="148" t="str">
        <f>IF(AND(A673&lt;&gt;"",Schülerdaten!AH676&lt;&gt;""),IF(Schülerdaten!AH676=TRUE,IF(INDEX(codegem,MATCH(Schülerdaten!M676,libgem,0))&lt;8000,INDEX(codegem,MATCH(Schülerdaten!M676,libgem,0)),""),Schülerdaten!M676),"")</f>
        <v/>
      </c>
      <c r="L673" s="148" t="str">
        <f>IF(AND(A673&lt;&gt;"",Schülerdaten!AH676&lt;&gt;""),IF(Schülerdaten!AH676=TRUE,INDEX(codegemhist,MATCH(Schülerdaten!M676,libgem,0)),""),"")</f>
        <v/>
      </c>
      <c r="M673" s="148" t="str">
        <f>IF(AND(A673&lt;&gt;"",Schülerdaten!AH676&lt;&gt;""),IF(Schülerdaten!AH676=TRUE,IF(INDEX(codegem,MATCH(Schülerdaten!M676,libgem,0))&gt;=8000,INDEX(codegem,MATCH(Schülerdaten!M676,libgem,0)),""),Schülerdaten!M676),"")</f>
        <v/>
      </c>
      <c r="N673" s="148" t="str">
        <f>IF(AND(A673&lt;&gt;"",Schülerdaten!AI676&lt;&gt;""),IF(Schülerdaten!AI676=TRUE,INDEX(codeschart,MATCH(Schülerdaten!N676,libschart,0)),Schülerdaten!N676),"")</f>
        <v/>
      </c>
      <c r="O673" s="148" t="str">
        <f>IF(AND(A673&lt;&gt;"",Schülerdaten!O676&lt;&gt;""),Schülerdaten!O676,"")</f>
        <v/>
      </c>
      <c r="P673" s="148" t="str">
        <f>IF(AND(A673&lt;&gt;"",Schülerdaten!AK676&lt;&gt;""),IF(Schülerdaten!AK676=TRUE,INDEX(codeform,MATCH(Schülerdaten!P676,libform,0)),Schülerdaten!P676),"")</f>
        <v/>
      </c>
      <c r="Q673" s="148" t="str">
        <f>IF(AND(A673&lt;&gt;"",Schülerdaten!AL676&lt;&gt;""),IF(Schülerdaten!AL676=TRUE,INDEX(codespe,MATCH(Schülerdaten!Q676,libspe,0)),Schülerdaten!Q676),"")</f>
        <v/>
      </c>
      <c r="R673" s="148" t="str">
        <f>IF(AND(A673&lt;&gt;"",OR(Schülerdaten!AM676&lt;&gt;"",Schülerdaten!AT676=FALSE)),IF(Schülerdaten!AM676=TRUE,INDEX(codemp1,MATCH(Schülerdaten!R676,libmp1,0)),IF(Schülerdaten!AT676=FALSE,0,Schülerdaten!R676)),"")</f>
        <v/>
      </c>
      <c r="S673" s="148" t="str">
        <f t="shared" si="31"/>
        <v/>
      </c>
      <c r="T673" s="148" t="str">
        <f t="shared" si="32"/>
        <v/>
      </c>
      <c r="U673" s="148" t="str">
        <f>IF(AND(A673&lt;&gt;"",Schülerdaten!S676&lt;&gt;""),Schülerdaten!S676,"")</f>
        <v/>
      </c>
      <c r="V673" s="148" t="str">
        <f>IF(AND(A673&lt;&gt;"",Schülerdaten!T676&lt;&gt;""),Schülerdaten!T676,"")</f>
        <v/>
      </c>
      <c r="W673" s="148" t="str">
        <f>IF(AND(A673&lt;&gt;"",Schülerdaten!U676&lt;&gt;""),Schülerdaten!U676,"")</f>
        <v/>
      </c>
      <c r="X673" s="148" t="str">
        <f>IF(AND(A673&lt;&gt;"",Schülerdaten!V676&lt;&gt;""),Schülerdaten!V676,"")</f>
        <v/>
      </c>
      <c r="Y673" s="148" t="str">
        <f>IF(AND(A673&lt;&gt;"",Schülerdaten!W676&lt;&gt;""),Schülerdaten!W676,"")</f>
        <v/>
      </c>
      <c r="Z673" s="148" t="str">
        <f>IF(AND(A673&lt;&gt;"",Schülerdaten!X676&lt;&gt;""),Schülerdaten!X676,"")</f>
        <v/>
      </c>
    </row>
    <row r="674" spans="1:26" x14ac:dyDescent="0.2">
      <c r="A674" s="146" t="str">
        <f>IF(OR(Schülerdaten!$C677&lt;&gt;""),Schülerdaten!A677,"")</f>
        <v/>
      </c>
      <c r="B674" s="146" t="str">
        <f>IF(A674&lt;&gt;"",Schülerdaten!B677,"")</f>
        <v/>
      </c>
      <c r="C674" s="146" t="str">
        <f>IF(AND(A674&lt;&gt;"",Schülerdaten!F677&lt;&gt;""),IF(INDEX(codeclint,MATCH(Schülerdaten!F677,libclint,0))&lt;&gt;"",INDEX(codeclint,MATCH(Schülerdaten!F677,libclint,0)),""),"")</f>
        <v/>
      </c>
      <c r="D674" s="146" t="str">
        <f t="shared" si="30"/>
        <v/>
      </c>
      <c r="E674" s="146" t="str">
        <f>IF(A674&lt;&gt;"",IF(Schülerdaten!G677&lt;&gt;"",IF(Schülerdaten!AB677&lt;&gt;"",IF(Schülerdaten!G677="LOC.ID",CONCATENATE("LOC.",Schülerdaten!AU$5),Schülerdaten!G677),""),""),"")</f>
        <v/>
      </c>
      <c r="F674" s="146" t="str">
        <f>IF(A674&lt;&gt;"",IF(Schülerdaten!H677&lt;&gt;"",Schülerdaten!H677,""),"")</f>
        <v/>
      </c>
      <c r="G674" s="146" t="str">
        <f>IF(AND(A674&lt;&gt;"",Schülerdaten!AC677&lt;&gt;""),IF(Schülerdaten!AC677=TRUE,INDEX(codesex,MATCH(Schülerdaten!I677,libsex,0)),Schülerdaten!I677),"")</f>
        <v/>
      </c>
      <c r="H674" s="147" t="str">
        <f>IF(A674&lt;&gt;"",IF(Schülerdaten!J677&lt;&gt;"",Schülerdaten!J677,""),"")</f>
        <v/>
      </c>
      <c r="I674" s="148" t="str">
        <f>IF(AND(A674&lt;&gt;"",Schülerdaten!AE677&lt;&gt;""),IF(Schülerdaten!AE677=TRUE,INDEX(codenat,MATCH(Schülerdaten!K677,libnat,0)),Schülerdaten!K677),"")</f>
        <v/>
      </c>
      <c r="J674" s="148" t="str">
        <f>IF(AND(A674&lt;&gt;"",Schülerdaten!AF677&lt;&gt;""),IF(Schülerdaten!AF677=TRUE,INDEX(codelangue,MATCH(Schülerdaten!L677,liblangue,0)),Schülerdaten!L677),"")</f>
        <v/>
      </c>
      <c r="K674" s="148" t="str">
        <f>IF(AND(A674&lt;&gt;"",Schülerdaten!AH677&lt;&gt;""),IF(Schülerdaten!AH677=TRUE,IF(INDEX(codegem,MATCH(Schülerdaten!M677,libgem,0))&lt;8000,INDEX(codegem,MATCH(Schülerdaten!M677,libgem,0)),""),Schülerdaten!M677),"")</f>
        <v/>
      </c>
      <c r="L674" s="148" t="str">
        <f>IF(AND(A674&lt;&gt;"",Schülerdaten!AH677&lt;&gt;""),IF(Schülerdaten!AH677=TRUE,INDEX(codegemhist,MATCH(Schülerdaten!M677,libgem,0)),""),"")</f>
        <v/>
      </c>
      <c r="M674" s="148" t="str">
        <f>IF(AND(A674&lt;&gt;"",Schülerdaten!AH677&lt;&gt;""),IF(Schülerdaten!AH677=TRUE,IF(INDEX(codegem,MATCH(Schülerdaten!M677,libgem,0))&gt;=8000,INDEX(codegem,MATCH(Schülerdaten!M677,libgem,0)),""),Schülerdaten!M677),"")</f>
        <v/>
      </c>
      <c r="N674" s="148" t="str">
        <f>IF(AND(A674&lt;&gt;"",Schülerdaten!AI677&lt;&gt;""),IF(Schülerdaten!AI677=TRUE,INDEX(codeschart,MATCH(Schülerdaten!N677,libschart,0)),Schülerdaten!N677),"")</f>
        <v/>
      </c>
      <c r="O674" s="148" t="str">
        <f>IF(AND(A674&lt;&gt;"",Schülerdaten!O677&lt;&gt;""),Schülerdaten!O677,"")</f>
        <v/>
      </c>
      <c r="P674" s="148" t="str">
        <f>IF(AND(A674&lt;&gt;"",Schülerdaten!AK677&lt;&gt;""),IF(Schülerdaten!AK677=TRUE,INDEX(codeform,MATCH(Schülerdaten!P677,libform,0)),Schülerdaten!P677),"")</f>
        <v/>
      </c>
      <c r="Q674" s="148" t="str">
        <f>IF(AND(A674&lt;&gt;"",Schülerdaten!AL677&lt;&gt;""),IF(Schülerdaten!AL677=TRUE,INDEX(codespe,MATCH(Schülerdaten!Q677,libspe,0)),Schülerdaten!Q677),"")</f>
        <v/>
      </c>
      <c r="R674" s="148" t="str">
        <f>IF(AND(A674&lt;&gt;"",OR(Schülerdaten!AM677&lt;&gt;"",Schülerdaten!AT677=FALSE)),IF(Schülerdaten!AM677=TRUE,INDEX(codemp1,MATCH(Schülerdaten!R677,libmp1,0)),IF(Schülerdaten!AT677=FALSE,0,Schülerdaten!R677)),"")</f>
        <v/>
      </c>
      <c r="S674" s="148" t="str">
        <f t="shared" si="31"/>
        <v/>
      </c>
      <c r="T674" s="148" t="str">
        <f t="shared" si="32"/>
        <v/>
      </c>
      <c r="U674" s="148" t="str">
        <f>IF(AND(A674&lt;&gt;"",Schülerdaten!S677&lt;&gt;""),Schülerdaten!S677,"")</f>
        <v/>
      </c>
      <c r="V674" s="148" t="str">
        <f>IF(AND(A674&lt;&gt;"",Schülerdaten!T677&lt;&gt;""),Schülerdaten!T677,"")</f>
        <v/>
      </c>
      <c r="W674" s="148" t="str">
        <f>IF(AND(A674&lt;&gt;"",Schülerdaten!U677&lt;&gt;""),Schülerdaten!U677,"")</f>
        <v/>
      </c>
      <c r="X674" s="148" t="str">
        <f>IF(AND(A674&lt;&gt;"",Schülerdaten!V677&lt;&gt;""),Schülerdaten!V677,"")</f>
        <v/>
      </c>
      <c r="Y674" s="148" t="str">
        <f>IF(AND(A674&lt;&gt;"",Schülerdaten!W677&lt;&gt;""),Schülerdaten!W677,"")</f>
        <v/>
      </c>
      <c r="Z674" s="148" t="str">
        <f>IF(AND(A674&lt;&gt;"",Schülerdaten!X677&lt;&gt;""),Schülerdaten!X677,"")</f>
        <v/>
      </c>
    </row>
    <row r="675" spans="1:26" x14ac:dyDescent="0.2">
      <c r="A675" s="146" t="str">
        <f>IF(OR(Schülerdaten!$C678&lt;&gt;""),Schülerdaten!A678,"")</f>
        <v/>
      </c>
      <c r="B675" s="146" t="str">
        <f>IF(A675&lt;&gt;"",Schülerdaten!B678,"")</f>
        <v/>
      </c>
      <c r="C675" s="146" t="str">
        <f>IF(AND(A675&lt;&gt;"",Schülerdaten!F678&lt;&gt;""),IF(INDEX(codeclint,MATCH(Schülerdaten!F678,libclint,0))&lt;&gt;"",INDEX(codeclint,MATCH(Schülerdaten!F678,libclint,0)),""),"")</f>
        <v/>
      </c>
      <c r="D675" s="146" t="str">
        <f t="shared" si="30"/>
        <v/>
      </c>
      <c r="E675" s="146" t="str">
        <f>IF(A675&lt;&gt;"",IF(Schülerdaten!G678&lt;&gt;"",IF(Schülerdaten!AB678&lt;&gt;"",IF(Schülerdaten!G678="LOC.ID",CONCATENATE("LOC.",Schülerdaten!AU$5),Schülerdaten!G678),""),""),"")</f>
        <v/>
      </c>
      <c r="F675" s="146" t="str">
        <f>IF(A675&lt;&gt;"",IF(Schülerdaten!H678&lt;&gt;"",Schülerdaten!H678,""),"")</f>
        <v/>
      </c>
      <c r="G675" s="146" t="str">
        <f>IF(AND(A675&lt;&gt;"",Schülerdaten!AC678&lt;&gt;""),IF(Schülerdaten!AC678=TRUE,INDEX(codesex,MATCH(Schülerdaten!I678,libsex,0)),Schülerdaten!I678),"")</f>
        <v/>
      </c>
      <c r="H675" s="147" t="str">
        <f>IF(A675&lt;&gt;"",IF(Schülerdaten!J678&lt;&gt;"",Schülerdaten!J678,""),"")</f>
        <v/>
      </c>
      <c r="I675" s="148" t="str">
        <f>IF(AND(A675&lt;&gt;"",Schülerdaten!AE678&lt;&gt;""),IF(Schülerdaten!AE678=TRUE,INDEX(codenat,MATCH(Schülerdaten!K678,libnat,0)),Schülerdaten!K678),"")</f>
        <v/>
      </c>
      <c r="J675" s="148" t="str">
        <f>IF(AND(A675&lt;&gt;"",Schülerdaten!AF678&lt;&gt;""),IF(Schülerdaten!AF678=TRUE,INDEX(codelangue,MATCH(Schülerdaten!L678,liblangue,0)),Schülerdaten!L678),"")</f>
        <v/>
      </c>
      <c r="K675" s="148" t="str">
        <f>IF(AND(A675&lt;&gt;"",Schülerdaten!AH678&lt;&gt;""),IF(Schülerdaten!AH678=TRUE,IF(INDEX(codegem,MATCH(Schülerdaten!M678,libgem,0))&lt;8000,INDEX(codegem,MATCH(Schülerdaten!M678,libgem,0)),""),Schülerdaten!M678),"")</f>
        <v/>
      </c>
      <c r="L675" s="148" t="str">
        <f>IF(AND(A675&lt;&gt;"",Schülerdaten!AH678&lt;&gt;""),IF(Schülerdaten!AH678=TRUE,INDEX(codegemhist,MATCH(Schülerdaten!M678,libgem,0)),""),"")</f>
        <v/>
      </c>
      <c r="M675" s="148" t="str">
        <f>IF(AND(A675&lt;&gt;"",Schülerdaten!AH678&lt;&gt;""),IF(Schülerdaten!AH678=TRUE,IF(INDEX(codegem,MATCH(Schülerdaten!M678,libgem,0))&gt;=8000,INDEX(codegem,MATCH(Schülerdaten!M678,libgem,0)),""),Schülerdaten!M678),"")</f>
        <v/>
      </c>
      <c r="N675" s="148" t="str">
        <f>IF(AND(A675&lt;&gt;"",Schülerdaten!AI678&lt;&gt;""),IF(Schülerdaten!AI678=TRUE,INDEX(codeschart,MATCH(Schülerdaten!N678,libschart,0)),Schülerdaten!N678),"")</f>
        <v/>
      </c>
      <c r="O675" s="148" t="str">
        <f>IF(AND(A675&lt;&gt;"",Schülerdaten!O678&lt;&gt;""),Schülerdaten!O678,"")</f>
        <v/>
      </c>
      <c r="P675" s="148" t="str">
        <f>IF(AND(A675&lt;&gt;"",Schülerdaten!AK678&lt;&gt;""),IF(Schülerdaten!AK678=TRUE,INDEX(codeform,MATCH(Schülerdaten!P678,libform,0)),Schülerdaten!P678),"")</f>
        <v/>
      </c>
      <c r="Q675" s="148" t="str">
        <f>IF(AND(A675&lt;&gt;"",Schülerdaten!AL678&lt;&gt;""),IF(Schülerdaten!AL678=TRUE,INDEX(codespe,MATCH(Schülerdaten!Q678,libspe,0)),Schülerdaten!Q678),"")</f>
        <v/>
      </c>
      <c r="R675" s="148" t="str">
        <f>IF(AND(A675&lt;&gt;"",OR(Schülerdaten!AM678&lt;&gt;"",Schülerdaten!AT678=FALSE)),IF(Schülerdaten!AM678=TRUE,INDEX(codemp1,MATCH(Schülerdaten!R678,libmp1,0)),IF(Schülerdaten!AT678=FALSE,0,Schülerdaten!R678)),"")</f>
        <v/>
      </c>
      <c r="S675" s="148" t="str">
        <f t="shared" si="31"/>
        <v/>
      </c>
      <c r="T675" s="148" t="str">
        <f t="shared" si="32"/>
        <v/>
      </c>
      <c r="U675" s="148" t="str">
        <f>IF(AND(A675&lt;&gt;"",Schülerdaten!S678&lt;&gt;""),Schülerdaten!S678,"")</f>
        <v/>
      </c>
      <c r="V675" s="148" t="str">
        <f>IF(AND(A675&lt;&gt;"",Schülerdaten!T678&lt;&gt;""),Schülerdaten!T678,"")</f>
        <v/>
      </c>
      <c r="W675" s="148" t="str">
        <f>IF(AND(A675&lt;&gt;"",Schülerdaten!U678&lt;&gt;""),Schülerdaten!U678,"")</f>
        <v/>
      </c>
      <c r="X675" s="148" t="str">
        <f>IF(AND(A675&lt;&gt;"",Schülerdaten!V678&lt;&gt;""),Schülerdaten!V678,"")</f>
        <v/>
      </c>
      <c r="Y675" s="148" t="str">
        <f>IF(AND(A675&lt;&gt;"",Schülerdaten!W678&lt;&gt;""),Schülerdaten!W678,"")</f>
        <v/>
      </c>
      <c r="Z675" s="148" t="str">
        <f>IF(AND(A675&lt;&gt;"",Schülerdaten!X678&lt;&gt;""),Schülerdaten!X678,"")</f>
        <v/>
      </c>
    </row>
    <row r="676" spans="1:26" x14ac:dyDescent="0.2">
      <c r="A676" s="146" t="str">
        <f>IF(OR(Schülerdaten!$C679&lt;&gt;""),Schülerdaten!A679,"")</f>
        <v/>
      </c>
      <c r="B676" s="146" t="str">
        <f>IF(A676&lt;&gt;"",Schülerdaten!B679,"")</f>
        <v/>
      </c>
      <c r="C676" s="146" t="str">
        <f>IF(AND(A676&lt;&gt;"",Schülerdaten!F679&lt;&gt;""),IF(INDEX(codeclint,MATCH(Schülerdaten!F679,libclint,0))&lt;&gt;"",INDEX(codeclint,MATCH(Schülerdaten!F679,libclint,0)),""),"")</f>
        <v/>
      </c>
      <c r="D676" s="146" t="str">
        <f t="shared" si="30"/>
        <v/>
      </c>
      <c r="E676" s="146" t="str">
        <f>IF(A676&lt;&gt;"",IF(Schülerdaten!G679&lt;&gt;"",IF(Schülerdaten!AB679&lt;&gt;"",IF(Schülerdaten!G679="LOC.ID",CONCATENATE("LOC.",Schülerdaten!AU$5),Schülerdaten!G679),""),""),"")</f>
        <v/>
      </c>
      <c r="F676" s="146" t="str">
        <f>IF(A676&lt;&gt;"",IF(Schülerdaten!H679&lt;&gt;"",Schülerdaten!H679,""),"")</f>
        <v/>
      </c>
      <c r="G676" s="146" t="str">
        <f>IF(AND(A676&lt;&gt;"",Schülerdaten!AC679&lt;&gt;""),IF(Schülerdaten!AC679=TRUE,INDEX(codesex,MATCH(Schülerdaten!I679,libsex,0)),Schülerdaten!I679),"")</f>
        <v/>
      </c>
      <c r="H676" s="147" t="str">
        <f>IF(A676&lt;&gt;"",IF(Schülerdaten!J679&lt;&gt;"",Schülerdaten!J679,""),"")</f>
        <v/>
      </c>
      <c r="I676" s="148" t="str">
        <f>IF(AND(A676&lt;&gt;"",Schülerdaten!AE679&lt;&gt;""),IF(Schülerdaten!AE679=TRUE,INDEX(codenat,MATCH(Schülerdaten!K679,libnat,0)),Schülerdaten!K679),"")</f>
        <v/>
      </c>
      <c r="J676" s="148" t="str">
        <f>IF(AND(A676&lt;&gt;"",Schülerdaten!AF679&lt;&gt;""),IF(Schülerdaten!AF679=TRUE,INDEX(codelangue,MATCH(Schülerdaten!L679,liblangue,0)),Schülerdaten!L679),"")</f>
        <v/>
      </c>
      <c r="K676" s="148" t="str">
        <f>IF(AND(A676&lt;&gt;"",Schülerdaten!AH679&lt;&gt;""),IF(Schülerdaten!AH679=TRUE,IF(INDEX(codegem,MATCH(Schülerdaten!M679,libgem,0))&lt;8000,INDEX(codegem,MATCH(Schülerdaten!M679,libgem,0)),""),Schülerdaten!M679),"")</f>
        <v/>
      </c>
      <c r="L676" s="148" t="str">
        <f>IF(AND(A676&lt;&gt;"",Schülerdaten!AH679&lt;&gt;""),IF(Schülerdaten!AH679=TRUE,INDEX(codegemhist,MATCH(Schülerdaten!M679,libgem,0)),""),"")</f>
        <v/>
      </c>
      <c r="M676" s="148" t="str">
        <f>IF(AND(A676&lt;&gt;"",Schülerdaten!AH679&lt;&gt;""),IF(Schülerdaten!AH679=TRUE,IF(INDEX(codegem,MATCH(Schülerdaten!M679,libgem,0))&gt;=8000,INDEX(codegem,MATCH(Schülerdaten!M679,libgem,0)),""),Schülerdaten!M679),"")</f>
        <v/>
      </c>
      <c r="N676" s="148" t="str">
        <f>IF(AND(A676&lt;&gt;"",Schülerdaten!AI679&lt;&gt;""),IF(Schülerdaten!AI679=TRUE,INDEX(codeschart,MATCH(Schülerdaten!N679,libschart,0)),Schülerdaten!N679),"")</f>
        <v/>
      </c>
      <c r="O676" s="148" t="str">
        <f>IF(AND(A676&lt;&gt;"",Schülerdaten!O679&lt;&gt;""),Schülerdaten!O679,"")</f>
        <v/>
      </c>
      <c r="P676" s="148" t="str">
        <f>IF(AND(A676&lt;&gt;"",Schülerdaten!AK679&lt;&gt;""),IF(Schülerdaten!AK679=TRUE,INDEX(codeform,MATCH(Schülerdaten!P679,libform,0)),Schülerdaten!P679),"")</f>
        <v/>
      </c>
      <c r="Q676" s="148" t="str">
        <f>IF(AND(A676&lt;&gt;"",Schülerdaten!AL679&lt;&gt;""),IF(Schülerdaten!AL679=TRUE,INDEX(codespe,MATCH(Schülerdaten!Q679,libspe,0)),Schülerdaten!Q679),"")</f>
        <v/>
      </c>
      <c r="R676" s="148" t="str">
        <f>IF(AND(A676&lt;&gt;"",OR(Schülerdaten!AM679&lt;&gt;"",Schülerdaten!AT679=FALSE)),IF(Schülerdaten!AM679=TRUE,INDEX(codemp1,MATCH(Schülerdaten!R679,libmp1,0)),IF(Schülerdaten!AT679=FALSE,0,Schülerdaten!R679)),"")</f>
        <v/>
      </c>
      <c r="S676" s="148" t="str">
        <f t="shared" si="31"/>
        <v/>
      </c>
      <c r="T676" s="148" t="str">
        <f t="shared" si="32"/>
        <v/>
      </c>
      <c r="U676" s="148" t="str">
        <f>IF(AND(A676&lt;&gt;"",Schülerdaten!S679&lt;&gt;""),Schülerdaten!S679,"")</f>
        <v/>
      </c>
      <c r="V676" s="148" t="str">
        <f>IF(AND(A676&lt;&gt;"",Schülerdaten!T679&lt;&gt;""),Schülerdaten!T679,"")</f>
        <v/>
      </c>
      <c r="W676" s="148" t="str">
        <f>IF(AND(A676&lt;&gt;"",Schülerdaten!U679&lt;&gt;""),Schülerdaten!U679,"")</f>
        <v/>
      </c>
      <c r="X676" s="148" t="str">
        <f>IF(AND(A676&lt;&gt;"",Schülerdaten!V679&lt;&gt;""),Schülerdaten!V679,"")</f>
        <v/>
      </c>
      <c r="Y676" s="148" t="str">
        <f>IF(AND(A676&lt;&gt;"",Schülerdaten!W679&lt;&gt;""),Schülerdaten!W679,"")</f>
        <v/>
      </c>
      <c r="Z676" s="148" t="str">
        <f>IF(AND(A676&lt;&gt;"",Schülerdaten!X679&lt;&gt;""),Schülerdaten!X679,"")</f>
        <v/>
      </c>
    </row>
    <row r="677" spans="1:26" x14ac:dyDescent="0.2">
      <c r="A677" s="146" t="str">
        <f>IF(OR(Schülerdaten!$C680&lt;&gt;""),Schülerdaten!A680,"")</f>
        <v/>
      </c>
      <c r="B677" s="146" t="str">
        <f>IF(A677&lt;&gt;"",Schülerdaten!B680,"")</f>
        <v/>
      </c>
      <c r="C677" s="146" t="str">
        <f>IF(AND(A677&lt;&gt;"",Schülerdaten!F680&lt;&gt;""),IF(INDEX(codeclint,MATCH(Schülerdaten!F680,libclint,0))&lt;&gt;"",INDEX(codeclint,MATCH(Schülerdaten!F680,libclint,0)),""),"")</f>
        <v/>
      </c>
      <c r="D677" s="146" t="str">
        <f t="shared" si="30"/>
        <v/>
      </c>
      <c r="E677" s="146" t="str">
        <f>IF(A677&lt;&gt;"",IF(Schülerdaten!G680&lt;&gt;"",IF(Schülerdaten!AB680&lt;&gt;"",IF(Schülerdaten!G680="LOC.ID",CONCATENATE("LOC.",Schülerdaten!AU$5),Schülerdaten!G680),""),""),"")</f>
        <v/>
      </c>
      <c r="F677" s="146" t="str">
        <f>IF(A677&lt;&gt;"",IF(Schülerdaten!H680&lt;&gt;"",Schülerdaten!H680,""),"")</f>
        <v/>
      </c>
      <c r="G677" s="146" t="str">
        <f>IF(AND(A677&lt;&gt;"",Schülerdaten!AC680&lt;&gt;""),IF(Schülerdaten!AC680=TRUE,INDEX(codesex,MATCH(Schülerdaten!I680,libsex,0)),Schülerdaten!I680),"")</f>
        <v/>
      </c>
      <c r="H677" s="147" t="str">
        <f>IF(A677&lt;&gt;"",IF(Schülerdaten!J680&lt;&gt;"",Schülerdaten!J680,""),"")</f>
        <v/>
      </c>
      <c r="I677" s="148" t="str">
        <f>IF(AND(A677&lt;&gt;"",Schülerdaten!AE680&lt;&gt;""),IF(Schülerdaten!AE680=TRUE,INDEX(codenat,MATCH(Schülerdaten!K680,libnat,0)),Schülerdaten!K680),"")</f>
        <v/>
      </c>
      <c r="J677" s="148" t="str">
        <f>IF(AND(A677&lt;&gt;"",Schülerdaten!AF680&lt;&gt;""),IF(Schülerdaten!AF680=TRUE,INDEX(codelangue,MATCH(Schülerdaten!L680,liblangue,0)),Schülerdaten!L680),"")</f>
        <v/>
      </c>
      <c r="K677" s="148" t="str">
        <f>IF(AND(A677&lt;&gt;"",Schülerdaten!AH680&lt;&gt;""),IF(Schülerdaten!AH680=TRUE,IF(INDEX(codegem,MATCH(Schülerdaten!M680,libgem,0))&lt;8000,INDEX(codegem,MATCH(Schülerdaten!M680,libgem,0)),""),Schülerdaten!M680),"")</f>
        <v/>
      </c>
      <c r="L677" s="148" t="str">
        <f>IF(AND(A677&lt;&gt;"",Schülerdaten!AH680&lt;&gt;""),IF(Schülerdaten!AH680=TRUE,INDEX(codegemhist,MATCH(Schülerdaten!M680,libgem,0)),""),"")</f>
        <v/>
      </c>
      <c r="M677" s="148" t="str">
        <f>IF(AND(A677&lt;&gt;"",Schülerdaten!AH680&lt;&gt;""),IF(Schülerdaten!AH680=TRUE,IF(INDEX(codegem,MATCH(Schülerdaten!M680,libgem,0))&gt;=8000,INDEX(codegem,MATCH(Schülerdaten!M680,libgem,0)),""),Schülerdaten!M680),"")</f>
        <v/>
      </c>
      <c r="N677" s="148" t="str">
        <f>IF(AND(A677&lt;&gt;"",Schülerdaten!AI680&lt;&gt;""),IF(Schülerdaten!AI680=TRUE,INDEX(codeschart,MATCH(Schülerdaten!N680,libschart,0)),Schülerdaten!N680),"")</f>
        <v/>
      </c>
      <c r="O677" s="148" t="str">
        <f>IF(AND(A677&lt;&gt;"",Schülerdaten!O680&lt;&gt;""),Schülerdaten!O680,"")</f>
        <v/>
      </c>
      <c r="P677" s="148" t="str">
        <f>IF(AND(A677&lt;&gt;"",Schülerdaten!AK680&lt;&gt;""),IF(Schülerdaten!AK680=TRUE,INDEX(codeform,MATCH(Schülerdaten!P680,libform,0)),Schülerdaten!P680),"")</f>
        <v/>
      </c>
      <c r="Q677" s="148" t="str">
        <f>IF(AND(A677&lt;&gt;"",Schülerdaten!AL680&lt;&gt;""),IF(Schülerdaten!AL680=TRUE,INDEX(codespe,MATCH(Schülerdaten!Q680,libspe,0)),Schülerdaten!Q680),"")</f>
        <v/>
      </c>
      <c r="R677" s="148" t="str">
        <f>IF(AND(A677&lt;&gt;"",OR(Schülerdaten!AM680&lt;&gt;"",Schülerdaten!AT680=FALSE)),IF(Schülerdaten!AM680=TRUE,INDEX(codemp1,MATCH(Schülerdaten!R680,libmp1,0)),IF(Schülerdaten!AT680=FALSE,0,Schülerdaten!R680)),"")</f>
        <v/>
      </c>
      <c r="S677" s="148" t="str">
        <f t="shared" si="31"/>
        <v/>
      </c>
      <c r="T677" s="148" t="str">
        <f t="shared" si="32"/>
        <v/>
      </c>
      <c r="U677" s="148" t="str">
        <f>IF(AND(A677&lt;&gt;"",Schülerdaten!S680&lt;&gt;""),Schülerdaten!S680,"")</f>
        <v/>
      </c>
      <c r="V677" s="148" t="str">
        <f>IF(AND(A677&lt;&gt;"",Schülerdaten!T680&lt;&gt;""),Schülerdaten!T680,"")</f>
        <v/>
      </c>
      <c r="W677" s="148" t="str">
        <f>IF(AND(A677&lt;&gt;"",Schülerdaten!U680&lt;&gt;""),Schülerdaten!U680,"")</f>
        <v/>
      </c>
      <c r="X677" s="148" t="str">
        <f>IF(AND(A677&lt;&gt;"",Schülerdaten!V680&lt;&gt;""),Schülerdaten!V680,"")</f>
        <v/>
      </c>
      <c r="Y677" s="148" t="str">
        <f>IF(AND(A677&lt;&gt;"",Schülerdaten!W680&lt;&gt;""),Schülerdaten!W680,"")</f>
        <v/>
      </c>
      <c r="Z677" s="148" t="str">
        <f>IF(AND(A677&lt;&gt;"",Schülerdaten!X680&lt;&gt;""),Schülerdaten!X680,"")</f>
        <v/>
      </c>
    </row>
    <row r="678" spans="1:26" x14ac:dyDescent="0.2">
      <c r="A678" s="146" t="str">
        <f>IF(OR(Schülerdaten!$C681&lt;&gt;""),Schülerdaten!A681,"")</f>
        <v/>
      </c>
      <c r="B678" s="146" t="str">
        <f>IF(A678&lt;&gt;"",Schülerdaten!B681,"")</f>
        <v/>
      </c>
      <c r="C678" s="146" t="str">
        <f>IF(AND(A678&lt;&gt;"",Schülerdaten!F681&lt;&gt;""),IF(INDEX(codeclint,MATCH(Schülerdaten!F681,libclint,0))&lt;&gt;"",INDEX(codeclint,MATCH(Schülerdaten!F681,libclint,0)),""),"")</f>
        <v/>
      </c>
      <c r="D678" s="146" t="str">
        <f t="shared" si="30"/>
        <v/>
      </c>
      <c r="E678" s="146" t="str">
        <f>IF(A678&lt;&gt;"",IF(Schülerdaten!G681&lt;&gt;"",IF(Schülerdaten!AB681&lt;&gt;"",IF(Schülerdaten!G681="LOC.ID",CONCATENATE("LOC.",Schülerdaten!AU$5),Schülerdaten!G681),""),""),"")</f>
        <v/>
      </c>
      <c r="F678" s="146" t="str">
        <f>IF(A678&lt;&gt;"",IF(Schülerdaten!H681&lt;&gt;"",Schülerdaten!H681,""),"")</f>
        <v/>
      </c>
      <c r="G678" s="146" t="str">
        <f>IF(AND(A678&lt;&gt;"",Schülerdaten!AC681&lt;&gt;""),IF(Schülerdaten!AC681=TRUE,INDEX(codesex,MATCH(Schülerdaten!I681,libsex,0)),Schülerdaten!I681),"")</f>
        <v/>
      </c>
      <c r="H678" s="147" t="str">
        <f>IF(A678&lt;&gt;"",IF(Schülerdaten!J681&lt;&gt;"",Schülerdaten!J681,""),"")</f>
        <v/>
      </c>
      <c r="I678" s="148" t="str">
        <f>IF(AND(A678&lt;&gt;"",Schülerdaten!AE681&lt;&gt;""),IF(Schülerdaten!AE681=TRUE,INDEX(codenat,MATCH(Schülerdaten!K681,libnat,0)),Schülerdaten!K681),"")</f>
        <v/>
      </c>
      <c r="J678" s="148" t="str">
        <f>IF(AND(A678&lt;&gt;"",Schülerdaten!AF681&lt;&gt;""),IF(Schülerdaten!AF681=TRUE,INDEX(codelangue,MATCH(Schülerdaten!L681,liblangue,0)),Schülerdaten!L681),"")</f>
        <v/>
      </c>
      <c r="K678" s="148" t="str">
        <f>IF(AND(A678&lt;&gt;"",Schülerdaten!AH681&lt;&gt;""),IF(Schülerdaten!AH681=TRUE,IF(INDEX(codegem,MATCH(Schülerdaten!M681,libgem,0))&lt;8000,INDEX(codegem,MATCH(Schülerdaten!M681,libgem,0)),""),Schülerdaten!M681),"")</f>
        <v/>
      </c>
      <c r="L678" s="148" t="str">
        <f>IF(AND(A678&lt;&gt;"",Schülerdaten!AH681&lt;&gt;""),IF(Schülerdaten!AH681=TRUE,INDEX(codegemhist,MATCH(Schülerdaten!M681,libgem,0)),""),"")</f>
        <v/>
      </c>
      <c r="M678" s="148" t="str">
        <f>IF(AND(A678&lt;&gt;"",Schülerdaten!AH681&lt;&gt;""),IF(Schülerdaten!AH681=TRUE,IF(INDEX(codegem,MATCH(Schülerdaten!M681,libgem,0))&gt;=8000,INDEX(codegem,MATCH(Schülerdaten!M681,libgem,0)),""),Schülerdaten!M681),"")</f>
        <v/>
      </c>
      <c r="N678" s="148" t="str">
        <f>IF(AND(A678&lt;&gt;"",Schülerdaten!AI681&lt;&gt;""),IF(Schülerdaten!AI681=TRUE,INDEX(codeschart,MATCH(Schülerdaten!N681,libschart,0)),Schülerdaten!N681),"")</f>
        <v/>
      </c>
      <c r="O678" s="148" t="str">
        <f>IF(AND(A678&lt;&gt;"",Schülerdaten!O681&lt;&gt;""),Schülerdaten!O681,"")</f>
        <v/>
      </c>
      <c r="P678" s="148" t="str">
        <f>IF(AND(A678&lt;&gt;"",Schülerdaten!AK681&lt;&gt;""),IF(Schülerdaten!AK681=TRUE,INDEX(codeform,MATCH(Schülerdaten!P681,libform,0)),Schülerdaten!P681),"")</f>
        <v/>
      </c>
      <c r="Q678" s="148" t="str">
        <f>IF(AND(A678&lt;&gt;"",Schülerdaten!AL681&lt;&gt;""),IF(Schülerdaten!AL681=TRUE,INDEX(codespe,MATCH(Schülerdaten!Q681,libspe,0)),Schülerdaten!Q681),"")</f>
        <v/>
      </c>
      <c r="R678" s="148" t="str">
        <f>IF(AND(A678&lt;&gt;"",OR(Schülerdaten!AM681&lt;&gt;"",Schülerdaten!AT681=FALSE)),IF(Schülerdaten!AM681=TRUE,INDEX(codemp1,MATCH(Schülerdaten!R681,libmp1,0)),IF(Schülerdaten!AT681=FALSE,0,Schülerdaten!R681)),"")</f>
        <v/>
      </c>
      <c r="S678" s="148" t="str">
        <f t="shared" si="31"/>
        <v/>
      </c>
      <c r="T678" s="148" t="str">
        <f t="shared" si="32"/>
        <v/>
      </c>
      <c r="U678" s="148" t="str">
        <f>IF(AND(A678&lt;&gt;"",Schülerdaten!S681&lt;&gt;""),Schülerdaten!S681,"")</f>
        <v/>
      </c>
      <c r="V678" s="148" t="str">
        <f>IF(AND(A678&lt;&gt;"",Schülerdaten!T681&lt;&gt;""),Schülerdaten!T681,"")</f>
        <v/>
      </c>
      <c r="W678" s="148" t="str">
        <f>IF(AND(A678&lt;&gt;"",Schülerdaten!U681&lt;&gt;""),Schülerdaten!U681,"")</f>
        <v/>
      </c>
      <c r="X678" s="148" t="str">
        <f>IF(AND(A678&lt;&gt;"",Schülerdaten!V681&lt;&gt;""),Schülerdaten!V681,"")</f>
        <v/>
      </c>
      <c r="Y678" s="148" t="str">
        <f>IF(AND(A678&lt;&gt;"",Schülerdaten!W681&lt;&gt;""),Schülerdaten!W681,"")</f>
        <v/>
      </c>
      <c r="Z678" s="148" t="str">
        <f>IF(AND(A678&lt;&gt;"",Schülerdaten!X681&lt;&gt;""),Schülerdaten!X681,"")</f>
        <v/>
      </c>
    </row>
    <row r="679" spans="1:26" x14ac:dyDescent="0.2">
      <c r="A679" s="146" t="str">
        <f>IF(OR(Schülerdaten!$C682&lt;&gt;""),Schülerdaten!A682,"")</f>
        <v/>
      </c>
      <c r="B679" s="146" t="str">
        <f>IF(A679&lt;&gt;"",Schülerdaten!B682,"")</f>
        <v/>
      </c>
      <c r="C679" s="146" t="str">
        <f>IF(AND(A679&lt;&gt;"",Schülerdaten!F682&lt;&gt;""),IF(INDEX(codeclint,MATCH(Schülerdaten!F682,libclint,0))&lt;&gt;"",INDEX(codeclint,MATCH(Schülerdaten!F682,libclint,0)),""),"")</f>
        <v/>
      </c>
      <c r="D679" s="146" t="str">
        <f t="shared" si="30"/>
        <v/>
      </c>
      <c r="E679" s="146" t="str">
        <f>IF(A679&lt;&gt;"",IF(Schülerdaten!G682&lt;&gt;"",IF(Schülerdaten!AB682&lt;&gt;"",IF(Schülerdaten!G682="LOC.ID",CONCATENATE("LOC.",Schülerdaten!AU$5),Schülerdaten!G682),""),""),"")</f>
        <v/>
      </c>
      <c r="F679" s="146" t="str">
        <f>IF(A679&lt;&gt;"",IF(Schülerdaten!H682&lt;&gt;"",Schülerdaten!H682,""),"")</f>
        <v/>
      </c>
      <c r="G679" s="146" t="str">
        <f>IF(AND(A679&lt;&gt;"",Schülerdaten!AC682&lt;&gt;""),IF(Schülerdaten!AC682=TRUE,INDEX(codesex,MATCH(Schülerdaten!I682,libsex,0)),Schülerdaten!I682),"")</f>
        <v/>
      </c>
      <c r="H679" s="147" t="str">
        <f>IF(A679&lt;&gt;"",IF(Schülerdaten!J682&lt;&gt;"",Schülerdaten!J682,""),"")</f>
        <v/>
      </c>
      <c r="I679" s="148" t="str">
        <f>IF(AND(A679&lt;&gt;"",Schülerdaten!AE682&lt;&gt;""),IF(Schülerdaten!AE682=TRUE,INDEX(codenat,MATCH(Schülerdaten!K682,libnat,0)),Schülerdaten!K682),"")</f>
        <v/>
      </c>
      <c r="J679" s="148" t="str">
        <f>IF(AND(A679&lt;&gt;"",Schülerdaten!AF682&lt;&gt;""),IF(Schülerdaten!AF682=TRUE,INDEX(codelangue,MATCH(Schülerdaten!L682,liblangue,0)),Schülerdaten!L682),"")</f>
        <v/>
      </c>
      <c r="K679" s="148" t="str">
        <f>IF(AND(A679&lt;&gt;"",Schülerdaten!AH682&lt;&gt;""),IF(Schülerdaten!AH682=TRUE,IF(INDEX(codegem,MATCH(Schülerdaten!M682,libgem,0))&lt;8000,INDEX(codegem,MATCH(Schülerdaten!M682,libgem,0)),""),Schülerdaten!M682),"")</f>
        <v/>
      </c>
      <c r="L679" s="148" t="str">
        <f>IF(AND(A679&lt;&gt;"",Schülerdaten!AH682&lt;&gt;""),IF(Schülerdaten!AH682=TRUE,INDEX(codegemhist,MATCH(Schülerdaten!M682,libgem,0)),""),"")</f>
        <v/>
      </c>
      <c r="M679" s="148" t="str">
        <f>IF(AND(A679&lt;&gt;"",Schülerdaten!AH682&lt;&gt;""),IF(Schülerdaten!AH682=TRUE,IF(INDEX(codegem,MATCH(Schülerdaten!M682,libgem,0))&gt;=8000,INDEX(codegem,MATCH(Schülerdaten!M682,libgem,0)),""),Schülerdaten!M682),"")</f>
        <v/>
      </c>
      <c r="N679" s="148" t="str">
        <f>IF(AND(A679&lt;&gt;"",Schülerdaten!AI682&lt;&gt;""),IF(Schülerdaten!AI682=TRUE,INDEX(codeschart,MATCH(Schülerdaten!N682,libschart,0)),Schülerdaten!N682),"")</f>
        <v/>
      </c>
      <c r="O679" s="148" t="str">
        <f>IF(AND(A679&lt;&gt;"",Schülerdaten!O682&lt;&gt;""),Schülerdaten!O682,"")</f>
        <v/>
      </c>
      <c r="P679" s="148" t="str">
        <f>IF(AND(A679&lt;&gt;"",Schülerdaten!AK682&lt;&gt;""),IF(Schülerdaten!AK682=TRUE,INDEX(codeform,MATCH(Schülerdaten!P682,libform,0)),Schülerdaten!P682),"")</f>
        <v/>
      </c>
      <c r="Q679" s="148" t="str">
        <f>IF(AND(A679&lt;&gt;"",Schülerdaten!AL682&lt;&gt;""),IF(Schülerdaten!AL682=TRUE,INDEX(codespe,MATCH(Schülerdaten!Q682,libspe,0)),Schülerdaten!Q682),"")</f>
        <v/>
      </c>
      <c r="R679" s="148" t="str">
        <f>IF(AND(A679&lt;&gt;"",OR(Schülerdaten!AM682&lt;&gt;"",Schülerdaten!AT682=FALSE)),IF(Schülerdaten!AM682=TRUE,INDEX(codemp1,MATCH(Schülerdaten!R682,libmp1,0)),IF(Schülerdaten!AT682=FALSE,0,Schülerdaten!R682)),"")</f>
        <v/>
      </c>
      <c r="S679" s="148" t="str">
        <f t="shared" si="31"/>
        <v/>
      </c>
      <c r="T679" s="148" t="str">
        <f t="shared" si="32"/>
        <v/>
      </c>
      <c r="U679" s="148" t="str">
        <f>IF(AND(A679&lt;&gt;"",Schülerdaten!S682&lt;&gt;""),Schülerdaten!S682,"")</f>
        <v/>
      </c>
      <c r="V679" s="148" t="str">
        <f>IF(AND(A679&lt;&gt;"",Schülerdaten!T682&lt;&gt;""),Schülerdaten!T682,"")</f>
        <v/>
      </c>
      <c r="W679" s="148" t="str">
        <f>IF(AND(A679&lt;&gt;"",Schülerdaten!U682&lt;&gt;""),Schülerdaten!U682,"")</f>
        <v/>
      </c>
      <c r="X679" s="148" t="str">
        <f>IF(AND(A679&lt;&gt;"",Schülerdaten!V682&lt;&gt;""),Schülerdaten!V682,"")</f>
        <v/>
      </c>
      <c r="Y679" s="148" t="str">
        <f>IF(AND(A679&lt;&gt;"",Schülerdaten!W682&lt;&gt;""),Schülerdaten!W682,"")</f>
        <v/>
      </c>
      <c r="Z679" s="148" t="str">
        <f>IF(AND(A679&lt;&gt;"",Schülerdaten!X682&lt;&gt;""),Schülerdaten!X682,"")</f>
        <v/>
      </c>
    </row>
    <row r="680" spans="1:26" x14ac:dyDescent="0.2">
      <c r="A680" s="146" t="str">
        <f>IF(OR(Schülerdaten!$C683&lt;&gt;""),Schülerdaten!A683,"")</f>
        <v/>
      </c>
      <c r="B680" s="146" t="str">
        <f>IF(A680&lt;&gt;"",Schülerdaten!B683,"")</f>
        <v/>
      </c>
      <c r="C680" s="146" t="str">
        <f>IF(AND(A680&lt;&gt;"",Schülerdaten!F683&lt;&gt;""),IF(INDEX(codeclint,MATCH(Schülerdaten!F683,libclint,0))&lt;&gt;"",INDEX(codeclint,MATCH(Schülerdaten!F683,libclint,0)),""),"")</f>
        <v/>
      </c>
      <c r="D680" s="146" t="str">
        <f t="shared" si="30"/>
        <v/>
      </c>
      <c r="E680" s="146" t="str">
        <f>IF(A680&lt;&gt;"",IF(Schülerdaten!G683&lt;&gt;"",IF(Schülerdaten!AB683&lt;&gt;"",IF(Schülerdaten!G683="LOC.ID",CONCATENATE("LOC.",Schülerdaten!AU$5),Schülerdaten!G683),""),""),"")</f>
        <v/>
      </c>
      <c r="F680" s="146" t="str">
        <f>IF(A680&lt;&gt;"",IF(Schülerdaten!H683&lt;&gt;"",Schülerdaten!H683,""),"")</f>
        <v/>
      </c>
      <c r="G680" s="146" t="str">
        <f>IF(AND(A680&lt;&gt;"",Schülerdaten!AC683&lt;&gt;""),IF(Schülerdaten!AC683=TRUE,INDEX(codesex,MATCH(Schülerdaten!I683,libsex,0)),Schülerdaten!I683),"")</f>
        <v/>
      </c>
      <c r="H680" s="147" t="str">
        <f>IF(A680&lt;&gt;"",IF(Schülerdaten!J683&lt;&gt;"",Schülerdaten!J683,""),"")</f>
        <v/>
      </c>
      <c r="I680" s="148" t="str">
        <f>IF(AND(A680&lt;&gt;"",Schülerdaten!AE683&lt;&gt;""),IF(Schülerdaten!AE683=TRUE,INDEX(codenat,MATCH(Schülerdaten!K683,libnat,0)),Schülerdaten!K683),"")</f>
        <v/>
      </c>
      <c r="J680" s="148" t="str">
        <f>IF(AND(A680&lt;&gt;"",Schülerdaten!AF683&lt;&gt;""),IF(Schülerdaten!AF683=TRUE,INDEX(codelangue,MATCH(Schülerdaten!L683,liblangue,0)),Schülerdaten!L683),"")</f>
        <v/>
      </c>
      <c r="K680" s="148" t="str">
        <f>IF(AND(A680&lt;&gt;"",Schülerdaten!AH683&lt;&gt;""),IF(Schülerdaten!AH683=TRUE,IF(INDEX(codegem,MATCH(Schülerdaten!M683,libgem,0))&lt;8000,INDEX(codegem,MATCH(Schülerdaten!M683,libgem,0)),""),Schülerdaten!M683),"")</f>
        <v/>
      </c>
      <c r="L680" s="148" t="str">
        <f>IF(AND(A680&lt;&gt;"",Schülerdaten!AH683&lt;&gt;""),IF(Schülerdaten!AH683=TRUE,INDEX(codegemhist,MATCH(Schülerdaten!M683,libgem,0)),""),"")</f>
        <v/>
      </c>
      <c r="M680" s="148" t="str">
        <f>IF(AND(A680&lt;&gt;"",Schülerdaten!AH683&lt;&gt;""),IF(Schülerdaten!AH683=TRUE,IF(INDEX(codegem,MATCH(Schülerdaten!M683,libgem,0))&gt;=8000,INDEX(codegem,MATCH(Schülerdaten!M683,libgem,0)),""),Schülerdaten!M683),"")</f>
        <v/>
      </c>
      <c r="N680" s="148" t="str">
        <f>IF(AND(A680&lt;&gt;"",Schülerdaten!AI683&lt;&gt;""),IF(Schülerdaten!AI683=TRUE,INDEX(codeschart,MATCH(Schülerdaten!N683,libschart,0)),Schülerdaten!N683),"")</f>
        <v/>
      </c>
      <c r="O680" s="148" t="str">
        <f>IF(AND(A680&lt;&gt;"",Schülerdaten!O683&lt;&gt;""),Schülerdaten!O683,"")</f>
        <v/>
      </c>
      <c r="P680" s="148" t="str">
        <f>IF(AND(A680&lt;&gt;"",Schülerdaten!AK683&lt;&gt;""),IF(Schülerdaten!AK683=TRUE,INDEX(codeform,MATCH(Schülerdaten!P683,libform,0)),Schülerdaten!P683),"")</f>
        <v/>
      </c>
      <c r="Q680" s="148" t="str">
        <f>IF(AND(A680&lt;&gt;"",Schülerdaten!AL683&lt;&gt;""),IF(Schülerdaten!AL683=TRUE,INDEX(codespe,MATCH(Schülerdaten!Q683,libspe,0)),Schülerdaten!Q683),"")</f>
        <v/>
      </c>
      <c r="R680" s="148" t="str">
        <f>IF(AND(A680&lt;&gt;"",OR(Schülerdaten!AM683&lt;&gt;"",Schülerdaten!AT683=FALSE)),IF(Schülerdaten!AM683=TRUE,INDEX(codemp1,MATCH(Schülerdaten!R683,libmp1,0)),IF(Schülerdaten!AT683=FALSE,0,Schülerdaten!R683)),"")</f>
        <v/>
      </c>
      <c r="S680" s="148" t="str">
        <f t="shared" si="31"/>
        <v/>
      </c>
      <c r="T680" s="148" t="str">
        <f t="shared" si="32"/>
        <v/>
      </c>
      <c r="U680" s="148" t="str">
        <f>IF(AND(A680&lt;&gt;"",Schülerdaten!S683&lt;&gt;""),Schülerdaten!S683,"")</f>
        <v/>
      </c>
      <c r="V680" s="148" t="str">
        <f>IF(AND(A680&lt;&gt;"",Schülerdaten!T683&lt;&gt;""),Schülerdaten!T683,"")</f>
        <v/>
      </c>
      <c r="W680" s="148" t="str">
        <f>IF(AND(A680&lt;&gt;"",Schülerdaten!U683&lt;&gt;""),Schülerdaten!U683,"")</f>
        <v/>
      </c>
      <c r="X680" s="148" t="str">
        <f>IF(AND(A680&lt;&gt;"",Schülerdaten!V683&lt;&gt;""),Schülerdaten!V683,"")</f>
        <v/>
      </c>
      <c r="Y680" s="148" t="str">
        <f>IF(AND(A680&lt;&gt;"",Schülerdaten!W683&lt;&gt;""),Schülerdaten!W683,"")</f>
        <v/>
      </c>
      <c r="Z680" s="148" t="str">
        <f>IF(AND(A680&lt;&gt;"",Schülerdaten!X683&lt;&gt;""),Schülerdaten!X683,"")</f>
        <v/>
      </c>
    </row>
    <row r="681" spans="1:26" x14ac:dyDescent="0.2">
      <c r="A681" s="146" t="str">
        <f>IF(OR(Schülerdaten!$C684&lt;&gt;""),Schülerdaten!A684,"")</f>
        <v/>
      </c>
      <c r="B681" s="146" t="str">
        <f>IF(A681&lt;&gt;"",Schülerdaten!B684,"")</f>
        <v/>
      </c>
      <c r="C681" s="146" t="str">
        <f>IF(AND(A681&lt;&gt;"",Schülerdaten!F684&lt;&gt;""),IF(INDEX(codeclint,MATCH(Schülerdaten!F684,libclint,0))&lt;&gt;"",INDEX(codeclint,MATCH(Schülerdaten!F684,libclint,0)),""),"")</f>
        <v/>
      </c>
      <c r="D681" s="146" t="str">
        <f t="shared" si="30"/>
        <v/>
      </c>
      <c r="E681" s="146" t="str">
        <f>IF(A681&lt;&gt;"",IF(Schülerdaten!G684&lt;&gt;"",IF(Schülerdaten!AB684&lt;&gt;"",IF(Schülerdaten!G684="LOC.ID",CONCATENATE("LOC.",Schülerdaten!AU$5),Schülerdaten!G684),""),""),"")</f>
        <v/>
      </c>
      <c r="F681" s="146" t="str">
        <f>IF(A681&lt;&gt;"",IF(Schülerdaten!H684&lt;&gt;"",Schülerdaten!H684,""),"")</f>
        <v/>
      </c>
      <c r="G681" s="146" t="str">
        <f>IF(AND(A681&lt;&gt;"",Schülerdaten!AC684&lt;&gt;""),IF(Schülerdaten!AC684=TRUE,INDEX(codesex,MATCH(Schülerdaten!I684,libsex,0)),Schülerdaten!I684),"")</f>
        <v/>
      </c>
      <c r="H681" s="147" t="str">
        <f>IF(A681&lt;&gt;"",IF(Schülerdaten!J684&lt;&gt;"",Schülerdaten!J684,""),"")</f>
        <v/>
      </c>
      <c r="I681" s="148" t="str">
        <f>IF(AND(A681&lt;&gt;"",Schülerdaten!AE684&lt;&gt;""),IF(Schülerdaten!AE684=TRUE,INDEX(codenat,MATCH(Schülerdaten!K684,libnat,0)),Schülerdaten!K684),"")</f>
        <v/>
      </c>
      <c r="J681" s="148" t="str">
        <f>IF(AND(A681&lt;&gt;"",Schülerdaten!AF684&lt;&gt;""),IF(Schülerdaten!AF684=TRUE,INDEX(codelangue,MATCH(Schülerdaten!L684,liblangue,0)),Schülerdaten!L684),"")</f>
        <v/>
      </c>
      <c r="K681" s="148" t="str">
        <f>IF(AND(A681&lt;&gt;"",Schülerdaten!AH684&lt;&gt;""),IF(Schülerdaten!AH684=TRUE,IF(INDEX(codegem,MATCH(Schülerdaten!M684,libgem,0))&lt;8000,INDEX(codegem,MATCH(Schülerdaten!M684,libgem,0)),""),Schülerdaten!M684),"")</f>
        <v/>
      </c>
      <c r="L681" s="148" t="str">
        <f>IF(AND(A681&lt;&gt;"",Schülerdaten!AH684&lt;&gt;""),IF(Schülerdaten!AH684=TRUE,INDEX(codegemhist,MATCH(Schülerdaten!M684,libgem,0)),""),"")</f>
        <v/>
      </c>
      <c r="M681" s="148" t="str">
        <f>IF(AND(A681&lt;&gt;"",Schülerdaten!AH684&lt;&gt;""),IF(Schülerdaten!AH684=TRUE,IF(INDEX(codegem,MATCH(Schülerdaten!M684,libgem,0))&gt;=8000,INDEX(codegem,MATCH(Schülerdaten!M684,libgem,0)),""),Schülerdaten!M684),"")</f>
        <v/>
      </c>
      <c r="N681" s="148" t="str">
        <f>IF(AND(A681&lt;&gt;"",Schülerdaten!AI684&lt;&gt;""),IF(Schülerdaten!AI684=TRUE,INDEX(codeschart,MATCH(Schülerdaten!N684,libschart,0)),Schülerdaten!N684),"")</f>
        <v/>
      </c>
      <c r="O681" s="148" t="str">
        <f>IF(AND(A681&lt;&gt;"",Schülerdaten!O684&lt;&gt;""),Schülerdaten!O684,"")</f>
        <v/>
      </c>
      <c r="P681" s="148" t="str">
        <f>IF(AND(A681&lt;&gt;"",Schülerdaten!AK684&lt;&gt;""),IF(Schülerdaten!AK684=TRUE,INDEX(codeform,MATCH(Schülerdaten!P684,libform,0)),Schülerdaten!P684),"")</f>
        <v/>
      </c>
      <c r="Q681" s="148" t="str">
        <f>IF(AND(A681&lt;&gt;"",Schülerdaten!AL684&lt;&gt;""),IF(Schülerdaten!AL684=TRUE,INDEX(codespe,MATCH(Schülerdaten!Q684,libspe,0)),Schülerdaten!Q684),"")</f>
        <v/>
      </c>
      <c r="R681" s="148" t="str">
        <f>IF(AND(A681&lt;&gt;"",OR(Schülerdaten!AM684&lt;&gt;"",Schülerdaten!AT684=FALSE)),IF(Schülerdaten!AM684=TRUE,INDEX(codemp1,MATCH(Schülerdaten!R684,libmp1,0)),IF(Schülerdaten!AT684=FALSE,0,Schülerdaten!R684)),"")</f>
        <v/>
      </c>
      <c r="S681" s="148" t="str">
        <f t="shared" si="31"/>
        <v/>
      </c>
      <c r="T681" s="148" t="str">
        <f t="shared" si="32"/>
        <v/>
      </c>
      <c r="U681" s="148" t="str">
        <f>IF(AND(A681&lt;&gt;"",Schülerdaten!S684&lt;&gt;""),Schülerdaten!S684,"")</f>
        <v/>
      </c>
      <c r="V681" s="148" t="str">
        <f>IF(AND(A681&lt;&gt;"",Schülerdaten!T684&lt;&gt;""),Schülerdaten!T684,"")</f>
        <v/>
      </c>
      <c r="W681" s="148" t="str">
        <f>IF(AND(A681&lt;&gt;"",Schülerdaten!U684&lt;&gt;""),Schülerdaten!U684,"")</f>
        <v/>
      </c>
      <c r="X681" s="148" t="str">
        <f>IF(AND(A681&lt;&gt;"",Schülerdaten!V684&lt;&gt;""),Schülerdaten!V684,"")</f>
        <v/>
      </c>
      <c r="Y681" s="148" t="str">
        <f>IF(AND(A681&lt;&gt;"",Schülerdaten!W684&lt;&gt;""),Schülerdaten!W684,"")</f>
        <v/>
      </c>
      <c r="Z681" s="148" t="str">
        <f>IF(AND(A681&lt;&gt;"",Schülerdaten!X684&lt;&gt;""),Schülerdaten!X684,"")</f>
        <v/>
      </c>
    </row>
    <row r="682" spans="1:26" x14ac:dyDescent="0.2">
      <c r="A682" s="146" t="str">
        <f>IF(OR(Schülerdaten!$C685&lt;&gt;""),Schülerdaten!A685,"")</f>
        <v/>
      </c>
      <c r="B682" s="146" t="str">
        <f>IF(A682&lt;&gt;"",Schülerdaten!B685,"")</f>
        <v/>
      </c>
      <c r="C682" s="146" t="str">
        <f>IF(AND(A682&lt;&gt;"",Schülerdaten!F685&lt;&gt;""),IF(INDEX(codeclint,MATCH(Schülerdaten!F685,libclint,0))&lt;&gt;"",INDEX(codeclint,MATCH(Schülerdaten!F685,libclint,0)),""),"")</f>
        <v/>
      </c>
      <c r="D682" s="146" t="str">
        <f t="shared" si="30"/>
        <v/>
      </c>
      <c r="E682" s="146" t="str">
        <f>IF(A682&lt;&gt;"",IF(Schülerdaten!G685&lt;&gt;"",IF(Schülerdaten!AB685&lt;&gt;"",IF(Schülerdaten!G685="LOC.ID",CONCATENATE("LOC.",Schülerdaten!AU$5),Schülerdaten!G685),""),""),"")</f>
        <v/>
      </c>
      <c r="F682" s="146" t="str">
        <f>IF(A682&lt;&gt;"",IF(Schülerdaten!H685&lt;&gt;"",Schülerdaten!H685,""),"")</f>
        <v/>
      </c>
      <c r="G682" s="146" t="str">
        <f>IF(AND(A682&lt;&gt;"",Schülerdaten!AC685&lt;&gt;""),IF(Schülerdaten!AC685=TRUE,INDEX(codesex,MATCH(Schülerdaten!I685,libsex,0)),Schülerdaten!I685),"")</f>
        <v/>
      </c>
      <c r="H682" s="147" t="str">
        <f>IF(A682&lt;&gt;"",IF(Schülerdaten!J685&lt;&gt;"",Schülerdaten!J685,""),"")</f>
        <v/>
      </c>
      <c r="I682" s="148" t="str">
        <f>IF(AND(A682&lt;&gt;"",Schülerdaten!AE685&lt;&gt;""),IF(Schülerdaten!AE685=TRUE,INDEX(codenat,MATCH(Schülerdaten!K685,libnat,0)),Schülerdaten!K685),"")</f>
        <v/>
      </c>
      <c r="J682" s="148" t="str">
        <f>IF(AND(A682&lt;&gt;"",Schülerdaten!AF685&lt;&gt;""),IF(Schülerdaten!AF685=TRUE,INDEX(codelangue,MATCH(Schülerdaten!L685,liblangue,0)),Schülerdaten!L685),"")</f>
        <v/>
      </c>
      <c r="K682" s="148" t="str">
        <f>IF(AND(A682&lt;&gt;"",Schülerdaten!AH685&lt;&gt;""),IF(Schülerdaten!AH685=TRUE,IF(INDEX(codegem,MATCH(Schülerdaten!M685,libgem,0))&lt;8000,INDEX(codegem,MATCH(Schülerdaten!M685,libgem,0)),""),Schülerdaten!M685),"")</f>
        <v/>
      </c>
      <c r="L682" s="148" t="str">
        <f>IF(AND(A682&lt;&gt;"",Schülerdaten!AH685&lt;&gt;""),IF(Schülerdaten!AH685=TRUE,INDEX(codegemhist,MATCH(Schülerdaten!M685,libgem,0)),""),"")</f>
        <v/>
      </c>
      <c r="M682" s="148" t="str">
        <f>IF(AND(A682&lt;&gt;"",Schülerdaten!AH685&lt;&gt;""),IF(Schülerdaten!AH685=TRUE,IF(INDEX(codegem,MATCH(Schülerdaten!M685,libgem,0))&gt;=8000,INDEX(codegem,MATCH(Schülerdaten!M685,libgem,0)),""),Schülerdaten!M685),"")</f>
        <v/>
      </c>
      <c r="N682" s="148" t="str">
        <f>IF(AND(A682&lt;&gt;"",Schülerdaten!AI685&lt;&gt;""),IF(Schülerdaten!AI685=TRUE,INDEX(codeschart,MATCH(Schülerdaten!N685,libschart,0)),Schülerdaten!N685),"")</f>
        <v/>
      </c>
      <c r="O682" s="148" t="str">
        <f>IF(AND(A682&lt;&gt;"",Schülerdaten!O685&lt;&gt;""),Schülerdaten!O685,"")</f>
        <v/>
      </c>
      <c r="P682" s="148" t="str">
        <f>IF(AND(A682&lt;&gt;"",Schülerdaten!AK685&lt;&gt;""),IF(Schülerdaten!AK685=TRUE,INDEX(codeform,MATCH(Schülerdaten!P685,libform,0)),Schülerdaten!P685),"")</f>
        <v/>
      </c>
      <c r="Q682" s="148" t="str">
        <f>IF(AND(A682&lt;&gt;"",Schülerdaten!AL685&lt;&gt;""),IF(Schülerdaten!AL685=TRUE,INDEX(codespe,MATCH(Schülerdaten!Q685,libspe,0)),Schülerdaten!Q685),"")</f>
        <v/>
      </c>
      <c r="R682" s="148" t="str">
        <f>IF(AND(A682&lt;&gt;"",OR(Schülerdaten!AM685&lt;&gt;"",Schülerdaten!AT685=FALSE)),IF(Schülerdaten!AM685=TRUE,INDEX(codemp1,MATCH(Schülerdaten!R685,libmp1,0)),IF(Schülerdaten!AT685=FALSE,0,Schülerdaten!R685)),"")</f>
        <v/>
      </c>
      <c r="S682" s="148" t="str">
        <f t="shared" si="31"/>
        <v/>
      </c>
      <c r="T682" s="148" t="str">
        <f t="shared" si="32"/>
        <v/>
      </c>
      <c r="U682" s="148" t="str">
        <f>IF(AND(A682&lt;&gt;"",Schülerdaten!S685&lt;&gt;""),Schülerdaten!S685,"")</f>
        <v/>
      </c>
      <c r="V682" s="148" t="str">
        <f>IF(AND(A682&lt;&gt;"",Schülerdaten!T685&lt;&gt;""),Schülerdaten!T685,"")</f>
        <v/>
      </c>
      <c r="W682" s="148" t="str">
        <f>IF(AND(A682&lt;&gt;"",Schülerdaten!U685&lt;&gt;""),Schülerdaten!U685,"")</f>
        <v/>
      </c>
      <c r="X682" s="148" t="str">
        <f>IF(AND(A682&lt;&gt;"",Schülerdaten!V685&lt;&gt;""),Schülerdaten!V685,"")</f>
        <v/>
      </c>
      <c r="Y682" s="148" t="str">
        <f>IF(AND(A682&lt;&gt;"",Schülerdaten!W685&lt;&gt;""),Schülerdaten!W685,"")</f>
        <v/>
      </c>
      <c r="Z682" s="148" t="str">
        <f>IF(AND(A682&lt;&gt;"",Schülerdaten!X685&lt;&gt;""),Schülerdaten!X685,"")</f>
        <v/>
      </c>
    </row>
    <row r="683" spans="1:26" x14ac:dyDescent="0.2">
      <c r="A683" s="146" t="str">
        <f>IF(OR(Schülerdaten!$C686&lt;&gt;""),Schülerdaten!A686,"")</f>
        <v/>
      </c>
      <c r="B683" s="146" t="str">
        <f>IF(A683&lt;&gt;"",Schülerdaten!B686,"")</f>
        <v/>
      </c>
      <c r="C683" s="146" t="str">
        <f>IF(AND(A683&lt;&gt;"",Schülerdaten!F686&lt;&gt;""),IF(INDEX(codeclint,MATCH(Schülerdaten!F686,libclint,0))&lt;&gt;"",INDEX(codeclint,MATCH(Schülerdaten!F686,libclint,0)),""),"")</f>
        <v/>
      </c>
      <c r="D683" s="146" t="str">
        <f t="shared" si="30"/>
        <v/>
      </c>
      <c r="E683" s="146" t="str">
        <f>IF(A683&lt;&gt;"",IF(Schülerdaten!G686&lt;&gt;"",IF(Schülerdaten!AB686&lt;&gt;"",IF(Schülerdaten!G686="LOC.ID",CONCATENATE("LOC.",Schülerdaten!AU$5),Schülerdaten!G686),""),""),"")</f>
        <v/>
      </c>
      <c r="F683" s="146" t="str">
        <f>IF(A683&lt;&gt;"",IF(Schülerdaten!H686&lt;&gt;"",Schülerdaten!H686,""),"")</f>
        <v/>
      </c>
      <c r="G683" s="146" t="str">
        <f>IF(AND(A683&lt;&gt;"",Schülerdaten!AC686&lt;&gt;""),IF(Schülerdaten!AC686=TRUE,INDEX(codesex,MATCH(Schülerdaten!I686,libsex,0)),Schülerdaten!I686),"")</f>
        <v/>
      </c>
      <c r="H683" s="147" t="str">
        <f>IF(A683&lt;&gt;"",IF(Schülerdaten!J686&lt;&gt;"",Schülerdaten!J686,""),"")</f>
        <v/>
      </c>
      <c r="I683" s="148" t="str">
        <f>IF(AND(A683&lt;&gt;"",Schülerdaten!AE686&lt;&gt;""),IF(Schülerdaten!AE686=TRUE,INDEX(codenat,MATCH(Schülerdaten!K686,libnat,0)),Schülerdaten!K686),"")</f>
        <v/>
      </c>
      <c r="J683" s="148" t="str">
        <f>IF(AND(A683&lt;&gt;"",Schülerdaten!AF686&lt;&gt;""),IF(Schülerdaten!AF686=TRUE,INDEX(codelangue,MATCH(Schülerdaten!L686,liblangue,0)),Schülerdaten!L686),"")</f>
        <v/>
      </c>
      <c r="K683" s="148" t="str">
        <f>IF(AND(A683&lt;&gt;"",Schülerdaten!AH686&lt;&gt;""),IF(Schülerdaten!AH686=TRUE,IF(INDEX(codegem,MATCH(Schülerdaten!M686,libgem,0))&lt;8000,INDEX(codegem,MATCH(Schülerdaten!M686,libgem,0)),""),Schülerdaten!M686),"")</f>
        <v/>
      </c>
      <c r="L683" s="148" t="str">
        <f>IF(AND(A683&lt;&gt;"",Schülerdaten!AH686&lt;&gt;""),IF(Schülerdaten!AH686=TRUE,INDEX(codegemhist,MATCH(Schülerdaten!M686,libgem,0)),""),"")</f>
        <v/>
      </c>
      <c r="M683" s="148" t="str">
        <f>IF(AND(A683&lt;&gt;"",Schülerdaten!AH686&lt;&gt;""),IF(Schülerdaten!AH686=TRUE,IF(INDEX(codegem,MATCH(Schülerdaten!M686,libgem,0))&gt;=8000,INDEX(codegem,MATCH(Schülerdaten!M686,libgem,0)),""),Schülerdaten!M686),"")</f>
        <v/>
      </c>
      <c r="N683" s="148" t="str">
        <f>IF(AND(A683&lt;&gt;"",Schülerdaten!AI686&lt;&gt;""),IF(Schülerdaten!AI686=TRUE,INDEX(codeschart,MATCH(Schülerdaten!N686,libschart,0)),Schülerdaten!N686),"")</f>
        <v/>
      </c>
      <c r="O683" s="148" t="str">
        <f>IF(AND(A683&lt;&gt;"",Schülerdaten!O686&lt;&gt;""),Schülerdaten!O686,"")</f>
        <v/>
      </c>
      <c r="P683" s="148" t="str">
        <f>IF(AND(A683&lt;&gt;"",Schülerdaten!AK686&lt;&gt;""),IF(Schülerdaten!AK686=TRUE,INDEX(codeform,MATCH(Schülerdaten!P686,libform,0)),Schülerdaten!P686),"")</f>
        <v/>
      </c>
      <c r="Q683" s="148" t="str">
        <f>IF(AND(A683&lt;&gt;"",Schülerdaten!AL686&lt;&gt;""),IF(Schülerdaten!AL686=TRUE,INDEX(codespe,MATCH(Schülerdaten!Q686,libspe,0)),Schülerdaten!Q686),"")</f>
        <v/>
      </c>
      <c r="R683" s="148" t="str">
        <f>IF(AND(A683&lt;&gt;"",OR(Schülerdaten!AM686&lt;&gt;"",Schülerdaten!AT686=FALSE)),IF(Schülerdaten!AM686=TRUE,INDEX(codemp1,MATCH(Schülerdaten!R686,libmp1,0)),IF(Schülerdaten!AT686=FALSE,0,Schülerdaten!R686)),"")</f>
        <v/>
      </c>
      <c r="S683" s="148" t="str">
        <f t="shared" si="31"/>
        <v/>
      </c>
      <c r="T683" s="148" t="str">
        <f t="shared" si="32"/>
        <v/>
      </c>
      <c r="U683" s="148" t="str">
        <f>IF(AND(A683&lt;&gt;"",Schülerdaten!S686&lt;&gt;""),Schülerdaten!S686,"")</f>
        <v/>
      </c>
      <c r="V683" s="148" t="str">
        <f>IF(AND(A683&lt;&gt;"",Schülerdaten!T686&lt;&gt;""),Schülerdaten!T686,"")</f>
        <v/>
      </c>
      <c r="W683" s="148" t="str">
        <f>IF(AND(A683&lt;&gt;"",Schülerdaten!U686&lt;&gt;""),Schülerdaten!U686,"")</f>
        <v/>
      </c>
      <c r="X683" s="148" t="str">
        <f>IF(AND(A683&lt;&gt;"",Schülerdaten!V686&lt;&gt;""),Schülerdaten!V686,"")</f>
        <v/>
      </c>
      <c r="Y683" s="148" t="str">
        <f>IF(AND(A683&lt;&gt;"",Schülerdaten!W686&lt;&gt;""),Schülerdaten!W686,"")</f>
        <v/>
      </c>
      <c r="Z683" s="148" t="str">
        <f>IF(AND(A683&lt;&gt;"",Schülerdaten!X686&lt;&gt;""),Schülerdaten!X686,"")</f>
        <v/>
      </c>
    </row>
    <row r="684" spans="1:26" x14ac:dyDescent="0.2">
      <c r="A684" s="146" t="str">
        <f>IF(OR(Schülerdaten!$C687&lt;&gt;""),Schülerdaten!A687,"")</f>
        <v/>
      </c>
      <c r="B684" s="146" t="str">
        <f>IF(A684&lt;&gt;"",Schülerdaten!B687,"")</f>
        <v/>
      </c>
      <c r="C684" s="146" t="str">
        <f>IF(AND(A684&lt;&gt;"",Schülerdaten!F687&lt;&gt;""),IF(INDEX(codeclint,MATCH(Schülerdaten!F687,libclint,0))&lt;&gt;"",INDEX(codeclint,MATCH(Schülerdaten!F687,libclint,0)),""),"")</f>
        <v/>
      </c>
      <c r="D684" s="146" t="str">
        <f t="shared" si="30"/>
        <v/>
      </c>
      <c r="E684" s="146" t="str">
        <f>IF(A684&lt;&gt;"",IF(Schülerdaten!G687&lt;&gt;"",IF(Schülerdaten!AB687&lt;&gt;"",IF(Schülerdaten!G687="LOC.ID",CONCATENATE("LOC.",Schülerdaten!AU$5),Schülerdaten!G687),""),""),"")</f>
        <v/>
      </c>
      <c r="F684" s="146" t="str">
        <f>IF(A684&lt;&gt;"",IF(Schülerdaten!H687&lt;&gt;"",Schülerdaten!H687,""),"")</f>
        <v/>
      </c>
      <c r="G684" s="146" t="str">
        <f>IF(AND(A684&lt;&gt;"",Schülerdaten!AC687&lt;&gt;""),IF(Schülerdaten!AC687=TRUE,INDEX(codesex,MATCH(Schülerdaten!I687,libsex,0)),Schülerdaten!I687),"")</f>
        <v/>
      </c>
      <c r="H684" s="147" t="str">
        <f>IF(A684&lt;&gt;"",IF(Schülerdaten!J687&lt;&gt;"",Schülerdaten!J687,""),"")</f>
        <v/>
      </c>
      <c r="I684" s="148" t="str">
        <f>IF(AND(A684&lt;&gt;"",Schülerdaten!AE687&lt;&gt;""),IF(Schülerdaten!AE687=TRUE,INDEX(codenat,MATCH(Schülerdaten!K687,libnat,0)),Schülerdaten!K687),"")</f>
        <v/>
      </c>
      <c r="J684" s="148" t="str">
        <f>IF(AND(A684&lt;&gt;"",Schülerdaten!AF687&lt;&gt;""),IF(Schülerdaten!AF687=TRUE,INDEX(codelangue,MATCH(Schülerdaten!L687,liblangue,0)),Schülerdaten!L687),"")</f>
        <v/>
      </c>
      <c r="K684" s="148" t="str">
        <f>IF(AND(A684&lt;&gt;"",Schülerdaten!AH687&lt;&gt;""),IF(Schülerdaten!AH687=TRUE,IF(INDEX(codegem,MATCH(Schülerdaten!M687,libgem,0))&lt;8000,INDEX(codegem,MATCH(Schülerdaten!M687,libgem,0)),""),Schülerdaten!M687),"")</f>
        <v/>
      </c>
      <c r="L684" s="148" t="str">
        <f>IF(AND(A684&lt;&gt;"",Schülerdaten!AH687&lt;&gt;""),IF(Schülerdaten!AH687=TRUE,INDEX(codegemhist,MATCH(Schülerdaten!M687,libgem,0)),""),"")</f>
        <v/>
      </c>
      <c r="M684" s="148" t="str">
        <f>IF(AND(A684&lt;&gt;"",Schülerdaten!AH687&lt;&gt;""),IF(Schülerdaten!AH687=TRUE,IF(INDEX(codegem,MATCH(Schülerdaten!M687,libgem,0))&gt;=8000,INDEX(codegem,MATCH(Schülerdaten!M687,libgem,0)),""),Schülerdaten!M687),"")</f>
        <v/>
      </c>
      <c r="N684" s="148" t="str">
        <f>IF(AND(A684&lt;&gt;"",Schülerdaten!AI687&lt;&gt;""),IF(Schülerdaten!AI687=TRUE,INDEX(codeschart,MATCH(Schülerdaten!N687,libschart,0)),Schülerdaten!N687),"")</f>
        <v/>
      </c>
      <c r="O684" s="148" t="str">
        <f>IF(AND(A684&lt;&gt;"",Schülerdaten!O687&lt;&gt;""),Schülerdaten!O687,"")</f>
        <v/>
      </c>
      <c r="P684" s="148" t="str">
        <f>IF(AND(A684&lt;&gt;"",Schülerdaten!AK687&lt;&gt;""),IF(Schülerdaten!AK687=TRUE,INDEX(codeform,MATCH(Schülerdaten!P687,libform,0)),Schülerdaten!P687),"")</f>
        <v/>
      </c>
      <c r="Q684" s="148" t="str">
        <f>IF(AND(A684&lt;&gt;"",Schülerdaten!AL687&lt;&gt;""),IF(Schülerdaten!AL687=TRUE,INDEX(codespe,MATCH(Schülerdaten!Q687,libspe,0)),Schülerdaten!Q687),"")</f>
        <v/>
      </c>
      <c r="R684" s="148" t="str">
        <f>IF(AND(A684&lt;&gt;"",OR(Schülerdaten!AM687&lt;&gt;"",Schülerdaten!AT687=FALSE)),IF(Schülerdaten!AM687=TRUE,INDEX(codemp1,MATCH(Schülerdaten!R687,libmp1,0)),IF(Schülerdaten!AT687=FALSE,0,Schülerdaten!R687)),"")</f>
        <v/>
      </c>
      <c r="S684" s="148" t="str">
        <f t="shared" si="31"/>
        <v/>
      </c>
      <c r="T684" s="148" t="str">
        <f t="shared" si="32"/>
        <v/>
      </c>
      <c r="U684" s="148" t="str">
        <f>IF(AND(A684&lt;&gt;"",Schülerdaten!S687&lt;&gt;""),Schülerdaten!S687,"")</f>
        <v/>
      </c>
      <c r="V684" s="148" t="str">
        <f>IF(AND(A684&lt;&gt;"",Schülerdaten!T687&lt;&gt;""),Schülerdaten!T687,"")</f>
        <v/>
      </c>
      <c r="W684" s="148" t="str">
        <f>IF(AND(A684&lt;&gt;"",Schülerdaten!U687&lt;&gt;""),Schülerdaten!U687,"")</f>
        <v/>
      </c>
      <c r="X684" s="148" t="str">
        <f>IF(AND(A684&lt;&gt;"",Schülerdaten!V687&lt;&gt;""),Schülerdaten!V687,"")</f>
        <v/>
      </c>
      <c r="Y684" s="148" t="str">
        <f>IF(AND(A684&lt;&gt;"",Schülerdaten!W687&lt;&gt;""),Schülerdaten!W687,"")</f>
        <v/>
      </c>
      <c r="Z684" s="148" t="str">
        <f>IF(AND(A684&lt;&gt;"",Schülerdaten!X687&lt;&gt;""),Schülerdaten!X687,"")</f>
        <v/>
      </c>
    </row>
    <row r="685" spans="1:26" x14ac:dyDescent="0.2">
      <c r="A685" s="146" t="str">
        <f>IF(OR(Schülerdaten!$C688&lt;&gt;""),Schülerdaten!A688,"")</f>
        <v/>
      </c>
      <c r="B685" s="146" t="str">
        <f>IF(A685&lt;&gt;"",Schülerdaten!B688,"")</f>
        <v/>
      </c>
      <c r="C685" s="146" t="str">
        <f>IF(AND(A685&lt;&gt;"",Schülerdaten!F688&lt;&gt;""),IF(INDEX(codeclint,MATCH(Schülerdaten!F688,libclint,0))&lt;&gt;"",INDEX(codeclint,MATCH(Schülerdaten!F688,libclint,0)),""),"")</f>
        <v/>
      </c>
      <c r="D685" s="146" t="str">
        <f t="shared" si="30"/>
        <v/>
      </c>
      <c r="E685" s="146" t="str">
        <f>IF(A685&lt;&gt;"",IF(Schülerdaten!G688&lt;&gt;"",IF(Schülerdaten!AB688&lt;&gt;"",IF(Schülerdaten!G688="LOC.ID",CONCATENATE("LOC.",Schülerdaten!AU$5),Schülerdaten!G688),""),""),"")</f>
        <v/>
      </c>
      <c r="F685" s="146" t="str">
        <f>IF(A685&lt;&gt;"",IF(Schülerdaten!H688&lt;&gt;"",Schülerdaten!H688,""),"")</f>
        <v/>
      </c>
      <c r="G685" s="146" t="str">
        <f>IF(AND(A685&lt;&gt;"",Schülerdaten!AC688&lt;&gt;""),IF(Schülerdaten!AC688=TRUE,INDEX(codesex,MATCH(Schülerdaten!I688,libsex,0)),Schülerdaten!I688),"")</f>
        <v/>
      </c>
      <c r="H685" s="147" t="str">
        <f>IF(A685&lt;&gt;"",IF(Schülerdaten!J688&lt;&gt;"",Schülerdaten!J688,""),"")</f>
        <v/>
      </c>
      <c r="I685" s="148" t="str">
        <f>IF(AND(A685&lt;&gt;"",Schülerdaten!AE688&lt;&gt;""),IF(Schülerdaten!AE688=TRUE,INDEX(codenat,MATCH(Schülerdaten!K688,libnat,0)),Schülerdaten!K688),"")</f>
        <v/>
      </c>
      <c r="J685" s="148" t="str">
        <f>IF(AND(A685&lt;&gt;"",Schülerdaten!AF688&lt;&gt;""),IF(Schülerdaten!AF688=TRUE,INDEX(codelangue,MATCH(Schülerdaten!L688,liblangue,0)),Schülerdaten!L688),"")</f>
        <v/>
      </c>
      <c r="K685" s="148" t="str">
        <f>IF(AND(A685&lt;&gt;"",Schülerdaten!AH688&lt;&gt;""),IF(Schülerdaten!AH688=TRUE,IF(INDEX(codegem,MATCH(Schülerdaten!M688,libgem,0))&lt;8000,INDEX(codegem,MATCH(Schülerdaten!M688,libgem,0)),""),Schülerdaten!M688),"")</f>
        <v/>
      </c>
      <c r="L685" s="148" t="str">
        <f>IF(AND(A685&lt;&gt;"",Schülerdaten!AH688&lt;&gt;""),IF(Schülerdaten!AH688=TRUE,INDEX(codegemhist,MATCH(Schülerdaten!M688,libgem,0)),""),"")</f>
        <v/>
      </c>
      <c r="M685" s="148" t="str">
        <f>IF(AND(A685&lt;&gt;"",Schülerdaten!AH688&lt;&gt;""),IF(Schülerdaten!AH688=TRUE,IF(INDEX(codegem,MATCH(Schülerdaten!M688,libgem,0))&gt;=8000,INDEX(codegem,MATCH(Schülerdaten!M688,libgem,0)),""),Schülerdaten!M688),"")</f>
        <v/>
      </c>
      <c r="N685" s="148" t="str">
        <f>IF(AND(A685&lt;&gt;"",Schülerdaten!AI688&lt;&gt;""),IF(Schülerdaten!AI688=TRUE,INDEX(codeschart,MATCH(Schülerdaten!N688,libschart,0)),Schülerdaten!N688),"")</f>
        <v/>
      </c>
      <c r="O685" s="148" t="str">
        <f>IF(AND(A685&lt;&gt;"",Schülerdaten!O688&lt;&gt;""),Schülerdaten!O688,"")</f>
        <v/>
      </c>
      <c r="P685" s="148" t="str">
        <f>IF(AND(A685&lt;&gt;"",Schülerdaten!AK688&lt;&gt;""),IF(Schülerdaten!AK688=TRUE,INDEX(codeform,MATCH(Schülerdaten!P688,libform,0)),Schülerdaten!P688),"")</f>
        <v/>
      </c>
      <c r="Q685" s="148" t="str">
        <f>IF(AND(A685&lt;&gt;"",Schülerdaten!AL688&lt;&gt;""),IF(Schülerdaten!AL688=TRUE,INDEX(codespe,MATCH(Schülerdaten!Q688,libspe,0)),Schülerdaten!Q688),"")</f>
        <v/>
      </c>
      <c r="R685" s="148" t="str">
        <f>IF(AND(A685&lt;&gt;"",OR(Schülerdaten!AM688&lt;&gt;"",Schülerdaten!AT688=FALSE)),IF(Schülerdaten!AM688=TRUE,INDEX(codemp1,MATCH(Schülerdaten!R688,libmp1,0)),IF(Schülerdaten!AT688=FALSE,0,Schülerdaten!R688)),"")</f>
        <v/>
      </c>
      <c r="S685" s="148" t="str">
        <f t="shared" si="31"/>
        <v/>
      </c>
      <c r="T685" s="148" t="str">
        <f t="shared" si="32"/>
        <v/>
      </c>
      <c r="U685" s="148" t="str">
        <f>IF(AND(A685&lt;&gt;"",Schülerdaten!S688&lt;&gt;""),Schülerdaten!S688,"")</f>
        <v/>
      </c>
      <c r="V685" s="148" t="str">
        <f>IF(AND(A685&lt;&gt;"",Schülerdaten!T688&lt;&gt;""),Schülerdaten!T688,"")</f>
        <v/>
      </c>
      <c r="W685" s="148" t="str">
        <f>IF(AND(A685&lt;&gt;"",Schülerdaten!U688&lt;&gt;""),Schülerdaten!U688,"")</f>
        <v/>
      </c>
      <c r="X685" s="148" t="str">
        <f>IF(AND(A685&lt;&gt;"",Schülerdaten!V688&lt;&gt;""),Schülerdaten!V688,"")</f>
        <v/>
      </c>
      <c r="Y685" s="148" t="str">
        <f>IF(AND(A685&lt;&gt;"",Schülerdaten!W688&lt;&gt;""),Schülerdaten!W688,"")</f>
        <v/>
      </c>
      <c r="Z685" s="148" t="str">
        <f>IF(AND(A685&lt;&gt;"",Schülerdaten!X688&lt;&gt;""),Schülerdaten!X688,"")</f>
        <v/>
      </c>
    </row>
    <row r="686" spans="1:26" x14ac:dyDescent="0.2">
      <c r="A686" s="146" t="str">
        <f>IF(OR(Schülerdaten!$C689&lt;&gt;""),Schülerdaten!A689,"")</f>
        <v/>
      </c>
      <c r="B686" s="146" t="str">
        <f>IF(A686&lt;&gt;"",Schülerdaten!B689,"")</f>
        <v/>
      </c>
      <c r="C686" s="146" t="str">
        <f>IF(AND(A686&lt;&gt;"",Schülerdaten!F689&lt;&gt;""),IF(INDEX(codeclint,MATCH(Schülerdaten!F689,libclint,0))&lt;&gt;"",INDEX(codeclint,MATCH(Schülerdaten!F689,libclint,0)),""),"")</f>
        <v/>
      </c>
      <c r="D686" s="146" t="str">
        <f t="shared" si="30"/>
        <v/>
      </c>
      <c r="E686" s="146" t="str">
        <f>IF(A686&lt;&gt;"",IF(Schülerdaten!G689&lt;&gt;"",IF(Schülerdaten!AB689&lt;&gt;"",IF(Schülerdaten!G689="LOC.ID",CONCATENATE("LOC.",Schülerdaten!AU$5),Schülerdaten!G689),""),""),"")</f>
        <v/>
      </c>
      <c r="F686" s="146" t="str">
        <f>IF(A686&lt;&gt;"",IF(Schülerdaten!H689&lt;&gt;"",Schülerdaten!H689,""),"")</f>
        <v/>
      </c>
      <c r="G686" s="146" t="str">
        <f>IF(AND(A686&lt;&gt;"",Schülerdaten!AC689&lt;&gt;""),IF(Schülerdaten!AC689=TRUE,INDEX(codesex,MATCH(Schülerdaten!I689,libsex,0)),Schülerdaten!I689),"")</f>
        <v/>
      </c>
      <c r="H686" s="147" t="str">
        <f>IF(A686&lt;&gt;"",IF(Schülerdaten!J689&lt;&gt;"",Schülerdaten!J689,""),"")</f>
        <v/>
      </c>
      <c r="I686" s="148" t="str">
        <f>IF(AND(A686&lt;&gt;"",Schülerdaten!AE689&lt;&gt;""),IF(Schülerdaten!AE689=TRUE,INDEX(codenat,MATCH(Schülerdaten!K689,libnat,0)),Schülerdaten!K689),"")</f>
        <v/>
      </c>
      <c r="J686" s="148" t="str">
        <f>IF(AND(A686&lt;&gt;"",Schülerdaten!AF689&lt;&gt;""),IF(Schülerdaten!AF689=TRUE,INDEX(codelangue,MATCH(Schülerdaten!L689,liblangue,0)),Schülerdaten!L689),"")</f>
        <v/>
      </c>
      <c r="K686" s="148" t="str">
        <f>IF(AND(A686&lt;&gt;"",Schülerdaten!AH689&lt;&gt;""),IF(Schülerdaten!AH689=TRUE,IF(INDEX(codegem,MATCH(Schülerdaten!M689,libgem,0))&lt;8000,INDEX(codegem,MATCH(Schülerdaten!M689,libgem,0)),""),Schülerdaten!M689),"")</f>
        <v/>
      </c>
      <c r="L686" s="148" t="str">
        <f>IF(AND(A686&lt;&gt;"",Schülerdaten!AH689&lt;&gt;""),IF(Schülerdaten!AH689=TRUE,INDEX(codegemhist,MATCH(Schülerdaten!M689,libgem,0)),""),"")</f>
        <v/>
      </c>
      <c r="M686" s="148" t="str">
        <f>IF(AND(A686&lt;&gt;"",Schülerdaten!AH689&lt;&gt;""),IF(Schülerdaten!AH689=TRUE,IF(INDEX(codegem,MATCH(Schülerdaten!M689,libgem,0))&gt;=8000,INDEX(codegem,MATCH(Schülerdaten!M689,libgem,0)),""),Schülerdaten!M689),"")</f>
        <v/>
      </c>
      <c r="N686" s="148" t="str">
        <f>IF(AND(A686&lt;&gt;"",Schülerdaten!AI689&lt;&gt;""),IF(Schülerdaten!AI689=TRUE,INDEX(codeschart,MATCH(Schülerdaten!N689,libschart,0)),Schülerdaten!N689),"")</f>
        <v/>
      </c>
      <c r="O686" s="148" t="str">
        <f>IF(AND(A686&lt;&gt;"",Schülerdaten!O689&lt;&gt;""),Schülerdaten!O689,"")</f>
        <v/>
      </c>
      <c r="P686" s="148" t="str">
        <f>IF(AND(A686&lt;&gt;"",Schülerdaten!AK689&lt;&gt;""),IF(Schülerdaten!AK689=TRUE,INDEX(codeform,MATCH(Schülerdaten!P689,libform,0)),Schülerdaten!P689),"")</f>
        <v/>
      </c>
      <c r="Q686" s="148" t="str">
        <f>IF(AND(A686&lt;&gt;"",Schülerdaten!AL689&lt;&gt;""),IF(Schülerdaten!AL689=TRUE,INDEX(codespe,MATCH(Schülerdaten!Q689,libspe,0)),Schülerdaten!Q689),"")</f>
        <v/>
      </c>
      <c r="R686" s="148" t="str">
        <f>IF(AND(A686&lt;&gt;"",OR(Schülerdaten!AM689&lt;&gt;"",Schülerdaten!AT689=FALSE)),IF(Schülerdaten!AM689=TRUE,INDEX(codemp1,MATCH(Schülerdaten!R689,libmp1,0)),IF(Schülerdaten!AT689=FALSE,0,Schülerdaten!R689)),"")</f>
        <v/>
      </c>
      <c r="S686" s="148" t="str">
        <f t="shared" si="31"/>
        <v/>
      </c>
      <c r="T686" s="148" t="str">
        <f t="shared" si="32"/>
        <v/>
      </c>
      <c r="U686" s="148" t="str">
        <f>IF(AND(A686&lt;&gt;"",Schülerdaten!S689&lt;&gt;""),Schülerdaten!S689,"")</f>
        <v/>
      </c>
      <c r="V686" s="148" t="str">
        <f>IF(AND(A686&lt;&gt;"",Schülerdaten!T689&lt;&gt;""),Schülerdaten!T689,"")</f>
        <v/>
      </c>
      <c r="W686" s="148" t="str">
        <f>IF(AND(A686&lt;&gt;"",Schülerdaten!U689&lt;&gt;""),Schülerdaten!U689,"")</f>
        <v/>
      </c>
      <c r="X686" s="148" t="str">
        <f>IF(AND(A686&lt;&gt;"",Schülerdaten!V689&lt;&gt;""),Schülerdaten!V689,"")</f>
        <v/>
      </c>
      <c r="Y686" s="148" t="str">
        <f>IF(AND(A686&lt;&gt;"",Schülerdaten!W689&lt;&gt;""),Schülerdaten!W689,"")</f>
        <v/>
      </c>
      <c r="Z686" s="148" t="str">
        <f>IF(AND(A686&lt;&gt;"",Schülerdaten!X689&lt;&gt;""),Schülerdaten!X689,"")</f>
        <v/>
      </c>
    </row>
    <row r="687" spans="1:26" x14ac:dyDescent="0.2">
      <c r="A687" s="146" t="str">
        <f>IF(OR(Schülerdaten!$C690&lt;&gt;""),Schülerdaten!A690,"")</f>
        <v/>
      </c>
      <c r="B687" s="146" t="str">
        <f>IF(A687&lt;&gt;"",Schülerdaten!B690,"")</f>
        <v/>
      </c>
      <c r="C687" s="146" t="str">
        <f>IF(AND(A687&lt;&gt;"",Schülerdaten!F690&lt;&gt;""),IF(INDEX(codeclint,MATCH(Schülerdaten!F690,libclint,0))&lt;&gt;"",INDEX(codeclint,MATCH(Schülerdaten!F690,libclint,0)),""),"")</f>
        <v/>
      </c>
      <c r="D687" s="146" t="str">
        <f t="shared" si="30"/>
        <v/>
      </c>
      <c r="E687" s="146" t="str">
        <f>IF(A687&lt;&gt;"",IF(Schülerdaten!G690&lt;&gt;"",IF(Schülerdaten!AB690&lt;&gt;"",IF(Schülerdaten!G690="LOC.ID",CONCATENATE("LOC.",Schülerdaten!AU$5),Schülerdaten!G690),""),""),"")</f>
        <v/>
      </c>
      <c r="F687" s="146" t="str">
        <f>IF(A687&lt;&gt;"",IF(Schülerdaten!H690&lt;&gt;"",Schülerdaten!H690,""),"")</f>
        <v/>
      </c>
      <c r="G687" s="146" t="str">
        <f>IF(AND(A687&lt;&gt;"",Schülerdaten!AC690&lt;&gt;""),IF(Schülerdaten!AC690=TRUE,INDEX(codesex,MATCH(Schülerdaten!I690,libsex,0)),Schülerdaten!I690),"")</f>
        <v/>
      </c>
      <c r="H687" s="147" t="str">
        <f>IF(A687&lt;&gt;"",IF(Schülerdaten!J690&lt;&gt;"",Schülerdaten!J690,""),"")</f>
        <v/>
      </c>
      <c r="I687" s="148" t="str">
        <f>IF(AND(A687&lt;&gt;"",Schülerdaten!AE690&lt;&gt;""),IF(Schülerdaten!AE690=TRUE,INDEX(codenat,MATCH(Schülerdaten!K690,libnat,0)),Schülerdaten!K690),"")</f>
        <v/>
      </c>
      <c r="J687" s="148" t="str">
        <f>IF(AND(A687&lt;&gt;"",Schülerdaten!AF690&lt;&gt;""),IF(Schülerdaten!AF690=TRUE,INDEX(codelangue,MATCH(Schülerdaten!L690,liblangue,0)),Schülerdaten!L690),"")</f>
        <v/>
      </c>
      <c r="K687" s="148" t="str">
        <f>IF(AND(A687&lt;&gt;"",Schülerdaten!AH690&lt;&gt;""),IF(Schülerdaten!AH690=TRUE,IF(INDEX(codegem,MATCH(Schülerdaten!M690,libgem,0))&lt;8000,INDEX(codegem,MATCH(Schülerdaten!M690,libgem,0)),""),Schülerdaten!M690),"")</f>
        <v/>
      </c>
      <c r="L687" s="148" t="str">
        <f>IF(AND(A687&lt;&gt;"",Schülerdaten!AH690&lt;&gt;""),IF(Schülerdaten!AH690=TRUE,INDEX(codegemhist,MATCH(Schülerdaten!M690,libgem,0)),""),"")</f>
        <v/>
      </c>
      <c r="M687" s="148" t="str">
        <f>IF(AND(A687&lt;&gt;"",Schülerdaten!AH690&lt;&gt;""),IF(Schülerdaten!AH690=TRUE,IF(INDEX(codegem,MATCH(Schülerdaten!M690,libgem,0))&gt;=8000,INDEX(codegem,MATCH(Schülerdaten!M690,libgem,0)),""),Schülerdaten!M690),"")</f>
        <v/>
      </c>
      <c r="N687" s="148" t="str">
        <f>IF(AND(A687&lt;&gt;"",Schülerdaten!AI690&lt;&gt;""),IF(Schülerdaten!AI690=TRUE,INDEX(codeschart,MATCH(Schülerdaten!N690,libschart,0)),Schülerdaten!N690),"")</f>
        <v/>
      </c>
      <c r="O687" s="148" t="str">
        <f>IF(AND(A687&lt;&gt;"",Schülerdaten!O690&lt;&gt;""),Schülerdaten!O690,"")</f>
        <v/>
      </c>
      <c r="P687" s="148" t="str">
        <f>IF(AND(A687&lt;&gt;"",Schülerdaten!AK690&lt;&gt;""),IF(Schülerdaten!AK690=TRUE,INDEX(codeform,MATCH(Schülerdaten!P690,libform,0)),Schülerdaten!P690),"")</f>
        <v/>
      </c>
      <c r="Q687" s="148" t="str">
        <f>IF(AND(A687&lt;&gt;"",Schülerdaten!AL690&lt;&gt;""),IF(Schülerdaten!AL690=TRUE,INDEX(codespe,MATCH(Schülerdaten!Q690,libspe,0)),Schülerdaten!Q690),"")</f>
        <v/>
      </c>
      <c r="R687" s="148" t="str">
        <f>IF(AND(A687&lt;&gt;"",OR(Schülerdaten!AM690&lt;&gt;"",Schülerdaten!AT690=FALSE)),IF(Schülerdaten!AM690=TRUE,INDEX(codemp1,MATCH(Schülerdaten!R690,libmp1,0)),IF(Schülerdaten!AT690=FALSE,0,Schülerdaten!R690)),"")</f>
        <v/>
      </c>
      <c r="S687" s="148" t="str">
        <f t="shared" si="31"/>
        <v/>
      </c>
      <c r="T687" s="148" t="str">
        <f t="shared" si="32"/>
        <v/>
      </c>
      <c r="U687" s="148" t="str">
        <f>IF(AND(A687&lt;&gt;"",Schülerdaten!S690&lt;&gt;""),Schülerdaten!S690,"")</f>
        <v/>
      </c>
      <c r="V687" s="148" t="str">
        <f>IF(AND(A687&lt;&gt;"",Schülerdaten!T690&lt;&gt;""),Schülerdaten!T690,"")</f>
        <v/>
      </c>
      <c r="W687" s="148" t="str">
        <f>IF(AND(A687&lt;&gt;"",Schülerdaten!U690&lt;&gt;""),Schülerdaten!U690,"")</f>
        <v/>
      </c>
      <c r="X687" s="148" t="str">
        <f>IF(AND(A687&lt;&gt;"",Schülerdaten!V690&lt;&gt;""),Schülerdaten!V690,"")</f>
        <v/>
      </c>
      <c r="Y687" s="148" t="str">
        <f>IF(AND(A687&lt;&gt;"",Schülerdaten!W690&lt;&gt;""),Schülerdaten!W690,"")</f>
        <v/>
      </c>
      <c r="Z687" s="148" t="str">
        <f>IF(AND(A687&lt;&gt;"",Schülerdaten!X690&lt;&gt;""),Schülerdaten!X690,"")</f>
        <v/>
      </c>
    </row>
    <row r="688" spans="1:26" x14ac:dyDescent="0.2">
      <c r="A688" s="146" t="str">
        <f>IF(OR(Schülerdaten!$C691&lt;&gt;""),Schülerdaten!A691,"")</f>
        <v/>
      </c>
      <c r="B688" s="146" t="str">
        <f>IF(A688&lt;&gt;"",Schülerdaten!B691,"")</f>
        <v/>
      </c>
      <c r="C688" s="146" t="str">
        <f>IF(AND(A688&lt;&gt;"",Schülerdaten!F691&lt;&gt;""),IF(INDEX(codeclint,MATCH(Schülerdaten!F691,libclint,0))&lt;&gt;"",INDEX(codeclint,MATCH(Schülerdaten!F691,libclint,0)),""),"")</f>
        <v/>
      </c>
      <c r="D688" s="146" t="str">
        <f t="shared" si="30"/>
        <v/>
      </c>
      <c r="E688" s="146" t="str">
        <f>IF(A688&lt;&gt;"",IF(Schülerdaten!G691&lt;&gt;"",IF(Schülerdaten!AB691&lt;&gt;"",IF(Schülerdaten!G691="LOC.ID",CONCATENATE("LOC.",Schülerdaten!AU$5),Schülerdaten!G691),""),""),"")</f>
        <v/>
      </c>
      <c r="F688" s="146" t="str">
        <f>IF(A688&lt;&gt;"",IF(Schülerdaten!H691&lt;&gt;"",Schülerdaten!H691,""),"")</f>
        <v/>
      </c>
      <c r="G688" s="146" t="str">
        <f>IF(AND(A688&lt;&gt;"",Schülerdaten!AC691&lt;&gt;""),IF(Schülerdaten!AC691=TRUE,INDEX(codesex,MATCH(Schülerdaten!I691,libsex,0)),Schülerdaten!I691),"")</f>
        <v/>
      </c>
      <c r="H688" s="147" t="str">
        <f>IF(A688&lt;&gt;"",IF(Schülerdaten!J691&lt;&gt;"",Schülerdaten!J691,""),"")</f>
        <v/>
      </c>
      <c r="I688" s="148" t="str">
        <f>IF(AND(A688&lt;&gt;"",Schülerdaten!AE691&lt;&gt;""),IF(Schülerdaten!AE691=TRUE,INDEX(codenat,MATCH(Schülerdaten!K691,libnat,0)),Schülerdaten!K691),"")</f>
        <v/>
      </c>
      <c r="J688" s="148" t="str">
        <f>IF(AND(A688&lt;&gt;"",Schülerdaten!AF691&lt;&gt;""),IF(Schülerdaten!AF691=TRUE,INDEX(codelangue,MATCH(Schülerdaten!L691,liblangue,0)),Schülerdaten!L691),"")</f>
        <v/>
      </c>
      <c r="K688" s="148" t="str">
        <f>IF(AND(A688&lt;&gt;"",Schülerdaten!AH691&lt;&gt;""),IF(Schülerdaten!AH691=TRUE,IF(INDEX(codegem,MATCH(Schülerdaten!M691,libgem,0))&lt;8000,INDEX(codegem,MATCH(Schülerdaten!M691,libgem,0)),""),Schülerdaten!M691),"")</f>
        <v/>
      </c>
      <c r="L688" s="148" t="str">
        <f>IF(AND(A688&lt;&gt;"",Schülerdaten!AH691&lt;&gt;""),IF(Schülerdaten!AH691=TRUE,INDEX(codegemhist,MATCH(Schülerdaten!M691,libgem,0)),""),"")</f>
        <v/>
      </c>
      <c r="M688" s="148" t="str">
        <f>IF(AND(A688&lt;&gt;"",Schülerdaten!AH691&lt;&gt;""),IF(Schülerdaten!AH691=TRUE,IF(INDEX(codegem,MATCH(Schülerdaten!M691,libgem,0))&gt;=8000,INDEX(codegem,MATCH(Schülerdaten!M691,libgem,0)),""),Schülerdaten!M691),"")</f>
        <v/>
      </c>
      <c r="N688" s="148" t="str">
        <f>IF(AND(A688&lt;&gt;"",Schülerdaten!AI691&lt;&gt;""),IF(Schülerdaten!AI691=TRUE,INDEX(codeschart,MATCH(Schülerdaten!N691,libschart,0)),Schülerdaten!N691),"")</f>
        <v/>
      </c>
      <c r="O688" s="148" t="str">
        <f>IF(AND(A688&lt;&gt;"",Schülerdaten!O691&lt;&gt;""),Schülerdaten!O691,"")</f>
        <v/>
      </c>
      <c r="P688" s="148" t="str">
        <f>IF(AND(A688&lt;&gt;"",Schülerdaten!AK691&lt;&gt;""),IF(Schülerdaten!AK691=TRUE,INDEX(codeform,MATCH(Schülerdaten!P691,libform,0)),Schülerdaten!P691),"")</f>
        <v/>
      </c>
      <c r="Q688" s="148" t="str">
        <f>IF(AND(A688&lt;&gt;"",Schülerdaten!AL691&lt;&gt;""),IF(Schülerdaten!AL691=TRUE,INDEX(codespe,MATCH(Schülerdaten!Q691,libspe,0)),Schülerdaten!Q691),"")</f>
        <v/>
      </c>
      <c r="R688" s="148" t="str">
        <f>IF(AND(A688&lt;&gt;"",OR(Schülerdaten!AM691&lt;&gt;"",Schülerdaten!AT691=FALSE)),IF(Schülerdaten!AM691=TRUE,INDEX(codemp1,MATCH(Schülerdaten!R691,libmp1,0)),IF(Schülerdaten!AT691=FALSE,0,Schülerdaten!R691)),"")</f>
        <v/>
      </c>
      <c r="S688" s="148" t="str">
        <f t="shared" si="31"/>
        <v/>
      </c>
      <c r="T688" s="148" t="str">
        <f t="shared" si="32"/>
        <v/>
      </c>
      <c r="U688" s="148" t="str">
        <f>IF(AND(A688&lt;&gt;"",Schülerdaten!S691&lt;&gt;""),Schülerdaten!S691,"")</f>
        <v/>
      </c>
      <c r="V688" s="148" t="str">
        <f>IF(AND(A688&lt;&gt;"",Schülerdaten!T691&lt;&gt;""),Schülerdaten!T691,"")</f>
        <v/>
      </c>
      <c r="W688" s="148" t="str">
        <f>IF(AND(A688&lt;&gt;"",Schülerdaten!U691&lt;&gt;""),Schülerdaten!U691,"")</f>
        <v/>
      </c>
      <c r="X688" s="148" t="str">
        <f>IF(AND(A688&lt;&gt;"",Schülerdaten!V691&lt;&gt;""),Schülerdaten!V691,"")</f>
        <v/>
      </c>
      <c r="Y688" s="148" t="str">
        <f>IF(AND(A688&lt;&gt;"",Schülerdaten!W691&lt;&gt;""),Schülerdaten!W691,"")</f>
        <v/>
      </c>
      <c r="Z688" s="148" t="str">
        <f>IF(AND(A688&lt;&gt;"",Schülerdaten!X691&lt;&gt;""),Schülerdaten!X691,"")</f>
        <v/>
      </c>
    </row>
    <row r="689" spans="1:26" x14ac:dyDescent="0.2">
      <c r="A689" s="146" t="str">
        <f>IF(OR(Schülerdaten!$C692&lt;&gt;""),Schülerdaten!A692,"")</f>
        <v/>
      </c>
      <c r="B689" s="146" t="str">
        <f>IF(A689&lt;&gt;"",Schülerdaten!B692,"")</f>
        <v/>
      </c>
      <c r="C689" s="146" t="str">
        <f>IF(AND(A689&lt;&gt;"",Schülerdaten!F692&lt;&gt;""),IF(INDEX(codeclint,MATCH(Schülerdaten!F692,libclint,0))&lt;&gt;"",INDEX(codeclint,MATCH(Schülerdaten!F692,libclint,0)),""),"")</f>
        <v/>
      </c>
      <c r="D689" s="146" t="str">
        <f t="shared" si="30"/>
        <v/>
      </c>
      <c r="E689" s="146" t="str">
        <f>IF(A689&lt;&gt;"",IF(Schülerdaten!G692&lt;&gt;"",IF(Schülerdaten!AB692&lt;&gt;"",IF(Schülerdaten!G692="LOC.ID",CONCATENATE("LOC.",Schülerdaten!AU$5),Schülerdaten!G692),""),""),"")</f>
        <v/>
      </c>
      <c r="F689" s="146" t="str">
        <f>IF(A689&lt;&gt;"",IF(Schülerdaten!H692&lt;&gt;"",Schülerdaten!H692,""),"")</f>
        <v/>
      </c>
      <c r="G689" s="146" t="str">
        <f>IF(AND(A689&lt;&gt;"",Schülerdaten!AC692&lt;&gt;""),IF(Schülerdaten!AC692=TRUE,INDEX(codesex,MATCH(Schülerdaten!I692,libsex,0)),Schülerdaten!I692),"")</f>
        <v/>
      </c>
      <c r="H689" s="147" t="str">
        <f>IF(A689&lt;&gt;"",IF(Schülerdaten!J692&lt;&gt;"",Schülerdaten!J692,""),"")</f>
        <v/>
      </c>
      <c r="I689" s="148" t="str">
        <f>IF(AND(A689&lt;&gt;"",Schülerdaten!AE692&lt;&gt;""),IF(Schülerdaten!AE692=TRUE,INDEX(codenat,MATCH(Schülerdaten!K692,libnat,0)),Schülerdaten!K692),"")</f>
        <v/>
      </c>
      <c r="J689" s="148" t="str">
        <f>IF(AND(A689&lt;&gt;"",Schülerdaten!AF692&lt;&gt;""),IF(Schülerdaten!AF692=TRUE,INDEX(codelangue,MATCH(Schülerdaten!L692,liblangue,0)),Schülerdaten!L692),"")</f>
        <v/>
      </c>
      <c r="K689" s="148" t="str">
        <f>IF(AND(A689&lt;&gt;"",Schülerdaten!AH692&lt;&gt;""),IF(Schülerdaten!AH692=TRUE,IF(INDEX(codegem,MATCH(Schülerdaten!M692,libgem,0))&lt;8000,INDEX(codegem,MATCH(Schülerdaten!M692,libgem,0)),""),Schülerdaten!M692),"")</f>
        <v/>
      </c>
      <c r="L689" s="148" t="str">
        <f>IF(AND(A689&lt;&gt;"",Schülerdaten!AH692&lt;&gt;""),IF(Schülerdaten!AH692=TRUE,INDEX(codegemhist,MATCH(Schülerdaten!M692,libgem,0)),""),"")</f>
        <v/>
      </c>
      <c r="M689" s="148" t="str">
        <f>IF(AND(A689&lt;&gt;"",Schülerdaten!AH692&lt;&gt;""),IF(Schülerdaten!AH692=TRUE,IF(INDEX(codegem,MATCH(Schülerdaten!M692,libgem,0))&gt;=8000,INDEX(codegem,MATCH(Schülerdaten!M692,libgem,0)),""),Schülerdaten!M692),"")</f>
        <v/>
      </c>
      <c r="N689" s="148" t="str">
        <f>IF(AND(A689&lt;&gt;"",Schülerdaten!AI692&lt;&gt;""),IF(Schülerdaten!AI692=TRUE,INDEX(codeschart,MATCH(Schülerdaten!N692,libschart,0)),Schülerdaten!N692),"")</f>
        <v/>
      </c>
      <c r="O689" s="148" t="str">
        <f>IF(AND(A689&lt;&gt;"",Schülerdaten!O692&lt;&gt;""),Schülerdaten!O692,"")</f>
        <v/>
      </c>
      <c r="P689" s="148" t="str">
        <f>IF(AND(A689&lt;&gt;"",Schülerdaten!AK692&lt;&gt;""),IF(Schülerdaten!AK692=TRUE,INDEX(codeform,MATCH(Schülerdaten!P692,libform,0)),Schülerdaten!P692),"")</f>
        <v/>
      </c>
      <c r="Q689" s="148" t="str">
        <f>IF(AND(A689&lt;&gt;"",Schülerdaten!AL692&lt;&gt;""),IF(Schülerdaten!AL692=TRUE,INDEX(codespe,MATCH(Schülerdaten!Q692,libspe,0)),Schülerdaten!Q692),"")</f>
        <v/>
      </c>
      <c r="R689" s="148" t="str">
        <f>IF(AND(A689&lt;&gt;"",OR(Schülerdaten!AM692&lt;&gt;"",Schülerdaten!AT692=FALSE)),IF(Schülerdaten!AM692=TRUE,INDEX(codemp1,MATCH(Schülerdaten!R692,libmp1,0)),IF(Schülerdaten!AT692=FALSE,0,Schülerdaten!R692)),"")</f>
        <v/>
      </c>
      <c r="S689" s="148" t="str">
        <f t="shared" si="31"/>
        <v/>
      </c>
      <c r="T689" s="148" t="str">
        <f t="shared" si="32"/>
        <v/>
      </c>
      <c r="U689" s="148" t="str">
        <f>IF(AND(A689&lt;&gt;"",Schülerdaten!S692&lt;&gt;""),Schülerdaten!S692,"")</f>
        <v/>
      </c>
      <c r="V689" s="148" t="str">
        <f>IF(AND(A689&lt;&gt;"",Schülerdaten!T692&lt;&gt;""),Schülerdaten!T692,"")</f>
        <v/>
      </c>
      <c r="W689" s="148" t="str">
        <f>IF(AND(A689&lt;&gt;"",Schülerdaten!U692&lt;&gt;""),Schülerdaten!U692,"")</f>
        <v/>
      </c>
      <c r="X689" s="148" t="str">
        <f>IF(AND(A689&lt;&gt;"",Schülerdaten!V692&lt;&gt;""),Schülerdaten!V692,"")</f>
        <v/>
      </c>
      <c r="Y689" s="148" t="str">
        <f>IF(AND(A689&lt;&gt;"",Schülerdaten!W692&lt;&gt;""),Schülerdaten!W692,"")</f>
        <v/>
      </c>
      <c r="Z689" s="148" t="str">
        <f>IF(AND(A689&lt;&gt;"",Schülerdaten!X692&lt;&gt;""),Schülerdaten!X692,"")</f>
        <v/>
      </c>
    </row>
    <row r="690" spans="1:26" x14ac:dyDescent="0.2">
      <c r="A690" s="146" t="str">
        <f>IF(OR(Schülerdaten!$C693&lt;&gt;""),Schülerdaten!A693,"")</f>
        <v/>
      </c>
      <c r="B690" s="146" t="str">
        <f>IF(A690&lt;&gt;"",Schülerdaten!B693,"")</f>
        <v/>
      </c>
      <c r="C690" s="146" t="str">
        <f>IF(AND(A690&lt;&gt;"",Schülerdaten!F693&lt;&gt;""),IF(INDEX(codeclint,MATCH(Schülerdaten!F693,libclint,0))&lt;&gt;"",INDEX(codeclint,MATCH(Schülerdaten!F693,libclint,0)),""),"")</f>
        <v/>
      </c>
      <c r="D690" s="146" t="str">
        <f t="shared" si="30"/>
        <v/>
      </c>
      <c r="E690" s="146" t="str">
        <f>IF(A690&lt;&gt;"",IF(Schülerdaten!G693&lt;&gt;"",IF(Schülerdaten!AB693&lt;&gt;"",IF(Schülerdaten!G693="LOC.ID",CONCATENATE("LOC.",Schülerdaten!AU$5),Schülerdaten!G693),""),""),"")</f>
        <v/>
      </c>
      <c r="F690" s="146" t="str">
        <f>IF(A690&lt;&gt;"",IF(Schülerdaten!H693&lt;&gt;"",Schülerdaten!H693,""),"")</f>
        <v/>
      </c>
      <c r="G690" s="146" t="str">
        <f>IF(AND(A690&lt;&gt;"",Schülerdaten!AC693&lt;&gt;""),IF(Schülerdaten!AC693=TRUE,INDEX(codesex,MATCH(Schülerdaten!I693,libsex,0)),Schülerdaten!I693),"")</f>
        <v/>
      </c>
      <c r="H690" s="147" t="str">
        <f>IF(A690&lt;&gt;"",IF(Schülerdaten!J693&lt;&gt;"",Schülerdaten!J693,""),"")</f>
        <v/>
      </c>
      <c r="I690" s="148" t="str">
        <f>IF(AND(A690&lt;&gt;"",Schülerdaten!AE693&lt;&gt;""),IF(Schülerdaten!AE693=TRUE,INDEX(codenat,MATCH(Schülerdaten!K693,libnat,0)),Schülerdaten!K693),"")</f>
        <v/>
      </c>
      <c r="J690" s="148" t="str">
        <f>IF(AND(A690&lt;&gt;"",Schülerdaten!AF693&lt;&gt;""),IF(Schülerdaten!AF693=TRUE,INDEX(codelangue,MATCH(Schülerdaten!L693,liblangue,0)),Schülerdaten!L693),"")</f>
        <v/>
      </c>
      <c r="K690" s="148" t="str">
        <f>IF(AND(A690&lt;&gt;"",Schülerdaten!AH693&lt;&gt;""),IF(Schülerdaten!AH693=TRUE,IF(INDEX(codegem,MATCH(Schülerdaten!M693,libgem,0))&lt;8000,INDEX(codegem,MATCH(Schülerdaten!M693,libgem,0)),""),Schülerdaten!M693),"")</f>
        <v/>
      </c>
      <c r="L690" s="148" t="str">
        <f>IF(AND(A690&lt;&gt;"",Schülerdaten!AH693&lt;&gt;""),IF(Schülerdaten!AH693=TRUE,INDEX(codegemhist,MATCH(Schülerdaten!M693,libgem,0)),""),"")</f>
        <v/>
      </c>
      <c r="M690" s="148" t="str">
        <f>IF(AND(A690&lt;&gt;"",Schülerdaten!AH693&lt;&gt;""),IF(Schülerdaten!AH693=TRUE,IF(INDEX(codegem,MATCH(Schülerdaten!M693,libgem,0))&gt;=8000,INDEX(codegem,MATCH(Schülerdaten!M693,libgem,0)),""),Schülerdaten!M693),"")</f>
        <v/>
      </c>
      <c r="N690" s="148" t="str">
        <f>IF(AND(A690&lt;&gt;"",Schülerdaten!AI693&lt;&gt;""),IF(Schülerdaten!AI693=TRUE,INDEX(codeschart,MATCH(Schülerdaten!N693,libschart,0)),Schülerdaten!N693),"")</f>
        <v/>
      </c>
      <c r="O690" s="148" t="str">
        <f>IF(AND(A690&lt;&gt;"",Schülerdaten!O693&lt;&gt;""),Schülerdaten!O693,"")</f>
        <v/>
      </c>
      <c r="P690" s="148" t="str">
        <f>IF(AND(A690&lt;&gt;"",Schülerdaten!AK693&lt;&gt;""),IF(Schülerdaten!AK693=TRUE,INDEX(codeform,MATCH(Schülerdaten!P693,libform,0)),Schülerdaten!P693),"")</f>
        <v/>
      </c>
      <c r="Q690" s="148" t="str">
        <f>IF(AND(A690&lt;&gt;"",Schülerdaten!AL693&lt;&gt;""),IF(Schülerdaten!AL693=TRUE,INDEX(codespe,MATCH(Schülerdaten!Q693,libspe,0)),Schülerdaten!Q693),"")</f>
        <v/>
      </c>
      <c r="R690" s="148" t="str">
        <f>IF(AND(A690&lt;&gt;"",OR(Schülerdaten!AM693&lt;&gt;"",Schülerdaten!AT693=FALSE)),IF(Schülerdaten!AM693=TRUE,INDEX(codemp1,MATCH(Schülerdaten!R693,libmp1,0)),IF(Schülerdaten!AT693=FALSE,0,Schülerdaten!R693)),"")</f>
        <v/>
      </c>
      <c r="S690" s="148" t="str">
        <f t="shared" si="31"/>
        <v/>
      </c>
      <c r="T690" s="148" t="str">
        <f t="shared" si="32"/>
        <v/>
      </c>
      <c r="U690" s="148" t="str">
        <f>IF(AND(A690&lt;&gt;"",Schülerdaten!S693&lt;&gt;""),Schülerdaten!S693,"")</f>
        <v/>
      </c>
      <c r="V690" s="148" t="str">
        <f>IF(AND(A690&lt;&gt;"",Schülerdaten!T693&lt;&gt;""),Schülerdaten!T693,"")</f>
        <v/>
      </c>
      <c r="W690" s="148" t="str">
        <f>IF(AND(A690&lt;&gt;"",Schülerdaten!U693&lt;&gt;""),Schülerdaten!U693,"")</f>
        <v/>
      </c>
      <c r="X690" s="148" t="str">
        <f>IF(AND(A690&lt;&gt;"",Schülerdaten!V693&lt;&gt;""),Schülerdaten!V693,"")</f>
        <v/>
      </c>
      <c r="Y690" s="148" t="str">
        <f>IF(AND(A690&lt;&gt;"",Schülerdaten!W693&lt;&gt;""),Schülerdaten!W693,"")</f>
        <v/>
      </c>
      <c r="Z690" s="148" t="str">
        <f>IF(AND(A690&lt;&gt;"",Schülerdaten!X693&lt;&gt;""),Schülerdaten!X693,"")</f>
        <v/>
      </c>
    </row>
    <row r="691" spans="1:26" x14ac:dyDescent="0.2">
      <c r="A691" s="146" t="str">
        <f>IF(OR(Schülerdaten!$C694&lt;&gt;""),Schülerdaten!A694,"")</f>
        <v/>
      </c>
      <c r="B691" s="146" t="str">
        <f>IF(A691&lt;&gt;"",Schülerdaten!B694,"")</f>
        <v/>
      </c>
      <c r="C691" s="146" t="str">
        <f>IF(AND(A691&lt;&gt;"",Schülerdaten!F694&lt;&gt;""),IF(INDEX(codeclint,MATCH(Schülerdaten!F694,libclint,0))&lt;&gt;"",INDEX(codeclint,MATCH(Schülerdaten!F694,libclint,0)),""),"")</f>
        <v/>
      </c>
      <c r="D691" s="146" t="str">
        <f t="shared" si="30"/>
        <v/>
      </c>
      <c r="E691" s="146" t="str">
        <f>IF(A691&lt;&gt;"",IF(Schülerdaten!G694&lt;&gt;"",IF(Schülerdaten!AB694&lt;&gt;"",IF(Schülerdaten!G694="LOC.ID",CONCATENATE("LOC.",Schülerdaten!AU$5),Schülerdaten!G694),""),""),"")</f>
        <v/>
      </c>
      <c r="F691" s="146" t="str">
        <f>IF(A691&lt;&gt;"",IF(Schülerdaten!H694&lt;&gt;"",Schülerdaten!H694,""),"")</f>
        <v/>
      </c>
      <c r="G691" s="146" t="str">
        <f>IF(AND(A691&lt;&gt;"",Schülerdaten!AC694&lt;&gt;""),IF(Schülerdaten!AC694=TRUE,INDEX(codesex,MATCH(Schülerdaten!I694,libsex,0)),Schülerdaten!I694),"")</f>
        <v/>
      </c>
      <c r="H691" s="147" t="str">
        <f>IF(A691&lt;&gt;"",IF(Schülerdaten!J694&lt;&gt;"",Schülerdaten!J694,""),"")</f>
        <v/>
      </c>
      <c r="I691" s="148" t="str">
        <f>IF(AND(A691&lt;&gt;"",Schülerdaten!AE694&lt;&gt;""),IF(Schülerdaten!AE694=TRUE,INDEX(codenat,MATCH(Schülerdaten!K694,libnat,0)),Schülerdaten!K694),"")</f>
        <v/>
      </c>
      <c r="J691" s="148" t="str">
        <f>IF(AND(A691&lt;&gt;"",Schülerdaten!AF694&lt;&gt;""),IF(Schülerdaten!AF694=TRUE,INDEX(codelangue,MATCH(Schülerdaten!L694,liblangue,0)),Schülerdaten!L694),"")</f>
        <v/>
      </c>
      <c r="K691" s="148" t="str">
        <f>IF(AND(A691&lt;&gt;"",Schülerdaten!AH694&lt;&gt;""),IF(Schülerdaten!AH694=TRUE,IF(INDEX(codegem,MATCH(Schülerdaten!M694,libgem,0))&lt;8000,INDEX(codegem,MATCH(Schülerdaten!M694,libgem,0)),""),Schülerdaten!M694),"")</f>
        <v/>
      </c>
      <c r="L691" s="148" t="str">
        <f>IF(AND(A691&lt;&gt;"",Schülerdaten!AH694&lt;&gt;""),IF(Schülerdaten!AH694=TRUE,INDEX(codegemhist,MATCH(Schülerdaten!M694,libgem,0)),""),"")</f>
        <v/>
      </c>
      <c r="M691" s="148" t="str">
        <f>IF(AND(A691&lt;&gt;"",Schülerdaten!AH694&lt;&gt;""),IF(Schülerdaten!AH694=TRUE,IF(INDEX(codegem,MATCH(Schülerdaten!M694,libgem,0))&gt;=8000,INDEX(codegem,MATCH(Schülerdaten!M694,libgem,0)),""),Schülerdaten!M694),"")</f>
        <v/>
      </c>
      <c r="N691" s="148" t="str">
        <f>IF(AND(A691&lt;&gt;"",Schülerdaten!AI694&lt;&gt;""),IF(Schülerdaten!AI694=TRUE,INDEX(codeschart,MATCH(Schülerdaten!N694,libschart,0)),Schülerdaten!N694),"")</f>
        <v/>
      </c>
      <c r="O691" s="148" t="str">
        <f>IF(AND(A691&lt;&gt;"",Schülerdaten!O694&lt;&gt;""),Schülerdaten!O694,"")</f>
        <v/>
      </c>
      <c r="P691" s="148" t="str">
        <f>IF(AND(A691&lt;&gt;"",Schülerdaten!AK694&lt;&gt;""),IF(Schülerdaten!AK694=TRUE,INDEX(codeform,MATCH(Schülerdaten!P694,libform,0)),Schülerdaten!P694),"")</f>
        <v/>
      </c>
      <c r="Q691" s="148" t="str">
        <f>IF(AND(A691&lt;&gt;"",Schülerdaten!AL694&lt;&gt;""),IF(Schülerdaten!AL694=TRUE,INDEX(codespe,MATCH(Schülerdaten!Q694,libspe,0)),Schülerdaten!Q694),"")</f>
        <v/>
      </c>
      <c r="R691" s="148" t="str">
        <f>IF(AND(A691&lt;&gt;"",OR(Schülerdaten!AM694&lt;&gt;"",Schülerdaten!AT694=FALSE)),IF(Schülerdaten!AM694=TRUE,INDEX(codemp1,MATCH(Schülerdaten!R694,libmp1,0)),IF(Schülerdaten!AT694=FALSE,0,Schülerdaten!R694)),"")</f>
        <v/>
      </c>
      <c r="S691" s="148" t="str">
        <f t="shared" si="31"/>
        <v/>
      </c>
      <c r="T691" s="148" t="str">
        <f t="shared" si="32"/>
        <v/>
      </c>
      <c r="U691" s="148" t="str">
        <f>IF(AND(A691&lt;&gt;"",Schülerdaten!S694&lt;&gt;""),Schülerdaten!S694,"")</f>
        <v/>
      </c>
      <c r="V691" s="148" t="str">
        <f>IF(AND(A691&lt;&gt;"",Schülerdaten!T694&lt;&gt;""),Schülerdaten!T694,"")</f>
        <v/>
      </c>
      <c r="W691" s="148" t="str">
        <f>IF(AND(A691&lt;&gt;"",Schülerdaten!U694&lt;&gt;""),Schülerdaten!U694,"")</f>
        <v/>
      </c>
      <c r="X691" s="148" t="str">
        <f>IF(AND(A691&lt;&gt;"",Schülerdaten!V694&lt;&gt;""),Schülerdaten!V694,"")</f>
        <v/>
      </c>
      <c r="Y691" s="148" t="str">
        <f>IF(AND(A691&lt;&gt;"",Schülerdaten!W694&lt;&gt;""),Schülerdaten!W694,"")</f>
        <v/>
      </c>
      <c r="Z691" s="148" t="str">
        <f>IF(AND(A691&lt;&gt;"",Schülerdaten!X694&lt;&gt;""),Schülerdaten!X694,"")</f>
        <v/>
      </c>
    </row>
    <row r="692" spans="1:26" x14ac:dyDescent="0.2">
      <c r="A692" s="146" t="str">
        <f>IF(OR(Schülerdaten!$C695&lt;&gt;""),Schülerdaten!A695,"")</f>
        <v/>
      </c>
      <c r="B692" s="146" t="str">
        <f>IF(A692&lt;&gt;"",Schülerdaten!B695,"")</f>
        <v/>
      </c>
      <c r="C692" s="146" t="str">
        <f>IF(AND(A692&lt;&gt;"",Schülerdaten!F695&lt;&gt;""),IF(INDEX(codeclint,MATCH(Schülerdaten!F695,libclint,0))&lt;&gt;"",INDEX(codeclint,MATCH(Schülerdaten!F695,libclint,0)),""),"")</f>
        <v/>
      </c>
      <c r="D692" s="146" t="str">
        <f t="shared" si="30"/>
        <v/>
      </c>
      <c r="E692" s="146" t="str">
        <f>IF(A692&lt;&gt;"",IF(Schülerdaten!G695&lt;&gt;"",IF(Schülerdaten!AB695&lt;&gt;"",IF(Schülerdaten!G695="LOC.ID",CONCATENATE("LOC.",Schülerdaten!AU$5),Schülerdaten!G695),""),""),"")</f>
        <v/>
      </c>
      <c r="F692" s="146" t="str">
        <f>IF(A692&lt;&gt;"",IF(Schülerdaten!H695&lt;&gt;"",Schülerdaten!H695,""),"")</f>
        <v/>
      </c>
      <c r="G692" s="146" t="str">
        <f>IF(AND(A692&lt;&gt;"",Schülerdaten!AC695&lt;&gt;""),IF(Schülerdaten!AC695=TRUE,INDEX(codesex,MATCH(Schülerdaten!I695,libsex,0)),Schülerdaten!I695),"")</f>
        <v/>
      </c>
      <c r="H692" s="147" t="str">
        <f>IF(A692&lt;&gt;"",IF(Schülerdaten!J695&lt;&gt;"",Schülerdaten!J695,""),"")</f>
        <v/>
      </c>
      <c r="I692" s="148" t="str">
        <f>IF(AND(A692&lt;&gt;"",Schülerdaten!AE695&lt;&gt;""),IF(Schülerdaten!AE695=TRUE,INDEX(codenat,MATCH(Schülerdaten!K695,libnat,0)),Schülerdaten!K695),"")</f>
        <v/>
      </c>
      <c r="J692" s="148" t="str">
        <f>IF(AND(A692&lt;&gt;"",Schülerdaten!AF695&lt;&gt;""),IF(Schülerdaten!AF695=TRUE,INDEX(codelangue,MATCH(Schülerdaten!L695,liblangue,0)),Schülerdaten!L695),"")</f>
        <v/>
      </c>
      <c r="K692" s="148" t="str">
        <f>IF(AND(A692&lt;&gt;"",Schülerdaten!AH695&lt;&gt;""),IF(Schülerdaten!AH695=TRUE,IF(INDEX(codegem,MATCH(Schülerdaten!M695,libgem,0))&lt;8000,INDEX(codegem,MATCH(Schülerdaten!M695,libgem,0)),""),Schülerdaten!M695),"")</f>
        <v/>
      </c>
      <c r="L692" s="148" t="str">
        <f>IF(AND(A692&lt;&gt;"",Schülerdaten!AH695&lt;&gt;""),IF(Schülerdaten!AH695=TRUE,INDEX(codegemhist,MATCH(Schülerdaten!M695,libgem,0)),""),"")</f>
        <v/>
      </c>
      <c r="M692" s="148" t="str">
        <f>IF(AND(A692&lt;&gt;"",Schülerdaten!AH695&lt;&gt;""),IF(Schülerdaten!AH695=TRUE,IF(INDEX(codegem,MATCH(Schülerdaten!M695,libgem,0))&gt;=8000,INDEX(codegem,MATCH(Schülerdaten!M695,libgem,0)),""),Schülerdaten!M695),"")</f>
        <v/>
      </c>
      <c r="N692" s="148" t="str">
        <f>IF(AND(A692&lt;&gt;"",Schülerdaten!AI695&lt;&gt;""),IF(Schülerdaten!AI695=TRUE,INDEX(codeschart,MATCH(Schülerdaten!N695,libschart,0)),Schülerdaten!N695),"")</f>
        <v/>
      </c>
      <c r="O692" s="148" t="str">
        <f>IF(AND(A692&lt;&gt;"",Schülerdaten!O695&lt;&gt;""),Schülerdaten!O695,"")</f>
        <v/>
      </c>
      <c r="P692" s="148" t="str">
        <f>IF(AND(A692&lt;&gt;"",Schülerdaten!AK695&lt;&gt;""),IF(Schülerdaten!AK695=TRUE,INDEX(codeform,MATCH(Schülerdaten!P695,libform,0)),Schülerdaten!P695),"")</f>
        <v/>
      </c>
      <c r="Q692" s="148" t="str">
        <f>IF(AND(A692&lt;&gt;"",Schülerdaten!AL695&lt;&gt;""),IF(Schülerdaten!AL695=TRUE,INDEX(codespe,MATCH(Schülerdaten!Q695,libspe,0)),Schülerdaten!Q695),"")</f>
        <v/>
      </c>
      <c r="R692" s="148" t="str">
        <f>IF(AND(A692&lt;&gt;"",OR(Schülerdaten!AM695&lt;&gt;"",Schülerdaten!AT695=FALSE)),IF(Schülerdaten!AM695=TRUE,INDEX(codemp1,MATCH(Schülerdaten!R695,libmp1,0)),IF(Schülerdaten!AT695=FALSE,0,Schülerdaten!R695)),"")</f>
        <v/>
      </c>
      <c r="S692" s="148" t="str">
        <f t="shared" si="31"/>
        <v/>
      </c>
      <c r="T692" s="148" t="str">
        <f t="shared" si="32"/>
        <v/>
      </c>
      <c r="U692" s="148" t="str">
        <f>IF(AND(A692&lt;&gt;"",Schülerdaten!S695&lt;&gt;""),Schülerdaten!S695,"")</f>
        <v/>
      </c>
      <c r="V692" s="148" t="str">
        <f>IF(AND(A692&lt;&gt;"",Schülerdaten!T695&lt;&gt;""),Schülerdaten!T695,"")</f>
        <v/>
      </c>
      <c r="W692" s="148" t="str">
        <f>IF(AND(A692&lt;&gt;"",Schülerdaten!U695&lt;&gt;""),Schülerdaten!U695,"")</f>
        <v/>
      </c>
      <c r="X692" s="148" t="str">
        <f>IF(AND(A692&lt;&gt;"",Schülerdaten!V695&lt;&gt;""),Schülerdaten!V695,"")</f>
        <v/>
      </c>
      <c r="Y692" s="148" t="str">
        <f>IF(AND(A692&lt;&gt;"",Schülerdaten!W695&lt;&gt;""),Schülerdaten!W695,"")</f>
        <v/>
      </c>
      <c r="Z692" s="148" t="str">
        <f>IF(AND(A692&lt;&gt;"",Schülerdaten!X695&lt;&gt;""),Schülerdaten!X695,"")</f>
        <v/>
      </c>
    </row>
    <row r="693" spans="1:26" x14ac:dyDescent="0.2">
      <c r="A693" s="146" t="str">
        <f>IF(OR(Schülerdaten!$C696&lt;&gt;""),Schülerdaten!A696,"")</f>
        <v/>
      </c>
      <c r="B693" s="146" t="str">
        <f>IF(A693&lt;&gt;"",Schülerdaten!B696,"")</f>
        <v/>
      </c>
      <c r="C693" s="146" t="str">
        <f>IF(AND(A693&lt;&gt;"",Schülerdaten!F696&lt;&gt;""),IF(INDEX(codeclint,MATCH(Schülerdaten!F696,libclint,0))&lt;&gt;"",INDEX(codeclint,MATCH(Schülerdaten!F696,libclint,0)),""),"")</f>
        <v/>
      </c>
      <c r="D693" s="146" t="str">
        <f t="shared" si="30"/>
        <v/>
      </c>
      <c r="E693" s="146" t="str">
        <f>IF(A693&lt;&gt;"",IF(Schülerdaten!G696&lt;&gt;"",IF(Schülerdaten!AB696&lt;&gt;"",IF(Schülerdaten!G696="LOC.ID",CONCATENATE("LOC.",Schülerdaten!AU$5),Schülerdaten!G696),""),""),"")</f>
        <v/>
      </c>
      <c r="F693" s="146" t="str">
        <f>IF(A693&lt;&gt;"",IF(Schülerdaten!H696&lt;&gt;"",Schülerdaten!H696,""),"")</f>
        <v/>
      </c>
      <c r="G693" s="146" t="str">
        <f>IF(AND(A693&lt;&gt;"",Schülerdaten!AC696&lt;&gt;""),IF(Schülerdaten!AC696=TRUE,INDEX(codesex,MATCH(Schülerdaten!I696,libsex,0)),Schülerdaten!I696),"")</f>
        <v/>
      </c>
      <c r="H693" s="147" t="str">
        <f>IF(A693&lt;&gt;"",IF(Schülerdaten!J696&lt;&gt;"",Schülerdaten!J696,""),"")</f>
        <v/>
      </c>
      <c r="I693" s="148" t="str">
        <f>IF(AND(A693&lt;&gt;"",Schülerdaten!AE696&lt;&gt;""),IF(Schülerdaten!AE696=TRUE,INDEX(codenat,MATCH(Schülerdaten!K696,libnat,0)),Schülerdaten!K696),"")</f>
        <v/>
      </c>
      <c r="J693" s="148" t="str">
        <f>IF(AND(A693&lt;&gt;"",Schülerdaten!AF696&lt;&gt;""),IF(Schülerdaten!AF696=TRUE,INDEX(codelangue,MATCH(Schülerdaten!L696,liblangue,0)),Schülerdaten!L696),"")</f>
        <v/>
      </c>
      <c r="K693" s="148" t="str">
        <f>IF(AND(A693&lt;&gt;"",Schülerdaten!AH696&lt;&gt;""),IF(Schülerdaten!AH696=TRUE,IF(INDEX(codegem,MATCH(Schülerdaten!M696,libgem,0))&lt;8000,INDEX(codegem,MATCH(Schülerdaten!M696,libgem,0)),""),Schülerdaten!M696),"")</f>
        <v/>
      </c>
      <c r="L693" s="148" t="str">
        <f>IF(AND(A693&lt;&gt;"",Schülerdaten!AH696&lt;&gt;""),IF(Schülerdaten!AH696=TRUE,INDEX(codegemhist,MATCH(Schülerdaten!M696,libgem,0)),""),"")</f>
        <v/>
      </c>
      <c r="M693" s="148" t="str">
        <f>IF(AND(A693&lt;&gt;"",Schülerdaten!AH696&lt;&gt;""),IF(Schülerdaten!AH696=TRUE,IF(INDEX(codegem,MATCH(Schülerdaten!M696,libgem,0))&gt;=8000,INDEX(codegem,MATCH(Schülerdaten!M696,libgem,0)),""),Schülerdaten!M696),"")</f>
        <v/>
      </c>
      <c r="N693" s="148" t="str">
        <f>IF(AND(A693&lt;&gt;"",Schülerdaten!AI696&lt;&gt;""),IF(Schülerdaten!AI696=TRUE,INDEX(codeschart,MATCH(Schülerdaten!N696,libschart,0)),Schülerdaten!N696),"")</f>
        <v/>
      </c>
      <c r="O693" s="148" t="str">
        <f>IF(AND(A693&lt;&gt;"",Schülerdaten!O696&lt;&gt;""),Schülerdaten!O696,"")</f>
        <v/>
      </c>
      <c r="P693" s="148" t="str">
        <f>IF(AND(A693&lt;&gt;"",Schülerdaten!AK696&lt;&gt;""),IF(Schülerdaten!AK696=TRUE,INDEX(codeform,MATCH(Schülerdaten!P696,libform,0)),Schülerdaten!P696),"")</f>
        <v/>
      </c>
      <c r="Q693" s="148" t="str">
        <f>IF(AND(A693&lt;&gt;"",Schülerdaten!AL696&lt;&gt;""),IF(Schülerdaten!AL696=TRUE,INDEX(codespe,MATCH(Schülerdaten!Q696,libspe,0)),Schülerdaten!Q696),"")</f>
        <v/>
      </c>
      <c r="R693" s="148" t="str">
        <f>IF(AND(A693&lt;&gt;"",OR(Schülerdaten!AM696&lt;&gt;"",Schülerdaten!AT696=FALSE)),IF(Schülerdaten!AM696=TRUE,INDEX(codemp1,MATCH(Schülerdaten!R696,libmp1,0)),IF(Schülerdaten!AT696=FALSE,0,Schülerdaten!R696)),"")</f>
        <v/>
      </c>
      <c r="S693" s="148" t="str">
        <f t="shared" si="31"/>
        <v/>
      </c>
      <c r="T693" s="148" t="str">
        <f t="shared" si="32"/>
        <v/>
      </c>
      <c r="U693" s="148" t="str">
        <f>IF(AND(A693&lt;&gt;"",Schülerdaten!S696&lt;&gt;""),Schülerdaten!S696,"")</f>
        <v/>
      </c>
      <c r="V693" s="148" t="str">
        <f>IF(AND(A693&lt;&gt;"",Schülerdaten!T696&lt;&gt;""),Schülerdaten!T696,"")</f>
        <v/>
      </c>
      <c r="W693" s="148" t="str">
        <f>IF(AND(A693&lt;&gt;"",Schülerdaten!U696&lt;&gt;""),Schülerdaten!U696,"")</f>
        <v/>
      </c>
      <c r="X693" s="148" t="str">
        <f>IF(AND(A693&lt;&gt;"",Schülerdaten!V696&lt;&gt;""),Schülerdaten!V696,"")</f>
        <v/>
      </c>
      <c r="Y693" s="148" t="str">
        <f>IF(AND(A693&lt;&gt;"",Schülerdaten!W696&lt;&gt;""),Schülerdaten!W696,"")</f>
        <v/>
      </c>
      <c r="Z693" s="148" t="str">
        <f>IF(AND(A693&lt;&gt;"",Schülerdaten!X696&lt;&gt;""),Schülerdaten!X696,"")</f>
        <v/>
      </c>
    </row>
    <row r="694" spans="1:26" x14ac:dyDescent="0.2">
      <c r="A694" s="146" t="str">
        <f>IF(OR(Schülerdaten!$C697&lt;&gt;""),Schülerdaten!A697,"")</f>
        <v/>
      </c>
      <c r="B694" s="146" t="str">
        <f>IF(A694&lt;&gt;"",Schülerdaten!B697,"")</f>
        <v/>
      </c>
      <c r="C694" s="146" t="str">
        <f>IF(AND(A694&lt;&gt;"",Schülerdaten!F697&lt;&gt;""),IF(INDEX(codeclint,MATCH(Schülerdaten!F697,libclint,0))&lt;&gt;"",INDEX(codeclint,MATCH(Schülerdaten!F697,libclint,0)),""),"")</f>
        <v/>
      </c>
      <c r="D694" s="146" t="str">
        <f t="shared" si="30"/>
        <v/>
      </c>
      <c r="E694" s="146" t="str">
        <f>IF(A694&lt;&gt;"",IF(Schülerdaten!G697&lt;&gt;"",IF(Schülerdaten!AB697&lt;&gt;"",IF(Schülerdaten!G697="LOC.ID",CONCATENATE("LOC.",Schülerdaten!AU$5),Schülerdaten!G697),""),""),"")</f>
        <v/>
      </c>
      <c r="F694" s="146" t="str">
        <f>IF(A694&lt;&gt;"",IF(Schülerdaten!H697&lt;&gt;"",Schülerdaten!H697,""),"")</f>
        <v/>
      </c>
      <c r="G694" s="146" t="str">
        <f>IF(AND(A694&lt;&gt;"",Schülerdaten!AC697&lt;&gt;""),IF(Schülerdaten!AC697=TRUE,INDEX(codesex,MATCH(Schülerdaten!I697,libsex,0)),Schülerdaten!I697),"")</f>
        <v/>
      </c>
      <c r="H694" s="147" t="str">
        <f>IF(A694&lt;&gt;"",IF(Schülerdaten!J697&lt;&gt;"",Schülerdaten!J697,""),"")</f>
        <v/>
      </c>
      <c r="I694" s="148" t="str">
        <f>IF(AND(A694&lt;&gt;"",Schülerdaten!AE697&lt;&gt;""),IF(Schülerdaten!AE697=TRUE,INDEX(codenat,MATCH(Schülerdaten!K697,libnat,0)),Schülerdaten!K697),"")</f>
        <v/>
      </c>
      <c r="J694" s="148" t="str">
        <f>IF(AND(A694&lt;&gt;"",Schülerdaten!AF697&lt;&gt;""),IF(Schülerdaten!AF697=TRUE,INDEX(codelangue,MATCH(Schülerdaten!L697,liblangue,0)),Schülerdaten!L697),"")</f>
        <v/>
      </c>
      <c r="K694" s="148" t="str">
        <f>IF(AND(A694&lt;&gt;"",Schülerdaten!AH697&lt;&gt;""),IF(Schülerdaten!AH697=TRUE,IF(INDEX(codegem,MATCH(Schülerdaten!M697,libgem,0))&lt;8000,INDEX(codegem,MATCH(Schülerdaten!M697,libgem,0)),""),Schülerdaten!M697),"")</f>
        <v/>
      </c>
      <c r="L694" s="148" t="str">
        <f>IF(AND(A694&lt;&gt;"",Schülerdaten!AH697&lt;&gt;""),IF(Schülerdaten!AH697=TRUE,INDEX(codegemhist,MATCH(Schülerdaten!M697,libgem,0)),""),"")</f>
        <v/>
      </c>
      <c r="M694" s="148" t="str">
        <f>IF(AND(A694&lt;&gt;"",Schülerdaten!AH697&lt;&gt;""),IF(Schülerdaten!AH697=TRUE,IF(INDEX(codegem,MATCH(Schülerdaten!M697,libgem,0))&gt;=8000,INDEX(codegem,MATCH(Schülerdaten!M697,libgem,0)),""),Schülerdaten!M697),"")</f>
        <v/>
      </c>
      <c r="N694" s="148" t="str">
        <f>IF(AND(A694&lt;&gt;"",Schülerdaten!AI697&lt;&gt;""),IF(Schülerdaten!AI697=TRUE,INDEX(codeschart,MATCH(Schülerdaten!N697,libschart,0)),Schülerdaten!N697),"")</f>
        <v/>
      </c>
      <c r="O694" s="148" t="str">
        <f>IF(AND(A694&lt;&gt;"",Schülerdaten!O697&lt;&gt;""),Schülerdaten!O697,"")</f>
        <v/>
      </c>
      <c r="P694" s="148" t="str">
        <f>IF(AND(A694&lt;&gt;"",Schülerdaten!AK697&lt;&gt;""),IF(Schülerdaten!AK697=TRUE,INDEX(codeform,MATCH(Schülerdaten!P697,libform,0)),Schülerdaten!P697),"")</f>
        <v/>
      </c>
      <c r="Q694" s="148" t="str">
        <f>IF(AND(A694&lt;&gt;"",Schülerdaten!AL697&lt;&gt;""),IF(Schülerdaten!AL697=TRUE,INDEX(codespe,MATCH(Schülerdaten!Q697,libspe,0)),Schülerdaten!Q697),"")</f>
        <v/>
      </c>
      <c r="R694" s="148" t="str">
        <f>IF(AND(A694&lt;&gt;"",OR(Schülerdaten!AM697&lt;&gt;"",Schülerdaten!AT697=FALSE)),IF(Schülerdaten!AM697=TRUE,INDEX(codemp1,MATCH(Schülerdaten!R697,libmp1,0)),IF(Schülerdaten!AT697=FALSE,0,Schülerdaten!R697)),"")</f>
        <v/>
      </c>
      <c r="S694" s="148" t="str">
        <f t="shared" si="31"/>
        <v/>
      </c>
      <c r="T694" s="148" t="str">
        <f t="shared" si="32"/>
        <v/>
      </c>
      <c r="U694" s="148" t="str">
        <f>IF(AND(A694&lt;&gt;"",Schülerdaten!S697&lt;&gt;""),Schülerdaten!S697,"")</f>
        <v/>
      </c>
      <c r="V694" s="148" t="str">
        <f>IF(AND(A694&lt;&gt;"",Schülerdaten!T697&lt;&gt;""),Schülerdaten!T697,"")</f>
        <v/>
      </c>
      <c r="W694" s="148" t="str">
        <f>IF(AND(A694&lt;&gt;"",Schülerdaten!U697&lt;&gt;""),Schülerdaten!U697,"")</f>
        <v/>
      </c>
      <c r="X694" s="148" t="str">
        <f>IF(AND(A694&lt;&gt;"",Schülerdaten!V697&lt;&gt;""),Schülerdaten!V697,"")</f>
        <v/>
      </c>
      <c r="Y694" s="148" t="str">
        <f>IF(AND(A694&lt;&gt;"",Schülerdaten!W697&lt;&gt;""),Schülerdaten!W697,"")</f>
        <v/>
      </c>
      <c r="Z694" s="148" t="str">
        <f>IF(AND(A694&lt;&gt;"",Schülerdaten!X697&lt;&gt;""),Schülerdaten!X697,"")</f>
        <v/>
      </c>
    </row>
    <row r="695" spans="1:26" x14ac:dyDescent="0.2">
      <c r="A695" s="146" t="str">
        <f>IF(OR(Schülerdaten!$C698&lt;&gt;""),Schülerdaten!A698,"")</f>
        <v/>
      </c>
      <c r="B695" s="146" t="str">
        <f>IF(A695&lt;&gt;"",Schülerdaten!B698,"")</f>
        <v/>
      </c>
      <c r="C695" s="146" t="str">
        <f>IF(AND(A695&lt;&gt;"",Schülerdaten!F698&lt;&gt;""),IF(INDEX(codeclint,MATCH(Schülerdaten!F698,libclint,0))&lt;&gt;"",INDEX(codeclint,MATCH(Schülerdaten!F698,libclint,0)),""),"")</f>
        <v/>
      </c>
      <c r="D695" s="146" t="str">
        <f t="shared" si="30"/>
        <v/>
      </c>
      <c r="E695" s="146" t="str">
        <f>IF(A695&lt;&gt;"",IF(Schülerdaten!G698&lt;&gt;"",IF(Schülerdaten!AB698&lt;&gt;"",IF(Schülerdaten!G698="LOC.ID",CONCATENATE("LOC.",Schülerdaten!AU$5),Schülerdaten!G698),""),""),"")</f>
        <v/>
      </c>
      <c r="F695" s="146" t="str">
        <f>IF(A695&lt;&gt;"",IF(Schülerdaten!H698&lt;&gt;"",Schülerdaten!H698,""),"")</f>
        <v/>
      </c>
      <c r="G695" s="146" t="str">
        <f>IF(AND(A695&lt;&gt;"",Schülerdaten!AC698&lt;&gt;""),IF(Schülerdaten!AC698=TRUE,INDEX(codesex,MATCH(Schülerdaten!I698,libsex,0)),Schülerdaten!I698),"")</f>
        <v/>
      </c>
      <c r="H695" s="147" t="str">
        <f>IF(A695&lt;&gt;"",IF(Schülerdaten!J698&lt;&gt;"",Schülerdaten!J698,""),"")</f>
        <v/>
      </c>
      <c r="I695" s="148" t="str">
        <f>IF(AND(A695&lt;&gt;"",Schülerdaten!AE698&lt;&gt;""),IF(Schülerdaten!AE698=TRUE,INDEX(codenat,MATCH(Schülerdaten!K698,libnat,0)),Schülerdaten!K698),"")</f>
        <v/>
      </c>
      <c r="J695" s="148" t="str">
        <f>IF(AND(A695&lt;&gt;"",Schülerdaten!AF698&lt;&gt;""),IF(Schülerdaten!AF698=TRUE,INDEX(codelangue,MATCH(Schülerdaten!L698,liblangue,0)),Schülerdaten!L698),"")</f>
        <v/>
      </c>
      <c r="K695" s="148" t="str">
        <f>IF(AND(A695&lt;&gt;"",Schülerdaten!AH698&lt;&gt;""),IF(Schülerdaten!AH698=TRUE,IF(INDEX(codegem,MATCH(Schülerdaten!M698,libgem,0))&lt;8000,INDEX(codegem,MATCH(Schülerdaten!M698,libgem,0)),""),Schülerdaten!M698),"")</f>
        <v/>
      </c>
      <c r="L695" s="148" t="str">
        <f>IF(AND(A695&lt;&gt;"",Schülerdaten!AH698&lt;&gt;""),IF(Schülerdaten!AH698=TRUE,INDEX(codegemhist,MATCH(Schülerdaten!M698,libgem,0)),""),"")</f>
        <v/>
      </c>
      <c r="M695" s="148" t="str">
        <f>IF(AND(A695&lt;&gt;"",Schülerdaten!AH698&lt;&gt;""),IF(Schülerdaten!AH698=TRUE,IF(INDEX(codegem,MATCH(Schülerdaten!M698,libgem,0))&gt;=8000,INDEX(codegem,MATCH(Schülerdaten!M698,libgem,0)),""),Schülerdaten!M698),"")</f>
        <v/>
      </c>
      <c r="N695" s="148" t="str">
        <f>IF(AND(A695&lt;&gt;"",Schülerdaten!AI698&lt;&gt;""),IF(Schülerdaten!AI698=TRUE,INDEX(codeschart,MATCH(Schülerdaten!N698,libschart,0)),Schülerdaten!N698),"")</f>
        <v/>
      </c>
      <c r="O695" s="148" t="str">
        <f>IF(AND(A695&lt;&gt;"",Schülerdaten!O698&lt;&gt;""),Schülerdaten!O698,"")</f>
        <v/>
      </c>
      <c r="P695" s="148" t="str">
        <f>IF(AND(A695&lt;&gt;"",Schülerdaten!AK698&lt;&gt;""),IF(Schülerdaten!AK698=TRUE,INDEX(codeform,MATCH(Schülerdaten!P698,libform,0)),Schülerdaten!P698),"")</f>
        <v/>
      </c>
      <c r="Q695" s="148" t="str">
        <f>IF(AND(A695&lt;&gt;"",Schülerdaten!AL698&lt;&gt;""),IF(Schülerdaten!AL698=TRUE,INDEX(codespe,MATCH(Schülerdaten!Q698,libspe,0)),Schülerdaten!Q698),"")</f>
        <v/>
      </c>
      <c r="R695" s="148" t="str">
        <f>IF(AND(A695&lt;&gt;"",OR(Schülerdaten!AM698&lt;&gt;"",Schülerdaten!AT698=FALSE)),IF(Schülerdaten!AM698=TRUE,INDEX(codemp1,MATCH(Schülerdaten!R698,libmp1,0)),IF(Schülerdaten!AT698=FALSE,0,Schülerdaten!R698)),"")</f>
        <v/>
      </c>
      <c r="S695" s="148" t="str">
        <f t="shared" si="31"/>
        <v/>
      </c>
      <c r="T695" s="148" t="str">
        <f t="shared" si="32"/>
        <v/>
      </c>
      <c r="U695" s="148" t="str">
        <f>IF(AND(A695&lt;&gt;"",Schülerdaten!S698&lt;&gt;""),Schülerdaten!S698,"")</f>
        <v/>
      </c>
      <c r="V695" s="148" t="str">
        <f>IF(AND(A695&lt;&gt;"",Schülerdaten!T698&lt;&gt;""),Schülerdaten!T698,"")</f>
        <v/>
      </c>
      <c r="W695" s="148" t="str">
        <f>IF(AND(A695&lt;&gt;"",Schülerdaten!U698&lt;&gt;""),Schülerdaten!U698,"")</f>
        <v/>
      </c>
      <c r="X695" s="148" t="str">
        <f>IF(AND(A695&lt;&gt;"",Schülerdaten!V698&lt;&gt;""),Schülerdaten!V698,"")</f>
        <v/>
      </c>
      <c r="Y695" s="148" t="str">
        <f>IF(AND(A695&lt;&gt;"",Schülerdaten!W698&lt;&gt;""),Schülerdaten!W698,"")</f>
        <v/>
      </c>
      <c r="Z695" s="148" t="str">
        <f>IF(AND(A695&lt;&gt;"",Schülerdaten!X698&lt;&gt;""),Schülerdaten!X698,"")</f>
        <v/>
      </c>
    </row>
    <row r="696" spans="1:26" x14ac:dyDescent="0.2">
      <c r="A696" s="146" t="str">
        <f>IF(OR(Schülerdaten!$C699&lt;&gt;""),Schülerdaten!A699,"")</f>
        <v/>
      </c>
      <c r="B696" s="146" t="str">
        <f>IF(A696&lt;&gt;"",Schülerdaten!B699,"")</f>
        <v/>
      </c>
      <c r="C696" s="146" t="str">
        <f>IF(AND(A696&lt;&gt;"",Schülerdaten!F699&lt;&gt;""),IF(INDEX(codeclint,MATCH(Schülerdaten!F699,libclint,0))&lt;&gt;"",INDEX(codeclint,MATCH(Schülerdaten!F699,libclint,0)),""),"")</f>
        <v/>
      </c>
      <c r="D696" s="146" t="str">
        <f t="shared" si="30"/>
        <v/>
      </c>
      <c r="E696" s="146" t="str">
        <f>IF(A696&lt;&gt;"",IF(Schülerdaten!G699&lt;&gt;"",IF(Schülerdaten!AB699&lt;&gt;"",IF(Schülerdaten!G699="LOC.ID",CONCATENATE("LOC.",Schülerdaten!AU$5),Schülerdaten!G699),""),""),"")</f>
        <v/>
      </c>
      <c r="F696" s="146" t="str">
        <f>IF(A696&lt;&gt;"",IF(Schülerdaten!H699&lt;&gt;"",Schülerdaten!H699,""),"")</f>
        <v/>
      </c>
      <c r="G696" s="146" t="str">
        <f>IF(AND(A696&lt;&gt;"",Schülerdaten!AC699&lt;&gt;""),IF(Schülerdaten!AC699=TRUE,INDEX(codesex,MATCH(Schülerdaten!I699,libsex,0)),Schülerdaten!I699),"")</f>
        <v/>
      </c>
      <c r="H696" s="147" t="str">
        <f>IF(A696&lt;&gt;"",IF(Schülerdaten!J699&lt;&gt;"",Schülerdaten!J699,""),"")</f>
        <v/>
      </c>
      <c r="I696" s="148" t="str">
        <f>IF(AND(A696&lt;&gt;"",Schülerdaten!AE699&lt;&gt;""),IF(Schülerdaten!AE699=TRUE,INDEX(codenat,MATCH(Schülerdaten!K699,libnat,0)),Schülerdaten!K699),"")</f>
        <v/>
      </c>
      <c r="J696" s="148" t="str">
        <f>IF(AND(A696&lt;&gt;"",Schülerdaten!AF699&lt;&gt;""),IF(Schülerdaten!AF699=TRUE,INDEX(codelangue,MATCH(Schülerdaten!L699,liblangue,0)),Schülerdaten!L699),"")</f>
        <v/>
      </c>
      <c r="K696" s="148" t="str">
        <f>IF(AND(A696&lt;&gt;"",Schülerdaten!AH699&lt;&gt;""),IF(Schülerdaten!AH699=TRUE,IF(INDEX(codegem,MATCH(Schülerdaten!M699,libgem,0))&lt;8000,INDEX(codegem,MATCH(Schülerdaten!M699,libgem,0)),""),Schülerdaten!M699),"")</f>
        <v/>
      </c>
      <c r="L696" s="148" t="str">
        <f>IF(AND(A696&lt;&gt;"",Schülerdaten!AH699&lt;&gt;""),IF(Schülerdaten!AH699=TRUE,INDEX(codegemhist,MATCH(Schülerdaten!M699,libgem,0)),""),"")</f>
        <v/>
      </c>
      <c r="M696" s="148" t="str">
        <f>IF(AND(A696&lt;&gt;"",Schülerdaten!AH699&lt;&gt;""),IF(Schülerdaten!AH699=TRUE,IF(INDEX(codegem,MATCH(Schülerdaten!M699,libgem,0))&gt;=8000,INDEX(codegem,MATCH(Schülerdaten!M699,libgem,0)),""),Schülerdaten!M699),"")</f>
        <v/>
      </c>
      <c r="N696" s="148" t="str">
        <f>IF(AND(A696&lt;&gt;"",Schülerdaten!AI699&lt;&gt;""),IF(Schülerdaten!AI699=TRUE,INDEX(codeschart,MATCH(Schülerdaten!N699,libschart,0)),Schülerdaten!N699),"")</f>
        <v/>
      </c>
      <c r="O696" s="148" t="str">
        <f>IF(AND(A696&lt;&gt;"",Schülerdaten!O699&lt;&gt;""),Schülerdaten!O699,"")</f>
        <v/>
      </c>
      <c r="P696" s="148" t="str">
        <f>IF(AND(A696&lt;&gt;"",Schülerdaten!AK699&lt;&gt;""),IF(Schülerdaten!AK699=TRUE,INDEX(codeform,MATCH(Schülerdaten!P699,libform,0)),Schülerdaten!P699),"")</f>
        <v/>
      </c>
      <c r="Q696" s="148" t="str">
        <f>IF(AND(A696&lt;&gt;"",Schülerdaten!AL699&lt;&gt;""),IF(Schülerdaten!AL699=TRUE,INDEX(codespe,MATCH(Schülerdaten!Q699,libspe,0)),Schülerdaten!Q699),"")</f>
        <v/>
      </c>
      <c r="R696" s="148" t="str">
        <f>IF(AND(A696&lt;&gt;"",OR(Schülerdaten!AM699&lt;&gt;"",Schülerdaten!AT699=FALSE)),IF(Schülerdaten!AM699=TRUE,INDEX(codemp1,MATCH(Schülerdaten!R699,libmp1,0)),IF(Schülerdaten!AT699=FALSE,0,Schülerdaten!R699)),"")</f>
        <v/>
      </c>
      <c r="S696" s="148" t="str">
        <f t="shared" si="31"/>
        <v/>
      </c>
      <c r="T696" s="148" t="str">
        <f t="shared" si="32"/>
        <v/>
      </c>
      <c r="U696" s="148" t="str">
        <f>IF(AND(A696&lt;&gt;"",Schülerdaten!S699&lt;&gt;""),Schülerdaten!S699,"")</f>
        <v/>
      </c>
      <c r="V696" s="148" t="str">
        <f>IF(AND(A696&lt;&gt;"",Schülerdaten!T699&lt;&gt;""),Schülerdaten!T699,"")</f>
        <v/>
      </c>
      <c r="W696" s="148" t="str">
        <f>IF(AND(A696&lt;&gt;"",Schülerdaten!U699&lt;&gt;""),Schülerdaten!U699,"")</f>
        <v/>
      </c>
      <c r="X696" s="148" t="str">
        <f>IF(AND(A696&lt;&gt;"",Schülerdaten!V699&lt;&gt;""),Schülerdaten!V699,"")</f>
        <v/>
      </c>
      <c r="Y696" s="148" t="str">
        <f>IF(AND(A696&lt;&gt;"",Schülerdaten!W699&lt;&gt;""),Schülerdaten!W699,"")</f>
        <v/>
      </c>
      <c r="Z696" s="148" t="str">
        <f>IF(AND(A696&lt;&gt;"",Schülerdaten!X699&lt;&gt;""),Schülerdaten!X699,"")</f>
        <v/>
      </c>
    </row>
    <row r="697" spans="1:26" x14ac:dyDescent="0.2">
      <c r="A697" s="146" t="str">
        <f>IF(OR(Schülerdaten!$C700&lt;&gt;""),Schülerdaten!A700,"")</f>
        <v/>
      </c>
      <c r="B697" s="146" t="str">
        <f>IF(A697&lt;&gt;"",Schülerdaten!B700,"")</f>
        <v/>
      </c>
      <c r="C697" s="146" t="str">
        <f>IF(AND(A697&lt;&gt;"",Schülerdaten!F700&lt;&gt;""),IF(INDEX(codeclint,MATCH(Schülerdaten!F700,libclint,0))&lt;&gt;"",INDEX(codeclint,MATCH(Schülerdaten!F700,libclint,0)),""),"")</f>
        <v/>
      </c>
      <c r="D697" s="146" t="str">
        <f t="shared" si="30"/>
        <v/>
      </c>
      <c r="E697" s="146" t="str">
        <f>IF(A697&lt;&gt;"",IF(Schülerdaten!G700&lt;&gt;"",IF(Schülerdaten!AB700&lt;&gt;"",IF(Schülerdaten!G700="LOC.ID",CONCATENATE("LOC.",Schülerdaten!AU$5),Schülerdaten!G700),""),""),"")</f>
        <v/>
      </c>
      <c r="F697" s="146" t="str">
        <f>IF(A697&lt;&gt;"",IF(Schülerdaten!H700&lt;&gt;"",Schülerdaten!H700,""),"")</f>
        <v/>
      </c>
      <c r="G697" s="146" t="str">
        <f>IF(AND(A697&lt;&gt;"",Schülerdaten!AC700&lt;&gt;""),IF(Schülerdaten!AC700=TRUE,INDEX(codesex,MATCH(Schülerdaten!I700,libsex,0)),Schülerdaten!I700),"")</f>
        <v/>
      </c>
      <c r="H697" s="147" t="str">
        <f>IF(A697&lt;&gt;"",IF(Schülerdaten!J700&lt;&gt;"",Schülerdaten!J700,""),"")</f>
        <v/>
      </c>
      <c r="I697" s="148" t="str">
        <f>IF(AND(A697&lt;&gt;"",Schülerdaten!AE700&lt;&gt;""),IF(Schülerdaten!AE700=TRUE,INDEX(codenat,MATCH(Schülerdaten!K700,libnat,0)),Schülerdaten!K700),"")</f>
        <v/>
      </c>
      <c r="J697" s="148" t="str">
        <f>IF(AND(A697&lt;&gt;"",Schülerdaten!AF700&lt;&gt;""),IF(Schülerdaten!AF700=TRUE,INDEX(codelangue,MATCH(Schülerdaten!L700,liblangue,0)),Schülerdaten!L700),"")</f>
        <v/>
      </c>
      <c r="K697" s="148" t="str">
        <f>IF(AND(A697&lt;&gt;"",Schülerdaten!AH700&lt;&gt;""),IF(Schülerdaten!AH700=TRUE,IF(INDEX(codegem,MATCH(Schülerdaten!M700,libgem,0))&lt;8000,INDEX(codegem,MATCH(Schülerdaten!M700,libgem,0)),""),Schülerdaten!M700),"")</f>
        <v/>
      </c>
      <c r="L697" s="148" t="str">
        <f>IF(AND(A697&lt;&gt;"",Schülerdaten!AH700&lt;&gt;""),IF(Schülerdaten!AH700=TRUE,INDEX(codegemhist,MATCH(Schülerdaten!M700,libgem,0)),""),"")</f>
        <v/>
      </c>
      <c r="M697" s="148" t="str">
        <f>IF(AND(A697&lt;&gt;"",Schülerdaten!AH700&lt;&gt;""),IF(Schülerdaten!AH700=TRUE,IF(INDEX(codegem,MATCH(Schülerdaten!M700,libgem,0))&gt;=8000,INDEX(codegem,MATCH(Schülerdaten!M700,libgem,0)),""),Schülerdaten!M700),"")</f>
        <v/>
      </c>
      <c r="N697" s="148" t="str">
        <f>IF(AND(A697&lt;&gt;"",Schülerdaten!AI700&lt;&gt;""),IF(Schülerdaten!AI700=TRUE,INDEX(codeschart,MATCH(Schülerdaten!N700,libschart,0)),Schülerdaten!N700),"")</f>
        <v/>
      </c>
      <c r="O697" s="148" t="str">
        <f>IF(AND(A697&lt;&gt;"",Schülerdaten!O700&lt;&gt;""),Schülerdaten!O700,"")</f>
        <v/>
      </c>
      <c r="P697" s="148" t="str">
        <f>IF(AND(A697&lt;&gt;"",Schülerdaten!AK700&lt;&gt;""),IF(Schülerdaten!AK700=TRUE,INDEX(codeform,MATCH(Schülerdaten!P700,libform,0)),Schülerdaten!P700),"")</f>
        <v/>
      </c>
      <c r="Q697" s="148" t="str">
        <f>IF(AND(A697&lt;&gt;"",Schülerdaten!AL700&lt;&gt;""),IF(Schülerdaten!AL700=TRUE,INDEX(codespe,MATCH(Schülerdaten!Q700,libspe,0)),Schülerdaten!Q700),"")</f>
        <v/>
      </c>
      <c r="R697" s="148" t="str">
        <f>IF(AND(A697&lt;&gt;"",OR(Schülerdaten!AM700&lt;&gt;"",Schülerdaten!AT700=FALSE)),IF(Schülerdaten!AM700=TRUE,INDEX(codemp1,MATCH(Schülerdaten!R700,libmp1,0)),IF(Schülerdaten!AT700=FALSE,0,Schülerdaten!R700)),"")</f>
        <v/>
      </c>
      <c r="S697" s="148" t="str">
        <f t="shared" si="31"/>
        <v/>
      </c>
      <c r="T697" s="148" t="str">
        <f t="shared" si="32"/>
        <v/>
      </c>
      <c r="U697" s="148" t="str">
        <f>IF(AND(A697&lt;&gt;"",Schülerdaten!S700&lt;&gt;""),Schülerdaten!S700,"")</f>
        <v/>
      </c>
      <c r="V697" s="148" t="str">
        <f>IF(AND(A697&lt;&gt;"",Schülerdaten!T700&lt;&gt;""),Schülerdaten!T700,"")</f>
        <v/>
      </c>
      <c r="W697" s="148" t="str">
        <f>IF(AND(A697&lt;&gt;"",Schülerdaten!U700&lt;&gt;""),Schülerdaten!U700,"")</f>
        <v/>
      </c>
      <c r="X697" s="148" t="str">
        <f>IF(AND(A697&lt;&gt;"",Schülerdaten!V700&lt;&gt;""),Schülerdaten!V700,"")</f>
        <v/>
      </c>
      <c r="Y697" s="148" t="str">
        <f>IF(AND(A697&lt;&gt;"",Schülerdaten!W700&lt;&gt;""),Schülerdaten!W700,"")</f>
        <v/>
      </c>
      <c r="Z697" s="148" t="str">
        <f>IF(AND(A697&lt;&gt;"",Schülerdaten!X700&lt;&gt;""),Schülerdaten!X700,"")</f>
        <v/>
      </c>
    </row>
    <row r="698" spans="1:26" x14ac:dyDescent="0.2">
      <c r="A698" s="146" t="str">
        <f>IF(OR(Schülerdaten!$C701&lt;&gt;""),Schülerdaten!A701,"")</f>
        <v/>
      </c>
      <c r="B698" s="146" t="str">
        <f>IF(A698&lt;&gt;"",Schülerdaten!B701,"")</f>
        <v/>
      </c>
      <c r="C698" s="146" t="str">
        <f>IF(AND(A698&lt;&gt;"",Schülerdaten!F701&lt;&gt;""),IF(INDEX(codeclint,MATCH(Schülerdaten!F701,libclint,0))&lt;&gt;"",INDEX(codeclint,MATCH(Schülerdaten!F701,libclint,0)),""),"")</f>
        <v/>
      </c>
      <c r="D698" s="146" t="str">
        <f t="shared" si="30"/>
        <v/>
      </c>
      <c r="E698" s="146" t="str">
        <f>IF(A698&lt;&gt;"",IF(Schülerdaten!G701&lt;&gt;"",IF(Schülerdaten!AB701&lt;&gt;"",IF(Schülerdaten!G701="LOC.ID",CONCATENATE("LOC.",Schülerdaten!AU$5),Schülerdaten!G701),""),""),"")</f>
        <v/>
      </c>
      <c r="F698" s="146" t="str">
        <f>IF(A698&lt;&gt;"",IF(Schülerdaten!H701&lt;&gt;"",Schülerdaten!H701,""),"")</f>
        <v/>
      </c>
      <c r="G698" s="146" t="str">
        <f>IF(AND(A698&lt;&gt;"",Schülerdaten!AC701&lt;&gt;""),IF(Schülerdaten!AC701=TRUE,INDEX(codesex,MATCH(Schülerdaten!I701,libsex,0)),Schülerdaten!I701),"")</f>
        <v/>
      </c>
      <c r="H698" s="147" t="str">
        <f>IF(A698&lt;&gt;"",IF(Schülerdaten!J701&lt;&gt;"",Schülerdaten!J701,""),"")</f>
        <v/>
      </c>
      <c r="I698" s="148" t="str">
        <f>IF(AND(A698&lt;&gt;"",Schülerdaten!AE701&lt;&gt;""),IF(Schülerdaten!AE701=TRUE,INDEX(codenat,MATCH(Schülerdaten!K701,libnat,0)),Schülerdaten!K701),"")</f>
        <v/>
      </c>
      <c r="J698" s="148" t="str">
        <f>IF(AND(A698&lt;&gt;"",Schülerdaten!AF701&lt;&gt;""),IF(Schülerdaten!AF701=TRUE,INDEX(codelangue,MATCH(Schülerdaten!L701,liblangue,0)),Schülerdaten!L701),"")</f>
        <v/>
      </c>
      <c r="K698" s="148" t="str">
        <f>IF(AND(A698&lt;&gt;"",Schülerdaten!AH701&lt;&gt;""),IF(Schülerdaten!AH701=TRUE,IF(INDEX(codegem,MATCH(Schülerdaten!M701,libgem,0))&lt;8000,INDEX(codegem,MATCH(Schülerdaten!M701,libgem,0)),""),Schülerdaten!M701),"")</f>
        <v/>
      </c>
      <c r="L698" s="148" t="str">
        <f>IF(AND(A698&lt;&gt;"",Schülerdaten!AH701&lt;&gt;""),IF(Schülerdaten!AH701=TRUE,INDEX(codegemhist,MATCH(Schülerdaten!M701,libgem,0)),""),"")</f>
        <v/>
      </c>
      <c r="M698" s="148" t="str">
        <f>IF(AND(A698&lt;&gt;"",Schülerdaten!AH701&lt;&gt;""),IF(Schülerdaten!AH701=TRUE,IF(INDEX(codegem,MATCH(Schülerdaten!M701,libgem,0))&gt;=8000,INDEX(codegem,MATCH(Schülerdaten!M701,libgem,0)),""),Schülerdaten!M701),"")</f>
        <v/>
      </c>
      <c r="N698" s="148" t="str">
        <f>IF(AND(A698&lt;&gt;"",Schülerdaten!AI701&lt;&gt;""),IF(Schülerdaten!AI701=TRUE,INDEX(codeschart,MATCH(Schülerdaten!N701,libschart,0)),Schülerdaten!N701),"")</f>
        <v/>
      </c>
      <c r="O698" s="148" t="str">
        <f>IF(AND(A698&lt;&gt;"",Schülerdaten!O701&lt;&gt;""),Schülerdaten!O701,"")</f>
        <v/>
      </c>
      <c r="P698" s="148" t="str">
        <f>IF(AND(A698&lt;&gt;"",Schülerdaten!AK701&lt;&gt;""),IF(Schülerdaten!AK701=TRUE,INDEX(codeform,MATCH(Schülerdaten!P701,libform,0)),Schülerdaten!P701),"")</f>
        <v/>
      </c>
      <c r="Q698" s="148" t="str">
        <f>IF(AND(A698&lt;&gt;"",Schülerdaten!AL701&lt;&gt;""),IF(Schülerdaten!AL701=TRUE,INDEX(codespe,MATCH(Schülerdaten!Q701,libspe,0)),Schülerdaten!Q701),"")</f>
        <v/>
      </c>
      <c r="R698" s="148" t="str">
        <f>IF(AND(A698&lt;&gt;"",OR(Schülerdaten!AM701&lt;&gt;"",Schülerdaten!AT701=FALSE)),IF(Schülerdaten!AM701=TRUE,INDEX(codemp1,MATCH(Schülerdaten!R701,libmp1,0)),IF(Schülerdaten!AT701=FALSE,0,Schülerdaten!R701)),"")</f>
        <v/>
      </c>
      <c r="S698" s="148" t="str">
        <f t="shared" si="31"/>
        <v/>
      </c>
      <c r="T698" s="148" t="str">
        <f t="shared" si="32"/>
        <v/>
      </c>
      <c r="U698" s="148" t="str">
        <f>IF(AND(A698&lt;&gt;"",Schülerdaten!S701&lt;&gt;""),Schülerdaten!S701,"")</f>
        <v/>
      </c>
      <c r="V698" s="148" t="str">
        <f>IF(AND(A698&lt;&gt;"",Schülerdaten!T701&lt;&gt;""),Schülerdaten!T701,"")</f>
        <v/>
      </c>
      <c r="W698" s="148" t="str">
        <f>IF(AND(A698&lt;&gt;"",Schülerdaten!U701&lt;&gt;""),Schülerdaten!U701,"")</f>
        <v/>
      </c>
      <c r="X698" s="148" t="str">
        <f>IF(AND(A698&lt;&gt;"",Schülerdaten!V701&lt;&gt;""),Schülerdaten!V701,"")</f>
        <v/>
      </c>
      <c r="Y698" s="148" t="str">
        <f>IF(AND(A698&lt;&gt;"",Schülerdaten!W701&lt;&gt;""),Schülerdaten!W701,"")</f>
        <v/>
      </c>
      <c r="Z698" s="148" t="str">
        <f>IF(AND(A698&lt;&gt;"",Schülerdaten!X701&lt;&gt;""),Schülerdaten!X701,"")</f>
        <v/>
      </c>
    </row>
    <row r="699" spans="1:26" x14ac:dyDescent="0.2">
      <c r="A699" s="146" t="str">
        <f>IF(OR(Schülerdaten!$C702&lt;&gt;""),Schülerdaten!A702,"")</f>
        <v/>
      </c>
      <c r="B699" s="146" t="str">
        <f>IF(A699&lt;&gt;"",Schülerdaten!B702,"")</f>
        <v/>
      </c>
      <c r="C699" s="146" t="str">
        <f>IF(AND(A699&lt;&gt;"",Schülerdaten!F702&lt;&gt;""),IF(INDEX(codeclint,MATCH(Schülerdaten!F702,libclint,0))&lt;&gt;"",INDEX(codeclint,MATCH(Schülerdaten!F702,libclint,0)),""),"")</f>
        <v/>
      </c>
      <c r="D699" s="146" t="str">
        <f t="shared" si="30"/>
        <v/>
      </c>
      <c r="E699" s="146" t="str">
        <f>IF(A699&lt;&gt;"",IF(Schülerdaten!G702&lt;&gt;"",IF(Schülerdaten!AB702&lt;&gt;"",IF(Schülerdaten!G702="LOC.ID",CONCATENATE("LOC.",Schülerdaten!AU$5),Schülerdaten!G702),""),""),"")</f>
        <v/>
      </c>
      <c r="F699" s="146" t="str">
        <f>IF(A699&lt;&gt;"",IF(Schülerdaten!H702&lt;&gt;"",Schülerdaten!H702,""),"")</f>
        <v/>
      </c>
      <c r="G699" s="146" t="str">
        <f>IF(AND(A699&lt;&gt;"",Schülerdaten!AC702&lt;&gt;""),IF(Schülerdaten!AC702=TRUE,INDEX(codesex,MATCH(Schülerdaten!I702,libsex,0)),Schülerdaten!I702),"")</f>
        <v/>
      </c>
      <c r="H699" s="147" t="str">
        <f>IF(A699&lt;&gt;"",IF(Schülerdaten!J702&lt;&gt;"",Schülerdaten!J702,""),"")</f>
        <v/>
      </c>
      <c r="I699" s="148" t="str">
        <f>IF(AND(A699&lt;&gt;"",Schülerdaten!AE702&lt;&gt;""),IF(Schülerdaten!AE702=TRUE,INDEX(codenat,MATCH(Schülerdaten!K702,libnat,0)),Schülerdaten!K702),"")</f>
        <v/>
      </c>
      <c r="J699" s="148" t="str">
        <f>IF(AND(A699&lt;&gt;"",Schülerdaten!AF702&lt;&gt;""),IF(Schülerdaten!AF702=TRUE,INDEX(codelangue,MATCH(Schülerdaten!L702,liblangue,0)),Schülerdaten!L702),"")</f>
        <v/>
      </c>
      <c r="K699" s="148" t="str">
        <f>IF(AND(A699&lt;&gt;"",Schülerdaten!AH702&lt;&gt;""),IF(Schülerdaten!AH702=TRUE,IF(INDEX(codegem,MATCH(Schülerdaten!M702,libgem,0))&lt;8000,INDEX(codegem,MATCH(Schülerdaten!M702,libgem,0)),""),Schülerdaten!M702),"")</f>
        <v/>
      </c>
      <c r="L699" s="148" t="str">
        <f>IF(AND(A699&lt;&gt;"",Schülerdaten!AH702&lt;&gt;""),IF(Schülerdaten!AH702=TRUE,INDEX(codegemhist,MATCH(Schülerdaten!M702,libgem,0)),""),"")</f>
        <v/>
      </c>
      <c r="M699" s="148" t="str">
        <f>IF(AND(A699&lt;&gt;"",Schülerdaten!AH702&lt;&gt;""),IF(Schülerdaten!AH702=TRUE,IF(INDEX(codegem,MATCH(Schülerdaten!M702,libgem,0))&gt;=8000,INDEX(codegem,MATCH(Schülerdaten!M702,libgem,0)),""),Schülerdaten!M702),"")</f>
        <v/>
      </c>
      <c r="N699" s="148" t="str">
        <f>IF(AND(A699&lt;&gt;"",Schülerdaten!AI702&lt;&gt;""),IF(Schülerdaten!AI702=TRUE,INDEX(codeschart,MATCH(Schülerdaten!N702,libschart,0)),Schülerdaten!N702),"")</f>
        <v/>
      </c>
      <c r="O699" s="148" t="str">
        <f>IF(AND(A699&lt;&gt;"",Schülerdaten!O702&lt;&gt;""),Schülerdaten!O702,"")</f>
        <v/>
      </c>
      <c r="P699" s="148" t="str">
        <f>IF(AND(A699&lt;&gt;"",Schülerdaten!AK702&lt;&gt;""),IF(Schülerdaten!AK702=TRUE,INDEX(codeform,MATCH(Schülerdaten!P702,libform,0)),Schülerdaten!P702),"")</f>
        <v/>
      </c>
      <c r="Q699" s="148" t="str">
        <f>IF(AND(A699&lt;&gt;"",Schülerdaten!AL702&lt;&gt;""),IF(Schülerdaten!AL702=TRUE,INDEX(codespe,MATCH(Schülerdaten!Q702,libspe,0)),Schülerdaten!Q702),"")</f>
        <v/>
      </c>
      <c r="R699" s="148" t="str">
        <f>IF(AND(A699&lt;&gt;"",OR(Schülerdaten!AM702&lt;&gt;"",Schülerdaten!AT702=FALSE)),IF(Schülerdaten!AM702=TRUE,INDEX(codemp1,MATCH(Schülerdaten!R702,libmp1,0)),IF(Schülerdaten!AT702=FALSE,0,Schülerdaten!R702)),"")</f>
        <v/>
      </c>
      <c r="S699" s="148" t="str">
        <f t="shared" si="31"/>
        <v/>
      </c>
      <c r="T699" s="148" t="str">
        <f t="shared" si="32"/>
        <v/>
      </c>
      <c r="U699" s="148" t="str">
        <f>IF(AND(A699&lt;&gt;"",Schülerdaten!S702&lt;&gt;""),Schülerdaten!S702,"")</f>
        <v/>
      </c>
      <c r="V699" s="148" t="str">
        <f>IF(AND(A699&lt;&gt;"",Schülerdaten!T702&lt;&gt;""),Schülerdaten!T702,"")</f>
        <v/>
      </c>
      <c r="W699" s="148" t="str">
        <f>IF(AND(A699&lt;&gt;"",Schülerdaten!U702&lt;&gt;""),Schülerdaten!U702,"")</f>
        <v/>
      </c>
      <c r="X699" s="148" t="str">
        <f>IF(AND(A699&lt;&gt;"",Schülerdaten!V702&lt;&gt;""),Schülerdaten!V702,"")</f>
        <v/>
      </c>
      <c r="Y699" s="148" t="str">
        <f>IF(AND(A699&lt;&gt;"",Schülerdaten!W702&lt;&gt;""),Schülerdaten!W702,"")</f>
        <v/>
      </c>
      <c r="Z699" s="148" t="str">
        <f>IF(AND(A699&lt;&gt;"",Schülerdaten!X702&lt;&gt;""),Schülerdaten!X702,"")</f>
        <v/>
      </c>
    </row>
    <row r="700" spans="1:26" x14ac:dyDescent="0.2">
      <c r="A700" s="146" t="str">
        <f>IF(OR(Schülerdaten!$C703&lt;&gt;""),Schülerdaten!A703,"")</f>
        <v/>
      </c>
      <c r="B700" s="146" t="str">
        <f>IF(A700&lt;&gt;"",Schülerdaten!B703,"")</f>
        <v/>
      </c>
      <c r="C700" s="146" t="str">
        <f>IF(AND(A700&lt;&gt;"",Schülerdaten!F703&lt;&gt;""),IF(INDEX(codeclint,MATCH(Schülerdaten!F703,libclint,0))&lt;&gt;"",INDEX(codeclint,MATCH(Schülerdaten!F703,libclint,0)),""),"")</f>
        <v/>
      </c>
      <c r="D700" s="146" t="str">
        <f t="shared" si="30"/>
        <v/>
      </c>
      <c r="E700" s="146" t="str">
        <f>IF(A700&lt;&gt;"",IF(Schülerdaten!G703&lt;&gt;"",IF(Schülerdaten!AB703&lt;&gt;"",IF(Schülerdaten!G703="LOC.ID",CONCATENATE("LOC.",Schülerdaten!AU$5),Schülerdaten!G703),""),""),"")</f>
        <v/>
      </c>
      <c r="F700" s="146" t="str">
        <f>IF(A700&lt;&gt;"",IF(Schülerdaten!H703&lt;&gt;"",Schülerdaten!H703,""),"")</f>
        <v/>
      </c>
      <c r="G700" s="146" t="str">
        <f>IF(AND(A700&lt;&gt;"",Schülerdaten!AC703&lt;&gt;""),IF(Schülerdaten!AC703=TRUE,INDEX(codesex,MATCH(Schülerdaten!I703,libsex,0)),Schülerdaten!I703),"")</f>
        <v/>
      </c>
      <c r="H700" s="147" t="str">
        <f>IF(A700&lt;&gt;"",IF(Schülerdaten!J703&lt;&gt;"",Schülerdaten!J703,""),"")</f>
        <v/>
      </c>
      <c r="I700" s="148" t="str">
        <f>IF(AND(A700&lt;&gt;"",Schülerdaten!AE703&lt;&gt;""),IF(Schülerdaten!AE703=TRUE,INDEX(codenat,MATCH(Schülerdaten!K703,libnat,0)),Schülerdaten!K703),"")</f>
        <v/>
      </c>
      <c r="J700" s="148" t="str">
        <f>IF(AND(A700&lt;&gt;"",Schülerdaten!AF703&lt;&gt;""),IF(Schülerdaten!AF703=TRUE,INDEX(codelangue,MATCH(Schülerdaten!L703,liblangue,0)),Schülerdaten!L703),"")</f>
        <v/>
      </c>
      <c r="K700" s="148" t="str">
        <f>IF(AND(A700&lt;&gt;"",Schülerdaten!AH703&lt;&gt;""),IF(Schülerdaten!AH703=TRUE,IF(INDEX(codegem,MATCH(Schülerdaten!M703,libgem,0))&lt;8000,INDEX(codegem,MATCH(Schülerdaten!M703,libgem,0)),""),Schülerdaten!M703),"")</f>
        <v/>
      </c>
      <c r="L700" s="148" t="str">
        <f>IF(AND(A700&lt;&gt;"",Schülerdaten!AH703&lt;&gt;""),IF(Schülerdaten!AH703=TRUE,INDEX(codegemhist,MATCH(Schülerdaten!M703,libgem,0)),""),"")</f>
        <v/>
      </c>
      <c r="M700" s="148" t="str">
        <f>IF(AND(A700&lt;&gt;"",Schülerdaten!AH703&lt;&gt;""),IF(Schülerdaten!AH703=TRUE,IF(INDEX(codegem,MATCH(Schülerdaten!M703,libgem,0))&gt;=8000,INDEX(codegem,MATCH(Schülerdaten!M703,libgem,0)),""),Schülerdaten!M703),"")</f>
        <v/>
      </c>
      <c r="N700" s="148" t="str">
        <f>IF(AND(A700&lt;&gt;"",Schülerdaten!AI703&lt;&gt;""),IF(Schülerdaten!AI703=TRUE,INDEX(codeschart,MATCH(Schülerdaten!N703,libschart,0)),Schülerdaten!N703),"")</f>
        <v/>
      </c>
      <c r="O700" s="148" t="str">
        <f>IF(AND(A700&lt;&gt;"",Schülerdaten!O703&lt;&gt;""),Schülerdaten!O703,"")</f>
        <v/>
      </c>
      <c r="P700" s="148" t="str">
        <f>IF(AND(A700&lt;&gt;"",Schülerdaten!AK703&lt;&gt;""),IF(Schülerdaten!AK703=TRUE,INDEX(codeform,MATCH(Schülerdaten!P703,libform,0)),Schülerdaten!P703),"")</f>
        <v/>
      </c>
      <c r="Q700" s="148" t="str">
        <f>IF(AND(A700&lt;&gt;"",Schülerdaten!AL703&lt;&gt;""),IF(Schülerdaten!AL703=TRUE,INDEX(codespe,MATCH(Schülerdaten!Q703,libspe,0)),Schülerdaten!Q703),"")</f>
        <v/>
      </c>
      <c r="R700" s="148" t="str">
        <f>IF(AND(A700&lt;&gt;"",OR(Schülerdaten!AM703&lt;&gt;"",Schülerdaten!AT703=FALSE)),IF(Schülerdaten!AM703=TRUE,INDEX(codemp1,MATCH(Schülerdaten!R703,libmp1,0)),IF(Schülerdaten!AT703=FALSE,0,Schülerdaten!R703)),"")</f>
        <v/>
      </c>
      <c r="S700" s="148" t="str">
        <f t="shared" si="31"/>
        <v/>
      </c>
      <c r="T700" s="148" t="str">
        <f t="shared" si="32"/>
        <v/>
      </c>
      <c r="U700" s="148" t="str">
        <f>IF(AND(A700&lt;&gt;"",Schülerdaten!S703&lt;&gt;""),Schülerdaten!S703,"")</f>
        <v/>
      </c>
      <c r="V700" s="148" t="str">
        <f>IF(AND(A700&lt;&gt;"",Schülerdaten!T703&lt;&gt;""),Schülerdaten!T703,"")</f>
        <v/>
      </c>
      <c r="W700" s="148" t="str">
        <f>IF(AND(A700&lt;&gt;"",Schülerdaten!U703&lt;&gt;""),Schülerdaten!U703,"")</f>
        <v/>
      </c>
      <c r="X700" s="148" t="str">
        <f>IF(AND(A700&lt;&gt;"",Schülerdaten!V703&lt;&gt;""),Schülerdaten!V703,"")</f>
        <v/>
      </c>
      <c r="Y700" s="148" t="str">
        <f>IF(AND(A700&lt;&gt;"",Schülerdaten!W703&lt;&gt;""),Schülerdaten!W703,"")</f>
        <v/>
      </c>
      <c r="Z700" s="148" t="str">
        <f>IF(AND(A700&lt;&gt;"",Schülerdaten!X703&lt;&gt;""),Schülerdaten!X703,"")</f>
        <v/>
      </c>
    </row>
    <row r="701" spans="1:26" x14ac:dyDescent="0.2">
      <c r="A701" s="146" t="str">
        <f>IF(OR(Schülerdaten!$C704&lt;&gt;""),Schülerdaten!A704,"")</f>
        <v/>
      </c>
      <c r="B701" s="146" t="str">
        <f>IF(A701&lt;&gt;"",Schülerdaten!B704,"")</f>
        <v/>
      </c>
      <c r="C701" s="146" t="str">
        <f>IF(AND(A701&lt;&gt;"",Schülerdaten!F704&lt;&gt;""),IF(INDEX(codeclint,MATCH(Schülerdaten!F704,libclint,0))&lt;&gt;"",INDEX(codeclint,MATCH(Schülerdaten!F704,libclint,0)),""),"")</f>
        <v/>
      </c>
      <c r="D701" s="146" t="str">
        <f t="shared" si="30"/>
        <v/>
      </c>
      <c r="E701" s="146" t="str">
        <f>IF(A701&lt;&gt;"",IF(Schülerdaten!G704&lt;&gt;"",IF(Schülerdaten!AB704&lt;&gt;"",IF(Schülerdaten!G704="LOC.ID",CONCATENATE("LOC.",Schülerdaten!AU$5),Schülerdaten!G704),""),""),"")</f>
        <v/>
      </c>
      <c r="F701" s="146" t="str">
        <f>IF(A701&lt;&gt;"",IF(Schülerdaten!H704&lt;&gt;"",Schülerdaten!H704,""),"")</f>
        <v/>
      </c>
      <c r="G701" s="146" t="str">
        <f>IF(AND(A701&lt;&gt;"",Schülerdaten!AC704&lt;&gt;""),IF(Schülerdaten!AC704=TRUE,INDEX(codesex,MATCH(Schülerdaten!I704,libsex,0)),Schülerdaten!I704),"")</f>
        <v/>
      </c>
      <c r="H701" s="147" t="str">
        <f>IF(A701&lt;&gt;"",IF(Schülerdaten!J704&lt;&gt;"",Schülerdaten!J704,""),"")</f>
        <v/>
      </c>
      <c r="I701" s="148" t="str">
        <f>IF(AND(A701&lt;&gt;"",Schülerdaten!AE704&lt;&gt;""),IF(Schülerdaten!AE704=TRUE,INDEX(codenat,MATCH(Schülerdaten!K704,libnat,0)),Schülerdaten!K704),"")</f>
        <v/>
      </c>
      <c r="J701" s="148" t="str">
        <f>IF(AND(A701&lt;&gt;"",Schülerdaten!AF704&lt;&gt;""),IF(Schülerdaten!AF704=TRUE,INDEX(codelangue,MATCH(Schülerdaten!L704,liblangue,0)),Schülerdaten!L704),"")</f>
        <v/>
      </c>
      <c r="K701" s="148" t="str">
        <f>IF(AND(A701&lt;&gt;"",Schülerdaten!AH704&lt;&gt;""),IF(Schülerdaten!AH704=TRUE,IF(INDEX(codegem,MATCH(Schülerdaten!M704,libgem,0))&lt;8000,INDEX(codegem,MATCH(Schülerdaten!M704,libgem,0)),""),Schülerdaten!M704),"")</f>
        <v/>
      </c>
      <c r="L701" s="148" t="str">
        <f>IF(AND(A701&lt;&gt;"",Schülerdaten!AH704&lt;&gt;""),IF(Schülerdaten!AH704=TRUE,INDEX(codegemhist,MATCH(Schülerdaten!M704,libgem,0)),""),"")</f>
        <v/>
      </c>
      <c r="M701" s="148" t="str">
        <f>IF(AND(A701&lt;&gt;"",Schülerdaten!AH704&lt;&gt;""),IF(Schülerdaten!AH704=TRUE,IF(INDEX(codegem,MATCH(Schülerdaten!M704,libgem,0))&gt;=8000,INDEX(codegem,MATCH(Schülerdaten!M704,libgem,0)),""),Schülerdaten!M704),"")</f>
        <v/>
      </c>
      <c r="N701" s="148" t="str">
        <f>IF(AND(A701&lt;&gt;"",Schülerdaten!AI704&lt;&gt;""),IF(Schülerdaten!AI704=TRUE,INDEX(codeschart,MATCH(Schülerdaten!N704,libschart,0)),Schülerdaten!N704),"")</f>
        <v/>
      </c>
      <c r="O701" s="148" t="str">
        <f>IF(AND(A701&lt;&gt;"",Schülerdaten!O704&lt;&gt;""),Schülerdaten!O704,"")</f>
        <v/>
      </c>
      <c r="P701" s="148" t="str">
        <f>IF(AND(A701&lt;&gt;"",Schülerdaten!AK704&lt;&gt;""),IF(Schülerdaten!AK704=TRUE,INDEX(codeform,MATCH(Schülerdaten!P704,libform,0)),Schülerdaten!P704),"")</f>
        <v/>
      </c>
      <c r="Q701" s="148" t="str">
        <f>IF(AND(A701&lt;&gt;"",Schülerdaten!AL704&lt;&gt;""),IF(Schülerdaten!AL704=TRUE,INDEX(codespe,MATCH(Schülerdaten!Q704,libspe,0)),Schülerdaten!Q704),"")</f>
        <v/>
      </c>
      <c r="R701" s="148" t="str">
        <f>IF(AND(A701&lt;&gt;"",OR(Schülerdaten!AM704&lt;&gt;"",Schülerdaten!AT704=FALSE)),IF(Schülerdaten!AM704=TRUE,INDEX(codemp1,MATCH(Schülerdaten!R704,libmp1,0)),IF(Schülerdaten!AT704=FALSE,0,Schülerdaten!R704)),"")</f>
        <v/>
      </c>
      <c r="S701" s="148" t="str">
        <f t="shared" si="31"/>
        <v/>
      </c>
      <c r="T701" s="148" t="str">
        <f t="shared" si="32"/>
        <v/>
      </c>
      <c r="U701" s="148" t="str">
        <f>IF(AND(A701&lt;&gt;"",Schülerdaten!S704&lt;&gt;""),Schülerdaten!S704,"")</f>
        <v/>
      </c>
      <c r="V701" s="148" t="str">
        <f>IF(AND(A701&lt;&gt;"",Schülerdaten!T704&lt;&gt;""),Schülerdaten!T704,"")</f>
        <v/>
      </c>
      <c r="W701" s="148" t="str">
        <f>IF(AND(A701&lt;&gt;"",Schülerdaten!U704&lt;&gt;""),Schülerdaten!U704,"")</f>
        <v/>
      </c>
      <c r="X701" s="148" t="str">
        <f>IF(AND(A701&lt;&gt;"",Schülerdaten!V704&lt;&gt;""),Schülerdaten!V704,"")</f>
        <v/>
      </c>
      <c r="Y701" s="148" t="str">
        <f>IF(AND(A701&lt;&gt;"",Schülerdaten!W704&lt;&gt;""),Schülerdaten!W704,"")</f>
        <v/>
      </c>
      <c r="Z701" s="148" t="str">
        <f>IF(AND(A701&lt;&gt;"",Schülerdaten!X704&lt;&gt;""),Schülerdaten!X704,"")</f>
        <v/>
      </c>
    </row>
    <row r="702" spans="1:26" x14ac:dyDescent="0.2">
      <c r="A702" s="146" t="str">
        <f>IF(OR(Schülerdaten!$C705&lt;&gt;""),Schülerdaten!A705,"")</f>
        <v/>
      </c>
      <c r="B702" s="146" t="str">
        <f>IF(A702&lt;&gt;"",Schülerdaten!B705,"")</f>
        <v/>
      </c>
      <c r="C702" s="146" t="str">
        <f>IF(AND(A702&lt;&gt;"",Schülerdaten!F705&lt;&gt;""),IF(INDEX(codeclint,MATCH(Schülerdaten!F705,libclint,0))&lt;&gt;"",INDEX(codeclint,MATCH(Schülerdaten!F705,libclint,0)),""),"")</f>
        <v/>
      </c>
      <c r="D702" s="146" t="str">
        <f t="shared" si="30"/>
        <v/>
      </c>
      <c r="E702" s="146" t="str">
        <f>IF(A702&lt;&gt;"",IF(Schülerdaten!G705&lt;&gt;"",IF(Schülerdaten!AB705&lt;&gt;"",IF(Schülerdaten!G705="LOC.ID",CONCATENATE("LOC.",Schülerdaten!AU$5),Schülerdaten!G705),""),""),"")</f>
        <v/>
      </c>
      <c r="F702" s="146" t="str">
        <f>IF(A702&lt;&gt;"",IF(Schülerdaten!H705&lt;&gt;"",Schülerdaten!H705,""),"")</f>
        <v/>
      </c>
      <c r="G702" s="146" t="str">
        <f>IF(AND(A702&lt;&gt;"",Schülerdaten!AC705&lt;&gt;""),IF(Schülerdaten!AC705=TRUE,INDEX(codesex,MATCH(Schülerdaten!I705,libsex,0)),Schülerdaten!I705),"")</f>
        <v/>
      </c>
      <c r="H702" s="147" t="str">
        <f>IF(A702&lt;&gt;"",IF(Schülerdaten!J705&lt;&gt;"",Schülerdaten!J705,""),"")</f>
        <v/>
      </c>
      <c r="I702" s="148" t="str">
        <f>IF(AND(A702&lt;&gt;"",Schülerdaten!AE705&lt;&gt;""),IF(Schülerdaten!AE705=TRUE,INDEX(codenat,MATCH(Schülerdaten!K705,libnat,0)),Schülerdaten!K705),"")</f>
        <v/>
      </c>
      <c r="J702" s="148" t="str">
        <f>IF(AND(A702&lt;&gt;"",Schülerdaten!AF705&lt;&gt;""),IF(Schülerdaten!AF705=TRUE,INDEX(codelangue,MATCH(Schülerdaten!L705,liblangue,0)),Schülerdaten!L705),"")</f>
        <v/>
      </c>
      <c r="K702" s="148" t="str">
        <f>IF(AND(A702&lt;&gt;"",Schülerdaten!AH705&lt;&gt;""),IF(Schülerdaten!AH705=TRUE,IF(INDEX(codegem,MATCH(Schülerdaten!M705,libgem,0))&lt;8000,INDEX(codegem,MATCH(Schülerdaten!M705,libgem,0)),""),Schülerdaten!M705),"")</f>
        <v/>
      </c>
      <c r="L702" s="148" t="str">
        <f>IF(AND(A702&lt;&gt;"",Schülerdaten!AH705&lt;&gt;""),IF(Schülerdaten!AH705=TRUE,INDEX(codegemhist,MATCH(Schülerdaten!M705,libgem,0)),""),"")</f>
        <v/>
      </c>
      <c r="M702" s="148" t="str">
        <f>IF(AND(A702&lt;&gt;"",Schülerdaten!AH705&lt;&gt;""),IF(Schülerdaten!AH705=TRUE,IF(INDEX(codegem,MATCH(Schülerdaten!M705,libgem,0))&gt;=8000,INDEX(codegem,MATCH(Schülerdaten!M705,libgem,0)),""),Schülerdaten!M705),"")</f>
        <v/>
      </c>
      <c r="N702" s="148" t="str">
        <f>IF(AND(A702&lt;&gt;"",Schülerdaten!AI705&lt;&gt;""),IF(Schülerdaten!AI705=TRUE,INDEX(codeschart,MATCH(Schülerdaten!N705,libschart,0)),Schülerdaten!N705),"")</f>
        <v/>
      </c>
      <c r="O702" s="148" t="str">
        <f>IF(AND(A702&lt;&gt;"",Schülerdaten!O705&lt;&gt;""),Schülerdaten!O705,"")</f>
        <v/>
      </c>
      <c r="P702" s="148" t="str">
        <f>IF(AND(A702&lt;&gt;"",Schülerdaten!AK705&lt;&gt;""),IF(Schülerdaten!AK705=TRUE,INDEX(codeform,MATCH(Schülerdaten!P705,libform,0)),Schülerdaten!P705),"")</f>
        <v/>
      </c>
      <c r="Q702" s="148" t="str">
        <f>IF(AND(A702&lt;&gt;"",Schülerdaten!AL705&lt;&gt;""),IF(Schülerdaten!AL705=TRUE,INDEX(codespe,MATCH(Schülerdaten!Q705,libspe,0)),Schülerdaten!Q705),"")</f>
        <v/>
      </c>
      <c r="R702" s="148" t="str">
        <f>IF(AND(A702&lt;&gt;"",OR(Schülerdaten!AM705&lt;&gt;"",Schülerdaten!AT705=FALSE)),IF(Schülerdaten!AM705=TRUE,INDEX(codemp1,MATCH(Schülerdaten!R705,libmp1,0)),IF(Schülerdaten!AT705=FALSE,0,Schülerdaten!R705)),"")</f>
        <v/>
      </c>
      <c r="S702" s="148" t="str">
        <f t="shared" si="31"/>
        <v/>
      </c>
      <c r="T702" s="148" t="str">
        <f t="shared" si="32"/>
        <v/>
      </c>
      <c r="U702" s="148" t="str">
        <f>IF(AND(A702&lt;&gt;"",Schülerdaten!S705&lt;&gt;""),Schülerdaten!S705,"")</f>
        <v/>
      </c>
      <c r="V702" s="148" t="str">
        <f>IF(AND(A702&lt;&gt;"",Schülerdaten!T705&lt;&gt;""),Schülerdaten!T705,"")</f>
        <v/>
      </c>
      <c r="W702" s="148" t="str">
        <f>IF(AND(A702&lt;&gt;"",Schülerdaten!U705&lt;&gt;""),Schülerdaten!U705,"")</f>
        <v/>
      </c>
      <c r="X702" s="148" t="str">
        <f>IF(AND(A702&lt;&gt;"",Schülerdaten!V705&lt;&gt;""),Schülerdaten!V705,"")</f>
        <v/>
      </c>
      <c r="Y702" s="148" t="str">
        <f>IF(AND(A702&lt;&gt;"",Schülerdaten!W705&lt;&gt;""),Schülerdaten!W705,"")</f>
        <v/>
      </c>
      <c r="Z702" s="148" t="str">
        <f>IF(AND(A702&lt;&gt;"",Schülerdaten!X705&lt;&gt;""),Schülerdaten!X705,"")</f>
        <v/>
      </c>
    </row>
    <row r="703" spans="1:26" x14ac:dyDescent="0.2">
      <c r="A703" s="146" t="str">
        <f>IF(OR(Schülerdaten!$C706&lt;&gt;""),Schülerdaten!A706,"")</f>
        <v/>
      </c>
      <c r="B703" s="146" t="str">
        <f>IF(A703&lt;&gt;"",Schülerdaten!B706,"")</f>
        <v/>
      </c>
      <c r="C703" s="146" t="str">
        <f>IF(AND(A703&lt;&gt;"",Schülerdaten!F706&lt;&gt;""),IF(INDEX(codeclint,MATCH(Schülerdaten!F706,libclint,0))&lt;&gt;"",INDEX(codeclint,MATCH(Schülerdaten!F706,libclint,0)),""),"")</f>
        <v/>
      </c>
      <c r="D703" s="146" t="str">
        <f t="shared" si="30"/>
        <v/>
      </c>
      <c r="E703" s="146" t="str">
        <f>IF(A703&lt;&gt;"",IF(Schülerdaten!G706&lt;&gt;"",IF(Schülerdaten!AB706&lt;&gt;"",IF(Schülerdaten!G706="LOC.ID",CONCATENATE("LOC.",Schülerdaten!AU$5),Schülerdaten!G706),""),""),"")</f>
        <v/>
      </c>
      <c r="F703" s="146" t="str">
        <f>IF(A703&lt;&gt;"",IF(Schülerdaten!H706&lt;&gt;"",Schülerdaten!H706,""),"")</f>
        <v/>
      </c>
      <c r="G703" s="146" t="str">
        <f>IF(AND(A703&lt;&gt;"",Schülerdaten!AC706&lt;&gt;""),IF(Schülerdaten!AC706=TRUE,INDEX(codesex,MATCH(Schülerdaten!I706,libsex,0)),Schülerdaten!I706),"")</f>
        <v/>
      </c>
      <c r="H703" s="147" t="str">
        <f>IF(A703&lt;&gt;"",IF(Schülerdaten!J706&lt;&gt;"",Schülerdaten!J706,""),"")</f>
        <v/>
      </c>
      <c r="I703" s="148" t="str">
        <f>IF(AND(A703&lt;&gt;"",Schülerdaten!AE706&lt;&gt;""),IF(Schülerdaten!AE706=TRUE,INDEX(codenat,MATCH(Schülerdaten!K706,libnat,0)),Schülerdaten!K706),"")</f>
        <v/>
      </c>
      <c r="J703" s="148" t="str">
        <f>IF(AND(A703&lt;&gt;"",Schülerdaten!AF706&lt;&gt;""),IF(Schülerdaten!AF706=TRUE,INDEX(codelangue,MATCH(Schülerdaten!L706,liblangue,0)),Schülerdaten!L706),"")</f>
        <v/>
      </c>
      <c r="K703" s="148" t="str">
        <f>IF(AND(A703&lt;&gt;"",Schülerdaten!AH706&lt;&gt;""),IF(Schülerdaten!AH706=TRUE,IF(INDEX(codegem,MATCH(Schülerdaten!M706,libgem,0))&lt;8000,INDEX(codegem,MATCH(Schülerdaten!M706,libgem,0)),""),Schülerdaten!M706),"")</f>
        <v/>
      </c>
      <c r="L703" s="148" t="str">
        <f>IF(AND(A703&lt;&gt;"",Schülerdaten!AH706&lt;&gt;""),IF(Schülerdaten!AH706=TRUE,INDEX(codegemhist,MATCH(Schülerdaten!M706,libgem,0)),""),"")</f>
        <v/>
      </c>
      <c r="M703" s="148" t="str">
        <f>IF(AND(A703&lt;&gt;"",Schülerdaten!AH706&lt;&gt;""),IF(Schülerdaten!AH706=TRUE,IF(INDEX(codegem,MATCH(Schülerdaten!M706,libgem,0))&gt;=8000,INDEX(codegem,MATCH(Schülerdaten!M706,libgem,0)),""),Schülerdaten!M706),"")</f>
        <v/>
      </c>
      <c r="N703" s="148" t="str">
        <f>IF(AND(A703&lt;&gt;"",Schülerdaten!AI706&lt;&gt;""),IF(Schülerdaten!AI706=TRUE,INDEX(codeschart,MATCH(Schülerdaten!N706,libschart,0)),Schülerdaten!N706),"")</f>
        <v/>
      </c>
      <c r="O703" s="148" t="str">
        <f>IF(AND(A703&lt;&gt;"",Schülerdaten!O706&lt;&gt;""),Schülerdaten!O706,"")</f>
        <v/>
      </c>
      <c r="P703" s="148" t="str">
        <f>IF(AND(A703&lt;&gt;"",Schülerdaten!AK706&lt;&gt;""),IF(Schülerdaten!AK706=TRUE,INDEX(codeform,MATCH(Schülerdaten!P706,libform,0)),Schülerdaten!P706),"")</f>
        <v/>
      </c>
      <c r="Q703" s="148" t="str">
        <f>IF(AND(A703&lt;&gt;"",Schülerdaten!AL706&lt;&gt;""),IF(Schülerdaten!AL706=TRUE,INDEX(codespe,MATCH(Schülerdaten!Q706,libspe,0)),Schülerdaten!Q706),"")</f>
        <v/>
      </c>
      <c r="R703" s="148" t="str">
        <f>IF(AND(A703&lt;&gt;"",OR(Schülerdaten!AM706&lt;&gt;"",Schülerdaten!AT706=FALSE)),IF(Schülerdaten!AM706=TRUE,INDEX(codemp1,MATCH(Schülerdaten!R706,libmp1,0)),IF(Schülerdaten!AT706=FALSE,0,Schülerdaten!R706)),"")</f>
        <v/>
      </c>
      <c r="S703" s="148" t="str">
        <f t="shared" si="31"/>
        <v/>
      </c>
      <c r="T703" s="148" t="str">
        <f t="shared" si="32"/>
        <v/>
      </c>
      <c r="U703" s="148" t="str">
        <f>IF(AND(A703&lt;&gt;"",Schülerdaten!S706&lt;&gt;""),Schülerdaten!S706,"")</f>
        <v/>
      </c>
      <c r="V703" s="148" t="str">
        <f>IF(AND(A703&lt;&gt;"",Schülerdaten!T706&lt;&gt;""),Schülerdaten!T706,"")</f>
        <v/>
      </c>
      <c r="W703" s="148" t="str">
        <f>IF(AND(A703&lt;&gt;"",Schülerdaten!U706&lt;&gt;""),Schülerdaten!U706,"")</f>
        <v/>
      </c>
      <c r="X703" s="148" t="str">
        <f>IF(AND(A703&lt;&gt;"",Schülerdaten!V706&lt;&gt;""),Schülerdaten!V706,"")</f>
        <v/>
      </c>
      <c r="Y703" s="148" t="str">
        <f>IF(AND(A703&lt;&gt;"",Schülerdaten!W706&lt;&gt;""),Schülerdaten!W706,"")</f>
        <v/>
      </c>
      <c r="Z703" s="148" t="str">
        <f>IF(AND(A703&lt;&gt;"",Schülerdaten!X706&lt;&gt;""),Schülerdaten!X706,"")</f>
        <v/>
      </c>
    </row>
    <row r="704" spans="1:26" x14ac:dyDescent="0.2">
      <c r="A704" s="146" t="str">
        <f>IF(OR(Schülerdaten!$C707&lt;&gt;""),Schülerdaten!A707,"")</f>
        <v/>
      </c>
      <c r="B704" s="146" t="str">
        <f>IF(A704&lt;&gt;"",Schülerdaten!B707,"")</f>
        <v/>
      </c>
      <c r="C704" s="146" t="str">
        <f>IF(AND(A704&lt;&gt;"",Schülerdaten!F707&lt;&gt;""),IF(INDEX(codeclint,MATCH(Schülerdaten!F707,libclint,0))&lt;&gt;"",INDEX(codeclint,MATCH(Schülerdaten!F707,libclint,0)),""),"")</f>
        <v/>
      </c>
      <c r="D704" s="146" t="str">
        <f t="shared" si="30"/>
        <v/>
      </c>
      <c r="E704" s="146" t="str">
        <f>IF(A704&lt;&gt;"",IF(Schülerdaten!G707&lt;&gt;"",IF(Schülerdaten!AB707&lt;&gt;"",IF(Schülerdaten!G707="LOC.ID",CONCATENATE("LOC.",Schülerdaten!AU$5),Schülerdaten!G707),""),""),"")</f>
        <v/>
      </c>
      <c r="F704" s="146" t="str">
        <f>IF(A704&lt;&gt;"",IF(Schülerdaten!H707&lt;&gt;"",Schülerdaten!H707,""),"")</f>
        <v/>
      </c>
      <c r="G704" s="146" t="str">
        <f>IF(AND(A704&lt;&gt;"",Schülerdaten!AC707&lt;&gt;""),IF(Schülerdaten!AC707=TRUE,INDEX(codesex,MATCH(Schülerdaten!I707,libsex,0)),Schülerdaten!I707),"")</f>
        <v/>
      </c>
      <c r="H704" s="147" t="str">
        <f>IF(A704&lt;&gt;"",IF(Schülerdaten!J707&lt;&gt;"",Schülerdaten!J707,""),"")</f>
        <v/>
      </c>
      <c r="I704" s="148" t="str">
        <f>IF(AND(A704&lt;&gt;"",Schülerdaten!AE707&lt;&gt;""),IF(Schülerdaten!AE707=TRUE,INDEX(codenat,MATCH(Schülerdaten!K707,libnat,0)),Schülerdaten!K707),"")</f>
        <v/>
      </c>
      <c r="J704" s="148" t="str">
        <f>IF(AND(A704&lt;&gt;"",Schülerdaten!AF707&lt;&gt;""),IF(Schülerdaten!AF707=TRUE,INDEX(codelangue,MATCH(Schülerdaten!L707,liblangue,0)),Schülerdaten!L707),"")</f>
        <v/>
      </c>
      <c r="K704" s="148" t="str">
        <f>IF(AND(A704&lt;&gt;"",Schülerdaten!AH707&lt;&gt;""),IF(Schülerdaten!AH707=TRUE,IF(INDEX(codegem,MATCH(Schülerdaten!M707,libgem,0))&lt;8000,INDEX(codegem,MATCH(Schülerdaten!M707,libgem,0)),""),Schülerdaten!M707),"")</f>
        <v/>
      </c>
      <c r="L704" s="148" t="str">
        <f>IF(AND(A704&lt;&gt;"",Schülerdaten!AH707&lt;&gt;""),IF(Schülerdaten!AH707=TRUE,INDEX(codegemhist,MATCH(Schülerdaten!M707,libgem,0)),""),"")</f>
        <v/>
      </c>
      <c r="M704" s="148" t="str">
        <f>IF(AND(A704&lt;&gt;"",Schülerdaten!AH707&lt;&gt;""),IF(Schülerdaten!AH707=TRUE,IF(INDEX(codegem,MATCH(Schülerdaten!M707,libgem,0))&gt;=8000,INDEX(codegem,MATCH(Schülerdaten!M707,libgem,0)),""),Schülerdaten!M707),"")</f>
        <v/>
      </c>
      <c r="N704" s="148" t="str">
        <f>IF(AND(A704&lt;&gt;"",Schülerdaten!AI707&lt;&gt;""),IF(Schülerdaten!AI707=TRUE,INDEX(codeschart,MATCH(Schülerdaten!N707,libschart,0)),Schülerdaten!N707),"")</f>
        <v/>
      </c>
      <c r="O704" s="148" t="str">
        <f>IF(AND(A704&lt;&gt;"",Schülerdaten!O707&lt;&gt;""),Schülerdaten!O707,"")</f>
        <v/>
      </c>
      <c r="P704" s="148" t="str">
        <f>IF(AND(A704&lt;&gt;"",Schülerdaten!AK707&lt;&gt;""),IF(Schülerdaten!AK707=TRUE,INDEX(codeform,MATCH(Schülerdaten!P707,libform,0)),Schülerdaten!P707),"")</f>
        <v/>
      </c>
      <c r="Q704" s="148" t="str">
        <f>IF(AND(A704&lt;&gt;"",Schülerdaten!AL707&lt;&gt;""),IF(Schülerdaten!AL707=TRUE,INDEX(codespe,MATCH(Schülerdaten!Q707,libspe,0)),Schülerdaten!Q707),"")</f>
        <v/>
      </c>
      <c r="R704" s="148" t="str">
        <f>IF(AND(A704&lt;&gt;"",OR(Schülerdaten!AM707&lt;&gt;"",Schülerdaten!AT707=FALSE)),IF(Schülerdaten!AM707=TRUE,INDEX(codemp1,MATCH(Schülerdaten!R707,libmp1,0)),IF(Schülerdaten!AT707=FALSE,0,Schülerdaten!R707)),"")</f>
        <v/>
      </c>
      <c r="S704" s="148" t="str">
        <f t="shared" si="31"/>
        <v/>
      </c>
      <c r="T704" s="148" t="str">
        <f t="shared" si="32"/>
        <v/>
      </c>
      <c r="U704" s="148" t="str">
        <f>IF(AND(A704&lt;&gt;"",Schülerdaten!S707&lt;&gt;""),Schülerdaten!S707,"")</f>
        <v/>
      </c>
      <c r="V704" s="148" t="str">
        <f>IF(AND(A704&lt;&gt;"",Schülerdaten!T707&lt;&gt;""),Schülerdaten!T707,"")</f>
        <v/>
      </c>
      <c r="W704" s="148" t="str">
        <f>IF(AND(A704&lt;&gt;"",Schülerdaten!U707&lt;&gt;""),Schülerdaten!U707,"")</f>
        <v/>
      </c>
      <c r="X704" s="148" t="str">
        <f>IF(AND(A704&lt;&gt;"",Schülerdaten!V707&lt;&gt;""),Schülerdaten!V707,"")</f>
        <v/>
      </c>
      <c r="Y704" s="148" t="str">
        <f>IF(AND(A704&lt;&gt;"",Schülerdaten!W707&lt;&gt;""),Schülerdaten!W707,"")</f>
        <v/>
      </c>
      <c r="Z704" s="148" t="str">
        <f>IF(AND(A704&lt;&gt;"",Schülerdaten!X707&lt;&gt;""),Schülerdaten!X707,"")</f>
        <v/>
      </c>
    </row>
    <row r="705" spans="1:26" x14ac:dyDescent="0.2">
      <c r="A705" s="146" t="str">
        <f>IF(OR(Schülerdaten!$C708&lt;&gt;""),Schülerdaten!A708,"")</f>
        <v/>
      </c>
      <c r="B705" s="146" t="str">
        <f>IF(A705&lt;&gt;"",Schülerdaten!B708,"")</f>
        <v/>
      </c>
      <c r="C705" s="146" t="str">
        <f>IF(AND(A705&lt;&gt;"",Schülerdaten!F708&lt;&gt;""),IF(INDEX(codeclint,MATCH(Schülerdaten!F708,libclint,0))&lt;&gt;"",INDEX(codeclint,MATCH(Schülerdaten!F708,libclint,0)),""),"")</f>
        <v/>
      </c>
      <c r="D705" s="146" t="str">
        <f t="shared" si="30"/>
        <v/>
      </c>
      <c r="E705" s="146" t="str">
        <f>IF(A705&lt;&gt;"",IF(Schülerdaten!G708&lt;&gt;"",IF(Schülerdaten!AB708&lt;&gt;"",IF(Schülerdaten!G708="LOC.ID",CONCATENATE("LOC.",Schülerdaten!AU$5),Schülerdaten!G708),""),""),"")</f>
        <v/>
      </c>
      <c r="F705" s="146" t="str">
        <f>IF(A705&lt;&gt;"",IF(Schülerdaten!H708&lt;&gt;"",Schülerdaten!H708,""),"")</f>
        <v/>
      </c>
      <c r="G705" s="146" t="str">
        <f>IF(AND(A705&lt;&gt;"",Schülerdaten!AC708&lt;&gt;""),IF(Schülerdaten!AC708=TRUE,INDEX(codesex,MATCH(Schülerdaten!I708,libsex,0)),Schülerdaten!I708),"")</f>
        <v/>
      </c>
      <c r="H705" s="147" t="str">
        <f>IF(A705&lt;&gt;"",IF(Schülerdaten!J708&lt;&gt;"",Schülerdaten!J708,""),"")</f>
        <v/>
      </c>
      <c r="I705" s="148" t="str">
        <f>IF(AND(A705&lt;&gt;"",Schülerdaten!AE708&lt;&gt;""),IF(Schülerdaten!AE708=TRUE,INDEX(codenat,MATCH(Schülerdaten!K708,libnat,0)),Schülerdaten!K708),"")</f>
        <v/>
      </c>
      <c r="J705" s="148" t="str">
        <f>IF(AND(A705&lt;&gt;"",Schülerdaten!AF708&lt;&gt;""),IF(Schülerdaten!AF708=TRUE,INDEX(codelangue,MATCH(Schülerdaten!L708,liblangue,0)),Schülerdaten!L708),"")</f>
        <v/>
      </c>
      <c r="K705" s="148" t="str">
        <f>IF(AND(A705&lt;&gt;"",Schülerdaten!AH708&lt;&gt;""),IF(Schülerdaten!AH708=TRUE,IF(INDEX(codegem,MATCH(Schülerdaten!M708,libgem,0))&lt;8000,INDEX(codegem,MATCH(Schülerdaten!M708,libgem,0)),""),Schülerdaten!M708),"")</f>
        <v/>
      </c>
      <c r="L705" s="148" t="str">
        <f>IF(AND(A705&lt;&gt;"",Schülerdaten!AH708&lt;&gt;""),IF(Schülerdaten!AH708=TRUE,INDEX(codegemhist,MATCH(Schülerdaten!M708,libgem,0)),""),"")</f>
        <v/>
      </c>
      <c r="M705" s="148" t="str">
        <f>IF(AND(A705&lt;&gt;"",Schülerdaten!AH708&lt;&gt;""),IF(Schülerdaten!AH708=TRUE,IF(INDEX(codegem,MATCH(Schülerdaten!M708,libgem,0))&gt;=8000,INDEX(codegem,MATCH(Schülerdaten!M708,libgem,0)),""),Schülerdaten!M708),"")</f>
        <v/>
      </c>
      <c r="N705" s="148" t="str">
        <f>IF(AND(A705&lt;&gt;"",Schülerdaten!AI708&lt;&gt;""),IF(Schülerdaten!AI708=TRUE,INDEX(codeschart,MATCH(Schülerdaten!N708,libschart,0)),Schülerdaten!N708),"")</f>
        <v/>
      </c>
      <c r="O705" s="148" t="str">
        <f>IF(AND(A705&lt;&gt;"",Schülerdaten!O708&lt;&gt;""),Schülerdaten!O708,"")</f>
        <v/>
      </c>
      <c r="P705" s="148" t="str">
        <f>IF(AND(A705&lt;&gt;"",Schülerdaten!AK708&lt;&gt;""),IF(Schülerdaten!AK708=TRUE,INDEX(codeform,MATCH(Schülerdaten!P708,libform,0)),Schülerdaten!P708),"")</f>
        <v/>
      </c>
      <c r="Q705" s="148" t="str">
        <f>IF(AND(A705&lt;&gt;"",Schülerdaten!AL708&lt;&gt;""),IF(Schülerdaten!AL708=TRUE,INDEX(codespe,MATCH(Schülerdaten!Q708,libspe,0)),Schülerdaten!Q708),"")</f>
        <v/>
      </c>
      <c r="R705" s="148" t="str">
        <f>IF(AND(A705&lt;&gt;"",OR(Schülerdaten!AM708&lt;&gt;"",Schülerdaten!AT708=FALSE)),IF(Schülerdaten!AM708=TRUE,INDEX(codemp1,MATCH(Schülerdaten!R708,libmp1,0)),IF(Schülerdaten!AT708=FALSE,0,Schülerdaten!R708)),"")</f>
        <v/>
      </c>
      <c r="S705" s="148" t="str">
        <f t="shared" si="31"/>
        <v/>
      </c>
      <c r="T705" s="148" t="str">
        <f t="shared" si="32"/>
        <v/>
      </c>
      <c r="U705" s="148" t="str">
        <f>IF(AND(A705&lt;&gt;"",Schülerdaten!S708&lt;&gt;""),Schülerdaten!S708,"")</f>
        <v/>
      </c>
      <c r="V705" s="148" t="str">
        <f>IF(AND(A705&lt;&gt;"",Schülerdaten!T708&lt;&gt;""),Schülerdaten!T708,"")</f>
        <v/>
      </c>
      <c r="W705" s="148" t="str">
        <f>IF(AND(A705&lt;&gt;"",Schülerdaten!U708&lt;&gt;""),Schülerdaten!U708,"")</f>
        <v/>
      </c>
      <c r="X705" s="148" t="str">
        <f>IF(AND(A705&lt;&gt;"",Schülerdaten!V708&lt;&gt;""),Schülerdaten!V708,"")</f>
        <v/>
      </c>
      <c r="Y705" s="148" t="str">
        <f>IF(AND(A705&lt;&gt;"",Schülerdaten!W708&lt;&gt;""),Schülerdaten!W708,"")</f>
        <v/>
      </c>
      <c r="Z705" s="148" t="str">
        <f>IF(AND(A705&lt;&gt;"",Schülerdaten!X708&lt;&gt;""),Schülerdaten!X708,"")</f>
        <v/>
      </c>
    </row>
    <row r="706" spans="1:26" x14ac:dyDescent="0.2">
      <c r="A706" s="146" t="str">
        <f>IF(OR(Schülerdaten!$C709&lt;&gt;""),Schülerdaten!A709,"")</f>
        <v/>
      </c>
      <c r="B706" s="146" t="str">
        <f>IF(A706&lt;&gt;"",Schülerdaten!B709,"")</f>
        <v/>
      </c>
      <c r="C706" s="146" t="str">
        <f>IF(AND(A706&lt;&gt;"",Schülerdaten!F709&lt;&gt;""),IF(INDEX(codeclint,MATCH(Schülerdaten!F709,libclint,0))&lt;&gt;"",INDEX(codeclint,MATCH(Schülerdaten!F709,libclint,0)),""),"")</f>
        <v/>
      </c>
      <c r="D706" s="146" t="str">
        <f t="shared" si="30"/>
        <v/>
      </c>
      <c r="E706" s="146" t="str">
        <f>IF(A706&lt;&gt;"",IF(Schülerdaten!G709&lt;&gt;"",IF(Schülerdaten!AB709&lt;&gt;"",IF(Schülerdaten!G709="LOC.ID",CONCATENATE("LOC.",Schülerdaten!AU$5),Schülerdaten!G709),""),""),"")</f>
        <v/>
      </c>
      <c r="F706" s="146" t="str">
        <f>IF(A706&lt;&gt;"",IF(Schülerdaten!H709&lt;&gt;"",Schülerdaten!H709,""),"")</f>
        <v/>
      </c>
      <c r="G706" s="146" t="str">
        <f>IF(AND(A706&lt;&gt;"",Schülerdaten!AC709&lt;&gt;""),IF(Schülerdaten!AC709=TRUE,INDEX(codesex,MATCH(Schülerdaten!I709,libsex,0)),Schülerdaten!I709),"")</f>
        <v/>
      </c>
      <c r="H706" s="147" t="str">
        <f>IF(A706&lt;&gt;"",IF(Schülerdaten!J709&lt;&gt;"",Schülerdaten!J709,""),"")</f>
        <v/>
      </c>
      <c r="I706" s="148" t="str">
        <f>IF(AND(A706&lt;&gt;"",Schülerdaten!AE709&lt;&gt;""),IF(Schülerdaten!AE709=TRUE,INDEX(codenat,MATCH(Schülerdaten!K709,libnat,0)),Schülerdaten!K709),"")</f>
        <v/>
      </c>
      <c r="J706" s="148" t="str">
        <f>IF(AND(A706&lt;&gt;"",Schülerdaten!AF709&lt;&gt;""),IF(Schülerdaten!AF709=TRUE,INDEX(codelangue,MATCH(Schülerdaten!L709,liblangue,0)),Schülerdaten!L709),"")</f>
        <v/>
      </c>
      <c r="K706" s="148" t="str">
        <f>IF(AND(A706&lt;&gt;"",Schülerdaten!AH709&lt;&gt;""),IF(Schülerdaten!AH709=TRUE,IF(INDEX(codegem,MATCH(Schülerdaten!M709,libgem,0))&lt;8000,INDEX(codegem,MATCH(Schülerdaten!M709,libgem,0)),""),Schülerdaten!M709),"")</f>
        <v/>
      </c>
      <c r="L706" s="148" t="str">
        <f>IF(AND(A706&lt;&gt;"",Schülerdaten!AH709&lt;&gt;""),IF(Schülerdaten!AH709=TRUE,INDEX(codegemhist,MATCH(Schülerdaten!M709,libgem,0)),""),"")</f>
        <v/>
      </c>
      <c r="M706" s="148" t="str">
        <f>IF(AND(A706&lt;&gt;"",Schülerdaten!AH709&lt;&gt;""),IF(Schülerdaten!AH709=TRUE,IF(INDEX(codegem,MATCH(Schülerdaten!M709,libgem,0))&gt;=8000,INDEX(codegem,MATCH(Schülerdaten!M709,libgem,0)),""),Schülerdaten!M709),"")</f>
        <v/>
      </c>
      <c r="N706" s="148" t="str">
        <f>IF(AND(A706&lt;&gt;"",Schülerdaten!AI709&lt;&gt;""),IF(Schülerdaten!AI709=TRUE,INDEX(codeschart,MATCH(Schülerdaten!N709,libschart,0)),Schülerdaten!N709),"")</f>
        <v/>
      </c>
      <c r="O706" s="148" t="str">
        <f>IF(AND(A706&lt;&gt;"",Schülerdaten!O709&lt;&gt;""),Schülerdaten!O709,"")</f>
        <v/>
      </c>
      <c r="P706" s="148" t="str">
        <f>IF(AND(A706&lt;&gt;"",Schülerdaten!AK709&lt;&gt;""),IF(Schülerdaten!AK709=TRUE,INDEX(codeform,MATCH(Schülerdaten!P709,libform,0)),Schülerdaten!P709),"")</f>
        <v/>
      </c>
      <c r="Q706" s="148" t="str">
        <f>IF(AND(A706&lt;&gt;"",Schülerdaten!AL709&lt;&gt;""),IF(Schülerdaten!AL709=TRUE,INDEX(codespe,MATCH(Schülerdaten!Q709,libspe,0)),Schülerdaten!Q709),"")</f>
        <v/>
      </c>
      <c r="R706" s="148" t="str">
        <f>IF(AND(A706&lt;&gt;"",OR(Schülerdaten!AM709&lt;&gt;"",Schülerdaten!AT709=FALSE)),IF(Schülerdaten!AM709=TRUE,INDEX(codemp1,MATCH(Schülerdaten!R709,libmp1,0)),IF(Schülerdaten!AT709=FALSE,0,Schülerdaten!R709)),"")</f>
        <v/>
      </c>
      <c r="S706" s="148" t="str">
        <f t="shared" si="31"/>
        <v/>
      </c>
      <c r="T706" s="148" t="str">
        <f t="shared" si="32"/>
        <v/>
      </c>
      <c r="U706" s="148" t="str">
        <f>IF(AND(A706&lt;&gt;"",Schülerdaten!S709&lt;&gt;""),Schülerdaten!S709,"")</f>
        <v/>
      </c>
      <c r="V706" s="148" t="str">
        <f>IF(AND(A706&lt;&gt;"",Schülerdaten!T709&lt;&gt;""),Schülerdaten!T709,"")</f>
        <v/>
      </c>
      <c r="W706" s="148" t="str">
        <f>IF(AND(A706&lt;&gt;"",Schülerdaten!U709&lt;&gt;""),Schülerdaten!U709,"")</f>
        <v/>
      </c>
      <c r="X706" s="148" t="str">
        <f>IF(AND(A706&lt;&gt;"",Schülerdaten!V709&lt;&gt;""),Schülerdaten!V709,"")</f>
        <v/>
      </c>
      <c r="Y706" s="148" t="str">
        <f>IF(AND(A706&lt;&gt;"",Schülerdaten!W709&lt;&gt;""),Schülerdaten!W709,"")</f>
        <v/>
      </c>
      <c r="Z706" s="148" t="str">
        <f>IF(AND(A706&lt;&gt;"",Schülerdaten!X709&lt;&gt;""),Schülerdaten!X709,"")</f>
        <v/>
      </c>
    </row>
    <row r="707" spans="1:26" x14ac:dyDescent="0.2">
      <c r="A707" s="146" t="str">
        <f>IF(OR(Schülerdaten!$C710&lt;&gt;""),Schülerdaten!A710,"")</f>
        <v/>
      </c>
      <c r="B707" s="146" t="str">
        <f>IF(A707&lt;&gt;"",Schülerdaten!B710,"")</f>
        <v/>
      </c>
      <c r="C707" s="146" t="str">
        <f>IF(AND(A707&lt;&gt;"",Schülerdaten!F710&lt;&gt;""),IF(INDEX(codeclint,MATCH(Schülerdaten!F710,libclint,0))&lt;&gt;"",INDEX(codeclint,MATCH(Schülerdaten!F710,libclint,0)),""),"")</f>
        <v/>
      </c>
      <c r="D707" s="146" t="str">
        <f t="shared" ref="D707:D770" si="33">IF(A707&lt;&gt;"",99990000,"")</f>
        <v/>
      </c>
      <c r="E707" s="146" t="str">
        <f>IF(A707&lt;&gt;"",IF(Schülerdaten!G710&lt;&gt;"",IF(Schülerdaten!AB710&lt;&gt;"",IF(Schülerdaten!G710="LOC.ID",CONCATENATE("LOC.",Schülerdaten!AU$5),Schülerdaten!G710),""),""),"")</f>
        <v/>
      </c>
      <c r="F707" s="146" t="str">
        <f>IF(A707&lt;&gt;"",IF(Schülerdaten!H710&lt;&gt;"",Schülerdaten!H710,""),"")</f>
        <v/>
      </c>
      <c r="G707" s="146" t="str">
        <f>IF(AND(A707&lt;&gt;"",Schülerdaten!AC710&lt;&gt;""),IF(Schülerdaten!AC710=TRUE,INDEX(codesex,MATCH(Schülerdaten!I710,libsex,0)),Schülerdaten!I710),"")</f>
        <v/>
      </c>
      <c r="H707" s="147" t="str">
        <f>IF(A707&lt;&gt;"",IF(Schülerdaten!J710&lt;&gt;"",Schülerdaten!J710,""),"")</f>
        <v/>
      </c>
      <c r="I707" s="148" t="str">
        <f>IF(AND(A707&lt;&gt;"",Schülerdaten!AE710&lt;&gt;""),IF(Schülerdaten!AE710=TRUE,INDEX(codenat,MATCH(Schülerdaten!K710,libnat,0)),Schülerdaten!K710),"")</f>
        <v/>
      </c>
      <c r="J707" s="148" t="str">
        <f>IF(AND(A707&lt;&gt;"",Schülerdaten!AF710&lt;&gt;""),IF(Schülerdaten!AF710=TRUE,INDEX(codelangue,MATCH(Schülerdaten!L710,liblangue,0)),Schülerdaten!L710),"")</f>
        <v/>
      </c>
      <c r="K707" s="148" t="str">
        <f>IF(AND(A707&lt;&gt;"",Schülerdaten!AH710&lt;&gt;""),IF(Schülerdaten!AH710=TRUE,IF(INDEX(codegem,MATCH(Schülerdaten!M710,libgem,0))&lt;8000,INDEX(codegem,MATCH(Schülerdaten!M710,libgem,0)),""),Schülerdaten!M710),"")</f>
        <v/>
      </c>
      <c r="L707" s="148" t="str">
        <f>IF(AND(A707&lt;&gt;"",Schülerdaten!AH710&lt;&gt;""),IF(Schülerdaten!AH710=TRUE,INDEX(codegemhist,MATCH(Schülerdaten!M710,libgem,0)),""),"")</f>
        <v/>
      </c>
      <c r="M707" s="148" t="str">
        <f>IF(AND(A707&lt;&gt;"",Schülerdaten!AH710&lt;&gt;""),IF(Schülerdaten!AH710=TRUE,IF(INDEX(codegem,MATCH(Schülerdaten!M710,libgem,0))&gt;=8000,INDEX(codegem,MATCH(Schülerdaten!M710,libgem,0)),""),Schülerdaten!M710),"")</f>
        <v/>
      </c>
      <c r="N707" s="148" t="str">
        <f>IF(AND(A707&lt;&gt;"",Schülerdaten!AI710&lt;&gt;""),IF(Schülerdaten!AI710=TRUE,INDEX(codeschart,MATCH(Schülerdaten!N710,libschart,0)),Schülerdaten!N710),"")</f>
        <v/>
      </c>
      <c r="O707" s="148" t="str">
        <f>IF(AND(A707&lt;&gt;"",Schülerdaten!O710&lt;&gt;""),Schülerdaten!O710,"")</f>
        <v/>
      </c>
      <c r="P707" s="148" t="str">
        <f>IF(AND(A707&lt;&gt;"",Schülerdaten!AK710&lt;&gt;""),IF(Schülerdaten!AK710=TRUE,INDEX(codeform,MATCH(Schülerdaten!P710,libform,0)),Schülerdaten!P710),"")</f>
        <v/>
      </c>
      <c r="Q707" s="148" t="str">
        <f>IF(AND(A707&lt;&gt;"",Schülerdaten!AL710&lt;&gt;""),IF(Schülerdaten!AL710=TRUE,INDEX(codespe,MATCH(Schülerdaten!Q710,libspe,0)),Schülerdaten!Q710),"")</f>
        <v/>
      </c>
      <c r="R707" s="148" t="str">
        <f>IF(AND(A707&lt;&gt;"",OR(Schülerdaten!AM710&lt;&gt;"",Schülerdaten!AT710=FALSE)),IF(Schülerdaten!AM710=TRUE,INDEX(codemp1,MATCH(Schülerdaten!R710,libmp1,0)),IF(Schülerdaten!AT710=FALSE,0,Schülerdaten!R710)),"")</f>
        <v/>
      </c>
      <c r="S707" s="148" t="str">
        <f t="shared" ref="S707:S770" si="34">IF(A707&lt;&gt;"",98990000,"")</f>
        <v/>
      </c>
      <c r="T707" s="148" t="str">
        <f t="shared" ref="T707:T770" si="35">IF(A707&lt;&gt;"",99,"")</f>
        <v/>
      </c>
      <c r="U707" s="148" t="str">
        <f>IF(AND(A707&lt;&gt;"",Schülerdaten!S710&lt;&gt;""),Schülerdaten!S710,"")</f>
        <v/>
      </c>
      <c r="V707" s="148" t="str">
        <f>IF(AND(A707&lt;&gt;"",Schülerdaten!T710&lt;&gt;""),Schülerdaten!T710,"")</f>
        <v/>
      </c>
      <c r="W707" s="148" t="str">
        <f>IF(AND(A707&lt;&gt;"",Schülerdaten!U710&lt;&gt;""),Schülerdaten!U710,"")</f>
        <v/>
      </c>
      <c r="X707" s="148" t="str">
        <f>IF(AND(A707&lt;&gt;"",Schülerdaten!V710&lt;&gt;""),Schülerdaten!V710,"")</f>
        <v/>
      </c>
      <c r="Y707" s="148" t="str">
        <f>IF(AND(A707&lt;&gt;"",Schülerdaten!W710&lt;&gt;""),Schülerdaten!W710,"")</f>
        <v/>
      </c>
      <c r="Z707" s="148" t="str">
        <f>IF(AND(A707&lt;&gt;"",Schülerdaten!X710&lt;&gt;""),Schülerdaten!X710,"")</f>
        <v/>
      </c>
    </row>
    <row r="708" spans="1:26" x14ac:dyDescent="0.2">
      <c r="A708" s="146" t="str">
        <f>IF(OR(Schülerdaten!$C711&lt;&gt;""),Schülerdaten!A711,"")</f>
        <v/>
      </c>
      <c r="B708" s="146" t="str">
        <f>IF(A708&lt;&gt;"",Schülerdaten!B711,"")</f>
        <v/>
      </c>
      <c r="C708" s="146" t="str">
        <f>IF(AND(A708&lt;&gt;"",Schülerdaten!F711&lt;&gt;""),IF(INDEX(codeclint,MATCH(Schülerdaten!F711,libclint,0))&lt;&gt;"",INDEX(codeclint,MATCH(Schülerdaten!F711,libclint,0)),""),"")</f>
        <v/>
      </c>
      <c r="D708" s="146" t="str">
        <f t="shared" si="33"/>
        <v/>
      </c>
      <c r="E708" s="146" t="str">
        <f>IF(A708&lt;&gt;"",IF(Schülerdaten!G711&lt;&gt;"",IF(Schülerdaten!AB711&lt;&gt;"",IF(Schülerdaten!G711="LOC.ID",CONCATENATE("LOC.",Schülerdaten!AU$5),Schülerdaten!G711),""),""),"")</f>
        <v/>
      </c>
      <c r="F708" s="146" t="str">
        <f>IF(A708&lt;&gt;"",IF(Schülerdaten!H711&lt;&gt;"",Schülerdaten!H711,""),"")</f>
        <v/>
      </c>
      <c r="G708" s="146" t="str">
        <f>IF(AND(A708&lt;&gt;"",Schülerdaten!AC711&lt;&gt;""),IF(Schülerdaten!AC711=TRUE,INDEX(codesex,MATCH(Schülerdaten!I711,libsex,0)),Schülerdaten!I711),"")</f>
        <v/>
      </c>
      <c r="H708" s="147" t="str">
        <f>IF(A708&lt;&gt;"",IF(Schülerdaten!J711&lt;&gt;"",Schülerdaten!J711,""),"")</f>
        <v/>
      </c>
      <c r="I708" s="148" t="str">
        <f>IF(AND(A708&lt;&gt;"",Schülerdaten!AE711&lt;&gt;""),IF(Schülerdaten!AE711=TRUE,INDEX(codenat,MATCH(Schülerdaten!K711,libnat,0)),Schülerdaten!K711),"")</f>
        <v/>
      </c>
      <c r="J708" s="148" t="str">
        <f>IF(AND(A708&lt;&gt;"",Schülerdaten!AF711&lt;&gt;""),IF(Schülerdaten!AF711=TRUE,INDEX(codelangue,MATCH(Schülerdaten!L711,liblangue,0)),Schülerdaten!L711),"")</f>
        <v/>
      </c>
      <c r="K708" s="148" t="str">
        <f>IF(AND(A708&lt;&gt;"",Schülerdaten!AH711&lt;&gt;""),IF(Schülerdaten!AH711=TRUE,IF(INDEX(codegem,MATCH(Schülerdaten!M711,libgem,0))&lt;8000,INDEX(codegem,MATCH(Schülerdaten!M711,libgem,0)),""),Schülerdaten!M711),"")</f>
        <v/>
      </c>
      <c r="L708" s="148" t="str">
        <f>IF(AND(A708&lt;&gt;"",Schülerdaten!AH711&lt;&gt;""),IF(Schülerdaten!AH711=TRUE,INDEX(codegemhist,MATCH(Schülerdaten!M711,libgem,0)),""),"")</f>
        <v/>
      </c>
      <c r="M708" s="148" t="str">
        <f>IF(AND(A708&lt;&gt;"",Schülerdaten!AH711&lt;&gt;""),IF(Schülerdaten!AH711=TRUE,IF(INDEX(codegem,MATCH(Schülerdaten!M711,libgem,0))&gt;=8000,INDEX(codegem,MATCH(Schülerdaten!M711,libgem,0)),""),Schülerdaten!M711),"")</f>
        <v/>
      </c>
      <c r="N708" s="148" t="str">
        <f>IF(AND(A708&lt;&gt;"",Schülerdaten!AI711&lt;&gt;""),IF(Schülerdaten!AI711=TRUE,INDEX(codeschart,MATCH(Schülerdaten!N711,libschart,0)),Schülerdaten!N711),"")</f>
        <v/>
      </c>
      <c r="O708" s="148" t="str">
        <f>IF(AND(A708&lt;&gt;"",Schülerdaten!O711&lt;&gt;""),Schülerdaten!O711,"")</f>
        <v/>
      </c>
      <c r="P708" s="148" t="str">
        <f>IF(AND(A708&lt;&gt;"",Schülerdaten!AK711&lt;&gt;""),IF(Schülerdaten!AK711=TRUE,INDEX(codeform,MATCH(Schülerdaten!P711,libform,0)),Schülerdaten!P711),"")</f>
        <v/>
      </c>
      <c r="Q708" s="148" t="str">
        <f>IF(AND(A708&lt;&gt;"",Schülerdaten!AL711&lt;&gt;""),IF(Schülerdaten!AL711=TRUE,INDEX(codespe,MATCH(Schülerdaten!Q711,libspe,0)),Schülerdaten!Q711),"")</f>
        <v/>
      </c>
      <c r="R708" s="148" t="str">
        <f>IF(AND(A708&lt;&gt;"",OR(Schülerdaten!AM711&lt;&gt;"",Schülerdaten!AT711=FALSE)),IF(Schülerdaten!AM711=TRUE,INDEX(codemp1,MATCH(Schülerdaten!R711,libmp1,0)),IF(Schülerdaten!AT711=FALSE,0,Schülerdaten!R711)),"")</f>
        <v/>
      </c>
      <c r="S708" s="148" t="str">
        <f t="shared" si="34"/>
        <v/>
      </c>
      <c r="T708" s="148" t="str">
        <f t="shared" si="35"/>
        <v/>
      </c>
      <c r="U708" s="148" t="str">
        <f>IF(AND(A708&lt;&gt;"",Schülerdaten!S711&lt;&gt;""),Schülerdaten!S711,"")</f>
        <v/>
      </c>
      <c r="V708" s="148" t="str">
        <f>IF(AND(A708&lt;&gt;"",Schülerdaten!T711&lt;&gt;""),Schülerdaten!T711,"")</f>
        <v/>
      </c>
      <c r="W708" s="148" t="str">
        <f>IF(AND(A708&lt;&gt;"",Schülerdaten!U711&lt;&gt;""),Schülerdaten!U711,"")</f>
        <v/>
      </c>
      <c r="X708" s="148" t="str">
        <f>IF(AND(A708&lt;&gt;"",Schülerdaten!V711&lt;&gt;""),Schülerdaten!V711,"")</f>
        <v/>
      </c>
      <c r="Y708" s="148" t="str">
        <f>IF(AND(A708&lt;&gt;"",Schülerdaten!W711&lt;&gt;""),Schülerdaten!W711,"")</f>
        <v/>
      </c>
      <c r="Z708" s="148" t="str">
        <f>IF(AND(A708&lt;&gt;"",Schülerdaten!X711&lt;&gt;""),Schülerdaten!X711,"")</f>
        <v/>
      </c>
    </row>
    <row r="709" spans="1:26" x14ac:dyDescent="0.2">
      <c r="A709" s="146" t="str">
        <f>IF(OR(Schülerdaten!$C712&lt;&gt;""),Schülerdaten!A712,"")</f>
        <v/>
      </c>
      <c r="B709" s="146" t="str">
        <f>IF(A709&lt;&gt;"",Schülerdaten!B712,"")</f>
        <v/>
      </c>
      <c r="C709" s="146" t="str">
        <f>IF(AND(A709&lt;&gt;"",Schülerdaten!F712&lt;&gt;""),IF(INDEX(codeclint,MATCH(Schülerdaten!F712,libclint,0))&lt;&gt;"",INDEX(codeclint,MATCH(Schülerdaten!F712,libclint,0)),""),"")</f>
        <v/>
      </c>
      <c r="D709" s="146" t="str">
        <f t="shared" si="33"/>
        <v/>
      </c>
      <c r="E709" s="146" t="str">
        <f>IF(A709&lt;&gt;"",IF(Schülerdaten!G712&lt;&gt;"",IF(Schülerdaten!AB712&lt;&gt;"",IF(Schülerdaten!G712="LOC.ID",CONCATENATE("LOC.",Schülerdaten!AU$5),Schülerdaten!G712),""),""),"")</f>
        <v/>
      </c>
      <c r="F709" s="146" t="str">
        <f>IF(A709&lt;&gt;"",IF(Schülerdaten!H712&lt;&gt;"",Schülerdaten!H712,""),"")</f>
        <v/>
      </c>
      <c r="G709" s="146" t="str">
        <f>IF(AND(A709&lt;&gt;"",Schülerdaten!AC712&lt;&gt;""),IF(Schülerdaten!AC712=TRUE,INDEX(codesex,MATCH(Schülerdaten!I712,libsex,0)),Schülerdaten!I712),"")</f>
        <v/>
      </c>
      <c r="H709" s="147" t="str">
        <f>IF(A709&lt;&gt;"",IF(Schülerdaten!J712&lt;&gt;"",Schülerdaten!J712,""),"")</f>
        <v/>
      </c>
      <c r="I709" s="148" t="str">
        <f>IF(AND(A709&lt;&gt;"",Schülerdaten!AE712&lt;&gt;""),IF(Schülerdaten!AE712=TRUE,INDEX(codenat,MATCH(Schülerdaten!K712,libnat,0)),Schülerdaten!K712),"")</f>
        <v/>
      </c>
      <c r="J709" s="148" t="str">
        <f>IF(AND(A709&lt;&gt;"",Schülerdaten!AF712&lt;&gt;""),IF(Schülerdaten!AF712=TRUE,INDEX(codelangue,MATCH(Schülerdaten!L712,liblangue,0)),Schülerdaten!L712),"")</f>
        <v/>
      </c>
      <c r="K709" s="148" t="str">
        <f>IF(AND(A709&lt;&gt;"",Schülerdaten!AH712&lt;&gt;""),IF(Schülerdaten!AH712=TRUE,IF(INDEX(codegem,MATCH(Schülerdaten!M712,libgem,0))&lt;8000,INDEX(codegem,MATCH(Schülerdaten!M712,libgem,0)),""),Schülerdaten!M712),"")</f>
        <v/>
      </c>
      <c r="L709" s="148" t="str">
        <f>IF(AND(A709&lt;&gt;"",Schülerdaten!AH712&lt;&gt;""),IF(Schülerdaten!AH712=TRUE,INDEX(codegemhist,MATCH(Schülerdaten!M712,libgem,0)),""),"")</f>
        <v/>
      </c>
      <c r="M709" s="148" t="str">
        <f>IF(AND(A709&lt;&gt;"",Schülerdaten!AH712&lt;&gt;""),IF(Schülerdaten!AH712=TRUE,IF(INDEX(codegem,MATCH(Schülerdaten!M712,libgem,0))&gt;=8000,INDEX(codegem,MATCH(Schülerdaten!M712,libgem,0)),""),Schülerdaten!M712),"")</f>
        <v/>
      </c>
      <c r="N709" s="148" t="str">
        <f>IF(AND(A709&lt;&gt;"",Schülerdaten!AI712&lt;&gt;""),IF(Schülerdaten!AI712=TRUE,INDEX(codeschart,MATCH(Schülerdaten!N712,libschart,0)),Schülerdaten!N712),"")</f>
        <v/>
      </c>
      <c r="O709" s="148" t="str">
        <f>IF(AND(A709&lt;&gt;"",Schülerdaten!O712&lt;&gt;""),Schülerdaten!O712,"")</f>
        <v/>
      </c>
      <c r="P709" s="148" t="str">
        <f>IF(AND(A709&lt;&gt;"",Schülerdaten!AK712&lt;&gt;""),IF(Schülerdaten!AK712=TRUE,INDEX(codeform,MATCH(Schülerdaten!P712,libform,0)),Schülerdaten!P712),"")</f>
        <v/>
      </c>
      <c r="Q709" s="148" t="str">
        <f>IF(AND(A709&lt;&gt;"",Schülerdaten!AL712&lt;&gt;""),IF(Schülerdaten!AL712=TRUE,INDEX(codespe,MATCH(Schülerdaten!Q712,libspe,0)),Schülerdaten!Q712),"")</f>
        <v/>
      </c>
      <c r="R709" s="148" t="str">
        <f>IF(AND(A709&lt;&gt;"",OR(Schülerdaten!AM712&lt;&gt;"",Schülerdaten!AT712=FALSE)),IF(Schülerdaten!AM712=TRUE,INDEX(codemp1,MATCH(Schülerdaten!R712,libmp1,0)),IF(Schülerdaten!AT712=FALSE,0,Schülerdaten!R712)),"")</f>
        <v/>
      </c>
      <c r="S709" s="148" t="str">
        <f t="shared" si="34"/>
        <v/>
      </c>
      <c r="T709" s="148" t="str">
        <f t="shared" si="35"/>
        <v/>
      </c>
      <c r="U709" s="148" t="str">
        <f>IF(AND(A709&lt;&gt;"",Schülerdaten!S712&lt;&gt;""),Schülerdaten!S712,"")</f>
        <v/>
      </c>
      <c r="V709" s="148" t="str">
        <f>IF(AND(A709&lt;&gt;"",Schülerdaten!T712&lt;&gt;""),Schülerdaten!T712,"")</f>
        <v/>
      </c>
      <c r="W709" s="148" t="str">
        <f>IF(AND(A709&lt;&gt;"",Schülerdaten!U712&lt;&gt;""),Schülerdaten!U712,"")</f>
        <v/>
      </c>
      <c r="X709" s="148" t="str">
        <f>IF(AND(A709&lt;&gt;"",Schülerdaten!V712&lt;&gt;""),Schülerdaten!V712,"")</f>
        <v/>
      </c>
      <c r="Y709" s="148" t="str">
        <f>IF(AND(A709&lt;&gt;"",Schülerdaten!W712&lt;&gt;""),Schülerdaten!W712,"")</f>
        <v/>
      </c>
      <c r="Z709" s="148" t="str">
        <f>IF(AND(A709&lt;&gt;"",Schülerdaten!X712&lt;&gt;""),Schülerdaten!X712,"")</f>
        <v/>
      </c>
    </row>
    <row r="710" spans="1:26" x14ac:dyDescent="0.2">
      <c r="A710" s="146" t="str">
        <f>IF(OR(Schülerdaten!$C713&lt;&gt;""),Schülerdaten!A713,"")</f>
        <v/>
      </c>
      <c r="B710" s="146" t="str">
        <f>IF(A710&lt;&gt;"",Schülerdaten!B713,"")</f>
        <v/>
      </c>
      <c r="C710" s="146" t="str">
        <f>IF(AND(A710&lt;&gt;"",Schülerdaten!F713&lt;&gt;""),IF(INDEX(codeclint,MATCH(Schülerdaten!F713,libclint,0))&lt;&gt;"",INDEX(codeclint,MATCH(Schülerdaten!F713,libclint,0)),""),"")</f>
        <v/>
      </c>
      <c r="D710" s="146" t="str">
        <f t="shared" si="33"/>
        <v/>
      </c>
      <c r="E710" s="146" t="str">
        <f>IF(A710&lt;&gt;"",IF(Schülerdaten!G713&lt;&gt;"",IF(Schülerdaten!AB713&lt;&gt;"",IF(Schülerdaten!G713="LOC.ID",CONCATENATE("LOC.",Schülerdaten!AU$5),Schülerdaten!G713),""),""),"")</f>
        <v/>
      </c>
      <c r="F710" s="146" t="str">
        <f>IF(A710&lt;&gt;"",IF(Schülerdaten!H713&lt;&gt;"",Schülerdaten!H713,""),"")</f>
        <v/>
      </c>
      <c r="G710" s="146" t="str">
        <f>IF(AND(A710&lt;&gt;"",Schülerdaten!AC713&lt;&gt;""),IF(Schülerdaten!AC713=TRUE,INDEX(codesex,MATCH(Schülerdaten!I713,libsex,0)),Schülerdaten!I713),"")</f>
        <v/>
      </c>
      <c r="H710" s="147" t="str">
        <f>IF(A710&lt;&gt;"",IF(Schülerdaten!J713&lt;&gt;"",Schülerdaten!J713,""),"")</f>
        <v/>
      </c>
      <c r="I710" s="148" t="str">
        <f>IF(AND(A710&lt;&gt;"",Schülerdaten!AE713&lt;&gt;""),IF(Schülerdaten!AE713=TRUE,INDEX(codenat,MATCH(Schülerdaten!K713,libnat,0)),Schülerdaten!K713),"")</f>
        <v/>
      </c>
      <c r="J710" s="148" t="str">
        <f>IF(AND(A710&lt;&gt;"",Schülerdaten!AF713&lt;&gt;""),IF(Schülerdaten!AF713=TRUE,INDEX(codelangue,MATCH(Schülerdaten!L713,liblangue,0)),Schülerdaten!L713),"")</f>
        <v/>
      </c>
      <c r="K710" s="148" t="str">
        <f>IF(AND(A710&lt;&gt;"",Schülerdaten!AH713&lt;&gt;""),IF(Schülerdaten!AH713=TRUE,IF(INDEX(codegem,MATCH(Schülerdaten!M713,libgem,0))&lt;8000,INDEX(codegem,MATCH(Schülerdaten!M713,libgem,0)),""),Schülerdaten!M713),"")</f>
        <v/>
      </c>
      <c r="L710" s="148" t="str">
        <f>IF(AND(A710&lt;&gt;"",Schülerdaten!AH713&lt;&gt;""),IF(Schülerdaten!AH713=TRUE,INDEX(codegemhist,MATCH(Schülerdaten!M713,libgem,0)),""),"")</f>
        <v/>
      </c>
      <c r="M710" s="148" t="str">
        <f>IF(AND(A710&lt;&gt;"",Schülerdaten!AH713&lt;&gt;""),IF(Schülerdaten!AH713=TRUE,IF(INDEX(codegem,MATCH(Schülerdaten!M713,libgem,0))&gt;=8000,INDEX(codegem,MATCH(Schülerdaten!M713,libgem,0)),""),Schülerdaten!M713),"")</f>
        <v/>
      </c>
      <c r="N710" s="148" t="str">
        <f>IF(AND(A710&lt;&gt;"",Schülerdaten!AI713&lt;&gt;""),IF(Schülerdaten!AI713=TRUE,INDEX(codeschart,MATCH(Schülerdaten!N713,libschart,0)),Schülerdaten!N713),"")</f>
        <v/>
      </c>
      <c r="O710" s="148" t="str">
        <f>IF(AND(A710&lt;&gt;"",Schülerdaten!O713&lt;&gt;""),Schülerdaten!O713,"")</f>
        <v/>
      </c>
      <c r="P710" s="148" t="str">
        <f>IF(AND(A710&lt;&gt;"",Schülerdaten!AK713&lt;&gt;""),IF(Schülerdaten!AK713=TRUE,INDEX(codeform,MATCH(Schülerdaten!P713,libform,0)),Schülerdaten!P713),"")</f>
        <v/>
      </c>
      <c r="Q710" s="148" t="str">
        <f>IF(AND(A710&lt;&gt;"",Schülerdaten!AL713&lt;&gt;""),IF(Schülerdaten!AL713=TRUE,INDEX(codespe,MATCH(Schülerdaten!Q713,libspe,0)),Schülerdaten!Q713),"")</f>
        <v/>
      </c>
      <c r="R710" s="148" t="str">
        <f>IF(AND(A710&lt;&gt;"",OR(Schülerdaten!AM713&lt;&gt;"",Schülerdaten!AT713=FALSE)),IF(Schülerdaten!AM713=TRUE,INDEX(codemp1,MATCH(Schülerdaten!R713,libmp1,0)),IF(Schülerdaten!AT713=FALSE,0,Schülerdaten!R713)),"")</f>
        <v/>
      </c>
      <c r="S710" s="148" t="str">
        <f t="shared" si="34"/>
        <v/>
      </c>
      <c r="T710" s="148" t="str">
        <f t="shared" si="35"/>
        <v/>
      </c>
      <c r="U710" s="148" t="str">
        <f>IF(AND(A710&lt;&gt;"",Schülerdaten!S713&lt;&gt;""),Schülerdaten!S713,"")</f>
        <v/>
      </c>
      <c r="V710" s="148" t="str">
        <f>IF(AND(A710&lt;&gt;"",Schülerdaten!T713&lt;&gt;""),Schülerdaten!T713,"")</f>
        <v/>
      </c>
      <c r="W710" s="148" t="str">
        <f>IF(AND(A710&lt;&gt;"",Schülerdaten!U713&lt;&gt;""),Schülerdaten!U713,"")</f>
        <v/>
      </c>
      <c r="X710" s="148" t="str">
        <f>IF(AND(A710&lt;&gt;"",Schülerdaten!V713&lt;&gt;""),Schülerdaten!V713,"")</f>
        <v/>
      </c>
      <c r="Y710" s="148" t="str">
        <f>IF(AND(A710&lt;&gt;"",Schülerdaten!W713&lt;&gt;""),Schülerdaten!W713,"")</f>
        <v/>
      </c>
      <c r="Z710" s="148" t="str">
        <f>IF(AND(A710&lt;&gt;"",Schülerdaten!X713&lt;&gt;""),Schülerdaten!X713,"")</f>
        <v/>
      </c>
    </row>
    <row r="711" spans="1:26" x14ac:dyDescent="0.2">
      <c r="A711" s="146" t="str">
        <f>IF(OR(Schülerdaten!$C714&lt;&gt;""),Schülerdaten!A714,"")</f>
        <v/>
      </c>
      <c r="B711" s="146" t="str">
        <f>IF(A711&lt;&gt;"",Schülerdaten!B714,"")</f>
        <v/>
      </c>
      <c r="C711" s="146" t="str">
        <f>IF(AND(A711&lt;&gt;"",Schülerdaten!F714&lt;&gt;""),IF(INDEX(codeclint,MATCH(Schülerdaten!F714,libclint,0))&lt;&gt;"",INDEX(codeclint,MATCH(Schülerdaten!F714,libclint,0)),""),"")</f>
        <v/>
      </c>
      <c r="D711" s="146" t="str">
        <f t="shared" si="33"/>
        <v/>
      </c>
      <c r="E711" s="146" t="str">
        <f>IF(A711&lt;&gt;"",IF(Schülerdaten!G714&lt;&gt;"",IF(Schülerdaten!AB714&lt;&gt;"",IF(Schülerdaten!G714="LOC.ID",CONCATENATE("LOC.",Schülerdaten!AU$5),Schülerdaten!G714),""),""),"")</f>
        <v/>
      </c>
      <c r="F711" s="146" t="str">
        <f>IF(A711&lt;&gt;"",IF(Schülerdaten!H714&lt;&gt;"",Schülerdaten!H714,""),"")</f>
        <v/>
      </c>
      <c r="G711" s="146" t="str">
        <f>IF(AND(A711&lt;&gt;"",Schülerdaten!AC714&lt;&gt;""),IF(Schülerdaten!AC714=TRUE,INDEX(codesex,MATCH(Schülerdaten!I714,libsex,0)),Schülerdaten!I714),"")</f>
        <v/>
      </c>
      <c r="H711" s="147" t="str">
        <f>IF(A711&lt;&gt;"",IF(Schülerdaten!J714&lt;&gt;"",Schülerdaten!J714,""),"")</f>
        <v/>
      </c>
      <c r="I711" s="148" t="str">
        <f>IF(AND(A711&lt;&gt;"",Schülerdaten!AE714&lt;&gt;""),IF(Schülerdaten!AE714=TRUE,INDEX(codenat,MATCH(Schülerdaten!K714,libnat,0)),Schülerdaten!K714),"")</f>
        <v/>
      </c>
      <c r="J711" s="148" t="str">
        <f>IF(AND(A711&lt;&gt;"",Schülerdaten!AF714&lt;&gt;""),IF(Schülerdaten!AF714=TRUE,INDEX(codelangue,MATCH(Schülerdaten!L714,liblangue,0)),Schülerdaten!L714),"")</f>
        <v/>
      </c>
      <c r="K711" s="148" t="str">
        <f>IF(AND(A711&lt;&gt;"",Schülerdaten!AH714&lt;&gt;""),IF(Schülerdaten!AH714=TRUE,IF(INDEX(codegem,MATCH(Schülerdaten!M714,libgem,0))&lt;8000,INDEX(codegem,MATCH(Schülerdaten!M714,libgem,0)),""),Schülerdaten!M714),"")</f>
        <v/>
      </c>
      <c r="L711" s="148" t="str">
        <f>IF(AND(A711&lt;&gt;"",Schülerdaten!AH714&lt;&gt;""),IF(Schülerdaten!AH714=TRUE,INDEX(codegemhist,MATCH(Schülerdaten!M714,libgem,0)),""),"")</f>
        <v/>
      </c>
      <c r="M711" s="148" t="str">
        <f>IF(AND(A711&lt;&gt;"",Schülerdaten!AH714&lt;&gt;""),IF(Schülerdaten!AH714=TRUE,IF(INDEX(codegem,MATCH(Schülerdaten!M714,libgem,0))&gt;=8000,INDEX(codegem,MATCH(Schülerdaten!M714,libgem,0)),""),Schülerdaten!M714),"")</f>
        <v/>
      </c>
      <c r="N711" s="148" t="str">
        <f>IF(AND(A711&lt;&gt;"",Schülerdaten!AI714&lt;&gt;""),IF(Schülerdaten!AI714=TRUE,INDEX(codeschart,MATCH(Schülerdaten!N714,libschart,0)),Schülerdaten!N714),"")</f>
        <v/>
      </c>
      <c r="O711" s="148" t="str">
        <f>IF(AND(A711&lt;&gt;"",Schülerdaten!O714&lt;&gt;""),Schülerdaten!O714,"")</f>
        <v/>
      </c>
      <c r="P711" s="148" t="str">
        <f>IF(AND(A711&lt;&gt;"",Schülerdaten!AK714&lt;&gt;""),IF(Schülerdaten!AK714=TRUE,INDEX(codeform,MATCH(Schülerdaten!P714,libform,0)),Schülerdaten!P714),"")</f>
        <v/>
      </c>
      <c r="Q711" s="148" t="str">
        <f>IF(AND(A711&lt;&gt;"",Schülerdaten!AL714&lt;&gt;""),IF(Schülerdaten!AL714=TRUE,INDEX(codespe,MATCH(Schülerdaten!Q714,libspe,0)),Schülerdaten!Q714),"")</f>
        <v/>
      </c>
      <c r="R711" s="148" t="str">
        <f>IF(AND(A711&lt;&gt;"",OR(Schülerdaten!AM714&lt;&gt;"",Schülerdaten!AT714=FALSE)),IF(Schülerdaten!AM714=TRUE,INDEX(codemp1,MATCH(Schülerdaten!R714,libmp1,0)),IF(Schülerdaten!AT714=FALSE,0,Schülerdaten!R714)),"")</f>
        <v/>
      </c>
      <c r="S711" s="148" t="str">
        <f t="shared" si="34"/>
        <v/>
      </c>
      <c r="T711" s="148" t="str">
        <f t="shared" si="35"/>
        <v/>
      </c>
      <c r="U711" s="148" t="str">
        <f>IF(AND(A711&lt;&gt;"",Schülerdaten!S714&lt;&gt;""),Schülerdaten!S714,"")</f>
        <v/>
      </c>
      <c r="V711" s="148" t="str">
        <f>IF(AND(A711&lt;&gt;"",Schülerdaten!T714&lt;&gt;""),Schülerdaten!T714,"")</f>
        <v/>
      </c>
      <c r="W711" s="148" t="str">
        <f>IF(AND(A711&lt;&gt;"",Schülerdaten!U714&lt;&gt;""),Schülerdaten!U714,"")</f>
        <v/>
      </c>
      <c r="X711" s="148" t="str">
        <f>IF(AND(A711&lt;&gt;"",Schülerdaten!V714&lt;&gt;""),Schülerdaten!V714,"")</f>
        <v/>
      </c>
      <c r="Y711" s="148" t="str">
        <f>IF(AND(A711&lt;&gt;"",Schülerdaten!W714&lt;&gt;""),Schülerdaten!W714,"")</f>
        <v/>
      </c>
      <c r="Z711" s="148" t="str">
        <f>IF(AND(A711&lt;&gt;"",Schülerdaten!X714&lt;&gt;""),Schülerdaten!X714,"")</f>
        <v/>
      </c>
    </row>
    <row r="712" spans="1:26" x14ac:dyDescent="0.2">
      <c r="A712" s="146" t="str">
        <f>IF(OR(Schülerdaten!$C715&lt;&gt;""),Schülerdaten!A715,"")</f>
        <v/>
      </c>
      <c r="B712" s="146" t="str">
        <f>IF(A712&lt;&gt;"",Schülerdaten!B715,"")</f>
        <v/>
      </c>
      <c r="C712" s="146" t="str">
        <f>IF(AND(A712&lt;&gt;"",Schülerdaten!F715&lt;&gt;""),IF(INDEX(codeclint,MATCH(Schülerdaten!F715,libclint,0))&lt;&gt;"",INDEX(codeclint,MATCH(Schülerdaten!F715,libclint,0)),""),"")</f>
        <v/>
      </c>
      <c r="D712" s="146" t="str">
        <f t="shared" si="33"/>
        <v/>
      </c>
      <c r="E712" s="146" t="str">
        <f>IF(A712&lt;&gt;"",IF(Schülerdaten!G715&lt;&gt;"",IF(Schülerdaten!AB715&lt;&gt;"",IF(Schülerdaten!G715="LOC.ID",CONCATENATE("LOC.",Schülerdaten!AU$5),Schülerdaten!G715),""),""),"")</f>
        <v/>
      </c>
      <c r="F712" s="146" t="str">
        <f>IF(A712&lt;&gt;"",IF(Schülerdaten!H715&lt;&gt;"",Schülerdaten!H715,""),"")</f>
        <v/>
      </c>
      <c r="G712" s="146" t="str">
        <f>IF(AND(A712&lt;&gt;"",Schülerdaten!AC715&lt;&gt;""),IF(Schülerdaten!AC715=TRUE,INDEX(codesex,MATCH(Schülerdaten!I715,libsex,0)),Schülerdaten!I715),"")</f>
        <v/>
      </c>
      <c r="H712" s="147" t="str">
        <f>IF(A712&lt;&gt;"",IF(Schülerdaten!J715&lt;&gt;"",Schülerdaten!J715,""),"")</f>
        <v/>
      </c>
      <c r="I712" s="148" t="str">
        <f>IF(AND(A712&lt;&gt;"",Schülerdaten!AE715&lt;&gt;""),IF(Schülerdaten!AE715=TRUE,INDEX(codenat,MATCH(Schülerdaten!K715,libnat,0)),Schülerdaten!K715),"")</f>
        <v/>
      </c>
      <c r="J712" s="148" t="str">
        <f>IF(AND(A712&lt;&gt;"",Schülerdaten!AF715&lt;&gt;""),IF(Schülerdaten!AF715=TRUE,INDEX(codelangue,MATCH(Schülerdaten!L715,liblangue,0)),Schülerdaten!L715),"")</f>
        <v/>
      </c>
      <c r="K712" s="148" t="str">
        <f>IF(AND(A712&lt;&gt;"",Schülerdaten!AH715&lt;&gt;""),IF(Schülerdaten!AH715=TRUE,IF(INDEX(codegem,MATCH(Schülerdaten!M715,libgem,0))&lt;8000,INDEX(codegem,MATCH(Schülerdaten!M715,libgem,0)),""),Schülerdaten!M715),"")</f>
        <v/>
      </c>
      <c r="L712" s="148" t="str">
        <f>IF(AND(A712&lt;&gt;"",Schülerdaten!AH715&lt;&gt;""),IF(Schülerdaten!AH715=TRUE,INDEX(codegemhist,MATCH(Schülerdaten!M715,libgem,0)),""),"")</f>
        <v/>
      </c>
      <c r="M712" s="148" t="str">
        <f>IF(AND(A712&lt;&gt;"",Schülerdaten!AH715&lt;&gt;""),IF(Schülerdaten!AH715=TRUE,IF(INDEX(codegem,MATCH(Schülerdaten!M715,libgem,0))&gt;=8000,INDEX(codegem,MATCH(Schülerdaten!M715,libgem,0)),""),Schülerdaten!M715),"")</f>
        <v/>
      </c>
      <c r="N712" s="148" t="str">
        <f>IF(AND(A712&lt;&gt;"",Schülerdaten!AI715&lt;&gt;""),IF(Schülerdaten!AI715=TRUE,INDEX(codeschart,MATCH(Schülerdaten!N715,libschart,0)),Schülerdaten!N715),"")</f>
        <v/>
      </c>
      <c r="O712" s="148" t="str">
        <f>IF(AND(A712&lt;&gt;"",Schülerdaten!O715&lt;&gt;""),Schülerdaten!O715,"")</f>
        <v/>
      </c>
      <c r="P712" s="148" t="str">
        <f>IF(AND(A712&lt;&gt;"",Schülerdaten!AK715&lt;&gt;""),IF(Schülerdaten!AK715=TRUE,INDEX(codeform,MATCH(Schülerdaten!P715,libform,0)),Schülerdaten!P715),"")</f>
        <v/>
      </c>
      <c r="Q712" s="148" t="str">
        <f>IF(AND(A712&lt;&gt;"",Schülerdaten!AL715&lt;&gt;""),IF(Schülerdaten!AL715=TRUE,INDEX(codespe,MATCH(Schülerdaten!Q715,libspe,0)),Schülerdaten!Q715),"")</f>
        <v/>
      </c>
      <c r="R712" s="148" t="str">
        <f>IF(AND(A712&lt;&gt;"",OR(Schülerdaten!AM715&lt;&gt;"",Schülerdaten!AT715=FALSE)),IF(Schülerdaten!AM715=TRUE,INDEX(codemp1,MATCH(Schülerdaten!R715,libmp1,0)),IF(Schülerdaten!AT715=FALSE,0,Schülerdaten!R715)),"")</f>
        <v/>
      </c>
      <c r="S712" s="148" t="str">
        <f t="shared" si="34"/>
        <v/>
      </c>
      <c r="T712" s="148" t="str">
        <f t="shared" si="35"/>
        <v/>
      </c>
      <c r="U712" s="148" t="str">
        <f>IF(AND(A712&lt;&gt;"",Schülerdaten!S715&lt;&gt;""),Schülerdaten!S715,"")</f>
        <v/>
      </c>
      <c r="V712" s="148" t="str">
        <f>IF(AND(A712&lt;&gt;"",Schülerdaten!T715&lt;&gt;""),Schülerdaten!T715,"")</f>
        <v/>
      </c>
      <c r="W712" s="148" t="str">
        <f>IF(AND(A712&lt;&gt;"",Schülerdaten!U715&lt;&gt;""),Schülerdaten!U715,"")</f>
        <v/>
      </c>
      <c r="X712" s="148" t="str">
        <f>IF(AND(A712&lt;&gt;"",Schülerdaten!V715&lt;&gt;""),Schülerdaten!V715,"")</f>
        <v/>
      </c>
      <c r="Y712" s="148" t="str">
        <f>IF(AND(A712&lt;&gt;"",Schülerdaten!W715&lt;&gt;""),Schülerdaten!W715,"")</f>
        <v/>
      </c>
      <c r="Z712" s="148" t="str">
        <f>IF(AND(A712&lt;&gt;"",Schülerdaten!X715&lt;&gt;""),Schülerdaten!X715,"")</f>
        <v/>
      </c>
    </row>
    <row r="713" spans="1:26" x14ac:dyDescent="0.2">
      <c r="A713" s="146" t="str">
        <f>IF(OR(Schülerdaten!$C716&lt;&gt;""),Schülerdaten!A716,"")</f>
        <v/>
      </c>
      <c r="B713" s="146" t="str">
        <f>IF(A713&lt;&gt;"",Schülerdaten!B716,"")</f>
        <v/>
      </c>
      <c r="C713" s="146" t="str">
        <f>IF(AND(A713&lt;&gt;"",Schülerdaten!F716&lt;&gt;""),IF(INDEX(codeclint,MATCH(Schülerdaten!F716,libclint,0))&lt;&gt;"",INDEX(codeclint,MATCH(Schülerdaten!F716,libclint,0)),""),"")</f>
        <v/>
      </c>
      <c r="D713" s="146" t="str">
        <f t="shared" si="33"/>
        <v/>
      </c>
      <c r="E713" s="146" t="str">
        <f>IF(A713&lt;&gt;"",IF(Schülerdaten!G716&lt;&gt;"",IF(Schülerdaten!AB716&lt;&gt;"",IF(Schülerdaten!G716="LOC.ID",CONCATENATE("LOC.",Schülerdaten!AU$5),Schülerdaten!G716),""),""),"")</f>
        <v/>
      </c>
      <c r="F713" s="146" t="str">
        <f>IF(A713&lt;&gt;"",IF(Schülerdaten!H716&lt;&gt;"",Schülerdaten!H716,""),"")</f>
        <v/>
      </c>
      <c r="G713" s="146" t="str">
        <f>IF(AND(A713&lt;&gt;"",Schülerdaten!AC716&lt;&gt;""),IF(Schülerdaten!AC716=TRUE,INDEX(codesex,MATCH(Schülerdaten!I716,libsex,0)),Schülerdaten!I716),"")</f>
        <v/>
      </c>
      <c r="H713" s="147" t="str">
        <f>IF(A713&lt;&gt;"",IF(Schülerdaten!J716&lt;&gt;"",Schülerdaten!J716,""),"")</f>
        <v/>
      </c>
      <c r="I713" s="148" t="str">
        <f>IF(AND(A713&lt;&gt;"",Schülerdaten!AE716&lt;&gt;""),IF(Schülerdaten!AE716=TRUE,INDEX(codenat,MATCH(Schülerdaten!K716,libnat,0)),Schülerdaten!K716),"")</f>
        <v/>
      </c>
      <c r="J713" s="148" t="str">
        <f>IF(AND(A713&lt;&gt;"",Schülerdaten!AF716&lt;&gt;""),IF(Schülerdaten!AF716=TRUE,INDEX(codelangue,MATCH(Schülerdaten!L716,liblangue,0)),Schülerdaten!L716),"")</f>
        <v/>
      </c>
      <c r="K713" s="148" t="str">
        <f>IF(AND(A713&lt;&gt;"",Schülerdaten!AH716&lt;&gt;""),IF(Schülerdaten!AH716=TRUE,IF(INDEX(codegem,MATCH(Schülerdaten!M716,libgem,0))&lt;8000,INDEX(codegem,MATCH(Schülerdaten!M716,libgem,0)),""),Schülerdaten!M716),"")</f>
        <v/>
      </c>
      <c r="L713" s="148" t="str">
        <f>IF(AND(A713&lt;&gt;"",Schülerdaten!AH716&lt;&gt;""),IF(Schülerdaten!AH716=TRUE,INDEX(codegemhist,MATCH(Schülerdaten!M716,libgem,0)),""),"")</f>
        <v/>
      </c>
      <c r="M713" s="148" t="str">
        <f>IF(AND(A713&lt;&gt;"",Schülerdaten!AH716&lt;&gt;""),IF(Schülerdaten!AH716=TRUE,IF(INDEX(codegem,MATCH(Schülerdaten!M716,libgem,0))&gt;=8000,INDEX(codegem,MATCH(Schülerdaten!M716,libgem,0)),""),Schülerdaten!M716),"")</f>
        <v/>
      </c>
      <c r="N713" s="148" t="str">
        <f>IF(AND(A713&lt;&gt;"",Schülerdaten!AI716&lt;&gt;""),IF(Schülerdaten!AI716=TRUE,INDEX(codeschart,MATCH(Schülerdaten!N716,libschart,0)),Schülerdaten!N716),"")</f>
        <v/>
      </c>
      <c r="O713" s="148" t="str">
        <f>IF(AND(A713&lt;&gt;"",Schülerdaten!O716&lt;&gt;""),Schülerdaten!O716,"")</f>
        <v/>
      </c>
      <c r="P713" s="148" t="str">
        <f>IF(AND(A713&lt;&gt;"",Schülerdaten!AK716&lt;&gt;""),IF(Schülerdaten!AK716=TRUE,INDEX(codeform,MATCH(Schülerdaten!P716,libform,0)),Schülerdaten!P716),"")</f>
        <v/>
      </c>
      <c r="Q713" s="148" t="str">
        <f>IF(AND(A713&lt;&gt;"",Schülerdaten!AL716&lt;&gt;""),IF(Schülerdaten!AL716=TRUE,INDEX(codespe,MATCH(Schülerdaten!Q716,libspe,0)),Schülerdaten!Q716),"")</f>
        <v/>
      </c>
      <c r="R713" s="148" t="str">
        <f>IF(AND(A713&lt;&gt;"",OR(Schülerdaten!AM716&lt;&gt;"",Schülerdaten!AT716=FALSE)),IF(Schülerdaten!AM716=TRUE,INDEX(codemp1,MATCH(Schülerdaten!R716,libmp1,0)),IF(Schülerdaten!AT716=FALSE,0,Schülerdaten!R716)),"")</f>
        <v/>
      </c>
      <c r="S713" s="148" t="str">
        <f t="shared" si="34"/>
        <v/>
      </c>
      <c r="T713" s="148" t="str">
        <f t="shared" si="35"/>
        <v/>
      </c>
      <c r="U713" s="148" t="str">
        <f>IF(AND(A713&lt;&gt;"",Schülerdaten!S716&lt;&gt;""),Schülerdaten!S716,"")</f>
        <v/>
      </c>
      <c r="V713" s="148" t="str">
        <f>IF(AND(A713&lt;&gt;"",Schülerdaten!T716&lt;&gt;""),Schülerdaten!T716,"")</f>
        <v/>
      </c>
      <c r="W713" s="148" t="str">
        <f>IF(AND(A713&lt;&gt;"",Schülerdaten!U716&lt;&gt;""),Schülerdaten!U716,"")</f>
        <v/>
      </c>
      <c r="X713" s="148" t="str">
        <f>IF(AND(A713&lt;&gt;"",Schülerdaten!V716&lt;&gt;""),Schülerdaten!V716,"")</f>
        <v/>
      </c>
      <c r="Y713" s="148" t="str">
        <f>IF(AND(A713&lt;&gt;"",Schülerdaten!W716&lt;&gt;""),Schülerdaten!W716,"")</f>
        <v/>
      </c>
      <c r="Z713" s="148" t="str">
        <f>IF(AND(A713&lt;&gt;"",Schülerdaten!X716&lt;&gt;""),Schülerdaten!X716,"")</f>
        <v/>
      </c>
    </row>
    <row r="714" spans="1:26" x14ac:dyDescent="0.2">
      <c r="A714" s="146" t="str">
        <f>IF(OR(Schülerdaten!$C717&lt;&gt;""),Schülerdaten!A717,"")</f>
        <v/>
      </c>
      <c r="B714" s="146" t="str">
        <f>IF(A714&lt;&gt;"",Schülerdaten!B717,"")</f>
        <v/>
      </c>
      <c r="C714" s="146" t="str">
        <f>IF(AND(A714&lt;&gt;"",Schülerdaten!F717&lt;&gt;""),IF(INDEX(codeclint,MATCH(Schülerdaten!F717,libclint,0))&lt;&gt;"",INDEX(codeclint,MATCH(Schülerdaten!F717,libclint,0)),""),"")</f>
        <v/>
      </c>
      <c r="D714" s="146" t="str">
        <f t="shared" si="33"/>
        <v/>
      </c>
      <c r="E714" s="146" t="str">
        <f>IF(A714&lt;&gt;"",IF(Schülerdaten!G717&lt;&gt;"",IF(Schülerdaten!AB717&lt;&gt;"",IF(Schülerdaten!G717="LOC.ID",CONCATENATE("LOC.",Schülerdaten!AU$5),Schülerdaten!G717),""),""),"")</f>
        <v/>
      </c>
      <c r="F714" s="146" t="str">
        <f>IF(A714&lt;&gt;"",IF(Schülerdaten!H717&lt;&gt;"",Schülerdaten!H717,""),"")</f>
        <v/>
      </c>
      <c r="G714" s="146" t="str">
        <f>IF(AND(A714&lt;&gt;"",Schülerdaten!AC717&lt;&gt;""),IF(Schülerdaten!AC717=TRUE,INDEX(codesex,MATCH(Schülerdaten!I717,libsex,0)),Schülerdaten!I717),"")</f>
        <v/>
      </c>
      <c r="H714" s="147" t="str">
        <f>IF(A714&lt;&gt;"",IF(Schülerdaten!J717&lt;&gt;"",Schülerdaten!J717,""),"")</f>
        <v/>
      </c>
      <c r="I714" s="148" t="str">
        <f>IF(AND(A714&lt;&gt;"",Schülerdaten!AE717&lt;&gt;""),IF(Schülerdaten!AE717=TRUE,INDEX(codenat,MATCH(Schülerdaten!K717,libnat,0)),Schülerdaten!K717),"")</f>
        <v/>
      </c>
      <c r="J714" s="148" t="str">
        <f>IF(AND(A714&lt;&gt;"",Schülerdaten!AF717&lt;&gt;""),IF(Schülerdaten!AF717=TRUE,INDEX(codelangue,MATCH(Schülerdaten!L717,liblangue,0)),Schülerdaten!L717),"")</f>
        <v/>
      </c>
      <c r="K714" s="148" t="str">
        <f>IF(AND(A714&lt;&gt;"",Schülerdaten!AH717&lt;&gt;""),IF(Schülerdaten!AH717=TRUE,IF(INDEX(codegem,MATCH(Schülerdaten!M717,libgem,0))&lt;8000,INDEX(codegem,MATCH(Schülerdaten!M717,libgem,0)),""),Schülerdaten!M717),"")</f>
        <v/>
      </c>
      <c r="L714" s="148" t="str">
        <f>IF(AND(A714&lt;&gt;"",Schülerdaten!AH717&lt;&gt;""),IF(Schülerdaten!AH717=TRUE,INDEX(codegemhist,MATCH(Schülerdaten!M717,libgem,0)),""),"")</f>
        <v/>
      </c>
      <c r="M714" s="148" t="str">
        <f>IF(AND(A714&lt;&gt;"",Schülerdaten!AH717&lt;&gt;""),IF(Schülerdaten!AH717=TRUE,IF(INDEX(codegem,MATCH(Schülerdaten!M717,libgem,0))&gt;=8000,INDEX(codegem,MATCH(Schülerdaten!M717,libgem,0)),""),Schülerdaten!M717),"")</f>
        <v/>
      </c>
      <c r="N714" s="148" t="str">
        <f>IF(AND(A714&lt;&gt;"",Schülerdaten!AI717&lt;&gt;""),IF(Schülerdaten!AI717=TRUE,INDEX(codeschart,MATCH(Schülerdaten!N717,libschart,0)),Schülerdaten!N717),"")</f>
        <v/>
      </c>
      <c r="O714" s="148" t="str">
        <f>IF(AND(A714&lt;&gt;"",Schülerdaten!O717&lt;&gt;""),Schülerdaten!O717,"")</f>
        <v/>
      </c>
      <c r="P714" s="148" t="str">
        <f>IF(AND(A714&lt;&gt;"",Schülerdaten!AK717&lt;&gt;""),IF(Schülerdaten!AK717=TRUE,INDEX(codeform,MATCH(Schülerdaten!P717,libform,0)),Schülerdaten!P717),"")</f>
        <v/>
      </c>
      <c r="Q714" s="148" t="str">
        <f>IF(AND(A714&lt;&gt;"",Schülerdaten!AL717&lt;&gt;""),IF(Schülerdaten!AL717=TRUE,INDEX(codespe,MATCH(Schülerdaten!Q717,libspe,0)),Schülerdaten!Q717),"")</f>
        <v/>
      </c>
      <c r="R714" s="148" t="str">
        <f>IF(AND(A714&lt;&gt;"",OR(Schülerdaten!AM717&lt;&gt;"",Schülerdaten!AT717=FALSE)),IF(Schülerdaten!AM717=TRUE,INDEX(codemp1,MATCH(Schülerdaten!R717,libmp1,0)),IF(Schülerdaten!AT717=FALSE,0,Schülerdaten!R717)),"")</f>
        <v/>
      </c>
      <c r="S714" s="148" t="str">
        <f t="shared" si="34"/>
        <v/>
      </c>
      <c r="T714" s="148" t="str">
        <f t="shared" si="35"/>
        <v/>
      </c>
      <c r="U714" s="148" t="str">
        <f>IF(AND(A714&lt;&gt;"",Schülerdaten!S717&lt;&gt;""),Schülerdaten!S717,"")</f>
        <v/>
      </c>
      <c r="V714" s="148" t="str">
        <f>IF(AND(A714&lt;&gt;"",Schülerdaten!T717&lt;&gt;""),Schülerdaten!T717,"")</f>
        <v/>
      </c>
      <c r="W714" s="148" t="str">
        <f>IF(AND(A714&lt;&gt;"",Schülerdaten!U717&lt;&gt;""),Schülerdaten!U717,"")</f>
        <v/>
      </c>
      <c r="X714" s="148" t="str">
        <f>IF(AND(A714&lt;&gt;"",Schülerdaten!V717&lt;&gt;""),Schülerdaten!V717,"")</f>
        <v/>
      </c>
      <c r="Y714" s="148" t="str">
        <f>IF(AND(A714&lt;&gt;"",Schülerdaten!W717&lt;&gt;""),Schülerdaten!W717,"")</f>
        <v/>
      </c>
      <c r="Z714" s="148" t="str">
        <f>IF(AND(A714&lt;&gt;"",Schülerdaten!X717&lt;&gt;""),Schülerdaten!X717,"")</f>
        <v/>
      </c>
    </row>
    <row r="715" spans="1:26" x14ac:dyDescent="0.2">
      <c r="A715" s="146" t="str">
        <f>IF(OR(Schülerdaten!$C718&lt;&gt;""),Schülerdaten!A718,"")</f>
        <v/>
      </c>
      <c r="B715" s="146" t="str">
        <f>IF(A715&lt;&gt;"",Schülerdaten!B718,"")</f>
        <v/>
      </c>
      <c r="C715" s="146" t="str">
        <f>IF(AND(A715&lt;&gt;"",Schülerdaten!F718&lt;&gt;""),IF(INDEX(codeclint,MATCH(Schülerdaten!F718,libclint,0))&lt;&gt;"",INDEX(codeclint,MATCH(Schülerdaten!F718,libclint,0)),""),"")</f>
        <v/>
      </c>
      <c r="D715" s="146" t="str">
        <f t="shared" si="33"/>
        <v/>
      </c>
      <c r="E715" s="146" t="str">
        <f>IF(A715&lt;&gt;"",IF(Schülerdaten!G718&lt;&gt;"",IF(Schülerdaten!AB718&lt;&gt;"",IF(Schülerdaten!G718="LOC.ID",CONCATENATE("LOC.",Schülerdaten!AU$5),Schülerdaten!G718),""),""),"")</f>
        <v/>
      </c>
      <c r="F715" s="146" t="str">
        <f>IF(A715&lt;&gt;"",IF(Schülerdaten!H718&lt;&gt;"",Schülerdaten!H718,""),"")</f>
        <v/>
      </c>
      <c r="G715" s="146" t="str">
        <f>IF(AND(A715&lt;&gt;"",Schülerdaten!AC718&lt;&gt;""),IF(Schülerdaten!AC718=TRUE,INDEX(codesex,MATCH(Schülerdaten!I718,libsex,0)),Schülerdaten!I718),"")</f>
        <v/>
      </c>
      <c r="H715" s="147" t="str">
        <f>IF(A715&lt;&gt;"",IF(Schülerdaten!J718&lt;&gt;"",Schülerdaten!J718,""),"")</f>
        <v/>
      </c>
      <c r="I715" s="148" t="str">
        <f>IF(AND(A715&lt;&gt;"",Schülerdaten!AE718&lt;&gt;""),IF(Schülerdaten!AE718=TRUE,INDEX(codenat,MATCH(Schülerdaten!K718,libnat,0)),Schülerdaten!K718),"")</f>
        <v/>
      </c>
      <c r="J715" s="148" t="str">
        <f>IF(AND(A715&lt;&gt;"",Schülerdaten!AF718&lt;&gt;""),IF(Schülerdaten!AF718=TRUE,INDEX(codelangue,MATCH(Schülerdaten!L718,liblangue,0)),Schülerdaten!L718),"")</f>
        <v/>
      </c>
      <c r="K715" s="148" t="str">
        <f>IF(AND(A715&lt;&gt;"",Schülerdaten!AH718&lt;&gt;""),IF(Schülerdaten!AH718=TRUE,IF(INDEX(codegem,MATCH(Schülerdaten!M718,libgem,0))&lt;8000,INDEX(codegem,MATCH(Schülerdaten!M718,libgem,0)),""),Schülerdaten!M718),"")</f>
        <v/>
      </c>
      <c r="L715" s="148" t="str">
        <f>IF(AND(A715&lt;&gt;"",Schülerdaten!AH718&lt;&gt;""),IF(Schülerdaten!AH718=TRUE,INDEX(codegemhist,MATCH(Schülerdaten!M718,libgem,0)),""),"")</f>
        <v/>
      </c>
      <c r="M715" s="148" t="str">
        <f>IF(AND(A715&lt;&gt;"",Schülerdaten!AH718&lt;&gt;""),IF(Schülerdaten!AH718=TRUE,IF(INDEX(codegem,MATCH(Schülerdaten!M718,libgem,0))&gt;=8000,INDEX(codegem,MATCH(Schülerdaten!M718,libgem,0)),""),Schülerdaten!M718),"")</f>
        <v/>
      </c>
      <c r="N715" s="148" t="str">
        <f>IF(AND(A715&lt;&gt;"",Schülerdaten!AI718&lt;&gt;""),IF(Schülerdaten!AI718=TRUE,INDEX(codeschart,MATCH(Schülerdaten!N718,libschart,0)),Schülerdaten!N718),"")</f>
        <v/>
      </c>
      <c r="O715" s="148" t="str">
        <f>IF(AND(A715&lt;&gt;"",Schülerdaten!O718&lt;&gt;""),Schülerdaten!O718,"")</f>
        <v/>
      </c>
      <c r="P715" s="148" t="str">
        <f>IF(AND(A715&lt;&gt;"",Schülerdaten!AK718&lt;&gt;""),IF(Schülerdaten!AK718=TRUE,INDEX(codeform,MATCH(Schülerdaten!P718,libform,0)),Schülerdaten!P718),"")</f>
        <v/>
      </c>
      <c r="Q715" s="148" t="str">
        <f>IF(AND(A715&lt;&gt;"",Schülerdaten!AL718&lt;&gt;""),IF(Schülerdaten!AL718=TRUE,INDEX(codespe,MATCH(Schülerdaten!Q718,libspe,0)),Schülerdaten!Q718),"")</f>
        <v/>
      </c>
      <c r="R715" s="148" t="str">
        <f>IF(AND(A715&lt;&gt;"",OR(Schülerdaten!AM718&lt;&gt;"",Schülerdaten!AT718=FALSE)),IF(Schülerdaten!AM718=TRUE,INDEX(codemp1,MATCH(Schülerdaten!R718,libmp1,0)),IF(Schülerdaten!AT718=FALSE,0,Schülerdaten!R718)),"")</f>
        <v/>
      </c>
      <c r="S715" s="148" t="str">
        <f t="shared" si="34"/>
        <v/>
      </c>
      <c r="T715" s="148" t="str">
        <f t="shared" si="35"/>
        <v/>
      </c>
      <c r="U715" s="148" t="str">
        <f>IF(AND(A715&lt;&gt;"",Schülerdaten!S718&lt;&gt;""),Schülerdaten!S718,"")</f>
        <v/>
      </c>
      <c r="V715" s="148" t="str">
        <f>IF(AND(A715&lt;&gt;"",Schülerdaten!T718&lt;&gt;""),Schülerdaten!T718,"")</f>
        <v/>
      </c>
      <c r="W715" s="148" t="str">
        <f>IF(AND(A715&lt;&gt;"",Schülerdaten!U718&lt;&gt;""),Schülerdaten!U718,"")</f>
        <v/>
      </c>
      <c r="X715" s="148" t="str">
        <f>IF(AND(A715&lt;&gt;"",Schülerdaten!V718&lt;&gt;""),Schülerdaten!V718,"")</f>
        <v/>
      </c>
      <c r="Y715" s="148" t="str">
        <f>IF(AND(A715&lt;&gt;"",Schülerdaten!W718&lt;&gt;""),Schülerdaten!W718,"")</f>
        <v/>
      </c>
      <c r="Z715" s="148" t="str">
        <f>IF(AND(A715&lt;&gt;"",Schülerdaten!X718&lt;&gt;""),Schülerdaten!X718,"")</f>
        <v/>
      </c>
    </row>
    <row r="716" spans="1:26" x14ac:dyDescent="0.2">
      <c r="A716" s="146" t="str">
        <f>IF(OR(Schülerdaten!$C719&lt;&gt;""),Schülerdaten!A719,"")</f>
        <v/>
      </c>
      <c r="B716" s="146" t="str">
        <f>IF(A716&lt;&gt;"",Schülerdaten!B719,"")</f>
        <v/>
      </c>
      <c r="C716" s="146" t="str">
        <f>IF(AND(A716&lt;&gt;"",Schülerdaten!F719&lt;&gt;""),IF(INDEX(codeclint,MATCH(Schülerdaten!F719,libclint,0))&lt;&gt;"",INDEX(codeclint,MATCH(Schülerdaten!F719,libclint,0)),""),"")</f>
        <v/>
      </c>
      <c r="D716" s="146" t="str">
        <f t="shared" si="33"/>
        <v/>
      </c>
      <c r="E716" s="146" t="str">
        <f>IF(A716&lt;&gt;"",IF(Schülerdaten!G719&lt;&gt;"",IF(Schülerdaten!AB719&lt;&gt;"",IF(Schülerdaten!G719="LOC.ID",CONCATENATE("LOC.",Schülerdaten!AU$5),Schülerdaten!G719),""),""),"")</f>
        <v/>
      </c>
      <c r="F716" s="146" t="str">
        <f>IF(A716&lt;&gt;"",IF(Schülerdaten!H719&lt;&gt;"",Schülerdaten!H719,""),"")</f>
        <v/>
      </c>
      <c r="G716" s="146" t="str">
        <f>IF(AND(A716&lt;&gt;"",Schülerdaten!AC719&lt;&gt;""),IF(Schülerdaten!AC719=TRUE,INDEX(codesex,MATCH(Schülerdaten!I719,libsex,0)),Schülerdaten!I719),"")</f>
        <v/>
      </c>
      <c r="H716" s="147" t="str">
        <f>IF(A716&lt;&gt;"",IF(Schülerdaten!J719&lt;&gt;"",Schülerdaten!J719,""),"")</f>
        <v/>
      </c>
      <c r="I716" s="148" t="str">
        <f>IF(AND(A716&lt;&gt;"",Schülerdaten!AE719&lt;&gt;""),IF(Schülerdaten!AE719=TRUE,INDEX(codenat,MATCH(Schülerdaten!K719,libnat,0)),Schülerdaten!K719),"")</f>
        <v/>
      </c>
      <c r="J716" s="148" t="str">
        <f>IF(AND(A716&lt;&gt;"",Schülerdaten!AF719&lt;&gt;""),IF(Schülerdaten!AF719=TRUE,INDEX(codelangue,MATCH(Schülerdaten!L719,liblangue,0)),Schülerdaten!L719),"")</f>
        <v/>
      </c>
      <c r="K716" s="148" t="str">
        <f>IF(AND(A716&lt;&gt;"",Schülerdaten!AH719&lt;&gt;""),IF(Schülerdaten!AH719=TRUE,IF(INDEX(codegem,MATCH(Schülerdaten!M719,libgem,0))&lt;8000,INDEX(codegem,MATCH(Schülerdaten!M719,libgem,0)),""),Schülerdaten!M719),"")</f>
        <v/>
      </c>
      <c r="L716" s="148" t="str">
        <f>IF(AND(A716&lt;&gt;"",Schülerdaten!AH719&lt;&gt;""),IF(Schülerdaten!AH719=TRUE,INDEX(codegemhist,MATCH(Schülerdaten!M719,libgem,0)),""),"")</f>
        <v/>
      </c>
      <c r="M716" s="148" t="str">
        <f>IF(AND(A716&lt;&gt;"",Schülerdaten!AH719&lt;&gt;""),IF(Schülerdaten!AH719=TRUE,IF(INDEX(codegem,MATCH(Schülerdaten!M719,libgem,0))&gt;=8000,INDEX(codegem,MATCH(Schülerdaten!M719,libgem,0)),""),Schülerdaten!M719),"")</f>
        <v/>
      </c>
      <c r="N716" s="148" t="str">
        <f>IF(AND(A716&lt;&gt;"",Schülerdaten!AI719&lt;&gt;""),IF(Schülerdaten!AI719=TRUE,INDEX(codeschart,MATCH(Schülerdaten!N719,libschart,0)),Schülerdaten!N719),"")</f>
        <v/>
      </c>
      <c r="O716" s="148" t="str">
        <f>IF(AND(A716&lt;&gt;"",Schülerdaten!O719&lt;&gt;""),Schülerdaten!O719,"")</f>
        <v/>
      </c>
      <c r="P716" s="148" t="str">
        <f>IF(AND(A716&lt;&gt;"",Schülerdaten!AK719&lt;&gt;""),IF(Schülerdaten!AK719=TRUE,INDEX(codeform,MATCH(Schülerdaten!P719,libform,0)),Schülerdaten!P719),"")</f>
        <v/>
      </c>
      <c r="Q716" s="148" t="str">
        <f>IF(AND(A716&lt;&gt;"",Schülerdaten!AL719&lt;&gt;""),IF(Schülerdaten!AL719=TRUE,INDEX(codespe,MATCH(Schülerdaten!Q719,libspe,0)),Schülerdaten!Q719),"")</f>
        <v/>
      </c>
      <c r="R716" s="148" t="str">
        <f>IF(AND(A716&lt;&gt;"",OR(Schülerdaten!AM719&lt;&gt;"",Schülerdaten!AT719=FALSE)),IF(Schülerdaten!AM719=TRUE,INDEX(codemp1,MATCH(Schülerdaten!R719,libmp1,0)),IF(Schülerdaten!AT719=FALSE,0,Schülerdaten!R719)),"")</f>
        <v/>
      </c>
      <c r="S716" s="148" t="str">
        <f t="shared" si="34"/>
        <v/>
      </c>
      <c r="T716" s="148" t="str">
        <f t="shared" si="35"/>
        <v/>
      </c>
      <c r="U716" s="148" t="str">
        <f>IF(AND(A716&lt;&gt;"",Schülerdaten!S719&lt;&gt;""),Schülerdaten!S719,"")</f>
        <v/>
      </c>
      <c r="V716" s="148" t="str">
        <f>IF(AND(A716&lt;&gt;"",Schülerdaten!T719&lt;&gt;""),Schülerdaten!T719,"")</f>
        <v/>
      </c>
      <c r="W716" s="148" t="str">
        <f>IF(AND(A716&lt;&gt;"",Schülerdaten!U719&lt;&gt;""),Schülerdaten!U719,"")</f>
        <v/>
      </c>
      <c r="X716" s="148" t="str">
        <f>IF(AND(A716&lt;&gt;"",Schülerdaten!V719&lt;&gt;""),Schülerdaten!V719,"")</f>
        <v/>
      </c>
      <c r="Y716" s="148" t="str">
        <f>IF(AND(A716&lt;&gt;"",Schülerdaten!W719&lt;&gt;""),Schülerdaten!W719,"")</f>
        <v/>
      </c>
      <c r="Z716" s="148" t="str">
        <f>IF(AND(A716&lt;&gt;"",Schülerdaten!X719&lt;&gt;""),Schülerdaten!X719,"")</f>
        <v/>
      </c>
    </row>
    <row r="717" spans="1:26" x14ac:dyDescent="0.2">
      <c r="A717" s="146" t="str">
        <f>IF(OR(Schülerdaten!$C720&lt;&gt;""),Schülerdaten!A720,"")</f>
        <v/>
      </c>
      <c r="B717" s="146" t="str">
        <f>IF(A717&lt;&gt;"",Schülerdaten!B720,"")</f>
        <v/>
      </c>
      <c r="C717" s="146" t="str">
        <f>IF(AND(A717&lt;&gt;"",Schülerdaten!F720&lt;&gt;""),IF(INDEX(codeclint,MATCH(Schülerdaten!F720,libclint,0))&lt;&gt;"",INDEX(codeclint,MATCH(Schülerdaten!F720,libclint,0)),""),"")</f>
        <v/>
      </c>
      <c r="D717" s="146" t="str">
        <f t="shared" si="33"/>
        <v/>
      </c>
      <c r="E717" s="146" t="str">
        <f>IF(A717&lt;&gt;"",IF(Schülerdaten!G720&lt;&gt;"",IF(Schülerdaten!AB720&lt;&gt;"",IF(Schülerdaten!G720="LOC.ID",CONCATENATE("LOC.",Schülerdaten!AU$5),Schülerdaten!G720),""),""),"")</f>
        <v/>
      </c>
      <c r="F717" s="146" t="str">
        <f>IF(A717&lt;&gt;"",IF(Schülerdaten!H720&lt;&gt;"",Schülerdaten!H720,""),"")</f>
        <v/>
      </c>
      <c r="G717" s="146" t="str">
        <f>IF(AND(A717&lt;&gt;"",Schülerdaten!AC720&lt;&gt;""),IF(Schülerdaten!AC720=TRUE,INDEX(codesex,MATCH(Schülerdaten!I720,libsex,0)),Schülerdaten!I720),"")</f>
        <v/>
      </c>
      <c r="H717" s="147" t="str">
        <f>IF(A717&lt;&gt;"",IF(Schülerdaten!J720&lt;&gt;"",Schülerdaten!J720,""),"")</f>
        <v/>
      </c>
      <c r="I717" s="148" t="str">
        <f>IF(AND(A717&lt;&gt;"",Schülerdaten!AE720&lt;&gt;""),IF(Schülerdaten!AE720=TRUE,INDEX(codenat,MATCH(Schülerdaten!K720,libnat,0)),Schülerdaten!K720),"")</f>
        <v/>
      </c>
      <c r="J717" s="148" t="str">
        <f>IF(AND(A717&lt;&gt;"",Schülerdaten!AF720&lt;&gt;""),IF(Schülerdaten!AF720=TRUE,INDEX(codelangue,MATCH(Schülerdaten!L720,liblangue,0)),Schülerdaten!L720),"")</f>
        <v/>
      </c>
      <c r="K717" s="148" t="str">
        <f>IF(AND(A717&lt;&gt;"",Schülerdaten!AH720&lt;&gt;""),IF(Schülerdaten!AH720=TRUE,IF(INDEX(codegem,MATCH(Schülerdaten!M720,libgem,0))&lt;8000,INDEX(codegem,MATCH(Schülerdaten!M720,libgem,0)),""),Schülerdaten!M720),"")</f>
        <v/>
      </c>
      <c r="L717" s="148" t="str">
        <f>IF(AND(A717&lt;&gt;"",Schülerdaten!AH720&lt;&gt;""),IF(Schülerdaten!AH720=TRUE,INDEX(codegemhist,MATCH(Schülerdaten!M720,libgem,0)),""),"")</f>
        <v/>
      </c>
      <c r="M717" s="148" t="str">
        <f>IF(AND(A717&lt;&gt;"",Schülerdaten!AH720&lt;&gt;""),IF(Schülerdaten!AH720=TRUE,IF(INDEX(codegem,MATCH(Schülerdaten!M720,libgem,0))&gt;=8000,INDEX(codegem,MATCH(Schülerdaten!M720,libgem,0)),""),Schülerdaten!M720),"")</f>
        <v/>
      </c>
      <c r="N717" s="148" t="str">
        <f>IF(AND(A717&lt;&gt;"",Schülerdaten!AI720&lt;&gt;""),IF(Schülerdaten!AI720=TRUE,INDEX(codeschart,MATCH(Schülerdaten!N720,libschart,0)),Schülerdaten!N720),"")</f>
        <v/>
      </c>
      <c r="O717" s="148" t="str">
        <f>IF(AND(A717&lt;&gt;"",Schülerdaten!O720&lt;&gt;""),Schülerdaten!O720,"")</f>
        <v/>
      </c>
      <c r="P717" s="148" t="str">
        <f>IF(AND(A717&lt;&gt;"",Schülerdaten!AK720&lt;&gt;""),IF(Schülerdaten!AK720=TRUE,INDEX(codeform,MATCH(Schülerdaten!P720,libform,0)),Schülerdaten!P720),"")</f>
        <v/>
      </c>
      <c r="Q717" s="148" t="str">
        <f>IF(AND(A717&lt;&gt;"",Schülerdaten!AL720&lt;&gt;""),IF(Schülerdaten!AL720=TRUE,INDEX(codespe,MATCH(Schülerdaten!Q720,libspe,0)),Schülerdaten!Q720),"")</f>
        <v/>
      </c>
      <c r="R717" s="148" t="str">
        <f>IF(AND(A717&lt;&gt;"",OR(Schülerdaten!AM720&lt;&gt;"",Schülerdaten!AT720=FALSE)),IF(Schülerdaten!AM720=TRUE,INDEX(codemp1,MATCH(Schülerdaten!R720,libmp1,0)),IF(Schülerdaten!AT720=FALSE,0,Schülerdaten!R720)),"")</f>
        <v/>
      </c>
      <c r="S717" s="148" t="str">
        <f t="shared" si="34"/>
        <v/>
      </c>
      <c r="T717" s="148" t="str">
        <f t="shared" si="35"/>
        <v/>
      </c>
      <c r="U717" s="148" t="str">
        <f>IF(AND(A717&lt;&gt;"",Schülerdaten!S720&lt;&gt;""),Schülerdaten!S720,"")</f>
        <v/>
      </c>
      <c r="V717" s="148" t="str">
        <f>IF(AND(A717&lt;&gt;"",Schülerdaten!T720&lt;&gt;""),Schülerdaten!T720,"")</f>
        <v/>
      </c>
      <c r="W717" s="148" t="str">
        <f>IF(AND(A717&lt;&gt;"",Schülerdaten!U720&lt;&gt;""),Schülerdaten!U720,"")</f>
        <v/>
      </c>
      <c r="X717" s="148" t="str">
        <f>IF(AND(A717&lt;&gt;"",Schülerdaten!V720&lt;&gt;""),Schülerdaten!V720,"")</f>
        <v/>
      </c>
      <c r="Y717" s="148" t="str">
        <f>IF(AND(A717&lt;&gt;"",Schülerdaten!W720&lt;&gt;""),Schülerdaten!W720,"")</f>
        <v/>
      </c>
      <c r="Z717" s="148" t="str">
        <f>IF(AND(A717&lt;&gt;"",Schülerdaten!X720&lt;&gt;""),Schülerdaten!X720,"")</f>
        <v/>
      </c>
    </row>
    <row r="718" spans="1:26" x14ac:dyDescent="0.2">
      <c r="A718" s="146" t="str">
        <f>IF(OR(Schülerdaten!$C721&lt;&gt;""),Schülerdaten!A721,"")</f>
        <v/>
      </c>
      <c r="B718" s="146" t="str">
        <f>IF(A718&lt;&gt;"",Schülerdaten!B721,"")</f>
        <v/>
      </c>
      <c r="C718" s="146" t="str">
        <f>IF(AND(A718&lt;&gt;"",Schülerdaten!F721&lt;&gt;""),IF(INDEX(codeclint,MATCH(Schülerdaten!F721,libclint,0))&lt;&gt;"",INDEX(codeclint,MATCH(Schülerdaten!F721,libclint,0)),""),"")</f>
        <v/>
      </c>
      <c r="D718" s="146" t="str">
        <f t="shared" si="33"/>
        <v/>
      </c>
      <c r="E718" s="146" t="str">
        <f>IF(A718&lt;&gt;"",IF(Schülerdaten!G721&lt;&gt;"",IF(Schülerdaten!AB721&lt;&gt;"",IF(Schülerdaten!G721="LOC.ID",CONCATENATE("LOC.",Schülerdaten!AU$5),Schülerdaten!G721),""),""),"")</f>
        <v/>
      </c>
      <c r="F718" s="146" t="str">
        <f>IF(A718&lt;&gt;"",IF(Schülerdaten!H721&lt;&gt;"",Schülerdaten!H721,""),"")</f>
        <v/>
      </c>
      <c r="G718" s="146" t="str">
        <f>IF(AND(A718&lt;&gt;"",Schülerdaten!AC721&lt;&gt;""),IF(Schülerdaten!AC721=TRUE,INDEX(codesex,MATCH(Schülerdaten!I721,libsex,0)),Schülerdaten!I721),"")</f>
        <v/>
      </c>
      <c r="H718" s="147" t="str">
        <f>IF(A718&lt;&gt;"",IF(Schülerdaten!J721&lt;&gt;"",Schülerdaten!J721,""),"")</f>
        <v/>
      </c>
      <c r="I718" s="148" t="str">
        <f>IF(AND(A718&lt;&gt;"",Schülerdaten!AE721&lt;&gt;""),IF(Schülerdaten!AE721=TRUE,INDEX(codenat,MATCH(Schülerdaten!K721,libnat,0)),Schülerdaten!K721),"")</f>
        <v/>
      </c>
      <c r="J718" s="148" t="str">
        <f>IF(AND(A718&lt;&gt;"",Schülerdaten!AF721&lt;&gt;""),IF(Schülerdaten!AF721=TRUE,INDEX(codelangue,MATCH(Schülerdaten!L721,liblangue,0)),Schülerdaten!L721),"")</f>
        <v/>
      </c>
      <c r="K718" s="148" t="str">
        <f>IF(AND(A718&lt;&gt;"",Schülerdaten!AH721&lt;&gt;""),IF(Schülerdaten!AH721=TRUE,IF(INDEX(codegem,MATCH(Schülerdaten!M721,libgem,0))&lt;8000,INDEX(codegem,MATCH(Schülerdaten!M721,libgem,0)),""),Schülerdaten!M721),"")</f>
        <v/>
      </c>
      <c r="L718" s="148" t="str">
        <f>IF(AND(A718&lt;&gt;"",Schülerdaten!AH721&lt;&gt;""),IF(Schülerdaten!AH721=TRUE,INDEX(codegemhist,MATCH(Schülerdaten!M721,libgem,0)),""),"")</f>
        <v/>
      </c>
      <c r="M718" s="148" t="str">
        <f>IF(AND(A718&lt;&gt;"",Schülerdaten!AH721&lt;&gt;""),IF(Schülerdaten!AH721=TRUE,IF(INDEX(codegem,MATCH(Schülerdaten!M721,libgem,0))&gt;=8000,INDEX(codegem,MATCH(Schülerdaten!M721,libgem,0)),""),Schülerdaten!M721),"")</f>
        <v/>
      </c>
      <c r="N718" s="148" t="str">
        <f>IF(AND(A718&lt;&gt;"",Schülerdaten!AI721&lt;&gt;""),IF(Schülerdaten!AI721=TRUE,INDEX(codeschart,MATCH(Schülerdaten!N721,libschart,0)),Schülerdaten!N721),"")</f>
        <v/>
      </c>
      <c r="O718" s="148" t="str">
        <f>IF(AND(A718&lt;&gt;"",Schülerdaten!O721&lt;&gt;""),Schülerdaten!O721,"")</f>
        <v/>
      </c>
      <c r="P718" s="148" t="str">
        <f>IF(AND(A718&lt;&gt;"",Schülerdaten!AK721&lt;&gt;""),IF(Schülerdaten!AK721=TRUE,INDEX(codeform,MATCH(Schülerdaten!P721,libform,0)),Schülerdaten!P721),"")</f>
        <v/>
      </c>
      <c r="Q718" s="148" t="str">
        <f>IF(AND(A718&lt;&gt;"",Schülerdaten!AL721&lt;&gt;""),IF(Schülerdaten!AL721=TRUE,INDEX(codespe,MATCH(Schülerdaten!Q721,libspe,0)),Schülerdaten!Q721),"")</f>
        <v/>
      </c>
      <c r="R718" s="148" t="str">
        <f>IF(AND(A718&lt;&gt;"",OR(Schülerdaten!AM721&lt;&gt;"",Schülerdaten!AT721=FALSE)),IF(Schülerdaten!AM721=TRUE,INDEX(codemp1,MATCH(Schülerdaten!R721,libmp1,0)),IF(Schülerdaten!AT721=FALSE,0,Schülerdaten!R721)),"")</f>
        <v/>
      </c>
      <c r="S718" s="148" t="str">
        <f t="shared" si="34"/>
        <v/>
      </c>
      <c r="T718" s="148" t="str">
        <f t="shared" si="35"/>
        <v/>
      </c>
      <c r="U718" s="148" t="str">
        <f>IF(AND(A718&lt;&gt;"",Schülerdaten!S721&lt;&gt;""),Schülerdaten!S721,"")</f>
        <v/>
      </c>
      <c r="V718" s="148" t="str">
        <f>IF(AND(A718&lt;&gt;"",Schülerdaten!T721&lt;&gt;""),Schülerdaten!T721,"")</f>
        <v/>
      </c>
      <c r="W718" s="148" t="str">
        <f>IF(AND(A718&lt;&gt;"",Schülerdaten!U721&lt;&gt;""),Schülerdaten!U721,"")</f>
        <v/>
      </c>
      <c r="X718" s="148" t="str">
        <f>IF(AND(A718&lt;&gt;"",Schülerdaten!V721&lt;&gt;""),Schülerdaten!V721,"")</f>
        <v/>
      </c>
      <c r="Y718" s="148" t="str">
        <f>IF(AND(A718&lt;&gt;"",Schülerdaten!W721&lt;&gt;""),Schülerdaten!W721,"")</f>
        <v/>
      </c>
      <c r="Z718" s="148" t="str">
        <f>IF(AND(A718&lt;&gt;"",Schülerdaten!X721&lt;&gt;""),Schülerdaten!X721,"")</f>
        <v/>
      </c>
    </row>
    <row r="719" spans="1:26" x14ac:dyDescent="0.2">
      <c r="A719" s="146" t="str">
        <f>IF(OR(Schülerdaten!$C722&lt;&gt;""),Schülerdaten!A722,"")</f>
        <v/>
      </c>
      <c r="B719" s="146" t="str">
        <f>IF(A719&lt;&gt;"",Schülerdaten!B722,"")</f>
        <v/>
      </c>
      <c r="C719" s="146" t="str">
        <f>IF(AND(A719&lt;&gt;"",Schülerdaten!F722&lt;&gt;""),IF(INDEX(codeclint,MATCH(Schülerdaten!F722,libclint,0))&lt;&gt;"",INDEX(codeclint,MATCH(Schülerdaten!F722,libclint,0)),""),"")</f>
        <v/>
      </c>
      <c r="D719" s="146" t="str">
        <f t="shared" si="33"/>
        <v/>
      </c>
      <c r="E719" s="146" t="str">
        <f>IF(A719&lt;&gt;"",IF(Schülerdaten!G722&lt;&gt;"",IF(Schülerdaten!AB722&lt;&gt;"",IF(Schülerdaten!G722="LOC.ID",CONCATENATE("LOC.",Schülerdaten!AU$5),Schülerdaten!G722),""),""),"")</f>
        <v/>
      </c>
      <c r="F719" s="146" t="str">
        <f>IF(A719&lt;&gt;"",IF(Schülerdaten!H722&lt;&gt;"",Schülerdaten!H722,""),"")</f>
        <v/>
      </c>
      <c r="G719" s="146" t="str">
        <f>IF(AND(A719&lt;&gt;"",Schülerdaten!AC722&lt;&gt;""),IF(Schülerdaten!AC722=TRUE,INDEX(codesex,MATCH(Schülerdaten!I722,libsex,0)),Schülerdaten!I722),"")</f>
        <v/>
      </c>
      <c r="H719" s="147" t="str">
        <f>IF(A719&lt;&gt;"",IF(Schülerdaten!J722&lt;&gt;"",Schülerdaten!J722,""),"")</f>
        <v/>
      </c>
      <c r="I719" s="148" t="str">
        <f>IF(AND(A719&lt;&gt;"",Schülerdaten!AE722&lt;&gt;""),IF(Schülerdaten!AE722=TRUE,INDEX(codenat,MATCH(Schülerdaten!K722,libnat,0)),Schülerdaten!K722),"")</f>
        <v/>
      </c>
      <c r="J719" s="148" t="str">
        <f>IF(AND(A719&lt;&gt;"",Schülerdaten!AF722&lt;&gt;""),IF(Schülerdaten!AF722=TRUE,INDEX(codelangue,MATCH(Schülerdaten!L722,liblangue,0)),Schülerdaten!L722),"")</f>
        <v/>
      </c>
      <c r="K719" s="148" t="str">
        <f>IF(AND(A719&lt;&gt;"",Schülerdaten!AH722&lt;&gt;""),IF(Schülerdaten!AH722=TRUE,IF(INDEX(codegem,MATCH(Schülerdaten!M722,libgem,0))&lt;8000,INDEX(codegem,MATCH(Schülerdaten!M722,libgem,0)),""),Schülerdaten!M722),"")</f>
        <v/>
      </c>
      <c r="L719" s="148" t="str">
        <f>IF(AND(A719&lt;&gt;"",Schülerdaten!AH722&lt;&gt;""),IF(Schülerdaten!AH722=TRUE,INDEX(codegemhist,MATCH(Schülerdaten!M722,libgem,0)),""),"")</f>
        <v/>
      </c>
      <c r="M719" s="148" t="str">
        <f>IF(AND(A719&lt;&gt;"",Schülerdaten!AH722&lt;&gt;""),IF(Schülerdaten!AH722=TRUE,IF(INDEX(codegem,MATCH(Schülerdaten!M722,libgem,0))&gt;=8000,INDEX(codegem,MATCH(Schülerdaten!M722,libgem,0)),""),Schülerdaten!M722),"")</f>
        <v/>
      </c>
      <c r="N719" s="148" t="str">
        <f>IF(AND(A719&lt;&gt;"",Schülerdaten!AI722&lt;&gt;""),IF(Schülerdaten!AI722=TRUE,INDEX(codeschart,MATCH(Schülerdaten!N722,libschart,0)),Schülerdaten!N722),"")</f>
        <v/>
      </c>
      <c r="O719" s="148" t="str">
        <f>IF(AND(A719&lt;&gt;"",Schülerdaten!O722&lt;&gt;""),Schülerdaten!O722,"")</f>
        <v/>
      </c>
      <c r="P719" s="148" t="str">
        <f>IF(AND(A719&lt;&gt;"",Schülerdaten!AK722&lt;&gt;""),IF(Schülerdaten!AK722=TRUE,INDEX(codeform,MATCH(Schülerdaten!P722,libform,0)),Schülerdaten!P722),"")</f>
        <v/>
      </c>
      <c r="Q719" s="148" t="str">
        <f>IF(AND(A719&lt;&gt;"",Schülerdaten!AL722&lt;&gt;""),IF(Schülerdaten!AL722=TRUE,INDEX(codespe,MATCH(Schülerdaten!Q722,libspe,0)),Schülerdaten!Q722),"")</f>
        <v/>
      </c>
      <c r="R719" s="148" t="str">
        <f>IF(AND(A719&lt;&gt;"",OR(Schülerdaten!AM722&lt;&gt;"",Schülerdaten!AT722=FALSE)),IF(Schülerdaten!AM722=TRUE,INDEX(codemp1,MATCH(Schülerdaten!R722,libmp1,0)),IF(Schülerdaten!AT722=FALSE,0,Schülerdaten!R722)),"")</f>
        <v/>
      </c>
      <c r="S719" s="148" t="str">
        <f t="shared" si="34"/>
        <v/>
      </c>
      <c r="T719" s="148" t="str">
        <f t="shared" si="35"/>
        <v/>
      </c>
      <c r="U719" s="148" t="str">
        <f>IF(AND(A719&lt;&gt;"",Schülerdaten!S722&lt;&gt;""),Schülerdaten!S722,"")</f>
        <v/>
      </c>
      <c r="V719" s="148" t="str">
        <f>IF(AND(A719&lt;&gt;"",Schülerdaten!T722&lt;&gt;""),Schülerdaten!T722,"")</f>
        <v/>
      </c>
      <c r="W719" s="148" t="str">
        <f>IF(AND(A719&lt;&gt;"",Schülerdaten!U722&lt;&gt;""),Schülerdaten!U722,"")</f>
        <v/>
      </c>
      <c r="X719" s="148" t="str">
        <f>IF(AND(A719&lt;&gt;"",Schülerdaten!V722&lt;&gt;""),Schülerdaten!V722,"")</f>
        <v/>
      </c>
      <c r="Y719" s="148" t="str">
        <f>IF(AND(A719&lt;&gt;"",Schülerdaten!W722&lt;&gt;""),Schülerdaten!W722,"")</f>
        <v/>
      </c>
      <c r="Z719" s="148" t="str">
        <f>IF(AND(A719&lt;&gt;"",Schülerdaten!X722&lt;&gt;""),Schülerdaten!X722,"")</f>
        <v/>
      </c>
    </row>
    <row r="720" spans="1:26" x14ac:dyDescent="0.2">
      <c r="A720" s="146" t="str">
        <f>IF(OR(Schülerdaten!$C723&lt;&gt;""),Schülerdaten!A723,"")</f>
        <v/>
      </c>
      <c r="B720" s="146" t="str">
        <f>IF(A720&lt;&gt;"",Schülerdaten!B723,"")</f>
        <v/>
      </c>
      <c r="C720" s="146" t="str">
        <f>IF(AND(A720&lt;&gt;"",Schülerdaten!F723&lt;&gt;""),IF(INDEX(codeclint,MATCH(Schülerdaten!F723,libclint,0))&lt;&gt;"",INDEX(codeclint,MATCH(Schülerdaten!F723,libclint,0)),""),"")</f>
        <v/>
      </c>
      <c r="D720" s="146" t="str">
        <f t="shared" si="33"/>
        <v/>
      </c>
      <c r="E720" s="146" t="str">
        <f>IF(A720&lt;&gt;"",IF(Schülerdaten!G723&lt;&gt;"",IF(Schülerdaten!AB723&lt;&gt;"",IF(Schülerdaten!G723="LOC.ID",CONCATENATE("LOC.",Schülerdaten!AU$5),Schülerdaten!G723),""),""),"")</f>
        <v/>
      </c>
      <c r="F720" s="146" t="str">
        <f>IF(A720&lt;&gt;"",IF(Schülerdaten!H723&lt;&gt;"",Schülerdaten!H723,""),"")</f>
        <v/>
      </c>
      <c r="G720" s="146" t="str">
        <f>IF(AND(A720&lt;&gt;"",Schülerdaten!AC723&lt;&gt;""),IF(Schülerdaten!AC723=TRUE,INDEX(codesex,MATCH(Schülerdaten!I723,libsex,0)),Schülerdaten!I723),"")</f>
        <v/>
      </c>
      <c r="H720" s="147" t="str">
        <f>IF(A720&lt;&gt;"",IF(Schülerdaten!J723&lt;&gt;"",Schülerdaten!J723,""),"")</f>
        <v/>
      </c>
      <c r="I720" s="148" t="str">
        <f>IF(AND(A720&lt;&gt;"",Schülerdaten!AE723&lt;&gt;""),IF(Schülerdaten!AE723=TRUE,INDEX(codenat,MATCH(Schülerdaten!K723,libnat,0)),Schülerdaten!K723),"")</f>
        <v/>
      </c>
      <c r="J720" s="148" t="str">
        <f>IF(AND(A720&lt;&gt;"",Schülerdaten!AF723&lt;&gt;""),IF(Schülerdaten!AF723=TRUE,INDEX(codelangue,MATCH(Schülerdaten!L723,liblangue,0)),Schülerdaten!L723),"")</f>
        <v/>
      </c>
      <c r="K720" s="148" t="str">
        <f>IF(AND(A720&lt;&gt;"",Schülerdaten!AH723&lt;&gt;""),IF(Schülerdaten!AH723=TRUE,IF(INDEX(codegem,MATCH(Schülerdaten!M723,libgem,0))&lt;8000,INDEX(codegem,MATCH(Schülerdaten!M723,libgem,0)),""),Schülerdaten!M723),"")</f>
        <v/>
      </c>
      <c r="L720" s="148" t="str">
        <f>IF(AND(A720&lt;&gt;"",Schülerdaten!AH723&lt;&gt;""),IF(Schülerdaten!AH723=TRUE,INDEX(codegemhist,MATCH(Schülerdaten!M723,libgem,0)),""),"")</f>
        <v/>
      </c>
      <c r="M720" s="148" t="str">
        <f>IF(AND(A720&lt;&gt;"",Schülerdaten!AH723&lt;&gt;""),IF(Schülerdaten!AH723=TRUE,IF(INDEX(codegem,MATCH(Schülerdaten!M723,libgem,0))&gt;=8000,INDEX(codegem,MATCH(Schülerdaten!M723,libgem,0)),""),Schülerdaten!M723),"")</f>
        <v/>
      </c>
      <c r="N720" s="148" t="str">
        <f>IF(AND(A720&lt;&gt;"",Schülerdaten!AI723&lt;&gt;""),IF(Schülerdaten!AI723=TRUE,INDEX(codeschart,MATCH(Schülerdaten!N723,libschart,0)),Schülerdaten!N723),"")</f>
        <v/>
      </c>
      <c r="O720" s="148" t="str">
        <f>IF(AND(A720&lt;&gt;"",Schülerdaten!O723&lt;&gt;""),Schülerdaten!O723,"")</f>
        <v/>
      </c>
      <c r="P720" s="148" t="str">
        <f>IF(AND(A720&lt;&gt;"",Schülerdaten!AK723&lt;&gt;""),IF(Schülerdaten!AK723=TRUE,INDEX(codeform,MATCH(Schülerdaten!P723,libform,0)),Schülerdaten!P723),"")</f>
        <v/>
      </c>
      <c r="Q720" s="148" t="str">
        <f>IF(AND(A720&lt;&gt;"",Schülerdaten!AL723&lt;&gt;""),IF(Schülerdaten!AL723=TRUE,INDEX(codespe,MATCH(Schülerdaten!Q723,libspe,0)),Schülerdaten!Q723),"")</f>
        <v/>
      </c>
      <c r="R720" s="148" t="str">
        <f>IF(AND(A720&lt;&gt;"",OR(Schülerdaten!AM723&lt;&gt;"",Schülerdaten!AT723=FALSE)),IF(Schülerdaten!AM723=TRUE,INDEX(codemp1,MATCH(Schülerdaten!R723,libmp1,0)),IF(Schülerdaten!AT723=FALSE,0,Schülerdaten!R723)),"")</f>
        <v/>
      </c>
      <c r="S720" s="148" t="str">
        <f t="shared" si="34"/>
        <v/>
      </c>
      <c r="T720" s="148" t="str">
        <f t="shared" si="35"/>
        <v/>
      </c>
      <c r="U720" s="148" t="str">
        <f>IF(AND(A720&lt;&gt;"",Schülerdaten!S723&lt;&gt;""),Schülerdaten!S723,"")</f>
        <v/>
      </c>
      <c r="V720" s="148" t="str">
        <f>IF(AND(A720&lt;&gt;"",Schülerdaten!T723&lt;&gt;""),Schülerdaten!T723,"")</f>
        <v/>
      </c>
      <c r="W720" s="148" t="str">
        <f>IF(AND(A720&lt;&gt;"",Schülerdaten!U723&lt;&gt;""),Schülerdaten!U723,"")</f>
        <v/>
      </c>
      <c r="X720" s="148" t="str">
        <f>IF(AND(A720&lt;&gt;"",Schülerdaten!V723&lt;&gt;""),Schülerdaten!V723,"")</f>
        <v/>
      </c>
      <c r="Y720" s="148" t="str">
        <f>IF(AND(A720&lt;&gt;"",Schülerdaten!W723&lt;&gt;""),Schülerdaten!W723,"")</f>
        <v/>
      </c>
      <c r="Z720" s="148" t="str">
        <f>IF(AND(A720&lt;&gt;"",Schülerdaten!X723&lt;&gt;""),Schülerdaten!X723,"")</f>
        <v/>
      </c>
    </row>
    <row r="721" spans="1:26" x14ac:dyDescent="0.2">
      <c r="A721" s="146" t="str">
        <f>IF(OR(Schülerdaten!$C724&lt;&gt;""),Schülerdaten!A724,"")</f>
        <v/>
      </c>
      <c r="B721" s="146" t="str">
        <f>IF(A721&lt;&gt;"",Schülerdaten!B724,"")</f>
        <v/>
      </c>
      <c r="C721" s="146" t="str">
        <f>IF(AND(A721&lt;&gt;"",Schülerdaten!F724&lt;&gt;""),IF(INDEX(codeclint,MATCH(Schülerdaten!F724,libclint,0))&lt;&gt;"",INDEX(codeclint,MATCH(Schülerdaten!F724,libclint,0)),""),"")</f>
        <v/>
      </c>
      <c r="D721" s="146" t="str">
        <f t="shared" si="33"/>
        <v/>
      </c>
      <c r="E721" s="146" t="str">
        <f>IF(A721&lt;&gt;"",IF(Schülerdaten!G724&lt;&gt;"",IF(Schülerdaten!AB724&lt;&gt;"",IF(Schülerdaten!G724="LOC.ID",CONCATENATE("LOC.",Schülerdaten!AU$5),Schülerdaten!G724),""),""),"")</f>
        <v/>
      </c>
      <c r="F721" s="146" t="str">
        <f>IF(A721&lt;&gt;"",IF(Schülerdaten!H724&lt;&gt;"",Schülerdaten!H724,""),"")</f>
        <v/>
      </c>
      <c r="G721" s="146" t="str">
        <f>IF(AND(A721&lt;&gt;"",Schülerdaten!AC724&lt;&gt;""),IF(Schülerdaten!AC724=TRUE,INDEX(codesex,MATCH(Schülerdaten!I724,libsex,0)),Schülerdaten!I724),"")</f>
        <v/>
      </c>
      <c r="H721" s="147" t="str">
        <f>IF(A721&lt;&gt;"",IF(Schülerdaten!J724&lt;&gt;"",Schülerdaten!J724,""),"")</f>
        <v/>
      </c>
      <c r="I721" s="148" t="str">
        <f>IF(AND(A721&lt;&gt;"",Schülerdaten!AE724&lt;&gt;""),IF(Schülerdaten!AE724=TRUE,INDEX(codenat,MATCH(Schülerdaten!K724,libnat,0)),Schülerdaten!K724),"")</f>
        <v/>
      </c>
      <c r="J721" s="148" t="str">
        <f>IF(AND(A721&lt;&gt;"",Schülerdaten!AF724&lt;&gt;""),IF(Schülerdaten!AF724=TRUE,INDEX(codelangue,MATCH(Schülerdaten!L724,liblangue,0)),Schülerdaten!L724),"")</f>
        <v/>
      </c>
      <c r="K721" s="148" t="str">
        <f>IF(AND(A721&lt;&gt;"",Schülerdaten!AH724&lt;&gt;""),IF(Schülerdaten!AH724=TRUE,IF(INDEX(codegem,MATCH(Schülerdaten!M724,libgem,0))&lt;8000,INDEX(codegem,MATCH(Schülerdaten!M724,libgem,0)),""),Schülerdaten!M724),"")</f>
        <v/>
      </c>
      <c r="L721" s="148" t="str">
        <f>IF(AND(A721&lt;&gt;"",Schülerdaten!AH724&lt;&gt;""),IF(Schülerdaten!AH724=TRUE,INDEX(codegemhist,MATCH(Schülerdaten!M724,libgem,0)),""),"")</f>
        <v/>
      </c>
      <c r="M721" s="148" t="str">
        <f>IF(AND(A721&lt;&gt;"",Schülerdaten!AH724&lt;&gt;""),IF(Schülerdaten!AH724=TRUE,IF(INDEX(codegem,MATCH(Schülerdaten!M724,libgem,0))&gt;=8000,INDEX(codegem,MATCH(Schülerdaten!M724,libgem,0)),""),Schülerdaten!M724),"")</f>
        <v/>
      </c>
      <c r="N721" s="148" t="str">
        <f>IF(AND(A721&lt;&gt;"",Schülerdaten!AI724&lt;&gt;""),IF(Schülerdaten!AI724=TRUE,INDEX(codeschart,MATCH(Schülerdaten!N724,libschart,0)),Schülerdaten!N724),"")</f>
        <v/>
      </c>
      <c r="O721" s="148" t="str">
        <f>IF(AND(A721&lt;&gt;"",Schülerdaten!O724&lt;&gt;""),Schülerdaten!O724,"")</f>
        <v/>
      </c>
      <c r="P721" s="148" t="str">
        <f>IF(AND(A721&lt;&gt;"",Schülerdaten!AK724&lt;&gt;""),IF(Schülerdaten!AK724=TRUE,INDEX(codeform,MATCH(Schülerdaten!P724,libform,0)),Schülerdaten!P724),"")</f>
        <v/>
      </c>
      <c r="Q721" s="148" t="str">
        <f>IF(AND(A721&lt;&gt;"",Schülerdaten!AL724&lt;&gt;""),IF(Schülerdaten!AL724=TRUE,INDEX(codespe,MATCH(Schülerdaten!Q724,libspe,0)),Schülerdaten!Q724),"")</f>
        <v/>
      </c>
      <c r="R721" s="148" t="str">
        <f>IF(AND(A721&lt;&gt;"",OR(Schülerdaten!AM724&lt;&gt;"",Schülerdaten!AT724=FALSE)),IF(Schülerdaten!AM724=TRUE,INDEX(codemp1,MATCH(Schülerdaten!R724,libmp1,0)),IF(Schülerdaten!AT724=FALSE,0,Schülerdaten!R724)),"")</f>
        <v/>
      </c>
      <c r="S721" s="148" t="str">
        <f t="shared" si="34"/>
        <v/>
      </c>
      <c r="T721" s="148" t="str">
        <f t="shared" si="35"/>
        <v/>
      </c>
      <c r="U721" s="148" t="str">
        <f>IF(AND(A721&lt;&gt;"",Schülerdaten!S724&lt;&gt;""),Schülerdaten!S724,"")</f>
        <v/>
      </c>
      <c r="V721" s="148" t="str">
        <f>IF(AND(A721&lt;&gt;"",Schülerdaten!T724&lt;&gt;""),Schülerdaten!T724,"")</f>
        <v/>
      </c>
      <c r="W721" s="148" t="str">
        <f>IF(AND(A721&lt;&gt;"",Schülerdaten!U724&lt;&gt;""),Schülerdaten!U724,"")</f>
        <v/>
      </c>
      <c r="X721" s="148" t="str">
        <f>IF(AND(A721&lt;&gt;"",Schülerdaten!V724&lt;&gt;""),Schülerdaten!V724,"")</f>
        <v/>
      </c>
      <c r="Y721" s="148" t="str">
        <f>IF(AND(A721&lt;&gt;"",Schülerdaten!W724&lt;&gt;""),Schülerdaten!W724,"")</f>
        <v/>
      </c>
      <c r="Z721" s="148" t="str">
        <f>IF(AND(A721&lt;&gt;"",Schülerdaten!X724&lt;&gt;""),Schülerdaten!X724,"")</f>
        <v/>
      </c>
    </row>
    <row r="722" spans="1:26" x14ac:dyDescent="0.2">
      <c r="A722" s="146" t="str">
        <f>IF(OR(Schülerdaten!$C725&lt;&gt;""),Schülerdaten!A725,"")</f>
        <v/>
      </c>
      <c r="B722" s="146" t="str">
        <f>IF(A722&lt;&gt;"",Schülerdaten!B725,"")</f>
        <v/>
      </c>
      <c r="C722" s="146" t="str">
        <f>IF(AND(A722&lt;&gt;"",Schülerdaten!F725&lt;&gt;""),IF(INDEX(codeclint,MATCH(Schülerdaten!F725,libclint,0))&lt;&gt;"",INDEX(codeclint,MATCH(Schülerdaten!F725,libclint,0)),""),"")</f>
        <v/>
      </c>
      <c r="D722" s="146" t="str">
        <f t="shared" si="33"/>
        <v/>
      </c>
      <c r="E722" s="146" t="str">
        <f>IF(A722&lt;&gt;"",IF(Schülerdaten!G725&lt;&gt;"",IF(Schülerdaten!AB725&lt;&gt;"",IF(Schülerdaten!G725="LOC.ID",CONCATENATE("LOC.",Schülerdaten!AU$5),Schülerdaten!G725),""),""),"")</f>
        <v/>
      </c>
      <c r="F722" s="146" t="str">
        <f>IF(A722&lt;&gt;"",IF(Schülerdaten!H725&lt;&gt;"",Schülerdaten!H725,""),"")</f>
        <v/>
      </c>
      <c r="G722" s="146" t="str">
        <f>IF(AND(A722&lt;&gt;"",Schülerdaten!AC725&lt;&gt;""),IF(Schülerdaten!AC725=TRUE,INDEX(codesex,MATCH(Schülerdaten!I725,libsex,0)),Schülerdaten!I725),"")</f>
        <v/>
      </c>
      <c r="H722" s="147" t="str">
        <f>IF(A722&lt;&gt;"",IF(Schülerdaten!J725&lt;&gt;"",Schülerdaten!J725,""),"")</f>
        <v/>
      </c>
      <c r="I722" s="148" t="str">
        <f>IF(AND(A722&lt;&gt;"",Schülerdaten!AE725&lt;&gt;""),IF(Schülerdaten!AE725=TRUE,INDEX(codenat,MATCH(Schülerdaten!K725,libnat,0)),Schülerdaten!K725),"")</f>
        <v/>
      </c>
      <c r="J722" s="148" t="str">
        <f>IF(AND(A722&lt;&gt;"",Schülerdaten!AF725&lt;&gt;""),IF(Schülerdaten!AF725=TRUE,INDEX(codelangue,MATCH(Schülerdaten!L725,liblangue,0)),Schülerdaten!L725),"")</f>
        <v/>
      </c>
      <c r="K722" s="148" t="str">
        <f>IF(AND(A722&lt;&gt;"",Schülerdaten!AH725&lt;&gt;""),IF(Schülerdaten!AH725=TRUE,IF(INDEX(codegem,MATCH(Schülerdaten!M725,libgem,0))&lt;8000,INDEX(codegem,MATCH(Schülerdaten!M725,libgem,0)),""),Schülerdaten!M725),"")</f>
        <v/>
      </c>
      <c r="L722" s="148" t="str">
        <f>IF(AND(A722&lt;&gt;"",Schülerdaten!AH725&lt;&gt;""),IF(Schülerdaten!AH725=TRUE,INDEX(codegemhist,MATCH(Schülerdaten!M725,libgem,0)),""),"")</f>
        <v/>
      </c>
      <c r="M722" s="148" t="str">
        <f>IF(AND(A722&lt;&gt;"",Schülerdaten!AH725&lt;&gt;""),IF(Schülerdaten!AH725=TRUE,IF(INDEX(codegem,MATCH(Schülerdaten!M725,libgem,0))&gt;=8000,INDEX(codegem,MATCH(Schülerdaten!M725,libgem,0)),""),Schülerdaten!M725),"")</f>
        <v/>
      </c>
      <c r="N722" s="148" t="str">
        <f>IF(AND(A722&lt;&gt;"",Schülerdaten!AI725&lt;&gt;""),IF(Schülerdaten!AI725=TRUE,INDEX(codeschart,MATCH(Schülerdaten!N725,libschart,0)),Schülerdaten!N725),"")</f>
        <v/>
      </c>
      <c r="O722" s="148" t="str">
        <f>IF(AND(A722&lt;&gt;"",Schülerdaten!O725&lt;&gt;""),Schülerdaten!O725,"")</f>
        <v/>
      </c>
      <c r="P722" s="148" t="str">
        <f>IF(AND(A722&lt;&gt;"",Schülerdaten!AK725&lt;&gt;""),IF(Schülerdaten!AK725=TRUE,INDEX(codeform,MATCH(Schülerdaten!P725,libform,0)),Schülerdaten!P725),"")</f>
        <v/>
      </c>
      <c r="Q722" s="148" t="str">
        <f>IF(AND(A722&lt;&gt;"",Schülerdaten!AL725&lt;&gt;""),IF(Schülerdaten!AL725=TRUE,INDEX(codespe,MATCH(Schülerdaten!Q725,libspe,0)),Schülerdaten!Q725),"")</f>
        <v/>
      </c>
      <c r="R722" s="148" t="str">
        <f>IF(AND(A722&lt;&gt;"",OR(Schülerdaten!AM725&lt;&gt;"",Schülerdaten!AT725=FALSE)),IF(Schülerdaten!AM725=TRUE,INDEX(codemp1,MATCH(Schülerdaten!R725,libmp1,0)),IF(Schülerdaten!AT725=FALSE,0,Schülerdaten!R725)),"")</f>
        <v/>
      </c>
      <c r="S722" s="148" t="str">
        <f t="shared" si="34"/>
        <v/>
      </c>
      <c r="T722" s="148" t="str">
        <f t="shared" si="35"/>
        <v/>
      </c>
      <c r="U722" s="148" t="str">
        <f>IF(AND(A722&lt;&gt;"",Schülerdaten!S725&lt;&gt;""),Schülerdaten!S725,"")</f>
        <v/>
      </c>
      <c r="V722" s="148" t="str">
        <f>IF(AND(A722&lt;&gt;"",Schülerdaten!T725&lt;&gt;""),Schülerdaten!T725,"")</f>
        <v/>
      </c>
      <c r="W722" s="148" t="str">
        <f>IF(AND(A722&lt;&gt;"",Schülerdaten!U725&lt;&gt;""),Schülerdaten!U725,"")</f>
        <v/>
      </c>
      <c r="X722" s="148" t="str">
        <f>IF(AND(A722&lt;&gt;"",Schülerdaten!V725&lt;&gt;""),Schülerdaten!V725,"")</f>
        <v/>
      </c>
      <c r="Y722" s="148" t="str">
        <f>IF(AND(A722&lt;&gt;"",Schülerdaten!W725&lt;&gt;""),Schülerdaten!W725,"")</f>
        <v/>
      </c>
      <c r="Z722" s="148" t="str">
        <f>IF(AND(A722&lt;&gt;"",Schülerdaten!X725&lt;&gt;""),Schülerdaten!X725,"")</f>
        <v/>
      </c>
    </row>
    <row r="723" spans="1:26" x14ac:dyDescent="0.2">
      <c r="A723" s="146" t="str">
        <f>IF(OR(Schülerdaten!$C726&lt;&gt;""),Schülerdaten!A726,"")</f>
        <v/>
      </c>
      <c r="B723" s="146" t="str">
        <f>IF(A723&lt;&gt;"",Schülerdaten!B726,"")</f>
        <v/>
      </c>
      <c r="C723" s="146" t="str">
        <f>IF(AND(A723&lt;&gt;"",Schülerdaten!F726&lt;&gt;""),IF(INDEX(codeclint,MATCH(Schülerdaten!F726,libclint,0))&lt;&gt;"",INDEX(codeclint,MATCH(Schülerdaten!F726,libclint,0)),""),"")</f>
        <v/>
      </c>
      <c r="D723" s="146" t="str">
        <f t="shared" si="33"/>
        <v/>
      </c>
      <c r="E723" s="146" t="str">
        <f>IF(A723&lt;&gt;"",IF(Schülerdaten!G726&lt;&gt;"",IF(Schülerdaten!AB726&lt;&gt;"",IF(Schülerdaten!G726="LOC.ID",CONCATENATE("LOC.",Schülerdaten!AU$5),Schülerdaten!G726),""),""),"")</f>
        <v/>
      </c>
      <c r="F723" s="146" t="str">
        <f>IF(A723&lt;&gt;"",IF(Schülerdaten!H726&lt;&gt;"",Schülerdaten!H726,""),"")</f>
        <v/>
      </c>
      <c r="G723" s="146" t="str">
        <f>IF(AND(A723&lt;&gt;"",Schülerdaten!AC726&lt;&gt;""),IF(Schülerdaten!AC726=TRUE,INDEX(codesex,MATCH(Schülerdaten!I726,libsex,0)),Schülerdaten!I726),"")</f>
        <v/>
      </c>
      <c r="H723" s="147" t="str">
        <f>IF(A723&lt;&gt;"",IF(Schülerdaten!J726&lt;&gt;"",Schülerdaten!J726,""),"")</f>
        <v/>
      </c>
      <c r="I723" s="148" t="str">
        <f>IF(AND(A723&lt;&gt;"",Schülerdaten!AE726&lt;&gt;""),IF(Schülerdaten!AE726=TRUE,INDEX(codenat,MATCH(Schülerdaten!K726,libnat,0)),Schülerdaten!K726),"")</f>
        <v/>
      </c>
      <c r="J723" s="148" t="str">
        <f>IF(AND(A723&lt;&gt;"",Schülerdaten!AF726&lt;&gt;""),IF(Schülerdaten!AF726=TRUE,INDEX(codelangue,MATCH(Schülerdaten!L726,liblangue,0)),Schülerdaten!L726),"")</f>
        <v/>
      </c>
      <c r="K723" s="148" t="str">
        <f>IF(AND(A723&lt;&gt;"",Schülerdaten!AH726&lt;&gt;""),IF(Schülerdaten!AH726=TRUE,IF(INDEX(codegem,MATCH(Schülerdaten!M726,libgem,0))&lt;8000,INDEX(codegem,MATCH(Schülerdaten!M726,libgem,0)),""),Schülerdaten!M726),"")</f>
        <v/>
      </c>
      <c r="L723" s="148" t="str">
        <f>IF(AND(A723&lt;&gt;"",Schülerdaten!AH726&lt;&gt;""),IF(Schülerdaten!AH726=TRUE,INDEX(codegemhist,MATCH(Schülerdaten!M726,libgem,0)),""),"")</f>
        <v/>
      </c>
      <c r="M723" s="148" t="str">
        <f>IF(AND(A723&lt;&gt;"",Schülerdaten!AH726&lt;&gt;""),IF(Schülerdaten!AH726=TRUE,IF(INDEX(codegem,MATCH(Schülerdaten!M726,libgem,0))&gt;=8000,INDEX(codegem,MATCH(Schülerdaten!M726,libgem,0)),""),Schülerdaten!M726),"")</f>
        <v/>
      </c>
      <c r="N723" s="148" t="str">
        <f>IF(AND(A723&lt;&gt;"",Schülerdaten!AI726&lt;&gt;""),IF(Schülerdaten!AI726=TRUE,INDEX(codeschart,MATCH(Schülerdaten!N726,libschart,0)),Schülerdaten!N726),"")</f>
        <v/>
      </c>
      <c r="O723" s="148" t="str">
        <f>IF(AND(A723&lt;&gt;"",Schülerdaten!O726&lt;&gt;""),Schülerdaten!O726,"")</f>
        <v/>
      </c>
      <c r="P723" s="148" t="str">
        <f>IF(AND(A723&lt;&gt;"",Schülerdaten!AK726&lt;&gt;""),IF(Schülerdaten!AK726=TRUE,INDEX(codeform,MATCH(Schülerdaten!P726,libform,0)),Schülerdaten!P726),"")</f>
        <v/>
      </c>
      <c r="Q723" s="148" t="str">
        <f>IF(AND(A723&lt;&gt;"",Schülerdaten!AL726&lt;&gt;""),IF(Schülerdaten!AL726=TRUE,INDEX(codespe,MATCH(Schülerdaten!Q726,libspe,0)),Schülerdaten!Q726),"")</f>
        <v/>
      </c>
      <c r="R723" s="148" t="str">
        <f>IF(AND(A723&lt;&gt;"",OR(Schülerdaten!AM726&lt;&gt;"",Schülerdaten!AT726=FALSE)),IF(Schülerdaten!AM726=TRUE,INDEX(codemp1,MATCH(Schülerdaten!R726,libmp1,0)),IF(Schülerdaten!AT726=FALSE,0,Schülerdaten!R726)),"")</f>
        <v/>
      </c>
      <c r="S723" s="148" t="str">
        <f t="shared" si="34"/>
        <v/>
      </c>
      <c r="T723" s="148" t="str">
        <f t="shared" si="35"/>
        <v/>
      </c>
      <c r="U723" s="148" t="str">
        <f>IF(AND(A723&lt;&gt;"",Schülerdaten!S726&lt;&gt;""),Schülerdaten!S726,"")</f>
        <v/>
      </c>
      <c r="V723" s="148" t="str">
        <f>IF(AND(A723&lt;&gt;"",Schülerdaten!T726&lt;&gt;""),Schülerdaten!T726,"")</f>
        <v/>
      </c>
      <c r="W723" s="148" t="str">
        <f>IF(AND(A723&lt;&gt;"",Schülerdaten!U726&lt;&gt;""),Schülerdaten!U726,"")</f>
        <v/>
      </c>
      <c r="X723" s="148" t="str">
        <f>IF(AND(A723&lt;&gt;"",Schülerdaten!V726&lt;&gt;""),Schülerdaten!V726,"")</f>
        <v/>
      </c>
      <c r="Y723" s="148" t="str">
        <f>IF(AND(A723&lt;&gt;"",Schülerdaten!W726&lt;&gt;""),Schülerdaten!W726,"")</f>
        <v/>
      </c>
      <c r="Z723" s="148" t="str">
        <f>IF(AND(A723&lt;&gt;"",Schülerdaten!X726&lt;&gt;""),Schülerdaten!X726,"")</f>
        <v/>
      </c>
    </row>
    <row r="724" spans="1:26" x14ac:dyDescent="0.2">
      <c r="A724" s="146" t="str">
        <f>IF(OR(Schülerdaten!$C727&lt;&gt;""),Schülerdaten!A727,"")</f>
        <v/>
      </c>
      <c r="B724" s="146" t="str">
        <f>IF(A724&lt;&gt;"",Schülerdaten!B727,"")</f>
        <v/>
      </c>
      <c r="C724" s="146" t="str">
        <f>IF(AND(A724&lt;&gt;"",Schülerdaten!F727&lt;&gt;""),IF(INDEX(codeclint,MATCH(Schülerdaten!F727,libclint,0))&lt;&gt;"",INDEX(codeclint,MATCH(Schülerdaten!F727,libclint,0)),""),"")</f>
        <v/>
      </c>
      <c r="D724" s="146" t="str">
        <f t="shared" si="33"/>
        <v/>
      </c>
      <c r="E724" s="146" t="str">
        <f>IF(A724&lt;&gt;"",IF(Schülerdaten!G727&lt;&gt;"",IF(Schülerdaten!AB727&lt;&gt;"",IF(Schülerdaten!G727="LOC.ID",CONCATENATE("LOC.",Schülerdaten!AU$5),Schülerdaten!G727),""),""),"")</f>
        <v/>
      </c>
      <c r="F724" s="146" t="str">
        <f>IF(A724&lt;&gt;"",IF(Schülerdaten!H727&lt;&gt;"",Schülerdaten!H727,""),"")</f>
        <v/>
      </c>
      <c r="G724" s="146" t="str">
        <f>IF(AND(A724&lt;&gt;"",Schülerdaten!AC727&lt;&gt;""),IF(Schülerdaten!AC727=TRUE,INDEX(codesex,MATCH(Schülerdaten!I727,libsex,0)),Schülerdaten!I727),"")</f>
        <v/>
      </c>
      <c r="H724" s="147" t="str">
        <f>IF(A724&lt;&gt;"",IF(Schülerdaten!J727&lt;&gt;"",Schülerdaten!J727,""),"")</f>
        <v/>
      </c>
      <c r="I724" s="148" t="str">
        <f>IF(AND(A724&lt;&gt;"",Schülerdaten!AE727&lt;&gt;""),IF(Schülerdaten!AE727=TRUE,INDEX(codenat,MATCH(Schülerdaten!K727,libnat,0)),Schülerdaten!K727),"")</f>
        <v/>
      </c>
      <c r="J724" s="148" t="str">
        <f>IF(AND(A724&lt;&gt;"",Schülerdaten!AF727&lt;&gt;""),IF(Schülerdaten!AF727=TRUE,INDEX(codelangue,MATCH(Schülerdaten!L727,liblangue,0)),Schülerdaten!L727),"")</f>
        <v/>
      </c>
      <c r="K724" s="148" t="str">
        <f>IF(AND(A724&lt;&gt;"",Schülerdaten!AH727&lt;&gt;""),IF(Schülerdaten!AH727=TRUE,IF(INDEX(codegem,MATCH(Schülerdaten!M727,libgem,0))&lt;8000,INDEX(codegem,MATCH(Schülerdaten!M727,libgem,0)),""),Schülerdaten!M727),"")</f>
        <v/>
      </c>
      <c r="L724" s="148" t="str">
        <f>IF(AND(A724&lt;&gt;"",Schülerdaten!AH727&lt;&gt;""),IF(Schülerdaten!AH727=TRUE,INDEX(codegemhist,MATCH(Schülerdaten!M727,libgem,0)),""),"")</f>
        <v/>
      </c>
      <c r="M724" s="148" t="str">
        <f>IF(AND(A724&lt;&gt;"",Schülerdaten!AH727&lt;&gt;""),IF(Schülerdaten!AH727=TRUE,IF(INDEX(codegem,MATCH(Schülerdaten!M727,libgem,0))&gt;=8000,INDEX(codegem,MATCH(Schülerdaten!M727,libgem,0)),""),Schülerdaten!M727),"")</f>
        <v/>
      </c>
      <c r="N724" s="148" t="str">
        <f>IF(AND(A724&lt;&gt;"",Schülerdaten!AI727&lt;&gt;""),IF(Schülerdaten!AI727=TRUE,INDEX(codeschart,MATCH(Schülerdaten!N727,libschart,0)),Schülerdaten!N727),"")</f>
        <v/>
      </c>
      <c r="O724" s="148" t="str">
        <f>IF(AND(A724&lt;&gt;"",Schülerdaten!O727&lt;&gt;""),Schülerdaten!O727,"")</f>
        <v/>
      </c>
      <c r="P724" s="148" t="str">
        <f>IF(AND(A724&lt;&gt;"",Schülerdaten!AK727&lt;&gt;""),IF(Schülerdaten!AK727=TRUE,INDEX(codeform,MATCH(Schülerdaten!P727,libform,0)),Schülerdaten!P727),"")</f>
        <v/>
      </c>
      <c r="Q724" s="148" t="str">
        <f>IF(AND(A724&lt;&gt;"",Schülerdaten!AL727&lt;&gt;""),IF(Schülerdaten!AL727=TRUE,INDEX(codespe,MATCH(Schülerdaten!Q727,libspe,0)),Schülerdaten!Q727),"")</f>
        <v/>
      </c>
      <c r="R724" s="148" t="str">
        <f>IF(AND(A724&lt;&gt;"",OR(Schülerdaten!AM727&lt;&gt;"",Schülerdaten!AT727=FALSE)),IF(Schülerdaten!AM727=TRUE,INDEX(codemp1,MATCH(Schülerdaten!R727,libmp1,0)),IF(Schülerdaten!AT727=FALSE,0,Schülerdaten!R727)),"")</f>
        <v/>
      </c>
      <c r="S724" s="148" t="str">
        <f t="shared" si="34"/>
        <v/>
      </c>
      <c r="T724" s="148" t="str">
        <f t="shared" si="35"/>
        <v/>
      </c>
      <c r="U724" s="148" t="str">
        <f>IF(AND(A724&lt;&gt;"",Schülerdaten!S727&lt;&gt;""),Schülerdaten!S727,"")</f>
        <v/>
      </c>
      <c r="V724" s="148" t="str">
        <f>IF(AND(A724&lt;&gt;"",Schülerdaten!T727&lt;&gt;""),Schülerdaten!T727,"")</f>
        <v/>
      </c>
      <c r="W724" s="148" t="str">
        <f>IF(AND(A724&lt;&gt;"",Schülerdaten!U727&lt;&gt;""),Schülerdaten!U727,"")</f>
        <v/>
      </c>
      <c r="X724" s="148" t="str">
        <f>IF(AND(A724&lt;&gt;"",Schülerdaten!V727&lt;&gt;""),Schülerdaten!V727,"")</f>
        <v/>
      </c>
      <c r="Y724" s="148" t="str">
        <f>IF(AND(A724&lt;&gt;"",Schülerdaten!W727&lt;&gt;""),Schülerdaten!W727,"")</f>
        <v/>
      </c>
      <c r="Z724" s="148" t="str">
        <f>IF(AND(A724&lt;&gt;"",Schülerdaten!X727&lt;&gt;""),Schülerdaten!X727,"")</f>
        <v/>
      </c>
    </row>
    <row r="725" spans="1:26" x14ac:dyDescent="0.2">
      <c r="A725" s="146" t="str">
        <f>IF(OR(Schülerdaten!$C728&lt;&gt;""),Schülerdaten!A728,"")</f>
        <v/>
      </c>
      <c r="B725" s="146" t="str">
        <f>IF(A725&lt;&gt;"",Schülerdaten!B728,"")</f>
        <v/>
      </c>
      <c r="C725" s="146" t="str">
        <f>IF(AND(A725&lt;&gt;"",Schülerdaten!F728&lt;&gt;""),IF(INDEX(codeclint,MATCH(Schülerdaten!F728,libclint,0))&lt;&gt;"",INDEX(codeclint,MATCH(Schülerdaten!F728,libclint,0)),""),"")</f>
        <v/>
      </c>
      <c r="D725" s="146" t="str">
        <f t="shared" si="33"/>
        <v/>
      </c>
      <c r="E725" s="146" t="str">
        <f>IF(A725&lt;&gt;"",IF(Schülerdaten!G728&lt;&gt;"",IF(Schülerdaten!AB728&lt;&gt;"",IF(Schülerdaten!G728="LOC.ID",CONCATENATE("LOC.",Schülerdaten!AU$5),Schülerdaten!G728),""),""),"")</f>
        <v/>
      </c>
      <c r="F725" s="146" t="str">
        <f>IF(A725&lt;&gt;"",IF(Schülerdaten!H728&lt;&gt;"",Schülerdaten!H728,""),"")</f>
        <v/>
      </c>
      <c r="G725" s="146" t="str">
        <f>IF(AND(A725&lt;&gt;"",Schülerdaten!AC728&lt;&gt;""),IF(Schülerdaten!AC728=TRUE,INDEX(codesex,MATCH(Schülerdaten!I728,libsex,0)),Schülerdaten!I728),"")</f>
        <v/>
      </c>
      <c r="H725" s="147" t="str">
        <f>IF(A725&lt;&gt;"",IF(Schülerdaten!J728&lt;&gt;"",Schülerdaten!J728,""),"")</f>
        <v/>
      </c>
      <c r="I725" s="148" t="str">
        <f>IF(AND(A725&lt;&gt;"",Schülerdaten!AE728&lt;&gt;""),IF(Schülerdaten!AE728=TRUE,INDEX(codenat,MATCH(Schülerdaten!K728,libnat,0)),Schülerdaten!K728),"")</f>
        <v/>
      </c>
      <c r="J725" s="148" t="str">
        <f>IF(AND(A725&lt;&gt;"",Schülerdaten!AF728&lt;&gt;""),IF(Schülerdaten!AF728=TRUE,INDEX(codelangue,MATCH(Schülerdaten!L728,liblangue,0)),Schülerdaten!L728),"")</f>
        <v/>
      </c>
      <c r="K725" s="148" t="str">
        <f>IF(AND(A725&lt;&gt;"",Schülerdaten!AH728&lt;&gt;""),IF(Schülerdaten!AH728=TRUE,IF(INDEX(codegem,MATCH(Schülerdaten!M728,libgem,0))&lt;8000,INDEX(codegem,MATCH(Schülerdaten!M728,libgem,0)),""),Schülerdaten!M728),"")</f>
        <v/>
      </c>
      <c r="L725" s="148" t="str">
        <f>IF(AND(A725&lt;&gt;"",Schülerdaten!AH728&lt;&gt;""),IF(Schülerdaten!AH728=TRUE,INDEX(codegemhist,MATCH(Schülerdaten!M728,libgem,0)),""),"")</f>
        <v/>
      </c>
      <c r="M725" s="148" t="str">
        <f>IF(AND(A725&lt;&gt;"",Schülerdaten!AH728&lt;&gt;""),IF(Schülerdaten!AH728=TRUE,IF(INDEX(codegem,MATCH(Schülerdaten!M728,libgem,0))&gt;=8000,INDEX(codegem,MATCH(Schülerdaten!M728,libgem,0)),""),Schülerdaten!M728),"")</f>
        <v/>
      </c>
      <c r="N725" s="148" t="str">
        <f>IF(AND(A725&lt;&gt;"",Schülerdaten!AI728&lt;&gt;""),IF(Schülerdaten!AI728=TRUE,INDEX(codeschart,MATCH(Schülerdaten!N728,libschart,0)),Schülerdaten!N728),"")</f>
        <v/>
      </c>
      <c r="O725" s="148" t="str">
        <f>IF(AND(A725&lt;&gt;"",Schülerdaten!O728&lt;&gt;""),Schülerdaten!O728,"")</f>
        <v/>
      </c>
      <c r="P725" s="148" t="str">
        <f>IF(AND(A725&lt;&gt;"",Schülerdaten!AK728&lt;&gt;""),IF(Schülerdaten!AK728=TRUE,INDEX(codeform,MATCH(Schülerdaten!P728,libform,0)),Schülerdaten!P728),"")</f>
        <v/>
      </c>
      <c r="Q725" s="148" t="str">
        <f>IF(AND(A725&lt;&gt;"",Schülerdaten!AL728&lt;&gt;""),IF(Schülerdaten!AL728=TRUE,INDEX(codespe,MATCH(Schülerdaten!Q728,libspe,0)),Schülerdaten!Q728),"")</f>
        <v/>
      </c>
      <c r="R725" s="148" t="str">
        <f>IF(AND(A725&lt;&gt;"",OR(Schülerdaten!AM728&lt;&gt;"",Schülerdaten!AT728=FALSE)),IF(Schülerdaten!AM728=TRUE,INDEX(codemp1,MATCH(Schülerdaten!R728,libmp1,0)),IF(Schülerdaten!AT728=FALSE,0,Schülerdaten!R728)),"")</f>
        <v/>
      </c>
      <c r="S725" s="148" t="str">
        <f t="shared" si="34"/>
        <v/>
      </c>
      <c r="T725" s="148" t="str">
        <f t="shared" si="35"/>
        <v/>
      </c>
      <c r="U725" s="148" t="str">
        <f>IF(AND(A725&lt;&gt;"",Schülerdaten!S728&lt;&gt;""),Schülerdaten!S728,"")</f>
        <v/>
      </c>
      <c r="V725" s="148" t="str">
        <f>IF(AND(A725&lt;&gt;"",Schülerdaten!T728&lt;&gt;""),Schülerdaten!T728,"")</f>
        <v/>
      </c>
      <c r="W725" s="148" t="str">
        <f>IF(AND(A725&lt;&gt;"",Schülerdaten!U728&lt;&gt;""),Schülerdaten!U728,"")</f>
        <v/>
      </c>
      <c r="X725" s="148" t="str">
        <f>IF(AND(A725&lt;&gt;"",Schülerdaten!V728&lt;&gt;""),Schülerdaten!V728,"")</f>
        <v/>
      </c>
      <c r="Y725" s="148" t="str">
        <f>IF(AND(A725&lt;&gt;"",Schülerdaten!W728&lt;&gt;""),Schülerdaten!W728,"")</f>
        <v/>
      </c>
      <c r="Z725" s="148" t="str">
        <f>IF(AND(A725&lt;&gt;"",Schülerdaten!X728&lt;&gt;""),Schülerdaten!X728,"")</f>
        <v/>
      </c>
    </row>
    <row r="726" spans="1:26" x14ac:dyDescent="0.2">
      <c r="A726" s="146" t="str">
        <f>IF(OR(Schülerdaten!$C729&lt;&gt;""),Schülerdaten!A729,"")</f>
        <v/>
      </c>
      <c r="B726" s="146" t="str">
        <f>IF(A726&lt;&gt;"",Schülerdaten!B729,"")</f>
        <v/>
      </c>
      <c r="C726" s="146" t="str">
        <f>IF(AND(A726&lt;&gt;"",Schülerdaten!F729&lt;&gt;""),IF(INDEX(codeclint,MATCH(Schülerdaten!F729,libclint,0))&lt;&gt;"",INDEX(codeclint,MATCH(Schülerdaten!F729,libclint,0)),""),"")</f>
        <v/>
      </c>
      <c r="D726" s="146" t="str">
        <f t="shared" si="33"/>
        <v/>
      </c>
      <c r="E726" s="146" t="str">
        <f>IF(A726&lt;&gt;"",IF(Schülerdaten!G729&lt;&gt;"",IF(Schülerdaten!AB729&lt;&gt;"",IF(Schülerdaten!G729="LOC.ID",CONCATENATE("LOC.",Schülerdaten!AU$5),Schülerdaten!G729),""),""),"")</f>
        <v/>
      </c>
      <c r="F726" s="146" t="str">
        <f>IF(A726&lt;&gt;"",IF(Schülerdaten!H729&lt;&gt;"",Schülerdaten!H729,""),"")</f>
        <v/>
      </c>
      <c r="G726" s="146" t="str">
        <f>IF(AND(A726&lt;&gt;"",Schülerdaten!AC729&lt;&gt;""),IF(Schülerdaten!AC729=TRUE,INDEX(codesex,MATCH(Schülerdaten!I729,libsex,0)),Schülerdaten!I729),"")</f>
        <v/>
      </c>
      <c r="H726" s="147" t="str">
        <f>IF(A726&lt;&gt;"",IF(Schülerdaten!J729&lt;&gt;"",Schülerdaten!J729,""),"")</f>
        <v/>
      </c>
      <c r="I726" s="148" t="str">
        <f>IF(AND(A726&lt;&gt;"",Schülerdaten!AE729&lt;&gt;""),IF(Schülerdaten!AE729=TRUE,INDEX(codenat,MATCH(Schülerdaten!K729,libnat,0)),Schülerdaten!K729),"")</f>
        <v/>
      </c>
      <c r="J726" s="148" t="str">
        <f>IF(AND(A726&lt;&gt;"",Schülerdaten!AF729&lt;&gt;""),IF(Schülerdaten!AF729=TRUE,INDEX(codelangue,MATCH(Schülerdaten!L729,liblangue,0)),Schülerdaten!L729),"")</f>
        <v/>
      </c>
      <c r="K726" s="148" t="str">
        <f>IF(AND(A726&lt;&gt;"",Schülerdaten!AH729&lt;&gt;""),IF(Schülerdaten!AH729=TRUE,IF(INDEX(codegem,MATCH(Schülerdaten!M729,libgem,0))&lt;8000,INDEX(codegem,MATCH(Schülerdaten!M729,libgem,0)),""),Schülerdaten!M729),"")</f>
        <v/>
      </c>
      <c r="L726" s="148" t="str">
        <f>IF(AND(A726&lt;&gt;"",Schülerdaten!AH729&lt;&gt;""),IF(Schülerdaten!AH729=TRUE,INDEX(codegemhist,MATCH(Schülerdaten!M729,libgem,0)),""),"")</f>
        <v/>
      </c>
      <c r="M726" s="148" t="str">
        <f>IF(AND(A726&lt;&gt;"",Schülerdaten!AH729&lt;&gt;""),IF(Schülerdaten!AH729=TRUE,IF(INDEX(codegem,MATCH(Schülerdaten!M729,libgem,0))&gt;=8000,INDEX(codegem,MATCH(Schülerdaten!M729,libgem,0)),""),Schülerdaten!M729),"")</f>
        <v/>
      </c>
      <c r="N726" s="148" t="str">
        <f>IF(AND(A726&lt;&gt;"",Schülerdaten!AI729&lt;&gt;""),IF(Schülerdaten!AI729=TRUE,INDEX(codeschart,MATCH(Schülerdaten!N729,libschart,0)),Schülerdaten!N729),"")</f>
        <v/>
      </c>
      <c r="O726" s="148" t="str">
        <f>IF(AND(A726&lt;&gt;"",Schülerdaten!O729&lt;&gt;""),Schülerdaten!O729,"")</f>
        <v/>
      </c>
      <c r="P726" s="148" t="str">
        <f>IF(AND(A726&lt;&gt;"",Schülerdaten!AK729&lt;&gt;""),IF(Schülerdaten!AK729=TRUE,INDEX(codeform,MATCH(Schülerdaten!P729,libform,0)),Schülerdaten!P729),"")</f>
        <v/>
      </c>
      <c r="Q726" s="148" t="str">
        <f>IF(AND(A726&lt;&gt;"",Schülerdaten!AL729&lt;&gt;""),IF(Schülerdaten!AL729=TRUE,INDEX(codespe,MATCH(Schülerdaten!Q729,libspe,0)),Schülerdaten!Q729),"")</f>
        <v/>
      </c>
      <c r="R726" s="148" t="str">
        <f>IF(AND(A726&lt;&gt;"",OR(Schülerdaten!AM729&lt;&gt;"",Schülerdaten!AT729=FALSE)),IF(Schülerdaten!AM729=TRUE,INDEX(codemp1,MATCH(Schülerdaten!R729,libmp1,0)),IF(Schülerdaten!AT729=FALSE,0,Schülerdaten!R729)),"")</f>
        <v/>
      </c>
      <c r="S726" s="148" t="str">
        <f t="shared" si="34"/>
        <v/>
      </c>
      <c r="T726" s="148" t="str">
        <f t="shared" si="35"/>
        <v/>
      </c>
      <c r="U726" s="148" t="str">
        <f>IF(AND(A726&lt;&gt;"",Schülerdaten!S729&lt;&gt;""),Schülerdaten!S729,"")</f>
        <v/>
      </c>
      <c r="V726" s="148" t="str">
        <f>IF(AND(A726&lt;&gt;"",Schülerdaten!T729&lt;&gt;""),Schülerdaten!T729,"")</f>
        <v/>
      </c>
      <c r="W726" s="148" t="str">
        <f>IF(AND(A726&lt;&gt;"",Schülerdaten!U729&lt;&gt;""),Schülerdaten!U729,"")</f>
        <v/>
      </c>
      <c r="X726" s="148" t="str">
        <f>IF(AND(A726&lt;&gt;"",Schülerdaten!V729&lt;&gt;""),Schülerdaten!V729,"")</f>
        <v/>
      </c>
      <c r="Y726" s="148" t="str">
        <f>IF(AND(A726&lt;&gt;"",Schülerdaten!W729&lt;&gt;""),Schülerdaten!W729,"")</f>
        <v/>
      </c>
      <c r="Z726" s="148" t="str">
        <f>IF(AND(A726&lt;&gt;"",Schülerdaten!X729&lt;&gt;""),Schülerdaten!X729,"")</f>
        <v/>
      </c>
    </row>
    <row r="727" spans="1:26" x14ac:dyDescent="0.2">
      <c r="A727" s="146" t="str">
        <f>IF(OR(Schülerdaten!$C730&lt;&gt;""),Schülerdaten!A730,"")</f>
        <v/>
      </c>
      <c r="B727" s="146" t="str">
        <f>IF(A727&lt;&gt;"",Schülerdaten!B730,"")</f>
        <v/>
      </c>
      <c r="C727" s="146" t="str">
        <f>IF(AND(A727&lt;&gt;"",Schülerdaten!F730&lt;&gt;""),IF(INDEX(codeclint,MATCH(Schülerdaten!F730,libclint,0))&lt;&gt;"",INDEX(codeclint,MATCH(Schülerdaten!F730,libclint,0)),""),"")</f>
        <v/>
      </c>
      <c r="D727" s="146" t="str">
        <f t="shared" si="33"/>
        <v/>
      </c>
      <c r="E727" s="146" t="str">
        <f>IF(A727&lt;&gt;"",IF(Schülerdaten!G730&lt;&gt;"",IF(Schülerdaten!AB730&lt;&gt;"",IF(Schülerdaten!G730="LOC.ID",CONCATENATE("LOC.",Schülerdaten!AU$5),Schülerdaten!G730),""),""),"")</f>
        <v/>
      </c>
      <c r="F727" s="146" t="str">
        <f>IF(A727&lt;&gt;"",IF(Schülerdaten!H730&lt;&gt;"",Schülerdaten!H730,""),"")</f>
        <v/>
      </c>
      <c r="G727" s="146" t="str">
        <f>IF(AND(A727&lt;&gt;"",Schülerdaten!AC730&lt;&gt;""),IF(Schülerdaten!AC730=TRUE,INDEX(codesex,MATCH(Schülerdaten!I730,libsex,0)),Schülerdaten!I730),"")</f>
        <v/>
      </c>
      <c r="H727" s="147" t="str">
        <f>IF(A727&lt;&gt;"",IF(Schülerdaten!J730&lt;&gt;"",Schülerdaten!J730,""),"")</f>
        <v/>
      </c>
      <c r="I727" s="148" t="str">
        <f>IF(AND(A727&lt;&gt;"",Schülerdaten!AE730&lt;&gt;""),IF(Schülerdaten!AE730=TRUE,INDEX(codenat,MATCH(Schülerdaten!K730,libnat,0)),Schülerdaten!K730),"")</f>
        <v/>
      </c>
      <c r="J727" s="148" t="str">
        <f>IF(AND(A727&lt;&gt;"",Schülerdaten!AF730&lt;&gt;""),IF(Schülerdaten!AF730=TRUE,INDEX(codelangue,MATCH(Schülerdaten!L730,liblangue,0)),Schülerdaten!L730),"")</f>
        <v/>
      </c>
      <c r="K727" s="148" t="str">
        <f>IF(AND(A727&lt;&gt;"",Schülerdaten!AH730&lt;&gt;""),IF(Schülerdaten!AH730=TRUE,IF(INDEX(codegem,MATCH(Schülerdaten!M730,libgem,0))&lt;8000,INDEX(codegem,MATCH(Schülerdaten!M730,libgem,0)),""),Schülerdaten!M730),"")</f>
        <v/>
      </c>
      <c r="L727" s="148" t="str">
        <f>IF(AND(A727&lt;&gt;"",Schülerdaten!AH730&lt;&gt;""),IF(Schülerdaten!AH730=TRUE,INDEX(codegemhist,MATCH(Schülerdaten!M730,libgem,0)),""),"")</f>
        <v/>
      </c>
      <c r="M727" s="148" t="str">
        <f>IF(AND(A727&lt;&gt;"",Schülerdaten!AH730&lt;&gt;""),IF(Schülerdaten!AH730=TRUE,IF(INDEX(codegem,MATCH(Schülerdaten!M730,libgem,0))&gt;=8000,INDEX(codegem,MATCH(Schülerdaten!M730,libgem,0)),""),Schülerdaten!M730),"")</f>
        <v/>
      </c>
      <c r="N727" s="148" t="str">
        <f>IF(AND(A727&lt;&gt;"",Schülerdaten!AI730&lt;&gt;""),IF(Schülerdaten!AI730=TRUE,INDEX(codeschart,MATCH(Schülerdaten!N730,libschart,0)),Schülerdaten!N730),"")</f>
        <v/>
      </c>
      <c r="O727" s="148" t="str">
        <f>IF(AND(A727&lt;&gt;"",Schülerdaten!O730&lt;&gt;""),Schülerdaten!O730,"")</f>
        <v/>
      </c>
      <c r="P727" s="148" t="str">
        <f>IF(AND(A727&lt;&gt;"",Schülerdaten!AK730&lt;&gt;""),IF(Schülerdaten!AK730=TRUE,INDEX(codeform,MATCH(Schülerdaten!P730,libform,0)),Schülerdaten!P730),"")</f>
        <v/>
      </c>
      <c r="Q727" s="148" t="str">
        <f>IF(AND(A727&lt;&gt;"",Schülerdaten!AL730&lt;&gt;""),IF(Schülerdaten!AL730=TRUE,INDEX(codespe,MATCH(Schülerdaten!Q730,libspe,0)),Schülerdaten!Q730),"")</f>
        <v/>
      </c>
      <c r="R727" s="148" t="str">
        <f>IF(AND(A727&lt;&gt;"",OR(Schülerdaten!AM730&lt;&gt;"",Schülerdaten!AT730=FALSE)),IF(Schülerdaten!AM730=TRUE,INDEX(codemp1,MATCH(Schülerdaten!R730,libmp1,0)),IF(Schülerdaten!AT730=FALSE,0,Schülerdaten!R730)),"")</f>
        <v/>
      </c>
      <c r="S727" s="148" t="str">
        <f t="shared" si="34"/>
        <v/>
      </c>
      <c r="T727" s="148" t="str">
        <f t="shared" si="35"/>
        <v/>
      </c>
      <c r="U727" s="148" t="str">
        <f>IF(AND(A727&lt;&gt;"",Schülerdaten!S730&lt;&gt;""),Schülerdaten!S730,"")</f>
        <v/>
      </c>
      <c r="V727" s="148" t="str">
        <f>IF(AND(A727&lt;&gt;"",Schülerdaten!T730&lt;&gt;""),Schülerdaten!T730,"")</f>
        <v/>
      </c>
      <c r="W727" s="148" t="str">
        <f>IF(AND(A727&lt;&gt;"",Schülerdaten!U730&lt;&gt;""),Schülerdaten!U730,"")</f>
        <v/>
      </c>
      <c r="X727" s="148" t="str">
        <f>IF(AND(A727&lt;&gt;"",Schülerdaten!V730&lt;&gt;""),Schülerdaten!V730,"")</f>
        <v/>
      </c>
      <c r="Y727" s="148" t="str">
        <f>IF(AND(A727&lt;&gt;"",Schülerdaten!W730&lt;&gt;""),Schülerdaten!W730,"")</f>
        <v/>
      </c>
      <c r="Z727" s="148" t="str">
        <f>IF(AND(A727&lt;&gt;"",Schülerdaten!X730&lt;&gt;""),Schülerdaten!X730,"")</f>
        <v/>
      </c>
    </row>
    <row r="728" spans="1:26" x14ac:dyDescent="0.2">
      <c r="A728" s="146" t="str">
        <f>IF(OR(Schülerdaten!$C731&lt;&gt;""),Schülerdaten!A731,"")</f>
        <v/>
      </c>
      <c r="B728" s="146" t="str">
        <f>IF(A728&lt;&gt;"",Schülerdaten!B731,"")</f>
        <v/>
      </c>
      <c r="C728" s="146" t="str">
        <f>IF(AND(A728&lt;&gt;"",Schülerdaten!F731&lt;&gt;""),IF(INDEX(codeclint,MATCH(Schülerdaten!F731,libclint,0))&lt;&gt;"",INDEX(codeclint,MATCH(Schülerdaten!F731,libclint,0)),""),"")</f>
        <v/>
      </c>
      <c r="D728" s="146" t="str">
        <f t="shared" si="33"/>
        <v/>
      </c>
      <c r="E728" s="146" t="str">
        <f>IF(A728&lt;&gt;"",IF(Schülerdaten!G731&lt;&gt;"",IF(Schülerdaten!AB731&lt;&gt;"",IF(Schülerdaten!G731="LOC.ID",CONCATENATE("LOC.",Schülerdaten!AU$5),Schülerdaten!G731),""),""),"")</f>
        <v/>
      </c>
      <c r="F728" s="146" t="str">
        <f>IF(A728&lt;&gt;"",IF(Schülerdaten!H731&lt;&gt;"",Schülerdaten!H731,""),"")</f>
        <v/>
      </c>
      <c r="G728" s="146" t="str">
        <f>IF(AND(A728&lt;&gt;"",Schülerdaten!AC731&lt;&gt;""),IF(Schülerdaten!AC731=TRUE,INDEX(codesex,MATCH(Schülerdaten!I731,libsex,0)),Schülerdaten!I731),"")</f>
        <v/>
      </c>
      <c r="H728" s="147" t="str">
        <f>IF(A728&lt;&gt;"",IF(Schülerdaten!J731&lt;&gt;"",Schülerdaten!J731,""),"")</f>
        <v/>
      </c>
      <c r="I728" s="148" t="str">
        <f>IF(AND(A728&lt;&gt;"",Schülerdaten!AE731&lt;&gt;""),IF(Schülerdaten!AE731=TRUE,INDEX(codenat,MATCH(Schülerdaten!K731,libnat,0)),Schülerdaten!K731),"")</f>
        <v/>
      </c>
      <c r="J728" s="148" t="str">
        <f>IF(AND(A728&lt;&gt;"",Schülerdaten!AF731&lt;&gt;""),IF(Schülerdaten!AF731=TRUE,INDEX(codelangue,MATCH(Schülerdaten!L731,liblangue,0)),Schülerdaten!L731),"")</f>
        <v/>
      </c>
      <c r="K728" s="148" t="str">
        <f>IF(AND(A728&lt;&gt;"",Schülerdaten!AH731&lt;&gt;""),IF(Schülerdaten!AH731=TRUE,IF(INDEX(codegem,MATCH(Schülerdaten!M731,libgem,0))&lt;8000,INDEX(codegem,MATCH(Schülerdaten!M731,libgem,0)),""),Schülerdaten!M731),"")</f>
        <v/>
      </c>
      <c r="L728" s="148" t="str">
        <f>IF(AND(A728&lt;&gt;"",Schülerdaten!AH731&lt;&gt;""),IF(Schülerdaten!AH731=TRUE,INDEX(codegemhist,MATCH(Schülerdaten!M731,libgem,0)),""),"")</f>
        <v/>
      </c>
      <c r="M728" s="148" t="str">
        <f>IF(AND(A728&lt;&gt;"",Schülerdaten!AH731&lt;&gt;""),IF(Schülerdaten!AH731=TRUE,IF(INDEX(codegem,MATCH(Schülerdaten!M731,libgem,0))&gt;=8000,INDEX(codegem,MATCH(Schülerdaten!M731,libgem,0)),""),Schülerdaten!M731),"")</f>
        <v/>
      </c>
      <c r="N728" s="148" t="str">
        <f>IF(AND(A728&lt;&gt;"",Schülerdaten!AI731&lt;&gt;""),IF(Schülerdaten!AI731=TRUE,INDEX(codeschart,MATCH(Schülerdaten!N731,libschart,0)),Schülerdaten!N731),"")</f>
        <v/>
      </c>
      <c r="O728" s="148" t="str">
        <f>IF(AND(A728&lt;&gt;"",Schülerdaten!O731&lt;&gt;""),Schülerdaten!O731,"")</f>
        <v/>
      </c>
      <c r="P728" s="148" t="str">
        <f>IF(AND(A728&lt;&gt;"",Schülerdaten!AK731&lt;&gt;""),IF(Schülerdaten!AK731=TRUE,INDEX(codeform,MATCH(Schülerdaten!P731,libform,0)),Schülerdaten!P731),"")</f>
        <v/>
      </c>
      <c r="Q728" s="148" t="str">
        <f>IF(AND(A728&lt;&gt;"",Schülerdaten!AL731&lt;&gt;""),IF(Schülerdaten!AL731=TRUE,INDEX(codespe,MATCH(Schülerdaten!Q731,libspe,0)),Schülerdaten!Q731),"")</f>
        <v/>
      </c>
      <c r="R728" s="148" t="str">
        <f>IF(AND(A728&lt;&gt;"",OR(Schülerdaten!AM731&lt;&gt;"",Schülerdaten!AT731=FALSE)),IF(Schülerdaten!AM731=TRUE,INDEX(codemp1,MATCH(Schülerdaten!R731,libmp1,0)),IF(Schülerdaten!AT731=FALSE,0,Schülerdaten!R731)),"")</f>
        <v/>
      </c>
      <c r="S728" s="148" t="str">
        <f t="shared" si="34"/>
        <v/>
      </c>
      <c r="T728" s="148" t="str">
        <f t="shared" si="35"/>
        <v/>
      </c>
      <c r="U728" s="148" t="str">
        <f>IF(AND(A728&lt;&gt;"",Schülerdaten!S731&lt;&gt;""),Schülerdaten!S731,"")</f>
        <v/>
      </c>
      <c r="V728" s="148" t="str">
        <f>IF(AND(A728&lt;&gt;"",Schülerdaten!T731&lt;&gt;""),Schülerdaten!T731,"")</f>
        <v/>
      </c>
      <c r="W728" s="148" t="str">
        <f>IF(AND(A728&lt;&gt;"",Schülerdaten!U731&lt;&gt;""),Schülerdaten!U731,"")</f>
        <v/>
      </c>
      <c r="X728" s="148" t="str">
        <f>IF(AND(A728&lt;&gt;"",Schülerdaten!V731&lt;&gt;""),Schülerdaten!V731,"")</f>
        <v/>
      </c>
      <c r="Y728" s="148" t="str">
        <f>IF(AND(A728&lt;&gt;"",Schülerdaten!W731&lt;&gt;""),Schülerdaten!W731,"")</f>
        <v/>
      </c>
      <c r="Z728" s="148" t="str">
        <f>IF(AND(A728&lt;&gt;"",Schülerdaten!X731&lt;&gt;""),Schülerdaten!X731,"")</f>
        <v/>
      </c>
    </row>
    <row r="729" spans="1:26" x14ac:dyDescent="0.2">
      <c r="A729" s="146" t="str">
        <f>IF(OR(Schülerdaten!$C732&lt;&gt;""),Schülerdaten!A732,"")</f>
        <v/>
      </c>
      <c r="B729" s="146" t="str">
        <f>IF(A729&lt;&gt;"",Schülerdaten!B732,"")</f>
        <v/>
      </c>
      <c r="C729" s="146" t="str">
        <f>IF(AND(A729&lt;&gt;"",Schülerdaten!F732&lt;&gt;""),IF(INDEX(codeclint,MATCH(Schülerdaten!F732,libclint,0))&lt;&gt;"",INDEX(codeclint,MATCH(Schülerdaten!F732,libclint,0)),""),"")</f>
        <v/>
      </c>
      <c r="D729" s="146" t="str">
        <f t="shared" si="33"/>
        <v/>
      </c>
      <c r="E729" s="146" t="str">
        <f>IF(A729&lt;&gt;"",IF(Schülerdaten!G732&lt;&gt;"",IF(Schülerdaten!AB732&lt;&gt;"",IF(Schülerdaten!G732="LOC.ID",CONCATENATE("LOC.",Schülerdaten!AU$5),Schülerdaten!G732),""),""),"")</f>
        <v/>
      </c>
      <c r="F729" s="146" t="str">
        <f>IF(A729&lt;&gt;"",IF(Schülerdaten!H732&lt;&gt;"",Schülerdaten!H732,""),"")</f>
        <v/>
      </c>
      <c r="G729" s="146" t="str">
        <f>IF(AND(A729&lt;&gt;"",Schülerdaten!AC732&lt;&gt;""),IF(Schülerdaten!AC732=TRUE,INDEX(codesex,MATCH(Schülerdaten!I732,libsex,0)),Schülerdaten!I732),"")</f>
        <v/>
      </c>
      <c r="H729" s="147" t="str">
        <f>IF(A729&lt;&gt;"",IF(Schülerdaten!J732&lt;&gt;"",Schülerdaten!J732,""),"")</f>
        <v/>
      </c>
      <c r="I729" s="148" t="str">
        <f>IF(AND(A729&lt;&gt;"",Schülerdaten!AE732&lt;&gt;""),IF(Schülerdaten!AE732=TRUE,INDEX(codenat,MATCH(Schülerdaten!K732,libnat,0)),Schülerdaten!K732),"")</f>
        <v/>
      </c>
      <c r="J729" s="148" t="str">
        <f>IF(AND(A729&lt;&gt;"",Schülerdaten!AF732&lt;&gt;""),IF(Schülerdaten!AF732=TRUE,INDEX(codelangue,MATCH(Schülerdaten!L732,liblangue,0)),Schülerdaten!L732),"")</f>
        <v/>
      </c>
      <c r="K729" s="148" t="str">
        <f>IF(AND(A729&lt;&gt;"",Schülerdaten!AH732&lt;&gt;""),IF(Schülerdaten!AH732=TRUE,IF(INDEX(codegem,MATCH(Schülerdaten!M732,libgem,0))&lt;8000,INDEX(codegem,MATCH(Schülerdaten!M732,libgem,0)),""),Schülerdaten!M732),"")</f>
        <v/>
      </c>
      <c r="L729" s="148" t="str">
        <f>IF(AND(A729&lt;&gt;"",Schülerdaten!AH732&lt;&gt;""),IF(Schülerdaten!AH732=TRUE,INDEX(codegemhist,MATCH(Schülerdaten!M732,libgem,0)),""),"")</f>
        <v/>
      </c>
      <c r="M729" s="148" t="str">
        <f>IF(AND(A729&lt;&gt;"",Schülerdaten!AH732&lt;&gt;""),IF(Schülerdaten!AH732=TRUE,IF(INDEX(codegem,MATCH(Schülerdaten!M732,libgem,0))&gt;=8000,INDEX(codegem,MATCH(Schülerdaten!M732,libgem,0)),""),Schülerdaten!M732),"")</f>
        <v/>
      </c>
      <c r="N729" s="148" t="str">
        <f>IF(AND(A729&lt;&gt;"",Schülerdaten!AI732&lt;&gt;""),IF(Schülerdaten!AI732=TRUE,INDEX(codeschart,MATCH(Schülerdaten!N732,libschart,0)),Schülerdaten!N732),"")</f>
        <v/>
      </c>
      <c r="O729" s="148" t="str">
        <f>IF(AND(A729&lt;&gt;"",Schülerdaten!O732&lt;&gt;""),Schülerdaten!O732,"")</f>
        <v/>
      </c>
      <c r="P729" s="148" t="str">
        <f>IF(AND(A729&lt;&gt;"",Schülerdaten!AK732&lt;&gt;""),IF(Schülerdaten!AK732=TRUE,INDEX(codeform,MATCH(Schülerdaten!P732,libform,0)),Schülerdaten!P732),"")</f>
        <v/>
      </c>
      <c r="Q729" s="148" t="str">
        <f>IF(AND(A729&lt;&gt;"",Schülerdaten!AL732&lt;&gt;""),IF(Schülerdaten!AL732=TRUE,INDEX(codespe,MATCH(Schülerdaten!Q732,libspe,0)),Schülerdaten!Q732),"")</f>
        <v/>
      </c>
      <c r="R729" s="148" t="str">
        <f>IF(AND(A729&lt;&gt;"",OR(Schülerdaten!AM732&lt;&gt;"",Schülerdaten!AT732=FALSE)),IF(Schülerdaten!AM732=TRUE,INDEX(codemp1,MATCH(Schülerdaten!R732,libmp1,0)),IF(Schülerdaten!AT732=FALSE,0,Schülerdaten!R732)),"")</f>
        <v/>
      </c>
      <c r="S729" s="148" t="str">
        <f t="shared" si="34"/>
        <v/>
      </c>
      <c r="T729" s="148" t="str">
        <f t="shared" si="35"/>
        <v/>
      </c>
      <c r="U729" s="148" t="str">
        <f>IF(AND(A729&lt;&gt;"",Schülerdaten!S732&lt;&gt;""),Schülerdaten!S732,"")</f>
        <v/>
      </c>
      <c r="V729" s="148" t="str">
        <f>IF(AND(A729&lt;&gt;"",Schülerdaten!T732&lt;&gt;""),Schülerdaten!T732,"")</f>
        <v/>
      </c>
      <c r="W729" s="148" t="str">
        <f>IF(AND(A729&lt;&gt;"",Schülerdaten!U732&lt;&gt;""),Schülerdaten!U732,"")</f>
        <v/>
      </c>
      <c r="X729" s="148" t="str">
        <f>IF(AND(A729&lt;&gt;"",Schülerdaten!V732&lt;&gt;""),Schülerdaten!V732,"")</f>
        <v/>
      </c>
      <c r="Y729" s="148" t="str">
        <f>IF(AND(A729&lt;&gt;"",Schülerdaten!W732&lt;&gt;""),Schülerdaten!W732,"")</f>
        <v/>
      </c>
      <c r="Z729" s="148" t="str">
        <f>IF(AND(A729&lt;&gt;"",Schülerdaten!X732&lt;&gt;""),Schülerdaten!X732,"")</f>
        <v/>
      </c>
    </row>
    <row r="730" spans="1:26" x14ac:dyDescent="0.2">
      <c r="A730" s="146" t="str">
        <f>IF(OR(Schülerdaten!$C733&lt;&gt;""),Schülerdaten!A733,"")</f>
        <v/>
      </c>
      <c r="B730" s="146" t="str">
        <f>IF(A730&lt;&gt;"",Schülerdaten!B733,"")</f>
        <v/>
      </c>
      <c r="C730" s="146" t="str">
        <f>IF(AND(A730&lt;&gt;"",Schülerdaten!F733&lt;&gt;""),IF(INDEX(codeclint,MATCH(Schülerdaten!F733,libclint,0))&lt;&gt;"",INDEX(codeclint,MATCH(Schülerdaten!F733,libclint,0)),""),"")</f>
        <v/>
      </c>
      <c r="D730" s="146" t="str">
        <f t="shared" si="33"/>
        <v/>
      </c>
      <c r="E730" s="146" t="str">
        <f>IF(A730&lt;&gt;"",IF(Schülerdaten!G733&lt;&gt;"",IF(Schülerdaten!AB733&lt;&gt;"",IF(Schülerdaten!G733="LOC.ID",CONCATENATE("LOC.",Schülerdaten!AU$5),Schülerdaten!G733),""),""),"")</f>
        <v/>
      </c>
      <c r="F730" s="146" t="str">
        <f>IF(A730&lt;&gt;"",IF(Schülerdaten!H733&lt;&gt;"",Schülerdaten!H733,""),"")</f>
        <v/>
      </c>
      <c r="G730" s="146" t="str">
        <f>IF(AND(A730&lt;&gt;"",Schülerdaten!AC733&lt;&gt;""),IF(Schülerdaten!AC733=TRUE,INDEX(codesex,MATCH(Schülerdaten!I733,libsex,0)),Schülerdaten!I733),"")</f>
        <v/>
      </c>
      <c r="H730" s="147" t="str">
        <f>IF(A730&lt;&gt;"",IF(Schülerdaten!J733&lt;&gt;"",Schülerdaten!J733,""),"")</f>
        <v/>
      </c>
      <c r="I730" s="148" t="str">
        <f>IF(AND(A730&lt;&gt;"",Schülerdaten!AE733&lt;&gt;""),IF(Schülerdaten!AE733=TRUE,INDEX(codenat,MATCH(Schülerdaten!K733,libnat,0)),Schülerdaten!K733),"")</f>
        <v/>
      </c>
      <c r="J730" s="148" t="str">
        <f>IF(AND(A730&lt;&gt;"",Schülerdaten!AF733&lt;&gt;""),IF(Schülerdaten!AF733=TRUE,INDEX(codelangue,MATCH(Schülerdaten!L733,liblangue,0)),Schülerdaten!L733),"")</f>
        <v/>
      </c>
      <c r="K730" s="148" t="str">
        <f>IF(AND(A730&lt;&gt;"",Schülerdaten!AH733&lt;&gt;""),IF(Schülerdaten!AH733=TRUE,IF(INDEX(codegem,MATCH(Schülerdaten!M733,libgem,0))&lt;8000,INDEX(codegem,MATCH(Schülerdaten!M733,libgem,0)),""),Schülerdaten!M733),"")</f>
        <v/>
      </c>
      <c r="L730" s="148" t="str">
        <f>IF(AND(A730&lt;&gt;"",Schülerdaten!AH733&lt;&gt;""),IF(Schülerdaten!AH733=TRUE,INDEX(codegemhist,MATCH(Schülerdaten!M733,libgem,0)),""),"")</f>
        <v/>
      </c>
      <c r="M730" s="148" t="str">
        <f>IF(AND(A730&lt;&gt;"",Schülerdaten!AH733&lt;&gt;""),IF(Schülerdaten!AH733=TRUE,IF(INDEX(codegem,MATCH(Schülerdaten!M733,libgem,0))&gt;=8000,INDEX(codegem,MATCH(Schülerdaten!M733,libgem,0)),""),Schülerdaten!M733),"")</f>
        <v/>
      </c>
      <c r="N730" s="148" t="str">
        <f>IF(AND(A730&lt;&gt;"",Schülerdaten!AI733&lt;&gt;""),IF(Schülerdaten!AI733=TRUE,INDEX(codeschart,MATCH(Schülerdaten!N733,libschart,0)),Schülerdaten!N733),"")</f>
        <v/>
      </c>
      <c r="O730" s="148" t="str">
        <f>IF(AND(A730&lt;&gt;"",Schülerdaten!O733&lt;&gt;""),Schülerdaten!O733,"")</f>
        <v/>
      </c>
      <c r="P730" s="148" t="str">
        <f>IF(AND(A730&lt;&gt;"",Schülerdaten!AK733&lt;&gt;""),IF(Schülerdaten!AK733=TRUE,INDEX(codeform,MATCH(Schülerdaten!P733,libform,0)),Schülerdaten!P733),"")</f>
        <v/>
      </c>
      <c r="Q730" s="148" t="str">
        <f>IF(AND(A730&lt;&gt;"",Schülerdaten!AL733&lt;&gt;""),IF(Schülerdaten!AL733=TRUE,INDEX(codespe,MATCH(Schülerdaten!Q733,libspe,0)),Schülerdaten!Q733),"")</f>
        <v/>
      </c>
      <c r="R730" s="148" t="str">
        <f>IF(AND(A730&lt;&gt;"",OR(Schülerdaten!AM733&lt;&gt;"",Schülerdaten!AT733=FALSE)),IF(Schülerdaten!AM733=TRUE,INDEX(codemp1,MATCH(Schülerdaten!R733,libmp1,0)),IF(Schülerdaten!AT733=FALSE,0,Schülerdaten!R733)),"")</f>
        <v/>
      </c>
      <c r="S730" s="148" t="str">
        <f t="shared" si="34"/>
        <v/>
      </c>
      <c r="T730" s="148" t="str">
        <f t="shared" si="35"/>
        <v/>
      </c>
      <c r="U730" s="148" t="str">
        <f>IF(AND(A730&lt;&gt;"",Schülerdaten!S733&lt;&gt;""),Schülerdaten!S733,"")</f>
        <v/>
      </c>
      <c r="V730" s="148" t="str">
        <f>IF(AND(A730&lt;&gt;"",Schülerdaten!T733&lt;&gt;""),Schülerdaten!T733,"")</f>
        <v/>
      </c>
      <c r="W730" s="148" t="str">
        <f>IF(AND(A730&lt;&gt;"",Schülerdaten!U733&lt;&gt;""),Schülerdaten!U733,"")</f>
        <v/>
      </c>
      <c r="X730" s="148" t="str">
        <f>IF(AND(A730&lt;&gt;"",Schülerdaten!V733&lt;&gt;""),Schülerdaten!V733,"")</f>
        <v/>
      </c>
      <c r="Y730" s="148" t="str">
        <f>IF(AND(A730&lt;&gt;"",Schülerdaten!W733&lt;&gt;""),Schülerdaten!W733,"")</f>
        <v/>
      </c>
      <c r="Z730" s="148" t="str">
        <f>IF(AND(A730&lt;&gt;"",Schülerdaten!X733&lt;&gt;""),Schülerdaten!X733,"")</f>
        <v/>
      </c>
    </row>
    <row r="731" spans="1:26" x14ac:dyDescent="0.2">
      <c r="A731" s="146" t="str">
        <f>IF(OR(Schülerdaten!$C734&lt;&gt;""),Schülerdaten!A734,"")</f>
        <v/>
      </c>
      <c r="B731" s="146" t="str">
        <f>IF(A731&lt;&gt;"",Schülerdaten!B734,"")</f>
        <v/>
      </c>
      <c r="C731" s="146" t="str">
        <f>IF(AND(A731&lt;&gt;"",Schülerdaten!F734&lt;&gt;""),IF(INDEX(codeclint,MATCH(Schülerdaten!F734,libclint,0))&lt;&gt;"",INDEX(codeclint,MATCH(Schülerdaten!F734,libclint,0)),""),"")</f>
        <v/>
      </c>
      <c r="D731" s="146" t="str">
        <f t="shared" si="33"/>
        <v/>
      </c>
      <c r="E731" s="146" t="str">
        <f>IF(A731&lt;&gt;"",IF(Schülerdaten!G734&lt;&gt;"",IF(Schülerdaten!AB734&lt;&gt;"",IF(Schülerdaten!G734="LOC.ID",CONCATENATE("LOC.",Schülerdaten!AU$5),Schülerdaten!G734),""),""),"")</f>
        <v/>
      </c>
      <c r="F731" s="146" t="str">
        <f>IF(A731&lt;&gt;"",IF(Schülerdaten!H734&lt;&gt;"",Schülerdaten!H734,""),"")</f>
        <v/>
      </c>
      <c r="G731" s="146" t="str">
        <f>IF(AND(A731&lt;&gt;"",Schülerdaten!AC734&lt;&gt;""),IF(Schülerdaten!AC734=TRUE,INDEX(codesex,MATCH(Schülerdaten!I734,libsex,0)),Schülerdaten!I734),"")</f>
        <v/>
      </c>
      <c r="H731" s="147" t="str">
        <f>IF(A731&lt;&gt;"",IF(Schülerdaten!J734&lt;&gt;"",Schülerdaten!J734,""),"")</f>
        <v/>
      </c>
      <c r="I731" s="148" t="str">
        <f>IF(AND(A731&lt;&gt;"",Schülerdaten!AE734&lt;&gt;""),IF(Schülerdaten!AE734=TRUE,INDEX(codenat,MATCH(Schülerdaten!K734,libnat,0)),Schülerdaten!K734),"")</f>
        <v/>
      </c>
      <c r="J731" s="148" t="str">
        <f>IF(AND(A731&lt;&gt;"",Schülerdaten!AF734&lt;&gt;""),IF(Schülerdaten!AF734=TRUE,INDEX(codelangue,MATCH(Schülerdaten!L734,liblangue,0)),Schülerdaten!L734),"")</f>
        <v/>
      </c>
      <c r="K731" s="148" t="str">
        <f>IF(AND(A731&lt;&gt;"",Schülerdaten!AH734&lt;&gt;""),IF(Schülerdaten!AH734=TRUE,IF(INDEX(codegem,MATCH(Schülerdaten!M734,libgem,0))&lt;8000,INDEX(codegem,MATCH(Schülerdaten!M734,libgem,0)),""),Schülerdaten!M734),"")</f>
        <v/>
      </c>
      <c r="L731" s="148" t="str">
        <f>IF(AND(A731&lt;&gt;"",Schülerdaten!AH734&lt;&gt;""),IF(Schülerdaten!AH734=TRUE,INDEX(codegemhist,MATCH(Schülerdaten!M734,libgem,0)),""),"")</f>
        <v/>
      </c>
      <c r="M731" s="148" t="str">
        <f>IF(AND(A731&lt;&gt;"",Schülerdaten!AH734&lt;&gt;""),IF(Schülerdaten!AH734=TRUE,IF(INDEX(codegem,MATCH(Schülerdaten!M734,libgem,0))&gt;=8000,INDEX(codegem,MATCH(Schülerdaten!M734,libgem,0)),""),Schülerdaten!M734),"")</f>
        <v/>
      </c>
      <c r="N731" s="148" t="str">
        <f>IF(AND(A731&lt;&gt;"",Schülerdaten!AI734&lt;&gt;""),IF(Schülerdaten!AI734=TRUE,INDEX(codeschart,MATCH(Schülerdaten!N734,libschart,0)),Schülerdaten!N734),"")</f>
        <v/>
      </c>
      <c r="O731" s="148" t="str">
        <f>IF(AND(A731&lt;&gt;"",Schülerdaten!O734&lt;&gt;""),Schülerdaten!O734,"")</f>
        <v/>
      </c>
      <c r="P731" s="148" t="str">
        <f>IF(AND(A731&lt;&gt;"",Schülerdaten!AK734&lt;&gt;""),IF(Schülerdaten!AK734=TRUE,INDEX(codeform,MATCH(Schülerdaten!P734,libform,0)),Schülerdaten!P734),"")</f>
        <v/>
      </c>
      <c r="Q731" s="148" t="str">
        <f>IF(AND(A731&lt;&gt;"",Schülerdaten!AL734&lt;&gt;""),IF(Schülerdaten!AL734=TRUE,INDEX(codespe,MATCH(Schülerdaten!Q734,libspe,0)),Schülerdaten!Q734),"")</f>
        <v/>
      </c>
      <c r="R731" s="148" t="str">
        <f>IF(AND(A731&lt;&gt;"",OR(Schülerdaten!AM734&lt;&gt;"",Schülerdaten!AT734=FALSE)),IF(Schülerdaten!AM734=TRUE,INDEX(codemp1,MATCH(Schülerdaten!R734,libmp1,0)),IF(Schülerdaten!AT734=FALSE,0,Schülerdaten!R734)),"")</f>
        <v/>
      </c>
      <c r="S731" s="148" t="str">
        <f t="shared" si="34"/>
        <v/>
      </c>
      <c r="T731" s="148" t="str">
        <f t="shared" si="35"/>
        <v/>
      </c>
      <c r="U731" s="148" t="str">
        <f>IF(AND(A731&lt;&gt;"",Schülerdaten!S734&lt;&gt;""),Schülerdaten!S734,"")</f>
        <v/>
      </c>
      <c r="V731" s="148" t="str">
        <f>IF(AND(A731&lt;&gt;"",Schülerdaten!T734&lt;&gt;""),Schülerdaten!T734,"")</f>
        <v/>
      </c>
      <c r="W731" s="148" t="str">
        <f>IF(AND(A731&lt;&gt;"",Schülerdaten!U734&lt;&gt;""),Schülerdaten!U734,"")</f>
        <v/>
      </c>
      <c r="X731" s="148" t="str">
        <f>IF(AND(A731&lt;&gt;"",Schülerdaten!V734&lt;&gt;""),Schülerdaten!V734,"")</f>
        <v/>
      </c>
      <c r="Y731" s="148" t="str">
        <f>IF(AND(A731&lt;&gt;"",Schülerdaten!W734&lt;&gt;""),Schülerdaten!W734,"")</f>
        <v/>
      </c>
      <c r="Z731" s="148" t="str">
        <f>IF(AND(A731&lt;&gt;"",Schülerdaten!X734&lt;&gt;""),Schülerdaten!X734,"")</f>
        <v/>
      </c>
    </row>
    <row r="732" spans="1:26" x14ac:dyDescent="0.2">
      <c r="A732" s="146" t="str">
        <f>IF(OR(Schülerdaten!$C735&lt;&gt;""),Schülerdaten!A735,"")</f>
        <v/>
      </c>
      <c r="B732" s="146" t="str">
        <f>IF(A732&lt;&gt;"",Schülerdaten!B735,"")</f>
        <v/>
      </c>
      <c r="C732" s="146" t="str">
        <f>IF(AND(A732&lt;&gt;"",Schülerdaten!F735&lt;&gt;""),IF(INDEX(codeclint,MATCH(Schülerdaten!F735,libclint,0))&lt;&gt;"",INDEX(codeclint,MATCH(Schülerdaten!F735,libclint,0)),""),"")</f>
        <v/>
      </c>
      <c r="D732" s="146" t="str">
        <f t="shared" si="33"/>
        <v/>
      </c>
      <c r="E732" s="146" t="str">
        <f>IF(A732&lt;&gt;"",IF(Schülerdaten!G735&lt;&gt;"",IF(Schülerdaten!AB735&lt;&gt;"",IF(Schülerdaten!G735="LOC.ID",CONCATENATE("LOC.",Schülerdaten!AU$5),Schülerdaten!G735),""),""),"")</f>
        <v/>
      </c>
      <c r="F732" s="146" t="str">
        <f>IF(A732&lt;&gt;"",IF(Schülerdaten!H735&lt;&gt;"",Schülerdaten!H735,""),"")</f>
        <v/>
      </c>
      <c r="G732" s="146" t="str">
        <f>IF(AND(A732&lt;&gt;"",Schülerdaten!AC735&lt;&gt;""),IF(Schülerdaten!AC735=TRUE,INDEX(codesex,MATCH(Schülerdaten!I735,libsex,0)),Schülerdaten!I735),"")</f>
        <v/>
      </c>
      <c r="H732" s="147" t="str">
        <f>IF(A732&lt;&gt;"",IF(Schülerdaten!J735&lt;&gt;"",Schülerdaten!J735,""),"")</f>
        <v/>
      </c>
      <c r="I732" s="148" t="str">
        <f>IF(AND(A732&lt;&gt;"",Schülerdaten!AE735&lt;&gt;""),IF(Schülerdaten!AE735=TRUE,INDEX(codenat,MATCH(Schülerdaten!K735,libnat,0)),Schülerdaten!K735),"")</f>
        <v/>
      </c>
      <c r="J732" s="148" t="str">
        <f>IF(AND(A732&lt;&gt;"",Schülerdaten!AF735&lt;&gt;""),IF(Schülerdaten!AF735=TRUE,INDEX(codelangue,MATCH(Schülerdaten!L735,liblangue,0)),Schülerdaten!L735),"")</f>
        <v/>
      </c>
      <c r="K732" s="148" t="str">
        <f>IF(AND(A732&lt;&gt;"",Schülerdaten!AH735&lt;&gt;""),IF(Schülerdaten!AH735=TRUE,IF(INDEX(codegem,MATCH(Schülerdaten!M735,libgem,0))&lt;8000,INDEX(codegem,MATCH(Schülerdaten!M735,libgem,0)),""),Schülerdaten!M735),"")</f>
        <v/>
      </c>
      <c r="L732" s="148" t="str">
        <f>IF(AND(A732&lt;&gt;"",Schülerdaten!AH735&lt;&gt;""),IF(Schülerdaten!AH735=TRUE,INDEX(codegemhist,MATCH(Schülerdaten!M735,libgem,0)),""),"")</f>
        <v/>
      </c>
      <c r="M732" s="148" t="str">
        <f>IF(AND(A732&lt;&gt;"",Schülerdaten!AH735&lt;&gt;""),IF(Schülerdaten!AH735=TRUE,IF(INDEX(codegem,MATCH(Schülerdaten!M735,libgem,0))&gt;=8000,INDEX(codegem,MATCH(Schülerdaten!M735,libgem,0)),""),Schülerdaten!M735),"")</f>
        <v/>
      </c>
      <c r="N732" s="148" t="str">
        <f>IF(AND(A732&lt;&gt;"",Schülerdaten!AI735&lt;&gt;""),IF(Schülerdaten!AI735=TRUE,INDEX(codeschart,MATCH(Schülerdaten!N735,libschart,0)),Schülerdaten!N735),"")</f>
        <v/>
      </c>
      <c r="O732" s="148" t="str">
        <f>IF(AND(A732&lt;&gt;"",Schülerdaten!O735&lt;&gt;""),Schülerdaten!O735,"")</f>
        <v/>
      </c>
      <c r="P732" s="148" t="str">
        <f>IF(AND(A732&lt;&gt;"",Schülerdaten!AK735&lt;&gt;""),IF(Schülerdaten!AK735=TRUE,INDEX(codeform,MATCH(Schülerdaten!P735,libform,0)),Schülerdaten!P735),"")</f>
        <v/>
      </c>
      <c r="Q732" s="148" t="str">
        <f>IF(AND(A732&lt;&gt;"",Schülerdaten!AL735&lt;&gt;""),IF(Schülerdaten!AL735=TRUE,INDEX(codespe,MATCH(Schülerdaten!Q735,libspe,0)),Schülerdaten!Q735),"")</f>
        <v/>
      </c>
      <c r="R732" s="148" t="str">
        <f>IF(AND(A732&lt;&gt;"",OR(Schülerdaten!AM735&lt;&gt;"",Schülerdaten!AT735=FALSE)),IF(Schülerdaten!AM735=TRUE,INDEX(codemp1,MATCH(Schülerdaten!R735,libmp1,0)),IF(Schülerdaten!AT735=FALSE,0,Schülerdaten!R735)),"")</f>
        <v/>
      </c>
      <c r="S732" s="148" t="str">
        <f t="shared" si="34"/>
        <v/>
      </c>
      <c r="T732" s="148" t="str">
        <f t="shared" si="35"/>
        <v/>
      </c>
      <c r="U732" s="148" t="str">
        <f>IF(AND(A732&lt;&gt;"",Schülerdaten!S735&lt;&gt;""),Schülerdaten!S735,"")</f>
        <v/>
      </c>
      <c r="V732" s="148" t="str">
        <f>IF(AND(A732&lt;&gt;"",Schülerdaten!T735&lt;&gt;""),Schülerdaten!T735,"")</f>
        <v/>
      </c>
      <c r="W732" s="148" t="str">
        <f>IF(AND(A732&lt;&gt;"",Schülerdaten!U735&lt;&gt;""),Schülerdaten!U735,"")</f>
        <v/>
      </c>
      <c r="X732" s="148" t="str">
        <f>IF(AND(A732&lt;&gt;"",Schülerdaten!V735&lt;&gt;""),Schülerdaten!V735,"")</f>
        <v/>
      </c>
      <c r="Y732" s="148" t="str">
        <f>IF(AND(A732&lt;&gt;"",Schülerdaten!W735&lt;&gt;""),Schülerdaten!W735,"")</f>
        <v/>
      </c>
      <c r="Z732" s="148" t="str">
        <f>IF(AND(A732&lt;&gt;"",Schülerdaten!X735&lt;&gt;""),Schülerdaten!X735,"")</f>
        <v/>
      </c>
    </row>
    <row r="733" spans="1:26" x14ac:dyDescent="0.2">
      <c r="A733" s="146" t="str">
        <f>IF(OR(Schülerdaten!$C736&lt;&gt;""),Schülerdaten!A736,"")</f>
        <v/>
      </c>
      <c r="B733" s="146" t="str">
        <f>IF(A733&lt;&gt;"",Schülerdaten!B736,"")</f>
        <v/>
      </c>
      <c r="C733" s="146" t="str">
        <f>IF(AND(A733&lt;&gt;"",Schülerdaten!F736&lt;&gt;""),IF(INDEX(codeclint,MATCH(Schülerdaten!F736,libclint,0))&lt;&gt;"",INDEX(codeclint,MATCH(Schülerdaten!F736,libclint,0)),""),"")</f>
        <v/>
      </c>
      <c r="D733" s="146" t="str">
        <f t="shared" si="33"/>
        <v/>
      </c>
      <c r="E733" s="146" t="str">
        <f>IF(A733&lt;&gt;"",IF(Schülerdaten!G736&lt;&gt;"",IF(Schülerdaten!AB736&lt;&gt;"",IF(Schülerdaten!G736="LOC.ID",CONCATENATE("LOC.",Schülerdaten!AU$5),Schülerdaten!G736),""),""),"")</f>
        <v/>
      </c>
      <c r="F733" s="146" t="str">
        <f>IF(A733&lt;&gt;"",IF(Schülerdaten!H736&lt;&gt;"",Schülerdaten!H736,""),"")</f>
        <v/>
      </c>
      <c r="G733" s="146" t="str">
        <f>IF(AND(A733&lt;&gt;"",Schülerdaten!AC736&lt;&gt;""),IF(Schülerdaten!AC736=TRUE,INDEX(codesex,MATCH(Schülerdaten!I736,libsex,0)),Schülerdaten!I736),"")</f>
        <v/>
      </c>
      <c r="H733" s="147" t="str">
        <f>IF(A733&lt;&gt;"",IF(Schülerdaten!J736&lt;&gt;"",Schülerdaten!J736,""),"")</f>
        <v/>
      </c>
      <c r="I733" s="148" t="str">
        <f>IF(AND(A733&lt;&gt;"",Schülerdaten!AE736&lt;&gt;""),IF(Schülerdaten!AE736=TRUE,INDEX(codenat,MATCH(Schülerdaten!K736,libnat,0)),Schülerdaten!K736),"")</f>
        <v/>
      </c>
      <c r="J733" s="148" t="str">
        <f>IF(AND(A733&lt;&gt;"",Schülerdaten!AF736&lt;&gt;""),IF(Schülerdaten!AF736=TRUE,INDEX(codelangue,MATCH(Schülerdaten!L736,liblangue,0)),Schülerdaten!L736),"")</f>
        <v/>
      </c>
      <c r="K733" s="148" t="str">
        <f>IF(AND(A733&lt;&gt;"",Schülerdaten!AH736&lt;&gt;""),IF(Schülerdaten!AH736=TRUE,IF(INDEX(codegem,MATCH(Schülerdaten!M736,libgem,0))&lt;8000,INDEX(codegem,MATCH(Schülerdaten!M736,libgem,0)),""),Schülerdaten!M736),"")</f>
        <v/>
      </c>
      <c r="L733" s="148" t="str">
        <f>IF(AND(A733&lt;&gt;"",Schülerdaten!AH736&lt;&gt;""),IF(Schülerdaten!AH736=TRUE,INDEX(codegemhist,MATCH(Schülerdaten!M736,libgem,0)),""),"")</f>
        <v/>
      </c>
      <c r="M733" s="148" t="str">
        <f>IF(AND(A733&lt;&gt;"",Schülerdaten!AH736&lt;&gt;""),IF(Schülerdaten!AH736=TRUE,IF(INDEX(codegem,MATCH(Schülerdaten!M736,libgem,0))&gt;=8000,INDEX(codegem,MATCH(Schülerdaten!M736,libgem,0)),""),Schülerdaten!M736),"")</f>
        <v/>
      </c>
      <c r="N733" s="148" t="str">
        <f>IF(AND(A733&lt;&gt;"",Schülerdaten!AI736&lt;&gt;""),IF(Schülerdaten!AI736=TRUE,INDEX(codeschart,MATCH(Schülerdaten!N736,libschart,0)),Schülerdaten!N736),"")</f>
        <v/>
      </c>
      <c r="O733" s="148" t="str">
        <f>IF(AND(A733&lt;&gt;"",Schülerdaten!O736&lt;&gt;""),Schülerdaten!O736,"")</f>
        <v/>
      </c>
      <c r="P733" s="148" t="str">
        <f>IF(AND(A733&lt;&gt;"",Schülerdaten!AK736&lt;&gt;""),IF(Schülerdaten!AK736=TRUE,INDEX(codeform,MATCH(Schülerdaten!P736,libform,0)),Schülerdaten!P736),"")</f>
        <v/>
      </c>
      <c r="Q733" s="148" t="str">
        <f>IF(AND(A733&lt;&gt;"",Schülerdaten!AL736&lt;&gt;""),IF(Schülerdaten!AL736=TRUE,INDEX(codespe,MATCH(Schülerdaten!Q736,libspe,0)),Schülerdaten!Q736),"")</f>
        <v/>
      </c>
      <c r="R733" s="148" t="str">
        <f>IF(AND(A733&lt;&gt;"",OR(Schülerdaten!AM736&lt;&gt;"",Schülerdaten!AT736=FALSE)),IF(Schülerdaten!AM736=TRUE,INDEX(codemp1,MATCH(Schülerdaten!R736,libmp1,0)),IF(Schülerdaten!AT736=FALSE,0,Schülerdaten!R736)),"")</f>
        <v/>
      </c>
      <c r="S733" s="148" t="str">
        <f t="shared" si="34"/>
        <v/>
      </c>
      <c r="T733" s="148" t="str">
        <f t="shared" si="35"/>
        <v/>
      </c>
      <c r="U733" s="148" t="str">
        <f>IF(AND(A733&lt;&gt;"",Schülerdaten!S736&lt;&gt;""),Schülerdaten!S736,"")</f>
        <v/>
      </c>
      <c r="V733" s="148" t="str">
        <f>IF(AND(A733&lt;&gt;"",Schülerdaten!T736&lt;&gt;""),Schülerdaten!T736,"")</f>
        <v/>
      </c>
      <c r="W733" s="148" t="str">
        <f>IF(AND(A733&lt;&gt;"",Schülerdaten!U736&lt;&gt;""),Schülerdaten!U736,"")</f>
        <v/>
      </c>
      <c r="X733" s="148" t="str">
        <f>IF(AND(A733&lt;&gt;"",Schülerdaten!V736&lt;&gt;""),Schülerdaten!V736,"")</f>
        <v/>
      </c>
      <c r="Y733" s="148" t="str">
        <f>IF(AND(A733&lt;&gt;"",Schülerdaten!W736&lt;&gt;""),Schülerdaten!W736,"")</f>
        <v/>
      </c>
      <c r="Z733" s="148" t="str">
        <f>IF(AND(A733&lt;&gt;"",Schülerdaten!X736&lt;&gt;""),Schülerdaten!X736,"")</f>
        <v/>
      </c>
    </row>
    <row r="734" spans="1:26" x14ac:dyDescent="0.2">
      <c r="A734" s="146" t="str">
        <f>IF(OR(Schülerdaten!$C737&lt;&gt;""),Schülerdaten!A737,"")</f>
        <v/>
      </c>
      <c r="B734" s="146" t="str">
        <f>IF(A734&lt;&gt;"",Schülerdaten!B737,"")</f>
        <v/>
      </c>
      <c r="C734" s="146" t="str">
        <f>IF(AND(A734&lt;&gt;"",Schülerdaten!F737&lt;&gt;""),IF(INDEX(codeclint,MATCH(Schülerdaten!F737,libclint,0))&lt;&gt;"",INDEX(codeclint,MATCH(Schülerdaten!F737,libclint,0)),""),"")</f>
        <v/>
      </c>
      <c r="D734" s="146" t="str">
        <f t="shared" si="33"/>
        <v/>
      </c>
      <c r="E734" s="146" t="str">
        <f>IF(A734&lt;&gt;"",IF(Schülerdaten!G737&lt;&gt;"",IF(Schülerdaten!AB737&lt;&gt;"",IF(Schülerdaten!G737="LOC.ID",CONCATENATE("LOC.",Schülerdaten!AU$5),Schülerdaten!G737),""),""),"")</f>
        <v/>
      </c>
      <c r="F734" s="146" t="str">
        <f>IF(A734&lt;&gt;"",IF(Schülerdaten!H737&lt;&gt;"",Schülerdaten!H737,""),"")</f>
        <v/>
      </c>
      <c r="G734" s="146" t="str">
        <f>IF(AND(A734&lt;&gt;"",Schülerdaten!AC737&lt;&gt;""),IF(Schülerdaten!AC737=TRUE,INDEX(codesex,MATCH(Schülerdaten!I737,libsex,0)),Schülerdaten!I737),"")</f>
        <v/>
      </c>
      <c r="H734" s="147" t="str">
        <f>IF(A734&lt;&gt;"",IF(Schülerdaten!J737&lt;&gt;"",Schülerdaten!J737,""),"")</f>
        <v/>
      </c>
      <c r="I734" s="148" t="str">
        <f>IF(AND(A734&lt;&gt;"",Schülerdaten!AE737&lt;&gt;""),IF(Schülerdaten!AE737=TRUE,INDEX(codenat,MATCH(Schülerdaten!K737,libnat,0)),Schülerdaten!K737),"")</f>
        <v/>
      </c>
      <c r="J734" s="148" t="str">
        <f>IF(AND(A734&lt;&gt;"",Schülerdaten!AF737&lt;&gt;""),IF(Schülerdaten!AF737=TRUE,INDEX(codelangue,MATCH(Schülerdaten!L737,liblangue,0)),Schülerdaten!L737),"")</f>
        <v/>
      </c>
      <c r="K734" s="148" t="str">
        <f>IF(AND(A734&lt;&gt;"",Schülerdaten!AH737&lt;&gt;""),IF(Schülerdaten!AH737=TRUE,IF(INDEX(codegem,MATCH(Schülerdaten!M737,libgem,0))&lt;8000,INDEX(codegem,MATCH(Schülerdaten!M737,libgem,0)),""),Schülerdaten!M737),"")</f>
        <v/>
      </c>
      <c r="L734" s="148" t="str">
        <f>IF(AND(A734&lt;&gt;"",Schülerdaten!AH737&lt;&gt;""),IF(Schülerdaten!AH737=TRUE,INDEX(codegemhist,MATCH(Schülerdaten!M737,libgem,0)),""),"")</f>
        <v/>
      </c>
      <c r="M734" s="148" t="str">
        <f>IF(AND(A734&lt;&gt;"",Schülerdaten!AH737&lt;&gt;""),IF(Schülerdaten!AH737=TRUE,IF(INDEX(codegem,MATCH(Schülerdaten!M737,libgem,0))&gt;=8000,INDEX(codegem,MATCH(Schülerdaten!M737,libgem,0)),""),Schülerdaten!M737),"")</f>
        <v/>
      </c>
      <c r="N734" s="148" t="str">
        <f>IF(AND(A734&lt;&gt;"",Schülerdaten!AI737&lt;&gt;""),IF(Schülerdaten!AI737=TRUE,INDEX(codeschart,MATCH(Schülerdaten!N737,libschart,0)),Schülerdaten!N737),"")</f>
        <v/>
      </c>
      <c r="O734" s="148" t="str">
        <f>IF(AND(A734&lt;&gt;"",Schülerdaten!O737&lt;&gt;""),Schülerdaten!O737,"")</f>
        <v/>
      </c>
      <c r="P734" s="148" t="str">
        <f>IF(AND(A734&lt;&gt;"",Schülerdaten!AK737&lt;&gt;""),IF(Schülerdaten!AK737=TRUE,INDEX(codeform,MATCH(Schülerdaten!P737,libform,0)),Schülerdaten!P737),"")</f>
        <v/>
      </c>
      <c r="Q734" s="148" t="str">
        <f>IF(AND(A734&lt;&gt;"",Schülerdaten!AL737&lt;&gt;""),IF(Schülerdaten!AL737=TRUE,INDEX(codespe,MATCH(Schülerdaten!Q737,libspe,0)),Schülerdaten!Q737),"")</f>
        <v/>
      </c>
      <c r="R734" s="148" t="str">
        <f>IF(AND(A734&lt;&gt;"",OR(Schülerdaten!AM737&lt;&gt;"",Schülerdaten!AT737=FALSE)),IF(Schülerdaten!AM737=TRUE,INDEX(codemp1,MATCH(Schülerdaten!R737,libmp1,0)),IF(Schülerdaten!AT737=FALSE,0,Schülerdaten!R737)),"")</f>
        <v/>
      </c>
      <c r="S734" s="148" t="str">
        <f t="shared" si="34"/>
        <v/>
      </c>
      <c r="T734" s="148" t="str">
        <f t="shared" si="35"/>
        <v/>
      </c>
      <c r="U734" s="148" t="str">
        <f>IF(AND(A734&lt;&gt;"",Schülerdaten!S737&lt;&gt;""),Schülerdaten!S737,"")</f>
        <v/>
      </c>
      <c r="V734" s="148" t="str">
        <f>IF(AND(A734&lt;&gt;"",Schülerdaten!T737&lt;&gt;""),Schülerdaten!T737,"")</f>
        <v/>
      </c>
      <c r="W734" s="148" t="str">
        <f>IF(AND(A734&lt;&gt;"",Schülerdaten!U737&lt;&gt;""),Schülerdaten!U737,"")</f>
        <v/>
      </c>
      <c r="X734" s="148" t="str">
        <f>IF(AND(A734&lt;&gt;"",Schülerdaten!V737&lt;&gt;""),Schülerdaten!V737,"")</f>
        <v/>
      </c>
      <c r="Y734" s="148" t="str">
        <f>IF(AND(A734&lt;&gt;"",Schülerdaten!W737&lt;&gt;""),Schülerdaten!W737,"")</f>
        <v/>
      </c>
      <c r="Z734" s="148" t="str">
        <f>IF(AND(A734&lt;&gt;"",Schülerdaten!X737&lt;&gt;""),Schülerdaten!X737,"")</f>
        <v/>
      </c>
    </row>
    <row r="735" spans="1:26" x14ac:dyDescent="0.2">
      <c r="A735" s="146" t="str">
        <f>IF(OR(Schülerdaten!$C738&lt;&gt;""),Schülerdaten!A738,"")</f>
        <v/>
      </c>
      <c r="B735" s="146" t="str">
        <f>IF(A735&lt;&gt;"",Schülerdaten!B738,"")</f>
        <v/>
      </c>
      <c r="C735" s="146" t="str">
        <f>IF(AND(A735&lt;&gt;"",Schülerdaten!F738&lt;&gt;""),IF(INDEX(codeclint,MATCH(Schülerdaten!F738,libclint,0))&lt;&gt;"",INDEX(codeclint,MATCH(Schülerdaten!F738,libclint,0)),""),"")</f>
        <v/>
      </c>
      <c r="D735" s="146" t="str">
        <f t="shared" si="33"/>
        <v/>
      </c>
      <c r="E735" s="146" t="str">
        <f>IF(A735&lt;&gt;"",IF(Schülerdaten!G738&lt;&gt;"",IF(Schülerdaten!AB738&lt;&gt;"",IF(Schülerdaten!G738="LOC.ID",CONCATENATE("LOC.",Schülerdaten!AU$5),Schülerdaten!G738),""),""),"")</f>
        <v/>
      </c>
      <c r="F735" s="146" t="str">
        <f>IF(A735&lt;&gt;"",IF(Schülerdaten!H738&lt;&gt;"",Schülerdaten!H738,""),"")</f>
        <v/>
      </c>
      <c r="G735" s="146" t="str">
        <f>IF(AND(A735&lt;&gt;"",Schülerdaten!AC738&lt;&gt;""),IF(Schülerdaten!AC738=TRUE,INDEX(codesex,MATCH(Schülerdaten!I738,libsex,0)),Schülerdaten!I738),"")</f>
        <v/>
      </c>
      <c r="H735" s="147" t="str">
        <f>IF(A735&lt;&gt;"",IF(Schülerdaten!J738&lt;&gt;"",Schülerdaten!J738,""),"")</f>
        <v/>
      </c>
      <c r="I735" s="148" t="str">
        <f>IF(AND(A735&lt;&gt;"",Schülerdaten!AE738&lt;&gt;""),IF(Schülerdaten!AE738=TRUE,INDEX(codenat,MATCH(Schülerdaten!K738,libnat,0)),Schülerdaten!K738),"")</f>
        <v/>
      </c>
      <c r="J735" s="148" t="str">
        <f>IF(AND(A735&lt;&gt;"",Schülerdaten!AF738&lt;&gt;""),IF(Schülerdaten!AF738=TRUE,INDEX(codelangue,MATCH(Schülerdaten!L738,liblangue,0)),Schülerdaten!L738),"")</f>
        <v/>
      </c>
      <c r="K735" s="148" t="str">
        <f>IF(AND(A735&lt;&gt;"",Schülerdaten!AH738&lt;&gt;""),IF(Schülerdaten!AH738=TRUE,IF(INDEX(codegem,MATCH(Schülerdaten!M738,libgem,0))&lt;8000,INDEX(codegem,MATCH(Schülerdaten!M738,libgem,0)),""),Schülerdaten!M738),"")</f>
        <v/>
      </c>
      <c r="L735" s="148" t="str">
        <f>IF(AND(A735&lt;&gt;"",Schülerdaten!AH738&lt;&gt;""),IF(Schülerdaten!AH738=TRUE,INDEX(codegemhist,MATCH(Schülerdaten!M738,libgem,0)),""),"")</f>
        <v/>
      </c>
      <c r="M735" s="148" t="str">
        <f>IF(AND(A735&lt;&gt;"",Schülerdaten!AH738&lt;&gt;""),IF(Schülerdaten!AH738=TRUE,IF(INDEX(codegem,MATCH(Schülerdaten!M738,libgem,0))&gt;=8000,INDEX(codegem,MATCH(Schülerdaten!M738,libgem,0)),""),Schülerdaten!M738),"")</f>
        <v/>
      </c>
      <c r="N735" s="148" t="str">
        <f>IF(AND(A735&lt;&gt;"",Schülerdaten!AI738&lt;&gt;""),IF(Schülerdaten!AI738=TRUE,INDEX(codeschart,MATCH(Schülerdaten!N738,libschart,0)),Schülerdaten!N738),"")</f>
        <v/>
      </c>
      <c r="O735" s="148" t="str">
        <f>IF(AND(A735&lt;&gt;"",Schülerdaten!O738&lt;&gt;""),Schülerdaten!O738,"")</f>
        <v/>
      </c>
      <c r="P735" s="148" t="str">
        <f>IF(AND(A735&lt;&gt;"",Schülerdaten!AK738&lt;&gt;""),IF(Schülerdaten!AK738=TRUE,INDEX(codeform,MATCH(Schülerdaten!P738,libform,0)),Schülerdaten!P738),"")</f>
        <v/>
      </c>
      <c r="Q735" s="148" t="str">
        <f>IF(AND(A735&lt;&gt;"",Schülerdaten!AL738&lt;&gt;""),IF(Schülerdaten!AL738=TRUE,INDEX(codespe,MATCH(Schülerdaten!Q738,libspe,0)),Schülerdaten!Q738),"")</f>
        <v/>
      </c>
      <c r="R735" s="148" t="str">
        <f>IF(AND(A735&lt;&gt;"",OR(Schülerdaten!AM738&lt;&gt;"",Schülerdaten!AT738=FALSE)),IF(Schülerdaten!AM738=TRUE,INDEX(codemp1,MATCH(Schülerdaten!R738,libmp1,0)),IF(Schülerdaten!AT738=FALSE,0,Schülerdaten!R738)),"")</f>
        <v/>
      </c>
      <c r="S735" s="148" t="str">
        <f t="shared" si="34"/>
        <v/>
      </c>
      <c r="T735" s="148" t="str">
        <f t="shared" si="35"/>
        <v/>
      </c>
      <c r="U735" s="148" t="str">
        <f>IF(AND(A735&lt;&gt;"",Schülerdaten!S738&lt;&gt;""),Schülerdaten!S738,"")</f>
        <v/>
      </c>
      <c r="V735" s="148" t="str">
        <f>IF(AND(A735&lt;&gt;"",Schülerdaten!T738&lt;&gt;""),Schülerdaten!T738,"")</f>
        <v/>
      </c>
      <c r="W735" s="148" t="str">
        <f>IF(AND(A735&lt;&gt;"",Schülerdaten!U738&lt;&gt;""),Schülerdaten!U738,"")</f>
        <v/>
      </c>
      <c r="X735" s="148" t="str">
        <f>IF(AND(A735&lt;&gt;"",Schülerdaten!V738&lt;&gt;""),Schülerdaten!V738,"")</f>
        <v/>
      </c>
      <c r="Y735" s="148" t="str">
        <f>IF(AND(A735&lt;&gt;"",Schülerdaten!W738&lt;&gt;""),Schülerdaten!W738,"")</f>
        <v/>
      </c>
      <c r="Z735" s="148" t="str">
        <f>IF(AND(A735&lt;&gt;"",Schülerdaten!X738&lt;&gt;""),Schülerdaten!X738,"")</f>
        <v/>
      </c>
    </row>
    <row r="736" spans="1:26" x14ac:dyDescent="0.2">
      <c r="A736" s="146" t="str">
        <f>IF(OR(Schülerdaten!$C739&lt;&gt;""),Schülerdaten!A739,"")</f>
        <v/>
      </c>
      <c r="B736" s="146" t="str">
        <f>IF(A736&lt;&gt;"",Schülerdaten!B739,"")</f>
        <v/>
      </c>
      <c r="C736" s="146" t="str">
        <f>IF(AND(A736&lt;&gt;"",Schülerdaten!F739&lt;&gt;""),IF(INDEX(codeclint,MATCH(Schülerdaten!F739,libclint,0))&lt;&gt;"",INDEX(codeclint,MATCH(Schülerdaten!F739,libclint,0)),""),"")</f>
        <v/>
      </c>
      <c r="D736" s="146" t="str">
        <f t="shared" si="33"/>
        <v/>
      </c>
      <c r="E736" s="146" t="str">
        <f>IF(A736&lt;&gt;"",IF(Schülerdaten!G739&lt;&gt;"",IF(Schülerdaten!AB739&lt;&gt;"",IF(Schülerdaten!G739="LOC.ID",CONCATENATE("LOC.",Schülerdaten!AU$5),Schülerdaten!G739),""),""),"")</f>
        <v/>
      </c>
      <c r="F736" s="146" t="str">
        <f>IF(A736&lt;&gt;"",IF(Schülerdaten!H739&lt;&gt;"",Schülerdaten!H739,""),"")</f>
        <v/>
      </c>
      <c r="G736" s="146" t="str">
        <f>IF(AND(A736&lt;&gt;"",Schülerdaten!AC739&lt;&gt;""),IF(Schülerdaten!AC739=TRUE,INDEX(codesex,MATCH(Schülerdaten!I739,libsex,0)),Schülerdaten!I739),"")</f>
        <v/>
      </c>
      <c r="H736" s="147" t="str">
        <f>IF(A736&lt;&gt;"",IF(Schülerdaten!J739&lt;&gt;"",Schülerdaten!J739,""),"")</f>
        <v/>
      </c>
      <c r="I736" s="148" t="str">
        <f>IF(AND(A736&lt;&gt;"",Schülerdaten!AE739&lt;&gt;""),IF(Schülerdaten!AE739=TRUE,INDEX(codenat,MATCH(Schülerdaten!K739,libnat,0)),Schülerdaten!K739),"")</f>
        <v/>
      </c>
      <c r="J736" s="148" t="str">
        <f>IF(AND(A736&lt;&gt;"",Schülerdaten!AF739&lt;&gt;""),IF(Schülerdaten!AF739=TRUE,INDEX(codelangue,MATCH(Schülerdaten!L739,liblangue,0)),Schülerdaten!L739),"")</f>
        <v/>
      </c>
      <c r="K736" s="148" t="str">
        <f>IF(AND(A736&lt;&gt;"",Schülerdaten!AH739&lt;&gt;""),IF(Schülerdaten!AH739=TRUE,IF(INDEX(codegem,MATCH(Schülerdaten!M739,libgem,0))&lt;8000,INDEX(codegem,MATCH(Schülerdaten!M739,libgem,0)),""),Schülerdaten!M739),"")</f>
        <v/>
      </c>
      <c r="L736" s="148" t="str">
        <f>IF(AND(A736&lt;&gt;"",Schülerdaten!AH739&lt;&gt;""),IF(Schülerdaten!AH739=TRUE,INDEX(codegemhist,MATCH(Schülerdaten!M739,libgem,0)),""),"")</f>
        <v/>
      </c>
      <c r="M736" s="148" t="str">
        <f>IF(AND(A736&lt;&gt;"",Schülerdaten!AH739&lt;&gt;""),IF(Schülerdaten!AH739=TRUE,IF(INDEX(codegem,MATCH(Schülerdaten!M739,libgem,0))&gt;=8000,INDEX(codegem,MATCH(Schülerdaten!M739,libgem,0)),""),Schülerdaten!M739),"")</f>
        <v/>
      </c>
      <c r="N736" s="148" t="str">
        <f>IF(AND(A736&lt;&gt;"",Schülerdaten!AI739&lt;&gt;""),IF(Schülerdaten!AI739=TRUE,INDEX(codeschart,MATCH(Schülerdaten!N739,libschart,0)),Schülerdaten!N739),"")</f>
        <v/>
      </c>
      <c r="O736" s="148" t="str">
        <f>IF(AND(A736&lt;&gt;"",Schülerdaten!O739&lt;&gt;""),Schülerdaten!O739,"")</f>
        <v/>
      </c>
      <c r="P736" s="148" t="str">
        <f>IF(AND(A736&lt;&gt;"",Schülerdaten!AK739&lt;&gt;""),IF(Schülerdaten!AK739=TRUE,INDEX(codeform,MATCH(Schülerdaten!P739,libform,0)),Schülerdaten!P739),"")</f>
        <v/>
      </c>
      <c r="Q736" s="148" t="str">
        <f>IF(AND(A736&lt;&gt;"",Schülerdaten!AL739&lt;&gt;""),IF(Schülerdaten!AL739=TRUE,INDEX(codespe,MATCH(Schülerdaten!Q739,libspe,0)),Schülerdaten!Q739),"")</f>
        <v/>
      </c>
      <c r="R736" s="148" t="str">
        <f>IF(AND(A736&lt;&gt;"",OR(Schülerdaten!AM739&lt;&gt;"",Schülerdaten!AT739=FALSE)),IF(Schülerdaten!AM739=TRUE,INDEX(codemp1,MATCH(Schülerdaten!R739,libmp1,0)),IF(Schülerdaten!AT739=FALSE,0,Schülerdaten!R739)),"")</f>
        <v/>
      </c>
      <c r="S736" s="148" t="str">
        <f t="shared" si="34"/>
        <v/>
      </c>
      <c r="T736" s="148" t="str">
        <f t="shared" si="35"/>
        <v/>
      </c>
      <c r="U736" s="148" t="str">
        <f>IF(AND(A736&lt;&gt;"",Schülerdaten!S739&lt;&gt;""),Schülerdaten!S739,"")</f>
        <v/>
      </c>
      <c r="V736" s="148" t="str">
        <f>IF(AND(A736&lt;&gt;"",Schülerdaten!T739&lt;&gt;""),Schülerdaten!T739,"")</f>
        <v/>
      </c>
      <c r="W736" s="148" t="str">
        <f>IF(AND(A736&lt;&gt;"",Schülerdaten!U739&lt;&gt;""),Schülerdaten!U739,"")</f>
        <v/>
      </c>
      <c r="X736" s="148" t="str">
        <f>IF(AND(A736&lt;&gt;"",Schülerdaten!V739&lt;&gt;""),Schülerdaten!V739,"")</f>
        <v/>
      </c>
      <c r="Y736" s="148" t="str">
        <f>IF(AND(A736&lt;&gt;"",Schülerdaten!W739&lt;&gt;""),Schülerdaten!W739,"")</f>
        <v/>
      </c>
      <c r="Z736" s="148" t="str">
        <f>IF(AND(A736&lt;&gt;"",Schülerdaten!X739&lt;&gt;""),Schülerdaten!X739,"")</f>
        <v/>
      </c>
    </row>
    <row r="737" spans="1:26" x14ac:dyDescent="0.2">
      <c r="A737" s="146" t="str">
        <f>IF(OR(Schülerdaten!$C740&lt;&gt;""),Schülerdaten!A740,"")</f>
        <v/>
      </c>
      <c r="B737" s="146" t="str">
        <f>IF(A737&lt;&gt;"",Schülerdaten!B740,"")</f>
        <v/>
      </c>
      <c r="C737" s="146" t="str">
        <f>IF(AND(A737&lt;&gt;"",Schülerdaten!F740&lt;&gt;""),IF(INDEX(codeclint,MATCH(Schülerdaten!F740,libclint,0))&lt;&gt;"",INDEX(codeclint,MATCH(Schülerdaten!F740,libclint,0)),""),"")</f>
        <v/>
      </c>
      <c r="D737" s="146" t="str">
        <f t="shared" si="33"/>
        <v/>
      </c>
      <c r="E737" s="146" t="str">
        <f>IF(A737&lt;&gt;"",IF(Schülerdaten!G740&lt;&gt;"",IF(Schülerdaten!AB740&lt;&gt;"",IF(Schülerdaten!G740="LOC.ID",CONCATENATE("LOC.",Schülerdaten!AU$5),Schülerdaten!G740),""),""),"")</f>
        <v/>
      </c>
      <c r="F737" s="146" t="str">
        <f>IF(A737&lt;&gt;"",IF(Schülerdaten!H740&lt;&gt;"",Schülerdaten!H740,""),"")</f>
        <v/>
      </c>
      <c r="G737" s="146" t="str">
        <f>IF(AND(A737&lt;&gt;"",Schülerdaten!AC740&lt;&gt;""),IF(Schülerdaten!AC740=TRUE,INDEX(codesex,MATCH(Schülerdaten!I740,libsex,0)),Schülerdaten!I740),"")</f>
        <v/>
      </c>
      <c r="H737" s="147" t="str">
        <f>IF(A737&lt;&gt;"",IF(Schülerdaten!J740&lt;&gt;"",Schülerdaten!J740,""),"")</f>
        <v/>
      </c>
      <c r="I737" s="148" t="str">
        <f>IF(AND(A737&lt;&gt;"",Schülerdaten!AE740&lt;&gt;""),IF(Schülerdaten!AE740=TRUE,INDEX(codenat,MATCH(Schülerdaten!K740,libnat,0)),Schülerdaten!K740),"")</f>
        <v/>
      </c>
      <c r="J737" s="148" t="str">
        <f>IF(AND(A737&lt;&gt;"",Schülerdaten!AF740&lt;&gt;""),IF(Schülerdaten!AF740=TRUE,INDEX(codelangue,MATCH(Schülerdaten!L740,liblangue,0)),Schülerdaten!L740),"")</f>
        <v/>
      </c>
      <c r="K737" s="148" t="str">
        <f>IF(AND(A737&lt;&gt;"",Schülerdaten!AH740&lt;&gt;""),IF(Schülerdaten!AH740=TRUE,IF(INDEX(codegem,MATCH(Schülerdaten!M740,libgem,0))&lt;8000,INDEX(codegem,MATCH(Schülerdaten!M740,libgem,0)),""),Schülerdaten!M740),"")</f>
        <v/>
      </c>
      <c r="L737" s="148" t="str">
        <f>IF(AND(A737&lt;&gt;"",Schülerdaten!AH740&lt;&gt;""),IF(Schülerdaten!AH740=TRUE,INDEX(codegemhist,MATCH(Schülerdaten!M740,libgem,0)),""),"")</f>
        <v/>
      </c>
      <c r="M737" s="148" t="str">
        <f>IF(AND(A737&lt;&gt;"",Schülerdaten!AH740&lt;&gt;""),IF(Schülerdaten!AH740=TRUE,IF(INDEX(codegem,MATCH(Schülerdaten!M740,libgem,0))&gt;=8000,INDEX(codegem,MATCH(Schülerdaten!M740,libgem,0)),""),Schülerdaten!M740),"")</f>
        <v/>
      </c>
      <c r="N737" s="148" t="str">
        <f>IF(AND(A737&lt;&gt;"",Schülerdaten!AI740&lt;&gt;""),IF(Schülerdaten!AI740=TRUE,INDEX(codeschart,MATCH(Schülerdaten!N740,libschart,0)),Schülerdaten!N740),"")</f>
        <v/>
      </c>
      <c r="O737" s="148" t="str">
        <f>IF(AND(A737&lt;&gt;"",Schülerdaten!O740&lt;&gt;""),Schülerdaten!O740,"")</f>
        <v/>
      </c>
      <c r="P737" s="148" t="str">
        <f>IF(AND(A737&lt;&gt;"",Schülerdaten!AK740&lt;&gt;""),IF(Schülerdaten!AK740=TRUE,INDEX(codeform,MATCH(Schülerdaten!P740,libform,0)),Schülerdaten!P740),"")</f>
        <v/>
      </c>
      <c r="Q737" s="148" t="str">
        <f>IF(AND(A737&lt;&gt;"",Schülerdaten!AL740&lt;&gt;""),IF(Schülerdaten!AL740=TRUE,INDEX(codespe,MATCH(Schülerdaten!Q740,libspe,0)),Schülerdaten!Q740),"")</f>
        <v/>
      </c>
      <c r="R737" s="148" t="str">
        <f>IF(AND(A737&lt;&gt;"",OR(Schülerdaten!AM740&lt;&gt;"",Schülerdaten!AT740=FALSE)),IF(Schülerdaten!AM740=TRUE,INDEX(codemp1,MATCH(Schülerdaten!R740,libmp1,0)),IF(Schülerdaten!AT740=FALSE,0,Schülerdaten!R740)),"")</f>
        <v/>
      </c>
      <c r="S737" s="148" t="str">
        <f t="shared" si="34"/>
        <v/>
      </c>
      <c r="T737" s="148" t="str">
        <f t="shared" si="35"/>
        <v/>
      </c>
      <c r="U737" s="148" t="str">
        <f>IF(AND(A737&lt;&gt;"",Schülerdaten!S740&lt;&gt;""),Schülerdaten!S740,"")</f>
        <v/>
      </c>
      <c r="V737" s="148" t="str">
        <f>IF(AND(A737&lt;&gt;"",Schülerdaten!T740&lt;&gt;""),Schülerdaten!T740,"")</f>
        <v/>
      </c>
      <c r="W737" s="148" t="str">
        <f>IF(AND(A737&lt;&gt;"",Schülerdaten!U740&lt;&gt;""),Schülerdaten!U740,"")</f>
        <v/>
      </c>
      <c r="X737" s="148" t="str">
        <f>IF(AND(A737&lt;&gt;"",Schülerdaten!V740&lt;&gt;""),Schülerdaten!V740,"")</f>
        <v/>
      </c>
      <c r="Y737" s="148" t="str">
        <f>IF(AND(A737&lt;&gt;"",Schülerdaten!W740&lt;&gt;""),Schülerdaten!W740,"")</f>
        <v/>
      </c>
      <c r="Z737" s="148" t="str">
        <f>IF(AND(A737&lt;&gt;"",Schülerdaten!X740&lt;&gt;""),Schülerdaten!X740,"")</f>
        <v/>
      </c>
    </row>
    <row r="738" spans="1:26" x14ac:dyDescent="0.2">
      <c r="A738" s="146" t="str">
        <f>IF(OR(Schülerdaten!$C741&lt;&gt;""),Schülerdaten!A741,"")</f>
        <v/>
      </c>
      <c r="B738" s="146" t="str">
        <f>IF(A738&lt;&gt;"",Schülerdaten!B741,"")</f>
        <v/>
      </c>
      <c r="C738" s="146" t="str">
        <f>IF(AND(A738&lt;&gt;"",Schülerdaten!F741&lt;&gt;""),IF(INDEX(codeclint,MATCH(Schülerdaten!F741,libclint,0))&lt;&gt;"",INDEX(codeclint,MATCH(Schülerdaten!F741,libclint,0)),""),"")</f>
        <v/>
      </c>
      <c r="D738" s="146" t="str">
        <f t="shared" si="33"/>
        <v/>
      </c>
      <c r="E738" s="146" t="str">
        <f>IF(A738&lt;&gt;"",IF(Schülerdaten!G741&lt;&gt;"",IF(Schülerdaten!AB741&lt;&gt;"",IF(Schülerdaten!G741="LOC.ID",CONCATENATE("LOC.",Schülerdaten!AU$5),Schülerdaten!G741),""),""),"")</f>
        <v/>
      </c>
      <c r="F738" s="146" t="str">
        <f>IF(A738&lt;&gt;"",IF(Schülerdaten!H741&lt;&gt;"",Schülerdaten!H741,""),"")</f>
        <v/>
      </c>
      <c r="G738" s="146" t="str">
        <f>IF(AND(A738&lt;&gt;"",Schülerdaten!AC741&lt;&gt;""),IF(Schülerdaten!AC741=TRUE,INDEX(codesex,MATCH(Schülerdaten!I741,libsex,0)),Schülerdaten!I741),"")</f>
        <v/>
      </c>
      <c r="H738" s="147" t="str">
        <f>IF(A738&lt;&gt;"",IF(Schülerdaten!J741&lt;&gt;"",Schülerdaten!J741,""),"")</f>
        <v/>
      </c>
      <c r="I738" s="148" t="str">
        <f>IF(AND(A738&lt;&gt;"",Schülerdaten!AE741&lt;&gt;""),IF(Schülerdaten!AE741=TRUE,INDEX(codenat,MATCH(Schülerdaten!K741,libnat,0)),Schülerdaten!K741),"")</f>
        <v/>
      </c>
      <c r="J738" s="148" t="str">
        <f>IF(AND(A738&lt;&gt;"",Schülerdaten!AF741&lt;&gt;""),IF(Schülerdaten!AF741=TRUE,INDEX(codelangue,MATCH(Schülerdaten!L741,liblangue,0)),Schülerdaten!L741),"")</f>
        <v/>
      </c>
      <c r="K738" s="148" t="str">
        <f>IF(AND(A738&lt;&gt;"",Schülerdaten!AH741&lt;&gt;""),IF(Schülerdaten!AH741=TRUE,IF(INDEX(codegem,MATCH(Schülerdaten!M741,libgem,0))&lt;8000,INDEX(codegem,MATCH(Schülerdaten!M741,libgem,0)),""),Schülerdaten!M741),"")</f>
        <v/>
      </c>
      <c r="L738" s="148" t="str">
        <f>IF(AND(A738&lt;&gt;"",Schülerdaten!AH741&lt;&gt;""),IF(Schülerdaten!AH741=TRUE,INDEX(codegemhist,MATCH(Schülerdaten!M741,libgem,0)),""),"")</f>
        <v/>
      </c>
      <c r="M738" s="148" t="str">
        <f>IF(AND(A738&lt;&gt;"",Schülerdaten!AH741&lt;&gt;""),IF(Schülerdaten!AH741=TRUE,IF(INDEX(codegem,MATCH(Schülerdaten!M741,libgem,0))&gt;=8000,INDEX(codegem,MATCH(Schülerdaten!M741,libgem,0)),""),Schülerdaten!M741),"")</f>
        <v/>
      </c>
      <c r="N738" s="148" t="str">
        <f>IF(AND(A738&lt;&gt;"",Schülerdaten!AI741&lt;&gt;""),IF(Schülerdaten!AI741=TRUE,INDEX(codeschart,MATCH(Schülerdaten!N741,libschart,0)),Schülerdaten!N741),"")</f>
        <v/>
      </c>
      <c r="O738" s="148" t="str">
        <f>IF(AND(A738&lt;&gt;"",Schülerdaten!O741&lt;&gt;""),Schülerdaten!O741,"")</f>
        <v/>
      </c>
      <c r="P738" s="148" t="str">
        <f>IF(AND(A738&lt;&gt;"",Schülerdaten!AK741&lt;&gt;""),IF(Schülerdaten!AK741=TRUE,INDEX(codeform,MATCH(Schülerdaten!P741,libform,0)),Schülerdaten!P741),"")</f>
        <v/>
      </c>
      <c r="Q738" s="148" t="str">
        <f>IF(AND(A738&lt;&gt;"",Schülerdaten!AL741&lt;&gt;""),IF(Schülerdaten!AL741=TRUE,INDEX(codespe,MATCH(Schülerdaten!Q741,libspe,0)),Schülerdaten!Q741),"")</f>
        <v/>
      </c>
      <c r="R738" s="148" t="str">
        <f>IF(AND(A738&lt;&gt;"",OR(Schülerdaten!AM741&lt;&gt;"",Schülerdaten!AT741=FALSE)),IF(Schülerdaten!AM741=TRUE,INDEX(codemp1,MATCH(Schülerdaten!R741,libmp1,0)),IF(Schülerdaten!AT741=FALSE,0,Schülerdaten!R741)),"")</f>
        <v/>
      </c>
      <c r="S738" s="148" t="str">
        <f t="shared" si="34"/>
        <v/>
      </c>
      <c r="T738" s="148" t="str">
        <f t="shared" si="35"/>
        <v/>
      </c>
      <c r="U738" s="148" t="str">
        <f>IF(AND(A738&lt;&gt;"",Schülerdaten!S741&lt;&gt;""),Schülerdaten!S741,"")</f>
        <v/>
      </c>
      <c r="V738" s="148" t="str">
        <f>IF(AND(A738&lt;&gt;"",Schülerdaten!T741&lt;&gt;""),Schülerdaten!T741,"")</f>
        <v/>
      </c>
      <c r="W738" s="148" t="str">
        <f>IF(AND(A738&lt;&gt;"",Schülerdaten!U741&lt;&gt;""),Schülerdaten!U741,"")</f>
        <v/>
      </c>
      <c r="X738" s="148" t="str">
        <f>IF(AND(A738&lt;&gt;"",Schülerdaten!V741&lt;&gt;""),Schülerdaten!V741,"")</f>
        <v/>
      </c>
      <c r="Y738" s="148" t="str">
        <f>IF(AND(A738&lt;&gt;"",Schülerdaten!W741&lt;&gt;""),Schülerdaten!W741,"")</f>
        <v/>
      </c>
      <c r="Z738" s="148" t="str">
        <f>IF(AND(A738&lt;&gt;"",Schülerdaten!X741&lt;&gt;""),Schülerdaten!X741,"")</f>
        <v/>
      </c>
    </row>
    <row r="739" spans="1:26" x14ac:dyDescent="0.2">
      <c r="A739" s="146" t="str">
        <f>IF(OR(Schülerdaten!$C742&lt;&gt;""),Schülerdaten!A742,"")</f>
        <v/>
      </c>
      <c r="B739" s="146" t="str">
        <f>IF(A739&lt;&gt;"",Schülerdaten!B742,"")</f>
        <v/>
      </c>
      <c r="C739" s="146" t="str">
        <f>IF(AND(A739&lt;&gt;"",Schülerdaten!F742&lt;&gt;""),IF(INDEX(codeclint,MATCH(Schülerdaten!F742,libclint,0))&lt;&gt;"",INDEX(codeclint,MATCH(Schülerdaten!F742,libclint,0)),""),"")</f>
        <v/>
      </c>
      <c r="D739" s="146" t="str">
        <f t="shared" si="33"/>
        <v/>
      </c>
      <c r="E739" s="146" t="str">
        <f>IF(A739&lt;&gt;"",IF(Schülerdaten!G742&lt;&gt;"",IF(Schülerdaten!AB742&lt;&gt;"",IF(Schülerdaten!G742="LOC.ID",CONCATENATE("LOC.",Schülerdaten!AU$5),Schülerdaten!G742),""),""),"")</f>
        <v/>
      </c>
      <c r="F739" s="146" t="str">
        <f>IF(A739&lt;&gt;"",IF(Schülerdaten!H742&lt;&gt;"",Schülerdaten!H742,""),"")</f>
        <v/>
      </c>
      <c r="G739" s="146" t="str">
        <f>IF(AND(A739&lt;&gt;"",Schülerdaten!AC742&lt;&gt;""),IF(Schülerdaten!AC742=TRUE,INDEX(codesex,MATCH(Schülerdaten!I742,libsex,0)),Schülerdaten!I742),"")</f>
        <v/>
      </c>
      <c r="H739" s="147" t="str">
        <f>IF(A739&lt;&gt;"",IF(Schülerdaten!J742&lt;&gt;"",Schülerdaten!J742,""),"")</f>
        <v/>
      </c>
      <c r="I739" s="148" t="str">
        <f>IF(AND(A739&lt;&gt;"",Schülerdaten!AE742&lt;&gt;""),IF(Schülerdaten!AE742=TRUE,INDEX(codenat,MATCH(Schülerdaten!K742,libnat,0)),Schülerdaten!K742),"")</f>
        <v/>
      </c>
      <c r="J739" s="148" t="str">
        <f>IF(AND(A739&lt;&gt;"",Schülerdaten!AF742&lt;&gt;""),IF(Schülerdaten!AF742=TRUE,INDEX(codelangue,MATCH(Schülerdaten!L742,liblangue,0)),Schülerdaten!L742),"")</f>
        <v/>
      </c>
      <c r="K739" s="148" t="str">
        <f>IF(AND(A739&lt;&gt;"",Schülerdaten!AH742&lt;&gt;""),IF(Schülerdaten!AH742=TRUE,IF(INDEX(codegem,MATCH(Schülerdaten!M742,libgem,0))&lt;8000,INDEX(codegem,MATCH(Schülerdaten!M742,libgem,0)),""),Schülerdaten!M742),"")</f>
        <v/>
      </c>
      <c r="L739" s="148" t="str">
        <f>IF(AND(A739&lt;&gt;"",Schülerdaten!AH742&lt;&gt;""),IF(Schülerdaten!AH742=TRUE,INDEX(codegemhist,MATCH(Schülerdaten!M742,libgem,0)),""),"")</f>
        <v/>
      </c>
      <c r="M739" s="148" t="str">
        <f>IF(AND(A739&lt;&gt;"",Schülerdaten!AH742&lt;&gt;""),IF(Schülerdaten!AH742=TRUE,IF(INDEX(codegem,MATCH(Schülerdaten!M742,libgem,0))&gt;=8000,INDEX(codegem,MATCH(Schülerdaten!M742,libgem,0)),""),Schülerdaten!M742),"")</f>
        <v/>
      </c>
      <c r="N739" s="148" t="str">
        <f>IF(AND(A739&lt;&gt;"",Schülerdaten!AI742&lt;&gt;""),IF(Schülerdaten!AI742=TRUE,INDEX(codeschart,MATCH(Schülerdaten!N742,libschart,0)),Schülerdaten!N742),"")</f>
        <v/>
      </c>
      <c r="O739" s="148" t="str">
        <f>IF(AND(A739&lt;&gt;"",Schülerdaten!O742&lt;&gt;""),Schülerdaten!O742,"")</f>
        <v/>
      </c>
      <c r="P739" s="148" t="str">
        <f>IF(AND(A739&lt;&gt;"",Schülerdaten!AK742&lt;&gt;""),IF(Schülerdaten!AK742=TRUE,INDEX(codeform,MATCH(Schülerdaten!P742,libform,0)),Schülerdaten!P742),"")</f>
        <v/>
      </c>
      <c r="Q739" s="148" t="str">
        <f>IF(AND(A739&lt;&gt;"",Schülerdaten!AL742&lt;&gt;""),IF(Schülerdaten!AL742=TRUE,INDEX(codespe,MATCH(Schülerdaten!Q742,libspe,0)),Schülerdaten!Q742),"")</f>
        <v/>
      </c>
      <c r="R739" s="148" t="str">
        <f>IF(AND(A739&lt;&gt;"",OR(Schülerdaten!AM742&lt;&gt;"",Schülerdaten!AT742=FALSE)),IF(Schülerdaten!AM742=TRUE,INDEX(codemp1,MATCH(Schülerdaten!R742,libmp1,0)),IF(Schülerdaten!AT742=FALSE,0,Schülerdaten!R742)),"")</f>
        <v/>
      </c>
      <c r="S739" s="148" t="str">
        <f t="shared" si="34"/>
        <v/>
      </c>
      <c r="T739" s="148" t="str">
        <f t="shared" si="35"/>
        <v/>
      </c>
      <c r="U739" s="148" t="str">
        <f>IF(AND(A739&lt;&gt;"",Schülerdaten!S742&lt;&gt;""),Schülerdaten!S742,"")</f>
        <v/>
      </c>
      <c r="V739" s="148" t="str">
        <f>IF(AND(A739&lt;&gt;"",Schülerdaten!T742&lt;&gt;""),Schülerdaten!T742,"")</f>
        <v/>
      </c>
      <c r="W739" s="148" t="str">
        <f>IF(AND(A739&lt;&gt;"",Schülerdaten!U742&lt;&gt;""),Schülerdaten!U742,"")</f>
        <v/>
      </c>
      <c r="X739" s="148" t="str">
        <f>IF(AND(A739&lt;&gt;"",Schülerdaten!V742&lt;&gt;""),Schülerdaten!V742,"")</f>
        <v/>
      </c>
      <c r="Y739" s="148" t="str">
        <f>IF(AND(A739&lt;&gt;"",Schülerdaten!W742&lt;&gt;""),Schülerdaten!W742,"")</f>
        <v/>
      </c>
      <c r="Z739" s="148" t="str">
        <f>IF(AND(A739&lt;&gt;"",Schülerdaten!X742&lt;&gt;""),Schülerdaten!X742,"")</f>
        <v/>
      </c>
    </row>
    <row r="740" spans="1:26" x14ac:dyDescent="0.2">
      <c r="A740" s="146" t="str">
        <f>IF(OR(Schülerdaten!$C743&lt;&gt;""),Schülerdaten!A743,"")</f>
        <v/>
      </c>
      <c r="B740" s="146" t="str">
        <f>IF(A740&lt;&gt;"",Schülerdaten!B743,"")</f>
        <v/>
      </c>
      <c r="C740" s="146" t="str">
        <f>IF(AND(A740&lt;&gt;"",Schülerdaten!F743&lt;&gt;""),IF(INDEX(codeclint,MATCH(Schülerdaten!F743,libclint,0))&lt;&gt;"",INDEX(codeclint,MATCH(Schülerdaten!F743,libclint,0)),""),"")</f>
        <v/>
      </c>
      <c r="D740" s="146" t="str">
        <f t="shared" si="33"/>
        <v/>
      </c>
      <c r="E740" s="146" t="str">
        <f>IF(A740&lt;&gt;"",IF(Schülerdaten!G743&lt;&gt;"",IF(Schülerdaten!AB743&lt;&gt;"",IF(Schülerdaten!G743="LOC.ID",CONCATENATE("LOC.",Schülerdaten!AU$5),Schülerdaten!G743),""),""),"")</f>
        <v/>
      </c>
      <c r="F740" s="146" t="str">
        <f>IF(A740&lt;&gt;"",IF(Schülerdaten!H743&lt;&gt;"",Schülerdaten!H743,""),"")</f>
        <v/>
      </c>
      <c r="G740" s="146" t="str">
        <f>IF(AND(A740&lt;&gt;"",Schülerdaten!AC743&lt;&gt;""),IF(Schülerdaten!AC743=TRUE,INDEX(codesex,MATCH(Schülerdaten!I743,libsex,0)),Schülerdaten!I743),"")</f>
        <v/>
      </c>
      <c r="H740" s="147" t="str">
        <f>IF(A740&lt;&gt;"",IF(Schülerdaten!J743&lt;&gt;"",Schülerdaten!J743,""),"")</f>
        <v/>
      </c>
      <c r="I740" s="148" t="str">
        <f>IF(AND(A740&lt;&gt;"",Schülerdaten!AE743&lt;&gt;""),IF(Schülerdaten!AE743=TRUE,INDEX(codenat,MATCH(Schülerdaten!K743,libnat,0)),Schülerdaten!K743),"")</f>
        <v/>
      </c>
      <c r="J740" s="148" t="str">
        <f>IF(AND(A740&lt;&gt;"",Schülerdaten!AF743&lt;&gt;""),IF(Schülerdaten!AF743=TRUE,INDEX(codelangue,MATCH(Schülerdaten!L743,liblangue,0)),Schülerdaten!L743),"")</f>
        <v/>
      </c>
      <c r="K740" s="148" t="str">
        <f>IF(AND(A740&lt;&gt;"",Schülerdaten!AH743&lt;&gt;""),IF(Schülerdaten!AH743=TRUE,IF(INDEX(codegem,MATCH(Schülerdaten!M743,libgem,0))&lt;8000,INDEX(codegem,MATCH(Schülerdaten!M743,libgem,0)),""),Schülerdaten!M743),"")</f>
        <v/>
      </c>
      <c r="L740" s="148" t="str">
        <f>IF(AND(A740&lt;&gt;"",Schülerdaten!AH743&lt;&gt;""),IF(Schülerdaten!AH743=TRUE,INDEX(codegemhist,MATCH(Schülerdaten!M743,libgem,0)),""),"")</f>
        <v/>
      </c>
      <c r="M740" s="148" t="str">
        <f>IF(AND(A740&lt;&gt;"",Schülerdaten!AH743&lt;&gt;""),IF(Schülerdaten!AH743=TRUE,IF(INDEX(codegem,MATCH(Schülerdaten!M743,libgem,0))&gt;=8000,INDEX(codegem,MATCH(Schülerdaten!M743,libgem,0)),""),Schülerdaten!M743),"")</f>
        <v/>
      </c>
      <c r="N740" s="148" t="str">
        <f>IF(AND(A740&lt;&gt;"",Schülerdaten!AI743&lt;&gt;""),IF(Schülerdaten!AI743=TRUE,INDEX(codeschart,MATCH(Schülerdaten!N743,libschart,0)),Schülerdaten!N743),"")</f>
        <v/>
      </c>
      <c r="O740" s="148" t="str">
        <f>IF(AND(A740&lt;&gt;"",Schülerdaten!O743&lt;&gt;""),Schülerdaten!O743,"")</f>
        <v/>
      </c>
      <c r="P740" s="148" t="str">
        <f>IF(AND(A740&lt;&gt;"",Schülerdaten!AK743&lt;&gt;""),IF(Schülerdaten!AK743=TRUE,INDEX(codeform,MATCH(Schülerdaten!P743,libform,0)),Schülerdaten!P743),"")</f>
        <v/>
      </c>
      <c r="Q740" s="148" t="str">
        <f>IF(AND(A740&lt;&gt;"",Schülerdaten!AL743&lt;&gt;""),IF(Schülerdaten!AL743=TRUE,INDEX(codespe,MATCH(Schülerdaten!Q743,libspe,0)),Schülerdaten!Q743),"")</f>
        <v/>
      </c>
      <c r="R740" s="148" t="str">
        <f>IF(AND(A740&lt;&gt;"",OR(Schülerdaten!AM743&lt;&gt;"",Schülerdaten!AT743=FALSE)),IF(Schülerdaten!AM743=TRUE,INDEX(codemp1,MATCH(Schülerdaten!R743,libmp1,0)),IF(Schülerdaten!AT743=FALSE,0,Schülerdaten!R743)),"")</f>
        <v/>
      </c>
      <c r="S740" s="148" t="str">
        <f t="shared" si="34"/>
        <v/>
      </c>
      <c r="T740" s="148" t="str">
        <f t="shared" si="35"/>
        <v/>
      </c>
      <c r="U740" s="148" t="str">
        <f>IF(AND(A740&lt;&gt;"",Schülerdaten!S743&lt;&gt;""),Schülerdaten!S743,"")</f>
        <v/>
      </c>
      <c r="V740" s="148" t="str">
        <f>IF(AND(A740&lt;&gt;"",Schülerdaten!T743&lt;&gt;""),Schülerdaten!T743,"")</f>
        <v/>
      </c>
      <c r="W740" s="148" t="str">
        <f>IF(AND(A740&lt;&gt;"",Schülerdaten!U743&lt;&gt;""),Schülerdaten!U743,"")</f>
        <v/>
      </c>
      <c r="X740" s="148" t="str">
        <f>IF(AND(A740&lt;&gt;"",Schülerdaten!V743&lt;&gt;""),Schülerdaten!V743,"")</f>
        <v/>
      </c>
      <c r="Y740" s="148" t="str">
        <f>IF(AND(A740&lt;&gt;"",Schülerdaten!W743&lt;&gt;""),Schülerdaten!W743,"")</f>
        <v/>
      </c>
      <c r="Z740" s="148" t="str">
        <f>IF(AND(A740&lt;&gt;"",Schülerdaten!X743&lt;&gt;""),Schülerdaten!X743,"")</f>
        <v/>
      </c>
    </row>
    <row r="741" spans="1:26" x14ac:dyDescent="0.2">
      <c r="A741" s="146" t="str">
        <f>IF(OR(Schülerdaten!$C744&lt;&gt;""),Schülerdaten!A744,"")</f>
        <v/>
      </c>
      <c r="B741" s="146" t="str">
        <f>IF(A741&lt;&gt;"",Schülerdaten!B744,"")</f>
        <v/>
      </c>
      <c r="C741" s="146" t="str">
        <f>IF(AND(A741&lt;&gt;"",Schülerdaten!F744&lt;&gt;""),IF(INDEX(codeclint,MATCH(Schülerdaten!F744,libclint,0))&lt;&gt;"",INDEX(codeclint,MATCH(Schülerdaten!F744,libclint,0)),""),"")</f>
        <v/>
      </c>
      <c r="D741" s="146" t="str">
        <f t="shared" si="33"/>
        <v/>
      </c>
      <c r="E741" s="146" t="str">
        <f>IF(A741&lt;&gt;"",IF(Schülerdaten!G744&lt;&gt;"",IF(Schülerdaten!AB744&lt;&gt;"",IF(Schülerdaten!G744="LOC.ID",CONCATENATE("LOC.",Schülerdaten!AU$5),Schülerdaten!G744),""),""),"")</f>
        <v/>
      </c>
      <c r="F741" s="146" t="str">
        <f>IF(A741&lt;&gt;"",IF(Schülerdaten!H744&lt;&gt;"",Schülerdaten!H744,""),"")</f>
        <v/>
      </c>
      <c r="G741" s="146" t="str">
        <f>IF(AND(A741&lt;&gt;"",Schülerdaten!AC744&lt;&gt;""),IF(Schülerdaten!AC744=TRUE,INDEX(codesex,MATCH(Schülerdaten!I744,libsex,0)),Schülerdaten!I744),"")</f>
        <v/>
      </c>
      <c r="H741" s="147" t="str">
        <f>IF(A741&lt;&gt;"",IF(Schülerdaten!J744&lt;&gt;"",Schülerdaten!J744,""),"")</f>
        <v/>
      </c>
      <c r="I741" s="148" t="str">
        <f>IF(AND(A741&lt;&gt;"",Schülerdaten!AE744&lt;&gt;""),IF(Schülerdaten!AE744=TRUE,INDEX(codenat,MATCH(Schülerdaten!K744,libnat,0)),Schülerdaten!K744),"")</f>
        <v/>
      </c>
      <c r="J741" s="148" t="str">
        <f>IF(AND(A741&lt;&gt;"",Schülerdaten!AF744&lt;&gt;""),IF(Schülerdaten!AF744=TRUE,INDEX(codelangue,MATCH(Schülerdaten!L744,liblangue,0)),Schülerdaten!L744),"")</f>
        <v/>
      </c>
      <c r="K741" s="148" t="str">
        <f>IF(AND(A741&lt;&gt;"",Schülerdaten!AH744&lt;&gt;""),IF(Schülerdaten!AH744=TRUE,IF(INDEX(codegem,MATCH(Schülerdaten!M744,libgem,0))&lt;8000,INDEX(codegem,MATCH(Schülerdaten!M744,libgem,0)),""),Schülerdaten!M744),"")</f>
        <v/>
      </c>
      <c r="L741" s="148" t="str">
        <f>IF(AND(A741&lt;&gt;"",Schülerdaten!AH744&lt;&gt;""),IF(Schülerdaten!AH744=TRUE,INDEX(codegemhist,MATCH(Schülerdaten!M744,libgem,0)),""),"")</f>
        <v/>
      </c>
      <c r="M741" s="148" t="str">
        <f>IF(AND(A741&lt;&gt;"",Schülerdaten!AH744&lt;&gt;""),IF(Schülerdaten!AH744=TRUE,IF(INDEX(codegem,MATCH(Schülerdaten!M744,libgem,0))&gt;=8000,INDEX(codegem,MATCH(Schülerdaten!M744,libgem,0)),""),Schülerdaten!M744),"")</f>
        <v/>
      </c>
      <c r="N741" s="148" t="str">
        <f>IF(AND(A741&lt;&gt;"",Schülerdaten!AI744&lt;&gt;""),IF(Schülerdaten!AI744=TRUE,INDEX(codeschart,MATCH(Schülerdaten!N744,libschart,0)),Schülerdaten!N744),"")</f>
        <v/>
      </c>
      <c r="O741" s="148" t="str">
        <f>IF(AND(A741&lt;&gt;"",Schülerdaten!O744&lt;&gt;""),Schülerdaten!O744,"")</f>
        <v/>
      </c>
      <c r="P741" s="148" t="str">
        <f>IF(AND(A741&lt;&gt;"",Schülerdaten!AK744&lt;&gt;""),IF(Schülerdaten!AK744=TRUE,INDEX(codeform,MATCH(Schülerdaten!P744,libform,0)),Schülerdaten!P744),"")</f>
        <v/>
      </c>
      <c r="Q741" s="148" t="str">
        <f>IF(AND(A741&lt;&gt;"",Schülerdaten!AL744&lt;&gt;""),IF(Schülerdaten!AL744=TRUE,INDEX(codespe,MATCH(Schülerdaten!Q744,libspe,0)),Schülerdaten!Q744),"")</f>
        <v/>
      </c>
      <c r="R741" s="148" t="str">
        <f>IF(AND(A741&lt;&gt;"",OR(Schülerdaten!AM744&lt;&gt;"",Schülerdaten!AT744=FALSE)),IF(Schülerdaten!AM744=TRUE,INDEX(codemp1,MATCH(Schülerdaten!R744,libmp1,0)),IF(Schülerdaten!AT744=FALSE,0,Schülerdaten!R744)),"")</f>
        <v/>
      </c>
      <c r="S741" s="148" t="str">
        <f t="shared" si="34"/>
        <v/>
      </c>
      <c r="T741" s="148" t="str">
        <f t="shared" si="35"/>
        <v/>
      </c>
      <c r="U741" s="148" t="str">
        <f>IF(AND(A741&lt;&gt;"",Schülerdaten!S744&lt;&gt;""),Schülerdaten!S744,"")</f>
        <v/>
      </c>
      <c r="V741" s="148" t="str">
        <f>IF(AND(A741&lt;&gt;"",Schülerdaten!T744&lt;&gt;""),Schülerdaten!T744,"")</f>
        <v/>
      </c>
      <c r="W741" s="148" t="str">
        <f>IF(AND(A741&lt;&gt;"",Schülerdaten!U744&lt;&gt;""),Schülerdaten!U744,"")</f>
        <v/>
      </c>
      <c r="X741" s="148" t="str">
        <f>IF(AND(A741&lt;&gt;"",Schülerdaten!V744&lt;&gt;""),Schülerdaten!V744,"")</f>
        <v/>
      </c>
      <c r="Y741" s="148" t="str">
        <f>IF(AND(A741&lt;&gt;"",Schülerdaten!W744&lt;&gt;""),Schülerdaten!W744,"")</f>
        <v/>
      </c>
      <c r="Z741" s="148" t="str">
        <f>IF(AND(A741&lt;&gt;"",Schülerdaten!X744&lt;&gt;""),Schülerdaten!X744,"")</f>
        <v/>
      </c>
    </row>
    <row r="742" spans="1:26" x14ac:dyDescent="0.2">
      <c r="A742" s="146" t="str">
        <f>IF(OR(Schülerdaten!$C745&lt;&gt;""),Schülerdaten!A745,"")</f>
        <v/>
      </c>
      <c r="B742" s="146" t="str">
        <f>IF(A742&lt;&gt;"",Schülerdaten!B745,"")</f>
        <v/>
      </c>
      <c r="C742" s="146" t="str">
        <f>IF(AND(A742&lt;&gt;"",Schülerdaten!F745&lt;&gt;""),IF(INDEX(codeclint,MATCH(Schülerdaten!F745,libclint,0))&lt;&gt;"",INDEX(codeclint,MATCH(Schülerdaten!F745,libclint,0)),""),"")</f>
        <v/>
      </c>
      <c r="D742" s="146" t="str">
        <f t="shared" si="33"/>
        <v/>
      </c>
      <c r="E742" s="146" t="str">
        <f>IF(A742&lt;&gt;"",IF(Schülerdaten!G745&lt;&gt;"",IF(Schülerdaten!AB745&lt;&gt;"",IF(Schülerdaten!G745="LOC.ID",CONCATENATE("LOC.",Schülerdaten!AU$5),Schülerdaten!G745),""),""),"")</f>
        <v/>
      </c>
      <c r="F742" s="146" t="str">
        <f>IF(A742&lt;&gt;"",IF(Schülerdaten!H745&lt;&gt;"",Schülerdaten!H745,""),"")</f>
        <v/>
      </c>
      <c r="G742" s="146" t="str">
        <f>IF(AND(A742&lt;&gt;"",Schülerdaten!AC745&lt;&gt;""),IF(Schülerdaten!AC745=TRUE,INDEX(codesex,MATCH(Schülerdaten!I745,libsex,0)),Schülerdaten!I745),"")</f>
        <v/>
      </c>
      <c r="H742" s="147" t="str">
        <f>IF(A742&lt;&gt;"",IF(Schülerdaten!J745&lt;&gt;"",Schülerdaten!J745,""),"")</f>
        <v/>
      </c>
      <c r="I742" s="148" t="str">
        <f>IF(AND(A742&lt;&gt;"",Schülerdaten!AE745&lt;&gt;""),IF(Schülerdaten!AE745=TRUE,INDEX(codenat,MATCH(Schülerdaten!K745,libnat,0)),Schülerdaten!K745),"")</f>
        <v/>
      </c>
      <c r="J742" s="148" t="str">
        <f>IF(AND(A742&lt;&gt;"",Schülerdaten!AF745&lt;&gt;""),IF(Schülerdaten!AF745=TRUE,INDEX(codelangue,MATCH(Schülerdaten!L745,liblangue,0)),Schülerdaten!L745),"")</f>
        <v/>
      </c>
      <c r="K742" s="148" t="str">
        <f>IF(AND(A742&lt;&gt;"",Schülerdaten!AH745&lt;&gt;""),IF(Schülerdaten!AH745=TRUE,IF(INDEX(codegem,MATCH(Schülerdaten!M745,libgem,0))&lt;8000,INDEX(codegem,MATCH(Schülerdaten!M745,libgem,0)),""),Schülerdaten!M745),"")</f>
        <v/>
      </c>
      <c r="L742" s="148" t="str">
        <f>IF(AND(A742&lt;&gt;"",Schülerdaten!AH745&lt;&gt;""),IF(Schülerdaten!AH745=TRUE,INDEX(codegemhist,MATCH(Schülerdaten!M745,libgem,0)),""),"")</f>
        <v/>
      </c>
      <c r="M742" s="148" t="str">
        <f>IF(AND(A742&lt;&gt;"",Schülerdaten!AH745&lt;&gt;""),IF(Schülerdaten!AH745=TRUE,IF(INDEX(codegem,MATCH(Schülerdaten!M745,libgem,0))&gt;=8000,INDEX(codegem,MATCH(Schülerdaten!M745,libgem,0)),""),Schülerdaten!M745),"")</f>
        <v/>
      </c>
      <c r="N742" s="148" t="str">
        <f>IF(AND(A742&lt;&gt;"",Schülerdaten!AI745&lt;&gt;""),IF(Schülerdaten!AI745=TRUE,INDEX(codeschart,MATCH(Schülerdaten!N745,libschart,0)),Schülerdaten!N745),"")</f>
        <v/>
      </c>
      <c r="O742" s="148" t="str">
        <f>IF(AND(A742&lt;&gt;"",Schülerdaten!O745&lt;&gt;""),Schülerdaten!O745,"")</f>
        <v/>
      </c>
      <c r="P742" s="148" t="str">
        <f>IF(AND(A742&lt;&gt;"",Schülerdaten!AK745&lt;&gt;""),IF(Schülerdaten!AK745=TRUE,INDEX(codeform,MATCH(Schülerdaten!P745,libform,0)),Schülerdaten!P745),"")</f>
        <v/>
      </c>
      <c r="Q742" s="148" t="str">
        <f>IF(AND(A742&lt;&gt;"",Schülerdaten!AL745&lt;&gt;""),IF(Schülerdaten!AL745=TRUE,INDEX(codespe,MATCH(Schülerdaten!Q745,libspe,0)),Schülerdaten!Q745),"")</f>
        <v/>
      </c>
      <c r="R742" s="148" t="str">
        <f>IF(AND(A742&lt;&gt;"",OR(Schülerdaten!AM745&lt;&gt;"",Schülerdaten!AT745=FALSE)),IF(Schülerdaten!AM745=TRUE,INDEX(codemp1,MATCH(Schülerdaten!R745,libmp1,0)),IF(Schülerdaten!AT745=FALSE,0,Schülerdaten!R745)),"")</f>
        <v/>
      </c>
      <c r="S742" s="148" t="str">
        <f t="shared" si="34"/>
        <v/>
      </c>
      <c r="T742" s="148" t="str">
        <f t="shared" si="35"/>
        <v/>
      </c>
      <c r="U742" s="148" t="str">
        <f>IF(AND(A742&lt;&gt;"",Schülerdaten!S745&lt;&gt;""),Schülerdaten!S745,"")</f>
        <v/>
      </c>
      <c r="V742" s="148" t="str">
        <f>IF(AND(A742&lt;&gt;"",Schülerdaten!T745&lt;&gt;""),Schülerdaten!T745,"")</f>
        <v/>
      </c>
      <c r="W742" s="148" t="str">
        <f>IF(AND(A742&lt;&gt;"",Schülerdaten!U745&lt;&gt;""),Schülerdaten!U745,"")</f>
        <v/>
      </c>
      <c r="X742" s="148" t="str">
        <f>IF(AND(A742&lt;&gt;"",Schülerdaten!V745&lt;&gt;""),Schülerdaten!V745,"")</f>
        <v/>
      </c>
      <c r="Y742" s="148" t="str">
        <f>IF(AND(A742&lt;&gt;"",Schülerdaten!W745&lt;&gt;""),Schülerdaten!W745,"")</f>
        <v/>
      </c>
      <c r="Z742" s="148" t="str">
        <f>IF(AND(A742&lt;&gt;"",Schülerdaten!X745&lt;&gt;""),Schülerdaten!X745,"")</f>
        <v/>
      </c>
    </row>
    <row r="743" spans="1:26" x14ac:dyDescent="0.2">
      <c r="A743" s="146" t="str">
        <f>IF(OR(Schülerdaten!$C746&lt;&gt;""),Schülerdaten!A746,"")</f>
        <v/>
      </c>
      <c r="B743" s="146" t="str">
        <f>IF(A743&lt;&gt;"",Schülerdaten!B746,"")</f>
        <v/>
      </c>
      <c r="C743" s="146" t="str">
        <f>IF(AND(A743&lt;&gt;"",Schülerdaten!F746&lt;&gt;""),IF(INDEX(codeclint,MATCH(Schülerdaten!F746,libclint,0))&lt;&gt;"",INDEX(codeclint,MATCH(Schülerdaten!F746,libclint,0)),""),"")</f>
        <v/>
      </c>
      <c r="D743" s="146" t="str">
        <f t="shared" si="33"/>
        <v/>
      </c>
      <c r="E743" s="146" t="str">
        <f>IF(A743&lt;&gt;"",IF(Schülerdaten!G746&lt;&gt;"",IF(Schülerdaten!AB746&lt;&gt;"",IF(Schülerdaten!G746="LOC.ID",CONCATENATE("LOC.",Schülerdaten!AU$5),Schülerdaten!G746),""),""),"")</f>
        <v/>
      </c>
      <c r="F743" s="146" t="str">
        <f>IF(A743&lt;&gt;"",IF(Schülerdaten!H746&lt;&gt;"",Schülerdaten!H746,""),"")</f>
        <v/>
      </c>
      <c r="G743" s="146" t="str">
        <f>IF(AND(A743&lt;&gt;"",Schülerdaten!AC746&lt;&gt;""),IF(Schülerdaten!AC746=TRUE,INDEX(codesex,MATCH(Schülerdaten!I746,libsex,0)),Schülerdaten!I746),"")</f>
        <v/>
      </c>
      <c r="H743" s="147" t="str">
        <f>IF(A743&lt;&gt;"",IF(Schülerdaten!J746&lt;&gt;"",Schülerdaten!J746,""),"")</f>
        <v/>
      </c>
      <c r="I743" s="148" t="str">
        <f>IF(AND(A743&lt;&gt;"",Schülerdaten!AE746&lt;&gt;""),IF(Schülerdaten!AE746=TRUE,INDEX(codenat,MATCH(Schülerdaten!K746,libnat,0)),Schülerdaten!K746),"")</f>
        <v/>
      </c>
      <c r="J743" s="148" t="str">
        <f>IF(AND(A743&lt;&gt;"",Schülerdaten!AF746&lt;&gt;""),IF(Schülerdaten!AF746=TRUE,INDEX(codelangue,MATCH(Schülerdaten!L746,liblangue,0)),Schülerdaten!L746),"")</f>
        <v/>
      </c>
      <c r="K743" s="148" t="str">
        <f>IF(AND(A743&lt;&gt;"",Schülerdaten!AH746&lt;&gt;""),IF(Schülerdaten!AH746=TRUE,IF(INDEX(codegem,MATCH(Schülerdaten!M746,libgem,0))&lt;8000,INDEX(codegem,MATCH(Schülerdaten!M746,libgem,0)),""),Schülerdaten!M746),"")</f>
        <v/>
      </c>
      <c r="L743" s="148" t="str">
        <f>IF(AND(A743&lt;&gt;"",Schülerdaten!AH746&lt;&gt;""),IF(Schülerdaten!AH746=TRUE,INDEX(codegemhist,MATCH(Schülerdaten!M746,libgem,0)),""),"")</f>
        <v/>
      </c>
      <c r="M743" s="148" t="str">
        <f>IF(AND(A743&lt;&gt;"",Schülerdaten!AH746&lt;&gt;""),IF(Schülerdaten!AH746=TRUE,IF(INDEX(codegem,MATCH(Schülerdaten!M746,libgem,0))&gt;=8000,INDEX(codegem,MATCH(Schülerdaten!M746,libgem,0)),""),Schülerdaten!M746),"")</f>
        <v/>
      </c>
      <c r="N743" s="148" t="str">
        <f>IF(AND(A743&lt;&gt;"",Schülerdaten!AI746&lt;&gt;""),IF(Schülerdaten!AI746=TRUE,INDEX(codeschart,MATCH(Schülerdaten!N746,libschart,0)),Schülerdaten!N746),"")</f>
        <v/>
      </c>
      <c r="O743" s="148" t="str">
        <f>IF(AND(A743&lt;&gt;"",Schülerdaten!O746&lt;&gt;""),Schülerdaten!O746,"")</f>
        <v/>
      </c>
      <c r="P743" s="148" t="str">
        <f>IF(AND(A743&lt;&gt;"",Schülerdaten!AK746&lt;&gt;""),IF(Schülerdaten!AK746=TRUE,INDEX(codeform,MATCH(Schülerdaten!P746,libform,0)),Schülerdaten!P746),"")</f>
        <v/>
      </c>
      <c r="Q743" s="148" t="str">
        <f>IF(AND(A743&lt;&gt;"",Schülerdaten!AL746&lt;&gt;""),IF(Schülerdaten!AL746=TRUE,INDEX(codespe,MATCH(Schülerdaten!Q746,libspe,0)),Schülerdaten!Q746),"")</f>
        <v/>
      </c>
      <c r="R743" s="148" t="str">
        <f>IF(AND(A743&lt;&gt;"",OR(Schülerdaten!AM746&lt;&gt;"",Schülerdaten!AT746=FALSE)),IF(Schülerdaten!AM746=TRUE,INDEX(codemp1,MATCH(Schülerdaten!R746,libmp1,0)),IF(Schülerdaten!AT746=FALSE,0,Schülerdaten!R746)),"")</f>
        <v/>
      </c>
      <c r="S743" s="148" t="str">
        <f t="shared" si="34"/>
        <v/>
      </c>
      <c r="T743" s="148" t="str">
        <f t="shared" si="35"/>
        <v/>
      </c>
      <c r="U743" s="148" t="str">
        <f>IF(AND(A743&lt;&gt;"",Schülerdaten!S746&lt;&gt;""),Schülerdaten!S746,"")</f>
        <v/>
      </c>
      <c r="V743" s="148" t="str">
        <f>IF(AND(A743&lt;&gt;"",Schülerdaten!T746&lt;&gt;""),Schülerdaten!T746,"")</f>
        <v/>
      </c>
      <c r="W743" s="148" t="str">
        <f>IF(AND(A743&lt;&gt;"",Schülerdaten!U746&lt;&gt;""),Schülerdaten!U746,"")</f>
        <v/>
      </c>
      <c r="X743" s="148" t="str">
        <f>IF(AND(A743&lt;&gt;"",Schülerdaten!V746&lt;&gt;""),Schülerdaten!V746,"")</f>
        <v/>
      </c>
      <c r="Y743" s="148" t="str">
        <f>IF(AND(A743&lt;&gt;"",Schülerdaten!W746&lt;&gt;""),Schülerdaten!W746,"")</f>
        <v/>
      </c>
      <c r="Z743" s="148" t="str">
        <f>IF(AND(A743&lt;&gt;"",Schülerdaten!X746&lt;&gt;""),Schülerdaten!X746,"")</f>
        <v/>
      </c>
    </row>
    <row r="744" spans="1:26" x14ac:dyDescent="0.2">
      <c r="A744" s="146" t="str">
        <f>IF(OR(Schülerdaten!$C747&lt;&gt;""),Schülerdaten!A747,"")</f>
        <v/>
      </c>
      <c r="B744" s="146" t="str">
        <f>IF(A744&lt;&gt;"",Schülerdaten!B747,"")</f>
        <v/>
      </c>
      <c r="C744" s="146" t="str">
        <f>IF(AND(A744&lt;&gt;"",Schülerdaten!F747&lt;&gt;""),IF(INDEX(codeclint,MATCH(Schülerdaten!F747,libclint,0))&lt;&gt;"",INDEX(codeclint,MATCH(Schülerdaten!F747,libclint,0)),""),"")</f>
        <v/>
      </c>
      <c r="D744" s="146" t="str">
        <f t="shared" si="33"/>
        <v/>
      </c>
      <c r="E744" s="146" t="str">
        <f>IF(A744&lt;&gt;"",IF(Schülerdaten!G747&lt;&gt;"",IF(Schülerdaten!AB747&lt;&gt;"",IF(Schülerdaten!G747="LOC.ID",CONCATENATE("LOC.",Schülerdaten!AU$5),Schülerdaten!G747),""),""),"")</f>
        <v/>
      </c>
      <c r="F744" s="146" t="str">
        <f>IF(A744&lt;&gt;"",IF(Schülerdaten!H747&lt;&gt;"",Schülerdaten!H747,""),"")</f>
        <v/>
      </c>
      <c r="G744" s="146" t="str">
        <f>IF(AND(A744&lt;&gt;"",Schülerdaten!AC747&lt;&gt;""),IF(Schülerdaten!AC747=TRUE,INDEX(codesex,MATCH(Schülerdaten!I747,libsex,0)),Schülerdaten!I747),"")</f>
        <v/>
      </c>
      <c r="H744" s="147" t="str">
        <f>IF(A744&lt;&gt;"",IF(Schülerdaten!J747&lt;&gt;"",Schülerdaten!J747,""),"")</f>
        <v/>
      </c>
      <c r="I744" s="148" t="str">
        <f>IF(AND(A744&lt;&gt;"",Schülerdaten!AE747&lt;&gt;""),IF(Schülerdaten!AE747=TRUE,INDEX(codenat,MATCH(Schülerdaten!K747,libnat,0)),Schülerdaten!K747),"")</f>
        <v/>
      </c>
      <c r="J744" s="148" t="str">
        <f>IF(AND(A744&lt;&gt;"",Schülerdaten!AF747&lt;&gt;""),IF(Schülerdaten!AF747=TRUE,INDEX(codelangue,MATCH(Schülerdaten!L747,liblangue,0)),Schülerdaten!L747),"")</f>
        <v/>
      </c>
      <c r="K744" s="148" t="str">
        <f>IF(AND(A744&lt;&gt;"",Schülerdaten!AH747&lt;&gt;""),IF(Schülerdaten!AH747=TRUE,IF(INDEX(codegem,MATCH(Schülerdaten!M747,libgem,0))&lt;8000,INDEX(codegem,MATCH(Schülerdaten!M747,libgem,0)),""),Schülerdaten!M747),"")</f>
        <v/>
      </c>
      <c r="L744" s="148" t="str">
        <f>IF(AND(A744&lt;&gt;"",Schülerdaten!AH747&lt;&gt;""),IF(Schülerdaten!AH747=TRUE,INDEX(codegemhist,MATCH(Schülerdaten!M747,libgem,0)),""),"")</f>
        <v/>
      </c>
      <c r="M744" s="148" t="str">
        <f>IF(AND(A744&lt;&gt;"",Schülerdaten!AH747&lt;&gt;""),IF(Schülerdaten!AH747=TRUE,IF(INDEX(codegem,MATCH(Schülerdaten!M747,libgem,0))&gt;=8000,INDEX(codegem,MATCH(Schülerdaten!M747,libgem,0)),""),Schülerdaten!M747),"")</f>
        <v/>
      </c>
      <c r="N744" s="148" t="str">
        <f>IF(AND(A744&lt;&gt;"",Schülerdaten!AI747&lt;&gt;""),IF(Schülerdaten!AI747=TRUE,INDEX(codeschart,MATCH(Schülerdaten!N747,libschart,0)),Schülerdaten!N747),"")</f>
        <v/>
      </c>
      <c r="O744" s="148" t="str">
        <f>IF(AND(A744&lt;&gt;"",Schülerdaten!O747&lt;&gt;""),Schülerdaten!O747,"")</f>
        <v/>
      </c>
      <c r="P744" s="148" t="str">
        <f>IF(AND(A744&lt;&gt;"",Schülerdaten!AK747&lt;&gt;""),IF(Schülerdaten!AK747=TRUE,INDEX(codeform,MATCH(Schülerdaten!P747,libform,0)),Schülerdaten!P747),"")</f>
        <v/>
      </c>
      <c r="Q744" s="148" t="str">
        <f>IF(AND(A744&lt;&gt;"",Schülerdaten!AL747&lt;&gt;""),IF(Schülerdaten!AL747=TRUE,INDEX(codespe,MATCH(Schülerdaten!Q747,libspe,0)),Schülerdaten!Q747),"")</f>
        <v/>
      </c>
      <c r="R744" s="148" t="str">
        <f>IF(AND(A744&lt;&gt;"",OR(Schülerdaten!AM747&lt;&gt;"",Schülerdaten!AT747=FALSE)),IF(Schülerdaten!AM747=TRUE,INDEX(codemp1,MATCH(Schülerdaten!R747,libmp1,0)),IF(Schülerdaten!AT747=FALSE,0,Schülerdaten!R747)),"")</f>
        <v/>
      </c>
      <c r="S744" s="148" t="str">
        <f t="shared" si="34"/>
        <v/>
      </c>
      <c r="T744" s="148" t="str">
        <f t="shared" si="35"/>
        <v/>
      </c>
      <c r="U744" s="148" t="str">
        <f>IF(AND(A744&lt;&gt;"",Schülerdaten!S747&lt;&gt;""),Schülerdaten!S747,"")</f>
        <v/>
      </c>
      <c r="V744" s="148" t="str">
        <f>IF(AND(A744&lt;&gt;"",Schülerdaten!T747&lt;&gt;""),Schülerdaten!T747,"")</f>
        <v/>
      </c>
      <c r="W744" s="148" t="str">
        <f>IF(AND(A744&lt;&gt;"",Schülerdaten!U747&lt;&gt;""),Schülerdaten!U747,"")</f>
        <v/>
      </c>
      <c r="X744" s="148" t="str">
        <f>IF(AND(A744&lt;&gt;"",Schülerdaten!V747&lt;&gt;""),Schülerdaten!V747,"")</f>
        <v/>
      </c>
      <c r="Y744" s="148" t="str">
        <f>IF(AND(A744&lt;&gt;"",Schülerdaten!W747&lt;&gt;""),Schülerdaten!W747,"")</f>
        <v/>
      </c>
      <c r="Z744" s="148" t="str">
        <f>IF(AND(A744&lt;&gt;"",Schülerdaten!X747&lt;&gt;""),Schülerdaten!X747,"")</f>
        <v/>
      </c>
    </row>
    <row r="745" spans="1:26" x14ac:dyDescent="0.2">
      <c r="A745" s="146" t="str">
        <f>IF(OR(Schülerdaten!$C748&lt;&gt;""),Schülerdaten!A748,"")</f>
        <v/>
      </c>
      <c r="B745" s="146" t="str">
        <f>IF(A745&lt;&gt;"",Schülerdaten!B748,"")</f>
        <v/>
      </c>
      <c r="C745" s="146" t="str">
        <f>IF(AND(A745&lt;&gt;"",Schülerdaten!F748&lt;&gt;""),IF(INDEX(codeclint,MATCH(Schülerdaten!F748,libclint,0))&lt;&gt;"",INDEX(codeclint,MATCH(Schülerdaten!F748,libclint,0)),""),"")</f>
        <v/>
      </c>
      <c r="D745" s="146" t="str">
        <f t="shared" si="33"/>
        <v/>
      </c>
      <c r="E745" s="146" t="str">
        <f>IF(A745&lt;&gt;"",IF(Schülerdaten!G748&lt;&gt;"",IF(Schülerdaten!AB748&lt;&gt;"",IF(Schülerdaten!G748="LOC.ID",CONCATENATE("LOC.",Schülerdaten!AU$5),Schülerdaten!G748),""),""),"")</f>
        <v/>
      </c>
      <c r="F745" s="146" t="str">
        <f>IF(A745&lt;&gt;"",IF(Schülerdaten!H748&lt;&gt;"",Schülerdaten!H748,""),"")</f>
        <v/>
      </c>
      <c r="G745" s="146" t="str">
        <f>IF(AND(A745&lt;&gt;"",Schülerdaten!AC748&lt;&gt;""),IF(Schülerdaten!AC748=TRUE,INDEX(codesex,MATCH(Schülerdaten!I748,libsex,0)),Schülerdaten!I748),"")</f>
        <v/>
      </c>
      <c r="H745" s="147" t="str">
        <f>IF(A745&lt;&gt;"",IF(Schülerdaten!J748&lt;&gt;"",Schülerdaten!J748,""),"")</f>
        <v/>
      </c>
      <c r="I745" s="148" t="str">
        <f>IF(AND(A745&lt;&gt;"",Schülerdaten!AE748&lt;&gt;""),IF(Schülerdaten!AE748=TRUE,INDEX(codenat,MATCH(Schülerdaten!K748,libnat,0)),Schülerdaten!K748),"")</f>
        <v/>
      </c>
      <c r="J745" s="148" t="str">
        <f>IF(AND(A745&lt;&gt;"",Schülerdaten!AF748&lt;&gt;""),IF(Schülerdaten!AF748=TRUE,INDEX(codelangue,MATCH(Schülerdaten!L748,liblangue,0)),Schülerdaten!L748),"")</f>
        <v/>
      </c>
      <c r="K745" s="148" t="str">
        <f>IF(AND(A745&lt;&gt;"",Schülerdaten!AH748&lt;&gt;""),IF(Schülerdaten!AH748=TRUE,IF(INDEX(codegem,MATCH(Schülerdaten!M748,libgem,0))&lt;8000,INDEX(codegem,MATCH(Schülerdaten!M748,libgem,0)),""),Schülerdaten!M748),"")</f>
        <v/>
      </c>
      <c r="L745" s="148" t="str">
        <f>IF(AND(A745&lt;&gt;"",Schülerdaten!AH748&lt;&gt;""),IF(Schülerdaten!AH748=TRUE,INDEX(codegemhist,MATCH(Schülerdaten!M748,libgem,0)),""),"")</f>
        <v/>
      </c>
      <c r="M745" s="148" t="str">
        <f>IF(AND(A745&lt;&gt;"",Schülerdaten!AH748&lt;&gt;""),IF(Schülerdaten!AH748=TRUE,IF(INDEX(codegem,MATCH(Schülerdaten!M748,libgem,0))&gt;=8000,INDEX(codegem,MATCH(Schülerdaten!M748,libgem,0)),""),Schülerdaten!M748),"")</f>
        <v/>
      </c>
      <c r="N745" s="148" t="str">
        <f>IF(AND(A745&lt;&gt;"",Schülerdaten!AI748&lt;&gt;""),IF(Schülerdaten!AI748=TRUE,INDEX(codeschart,MATCH(Schülerdaten!N748,libschart,0)),Schülerdaten!N748),"")</f>
        <v/>
      </c>
      <c r="O745" s="148" t="str">
        <f>IF(AND(A745&lt;&gt;"",Schülerdaten!O748&lt;&gt;""),Schülerdaten!O748,"")</f>
        <v/>
      </c>
      <c r="P745" s="148" t="str">
        <f>IF(AND(A745&lt;&gt;"",Schülerdaten!AK748&lt;&gt;""),IF(Schülerdaten!AK748=TRUE,INDEX(codeform,MATCH(Schülerdaten!P748,libform,0)),Schülerdaten!P748),"")</f>
        <v/>
      </c>
      <c r="Q745" s="148" t="str">
        <f>IF(AND(A745&lt;&gt;"",Schülerdaten!AL748&lt;&gt;""),IF(Schülerdaten!AL748=TRUE,INDEX(codespe,MATCH(Schülerdaten!Q748,libspe,0)),Schülerdaten!Q748),"")</f>
        <v/>
      </c>
      <c r="R745" s="148" t="str">
        <f>IF(AND(A745&lt;&gt;"",OR(Schülerdaten!AM748&lt;&gt;"",Schülerdaten!AT748=FALSE)),IF(Schülerdaten!AM748=TRUE,INDEX(codemp1,MATCH(Schülerdaten!R748,libmp1,0)),IF(Schülerdaten!AT748=FALSE,0,Schülerdaten!R748)),"")</f>
        <v/>
      </c>
      <c r="S745" s="148" t="str">
        <f t="shared" si="34"/>
        <v/>
      </c>
      <c r="T745" s="148" t="str">
        <f t="shared" si="35"/>
        <v/>
      </c>
      <c r="U745" s="148" t="str">
        <f>IF(AND(A745&lt;&gt;"",Schülerdaten!S748&lt;&gt;""),Schülerdaten!S748,"")</f>
        <v/>
      </c>
      <c r="V745" s="148" t="str">
        <f>IF(AND(A745&lt;&gt;"",Schülerdaten!T748&lt;&gt;""),Schülerdaten!T748,"")</f>
        <v/>
      </c>
      <c r="W745" s="148" t="str">
        <f>IF(AND(A745&lt;&gt;"",Schülerdaten!U748&lt;&gt;""),Schülerdaten!U748,"")</f>
        <v/>
      </c>
      <c r="X745" s="148" t="str">
        <f>IF(AND(A745&lt;&gt;"",Schülerdaten!V748&lt;&gt;""),Schülerdaten!V748,"")</f>
        <v/>
      </c>
      <c r="Y745" s="148" t="str">
        <f>IF(AND(A745&lt;&gt;"",Schülerdaten!W748&lt;&gt;""),Schülerdaten!W748,"")</f>
        <v/>
      </c>
      <c r="Z745" s="148" t="str">
        <f>IF(AND(A745&lt;&gt;"",Schülerdaten!X748&lt;&gt;""),Schülerdaten!X748,"")</f>
        <v/>
      </c>
    </row>
    <row r="746" spans="1:26" x14ac:dyDescent="0.2">
      <c r="A746" s="146" t="str">
        <f>IF(OR(Schülerdaten!$C749&lt;&gt;""),Schülerdaten!A749,"")</f>
        <v/>
      </c>
      <c r="B746" s="146" t="str">
        <f>IF(A746&lt;&gt;"",Schülerdaten!B749,"")</f>
        <v/>
      </c>
      <c r="C746" s="146" t="str">
        <f>IF(AND(A746&lt;&gt;"",Schülerdaten!F749&lt;&gt;""),IF(INDEX(codeclint,MATCH(Schülerdaten!F749,libclint,0))&lt;&gt;"",INDEX(codeclint,MATCH(Schülerdaten!F749,libclint,0)),""),"")</f>
        <v/>
      </c>
      <c r="D746" s="146" t="str">
        <f t="shared" si="33"/>
        <v/>
      </c>
      <c r="E746" s="146" t="str">
        <f>IF(A746&lt;&gt;"",IF(Schülerdaten!G749&lt;&gt;"",IF(Schülerdaten!AB749&lt;&gt;"",IF(Schülerdaten!G749="LOC.ID",CONCATENATE("LOC.",Schülerdaten!AU$5),Schülerdaten!G749),""),""),"")</f>
        <v/>
      </c>
      <c r="F746" s="146" t="str">
        <f>IF(A746&lt;&gt;"",IF(Schülerdaten!H749&lt;&gt;"",Schülerdaten!H749,""),"")</f>
        <v/>
      </c>
      <c r="G746" s="146" t="str">
        <f>IF(AND(A746&lt;&gt;"",Schülerdaten!AC749&lt;&gt;""),IF(Schülerdaten!AC749=TRUE,INDEX(codesex,MATCH(Schülerdaten!I749,libsex,0)),Schülerdaten!I749),"")</f>
        <v/>
      </c>
      <c r="H746" s="147" t="str">
        <f>IF(A746&lt;&gt;"",IF(Schülerdaten!J749&lt;&gt;"",Schülerdaten!J749,""),"")</f>
        <v/>
      </c>
      <c r="I746" s="148" t="str">
        <f>IF(AND(A746&lt;&gt;"",Schülerdaten!AE749&lt;&gt;""),IF(Schülerdaten!AE749=TRUE,INDEX(codenat,MATCH(Schülerdaten!K749,libnat,0)),Schülerdaten!K749),"")</f>
        <v/>
      </c>
      <c r="J746" s="148" t="str">
        <f>IF(AND(A746&lt;&gt;"",Schülerdaten!AF749&lt;&gt;""),IF(Schülerdaten!AF749=TRUE,INDEX(codelangue,MATCH(Schülerdaten!L749,liblangue,0)),Schülerdaten!L749),"")</f>
        <v/>
      </c>
      <c r="K746" s="148" t="str">
        <f>IF(AND(A746&lt;&gt;"",Schülerdaten!AH749&lt;&gt;""),IF(Schülerdaten!AH749=TRUE,IF(INDEX(codegem,MATCH(Schülerdaten!M749,libgem,0))&lt;8000,INDEX(codegem,MATCH(Schülerdaten!M749,libgem,0)),""),Schülerdaten!M749),"")</f>
        <v/>
      </c>
      <c r="L746" s="148" t="str">
        <f>IF(AND(A746&lt;&gt;"",Schülerdaten!AH749&lt;&gt;""),IF(Schülerdaten!AH749=TRUE,INDEX(codegemhist,MATCH(Schülerdaten!M749,libgem,0)),""),"")</f>
        <v/>
      </c>
      <c r="M746" s="148" t="str">
        <f>IF(AND(A746&lt;&gt;"",Schülerdaten!AH749&lt;&gt;""),IF(Schülerdaten!AH749=TRUE,IF(INDEX(codegem,MATCH(Schülerdaten!M749,libgem,0))&gt;=8000,INDEX(codegem,MATCH(Schülerdaten!M749,libgem,0)),""),Schülerdaten!M749),"")</f>
        <v/>
      </c>
      <c r="N746" s="148" t="str">
        <f>IF(AND(A746&lt;&gt;"",Schülerdaten!AI749&lt;&gt;""),IF(Schülerdaten!AI749=TRUE,INDEX(codeschart,MATCH(Schülerdaten!N749,libschart,0)),Schülerdaten!N749),"")</f>
        <v/>
      </c>
      <c r="O746" s="148" t="str">
        <f>IF(AND(A746&lt;&gt;"",Schülerdaten!O749&lt;&gt;""),Schülerdaten!O749,"")</f>
        <v/>
      </c>
      <c r="P746" s="148" t="str">
        <f>IF(AND(A746&lt;&gt;"",Schülerdaten!AK749&lt;&gt;""),IF(Schülerdaten!AK749=TRUE,INDEX(codeform,MATCH(Schülerdaten!P749,libform,0)),Schülerdaten!P749),"")</f>
        <v/>
      </c>
      <c r="Q746" s="148" t="str">
        <f>IF(AND(A746&lt;&gt;"",Schülerdaten!AL749&lt;&gt;""),IF(Schülerdaten!AL749=TRUE,INDEX(codespe,MATCH(Schülerdaten!Q749,libspe,0)),Schülerdaten!Q749),"")</f>
        <v/>
      </c>
      <c r="R746" s="148" t="str">
        <f>IF(AND(A746&lt;&gt;"",OR(Schülerdaten!AM749&lt;&gt;"",Schülerdaten!AT749=FALSE)),IF(Schülerdaten!AM749=TRUE,INDEX(codemp1,MATCH(Schülerdaten!R749,libmp1,0)),IF(Schülerdaten!AT749=FALSE,0,Schülerdaten!R749)),"")</f>
        <v/>
      </c>
      <c r="S746" s="148" t="str">
        <f t="shared" si="34"/>
        <v/>
      </c>
      <c r="T746" s="148" t="str">
        <f t="shared" si="35"/>
        <v/>
      </c>
      <c r="U746" s="148" t="str">
        <f>IF(AND(A746&lt;&gt;"",Schülerdaten!S749&lt;&gt;""),Schülerdaten!S749,"")</f>
        <v/>
      </c>
      <c r="V746" s="148" t="str">
        <f>IF(AND(A746&lt;&gt;"",Schülerdaten!T749&lt;&gt;""),Schülerdaten!T749,"")</f>
        <v/>
      </c>
      <c r="W746" s="148" t="str">
        <f>IF(AND(A746&lt;&gt;"",Schülerdaten!U749&lt;&gt;""),Schülerdaten!U749,"")</f>
        <v/>
      </c>
      <c r="X746" s="148" t="str">
        <f>IF(AND(A746&lt;&gt;"",Schülerdaten!V749&lt;&gt;""),Schülerdaten!V749,"")</f>
        <v/>
      </c>
      <c r="Y746" s="148" t="str">
        <f>IF(AND(A746&lt;&gt;"",Schülerdaten!W749&lt;&gt;""),Schülerdaten!W749,"")</f>
        <v/>
      </c>
      <c r="Z746" s="148" t="str">
        <f>IF(AND(A746&lt;&gt;"",Schülerdaten!X749&lt;&gt;""),Schülerdaten!X749,"")</f>
        <v/>
      </c>
    </row>
    <row r="747" spans="1:26" x14ac:dyDescent="0.2">
      <c r="A747" s="146" t="str">
        <f>IF(OR(Schülerdaten!$C750&lt;&gt;""),Schülerdaten!A750,"")</f>
        <v/>
      </c>
      <c r="B747" s="146" t="str">
        <f>IF(A747&lt;&gt;"",Schülerdaten!B750,"")</f>
        <v/>
      </c>
      <c r="C747" s="146" t="str">
        <f>IF(AND(A747&lt;&gt;"",Schülerdaten!F750&lt;&gt;""),IF(INDEX(codeclint,MATCH(Schülerdaten!F750,libclint,0))&lt;&gt;"",INDEX(codeclint,MATCH(Schülerdaten!F750,libclint,0)),""),"")</f>
        <v/>
      </c>
      <c r="D747" s="146" t="str">
        <f t="shared" si="33"/>
        <v/>
      </c>
      <c r="E747" s="146" t="str">
        <f>IF(A747&lt;&gt;"",IF(Schülerdaten!G750&lt;&gt;"",IF(Schülerdaten!AB750&lt;&gt;"",IF(Schülerdaten!G750="LOC.ID",CONCATENATE("LOC.",Schülerdaten!AU$5),Schülerdaten!G750),""),""),"")</f>
        <v/>
      </c>
      <c r="F747" s="146" t="str">
        <f>IF(A747&lt;&gt;"",IF(Schülerdaten!H750&lt;&gt;"",Schülerdaten!H750,""),"")</f>
        <v/>
      </c>
      <c r="G747" s="146" t="str">
        <f>IF(AND(A747&lt;&gt;"",Schülerdaten!AC750&lt;&gt;""),IF(Schülerdaten!AC750=TRUE,INDEX(codesex,MATCH(Schülerdaten!I750,libsex,0)),Schülerdaten!I750),"")</f>
        <v/>
      </c>
      <c r="H747" s="147" t="str">
        <f>IF(A747&lt;&gt;"",IF(Schülerdaten!J750&lt;&gt;"",Schülerdaten!J750,""),"")</f>
        <v/>
      </c>
      <c r="I747" s="148" t="str">
        <f>IF(AND(A747&lt;&gt;"",Schülerdaten!AE750&lt;&gt;""),IF(Schülerdaten!AE750=TRUE,INDEX(codenat,MATCH(Schülerdaten!K750,libnat,0)),Schülerdaten!K750),"")</f>
        <v/>
      </c>
      <c r="J747" s="148" t="str">
        <f>IF(AND(A747&lt;&gt;"",Schülerdaten!AF750&lt;&gt;""),IF(Schülerdaten!AF750=TRUE,INDEX(codelangue,MATCH(Schülerdaten!L750,liblangue,0)),Schülerdaten!L750),"")</f>
        <v/>
      </c>
      <c r="K747" s="148" t="str">
        <f>IF(AND(A747&lt;&gt;"",Schülerdaten!AH750&lt;&gt;""),IF(Schülerdaten!AH750=TRUE,IF(INDEX(codegem,MATCH(Schülerdaten!M750,libgem,0))&lt;8000,INDEX(codegem,MATCH(Schülerdaten!M750,libgem,0)),""),Schülerdaten!M750),"")</f>
        <v/>
      </c>
      <c r="L747" s="148" t="str">
        <f>IF(AND(A747&lt;&gt;"",Schülerdaten!AH750&lt;&gt;""),IF(Schülerdaten!AH750=TRUE,INDEX(codegemhist,MATCH(Schülerdaten!M750,libgem,0)),""),"")</f>
        <v/>
      </c>
      <c r="M747" s="148" t="str">
        <f>IF(AND(A747&lt;&gt;"",Schülerdaten!AH750&lt;&gt;""),IF(Schülerdaten!AH750=TRUE,IF(INDEX(codegem,MATCH(Schülerdaten!M750,libgem,0))&gt;=8000,INDEX(codegem,MATCH(Schülerdaten!M750,libgem,0)),""),Schülerdaten!M750),"")</f>
        <v/>
      </c>
      <c r="N747" s="148" t="str">
        <f>IF(AND(A747&lt;&gt;"",Schülerdaten!AI750&lt;&gt;""),IF(Schülerdaten!AI750=TRUE,INDEX(codeschart,MATCH(Schülerdaten!N750,libschart,0)),Schülerdaten!N750),"")</f>
        <v/>
      </c>
      <c r="O747" s="148" t="str">
        <f>IF(AND(A747&lt;&gt;"",Schülerdaten!O750&lt;&gt;""),Schülerdaten!O750,"")</f>
        <v/>
      </c>
      <c r="P747" s="148" t="str">
        <f>IF(AND(A747&lt;&gt;"",Schülerdaten!AK750&lt;&gt;""),IF(Schülerdaten!AK750=TRUE,INDEX(codeform,MATCH(Schülerdaten!P750,libform,0)),Schülerdaten!P750),"")</f>
        <v/>
      </c>
      <c r="Q747" s="148" t="str">
        <f>IF(AND(A747&lt;&gt;"",Schülerdaten!AL750&lt;&gt;""),IF(Schülerdaten!AL750=TRUE,INDEX(codespe,MATCH(Schülerdaten!Q750,libspe,0)),Schülerdaten!Q750),"")</f>
        <v/>
      </c>
      <c r="R747" s="148" t="str">
        <f>IF(AND(A747&lt;&gt;"",OR(Schülerdaten!AM750&lt;&gt;"",Schülerdaten!AT750=FALSE)),IF(Schülerdaten!AM750=TRUE,INDEX(codemp1,MATCH(Schülerdaten!R750,libmp1,0)),IF(Schülerdaten!AT750=FALSE,0,Schülerdaten!R750)),"")</f>
        <v/>
      </c>
      <c r="S747" s="148" t="str">
        <f t="shared" si="34"/>
        <v/>
      </c>
      <c r="T747" s="148" t="str">
        <f t="shared" si="35"/>
        <v/>
      </c>
      <c r="U747" s="148" t="str">
        <f>IF(AND(A747&lt;&gt;"",Schülerdaten!S750&lt;&gt;""),Schülerdaten!S750,"")</f>
        <v/>
      </c>
      <c r="V747" s="148" t="str">
        <f>IF(AND(A747&lt;&gt;"",Schülerdaten!T750&lt;&gt;""),Schülerdaten!T750,"")</f>
        <v/>
      </c>
      <c r="W747" s="148" t="str">
        <f>IF(AND(A747&lt;&gt;"",Schülerdaten!U750&lt;&gt;""),Schülerdaten!U750,"")</f>
        <v/>
      </c>
      <c r="X747" s="148" t="str">
        <f>IF(AND(A747&lt;&gt;"",Schülerdaten!V750&lt;&gt;""),Schülerdaten!V750,"")</f>
        <v/>
      </c>
      <c r="Y747" s="148" t="str">
        <f>IF(AND(A747&lt;&gt;"",Schülerdaten!W750&lt;&gt;""),Schülerdaten!W750,"")</f>
        <v/>
      </c>
      <c r="Z747" s="148" t="str">
        <f>IF(AND(A747&lt;&gt;"",Schülerdaten!X750&lt;&gt;""),Schülerdaten!X750,"")</f>
        <v/>
      </c>
    </row>
    <row r="748" spans="1:26" x14ac:dyDescent="0.2">
      <c r="A748" s="146" t="str">
        <f>IF(OR(Schülerdaten!$C751&lt;&gt;""),Schülerdaten!A751,"")</f>
        <v/>
      </c>
      <c r="B748" s="146" t="str">
        <f>IF(A748&lt;&gt;"",Schülerdaten!B751,"")</f>
        <v/>
      </c>
      <c r="C748" s="146" t="str">
        <f>IF(AND(A748&lt;&gt;"",Schülerdaten!F751&lt;&gt;""),IF(INDEX(codeclint,MATCH(Schülerdaten!F751,libclint,0))&lt;&gt;"",INDEX(codeclint,MATCH(Schülerdaten!F751,libclint,0)),""),"")</f>
        <v/>
      </c>
      <c r="D748" s="146" t="str">
        <f t="shared" si="33"/>
        <v/>
      </c>
      <c r="E748" s="146" t="str">
        <f>IF(A748&lt;&gt;"",IF(Schülerdaten!G751&lt;&gt;"",IF(Schülerdaten!AB751&lt;&gt;"",IF(Schülerdaten!G751="LOC.ID",CONCATENATE("LOC.",Schülerdaten!AU$5),Schülerdaten!G751),""),""),"")</f>
        <v/>
      </c>
      <c r="F748" s="146" t="str">
        <f>IF(A748&lt;&gt;"",IF(Schülerdaten!H751&lt;&gt;"",Schülerdaten!H751,""),"")</f>
        <v/>
      </c>
      <c r="G748" s="146" t="str">
        <f>IF(AND(A748&lt;&gt;"",Schülerdaten!AC751&lt;&gt;""),IF(Schülerdaten!AC751=TRUE,INDEX(codesex,MATCH(Schülerdaten!I751,libsex,0)),Schülerdaten!I751),"")</f>
        <v/>
      </c>
      <c r="H748" s="147" t="str">
        <f>IF(A748&lt;&gt;"",IF(Schülerdaten!J751&lt;&gt;"",Schülerdaten!J751,""),"")</f>
        <v/>
      </c>
      <c r="I748" s="148" t="str">
        <f>IF(AND(A748&lt;&gt;"",Schülerdaten!AE751&lt;&gt;""),IF(Schülerdaten!AE751=TRUE,INDEX(codenat,MATCH(Schülerdaten!K751,libnat,0)),Schülerdaten!K751),"")</f>
        <v/>
      </c>
      <c r="J748" s="148" t="str">
        <f>IF(AND(A748&lt;&gt;"",Schülerdaten!AF751&lt;&gt;""),IF(Schülerdaten!AF751=TRUE,INDEX(codelangue,MATCH(Schülerdaten!L751,liblangue,0)),Schülerdaten!L751),"")</f>
        <v/>
      </c>
      <c r="K748" s="148" t="str">
        <f>IF(AND(A748&lt;&gt;"",Schülerdaten!AH751&lt;&gt;""),IF(Schülerdaten!AH751=TRUE,IF(INDEX(codegem,MATCH(Schülerdaten!M751,libgem,0))&lt;8000,INDEX(codegem,MATCH(Schülerdaten!M751,libgem,0)),""),Schülerdaten!M751),"")</f>
        <v/>
      </c>
      <c r="L748" s="148" t="str">
        <f>IF(AND(A748&lt;&gt;"",Schülerdaten!AH751&lt;&gt;""),IF(Schülerdaten!AH751=TRUE,INDEX(codegemhist,MATCH(Schülerdaten!M751,libgem,0)),""),"")</f>
        <v/>
      </c>
      <c r="M748" s="148" t="str">
        <f>IF(AND(A748&lt;&gt;"",Schülerdaten!AH751&lt;&gt;""),IF(Schülerdaten!AH751=TRUE,IF(INDEX(codegem,MATCH(Schülerdaten!M751,libgem,0))&gt;=8000,INDEX(codegem,MATCH(Schülerdaten!M751,libgem,0)),""),Schülerdaten!M751),"")</f>
        <v/>
      </c>
      <c r="N748" s="148" t="str">
        <f>IF(AND(A748&lt;&gt;"",Schülerdaten!AI751&lt;&gt;""),IF(Schülerdaten!AI751=TRUE,INDEX(codeschart,MATCH(Schülerdaten!N751,libschart,0)),Schülerdaten!N751),"")</f>
        <v/>
      </c>
      <c r="O748" s="148" t="str">
        <f>IF(AND(A748&lt;&gt;"",Schülerdaten!O751&lt;&gt;""),Schülerdaten!O751,"")</f>
        <v/>
      </c>
      <c r="P748" s="148" t="str">
        <f>IF(AND(A748&lt;&gt;"",Schülerdaten!AK751&lt;&gt;""),IF(Schülerdaten!AK751=TRUE,INDEX(codeform,MATCH(Schülerdaten!P751,libform,0)),Schülerdaten!P751),"")</f>
        <v/>
      </c>
      <c r="Q748" s="148" t="str">
        <f>IF(AND(A748&lt;&gt;"",Schülerdaten!AL751&lt;&gt;""),IF(Schülerdaten!AL751=TRUE,INDEX(codespe,MATCH(Schülerdaten!Q751,libspe,0)),Schülerdaten!Q751),"")</f>
        <v/>
      </c>
      <c r="R748" s="148" t="str">
        <f>IF(AND(A748&lt;&gt;"",OR(Schülerdaten!AM751&lt;&gt;"",Schülerdaten!AT751=FALSE)),IF(Schülerdaten!AM751=TRUE,INDEX(codemp1,MATCH(Schülerdaten!R751,libmp1,0)),IF(Schülerdaten!AT751=FALSE,0,Schülerdaten!R751)),"")</f>
        <v/>
      </c>
      <c r="S748" s="148" t="str">
        <f t="shared" si="34"/>
        <v/>
      </c>
      <c r="T748" s="148" t="str">
        <f t="shared" si="35"/>
        <v/>
      </c>
      <c r="U748" s="148" t="str">
        <f>IF(AND(A748&lt;&gt;"",Schülerdaten!S751&lt;&gt;""),Schülerdaten!S751,"")</f>
        <v/>
      </c>
      <c r="V748" s="148" t="str">
        <f>IF(AND(A748&lt;&gt;"",Schülerdaten!T751&lt;&gt;""),Schülerdaten!T751,"")</f>
        <v/>
      </c>
      <c r="W748" s="148" t="str">
        <f>IF(AND(A748&lt;&gt;"",Schülerdaten!U751&lt;&gt;""),Schülerdaten!U751,"")</f>
        <v/>
      </c>
      <c r="X748" s="148" t="str">
        <f>IF(AND(A748&lt;&gt;"",Schülerdaten!V751&lt;&gt;""),Schülerdaten!V751,"")</f>
        <v/>
      </c>
      <c r="Y748" s="148" t="str">
        <f>IF(AND(A748&lt;&gt;"",Schülerdaten!W751&lt;&gt;""),Schülerdaten!W751,"")</f>
        <v/>
      </c>
      <c r="Z748" s="148" t="str">
        <f>IF(AND(A748&lt;&gt;"",Schülerdaten!X751&lt;&gt;""),Schülerdaten!X751,"")</f>
        <v/>
      </c>
    </row>
    <row r="749" spans="1:26" x14ac:dyDescent="0.2">
      <c r="A749" s="146" t="str">
        <f>IF(OR(Schülerdaten!$C752&lt;&gt;""),Schülerdaten!A752,"")</f>
        <v/>
      </c>
      <c r="B749" s="146" t="str">
        <f>IF(A749&lt;&gt;"",Schülerdaten!B752,"")</f>
        <v/>
      </c>
      <c r="C749" s="146" t="str">
        <f>IF(AND(A749&lt;&gt;"",Schülerdaten!F752&lt;&gt;""),IF(INDEX(codeclint,MATCH(Schülerdaten!F752,libclint,0))&lt;&gt;"",INDEX(codeclint,MATCH(Schülerdaten!F752,libclint,0)),""),"")</f>
        <v/>
      </c>
      <c r="D749" s="146" t="str">
        <f t="shared" si="33"/>
        <v/>
      </c>
      <c r="E749" s="146" t="str">
        <f>IF(A749&lt;&gt;"",IF(Schülerdaten!G752&lt;&gt;"",IF(Schülerdaten!AB752&lt;&gt;"",IF(Schülerdaten!G752="LOC.ID",CONCATENATE("LOC.",Schülerdaten!AU$5),Schülerdaten!G752),""),""),"")</f>
        <v/>
      </c>
      <c r="F749" s="146" t="str">
        <f>IF(A749&lt;&gt;"",IF(Schülerdaten!H752&lt;&gt;"",Schülerdaten!H752,""),"")</f>
        <v/>
      </c>
      <c r="G749" s="146" t="str">
        <f>IF(AND(A749&lt;&gt;"",Schülerdaten!AC752&lt;&gt;""),IF(Schülerdaten!AC752=TRUE,INDEX(codesex,MATCH(Schülerdaten!I752,libsex,0)),Schülerdaten!I752),"")</f>
        <v/>
      </c>
      <c r="H749" s="147" t="str">
        <f>IF(A749&lt;&gt;"",IF(Schülerdaten!J752&lt;&gt;"",Schülerdaten!J752,""),"")</f>
        <v/>
      </c>
      <c r="I749" s="148" t="str">
        <f>IF(AND(A749&lt;&gt;"",Schülerdaten!AE752&lt;&gt;""),IF(Schülerdaten!AE752=TRUE,INDEX(codenat,MATCH(Schülerdaten!K752,libnat,0)),Schülerdaten!K752),"")</f>
        <v/>
      </c>
      <c r="J749" s="148" t="str">
        <f>IF(AND(A749&lt;&gt;"",Schülerdaten!AF752&lt;&gt;""),IF(Schülerdaten!AF752=TRUE,INDEX(codelangue,MATCH(Schülerdaten!L752,liblangue,0)),Schülerdaten!L752),"")</f>
        <v/>
      </c>
      <c r="K749" s="148" t="str">
        <f>IF(AND(A749&lt;&gt;"",Schülerdaten!AH752&lt;&gt;""),IF(Schülerdaten!AH752=TRUE,IF(INDEX(codegem,MATCH(Schülerdaten!M752,libgem,0))&lt;8000,INDEX(codegem,MATCH(Schülerdaten!M752,libgem,0)),""),Schülerdaten!M752),"")</f>
        <v/>
      </c>
      <c r="L749" s="148" t="str">
        <f>IF(AND(A749&lt;&gt;"",Schülerdaten!AH752&lt;&gt;""),IF(Schülerdaten!AH752=TRUE,INDEX(codegemhist,MATCH(Schülerdaten!M752,libgem,0)),""),"")</f>
        <v/>
      </c>
      <c r="M749" s="148" t="str">
        <f>IF(AND(A749&lt;&gt;"",Schülerdaten!AH752&lt;&gt;""),IF(Schülerdaten!AH752=TRUE,IF(INDEX(codegem,MATCH(Schülerdaten!M752,libgem,0))&gt;=8000,INDEX(codegem,MATCH(Schülerdaten!M752,libgem,0)),""),Schülerdaten!M752),"")</f>
        <v/>
      </c>
      <c r="N749" s="148" t="str">
        <f>IF(AND(A749&lt;&gt;"",Schülerdaten!AI752&lt;&gt;""),IF(Schülerdaten!AI752=TRUE,INDEX(codeschart,MATCH(Schülerdaten!N752,libschart,0)),Schülerdaten!N752),"")</f>
        <v/>
      </c>
      <c r="O749" s="148" t="str">
        <f>IF(AND(A749&lt;&gt;"",Schülerdaten!O752&lt;&gt;""),Schülerdaten!O752,"")</f>
        <v/>
      </c>
      <c r="P749" s="148" t="str">
        <f>IF(AND(A749&lt;&gt;"",Schülerdaten!AK752&lt;&gt;""),IF(Schülerdaten!AK752=TRUE,INDEX(codeform,MATCH(Schülerdaten!P752,libform,0)),Schülerdaten!P752),"")</f>
        <v/>
      </c>
      <c r="Q749" s="148" t="str">
        <f>IF(AND(A749&lt;&gt;"",Schülerdaten!AL752&lt;&gt;""),IF(Schülerdaten!AL752=TRUE,INDEX(codespe,MATCH(Schülerdaten!Q752,libspe,0)),Schülerdaten!Q752),"")</f>
        <v/>
      </c>
      <c r="R749" s="148" t="str">
        <f>IF(AND(A749&lt;&gt;"",OR(Schülerdaten!AM752&lt;&gt;"",Schülerdaten!AT752=FALSE)),IF(Schülerdaten!AM752=TRUE,INDEX(codemp1,MATCH(Schülerdaten!R752,libmp1,0)),IF(Schülerdaten!AT752=FALSE,0,Schülerdaten!R752)),"")</f>
        <v/>
      </c>
      <c r="S749" s="148" t="str">
        <f t="shared" si="34"/>
        <v/>
      </c>
      <c r="T749" s="148" t="str">
        <f t="shared" si="35"/>
        <v/>
      </c>
      <c r="U749" s="148" t="str">
        <f>IF(AND(A749&lt;&gt;"",Schülerdaten!S752&lt;&gt;""),Schülerdaten!S752,"")</f>
        <v/>
      </c>
      <c r="V749" s="148" t="str">
        <f>IF(AND(A749&lt;&gt;"",Schülerdaten!T752&lt;&gt;""),Schülerdaten!T752,"")</f>
        <v/>
      </c>
      <c r="W749" s="148" t="str">
        <f>IF(AND(A749&lt;&gt;"",Schülerdaten!U752&lt;&gt;""),Schülerdaten!U752,"")</f>
        <v/>
      </c>
      <c r="X749" s="148" t="str">
        <f>IF(AND(A749&lt;&gt;"",Schülerdaten!V752&lt;&gt;""),Schülerdaten!V752,"")</f>
        <v/>
      </c>
      <c r="Y749" s="148" t="str">
        <f>IF(AND(A749&lt;&gt;"",Schülerdaten!W752&lt;&gt;""),Schülerdaten!W752,"")</f>
        <v/>
      </c>
      <c r="Z749" s="148" t="str">
        <f>IF(AND(A749&lt;&gt;"",Schülerdaten!X752&lt;&gt;""),Schülerdaten!X752,"")</f>
        <v/>
      </c>
    </row>
    <row r="750" spans="1:26" x14ac:dyDescent="0.2">
      <c r="A750" s="146" t="str">
        <f>IF(OR(Schülerdaten!$C753&lt;&gt;""),Schülerdaten!A753,"")</f>
        <v/>
      </c>
      <c r="B750" s="146" t="str">
        <f>IF(A750&lt;&gt;"",Schülerdaten!B753,"")</f>
        <v/>
      </c>
      <c r="C750" s="146" t="str">
        <f>IF(AND(A750&lt;&gt;"",Schülerdaten!F753&lt;&gt;""),IF(INDEX(codeclint,MATCH(Schülerdaten!F753,libclint,0))&lt;&gt;"",INDEX(codeclint,MATCH(Schülerdaten!F753,libclint,0)),""),"")</f>
        <v/>
      </c>
      <c r="D750" s="146" t="str">
        <f t="shared" si="33"/>
        <v/>
      </c>
      <c r="E750" s="146" t="str">
        <f>IF(A750&lt;&gt;"",IF(Schülerdaten!G753&lt;&gt;"",IF(Schülerdaten!AB753&lt;&gt;"",IF(Schülerdaten!G753="LOC.ID",CONCATENATE("LOC.",Schülerdaten!AU$5),Schülerdaten!G753),""),""),"")</f>
        <v/>
      </c>
      <c r="F750" s="146" t="str">
        <f>IF(A750&lt;&gt;"",IF(Schülerdaten!H753&lt;&gt;"",Schülerdaten!H753,""),"")</f>
        <v/>
      </c>
      <c r="G750" s="146" t="str">
        <f>IF(AND(A750&lt;&gt;"",Schülerdaten!AC753&lt;&gt;""),IF(Schülerdaten!AC753=TRUE,INDEX(codesex,MATCH(Schülerdaten!I753,libsex,0)),Schülerdaten!I753),"")</f>
        <v/>
      </c>
      <c r="H750" s="147" t="str">
        <f>IF(A750&lt;&gt;"",IF(Schülerdaten!J753&lt;&gt;"",Schülerdaten!J753,""),"")</f>
        <v/>
      </c>
      <c r="I750" s="148" t="str">
        <f>IF(AND(A750&lt;&gt;"",Schülerdaten!AE753&lt;&gt;""),IF(Schülerdaten!AE753=TRUE,INDEX(codenat,MATCH(Schülerdaten!K753,libnat,0)),Schülerdaten!K753),"")</f>
        <v/>
      </c>
      <c r="J750" s="148" t="str">
        <f>IF(AND(A750&lt;&gt;"",Schülerdaten!AF753&lt;&gt;""),IF(Schülerdaten!AF753=TRUE,INDEX(codelangue,MATCH(Schülerdaten!L753,liblangue,0)),Schülerdaten!L753),"")</f>
        <v/>
      </c>
      <c r="K750" s="148" t="str">
        <f>IF(AND(A750&lt;&gt;"",Schülerdaten!AH753&lt;&gt;""),IF(Schülerdaten!AH753=TRUE,IF(INDEX(codegem,MATCH(Schülerdaten!M753,libgem,0))&lt;8000,INDEX(codegem,MATCH(Schülerdaten!M753,libgem,0)),""),Schülerdaten!M753),"")</f>
        <v/>
      </c>
      <c r="L750" s="148" t="str">
        <f>IF(AND(A750&lt;&gt;"",Schülerdaten!AH753&lt;&gt;""),IF(Schülerdaten!AH753=TRUE,INDEX(codegemhist,MATCH(Schülerdaten!M753,libgem,0)),""),"")</f>
        <v/>
      </c>
      <c r="M750" s="148" t="str">
        <f>IF(AND(A750&lt;&gt;"",Schülerdaten!AH753&lt;&gt;""),IF(Schülerdaten!AH753=TRUE,IF(INDEX(codegem,MATCH(Schülerdaten!M753,libgem,0))&gt;=8000,INDEX(codegem,MATCH(Schülerdaten!M753,libgem,0)),""),Schülerdaten!M753),"")</f>
        <v/>
      </c>
      <c r="N750" s="148" t="str">
        <f>IF(AND(A750&lt;&gt;"",Schülerdaten!AI753&lt;&gt;""),IF(Schülerdaten!AI753=TRUE,INDEX(codeschart,MATCH(Schülerdaten!N753,libschart,0)),Schülerdaten!N753),"")</f>
        <v/>
      </c>
      <c r="O750" s="148" t="str">
        <f>IF(AND(A750&lt;&gt;"",Schülerdaten!O753&lt;&gt;""),Schülerdaten!O753,"")</f>
        <v/>
      </c>
      <c r="P750" s="148" t="str">
        <f>IF(AND(A750&lt;&gt;"",Schülerdaten!AK753&lt;&gt;""),IF(Schülerdaten!AK753=TRUE,INDEX(codeform,MATCH(Schülerdaten!P753,libform,0)),Schülerdaten!P753),"")</f>
        <v/>
      </c>
      <c r="Q750" s="148" t="str">
        <f>IF(AND(A750&lt;&gt;"",Schülerdaten!AL753&lt;&gt;""),IF(Schülerdaten!AL753=TRUE,INDEX(codespe,MATCH(Schülerdaten!Q753,libspe,0)),Schülerdaten!Q753),"")</f>
        <v/>
      </c>
      <c r="R750" s="148" t="str">
        <f>IF(AND(A750&lt;&gt;"",OR(Schülerdaten!AM753&lt;&gt;"",Schülerdaten!AT753=FALSE)),IF(Schülerdaten!AM753=TRUE,INDEX(codemp1,MATCH(Schülerdaten!R753,libmp1,0)),IF(Schülerdaten!AT753=FALSE,0,Schülerdaten!R753)),"")</f>
        <v/>
      </c>
      <c r="S750" s="148" t="str">
        <f t="shared" si="34"/>
        <v/>
      </c>
      <c r="T750" s="148" t="str">
        <f t="shared" si="35"/>
        <v/>
      </c>
      <c r="U750" s="148" t="str">
        <f>IF(AND(A750&lt;&gt;"",Schülerdaten!S753&lt;&gt;""),Schülerdaten!S753,"")</f>
        <v/>
      </c>
      <c r="V750" s="148" t="str">
        <f>IF(AND(A750&lt;&gt;"",Schülerdaten!T753&lt;&gt;""),Schülerdaten!T753,"")</f>
        <v/>
      </c>
      <c r="W750" s="148" t="str">
        <f>IF(AND(A750&lt;&gt;"",Schülerdaten!U753&lt;&gt;""),Schülerdaten!U753,"")</f>
        <v/>
      </c>
      <c r="X750" s="148" t="str">
        <f>IF(AND(A750&lt;&gt;"",Schülerdaten!V753&lt;&gt;""),Schülerdaten!V753,"")</f>
        <v/>
      </c>
      <c r="Y750" s="148" t="str">
        <f>IF(AND(A750&lt;&gt;"",Schülerdaten!W753&lt;&gt;""),Schülerdaten!W753,"")</f>
        <v/>
      </c>
      <c r="Z750" s="148" t="str">
        <f>IF(AND(A750&lt;&gt;"",Schülerdaten!X753&lt;&gt;""),Schülerdaten!X753,"")</f>
        <v/>
      </c>
    </row>
    <row r="751" spans="1:26" x14ac:dyDescent="0.2">
      <c r="A751" s="146" t="str">
        <f>IF(OR(Schülerdaten!$C754&lt;&gt;""),Schülerdaten!A754,"")</f>
        <v/>
      </c>
      <c r="B751" s="146" t="str">
        <f>IF(A751&lt;&gt;"",Schülerdaten!B754,"")</f>
        <v/>
      </c>
      <c r="C751" s="146" t="str">
        <f>IF(AND(A751&lt;&gt;"",Schülerdaten!F754&lt;&gt;""),IF(INDEX(codeclint,MATCH(Schülerdaten!F754,libclint,0))&lt;&gt;"",INDEX(codeclint,MATCH(Schülerdaten!F754,libclint,0)),""),"")</f>
        <v/>
      </c>
      <c r="D751" s="146" t="str">
        <f t="shared" si="33"/>
        <v/>
      </c>
      <c r="E751" s="146" t="str">
        <f>IF(A751&lt;&gt;"",IF(Schülerdaten!G754&lt;&gt;"",IF(Schülerdaten!AB754&lt;&gt;"",IF(Schülerdaten!G754="LOC.ID",CONCATENATE("LOC.",Schülerdaten!AU$5),Schülerdaten!G754),""),""),"")</f>
        <v/>
      </c>
      <c r="F751" s="146" t="str">
        <f>IF(A751&lt;&gt;"",IF(Schülerdaten!H754&lt;&gt;"",Schülerdaten!H754,""),"")</f>
        <v/>
      </c>
      <c r="G751" s="146" t="str">
        <f>IF(AND(A751&lt;&gt;"",Schülerdaten!AC754&lt;&gt;""),IF(Schülerdaten!AC754=TRUE,INDEX(codesex,MATCH(Schülerdaten!I754,libsex,0)),Schülerdaten!I754),"")</f>
        <v/>
      </c>
      <c r="H751" s="147" t="str">
        <f>IF(A751&lt;&gt;"",IF(Schülerdaten!J754&lt;&gt;"",Schülerdaten!J754,""),"")</f>
        <v/>
      </c>
      <c r="I751" s="148" t="str">
        <f>IF(AND(A751&lt;&gt;"",Schülerdaten!AE754&lt;&gt;""),IF(Schülerdaten!AE754=TRUE,INDEX(codenat,MATCH(Schülerdaten!K754,libnat,0)),Schülerdaten!K754),"")</f>
        <v/>
      </c>
      <c r="J751" s="148" t="str">
        <f>IF(AND(A751&lt;&gt;"",Schülerdaten!AF754&lt;&gt;""),IF(Schülerdaten!AF754=TRUE,INDEX(codelangue,MATCH(Schülerdaten!L754,liblangue,0)),Schülerdaten!L754),"")</f>
        <v/>
      </c>
      <c r="K751" s="148" t="str">
        <f>IF(AND(A751&lt;&gt;"",Schülerdaten!AH754&lt;&gt;""),IF(Schülerdaten!AH754=TRUE,IF(INDEX(codegem,MATCH(Schülerdaten!M754,libgem,0))&lt;8000,INDEX(codegem,MATCH(Schülerdaten!M754,libgem,0)),""),Schülerdaten!M754),"")</f>
        <v/>
      </c>
      <c r="L751" s="148" t="str">
        <f>IF(AND(A751&lt;&gt;"",Schülerdaten!AH754&lt;&gt;""),IF(Schülerdaten!AH754=TRUE,INDEX(codegemhist,MATCH(Schülerdaten!M754,libgem,0)),""),"")</f>
        <v/>
      </c>
      <c r="M751" s="148" t="str">
        <f>IF(AND(A751&lt;&gt;"",Schülerdaten!AH754&lt;&gt;""),IF(Schülerdaten!AH754=TRUE,IF(INDEX(codegem,MATCH(Schülerdaten!M754,libgem,0))&gt;=8000,INDEX(codegem,MATCH(Schülerdaten!M754,libgem,0)),""),Schülerdaten!M754),"")</f>
        <v/>
      </c>
      <c r="N751" s="148" t="str">
        <f>IF(AND(A751&lt;&gt;"",Schülerdaten!AI754&lt;&gt;""),IF(Schülerdaten!AI754=TRUE,INDEX(codeschart,MATCH(Schülerdaten!N754,libschart,0)),Schülerdaten!N754),"")</f>
        <v/>
      </c>
      <c r="O751" s="148" t="str">
        <f>IF(AND(A751&lt;&gt;"",Schülerdaten!O754&lt;&gt;""),Schülerdaten!O754,"")</f>
        <v/>
      </c>
      <c r="P751" s="148" t="str">
        <f>IF(AND(A751&lt;&gt;"",Schülerdaten!AK754&lt;&gt;""),IF(Schülerdaten!AK754=TRUE,INDEX(codeform,MATCH(Schülerdaten!P754,libform,0)),Schülerdaten!P754),"")</f>
        <v/>
      </c>
      <c r="Q751" s="148" t="str">
        <f>IF(AND(A751&lt;&gt;"",Schülerdaten!AL754&lt;&gt;""),IF(Schülerdaten!AL754=TRUE,INDEX(codespe,MATCH(Schülerdaten!Q754,libspe,0)),Schülerdaten!Q754),"")</f>
        <v/>
      </c>
      <c r="R751" s="148" t="str">
        <f>IF(AND(A751&lt;&gt;"",OR(Schülerdaten!AM754&lt;&gt;"",Schülerdaten!AT754=FALSE)),IF(Schülerdaten!AM754=TRUE,INDEX(codemp1,MATCH(Schülerdaten!R754,libmp1,0)),IF(Schülerdaten!AT754=FALSE,0,Schülerdaten!R754)),"")</f>
        <v/>
      </c>
      <c r="S751" s="148" t="str">
        <f t="shared" si="34"/>
        <v/>
      </c>
      <c r="T751" s="148" t="str">
        <f t="shared" si="35"/>
        <v/>
      </c>
      <c r="U751" s="148" t="str">
        <f>IF(AND(A751&lt;&gt;"",Schülerdaten!S754&lt;&gt;""),Schülerdaten!S754,"")</f>
        <v/>
      </c>
      <c r="V751" s="148" t="str">
        <f>IF(AND(A751&lt;&gt;"",Schülerdaten!T754&lt;&gt;""),Schülerdaten!T754,"")</f>
        <v/>
      </c>
      <c r="W751" s="148" t="str">
        <f>IF(AND(A751&lt;&gt;"",Schülerdaten!U754&lt;&gt;""),Schülerdaten!U754,"")</f>
        <v/>
      </c>
      <c r="X751" s="148" t="str">
        <f>IF(AND(A751&lt;&gt;"",Schülerdaten!V754&lt;&gt;""),Schülerdaten!V754,"")</f>
        <v/>
      </c>
      <c r="Y751" s="148" t="str">
        <f>IF(AND(A751&lt;&gt;"",Schülerdaten!W754&lt;&gt;""),Schülerdaten!W754,"")</f>
        <v/>
      </c>
      <c r="Z751" s="148" t="str">
        <f>IF(AND(A751&lt;&gt;"",Schülerdaten!X754&lt;&gt;""),Schülerdaten!X754,"")</f>
        <v/>
      </c>
    </row>
    <row r="752" spans="1:26" x14ac:dyDescent="0.2">
      <c r="A752" s="146" t="str">
        <f>IF(OR(Schülerdaten!$C755&lt;&gt;""),Schülerdaten!A755,"")</f>
        <v/>
      </c>
      <c r="B752" s="146" t="str">
        <f>IF(A752&lt;&gt;"",Schülerdaten!B755,"")</f>
        <v/>
      </c>
      <c r="C752" s="146" t="str">
        <f>IF(AND(A752&lt;&gt;"",Schülerdaten!F755&lt;&gt;""),IF(INDEX(codeclint,MATCH(Schülerdaten!F755,libclint,0))&lt;&gt;"",INDEX(codeclint,MATCH(Schülerdaten!F755,libclint,0)),""),"")</f>
        <v/>
      </c>
      <c r="D752" s="146" t="str">
        <f t="shared" si="33"/>
        <v/>
      </c>
      <c r="E752" s="146" t="str">
        <f>IF(A752&lt;&gt;"",IF(Schülerdaten!G755&lt;&gt;"",IF(Schülerdaten!AB755&lt;&gt;"",IF(Schülerdaten!G755="LOC.ID",CONCATENATE("LOC.",Schülerdaten!AU$5),Schülerdaten!G755),""),""),"")</f>
        <v/>
      </c>
      <c r="F752" s="146" t="str">
        <f>IF(A752&lt;&gt;"",IF(Schülerdaten!H755&lt;&gt;"",Schülerdaten!H755,""),"")</f>
        <v/>
      </c>
      <c r="G752" s="146" t="str">
        <f>IF(AND(A752&lt;&gt;"",Schülerdaten!AC755&lt;&gt;""),IF(Schülerdaten!AC755=TRUE,INDEX(codesex,MATCH(Schülerdaten!I755,libsex,0)),Schülerdaten!I755),"")</f>
        <v/>
      </c>
      <c r="H752" s="147" t="str">
        <f>IF(A752&lt;&gt;"",IF(Schülerdaten!J755&lt;&gt;"",Schülerdaten!J755,""),"")</f>
        <v/>
      </c>
      <c r="I752" s="148" t="str">
        <f>IF(AND(A752&lt;&gt;"",Schülerdaten!AE755&lt;&gt;""),IF(Schülerdaten!AE755=TRUE,INDEX(codenat,MATCH(Schülerdaten!K755,libnat,0)),Schülerdaten!K755),"")</f>
        <v/>
      </c>
      <c r="J752" s="148" t="str">
        <f>IF(AND(A752&lt;&gt;"",Schülerdaten!AF755&lt;&gt;""),IF(Schülerdaten!AF755=TRUE,INDEX(codelangue,MATCH(Schülerdaten!L755,liblangue,0)),Schülerdaten!L755),"")</f>
        <v/>
      </c>
      <c r="K752" s="148" t="str">
        <f>IF(AND(A752&lt;&gt;"",Schülerdaten!AH755&lt;&gt;""),IF(Schülerdaten!AH755=TRUE,IF(INDEX(codegem,MATCH(Schülerdaten!M755,libgem,0))&lt;8000,INDEX(codegem,MATCH(Schülerdaten!M755,libgem,0)),""),Schülerdaten!M755),"")</f>
        <v/>
      </c>
      <c r="L752" s="148" t="str">
        <f>IF(AND(A752&lt;&gt;"",Schülerdaten!AH755&lt;&gt;""),IF(Schülerdaten!AH755=TRUE,INDEX(codegemhist,MATCH(Schülerdaten!M755,libgem,0)),""),"")</f>
        <v/>
      </c>
      <c r="M752" s="148" t="str">
        <f>IF(AND(A752&lt;&gt;"",Schülerdaten!AH755&lt;&gt;""),IF(Schülerdaten!AH755=TRUE,IF(INDEX(codegem,MATCH(Schülerdaten!M755,libgem,0))&gt;=8000,INDEX(codegem,MATCH(Schülerdaten!M755,libgem,0)),""),Schülerdaten!M755),"")</f>
        <v/>
      </c>
      <c r="N752" s="148" t="str">
        <f>IF(AND(A752&lt;&gt;"",Schülerdaten!AI755&lt;&gt;""),IF(Schülerdaten!AI755=TRUE,INDEX(codeschart,MATCH(Schülerdaten!N755,libschart,0)),Schülerdaten!N755),"")</f>
        <v/>
      </c>
      <c r="O752" s="148" t="str">
        <f>IF(AND(A752&lt;&gt;"",Schülerdaten!O755&lt;&gt;""),Schülerdaten!O755,"")</f>
        <v/>
      </c>
      <c r="P752" s="148" t="str">
        <f>IF(AND(A752&lt;&gt;"",Schülerdaten!AK755&lt;&gt;""),IF(Schülerdaten!AK755=TRUE,INDEX(codeform,MATCH(Schülerdaten!P755,libform,0)),Schülerdaten!P755),"")</f>
        <v/>
      </c>
      <c r="Q752" s="148" t="str">
        <f>IF(AND(A752&lt;&gt;"",Schülerdaten!AL755&lt;&gt;""),IF(Schülerdaten!AL755=TRUE,INDEX(codespe,MATCH(Schülerdaten!Q755,libspe,0)),Schülerdaten!Q755),"")</f>
        <v/>
      </c>
      <c r="R752" s="148" t="str">
        <f>IF(AND(A752&lt;&gt;"",OR(Schülerdaten!AM755&lt;&gt;"",Schülerdaten!AT755=FALSE)),IF(Schülerdaten!AM755=TRUE,INDEX(codemp1,MATCH(Schülerdaten!R755,libmp1,0)),IF(Schülerdaten!AT755=FALSE,0,Schülerdaten!R755)),"")</f>
        <v/>
      </c>
      <c r="S752" s="148" t="str">
        <f t="shared" si="34"/>
        <v/>
      </c>
      <c r="T752" s="148" t="str">
        <f t="shared" si="35"/>
        <v/>
      </c>
      <c r="U752" s="148" t="str">
        <f>IF(AND(A752&lt;&gt;"",Schülerdaten!S755&lt;&gt;""),Schülerdaten!S755,"")</f>
        <v/>
      </c>
      <c r="V752" s="148" t="str">
        <f>IF(AND(A752&lt;&gt;"",Schülerdaten!T755&lt;&gt;""),Schülerdaten!T755,"")</f>
        <v/>
      </c>
      <c r="W752" s="148" t="str">
        <f>IF(AND(A752&lt;&gt;"",Schülerdaten!U755&lt;&gt;""),Schülerdaten!U755,"")</f>
        <v/>
      </c>
      <c r="X752" s="148" t="str">
        <f>IF(AND(A752&lt;&gt;"",Schülerdaten!V755&lt;&gt;""),Schülerdaten!V755,"")</f>
        <v/>
      </c>
      <c r="Y752" s="148" t="str">
        <f>IF(AND(A752&lt;&gt;"",Schülerdaten!W755&lt;&gt;""),Schülerdaten!W755,"")</f>
        <v/>
      </c>
      <c r="Z752" s="148" t="str">
        <f>IF(AND(A752&lt;&gt;"",Schülerdaten!X755&lt;&gt;""),Schülerdaten!X755,"")</f>
        <v/>
      </c>
    </row>
    <row r="753" spans="1:26" x14ac:dyDescent="0.2">
      <c r="A753" s="146" t="str">
        <f>IF(OR(Schülerdaten!$C756&lt;&gt;""),Schülerdaten!A756,"")</f>
        <v/>
      </c>
      <c r="B753" s="146" t="str">
        <f>IF(A753&lt;&gt;"",Schülerdaten!B756,"")</f>
        <v/>
      </c>
      <c r="C753" s="146" t="str">
        <f>IF(AND(A753&lt;&gt;"",Schülerdaten!F756&lt;&gt;""),IF(INDEX(codeclint,MATCH(Schülerdaten!F756,libclint,0))&lt;&gt;"",INDEX(codeclint,MATCH(Schülerdaten!F756,libclint,0)),""),"")</f>
        <v/>
      </c>
      <c r="D753" s="146" t="str">
        <f t="shared" si="33"/>
        <v/>
      </c>
      <c r="E753" s="146" t="str">
        <f>IF(A753&lt;&gt;"",IF(Schülerdaten!G756&lt;&gt;"",IF(Schülerdaten!AB756&lt;&gt;"",IF(Schülerdaten!G756="LOC.ID",CONCATENATE("LOC.",Schülerdaten!AU$5),Schülerdaten!G756),""),""),"")</f>
        <v/>
      </c>
      <c r="F753" s="146" t="str">
        <f>IF(A753&lt;&gt;"",IF(Schülerdaten!H756&lt;&gt;"",Schülerdaten!H756,""),"")</f>
        <v/>
      </c>
      <c r="G753" s="146" t="str">
        <f>IF(AND(A753&lt;&gt;"",Schülerdaten!AC756&lt;&gt;""),IF(Schülerdaten!AC756=TRUE,INDEX(codesex,MATCH(Schülerdaten!I756,libsex,0)),Schülerdaten!I756),"")</f>
        <v/>
      </c>
      <c r="H753" s="147" t="str">
        <f>IF(A753&lt;&gt;"",IF(Schülerdaten!J756&lt;&gt;"",Schülerdaten!J756,""),"")</f>
        <v/>
      </c>
      <c r="I753" s="148" t="str">
        <f>IF(AND(A753&lt;&gt;"",Schülerdaten!AE756&lt;&gt;""),IF(Schülerdaten!AE756=TRUE,INDEX(codenat,MATCH(Schülerdaten!K756,libnat,0)),Schülerdaten!K756),"")</f>
        <v/>
      </c>
      <c r="J753" s="148" t="str">
        <f>IF(AND(A753&lt;&gt;"",Schülerdaten!AF756&lt;&gt;""),IF(Schülerdaten!AF756=TRUE,INDEX(codelangue,MATCH(Schülerdaten!L756,liblangue,0)),Schülerdaten!L756),"")</f>
        <v/>
      </c>
      <c r="K753" s="148" t="str">
        <f>IF(AND(A753&lt;&gt;"",Schülerdaten!AH756&lt;&gt;""),IF(Schülerdaten!AH756=TRUE,IF(INDEX(codegem,MATCH(Schülerdaten!M756,libgem,0))&lt;8000,INDEX(codegem,MATCH(Schülerdaten!M756,libgem,0)),""),Schülerdaten!M756),"")</f>
        <v/>
      </c>
      <c r="L753" s="148" t="str">
        <f>IF(AND(A753&lt;&gt;"",Schülerdaten!AH756&lt;&gt;""),IF(Schülerdaten!AH756=TRUE,INDEX(codegemhist,MATCH(Schülerdaten!M756,libgem,0)),""),"")</f>
        <v/>
      </c>
      <c r="M753" s="148" t="str">
        <f>IF(AND(A753&lt;&gt;"",Schülerdaten!AH756&lt;&gt;""),IF(Schülerdaten!AH756=TRUE,IF(INDEX(codegem,MATCH(Schülerdaten!M756,libgem,0))&gt;=8000,INDEX(codegem,MATCH(Schülerdaten!M756,libgem,0)),""),Schülerdaten!M756),"")</f>
        <v/>
      </c>
      <c r="N753" s="148" t="str">
        <f>IF(AND(A753&lt;&gt;"",Schülerdaten!AI756&lt;&gt;""),IF(Schülerdaten!AI756=TRUE,INDEX(codeschart,MATCH(Schülerdaten!N756,libschart,0)),Schülerdaten!N756),"")</f>
        <v/>
      </c>
      <c r="O753" s="148" t="str">
        <f>IF(AND(A753&lt;&gt;"",Schülerdaten!O756&lt;&gt;""),Schülerdaten!O756,"")</f>
        <v/>
      </c>
      <c r="P753" s="148" t="str">
        <f>IF(AND(A753&lt;&gt;"",Schülerdaten!AK756&lt;&gt;""),IF(Schülerdaten!AK756=TRUE,INDEX(codeform,MATCH(Schülerdaten!P756,libform,0)),Schülerdaten!P756),"")</f>
        <v/>
      </c>
      <c r="Q753" s="148" t="str">
        <f>IF(AND(A753&lt;&gt;"",Schülerdaten!AL756&lt;&gt;""),IF(Schülerdaten!AL756=TRUE,INDEX(codespe,MATCH(Schülerdaten!Q756,libspe,0)),Schülerdaten!Q756),"")</f>
        <v/>
      </c>
      <c r="R753" s="148" t="str">
        <f>IF(AND(A753&lt;&gt;"",OR(Schülerdaten!AM756&lt;&gt;"",Schülerdaten!AT756=FALSE)),IF(Schülerdaten!AM756=TRUE,INDEX(codemp1,MATCH(Schülerdaten!R756,libmp1,0)),IF(Schülerdaten!AT756=FALSE,0,Schülerdaten!R756)),"")</f>
        <v/>
      </c>
      <c r="S753" s="148" t="str">
        <f t="shared" si="34"/>
        <v/>
      </c>
      <c r="T753" s="148" t="str">
        <f t="shared" si="35"/>
        <v/>
      </c>
      <c r="U753" s="148" t="str">
        <f>IF(AND(A753&lt;&gt;"",Schülerdaten!S756&lt;&gt;""),Schülerdaten!S756,"")</f>
        <v/>
      </c>
      <c r="V753" s="148" t="str">
        <f>IF(AND(A753&lt;&gt;"",Schülerdaten!T756&lt;&gt;""),Schülerdaten!T756,"")</f>
        <v/>
      </c>
      <c r="W753" s="148" t="str">
        <f>IF(AND(A753&lt;&gt;"",Schülerdaten!U756&lt;&gt;""),Schülerdaten!U756,"")</f>
        <v/>
      </c>
      <c r="X753" s="148" t="str">
        <f>IF(AND(A753&lt;&gt;"",Schülerdaten!V756&lt;&gt;""),Schülerdaten!V756,"")</f>
        <v/>
      </c>
      <c r="Y753" s="148" t="str">
        <f>IF(AND(A753&lt;&gt;"",Schülerdaten!W756&lt;&gt;""),Schülerdaten!W756,"")</f>
        <v/>
      </c>
      <c r="Z753" s="148" t="str">
        <f>IF(AND(A753&lt;&gt;"",Schülerdaten!X756&lt;&gt;""),Schülerdaten!X756,"")</f>
        <v/>
      </c>
    </row>
    <row r="754" spans="1:26" x14ac:dyDescent="0.2">
      <c r="A754" s="146" t="str">
        <f>IF(OR(Schülerdaten!$C757&lt;&gt;""),Schülerdaten!A757,"")</f>
        <v/>
      </c>
      <c r="B754" s="146" t="str">
        <f>IF(A754&lt;&gt;"",Schülerdaten!B757,"")</f>
        <v/>
      </c>
      <c r="C754" s="146" t="str">
        <f>IF(AND(A754&lt;&gt;"",Schülerdaten!F757&lt;&gt;""),IF(INDEX(codeclint,MATCH(Schülerdaten!F757,libclint,0))&lt;&gt;"",INDEX(codeclint,MATCH(Schülerdaten!F757,libclint,0)),""),"")</f>
        <v/>
      </c>
      <c r="D754" s="146" t="str">
        <f t="shared" si="33"/>
        <v/>
      </c>
      <c r="E754" s="146" t="str">
        <f>IF(A754&lt;&gt;"",IF(Schülerdaten!G757&lt;&gt;"",IF(Schülerdaten!AB757&lt;&gt;"",IF(Schülerdaten!G757="LOC.ID",CONCATENATE("LOC.",Schülerdaten!AU$5),Schülerdaten!G757),""),""),"")</f>
        <v/>
      </c>
      <c r="F754" s="146" t="str">
        <f>IF(A754&lt;&gt;"",IF(Schülerdaten!H757&lt;&gt;"",Schülerdaten!H757,""),"")</f>
        <v/>
      </c>
      <c r="G754" s="146" t="str">
        <f>IF(AND(A754&lt;&gt;"",Schülerdaten!AC757&lt;&gt;""),IF(Schülerdaten!AC757=TRUE,INDEX(codesex,MATCH(Schülerdaten!I757,libsex,0)),Schülerdaten!I757),"")</f>
        <v/>
      </c>
      <c r="H754" s="147" t="str">
        <f>IF(A754&lt;&gt;"",IF(Schülerdaten!J757&lt;&gt;"",Schülerdaten!J757,""),"")</f>
        <v/>
      </c>
      <c r="I754" s="148" t="str">
        <f>IF(AND(A754&lt;&gt;"",Schülerdaten!AE757&lt;&gt;""),IF(Schülerdaten!AE757=TRUE,INDEX(codenat,MATCH(Schülerdaten!K757,libnat,0)),Schülerdaten!K757),"")</f>
        <v/>
      </c>
      <c r="J754" s="148" t="str">
        <f>IF(AND(A754&lt;&gt;"",Schülerdaten!AF757&lt;&gt;""),IF(Schülerdaten!AF757=TRUE,INDEX(codelangue,MATCH(Schülerdaten!L757,liblangue,0)),Schülerdaten!L757),"")</f>
        <v/>
      </c>
      <c r="K754" s="148" t="str">
        <f>IF(AND(A754&lt;&gt;"",Schülerdaten!AH757&lt;&gt;""),IF(Schülerdaten!AH757=TRUE,IF(INDEX(codegem,MATCH(Schülerdaten!M757,libgem,0))&lt;8000,INDEX(codegem,MATCH(Schülerdaten!M757,libgem,0)),""),Schülerdaten!M757),"")</f>
        <v/>
      </c>
      <c r="L754" s="148" t="str">
        <f>IF(AND(A754&lt;&gt;"",Schülerdaten!AH757&lt;&gt;""),IF(Schülerdaten!AH757=TRUE,INDEX(codegemhist,MATCH(Schülerdaten!M757,libgem,0)),""),"")</f>
        <v/>
      </c>
      <c r="M754" s="148" t="str">
        <f>IF(AND(A754&lt;&gt;"",Schülerdaten!AH757&lt;&gt;""),IF(Schülerdaten!AH757=TRUE,IF(INDEX(codegem,MATCH(Schülerdaten!M757,libgem,0))&gt;=8000,INDEX(codegem,MATCH(Schülerdaten!M757,libgem,0)),""),Schülerdaten!M757),"")</f>
        <v/>
      </c>
      <c r="N754" s="148" t="str">
        <f>IF(AND(A754&lt;&gt;"",Schülerdaten!AI757&lt;&gt;""),IF(Schülerdaten!AI757=TRUE,INDEX(codeschart,MATCH(Schülerdaten!N757,libschart,0)),Schülerdaten!N757),"")</f>
        <v/>
      </c>
      <c r="O754" s="148" t="str">
        <f>IF(AND(A754&lt;&gt;"",Schülerdaten!O757&lt;&gt;""),Schülerdaten!O757,"")</f>
        <v/>
      </c>
      <c r="P754" s="148" t="str">
        <f>IF(AND(A754&lt;&gt;"",Schülerdaten!AK757&lt;&gt;""),IF(Schülerdaten!AK757=TRUE,INDEX(codeform,MATCH(Schülerdaten!P757,libform,0)),Schülerdaten!P757),"")</f>
        <v/>
      </c>
      <c r="Q754" s="148" t="str">
        <f>IF(AND(A754&lt;&gt;"",Schülerdaten!AL757&lt;&gt;""),IF(Schülerdaten!AL757=TRUE,INDEX(codespe,MATCH(Schülerdaten!Q757,libspe,0)),Schülerdaten!Q757),"")</f>
        <v/>
      </c>
      <c r="R754" s="148" t="str">
        <f>IF(AND(A754&lt;&gt;"",OR(Schülerdaten!AM757&lt;&gt;"",Schülerdaten!AT757=FALSE)),IF(Schülerdaten!AM757=TRUE,INDEX(codemp1,MATCH(Schülerdaten!R757,libmp1,0)),IF(Schülerdaten!AT757=FALSE,0,Schülerdaten!R757)),"")</f>
        <v/>
      </c>
      <c r="S754" s="148" t="str">
        <f t="shared" si="34"/>
        <v/>
      </c>
      <c r="T754" s="148" t="str">
        <f t="shared" si="35"/>
        <v/>
      </c>
      <c r="U754" s="148" t="str">
        <f>IF(AND(A754&lt;&gt;"",Schülerdaten!S757&lt;&gt;""),Schülerdaten!S757,"")</f>
        <v/>
      </c>
      <c r="V754" s="148" t="str">
        <f>IF(AND(A754&lt;&gt;"",Schülerdaten!T757&lt;&gt;""),Schülerdaten!T757,"")</f>
        <v/>
      </c>
      <c r="W754" s="148" t="str">
        <f>IF(AND(A754&lt;&gt;"",Schülerdaten!U757&lt;&gt;""),Schülerdaten!U757,"")</f>
        <v/>
      </c>
      <c r="X754" s="148" t="str">
        <f>IF(AND(A754&lt;&gt;"",Schülerdaten!V757&lt;&gt;""),Schülerdaten!V757,"")</f>
        <v/>
      </c>
      <c r="Y754" s="148" t="str">
        <f>IF(AND(A754&lt;&gt;"",Schülerdaten!W757&lt;&gt;""),Schülerdaten!W757,"")</f>
        <v/>
      </c>
      <c r="Z754" s="148" t="str">
        <f>IF(AND(A754&lt;&gt;"",Schülerdaten!X757&lt;&gt;""),Schülerdaten!X757,"")</f>
        <v/>
      </c>
    </row>
    <row r="755" spans="1:26" x14ac:dyDescent="0.2">
      <c r="A755" s="146" t="str">
        <f>IF(OR(Schülerdaten!$C758&lt;&gt;""),Schülerdaten!A758,"")</f>
        <v/>
      </c>
      <c r="B755" s="146" t="str">
        <f>IF(A755&lt;&gt;"",Schülerdaten!B758,"")</f>
        <v/>
      </c>
      <c r="C755" s="146" t="str">
        <f>IF(AND(A755&lt;&gt;"",Schülerdaten!F758&lt;&gt;""),IF(INDEX(codeclint,MATCH(Schülerdaten!F758,libclint,0))&lt;&gt;"",INDEX(codeclint,MATCH(Schülerdaten!F758,libclint,0)),""),"")</f>
        <v/>
      </c>
      <c r="D755" s="146" t="str">
        <f t="shared" si="33"/>
        <v/>
      </c>
      <c r="E755" s="146" t="str">
        <f>IF(A755&lt;&gt;"",IF(Schülerdaten!G758&lt;&gt;"",IF(Schülerdaten!AB758&lt;&gt;"",IF(Schülerdaten!G758="LOC.ID",CONCATENATE("LOC.",Schülerdaten!AU$5),Schülerdaten!G758),""),""),"")</f>
        <v/>
      </c>
      <c r="F755" s="146" t="str">
        <f>IF(A755&lt;&gt;"",IF(Schülerdaten!H758&lt;&gt;"",Schülerdaten!H758,""),"")</f>
        <v/>
      </c>
      <c r="G755" s="146" t="str">
        <f>IF(AND(A755&lt;&gt;"",Schülerdaten!AC758&lt;&gt;""),IF(Schülerdaten!AC758=TRUE,INDEX(codesex,MATCH(Schülerdaten!I758,libsex,0)),Schülerdaten!I758),"")</f>
        <v/>
      </c>
      <c r="H755" s="147" t="str">
        <f>IF(A755&lt;&gt;"",IF(Schülerdaten!J758&lt;&gt;"",Schülerdaten!J758,""),"")</f>
        <v/>
      </c>
      <c r="I755" s="148" t="str">
        <f>IF(AND(A755&lt;&gt;"",Schülerdaten!AE758&lt;&gt;""),IF(Schülerdaten!AE758=TRUE,INDEX(codenat,MATCH(Schülerdaten!K758,libnat,0)),Schülerdaten!K758),"")</f>
        <v/>
      </c>
      <c r="J755" s="148" t="str">
        <f>IF(AND(A755&lt;&gt;"",Schülerdaten!AF758&lt;&gt;""),IF(Schülerdaten!AF758=TRUE,INDEX(codelangue,MATCH(Schülerdaten!L758,liblangue,0)),Schülerdaten!L758),"")</f>
        <v/>
      </c>
      <c r="K755" s="148" t="str">
        <f>IF(AND(A755&lt;&gt;"",Schülerdaten!AH758&lt;&gt;""),IF(Schülerdaten!AH758=TRUE,IF(INDEX(codegem,MATCH(Schülerdaten!M758,libgem,0))&lt;8000,INDEX(codegem,MATCH(Schülerdaten!M758,libgem,0)),""),Schülerdaten!M758),"")</f>
        <v/>
      </c>
      <c r="L755" s="148" t="str">
        <f>IF(AND(A755&lt;&gt;"",Schülerdaten!AH758&lt;&gt;""),IF(Schülerdaten!AH758=TRUE,INDEX(codegemhist,MATCH(Schülerdaten!M758,libgem,0)),""),"")</f>
        <v/>
      </c>
      <c r="M755" s="148" t="str">
        <f>IF(AND(A755&lt;&gt;"",Schülerdaten!AH758&lt;&gt;""),IF(Schülerdaten!AH758=TRUE,IF(INDEX(codegem,MATCH(Schülerdaten!M758,libgem,0))&gt;=8000,INDEX(codegem,MATCH(Schülerdaten!M758,libgem,0)),""),Schülerdaten!M758),"")</f>
        <v/>
      </c>
      <c r="N755" s="148" t="str">
        <f>IF(AND(A755&lt;&gt;"",Schülerdaten!AI758&lt;&gt;""),IF(Schülerdaten!AI758=TRUE,INDEX(codeschart,MATCH(Schülerdaten!N758,libschart,0)),Schülerdaten!N758),"")</f>
        <v/>
      </c>
      <c r="O755" s="148" t="str">
        <f>IF(AND(A755&lt;&gt;"",Schülerdaten!O758&lt;&gt;""),Schülerdaten!O758,"")</f>
        <v/>
      </c>
      <c r="P755" s="148" t="str">
        <f>IF(AND(A755&lt;&gt;"",Schülerdaten!AK758&lt;&gt;""),IF(Schülerdaten!AK758=TRUE,INDEX(codeform,MATCH(Schülerdaten!P758,libform,0)),Schülerdaten!P758),"")</f>
        <v/>
      </c>
      <c r="Q755" s="148" t="str">
        <f>IF(AND(A755&lt;&gt;"",Schülerdaten!AL758&lt;&gt;""),IF(Schülerdaten!AL758=TRUE,INDEX(codespe,MATCH(Schülerdaten!Q758,libspe,0)),Schülerdaten!Q758),"")</f>
        <v/>
      </c>
      <c r="R755" s="148" t="str">
        <f>IF(AND(A755&lt;&gt;"",OR(Schülerdaten!AM758&lt;&gt;"",Schülerdaten!AT758=FALSE)),IF(Schülerdaten!AM758=TRUE,INDEX(codemp1,MATCH(Schülerdaten!R758,libmp1,0)),IF(Schülerdaten!AT758=FALSE,0,Schülerdaten!R758)),"")</f>
        <v/>
      </c>
      <c r="S755" s="148" t="str">
        <f t="shared" si="34"/>
        <v/>
      </c>
      <c r="T755" s="148" t="str">
        <f t="shared" si="35"/>
        <v/>
      </c>
      <c r="U755" s="148" t="str">
        <f>IF(AND(A755&lt;&gt;"",Schülerdaten!S758&lt;&gt;""),Schülerdaten!S758,"")</f>
        <v/>
      </c>
      <c r="V755" s="148" t="str">
        <f>IF(AND(A755&lt;&gt;"",Schülerdaten!T758&lt;&gt;""),Schülerdaten!T758,"")</f>
        <v/>
      </c>
      <c r="W755" s="148" t="str">
        <f>IF(AND(A755&lt;&gt;"",Schülerdaten!U758&lt;&gt;""),Schülerdaten!U758,"")</f>
        <v/>
      </c>
      <c r="X755" s="148" t="str">
        <f>IF(AND(A755&lt;&gt;"",Schülerdaten!V758&lt;&gt;""),Schülerdaten!V758,"")</f>
        <v/>
      </c>
      <c r="Y755" s="148" t="str">
        <f>IF(AND(A755&lt;&gt;"",Schülerdaten!W758&lt;&gt;""),Schülerdaten!W758,"")</f>
        <v/>
      </c>
      <c r="Z755" s="148" t="str">
        <f>IF(AND(A755&lt;&gt;"",Schülerdaten!X758&lt;&gt;""),Schülerdaten!X758,"")</f>
        <v/>
      </c>
    </row>
    <row r="756" spans="1:26" x14ac:dyDescent="0.2">
      <c r="A756" s="146" t="str">
        <f>IF(OR(Schülerdaten!$C759&lt;&gt;""),Schülerdaten!A759,"")</f>
        <v/>
      </c>
      <c r="B756" s="146" t="str">
        <f>IF(A756&lt;&gt;"",Schülerdaten!B759,"")</f>
        <v/>
      </c>
      <c r="C756" s="146" t="str">
        <f>IF(AND(A756&lt;&gt;"",Schülerdaten!F759&lt;&gt;""),IF(INDEX(codeclint,MATCH(Schülerdaten!F759,libclint,0))&lt;&gt;"",INDEX(codeclint,MATCH(Schülerdaten!F759,libclint,0)),""),"")</f>
        <v/>
      </c>
      <c r="D756" s="146" t="str">
        <f t="shared" si="33"/>
        <v/>
      </c>
      <c r="E756" s="146" t="str">
        <f>IF(A756&lt;&gt;"",IF(Schülerdaten!G759&lt;&gt;"",IF(Schülerdaten!AB759&lt;&gt;"",IF(Schülerdaten!G759="LOC.ID",CONCATENATE("LOC.",Schülerdaten!AU$5),Schülerdaten!G759),""),""),"")</f>
        <v/>
      </c>
      <c r="F756" s="146" t="str">
        <f>IF(A756&lt;&gt;"",IF(Schülerdaten!H759&lt;&gt;"",Schülerdaten!H759,""),"")</f>
        <v/>
      </c>
      <c r="G756" s="146" t="str">
        <f>IF(AND(A756&lt;&gt;"",Schülerdaten!AC759&lt;&gt;""),IF(Schülerdaten!AC759=TRUE,INDEX(codesex,MATCH(Schülerdaten!I759,libsex,0)),Schülerdaten!I759),"")</f>
        <v/>
      </c>
      <c r="H756" s="147" t="str">
        <f>IF(A756&lt;&gt;"",IF(Schülerdaten!J759&lt;&gt;"",Schülerdaten!J759,""),"")</f>
        <v/>
      </c>
      <c r="I756" s="148" t="str">
        <f>IF(AND(A756&lt;&gt;"",Schülerdaten!AE759&lt;&gt;""),IF(Schülerdaten!AE759=TRUE,INDEX(codenat,MATCH(Schülerdaten!K759,libnat,0)),Schülerdaten!K759),"")</f>
        <v/>
      </c>
      <c r="J756" s="148" t="str">
        <f>IF(AND(A756&lt;&gt;"",Schülerdaten!AF759&lt;&gt;""),IF(Schülerdaten!AF759=TRUE,INDEX(codelangue,MATCH(Schülerdaten!L759,liblangue,0)),Schülerdaten!L759),"")</f>
        <v/>
      </c>
      <c r="K756" s="148" t="str">
        <f>IF(AND(A756&lt;&gt;"",Schülerdaten!AH759&lt;&gt;""),IF(Schülerdaten!AH759=TRUE,IF(INDEX(codegem,MATCH(Schülerdaten!M759,libgem,0))&lt;8000,INDEX(codegem,MATCH(Schülerdaten!M759,libgem,0)),""),Schülerdaten!M759),"")</f>
        <v/>
      </c>
      <c r="L756" s="148" t="str">
        <f>IF(AND(A756&lt;&gt;"",Schülerdaten!AH759&lt;&gt;""),IF(Schülerdaten!AH759=TRUE,INDEX(codegemhist,MATCH(Schülerdaten!M759,libgem,0)),""),"")</f>
        <v/>
      </c>
      <c r="M756" s="148" t="str">
        <f>IF(AND(A756&lt;&gt;"",Schülerdaten!AH759&lt;&gt;""),IF(Schülerdaten!AH759=TRUE,IF(INDEX(codegem,MATCH(Schülerdaten!M759,libgem,0))&gt;=8000,INDEX(codegem,MATCH(Schülerdaten!M759,libgem,0)),""),Schülerdaten!M759),"")</f>
        <v/>
      </c>
      <c r="N756" s="148" t="str">
        <f>IF(AND(A756&lt;&gt;"",Schülerdaten!AI759&lt;&gt;""),IF(Schülerdaten!AI759=TRUE,INDEX(codeschart,MATCH(Schülerdaten!N759,libschart,0)),Schülerdaten!N759),"")</f>
        <v/>
      </c>
      <c r="O756" s="148" t="str">
        <f>IF(AND(A756&lt;&gt;"",Schülerdaten!O759&lt;&gt;""),Schülerdaten!O759,"")</f>
        <v/>
      </c>
      <c r="P756" s="148" t="str">
        <f>IF(AND(A756&lt;&gt;"",Schülerdaten!AK759&lt;&gt;""),IF(Schülerdaten!AK759=TRUE,INDEX(codeform,MATCH(Schülerdaten!P759,libform,0)),Schülerdaten!P759),"")</f>
        <v/>
      </c>
      <c r="Q756" s="148" t="str">
        <f>IF(AND(A756&lt;&gt;"",Schülerdaten!AL759&lt;&gt;""),IF(Schülerdaten!AL759=TRUE,INDEX(codespe,MATCH(Schülerdaten!Q759,libspe,0)),Schülerdaten!Q759),"")</f>
        <v/>
      </c>
      <c r="R756" s="148" t="str">
        <f>IF(AND(A756&lt;&gt;"",OR(Schülerdaten!AM759&lt;&gt;"",Schülerdaten!AT759=FALSE)),IF(Schülerdaten!AM759=TRUE,INDEX(codemp1,MATCH(Schülerdaten!R759,libmp1,0)),IF(Schülerdaten!AT759=FALSE,0,Schülerdaten!R759)),"")</f>
        <v/>
      </c>
      <c r="S756" s="148" t="str">
        <f t="shared" si="34"/>
        <v/>
      </c>
      <c r="T756" s="148" t="str">
        <f t="shared" si="35"/>
        <v/>
      </c>
      <c r="U756" s="148" t="str">
        <f>IF(AND(A756&lt;&gt;"",Schülerdaten!S759&lt;&gt;""),Schülerdaten!S759,"")</f>
        <v/>
      </c>
      <c r="V756" s="148" t="str">
        <f>IF(AND(A756&lt;&gt;"",Schülerdaten!T759&lt;&gt;""),Schülerdaten!T759,"")</f>
        <v/>
      </c>
      <c r="W756" s="148" t="str">
        <f>IF(AND(A756&lt;&gt;"",Schülerdaten!U759&lt;&gt;""),Schülerdaten!U759,"")</f>
        <v/>
      </c>
      <c r="X756" s="148" t="str">
        <f>IF(AND(A756&lt;&gt;"",Schülerdaten!V759&lt;&gt;""),Schülerdaten!V759,"")</f>
        <v/>
      </c>
      <c r="Y756" s="148" t="str">
        <f>IF(AND(A756&lt;&gt;"",Schülerdaten!W759&lt;&gt;""),Schülerdaten!W759,"")</f>
        <v/>
      </c>
      <c r="Z756" s="148" t="str">
        <f>IF(AND(A756&lt;&gt;"",Schülerdaten!X759&lt;&gt;""),Schülerdaten!X759,"")</f>
        <v/>
      </c>
    </row>
    <row r="757" spans="1:26" x14ac:dyDescent="0.2">
      <c r="A757" s="146" t="str">
        <f>IF(OR(Schülerdaten!$C760&lt;&gt;""),Schülerdaten!A760,"")</f>
        <v/>
      </c>
      <c r="B757" s="146" t="str">
        <f>IF(A757&lt;&gt;"",Schülerdaten!B760,"")</f>
        <v/>
      </c>
      <c r="C757" s="146" t="str">
        <f>IF(AND(A757&lt;&gt;"",Schülerdaten!F760&lt;&gt;""),IF(INDEX(codeclint,MATCH(Schülerdaten!F760,libclint,0))&lt;&gt;"",INDEX(codeclint,MATCH(Schülerdaten!F760,libclint,0)),""),"")</f>
        <v/>
      </c>
      <c r="D757" s="146" t="str">
        <f t="shared" si="33"/>
        <v/>
      </c>
      <c r="E757" s="146" t="str">
        <f>IF(A757&lt;&gt;"",IF(Schülerdaten!G760&lt;&gt;"",IF(Schülerdaten!AB760&lt;&gt;"",IF(Schülerdaten!G760="LOC.ID",CONCATENATE("LOC.",Schülerdaten!AU$5),Schülerdaten!G760),""),""),"")</f>
        <v/>
      </c>
      <c r="F757" s="146" t="str">
        <f>IF(A757&lt;&gt;"",IF(Schülerdaten!H760&lt;&gt;"",Schülerdaten!H760,""),"")</f>
        <v/>
      </c>
      <c r="G757" s="146" t="str">
        <f>IF(AND(A757&lt;&gt;"",Schülerdaten!AC760&lt;&gt;""),IF(Schülerdaten!AC760=TRUE,INDEX(codesex,MATCH(Schülerdaten!I760,libsex,0)),Schülerdaten!I760),"")</f>
        <v/>
      </c>
      <c r="H757" s="147" t="str">
        <f>IF(A757&lt;&gt;"",IF(Schülerdaten!J760&lt;&gt;"",Schülerdaten!J760,""),"")</f>
        <v/>
      </c>
      <c r="I757" s="148" t="str">
        <f>IF(AND(A757&lt;&gt;"",Schülerdaten!AE760&lt;&gt;""),IF(Schülerdaten!AE760=TRUE,INDEX(codenat,MATCH(Schülerdaten!K760,libnat,0)),Schülerdaten!K760),"")</f>
        <v/>
      </c>
      <c r="J757" s="148" t="str">
        <f>IF(AND(A757&lt;&gt;"",Schülerdaten!AF760&lt;&gt;""),IF(Schülerdaten!AF760=TRUE,INDEX(codelangue,MATCH(Schülerdaten!L760,liblangue,0)),Schülerdaten!L760),"")</f>
        <v/>
      </c>
      <c r="K757" s="148" t="str">
        <f>IF(AND(A757&lt;&gt;"",Schülerdaten!AH760&lt;&gt;""),IF(Schülerdaten!AH760=TRUE,IF(INDEX(codegem,MATCH(Schülerdaten!M760,libgem,0))&lt;8000,INDEX(codegem,MATCH(Schülerdaten!M760,libgem,0)),""),Schülerdaten!M760),"")</f>
        <v/>
      </c>
      <c r="L757" s="148" t="str">
        <f>IF(AND(A757&lt;&gt;"",Schülerdaten!AH760&lt;&gt;""),IF(Schülerdaten!AH760=TRUE,INDEX(codegemhist,MATCH(Schülerdaten!M760,libgem,0)),""),"")</f>
        <v/>
      </c>
      <c r="M757" s="148" t="str">
        <f>IF(AND(A757&lt;&gt;"",Schülerdaten!AH760&lt;&gt;""),IF(Schülerdaten!AH760=TRUE,IF(INDEX(codegem,MATCH(Schülerdaten!M760,libgem,0))&gt;=8000,INDEX(codegem,MATCH(Schülerdaten!M760,libgem,0)),""),Schülerdaten!M760),"")</f>
        <v/>
      </c>
      <c r="N757" s="148" t="str">
        <f>IF(AND(A757&lt;&gt;"",Schülerdaten!AI760&lt;&gt;""),IF(Schülerdaten!AI760=TRUE,INDEX(codeschart,MATCH(Schülerdaten!N760,libschart,0)),Schülerdaten!N760),"")</f>
        <v/>
      </c>
      <c r="O757" s="148" t="str">
        <f>IF(AND(A757&lt;&gt;"",Schülerdaten!O760&lt;&gt;""),Schülerdaten!O760,"")</f>
        <v/>
      </c>
      <c r="P757" s="148" t="str">
        <f>IF(AND(A757&lt;&gt;"",Schülerdaten!AK760&lt;&gt;""),IF(Schülerdaten!AK760=TRUE,INDEX(codeform,MATCH(Schülerdaten!P760,libform,0)),Schülerdaten!P760),"")</f>
        <v/>
      </c>
      <c r="Q757" s="148" t="str">
        <f>IF(AND(A757&lt;&gt;"",Schülerdaten!AL760&lt;&gt;""),IF(Schülerdaten!AL760=TRUE,INDEX(codespe,MATCH(Schülerdaten!Q760,libspe,0)),Schülerdaten!Q760),"")</f>
        <v/>
      </c>
      <c r="R757" s="148" t="str">
        <f>IF(AND(A757&lt;&gt;"",OR(Schülerdaten!AM760&lt;&gt;"",Schülerdaten!AT760=FALSE)),IF(Schülerdaten!AM760=TRUE,INDEX(codemp1,MATCH(Schülerdaten!R760,libmp1,0)),IF(Schülerdaten!AT760=FALSE,0,Schülerdaten!R760)),"")</f>
        <v/>
      </c>
      <c r="S757" s="148" t="str">
        <f t="shared" si="34"/>
        <v/>
      </c>
      <c r="T757" s="148" t="str">
        <f t="shared" si="35"/>
        <v/>
      </c>
      <c r="U757" s="148" t="str">
        <f>IF(AND(A757&lt;&gt;"",Schülerdaten!S760&lt;&gt;""),Schülerdaten!S760,"")</f>
        <v/>
      </c>
      <c r="V757" s="148" t="str">
        <f>IF(AND(A757&lt;&gt;"",Schülerdaten!T760&lt;&gt;""),Schülerdaten!T760,"")</f>
        <v/>
      </c>
      <c r="W757" s="148" t="str">
        <f>IF(AND(A757&lt;&gt;"",Schülerdaten!U760&lt;&gt;""),Schülerdaten!U760,"")</f>
        <v/>
      </c>
      <c r="X757" s="148" t="str">
        <f>IF(AND(A757&lt;&gt;"",Schülerdaten!V760&lt;&gt;""),Schülerdaten!V760,"")</f>
        <v/>
      </c>
      <c r="Y757" s="148" t="str">
        <f>IF(AND(A757&lt;&gt;"",Schülerdaten!W760&lt;&gt;""),Schülerdaten!W760,"")</f>
        <v/>
      </c>
      <c r="Z757" s="148" t="str">
        <f>IF(AND(A757&lt;&gt;"",Schülerdaten!X760&lt;&gt;""),Schülerdaten!X760,"")</f>
        <v/>
      </c>
    </row>
    <row r="758" spans="1:26" x14ac:dyDescent="0.2">
      <c r="A758" s="146" t="str">
        <f>IF(OR(Schülerdaten!$C761&lt;&gt;""),Schülerdaten!A761,"")</f>
        <v/>
      </c>
      <c r="B758" s="146" t="str">
        <f>IF(A758&lt;&gt;"",Schülerdaten!B761,"")</f>
        <v/>
      </c>
      <c r="C758" s="146" t="str">
        <f>IF(AND(A758&lt;&gt;"",Schülerdaten!F761&lt;&gt;""),IF(INDEX(codeclint,MATCH(Schülerdaten!F761,libclint,0))&lt;&gt;"",INDEX(codeclint,MATCH(Schülerdaten!F761,libclint,0)),""),"")</f>
        <v/>
      </c>
      <c r="D758" s="146" t="str">
        <f t="shared" si="33"/>
        <v/>
      </c>
      <c r="E758" s="146" t="str">
        <f>IF(A758&lt;&gt;"",IF(Schülerdaten!G761&lt;&gt;"",IF(Schülerdaten!AB761&lt;&gt;"",IF(Schülerdaten!G761="LOC.ID",CONCATENATE("LOC.",Schülerdaten!AU$5),Schülerdaten!G761),""),""),"")</f>
        <v/>
      </c>
      <c r="F758" s="146" t="str">
        <f>IF(A758&lt;&gt;"",IF(Schülerdaten!H761&lt;&gt;"",Schülerdaten!H761,""),"")</f>
        <v/>
      </c>
      <c r="G758" s="146" t="str">
        <f>IF(AND(A758&lt;&gt;"",Schülerdaten!AC761&lt;&gt;""),IF(Schülerdaten!AC761=TRUE,INDEX(codesex,MATCH(Schülerdaten!I761,libsex,0)),Schülerdaten!I761),"")</f>
        <v/>
      </c>
      <c r="H758" s="147" t="str">
        <f>IF(A758&lt;&gt;"",IF(Schülerdaten!J761&lt;&gt;"",Schülerdaten!J761,""),"")</f>
        <v/>
      </c>
      <c r="I758" s="148" t="str">
        <f>IF(AND(A758&lt;&gt;"",Schülerdaten!AE761&lt;&gt;""),IF(Schülerdaten!AE761=TRUE,INDEX(codenat,MATCH(Schülerdaten!K761,libnat,0)),Schülerdaten!K761),"")</f>
        <v/>
      </c>
      <c r="J758" s="148" t="str">
        <f>IF(AND(A758&lt;&gt;"",Schülerdaten!AF761&lt;&gt;""),IF(Schülerdaten!AF761=TRUE,INDEX(codelangue,MATCH(Schülerdaten!L761,liblangue,0)),Schülerdaten!L761),"")</f>
        <v/>
      </c>
      <c r="K758" s="148" t="str">
        <f>IF(AND(A758&lt;&gt;"",Schülerdaten!AH761&lt;&gt;""),IF(Schülerdaten!AH761=TRUE,IF(INDEX(codegem,MATCH(Schülerdaten!M761,libgem,0))&lt;8000,INDEX(codegem,MATCH(Schülerdaten!M761,libgem,0)),""),Schülerdaten!M761),"")</f>
        <v/>
      </c>
      <c r="L758" s="148" t="str">
        <f>IF(AND(A758&lt;&gt;"",Schülerdaten!AH761&lt;&gt;""),IF(Schülerdaten!AH761=TRUE,INDEX(codegemhist,MATCH(Schülerdaten!M761,libgem,0)),""),"")</f>
        <v/>
      </c>
      <c r="M758" s="148" t="str">
        <f>IF(AND(A758&lt;&gt;"",Schülerdaten!AH761&lt;&gt;""),IF(Schülerdaten!AH761=TRUE,IF(INDEX(codegem,MATCH(Schülerdaten!M761,libgem,0))&gt;=8000,INDEX(codegem,MATCH(Schülerdaten!M761,libgem,0)),""),Schülerdaten!M761),"")</f>
        <v/>
      </c>
      <c r="N758" s="148" t="str">
        <f>IF(AND(A758&lt;&gt;"",Schülerdaten!AI761&lt;&gt;""),IF(Schülerdaten!AI761=TRUE,INDEX(codeschart,MATCH(Schülerdaten!N761,libschart,0)),Schülerdaten!N761),"")</f>
        <v/>
      </c>
      <c r="O758" s="148" t="str">
        <f>IF(AND(A758&lt;&gt;"",Schülerdaten!O761&lt;&gt;""),Schülerdaten!O761,"")</f>
        <v/>
      </c>
      <c r="P758" s="148" t="str">
        <f>IF(AND(A758&lt;&gt;"",Schülerdaten!AK761&lt;&gt;""),IF(Schülerdaten!AK761=TRUE,INDEX(codeform,MATCH(Schülerdaten!P761,libform,0)),Schülerdaten!P761),"")</f>
        <v/>
      </c>
      <c r="Q758" s="148" t="str">
        <f>IF(AND(A758&lt;&gt;"",Schülerdaten!AL761&lt;&gt;""),IF(Schülerdaten!AL761=TRUE,INDEX(codespe,MATCH(Schülerdaten!Q761,libspe,0)),Schülerdaten!Q761),"")</f>
        <v/>
      </c>
      <c r="R758" s="148" t="str">
        <f>IF(AND(A758&lt;&gt;"",OR(Schülerdaten!AM761&lt;&gt;"",Schülerdaten!AT761=FALSE)),IF(Schülerdaten!AM761=TRUE,INDEX(codemp1,MATCH(Schülerdaten!R761,libmp1,0)),IF(Schülerdaten!AT761=FALSE,0,Schülerdaten!R761)),"")</f>
        <v/>
      </c>
      <c r="S758" s="148" t="str">
        <f t="shared" si="34"/>
        <v/>
      </c>
      <c r="T758" s="148" t="str">
        <f t="shared" si="35"/>
        <v/>
      </c>
      <c r="U758" s="148" t="str">
        <f>IF(AND(A758&lt;&gt;"",Schülerdaten!S761&lt;&gt;""),Schülerdaten!S761,"")</f>
        <v/>
      </c>
      <c r="V758" s="148" t="str">
        <f>IF(AND(A758&lt;&gt;"",Schülerdaten!T761&lt;&gt;""),Schülerdaten!T761,"")</f>
        <v/>
      </c>
      <c r="W758" s="148" t="str">
        <f>IF(AND(A758&lt;&gt;"",Schülerdaten!U761&lt;&gt;""),Schülerdaten!U761,"")</f>
        <v/>
      </c>
      <c r="X758" s="148" t="str">
        <f>IF(AND(A758&lt;&gt;"",Schülerdaten!V761&lt;&gt;""),Schülerdaten!V761,"")</f>
        <v/>
      </c>
      <c r="Y758" s="148" t="str">
        <f>IF(AND(A758&lt;&gt;"",Schülerdaten!W761&lt;&gt;""),Schülerdaten!W761,"")</f>
        <v/>
      </c>
      <c r="Z758" s="148" t="str">
        <f>IF(AND(A758&lt;&gt;"",Schülerdaten!X761&lt;&gt;""),Schülerdaten!X761,"")</f>
        <v/>
      </c>
    </row>
    <row r="759" spans="1:26" x14ac:dyDescent="0.2">
      <c r="A759" s="146" t="str">
        <f>IF(OR(Schülerdaten!$C762&lt;&gt;""),Schülerdaten!A762,"")</f>
        <v/>
      </c>
      <c r="B759" s="146" t="str">
        <f>IF(A759&lt;&gt;"",Schülerdaten!B762,"")</f>
        <v/>
      </c>
      <c r="C759" s="146" t="str">
        <f>IF(AND(A759&lt;&gt;"",Schülerdaten!F762&lt;&gt;""),IF(INDEX(codeclint,MATCH(Schülerdaten!F762,libclint,0))&lt;&gt;"",INDEX(codeclint,MATCH(Schülerdaten!F762,libclint,0)),""),"")</f>
        <v/>
      </c>
      <c r="D759" s="146" t="str">
        <f t="shared" si="33"/>
        <v/>
      </c>
      <c r="E759" s="146" t="str">
        <f>IF(A759&lt;&gt;"",IF(Schülerdaten!G762&lt;&gt;"",IF(Schülerdaten!AB762&lt;&gt;"",IF(Schülerdaten!G762="LOC.ID",CONCATENATE("LOC.",Schülerdaten!AU$5),Schülerdaten!G762),""),""),"")</f>
        <v/>
      </c>
      <c r="F759" s="146" t="str">
        <f>IF(A759&lt;&gt;"",IF(Schülerdaten!H762&lt;&gt;"",Schülerdaten!H762,""),"")</f>
        <v/>
      </c>
      <c r="G759" s="146" t="str">
        <f>IF(AND(A759&lt;&gt;"",Schülerdaten!AC762&lt;&gt;""),IF(Schülerdaten!AC762=TRUE,INDEX(codesex,MATCH(Schülerdaten!I762,libsex,0)),Schülerdaten!I762),"")</f>
        <v/>
      </c>
      <c r="H759" s="147" t="str">
        <f>IF(A759&lt;&gt;"",IF(Schülerdaten!J762&lt;&gt;"",Schülerdaten!J762,""),"")</f>
        <v/>
      </c>
      <c r="I759" s="148" t="str">
        <f>IF(AND(A759&lt;&gt;"",Schülerdaten!AE762&lt;&gt;""),IF(Schülerdaten!AE762=TRUE,INDEX(codenat,MATCH(Schülerdaten!K762,libnat,0)),Schülerdaten!K762),"")</f>
        <v/>
      </c>
      <c r="J759" s="148" t="str">
        <f>IF(AND(A759&lt;&gt;"",Schülerdaten!AF762&lt;&gt;""),IF(Schülerdaten!AF762=TRUE,INDEX(codelangue,MATCH(Schülerdaten!L762,liblangue,0)),Schülerdaten!L762),"")</f>
        <v/>
      </c>
      <c r="K759" s="148" t="str">
        <f>IF(AND(A759&lt;&gt;"",Schülerdaten!AH762&lt;&gt;""),IF(Schülerdaten!AH762=TRUE,IF(INDEX(codegem,MATCH(Schülerdaten!M762,libgem,0))&lt;8000,INDEX(codegem,MATCH(Schülerdaten!M762,libgem,0)),""),Schülerdaten!M762),"")</f>
        <v/>
      </c>
      <c r="L759" s="148" t="str">
        <f>IF(AND(A759&lt;&gt;"",Schülerdaten!AH762&lt;&gt;""),IF(Schülerdaten!AH762=TRUE,INDEX(codegemhist,MATCH(Schülerdaten!M762,libgem,0)),""),"")</f>
        <v/>
      </c>
      <c r="M759" s="148" t="str">
        <f>IF(AND(A759&lt;&gt;"",Schülerdaten!AH762&lt;&gt;""),IF(Schülerdaten!AH762=TRUE,IF(INDEX(codegem,MATCH(Schülerdaten!M762,libgem,0))&gt;=8000,INDEX(codegem,MATCH(Schülerdaten!M762,libgem,0)),""),Schülerdaten!M762),"")</f>
        <v/>
      </c>
      <c r="N759" s="148" t="str">
        <f>IF(AND(A759&lt;&gt;"",Schülerdaten!AI762&lt;&gt;""),IF(Schülerdaten!AI762=TRUE,INDEX(codeschart,MATCH(Schülerdaten!N762,libschart,0)),Schülerdaten!N762),"")</f>
        <v/>
      </c>
      <c r="O759" s="148" t="str">
        <f>IF(AND(A759&lt;&gt;"",Schülerdaten!O762&lt;&gt;""),Schülerdaten!O762,"")</f>
        <v/>
      </c>
      <c r="P759" s="148" t="str">
        <f>IF(AND(A759&lt;&gt;"",Schülerdaten!AK762&lt;&gt;""),IF(Schülerdaten!AK762=TRUE,INDEX(codeform,MATCH(Schülerdaten!P762,libform,0)),Schülerdaten!P762),"")</f>
        <v/>
      </c>
      <c r="Q759" s="148" t="str">
        <f>IF(AND(A759&lt;&gt;"",Schülerdaten!AL762&lt;&gt;""),IF(Schülerdaten!AL762=TRUE,INDEX(codespe,MATCH(Schülerdaten!Q762,libspe,0)),Schülerdaten!Q762),"")</f>
        <v/>
      </c>
      <c r="R759" s="148" t="str">
        <f>IF(AND(A759&lt;&gt;"",OR(Schülerdaten!AM762&lt;&gt;"",Schülerdaten!AT762=FALSE)),IF(Schülerdaten!AM762=TRUE,INDEX(codemp1,MATCH(Schülerdaten!R762,libmp1,0)),IF(Schülerdaten!AT762=FALSE,0,Schülerdaten!R762)),"")</f>
        <v/>
      </c>
      <c r="S759" s="148" t="str">
        <f t="shared" si="34"/>
        <v/>
      </c>
      <c r="T759" s="148" t="str">
        <f t="shared" si="35"/>
        <v/>
      </c>
      <c r="U759" s="148" t="str">
        <f>IF(AND(A759&lt;&gt;"",Schülerdaten!S762&lt;&gt;""),Schülerdaten!S762,"")</f>
        <v/>
      </c>
      <c r="V759" s="148" t="str">
        <f>IF(AND(A759&lt;&gt;"",Schülerdaten!T762&lt;&gt;""),Schülerdaten!T762,"")</f>
        <v/>
      </c>
      <c r="W759" s="148" t="str">
        <f>IF(AND(A759&lt;&gt;"",Schülerdaten!U762&lt;&gt;""),Schülerdaten!U762,"")</f>
        <v/>
      </c>
      <c r="X759" s="148" t="str">
        <f>IF(AND(A759&lt;&gt;"",Schülerdaten!V762&lt;&gt;""),Schülerdaten!V762,"")</f>
        <v/>
      </c>
      <c r="Y759" s="148" t="str">
        <f>IF(AND(A759&lt;&gt;"",Schülerdaten!W762&lt;&gt;""),Schülerdaten!W762,"")</f>
        <v/>
      </c>
      <c r="Z759" s="148" t="str">
        <f>IF(AND(A759&lt;&gt;"",Schülerdaten!X762&lt;&gt;""),Schülerdaten!X762,"")</f>
        <v/>
      </c>
    </row>
    <row r="760" spans="1:26" x14ac:dyDescent="0.2">
      <c r="A760" s="146" t="str">
        <f>IF(OR(Schülerdaten!$C763&lt;&gt;""),Schülerdaten!A763,"")</f>
        <v/>
      </c>
      <c r="B760" s="146" t="str">
        <f>IF(A760&lt;&gt;"",Schülerdaten!B763,"")</f>
        <v/>
      </c>
      <c r="C760" s="146" t="str">
        <f>IF(AND(A760&lt;&gt;"",Schülerdaten!F763&lt;&gt;""),IF(INDEX(codeclint,MATCH(Schülerdaten!F763,libclint,0))&lt;&gt;"",INDEX(codeclint,MATCH(Schülerdaten!F763,libclint,0)),""),"")</f>
        <v/>
      </c>
      <c r="D760" s="146" t="str">
        <f t="shared" si="33"/>
        <v/>
      </c>
      <c r="E760" s="146" t="str">
        <f>IF(A760&lt;&gt;"",IF(Schülerdaten!G763&lt;&gt;"",IF(Schülerdaten!AB763&lt;&gt;"",IF(Schülerdaten!G763="LOC.ID",CONCATENATE("LOC.",Schülerdaten!AU$5),Schülerdaten!G763),""),""),"")</f>
        <v/>
      </c>
      <c r="F760" s="146" t="str">
        <f>IF(A760&lt;&gt;"",IF(Schülerdaten!H763&lt;&gt;"",Schülerdaten!H763,""),"")</f>
        <v/>
      </c>
      <c r="G760" s="146" t="str">
        <f>IF(AND(A760&lt;&gt;"",Schülerdaten!AC763&lt;&gt;""),IF(Schülerdaten!AC763=TRUE,INDEX(codesex,MATCH(Schülerdaten!I763,libsex,0)),Schülerdaten!I763),"")</f>
        <v/>
      </c>
      <c r="H760" s="147" t="str">
        <f>IF(A760&lt;&gt;"",IF(Schülerdaten!J763&lt;&gt;"",Schülerdaten!J763,""),"")</f>
        <v/>
      </c>
      <c r="I760" s="148" t="str">
        <f>IF(AND(A760&lt;&gt;"",Schülerdaten!AE763&lt;&gt;""),IF(Schülerdaten!AE763=TRUE,INDEX(codenat,MATCH(Schülerdaten!K763,libnat,0)),Schülerdaten!K763),"")</f>
        <v/>
      </c>
      <c r="J760" s="148" t="str">
        <f>IF(AND(A760&lt;&gt;"",Schülerdaten!AF763&lt;&gt;""),IF(Schülerdaten!AF763=TRUE,INDEX(codelangue,MATCH(Schülerdaten!L763,liblangue,0)),Schülerdaten!L763),"")</f>
        <v/>
      </c>
      <c r="K760" s="148" t="str">
        <f>IF(AND(A760&lt;&gt;"",Schülerdaten!AH763&lt;&gt;""),IF(Schülerdaten!AH763=TRUE,IF(INDEX(codegem,MATCH(Schülerdaten!M763,libgem,0))&lt;8000,INDEX(codegem,MATCH(Schülerdaten!M763,libgem,0)),""),Schülerdaten!M763),"")</f>
        <v/>
      </c>
      <c r="L760" s="148" t="str">
        <f>IF(AND(A760&lt;&gt;"",Schülerdaten!AH763&lt;&gt;""),IF(Schülerdaten!AH763=TRUE,INDEX(codegemhist,MATCH(Schülerdaten!M763,libgem,0)),""),"")</f>
        <v/>
      </c>
      <c r="M760" s="148" t="str">
        <f>IF(AND(A760&lt;&gt;"",Schülerdaten!AH763&lt;&gt;""),IF(Schülerdaten!AH763=TRUE,IF(INDEX(codegem,MATCH(Schülerdaten!M763,libgem,0))&gt;=8000,INDEX(codegem,MATCH(Schülerdaten!M763,libgem,0)),""),Schülerdaten!M763),"")</f>
        <v/>
      </c>
      <c r="N760" s="148" t="str">
        <f>IF(AND(A760&lt;&gt;"",Schülerdaten!AI763&lt;&gt;""),IF(Schülerdaten!AI763=TRUE,INDEX(codeschart,MATCH(Schülerdaten!N763,libschart,0)),Schülerdaten!N763),"")</f>
        <v/>
      </c>
      <c r="O760" s="148" t="str">
        <f>IF(AND(A760&lt;&gt;"",Schülerdaten!O763&lt;&gt;""),Schülerdaten!O763,"")</f>
        <v/>
      </c>
      <c r="P760" s="148" t="str">
        <f>IF(AND(A760&lt;&gt;"",Schülerdaten!AK763&lt;&gt;""),IF(Schülerdaten!AK763=TRUE,INDEX(codeform,MATCH(Schülerdaten!P763,libform,0)),Schülerdaten!P763),"")</f>
        <v/>
      </c>
      <c r="Q760" s="148" t="str">
        <f>IF(AND(A760&lt;&gt;"",Schülerdaten!AL763&lt;&gt;""),IF(Schülerdaten!AL763=TRUE,INDEX(codespe,MATCH(Schülerdaten!Q763,libspe,0)),Schülerdaten!Q763),"")</f>
        <v/>
      </c>
      <c r="R760" s="148" t="str">
        <f>IF(AND(A760&lt;&gt;"",OR(Schülerdaten!AM763&lt;&gt;"",Schülerdaten!AT763=FALSE)),IF(Schülerdaten!AM763=TRUE,INDEX(codemp1,MATCH(Schülerdaten!R763,libmp1,0)),IF(Schülerdaten!AT763=FALSE,0,Schülerdaten!R763)),"")</f>
        <v/>
      </c>
      <c r="S760" s="148" t="str">
        <f t="shared" si="34"/>
        <v/>
      </c>
      <c r="T760" s="148" t="str">
        <f t="shared" si="35"/>
        <v/>
      </c>
      <c r="U760" s="148" t="str">
        <f>IF(AND(A760&lt;&gt;"",Schülerdaten!S763&lt;&gt;""),Schülerdaten!S763,"")</f>
        <v/>
      </c>
      <c r="V760" s="148" t="str">
        <f>IF(AND(A760&lt;&gt;"",Schülerdaten!T763&lt;&gt;""),Schülerdaten!T763,"")</f>
        <v/>
      </c>
      <c r="W760" s="148" t="str">
        <f>IF(AND(A760&lt;&gt;"",Schülerdaten!U763&lt;&gt;""),Schülerdaten!U763,"")</f>
        <v/>
      </c>
      <c r="X760" s="148" t="str">
        <f>IF(AND(A760&lt;&gt;"",Schülerdaten!V763&lt;&gt;""),Schülerdaten!V763,"")</f>
        <v/>
      </c>
      <c r="Y760" s="148" t="str">
        <f>IF(AND(A760&lt;&gt;"",Schülerdaten!W763&lt;&gt;""),Schülerdaten!W763,"")</f>
        <v/>
      </c>
      <c r="Z760" s="148" t="str">
        <f>IF(AND(A760&lt;&gt;"",Schülerdaten!X763&lt;&gt;""),Schülerdaten!X763,"")</f>
        <v/>
      </c>
    </row>
    <row r="761" spans="1:26" x14ac:dyDescent="0.2">
      <c r="A761" s="146" t="str">
        <f>IF(OR(Schülerdaten!$C764&lt;&gt;""),Schülerdaten!A764,"")</f>
        <v/>
      </c>
      <c r="B761" s="146" t="str">
        <f>IF(A761&lt;&gt;"",Schülerdaten!B764,"")</f>
        <v/>
      </c>
      <c r="C761" s="146" t="str">
        <f>IF(AND(A761&lt;&gt;"",Schülerdaten!F764&lt;&gt;""),IF(INDEX(codeclint,MATCH(Schülerdaten!F764,libclint,0))&lt;&gt;"",INDEX(codeclint,MATCH(Schülerdaten!F764,libclint,0)),""),"")</f>
        <v/>
      </c>
      <c r="D761" s="146" t="str">
        <f t="shared" si="33"/>
        <v/>
      </c>
      <c r="E761" s="146" t="str">
        <f>IF(A761&lt;&gt;"",IF(Schülerdaten!G764&lt;&gt;"",IF(Schülerdaten!AB764&lt;&gt;"",IF(Schülerdaten!G764="LOC.ID",CONCATENATE("LOC.",Schülerdaten!AU$5),Schülerdaten!G764),""),""),"")</f>
        <v/>
      </c>
      <c r="F761" s="146" t="str">
        <f>IF(A761&lt;&gt;"",IF(Schülerdaten!H764&lt;&gt;"",Schülerdaten!H764,""),"")</f>
        <v/>
      </c>
      <c r="G761" s="146" t="str">
        <f>IF(AND(A761&lt;&gt;"",Schülerdaten!AC764&lt;&gt;""),IF(Schülerdaten!AC764=TRUE,INDEX(codesex,MATCH(Schülerdaten!I764,libsex,0)),Schülerdaten!I764),"")</f>
        <v/>
      </c>
      <c r="H761" s="147" t="str">
        <f>IF(A761&lt;&gt;"",IF(Schülerdaten!J764&lt;&gt;"",Schülerdaten!J764,""),"")</f>
        <v/>
      </c>
      <c r="I761" s="148" t="str">
        <f>IF(AND(A761&lt;&gt;"",Schülerdaten!AE764&lt;&gt;""),IF(Schülerdaten!AE764=TRUE,INDEX(codenat,MATCH(Schülerdaten!K764,libnat,0)),Schülerdaten!K764),"")</f>
        <v/>
      </c>
      <c r="J761" s="148" t="str">
        <f>IF(AND(A761&lt;&gt;"",Schülerdaten!AF764&lt;&gt;""),IF(Schülerdaten!AF764=TRUE,INDEX(codelangue,MATCH(Schülerdaten!L764,liblangue,0)),Schülerdaten!L764),"")</f>
        <v/>
      </c>
      <c r="K761" s="148" t="str">
        <f>IF(AND(A761&lt;&gt;"",Schülerdaten!AH764&lt;&gt;""),IF(Schülerdaten!AH764=TRUE,IF(INDEX(codegem,MATCH(Schülerdaten!M764,libgem,0))&lt;8000,INDEX(codegem,MATCH(Schülerdaten!M764,libgem,0)),""),Schülerdaten!M764),"")</f>
        <v/>
      </c>
      <c r="L761" s="148" t="str">
        <f>IF(AND(A761&lt;&gt;"",Schülerdaten!AH764&lt;&gt;""),IF(Schülerdaten!AH764=TRUE,INDEX(codegemhist,MATCH(Schülerdaten!M764,libgem,0)),""),"")</f>
        <v/>
      </c>
      <c r="M761" s="148" t="str">
        <f>IF(AND(A761&lt;&gt;"",Schülerdaten!AH764&lt;&gt;""),IF(Schülerdaten!AH764=TRUE,IF(INDEX(codegem,MATCH(Schülerdaten!M764,libgem,0))&gt;=8000,INDEX(codegem,MATCH(Schülerdaten!M764,libgem,0)),""),Schülerdaten!M764),"")</f>
        <v/>
      </c>
      <c r="N761" s="148" t="str">
        <f>IF(AND(A761&lt;&gt;"",Schülerdaten!AI764&lt;&gt;""),IF(Schülerdaten!AI764=TRUE,INDEX(codeschart,MATCH(Schülerdaten!N764,libschart,0)),Schülerdaten!N764),"")</f>
        <v/>
      </c>
      <c r="O761" s="148" t="str">
        <f>IF(AND(A761&lt;&gt;"",Schülerdaten!O764&lt;&gt;""),Schülerdaten!O764,"")</f>
        <v/>
      </c>
      <c r="P761" s="148" t="str">
        <f>IF(AND(A761&lt;&gt;"",Schülerdaten!AK764&lt;&gt;""),IF(Schülerdaten!AK764=TRUE,INDEX(codeform,MATCH(Schülerdaten!P764,libform,0)),Schülerdaten!P764),"")</f>
        <v/>
      </c>
      <c r="Q761" s="148" t="str">
        <f>IF(AND(A761&lt;&gt;"",Schülerdaten!AL764&lt;&gt;""),IF(Schülerdaten!AL764=TRUE,INDEX(codespe,MATCH(Schülerdaten!Q764,libspe,0)),Schülerdaten!Q764),"")</f>
        <v/>
      </c>
      <c r="R761" s="148" t="str">
        <f>IF(AND(A761&lt;&gt;"",OR(Schülerdaten!AM764&lt;&gt;"",Schülerdaten!AT764=FALSE)),IF(Schülerdaten!AM764=TRUE,INDEX(codemp1,MATCH(Schülerdaten!R764,libmp1,0)),IF(Schülerdaten!AT764=FALSE,0,Schülerdaten!R764)),"")</f>
        <v/>
      </c>
      <c r="S761" s="148" t="str">
        <f t="shared" si="34"/>
        <v/>
      </c>
      <c r="T761" s="148" t="str">
        <f t="shared" si="35"/>
        <v/>
      </c>
      <c r="U761" s="148" t="str">
        <f>IF(AND(A761&lt;&gt;"",Schülerdaten!S764&lt;&gt;""),Schülerdaten!S764,"")</f>
        <v/>
      </c>
      <c r="V761" s="148" t="str">
        <f>IF(AND(A761&lt;&gt;"",Schülerdaten!T764&lt;&gt;""),Schülerdaten!T764,"")</f>
        <v/>
      </c>
      <c r="W761" s="148" t="str">
        <f>IF(AND(A761&lt;&gt;"",Schülerdaten!U764&lt;&gt;""),Schülerdaten!U764,"")</f>
        <v/>
      </c>
      <c r="X761" s="148" t="str">
        <f>IF(AND(A761&lt;&gt;"",Schülerdaten!V764&lt;&gt;""),Schülerdaten!V764,"")</f>
        <v/>
      </c>
      <c r="Y761" s="148" t="str">
        <f>IF(AND(A761&lt;&gt;"",Schülerdaten!W764&lt;&gt;""),Schülerdaten!W764,"")</f>
        <v/>
      </c>
      <c r="Z761" s="148" t="str">
        <f>IF(AND(A761&lt;&gt;"",Schülerdaten!X764&lt;&gt;""),Schülerdaten!X764,"")</f>
        <v/>
      </c>
    </row>
    <row r="762" spans="1:26" x14ac:dyDescent="0.2">
      <c r="A762" s="146" t="str">
        <f>IF(OR(Schülerdaten!$C765&lt;&gt;""),Schülerdaten!A765,"")</f>
        <v/>
      </c>
      <c r="B762" s="146" t="str">
        <f>IF(A762&lt;&gt;"",Schülerdaten!B765,"")</f>
        <v/>
      </c>
      <c r="C762" s="146" t="str">
        <f>IF(AND(A762&lt;&gt;"",Schülerdaten!F765&lt;&gt;""),IF(INDEX(codeclint,MATCH(Schülerdaten!F765,libclint,0))&lt;&gt;"",INDEX(codeclint,MATCH(Schülerdaten!F765,libclint,0)),""),"")</f>
        <v/>
      </c>
      <c r="D762" s="146" t="str">
        <f t="shared" si="33"/>
        <v/>
      </c>
      <c r="E762" s="146" t="str">
        <f>IF(A762&lt;&gt;"",IF(Schülerdaten!G765&lt;&gt;"",IF(Schülerdaten!AB765&lt;&gt;"",IF(Schülerdaten!G765="LOC.ID",CONCATENATE("LOC.",Schülerdaten!AU$5),Schülerdaten!G765),""),""),"")</f>
        <v/>
      </c>
      <c r="F762" s="146" t="str">
        <f>IF(A762&lt;&gt;"",IF(Schülerdaten!H765&lt;&gt;"",Schülerdaten!H765,""),"")</f>
        <v/>
      </c>
      <c r="G762" s="146" t="str">
        <f>IF(AND(A762&lt;&gt;"",Schülerdaten!AC765&lt;&gt;""),IF(Schülerdaten!AC765=TRUE,INDEX(codesex,MATCH(Schülerdaten!I765,libsex,0)),Schülerdaten!I765),"")</f>
        <v/>
      </c>
      <c r="H762" s="147" t="str">
        <f>IF(A762&lt;&gt;"",IF(Schülerdaten!J765&lt;&gt;"",Schülerdaten!J765,""),"")</f>
        <v/>
      </c>
      <c r="I762" s="148" t="str">
        <f>IF(AND(A762&lt;&gt;"",Schülerdaten!AE765&lt;&gt;""),IF(Schülerdaten!AE765=TRUE,INDEX(codenat,MATCH(Schülerdaten!K765,libnat,0)),Schülerdaten!K765),"")</f>
        <v/>
      </c>
      <c r="J762" s="148" t="str">
        <f>IF(AND(A762&lt;&gt;"",Schülerdaten!AF765&lt;&gt;""),IF(Schülerdaten!AF765=TRUE,INDEX(codelangue,MATCH(Schülerdaten!L765,liblangue,0)),Schülerdaten!L765),"")</f>
        <v/>
      </c>
      <c r="K762" s="148" t="str">
        <f>IF(AND(A762&lt;&gt;"",Schülerdaten!AH765&lt;&gt;""),IF(Schülerdaten!AH765=TRUE,IF(INDEX(codegem,MATCH(Schülerdaten!M765,libgem,0))&lt;8000,INDEX(codegem,MATCH(Schülerdaten!M765,libgem,0)),""),Schülerdaten!M765),"")</f>
        <v/>
      </c>
      <c r="L762" s="148" t="str">
        <f>IF(AND(A762&lt;&gt;"",Schülerdaten!AH765&lt;&gt;""),IF(Schülerdaten!AH765=TRUE,INDEX(codegemhist,MATCH(Schülerdaten!M765,libgem,0)),""),"")</f>
        <v/>
      </c>
      <c r="M762" s="148" t="str">
        <f>IF(AND(A762&lt;&gt;"",Schülerdaten!AH765&lt;&gt;""),IF(Schülerdaten!AH765=TRUE,IF(INDEX(codegem,MATCH(Schülerdaten!M765,libgem,0))&gt;=8000,INDEX(codegem,MATCH(Schülerdaten!M765,libgem,0)),""),Schülerdaten!M765),"")</f>
        <v/>
      </c>
      <c r="N762" s="148" t="str">
        <f>IF(AND(A762&lt;&gt;"",Schülerdaten!AI765&lt;&gt;""),IF(Schülerdaten!AI765=TRUE,INDEX(codeschart,MATCH(Schülerdaten!N765,libschart,0)),Schülerdaten!N765),"")</f>
        <v/>
      </c>
      <c r="O762" s="148" t="str">
        <f>IF(AND(A762&lt;&gt;"",Schülerdaten!O765&lt;&gt;""),Schülerdaten!O765,"")</f>
        <v/>
      </c>
      <c r="P762" s="148" t="str">
        <f>IF(AND(A762&lt;&gt;"",Schülerdaten!AK765&lt;&gt;""),IF(Schülerdaten!AK765=TRUE,INDEX(codeform,MATCH(Schülerdaten!P765,libform,0)),Schülerdaten!P765),"")</f>
        <v/>
      </c>
      <c r="Q762" s="148" t="str">
        <f>IF(AND(A762&lt;&gt;"",Schülerdaten!AL765&lt;&gt;""),IF(Schülerdaten!AL765=TRUE,INDEX(codespe,MATCH(Schülerdaten!Q765,libspe,0)),Schülerdaten!Q765),"")</f>
        <v/>
      </c>
      <c r="R762" s="148" t="str">
        <f>IF(AND(A762&lt;&gt;"",OR(Schülerdaten!AM765&lt;&gt;"",Schülerdaten!AT765=FALSE)),IF(Schülerdaten!AM765=TRUE,INDEX(codemp1,MATCH(Schülerdaten!R765,libmp1,0)),IF(Schülerdaten!AT765=FALSE,0,Schülerdaten!R765)),"")</f>
        <v/>
      </c>
      <c r="S762" s="148" t="str">
        <f t="shared" si="34"/>
        <v/>
      </c>
      <c r="T762" s="148" t="str">
        <f t="shared" si="35"/>
        <v/>
      </c>
      <c r="U762" s="148" t="str">
        <f>IF(AND(A762&lt;&gt;"",Schülerdaten!S765&lt;&gt;""),Schülerdaten!S765,"")</f>
        <v/>
      </c>
      <c r="V762" s="148" t="str">
        <f>IF(AND(A762&lt;&gt;"",Schülerdaten!T765&lt;&gt;""),Schülerdaten!T765,"")</f>
        <v/>
      </c>
      <c r="W762" s="148" t="str">
        <f>IF(AND(A762&lt;&gt;"",Schülerdaten!U765&lt;&gt;""),Schülerdaten!U765,"")</f>
        <v/>
      </c>
      <c r="X762" s="148" t="str">
        <f>IF(AND(A762&lt;&gt;"",Schülerdaten!V765&lt;&gt;""),Schülerdaten!V765,"")</f>
        <v/>
      </c>
      <c r="Y762" s="148" t="str">
        <f>IF(AND(A762&lt;&gt;"",Schülerdaten!W765&lt;&gt;""),Schülerdaten!W765,"")</f>
        <v/>
      </c>
      <c r="Z762" s="148" t="str">
        <f>IF(AND(A762&lt;&gt;"",Schülerdaten!X765&lt;&gt;""),Schülerdaten!X765,"")</f>
        <v/>
      </c>
    </row>
    <row r="763" spans="1:26" x14ac:dyDescent="0.2">
      <c r="A763" s="146" t="str">
        <f>IF(OR(Schülerdaten!$C766&lt;&gt;""),Schülerdaten!A766,"")</f>
        <v/>
      </c>
      <c r="B763" s="146" t="str">
        <f>IF(A763&lt;&gt;"",Schülerdaten!B766,"")</f>
        <v/>
      </c>
      <c r="C763" s="146" t="str">
        <f>IF(AND(A763&lt;&gt;"",Schülerdaten!F766&lt;&gt;""),IF(INDEX(codeclint,MATCH(Schülerdaten!F766,libclint,0))&lt;&gt;"",INDEX(codeclint,MATCH(Schülerdaten!F766,libclint,0)),""),"")</f>
        <v/>
      </c>
      <c r="D763" s="146" t="str">
        <f t="shared" si="33"/>
        <v/>
      </c>
      <c r="E763" s="146" t="str">
        <f>IF(A763&lt;&gt;"",IF(Schülerdaten!G766&lt;&gt;"",IF(Schülerdaten!AB766&lt;&gt;"",IF(Schülerdaten!G766="LOC.ID",CONCATENATE("LOC.",Schülerdaten!AU$5),Schülerdaten!G766),""),""),"")</f>
        <v/>
      </c>
      <c r="F763" s="146" t="str">
        <f>IF(A763&lt;&gt;"",IF(Schülerdaten!H766&lt;&gt;"",Schülerdaten!H766,""),"")</f>
        <v/>
      </c>
      <c r="G763" s="146" t="str">
        <f>IF(AND(A763&lt;&gt;"",Schülerdaten!AC766&lt;&gt;""),IF(Schülerdaten!AC766=TRUE,INDEX(codesex,MATCH(Schülerdaten!I766,libsex,0)),Schülerdaten!I766),"")</f>
        <v/>
      </c>
      <c r="H763" s="147" t="str">
        <f>IF(A763&lt;&gt;"",IF(Schülerdaten!J766&lt;&gt;"",Schülerdaten!J766,""),"")</f>
        <v/>
      </c>
      <c r="I763" s="148" t="str">
        <f>IF(AND(A763&lt;&gt;"",Schülerdaten!AE766&lt;&gt;""),IF(Schülerdaten!AE766=TRUE,INDEX(codenat,MATCH(Schülerdaten!K766,libnat,0)),Schülerdaten!K766),"")</f>
        <v/>
      </c>
      <c r="J763" s="148" t="str">
        <f>IF(AND(A763&lt;&gt;"",Schülerdaten!AF766&lt;&gt;""),IF(Schülerdaten!AF766=TRUE,INDEX(codelangue,MATCH(Schülerdaten!L766,liblangue,0)),Schülerdaten!L766),"")</f>
        <v/>
      </c>
      <c r="K763" s="148" t="str">
        <f>IF(AND(A763&lt;&gt;"",Schülerdaten!AH766&lt;&gt;""),IF(Schülerdaten!AH766=TRUE,IF(INDEX(codegem,MATCH(Schülerdaten!M766,libgem,0))&lt;8000,INDEX(codegem,MATCH(Schülerdaten!M766,libgem,0)),""),Schülerdaten!M766),"")</f>
        <v/>
      </c>
      <c r="L763" s="148" t="str">
        <f>IF(AND(A763&lt;&gt;"",Schülerdaten!AH766&lt;&gt;""),IF(Schülerdaten!AH766=TRUE,INDEX(codegemhist,MATCH(Schülerdaten!M766,libgem,0)),""),"")</f>
        <v/>
      </c>
      <c r="M763" s="148" t="str">
        <f>IF(AND(A763&lt;&gt;"",Schülerdaten!AH766&lt;&gt;""),IF(Schülerdaten!AH766=TRUE,IF(INDEX(codegem,MATCH(Schülerdaten!M766,libgem,0))&gt;=8000,INDEX(codegem,MATCH(Schülerdaten!M766,libgem,0)),""),Schülerdaten!M766),"")</f>
        <v/>
      </c>
      <c r="N763" s="148" t="str">
        <f>IF(AND(A763&lt;&gt;"",Schülerdaten!AI766&lt;&gt;""),IF(Schülerdaten!AI766=TRUE,INDEX(codeschart,MATCH(Schülerdaten!N766,libschart,0)),Schülerdaten!N766),"")</f>
        <v/>
      </c>
      <c r="O763" s="148" t="str">
        <f>IF(AND(A763&lt;&gt;"",Schülerdaten!O766&lt;&gt;""),Schülerdaten!O766,"")</f>
        <v/>
      </c>
      <c r="P763" s="148" t="str">
        <f>IF(AND(A763&lt;&gt;"",Schülerdaten!AK766&lt;&gt;""),IF(Schülerdaten!AK766=TRUE,INDEX(codeform,MATCH(Schülerdaten!P766,libform,0)),Schülerdaten!P766),"")</f>
        <v/>
      </c>
      <c r="Q763" s="148" t="str">
        <f>IF(AND(A763&lt;&gt;"",Schülerdaten!AL766&lt;&gt;""),IF(Schülerdaten!AL766=TRUE,INDEX(codespe,MATCH(Schülerdaten!Q766,libspe,0)),Schülerdaten!Q766),"")</f>
        <v/>
      </c>
      <c r="R763" s="148" t="str">
        <f>IF(AND(A763&lt;&gt;"",OR(Schülerdaten!AM766&lt;&gt;"",Schülerdaten!AT766=FALSE)),IF(Schülerdaten!AM766=TRUE,INDEX(codemp1,MATCH(Schülerdaten!R766,libmp1,0)),IF(Schülerdaten!AT766=FALSE,0,Schülerdaten!R766)),"")</f>
        <v/>
      </c>
      <c r="S763" s="148" t="str">
        <f t="shared" si="34"/>
        <v/>
      </c>
      <c r="T763" s="148" t="str">
        <f t="shared" si="35"/>
        <v/>
      </c>
      <c r="U763" s="148" t="str">
        <f>IF(AND(A763&lt;&gt;"",Schülerdaten!S766&lt;&gt;""),Schülerdaten!S766,"")</f>
        <v/>
      </c>
      <c r="V763" s="148" t="str">
        <f>IF(AND(A763&lt;&gt;"",Schülerdaten!T766&lt;&gt;""),Schülerdaten!T766,"")</f>
        <v/>
      </c>
      <c r="W763" s="148" t="str">
        <f>IF(AND(A763&lt;&gt;"",Schülerdaten!U766&lt;&gt;""),Schülerdaten!U766,"")</f>
        <v/>
      </c>
      <c r="X763" s="148" t="str">
        <f>IF(AND(A763&lt;&gt;"",Schülerdaten!V766&lt;&gt;""),Schülerdaten!V766,"")</f>
        <v/>
      </c>
      <c r="Y763" s="148" t="str">
        <f>IF(AND(A763&lt;&gt;"",Schülerdaten!W766&lt;&gt;""),Schülerdaten!W766,"")</f>
        <v/>
      </c>
      <c r="Z763" s="148" t="str">
        <f>IF(AND(A763&lt;&gt;"",Schülerdaten!X766&lt;&gt;""),Schülerdaten!X766,"")</f>
        <v/>
      </c>
    </row>
    <row r="764" spans="1:26" x14ac:dyDescent="0.2">
      <c r="A764" s="146" t="str">
        <f>IF(OR(Schülerdaten!$C767&lt;&gt;""),Schülerdaten!A767,"")</f>
        <v/>
      </c>
      <c r="B764" s="146" t="str">
        <f>IF(A764&lt;&gt;"",Schülerdaten!B767,"")</f>
        <v/>
      </c>
      <c r="C764" s="146" t="str">
        <f>IF(AND(A764&lt;&gt;"",Schülerdaten!F767&lt;&gt;""),IF(INDEX(codeclint,MATCH(Schülerdaten!F767,libclint,0))&lt;&gt;"",INDEX(codeclint,MATCH(Schülerdaten!F767,libclint,0)),""),"")</f>
        <v/>
      </c>
      <c r="D764" s="146" t="str">
        <f t="shared" si="33"/>
        <v/>
      </c>
      <c r="E764" s="146" t="str">
        <f>IF(A764&lt;&gt;"",IF(Schülerdaten!G767&lt;&gt;"",IF(Schülerdaten!AB767&lt;&gt;"",IF(Schülerdaten!G767="LOC.ID",CONCATENATE("LOC.",Schülerdaten!AU$5),Schülerdaten!G767),""),""),"")</f>
        <v/>
      </c>
      <c r="F764" s="146" t="str">
        <f>IF(A764&lt;&gt;"",IF(Schülerdaten!H767&lt;&gt;"",Schülerdaten!H767,""),"")</f>
        <v/>
      </c>
      <c r="G764" s="146" t="str">
        <f>IF(AND(A764&lt;&gt;"",Schülerdaten!AC767&lt;&gt;""),IF(Schülerdaten!AC767=TRUE,INDEX(codesex,MATCH(Schülerdaten!I767,libsex,0)),Schülerdaten!I767),"")</f>
        <v/>
      </c>
      <c r="H764" s="147" t="str">
        <f>IF(A764&lt;&gt;"",IF(Schülerdaten!J767&lt;&gt;"",Schülerdaten!J767,""),"")</f>
        <v/>
      </c>
      <c r="I764" s="148" t="str">
        <f>IF(AND(A764&lt;&gt;"",Schülerdaten!AE767&lt;&gt;""),IF(Schülerdaten!AE767=TRUE,INDEX(codenat,MATCH(Schülerdaten!K767,libnat,0)),Schülerdaten!K767),"")</f>
        <v/>
      </c>
      <c r="J764" s="148" t="str">
        <f>IF(AND(A764&lt;&gt;"",Schülerdaten!AF767&lt;&gt;""),IF(Schülerdaten!AF767=TRUE,INDEX(codelangue,MATCH(Schülerdaten!L767,liblangue,0)),Schülerdaten!L767),"")</f>
        <v/>
      </c>
      <c r="K764" s="148" t="str">
        <f>IF(AND(A764&lt;&gt;"",Schülerdaten!AH767&lt;&gt;""),IF(Schülerdaten!AH767=TRUE,IF(INDEX(codegem,MATCH(Schülerdaten!M767,libgem,0))&lt;8000,INDEX(codegem,MATCH(Schülerdaten!M767,libgem,0)),""),Schülerdaten!M767),"")</f>
        <v/>
      </c>
      <c r="L764" s="148" t="str">
        <f>IF(AND(A764&lt;&gt;"",Schülerdaten!AH767&lt;&gt;""),IF(Schülerdaten!AH767=TRUE,INDEX(codegemhist,MATCH(Schülerdaten!M767,libgem,0)),""),"")</f>
        <v/>
      </c>
      <c r="M764" s="148" t="str">
        <f>IF(AND(A764&lt;&gt;"",Schülerdaten!AH767&lt;&gt;""),IF(Schülerdaten!AH767=TRUE,IF(INDEX(codegem,MATCH(Schülerdaten!M767,libgem,0))&gt;=8000,INDEX(codegem,MATCH(Schülerdaten!M767,libgem,0)),""),Schülerdaten!M767),"")</f>
        <v/>
      </c>
      <c r="N764" s="148" t="str">
        <f>IF(AND(A764&lt;&gt;"",Schülerdaten!AI767&lt;&gt;""),IF(Schülerdaten!AI767=TRUE,INDEX(codeschart,MATCH(Schülerdaten!N767,libschart,0)),Schülerdaten!N767),"")</f>
        <v/>
      </c>
      <c r="O764" s="148" t="str">
        <f>IF(AND(A764&lt;&gt;"",Schülerdaten!O767&lt;&gt;""),Schülerdaten!O767,"")</f>
        <v/>
      </c>
      <c r="P764" s="148" t="str">
        <f>IF(AND(A764&lt;&gt;"",Schülerdaten!AK767&lt;&gt;""),IF(Schülerdaten!AK767=TRUE,INDEX(codeform,MATCH(Schülerdaten!P767,libform,0)),Schülerdaten!P767),"")</f>
        <v/>
      </c>
      <c r="Q764" s="148" t="str">
        <f>IF(AND(A764&lt;&gt;"",Schülerdaten!AL767&lt;&gt;""),IF(Schülerdaten!AL767=TRUE,INDEX(codespe,MATCH(Schülerdaten!Q767,libspe,0)),Schülerdaten!Q767),"")</f>
        <v/>
      </c>
      <c r="R764" s="148" t="str">
        <f>IF(AND(A764&lt;&gt;"",OR(Schülerdaten!AM767&lt;&gt;"",Schülerdaten!AT767=FALSE)),IF(Schülerdaten!AM767=TRUE,INDEX(codemp1,MATCH(Schülerdaten!R767,libmp1,0)),IF(Schülerdaten!AT767=FALSE,0,Schülerdaten!R767)),"")</f>
        <v/>
      </c>
      <c r="S764" s="148" t="str">
        <f t="shared" si="34"/>
        <v/>
      </c>
      <c r="T764" s="148" t="str">
        <f t="shared" si="35"/>
        <v/>
      </c>
      <c r="U764" s="148" t="str">
        <f>IF(AND(A764&lt;&gt;"",Schülerdaten!S767&lt;&gt;""),Schülerdaten!S767,"")</f>
        <v/>
      </c>
      <c r="V764" s="148" t="str">
        <f>IF(AND(A764&lt;&gt;"",Schülerdaten!T767&lt;&gt;""),Schülerdaten!T767,"")</f>
        <v/>
      </c>
      <c r="W764" s="148" t="str">
        <f>IF(AND(A764&lt;&gt;"",Schülerdaten!U767&lt;&gt;""),Schülerdaten!U767,"")</f>
        <v/>
      </c>
      <c r="X764" s="148" t="str">
        <f>IF(AND(A764&lt;&gt;"",Schülerdaten!V767&lt;&gt;""),Schülerdaten!V767,"")</f>
        <v/>
      </c>
      <c r="Y764" s="148" t="str">
        <f>IF(AND(A764&lt;&gt;"",Schülerdaten!W767&lt;&gt;""),Schülerdaten!W767,"")</f>
        <v/>
      </c>
      <c r="Z764" s="148" t="str">
        <f>IF(AND(A764&lt;&gt;"",Schülerdaten!X767&lt;&gt;""),Schülerdaten!X767,"")</f>
        <v/>
      </c>
    </row>
    <row r="765" spans="1:26" x14ac:dyDescent="0.2">
      <c r="A765" s="146" t="str">
        <f>IF(OR(Schülerdaten!$C768&lt;&gt;""),Schülerdaten!A768,"")</f>
        <v/>
      </c>
      <c r="B765" s="146" t="str">
        <f>IF(A765&lt;&gt;"",Schülerdaten!B768,"")</f>
        <v/>
      </c>
      <c r="C765" s="146" t="str">
        <f>IF(AND(A765&lt;&gt;"",Schülerdaten!F768&lt;&gt;""),IF(INDEX(codeclint,MATCH(Schülerdaten!F768,libclint,0))&lt;&gt;"",INDEX(codeclint,MATCH(Schülerdaten!F768,libclint,0)),""),"")</f>
        <v/>
      </c>
      <c r="D765" s="146" t="str">
        <f t="shared" si="33"/>
        <v/>
      </c>
      <c r="E765" s="146" t="str">
        <f>IF(A765&lt;&gt;"",IF(Schülerdaten!G768&lt;&gt;"",IF(Schülerdaten!AB768&lt;&gt;"",IF(Schülerdaten!G768="LOC.ID",CONCATENATE("LOC.",Schülerdaten!AU$5),Schülerdaten!G768),""),""),"")</f>
        <v/>
      </c>
      <c r="F765" s="146" t="str">
        <f>IF(A765&lt;&gt;"",IF(Schülerdaten!H768&lt;&gt;"",Schülerdaten!H768,""),"")</f>
        <v/>
      </c>
      <c r="G765" s="146" t="str">
        <f>IF(AND(A765&lt;&gt;"",Schülerdaten!AC768&lt;&gt;""),IF(Schülerdaten!AC768=TRUE,INDEX(codesex,MATCH(Schülerdaten!I768,libsex,0)),Schülerdaten!I768),"")</f>
        <v/>
      </c>
      <c r="H765" s="147" t="str">
        <f>IF(A765&lt;&gt;"",IF(Schülerdaten!J768&lt;&gt;"",Schülerdaten!J768,""),"")</f>
        <v/>
      </c>
      <c r="I765" s="148" t="str">
        <f>IF(AND(A765&lt;&gt;"",Schülerdaten!AE768&lt;&gt;""),IF(Schülerdaten!AE768=TRUE,INDEX(codenat,MATCH(Schülerdaten!K768,libnat,0)),Schülerdaten!K768),"")</f>
        <v/>
      </c>
      <c r="J765" s="148" t="str">
        <f>IF(AND(A765&lt;&gt;"",Schülerdaten!AF768&lt;&gt;""),IF(Schülerdaten!AF768=TRUE,INDEX(codelangue,MATCH(Schülerdaten!L768,liblangue,0)),Schülerdaten!L768),"")</f>
        <v/>
      </c>
      <c r="K765" s="148" t="str">
        <f>IF(AND(A765&lt;&gt;"",Schülerdaten!AH768&lt;&gt;""),IF(Schülerdaten!AH768=TRUE,IF(INDEX(codegem,MATCH(Schülerdaten!M768,libgem,0))&lt;8000,INDEX(codegem,MATCH(Schülerdaten!M768,libgem,0)),""),Schülerdaten!M768),"")</f>
        <v/>
      </c>
      <c r="L765" s="148" t="str">
        <f>IF(AND(A765&lt;&gt;"",Schülerdaten!AH768&lt;&gt;""),IF(Schülerdaten!AH768=TRUE,INDEX(codegemhist,MATCH(Schülerdaten!M768,libgem,0)),""),"")</f>
        <v/>
      </c>
      <c r="M765" s="148" t="str">
        <f>IF(AND(A765&lt;&gt;"",Schülerdaten!AH768&lt;&gt;""),IF(Schülerdaten!AH768=TRUE,IF(INDEX(codegem,MATCH(Schülerdaten!M768,libgem,0))&gt;=8000,INDEX(codegem,MATCH(Schülerdaten!M768,libgem,0)),""),Schülerdaten!M768),"")</f>
        <v/>
      </c>
      <c r="N765" s="148" t="str">
        <f>IF(AND(A765&lt;&gt;"",Schülerdaten!AI768&lt;&gt;""),IF(Schülerdaten!AI768=TRUE,INDEX(codeschart,MATCH(Schülerdaten!N768,libschart,0)),Schülerdaten!N768),"")</f>
        <v/>
      </c>
      <c r="O765" s="148" t="str">
        <f>IF(AND(A765&lt;&gt;"",Schülerdaten!O768&lt;&gt;""),Schülerdaten!O768,"")</f>
        <v/>
      </c>
      <c r="P765" s="148" t="str">
        <f>IF(AND(A765&lt;&gt;"",Schülerdaten!AK768&lt;&gt;""),IF(Schülerdaten!AK768=TRUE,INDEX(codeform,MATCH(Schülerdaten!P768,libform,0)),Schülerdaten!P768),"")</f>
        <v/>
      </c>
      <c r="Q765" s="148" t="str">
        <f>IF(AND(A765&lt;&gt;"",Schülerdaten!AL768&lt;&gt;""),IF(Schülerdaten!AL768=TRUE,INDEX(codespe,MATCH(Schülerdaten!Q768,libspe,0)),Schülerdaten!Q768),"")</f>
        <v/>
      </c>
      <c r="R765" s="148" t="str">
        <f>IF(AND(A765&lt;&gt;"",OR(Schülerdaten!AM768&lt;&gt;"",Schülerdaten!AT768=FALSE)),IF(Schülerdaten!AM768=TRUE,INDEX(codemp1,MATCH(Schülerdaten!R768,libmp1,0)),IF(Schülerdaten!AT768=FALSE,0,Schülerdaten!R768)),"")</f>
        <v/>
      </c>
      <c r="S765" s="148" t="str">
        <f t="shared" si="34"/>
        <v/>
      </c>
      <c r="T765" s="148" t="str">
        <f t="shared" si="35"/>
        <v/>
      </c>
      <c r="U765" s="148" t="str">
        <f>IF(AND(A765&lt;&gt;"",Schülerdaten!S768&lt;&gt;""),Schülerdaten!S768,"")</f>
        <v/>
      </c>
      <c r="V765" s="148" t="str">
        <f>IF(AND(A765&lt;&gt;"",Schülerdaten!T768&lt;&gt;""),Schülerdaten!T768,"")</f>
        <v/>
      </c>
      <c r="W765" s="148" t="str">
        <f>IF(AND(A765&lt;&gt;"",Schülerdaten!U768&lt;&gt;""),Schülerdaten!U768,"")</f>
        <v/>
      </c>
      <c r="X765" s="148" t="str">
        <f>IF(AND(A765&lt;&gt;"",Schülerdaten!V768&lt;&gt;""),Schülerdaten!V768,"")</f>
        <v/>
      </c>
      <c r="Y765" s="148" t="str">
        <f>IF(AND(A765&lt;&gt;"",Schülerdaten!W768&lt;&gt;""),Schülerdaten!W768,"")</f>
        <v/>
      </c>
      <c r="Z765" s="148" t="str">
        <f>IF(AND(A765&lt;&gt;"",Schülerdaten!X768&lt;&gt;""),Schülerdaten!X768,"")</f>
        <v/>
      </c>
    </row>
    <row r="766" spans="1:26" x14ac:dyDescent="0.2">
      <c r="A766" s="146" t="str">
        <f>IF(OR(Schülerdaten!$C769&lt;&gt;""),Schülerdaten!A769,"")</f>
        <v/>
      </c>
      <c r="B766" s="146" t="str">
        <f>IF(A766&lt;&gt;"",Schülerdaten!B769,"")</f>
        <v/>
      </c>
      <c r="C766" s="146" t="str">
        <f>IF(AND(A766&lt;&gt;"",Schülerdaten!F769&lt;&gt;""),IF(INDEX(codeclint,MATCH(Schülerdaten!F769,libclint,0))&lt;&gt;"",INDEX(codeclint,MATCH(Schülerdaten!F769,libclint,0)),""),"")</f>
        <v/>
      </c>
      <c r="D766" s="146" t="str">
        <f t="shared" si="33"/>
        <v/>
      </c>
      <c r="E766" s="146" t="str">
        <f>IF(A766&lt;&gt;"",IF(Schülerdaten!G769&lt;&gt;"",IF(Schülerdaten!AB769&lt;&gt;"",IF(Schülerdaten!G769="LOC.ID",CONCATENATE("LOC.",Schülerdaten!AU$5),Schülerdaten!G769),""),""),"")</f>
        <v/>
      </c>
      <c r="F766" s="146" t="str">
        <f>IF(A766&lt;&gt;"",IF(Schülerdaten!H769&lt;&gt;"",Schülerdaten!H769,""),"")</f>
        <v/>
      </c>
      <c r="G766" s="146" t="str">
        <f>IF(AND(A766&lt;&gt;"",Schülerdaten!AC769&lt;&gt;""),IF(Schülerdaten!AC769=TRUE,INDEX(codesex,MATCH(Schülerdaten!I769,libsex,0)),Schülerdaten!I769),"")</f>
        <v/>
      </c>
      <c r="H766" s="147" t="str">
        <f>IF(A766&lt;&gt;"",IF(Schülerdaten!J769&lt;&gt;"",Schülerdaten!J769,""),"")</f>
        <v/>
      </c>
      <c r="I766" s="148" t="str">
        <f>IF(AND(A766&lt;&gt;"",Schülerdaten!AE769&lt;&gt;""),IF(Schülerdaten!AE769=TRUE,INDEX(codenat,MATCH(Schülerdaten!K769,libnat,0)),Schülerdaten!K769),"")</f>
        <v/>
      </c>
      <c r="J766" s="148" t="str">
        <f>IF(AND(A766&lt;&gt;"",Schülerdaten!AF769&lt;&gt;""),IF(Schülerdaten!AF769=TRUE,INDEX(codelangue,MATCH(Schülerdaten!L769,liblangue,0)),Schülerdaten!L769),"")</f>
        <v/>
      </c>
      <c r="K766" s="148" t="str">
        <f>IF(AND(A766&lt;&gt;"",Schülerdaten!AH769&lt;&gt;""),IF(Schülerdaten!AH769=TRUE,IF(INDEX(codegem,MATCH(Schülerdaten!M769,libgem,0))&lt;8000,INDEX(codegem,MATCH(Schülerdaten!M769,libgem,0)),""),Schülerdaten!M769),"")</f>
        <v/>
      </c>
      <c r="L766" s="148" t="str">
        <f>IF(AND(A766&lt;&gt;"",Schülerdaten!AH769&lt;&gt;""),IF(Schülerdaten!AH769=TRUE,INDEX(codegemhist,MATCH(Schülerdaten!M769,libgem,0)),""),"")</f>
        <v/>
      </c>
      <c r="M766" s="148" t="str">
        <f>IF(AND(A766&lt;&gt;"",Schülerdaten!AH769&lt;&gt;""),IF(Schülerdaten!AH769=TRUE,IF(INDEX(codegem,MATCH(Schülerdaten!M769,libgem,0))&gt;=8000,INDEX(codegem,MATCH(Schülerdaten!M769,libgem,0)),""),Schülerdaten!M769),"")</f>
        <v/>
      </c>
      <c r="N766" s="148" t="str">
        <f>IF(AND(A766&lt;&gt;"",Schülerdaten!AI769&lt;&gt;""),IF(Schülerdaten!AI769=TRUE,INDEX(codeschart,MATCH(Schülerdaten!N769,libschart,0)),Schülerdaten!N769),"")</f>
        <v/>
      </c>
      <c r="O766" s="148" t="str">
        <f>IF(AND(A766&lt;&gt;"",Schülerdaten!O769&lt;&gt;""),Schülerdaten!O769,"")</f>
        <v/>
      </c>
      <c r="P766" s="148" t="str">
        <f>IF(AND(A766&lt;&gt;"",Schülerdaten!AK769&lt;&gt;""),IF(Schülerdaten!AK769=TRUE,INDEX(codeform,MATCH(Schülerdaten!P769,libform,0)),Schülerdaten!P769),"")</f>
        <v/>
      </c>
      <c r="Q766" s="148" t="str">
        <f>IF(AND(A766&lt;&gt;"",Schülerdaten!AL769&lt;&gt;""),IF(Schülerdaten!AL769=TRUE,INDEX(codespe,MATCH(Schülerdaten!Q769,libspe,0)),Schülerdaten!Q769),"")</f>
        <v/>
      </c>
      <c r="R766" s="148" t="str">
        <f>IF(AND(A766&lt;&gt;"",OR(Schülerdaten!AM769&lt;&gt;"",Schülerdaten!AT769=FALSE)),IF(Schülerdaten!AM769=TRUE,INDEX(codemp1,MATCH(Schülerdaten!R769,libmp1,0)),IF(Schülerdaten!AT769=FALSE,0,Schülerdaten!R769)),"")</f>
        <v/>
      </c>
      <c r="S766" s="148" t="str">
        <f t="shared" si="34"/>
        <v/>
      </c>
      <c r="T766" s="148" t="str">
        <f t="shared" si="35"/>
        <v/>
      </c>
      <c r="U766" s="148" t="str">
        <f>IF(AND(A766&lt;&gt;"",Schülerdaten!S769&lt;&gt;""),Schülerdaten!S769,"")</f>
        <v/>
      </c>
      <c r="V766" s="148" t="str">
        <f>IF(AND(A766&lt;&gt;"",Schülerdaten!T769&lt;&gt;""),Schülerdaten!T769,"")</f>
        <v/>
      </c>
      <c r="W766" s="148" t="str">
        <f>IF(AND(A766&lt;&gt;"",Schülerdaten!U769&lt;&gt;""),Schülerdaten!U769,"")</f>
        <v/>
      </c>
      <c r="X766" s="148" t="str">
        <f>IF(AND(A766&lt;&gt;"",Schülerdaten!V769&lt;&gt;""),Schülerdaten!V769,"")</f>
        <v/>
      </c>
      <c r="Y766" s="148" t="str">
        <f>IF(AND(A766&lt;&gt;"",Schülerdaten!W769&lt;&gt;""),Schülerdaten!W769,"")</f>
        <v/>
      </c>
      <c r="Z766" s="148" t="str">
        <f>IF(AND(A766&lt;&gt;"",Schülerdaten!X769&lt;&gt;""),Schülerdaten!X769,"")</f>
        <v/>
      </c>
    </row>
    <row r="767" spans="1:26" x14ac:dyDescent="0.2">
      <c r="A767" s="146" t="str">
        <f>IF(OR(Schülerdaten!$C770&lt;&gt;""),Schülerdaten!A770,"")</f>
        <v/>
      </c>
      <c r="B767" s="146" t="str">
        <f>IF(A767&lt;&gt;"",Schülerdaten!B770,"")</f>
        <v/>
      </c>
      <c r="C767" s="146" t="str">
        <f>IF(AND(A767&lt;&gt;"",Schülerdaten!F770&lt;&gt;""),IF(INDEX(codeclint,MATCH(Schülerdaten!F770,libclint,0))&lt;&gt;"",INDEX(codeclint,MATCH(Schülerdaten!F770,libclint,0)),""),"")</f>
        <v/>
      </c>
      <c r="D767" s="146" t="str">
        <f t="shared" si="33"/>
        <v/>
      </c>
      <c r="E767" s="146" t="str">
        <f>IF(A767&lt;&gt;"",IF(Schülerdaten!G770&lt;&gt;"",IF(Schülerdaten!AB770&lt;&gt;"",IF(Schülerdaten!G770="LOC.ID",CONCATENATE("LOC.",Schülerdaten!AU$5),Schülerdaten!G770),""),""),"")</f>
        <v/>
      </c>
      <c r="F767" s="146" t="str">
        <f>IF(A767&lt;&gt;"",IF(Schülerdaten!H770&lt;&gt;"",Schülerdaten!H770,""),"")</f>
        <v/>
      </c>
      <c r="G767" s="146" t="str">
        <f>IF(AND(A767&lt;&gt;"",Schülerdaten!AC770&lt;&gt;""),IF(Schülerdaten!AC770=TRUE,INDEX(codesex,MATCH(Schülerdaten!I770,libsex,0)),Schülerdaten!I770),"")</f>
        <v/>
      </c>
      <c r="H767" s="147" t="str">
        <f>IF(A767&lt;&gt;"",IF(Schülerdaten!J770&lt;&gt;"",Schülerdaten!J770,""),"")</f>
        <v/>
      </c>
      <c r="I767" s="148" t="str">
        <f>IF(AND(A767&lt;&gt;"",Schülerdaten!AE770&lt;&gt;""),IF(Schülerdaten!AE770=TRUE,INDEX(codenat,MATCH(Schülerdaten!K770,libnat,0)),Schülerdaten!K770),"")</f>
        <v/>
      </c>
      <c r="J767" s="148" t="str">
        <f>IF(AND(A767&lt;&gt;"",Schülerdaten!AF770&lt;&gt;""),IF(Schülerdaten!AF770=TRUE,INDEX(codelangue,MATCH(Schülerdaten!L770,liblangue,0)),Schülerdaten!L770),"")</f>
        <v/>
      </c>
      <c r="K767" s="148" t="str">
        <f>IF(AND(A767&lt;&gt;"",Schülerdaten!AH770&lt;&gt;""),IF(Schülerdaten!AH770=TRUE,IF(INDEX(codegem,MATCH(Schülerdaten!M770,libgem,0))&lt;8000,INDEX(codegem,MATCH(Schülerdaten!M770,libgem,0)),""),Schülerdaten!M770),"")</f>
        <v/>
      </c>
      <c r="L767" s="148" t="str">
        <f>IF(AND(A767&lt;&gt;"",Schülerdaten!AH770&lt;&gt;""),IF(Schülerdaten!AH770=TRUE,INDEX(codegemhist,MATCH(Schülerdaten!M770,libgem,0)),""),"")</f>
        <v/>
      </c>
      <c r="M767" s="148" t="str">
        <f>IF(AND(A767&lt;&gt;"",Schülerdaten!AH770&lt;&gt;""),IF(Schülerdaten!AH770=TRUE,IF(INDEX(codegem,MATCH(Schülerdaten!M770,libgem,0))&gt;=8000,INDEX(codegem,MATCH(Schülerdaten!M770,libgem,0)),""),Schülerdaten!M770),"")</f>
        <v/>
      </c>
      <c r="N767" s="148" t="str">
        <f>IF(AND(A767&lt;&gt;"",Schülerdaten!AI770&lt;&gt;""),IF(Schülerdaten!AI770=TRUE,INDEX(codeschart,MATCH(Schülerdaten!N770,libschart,0)),Schülerdaten!N770),"")</f>
        <v/>
      </c>
      <c r="O767" s="148" t="str">
        <f>IF(AND(A767&lt;&gt;"",Schülerdaten!O770&lt;&gt;""),Schülerdaten!O770,"")</f>
        <v/>
      </c>
      <c r="P767" s="148" t="str">
        <f>IF(AND(A767&lt;&gt;"",Schülerdaten!AK770&lt;&gt;""),IF(Schülerdaten!AK770=TRUE,INDEX(codeform,MATCH(Schülerdaten!P770,libform,0)),Schülerdaten!P770),"")</f>
        <v/>
      </c>
      <c r="Q767" s="148" t="str">
        <f>IF(AND(A767&lt;&gt;"",Schülerdaten!AL770&lt;&gt;""),IF(Schülerdaten!AL770=TRUE,INDEX(codespe,MATCH(Schülerdaten!Q770,libspe,0)),Schülerdaten!Q770),"")</f>
        <v/>
      </c>
      <c r="R767" s="148" t="str">
        <f>IF(AND(A767&lt;&gt;"",OR(Schülerdaten!AM770&lt;&gt;"",Schülerdaten!AT770=FALSE)),IF(Schülerdaten!AM770=TRUE,INDEX(codemp1,MATCH(Schülerdaten!R770,libmp1,0)),IF(Schülerdaten!AT770=FALSE,0,Schülerdaten!R770)),"")</f>
        <v/>
      </c>
      <c r="S767" s="148" t="str">
        <f t="shared" si="34"/>
        <v/>
      </c>
      <c r="T767" s="148" t="str">
        <f t="shared" si="35"/>
        <v/>
      </c>
      <c r="U767" s="148" t="str">
        <f>IF(AND(A767&lt;&gt;"",Schülerdaten!S770&lt;&gt;""),Schülerdaten!S770,"")</f>
        <v/>
      </c>
      <c r="V767" s="148" t="str">
        <f>IF(AND(A767&lt;&gt;"",Schülerdaten!T770&lt;&gt;""),Schülerdaten!T770,"")</f>
        <v/>
      </c>
      <c r="W767" s="148" t="str">
        <f>IF(AND(A767&lt;&gt;"",Schülerdaten!U770&lt;&gt;""),Schülerdaten!U770,"")</f>
        <v/>
      </c>
      <c r="X767" s="148" t="str">
        <f>IF(AND(A767&lt;&gt;"",Schülerdaten!V770&lt;&gt;""),Schülerdaten!V770,"")</f>
        <v/>
      </c>
      <c r="Y767" s="148" t="str">
        <f>IF(AND(A767&lt;&gt;"",Schülerdaten!W770&lt;&gt;""),Schülerdaten!W770,"")</f>
        <v/>
      </c>
      <c r="Z767" s="148" t="str">
        <f>IF(AND(A767&lt;&gt;"",Schülerdaten!X770&lt;&gt;""),Schülerdaten!X770,"")</f>
        <v/>
      </c>
    </row>
    <row r="768" spans="1:26" x14ac:dyDescent="0.2">
      <c r="A768" s="146" t="str">
        <f>IF(OR(Schülerdaten!$C771&lt;&gt;""),Schülerdaten!A771,"")</f>
        <v/>
      </c>
      <c r="B768" s="146" t="str">
        <f>IF(A768&lt;&gt;"",Schülerdaten!B771,"")</f>
        <v/>
      </c>
      <c r="C768" s="146" t="str">
        <f>IF(AND(A768&lt;&gt;"",Schülerdaten!F771&lt;&gt;""),IF(INDEX(codeclint,MATCH(Schülerdaten!F771,libclint,0))&lt;&gt;"",INDEX(codeclint,MATCH(Schülerdaten!F771,libclint,0)),""),"")</f>
        <v/>
      </c>
      <c r="D768" s="146" t="str">
        <f t="shared" si="33"/>
        <v/>
      </c>
      <c r="E768" s="146" t="str">
        <f>IF(A768&lt;&gt;"",IF(Schülerdaten!G771&lt;&gt;"",IF(Schülerdaten!AB771&lt;&gt;"",IF(Schülerdaten!G771="LOC.ID",CONCATENATE("LOC.",Schülerdaten!AU$5),Schülerdaten!G771),""),""),"")</f>
        <v/>
      </c>
      <c r="F768" s="146" t="str">
        <f>IF(A768&lt;&gt;"",IF(Schülerdaten!H771&lt;&gt;"",Schülerdaten!H771,""),"")</f>
        <v/>
      </c>
      <c r="G768" s="146" t="str">
        <f>IF(AND(A768&lt;&gt;"",Schülerdaten!AC771&lt;&gt;""),IF(Schülerdaten!AC771=TRUE,INDEX(codesex,MATCH(Schülerdaten!I771,libsex,0)),Schülerdaten!I771),"")</f>
        <v/>
      </c>
      <c r="H768" s="147" t="str">
        <f>IF(A768&lt;&gt;"",IF(Schülerdaten!J771&lt;&gt;"",Schülerdaten!J771,""),"")</f>
        <v/>
      </c>
      <c r="I768" s="148" t="str">
        <f>IF(AND(A768&lt;&gt;"",Schülerdaten!AE771&lt;&gt;""),IF(Schülerdaten!AE771=TRUE,INDEX(codenat,MATCH(Schülerdaten!K771,libnat,0)),Schülerdaten!K771),"")</f>
        <v/>
      </c>
      <c r="J768" s="148" t="str">
        <f>IF(AND(A768&lt;&gt;"",Schülerdaten!AF771&lt;&gt;""),IF(Schülerdaten!AF771=TRUE,INDEX(codelangue,MATCH(Schülerdaten!L771,liblangue,0)),Schülerdaten!L771),"")</f>
        <v/>
      </c>
      <c r="K768" s="148" t="str">
        <f>IF(AND(A768&lt;&gt;"",Schülerdaten!AH771&lt;&gt;""),IF(Schülerdaten!AH771=TRUE,IF(INDEX(codegem,MATCH(Schülerdaten!M771,libgem,0))&lt;8000,INDEX(codegem,MATCH(Schülerdaten!M771,libgem,0)),""),Schülerdaten!M771),"")</f>
        <v/>
      </c>
      <c r="L768" s="148" t="str">
        <f>IF(AND(A768&lt;&gt;"",Schülerdaten!AH771&lt;&gt;""),IF(Schülerdaten!AH771=TRUE,INDEX(codegemhist,MATCH(Schülerdaten!M771,libgem,0)),""),"")</f>
        <v/>
      </c>
      <c r="M768" s="148" t="str">
        <f>IF(AND(A768&lt;&gt;"",Schülerdaten!AH771&lt;&gt;""),IF(Schülerdaten!AH771=TRUE,IF(INDEX(codegem,MATCH(Schülerdaten!M771,libgem,0))&gt;=8000,INDEX(codegem,MATCH(Schülerdaten!M771,libgem,0)),""),Schülerdaten!M771),"")</f>
        <v/>
      </c>
      <c r="N768" s="148" t="str">
        <f>IF(AND(A768&lt;&gt;"",Schülerdaten!AI771&lt;&gt;""),IF(Schülerdaten!AI771=TRUE,INDEX(codeschart,MATCH(Schülerdaten!N771,libschart,0)),Schülerdaten!N771),"")</f>
        <v/>
      </c>
      <c r="O768" s="148" t="str">
        <f>IF(AND(A768&lt;&gt;"",Schülerdaten!O771&lt;&gt;""),Schülerdaten!O771,"")</f>
        <v/>
      </c>
      <c r="P768" s="148" t="str">
        <f>IF(AND(A768&lt;&gt;"",Schülerdaten!AK771&lt;&gt;""),IF(Schülerdaten!AK771=TRUE,INDEX(codeform,MATCH(Schülerdaten!P771,libform,0)),Schülerdaten!P771),"")</f>
        <v/>
      </c>
      <c r="Q768" s="148" t="str">
        <f>IF(AND(A768&lt;&gt;"",Schülerdaten!AL771&lt;&gt;""),IF(Schülerdaten!AL771=TRUE,INDEX(codespe,MATCH(Schülerdaten!Q771,libspe,0)),Schülerdaten!Q771),"")</f>
        <v/>
      </c>
      <c r="R768" s="148" t="str">
        <f>IF(AND(A768&lt;&gt;"",OR(Schülerdaten!AM771&lt;&gt;"",Schülerdaten!AT771=FALSE)),IF(Schülerdaten!AM771=TRUE,INDEX(codemp1,MATCH(Schülerdaten!R771,libmp1,0)),IF(Schülerdaten!AT771=FALSE,0,Schülerdaten!R771)),"")</f>
        <v/>
      </c>
      <c r="S768" s="148" t="str">
        <f t="shared" si="34"/>
        <v/>
      </c>
      <c r="T768" s="148" t="str">
        <f t="shared" si="35"/>
        <v/>
      </c>
      <c r="U768" s="148" t="str">
        <f>IF(AND(A768&lt;&gt;"",Schülerdaten!S771&lt;&gt;""),Schülerdaten!S771,"")</f>
        <v/>
      </c>
      <c r="V768" s="148" t="str">
        <f>IF(AND(A768&lt;&gt;"",Schülerdaten!T771&lt;&gt;""),Schülerdaten!T771,"")</f>
        <v/>
      </c>
      <c r="W768" s="148" t="str">
        <f>IF(AND(A768&lt;&gt;"",Schülerdaten!U771&lt;&gt;""),Schülerdaten!U771,"")</f>
        <v/>
      </c>
      <c r="X768" s="148" t="str">
        <f>IF(AND(A768&lt;&gt;"",Schülerdaten!V771&lt;&gt;""),Schülerdaten!V771,"")</f>
        <v/>
      </c>
      <c r="Y768" s="148" t="str">
        <f>IF(AND(A768&lt;&gt;"",Schülerdaten!W771&lt;&gt;""),Schülerdaten!W771,"")</f>
        <v/>
      </c>
      <c r="Z768" s="148" t="str">
        <f>IF(AND(A768&lt;&gt;"",Schülerdaten!X771&lt;&gt;""),Schülerdaten!X771,"")</f>
        <v/>
      </c>
    </row>
    <row r="769" spans="1:26" x14ac:dyDescent="0.2">
      <c r="A769" s="146" t="str">
        <f>IF(OR(Schülerdaten!$C772&lt;&gt;""),Schülerdaten!A772,"")</f>
        <v/>
      </c>
      <c r="B769" s="146" t="str">
        <f>IF(A769&lt;&gt;"",Schülerdaten!B772,"")</f>
        <v/>
      </c>
      <c r="C769" s="146" t="str">
        <f>IF(AND(A769&lt;&gt;"",Schülerdaten!F772&lt;&gt;""),IF(INDEX(codeclint,MATCH(Schülerdaten!F772,libclint,0))&lt;&gt;"",INDEX(codeclint,MATCH(Schülerdaten!F772,libclint,0)),""),"")</f>
        <v/>
      </c>
      <c r="D769" s="146" t="str">
        <f t="shared" si="33"/>
        <v/>
      </c>
      <c r="E769" s="146" t="str">
        <f>IF(A769&lt;&gt;"",IF(Schülerdaten!G772&lt;&gt;"",IF(Schülerdaten!AB772&lt;&gt;"",IF(Schülerdaten!G772="LOC.ID",CONCATENATE("LOC.",Schülerdaten!AU$5),Schülerdaten!G772),""),""),"")</f>
        <v/>
      </c>
      <c r="F769" s="146" t="str">
        <f>IF(A769&lt;&gt;"",IF(Schülerdaten!H772&lt;&gt;"",Schülerdaten!H772,""),"")</f>
        <v/>
      </c>
      <c r="G769" s="146" t="str">
        <f>IF(AND(A769&lt;&gt;"",Schülerdaten!AC772&lt;&gt;""),IF(Schülerdaten!AC772=TRUE,INDEX(codesex,MATCH(Schülerdaten!I772,libsex,0)),Schülerdaten!I772),"")</f>
        <v/>
      </c>
      <c r="H769" s="147" t="str">
        <f>IF(A769&lt;&gt;"",IF(Schülerdaten!J772&lt;&gt;"",Schülerdaten!J772,""),"")</f>
        <v/>
      </c>
      <c r="I769" s="148" t="str">
        <f>IF(AND(A769&lt;&gt;"",Schülerdaten!AE772&lt;&gt;""),IF(Schülerdaten!AE772=TRUE,INDEX(codenat,MATCH(Schülerdaten!K772,libnat,0)),Schülerdaten!K772),"")</f>
        <v/>
      </c>
      <c r="J769" s="148" t="str">
        <f>IF(AND(A769&lt;&gt;"",Schülerdaten!AF772&lt;&gt;""),IF(Schülerdaten!AF772=TRUE,INDEX(codelangue,MATCH(Schülerdaten!L772,liblangue,0)),Schülerdaten!L772),"")</f>
        <v/>
      </c>
      <c r="K769" s="148" t="str">
        <f>IF(AND(A769&lt;&gt;"",Schülerdaten!AH772&lt;&gt;""),IF(Schülerdaten!AH772=TRUE,IF(INDEX(codegem,MATCH(Schülerdaten!M772,libgem,0))&lt;8000,INDEX(codegem,MATCH(Schülerdaten!M772,libgem,0)),""),Schülerdaten!M772),"")</f>
        <v/>
      </c>
      <c r="L769" s="148" t="str">
        <f>IF(AND(A769&lt;&gt;"",Schülerdaten!AH772&lt;&gt;""),IF(Schülerdaten!AH772=TRUE,INDEX(codegemhist,MATCH(Schülerdaten!M772,libgem,0)),""),"")</f>
        <v/>
      </c>
      <c r="M769" s="148" t="str">
        <f>IF(AND(A769&lt;&gt;"",Schülerdaten!AH772&lt;&gt;""),IF(Schülerdaten!AH772=TRUE,IF(INDEX(codegem,MATCH(Schülerdaten!M772,libgem,0))&gt;=8000,INDEX(codegem,MATCH(Schülerdaten!M772,libgem,0)),""),Schülerdaten!M772),"")</f>
        <v/>
      </c>
      <c r="N769" s="148" t="str">
        <f>IF(AND(A769&lt;&gt;"",Schülerdaten!AI772&lt;&gt;""),IF(Schülerdaten!AI772=TRUE,INDEX(codeschart,MATCH(Schülerdaten!N772,libschart,0)),Schülerdaten!N772),"")</f>
        <v/>
      </c>
      <c r="O769" s="148" t="str">
        <f>IF(AND(A769&lt;&gt;"",Schülerdaten!O772&lt;&gt;""),Schülerdaten!O772,"")</f>
        <v/>
      </c>
      <c r="P769" s="148" t="str">
        <f>IF(AND(A769&lt;&gt;"",Schülerdaten!AK772&lt;&gt;""),IF(Schülerdaten!AK772=TRUE,INDEX(codeform,MATCH(Schülerdaten!P772,libform,0)),Schülerdaten!P772),"")</f>
        <v/>
      </c>
      <c r="Q769" s="148" t="str">
        <f>IF(AND(A769&lt;&gt;"",Schülerdaten!AL772&lt;&gt;""),IF(Schülerdaten!AL772=TRUE,INDEX(codespe,MATCH(Schülerdaten!Q772,libspe,0)),Schülerdaten!Q772),"")</f>
        <v/>
      </c>
      <c r="R769" s="148" t="str">
        <f>IF(AND(A769&lt;&gt;"",OR(Schülerdaten!AM772&lt;&gt;"",Schülerdaten!AT772=FALSE)),IF(Schülerdaten!AM772=TRUE,INDEX(codemp1,MATCH(Schülerdaten!R772,libmp1,0)),IF(Schülerdaten!AT772=FALSE,0,Schülerdaten!R772)),"")</f>
        <v/>
      </c>
      <c r="S769" s="148" t="str">
        <f t="shared" si="34"/>
        <v/>
      </c>
      <c r="T769" s="148" t="str">
        <f t="shared" si="35"/>
        <v/>
      </c>
      <c r="U769" s="148" t="str">
        <f>IF(AND(A769&lt;&gt;"",Schülerdaten!S772&lt;&gt;""),Schülerdaten!S772,"")</f>
        <v/>
      </c>
      <c r="V769" s="148" t="str">
        <f>IF(AND(A769&lt;&gt;"",Schülerdaten!T772&lt;&gt;""),Schülerdaten!T772,"")</f>
        <v/>
      </c>
      <c r="W769" s="148" t="str">
        <f>IF(AND(A769&lt;&gt;"",Schülerdaten!U772&lt;&gt;""),Schülerdaten!U772,"")</f>
        <v/>
      </c>
      <c r="X769" s="148" t="str">
        <f>IF(AND(A769&lt;&gt;"",Schülerdaten!V772&lt;&gt;""),Schülerdaten!V772,"")</f>
        <v/>
      </c>
      <c r="Y769" s="148" t="str">
        <f>IF(AND(A769&lt;&gt;"",Schülerdaten!W772&lt;&gt;""),Schülerdaten!W772,"")</f>
        <v/>
      </c>
      <c r="Z769" s="148" t="str">
        <f>IF(AND(A769&lt;&gt;"",Schülerdaten!X772&lt;&gt;""),Schülerdaten!X772,"")</f>
        <v/>
      </c>
    </row>
    <row r="770" spans="1:26" x14ac:dyDescent="0.2">
      <c r="A770" s="146" t="str">
        <f>IF(OR(Schülerdaten!$C773&lt;&gt;""),Schülerdaten!A773,"")</f>
        <v/>
      </c>
      <c r="B770" s="146" t="str">
        <f>IF(A770&lt;&gt;"",Schülerdaten!B773,"")</f>
        <v/>
      </c>
      <c r="C770" s="146" t="str">
        <f>IF(AND(A770&lt;&gt;"",Schülerdaten!F773&lt;&gt;""),IF(INDEX(codeclint,MATCH(Schülerdaten!F773,libclint,0))&lt;&gt;"",INDEX(codeclint,MATCH(Schülerdaten!F773,libclint,0)),""),"")</f>
        <v/>
      </c>
      <c r="D770" s="146" t="str">
        <f t="shared" si="33"/>
        <v/>
      </c>
      <c r="E770" s="146" t="str">
        <f>IF(A770&lt;&gt;"",IF(Schülerdaten!G773&lt;&gt;"",IF(Schülerdaten!AB773&lt;&gt;"",IF(Schülerdaten!G773="LOC.ID",CONCATENATE("LOC.",Schülerdaten!AU$5),Schülerdaten!G773),""),""),"")</f>
        <v/>
      </c>
      <c r="F770" s="146" t="str">
        <f>IF(A770&lt;&gt;"",IF(Schülerdaten!H773&lt;&gt;"",Schülerdaten!H773,""),"")</f>
        <v/>
      </c>
      <c r="G770" s="146" t="str">
        <f>IF(AND(A770&lt;&gt;"",Schülerdaten!AC773&lt;&gt;""),IF(Schülerdaten!AC773=TRUE,INDEX(codesex,MATCH(Schülerdaten!I773,libsex,0)),Schülerdaten!I773),"")</f>
        <v/>
      </c>
      <c r="H770" s="147" t="str">
        <f>IF(A770&lt;&gt;"",IF(Schülerdaten!J773&lt;&gt;"",Schülerdaten!J773,""),"")</f>
        <v/>
      </c>
      <c r="I770" s="148" t="str">
        <f>IF(AND(A770&lt;&gt;"",Schülerdaten!AE773&lt;&gt;""),IF(Schülerdaten!AE773=TRUE,INDEX(codenat,MATCH(Schülerdaten!K773,libnat,0)),Schülerdaten!K773),"")</f>
        <v/>
      </c>
      <c r="J770" s="148" t="str">
        <f>IF(AND(A770&lt;&gt;"",Schülerdaten!AF773&lt;&gt;""),IF(Schülerdaten!AF773=TRUE,INDEX(codelangue,MATCH(Schülerdaten!L773,liblangue,0)),Schülerdaten!L773),"")</f>
        <v/>
      </c>
      <c r="K770" s="148" t="str">
        <f>IF(AND(A770&lt;&gt;"",Schülerdaten!AH773&lt;&gt;""),IF(Schülerdaten!AH773=TRUE,IF(INDEX(codegem,MATCH(Schülerdaten!M773,libgem,0))&lt;8000,INDEX(codegem,MATCH(Schülerdaten!M773,libgem,0)),""),Schülerdaten!M773),"")</f>
        <v/>
      </c>
      <c r="L770" s="148" t="str">
        <f>IF(AND(A770&lt;&gt;"",Schülerdaten!AH773&lt;&gt;""),IF(Schülerdaten!AH773=TRUE,INDEX(codegemhist,MATCH(Schülerdaten!M773,libgem,0)),""),"")</f>
        <v/>
      </c>
      <c r="M770" s="148" t="str">
        <f>IF(AND(A770&lt;&gt;"",Schülerdaten!AH773&lt;&gt;""),IF(Schülerdaten!AH773=TRUE,IF(INDEX(codegem,MATCH(Schülerdaten!M773,libgem,0))&gt;=8000,INDEX(codegem,MATCH(Schülerdaten!M773,libgem,0)),""),Schülerdaten!M773),"")</f>
        <v/>
      </c>
      <c r="N770" s="148" t="str">
        <f>IF(AND(A770&lt;&gt;"",Schülerdaten!AI773&lt;&gt;""),IF(Schülerdaten!AI773=TRUE,INDEX(codeschart,MATCH(Schülerdaten!N773,libschart,0)),Schülerdaten!N773),"")</f>
        <v/>
      </c>
      <c r="O770" s="148" t="str">
        <f>IF(AND(A770&lt;&gt;"",Schülerdaten!O773&lt;&gt;""),Schülerdaten!O773,"")</f>
        <v/>
      </c>
      <c r="P770" s="148" t="str">
        <f>IF(AND(A770&lt;&gt;"",Schülerdaten!AK773&lt;&gt;""),IF(Schülerdaten!AK773=TRUE,INDEX(codeform,MATCH(Schülerdaten!P773,libform,0)),Schülerdaten!P773),"")</f>
        <v/>
      </c>
      <c r="Q770" s="148" t="str">
        <f>IF(AND(A770&lt;&gt;"",Schülerdaten!AL773&lt;&gt;""),IF(Schülerdaten!AL773=TRUE,INDEX(codespe,MATCH(Schülerdaten!Q773,libspe,0)),Schülerdaten!Q773),"")</f>
        <v/>
      </c>
      <c r="R770" s="148" t="str">
        <f>IF(AND(A770&lt;&gt;"",OR(Schülerdaten!AM773&lt;&gt;"",Schülerdaten!AT773=FALSE)),IF(Schülerdaten!AM773=TRUE,INDEX(codemp1,MATCH(Schülerdaten!R773,libmp1,0)),IF(Schülerdaten!AT773=FALSE,0,Schülerdaten!R773)),"")</f>
        <v/>
      </c>
      <c r="S770" s="148" t="str">
        <f t="shared" si="34"/>
        <v/>
      </c>
      <c r="T770" s="148" t="str">
        <f t="shared" si="35"/>
        <v/>
      </c>
      <c r="U770" s="148" t="str">
        <f>IF(AND(A770&lt;&gt;"",Schülerdaten!S773&lt;&gt;""),Schülerdaten!S773,"")</f>
        <v/>
      </c>
      <c r="V770" s="148" t="str">
        <f>IF(AND(A770&lt;&gt;"",Schülerdaten!T773&lt;&gt;""),Schülerdaten!T773,"")</f>
        <v/>
      </c>
      <c r="W770" s="148" t="str">
        <f>IF(AND(A770&lt;&gt;"",Schülerdaten!U773&lt;&gt;""),Schülerdaten!U773,"")</f>
        <v/>
      </c>
      <c r="X770" s="148" t="str">
        <f>IF(AND(A770&lt;&gt;"",Schülerdaten!V773&lt;&gt;""),Schülerdaten!V773,"")</f>
        <v/>
      </c>
      <c r="Y770" s="148" t="str">
        <f>IF(AND(A770&lt;&gt;"",Schülerdaten!W773&lt;&gt;""),Schülerdaten!W773,"")</f>
        <v/>
      </c>
      <c r="Z770" s="148" t="str">
        <f>IF(AND(A770&lt;&gt;"",Schülerdaten!X773&lt;&gt;""),Schülerdaten!X773,"")</f>
        <v/>
      </c>
    </row>
    <row r="771" spans="1:26" x14ac:dyDescent="0.2">
      <c r="A771" s="146" t="str">
        <f>IF(OR(Schülerdaten!$C774&lt;&gt;""),Schülerdaten!A774,"")</f>
        <v/>
      </c>
      <c r="B771" s="146" t="str">
        <f>IF(A771&lt;&gt;"",Schülerdaten!B774,"")</f>
        <v/>
      </c>
      <c r="C771" s="146" t="str">
        <f>IF(AND(A771&lt;&gt;"",Schülerdaten!F774&lt;&gt;""),IF(INDEX(codeclint,MATCH(Schülerdaten!F774,libclint,0))&lt;&gt;"",INDEX(codeclint,MATCH(Schülerdaten!F774,libclint,0)),""),"")</f>
        <v/>
      </c>
      <c r="D771" s="146" t="str">
        <f t="shared" ref="D771:D834" si="36">IF(A771&lt;&gt;"",99990000,"")</f>
        <v/>
      </c>
      <c r="E771" s="146" t="str">
        <f>IF(A771&lt;&gt;"",IF(Schülerdaten!G774&lt;&gt;"",IF(Schülerdaten!AB774&lt;&gt;"",IF(Schülerdaten!G774="LOC.ID",CONCATENATE("LOC.",Schülerdaten!AU$5),Schülerdaten!G774),""),""),"")</f>
        <v/>
      </c>
      <c r="F771" s="146" t="str">
        <f>IF(A771&lt;&gt;"",IF(Schülerdaten!H774&lt;&gt;"",Schülerdaten!H774,""),"")</f>
        <v/>
      </c>
      <c r="G771" s="146" t="str">
        <f>IF(AND(A771&lt;&gt;"",Schülerdaten!AC774&lt;&gt;""),IF(Schülerdaten!AC774=TRUE,INDEX(codesex,MATCH(Schülerdaten!I774,libsex,0)),Schülerdaten!I774),"")</f>
        <v/>
      </c>
      <c r="H771" s="147" t="str">
        <f>IF(A771&lt;&gt;"",IF(Schülerdaten!J774&lt;&gt;"",Schülerdaten!J774,""),"")</f>
        <v/>
      </c>
      <c r="I771" s="148" t="str">
        <f>IF(AND(A771&lt;&gt;"",Schülerdaten!AE774&lt;&gt;""),IF(Schülerdaten!AE774=TRUE,INDEX(codenat,MATCH(Schülerdaten!K774,libnat,0)),Schülerdaten!K774),"")</f>
        <v/>
      </c>
      <c r="J771" s="148" t="str">
        <f>IF(AND(A771&lt;&gt;"",Schülerdaten!AF774&lt;&gt;""),IF(Schülerdaten!AF774=TRUE,INDEX(codelangue,MATCH(Schülerdaten!L774,liblangue,0)),Schülerdaten!L774),"")</f>
        <v/>
      </c>
      <c r="K771" s="148" t="str">
        <f>IF(AND(A771&lt;&gt;"",Schülerdaten!AH774&lt;&gt;""),IF(Schülerdaten!AH774=TRUE,IF(INDEX(codegem,MATCH(Schülerdaten!M774,libgem,0))&lt;8000,INDEX(codegem,MATCH(Schülerdaten!M774,libgem,0)),""),Schülerdaten!M774),"")</f>
        <v/>
      </c>
      <c r="L771" s="148" t="str">
        <f>IF(AND(A771&lt;&gt;"",Schülerdaten!AH774&lt;&gt;""),IF(Schülerdaten!AH774=TRUE,INDEX(codegemhist,MATCH(Schülerdaten!M774,libgem,0)),""),"")</f>
        <v/>
      </c>
      <c r="M771" s="148" t="str">
        <f>IF(AND(A771&lt;&gt;"",Schülerdaten!AH774&lt;&gt;""),IF(Schülerdaten!AH774=TRUE,IF(INDEX(codegem,MATCH(Schülerdaten!M774,libgem,0))&gt;=8000,INDEX(codegem,MATCH(Schülerdaten!M774,libgem,0)),""),Schülerdaten!M774),"")</f>
        <v/>
      </c>
      <c r="N771" s="148" t="str">
        <f>IF(AND(A771&lt;&gt;"",Schülerdaten!AI774&lt;&gt;""),IF(Schülerdaten!AI774=TRUE,INDEX(codeschart,MATCH(Schülerdaten!N774,libschart,0)),Schülerdaten!N774),"")</f>
        <v/>
      </c>
      <c r="O771" s="148" t="str">
        <f>IF(AND(A771&lt;&gt;"",Schülerdaten!O774&lt;&gt;""),Schülerdaten!O774,"")</f>
        <v/>
      </c>
      <c r="P771" s="148" t="str">
        <f>IF(AND(A771&lt;&gt;"",Schülerdaten!AK774&lt;&gt;""),IF(Schülerdaten!AK774=TRUE,INDEX(codeform,MATCH(Schülerdaten!P774,libform,0)),Schülerdaten!P774),"")</f>
        <v/>
      </c>
      <c r="Q771" s="148" t="str">
        <f>IF(AND(A771&lt;&gt;"",Schülerdaten!AL774&lt;&gt;""),IF(Schülerdaten!AL774=TRUE,INDEX(codespe,MATCH(Schülerdaten!Q774,libspe,0)),Schülerdaten!Q774),"")</f>
        <v/>
      </c>
      <c r="R771" s="148" t="str">
        <f>IF(AND(A771&lt;&gt;"",OR(Schülerdaten!AM774&lt;&gt;"",Schülerdaten!AT774=FALSE)),IF(Schülerdaten!AM774=TRUE,INDEX(codemp1,MATCH(Schülerdaten!R774,libmp1,0)),IF(Schülerdaten!AT774=FALSE,0,Schülerdaten!R774)),"")</f>
        <v/>
      </c>
      <c r="S771" s="148" t="str">
        <f t="shared" ref="S771:S834" si="37">IF(A771&lt;&gt;"",98990000,"")</f>
        <v/>
      </c>
      <c r="T771" s="148" t="str">
        <f t="shared" ref="T771:T834" si="38">IF(A771&lt;&gt;"",99,"")</f>
        <v/>
      </c>
      <c r="U771" s="148" t="str">
        <f>IF(AND(A771&lt;&gt;"",Schülerdaten!S774&lt;&gt;""),Schülerdaten!S774,"")</f>
        <v/>
      </c>
      <c r="V771" s="148" t="str">
        <f>IF(AND(A771&lt;&gt;"",Schülerdaten!T774&lt;&gt;""),Schülerdaten!T774,"")</f>
        <v/>
      </c>
      <c r="W771" s="148" t="str">
        <f>IF(AND(A771&lt;&gt;"",Schülerdaten!U774&lt;&gt;""),Schülerdaten!U774,"")</f>
        <v/>
      </c>
      <c r="X771" s="148" t="str">
        <f>IF(AND(A771&lt;&gt;"",Schülerdaten!V774&lt;&gt;""),Schülerdaten!V774,"")</f>
        <v/>
      </c>
      <c r="Y771" s="148" t="str">
        <f>IF(AND(A771&lt;&gt;"",Schülerdaten!W774&lt;&gt;""),Schülerdaten!W774,"")</f>
        <v/>
      </c>
      <c r="Z771" s="148" t="str">
        <f>IF(AND(A771&lt;&gt;"",Schülerdaten!X774&lt;&gt;""),Schülerdaten!X774,"")</f>
        <v/>
      </c>
    </row>
    <row r="772" spans="1:26" x14ac:dyDescent="0.2">
      <c r="A772" s="146" t="str">
        <f>IF(OR(Schülerdaten!$C775&lt;&gt;""),Schülerdaten!A775,"")</f>
        <v/>
      </c>
      <c r="B772" s="146" t="str">
        <f>IF(A772&lt;&gt;"",Schülerdaten!B775,"")</f>
        <v/>
      </c>
      <c r="C772" s="146" t="str">
        <f>IF(AND(A772&lt;&gt;"",Schülerdaten!F775&lt;&gt;""),IF(INDEX(codeclint,MATCH(Schülerdaten!F775,libclint,0))&lt;&gt;"",INDEX(codeclint,MATCH(Schülerdaten!F775,libclint,0)),""),"")</f>
        <v/>
      </c>
      <c r="D772" s="146" t="str">
        <f t="shared" si="36"/>
        <v/>
      </c>
      <c r="E772" s="146" t="str">
        <f>IF(A772&lt;&gt;"",IF(Schülerdaten!G775&lt;&gt;"",IF(Schülerdaten!AB775&lt;&gt;"",IF(Schülerdaten!G775="LOC.ID",CONCATENATE("LOC.",Schülerdaten!AU$5),Schülerdaten!G775),""),""),"")</f>
        <v/>
      </c>
      <c r="F772" s="146" t="str">
        <f>IF(A772&lt;&gt;"",IF(Schülerdaten!H775&lt;&gt;"",Schülerdaten!H775,""),"")</f>
        <v/>
      </c>
      <c r="G772" s="146" t="str">
        <f>IF(AND(A772&lt;&gt;"",Schülerdaten!AC775&lt;&gt;""),IF(Schülerdaten!AC775=TRUE,INDEX(codesex,MATCH(Schülerdaten!I775,libsex,0)),Schülerdaten!I775),"")</f>
        <v/>
      </c>
      <c r="H772" s="147" t="str">
        <f>IF(A772&lt;&gt;"",IF(Schülerdaten!J775&lt;&gt;"",Schülerdaten!J775,""),"")</f>
        <v/>
      </c>
      <c r="I772" s="148" t="str">
        <f>IF(AND(A772&lt;&gt;"",Schülerdaten!AE775&lt;&gt;""),IF(Schülerdaten!AE775=TRUE,INDEX(codenat,MATCH(Schülerdaten!K775,libnat,0)),Schülerdaten!K775),"")</f>
        <v/>
      </c>
      <c r="J772" s="148" t="str">
        <f>IF(AND(A772&lt;&gt;"",Schülerdaten!AF775&lt;&gt;""),IF(Schülerdaten!AF775=TRUE,INDEX(codelangue,MATCH(Schülerdaten!L775,liblangue,0)),Schülerdaten!L775),"")</f>
        <v/>
      </c>
      <c r="K772" s="148" t="str">
        <f>IF(AND(A772&lt;&gt;"",Schülerdaten!AH775&lt;&gt;""),IF(Schülerdaten!AH775=TRUE,IF(INDEX(codegem,MATCH(Schülerdaten!M775,libgem,0))&lt;8000,INDEX(codegem,MATCH(Schülerdaten!M775,libgem,0)),""),Schülerdaten!M775),"")</f>
        <v/>
      </c>
      <c r="L772" s="148" t="str">
        <f>IF(AND(A772&lt;&gt;"",Schülerdaten!AH775&lt;&gt;""),IF(Schülerdaten!AH775=TRUE,INDEX(codegemhist,MATCH(Schülerdaten!M775,libgem,0)),""),"")</f>
        <v/>
      </c>
      <c r="M772" s="148" t="str">
        <f>IF(AND(A772&lt;&gt;"",Schülerdaten!AH775&lt;&gt;""),IF(Schülerdaten!AH775=TRUE,IF(INDEX(codegem,MATCH(Schülerdaten!M775,libgem,0))&gt;=8000,INDEX(codegem,MATCH(Schülerdaten!M775,libgem,0)),""),Schülerdaten!M775),"")</f>
        <v/>
      </c>
      <c r="N772" s="148" t="str">
        <f>IF(AND(A772&lt;&gt;"",Schülerdaten!AI775&lt;&gt;""),IF(Schülerdaten!AI775=TRUE,INDEX(codeschart,MATCH(Schülerdaten!N775,libschart,0)),Schülerdaten!N775),"")</f>
        <v/>
      </c>
      <c r="O772" s="148" t="str">
        <f>IF(AND(A772&lt;&gt;"",Schülerdaten!O775&lt;&gt;""),Schülerdaten!O775,"")</f>
        <v/>
      </c>
      <c r="P772" s="148" t="str">
        <f>IF(AND(A772&lt;&gt;"",Schülerdaten!AK775&lt;&gt;""),IF(Schülerdaten!AK775=TRUE,INDEX(codeform,MATCH(Schülerdaten!P775,libform,0)),Schülerdaten!P775),"")</f>
        <v/>
      </c>
      <c r="Q772" s="148" t="str">
        <f>IF(AND(A772&lt;&gt;"",Schülerdaten!AL775&lt;&gt;""),IF(Schülerdaten!AL775=TRUE,INDEX(codespe,MATCH(Schülerdaten!Q775,libspe,0)),Schülerdaten!Q775),"")</f>
        <v/>
      </c>
      <c r="R772" s="148" t="str">
        <f>IF(AND(A772&lt;&gt;"",OR(Schülerdaten!AM775&lt;&gt;"",Schülerdaten!AT775=FALSE)),IF(Schülerdaten!AM775=TRUE,INDEX(codemp1,MATCH(Schülerdaten!R775,libmp1,0)),IF(Schülerdaten!AT775=FALSE,0,Schülerdaten!R775)),"")</f>
        <v/>
      </c>
      <c r="S772" s="148" t="str">
        <f t="shared" si="37"/>
        <v/>
      </c>
      <c r="T772" s="148" t="str">
        <f t="shared" si="38"/>
        <v/>
      </c>
      <c r="U772" s="148" t="str">
        <f>IF(AND(A772&lt;&gt;"",Schülerdaten!S775&lt;&gt;""),Schülerdaten!S775,"")</f>
        <v/>
      </c>
      <c r="V772" s="148" t="str">
        <f>IF(AND(A772&lt;&gt;"",Schülerdaten!T775&lt;&gt;""),Schülerdaten!T775,"")</f>
        <v/>
      </c>
      <c r="W772" s="148" t="str">
        <f>IF(AND(A772&lt;&gt;"",Schülerdaten!U775&lt;&gt;""),Schülerdaten!U775,"")</f>
        <v/>
      </c>
      <c r="X772" s="148" t="str">
        <f>IF(AND(A772&lt;&gt;"",Schülerdaten!V775&lt;&gt;""),Schülerdaten!V775,"")</f>
        <v/>
      </c>
      <c r="Y772" s="148" t="str">
        <f>IF(AND(A772&lt;&gt;"",Schülerdaten!W775&lt;&gt;""),Schülerdaten!W775,"")</f>
        <v/>
      </c>
      <c r="Z772" s="148" t="str">
        <f>IF(AND(A772&lt;&gt;"",Schülerdaten!X775&lt;&gt;""),Schülerdaten!X775,"")</f>
        <v/>
      </c>
    </row>
    <row r="773" spans="1:26" x14ac:dyDescent="0.2">
      <c r="A773" s="146" t="str">
        <f>IF(OR(Schülerdaten!$C776&lt;&gt;""),Schülerdaten!A776,"")</f>
        <v/>
      </c>
      <c r="B773" s="146" t="str">
        <f>IF(A773&lt;&gt;"",Schülerdaten!B776,"")</f>
        <v/>
      </c>
      <c r="C773" s="146" t="str">
        <f>IF(AND(A773&lt;&gt;"",Schülerdaten!F776&lt;&gt;""),IF(INDEX(codeclint,MATCH(Schülerdaten!F776,libclint,0))&lt;&gt;"",INDEX(codeclint,MATCH(Schülerdaten!F776,libclint,0)),""),"")</f>
        <v/>
      </c>
      <c r="D773" s="146" t="str">
        <f t="shared" si="36"/>
        <v/>
      </c>
      <c r="E773" s="146" t="str">
        <f>IF(A773&lt;&gt;"",IF(Schülerdaten!G776&lt;&gt;"",IF(Schülerdaten!AB776&lt;&gt;"",IF(Schülerdaten!G776="LOC.ID",CONCATENATE("LOC.",Schülerdaten!AU$5),Schülerdaten!G776),""),""),"")</f>
        <v/>
      </c>
      <c r="F773" s="146" t="str">
        <f>IF(A773&lt;&gt;"",IF(Schülerdaten!H776&lt;&gt;"",Schülerdaten!H776,""),"")</f>
        <v/>
      </c>
      <c r="G773" s="146" t="str">
        <f>IF(AND(A773&lt;&gt;"",Schülerdaten!AC776&lt;&gt;""),IF(Schülerdaten!AC776=TRUE,INDEX(codesex,MATCH(Schülerdaten!I776,libsex,0)),Schülerdaten!I776),"")</f>
        <v/>
      </c>
      <c r="H773" s="147" t="str">
        <f>IF(A773&lt;&gt;"",IF(Schülerdaten!J776&lt;&gt;"",Schülerdaten!J776,""),"")</f>
        <v/>
      </c>
      <c r="I773" s="148" t="str">
        <f>IF(AND(A773&lt;&gt;"",Schülerdaten!AE776&lt;&gt;""),IF(Schülerdaten!AE776=TRUE,INDEX(codenat,MATCH(Schülerdaten!K776,libnat,0)),Schülerdaten!K776),"")</f>
        <v/>
      </c>
      <c r="J773" s="148" t="str">
        <f>IF(AND(A773&lt;&gt;"",Schülerdaten!AF776&lt;&gt;""),IF(Schülerdaten!AF776=TRUE,INDEX(codelangue,MATCH(Schülerdaten!L776,liblangue,0)),Schülerdaten!L776),"")</f>
        <v/>
      </c>
      <c r="K773" s="148" t="str">
        <f>IF(AND(A773&lt;&gt;"",Schülerdaten!AH776&lt;&gt;""),IF(Schülerdaten!AH776=TRUE,IF(INDEX(codegem,MATCH(Schülerdaten!M776,libgem,0))&lt;8000,INDEX(codegem,MATCH(Schülerdaten!M776,libgem,0)),""),Schülerdaten!M776),"")</f>
        <v/>
      </c>
      <c r="L773" s="148" t="str">
        <f>IF(AND(A773&lt;&gt;"",Schülerdaten!AH776&lt;&gt;""),IF(Schülerdaten!AH776=TRUE,INDEX(codegemhist,MATCH(Schülerdaten!M776,libgem,0)),""),"")</f>
        <v/>
      </c>
      <c r="M773" s="148" t="str">
        <f>IF(AND(A773&lt;&gt;"",Schülerdaten!AH776&lt;&gt;""),IF(Schülerdaten!AH776=TRUE,IF(INDEX(codegem,MATCH(Schülerdaten!M776,libgem,0))&gt;=8000,INDEX(codegem,MATCH(Schülerdaten!M776,libgem,0)),""),Schülerdaten!M776),"")</f>
        <v/>
      </c>
      <c r="N773" s="148" t="str">
        <f>IF(AND(A773&lt;&gt;"",Schülerdaten!AI776&lt;&gt;""),IF(Schülerdaten!AI776=TRUE,INDEX(codeschart,MATCH(Schülerdaten!N776,libschart,0)),Schülerdaten!N776),"")</f>
        <v/>
      </c>
      <c r="O773" s="148" t="str">
        <f>IF(AND(A773&lt;&gt;"",Schülerdaten!O776&lt;&gt;""),Schülerdaten!O776,"")</f>
        <v/>
      </c>
      <c r="P773" s="148" t="str">
        <f>IF(AND(A773&lt;&gt;"",Schülerdaten!AK776&lt;&gt;""),IF(Schülerdaten!AK776=TRUE,INDEX(codeform,MATCH(Schülerdaten!P776,libform,0)),Schülerdaten!P776),"")</f>
        <v/>
      </c>
      <c r="Q773" s="148" t="str">
        <f>IF(AND(A773&lt;&gt;"",Schülerdaten!AL776&lt;&gt;""),IF(Schülerdaten!AL776=TRUE,INDEX(codespe,MATCH(Schülerdaten!Q776,libspe,0)),Schülerdaten!Q776),"")</f>
        <v/>
      </c>
      <c r="R773" s="148" t="str">
        <f>IF(AND(A773&lt;&gt;"",OR(Schülerdaten!AM776&lt;&gt;"",Schülerdaten!AT776=FALSE)),IF(Schülerdaten!AM776=TRUE,INDEX(codemp1,MATCH(Schülerdaten!R776,libmp1,0)),IF(Schülerdaten!AT776=FALSE,0,Schülerdaten!R776)),"")</f>
        <v/>
      </c>
      <c r="S773" s="148" t="str">
        <f t="shared" si="37"/>
        <v/>
      </c>
      <c r="T773" s="148" t="str">
        <f t="shared" si="38"/>
        <v/>
      </c>
      <c r="U773" s="148" t="str">
        <f>IF(AND(A773&lt;&gt;"",Schülerdaten!S776&lt;&gt;""),Schülerdaten!S776,"")</f>
        <v/>
      </c>
      <c r="V773" s="148" t="str">
        <f>IF(AND(A773&lt;&gt;"",Schülerdaten!T776&lt;&gt;""),Schülerdaten!T776,"")</f>
        <v/>
      </c>
      <c r="W773" s="148" t="str">
        <f>IF(AND(A773&lt;&gt;"",Schülerdaten!U776&lt;&gt;""),Schülerdaten!U776,"")</f>
        <v/>
      </c>
      <c r="X773" s="148" t="str">
        <f>IF(AND(A773&lt;&gt;"",Schülerdaten!V776&lt;&gt;""),Schülerdaten!V776,"")</f>
        <v/>
      </c>
      <c r="Y773" s="148" t="str">
        <f>IF(AND(A773&lt;&gt;"",Schülerdaten!W776&lt;&gt;""),Schülerdaten!W776,"")</f>
        <v/>
      </c>
      <c r="Z773" s="148" t="str">
        <f>IF(AND(A773&lt;&gt;"",Schülerdaten!X776&lt;&gt;""),Schülerdaten!X776,"")</f>
        <v/>
      </c>
    </row>
    <row r="774" spans="1:26" x14ac:dyDescent="0.2">
      <c r="A774" s="146" t="str">
        <f>IF(OR(Schülerdaten!$C777&lt;&gt;""),Schülerdaten!A777,"")</f>
        <v/>
      </c>
      <c r="B774" s="146" t="str">
        <f>IF(A774&lt;&gt;"",Schülerdaten!B777,"")</f>
        <v/>
      </c>
      <c r="C774" s="146" t="str">
        <f>IF(AND(A774&lt;&gt;"",Schülerdaten!F777&lt;&gt;""),IF(INDEX(codeclint,MATCH(Schülerdaten!F777,libclint,0))&lt;&gt;"",INDEX(codeclint,MATCH(Schülerdaten!F777,libclint,0)),""),"")</f>
        <v/>
      </c>
      <c r="D774" s="146" t="str">
        <f t="shared" si="36"/>
        <v/>
      </c>
      <c r="E774" s="146" t="str">
        <f>IF(A774&lt;&gt;"",IF(Schülerdaten!G777&lt;&gt;"",IF(Schülerdaten!AB777&lt;&gt;"",IF(Schülerdaten!G777="LOC.ID",CONCATENATE("LOC.",Schülerdaten!AU$5),Schülerdaten!G777),""),""),"")</f>
        <v/>
      </c>
      <c r="F774" s="146" t="str">
        <f>IF(A774&lt;&gt;"",IF(Schülerdaten!H777&lt;&gt;"",Schülerdaten!H777,""),"")</f>
        <v/>
      </c>
      <c r="G774" s="146" t="str">
        <f>IF(AND(A774&lt;&gt;"",Schülerdaten!AC777&lt;&gt;""),IF(Schülerdaten!AC777=TRUE,INDEX(codesex,MATCH(Schülerdaten!I777,libsex,0)),Schülerdaten!I777),"")</f>
        <v/>
      </c>
      <c r="H774" s="147" t="str">
        <f>IF(A774&lt;&gt;"",IF(Schülerdaten!J777&lt;&gt;"",Schülerdaten!J777,""),"")</f>
        <v/>
      </c>
      <c r="I774" s="148" t="str">
        <f>IF(AND(A774&lt;&gt;"",Schülerdaten!AE777&lt;&gt;""),IF(Schülerdaten!AE777=TRUE,INDEX(codenat,MATCH(Schülerdaten!K777,libnat,0)),Schülerdaten!K777),"")</f>
        <v/>
      </c>
      <c r="J774" s="148" t="str">
        <f>IF(AND(A774&lt;&gt;"",Schülerdaten!AF777&lt;&gt;""),IF(Schülerdaten!AF777=TRUE,INDEX(codelangue,MATCH(Schülerdaten!L777,liblangue,0)),Schülerdaten!L777),"")</f>
        <v/>
      </c>
      <c r="K774" s="148" t="str">
        <f>IF(AND(A774&lt;&gt;"",Schülerdaten!AH777&lt;&gt;""),IF(Schülerdaten!AH777=TRUE,IF(INDEX(codegem,MATCH(Schülerdaten!M777,libgem,0))&lt;8000,INDEX(codegem,MATCH(Schülerdaten!M777,libgem,0)),""),Schülerdaten!M777),"")</f>
        <v/>
      </c>
      <c r="L774" s="148" t="str">
        <f>IF(AND(A774&lt;&gt;"",Schülerdaten!AH777&lt;&gt;""),IF(Schülerdaten!AH777=TRUE,INDEX(codegemhist,MATCH(Schülerdaten!M777,libgem,0)),""),"")</f>
        <v/>
      </c>
      <c r="M774" s="148" t="str">
        <f>IF(AND(A774&lt;&gt;"",Schülerdaten!AH777&lt;&gt;""),IF(Schülerdaten!AH777=TRUE,IF(INDEX(codegem,MATCH(Schülerdaten!M777,libgem,0))&gt;=8000,INDEX(codegem,MATCH(Schülerdaten!M777,libgem,0)),""),Schülerdaten!M777),"")</f>
        <v/>
      </c>
      <c r="N774" s="148" t="str">
        <f>IF(AND(A774&lt;&gt;"",Schülerdaten!AI777&lt;&gt;""),IF(Schülerdaten!AI777=TRUE,INDEX(codeschart,MATCH(Schülerdaten!N777,libschart,0)),Schülerdaten!N777),"")</f>
        <v/>
      </c>
      <c r="O774" s="148" t="str">
        <f>IF(AND(A774&lt;&gt;"",Schülerdaten!O777&lt;&gt;""),Schülerdaten!O777,"")</f>
        <v/>
      </c>
      <c r="P774" s="148" t="str">
        <f>IF(AND(A774&lt;&gt;"",Schülerdaten!AK777&lt;&gt;""),IF(Schülerdaten!AK777=TRUE,INDEX(codeform,MATCH(Schülerdaten!P777,libform,0)),Schülerdaten!P777),"")</f>
        <v/>
      </c>
      <c r="Q774" s="148" t="str">
        <f>IF(AND(A774&lt;&gt;"",Schülerdaten!AL777&lt;&gt;""),IF(Schülerdaten!AL777=TRUE,INDEX(codespe,MATCH(Schülerdaten!Q777,libspe,0)),Schülerdaten!Q777),"")</f>
        <v/>
      </c>
      <c r="R774" s="148" t="str">
        <f>IF(AND(A774&lt;&gt;"",OR(Schülerdaten!AM777&lt;&gt;"",Schülerdaten!AT777=FALSE)),IF(Schülerdaten!AM777=TRUE,INDEX(codemp1,MATCH(Schülerdaten!R777,libmp1,0)),IF(Schülerdaten!AT777=FALSE,0,Schülerdaten!R777)),"")</f>
        <v/>
      </c>
      <c r="S774" s="148" t="str">
        <f t="shared" si="37"/>
        <v/>
      </c>
      <c r="T774" s="148" t="str">
        <f t="shared" si="38"/>
        <v/>
      </c>
      <c r="U774" s="148" t="str">
        <f>IF(AND(A774&lt;&gt;"",Schülerdaten!S777&lt;&gt;""),Schülerdaten!S777,"")</f>
        <v/>
      </c>
      <c r="V774" s="148" t="str">
        <f>IF(AND(A774&lt;&gt;"",Schülerdaten!T777&lt;&gt;""),Schülerdaten!T777,"")</f>
        <v/>
      </c>
      <c r="W774" s="148" t="str">
        <f>IF(AND(A774&lt;&gt;"",Schülerdaten!U777&lt;&gt;""),Schülerdaten!U777,"")</f>
        <v/>
      </c>
      <c r="X774" s="148" t="str">
        <f>IF(AND(A774&lt;&gt;"",Schülerdaten!V777&lt;&gt;""),Schülerdaten!V777,"")</f>
        <v/>
      </c>
      <c r="Y774" s="148" t="str">
        <f>IF(AND(A774&lt;&gt;"",Schülerdaten!W777&lt;&gt;""),Schülerdaten!W777,"")</f>
        <v/>
      </c>
      <c r="Z774" s="148" t="str">
        <f>IF(AND(A774&lt;&gt;"",Schülerdaten!X777&lt;&gt;""),Schülerdaten!X777,"")</f>
        <v/>
      </c>
    </row>
    <row r="775" spans="1:26" x14ac:dyDescent="0.2">
      <c r="A775" s="146" t="str">
        <f>IF(OR(Schülerdaten!$C778&lt;&gt;""),Schülerdaten!A778,"")</f>
        <v/>
      </c>
      <c r="B775" s="146" t="str">
        <f>IF(A775&lt;&gt;"",Schülerdaten!B778,"")</f>
        <v/>
      </c>
      <c r="C775" s="146" t="str">
        <f>IF(AND(A775&lt;&gt;"",Schülerdaten!F778&lt;&gt;""),IF(INDEX(codeclint,MATCH(Schülerdaten!F778,libclint,0))&lt;&gt;"",INDEX(codeclint,MATCH(Schülerdaten!F778,libclint,0)),""),"")</f>
        <v/>
      </c>
      <c r="D775" s="146" t="str">
        <f t="shared" si="36"/>
        <v/>
      </c>
      <c r="E775" s="146" t="str">
        <f>IF(A775&lt;&gt;"",IF(Schülerdaten!G778&lt;&gt;"",IF(Schülerdaten!AB778&lt;&gt;"",IF(Schülerdaten!G778="LOC.ID",CONCATENATE("LOC.",Schülerdaten!AU$5),Schülerdaten!G778),""),""),"")</f>
        <v/>
      </c>
      <c r="F775" s="146" t="str">
        <f>IF(A775&lt;&gt;"",IF(Schülerdaten!H778&lt;&gt;"",Schülerdaten!H778,""),"")</f>
        <v/>
      </c>
      <c r="G775" s="146" t="str">
        <f>IF(AND(A775&lt;&gt;"",Schülerdaten!AC778&lt;&gt;""),IF(Schülerdaten!AC778=TRUE,INDEX(codesex,MATCH(Schülerdaten!I778,libsex,0)),Schülerdaten!I778),"")</f>
        <v/>
      </c>
      <c r="H775" s="147" t="str">
        <f>IF(A775&lt;&gt;"",IF(Schülerdaten!J778&lt;&gt;"",Schülerdaten!J778,""),"")</f>
        <v/>
      </c>
      <c r="I775" s="148" t="str">
        <f>IF(AND(A775&lt;&gt;"",Schülerdaten!AE778&lt;&gt;""),IF(Schülerdaten!AE778=TRUE,INDEX(codenat,MATCH(Schülerdaten!K778,libnat,0)),Schülerdaten!K778),"")</f>
        <v/>
      </c>
      <c r="J775" s="148" t="str">
        <f>IF(AND(A775&lt;&gt;"",Schülerdaten!AF778&lt;&gt;""),IF(Schülerdaten!AF778=TRUE,INDEX(codelangue,MATCH(Schülerdaten!L778,liblangue,0)),Schülerdaten!L778),"")</f>
        <v/>
      </c>
      <c r="K775" s="148" t="str">
        <f>IF(AND(A775&lt;&gt;"",Schülerdaten!AH778&lt;&gt;""),IF(Schülerdaten!AH778=TRUE,IF(INDEX(codegem,MATCH(Schülerdaten!M778,libgem,0))&lt;8000,INDEX(codegem,MATCH(Schülerdaten!M778,libgem,0)),""),Schülerdaten!M778),"")</f>
        <v/>
      </c>
      <c r="L775" s="148" t="str">
        <f>IF(AND(A775&lt;&gt;"",Schülerdaten!AH778&lt;&gt;""),IF(Schülerdaten!AH778=TRUE,INDEX(codegemhist,MATCH(Schülerdaten!M778,libgem,0)),""),"")</f>
        <v/>
      </c>
      <c r="M775" s="148" t="str">
        <f>IF(AND(A775&lt;&gt;"",Schülerdaten!AH778&lt;&gt;""),IF(Schülerdaten!AH778=TRUE,IF(INDEX(codegem,MATCH(Schülerdaten!M778,libgem,0))&gt;=8000,INDEX(codegem,MATCH(Schülerdaten!M778,libgem,0)),""),Schülerdaten!M778),"")</f>
        <v/>
      </c>
      <c r="N775" s="148" t="str">
        <f>IF(AND(A775&lt;&gt;"",Schülerdaten!AI778&lt;&gt;""),IF(Schülerdaten!AI778=TRUE,INDEX(codeschart,MATCH(Schülerdaten!N778,libschart,0)),Schülerdaten!N778),"")</f>
        <v/>
      </c>
      <c r="O775" s="148" t="str">
        <f>IF(AND(A775&lt;&gt;"",Schülerdaten!O778&lt;&gt;""),Schülerdaten!O778,"")</f>
        <v/>
      </c>
      <c r="P775" s="148" t="str">
        <f>IF(AND(A775&lt;&gt;"",Schülerdaten!AK778&lt;&gt;""),IF(Schülerdaten!AK778=TRUE,INDEX(codeform,MATCH(Schülerdaten!P778,libform,0)),Schülerdaten!P778),"")</f>
        <v/>
      </c>
      <c r="Q775" s="148" t="str">
        <f>IF(AND(A775&lt;&gt;"",Schülerdaten!AL778&lt;&gt;""),IF(Schülerdaten!AL778=TRUE,INDEX(codespe,MATCH(Schülerdaten!Q778,libspe,0)),Schülerdaten!Q778),"")</f>
        <v/>
      </c>
      <c r="R775" s="148" t="str">
        <f>IF(AND(A775&lt;&gt;"",OR(Schülerdaten!AM778&lt;&gt;"",Schülerdaten!AT778=FALSE)),IF(Schülerdaten!AM778=TRUE,INDEX(codemp1,MATCH(Schülerdaten!R778,libmp1,0)),IF(Schülerdaten!AT778=FALSE,0,Schülerdaten!R778)),"")</f>
        <v/>
      </c>
      <c r="S775" s="148" t="str">
        <f t="shared" si="37"/>
        <v/>
      </c>
      <c r="T775" s="148" t="str">
        <f t="shared" si="38"/>
        <v/>
      </c>
      <c r="U775" s="148" t="str">
        <f>IF(AND(A775&lt;&gt;"",Schülerdaten!S778&lt;&gt;""),Schülerdaten!S778,"")</f>
        <v/>
      </c>
      <c r="V775" s="148" t="str">
        <f>IF(AND(A775&lt;&gt;"",Schülerdaten!T778&lt;&gt;""),Schülerdaten!T778,"")</f>
        <v/>
      </c>
      <c r="W775" s="148" t="str">
        <f>IF(AND(A775&lt;&gt;"",Schülerdaten!U778&lt;&gt;""),Schülerdaten!U778,"")</f>
        <v/>
      </c>
      <c r="X775" s="148" t="str">
        <f>IF(AND(A775&lt;&gt;"",Schülerdaten!V778&lt;&gt;""),Schülerdaten!V778,"")</f>
        <v/>
      </c>
      <c r="Y775" s="148" t="str">
        <f>IF(AND(A775&lt;&gt;"",Schülerdaten!W778&lt;&gt;""),Schülerdaten!W778,"")</f>
        <v/>
      </c>
      <c r="Z775" s="148" t="str">
        <f>IF(AND(A775&lt;&gt;"",Schülerdaten!X778&lt;&gt;""),Schülerdaten!X778,"")</f>
        <v/>
      </c>
    </row>
    <row r="776" spans="1:26" x14ac:dyDescent="0.2">
      <c r="A776" s="146" t="str">
        <f>IF(OR(Schülerdaten!$C779&lt;&gt;""),Schülerdaten!A779,"")</f>
        <v/>
      </c>
      <c r="B776" s="146" t="str">
        <f>IF(A776&lt;&gt;"",Schülerdaten!B779,"")</f>
        <v/>
      </c>
      <c r="C776" s="146" t="str">
        <f>IF(AND(A776&lt;&gt;"",Schülerdaten!F779&lt;&gt;""),IF(INDEX(codeclint,MATCH(Schülerdaten!F779,libclint,0))&lt;&gt;"",INDEX(codeclint,MATCH(Schülerdaten!F779,libclint,0)),""),"")</f>
        <v/>
      </c>
      <c r="D776" s="146" t="str">
        <f t="shared" si="36"/>
        <v/>
      </c>
      <c r="E776" s="146" t="str">
        <f>IF(A776&lt;&gt;"",IF(Schülerdaten!G779&lt;&gt;"",IF(Schülerdaten!AB779&lt;&gt;"",IF(Schülerdaten!G779="LOC.ID",CONCATENATE("LOC.",Schülerdaten!AU$5),Schülerdaten!G779),""),""),"")</f>
        <v/>
      </c>
      <c r="F776" s="146" t="str">
        <f>IF(A776&lt;&gt;"",IF(Schülerdaten!H779&lt;&gt;"",Schülerdaten!H779,""),"")</f>
        <v/>
      </c>
      <c r="G776" s="146" t="str">
        <f>IF(AND(A776&lt;&gt;"",Schülerdaten!AC779&lt;&gt;""),IF(Schülerdaten!AC779=TRUE,INDEX(codesex,MATCH(Schülerdaten!I779,libsex,0)),Schülerdaten!I779),"")</f>
        <v/>
      </c>
      <c r="H776" s="147" t="str">
        <f>IF(A776&lt;&gt;"",IF(Schülerdaten!J779&lt;&gt;"",Schülerdaten!J779,""),"")</f>
        <v/>
      </c>
      <c r="I776" s="148" t="str">
        <f>IF(AND(A776&lt;&gt;"",Schülerdaten!AE779&lt;&gt;""),IF(Schülerdaten!AE779=TRUE,INDEX(codenat,MATCH(Schülerdaten!K779,libnat,0)),Schülerdaten!K779),"")</f>
        <v/>
      </c>
      <c r="J776" s="148" t="str">
        <f>IF(AND(A776&lt;&gt;"",Schülerdaten!AF779&lt;&gt;""),IF(Schülerdaten!AF779=TRUE,INDEX(codelangue,MATCH(Schülerdaten!L779,liblangue,0)),Schülerdaten!L779),"")</f>
        <v/>
      </c>
      <c r="K776" s="148" t="str">
        <f>IF(AND(A776&lt;&gt;"",Schülerdaten!AH779&lt;&gt;""),IF(Schülerdaten!AH779=TRUE,IF(INDEX(codegem,MATCH(Schülerdaten!M779,libgem,0))&lt;8000,INDEX(codegem,MATCH(Schülerdaten!M779,libgem,0)),""),Schülerdaten!M779),"")</f>
        <v/>
      </c>
      <c r="L776" s="148" t="str">
        <f>IF(AND(A776&lt;&gt;"",Schülerdaten!AH779&lt;&gt;""),IF(Schülerdaten!AH779=TRUE,INDEX(codegemhist,MATCH(Schülerdaten!M779,libgem,0)),""),"")</f>
        <v/>
      </c>
      <c r="M776" s="148" t="str">
        <f>IF(AND(A776&lt;&gt;"",Schülerdaten!AH779&lt;&gt;""),IF(Schülerdaten!AH779=TRUE,IF(INDEX(codegem,MATCH(Schülerdaten!M779,libgem,0))&gt;=8000,INDEX(codegem,MATCH(Schülerdaten!M779,libgem,0)),""),Schülerdaten!M779),"")</f>
        <v/>
      </c>
      <c r="N776" s="148" t="str">
        <f>IF(AND(A776&lt;&gt;"",Schülerdaten!AI779&lt;&gt;""),IF(Schülerdaten!AI779=TRUE,INDEX(codeschart,MATCH(Schülerdaten!N779,libschart,0)),Schülerdaten!N779),"")</f>
        <v/>
      </c>
      <c r="O776" s="148" t="str">
        <f>IF(AND(A776&lt;&gt;"",Schülerdaten!O779&lt;&gt;""),Schülerdaten!O779,"")</f>
        <v/>
      </c>
      <c r="P776" s="148" t="str">
        <f>IF(AND(A776&lt;&gt;"",Schülerdaten!AK779&lt;&gt;""),IF(Schülerdaten!AK779=TRUE,INDEX(codeform,MATCH(Schülerdaten!P779,libform,0)),Schülerdaten!P779),"")</f>
        <v/>
      </c>
      <c r="Q776" s="148" t="str">
        <f>IF(AND(A776&lt;&gt;"",Schülerdaten!AL779&lt;&gt;""),IF(Schülerdaten!AL779=TRUE,INDEX(codespe,MATCH(Schülerdaten!Q779,libspe,0)),Schülerdaten!Q779),"")</f>
        <v/>
      </c>
      <c r="R776" s="148" t="str">
        <f>IF(AND(A776&lt;&gt;"",OR(Schülerdaten!AM779&lt;&gt;"",Schülerdaten!AT779=FALSE)),IF(Schülerdaten!AM779=TRUE,INDEX(codemp1,MATCH(Schülerdaten!R779,libmp1,0)),IF(Schülerdaten!AT779=FALSE,0,Schülerdaten!R779)),"")</f>
        <v/>
      </c>
      <c r="S776" s="148" t="str">
        <f t="shared" si="37"/>
        <v/>
      </c>
      <c r="T776" s="148" t="str">
        <f t="shared" si="38"/>
        <v/>
      </c>
      <c r="U776" s="148" t="str">
        <f>IF(AND(A776&lt;&gt;"",Schülerdaten!S779&lt;&gt;""),Schülerdaten!S779,"")</f>
        <v/>
      </c>
      <c r="V776" s="148" t="str">
        <f>IF(AND(A776&lt;&gt;"",Schülerdaten!T779&lt;&gt;""),Schülerdaten!T779,"")</f>
        <v/>
      </c>
      <c r="W776" s="148" t="str">
        <f>IF(AND(A776&lt;&gt;"",Schülerdaten!U779&lt;&gt;""),Schülerdaten!U779,"")</f>
        <v/>
      </c>
      <c r="X776" s="148" t="str">
        <f>IF(AND(A776&lt;&gt;"",Schülerdaten!V779&lt;&gt;""),Schülerdaten!V779,"")</f>
        <v/>
      </c>
      <c r="Y776" s="148" t="str">
        <f>IF(AND(A776&lt;&gt;"",Schülerdaten!W779&lt;&gt;""),Schülerdaten!W779,"")</f>
        <v/>
      </c>
      <c r="Z776" s="148" t="str">
        <f>IF(AND(A776&lt;&gt;"",Schülerdaten!X779&lt;&gt;""),Schülerdaten!X779,"")</f>
        <v/>
      </c>
    </row>
    <row r="777" spans="1:26" x14ac:dyDescent="0.2">
      <c r="A777" s="146" t="str">
        <f>IF(OR(Schülerdaten!$C780&lt;&gt;""),Schülerdaten!A780,"")</f>
        <v/>
      </c>
      <c r="B777" s="146" t="str">
        <f>IF(A777&lt;&gt;"",Schülerdaten!B780,"")</f>
        <v/>
      </c>
      <c r="C777" s="146" t="str">
        <f>IF(AND(A777&lt;&gt;"",Schülerdaten!F780&lt;&gt;""),IF(INDEX(codeclint,MATCH(Schülerdaten!F780,libclint,0))&lt;&gt;"",INDEX(codeclint,MATCH(Schülerdaten!F780,libclint,0)),""),"")</f>
        <v/>
      </c>
      <c r="D777" s="146" t="str">
        <f t="shared" si="36"/>
        <v/>
      </c>
      <c r="E777" s="146" t="str">
        <f>IF(A777&lt;&gt;"",IF(Schülerdaten!G780&lt;&gt;"",IF(Schülerdaten!AB780&lt;&gt;"",IF(Schülerdaten!G780="LOC.ID",CONCATENATE("LOC.",Schülerdaten!AU$5),Schülerdaten!G780),""),""),"")</f>
        <v/>
      </c>
      <c r="F777" s="146" t="str">
        <f>IF(A777&lt;&gt;"",IF(Schülerdaten!H780&lt;&gt;"",Schülerdaten!H780,""),"")</f>
        <v/>
      </c>
      <c r="G777" s="146" t="str">
        <f>IF(AND(A777&lt;&gt;"",Schülerdaten!AC780&lt;&gt;""),IF(Schülerdaten!AC780=TRUE,INDEX(codesex,MATCH(Schülerdaten!I780,libsex,0)),Schülerdaten!I780),"")</f>
        <v/>
      </c>
      <c r="H777" s="147" t="str">
        <f>IF(A777&lt;&gt;"",IF(Schülerdaten!J780&lt;&gt;"",Schülerdaten!J780,""),"")</f>
        <v/>
      </c>
      <c r="I777" s="148" t="str">
        <f>IF(AND(A777&lt;&gt;"",Schülerdaten!AE780&lt;&gt;""),IF(Schülerdaten!AE780=TRUE,INDEX(codenat,MATCH(Schülerdaten!K780,libnat,0)),Schülerdaten!K780),"")</f>
        <v/>
      </c>
      <c r="J777" s="148" t="str">
        <f>IF(AND(A777&lt;&gt;"",Schülerdaten!AF780&lt;&gt;""),IF(Schülerdaten!AF780=TRUE,INDEX(codelangue,MATCH(Schülerdaten!L780,liblangue,0)),Schülerdaten!L780),"")</f>
        <v/>
      </c>
      <c r="K777" s="148" t="str">
        <f>IF(AND(A777&lt;&gt;"",Schülerdaten!AH780&lt;&gt;""),IF(Schülerdaten!AH780=TRUE,IF(INDEX(codegem,MATCH(Schülerdaten!M780,libgem,0))&lt;8000,INDEX(codegem,MATCH(Schülerdaten!M780,libgem,0)),""),Schülerdaten!M780),"")</f>
        <v/>
      </c>
      <c r="L777" s="148" t="str">
        <f>IF(AND(A777&lt;&gt;"",Schülerdaten!AH780&lt;&gt;""),IF(Schülerdaten!AH780=TRUE,INDEX(codegemhist,MATCH(Schülerdaten!M780,libgem,0)),""),"")</f>
        <v/>
      </c>
      <c r="M777" s="148" t="str">
        <f>IF(AND(A777&lt;&gt;"",Schülerdaten!AH780&lt;&gt;""),IF(Schülerdaten!AH780=TRUE,IF(INDEX(codegem,MATCH(Schülerdaten!M780,libgem,0))&gt;=8000,INDEX(codegem,MATCH(Schülerdaten!M780,libgem,0)),""),Schülerdaten!M780),"")</f>
        <v/>
      </c>
      <c r="N777" s="148" t="str">
        <f>IF(AND(A777&lt;&gt;"",Schülerdaten!AI780&lt;&gt;""),IF(Schülerdaten!AI780=TRUE,INDEX(codeschart,MATCH(Schülerdaten!N780,libschart,0)),Schülerdaten!N780),"")</f>
        <v/>
      </c>
      <c r="O777" s="148" t="str">
        <f>IF(AND(A777&lt;&gt;"",Schülerdaten!O780&lt;&gt;""),Schülerdaten!O780,"")</f>
        <v/>
      </c>
      <c r="P777" s="148" t="str">
        <f>IF(AND(A777&lt;&gt;"",Schülerdaten!AK780&lt;&gt;""),IF(Schülerdaten!AK780=TRUE,INDEX(codeform,MATCH(Schülerdaten!P780,libform,0)),Schülerdaten!P780),"")</f>
        <v/>
      </c>
      <c r="Q777" s="148" t="str">
        <f>IF(AND(A777&lt;&gt;"",Schülerdaten!AL780&lt;&gt;""),IF(Schülerdaten!AL780=TRUE,INDEX(codespe,MATCH(Schülerdaten!Q780,libspe,0)),Schülerdaten!Q780),"")</f>
        <v/>
      </c>
      <c r="R777" s="148" t="str">
        <f>IF(AND(A777&lt;&gt;"",OR(Schülerdaten!AM780&lt;&gt;"",Schülerdaten!AT780=FALSE)),IF(Schülerdaten!AM780=TRUE,INDEX(codemp1,MATCH(Schülerdaten!R780,libmp1,0)),IF(Schülerdaten!AT780=FALSE,0,Schülerdaten!R780)),"")</f>
        <v/>
      </c>
      <c r="S777" s="148" t="str">
        <f t="shared" si="37"/>
        <v/>
      </c>
      <c r="T777" s="148" t="str">
        <f t="shared" si="38"/>
        <v/>
      </c>
      <c r="U777" s="148" t="str">
        <f>IF(AND(A777&lt;&gt;"",Schülerdaten!S780&lt;&gt;""),Schülerdaten!S780,"")</f>
        <v/>
      </c>
      <c r="V777" s="148" t="str">
        <f>IF(AND(A777&lt;&gt;"",Schülerdaten!T780&lt;&gt;""),Schülerdaten!T780,"")</f>
        <v/>
      </c>
      <c r="W777" s="148" t="str">
        <f>IF(AND(A777&lt;&gt;"",Schülerdaten!U780&lt;&gt;""),Schülerdaten!U780,"")</f>
        <v/>
      </c>
      <c r="X777" s="148" t="str">
        <f>IF(AND(A777&lt;&gt;"",Schülerdaten!V780&lt;&gt;""),Schülerdaten!V780,"")</f>
        <v/>
      </c>
      <c r="Y777" s="148" t="str">
        <f>IF(AND(A777&lt;&gt;"",Schülerdaten!W780&lt;&gt;""),Schülerdaten!W780,"")</f>
        <v/>
      </c>
      <c r="Z777" s="148" t="str">
        <f>IF(AND(A777&lt;&gt;"",Schülerdaten!X780&lt;&gt;""),Schülerdaten!X780,"")</f>
        <v/>
      </c>
    </row>
    <row r="778" spans="1:26" x14ac:dyDescent="0.2">
      <c r="A778" s="146" t="str">
        <f>IF(OR(Schülerdaten!$C781&lt;&gt;""),Schülerdaten!A781,"")</f>
        <v/>
      </c>
      <c r="B778" s="146" t="str">
        <f>IF(A778&lt;&gt;"",Schülerdaten!B781,"")</f>
        <v/>
      </c>
      <c r="C778" s="146" t="str">
        <f>IF(AND(A778&lt;&gt;"",Schülerdaten!F781&lt;&gt;""),IF(INDEX(codeclint,MATCH(Schülerdaten!F781,libclint,0))&lt;&gt;"",INDEX(codeclint,MATCH(Schülerdaten!F781,libclint,0)),""),"")</f>
        <v/>
      </c>
      <c r="D778" s="146" t="str">
        <f t="shared" si="36"/>
        <v/>
      </c>
      <c r="E778" s="146" t="str">
        <f>IF(A778&lt;&gt;"",IF(Schülerdaten!G781&lt;&gt;"",IF(Schülerdaten!AB781&lt;&gt;"",IF(Schülerdaten!G781="LOC.ID",CONCATENATE("LOC.",Schülerdaten!AU$5),Schülerdaten!G781),""),""),"")</f>
        <v/>
      </c>
      <c r="F778" s="146" t="str">
        <f>IF(A778&lt;&gt;"",IF(Schülerdaten!H781&lt;&gt;"",Schülerdaten!H781,""),"")</f>
        <v/>
      </c>
      <c r="G778" s="146" t="str">
        <f>IF(AND(A778&lt;&gt;"",Schülerdaten!AC781&lt;&gt;""),IF(Schülerdaten!AC781=TRUE,INDEX(codesex,MATCH(Schülerdaten!I781,libsex,0)),Schülerdaten!I781),"")</f>
        <v/>
      </c>
      <c r="H778" s="147" t="str">
        <f>IF(A778&lt;&gt;"",IF(Schülerdaten!J781&lt;&gt;"",Schülerdaten!J781,""),"")</f>
        <v/>
      </c>
      <c r="I778" s="148" t="str">
        <f>IF(AND(A778&lt;&gt;"",Schülerdaten!AE781&lt;&gt;""),IF(Schülerdaten!AE781=TRUE,INDEX(codenat,MATCH(Schülerdaten!K781,libnat,0)),Schülerdaten!K781),"")</f>
        <v/>
      </c>
      <c r="J778" s="148" t="str">
        <f>IF(AND(A778&lt;&gt;"",Schülerdaten!AF781&lt;&gt;""),IF(Schülerdaten!AF781=TRUE,INDEX(codelangue,MATCH(Schülerdaten!L781,liblangue,0)),Schülerdaten!L781),"")</f>
        <v/>
      </c>
      <c r="K778" s="148" t="str">
        <f>IF(AND(A778&lt;&gt;"",Schülerdaten!AH781&lt;&gt;""),IF(Schülerdaten!AH781=TRUE,IF(INDEX(codegem,MATCH(Schülerdaten!M781,libgem,0))&lt;8000,INDEX(codegem,MATCH(Schülerdaten!M781,libgem,0)),""),Schülerdaten!M781),"")</f>
        <v/>
      </c>
      <c r="L778" s="148" t="str">
        <f>IF(AND(A778&lt;&gt;"",Schülerdaten!AH781&lt;&gt;""),IF(Schülerdaten!AH781=TRUE,INDEX(codegemhist,MATCH(Schülerdaten!M781,libgem,0)),""),"")</f>
        <v/>
      </c>
      <c r="M778" s="148" t="str">
        <f>IF(AND(A778&lt;&gt;"",Schülerdaten!AH781&lt;&gt;""),IF(Schülerdaten!AH781=TRUE,IF(INDEX(codegem,MATCH(Schülerdaten!M781,libgem,0))&gt;=8000,INDEX(codegem,MATCH(Schülerdaten!M781,libgem,0)),""),Schülerdaten!M781),"")</f>
        <v/>
      </c>
      <c r="N778" s="148" t="str">
        <f>IF(AND(A778&lt;&gt;"",Schülerdaten!AI781&lt;&gt;""),IF(Schülerdaten!AI781=TRUE,INDEX(codeschart,MATCH(Schülerdaten!N781,libschart,0)),Schülerdaten!N781),"")</f>
        <v/>
      </c>
      <c r="O778" s="148" t="str">
        <f>IF(AND(A778&lt;&gt;"",Schülerdaten!O781&lt;&gt;""),Schülerdaten!O781,"")</f>
        <v/>
      </c>
      <c r="P778" s="148" t="str">
        <f>IF(AND(A778&lt;&gt;"",Schülerdaten!AK781&lt;&gt;""),IF(Schülerdaten!AK781=TRUE,INDEX(codeform,MATCH(Schülerdaten!P781,libform,0)),Schülerdaten!P781),"")</f>
        <v/>
      </c>
      <c r="Q778" s="148" t="str">
        <f>IF(AND(A778&lt;&gt;"",Schülerdaten!AL781&lt;&gt;""),IF(Schülerdaten!AL781=TRUE,INDEX(codespe,MATCH(Schülerdaten!Q781,libspe,0)),Schülerdaten!Q781),"")</f>
        <v/>
      </c>
      <c r="R778" s="148" t="str">
        <f>IF(AND(A778&lt;&gt;"",OR(Schülerdaten!AM781&lt;&gt;"",Schülerdaten!AT781=FALSE)),IF(Schülerdaten!AM781=TRUE,INDEX(codemp1,MATCH(Schülerdaten!R781,libmp1,0)),IF(Schülerdaten!AT781=FALSE,0,Schülerdaten!R781)),"")</f>
        <v/>
      </c>
      <c r="S778" s="148" t="str">
        <f t="shared" si="37"/>
        <v/>
      </c>
      <c r="T778" s="148" t="str">
        <f t="shared" si="38"/>
        <v/>
      </c>
      <c r="U778" s="148" t="str">
        <f>IF(AND(A778&lt;&gt;"",Schülerdaten!S781&lt;&gt;""),Schülerdaten!S781,"")</f>
        <v/>
      </c>
      <c r="V778" s="148" t="str">
        <f>IF(AND(A778&lt;&gt;"",Schülerdaten!T781&lt;&gt;""),Schülerdaten!T781,"")</f>
        <v/>
      </c>
      <c r="W778" s="148" t="str">
        <f>IF(AND(A778&lt;&gt;"",Schülerdaten!U781&lt;&gt;""),Schülerdaten!U781,"")</f>
        <v/>
      </c>
      <c r="X778" s="148" t="str">
        <f>IF(AND(A778&lt;&gt;"",Schülerdaten!V781&lt;&gt;""),Schülerdaten!V781,"")</f>
        <v/>
      </c>
      <c r="Y778" s="148" t="str">
        <f>IF(AND(A778&lt;&gt;"",Schülerdaten!W781&lt;&gt;""),Schülerdaten!W781,"")</f>
        <v/>
      </c>
      <c r="Z778" s="148" t="str">
        <f>IF(AND(A778&lt;&gt;"",Schülerdaten!X781&lt;&gt;""),Schülerdaten!X781,"")</f>
        <v/>
      </c>
    </row>
    <row r="779" spans="1:26" x14ac:dyDescent="0.2">
      <c r="A779" s="146" t="str">
        <f>IF(OR(Schülerdaten!$C782&lt;&gt;""),Schülerdaten!A782,"")</f>
        <v/>
      </c>
      <c r="B779" s="146" t="str">
        <f>IF(A779&lt;&gt;"",Schülerdaten!B782,"")</f>
        <v/>
      </c>
      <c r="C779" s="146" t="str">
        <f>IF(AND(A779&lt;&gt;"",Schülerdaten!F782&lt;&gt;""),IF(INDEX(codeclint,MATCH(Schülerdaten!F782,libclint,0))&lt;&gt;"",INDEX(codeclint,MATCH(Schülerdaten!F782,libclint,0)),""),"")</f>
        <v/>
      </c>
      <c r="D779" s="146" t="str">
        <f t="shared" si="36"/>
        <v/>
      </c>
      <c r="E779" s="146" t="str">
        <f>IF(A779&lt;&gt;"",IF(Schülerdaten!G782&lt;&gt;"",IF(Schülerdaten!AB782&lt;&gt;"",IF(Schülerdaten!G782="LOC.ID",CONCATENATE("LOC.",Schülerdaten!AU$5),Schülerdaten!G782),""),""),"")</f>
        <v/>
      </c>
      <c r="F779" s="146" t="str">
        <f>IF(A779&lt;&gt;"",IF(Schülerdaten!H782&lt;&gt;"",Schülerdaten!H782,""),"")</f>
        <v/>
      </c>
      <c r="G779" s="146" t="str">
        <f>IF(AND(A779&lt;&gt;"",Schülerdaten!AC782&lt;&gt;""),IF(Schülerdaten!AC782=TRUE,INDEX(codesex,MATCH(Schülerdaten!I782,libsex,0)),Schülerdaten!I782),"")</f>
        <v/>
      </c>
      <c r="H779" s="147" t="str">
        <f>IF(A779&lt;&gt;"",IF(Schülerdaten!J782&lt;&gt;"",Schülerdaten!J782,""),"")</f>
        <v/>
      </c>
      <c r="I779" s="148" t="str">
        <f>IF(AND(A779&lt;&gt;"",Schülerdaten!AE782&lt;&gt;""),IF(Schülerdaten!AE782=TRUE,INDEX(codenat,MATCH(Schülerdaten!K782,libnat,0)),Schülerdaten!K782),"")</f>
        <v/>
      </c>
      <c r="J779" s="148" t="str">
        <f>IF(AND(A779&lt;&gt;"",Schülerdaten!AF782&lt;&gt;""),IF(Schülerdaten!AF782=TRUE,INDEX(codelangue,MATCH(Schülerdaten!L782,liblangue,0)),Schülerdaten!L782),"")</f>
        <v/>
      </c>
      <c r="K779" s="148" t="str">
        <f>IF(AND(A779&lt;&gt;"",Schülerdaten!AH782&lt;&gt;""),IF(Schülerdaten!AH782=TRUE,IF(INDEX(codegem,MATCH(Schülerdaten!M782,libgem,0))&lt;8000,INDEX(codegem,MATCH(Schülerdaten!M782,libgem,0)),""),Schülerdaten!M782),"")</f>
        <v/>
      </c>
      <c r="L779" s="148" t="str">
        <f>IF(AND(A779&lt;&gt;"",Schülerdaten!AH782&lt;&gt;""),IF(Schülerdaten!AH782=TRUE,INDEX(codegemhist,MATCH(Schülerdaten!M782,libgem,0)),""),"")</f>
        <v/>
      </c>
      <c r="M779" s="148" t="str">
        <f>IF(AND(A779&lt;&gt;"",Schülerdaten!AH782&lt;&gt;""),IF(Schülerdaten!AH782=TRUE,IF(INDEX(codegem,MATCH(Schülerdaten!M782,libgem,0))&gt;=8000,INDEX(codegem,MATCH(Schülerdaten!M782,libgem,0)),""),Schülerdaten!M782),"")</f>
        <v/>
      </c>
      <c r="N779" s="148" t="str">
        <f>IF(AND(A779&lt;&gt;"",Schülerdaten!AI782&lt;&gt;""),IF(Schülerdaten!AI782=TRUE,INDEX(codeschart,MATCH(Schülerdaten!N782,libschart,0)),Schülerdaten!N782),"")</f>
        <v/>
      </c>
      <c r="O779" s="148" t="str">
        <f>IF(AND(A779&lt;&gt;"",Schülerdaten!O782&lt;&gt;""),Schülerdaten!O782,"")</f>
        <v/>
      </c>
      <c r="P779" s="148" t="str">
        <f>IF(AND(A779&lt;&gt;"",Schülerdaten!AK782&lt;&gt;""),IF(Schülerdaten!AK782=TRUE,INDEX(codeform,MATCH(Schülerdaten!P782,libform,0)),Schülerdaten!P782),"")</f>
        <v/>
      </c>
      <c r="Q779" s="148" t="str">
        <f>IF(AND(A779&lt;&gt;"",Schülerdaten!AL782&lt;&gt;""),IF(Schülerdaten!AL782=TRUE,INDEX(codespe,MATCH(Schülerdaten!Q782,libspe,0)),Schülerdaten!Q782),"")</f>
        <v/>
      </c>
      <c r="R779" s="148" t="str">
        <f>IF(AND(A779&lt;&gt;"",OR(Schülerdaten!AM782&lt;&gt;"",Schülerdaten!AT782=FALSE)),IF(Schülerdaten!AM782=TRUE,INDEX(codemp1,MATCH(Schülerdaten!R782,libmp1,0)),IF(Schülerdaten!AT782=FALSE,0,Schülerdaten!R782)),"")</f>
        <v/>
      </c>
      <c r="S779" s="148" t="str">
        <f t="shared" si="37"/>
        <v/>
      </c>
      <c r="T779" s="148" t="str">
        <f t="shared" si="38"/>
        <v/>
      </c>
      <c r="U779" s="148" t="str">
        <f>IF(AND(A779&lt;&gt;"",Schülerdaten!S782&lt;&gt;""),Schülerdaten!S782,"")</f>
        <v/>
      </c>
      <c r="V779" s="148" t="str">
        <f>IF(AND(A779&lt;&gt;"",Schülerdaten!T782&lt;&gt;""),Schülerdaten!T782,"")</f>
        <v/>
      </c>
      <c r="W779" s="148" t="str">
        <f>IF(AND(A779&lt;&gt;"",Schülerdaten!U782&lt;&gt;""),Schülerdaten!U782,"")</f>
        <v/>
      </c>
      <c r="X779" s="148" t="str">
        <f>IF(AND(A779&lt;&gt;"",Schülerdaten!V782&lt;&gt;""),Schülerdaten!V782,"")</f>
        <v/>
      </c>
      <c r="Y779" s="148" t="str">
        <f>IF(AND(A779&lt;&gt;"",Schülerdaten!W782&lt;&gt;""),Schülerdaten!W782,"")</f>
        <v/>
      </c>
      <c r="Z779" s="148" t="str">
        <f>IF(AND(A779&lt;&gt;"",Schülerdaten!X782&lt;&gt;""),Schülerdaten!X782,"")</f>
        <v/>
      </c>
    </row>
    <row r="780" spans="1:26" x14ac:dyDescent="0.2">
      <c r="A780" s="146" t="str">
        <f>IF(OR(Schülerdaten!$C783&lt;&gt;""),Schülerdaten!A783,"")</f>
        <v/>
      </c>
      <c r="B780" s="146" t="str">
        <f>IF(A780&lt;&gt;"",Schülerdaten!B783,"")</f>
        <v/>
      </c>
      <c r="C780" s="146" t="str">
        <f>IF(AND(A780&lt;&gt;"",Schülerdaten!F783&lt;&gt;""),IF(INDEX(codeclint,MATCH(Schülerdaten!F783,libclint,0))&lt;&gt;"",INDEX(codeclint,MATCH(Schülerdaten!F783,libclint,0)),""),"")</f>
        <v/>
      </c>
      <c r="D780" s="146" t="str">
        <f t="shared" si="36"/>
        <v/>
      </c>
      <c r="E780" s="146" t="str">
        <f>IF(A780&lt;&gt;"",IF(Schülerdaten!G783&lt;&gt;"",IF(Schülerdaten!AB783&lt;&gt;"",IF(Schülerdaten!G783="LOC.ID",CONCATENATE("LOC.",Schülerdaten!AU$5),Schülerdaten!G783),""),""),"")</f>
        <v/>
      </c>
      <c r="F780" s="146" t="str">
        <f>IF(A780&lt;&gt;"",IF(Schülerdaten!H783&lt;&gt;"",Schülerdaten!H783,""),"")</f>
        <v/>
      </c>
      <c r="G780" s="146" t="str">
        <f>IF(AND(A780&lt;&gt;"",Schülerdaten!AC783&lt;&gt;""),IF(Schülerdaten!AC783=TRUE,INDEX(codesex,MATCH(Schülerdaten!I783,libsex,0)),Schülerdaten!I783),"")</f>
        <v/>
      </c>
      <c r="H780" s="147" t="str">
        <f>IF(A780&lt;&gt;"",IF(Schülerdaten!J783&lt;&gt;"",Schülerdaten!J783,""),"")</f>
        <v/>
      </c>
      <c r="I780" s="148" t="str">
        <f>IF(AND(A780&lt;&gt;"",Schülerdaten!AE783&lt;&gt;""),IF(Schülerdaten!AE783=TRUE,INDEX(codenat,MATCH(Schülerdaten!K783,libnat,0)),Schülerdaten!K783),"")</f>
        <v/>
      </c>
      <c r="J780" s="148" t="str">
        <f>IF(AND(A780&lt;&gt;"",Schülerdaten!AF783&lt;&gt;""),IF(Schülerdaten!AF783=TRUE,INDEX(codelangue,MATCH(Schülerdaten!L783,liblangue,0)),Schülerdaten!L783),"")</f>
        <v/>
      </c>
      <c r="K780" s="148" t="str">
        <f>IF(AND(A780&lt;&gt;"",Schülerdaten!AH783&lt;&gt;""),IF(Schülerdaten!AH783=TRUE,IF(INDEX(codegem,MATCH(Schülerdaten!M783,libgem,0))&lt;8000,INDEX(codegem,MATCH(Schülerdaten!M783,libgem,0)),""),Schülerdaten!M783),"")</f>
        <v/>
      </c>
      <c r="L780" s="148" t="str">
        <f>IF(AND(A780&lt;&gt;"",Schülerdaten!AH783&lt;&gt;""),IF(Schülerdaten!AH783=TRUE,INDEX(codegemhist,MATCH(Schülerdaten!M783,libgem,0)),""),"")</f>
        <v/>
      </c>
      <c r="M780" s="148" t="str">
        <f>IF(AND(A780&lt;&gt;"",Schülerdaten!AH783&lt;&gt;""),IF(Schülerdaten!AH783=TRUE,IF(INDEX(codegem,MATCH(Schülerdaten!M783,libgem,0))&gt;=8000,INDEX(codegem,MATCH(Schülerdaten!M783,libgem,0)),""),Schülerdaten!M783),"")</f>
        <v/>
      </c>
      <c r="N780" s="148" t="str">
        <f>IF(AND(A780&lt;&gt;"",Schülerdaten!AI783&lt;&gt;""),IF(Schülerdaten!AI783=TRUE,INDEX(codeschart,MATCH(Schülerdaten!N783,libschart,0)),Schülerdaten!N783),"")</f>
        <v/>
      </c>
      <c r="O780" s="148" t="str">
        <f>IF(AND(A780&lt;&gt;"",Schülerdaten!O783&lt;&gt;""),Schülerdaten!O783,"")</f>
        <v/>
      </c>
      <c r="P780" s="148" t="str">
        <f>IF(AND(A780&lt;&gt;"",Schülerdaten!AK783&lt;&gt;""),IF(Schülerdaten!AK783=TRUE,INDEX(codeform,MATCH(Schülerdaten!P783,libform,0)),Schülerdaten!P783),"")</f>
        <v/>
      </c>
      <c r="Q780" s="148" t="str">
        <f>IF(AND(A780&lt;&gt;"",Schülerdaten!AL783&lt;&gt;""),IF(Schülerdaten!AL783=TRUE,INDEX(codespe,MATCH(Schülerdaten!Q783,libspe,0)),Schülerdaten!Q783),"")</f>
        <v/>
      </c>
      <c r="R780" s="148" t="str">
        <f>IF(AND(A780&lt;&gt;"",OR(Schülerdaten!AM783&lt;&gt;"",Schülerdaten!AT783=FALSE)),IF(Schülerdaten!AM783=TRUE,INDEX(codemp1,MATCH(Schülerdaten!R783,libmp1,0)),IF(Schülerdaten!AT783=FALSE,0,Schülerdaten!R783)),"")</f>
        <v/>
      </c>
      <c r="S780" s="148" t="str">
        <f t="shared" si="37"/>
        <v/>
      </c>
      <c r="T780" s="148" t="str">
        <f t="shared" si="38"/>
        <v/>
      </c>
      <c r="U780" s="148" t="str">
        <f>IF(AND(A780&lt;&gt;"",Schülerdaten!S783&lt;&gt;""),Schülerdaten!S783,"")</f>
        <v/>
      </c>
      <c r="V780" s="148" t="str">
        <f>IF(AND(A780&lt;&gt;"",Schülerdaten!T783&lt;&gt;""),Schülerdaten!T783,"")</f>
        <v/>
      </c>
      <c r="W780" s="148" t="str">
        <f>IF(AND(A780&lt;&gt;"",Schülerdaten!U783&lt;&gt;""),Schülerdaten!U783,"")</f>
        <v/>
      </c>
      <c r="X780" s="148" t="str">
        <f>IF(AND(A780&lt;&gt;"",Schülerdaten!V783&lt;&gt;""),Schülerdaten!V783,"")</f>
        <v/>
      </c>
      <c r="Y780" s="148" t="str">
        <f>IF(AND(A780&lt;&gt;"",Schülerdaten!W783&lt;&gt;""),Schülerdaten!W783,"")</f>
        <v/>
      </c>
      <c r="Z780" s="148" t="str">
        <f>IF(AND(A780&lt;&gt;"",Schülerdaten!X783&lt;&gt;""),Schülerdaten!X783,"")</f>
        <v/>
      </c>
    </row>
    <row r="781" spans="1:26" x14ac:dyDescent="0.2">
      <c r="A781" s="146" t="str">
        <f>IF(OR(Schülerdaten!$C784&lt;&gt;""),Schülerdaten!A784,"")</f>
        <v/>
      </c>
      <c r="B781" s="146" t="str">
        <f>IF(A781&lt;&gt;"",Schülerdaten!B784,"")</f>
        <v/>
      </c>
      <c r="C781" s="146" t="str">
        <f>IF(AND(A781&lt;&gt;"",Schülerdaten!F784&lt;&gt;""),IF(INDEX(codeclint,MATCH(Schülerdaten!F784,libclint,0))&lt;&gt;"",INDEX(codeclint,MATCH(Schülerdaten!F784,libclint,0)),""),"")</f>
        <v/>
      </c>
      <c r="D781" s="146" t="str">
        <f t="shared" si="36"/>
        <v/>
      </c>
      <c r="E781" s="146" t="str">
        <f>IF(A781&lt;&gt;"",IF(Schülerdaten!G784&lt;&gt;"",IF(Schülerdaten!AB784&lt;&gt;"",IF(Schülerdaten!G784="LOC.ID",CONCATENATE("LOC.",Schülerdaten!AU$5),Schülerdaten!G784),""),""),"")</f>
        <v/>
      </c>
      <c r="F781" s="146" t="str">
        <f>IF(A781&lt;&gt;"",IF(Schülerdaten!H784&lt;&gt;"",Schülerdaten!H784,""),"")</f>
        <v/>
      </c>
      <c r="G781" s="146" t="str">
        <f>IF(AND(A781&lt;&gt;"",Schülerdaten!AC784&lt;&gt;""),IF(Schülerdaten!AC784=TRUE,INDEX(codesex,MATCH(Schülerdaten!I784,libsex,0)),Schülerdaten!I784),"")</f>
        <v/>
      </c>
      <c r="H781" s="147" t="str">
        <f>IF(A781&lt;&gt;"",IF(Schülerdaten!J784&lt;&gt;"",Schülerdaten!J784,""),"")</f>
        <v/>
      </c>
      <c r="I781" s="148" t="str">
        <f>IF(AND(A781&lt;&gt;"",Schülerdaten!AE784&lt;&gt;""),IF(Schülerdaten!AE784=TRUE,INDEX(codenat,MATCH(Schülerdaten!K784,libnat,0)),Schülerdaten!K784),"")</f>
        <v/>
      </c>
      <c r="J781" s="148" t="str">
        <f>IF(AND(A781&lt;&gt;"",Schülerdaten!AF784&lt;&gt;""),IF(Schülerdaten!AF784=TRUE,INDEX(codelangue,MATCH(Schülerdaten!L784,liblangue,0)),Schülerdaten!L784),"")</f>
        <v/>
      </c>
      <c r="K781" s="148" t="str">
        <f>IF(AND(A781&lt;&gt;"",Schülerdaten!AH784&lt;&gt;""),IF(Schülerdaten!AH784=TRUE,IF(INDEX(codegem,MATCH(Schülerdaten!M784,libgem,0))&lt;8000,INDEX(codegem,MATCH(Schülerdaten!M784,libgem,0)),""),Schülerdaten!M784),"")</f>
        <v/>
      </c>
      <c r="L781" s="148" t="str">
        <f>IF(AND(A781&lt;&gt;"",Schülerdaten!AH784&lt;&gt;""),IF(Schülerdaten!AH784=TRUE,INDEX(codegemhist,MATCH(Schülerdaten!M784,libgem,0)),""),"")</f>
        <v/>
      </c>
      <c r="M781" s="148" t="str">
        <f>IF(AND(A781&lt;&gt;"",Schülerdaten!AH784&lt;&gt;""),IF(Schülerdaten!AH784=TRUE,IF(INDEX(codegem,MATCH(Schülerdaten!M784,libgem,0))&gt;=8000,INDEX(codegem,MATCH(Schülerdaten!M784,libgem,0)),""),Schülerdaten!M784),"")</f>
        <v/>
      </c>
      <c r="N781" s="148" t="str">
        <f>IF(AND(A781&lt;&gt;"",Schülerdaten!AI784&lt;&gt;""),IF(Schülerdaten!AI784=TRUE,INDEX(codeschart,MATCH(Schülerdaten!N784,libschart,0)),Schülerdaten!N784),"")</f>
        <v/>
      </c>
      <c r="O781" s="148" t="str">
        <f>IF(AND(A781&lt;&gt;"",Schülerdaten!O784&lt;&gt;""),Schülerdaten!O784,"")</f>
        <v/>
      </c>
      <c r="P781" s="148" t="str">
        <f>IF(AND(A781&lt;&gt;"",Schülerdaten!AK784&lt;&gt;""),IF(Schülerdaten!AK784=TRUE,INDEX(codeform,MATCH(Schülerdaten!P784,libform,0)),Schülerdaten!P784),"")</f>
        <v/>
      </c>
      <c r="Q781" s="148" t="str">
        <f>IF(AND(A781&lt;&gt;"",Schülerdaten!AL784&lt;&gt;""),IF(Schülerdaten!AL784=TRUE,INDEX(codespe,MATCH(Schülerdaten!Q784,libspe,0)),Schülerdaten!Q784),"")</f>
        <v/>
      </c>
      <c r="R781" s="148" t="str">
        <f>IF(AND(A781&lt;&gt;"",OR(Schülerdaten!AM784&lt;&gt;"",Schülerdaten!AT784=FALSE)),IF(Schülerdaten!AM784=TRUE,INDEX(codemp1,MATCH(Schülerdaten!R784,libmp1,0)),IF(Schülerdaten!AT784=FALSE,0,Schülerdaten!R784)),"")</f>
        <v/>
      </c>
      <c r="S781" s="148" t="str">
        <f t="shared" si="37"/>
        <v/>
      </c>
      <c r="T781" s="148" t="str">
        <f t="shared" si="38"/>
        <v/>
      </c>
      <c r="U781" s="148" t="str">
        <f>IF(AND(A781&lt;&gt;"",Schülerdaten!S784&lt;&gt;""),Schülerdaten!S784,"")</f>
        <v/>
      </c>
      <c r="V781" s="148" t="str">
        <f>IF(AND(A781&lt;&gt;"",Schülerdaten!T784&lt;&gt;""),Schülerdaten!T784,"")</f>
        <v/>
      </c>
      <c r="W781" s="148" t="str">
        <f>IF(AND(A781&lt;&gt;"",Schülerdaten!U784&lt;&gt;""),Schülerdaten!U784,"")</f>
        <v/>
      </c>
      <c r="X781" s="148" t="str">
        <f>IF(AND(A781&lt;&gt;"",Schülerdaten!V784&lt;&gt;""),Schülerdaten!V784,"")</f>
        <v/>
      </c>
      <c r="Y781" s="148" t="str">
        <f>IF(AND(A781&lt;&gt;"",Schülerdaten!W784&lt;&gt;""),Schülerdaten!W784,"")</f>
        <v/>
      </c>
      <c r="Z781" s="148" t="str">
        <f>IF(AND(A781&lt;&gt;"",Schülerdaten!X784&lt;&gt;""),Schülerdaten!X784,"")</f>
        <v/>
      </c>
    </row>
    <row r="782" spans="1:26" x14ac:dyDescent="0.2">
      <c r="A782" s="146" t="str">
        <f>IF(OR(Schülerdaten!$C785&lt;&gt;""),Schülerdaten!A785,"")</f>
        <v/>
      </c>
      <c r="B782" s="146" t="str">
        <f>IF(A782&lt;&gt;"",Schülerdaten!B785,"")</f>
        <v/>
      </c>
      <c r="C782" s="146" t="str">
        <f>IF(AND(A782&lt;&gt;"",Schülerdaten!F785&lt;&gt;""),IF(INDEX(codeclint,MATCH(Schülerdaten!F785,libclint,0))&lt;&gt;"",INDEX(codeclint,MATCH(Schülerdaten!F785,libclint,0)),""),"")</f>
        <v/>
      </c>
      <c r="D782" s="146" t="str">
        <f t="shared" si="36"/>
        <v/>
      </c>
      <c r="E782" s="146" t="str">
        <f>IF(A782&lt;&gt;"",IF(Schülerdaten!G785&lt;&gt;"",IF(Schülerdaten!AB785&lt;&gt;"",IF(Schülerdaten!G785="LOC.ID",CONCATENATE("LOC.",Schülerdaten!AU$5),Schülerdaten!G785),""),""),"")</f>
        <v/>
      </c>
      <c r="F782" s="146" t="str">
        <f>IF(A782&lt;&gt;"",IF(Schülerdaten!H785&lt;&gt;"",Schülerdaten!H785,""),"")</f>
        <v/>
      </c>
      <c r="G782" s="146" t="str">
        <f>IF(AND(A782&lt;&gt;"",Schülerdaten!AC785&lt;&gt;""),IF(Schülerdaten!AC785=TRUE,INDEX(codesex,MATCH(Schülerdaten!I785,libsex,0)),Schülerdaten!I785),"")</f>
        <v/>
      </c>
      <c r="H782" s="147" t="str">
        <f>IF(A782&lt;&gt;"",IF(Schülerdaten!J785&lt;&gt;"",Schülerdaten!J785,""),"")</f>
        <v/>
      </c>
      <c r="I782" s="148" t="str">
        <f>IF(AND(A782&lt;&gt;"",Schülerdaten!AE785&lt;&gt;""),IF(Schülerdaten!AE785=TRUE,INDEX(codenat,MATCH(Schülerdaten!K785,libnat,0)),Schülerdaten!K785),"")</f>
        <v/>
      </c>
      <c r="J782" s="148" t="str">
        <f>IF(AND(A782&lt;&gt;"",Schülerdaten!AF785&lt;&gt;""),IF(Schülerdaten!AF785=TRUE,INDEX(codelangue,MATCH(Schülerdaten!L785,liblangue,0)),Schülerdaten!L785),"")</f>
        <v/>
      </c>
      <c r="K782" s="148" t="str">
        <f>IF(AND(A782&lt;&gt;"",Schülerdaten!AH785&lt;&gt;""),IF(Schülerdaten!AH785=TRUE,IF(INDEX(codegem,MATCH(Schülerdaten!M785,libgem,0))&lt;8000,INDEX(codegem,MATCH(Schülerdaten!M785,libgem,0)),""),Schülerdaten!M785),"")</f>
        <v/>
      </c>
      <c r="L782" s="148" t="str">
        <f>IF(AND(A782&lt;&gt;"",Schülerdaten!AH785&lt;&gt;""),IF(Schülerdaten!AH785=TRUE,INDEX(codegemhist,MATCH(Schülerdaten!M785,libgem,0)),""),"")</f>
        <v/>
      </c>
      <c r="M782" s="148" t="str">
        <f>IF(AND(A782&lt;&gt;"",Schülerdaten!AH785&lt;&gt;""),IF(Schülerdaten!AH785=TRUE,IF(INDEX(codegem,MATCH(Schülerdaten!M785,libgem,0))&gt;=8000,INDEX(codegem,MATCH(Schülerdaten!M785,libgem,0)),""),Schülerdaten!M785),"")</f>
        <v/>
      </c>
      <c r="N782" s="148" t="str">
        <f>IF(AND(A782&lt;&gt;"",Schülerdaten!AI785&lt;&gt;""),IF(Schülerdaten!AI785=TRUE,INDEX(codeschart,MATCH(Schülerdaten!N785,libschart,0)),Schülerdaten!N785),"")</f>
        <v/>
      </c>
      <c r="O782" s="148" t="str">
        <f>IF(AND(A782&lt;&gt;"",Schülerdaten!O785&lt;&gt;""),Schülerdaten!O785,"")</f>
        <v/>
      </c>
      <c r="P782" s="148" t="str">
        <f>IF(AND(A782&lt;&gt;"",Schülerdaten!AK785&lt;&gt;""),IF(Schülerdaten!AK785=TRUE,INDEX(codeform,MATCH(Schülerdaten!P785,libform,0)),Schülerdaten!P785),"")</f>
        <v/>
      </c>
      <c r="Q782" s="148" t="str">
        <f>IF(AND(A782&lt;&gt;"",Schülerdaten!AL785&lt;&gt;""),IF(Schülerdaten!AL785=TRUE,INDEX(codespe,MATCH(Schülerdaten!Q785,libspe,0)),Schülerdaten!Q785),"")</f>
        <v/>
      </c>
      <c r="R782" s="148" t="str">
        <f>IF(AND(A782&lt;&gt;"",OR(Schülerdaten!AM785&lt;&gt;"",Schülerdaten!AT785=FALSE)),IF(Schülerdaten!AM785=TRUE,INDEX(codemp1,MATCH(Schülerdaten!R785,libmp1,0)),IF(Schülerdaten!AT785=FALSE,0,Schülerdaten!R785)),"")</f>
        <v/>
      </c>
      <c r="S782" s="148" t="str">
        <f t="shared" si="37"/>
        <v/>
      </c>
      <c r="T782" s="148" t="str">
        <f t="shared" si="38"/>
        <v/>
      </c>
      <c r="U782" s="148" t="str">
        <f>IF(AND(A782&lt;&gt;"",Schülerdaten!S785&lt;&gt;""),Schülerdaten!S785,"")</f>
        <v/>
      </c>
      <c r="V782" s="148" t="str">
        <f>IF(AND(A782&lt;&gt;"",Schülerdaten!T785&lt;&gt;""),Schülerdaten!T785,"")</f>
        <v/>
      </c>
      <c r="W782" s="148" t="str">
        <f>IF(AND(A782&lt;&gt;"",Schülerdaten!U785&lt;&gt;""),Schülerdaten!U785,"")</f>
        <v/>
      </c>
      <c r="X782" s="148" t="str">
        <f>IF(AND(A782&lt;&gt;"",Schülerdaten!V785&lt;&gt;""),Schülerdaten!V785,"")</f>
        <v/>
      </c>
      <c r="Y782" s="148" t="str">
        <f>IF(AND(A782&lt;&gt;"",Schülerdaten!W785&lt;&gt;""),Schülerdaten!W785,"")</f>
        <v/>
      </c>
      <c r="Z782" s="148" t="str">
        <f>IF(AND(A782&lt;&gt;"",Schülerdaten!X785&lt;&gt;""),Schülerdaten!X785,"")</f>
        <v/>
      </c>
    </row>
    <row r="783" spans="1:26" x14ac:dyDescent="0.2">
      <c r="A783" s="146" t="str">
        <f>IF(OR(Schülerdaten!$C786&lt;&gt;""),Schülerdaten!A786,"")</f>
        <v/>
      </c>
      <c r="B783" s="146" t="str">
        <f>IF(A783&lt;&gt;"",Schülerdaten!B786,"")</f>
        <v/>
      </c>
      <c r="C783" s="146" t="str">
        <f>IF(AND(A783&lt;&gt;"",Schülerdaten!F786&lt;&gt;""),IF(INDEX(codeclint,MATCH(Schülerdaten!F786,libclint,0))&lt;&gt;"",INDEX(codeclint,MATCH(Schülerdaten!F786,libclint,0)),""),"")</f>
        <v/>
      </c>
      <c r="D783" s="146" t="str">
        <f t="shared" si="36"/>
        <v/>
      </c>
      <c r="E783" s="146" t="str">
        <f>IF(A783&lt;&gt;"",IF(Schülerdaten!G786&lt;&gt;"",IF(Schülerdaten!AB786&lt;&gt;"",IF(Schülerdaten!G786="LOC.ID",CONCATENATE("LOC.",Schülerdaten!AU$5),Schülerdaten!G786),""),""),"")</f>
        <v/>
      </c>
      <c r="F783" s="146" t="str">
        <f>IF(A783&lt;&gt;"",IF(Schülerdaten!H786&lt;&gt;"",Schülerdaten!H786,""),"")</f>
        <v/>
      </c>
      <c r="G783" s="146" t="str">
        <f>IF(AND(A783&lt;&gt;"",Schülerdaten!AC786&lt;&gt;""),IF(Schülerdaten!AC786=TRUE,INDEX(codesex,MATCH(Schülerdaten!I786,libsex,0)),Schülerdaten!I786),"")</f>
        <v/>
      </c>
      <c r="H783" s="147" t="str">
        <f>IF(A783&lt;&gt;"",IF(Schülerdaten!J786&lt;&gt;"",Schülerdaten!J786,""),"")</f>
        <v/>
      </c>
      <c r="I783" s="148" t="str">
        <f>IF(AND(A783&lt;&gt;"",Schülerdaten!AE786&lt;&gt;""),IF(Schülerdaten!AE786=TRUE,INDEX(codenat,MATCH(Schülerdaten!K786,libnat,0)),Schülerdaten!K786),"")</f>
        <v/>
      </c>
      <c r="J783" s="148" t="str">
        <f>IF(AND(A783&lt;&gt;"",Schülerdaten!AF786&lt;&gt;""),IF(Schülerdaten!AF786=TRUE,INDEX(codelangue,MATCH(Schülerdaten!L786,liblangue,0)),Schülerdaten!L786),"")</f>
        <v/>
      </c>
      <c r="K783" s="148" t="str">
        <f>IF(AND(A783&lt;&gt;"",Schülerdaten!AH786&lt;&gt;""),IF(Schülerdaten!AH786=TRUE,IF(INDEX(codegem,MATCH(Schülerdaten!M786,libgem,0))&lt;8000,INDEX(codegem,MATCH(Schülerdaten!M786,libgem,0)),""),Schülerdaten!M786),"")</f>
        <v/>
      </c>
      <c r="L783" s="148" t="str">
        <f>IF(AND(A783&lt;&gt;"",Schülerdaten!AH786&lt;&gt;""),IF(Schülerdaten!AH786=TRUE,INDEX(codegemhist,MATCH(Schülerdaten!M786,libgem,0)),""),"")</f>
        <v/>
      </c>
      <c r="M783" s="148" t="str">
        <f>IF(AND(A783&lt;&gt;"",Schülerdaten!AH786&lt;&gt;""),IF(Schülerdaten!AH786=TRUE,IF(INDEX(codegem,MATCH(Schülerdaten!M786,libgem,0))&gt;=8000,INDEX(codegem,MATCH(Schülerdaten!M786,libgem,0)),""),Schülerdaten!M786),"")</f>
        <v/>
      </c>
      <c r="N783" s="148" t="str">
        <f>IF(AND(A783&lt;&gt;"",Schülerdaten!AI786&lt;&gt;""),IF(Schülerdaten!AI786=TRUE,INDEX(codeschart,MATCH(Schülerdaten!N786,libschart,0)),Schülerdaten!N786),"")</f>
        <v/>
      </c>
      <c r="O783" s="148" t="str">
        <f>IF(AND(A783&lt;&gt;"",Schülerdaten!O786&lt;&gt;""),Schülerdaten!O786,"")</f>
        <v/>
      </c>
      <c r="P783" s="148" t="str">
        <f>IF(AND(A783&lt;&gt;"",Schülerdaten!AK786&lt;&gt;""),IF(Schülerdaten!AK786=TRUE,INDEX(codeform,MATCH(Schülerdaten!P786,libform,0)),Schülerdaten!P786),"")</f>
        <v/>
      </c>
      <c r="Q783" s="148" t="str">
        <f>IF(AND(A783&lt;&gt;"",Schülerdaten!AL786&lt;&gt;""),IF(Schülerdaten!AL786=TRUE,INDEX(codespe,MATCH(Schülerdaten!Q786,libspe,0)),Schülerdaten!Q786),"")</f>
        <v/>
      </c>
      <c r="R783" s="148" t="str">
        <f>IF(AND(A783&lt;&gt;"",OR(Schülerdaten!AM786&lt;&gt;"",Schülerdaten!AT786=FALSE)),IF(Schülerdaten!AM786=TRUE,INDEX(codemp1,MATCH(Schülerdaten!R786,libmp1,0)),IF(Schülerdaten!AT786=FALSE,0,Schülerdaten!R786)),"")</f>
        <v/>
      </c>
      <c r="S783" s="148" t="str">
        <f t="shared" si="37"/>
        <v/>
      </c>
      <c r="T783" s="148" t="str">
        <f t="shared" si="38"/>
        <v/>
      </c>
      <c r="U783" s="148" t="str">
        <f>IF(AND(A783&lt;&gt;"",Schülerdaten!S786&lt;&gt;""),Schülerdaten!S786,"")</f>
        <v/>
      </c>
      <c r="V783" s="148" t="str">
        <f>IF(AND(A783&lt;&gt;"",Schülerdaten!T786&lt;&gt;""),Schülerdaten!T786,"")</f>
        <v/>
      </c>
      <c r="W783" s="148" t="str">
        <f>IF(AND(A783&lt;&gt;"",Schülerdaten!U786&lt;&gt;""),Schülerdaten!U786,"")</f>
        <v/>
      </c>
      <c r="X783" s="148" t="str">
        <f>IF(AND(A783&lt;&gt;"",Schülerdaten!V786&lt;&gt;""),Schülerdaten!V786,"")</f>
        <v/>
      </c>
      <c r="Y783" s="148" t="str">
        <f>IF(AND(A783&lt;&gt;"",Schülerdaten!W786&lt;&gt;""),Schülerdaten!W786,"")</f>
        <v/>
      </c>
      <c r="Z783" s="148" t="str">
        <f>IF(AND(A783&lt;&gt;"",Schülerdaten!X786&lt;&gt;""),Schülerdaten!X786,"")</f>
        <v/>
      </c>
    </row>
    <row r="784" spans="1:26" x14ac:dyDescent="0.2">
      <c r="A784" s="146" t="str">
        <f>IF(OR(Schülerdaten!$C787&lt;&gt;""),Schülerdaten!A787,"")</f>
        <v/>
      </c>
      <c r="B784" s="146" t="str">
        <f>IF(A784&lt;&gt;"",Schülerdaten!B787,"")</f>
        <v/>
      </c>
      <c r="C784" s="146" t="str">
        <f>IF(AND(A784&lt;&gt;"",Schülerdaten!F787&lt;&gt;""),IF(INDEX(codeclint,MATCH(Schülerdaten!F787,libclint,0))&lt;&gt;"",INDEX(codeclint,MATCH(Schülerdaten!F787,libclint,0)),""),"")</f>
        <v/>
      </c>
      <c r="D784" s="146" t="str">
        <f t="shared" si="36"/>
        <v/>
      </c>
      <c r="E784" s="146" t="str">
        <f>IF(A784&lt;&gt;"",IF(Schülerdaten!G787&lt;&gt;"",IF(Schülerdaten!AB787&lt;&gt;"",IF(Schülerdaten!G787="LOC.ID",CONCATENATE("LOC.",Schülerdaten!AU$5),Schülerdaten!G787),""),""),"")</f>
        <v/>
      </c>
      <c r="F784" s="146" t="str">
        <f>IF(A784&lt;&gt;"",IF(Schülerdaten!H787&lt;&gt;"",Schülerdaten!H787,""),"")</f>
        <v/>
      </c>
      <c r="G784" s="146" t="str">
        <f>IF(AND(A784&lt;&gt;"",Schülerdaten!AC787&lt;&gt;""),IF(Schülerdaten!AC787=TRUE,INDEX(codesex,MATCH(Schülerdaten!I787,libsex,0)),Schülerdaten!I787),"")</f>
        <v/>
      </c>
      <c r="H784" s="147" t="str">
        <f>IF(A784&lt;&gt;"",IF(Schülerdaten!J787&lt;&gt;"",Schülerdaten!J787,""),"")</f>
        <v/>
      </c>
      <c r="I784" s="148" t="str">
        <f>IF(AND(A784&lt;&gt;"",Schülerdaten!AE787&lt;&gt;""),IF(Schülerdaten!AE787=TRUE,INDEX(codenat,MATCH(Schülerdaten!K787,libnat,0)),Schülerdaten!K787),"")</f>
        <v/>
      </c>
      <c r="J784" s="148" t="str">
        <f>IF(AND(A784&lt;&gt;"",Schülerdaten!AF787&lt;&gt;""),IF(Schülerdaten!AF787=TRUE,INDEX(codelangue,MATCH(Schülerdaten!L787,liblangue,0)),Schülerdaten!L787),"")</f>
        <v/>
      </c>
      <c r="K784" s="148" t="str">
        <f>IF(AND(A784&lt;&gt;"",Schülerdaten!AH787&lt;&gt;""),IF(Schülerdaten!AH787=TRUE,IF(INDEX(codegem,MATCH(Schülerdaten!M787,libgem,0))&lt;8000,INDEX(codegem,MATCH(Schülerdaten!M787,libgem,0)),""),Schülerdaten!M787),"")</f>
        <v/>
      </c>
      <c r="L784" s="148" t="str">
        <f>IF(AND(A784&lt;&gt;"",Schülerdaten!AH787&lt;&gt;""),IF(Schülerdaten!AH787=TRUE,INDEX(codegemhist,MATCH(Schülerdaten!M787,libgem,0)),""),"")</f>
        <v/>
      </c>
      <c r="M784" s="148" t="str">
        <f>IF(AND(A784&lt;&gt;"",Schülerdaten!AH787&lt;&gt;""),IF(Schülerdaten!AH787=TRUE,IF(INDEX(codegem,MATCH(Schülerdaten!M787,libgem,0))&gt;=8000,INDEX(codegem,MATCH(Schülerdaten!M787,libgem,0)),""),Schülerdaten!M787),"")</f>
        <v/>
      </c>
      <c r="N784" s="148" t="str">
        <f>IF(AND(A784&lt;&gt;"",Schülerdaten!AI787&lt;&gt;""),IF(Schülerdaten!AI787=TRUE,INDEX(codeschart,MATCH(Schülerdaten!N787,libschart,0)),Schülerdaten!N787),"")</f>
        <v/>
      </c>
      <c r="O784" s="148" t="str">
        <f>IF(AND(A784&lt;&gt;"",Schülerdaten!O787&lt;&gt;""),Schülerdaten!O787,"")</f>
        <v/>
      </c>
      <c r="P784" s="148" t="str">
        <f>IF(AND(A784&lt;&gt;"",Schülerdaten!AK787&lt;&gt;""),IF(Schülerdaten!AK787=TRUE,INDEX(codeform,MATCH(Schülerdaten!P787,libform,0)),Schülerdaten!P787),"")</f>
        <v/>
      </c>
      <c r="Q784" s="148" t="str">
        <f>IF(AND(A784&lt;&gt;"",Schülerdaten!AL787&lt;&gt;""),IF(Schülerdaten!AL787=TRUE,INDEX(codespe,MATCH(Schülerdaten!Q787,libspe,0)),Schülerdaten!Q787),"")</f>
        <v/>
      </c>
      <c r="R784" s="148" t="str">
        <f>IF(AND(A784&lt;&gt;"",OR(Schülerdaten!AM787&lt;&gt;"",Schülerdaten!AT787=FALSE)),IF(Schülerdaten!AM787=TRUE,INDEX(codemp1,MATCH(Schülerdaten!R787,libmp1,0)),IF(Schülerdaten!AT787=FALSE,0,Schülerdaten!R787)),"")</f>
        <v/>
      </c>
      <c r="S784" s="148" t="str">
        <f t="shared" si="37"/>
        <v/>
      </c>
      <c r="T784" s="148" t="str">
        <f t="shared" si="38"/>
        <v/>
      </c>
      <c r="U784" s="148" t="str">
        <f>IF(AND(A784&lt;&gt;"",Schülerdaten!S787&lt;&gt;""),Schülerdaten!S787,"")</f>
        <v/>
      </c>
      <c r="V784" s="148" t="str">
        <f>IF(AND(A784&lt;&gt;"",Schülerdaten!T787&lt;&gt;""),Schülerdaten!T787,"")</f>
        <v/>
      </c>
      <c r="W784" s="148" t="str">
        <f>IF(AND(A784&lt;&gt;"",Schülerdaten!U787&lt;&gt;""),Schülerdaten!U787,"")</f>
        <v/>
      </c>
      <c r="X784" s="148" t="str">
        <f>IF(AND(A784&lt;&gt;"",Schülerdaten!V787&lt;&gt;""),Schülerdaten!V787,"")</f>
        <v/>
      </c>
      <c r="Y784" s="148" t="str">
        <f>IF(AND(A784&lt;&gt;"",Schülerdaten!W787&lt;&gt;""),Schülerdaten!W787,"")</f>
        <v/>
      </c>
      <c r="Z784" s="148" t="str">
        <f>IF(AND(A784&lt;&gt;"",Schülerdaten!X787&lt;&gt;""),Schülerdaten!X787,"")</f>
        <v/>
      </c>
    </row>
    <row r="785" spans="1:26" x14ac:dyDescent="0.2">
      <c r="A785" s="146" t="str">
        <f>IF(OR(Schülerdaten!$C788&lt;&gt;""),Schülerdaten!A788,"")</f>
        <v/>
      </c>
      <c r="B785" s="146" t="str">
        <f>IF(A785&lt;&gt;"",Schülerdaten!B788,"")</f>
        <v/>
      </c>
      <c r="C785" s="146" t="str">
        <f>IF(AND(A785&lt;&gt;"",Schülerdaten!F788&lt;&gt;""),IF(INDEX(codeclint,MATCH(Schülerdaten!F788,libclint,0))&lt;&gt;"",INDEX(codeclint,MATCH(Schülerdaten!F788,libclint,0)),""),"")</f>
        <v/>
      </c>
      <c r="D785" s="146" t="str">
        <f t="shared" si="36"/>
        <v/>
      </c>
      <c r="E785" s="146" t="str">
        <f>IF(A785&lt;&gt;"",IF(Schülerdaten!G788&lt;&gt;"",IF(Schülerdaten!AB788&lt;&gt;"",IF(Schülerdaten!G788="LOC.ID",CONCATENATE("LOC.",Schülerdaten!AU$5),Schülerdaten!G788),""),""),"")</f>
        <v/>
      </c>
      <c r="F785" s="146" t="str">
        <f>IF(A785&lt;&gt;"",IF(Schülerdaten!H788&lt;&gt;"",Schülerdaten!H788,""),"")</f>
        <v/>
      </c>
      <c r="G785" s="146" t="str">
        <f>IF(AND(A785&lt;&gt;"",Schülerdaten!AC788&lt;&gt;""),IF(Schülerdaten!AC788=TRUE,INDEX(codesex,MATCH(Schülerdaten!I788,libsex,0)),Schülerdaten!I788),"")</f>
        <v/>
      </c>
      <c r="H785" s="147" t="str">
        <f>IF(A785&lt;&gt;"",IF(Schülerdaten!J788&lt;&gt;"",Schülerdaten!J788,""),"")</f>
        <v/>
      </c>
      <c r="I785" s="148" t="str">
        <f>IF(AND(A785&lt;&gt;"",Schülerdaten!AE788&lt;&gt;""),IF(Schülerdaten!AE788=TRUE,INDEX(codenat,MATCH(Schülerdaten!K788,libnat,0)),Schülerdaten!K788),"")</f>
        <v/>
      </c>
      <c r="J785" s="148" t="str">
        <f>IF(AND(A785&lt;&gt;"",Schülerdaten!AF788&lt;&gt;""),IF(Schülerdaten!AF788=TRUE,INDEX(codelangue,MATCH(Schülerdaten!L788,liblangue,0)),Schülerdaten!L788),"")</f>
        <v/>
      </c>
      <c r="K785" s="148" t="str">
        <f>IF(AND(A785&lt;&gt;"",Schülerdaten!AH788&lt;&gt;""),IF(Schülerdaten!AH788=TRUE,IF(INDEX(codegem,MATCH(Schülerdaten!M788,libgem,0))&lt;8000,INDEX(codegem,MATCH(Schülerdaten!M788,libgem,0)),""),Schülerdaten!M788),"")</f>
        <v/>
      </c>
      <c r="L785" s="148" t="str">
        <f>IF(AND(A785&lt;&gt;"",Schülerdaten!AH788&lt;&gt;""),IF(Schülerdaten!AH788=TRUE,INDEX(codegemhist,MATCH(Schülerdaten!M788,libgem,0)),""),"")</f>
        <v/>
      </c>
      <c r="M785" s="148" t="str">
        <f>IF(AND(A785&lt;&gt;"",Schülerdaten!AH788&lt;&gt;""),IF(Schülerdaten!AH788=TRUE,IF(INDEX(codegem,MATCH(Schülerdaten!M788,libgem,0))&gt;=8000,INDEX(codegem,MATCH(Schülerdaten!M788,libgem,0)),""),Schülerdaten!M788),"")</f>
        <v/>
      </c>
      <c r="N785" s="148" t="str">
        <f>IF(AND(A785&lt;&gt;"",Schülerdaten!AI788&lt;&gt;""),IF(Schülerdaten!AI788=TRUE,INDEX(codeschart,MATCH(Schülerdaten!N788,libschart,0)),Schülerdaten!N788),"")</f>
        <v/>
      </c>
      <c r="O785" s="148" t="str">
        <f>IF(AND(A785&lt;&gt;"",Schülerdaten!O788&lt;&gt;""),Schülerdaten!O788,"")</f>
        <v/>
      </c>
      <c r="P785" s="148" t="str">
        <f>IF(AND(A785&lt;&gt;"",Schülerdaten!AK788&lt;&gt;""),IF(Schülerdaten!AK788=TRUE,INDEX(codeform,MATCH(Schülerdaten!P788,libform,0)),Schülerdaten!P788),"")</f>
        <v/>
      </c>
      <c r="Q785" s="148" t="str">
        <f>IF(AND(A785&lt;&gt;"",Schülerdaten!AL788&lt;&gt;""),IF(Schülerdaten!AL788=TRUE,INDEX(codespe,MATCH(Schülerdaten!Q788,libspe,0)),Schülerdaten!Q788),"")</f>
        <v/>
      </c>
      <c r="R785" s="148" t="str">
        <f>IF(AND(A785&lt;&gt;"",OR(Schülerdaten!AM788&lt;&gt;"",Schülerdaten!AT788=FALSE)),IF(Schülerdaten!AM788=TRUE,INDEX(codemp1,MATCH(Schülerdaten!R788,libmp1,0)),IF(Schülerdaten!AT788=FALSE,0,Schülerdaten!R788)),"")</f>
        <v/>
      </c>
      <c r="S785" s="148" t="str">
        <f t="shared" si="37"/>
        <v/>
      </c>
      <c r="T785" s="148" t="str">
        <f t="shared" si="38"/>
        <v/>
      </c>
      <c r="U785" s="148" t="str">
        <f>IF(AND(A785&lt;&gt;"",Schülerdaten!S788&lt;&gt;""),Schülerdaten!S788,"")</f>
        <v/>
      </c>
      <c r="V785" s="148" t="str">
        <f>IF(AND(A785&lt;&gt;"",Schülerdaten!T788&lt;&gt;""),Schülerdaten!T788,"")</f>
        <v/>
      </c>
      <c r="W785" s="148" t="str">
        <f>IF(AND(A785&lt;&gt;"",Schülerdaten!U788&lt;&gt;""),Schülerdaten!U788,"")</f>
        <v/>
      </c>
      <c r="X785" s="148" t="str">
        <f>IF(AND(A785&lt;&gt;"",Schülerdaten!V788&lt;&gt;""),Schülerdaten!V788,"")</f>
        <v/>
      </c>
      <c r="Y785" s="148" t="str">
        <f>IF(AND(A785&lt;&gt;"",Schülerdaten!W788&lt;&gt;""),Schülerdaten!W788,"")</f>
        <v/>
      </c>
      <c r="Z785" s="148" t="str">
        <f>IF(AND(A785&lt;&gt;"",Schülerdaten!X788&lt;&gt;""),Schülerdaten!X788,"")</f>
        <v/>
      </c>
    </row>
    <row r="786" spans="1:26" x14ac:dyDescent="0.2">
      <c r="A786" s="146" t="str">
        <f>IF(OR(Schülerdaten!$C789&lt;&gt;""),Schülerdaten!A789,"")</f>
        <v/>
      </c>
      <c r="B786" s="146" t="str">
        <f>IF(A786&lt;&gt;"",Schülerdaten!B789,"")</f>
        <v/>
      </c>
      <c r="C786" s="146" t="str">
        <f>IF(AND(A786&lt;&gt;"",Schülerdaten!F789&lt;&gt;""),IF(INDEX(codeclint,MATCH(Schülerdaten!F789,libclint,0))&lt;&gt;"",INDEX(codeclint,MATCH(Schülerdaten!F789,libclint,0)),""),"")</f>
        <v/>
      </c>
      <c r="D786" s="146" t="str">
        <f t="shared" si="36"/>
        <v/>
      </c>
      <c r="E786" s="146" t="str">
        <f>IF(A786&lt;&gt;"",IF(Schülerdaten!G789&lt;&gt;"",IF(Schülerdaten!AB789&lt;&gt;"",IF(Schülerdaten!G789="LOC.ID",CONCATENATE("LOC.",Schülerdaten!AU$5),Schülerdaten!G789),""),""),"")</f>
        <v/>
      </c>
      <c r="F786" s="146" t="str">
        <f>IF(A786&lt;&gt;"",IF(Schülerdaten!H789&lt;&gt;"",Schülerdaten!H789,""),"")</f>
        <v/>
      </c>
      <c r="G786" s="146" t="str">
        <f>IF(AND(A786&lt;&gt;"",Schülerdaten!AC789&lt;&gt;""),IF(Schülerdaten!AC789=TRUE,INDEX(codesex,MATCH(Schülerdaten!I789,libsex,0)),Schülerdaten!I789),"")</f>
        <v/>
      </c>
      <c r="H786" s="147" t="str">
        <f>IF(A786&lt;&gt;"",IF(Schülerdaten!J789&lt;&gt;"",Schülerdaten!J789,""),"")</f>
        <v/>
      </c>
      <c r="I786" s="148" t="str">
        <f>IF(AND(A786&lt;&gt;"",Schülerdaten!AE789&lt;&gt;""),IF(Schülerdaten!AE789=TRUE,INDEX(codenat,MATCH(Schülerdaten!K789,libnat,0)),Schülerdaten!K789),"")</f>
        <v/>
      </c>
      <c r="J786" s="148" t="str">
        <f>IF(AND(A786&lt;&gt;"",Schülerdaten!AF789&lt;&gt;""),IF(Schülerdaten!AF789=TRUE,INDEX(codelangue,MATCH(Schülerdaten!L789,liblangue,0)),Schülerdaten!L789),"")</f>
        <v/>
      </c>
      <c r="K786" s="148" t="str">
        <f>IF(AND(A786&lt;&gt;"",Schülerdaten!AH789&lt;&gt;""),IF(Schülerdaten!AH789=TRUE,IF(INDEX(codegem,MATCH(Schülerdaten!M789,libgem,0))&lt;8000,INDEX(codegem,MATCH(Schülerdaten!M789,libgem,0)),""),Schülerdaten!M789),"")</f>
        <v/>
      </c>
      <c r="L786" s="148" t="str">
        <f>IF(AND(A786&lt;&gt;"",Schülerdaten!AH789&lt;&gt;""),IF(Schülerdaten!AH789=TRUE,INDEX(codegemhist,MATCH(Schülerdaten!M789,libgem,0)),""),"")</f>
        <v/>
      </c>
      <c r="M786" s="148" t="str">
        <f>IF(AND(A786&lt;&gt;"",Schülerdaten!AH789&lt;&gt;""),IF(Schülerdaten!AH789=TRUE,IF(INDEX(codegem,MATCH(Schülerdaten!M789,libgem,0))&gt;=8000,INDEX(codegem,MATCH(Schülerdaten!M789,libgem,0)),""),Schülerdaten!M789),"")</f>
        <v/>
      </c>
      <c r="N786" s="148" t="str">
        <f>IF(AND(A786&lt;&gt;"",Schülerdaten!AI789&lt;&gt;""),IF(Schülerdaten!AI789=TRUE,INDEX(codeschart,MATCH(Schülerdaten!N789,libschart,0)),Schülerdaten!N789),"")</f>
        <v/>
      </c>
      <c r="O786" s="148" t="str">
        <f>IF(AND(A786&lt;&gt;"",Schülerdaten!O789&lt;&gt;""),Schülerdaten!O789,"")</f>
        <v/>
      </c>
      <c r="P786" s="148" t="str">
        <f>IF(AND(A786&lt;&gt;"",Schülerdaten!AK789&lt;&gt;""),IF(Schülerdaten!AK789=TRUE,INDEX(codeform,MATCH(Schülerdaten!P789,libform,0)),Schülerdaten!P789),"")</f>
        <v/>
      </c>
      <c r="Q786" s="148" t="str">
        <f>IF(AND(A786&lt;&gt;"",Schülerdaten!AL789&lt;&gt;""),IF(Schülerdaten!AL789=TRUE,INDEX(codespe,MATCH(Schülerdaten!Q789,libspe,0)),Schülerdaten!Q789),"")</f>
        <v/>
      </c>
      <c r="R786" s="148" t="str">
        <f>IF(AND(A786&lt;&gt;"",OR(Schülerdaten!AM789&lt;&gt;"",Schülerdaten!AT789=FALSE)),IF(Schülerdaten!AM789=TRUE,INDEX(codemp1,MATCH(Schülerdaten!R789,libmp1,0)),IF(Schülerdaten!AT789=FALSE,0,Schülerdaten!R789)),"")</f>
        <v/>
      </c>
      <c r="S786" s="148" t="str">
        <f t="shared" si="37"/>
        <v/>
      </c>
      <c r="T786" s="148" t="str">
        <f t="shared" si="38"/>
        <v/>
      </c>
      <c r="U786" s="148" t="str">
        <f>IF(AND(A786&lt;&gt;"",Schülerdaten!S789&lt;&gt;""),Schülerdaten!S789,"")</f>
        <v/>
      </c>
      <c r="V786" s="148" t="str">
        <f>IF(AND(A786&lt;&gt;"",Schülerdaten!T789&lt;&gt;""),Schülerdaten!T789,"")</f>
        <v/>
      </c>
      <c r="W786" s="148" t="str">
        <f>IF(AND(A786&lt;&gt;"",Schülerdaten!U789&lt;&gt;""),Schülerdaten!U789,"")</f>
        <v/>
      </c>
      <c r="X786" s="148" t="str">
        <f>IF(AND(A786&lt;&gt;"",Schülerdaten!V789&lt;&gt;""),Schülerdaten!V789,"")</f>
        <v/>
      </c>
      <c r="Y786" s="148" t="str">
        <f>IF(AND(A786&lt;&gt;"",Schülerdaten!W789&lt;&gt;""),Schülerdaten!W789,"")</f>
        <v/>
      </c>
      <c r="Z786" s="148" t="str">
        <f>IF(AND(A786&lt;&gt;"",Schülerdaten!X789&lt;&gt;""),Schülerdaten!X789,"")</f>
        <v/>
      </c>
    </row>
    <row r="787" spans="1:26" x14ac:dyDescent="0.2">
      <c r="A787" s="146" t="str">
        <f>IF(OR(Schülerdaten!$C790&lt;&gt;""),Schülerdaten!A790,"")</f>
        <v/>
      </c>
      <c r="B787" s="146" t="str">
        <f>IF(A787&lt;&gt;"",Schülerdaten!B790,"")</f>
        <v/>
      </c>
      <c r="C787" s="146" t="str">
        <f>IF(AND(A787&lt;&gt;"",Schülerdaten!F790&lt;&gt;""),IF(INDEX(codeclint,MATCH(Schülerdaten!F790,libclint,0))&lt;&gt;"",INDEX(codeclint,MATCH(Schülerdaten!F790,libclint,0)),""),"")</f>
        <v/>
      </c>
      <c r="D787" s="146" t="str">
        <f t="shared" si="36"/>
        <v/>
      </c>
      <c r="E787" s="146" t="str">
        <f>IF(A787&lt;&gt;"",IF(Schülerdaten!G790&lt;&gt;"",IF(Schülerdaten!AB790&lt;&gt;"",IF(Schülerdaten!G790="LOC.ID",CONCATENATE("LOC.",Schülerdaten!AU$5),Schülerdaten!G790),""),""),"")</f>
        <v/>
      </c>
      <c r="F787" s="146" t="str">
        <f>IF(A787&lt;&gt;"",IF(Schülerdaten!H790&lt;&gt;"",Schülerdaten!H790,""),"")</f>
        <v/>
      </c>
      <c r="G787" s="146" t="str">
        <f>IF(AND(A787&lt;&gt;"",Schülerdaten!AC790&lt;&gt;""),IF(Schülerdaten!AC790=TRUE,INDEX(codesex,MATCH(Schülerdaten!I790,libsex,0)),Schülerdaten!I790),"")</f>
        <v/>
      </c>
      <c r="H787" s="147" t="str">
        <f>IF(A787&lt;&gt;"",IF(Schülerdaten!J790&lt;&gt;"",Schülerdaten!J790,""),"")</f>
        <v/>
      </c>
      <c r="I787" s="148" t="str">
        <f>IF(AND(A787&lt;&gt;"",Schülerdaten!AE790&lt;&gt;""),IF(Schülerdaten!AE790=TRUE,INDEX(codenat,MATCH(Schülerdaten!K790,libnat,0)),Schülerdaten!K790),"")</f>
        <v/>
      </c>
      <c r="J787" s="148" t="str">
        <f>IF(AND(A787&lt;&gt;"",Schülerdaten!AF790&lt;&gt;""),IF(Schülerdaten!AF790=TRUE,INDEX(codelangue,MATCH(Schülerdaten!L790,liblangue,0)),Schülerdaten!L790),"")</f>
        <v/>
      </c>
      <c r="K787" s="148" t="str">
        <f>IF(AND(A787&lt;&gt;"",Schülerdaten!AH790&lt;&gt;""),IF(Schülerdaten!AH790=TRUE,IF(INDEX(codegem,MATCH(Schülerdaten!M790,libgem,0))&lt;8000,INDEX(codegem,MATCH(Schülerdaten!M790,libgem,0)),""),Schülerdaten!M790),"")</f>
        <v/>
      </c>
      <c r="L787" s="148" t="str">
        <f>IF(AND(A787&lt;&gt;"",Schülerdaten!AH790&lt;&gt;""),IF(Schülerdaten!AH790=TRUE,INDEX(codegemhist,MATCH(Schülerdaten!M790,libgem,0)),""),"")</f>
        <v/>
      </c>
      <c r="M787" s="148" t="str">
        <f>IF(AND(A787&lt;&gt;"",Schülerdaten!AH790&lt;&gt;""),IF(Schülerdaten!AH790=TRUE,IF(INDEX(codegem,MATCH(Schülerdaten!M790,libgem,0))&gt;=8000,INDEX(codegem,MATCH(Schülerdaten!M790,libgem,0)),""),Schülerdaten!M790),"")</f>
        <v/>
      </c>
      <c r="N787" s="148" t="str">
        <f>IF(AND(A787&lt;&gt;"",Schülerdaten!AI790&lt;&gt;""),IF(Schülerdaten!AI790=TRUE,INDEX(codeschart,MATCH(Schülerdaten!N790,libschart,0)),Schülerdaten!N790),"")</f>
        <v/>
      </c>
      <c r="O787" s="148" t="str">
        <f>IF(AND(A787&lt;&gt;"",Schülerdaten!O790&lt;&gt;""),Schülerdaten!O790,"")</f>
        <v/>
      </c>
      <c r="P787" s="148" t="str">
        <f>IF(AND(A787&lt;&gt;"",Schülerdaten!AK790&lt;&gt;""),IF(Schülerdaten!AK790=TRUE,INDEX(codeform,MATCH(Schülerdaten!P790,libform,0)),Schülerdaten!P790),"")</f>
        <v/>
      </c>
      <c r="Q787" s="148" t="str">
        <f>IF(AND(A787&lt;&gt;"",Schülerdaten!AL790&lt;&gt;""),IF(Schülerdaten!AL790=TRUE,INDEX(codespe,MATCH(Schülerdaten!Q790,libspe,0)),Schülerdaten!Q790),"")</f>
        <v/>
      </c>
      <c r="R787" s="148" t="str">
        <f>IF(AND(A787&lt;&gt;"",OR(Schülerdaten!AM790&lt;&gt;"",Schülerdaten!AT790=FALSE)),IF(Schülerdaten!AM790=TRUE,INDEX(codemp1,MATCH(Schülerdaten!R790,libmp1,0)),IF(Schülerdaten!AT790=FALSE,0,Schülerdaten!R790)),"")</f>
        <v/>
      </c>
      <c r="S787" s="148" t="str">
        <f t="shared" si="37"/>
        <v/>
      </c>
      <c r="T787" s="148" t="str">
        <f t="shared" si="38"/>
        <v/>
      </c>
      <c r="U787" s="148" t="str">
        <f>IF(AND(A787&lt;&gt;"",Schülerdaten!S790&lt;&gt;""),Schülerdaten!S790,"")</f>
        <v/>
      </c>
      <c r="V787" s="148" t="str">
        <f>IF(AND(A787&lt;&gt;"",Schülerdaten!T790&lt;&gt;""),Schülerdaten!T790,"")</f>
        <v/>
      </c>
      <c r="W787" s="148" t="str">
        <f>IF(AND(A787&lt;&gt;"",Schülerdaten!U790&lt;&gt;""),Schülerdaten!U790,"")</f>
        <v/>
      </c>
      <c r="X787" s="148" t="str">
        <f>IF(AND(A787&lt;&gt;"",Schülerdaten!V790&lt;&gt;""),Schülerdaten!V790,"")</f>
        <v/>
      </c>
      <c r="Y787" s="148" t="str">
        <f>IF(AND(A787&lt;&gt;"",Schülerdaten!W790&lt;&gt;""),Schülerdaten!W790,"")</f>
        <v/>
      </c>
      <c r="Z787" s="148" t="str">
        <f>IF(AND(A787&lt;&gt;"",Schülerdaten!X790&lt;&gt;""),Schülerdaten!X790,"")</f>
        <v/>
      </c>
    </row>
    <row r="788" spans="1:26" x14ac:dyDescent="0.2">
      <c r="A788" s="146" t="str">
        <f>IF(OR(Schülerdaten!$C791&lt;&gt;""),Schülerdaten!A791,"")</f>
        <v/>
      </c>
      <c r="B788" s="146" t="str">
        <f>IF(A788&lt;&gt;"",Schülerdaten!B791,"")</f>
        <v/>
      </c>
      <c r="C788" s="146" t="str">
        <f>IF(AND(A788&lt;&gt;"",Schülerdaten!F791&lt;&gt;""),IF(INDEX(codeclint,MATCH(Schülerdaten!F791,libclint,0))&lt;&gt;"",INDEX(codeclint,MATCH(Schülerdaten!F791,libclint,0)),""),"")</f>
        <v/>
      </c>
      <c r="D788" s="146" t="str">
        <f t="shared" si="36"/>
        <v/>
      </c>
      <c r="E788" s="146" t="str">
        <f>IF(A788&lt;&gt;"",IF(Schülerdaten!G791&lt;&gt;"",IF(Schülerdaten!AB791&lt;&gt;"",IF(Schülerdaten!G791="LOC.ID",CONCATENATE("LOC.",Schülerdaten!AU$5),Schülerdaten!G791),""),""),"")</f>
        <v/>
      </c>
      <c r="F788" s="146" t="str">
        <f>IF(A788&lt;&gt;"",IF(Schülerdaten!H791&lt;&gt;"",Schülerdaten!H791,""),"")</f>
        <v/>
      </c>
      <c r="G788" s="146" t="str">
        <f>IF(AND(A788&lt;&gt;"",Schülerdaten!AC791&lt;&gt;""),IF(Schülerdaten!AC791=TRUE,INDEX(codesex,MATCH(Schülerdaten!I791,libsex,0)),Schülerdaten!I791),"")</f>
        <v/>
      </c>
      <c r="H788" s="147" t="str">
        <f>IF(A788&lt;&gt;"",IF(Schülerdaten!J791&lt;&gt;"",Schülerdaten!J791,""),"")</f>
        <v/>
      </c>
      <c r="I788" s="148" t="str">
        <f>IF(AND(A788&lt;&gt;"",Schülerdaten!AE791&lt;&gt;""),IF(Schülerdaten!AE791=TRUE,INDEX(codenat,MATCH(Schülerdaten!K791,libnat,0)),Schülerdaten!K791),"")</f>
        <v/>
      </c>
      <c r="J788" s="148" t="str">
        <f>IF(AND(A788&lt;&gt;"",Schülerdaten!AF791&lt;&gt;""),IF(Schülerdaten!AF791=TRUE,INDEX(codelangue,MATCH(Schülerdaten!L791,liblangue,0)),Schülerdaten!L791),"")</f>
        <v/>
      </c>
      <c r="K788" s="148" t="str">
        <f>IF(AND(A788&lt;&gt;"",Schülerdaten!AH791&lt;&gt;""),IF(Schülerdaten!AH791=TRUE,IF(INDEX(codegem,MATCH(Schülerdaten!M791,libgem,0))&lt;8000,INDEX(codegem,MATCH(Schülerdaten!M791,libgem,0)),""),Schülerdaten!M791),"")</f>
        <v/>
      </c>
      <c r="L788" s="148" t="str">
        <f>IF(AND(A788&lt;&gt;"",Schülerdaten!AH791&lt;&gt;""),IF(Schülerdaten!AH791=TRUE,INDEX(codegemhist,MATCH(Schülerdaten!M791,libgem,0)),""),"")</f>
        <v/>
      </c>
      <c r="M788" s="148" t="str">
        <f>IF(AND(A788&lt;&gt;"",Schülerdaten!AH791&lt;&gt;""),IF(Schülerdaten!AH791=TRUE,IF(INDEX(codegem,MATCH(Schülerdaten!M791,libgem,0))&gt;=8000,INDEX(codegem,MATCH(Schülerdaten!M791,libgem,0)),""),Schülerdaten!M791),"")</f>
        <v/>
      </c>
      <c r="N788" s="148" t="str">
        <f>IF(AND(A788&lt;&gt;"",Schülerdaten!AI791&lt;&gt;""),IF(Schülerdaten!AI791=TRUE,INDEX(codeschart,MATCH(Schülerdaten!N791,libschart,0)),Schülerdaten!N791),"")</f>
        <v/>
      </c>
      <c r="O788" s="148" t="str">
        <f>IF(AND(A788&lt;&gt;"",Schülerdaten!O791&lt;&gt;""),Schülerdaten!O791,"")</f>
        <v/>
      </c>
      <c r="P788" s="148" t="str">
        <f>IF(AND(A788&lt;&gt;"",Schülerdaten!AK791&lt;&gt;""),IF(Schülerdaten!AK791=TRUE,INDEX(codeform,MATCH(Schülerdaten!P791,libform,0)),Schülerdaten!P791),"")</f>
        <v/>
      </c>
      <c r="Q788" s="148" t="str">
        <f>IF(AND(A788&lt;&gt;"",Schülerdaten!AL791&lt;&gt;""),IF(Schülerdaten!AL791=TRUE,INDEX(codespe,MATCH(Schülerdaten!Q791,libspe,0)),Schülerdaten!Q791),"")</f>
        <v/>
      </c>
      <c r="R788" s="148" t="str">
        <f>IF(AND(A788&lt;&gt;"",OR(Schülerdaten!AM791&lt;&gt;"",Schülerdaten!AT791=FALSE)),IF(Schülerdaten!AM791=TRUE,INDEX(codemp1,MATCH(Schülerdaten!R791,libmp1,0)),IF(Schülerdaten!AT791=FALSE,0,Schülerdaten!R791)),"")</f>
        <v/>
      </c>
      <c r="S788" s="148" t="str">
        <f t="shared" si="37"/>
        <v/>
      </c>
      <c r="T788" s="148" t="str">
        <f t="shared" si="38"/>
        <v/>
      </c>
      <c r="U788" s="148" t="str">
        <f>IF(AND(A788&lt;&gt;"",Schülerdaten!S791&lt;&gt;""),Schülerdaten!S791,"")</f>
        <v/>
      </c>
      <c r="V788" s="148" t="str">
        <f>IF(AND(A788&lt;&gt;"",Schülerdaten!T791&lt;&gt;""),Schülerdaten!T791,"")</f>
        <v/>
      </c>
      <c r="W788" s="148" t="str">
        <f>IF(AND(A788&lt;&gt;"",Schülerdaten!U791&lt;&gt;""),Schülerdaten!U791,"")</f>
        <v/>
      </c>
      <c r="X788" s="148" t="str">
        <f>IF(AND(A788&lt;&gt;"",Schülerdaten!V791&lt;&gt;""),Schülerdaten!V791,"")</f>
        <v/>
      </c>
      <c r="Y788" s="148" t="str">
        <f>IF(AND(A788&lt;&gt;"",Schülerdaten!W791&lt;&gt;""),Schülerdaten!W791,"")</f>
        <v/>
      </c>
      <c r="Z788" s="148" t="str">
        <f>IF(AND(A788&lt;&gt;"",Schülerdaten!X791&lt;&gt;""),Schülerdaten!X791,"")</f>
        <v/>
      </c>
    </row>
    <row r="789" spans="1:26" x14ac:dyDescent="0.2">
      <c r="A789" s="146" t="str">
        <f>IF(OR(Schülerdaten!$C792&lt;&gt;""),Schülerdaten!A792,"")</f>
        <v/>
      </c>
      <c r="B789" s="146" t="str">
        <f>IF(A789&lt;&gt;"",Schülerdaten!B792,"")</f>
        <v/>
      </c>
      <c r="C789" s="146" t="str">
        <f>IF(AND(A789&lt;&gt;"",Schülerdaten!F792&lt;&gt;""),IF(INDEX(codeclint,MATCH(Schülerdaten!F792,libclint,0))&lt;&gt;"",INDEX(codeclint,MATCH(Schülerdaten!F792,libclint,0)),""),"")</f>
        <v/>
      </c>
      <c r="D789" s="146" t="str">
        <f t="shared" si="36"/>
        <v/>
      </c>
      <c r="E789" s="146" t="str">
        <f>IF(A789&lt;&gt;"",IF(Schülerdaten!G792&lt;&gt;"",IF(Schülerdaten!AB792&lt;&gt;"",IF(Schülerdaten!G792="LOC.ID",CONCATENATE("LOC.",Schülerdaten!AU$5),Schülerdaten!G792),""),""),"")</f>
        <v/>
      </c>
      <c r="F789" s="146" t="str">
        <f>IF(A789&lt;&gt;"",IF(Schülerdaten!H792&lt;&gt;"",Schülerdaten!H792,""),"")</f>
        <v/>
      </c>
      <c r="G789" s="146" t="str">
        <f>IF(AND(A789&lt;&gt;"",Schülerdaten!AC792&lt;&gt;""),IF(Schülerdaten!AC792=TRUE,INDEX(codesex,MATCH(Schülerdaten!I792,libsex,0)),Schülerdaten!I792),"")</f>
        <v/>
      </c>
      <c r="H789" s="147" t="str">
        <f>IF(A789&lt;&gt;"",IF(Schülerdaten!J792&lt;&gt;"",Schülerdaten!J792,""),"")</f>
        <v/>
      </c>
      <c r="I789" s="148" t="str">
        <f>IF(AND(A789&lt;&gt;"",Schülerdaten!AE792&lt;&gt;""),IF(Schülerdaten!AE792=TRUE,INDEX(codenat,MATCH(Schülerdaten!K792,libnat,0)),Schülerdaten!K792),"")</f>
        <v/>
      </c>
      <c r="J789" s="148" t="str">
        <f>IF(AND(A789&lt;&gt;"",Schülerdaten!AF792&lt;&gt;""),IF(Schülerdaten!AF792=TRUE,INDEX(codelangue,MATCH(Schülerdaten!L792,liblangue,0)),Schülerdaten!L792),"")</f>
        <v/>
      </c>
      <c r="K789" s="148" t="str">
        <f>IF(AND(A789&lt;&gt;"",Schülerdaten!AH792&lt;&gt;""),IF(Schülerdaten!AH792=TRUE,IF(INDEX(codegem,MATCH(Schülerdaten!M792,libgem,0))&lt;8000,INDEX(codegem,MATCH(Schülerdaten!M792,libgem,0)),""),Schülerdaten!M792),"")</f>
        <v/>
      </c>
      <c r="L789" s="148" t="str">
        <f>IF(AND(A789&lt;&gt;"",Schülerdaten!AH792&lt;&gt;""),IF(Schülerdaten!AH792=TRUE,INDEX(codegemhist,MATCH(Schülerdaten!M792,libgem,0)),""),"")</f>
        <v/>
      </c>
      <c r="M789" s="148" t="str">
        <f>IF(AND(A789&lt;&gt;"",Schülerdaten!AH792&lt;&gt;""),IF(Schülerdaten!AH792=TRUE,IF(INDEX(codegem,MATCH(Schülerdaten!M792,libgem,0))&gt;=8000,INDEX(codegem,MATCH(Schülerdaten!M792,libgem,0)),""),Schülerdaten!M792),"")</f>
        <v/>
      </c>
      <c r="N789" s="148" t="str">
        <f>IF(AND(A789&lt;&gt;"",Schülerdaten!AI792&lt;&gt;""),IF(Schülerdaten!AI792=TRUE,INDEX(codeschart,MATCH(Schülerdaten!N792,libschart,0)),Schülerdaten!N792),"")</f>
        <v/>
      </c>
      <c r="O789" s="148" t="str">
        <f>IF(AND(A789&lt;&gt;"",Schülerdaten!O792&lt;&gt;""),Schülerdaten!O792,"")</f>
        <v/>
      </c>
      <c r="P789" s="148" t="str">
        <f>IF(AND(A789&lt;&gt;"",Schülerdaten!AK792&lt;&gt;""),IF(Schülerdaten!AK792=TRUE,INDEX(codeform,MATCH(Schülerdaten!P792,libform,0)),Schülerdaten!P792),"")</f>
        <v/>
      </c>
      <c r="Q789" s="148" t="str">
        <f>IF(AND(A789&lt;&gt;"",Schülerdaten!AL792&lt;&gt;""),IF(Schülerdaten!AL792=TRUE,INDEX(codespe,MATCH(Schülerdaten!Q792,libspe,0)),Schülerdaten!Q792),"")</f>
        <v/>
      </c>
      <c r="R789" s="148" t="str">
        <f>IF(AND(A789&lt;&gt;"",OR(Schülerdaten!AM792&lt;&gt;"",Schülerdaten!AT792=FALSE)),IF(Schülerdaten!AM792=TRUE,INDEX(codemp1,MATCH(Schülerdaten!R792,libmp1,0)),IF(Schülerdaten!AT792=FALSE,0,Schülerdaten!R792)),"")</f>
        <v/>
      </c>
      <c r="S789" s="148" t="str">
        <f t="shared" si="37"/>
        <v/>
      </c>
      <c r="T789" s="148" t="str">
        <f t="shared" si="38"/>
        <v/>
      </c>
      <c r="U789" s="148" t="str">
        <f>IF(AND(A789&lt;&gt;"",Schülerdaten!S792&lt;&gt;""),Schülerdaten!S792,"")</f>
        <v/>
      </c>
      <c r="V789" s="148" t="str">
        <f>IF(AND(A789&lt;&gt;"",Schülerdaten!T792&lt;&gt;""),Schülerdaten!T792,"")</f>
        <v/>
      </c>
      <c r="W789" s="148" t="str">
        <f>IF(AND(A789&lt;&gt;"",Schülerdaten!U792&lt;&gt;""),Schülerdaten!U792,"")</f>
        <v/>
      </c>
      <c r="X789" s="148" t="str">
        <f>IF(AND(A789&lt;&gt;"",Schülerdaten!V792&lt;&gt;""),Schülerdaten!V792,"")</f>
        <v/>
      </c>
      <c r="Y789" s="148" t="str">
        <f>IF(AND(A789&lt;&gt;"",Schülerdaten!W792&lt;&gt;""),Schülerdaten!W792,"")</f>
        <v/>
      </c>
      <c r="Z789" s="148" t="str">
        <f>IF(AND(A789&lt;&gt;"",Schülerdaten!X792&lt;&gt;""),Schülerdaten!X792,"")</f>
        <v/>
      </c>
    </row>
    <row r="790" spans="1:26" x14ac:dyDescent="0.2">
      <c r="A790" s="146" t="str">
        <f>IF(OR(Schülerdaten!$C793&lt;&gt;""),Schülerdaten!A793,"")</f>
        <v/>
      </c>
      <c r="B790" s="146" t="str">
        <f>IF(A790&lt;&gt;"",Schülerdaten!B793,"")</f>
        <v/>
      </c>
      <c r="C790" s="146" t="str">
        <f>IF(AND(A790&lt;&gt;"",Schülerdaten!F793&lt;&gt;""),IF(INDEX(codeclint,MATCH(Schülerdaten!F793,libclint,0))&lt;&gt;"",INDEX(codeclint,MATCH(Schülerdaten!F793,libclint,0)),""),"")</f>
        <v/>
      </c>
      <c r="D790" s="146" t="str">
        <f t="shared" si="36"/>
        <v/>
      </c>
      <c r="E790" s="146" t="str">
        <f>IF(A790&lt;&gt;"",IF(Schülerdaten!G793&lt;&gt;"",IF(Schülerdaten!AB793&lt;&gt;"",IF(Schülerdaten!G793="LOC.ID",CONCATENATE("LOC.",Schülerdaten!AU$5),Schülerdaten!G793),""),""),"")</f>
        <v/>
      </c>
      <c r="F790" s="146" t="str">
        <f>IF(A790&lt;&gt;"",IF(Schülerdaten!H793&lt;&gt;"",Schülerdaten!H793,""),"")</f>
        <v/>
      </c>
      <c r="G790" s="146" t="str">
        <f>IF(AND(A790&lt;&gt;"",Schülerdaten!AC793&lt;&gt;""),IF(Schülerdaten!AC793=TRUE,INDEX(codesex,MATCH(Schülerdaten!I793,libsex,0)),Schülerdaten!I793),"")</f>
        <v/>
      </c>
      <c r="H790" s="147" t="str">
        <f>IF(A790&lt;&gt;"",IF(Schülerdaten!J793&lt;&gt;"",Schülerdaten!J793,""),"")</f>
        <v/>
      </c>
      <c r="I790" s="148" t="str">
        <f>IF(AND(A790&lt;&gt;"",Schülerdaten!AE793&lt;&gt;""),IF(Schülerdaten!AE793=TRUE,INDEX(codenat,MATCH(Schülerdaten!K793,libnat,0)),Schülerdaten!K793),"")</f>
        <v/>
      </c>
      <c r="J790" s="148" t="str">
        <f>IF(AND(A790&lt;&gt;"",Schülerdaten!AF793&lt;&gt;""),IF(Schülerdaten!AF793=TRUE,INDEX(codelangue,MATCH(Schülerdaten!L793,liblangue,0)),Schülerdaten!L793),"")</f>
        <v/>
      </c>
      <c r="K790" s="148" t="str">
        <f>IF(AND(A790&lt;&gt;"",Schülerdaten!AH793&lt;&gt;""),IF(Schülerdaten!AH793=TRUE,IF(INDEX(codegem,MATCH(Schülerdaten!M793,libgem,0))&lt;8000,INDEX(codegem,MATCH(Schülerdaten!M793,libgem,0)),""),Schülerdaten!M793),"")</f>
        <v/>
      </c>
      <c r="L790" s="148" t="str">
        <f>IF(AND(A790&lt;&gt;"",Schülerdaten!AH793&lt;&gt;""),IF(Schülerdaten!AH793=TRUE,INDEX(codegemhist,MATCH(Schülerdaten!M793,libgem,0)),""),"")</f>
        <v/>
      </c>
      <c r="M790" s="148" t="str">
        <f>IF(AND(A790&lt;&gt;"",Schülerdaten!AH793&lt;&gt;""),IF(Schülerdaten!AH793=TRUE,IF(INDEX(codegem,MATCH(Schülerdaten!M793,libgem,0))&gt;=8000,INDEX(codegem,MATCH(Schülerdaten!M793,libgem,0)),""),Schülerdaten!M793),"")</f>
        <v/>
      </c>
      <c r="N790" s="148" t="str">
        <f>IF(AND(A790&lt;&gt;"",Schülerdaten!AI793&lt;&gt;""),IF(Schülerdaten!AI793=TRUE,INDEX(codeschart,MATCH(Schülerdaten!N793,libschart,0)),Schülerdaten!N793),"")</f>
        <v/>
      </c>
      <c r="O790" s="148" t="str">
        <f>IF(AND(A790&lt;&gt;"",Schülerdaten!O793&lt;&gt;""),Schülerdaten!O793,"")</f>
        <v/>
      </c>
      <c r="P790" s="148" t="str">
        <f>IF(AND(A790&lt;&gt;"",Schülerdaten!AK793&lt;&gt;""),IF(Schülerdaten!AK793=TRUE,INDEX(codeform,MATCH(Schülerdaten!P793,libform,0)),Schülerdaten!P793),"")</f>
        <v/>
      </c>
      <c r="Q790" s="148" t="str">
        <f>IF(AND(A790&lt;&gt;"",Schülerdaten!AL793&lt;&gt;""),IF(Schülerdaten!AL793=TRUE,INDEX(codespe,MATCH(Schülerdaten!Q793,libspe,0)),Schülerdaten!Q793),"")</f>
        <v/>
      </c>
      <c r="R790" s="148" t="str">
        <f>IF(AND(A790&lt;&gt;"",OR(Schülerdaten!AM793&lt;&gt;"",Schülerdaten!AT793=FALSE)),IF(Schülerdaten!AM793=TRUE,INDEX(codemp1,MATCH(Schülerdaten!R793,libmp1,0)),IF(Schülerdaten!AT793=FALSE,0,Schülerdaten!R793)),"")</f>
        <v/>
      </c>
      <c r="S790" s="148" t="str">
        <f t="shared" si="37"/>
        <v/>
      </c>
      <c r="T790" s="148" t="str">
        <f t="shared" si="38"/>
        <v/>
      </c>
      <c r="U790" s="148" t="str">
        <f>IF(AND(A790&lt;&gt;"",Schülerdaten!S793&lt;&gt;""),Schülerdaten!S793,"")</f>
        <v/>
      </c>
      <c r="V790" s="148" t="str">
        <f>IF(AND(A790&lt;&gt;"",Schülerdaten!T793&lt;&gt;""),Schülerdaten!T793,"")</f>
        <v/>
      </c>
      <c r="W790" s="148" t="str">
        <f>IF(AND(A790&lt;&gt;"",Schülerdaten!U793&lt;&gt;""),Schülerdaten!U793,"")</f>
        <v/>
      </c>
      <c r="X790" s="148" t="str">
        <f>IF(AND(A790&lt;&gt;"",Schülerdaten!V793&lt;&gt;""),Schülerdaten!V793,"")</f>
        <v/>
      </c>
      <c r="Y790" s="148" t="str">
        <f>IF(AND(A790&lt;&gt;"",Schülerdaten!W793&lt;&gt;""),Schülerdaten!W793,"")</f>
        <v/>
      </c>
      <c r="Z790" s="148" t="str">
        <f>IF(AND(A790&lt;&gt;"",Schülerdaten!X793&lt;&gt;""),Schülerdaten!X793,"")</f>
        <v/>
      </c>
    </row>
    <row r="791" spans="1:26" x14ac:dyDescent="0.2">
      <c r="A791" s="146" t="str">
        <f>IF(OR(Schülerdaten!$C794&lt;&gt;""),Schülerdaten!A794,"")</f>
        <v/>
      </c>
      <c r="B791" s="146" t="str">
        <f>IF(A791&lt;&gt;"",Schülerdaten!B794,"")</f>
        <v/>
      </c>
      <c r="C791" s="146" t="str">
        <f>IF(AND(A791&lt;&gt;"",Schülerdaten!F794&lt;&gt;""),IF(INDEX(codeclint,MATCH(Schülerdaten!F794,libclint,0))&lt;&gt;"",INDEX(codeclint,MATCH(Schülerdaten!F794,libclint,0)),""),"")</f>
        <v/>
      </c>
      <c r="D791" s="146" t="str">
        <f t="shared" si="36"/>
        <v/>
      </c>
      <c r="E791" s="146" t="str">
        <f>IF(A791&lt;&gt;"",IF(Schülerdaten!G794&lt;&gt;"",IF(Schülerdaten!AB794&lt;&gt;"",IF(Schülerdaten!G794="LOC.ID",CONCATENATE("LOC.",Schülerdaten!AU$5),Schülerdaten!G794),""),""),"")</f>
        <v/>
      </c>
      <c r="F791" s="146" t="str">
        <f>IF(A791&lt;&gt;"",IF(Schülerdaten!H794&lt;&gt;"",Schülerdaten!H794,""),"")</f>
        <v/>
      </c>
      <c r="G791" s="146" t="str">
        <f>IF(AND(A791&lt;&gt;"",Schülerdaten!AC794&lt;&gt;""),IF(Schülerdaten!AC794=TRUE,INDEX(codesex,MATCH(Schülerdaten!I794,libsex,0)),Schülerdaten!I794),"")</f>
        <v/>
      </c>
      <c r="H791" s="147" t="str">
        <f>IF(A791&lt;&gt;"",IF(Schülerdaten!J794&lt;&gt;"",Schülerdaten!J794,""),"")</f>
        <v/>
      </c>
      <c r="I791" s="148" t="str">
        <f>IF(AND(A791&lt;&gt;"",Schülerdaten!AE794&lt;&gt;""),IF(Schülerdaten!AE794=TRUE,INDEX(codenat,MATCH(Schülerdaten!K794,libnat,0)),Schülerdaten!K794),"")</f>
        <v/>
      </c>
      <c r="J791" s="148" t="str">
        <f>IF(AND(A791&lt;&gt;"",Schülerdaten!AF794&lt;&gt;""),IF(Schülerdaten!AF794=TRUE,INDEX(codelangue,MATCH(Schülerdaten!L794,liblangue,0)),Schülerdaten!L794),"")</f>
        <v/>
      </c>
      <c r="K791" s="148" t="str">
        <f>IF(AND(A791&lt;&gt;"",Schülerdaten!AH794&lt;&gt;""),IF(Schülerdaten!AH794=TRUE,IF(INDEX(codegem,MATCH(Schülerdaten!M794,libgem,0))&lt;8000,INDEX(codegem,MATCH(Schülerdaten!M794,libgem,0)),""),Schülerdaten!M794),"")</f>
        <v/>
      </c>
      <c r="L791" s="148" t="str">
        <f>IF(AND(A791&lt;&gt;"",Schülerdaten!AH794&lt;&gt;""),IF(Schülerdaten!AH794=TRUE,INDEX(codegemhist,MATCH(Schülerdaten!M794,libgem,0)),""),"")</f>
        <v/>
      </c>
      <c r="M791" s="148" t="str">
        <f>IF(AND(A791&lt;&gt;"",Schülerdaten!AH794&lt;&gt;""),IF(Schülerdaten!AH794=TRUE,IF(INDEX(codegem,MATCH(Schülerdaten!M794,libgem,0))&gt;=8000,INDEX(codegem,MATCH(Schülerdaten!M794,libgem,0)),""),Schülerdaten!M794),"")</f>
        <v/>
      </c>
      <c r="N791" s="148" t="str">
        <f>IF(AND(A791&lt;&gt;"",Schülerdaten!AI794&lt;&gt;""),IF(Schülerdaten!AI794=TRUE,INDEX(codeschart,MATCH(Schülerdaten!N794,libschart,0)),Schülerdaten!N794),"")</f>
        <v/>
      </c>
      <c r="O791" s="148" t="str">
        <f>IF(AND(A791&lt;&gt;"",Schülerdaten!O794&lt;&gt;""),Schülerdaten!O794,"")</f>
        <v/>
      </c>
      <c r="P791" s="148" t="str">
        <f>IF(AND(A791&lt;&gt;"",Schülerdaten!AK794&lt;&gt;""),IF(Schülerdaten!AK794=TRUE,INDEX(codeform,MATCH(Schülerdaten!P794,libform,0)),Schülerdaten!P794),"")</f>
        <v/>
      </c>
      <c r="Q791" s="148" t="str">
        <f>IF(AND(A791&lt;&gt;"",Schülerdaten!AL794&lt;&gt;""),IF(Schülerdaten!AL794=TRUE,INDEX(codespe,MATCH(Schülerdaten!Q794,libspe,0)),Schülerdaten!Q794),"")</f>
        <v/>
      </c>
      <c r="R791" s="148" t="str">
        <f>IF(AND(A791&lt;&gt;"",OR(Schülerdaten!AM794&lt;&gt;"",Schülerdaten!AT794=FALSE)),IF(Schülerdaten!AM794=TRUE,INDEX(codemp1,MATCH(Schülerdaten!R794,libmp1,0)),IF(Schülerdaten!AT794=FALSE,0,Schülerdaten!R794)),"")</f>
        <v/>
      </c>
      <c r="S791" s="148" t="str">
        <f t="shared" si="37"/>
        <v/>
      </c>
      <c r="T791" s="148" t="str">
        <f t="shared" si="38"/>
        <v/>
      </c>
      <c r="U791" s="148" t="str">
        <f>IF(AND(A791&lt;&gt;"",Schülerdaten!S794&lt;&gt;""),Schülerdaten!S794,"")</f>
        <v/>
      </c>
      <c r="V791" s="148" t="str">
        <f>IF(AND(A791&lt;&gt;"",Schülerdaten!T794&lt;&gt;""),Schülerdaten!T794,"")</f>
        <v/>
      </c>
      <c r="W791" s="148" t="str">
        <f>IF(AND(A791&lt;&gt;"",Schülerdaten!U794&lt;&gt;""),Schülerdaten!U794,"")</f>
        <v/>
      </c>
      <c r="X791" s="148" t="str">
        <f>IF(AND(A791&lt;&gt;"",Schülerdaten!V794&lt;&gt;""),Schülerdaten!V794,"")</f>
        <v/>
      </c>
      <c r="Y791" s="148" t="str">
        <f>IF(AND(A791&lt;&gt;"",Schülerdaten!W794&lt;&gt;""),Schülerdaten!W794,"")</f>
        <v/>
      </c>
      <c r="Z791" s="148" t="str">
        <f>IF(AND(A791&lt;&gt;"",Schülerdaten!X794&lt;&gt;""),Schülerdaten!X794,"")</f>
        <v/>
      </c>
    </row>
    <row r="792" spans="1:26" x14ac:dyDescent="0.2">
      <c r="A792" s="146" t="str">
        <f>IF(OR(Schülerdaten!$C795&lt;&gt;""),Schülerdaten!A795,"")</f>
        <v/>
      </c>
      <c r="B792" s="146" t="str">
        <f>IF(A792&lt;&gt;"",Schülerdaten!B795,"")</f>
        <v/>
      </c>
      <c r="C792" s="146" t="str">
        <f>IF(AND(A792&lt;&gt;"",Schülerdaten!F795&lt;&gt;""),IF(INDEX(codeclint,MATCH(Schülerdaten!F795,libclint,0))&lt;&gt;"",INDEX(codeclint,MATCH(Schülerdaten!F795,libclint,0)),""),"")</f>
        <v/>
      </c>
      <c r="D792" s="146" t="str">
        <f t="shared" si="36"/>
        <v/>
      </c>
      <c r="E792" s="146" t="str">
        <f>IF(A792&lt;&gt;"",IF(Schülerdaten!G795&lt;&gt;"",IF(Schülerdaten!AB795&lt;&gt;"",IF(Schülerdaten!G795="LOC.ID",CONCATENATE("LOC.",Schülerdaten!AU$5),Schülerdaten!G795),""),""),"")</f>
        <v/>
      </c>
      <c r="F792" s="146" t="str">
        <f>IF(A792&lt;&gt;"",IF(Schülerdaten!H795&lt;&gt;"",Schülerdaten!H795,""),"")</f>
        <v/>
      </c>
      <c r="G792" s="146" t="str">
        <f>IF(AND(A792&lt;&gt;"",Schülerdaten!AC795&lt;&gt;""),IF(Schülerdaten!AC795=TRUE,INDEX(codesex,MATCH(Schülerdaten!I795,libsex,0)),Schülerdaten!I795),"")</f>
        <v/>
      </c>
      <c r="H792" s="147" t="str">
        <f>IF(A792&lt;&gt;"",IF(Schülerdaten!J795&lt;&gt;"",Schülerdaten!J795,""),"")</f>
        <v/>
      </c>
      <c r="I792" s="148" t="str">
        <f>IF(AND(A792&lt;&gt;"",Schülerdaten!AE795&lt;&gt;""),IF(Schülerdaten!AE795=TRUE,INDEX(codenat,MATCH(Schülerdaten!K795,libnat,0)),Schülerdaten!K795),"")</f>
        <v/>
      </c>
      <c r="J792" s="148" t="str">
        <f>IF(AND(A792&lt;&gt;"",Schülerdaten!AF795&lt;&gt;""),IF(Schülerdaten!AF795=TRUE,INDEX(codelangue,MATCH(Schülerdaten!L795,liblangue,0)),Schülerdaten!L795),"")</f>
        <v/>
      </c>
      <c r="K792" s="148" t="str">
        <f>IF(AND(A792&lt;&gt;"",Schülerdaten!AH795&lt;&gt;""),IF(Schülerdaten!AH795=TRUE,IF(INDEX(codegem,MATCH(Schülerdaten!M795,libgem,0))&lt;8000,INDEX(codegem,MATCH(Schülerdaten!M795,libgem,0)),""),Schülerdaten!M795),"")</f>
        <v/>
      </c>
      <c r="L792" s="148" t="str">
        <f>IF(AND(A792&lt;&gt;"",Schülerdaten!AH795&lt;&gt;""),IF(Schülerdaten!AH795=TRUE,INDEX(codegemhist,MATCH(Schülerdaten!M795,libgem,0)),""),"")</f>
        <v/>
      </c>
      <c r="M792" s="148" t="str">
        <f>IF(AND(A792&lt;&gt;"",Schülerdaten!AH795&lt;&gt;""),IF(Schülerdaten!AH795=TRUE,IF(INDEX(codegem,MATCH(Schülerdaten!M795,libgem,0))&gt;=8000,INDEX(codegem,MATCH(Schülerdaten!M795,libgem,0)),""),Schülerdaten!M795),"")</f>
        <v/>
      </c>
      <c r="N792" s="148" t="str">
        <f>IF(AND(A792&lt;&gt;"",Schülerdaten!AI795&lt;&gt;""),IF(Schülerdaten!AI795=TRUE,INDEX(codeschart,MATCH(Schülerdaten!N795,libschart,0)),Schülerdaten!N795),"")</f>
        <v/>
      </c>
      <c r="O792" s="148" t="str">
        <f>IF(AND(A792&lt;&gt;"",Schülerdaten!O795&lt;&gt;""),Schülerdaten!O795,"")</f>
        <v/>
      </c>
      <c r="P792" s="148" t="str">
        <f>IF(AND(A792&lt;&gt;"",Schülerdaten!AK795&lt;&gt;""),IF(Schülerdaten!AK795=TRUE,INDEX(codeform,MATCH(Schülerdaten!P795,libform,0)),Schülerdaten!P795),"")</f>
        <v/>
      </c>
      <c r="Q792" s="148" t="str">
        <f>IF(AND(A792&lt;&gt;"",Schülerdaten!AL795&lt;&gt;""),IF(Schülerdaten!AL795=TRUE,INDEX(codespe,MATCH(Schülerdaten!Q795,libspe,0)),Schülerdaten!Q795),"")</f>
        <v/>
      </c>
      <c r="R792" s="148" t="str">
        <f>IF(AND(A792&lt;&gt;"",OR(Schülerdaten!AM795&lt;&gt;"",Schülerdaten!AT795=FALSE)),IF(Schülerdaten!AM795=TRUE,INDEX(codemp1,MATCH(Schülerdaten!R795,libmp1,0)),IF(Schülerdaten!AT795=FALSE,0,Schülerdaten!R795)),"")</f>
        <v/>
      </c>
      <c r="S792" s="148" t="str">
        <f t="shared" si="37"/>
        <v/>
      </c>
      <c r="T792" s="148" t="str">
        <f t="shared" si="38"/>
        <v/>
      </c>
      <c r="U792" s="148" t="str">
        <f>IF(AND(A792&lt;&gt;"",Schülerdaten!S795&lt;&gt;""),Schülerdaten!S795,"")</f>
        <v/>
      </c>
      <c r="V792" s="148" t="str">
        <f>IF(AND(A792&lt;&gt;"",Schülerdaten!T795&lt;&gt;""),Schülerdaten!T795,"")</f>
        <v/>
      </c>
      <c r="W792" s="148" t="str">
        <f>IF(AND(A792&lt;&gt;"",Schülerdaten!U795&lt;&gt;""),Schülerdaten!U795,"")</f>
        <v/>
      </c>
      <c r="X792" s="148" t="str">
        <f>IF(AND(A792&lt;&gt;"",Schülerdaten!V795&lt;&gt;""),Schülerdaten!V795,"")</f>
        <v/>
      </c>
      <c r="Y792" s="148" t="str">
        <f>IF(AND(A792&lt;&gt;"",Schülerdaten!W795&lt;&gt;""),Schülerdaten!W795,"")</f>
        <v/>
      </c>
      <c r="Z792" s="148" t="str">
        <f>IF(AND(A792&lt;&gt;"",Schülerdaten!X795&lt;&gt;""),Schülerdaten!X795,"")</f>
        <v/>
      </c>
    </row>
    <row r="793" spans="1:26" x14ac:dyDescent="0.2">
      <c r="A793" s="146" t="str">
        <f>IF(OR(Schülerdaten!$C796&lt;&gt;""),Schülerdaten!A796,"")</f>
        <v/>
      </c>
      <c r="B793" s="146" t="str">
        <f>IF(A793&lt;&gt;"",Schülerdaten!B796,"")</f>
        <v/>
      </c>
      <c r="C793" s="146" t="str">
        <f>IF(AND(A793&lt;&gt;"",Schülerdaten!F796&lt;&gt;""),IF(INDEX(codeclint,MATCH(Schülerdaten!F796,libclint,0))&lt;&gt;"",INDEX(codeclint,MATCH(Schülerdaten!F796,libclint,0)),""),"")</f>
        <v/>
      </c>
      <c r="D793" s="146" t="str">
        <f t="shared" si="36"/>
        <v/>
      </c>
      <c r="E793" s="146" t="str">
        <f>IF(A793&lt;&gt;"",IF(Schülerdaten!G796&lt;&gt;"",IF(Schülerdaten!AB796&lt;&gt;"",IF(Schülerdaten!G796="LOC.ID",CONCATENATE("LOC.",Schülerdaten!AU$5),Schülerdaten!G796),""),""),"")</f>
        <v/>
      </c>
      <c r="F793" s="146" t="str">
        <f>IF(A793&lt;&gt;"",IF(Schülerdaten!H796&lt;&gt;"",Schülerdaten!H796,""),"")</f>
        <v/>
      </c>
      <c r="G793" s="146" t="str">
        <f>IF(AND(A793&lt;&gt;"",Schülerdaten!AC796&lt;&gt;""),IF(Schülerdaten!AC796=TRUE,INDEX(codesex,MATCH(Schülerdaten!I796,libsex,0)),Schülerdaten!I796),"")</f>
        <v/>
      </c>
      <c r="H793" s="147" t="str">
        <f>IF(A793&lt;&gt;"",IF(Schülerdaten!J796&lt;&gt;"",Schülerdaten!J796,""),"")</f>
        <v/>
      </c>
      <c r="I793" s="148" t="str">
        <f>IF(AND(A793&lt;&gt;"",Schülerdaten!AE796&lt;&gt;""),IF(Schülerdaten!AE796=TRUE,INDEX(codenat,MATCH(Schülerdaten!K796,libnat,0)),Schülerdaten!K796),"")</f>
        <v/>
      </c>
      <c r="J793" s="148" t="str">
        <f>IF(AND(A793&lt;&gt;"",Schülerdaten!AF796&lt;&gt;""),IF(Schülerdaten!AF796=TRUE,INDEX(codelangue,MATCH(Schülerdaten!L796,liblangue,0)),Schülerdaten!L796),"")</f>
        <v/>
      </c>
      <c r="K793" s="148" t="str">
        <f>IF(AND(A793&lt;&gt;"",Schülerdaten!AH796&lt;&gt;""),IF(Schülerdaten!AH796=TRUE,IF(INDEX(codegem,MATCH(Schülerdaten!M796,libgem,0))&lt;8000,INDEX(codegem,MATCH(Schülerdaten!M796,libgem,0)),""),Schülerdaten!M796),"")</f>
        <v/>
      </c>
      <c r="L793" s="148" t="str">
        <f>IF(AND(A793&lt;&gt;"",Schülerdaten!AH796&lt;&gt;""),IF(Schülerdaten!AH796=TRUE,INDEX(codegemhist,MATCH(Schülerdaten!M796,libgem,0)),""),"")</f>
        <v/>
      </c>
      <c r="M793" s="148" t="str">
        <f>IF(AND(A793&lt;&gt;"",Schülerdaten!AH796&lt;&gt;""),IF(Schülerdaten!AH796=TRUE,IF(INDEX(codegem,MATCH(Schülerdaten!M796,libgem,0))&gt;=8000,INDEX(codegem,MATCH(Schülerdaten!M796,libgem,0)),""),Schülerdaten!M796),"")</f>
        <v/>
      </c>
      <c r="N793" s="148" t="str">
        <f>IF(AND(A793&lt;&gt;"",Schülerdaten!AI796&lt;&gt;""),IF(Schülerdaten!AI796=TRUE,INDEX(codeschart,MATCH(Schülerdaten!N796,libschart,0)),Schülerdaten!N796),"")</f>
        <v/>
      </c>
      <c r="O793" s="148" t="str">
        <f>IF(AND(A793&lt;&gt;"",Schülerdaten!O796&lt;&gt;""),Schülerdaten!O796,"")</f>
        <v/>
      </c>
      <c r="P793" s="148" t="str">
        <f>IF(AND(A793&lt;&gt;"",Schülerdaten!AK796&lt;&gt;""),IF(Schülerdaten!AK796=TRUE,INDEX(codeform,MATCH(Schülerdaten!P796,libform,0)),Schülerdaten!P796),"")</f>
        <v/>
      </c>
      <c r="Q793" s="148" t="str">
        <f>IF(AND(A793&lt;&gt;"",Schülerdaten!AL796&lt;&gt;""),IF(Schülerdaten!AL796=TRUE,INDEX(codespe,MATCH(Schülerdaten!Q796,libspe,0)),Schülerdaten!Q796),"")</f>
        <v/>
      </c>
      <c r="R793" s="148" t="str">
        <f>IF(AND(A793&lt;&gt;"",OR(Schülerdaten!AM796&lt;&gt;"",Schülerdaten!AT796=FALSE)),IF(Schülerdaten!AM796=TRUE,INDEX(codemp1,MATCH(Schülerdaten!R796,libmp1,0)),IF(Schülerdaten!AT796=FALSE,0,Schülerdaten!R796)),"")</f>
        <v/>
      </c>
      <c r="S793" s="148" t="str">
        <f t="shared" si="37"/>
        <v/>
      </c>
      <c r="T793" s="148" t="str">
        <f t="shared" si="38"/>
        <v/>
      </c>
      <c r="U793" s="148" t="str">
        <f>IF(AND(A793&lt;&gt;"",Schülerdaten!S796&lt;&gt;""),Schülerdaten!S796,"")</f>
        <v/>
      </c>
      <c r="V793" s="148" t="str">
        <f>IF(AND(A793&lt;&gt;"",Schülerdaten!T796&lt;&gt;""),Schülerdaten!T796,"")</f>
        <v/>
      </c>
      <c r="W793" s="148" t="str">
        <f>IF(AND(A793&lt;&gt;"",Schülerdaten!U796&lt;&gt;""),Schülerdaten!U796,"")</f>
        <v/>
      </c>
      <c r="X793" s="148" t="str">
        <f>IF(AND(A793&lt;&gt;"",Schülerdaten!V796&lt;&gt;""),Schülerdaten!V796,"")</f>
        <v/>
      </c>
      <c r="Y793" s="148" t="str">
        <f>IF(AND(A793&lt;&gt;"",Schülerdaten!W796&lt;&gt;""),Schülerdaten!W796,"")</f>
        <v/>
      </c>
      <c r="Z793" s="148" t="str">
        <f>IF(AND(A793&lt;&gt;"",Schülerdaten!X796&lt;&gt;""),Schülerdaten!X796,"")</f>
        <v/>
      </c>
    </row>
    <row r="794" spans="1:26" x14ac:dyDescent="0.2">
      <c r="A794" s="146" t="str">
        <f>IF(OR(Schülerdaten!$C797&lt;&gt;""),Schülerdaten!A797,"")</f>
        <v/>
      </c>
      <c r="B794" s="146" t="str">
        <f>IF(A794&lt;&gt;"",Schülerdaten!B797,"")</f>
        <v/>
      </c>
      <c r="C794" s="146" t="str">
        <f>IF(AND(A794&lt;&gt;"",Schülerdaten!F797&lt;&gt;""),IF(INDEX(codeclint,MATCH(Schülerdaten!F797,libclint,0))&lt;&gt;"",INDEX(codeclint,MATCH(Schülerdaten!F797,libclint,0)),""),"")</f>
        <v/>
      </c>
      <c r="D794" s="146" t="str">
        <f t="shared" si="36"/>
        <v/>
      </c>
      <c r="E794" s="146" t="str">
        <f>IF(A794&lt;&gt;"",IF(Schülerdaten!G797&lt;&gt;"",IF(Schülerdaten!AB797&lt;&gt;"",IF(Schülerdaten!G797="LOC.ID",CONCATENATE("LOC.",Schülerdaten!AU$5),Schülerdaten!G797),""),""),"")</f>
        <v/>
      </c>
      <c r="F794" s="146" t="str">
        <f>IF(A794&lt;&gt;"",IF(Schülerdaten!H797&lt;&gt;"",Schülerdaten!H797,""),"")</f>
        <v/>
      </c>
      <c r="G794" s="146" t="str">
        <f>IF(AND(A794&lt;&gt;"",Schülerdaten!AC797&lt;&gt;""),IF(Schülerdaten!AC797=TRUE,INDEX(codesex,MATCH(Schülerdaten!I797,libsex,0)),Schülerdaten!I797),"")</f>
        <v/>
      </c>
      <c r="H794" s="147" t="str">
        <f>IF(A794&lt;&gt;"",IF(Schülerdaten!J797&lt;&gt;"",Schülerdaten!J797,""),"")</f>
        <v/>
      </c>
      <c r="I794" s="148" t="str">
        <f>IF(AND(A794&lt;&gt;"",Schülerdaten!AE797&lt;&gt;""),IF(Schülerdaten!AE797=TRUE,INDEX(codenat,MATCH(Schülerdaten!K797,libnat,0)),Schülerdaten!K797),"")</f>
        <v/>
      </c>
      <c r="J794" s="148" t="str">
        <f>IF(AND(A794&lt;&gt;"",Schülerdaten!AF797&lt;&gt;""),IF(Schülerdaten!AF797=TRUE,INDEX(codelangue,MATCH(Schülerdaten!L797,liblangue,0)),Schülerdaten!L797),"")</f>
        <v/>
      </c>
      <c r="K794" s="148" t="str">
        <f>IF(AND(A794&lt;&gt;"",Schülerdaten!AH797&lt;&gt;""),IF(Schülerdaten!AH797=TRUE,IF(INDEX(codegem,MATCH(Schülerdaten!M797,libgem,0))&lt;8000,INDEX(codegem,MATCH(Schülerdaten!M797,libgem,0)),""),Schülerdaten!M797),"")</f>
        <v/>
      </c>
      <c r="L794" s="148" t="str">
        <f>IF(AND(A794&lt;&gt;"",Schülerdaten!AH797&lt;&gt;""),IF(Schülerdaten!AH797=TRUE,INDEX(codegemhist,MATCH(Schülerdaten!M797,libgem,0)),""),"")</f>
        <v/>
      </c>
      <c r="M794" s="148" t="str">
        <f>IF(AND(A794&lt;&gt;"",Schülerdaten!AH797&lt;&gt;""),IF(Schülerdaten!AH797=TRUE,IF(INDEX(codegem,MATCH(Schülerdaten!M797,libgem,0))&gt;=8000,INDEX(codegem,MATCH(Schülerdaten!M797,libgem,0)),""),Schülerdaten!M797),"")</f>
        <v/>
      </c>
      <c r="N794" s="148" t="str">
        <f>IF(AND(A794&lt;&gt;"",Schülerdaten!AI797&lt;&gt;""),IF(Schülerdaten!AI797=TRUE,INDEX(codeschart,MATCH(Schülerdaten!N797,libschart,0)),Schülerdaten!N797),"")</f>
        <v/>
      </c>
      <c r="O794" s="148" t="str">
        <f>IF(AND(A794&lt;&gt;"",Schülerdaten!O797&lt;&gt;""),Schülerdaten!O797,"")</f>
        <v/>
      </c>
      <c r="P794" s="148" t="str">
        <f>IF(AND(A794&lt;&gt;"",Schülerdaten!AK797&lt;&gt;""),IF(Schülerdaten!AK797=TRUE,INDEX(codeform,MATCH(Schülerdaten!P797,libform,0)),Schülerdaten!P797),"")</f>
        <v/>
      </c>
      <c r="Q794" s="148" t="str">
        <f>IF(AND(A794&lt;&gt;"",Schülerdaten!AL797&lt;&gt;""),IF(Schülerdaten!AL797=TRUE,INDEX(codespe,MATCH(Schülerdaten!Q797,libspe,0)),Schülerdaten!Q797),"")</f>
        <v/>
      </c>
      <c r="R794" s="148" t="str">
        <f>IF(AND(A794&lt;&gt;"",OR(Schülerdaten!AM797&lt;&gt;"",Schülerdaten!AT797=FALSE)),IF(Schülerdaten!AM797=TRUE,INDEX(codemp1,MATCH(Schülerdaten!R797,libmp1,0)),IF(Schülerdaten!AT797=FALSE,0,Schülerdaten!R797)),"")</f>
        <v/>
      </c>
      <c r="S794" s="148" t="str">
        <f t="shared" si="37"/>
        <v/>
      </c>
      <c r="T794" s="148" t="str">
        <f t="shared" si="38"/>
        <v/>
      </c>
      <c r="U794" s="148" t="str">
        <f>IF(AND(A794&lt;&gt;"",Schülerdaten!S797&lt;&gt;""),Schülerdaten!S797,"")</f>
        <v/>
      </c>
      <c r="V794" s="148" t="str">
        <f>IF(AND(A794&lt;&gt;"",Schülerdaten!T797&lt;&gt;""),Schülerdaten!T797,"")</f>
        <v/>
      </c>
      <c r="W794" s="148" t="str">
        <f>IF(AND(A794&lt;&gt;"",Schülerdaten!U797&lt;&gt;""),Schülerdaten!U797,"")</f>
        <v/>
      </c>
      <c r="X794" s="148" t="str">
        <f>IF(AND(A794&lt;&gt;"",Schülerdaten!V797&lt;&gt;""),Schülerdaten!V797,"")</f>
        <v/>
      </c>
      <c r="Y794" s="148" t="str">
        <f>IF(AND(A794&lt;&gt;"",Schülerdaten!W797&lt;&gt;""),Schülerdaten!W797,"")</f>
        <v/>
      </c>
      <c r="Z794" s="148" t="str">
        <f>IF(AND(A794&lt;&gt;"",Schülerdaten!X797&lt;&gt;""),Schülerdaten!X797,"")</f>
        <v/>
      </c>
    </row>
    <row r="795" spans="1:26" x14ac:dyDescent="0.2">
      <c r="A795" s="146" t="str">
        <f>IF(OR(Schülerdaten!$C798&lt;&gt;""),Schülerdaten!A798,"")</f>
        <v/>
      </c>
      <c r="B795" s="146" t="str">
        <f>IF(A795&lt;&gt;"",Schülerdaten!B798,"")</f>
        <v/>
      </c>
      <c r="C795" s="146" t="str">
        <f>IF(AND(A795&lt;&gt;"",Schülerdaten!F798&lt;&gt;""),IF(INDEX(codeclint,MATCH(Schülerdaten!F798,libclint,0))&lt;&gt;"",INDEX(codeclint,MATCH(Schülerdaten!F798,libclint,0)),""),"")</f>
        <v/>
      </c>
      <c r="D795" s="146" t="str">
        <f t="shared" si="36"/>
        <v/>
      </c>
      <c r="E795" s="146" t="str">
        <f>IF(A795&lt;&gt;"",IF(Schülerdaten!G798&lt;&gt;"",IF(Schülerdaten!AB798&lt;&gt;"",IF(Schülerdaten!G798="LOC.ID",CONCATENATE("LOC.",Schülerdaten!AU$5),Schülerdaten!G798),""),""),"")</f>
        <v/>
      </c>
      <c r="F795" s="146" t="str">
        <f>IF(A795&lt;&gt;"",IF(Schülerdaten!H798&lt;&gt;"",Schülerdaten!H798,""),"")</f>
        <v/>
      </c>
      <c r="G795" s="146" t="str">
        <f>IF(AND(A795&lt;&gt;"",Schülerdaten!AC798&lt;&gt;""),IF(Schülerdaten!AC798=TRUE,INDEX(codesex,MATCH(Schülerdaten!I798,libsex,0)),Schülerdaten!I798),"")</f>
        <v/>
      </c>
      <c r="H795" s="147" t="str">
        <f>IF(A795&lt;&gt;"",IF(Schülerdaten!J798&lt;&gt;"",Schülerdaten!J798,""),"")</f>
        <v/>
      </c>
      <c r="I795" s="148" t="str">
        <f>IF(AND(A795&lt;&gt;"",Schülerdaten!AE798&lt;&gt;""),IF(Schülerdaten!AE798=TRUE,INDEX(codenat,MATCH(Schülerdaten!K798,libnat,0)),Schülerdaten!K798),"")</f>
        <v/>
      </c>
      <c r="J795" s="148" t="str">
        <f>IF(AND(A795&lt;&gt;"",Schülerdaten!AF798&lt;&gt;""),IF(Schülerdaten!AF798=TRUE,INDEX(codelangue,MATCH(Schülerdaten!L798,liblangue,0)),Schülerdaten!L798),"")</f>
        <v/>
      </c>
      <c r="K795" s="148" t="str">
        <f>IF(AND(A795&lt;&gt;"",Schülerdaten!AH798&lt;&gt;""),IF(Schülerdaten!AH798=TRUE,IF(INDEX(codegem,MATCH(Schülerdaten!M798,libgem,0))&lt;8000,INDEX(codegem,MATCH(Schülerdaten!M798,libgem,0)),""),Schülerdaten!M798),"")</f>
        <v/>
      </c>
      <c r="L795" s="148" t="str">
        <f>IF(AND(A795&lt;&gt;"",Schülerdaten!AH798&lt;&gt;""),IF(Schülerdaten!AH798=TRUE,INDEX(codegemhist,MATCH(Schülerdaten!M798,libgem,0)),""),"")</f>
        <v/>
      </c>
      <c r="M795" s="148" t="str">
        <f>IF(AND(A795&lt;&gt;"",Schülerdaten!AH798&lt;&gt;""),IF(Schülerdaten!AH798=TRUE,IF(INDEX(codegem,MATCH(Schülerdaten!M798,libgem,0))&gt;=8000,INDEX(codegem,MATCH(Schülerdaten!M798,libgem,0)),""),Schülerdaten!M798),"")</f>
        <v/>
      </c>
      <c r="N795" s="148" t="str">
        <f>IF(AND(A795&lt;&gt;"",Schülerdaten!AI798&lt;&gt;""),IF(Schülerdaten!AI798=TRUE,INDEX(codeschart,MATCH(Schülerdaten!N798,libschart,0)),Schülerdaten!N798),"")</f>
        <v/>
      </c>
      <c r="O795" s="148" t="str">
        <f>IF(AND(A795&lt;&gt;"",Schülerdaten!O798&lt;&gt;""),Schülerdaten!O798,"")</f>
        <v/>
      </c>
      <c r="P795" s="148" t="str">
        <f>IF(AND(A795&lt;&gt;"",Schülerdaten!AK798&lt;&gt;""),IF(Schülerdaten!AK798=TRUE,INDEX(codeform,MATCH(Schülerdaten!P798,libform,0)),Schülerdaten!P798),"")</f>
        <v/>
      </c>
      <c r="Q795" s="148" t="str">
        <f>IF(AND(A795&lt;&gt;"",Schülerdaten!AL798&lt;&gt;""),IF(Schülerdaten!AL798=TRUE,INDEX(codespe,MATCH(Schülerdaten!Q798,libspe,0)),Schülerdaten!Q798),"")</f>
        <v/>
      </c>
      <c r="R795" s="148" t="str">
        <f>IF(AND(A795&lt;&gt;"",OR(Schülerdaten!AM798&lt;&gt;"",Schülerdaten!AT798=FALSE)),IF(Schülerdaten!AM798=TRUE,INDEX(codemp1,MATCH(Schülerdaten!R798,libmp1,0)),IF(Schülerdaten!AT798=FALSE,0,Schülerdaten!R798)),"")</f>
        <v/>
      </c>
      <c r="S795" s="148" t="str">
        <f t="shared" si="37"/>
        <v/>
      </c>
      <c r="T795" s="148" t="str">
        <f t="shared" si="38"/>
        <v/>
      </c>
      <c r="U795" s="148" t="str">
        <f>IF(AND(A795&lt;&gt;"",Schülerdaten!S798&lt;&gt;""),Schülerdaten!S798,"")</f>
        <v/>
      </c>
      <c r="V795" s="148" t="str">
        <f>IF(AND(A795&lt;&gt;"",Schülerdaten!T798&lt;&gt;""),Schülerdaten!T798,"")</f>
        <v/>
      </c>
      <c r="W795" s="148" t="str">
        <f>IF(AND(A795&lt;&gt;"",Schülerdaten!U798&lt;&gt;""),Schülerdaten!U798,"")</f>
        <v/>
      </c>
      <c r="X795" s="148" t="str">
        <f>IF(AND(A795&lt;&gt;"",Schülerdaten!V798&lt;&gt;""),Schülerdaten!V798,"")</f>
        <v/>
      </c>
      <c r="Y795" s="148" t="str">
        <f>IF(AND(A795&lt;&gt;"",Schülerdaten!W798&lt;&gt;""),Schülerdaten!W798,"")</f>
        <v/>
      </c>
      <c r="Z795" s="148" t="str">
        <f>IF(AND(A795&lt;&gt;"",Schülerdaten!X798&lt;&gt;""),Schülerdaten!X798,"")</f>
        <v/>
      </c>
    </row>
    <row r="796" spans="1:26" x14ac:dyDescent="0.2">
      <c r="A796" s="146" t="str">
        <f>IF(OR(Schülerdaten!$C799&lt;&gt;""),Schülerdaten!A799,"")</f>
        <v/>
      </c>
      <c r="B796" s="146" t="str">
        <f>IF(A796&lt;&gt;"",Schülerdaten!B799,"")</f>
        <v/>
      </c>
      <c r="C796" s="146" t="str">
        <f>IF(AND(A796&lt;&gt;"",Schülerdaten!F799&lt;&gt;""),IF(INDEX(codeclint,MATCH(Schülerdaten!F799,libclint,0))&lt;&gt;"",INDEX(codeclint,MATCH(Schülerdaten!F799,libclint,0)),""),"")</f>
        <v/>
      </c>
      <c r="D796" s="146" t="str">
        <f t="shared" si="36"/>
        <v/>
      </c>
      <c r="E796" s="146" t="str">
        <f>IF(A796&lt;&gt;"",IF(Schülerdaten!G799&lt;&gt;"",IF(Schülerdaten!AB799&lt;&gt;"",IF(Schülerdaten!G799="LOC.ID",CONCATENATE("LOC.",Schülerdaten!AU$5),Schülerdaten!G799),""),""),"")</f>
        <v/>
      </c>
      <c r="F796" s="146" t="str">
        <f>IF(A796&lt;&gt;"",IF(Schülerdaten!H799&lt;&gt;"",Schülerdaten!H799,""),"")</f>
        <v/>
      </c>
      <c r="G796" s="146" t="str">
        <f>IF(AND(A796&lt;&gt;"",Schülerdaten!AC799&lt;&gt;""),IF(Schülerdaten!AC799=TRUE,INDEX(codesex,MATCH(Schülerdaten!I799,libsex,0)),Schülerdaten!I799),"")</f>
        <v/>
      </c>
      <c r="H796" s="147" t="str">
        <f>IF(A796&lt;&gt;"",IF(Schülerdaten!J799&lt;&gt;"",Schülerdaten!J799,""),"")</f>
        <v/>
      </c>
      <c r="I796" s="148" t="str">
        <f>IF(AND(A796&lt;&gt;"",Schülerdaten!AE799&lt;&gt;""),IF(Schülerdaten!AE799=TRUE,INDEX(codenat,MATCH(Schülerdaten!K799,libnat,0)),Schülerdaten!K799),"")</f>
        <v/>
      </c>
      <c r="J796" s="148" t="str">
        <f>IF(AND(A796&lt;&gt;"",Schülerdaten!AF799&lt;&gt;""),IF(Schülerdaten!AF799=TRUE,INDEX(codelangue,MATCH(Schülerdaten!L799,liblangue,0)),Schülerdaten!L799),"")</f>
        <v/>
      </c>
      <c r="K796" s="148" t="str">
        <f>IF(AND(A796&lt;&gt;"",Schülerdaten!AH799&lt;&gt;""),IF(Schülerdaten!AH799=TRUE,IF(INDEX(codegem,MATCH(Schülerdaten!M799,libgem,0))&lt;8000,INDEX(codegem,MATCH(Schülerdaten!M799,libgem,0)),""),Schülerdaten!M799),"")</f>
        <v/>
      </c>
      <c r="L796" s="148" t="str">
        <f>IF(AND(A796&lt;&gt;"",Schülerdaten!AH799&lt;&gt;""),IF(Schülerdaten!AH799=TRUE,INDEX(codegemhist,MATCH(Schülerdaten!M799,libgem,0)),""),"")</f>
        <v/>
      </c>
      <c r="M796" s="148" t="str">
        <f>IF(AND(A796&lt;&gt;"",Schülerdaten!AH799&lt;&gt;""),IF(Schülerdaten!AH799=TRUE,IF(INDEX(codegem,MATCH(Schülerdaten!M799,libgem,0))&gt;=8000,INDEX(codegem,MATCH(Schülerdaten!M799,libgem,0)),""),Schülerdaten!M799),"")</f>
        <v/>
      </c>
      <c r="N796" s="148" t="str">
        <f>IF(AND(A796&lt;&gt;"",Schülerdaten!AI799&lt;&gt;""),IF(Schülerdaten!AI799=TRUE,INDEX(codeschart,MATCH(Schülerdaten!N799,libschart,0)),Schülerdaten!N799),"")</f>
        <v/>
      </c>
      <c r="O796" s="148" t="str">
        <f>IF(AND(A796&lt;&gt;"",Schülerdaten!O799&lt;&gt;""),Schülerdaten!O799,"")</f>
        <v/>
      </c>
      <c r="P796" s="148" t="str">
        <f>IF(AND(A796&lt;&gt;"",Schülerdaten!AK799&lt;&gt;""),IF(Schülerdaten!AK799=TRUE,INDEX(codeform,MATCH(Schülerdaten!P799,libform,0)),Schülerdaten!P799),"")</f>
        <v/>
      </c>
      <c r="Q796" s="148" t="str">
        <f>IF(AND(A796&lt;&gt;"",Schülerdaten!AL799&lt;&gt;""),IF(Schülerdaten!AL799=TRUE,INDEX(codespe,MATCH(Schülerdaten!Q799,libspe,0)),Schülerdaten!Q799),"")</f>
        <v/>
      </c>
      <c r="R796" s="148" t="str">
        <f>IF(AND(A796&lt;&gt;"",OR(Schülerdaten!AM799&lt;&gt;"",Schülerdaten!AT799=FALSE)),IF(Schülerdaten!AM799=TRUE,INDEX(codemp1,MATCH(Schülerdaten!R799,libmp1,0)),IF(Schülerdaten!AT799=FALSE,0,Schülerdaten!R799)),"")</f>
        <v/>
      </c>
      <c r="S796" s="148" t="str">
        <f t="shared" si="37"/>
        <v/>
      </c>
      <c r="T796" s="148" t="str">
        <f t="shared" si="38"/>
        <v/>
      </c>
      <c r="U796" s="148" t="str">
        <f>IF(AND(A796&lt;&gt;"",Schülerdaten!S799&lt;&gt;""),Schülerdaten!S799,"")</f>
        <v/>
      </c>
      <c r="V796" s="148" t="str">
        <f>IF(AND(A796&lt;&gt;"",Schülerdaten!T799&lt;&gt;""),Schülerdaten!T799,"")</f>
        <v/>
      </c>
      <c r="W796" s="148" t="str">
        <f>IF(AND(A796&lt;&gt;"",Schülerdaten!U799&lt;&gt;""),Schülerdaten!U799,"")</f>
        <v/>
      </c>
      <c r="X796" s="148" t="str">
        <f>IF(AND(A796&lt;&gt;"",Schülerdaten!V799&lt;&gt;""),Schülerdaten!V799,"")</f>
        <v/>
      </c>
      <c r="Y796" s="148" t="str">
        <f>IF(AND(A796&lt;&gt;"",Schülerdaten!W799&lt;&gt;""),Schülerdaten!W799,"")</f>
        <v/>
      </c>
      <c r="Z796" s="148" t="str">
        <f>IF(AND(A796&lt;&gt;"",Schülerdaten!X799&lt;&gt;""),Schülerdaten!X799,"")</f>
        <v/>
      </c>
    </row>
    <row r="797" spans="1:26" x14ac:dyDescent="0.2">
      <c r="A797" s="146" t="str">
        <f>IF(OR(Schülerdaten!$C800&lt;&gt;""),Schülerdaten!A800,"")</f>
        <v/>
      </c>
      <c r="B797" s="146" t="str">
        <f>IF(A797&lt;&gt;"",Schülerdaten!B800,"")</f>
        <v/>
      </c>
      <c r="C797" s="146" t="str">
        <f>IF(AND(A797&lt;&gt;"",Schülerdaten!F800&lt;&gt;""),IF(INDEX(codeclint,MATCH(Schülerdaten!F800,libclint,0))&lt;&gt;"",INDEX(codeclint,MATCH(Schülerdaten!F800,libclint,0)),""),"")</f>
        <v/>
      </c>
      <c r="D797" s="146" t="str">
        <f t="shared" si="36"/>
        <v/>
      </c>
      <c r="E797" s="146" t="str">
        <f>IF(A797&lt;&gt;"",IF(Schülerdaten!G800&lt;&gt;"",IF(Schülerdaten!AB800&lt;&gt;"",IF(Schülerdaten!G800="LOC.ID",CONCATENATE("LOC.",Schülerdaten!AU$5),Schülerdaten!G800),""),""),"")</f>
        <v/>
      </c>
      <c r="F797" s="146" t="str">
        <f>IF(A797&lt;&gt;"",IF(Schülerdaten!H800&lt;&gt;"",Schülerdaten!H800,""),"")</f>
        <v/>
      </c>
      <c r="G797" s="146" t="str">
        <f>IF(AND(A797&lt;&gt;"",Schülerdaten!AC800&lt;&gt;""),IF(Schülerdaten!AC800=TRUE,INDEX(codesex,MATCH(Schülerdaten!I800,libsex,0)),Schülerdaten!I800),"")</f>
        <v/>
      </c>
      <c r="H797" s="147" t="str">
        <f>IF(A797&lt;&gt;"",IF(Schülerdaten!J800&lt;&gt;"",Schülerdaten!J800,""),"")</f>
        <v/>
      </c>
      <c r="I797" s="148" t="str">
        <f>IF(AND(A797&lt;&gt;"",Schülerdaten!AE800&lt;&gt;""),IF(Schülerdaten!AE800=TRUE,INDEX(codenat,MATCH(Schülerdaten!K800,libnat,0)),Schülerdaten!K800),"")</f>
        <v/>
      </c>
      <c r="J797" s="148" t="str">
        <f>IF(AND(A797&lt;&gt;"",Schülerdaten!AF800&lt;&gt;""),IF(Schülerdaten!AF800=TRUE,INDEX(codelangue,MATCH(Schülerdaten!L800,liblangue,0)),Schülerdaten!L800),"")</f>
        <v/>
      </c>
      <c r="K797" s="148" t="str">
        <f>IF(AND(A797&lt;&gt;"",Schülerdaten!AH800&lt;&gt;""),IF(Schülerdaten!AH800=TRUE,IF(INDEX(codegem,MATCH(Schülerdaten!M800,libgem,0))&lt;8000,INDEX(codegem,MATCH(Schülerdaten!M800,libgem,0)),""),Schülerdaten!M800),"")</f>
        <v/>
      </c>
      <c r="L797" s="148" t="str">
        <f>IF(AND(A797&lt;&gt;"",Schülerdaten!AH800&lt;&gt;""),IF(Schülerdaten!AH800=TRUE,INDEX(codegemhist,MATCH(Schülerdaten!M800,libgem,0)),""),"")</f>
        <v/>
      </c>
      <c r="M797" s="148" t="str">
        <f>IF(AND(A797&lt;&gt;"",Schülerdaten!AH800&lt;&gt;""),IF(Schülerdaten!AH800=TRUE,IF(INDEX(codegem,MATCH(Schülerdaten!M800,libgem,0))&gt;=8000,INDEX(codegem,MATCH(Schülerdaten!M800,libgem,0)),""),Schülerdaten!M800),"")</f>
        <v/>
      </c>
      <c r="N797" s="148" t="str">
        <f>IF(AND(A797&lt;&gt;"",Schülerdaten!AI800&lt;&gt;""),IF(Schülerdaten!AI800=TRUE,INDEX(codeschart,MATCH(Schülerdaten!N800,libschart,0)),Schülerdaten!N800),"")</f>
        <v/>
      </c>
      <c r="O797" s="148" t="str">
        <f>IF(AND(A797&lt;&gt;"",Schülerdaten!O800&lt;&gt;""),Schülerdaten!O800,"")</f>
        <v/>
      </c>
      <c r="P797" s="148" t="str">
        <f>IF(AND(A797&lt;&gt;"",Schülerdaten!AK800&lt;&gt;""),IF(Schülerdaten!AK800=TRUE,INDEX(codeform,MATCH(Schülerdaten!P800,libform,0)),Schülerdaten!P800),"")</f>
        <v/>
      </c>
      <c r="Q797" s="148" t="str">
        <f>IF(AND(A797&lt;&gt;"",Schülerdaten!AL800&lt;&gt;""),IF(Schülerdaten!AL800=TRUE,INDEX(codespe,MATCH(Schülerdaten!Q800,libspe,0)),Schülerdaten!Q800),"")</f>
        <v/>
      </c>
      <c r="R797" s="148" t="str">
        <f>IF(AND(A797&lt;&gt;"",OR(Schülerdaten!AM800&lt;&gt;"",Schülerdaten!AT800=FALSE)),IF(Schülerdaten!AM800=TRUE,INDEX(codemp1,MATCH(Schülerdaten!R800,libmp1,0)),IF(Schülerdaten!AT800=FALSE,0,Schülerdaten!R800)),"")</f>
        <v/>
      </c>
      <c r="S797" s="148" t="str">
        <f t="shared" si="37"/>
        <v/>
      </c>
      <c r="T797" s="148" t="str">
        <f t="shared" si="38"/>
        <v/>
      </c>
      <c r="U797" s="148" t="str">
        <f>IF(AND(A797&lt;&gt;"",Schülerdaten!S800&lt;&gt;""),Schülerdaten!S800,"")</f>
        <v/>
      </c>
      <c r="V797" s="148" t="str">
        <f>IF(AND(A797&lt;&gt;"",Schülerdaten!T800&lt;&gt;""),Schülerdaten!T800,"")</f>
        <v/>
      </c>
      <c r="W797" s="148" t="str">
        <f>IF(AND(A797&lt;&gt;"",Schülerdaten!U800&lt;&gt;""),Schülerdaten!U800,"")</f>
        <v/>
      </c>
      <c r="X797" s="148" t="str">
        <f>IF(AND(A797&lt;&gt;"",Schülerdaten!V800&lt;&gt;""),Schülerdaten!V800,"")</f>
        <v/>
      </c>
      <c r="Y797" s="148" t="str">
        <f>IF(AND(A797&lt;&gt;"",Schülerdaten!W800&lt;&gt;""),Schülerdaten!W800,"")</f>
        <v/>
      </c>
      <c r="Z797" s="148" t="str">
        <f>IF(AND(A797&lt;&gt;"",Schülerdaten!X800&lt;&gt;""),Schülerdaten!X800,"")</f>
        <v/>
      </c>
    </row>
    <row r="798" spans="1:26" x14ac:dyDescent="0.2">
      <c r="A798" s="146" t="str">
        <f>IF(OR(Schülerdaten!$C801&lt;&gt;""),Schülerdaten!A801,"")</f>
        <v/>
      </c>
      <c r="B798" s="146" t="str">
        <f>IF(A798&lt;&gt;"",Schülerdaten!B801,"")</f>
        <v/>
      </c>
      <c r="C798" s="146" t="str">
        <f>IF(AND(A798&lt;&gt;"",Schülerdaten!F801&lt;&gt;""),IF(INDEX(codeclint,MATCH(Schülerdaten!F801,libclint,0))&lt;&gt;"",INDEX(codeclint,MATCH(Schülerdaten!F801,libclint,0)),""),"")</f>
        <v/>
      </c>
      <c r="D798" s="146" t="str">
        <f t="shared" si="36"/>
        <v/>
      </c>
      <c r="E798" s="146" t="str">
        <f>IF(A798&lt;&gt;"",IF(Schülerdaten!G801&lt;&gt;"",IF(Schülerdaten!AB801&lt;&gt;"",IF(Schülerdaten!G801="LOC.ID",CONCATENATE("LOC.",Schülerdaten!AU$5),Schülerdaten!G801),""),""),"")</f>
        <v/>
      </c>
      <c r="F798" s="146" t="str">
        <f>IF(A798&lt;&gt;"",IF(Schülerdaten!H801&lt;&gt;"",Schülerdaten!H801,""),"")</f>
        <v/>
      </c>
      <c r="G798" s="146" t="str">
        <f>IF(AND(A798&lt;&gt;"",Schülerdaten!AC801&lt;&gt;""),IF(Schülerdaten!AC801=TRUE,INDEX(codesex,MATCH(Schülerdaten!I801,libsex,0)),Schülerdaten!I801),"")</f>
        <v/>
      </c>
      <c r="H798" s="147" t="str">
        <f>IF(A798&lt;&gt;"",IF(Schülerdaten!J801&lt;&gt;"",Schülerdaten!J801,""),"")</f>
        <v/>
      </c>
      <c r="I798" s="148" t="str">
        <f>IF(AND(A798&lt;&gt;"",Schülerdaten!AE801&lt;&gt;""),IF(Schülerdaten!AE801=TRUE,INDEX(codenat,MATCH(Schülerdaten!K801,libnat,0)),Schülerdaten!K801),"")</f>
        <v/>
      </c>
      <c r="J798" s="148" t="str">
        <f>IF(AND(A798&lt;&gt;"",Schülerdaten!AF801&lt;&gt;""),IF(Schülerdaten!AF801=TRUE,INDEX(codelangue,MATCH(Schülerdaten!L801,liblangue,0)),Schülerdaten!L801),"")</f>
        <v/>
      </c>
      <c r="K798" s="148" t="str">
        <f>IF(AND(A798&lt;&gt;"",Schülerdaten!AH801&lt;&gt;""),IF(Schülerdaten!AH801=TRUE,IF(INDEX(codegem,MATCH(Schülerdaten!M801,libgem,0))&lt;8000,INDEX(codegem,MATCH(Schülerdaten!M801,libgem,0)),""),Schülerdaten!M801),"")</f>
        <v/>
      </c>
      <c r="L798" s="148" t="str">
        <f>IF(AND(A798&lt;&gt;"",Schülerdaten!AH801&lt;&gt;""),IF(Schülerdaten!AH801=TRUE,INDEX(codegemhist,MATCH(Schülerdaten!M801,libgem,0)),""),"")</f>
        <v/>
      </c>
      <c r="M798" s="148" t="str">
        <f>IF(AND(A798&lt;&gt;"",Schülerdaten!AH801&lt;&gt;""),IF(Schülerdaten!AH801=TRUE,IF(INDEX(codegem,MATCH(Schülerdaten!M801,libgem,0))&gt;=8000,INDEX(codegem,MATCH(Schülerdaten!M801,libgem,0)),""),Schülerdaten!M801),"")</f>
        <v/>
      </c>
      <c r="N798" s="148" t="str">
        <f>IF(AND(A798&lt;&gt;"",Schülerdaten!AI801&lt;&gt;""),IF(Schülerdaten!AI801=TRUE,INDEX(codeschart,MATCH(Schülerdaten!N801,libschart,0)),Schülerdaten!N801),"")</f>
        <v/>
      </c>
      <c r="O798" s="148" t="str">
        <f>IF(AND(A798&lt;&gt;"",Schülerdaten!O801&lt;&gt;""),Schülerdaten!O801,"")</f>
        <v/>
      </c>
      <c r="P798" s="148" t="str">
        <f>IF(AND(A798&lt;&gt;"",Schülerdaten!AK801&lt;&gt;""),IF(Schülerdaten!AK801=TRUE,INDEX(codeform,MATCH(Schülerdaten!P801,libform,0)),Schülerdaten!P801),"")</f>
        <v/>
      </c>
      <c r="Q798" s="148" t="str">
        <f>IF(AND(A798&lt;&gt;"",Schülerdaten!AL801&lt;&gt;""),IF(Schülerdaten!AL801=TRUE,INDEX(codespe,MATCH(Schülerdaten!Q801,libspe,0)),Schülerdaten!Q801),"")</f>
        <v/>
      </c>
      <c r="R798" s="148" t="str">
        <f>IF(AND(A798&lt;&gt;"",OR(Schülerdaten!AM801&lt;&gt;"",Schülerdaten!AT801=FALSE)),IF(Schülerdaten!AM801=TRUE,INDEX(codemp1,MATCH(Schülerdaten!R801,libmp1,0)),IF(Schülerdaten!AT801=FALSE,0,Schülerdaten!R801)),"")</f>
        <v/>
      </c>
      <c r="S798" s="148" t="str">
        <f t="shared" si="37"/>
        <v/>
      </c>
      <c r="T798" s="148" t="str">
        <f t="shared" si="38"/>
        <v/>
      </c>
      <c r="U798" s="148" t="str">
        <f>IF(AND(A798&lt;&gt;"",Schülerdaten!S801&lt;&gt;""),Schülerdaten!S801,"")</f>
        <v/>
      </c>
      <c r="V798" s="148" t="str">
        <f>IF(AND(A798&lt;&gt;"",Schülerdaten!T801&lt;&gt;""),Schülerdaten!T801,"")</f>
        <v/>
      </c>
      <c r="W798" s="148" t="str">
        <f>IF(AND(A798&lt;&gt;"",Schülerdaten!U801&lt;&gt;""),Schülerdaten!U801,"")</f>
        <v/>
      </c>
      <c r="X798" s="148" t="str">
        <f>IF(AND(A798&lt;&gt;"",Schülerdaten!V801&lt;&gt;""),Schülerdaten!V801,"")</f>
        <v/>
      </c>
      <c r="Y798" s="148" t="str">
        <f>IF(AND(A798&lt;&gt;"",Schülerdaten!W801&lt;&gt;""),Schülerdaten!W801,"")</f>
        <v/>
      </c>
      <c r="Z798" s="148" t="str">
        <f>IF(AND(A798&lt;&gt;"",Schülerdaten!X801&lt;&gt;""),Schülerdaten!X801,"")</f>
        <v/>
      </c>
    </row>
    <row r="799" spans="1:26" x14ac:dyDescent="0.2">
      <c r="A799" s="146" t="str">
        <f>IF(OR(Schülerdaten!$C802&lt;&gt;""),Schülerdaten!A802,"")</f>
        <v/>
      </c>
      <c r="B799" s="146" t="str">
        <f>IF(A799&lt;&gt;"",Schülerdaten!B802,"")</f>
        <v/>
      </c>
      <c r="C799" s="146" t="str">
        <f>IF(AND(A799&lt;&gt;"",Schülerdaten!F802&lt;&gt;""),IF(INDEX(codeclint,MATCH(Schülerdaten!F802,libclint,0))&lt;&gt;"",INDEX(codeclint,MATCH(Schülerdaten!F802,libclint,0)),""),"")</f>
        <v/>
      </c>
      <c r="D799" s="146" t="str">
        <f t="shared" si="36"/>
        <v/>
      </c>
      <c r="E799" s="146" t="str">
        <f>IF(A799&lt;&gt;"",IF(Schülerdaten!G802&lt;&gt;"",IF(Schülerdaten!AB802&lt;&gt;"",IF(Schülerdaten!G802="LOC.ID",CONCATENATE("LOC.",Schülerdaten!AU$5),Schülerdaten!G802),""),""),"")</f>
        <v/>
      </c>
      <c r="F799" s="146" t="str">
        <f>IF(A799&lt;&gt;"",IF(Schülerdaten!H802&lt;&gt;"",Schülerdaten!H802,""),"")</f>
        <v/>
      </c>
      <c r="G799" s="146" t="str">
        <f>IF(AND(A799&lt;&gt;"",Schülerdaten!AC802&lt;&gt;""),IF(Schülerdaten!AC802=TRUE,INDEX(codesex,MATCH(Schülerdaten!I802,libsex,0)),Schülerdaten!I802),"")</f>
        <v/>
      </c>
      <c r="H799" s="147" t="str">
        <f>IF(A799&lt;&gt;"",IF(Schülerdaten!J802&lt;&gt;"",Schülerdaten!J802,""),"")</f>
        <v/>
      </c>
      <c r="I799" s="148" t="str">
        <f>IF(AND(A799&lt;&gt;"",Schülerdaten!AE802&lt;&gt;""),IF(Schülerdaten!AE802=TRUE,INDEX(codenat,MATCH(Schülerdaten!K802,libnat,0)),Schülerdaten!K802),"")</f>
        <v/>
      </c>
      <c r="J799" s="148" t="str">
        <f>IF(AND(A799&lt;&gt;"",Schülerdaten!AF802&lt;&gt;""),IF(Schülerdaten!AF802=TRUE,INDEX(codelangue,MATCH(Schülerdaten!L802,liblangue,0)),Schülerdaten!L802),"")</f>
        <v/>
      </c>
      <c r="K799" s="148" t="str">
        <f>IF(AND(A799&lt;&gt;"",Schülerdaten!AH802&lt;&gt;""),IF(Schülerdaten!AH802=TRUE,IF(INDEX(codegem,MATCH(Schülerdaten!M802,libgem,0))&lt;8000,INDEX(codegem,MATCH(Schülerdaten!M802,libgem,0)),""),Schülerdaten!M802),"")</f>
        <v/>
      </c>
      <c r="L799" s="148" t="str">
        <f>IF(AND(A799&lt;&gt;"",Schülerdaten!AH802&lt;&gt;""),IF(Schülerdaten!AH802=TRUE,INDEX(codegemhist,MATCH(Schülerdaten!M802,libgem,0)),""),"")</f>
        <v/>
      </c>
      <c r="M799" s="148" t="str">
        <f>IF(AND(A799&lt;&gt;"",Schülerdaten!AH802&lt;&gt;""),IF(Schülerdaten!AH802=TRUE,IF(INDEX(codegem,MATCH(Schülerdaten!M802,libgem,0))&gt;=8000,INDEX(codegem,MATCH(Schülerdaten!M802,libgem,0)),""),Schülerdaten!M802),"")</f>
        <v/>
      </c>
      <c r="N799" s="148" t="str">
        <f>IF(AND(A799&lt;&gt;"",Schülerdaten!AI802&lt;&gt;""),IF(Schülerdaten!AI802=TRUE,INDEX(codeschart,MATCH(Schülerdaten!N802,libschart,0)),Schülerdaten!N802),"")</f>
        <v/>
      </c>
      <c r="O799" s="148" t="str">
        <f>IF(AND(A799&lt;&gt;"",Schülerdaten!O802&lt;&gt;""),Schülerdaten!O802,"")</f>
        <v/>
      </c>
      <c r="P799" s="148" t="str">
        <f>IF(AND(A799&lt;&gt;"",Schülerdaten!AK802&lt;&gt;""),IF(Schülerdaten!AK802=TRUE,INDEX(codeform,MATCH(Schülerdaten!P802,libform,0)),Schülerdaten!P802),"")</f>
        <v/>
      </c>
      <c r="Q799" s="148" t="str">
        <f>IF(AND(A799&lt;&gt;"",Schülerdaten!AL802&lt;&gt;""),IF(Schülerdaten!AL802=TRUE,INDEX(codespe,MATCH(Schülerdaten!Q802,libspe,0)),Schülerdaten!Q802),"")</f>
        <v/>
      </c>
      <c r="R799" s="148" t="str">
        <f>IF(AND(A799&lt;&gt;"",OR(Schülerdaten!AM802&lt;&gt;"",Schülerdaten!AT802=FALSE)),IF(Schülerdaten!AM802=TRUE,INDEX(codemp1,MATCH(Schülerdaten!R802,libmp1,0)),IF(Schülerdaten!AT802=FALSE,0,Schülerdaten!R802)),"")</f>
        <v/>
      </c>
      <c r="S799" s="148" t="str">
        <f t="shared" si="37"/>
        <v/>
      </c>
      <c r="T799" s="148" t="str">
        <f t="shared" si="38"/>
        <v/>
      </c>
      <c r="U799" s="148" t="str">
        <f>IF(AND(A799&lt;&gt;"",Schülerdaten!S802&lt;&gt;""),Schülerdaten!S802,"")</f>
        <v/>
      </c>
      <c r="V799" s="148" t="str">
        <f>IF(AND(A799&lt;&gt;"",Schülerdaten!T802&lt;&gt;""),Schülerdaten!T802,"")</f>
        <v/>
      </c>
      <c r="W799" s="148" t="str">
        <f>IF(AND(A799&lt;&gt;"",Schülerdaten!U802&lt;&gt;""),Schülerdaten!U802,"")</f>
        <v/>
      </c>
      <c r="X799" s="148" t="str">
        <f>IF(AND(A799&lt;&gt;"",Schülerdaten!V802&lt;&gt;""),Schülerdaten!V802,"")</f>
        <v/>
      </c>
      <c r="Y799" s="148" t="str">
        <f>IF(AND(A799&lt;&gt;"",Schülerdaten!W802&lt;&gt;""),Schülerdaten!W802,"")</f>
        <v/>
      </c>
      <c r="Z799" s="148" t="str">
        <f>IF(AND(A799&lt;&gt;"",Schülerdaten!X802&lt;&gt;""),Schülerdaten!X802,"")</f>
        <v/>
      </c>
    </row>
    <row r="800" spans="1:26" x14ac:dyDescent="0.2">
      <c r="A800" s="146" t="str">
        <f>IF(OR(Schülerdaten!$C803&lt;&gt;""),Schülerdaten!A803,"")</f>
        <v/>
      </c>
      <c r="B800" s="146" t="str">
        <f>IF(A800&lt;&gt;"",Schülerdaten!B803,"")</f>
        <v/>
      </c>
      <c r="C800" s="146" t="str">
        <f>IF(AND(A800&lt;&gt;"",Schülerdaten!F803&lt;&gt;""),IF(INDEX(codeclint,MATCH(Schülerdaten!F803,libclint,0))&lt;&gt;"",INDEX(codeclint,MATCH(Schülerdaten!F803,libclint,0)),""),"")</f>
        <v/>
      </c>
      <c r="D800" s="146" t="str">
        <f t="shared" si="36"/>
        <v/>
      </c>
      <c r="E800" s="146" t="str">
        <f>IF(A800&lt;&gt;"",IF(Schülerdaten!G803&lt;&gt;"",IF(Schülerdaten!AB803&lt;&gt;"",IF(Schülerdaten!G803="LOC.ID",CONCATENATE("LOC.",Schülerdaten!AU$5),Schülerdaten!G803),""),""),"")</f>
        <v/>
      </c>
      <c r="F800" s="146" t="str">
        <f>IF(A800&lt;&gt;"",IF(Schülerdaten!H803&lt;&gt;"",Schülerdaten!H803,""),"")</f>
        <v/>
      </c>
      <c r="G800" s="146" t="str">
        <f>IF(AND(A800&lt;&gt;"",Schülerdaten!AC803&lt;&gt;""),IF(Schülerdaten!AC803=TRUE,INDEX(codesex,MATCH(Schülerdaten!I803,libsex,0)),Schülerdaten!I803),"")</f>
        <v/>
      </c>
      <c r="H800" s="147" t="str">
        <f>IF(A800&lt;&gt;"",IF(Schülerdaten!J803&lt;&gt;"",Schülerdaten!J803,""),"")</f>
        <v/>
      </c>
      <c r="I800" s="148" t="str">
        <f>IF(AND(A800&lt;&gt;"",Schülerdaten!AE803&lt;&gt;""),IF(Schülerdaten!AE803=TRUE,INDEX(codenat,MATCH(Schülerdaten!K803,libnat,0)),Schülerdaten!K803),"")</f>
        <v/>
      </c>
      <c r="J800" s="148" t="str">
        <f>IF(AND(A800&lt;&gt;"",Schülerdaten!AF803&lt;&gt;""),IF(Schülerdaten!AF803=TRUE,INDEX(codelangue,MATCH(Schülerdaten!L803,liblangue,0)),Schülerdaten!L803),"")</f>
        <v/>
      </c>
      <c r="K800" s="148" t="str">
        <f>IF(AND(A800&lt;&gt;"",Schülerdaten!AH803&lt;&gt;""),IF(Schülerdaten!AH803=TRUE,IF(INDEX(codegem,MATCH(Schülerdaten!M803,libgem,0))&lt;8000,INDEX(codegem,MATCH(Schülerdaten!M803,libgem,0)),""),Schülerdaten!M803),"")</f>
        <v/>
      </c>
      <c r="L800" s="148" t="str">
        <f>IF(AND(A800&lt;&gt;"",Schülerdaten!AH803&lt;&gt;""),IF(Schülerdaten!AH803=TRUE,INDEX(codegemhist,MATCH(Schülerdaten!M803,libgem,0)),""),"")</f>
        <v/>
      </c>
      <c r="M800" s="148" t="str">
        <f>IF(AND(A800&lt;&gt;"",Schülerdaten!AH803&lt;&gt;""),IF(Schülerdaten!AH803=TRUE,IF(INDEX(codegem,MATCH(Schülerdaten!M803,libgem,0))&gt;=8000,INDEX(codegem,MATCH(Schülerdaten!M803,libgem,0)),""),Schülerdaten!M803),"")</f>
        <v/>
      </c>
      <c r="N800" s="148" t="str">
        <f>IF(AND(A800&lt;&gt;"",Schülerdaten!AI803&lt;&gt;""),IF(Schülerdaten!AI803=TRUE,INDEX(codeschart,MATCH(Schülerdaten!N803,libschart,0)),Schülerdaten!N803),"")</f>
        <v/>
      </c>
      <c r="O800" s="148" t="str">
        <f>IF(AND(A800&lt;&gt;"",Schülerdaten!O803&lt;&gt;""),Schülerdaten!O803,"")</f>
        <v/>
      </c>
      <c r="P800" s="148" t="str">
        <f>IF(AND(A800&lt;&gt;"",Schülerdaten!AK803&lt;&gt;""),IF(Schülerdaten!AK803=TRUE,INDEX(codeform,MATCH(Schülerdaten!P803,libform,0)),Schülerdaten!P803),"")</f>
        <v/>
      </c>
      <c r="Q800" s="148" t="str">
        <f>IF(AND(A800&lt;&gt;"",Schülerdaten!AL803&lt;&gt;""),IF(Schülerdaten!AL803=TRUE,INDEX(codespe,MATCH(Schülerdaten!Q803,libspe,0)),Schülerdaten!Q803),"")</f>
        <v/>
      </c>
      <c r="R800" s="148" t="str">
        <f>IF(AND(A800&lt;&gt;"",OR(Schülerdaten!AM803&lt;&gt;"",Schülerdaten!AT803=FALSE)),IF(Schülerdaten!AM803=TRUE,INDEX(codemp1,MATCH(Schülerdaten!R803,libmp1,0)),IF(Schülerdaten!AT803=FALSE,0,Schülerdaten!R803)),"")</f>
        <v/>
      </c>
      <c r="S800" s="148" t="str">
        <f t="shared" si="37"/>
        <v/>
      </c>
      <c r="T800" s="148" t="str">
        <f t="shared" si="38"/>
        <v/>
      </c>
      <c r="U800" s="148" t="str">
        <f>IF(AND(A800&lt;&gt;"",Schülerdaten!S803&lt;&gt;""),Schülerdaten!S803,"")</f>
        <v/>
      </c>
      <c r="V800" s="148" t="str">
        <f>IF(AND(A800&lt;&gt;"",Schülerdaten!T803&lt;&gt;""),Schülerdaten!T803,"")</f>
        <v/>
      </c>
      <c r="W800" s="148" t="str">
        <f>IF(AND(A800&lt;&gt;"",Schülerdaten!U803&lt;&gt;""),Schülerdaten!U803,"")</f>
        <v/>
      </c>
      <c r="X800" s="148" t="str">
        <f>IF(AND(A800&lt;&gt;"",Schülerdaten!V803&lt;&gt;""),Schülerdaten!V803,"")</f>
        <v/>
      </c>
      <c r="Y800" s="148" t="str">
        <f>IF(AND(A800&lt;&gt;"",Schülerdaten!W803&lt;&gt;""),Schülerdaten!W803,"")</f>
        <v/>
      </c>
      <c r="Z800" s="148" t="str">
        <f>IF(AND(A800&lt;&gt;"",Schülerdaten!X803&lt;&gt;""),Schülerdaten!X803,"")</f>
        <v/>
      </c>
    </row>
    <row r="801" spans="1:26" x14ac:dyDescent="0.2">
      <c r="A801" s="146" t="str">
        <f>IF(OR(Schülerdaten!$C804&lt;&gt;""),Schülerdaten!A804,"")</f>
        <v/>
      </c>
      <c r="B801" s="146" t="str">
        <f>IF(A801&lt;&gt;"",Schülerdaten!B804,"")</f>
        <v/>
      </c>
      <c r="C801" s="146" t="str">
        <f>IF(AND(A801&lt;&gt;"",Schülerdaten!F804&lt;&gt;""),IF(INDEX(codeclint,MATCH(Schülerdaten!F804,libclint,0))&lt;&gt;"",INDEX(codeclint,MATCH(Schülerdaten!F804,libclint,0)),""),"")</f>
        <v/>
      </c>
      <c r="D801" s="146" t="str">
        <f t="shared" si="36"/>
        <v/>
      </c>
      <c r="E801" s="146" t="str">
        <f>IF(A801&lt;&gt;"",IF(Schülerdaten!G804&lt;&gt;"",IF(Schülerdaten!AB804&lt;&gt;"",IF(Schülerdaten!G804="LOC.ID",CONCATENATE("LOC.",Schülerdaten!AU$5),Schülerdaten!G804),""),""),"")</f>
        <v/>
      </c>
      <c r="F801" s="146" t="str">
        <f>IF(A801&lt;&gt;"",IF(Schülerdaten!H804&lt;&gt;"",Schülerdaten!H804,""),"")</f>
        <v/>
      </c>
      <c r="G801" s="146" t="str">
        <f>IF(AND(A801&lt;&gt;"",Schülerdaten!AC804&lt;&gt;""),IF(Schülerdaten!AC804=TRUE,INDEX(codesex,MATCH(Schülerdaten!I804,libsex,0)),Schülerdaten!I804),"")</f>
        <v/>
      </c>
      <c r="H801" s="147" t="str">
        <f>IF(A801&lt;&gt;"",IF(Schülerdaten!J804&lt;&gt;"",Schülerdaten!J804,""),"")</f>
        <v/>
      </c>
      <c r="I801" s="148" t="str">
        <f>IF(AND(A801&lt;&gt;"",Schülerdaten!AE804&lt;&gt;""),IF(Schülerdaten!AE804=TRUE,INDEX(codenat,MATCH(Schülerdaten!K804,libnat,0)),Schülerdaten!K804),"")</f>
        <v/>
      </c>
      <c r="J801" s="148" t="str">
        <f>IF(AND(A801&lt;&gt;"",Schülerdaten!AF804&lt;&gt;""),IF(Schülerdaten!AF804=TRUE,INDEX(codelangue,MATCH(Schülerdaten!L804,liblangue,0)),Schülerdaten!L804),"")</f>
        <v/>
      </c>
      <c r="K801" s="148" t="str">
        <f>IF(AND(A801&lt;&gt;"",Schülerdaten!AH804&lt;&gt;""),IF(Schülerdaten!AH804=TRUE,IF(INDEX(codegem,MATCH(Schülerdaten!M804,libgem,0))&lt;8000,INDEX(codegem,MATCH(Schülerdaten!M804,libgem,0)),""),Schülerdaten!M804),"")</f>
        <v/>
      </c>
      <c r="L801" s="148" t="str">
        <f>IF(AND(A801&lt;&gt;"",Schülerdaten!AH804&lt;&gt;""),IF(Schülerdaten!AH804=TRUE,INDEX(codegemhist,MATCH(Schülerdaten!M804,libgem,0)),""),"")</f>
        <v/>
      </c>
      <c r="M801" s="148" t="str">
        <f>IF(AND(A801&lt;&gt;"",Schülerdaten!AH804&lt;&gt;""),IF(Schülerdaten!AH804=TRUE,IF(INDEX(codegem,MATCH(Schülerdaten!M804,libgem,0))&gt;=8000,INDEX(codegem,MATCH(Schülerdaten!M804,libgem,0)),""),Schülerdaten!M804),"")</f>
        <v/>
      </c>
      <c r="N801" s="148" t="str">
        <f>IF(AND(A801&lt;&gt;"",Schülerdaten!AI804&lt;&gt;""),IF(Schülerdaten!AI804=TRUE,INDEX(codeschart,MATCH(Schülerdaten!N804,libschart,0)),Schülerdaten!N804),"")</f>
        <v/>
      </c>
      <c r="O801" s="148" t="str">
        <f>IF(AND(A801&lt;&gt;"",Schülerdaten!O804&lt;&gt;""),Schülerdaten!O804,"")</f>
        <v/>
      </c>
      <c r="P801" s="148" t="str">
        <f>IF(AND(A801&lt;&gt;"",Schülerdaten!AK804&lt;&gt;""),IF(Schülerdaten!AK804=TRUE,INDEX(codeform,MATCH(Schülerdaten!P804,libform,0)),Schülerdaten!P804),"")</f>
        <v/>
      </c>
      <c r="Q801" s="148" t="str">
        <f>IF(AND(A801&lt;&gt;"",Schülerdaten!AL804&lt;&gt;""),IF(Schülerdaten!AL804=TRUE,INDEX(codespe,MATCH(Schülerdaten!Q804,libspe,0)),Schülerdaten!Q804),"")</f>
        <v/>
      </c>
      <c r="R801" s="148" t="str">
        <f>IF(AND(A801&lt;&gt;"",OR(Schülerdaten!AM804&lt;&gt;"",Schülerdaten!AT804=FALSE)),IF(Schülerdaten!AM804=TRUE,INDEX(codemp1,MATCH(Schülerdaten!R804,libmp1,0)),IF(Schülerdaten!AT804=FALSE,0,Schülerdaten!R804)),"")</f>
        <v/>
      </c>
      <c r="S801" s="148" t="str">
        <f t="shared" si="37"/>
        <v/>
      </c>
      <c r="T801" s="148" t="str">
        <f t="shared" si="38"/>
        <v/>
      </c>
      <c r="U801" s="148" t="str">
        <f>IF(AND(A801&lt;&gt;"",Schülerdaten!S804&lt;&gt;""),Schülerdaten!S804,"")</f>
        <v/>
      </c>
      <c r="V801" s="148" t="str">
        <f>IF(AND(A801&lt;&gt;"",Schülerdaten!T804&lt;&gt;""),Schülerdaten!T804,"")</f>
        <v/>
      </c>
      <c r="W801" s="148" t="str">
        <f>IF(AND(A801&lt;&gt;"",Schülerdaten!U804&lt;&gt;""),Schülerdaten!U804,"")</f>
        <v/>
      </c>
      <c r="X801" s="148" t="str">
        <f>IF(AND(A801&lt;&gt;"",Schülerdaten!V804&lt;&gt;""),Schülerdaten!V804,"")</f>
        <v/>
      </c>
      <c r="Y801" s="148" t="str">
        <f>IF(AND(A801&lt;&gt;"",Schülerdaten!W804&lt;&gt;""),Schülerdaten!W804,"")</f>
        <v/>
      </c>
      <c r="Z801" s="148" t="str">
        <f>IF(AND(A801&lt;&gt;"",Schülerdaten!X804&lt;&gt;""),Schülerdaten!X804,"")</f>
        <v/>
      </c>
    </row>
    <row r="802" spans="1:26" x14ac:dyDescent="0.2">
      <c r="A802" s="146" t="str">
        <f>IF(OR(Schülerdaten!$C805&lt;&gt;""),Schülerdaten!A805,"")</f>
        <v/>
      </c>
      <c r="B802" s="146" t="str">
        <f>IF(A802&lt;&gt;"",Schülerdaten!B805,"")</f>
        <v/>
      </c>
      <c r="C802" s="146" t="str">
        <f>IF(AND(A802&lt;&gt;"",Schülerdaten!F805&lt;&gt;""),IF(INDEX(codeclint,MATCH(Schülerdaten!F805,libclint,0))&lt;&gt;"",INDEX(codeclint,MATCH(Schülerdaten!F805,libclint,0)),""),"")</f>
        <v/>
      </c>
      <c r="D802" s="146" t="str">
        <f t="shared" si="36"/>
        <v/>
      </c>
      <c r="E802" s="146" t="str">
        <f>IF(A802&lt;&gt;"",IF(Schülerdaten!G805&lt;&gt;"",IF(Schülerdaten!AB805&lt;&gt;"",IF(Schülerdaten!G805="LOC.ID",CONCATENATE("LOC.",Schülerdaten!AU$5),Schülerdaten!G805),""),""),"")</f>
        <v/>
      </c>
      <c r="F802" s="146" t="str">
        <f>IF(A802&lt;&gt;"",IF(Schülerdaten!H805&lt;&gt;"",Schülerdaten!H805,""),"")</f>
        <v/>
      </c>
      <c r="G802" s="146" t="str">
        <f>IF(AND(A802&lt;&gt;"",Schülerdaten!AC805&lt;&gt;""),IF(Schülerdaten!AC805=TRUE,INDEX(codesex,MATCH(Schülerdaten!I805,libsex,0)),Schülerdaten!I805),"")</f>
        <v/>
      </c>
      <c r="H802" s="147" t="str">
        <f>IF(A802&lt;&gt;"",IF(Schülerdaten!J805&lt;&gt;"",Schülerdaten!J805,""),"")</f>
        <v/>
      </c>
      <c r="I802" s="148" t="str">
        <f>IF(AND(A802&lt;&gt;"",Schülerdaten!AE805&lt;&gt;""),IF(Schülerdaten!AE805=TRUE,INDEX(codenat,MATCH(Schülerdaten!K805,libnat,0)),Schülerdaten!K805),"")</f>
        <v/>
      </c>
      <c r="J802" s="148" t="str">
        <f>IF(AND(A802&lt;&gt;"",Schülerdaten!AF805&lt;&gt;""),IF(Schülerdaten!AF805=TRUE,INDEX(codelangue,MATCH(Schülerdaten!L805,liblangue,0)),Schülerdaten!L805),"")</f>
        <v/>
      </c>
      <c r="K802" s="148" t="str">
        <f>IF(AND(A802&lt;&gt;"",Schülerdaten!AH805&lt;&gt;""),IF(Schülerdaten!AH805=TRUE,IF(INDEX(codegem,MATCH(Schülerdaten!M805,libgem,0))&lt;8000,INDEX(codegem,MATCH(Schülerdaten!M805,libgem,0)),""),Schülerdaten!M805),"")</f>
        <v/>
      </c>
      <c r="L802" s="148" t="str">
        <f>IF(AND(A802&lt;&gt;"",Schülerdaten!AH805&lt;&gt;""),IF(Schülerdaten!AH805=TRUE,INDEX(codegemhist,MATCH(Schülerdaten!M805,libgem,0)),""),"")</f>
        <v/>
      </c>
      <c r="M802" s="148" t="str">
        <f>IF(AND(A802&lt;&gt;"",Schülerdaten!AH805&lt;&gt;""),IF(Schülerdaten!AH805=TRUE,IF(INDEX(codegem,MATCH(Schülerdaten!M805,libgem,0))&gt;=8000,INDEX(codegem,MATCH(Schülerdaten!M805,libgem,0)),""),Schülerdaten!M805),"")</f>
        <v/>
      </c>
      <c r="N802" s="148" t="str">
        <f>IF(AND(A802&lt;&gt;"",Schülerdaten!AI805&lt;&gt;""),IF(Schülerdaten!AI805=TRUE,INDEX(codeschart,MATCH(Schülerdaten!N805,libschart,0)),Schülerdaten!N805),"")</f>
        <v/>
      </c>
      <c r="O802" s="148" t="str">
        <f>IF(AND(A802&lt;&gt;"",Schülerdaten!O805&lt;&gt;""),Schülerdaten!O805,"")</f>
        <v/>
      </c>
      <c r="P802" s="148" t="str">
        <f>IF(AND(A802&lt;&gt;"",Schülerdaten!AK805&lt;&gt;""),IF(Schülerdaten!AK805=TRUE,INDEX(codeform,MATCH(Schülerdaten!P805,libform,0)),Schülerdaten!P805),"")</f>
        <v/>
      </c>
      <c r="Q802" s="148" t="str">
        <f>IF(AND(A802&lt;&gt;"",Schülerdaten!AL805&lt;&gt;""),IF(Schülerdaten!AL805=TRUE,INDEX(codespe,MATCH(Schülerdaten!Q805,libspe,0)),Schülerdaten!Q805),"")</f>
        <v/>
      </c>
      <c r="R802" s="148" t="str">
        <f>IF(AND(A802&lt;&gt;"",OR(Schülerdaten!AM805&lt;&gt;"",Schülerdaten!AT805=FALSE)),IF(Schülerdaten!AM805=TRUE,INDEX(codemp1,MATCH(Schülerdaten!R805,libmp1,0)),IF(Schülerdaten!AT805=FALSE,0,Schülerdaten!R805)),"")</f>
        <v/>
      </c>
      <c r="S802" s="148" t="str">
        <f t="shared" si="37"/>
        <v/>
      </c>
      <c r="T802" s="148" t="str">
        <f t="shared" si="38"/>
        <v/>
      </c>
      <c r="U802" s="148" t="str">
        <f>IF(AND(A802&lt;&gt;"",Schülerdaten!S805&lt;&gt;""),Schülerdaten!S805,"")</f>
        <v/>
      </c>
      <c r="V802" s="148" t="str">
        <f>IF(AND(A802&lt;&gt;"",Schülerdaten!T805&lt;&gt;""),Schülerdaten!T805,"")</f>
        <v/>
      </c>
      <c r="W802" s="148" t="str">
        <f>IF(AND(A802&lt;&gt;"",Schülerdaten!U805&lt;&gt;""),Schülerdaten!U805,"")</f>
        <v/>
      </c>
      <c r="X802" s="148" t="str">
        <f>IF(AND(A802&lt;&gt;"",Schülerdaten!V805&lt;&gt;""),Schülerdaten!V805,"")</f>
        <v/>
      </c>
      <c r="Y802" s="148" t="str">
        <f>IF(AND(A802&lt;&gt;"",Schülerdaten!W805&lt;&gt;""),Schülerdaten!W805,"")</f>
        <v/>
      </c>
      <c r="Z802" s="148" t="str">
        <f>IF(AND(A802&lt;&gt;"",Schülerdaten!X805&lt;&gt;""),Schülerdaten!X805,"")</f>
        <v/>
      </c>
    </row>
    <row r="803" spans="1:26" x14ac:dyDescent="0.2">
      <c r="A803" s="146" t="str">
        <f>IF(OR(Schülerdaten!$C806&lt;&gt;""),Schülerdaten!A806,"")</f>
        <v/>
      </c>
      <c r="B803" s="146" t="str">
        <f>IF(A803&lt;&gt;"",Schülerdaten!B806,"")</f>
        <v/>
      </c>
      <c r="C803" s="146" t="str">
        <f>IF(AND(A803&lt;&gt;"",Schülerdaten!F806&lt;&gt;""),IF(INDEX(codeclint,MATCH(Schülerdaten!F806,libclint,0))&lt;&gt;"",INDEX(codeclint,MATCH(Schülerdaten!F806,libclint,0)),""),"")</f>
        <v/>
      </c>
      <c r="D803" s="146" t="str">
        <f t="shared" si="36"/>
        <v/>
      </c>
      <c r="E803" s="146" t="str">
        <f>IF(A803&lt;&gt;"",IF(Schülerdaten!G806&lt;&gt;"",IF(Schülerdaten!AB806&lt;&gt;"",IF(Schülerdaten!G806="LOC.ID",CONCATENATE("LOC.",Schülerdaten!AU$5),Schülerdaten!G806),""),""),"")</f>
        <v/>
      </c>
      <c r="F803" s="146" t="str">
        <f>IF(A803&lt;&gt;"",IF(Schülerdaten!H806&lt;&gt;"",Schülerdaten!H806,""),"")</f>
        <v/>
      </c>
      <c r="G803" s="146" t="str">
        <f>IF(AND(A803&lt;&gt;"",Schülerdaten!AC806&lt;&gt;""),IF(Schülerdaten!AC806=TRUE,INDEX(codesex,MATCH(Schülerdaten!I806,libsex,0)),Schülerdaten!I806),"")</f>
        <v/>
      </c>
      <c r="H803" s="147" t="str">
        <f>IF(A803&lt;&gt;"",IF(Schülerdaten!J806&lt;&gt;"",Schülerdaten!J806,""),"")</f>
        <v/>
      </c>
      <c r="I803" s="148" t="str">
        <f>IF(AND(A803&lt;&gt;"",Schülerdaten!AE806&lt;&gt;""),IF(Schülerdaten!AE806=TRUE,INDEX(codenat,MATCH(Schülerdaten!K806,libnat,0)),Schülerdaten!K806),"")</f>
        <v/>
      </c>
      <c r="J803" s="148" t="str">
        <f>IF(AND(A803&lt;&gt;"",Schülerdaten!AF806&lt;&gt;""),IF(Schülerdaten!AF806=TRUE,INDEX(codelangue,MATCH(Schülerdaten!L806,liblangue,0)),Schülerdaten!L806),"")</f>
        <v/>
      </c>
      <c r="K803" s="148" t="str">
        <f>IF(AND(A803&lt;&gt;"",Schülerdaten!AH806&lt;&gt;""),IF(Schülerdaten!AH806=TRUE,IF(INDEX(codegem,MATCH(Schülerdaten!M806,libgem,0))&lt;8000,INDEX(codegem,MATCH(Schülerdaten!M806,libgem,0)),""),Schülerdaten!M806),"")</f>
        <v/>
      </c>
      <c r="L803" s="148" t="str">
        <f>IF(AND(A803&lt;&gt;"",Schülerdaten!AH806&lt;&gt;""),IF(Schülerdaten!AH806=TRUE,INDEX(codegemhist,MATCH(Schülerdaten!M806,libgem,0)),""),"")</f>
        <v/>
      </c>
      <c r="M803" s="148" t="str">
        <f>IF(AND(A803&lt;&gt;"",Schülerdaten!AH806&lt;&gt;""),IF(Schülerdaten!AH806=TRUE,IF(INDEX(codegem,MATCH(Schülerdaten!M806,libgem,0))&gt;=8000,INDEX(codegem,MATCH(Schülerdaten!M806,libgem,0)),""),Schülerdaten!M806),"")</f>
        <v/>
      </c>
      <c r="N803" s="148" t="str">
        <f>IF(AND(A803&lt;&gt;"",Schülerdaten!AI806&lt;&gt;""),IF(Schülerdaten!AI806=TRUE,INDEX(codeschart,MATCH(Schülerdaten!N806,libschart,0)),Schülerdaten!N806),"")</f>
        <v/>
      </c>
      <c r="O803" s="148" t="str">
        <f>IF(AND(A803&lt;&gt;"",Schülerdaten!O806&lt;&gt;""),Schülerdaten!O806,"")</f>
        <v/>
      </c>
      <c r="P803" s="148" t="str">
        <f>IF(AND(A803&lt;&gt;"",Schülerdaten!AK806&lt;&gt;""),IF(Schülerdaten!AK806=TRUE,INDEX(codeform,MATCH(Schülerdaten!P806,libform,0)),Schülerdaten!P806),"")</f>
        <v/>
      </c>
      <c r="Q803" s="148" t="str">
        <f>IF(AND(A803&lt;&gt;"",Schülerdaten!AL806&lt;&gt;""),IF(Schülerdaten!AL806=TRUE,INDEX(codespe,MATCH(Schülerdaten!Q806,libspe,0)),Schülerdaten!Q806),"")</f>
        <v/>
      </c>
      <c r="R803" s="148" t="str">
        <f>IF(AND(A803&lt;&gt;"",OR(Schülerdaten!AM806&lt;&gt;"",Schülerdaten!AT806=FALSE)),IF(Schülerdaten!AM806=TRUE,INDEX(codemp1,MATCH(Schülerdaten!R806,libmp1,0)),IF(Schülerdaten!AT806=FALSE,0,Schülerdaten!R806)),"")</f>
        <v/>
      </c>
      <c r="S803" s="148" t="str">
        <f t="shared" si="37"/>
        <v/>
      </c>
      <c r="T803" s="148" t="str">
        <f t="shared" si="38"/>
        <v/>
      </c>
      <c r="U803" s="148" t="str">
        <f>IF(AND(A803&lt;&gt;"",Schülerdaten!S806&lt;&gt;""),Schülerdaten!S806,"")</f>
        <v/>
      </c>
      <c r="V803" s="148" t="str">
        <f>IF(AND(A803&lt;&gt;"",Schülerdaten!T806&lt;&gt;""),Schülerdaten!T806,"")</f>
        <v/>
      </c>
      <c r="W803" s="148" t="str">
        <f>IF(AND(A803&lt;&gt;"",Schülerdaten!U806&lt;&gt;""),Schülerdaten!U806,"")</f>
        <v/>
      </c>
      <c r="X803" s="148" t="str">
        <f>IF(AND(A803&lt;&gt;"",Schülerdaten!V806&lt;&gt;""),Schülerdaten!V806,"")</f>
        <v/>
      </c>
      <c r="Y803" s="148" t="str">
        <f>IF(AND(A803&lt;&gt;"",Schülerdaten!W806&lt;&gt;""),Schülerdaten!W806,"")</f>
        <v/>
      </c>
      <c r="Z803" s="148" t="str">
        <f>IF(AND(A803&lt;&gt;"",Schülerdaten!X806&lt;&gt;""),Schülerdaten!X806,"")</f>
        <v/>
      </c>
    </row>
    <row r="804" spans="1:26" x14ac:dyDescent="0.2">
      <c r="A804" s="146" t="str">
        <f>IF(OR(Schülerdaten!$C807&lt;&gt;""),Schülerdaten!A807,"")</f>
        <v/>
      </c>
      <c r="B804" s="146" t="str">
        <f>IF(A804&lt;&gt;"",Schülerdaten!B807,"")</f>
        <v/>
      </c>
      <c r="C804" s="146" t="str">
        <f>IF(AND(A804&lt;&gt;"",Schülerdaten!F807&lt;&gt;""),IF(INDEX(codeclint,MATCH(Schülerdaten!F807,libclint,0))&lt;&gt;"",INDEX(codeclint,MATCH(Schülerdaten!F807,libclint,0)),""),"")</f>
        <v/>
      </c>
      <c r="D804" s="146" t="str">
        <f t="shared" si="36"/>
        <v/>
      </c>
      <c r="E804" s="146" t="str">
        <f>IF(A804&lt;&gt;"",IF(Schülerdaten!G807&lt;&gt;"",IF(Schülerdaten!AB807&lt;&gt;"",IF(Schülerdaten!G807="LOC.ID",CONCATENATE("LOC.",Schülerdaten!AU$5),Schülerdaten!G807),""),""),"")</f>
        <v/>
      </c>
      <c r="F804" s="146" t="str">
        <f>IF(A804&lt;&gt;"",IF(Schülerdaten!H807&lt;&gt;"",Schülerdaten!H807,""),"")</f>
        <v/>
      </c>
      <c r="G804" s="146" t="str">
        <f>IF(AND(A804&lt;&gt;"",Schülerdaten!AC807&lt;&gt;""),IF(Schülerdaten!AC807=TRUE,INDEX(codesex,MATCH(Schülerdaten!I807,libsex,0)),Schülerdaten!I807),"")</f>
        <v/>
      </c>
      <c r="H804" s="147" t="str">
        <f>IF(A804&lt;&gt;"",IF(Schülerdaten!J807&lt;&gt;"",Schülerdaten!J807,""),"")</f>
        <v/>
      </c>
      <c r="I804" s="148" t="str">
        <f>IF(AND(A804&lt;&gt;"",Schülerdaten!AE807&lt;&gt;""),IF(Schülerdaten!AE807=TRUE,INDEX(codenat,MATCH(Schülerdaten!K807,libnat,0)),Schülerdaten!K807),"")</f>
        <v/>
      </c>
      <c r="J804" s="148" t="str">
        <f>IF(AND(A804&lt;&gt;"",Schülerdaten!AF807&lt;&gt;""),IF(Schülerdaten!AF807=TRUE,INDEX(codelangue,MATCH(Schülerdaten!L807,liblangue,0)),Schülerdaten!L807),"")</f>
        <v/>
      </c>
      <c r="K804" s="148" t="str">
        <f>IF(AND(A804&lt;&gt;"",Schülerdaten!AH807&lt;&gt;""),IF(Schülerdaten!AH807=TRUE,IF(INDEX(codegem,MATCH(Schülerdaten!M807,libgem,0))&lt;8000,INDEX(codegem,MATCH(Schülerdaten!M807,libgem,0)),""),Schülerdaten!M807),"")</f>
        <v/>
      </c>
      <c r="L804" s="148" t="str">
        <f>IF(AND(A804&lt;&gt;"",Schülerdaten!AH807&lt;&gt;""),IF(Schülerdaten!AH807=TRUE,INDEX(codegemhist,MATCH(Schülerdaten!M807,libgem,0)),""),"")</f>
        <v/>
      </c>
      <c r="M804" s="148" t="str">
        <f>IF(AND(A804&lt;&gt;"",Schülerdaten!AH807&lt;&gt;""),IF(Schülerdaten!AH807=TRUE,IF(INDEX(codegem,MATCH(Schülerdaten!M807,libgem,0))&gt;=8000,INDEX(codegem,MATCH(Schülerdaten!M807,libgem,0)),""),Schülerdaten!M807),"")</f>
        <v/>
      </c>
      <c r="N804" s="148" t="str">
        <f>IF(AND(A804&lt;&gt;"",Schülerdaten!AI807&lt;&gt;""),IF(Schülerdaten!AI807=TRUE,INDEX(codeschart,MATCH(Schülerdaten!N807,libschart,0)),Schülerdaten!N807),"")</f>
        <v/>
      </c>
      <c r="O804" s="148" t="str">
        <f>IF(AND(A804&lt;&gt;"",Schülerdaten!O807&lt;&gt;""),Schülerdaten!O807,"")</f>
        <v/>
      </c>
      <c r="P804" s="148" t="str">
        <f>IF(AND(A804&lt;&gt;"",Schülerdaten!AK807&lt;&gt;""),IF(Schülerdaten!AK807=TRUE,INDEX(codeform,MATCH(Schülerdaten!P807,libform,0)),Schülerdaten!P807),"")</f>
        <v/>
      </c>
      <c r="Q804" s="148" t="str">
        <f>IF(AND(A804&lt;&gt;"",Schülerdaten!AL807&lt;&gt;""),IF(Schülerdaten!AL807=TRUE,INDEX(codespe,MATCH(Schülerdaten!Q807,libspe,0)),Schülerdaten!Q807),"")</f>
        <v/>
      </c>
      <c r="R804" s="148" t="str">
        <f>IF(AND(A804&lt;&gt;"",OR(Schülerdaten!AM807&lt;&gt;"",Schülerdaten!AT807=FALSE)),IF(Schülerdaten!AM807=TRUE,INDEX(codemp1,MATCH(Schülerdaten!R807,libmp1,0)),IF(Schülerdaten!AT807=FALSE,0,Schülerdaten!R807)),"")</f>
        <v/>
      </c>
      <c r="S804" s="148" t="str">
        <f t="shared" si="37"/>
        <v/>
      </c>
      <c r="T804" s="148" t="str">
        <f t="shared" si="38"/>
        <v/>
      </c>
      <c r="U804" s="148" t="str">
        <f>IF(AND(A804&lt;&gt;"",Schülerdaten!S807&lt;&gt;""),Schülerdaten!S807,"")</f>
        <v/>
      </c>
      <c r="V804" s="148" t="str">
        <f>IF(AND(A804&lt;&gt;"",Schülerdaten!T807&lt;&gt;""),Schülerdaten!T807,"")</f>
        <v/>
      </c>
      <c r="W804" s="148" t="str">
        <f>IF(AND(A804&lt;&gt;"",Schülerdaten!U807&lt;&gt;""),Schülerdaten!U807,"")</f>
        <v/>
      </c>
      <c r="X804" s="148" t="str">
        <f>IF(AND(A804&lt;&gt;"",Schülerdaten!V807&lt;&gt;""),Schülerdaten!V807,"")</f>
        <v/>
      </c>
      <c r="Y804" s="148" t="str">
        <f>IF(AND(A804&lt;&gt;"",Schülerdaten!W807&lt;&gt;""),Schülerdaten!W807,"")</f>
        <v/>
      </c>
      <c r="Z804" s="148" t="str">
        <f>IF(AND(A804&lt;&gt;"",Schülerdaten!X807&lt;&gt;""),Schülerdaten!X807,"")</f>
        <v/>
      </c>
    </row>
    <row r="805" spans="1:26" x14ac:dyDescent="0.2">
      <c r="A805" s="146" t="str">
        <f>IF(OR(Schülerdaten!$C808&lt;&gt;""),Schülerdaten!A808,"")</f>
        <v/>
      </c>
      <c r="B805" s="146" t="str">
        <f>IF(A805&lt;&gt;"",Schülerdaten!B808,"")</f>
        <v/>
      </c>
      <c r="C805" s="146" t="str">
        <f>IF(AND(A805&lt;&gt;"",Schülerdaten!F808&lt;&gt;""),IF(INDEX(codeclint,MATCH(Schülerdaten!F808,libclint,0))&lt;&gt;"",INDEX(codeclint,MATCH(Schülerdaten!F808,libclint,0)),""),"")</f>
        <v/>
      </c>
      <c r="D805" s="146" t="str">
        <f t="shared" si="36"/>
        <v/>
      </c>
      <c r="E805" s="146" t="str">
        <f>IF(A805&lt;&gt;"",IF(Schülerdaten!G808&lt;&gt;"",IF(Schülerdaten!AB808&lt;&gt;"",IF(Schülerdaten!G808="LOC.ID",CONCATENATE("LOC.",Schülerdaten!AU$5),Schülerdaten!G808),""),""),"")</f>
        <v/>
      </c>
      <c r="F805" s="146" t="str">
        <f>IF(A805&lt;&gt;"",IF(Schülerdaten!H808&lt;&gt;"",Schülerdaten!H808,""),"")</f>
        <v/>
      </c>
      <c r="G805" s="146" t="str">
        <f>IF(AND(A805&lt;&gt;"",Schülerdaten!AC808&lt;&gt;""),IF(Schülerdaten!AC808=TRUE,INDEX(codesex,MATCH(Schülerdaten!I808,libsex,0)),Schülerdaten!I808),"")</f>
        <v/>
      </c>
      <c r="H805" s="147" t="str">
        <f>IF(A805&lt;&gt;"",IF(Schülerdaten!J808&lt;&gt;"",Schülerdaten!J808,""),"")</f>
        <v/>
      </c>
      <c r="I805" s="148" t="str">
        <f>IF(AND(A805&lt;&gt;"",Schülerdaten!AE808&lt;&gt;""),IF(Schülerdaten!AE808=TRUE,INDEX(codenat,MATCH(Schülerdaten!K808,libnat,0)),Schülerdaten!K808),"")</f>
        <v/>
      </c>
      <c r="J805" s="148" t="str">
        <f>IF(AND(A805&lt;&gt;"",Schülerdaten!AF808&lt;&gt;""),IF(Schülerdaten!AF808=TRUE,INDEX(codelangue,MATCH(Schülerdaten!L808,liblangue,0)),Schülerdaten!L808),"")</f>
        <v/>
      </c>
      <c r="K805" s="148" t="str">
        <f>IF(AND(A805&lt;&gt;"",Schülerdaten!AH808&lt;&gt;""),IF(Schülerdaten!AH808=TRUE,IF(INDEX(codegem,MATCH(Schülerdaten!M808,libgem,0))&lt;8000,INDEX(codegem,MATCH(Schülerdaten!M808,libgem,0)),""),Schülerdaten!M808),"")</f>
        <v/>
      </c>
      <c r="L805" s="148" t="str">
        <f>IF(AND(A805&lt;&gt;"",Schülerdaten!AH808&lt;&gt;""),IF(Schülerdaten!AH808=TRUE,INDEX(codegemhist,MATCH(Schülerdaten!M808,libgem,0)),""),"")</f>
        <v/>
      </c>
      <c r="M805" s="148" t="str">
        <f>IF(AND(A805&lt;&gt;"",Schülerdaten!AH808&lt;&gt;""),IF(Schülerdaten!AH808=TRUE,IF(INDEX(codegem,MATCH(Schülerdaten!M808,libgem,0))&gt;=8000,INDEX(codegem,MATCH(Schülerdaten!M808,libgem,0)),""),Schülerdaten!M808),"")</f>
        <v/>
      </c>
      <c r="N805" s="148" t="str">
        <f>IF(AND(A805&lt;&gt;"",Schülerdaten!AI808&lt;&gt;""),IF(Schülerdaten!AI808=TRUE,INDEX(codeschart,MATCH(Schülerdaten!N808,libschart,0)),Schülerdaten!N808),"")</f>
        <v/>
      </c>
      <c r="O805" s="148" t="str">
        <f>IF(AND(A805&lt;&gt;"",Schülerdaten!O808&lt;&gt;""),Schülerdaten!O808,"")</f>
        <v/>
      </c>
      <c r="P805" s="148" t="str">
        <f>IF(AND(A805&lt;&gt;"",Schülerdaten!AK808&lt;&gt;""),IF(Schülerdaten!AK808=TRUE,INDEX(codeform,MATCH(Schülerdaten!P808,libform,0)),Schülerdaten!P808),"")</f>
        <v/>
      </c>
      <c r="Q805" s="148" t="str">
        <f>IF(AND(A805&lt;&gt;"",Schülerdaten!AL808&lt;&gt;""),IF(Schülerdaten!AL808=TRUE,INDEX(codespe,MATCH(Schülerdaten!Q808,libspe,0)),Schülerdaten!Q808),"")</f>
        <v/>
      </c>
      <c r="R805" s="148" t="str">
        <f>IF(AND(A805&lt;&gt;"",OR(Schülerdaten!AM808&lt;&gt;"",Schülerdaten!AT808=FALSE)),IF(Schülerdaten!AM808=TRUE,INDEX(codemp1,MATCH(Schülerdaten!R808,libmp1,0)),IF(Schülerdaten!AT808=FALSE,0,Schülerdaten!R808)),"")</f>
        <v/>
      </c>
      <c r="S805" s="148" t="str">
        <f t="shared" si="37"/>
        <v/>
      </c>
      <c r="T805" s="148" t="str">
        <f t="shared" si="38"/>
        <v/>
      </c>
      <c r="U805" s="148" t="str">
        <f>IF(AND(A805&lt;&gt;"",Schülerdaten!S808&lt;&gt;""),Schülerdaten!S808,"")</f>
        <v/>
      </c>
      <c r="V805" s="148" t="str">
        <f>IF(AND(A805&lt;&gt;"",Schülerdaten!T808&lt;&gt;""),Schülerdaten!T808,"")</f>
        <v/>
      </c>
      <c r="W805" s="148" t="str">
        <f>IF(AND(A805&lt;&gt;"",Schülerdaten!U808&lt;&gt;""),Schülerdaten!U808,"")</f>
        <v/>
      </c>
      <c r="X805" s="148" t="str">
        <f>IF(AND(A805&lt;&gt;"",Schülerdaten!V808&lt;&gt;""),Schülerdaten!V808,"")</f>
        <v/>
      </c>
      <c r="Y805" s="148" t="str">
        <f>IF(AND(A805&lt;&gt;"",Schülerdaten!W808&lt;&gt;""),Schülerdaten!W808,"")</f>
        <v/>
      </c>
      <c r="Z805" s="148" t="str">
        <f>IF(AND(A805&lt;&gt;"",Schülerdaten!X808&lt;&gt;""),Schülerdaten!X808,"")</f>
        <v/>
      </c>
    </row>
    <row r="806" spans="1:26" x14ac:dyDescent="0.2">
      <c r="A806" s="146" t="str">
        <f>IF(OR(Schülerdaten!$C809&lt;&gt;""),Schülerdaten!A809,"")</f>
        <v/>
      </c>
      <c r="B806" s="146" t="str">
        <f>IF(A806&lt;&gt;"",Schülerdaten!B809,"")</f>
        <v/>
      </c>
      <c r="C806" s="146" t="str">
        <f>IF(AND(A806&lt;&gt;"",Schülerdaten!F809&lt;&gt;""),IF(INDEX(codeclint,MATCH(Schülerdaten!F809,libclint,0))&lt;&gt;"",INDEX(codeclint,MATCH(Schülerdaten!F809,libclint,0)),""),"")</f>
        <v/>
      </c>
      <c r="D806" s="146" t="str">
        <f t="shared" si="36"/>
        <v/>
      </c>
      <c r="E806" s="146" t="str">
        <f>IF(A806&lt;&gt;"",IF(Schülerdaten!G809&lt;&gt;"",IF(Schülerdaten!AB809&lt;&gt;"",IF(Schülerdaten!G809="LOC.ID",CONCATENATE("LOC.",Schülerdaten!AU$5),Schülerdaten!G809),""),""),"")</f>
        <v/>
      </c>
      <c r="F806" s="146" t="str">
        <f>IF(A806&lt;&gt;"",IF(Schülerdaten!H809&lt;&gt;"",Schülerdaten!H809,""),"")</f>
        <v/>
      </c>
      <c r="G806" s="146" t="str">
        <f>IF(AND(A806&lt;&gt;"",Schülerdaten!AC809&lt;&gt;""),IF(Schülerdaten!AC809=TRUE,INDEX(codesex,MATCH(Schülerdaten!I809,libsex,0)),Schülerdaten!I809),"")</f>
        <v/>
      </c>
      <c r="H806" s="147" t="str">
        <f>IF(A806&lt;&gt;"",IF(Schülerdaten!J809&lt;&gt;"",Schülerdaten!J809,""),"")</f>
        <v/>
      </c>
      <c r="I806" s="148" t="str">
        <f>IF(AND(A806&lt;&gt;"",Schülerdaten!AE809&lt;&gt;""),IF(Schülerdaten!AE809=TRUE,INDEX(codenat,MATCH(Schülerdaten!K809,libnat,0)),Schülerdaten!K809),"")</f>
        <v/>
      </c>
      <c r="J806" s="148" t="str">
        <f>IF(AND(A806&lt;&gt;"",Schülerdaten!AF809&lt;&gt;""),IF(Schülerdaten!AF809=TRUE,INDEX(codelangue,MATCH(Schülerdaten!L809,liblangue,0)),Schülerdaten!L809),"")</f>
        <v/>
      </c>
      <c r="K806" s="148" t="str">
        <f>IF(AND(A806&lt;&gt;"",Schülerdaten!AH809&lt;&gt;""),IF(Schülerdaten!AH809=TRUE,IF(INDEX(codegem,MATCH(Schülerdaten!M809,libgem,0))&lt;8000,INDEX(codegem,MATCH(Schülerdaten!M809,libgem,0)),""),Schülerdaten!M809),"")</f>
        <v/>
      </c>
      <c r="L806" s="148" t="str">
        <f>IF(AND(A806&lt;&gt;"",Schülerdaten!AH809&lt;&gt;""),IF(Schülerdaten!AH809=TRUE,INDEX(codegemhist,MATCH(Schülerdaten!M809,libgem,0)),""),"")</f>
        <v/>
      </c>
      <c r="M806" s="148" t="str">
        <f>IF(AND(A806&lt;&gt;"",Schülerdaten!AH809&lt;&gt;""),IF(Schülerdaten!AH809=TRUE,IF(INDEX(codegem,MATCH(Schülerdaten!M809,libgem,0))&gt;=8000,INDEX(codegem,MATCH(Schülerdaten!M809,libgem,0)),""),Schülerdaten!M809),"")</f>
        <v/>
      </c>
      <c r="N806" s="148" t="str">
        <f>IF(AND(A806&lt;&gt;"",Schülerdaten!AI809&lt;&gt;""),IF(Schülerdaten!AI809=TRUE,INDEX(codeschart,MATCH(Schülerdaten!N809,libschart,0)),Schülerdaten!N809),"")</f>
        <v/>
      </c>
      <c r="O806" s="148" t="str">
        <f>IF(AND(A806&lt;&gt;"",Schülerdaten!O809&lt;&gt;""),Schülerdaten!O809,"")</f>
        <v/>
      </c>
      <c r="P806" s="148" t="str">
        <f>IF(AND(A806&lt;&gt;"",Schülerdaten!AK809&lt;&gt;""),IF(Schülerdaten!AK809=TRUE,INDEX(codeform,MATCH(Schülerdaten!P809,libform,0)),Schülerdaten!P809),"")</f>
        <v/>
      </c>
      <c r="Q806" s="148" t="str">
        <f>IF(AND(A806&lt;&gt;"",Schülerdaten!AL809&lt;&gt;""),IF(Schülerdaten!AL809=TRUE,INDEX(codespe,MATCH(Schülerdaten!Q809,libspe,0)),Schülerdaten!Q809),"")</f>
        <v/>
      </c>
      <c r="R806" s="148" t="str">
        <f>IF(AND(A806&lt;&gt;"",OR(Schülerdaten!AM809&lt;&gt;"",Schülerdaten!AT809=FALSE)),IF(Schülerdaten!AM809=TRUE,INDEX(codemp1,MATCH(Schülerdaten!R809,libmp1,0)),IF(Schülerdaten!AT809=FALSE,0,Schülerdaten!R809)),"")</f>
        <v/>
      </c>
      <c r="S806" s="148" t="str">
        <f t="shared" si="37"/>
        <v/>
      </c>
      <c r="T806" s="148" t="str">
        <f t="shared" si="38"/>
        <v/>
      </c>
      <c r="U806" s="148" t="str">
        <f>IF(AND(A806&lt;&gt;"",Schülerdaten!S809&lt;&gt;""),Schülerdaten!S809,"")</f>
        <v/>
      </c>
      <c r="V806" s="148" t="str">
        <f>IF(AND(A806&lt;&gt;"",Schülerdaten!T809&lt;&gt;""),Schülerdaten!T809,"")</f>
        <v/>
      </c>
      <c r="W806" s="148" t="str">
        <f>IF(AND(A806&lt;&gt;"",Schülerdaten!U809&lt;&gt;""),Schülerdaten!U809,"")</f>
        <v/>
      </c>
      <c r="X806" s="148" t="str">
        <f>IF(AND(A806&lt;&gt;"",Schülerdaten!V809&lt;&gt;""),Schülerdaten!V809,"")</f>
        <v/>
      </c>
      <c r="Y806" s="148" t="str">
        <f>IF(AND(A806&lt;&gt;"",Schülerdaten!W809&lt;&gt;""),Schülerdaten!W809,"")</f>
        <v/>
      </c>
      <c r="Z806" s="148" t="str">
        <f>IF(AND(A806&lt;&gt;"",Schülerdaten!X809&lt;&gt;""),Schülerdaten!X809,"")</f>
        <v/>
      </c>
    </row>
    <row r="807" spans="1:26" x14ac:dyDescent="0.2">
      <c r="A807" s="146" t="str">
        <f>IF(OR(Schülerdaten!$C810&lt;&gt;""),Schülerdaten!A810,"")</f>
        <v/>
      </c>
      <c r="B807" s="146" t="str">
        <f>IF(A807&lt;&gt;"",Schülerdaten!B810,"")</f>
        <v/>
      </c>
      <c r="C807" s="146" t="str">
        <f>IF(AND(A807&lt;&gt;"",Schülerdaten!F810&lt;&gt;""),IF(INDEX(codeclint,MATCH(Schülerdaten!F810,libclint,0))&lt;&gt;"",INDEX(codeclint,MATCH(Schülerdaten!F810,libclint,0)),""),"")</f>
        <v/>
      </c>
      <c r="D807" s="146" t="str">
        <f t="shared" si="36"/>
        <v/>
      </c>
      <c r="E807" s="146" t="str">
        <f>IF(A807&lt;&gt;"",IF(Schülerdaten!G810&lt;&gt;"",IF(Schülerdaten!AB810&lt;&gt;"",IF(Schülerdaten!G810="LOC.ID",CONCATENATE("LOC.",Schülerdaten!AU$5),Schülerdaten!G810),""),""),"")</f>
        <v/>
      </c>
      <c r="F807" s="146" t="str">
        <f>IF(A807&lt;&gt;"",IF(Schülerdaten!H810&lt;&gt;"",Schülerdaten!H810,""),"")</f>
        <v/>
      </c>
      <c r="G807" s="146" t="str">
        <f>IF(AND(A807&lt;&gt;"",Schülerdaten!AC810&lt;&gt;""),IF(Schülerdaten!AC810=TRUE,INDEX(codesex,MATCH(Schülerdaten!I810,libsex,0)),Schülerdaten!I810),"")</f>
        <v/>
      </c>
      <c r="H807" s="147" t="str">
        <f>IF(A807&lt;&gt;"",IF(Schülerdaten!J810&lt;&gt;"",Schülerdaten!J810,""),"")</f>
        <v/>
      </c>
      <c r="I807" s="148" t="str">
        <f>IF(AND(A807&lt;&gt;"",Schülerdaten!AE810&lt;&gt;""),IF(Schülerdaten!AE810=TRUE,INDEX(codenat,MATCH(Schülerdaten!K810,libnat,0)),Schülerdaten!K810),"")</f>
        <v/>
      </c>
      <c r="J807" s="148" t="str">
        <f>IF(AND(A807&lt;&gt;"",Schülerdaten!AF810&lt;&gt;""),IF(Schülerdaten!AF810=TRUE,INDEX(codelangue,MATCH(Schülerdaten!L810,liblangue,0)),Schülerdaten!L810),"")</f>
        <v/>
      </c>
      <c r="K807" s="148" t="str">
        <f>IF(AND(A807&lt;&gt;"",Schülerdaten!AH810&lt;&gt;""),IF(Schülerdaten!AH810=TRUE,IF(INDEX(codegem,MATCH(Schülerdaten!M810,libgem,0))&lt;8000,INDEX(codegem,MATCH(Schülerdaten!M810,libgem,0)),""),Schülerdaten!M810),"")</f>
        <v/>
      </c>
      <c r="L807" s="148" t="str">
        <f>IF(AND(A807&lt;&gt;"",Schülerdaten!AH810&lt;&gt;""),IF(Schülerdaten!AH810=TRUE,INDEX(codegemhist,MATCH(Schülerdaten!M810,libgem,0)),""),"")</f>
        <v/>
      </c>
      <c r="M807" s="148" t="str">
        <f>IF(AND(A807&lt;&gt;"",Schülerdaten!AH810&lt;&gt;""),IF(Schülerdaten!AH810=TRUE,IF(INDEX(codegem,MATCH(Schülerdaten!M810,libgem,0))&gt;=8000,INDEX(codegem,MATCH(Schülerdaten!M810,libgem,0)),""),Schülerdaten!M810),"")</f>
        <v/>
      </c>
      <c r="N807" s="148" t="str">
        <f>IF(AND(A807&lt;&gt;"",Schülerdaten!AI810&lt;&gt;""),IF(Schülerdaten!AI810=TRUE,INDEX(codeschart,MATCH(Schülerdaten!N810,libschart,0)),Schülerdaten!N810),"")</f>
        <v/>
      </c>
      <c r="O807" s="148" t="str">
        <f>IF(AND(A807&lt;&gt;"",Schülerdaten!O810&lt;&gt;""),Schülerdaten!O810,"")</f>
        <v/>
      </c>
      <c r="P807" s="148" t="str">
        <f>IF(AND(A807&lt;&gt;"",Schülerdaten!AK810&lt;&gt;""),IF(Schülerdaten!AK810=TRUE,INDEX(codeform,MATCH(Schülerdaten!P810,libform,0)),Schülerdaten!P810),"")</f>
        <v/>
      </c>
      <c r="Q807" s="148" t="str">
        <f>IF(AND(A807&lt;&gt;"",Schülerdaten!AL810&lt;&gt;""),IF(Schülerdaten!AL810=TRUE,INDEX(codespe,MATCH(Schülerdaten!Q810,libspe,0)),Schülerdaten!Q810),"")</f>
        <v/>
      </c>
      <c r="R807" s="148" t="str">
        <f>IF(AND(A807&lt;&gt;"",OR(Schülerdaten!AM810&lt;&gt;"",Schülerdaten!AT810=FALSE)),IF(Schülerdaten!AM810=TRUE,INDEX(codemp1,MATCH(Schülerdaten!R810,libmp1,0)),IF(Schülerdaten!AT810=FALSE,0,Schülerdaten!R810)),"")</f>
        <v/>
      </c>
      <c r="S807" s="148" t="str">
        <f t="shared" si="37"/>
        <v/>
      </c>
      <c r="T807" s="148" t="str">
        <f t="shared" si="38"/>
        <v/>
      </c>
      <c r="U807" s="148" t="str">
        <f>IF(AND(A807&lt;&gt;"",Schülerdaten!S810&lt;&gt;""),Schülerdaten!S810,"")</f>
        <v/>
      </c>
      <c r="V807" s="148" t="str">
        <f>IF(AND(A807&lt;&gt;"",Schülerdaten!T810&lt;&gt;""),Schülerdaten!T810,"")</f>
        <v/>
      </c>
      <c r="W807" s="148" t="str">
        <f>IF(AND(A807&lt;&gt;"",Schülerdaten!U810&lt;&gt;""),Schülerdaten!U810,"")</f>
        <v/>
      </c>
      <c r="X807" s="148" t="str">
        <f>IF(AND(A807&lt;&gt;"",Schülerdaten!V810&lt;&gt;""),Schülerdaten!V810,"")</f>
        <v/>
      </c>
      <c r="Y807" s="148" t="str">
        <f>IF(AND(A807&lt;&gt;"",Schülerdaten!W810&lt;&gt;""),Schülerdaten!W810,"")</f>
        <v/>
      </c>
      <c r="Z807" s="148" t="str">
        <f>IF(AND(A807&lt;&gt;"",Schülerdaten!X810&lt;&gt;""),Schülerdaten!X810,"")</f>
        <v/>
      </c>
    </row>
    <row r="808" spans="1:26" x14ac:dyDescent="0.2">
      <c r="A808" s="146" t="str">
        <f>IF(OR(Schülerdaten!$C811&lt;&gt;""),Schülerdaten!A811,"")</f>
        <v/>
      </c>
      <c r="B808" s="146" t="str">
        <f>IF(A808&lt;&gt;"",Schülerdaten!B811,"")</f>
        <v/>
      </c>
      <c r="C808" s="146" t="str">
        <f>IF(AND(A808&lt;&gt;"",Schülerdaten!F811&lt;&gt;""),IF(INDEX(codeclint,MATCH(Schülerdaten!F811,libclint,0))&lt;&gt;"",INDEX(codeclint,MATCH(Schülerdaten!F811,libclint,0)),""),"")</f>
        <v/>
      </c>
      <c r="D808" s="146" t="str">
        <f t="shared" si="36"/>
        <v/>
      </c>
      <c r="E808" s="146" t="str">
        <f>IF(A808&lt;&gt;"",IF(Schülerdaten!G811&lt;&gt;"",IF(Schülerdaten!AB811&lt;&gt;"",IF(Schülerdaten!G811="LOC.ID",CONCATENATE("LOC.",Schülerdaten!AU$5),Schülerdaten!G811),""),""),"")</f>
        <v/>
      </c>
      <c r="F808" s="146" t="str">
        <f>IF(A808&lt;&gt;"",IF(Schülerdaten!H811&lt;&gt;"",Schülerdaten!H811,""),"")</f>
        <v/>
      </c>
      <c r="G808" s="146" t="str">
        <f>IF(AND(A808&lt;&gt;"",Schülerdaten!AC811&lt;&gt;""),IF(Schülerdaten!AC811=TRUE,INDEX(codesex,MATCH(Schülerdaten!I811,libsex,0)),Schülerdaten!I811),"")</f>
        <v/>
      </c>
      <c r="H808" s="147" t="str">
        <f>IF(A808&lt;&gt;"",IF(Schülerdaten!J811&lt;&gt;"",Schülerdaten!J811,""),"")</f>
        <v/>
      </c>
      <c r="I808" s="148" t="str">
        <f>IF(AND(A808&lt;&gt;"",Schülerdaten!AE811&lt;&gt;""),IF(Schülerdaten!AE811=TRUE,INDEX(codenat,MATCH(Schülerdaten!K811,libnat,0)),Schülerdaten!K811),"")</f>
        <v/>
      </c>
      <c r="J808" s="148" t="str">
        <f>IF(AND(A808&lt;&gt;"",Schülerdaten!AF811&lt;&gt;""),IF(Schülerdaten!AF811=TRUE,INDEX(codelangue,MATCH(Schülerdaten!L811,liblangue,0)),Schülerdaten!L811),"")</f>
        <v/>
      </c>
      <c r="K808" s="148" t="str">
        <f>IF(AND(A808&lt;&gt;"",Schülerdaten!AH811&lt;&gt;""),IF(Schülerdaten!AH811=TRUE,IF(INDEX(codegem,MATCH(Schülerdaten!M811,libgem,0))&lt;8000,INDEX(codegem,MATCH(Schülerdaten!M811,libgem,0)),""),Schülerdaten!M811),"")</f>
        <v/>
      </c>
      <c r="L808" s="148" t="str">
        <f>IF(AND(A808&lt;&gt;"",Schülerdaten!AH811&lt;&gt;""),IF(Schülerdaten!AH811=TRUE,INDEX(codegemhist,MATCH(Schülerdaten!M811,libgem,0)),""),"")</f>
        <v/>
      </c>
      <c r="M808" s="148" t="str">
        <f>IF(AND(A808&lt;&gt;"",Schülerdaten!AH811&lt;&gt;""),IF(Schülerdaten!AH811=TRUE,IF(INDEX(codegem,MATCH(Schülerdaten!M811,libgem,0))&gt;=8000,INDEX(codegem,MATCH(Schülerdaten!M811,libgem,0)),""),Schülerdaten!M811),"")</f>
        <v/>
      </c>
      <c r="N808" s="148" t="str">
        <f>IF(AND(A808&lt;&gt;"",Schülerdaten!AI811&lt;&gt;""),IF(Schülerdaten!AI811=TRUE,INDEX(codeschart,MATCH(Schülerdaten!N811,libschart,0)),Schülerdaten!N811),"")</f>
        <v/>
      </c>
      <c r="O808" s="148" t="str">
        <f>IF(AND(A808&lt;&gt;"",Schülerdaten!O811&lt;&gt;""),Schülerdaten!O811,"")</f>
        <v/>
      </c>
      <c r="P808" s="148" t="str">
        <f>IF(AND(A808&lt;&gt;"",Schülerdaten!AK811&lt;&gt;""),IF(Schülerdaten!AK811=TRUE,INDEX(codeform,MATCH(Schülerdaten!P811,libform,0)),Schülerdaten!P811),"")</f>
        <v/>
      </c>
      <c r="Q808" s="148" t="str">
        <f>IF(AND(A808&lt;&gt;"",Schülerdaten!AL811&lt;&gt;""),IF(Schülerdaten!AL811=TRUE,INDEX(codespe,MATCH(Schülerdaten!Q811,libspe,0)),Schülerdaten!Q811),"")</f>
        <v/>
      </c>
      <c r="R808" s="148" t="str">
        <f>IF(AND(A808&lt;&gt;"",OR(Schülerdaten!AM811&lt;&gt;"",Schülerdaten!AT811=FALSE)),IF(Schülerdaten!AM811=TRUE,INDEX(codemp1,MATCH(Schülerdaten!R811,libmp1,0)),IF(Schülerdaten!AT811=FALSE,0,Schülerdaten!R811)),"")</f>
        <v/>
      </c>
      <c r="S808" s="148" t="str">
        <f t="shared" si="37"/>
        <v/>
      </c>
      <c r="T808" s="148" t="str">
        <f t="shared" si="38"/>
        <v/>
      </c>
      <c r="U808" s="148" t="str">
        <f>IF(AND(A808&lt;&gt;"",Schülerdaten!S811&lt;&gt;""),Schülerdaten!S811,"")</f>
        <v/>
      </c>
      <c r="V808" s="148" t="str">
        <f>IF(AND(A808&lt;&gt;"",Schülerdaten!T811&lt;&gt;""),Schülerdaten!T811,"")</f>
        <v/>
      </c>
      <c r="W808" s="148" t="str">
        <f>IF(AND(A808&lt;&gt;"",Schülerdaten!U811&lt;&gt;""),Schülerdaten!U811,"")</f>
        <v/>
      </c>
      <c r="X808" s="148" t="str">
        <f>IF(AND(A808&lt;&gt;"",Schülerdaten!V811&lt;&gt;""),Schülerdaten!V811,"")</f>
        <v/>
      </c>
      <c r="Y808" s="148" t="str">
        <f>IF(AND(A808&lt;&gt;"",Schülerdaten!W811&lt;&gt;""),Schülerdaten!W811,"")</f>
        <v/>
      </c>
      <c r="Z808" s="148" t="str">
        <f>IF(AND(A808&lt;&gt;"",Schülerdaten!X811&lt;&gt;""),Schülerdaten!X811,"")</f>
        <v/>
      </c>
    </row>
    <row r="809" spans="1:26" x14ac:dyDescent="0.2">
      <c r="A809" s="146" t="str">
        <f>IF(OR(Schülerdaten!$C812&lt;&gt;""),Schülerdaten!A812,"")</f>
        <v/>
      </c>
      <c r="B809" s="146" t="str">
        <f>IF(A809&lt;&gt;"",Schülerdaten!B812,"")</f>
        <v/>
      </c>
      <c r="C809" s="146" t="str">
        <f>IF(AND(A809&lt;&gt;"",Schülerdaten!F812&lt;&gt;""),IF(INDEX(codeclint,MATCH(Schülerdaten!F812,libclint,0))&lt;&gt;"",INDEX(codeclint,MATCH(Schülerdaten!F812,libclint,0)),""),"")</f>
        <v/>
      </c>
      <c r="D809" s="146" t="str">
        <f t="shared" si="36"/>
        <v/>
      </c>
      <c r="E809" s="146" t="str">
        <f>IF(A809&lt;&gt;"",IF(Schülerdaten!G812&lt;&gt;"",IF(Schülerdaten!AB812&lt;&gt;"",IF(Schülerdaten!G812="LOC.ID",CONCATENATE("LOC.",Schülerdaten!AU$5),Schülerdaten!G812),""),""),"")</f>
        <v/>
      </c>
      <c r="F809" s="146" t="str">
        <f>IF(A809&lt;&gt;"",IF(Schülerdaten!H812&lt;&gt;"",Schülerdaten!H812,""),"")</f>
        <v/>
      </c>
      <c r="G809" s="146" t="str">
        <f>IF(AND(A809&lt;&gt;"",Schülerdaten!AC812&lt;&gt;""),IF(Schülerdaten!AC812=TRUE,INDEX(codesex,MATCH(Schülerdaten!I812,libsex,0)),Schülerdaten!I812),"")</f>
        <v/>
      </c>
      <c r="H809" s="147" t="str">
        <f>IF(A809&lt;&gt;"",IF(Schülerdaten!J812&lt;&gt;"",Schülerdaten!J812,""),"")</f>
        <v/>
      </c>
      <c r="I809" s="148" t="str">
        <f>IF(AND(A809&lt;&gt;"",Schülerdaten!AE812&lt;&gt;""),IF(Schülerdaten!AE812=TRUE,INDEX(codenat,MATCH(Schülerdaten!K812,libnat,0)),Schülerdaten!K812),"")</f>
        <v/>
      </c>
      <c r="J809" s="148" t="str">
        <f>IF(AND(A809&lt;&gt;"",Schülerdaten!AF812&lt;&gt;""),IF(Schülerdaten!AF812=TRUE,INDEX(codelangue,MATCH(Schülerdaten!L812,liblangue,0)),Schülerdaten!L812),"")</f>
        <v/>
      </c>
      <c r="K809" s="148" t="str">
        <f>IF(AND(A809&lt;&gt;"",Schülerdaten!AH812&lt;&gt;""),IF(Schülerdaten!AH812=TRUE,IF(INDEX(codegem,MATCH(Schülerdaten!M812,libgem,0))&lt;8000,INDEX(codegem,MATCH(Schülerdaten!M812,libgem,0)),""),Schülerdaten!M812),"")</f>
        <v/>
      </c>
      <c r="L809" s="148" t="str">
        <f>IF(AND(A809&lt;&gt;"",Schülerdaten!AH812&lt;&gt;""),IF(Schülerdaten!AH812=TRUE,INDEX(codegemhist,MATCH(Schülerdaten!M812,libgem,0)),""),"")</f>
        <v/>
      </c>
      <c r="M809" s="148" t="str">
        <f>IF(AND(A809&lt;&gt;"",Schülerdaten!AH812&lt;&gt;""),IF(Schülerdaten!AH812=TRUE,IF(INDEX(codegem,MATCH(Schülerdaten!M812,libgem,0))&gt;=8000,INDEX(codegem,MATCH(Schülerdaten!M812,libgem,0)),""),Schülerdaten!M812),"")</f>
        <v/>
      </c>
      <c r="N809" s="148" t="str">
        <f>IF(AND(A809&lt;&gt;"",Schülerdaten!AI812&lt;&gt;""),IF(Schülerdaten!AI812=TRUE,INDEX(codeschart,MATCH(Schülerdaten!N812,libschart,0)),Schülerdaten!N812),"")</f>
        <v/>
      </c>
      <c r="O809" s="148" t="str">
        <f>IF(AND(A809&lt;&gt;"",Schülerdaten!O812&lt;&gt;""),Schülerdaten!O812,"")</f>
        <v/>
      </c>
      <c r="P809" s="148" t="str">
        <f>IF(AND(A809&lt;&gt;"",Schülerdaten!AK812&lt;&gt;""),IF(Schülerdaten!AK812=TRUE,INDEX(codeform,MATCH(Schülerdaten!P812,libform,0)),Schülerdaten!P812),"")</f>
        <v/>
      </c>
      <c r="Q809" s="148" t="str">
        <f>IF(AND(A809&lt;&gt;"",Schülerdaten!AL812&lt;&gt;""),IF(Schülerdaten!AL812=TRUE,INDEX(codespe,MATCH(Schülerdaten!Q812,libspe,0)),Schülerdaten!Q812),"")</f>
        <v/>
      </c>
      <c r="R809" s="148" t="str">
        <f>IF(AND(A809&lt;&gt;"",OR(Schülerdaten!AM812&lt;&gt;"",Schülerdaten!AT812=FALSE)),IF(Schülerdaten!AM812=TRUE,INDEX(codemp1,MATCH(Schülerdaten!R812,libmp1,0)),IF(Schülerdaten!AT812=FALSE,0,Schülerdaten!R812)),"")</f>
        <v/>
      </c>
      <c r="S809" s="148" t="str">
        <f t="shared" si="37"/>
        <v/>
      </c>
      <c r="T809" s="148" t="str">
        <f t="shared" si="38"/>
        <v/>
      </c>
      <c r="U809" s="148" t="str">
        <f>IF(AND(A809&lt;&gt;"",Schülerdaten!S812&lt;&gt;""),Schülerdaten!S812,"")</f>
        <v/>
      </c>
      <c r="V809" s="148" t="str">
        <f>IF(AND(A809&lt;&gt;"",Schülerdaten!T812&lt;&gt;""),Schülerdaten!T812,"")</f>
        <v/>
      </c>
      <c r="W809" s="148" t="str">
        <f>IF(AND(A809&lt;&gt;"",Schülerdaten!U812&lt;&gt;""),Schülerdaten!U812,"")</f>
        <v/>
      </c>
      <c r="X809" s="148" t="str">
        <f>IF(AND(A809&lt;&gt;"",Schülerdaten!V812&lt;&gt;""),Schülerdaten!V812,"")</f>
        <v/>
      </c>
      <c r="Y809" s="148" t="str">
        <f>IF(AND(A809&lt;&gt;"",Schülerdaten!W812&lt;&gt;""),Schülerdaten!W812,"")</f>
        <v/>
      </c>
      <c r="Z809" s="148" t="str">
        <f>IF(AND(A809&lt;&gt;"",Schülerdaten!X812&lt;&gt;""),Schülerdaten!X812,"")</f>
        <v/>
      </c>
    </row>
    <row r="810" spans="1:26" x14ac:dyDescent="0.2">
      <c r="A810" s="146" t="str">
        <f>IF(OR(Schülerdaten!$C813&lt;&gt;""),Schülerdaten!A813,"")</f>
        <v/>
      </c>
      <c r="B810" s="146" t="str">
        <f>IF(A810&lt;&gt;"",Schülerdaten!B813,"")</f>
        <v/>
      </c>
      <c r="C810" s="146" t="str">
        <f>IF(AND(A810&lt;&gt;"",Schülerdaten!F813&lt;&gt;""),IF(INDEX(codeclint,MATCH(Schülerdaten!F813,libclint,0))&lt;&gt;"",INDEX(codeclint,MATCH(Schülerdaten!F813,libclint,0)),""),"")</f>
        <v/>
      </c>
      <c r="D810" s="146" t="str">
        <f t="shared" si="36"/>
        <v/>
      </c>
      <c r="E810" s="146" t="str">
        <f>IF(A810&lt;&gt;"",IF(Schülerdaten!G813&lt;&gt;"",IF(Schülerdaten!AB813&lt;&gt;"",IF(Schülerdaten!G813="LOC.ID",CONCATENATE("LOC.",Schülerdaten!AU$5),Schülerdaten!G813),""),""),"")</f>
        <v/>
      </c>
      <c r="F810" s="146" t="str">
        <f>IF(A810&lt;&gt;"",IF(Schülerdaten!H813&lt;&gt;"",Schülerdaten!H813,""),"")</f>
        <v/>
      </c>
      <c r="G810" s="146" t="str">
        <f>IF(AND(A810&lt;&gt;"",Schülerdaten!AC813&lt;&gt;""),IF(Schülerdaten!AC813=TRUE,INDEX(codesex,MATCH(Schülerdaten!I813,libsex,0)),Schülerdaten!I813),"")</f>
        <v/>
      </c>
      <c r="H810" s="147" t="str">
        <f>IF(A810&lt;&gt;"",IF(Schülerdaten!J813&lt;&gt;"",Schülerdaten!J813,""),"")</f>
        <v/>
      </c>
      <c r="I810" s="148" t="str">
        <f>IF(AND(A810&lt;&gt;"",Schülerdaten!AE813&lt;&gt;""),IF(Schülerdaten!AE813=TRUE,INDEX(codenat,MATCH(Schülerdaten!K813,libnat,0)),Schülerdaten!K813),"")</f>
        <v/>
      </c>
      <c r="J810" s="148" t="str">
        <f>IF(AND(A810&lt;&gt;"",Schülerdaten!AF813&lt;&gt;""),IF(Schülerdaten!AF813=TRUE,INDEX(codelangue,MATCH(Schülerdaten!L813,liblangue,0)),Schülerdaten!L813),"")</f>
        <v/>
      </c>
      <c r="K810" s="148" t="str">
        <f>IF(AND(A810&lt;&gt;"",Schülerdaten!AH813&lt;&gt;""),IF(Schülerdaten!AH813=TRUE,IF(INDEX(codegem,MATCH(Schülerdaten!M813,libgem,0))&lt;8000,INDEX(codegem,MATCH(Schülerdaten!M813,libgem,0)),""),Schülerdaten!M813),"")</f>
        <v/>
      </c>
      <c r="L810" s="148" t="str">
        <f>IF(AND(A810&lt;&gt;"",Schülerdaten!AH813&lt;&gt;""),IF(Schülerdaten!AH813=TRUE,INDEX(codegemhist,MATCH(Schülerdaten!M813,libgem,0)),""),"")</f>
        <v/>
      </c>
      <c r="M810" s="148" t="str">
        <f>IF(AND(A810&lt;&gt;"",Schülerdaten!AH813&lt;&gt;""),IF(Schülerdaten!AH813=TRUE,IF(INDEX(codegem,MATCH(Schülerdaten!M813,libgem,0))&gt;=8000,INDEX(codegem,MATCH(Schülerdaten!M813,libgem,0)),""),Schülerdaten!M813),"")</f>
        <v/>
      </c>
      <c r="N810" s="148" t="str">
        <f>IF(AND(A810&lt;&gt;"",Schülerdaten!AI813&lt;&gt;""),IF(Schülerdaten!AI813=TRUE,INDEX(codeschart,MATCH(Schülerdaten!N813,libschart,0)),Schülerdaten!N813),"")</f>
        <v/>
      </c>
      <c r="O810" s="148" t="str">
        <f>IF(AND(A810&lt;&gt;"",Schülerdaten!O813&lt;&gt;""),Schülerdaten!O813,"")</f>
        <v/>
      </c>
      <c r="P810" s="148" t="str">
        <f>IF(AND(A810&lt;&gt;"",Schülerdaten!AK813&lt;&gt;""),IF(Schülerdaten!AK813=TRUE,INDEX(codeform,MATCH(Schülerdaten!P813,libform,0)),Schülerdaten!P813),"")</f>
        <v/>
      </c>
      <c r="Q810" s="148" t="str">
        <f>IF(AND(A810&lt;&gt;"",Schülerdaten!AL813&lt;&gt;""),IF(Schülerdaten!AL813=TRUE,INDEX(codespe,MATCH(Schülerdaten!Q813,libspe,0)),Schülerdaten!Q813),"")</f>
        <v/>
      </c>
      <c r="R810" s="148" t="str">
        <f>IF(AND(A810&lt;&gt;"",OR(Schülerdaten!AM813&lt;&gt;"",Schülerdaten!AT813=FALSE)),IF(Schülerdaten!AM813=TRUE,INDEX(codemp1,MATCH(Schülerdaten!R813,libmp1,0)),IF(Schülerdaten!AT813=FALSE,0,Schülerdaten!R813)),"")</f>
        <v/>
      </c>
      <c r="S810" s="148" t="str">
        <f t="shared" si="37"/>
        <v/>
      </c>
      <c r="T810" s="148" t="str">
        <f t="shared" si="38"/>
        <v/>
      </c>
      <c r="U810" s="148" t="str">
        <f>IF(AND(A810&lt;&gt;"",Schülerdaten!S813&lt;&gt;""),Schülerdaten!S813,"")</f>
        <v/>
      </c>
      <c r="V810" s="148" t="str">
        <f>IF(AND(A810&lt;&gt;"",Schülerdaten!T813&lt;&gt;""),Schülerdaten!T813,"")</f>
        <v/>
      </c>
      <c r="W810" s="148" t="str">
        <f>IF(AND(A810&lt;&gt;"",Schülerdaten!U813&lt;&gt;""),Schülerdaten!U813,"")</f>
        <v/>
      </c>
      <c r="X810" s="148" t="str">
        <f>IF(AND(A810&lt;&gt;"",Schülerdaten!V813&lt;&gt;""),Schülerdaten!V813,"")</f>
        <v/>
      </c>
      <c r="Y810" s="148" t="str">
        <f>IF(AND(A810&lt;&gt;"",Schülerdaten!W813&lt;&gt;""),Schülerdaten!W813,"")</f>
        <v/>
      </c>
      <c r="Z810" s="148" t="str">
        <f>IF(AND(A810&lt;&gt;"",Schülerdaten!X813&lt;&gt;""),Schülerdaten!X813,"")</f>
        <v/>
      </c>
    </row>
    <row r="811" spans="1:26" x14ac:dyDescent="0.2">
      <c r="A811" s="146" t="str">
        <f>IF(OR(Schülerdaten!$C814&lt;&gt;""),Schülerdaten!A814,"")</f>
        <v/>
      </c>
      <c r="B811" s="146" t="str">
        <f>IF(A811&lt;&gt;"",Schülerdaten!B814,"")</f>
        <v/>
      </c>
      <c r="C811" s="146" t="str">
        <f>IF(AND(A811&lt;&gt;"",Schülerdaten!F814&lt;&gt;""),IF(INDEX(codeclint,MATCH(Schülerdaten!F814,libclint,0))&lt;&gt;"",INDEX(codeclint,MATCH(Schülerdaten!F814,libclint,0)),""),"")</f>
        <v/>
      </c>
      <c r="D811" s="146" t="str">
        <f t="shared" si="36"/>
        <v/>
      </c>
      <c r="E811" s="146" t="str">
        <f>IF(A811&lt;&gt;"",IF(Schülerdaten!G814&lt;&gt;"",IF(Schülerdaten!AB814&lt;&gt;"",IF(Schülerdaten!G814="LOC.ID",CONCATENATE("LOC.",Schülerdaten!AU$5),Schülerdaten!G814),""),""),"")</f>
        <v/>
      </c>
      <c r="F811" s="146" t="str">
        <f>IF(A811&lt;&gt;"",IF(Schülerdaten!H814&lt;&gt;"",Schülerdaten!H814,""),"")</f>
        <v/>
      </c>
      <c r="G811" s="146" t="str">
        <f>IF(AND(A811&lt;&gt;"",Schülerdaten!AC814&lt;&gt;""),IF(Schülerdaten!AC814=TRUE,INDEX(codesex,MATCH(Schülerdaten!I814,libsex,0)),Schülerdaten!I814),"")</f>
        <v/>
      </c>
      <c r="H811" s="147" t="str">
        <f>IF(A811&lt;&gt;"",IF(Schülerdaten!J814&lt;&gt;"",Schülerdaten!J814,""),"")</f>
        <v/>
      </c>
      <c r="I811" s="148" t="str">
        <f>IF(AND(A811&lt;&gt;"",Schülerdaten!AE814&lt;&gt;""),IF(Schülerdaten!AE814=TRUE,INDEX(codenat,MATCH(Schülerdaten!K814,libnat,0)),Schülerdaten!K814),"")</f>
        <v/>
      </c>
      <c r="J811" s="148" t="str">
        <f>IF(AND(A811&lt;&gt;"",Schülerdaten!AF814&lt;&gt;""),IF(Schülerdaten!AF814=TRUE,INDEX(codelangue,MATCH(Schülerdaten!L814,liblangue,0)),Schülerdaten!L814),"")</f>
        <v/>
      </c>
      <c r="K811" s="148" t="str">
        <f>IF(AND(A811&lt;&gt;"",Schülerdaten!AH814&lt;&gt;""),IF(Schülerdaten!AH814=TRUE,IF(INDEX(codegem,MATCH(Schülerdaten!M814,libgem,0))&lt;8000,INDEX(codegem,MATCH(Schülerdaten!M814,libgem,0)),""),Schülerdaten!M814),"")</f>
        <v/>
      </c>
      <c r="L811" s="148" t="str">
        <f>IF(AND(A811&lt;&gt;"",Schülerdaten!AH814&lt;&gt;""),IF(Schülerdaten!AH814=TRUE,INDEX(codegemhist,MATCH(Schülerdaten!M814,libgem,0)),""),"")</f>
        <v/>
      </c>
      <c r="M811" s="148" t="str">
        <f>IF(AND(A811&lt;&gt;"",Schülerdaten!AH814&lt;&gt;""),IF(Schülerdaten!AH814=TRUE,IF(INDEX(codegem,MATCH(Schülerdaten!M814,libgem,0))&gt;=8000,INDEX(codegem,MATCH(Schülerdaten!M814,libgem,0)),""),Schülerdaten!M814),"")</f>
        <v/>
      </c>
      <c r="N811" s="148" t="str">
        <f>IF(AND(A811&lt;&gt;"",Schülerdaten!AI814&lt;&gt;""),IF(Schülerdaten!AI814=TRUE,INDEX(codeschart,MATCH(Schülerdaten!N814,libschart,0)),Schülerdaten!N814),"")</f>
        <v/>
      </c>
      <c r="O811" s="148" t="str">
        <f>IF(AND(A811&lt;&gt;"",Schülerdaten!O814&lt;&gt;""),Schülerdaten!O814,"")</f>
        <v/>
      </c>
      <c r="P811" s="148" t="str">
        <f>IF(AND(A811&lt;&gt;"",Schülerdaten!AK814&lt;&gt;""),IF(Schülerdaten!AK814=TRUE,INDEX(codeform,MATCH(Schülerdaten!P814,libform,0)),Schülerdaten!P814),"")</f>
        <v/>
      </c>
      <c r="Q811" s="148" t="str">
        <f>IF(AND(A811&lt;&gt;"",Schülerdaten!AL814&lt;&gt;""),IF(Schülerdaten!AL814=TRUE,INDEX(codespe,MATCH(Schülerdaten!Q814,libspe,0)),Schülerdaten!Q814),"")</f>
        <v/>
      </c>
      <c r="R811" s="148" t="str">
        <f>IF(AND(A811&lt;&gt;"",OR(Schülerdaten!AM814&lt;&gt;"",Schülerdaten!AT814=FALSE)),IF(Schülerdaten!AM814=TRUE,INDEX(codemp1,MATCH(Schülerdaten!R814,libmp1,0)),IF(Schülerdaten!AT814=FALSE,0,Schülerdaten!R814)),"")</f>
        <v/>
      </c>
      <c r="S811" s="148" t="str">
        <f t="shared" si="37"/>
        <v/>
      </c>
      <c r="T811" s="148" t="str">
        <f t="shared" si="38"/>
        <v/>
      </c>
      <c r="U811" s="148" t="str">
        <f>IF(AND(A811&lt;&gt;"",Schülerdaten!S814&lt;&gt;""),Schülerdaten!S814,"")</f>
        <v/>
      </c>
      <c r="V811" s="148" t="str">
        <f>IF(AND(A811&lt;&gt;"",Schülerdaten!T814&lt;&gt;""),Schülerdaten!T814,"")</f>
        <v/>
      </c>
      <c r="W811" s="148" t="str">
        <f>IF(AND(A811&lt;&gt;"",Schülerdaten!U814&lt;&gt;""),Schülerdaten!U814,"")</f>
        <v/>
      </c>
      <c r="X811" s="148" t="str">
        <f>IF(AND(A811&lt;&gt;"",Schülerdaten!V814&lt;&gt;""),Schülerdaten!V814,"")</f>
        <v/>
      </c>
      <c r="Y811" s="148" t="str">
        <f>IF(AND(A811&lt;&gt;"",Schülerdaten!W814&lt;&gt;""),Schülerdaten!W814,"")</f>
        <v/>
      </c>
      <c r="Z811" s="148" t="str">
        <f>IF(AND(A811&lt;&gt;"",Schülerdaten!X814&lt;&gt;""),Schülerdaten!X814,"")</f>
        <v/>
      </c>
    </row>
    <row r="812" spans="1:26" x14ac:dyDescent="0.2">
      <c r="A812" s="146" t="str">
        <f>IF(OR(Schülerdaten!$C815&lt;&gt;""),Schülerdaten!A815,"")</f>
        <v/>
      </c>
      <c r="B812" s="146" t="str">
        <f>IF(A812&lt;&gt;"",Schülerdaten!B815,"")</f>
        <v/>
      </c>
      <c r="C812" s="146" t="str">
        <f>IF(AND(A812&lt;&gt;"",Schülerdaten!F815&lt;&gt;""),IF(INDEX(codeclint,MATCH(Schülerdaten!F815,libclint,0))&lt;&gt;"",INDEX(codeclint,MATCH(Schülerdaten!F815,libclint,0)),""),"")</f>
        <v/>
      </c>
      <c r="D812" s="146" t="str">
        <f t="shared" si="36"/>
        <v/>
      </c>
      <c r="E812" s="146" t="str">
        <f>IF(A812&lt;&gt;"",IF(Schülerdaten!G815&lt;&gt;"",IF(Schülerdaten!AB815&lt;&gt;"",IF(Schülerdaten!G815="LOC.ID",CONCATENATE("LOC.",Schülerdaten!AU$5),Schülerdaten!G815),""),""),"")</f>
        <v/>
      </c>
      <c r="F812" s="146" t="str">
        <f>IF(A812&lt;&gt;"",IF(Schülerdaten!H815&lt;&gt;"",Schülerdaten!H815,""),"")</f>
        <v/>
      </c>
      <c r="G812" s="146" t="str">
        <f>IF(AND(A812&lt;&gt;"",Schülerdaten!AC815&lt;&gt;""),IF(Schülerdaten!AC815=TRUE,INDEX(codesex,MATCH(Schülerdaten!I815,libsex,0)),Schülerdaten!I815),"")</f>
        <v/>
      </c>
      <c r="H812" s="147" t="str">
        <f>IF(A812&lt;&gt;"",IF(Schülerdaten!J815&lt;&gt;"",Schülerdaten!J815,""),"")</f>
        <v/>
      </c>
      <c r="I812" s="148" t="str">
        <f>IF(AND(A812&lt;&gt;"",Schülerdaten!AE815&lt;&gt;""),IF(Schülerdaten!AE815=TRUE,INDEX(codenat,MATCH(Schülerdaten!K815,libnat,0)),Schülerdaten!K815),"")</f>
        <v/>
      </c>
      <c r="J812" s="148" t="str">
        <f>IF(AND(A812&lt;&gt;"",Schülerdaten!AF815&lt;&gt;""),IF(Schülerdaten!AF815=TRUE,INDEX(codelangue,MATCH(Schülerdaten!L815,liblangue,0)),Schülerdaten!L815),"")</f>
        <v/>
      </c>
      <c r="K812" s="148" t="str">
        <f>IF(AND(A812&lt;&gt;"",Schülerdaten!AH815&lt;&gt;""),IF(Schülerdaten!AH815=TRUE,IF(INDEX(codegem,MATCH(Schülerdaten!M815,libgem,0))&lt;8000,INDEX(codegem,MATCH(Schülerdaten!M815,libgem,0)),""),Schülerdaten!M815),"")</f>
        <v/>
      </c>
      <c r="L812" s="148" t="str">
        <f>IF(AND(A812&lt;&gt;"",Schülerdaten!AH815&lt;&gt;""),IF(Schülerdaten!AH815=TRUE,INDEX(codegemhist,MATCH(Schülerdaten!M815,libgem,0)),""),"")</f>
        <v/>
      </c>
      <c r="M812" s="148" t="str">
        <f>IF(AND(A812&lt;&gt;"",Schülerdaten!AH815&lt;&gt;""),IF(Schülerdaten!AH815=TRUE,IF(INDEX(codegem,MATCH(Schülerdaten!M815,libgem,0))&gt;=8000,INDEX(codegem,MATCH(Schülerdaten!M815,libgem,0)),""),Schülerdaten!M815),"")</f>
        <v/>
      </c>
      <c r="N812" s="148" t="str">
        <f>IF(AND(A812&lt;&gt;"",Schülerdaten!AI815&lt;&gt;""),IF(Schülerdaten!AI815=TRUE,INDEX(codeschart,MATCH(Schülerdaten!N815,libschart,0)),Schülerdaten!N815),"")</f>
        <v/>
      </c>
      <c r="O812" s="148" t="str">
        <f>IF(AND(A812&lt;&gt;"",Schülerdaten!O815&lt;&gt;""),Schülerdaten!O815,"")</f>
        <v/>
      </c>
      <c r="P812" s="148" t="str">
        <f>IF(AND(A812&lt;&gt;"",Schülerdaten!AK815&lt;&gt;""),IF(Schülerdaten!AK815=TRUE,INDEX(codeform,MATCH(Schülerdaten!P815,libform,0)),Schülerdaten!P815),"")</f>
        <v/>
      </c>
      <c r="Q812" s="148" t="str">
        <f>IF(AND(A812&lt;&gt;"",Schülerdaten!AL815&lt;&gt;""),IF(Schülerdaten!AL815=TRUE,INDEX(codespe,MATCH(Schülerdaten!Q815,libspe,0)),Schülerdaten!Q815),"")</f>
        <v/>
      </c>
      <c r="R812" s="148" t="str">
        <f>IF(AND(A812&lt;&gt;"",OR(Schülerdaten!AM815&lt;&gt;"",Schülerdaten!AT815=FALSE)),IF(Schülerdaten!AM815=TRUE,INDEX(codemp1,MATCH(Schülerdaten!R815,libmp1,0)),IF(Schülerdaten!AT815=FALSE,0,Schülerdaten!R815)),"")</f>
        <v/>
      </c>
      <c r="S812" s="148" t="str">
        <f t="shared" si="37"/>
        <v/>
      </c>
      <c r="T812" s="148" t="str">
        <f t="shared" si="38"/>
        <v/>
      </c>
      <c r="U812" s="148" t="str">
        <f>IF(AND(A812&lt;&gt;"",Schülerdaten!S815&lt;&gt;""),Schülerdaten!S815,"")</f>
        <v/>
      </c>
      <c r="V812" s="148" t="str">
        <f>IF(AND(A812&lt;&gt;"",Schülerdaten!T815&lt;&gt;""),Schülerdaten!T815,"")</f>
        <v/>
      </c>
      <c r="W812" s="148" t="str">
        <f>IF(AND(A812&lt;&gt;"",Schülerdaten!U815&lt;&gt;""),Schülerdaten!U815,"")</f>
        <v/>
      </c>
      <c r="X812" s="148" t="str">
        <f>IF(AND(A812&lt;&gt;"",Schülerdaten!V815&lt;&gt;""),Schülerdaten!V815,"")</f>
        <v/>
      </c>
      <c r="Y812" s="148" t="str">
        <f>IF(AND(A812&lt;&gt;"",Schülerdaten!W815&lt;&gt;""),Schülerdaten!W815,"")</f>
        <v/>
      </c>
      <c r="Z812" s="148" t="str">
        <f>IF(AND(A812&lt;&gt;"",Schülerdaten!X815&lt;&gt;""),Schülerdaten!X815,"")</f>
        <v/>
      </c>
    </row>
    <row r="813" spans="1:26" x14ac:dyDescent="0.2">
      <c r="A813" s="146" t="str">
        <f>IF(OR(Schülerdaten!$C816&lt;&gt;""),Schülerdaten!A816,"")</f>
        <v/>
      </c>
      <c r="B813" s="146" t="str">
        <f>IF(A813&lt;&gt;"",Schülerdaten!B816,"")</f>
        <v/>
      </c>
      <c r="C813" s="146" t="str">
        <f>IF(AND(A813&lt;&gt;"",Schülerdaten!F816&lt;&gt;""),IF(INDEX(codeclint,MATCH(Schülerdaten!F816,libclint,0))&lt;&gt;"",INDEX(codeclint,MATCH(Schülerdaten!F816,libclint,0)),""),"")</f>
        <v/>
      </c>
      <c r="D813" s="146" t="str">
        <f t="shared" si="36"/>
        <v/>
      </c>
      <c r="E813" s="146" t="str">
        <f>IF(A813&lt;&gt;"",IF(Schülerdaten!G816&lt;&gt;"",IF(Schülerdaten!AB816&lt;&gt;"",IF(Schülerdaten!G816="LOC.ID",CONCATENATE("LOC.",Schülerdaten!AU$5),Schülerdaten!G816),""),""),"")</f>
        <v/>
      </c>
      <c r="F813" s="146" t="str">
        <f>IF(A813&lt;&gt;"",IF(Schülerdaten!H816&lt;&gt;"",Schülerdaten!H816,""),"")</f>
        <v/>
      </c>
      <c r="G813" s="146" t="str">
        <f>IF(AND(A813&lt;&gt;"",Schülerdaten!AC816&lt;&gt;""),IF(Schülerdaten!AC816=TRUE,INDEX(codesex,MATCH(Schülerdaten!I816,libsex,0)),Schülerdaten!I816),"")</f>
        <v/>
      </c>
      <c r="H813" s="147" t="str">
        <f>IF(A813&lt;&gt;"",IF(Schülerdaten!J816&lt;&gt;"",Schülerdaten!J816,""),"")</f>
        <v/>
      </c>
      <c r="I813" s="148" t="str">
        <f>IF(AND(A813&lt;&gt;"",Schülerdaten!AE816&lt;&gt;""),IF(Schülerdaten!AE816=TRUE,INDEX(codenat,MATCH(Schülerdaten!K816,libnat,0)),Schülerdaten!K816),"")</f>
        <v/>
      </c>
      <c r="J813" s="148" t="str">
        <f>IF(AND(A813&lt;&gt;"",Schülerdaten!AF816&lt;&gt;""),IF(Schülerdaten!AF816=TRUE,INDEX(codelangue,MATCH(Schülerdaten!L816,liblangue,0)),Schülerdaten!L816),"")</f>
        <v/>
      </c>
      <c r="K813" s="148" t="str">
        <f>IF(AND(A813&lt;&gt;"",Schülerdaten!AH816&lt;&gt;""),IF(Schülerdaten!AH816=TRUE,IF(INDEX(codegem,MATCH(Schülerdaten!M816,libgem,0))&lt;8000,INDEX(codegem,MATCH(Schülerdaten!M816,libgem,0)),""),Schülerdaten!M816),"")</f>
        <v/>
      </c>
      <c r="L813" s="148" t="str">
        <f>IF(AND(A813&lt;&gt;"",Schülerdaten!AH816&lt;&gt;""),IF(Schülerdaten!AH816=TRUE,INDEX(codegemhist,MATCH(Schülerdaten!M816,libgem,0)),""),"")</f>
        <v/>
      </c>
      <c r="M813" s="148" t="str">
        <f>IF(AND(A813&lt;&gt;"",Schülerdaten!AH816&lt;&gt;""),IF(Schülerdaten!AH816=TRUE,IF(INDEX(codegem,MATCH(Schülerdaten!M816,libgem,0))&gt;=8000,INDEX(codegem,MATCH(Schülerdaten!M816,libgem,0)),""),Schülerdaten!M816),"")</f>
        <v/>
      </c>
      <c r="N813" s="148" t="str">
        <f>IF(AND(A813&lt;&gt;"",Schülerdaten!AI816&lt;&gt;""),IF(Schülerdaten!AI816=TRUE,INDEX(codeschart,MATCH(Schülerdaten!N816,libschart,0)),Schülerdaten!N816),"")</f>
        <v/>
      </c>
      <c r="O813" s="148" t="str">
        <f>IF(AND(A813&lt;&gt;"",Schülerdaten!O816&lt;&gt;""),Schülerdaten!O816,"")</f>
        <v/>
      </c>
      <c r="P813" s="148" t="str">
        <f>IF(AND(A813&lt;&gt;"",Schülerdaten!AK816&lt;&gt;""),IF(Schülerdaten!AK816=TRUE,INDEX(codeform,MATCH(Schülerdaten!P816,libform,0)),Schülerdaten!P816),"")</f>
        <v/>
      </c>
      <c r="Q813" s="148" t="str">
        <f>IF(AND(A813&lt;&gt;"",Schülerdaten!AL816&lt;&gt;""),IF(Schülerdaten!AL816=TRUE,INDEX(codespe,MATCH(Schülerdaten!Q816,libspe,0)),Schülerdaten!Q816),"")</f>
        <v/>
      </c>
      <c r="R813" s="148" t="str">
        <f>IF(AND(A813&lt;&gt;"",OR(Schülerdaten!AM816&lt;&gt;"",Schülerdaten!AT816=FALSE)),IF(Schülerdaten!AM816=TRUE,INDEX(codemp1,MATCH(Schülerdaten!R816,libmp1,0)),IF(Schülerdaten!AT816=FALSE,0,Schülerdaten!R816)),"")</f>
        <v/>
      </c>
      <c r="S813" s="148" t="str">
        <f t="shared" si="37"/>
        <v/>
      </c>
      <c r="T813" s="148" t="str">
        <f t="shared" si="38"/>
        <v/>
      </c>
      <c r="U813" s="148" t="str">
        <f>IF(AND(A813&lt;&gt;"",Schülerdaten!S816&lt;&gt;""),Schülerdaten!S816,"")</f>
        <v/>
      </c>
      <c r="V813" s="148" t="str">
        <f>IF(AND(A813&lt;&gt;"",Schülerdaten!T816&lt;&gt;""),Schülerdaten!T816,"")</f>
        <v/>
      </c>
      <c r="W813" s="148" t="str">
        <f>IF(AND(A813&lt;&gt;"",Schülerdaten!U816&lt;&gt;""),Schülerdaten!U816,"")</f>
        <v/>
      </c>
      <c r="X813" s="148" t="str">
        <f>IF(AND(A813&lt;&gt;"",Schülerdaten!V816&lt;&gt;""),Schülerdaten!V816,"")</f>
        <v/>
      </c>
      <c r="Y813" s="148" t="str">
        <f>IF(AND(A813&lt;&gt;"",Schülerdaten!W816&lt;&gt;""),Schülerdaten!W816,"")</f>
        <v/>
      </c>
      <c r="Z813" s="148" t="str">
        <f>IF(AND(A813&lt;&gt;"",Schülerdaten!X816&lt;&gt;""),Schülerdaten!X816,"")</f>
        <v/>
      </c>
    </row>
    <row r="814" spans="1:26" x14ac:dyDescent="0.2">
      <c r="A814" s="146" t="str">
        <f>IF(OR(Schülerdaten!$C817&lt;&gt;""),Schülerdaten!A817,"")</f>
        <v/>
      </c>
      <c r="B814" s="146" t="str">
        <f>IF(A814&lt;&gt;"",Schülerdaten!B817,"")</f>
        <v/>
      </c>
      <c r="C814" s="146" t="str">
        <f>IF(AND(A814&lt;&gt;"",Schülerdaten!F817&lt;&gt;""),IF(INDEX(codeclint,MATCH(Schülerdaten!F817,libclint,0))&lt;&gt;"",INDEX(codeclint,MATCH(Schülerdaten!F817,libclint,0)),""),"")</f>
        <v/>
      </c>
      <c r="D814" s="146" t="str">
        <f t="shared" si="36"/>
        <v/>
      </c>
      <c r="E814" s="146" t="str">
        <f>IF(A814&lt;&gt;"",IF(Schülerdaten!G817&lt;&gt;"",IF(Schülerdaten!AB817&lt;&gt;"",IF(Schülerdaten!G817="LOC.ID",CONCATENATE("LOC.",Schülerdaten!AU$5),Schülerdaten!G817),""),""),"")</f>
        <v/>
      </c>
      <c r="F814" s="146" t="str">
        <f>IF(A814&lt;&gt;"",IF(Schülerdaten!H817&lt;&gt;"",Schülerdaten!H817,""),"")</f>
        <v/>
      </c>
      <c r="G814" s="146" t="str">
        <f>IF(AND(A814&lt;&gt;"",Schülerdaten!AC817&lt;&gt;""),IF(Schülerdaten!AC817=TRUE,INDEX(codesex,MATCH(Schülerdaten!I817,libsex,0)),Schülerdaten!I817),"")</f>
        <v/>
      </c>
      <c r="H814" s="147" t="str">
        <f>IF(A814&lt;&gt;"",IF(Schülerdaten!J817&lt;&gt;"",Schülerdaten!J817,""),"")</f>
        <v/>
      </c>
      <c r="I814" s="148" t="str">
        <f>IF(AND(A814&lt;&gt;"",Schülerdaten!AE817&lt;&gt;""),IF(Schülerdaten!AE817=TRUE,INDEX(codenat,MATCH(Schülerdaten!K817,libnat,0)),Schülerdaten!K817),"")</f>
        <v/>
      </c>
      <c r="J814" s="148" t="str">
        <f>IF(AND(A814&lt;&gt;"",Schülerdaten!AF817&lt;&gt;""),IF(Schülerdaten!AF817=TRUE,INDEX(codelangue,MATCH(Schülerdaten!L817,liblangue,0)),Schülerdaten!L817),"")</f>
        <v/>
      </c>
      <c r="K814" s="148" t="str">
        <f>IF(AND(A814&lt;&gt;"",Schülerdaten!AH817&lt;&gt;""),IF(Schülerdaten!AH817=TRUE,IF(INDEX(codegem,MATCH(Schülerdaten!M817,libgem,0))&lt;8000,INDEX(codegem,MATCH(Schülerdaten!M817,libgem,0)),""),Schülerdaten!M817),"")</f>
        <v/>
      </c>
      <c r="L814" s="148" t="str">
        <f>IF(AND(A814&lt;&gt;"",Schülerdaten!AH817&lt;&gt;""),IF(Schülerdaten!AH817=TRUE,INDEX(codegemhist,MATCH(Schülerdaten!M817,libgem,0)),""),"")</f>
        <v/>
      </c>
      <c r="M814" s="148" t="str">
        <f>IF(AND(A814&lt;&gt;"",Schülerdaten!AH817&lt;&gt;""),IF(Schülerdaten!AH817=TRUE,IF(INDEX(codegem,MATCH(Schülerdaten!M817,libgem,0))&gt;=8000,INDEX(codegem,MATCH(Schülerdaten!M817,libgem,0)),""),Schülerdaten!M817),"")</f>
        <v/>
      </c>
      <c r="N814" s="148" t="str">
        <f>IF(AND(A814&lt;&gt;"",Schülerdaten!AI817&lt;&gt;""),IF(Schülerdaten!AI817=TRUE,INDEX(codeschart,MATCH(Schülerdaten!N817,libschart,0)),Schülerdaten!N817),"")</f>
        <v/>
      </c>
      <c r="O814" s="148" t="str">
        <f>IF(AND(A814&lt;&gt;"",Schülerdaten!O817&lt;&gt;""),Schülerdaten!O817,"")</f>
        <v/>
      </c>
      <c r="P814" s="148" t="str">
        <f>IF(AND(A814&lt;&gt;"",Schülerdaten!AK817&lt;&gt;""),IF(Schülerdaten!AK817=TRUE,INDEX(codeform,MATCH(Schülerdaten!P817,libform,0)),Schülerdaten!P817),"")</f>
        <v/>
      </c>
      <c r="Q814" s="148" t="str">
        <f>IF(AND(A814&lt;&gt;"",Schülerdaten!AL817&lt;&gt;""),IF(Schülerdaten!AL817=TRUE,INDEX(codespe,MATCH(Schülerdaten!Q817,libspe,0)),Schülerdaten!Q817),"")</f>
        <v/>
      </c>
      <c r="R814" s="148" t="str">
        <f>IF(AND(A814&lt;&gt;"",OR(Schülerdaten!AM817&lt;&gt;"",Schülerdaten!AT817=FALSE)),IF(Schülerdaten!AM817=TRUE,INDEX(codemp1,MATCH(Schülerdaten!R817,libmp1,0)),IF(Schülerdaten!AT817=FALSE,0,Schülerdaten!R817)),"")</f>
        <v/>
      </c>
      <c r="S814" s="148" t="str">
        <f t="shared" si="37"/>
        <v/>
      </c>
      <c r="T814" s="148" t="str">
        <f t="shared" si="38"/>
        <v/>
      </c>
      <c r="U814" s="148" t="str">
        <f>IF(AND(A814&lt;&gt;"",Schülerdaten!S817&lt;&gt;""),Schülerdaten!S817,"")</f>
        <v/>
      </c>
      <c r="V814" s="148" t="str">
        <f>IF(AND(A814&lt;&gt;"",Schülerdaten!T817&lt;&gt;""),Schülerdaten!T817,"")</f>
        <v/>
      </c>
      <c r="W814" s="148" t="str">
        <f>IF(AND(A814&lt;&gt;"",Schülerdaten!U817&lt;&gt;""),Schülerdaten!U817,"")</f>
        <v/>
      </c>
      <c r="X814" s="148" t="str">
        <f>IF(AND(A814&lt;&gt;"",Schülerdaten!V817&lt;&gt;""),Schülerdaten!V817,"")</f>
        <v/>
      </c>
      <c r="Y814" s="148" t="str">
        <f>IF(AND(A814&lt;&gt;"",Schülerdaten!W817&lt;&gt;""),Schülerdaten!W817,"")</f>
        <v/>
      </c>
      <c r="Z814" s="148" t="str">
        <f>IF(AND(A814&lt;&gt;"",Schülerdaten!X817&lt;&gt;""),Schülerdaten!X817,"")</f>
        <v/>
      </c>
    </row>
    <row r="815" spans="1:26" x14ac:dyDescent="0.2">
      <c r="A815" s="146" t="str">
        <f>IF(OR(Schülerdaten!$C818&lt;&gt;""),Schülerdaten!A818,"")</f>
        <v/>
      </c>
      <c r="B815" s="146" t="str">
        <f>IF(A815&lt;&gt;"",Schülerdaten!B818,"")</f>
        <v/>
      </c>
      <c r="C815" s="146" t="str">
        <f>IF(AND(A815&lt;&gt;"",Schülerdaten!F818&lt;&gt;""),IF(INDEX(codeclint,MATCH(Schülerdaten!F818,libclint,0))&lt;&gt;"",INDEX(codeclint,MATCH(Schülerdaten!F818,libclint,0)),""),"")</f>
        <v/>
      </c>
      <c r="D815" s="146" t="str">
        <f t="shared" si="36"/>
        <v/>
      </c>
      <c r="E815" s="146" t="str">
        <f>IF(A815&lt;&gt;"",IF(Schülerdaten!G818&lt;&gt;"",IF(Schülerdaten!AB818&lt;&gt;"",IF(Schülerdaten!G818="LOC.ID",CONCATENATE("LOC.",Schülerdaten!AU$5),Schülerdaten!G818),""),""),"")</f>
        <v/>
      </c>
      <c r="F815" s="146" t="str">
        <f>IF(A815&lt;&gt;"",IF(Schülerdaten!H818&lt;&gt;"",Schülerdaten!H818,""),"")</f>
        <v/>
      </c>
      <c r="G815" s="146" t="str">
        <f>IF(AND(A815&lt;&gt;"",Schülerdaten!AC818&lt;&gt;""),IF(Schülerdaten!AC818=TRUE,INDEX(codesex,MATCH(Schülerdaten!I818,libsex,0)),Schülerdaten!I818),"")</f>
        <v/>
      </c>
      <c r="H815" s="147" t="str">
        <f>IF(A815&lt;&gt;"",IF(Schülerdaten!J818&lt;&gt;"",Schülerdaten!J818,""),"")</f>
        <v/>
      </c>
      <c r="I815" s="148" t="str">
        <f>IF(AND(A815&lt;&gt;"",Schülerdaten!AE818&lt;&gt;""),IF(Schülerdaten!AE818=TRUE,INDEX(codenat,MATCH(Schülerdaten!K818,libnat,0)),Schülerdaten!K818),"")</f>
        <v/>
      </c>
      <c r="J815" s="148" t="str">
        <f>IF(AND(A815&lt;&gt;"",Schülerdaten!AF818&lt;&gt;""),IF(Schülerdaten!AF818=TRUE,INDEX(codelangue,MATCH(Schülerdaten!L818,liblangue,0)),Schülerdaten!L818),"")</f>
        <v/>
      </c>
      <c r="K815" s="148" t="str">
        <f>IF(AND(A815&lt;&gt;"",Schülerdaten!AH818&lt;&gt;""),IF(Schülerdaten!AH818=TRUE,IF(INDEX(codegem,MATCH(Schülerdaten!M818,libgem,0))&lt;8000,INDEX(codegem,MATCH(Schülerdaten!M818,libgem,0)),""),Schülerdaten!M818),"")</f>
        <v/>
      </c>
      <c r="L815" s="148" t="str">
        <f>IF(AND(A815&lt;&gt;"",Schülerdaten!AH818&lt;&gt;""),IF(Schülerdaten!AH818=TRUE,INDEX(codegemhist,MATCH(Schülerdaten!M818,libgem,0)),""),"")</f>
        <v/>
      </c>
      <c r="M815" s="148" t="str">
        <f>IF(AND(A815&lt;&gt;"",Schülerdaten!AH818&lt;&gt;""),IF(Schülerdaten!AH818=TRUE,IF(INDEX(codegem,MATCH(Schülerdaten!M818,libgem,0))&gt;=8000,INDEX(codegem,MATCH(Schülerdaten!M818,libgem,0)),""),Schülerdaten!M818),"")</f>
        <v/>
      </c>
      <c r="N815" s="148" t="str">
        <f>IF(AND(A815&lt;&gt;"",Schülerdaten!AI818&lt;&gt;""),IF(Schülerdaten!AI818=TRUE,INDEX(codeschart,MATCH(Schülerdaten!N818,libschart,0)),Schülerdaten!N818),"")</f>
        <v/>
      </c>
      <c r="O815" s="148" t="str">
        <f>IF(AND(A815&lt;&gt;"",Schülerdaten!O818&lt;&gt;""),Schülerdaten!O818,"")</f>
        <v/>
      </c>
      <c r="P815" s="148" t="str">
        <f>IF(AND(A815&lt;&gt;"",Schülerdaten!AK818&lt;&gt;""),IF(Schülerdaten!AK818=TRUE,INDEX(codeform,MATCH(Schülerdaten!P818,libform,0)),Schülerdaten!P818),"")</f>
        <v/>
      </c>
      <c r="Q815" s="148" t="str">
        <f>IF(AND(A815&lt;&gt;"",Schülerdaten!AL818&lt;&gt;""),IF(Schülerdaten!AL818=TRUE,INDEX(codespe,MATCH(Schülerdaten!Q818,libspe,0)),Schülerdaten!Q818),"")</f>
        <v/>
      </c>
      <c r="R815" s="148" t="str">
        <f>IF(AND(A815&lt;&gt;"",OR(Schülerdaten!AM818&lt;&gt;"",Schülerdaten!AT818=FALSE)),IF(Schülerdaten!AM818=TRUE,INDEX(codemp1,MATCH(Schülerdaten!R818,libmp1,0)),IF(Schülerdaten!AT818=FALSE,0,Schülerdaten!R818)),"")</f>
        <v/>
      </c>
      <c r="S815" s="148" t="str">
        <f t="shared" si="37"/>
        <v/>
      </c>
      <c r="T815" s="148" t="str">
        <f t="shared" si="38"/>
        <v/>
      </c>
      <c r="U815" s="148" t="str">
        <f>IF(AND(A815&lt;&gt;"",Schülerdaten!S818&lt;&gt;""),Schülerdaten!S818,"")</f>
        <v/>
      </c>
      <c r="V815" s="148" t="str">
        <f>IF(AND(A815&lt;&gt;"",Schülerdaten!T818&lt;&gt;""),Schülerdaten!T818,"")</f>
        <v/>
      </c>
      <c r="W815" s="148" t="str">
        <f>IF(AND(A815&lt;&gt;"",Schülerdaten!U818&lt;&gt;""),Schülerdaten!U818,"")</f>
        <v/>
      </c>
      <c r="X815" s="148" t="str">
        <f>IF(AND(A815&lt;&gt;"",Schülerdaten!V818&lt;&gt;""),Schülerdaten!V818,"")</f>
        <v/>
      </c>
      <c r="Y815" s="148" t="str">
        <f>IF(AND(A815&lt;&gt;"",Schülerdaten!W818&lt;&gt;""),Schülerdaten!W818,"")</f>
        <v/>
      </c>
      <c r="Z815" s="148" t="str">
        <f>IF(AND(A815&lt;&gt;"",Schülerdaten!X818&lt;&gt;""),Schülerdaten!X818,"")</f>
        <v/>
      </c>
    </row>
    <row r="816" spans="1:26" x14ac:dyDescent="0.2">
      <c r="A816" s="146" t="str">
        <f>IF(OR(Schülerdaten!$C819&lt;&gt;""),Schülerdaten!A819,"")</f>
        <v/>
      </c>
      <c r="B816" s="146" t="str">
        <f>IF(A816&lt;&gt;"",Schülerdaten!B819,"")</f>
        <v/>
      </c>
      <c r="C816" s="146" t="str">
        <f>IF(AND(A816&lt;&gt;"",Schülerdaten!F819&lt;&gt;""),IF(INDEX(codeclint,MATCH(Schülerdaten!F819,libclint,0))&lt;&gt;"",INDEX(codeclint,MATCH(Schülerdaten!F819,libclint,0)),""),"")</f>
        <v/>
      </c>
      <c r="D816" s="146" t="str">
        <f t="shared" si="36"/>
        <v/>
      </c>
      <c r="E816" s="146" t="str">
        <f>IF(A816&lt;&gt;"",IF(Schülerdaten!G819&lt;&gt;"",IF(Schülerdaten!AB819&lt;&gt;"",IF(Schülerdaten!G819="LOC.ID",CONCATENATE("LOC.",Schülerdaten!AU$5),Schülerdaten!G819),""),""),"")</f>
        <v/>
      </c>
      <c r="F816" s="146" t="str">
        <f>IF(A816&lt;&gt;"",IF(Schülerdaten!H819&lt;&gt;"",Schülerdaten!H819,""),"")</f>
        <v/>
      </c>
      <c r="G816" s="146" t="str">
        <f>IF(AND(A816&lt;&gt;"",Schülerdaten!AC819&lt;&gt;""),IF(Schülerdaten!AC819=TRUE,INDEX(codesex,MATCH(Schülerdaten!I819,libsex,0)),Schülerdaten!I819),"")</f>
        <v/>
      </c>
      <c r="H816" s="147" t="str">
        <f>IF(A816&lt;&gt;"",IF(Schülerdaten!J819&lt;&gt;"",Schülerdaten!J819,""),"")</f>
        <v/>
      </c>
      <c r="I816" s="148" t="str">
        <f>IF(AND(A816&lt;&gt;"",Schülerdaten!AE819&lt;&gt;""),IF(Schülerdaten!AE819=TRUE,INDEX(codenat,MATCH(Schülerdaten!K819,libnat,0)),Schülerdaten!K819),"")</f>
        <v/>
      </c>
      <c r="J816" s="148" t="str">
        <f>IF(AND(A816&lt;&gt;"",Schülerdaten!AF819&lt;&gt;""),IF(Schülerdaten!AF819=TRUE,INDEX(codelangue,MATCH(Schülerdaten!L819,liblangue,0)),Schülerdaten!L819),"")</f>
        <v/>
      </c>
      <c r="K816" s="148" t="str">
        <f>IF(AND(A816&lt;&gt;"",Schülerdaten!AH819&lt;&gt;""),IF(Schülerdaten!AH819=TRUE,IF(INDEX(codegem,MATCH(Schülerdaten!M819,libgem,0))&lt;8000,INDEX(codegem,MATCH(Schülerdaten!M819,libgem,0)),""),Schülerdaten!M819),"")</f>
        <v/>
      </c>
      <c r="L816" s="148" t="str">
        <f>IF(AND(A816&lt;&gt;"",Schülerdaten!AH819&lt;&gt;""),IF(Schülerdaten!AH819=TRUE,INDEX(codegemhist,MATCH(Schülerdaten!M819,libgem,0)),""),"")</f>
        <v/>
      </c>
      <c r="M816" s="148" t="str">
        <f>IF(AND(A816&lt;&gt;"",Schülerdaten!AH819&lt;&gt;""),IF(Schülerdaten!AH819=TRUE,IF(INDEX(codegem,MATCH(Schülerdaten!M819,libgem,0))&gt;=8000,INDEX(codegem,MATCH(Schülerdaten!M819,libgem,0)),""),Schülerdaten!M819),"")</f>
        <v/>
      </c>
      <c r="N816" s="148" t="str">
        <f>IF(AND(A816&lt;&gt;"",Schülerdaten!AI819&lt;&gt;""),IF(Schülerdaten!AI819=TRUE,INDEX(codeschart,MATCH(Schülerdaten!N819,libschart,0)),Schülerdaten!N819),"")</f>
        <v/>
      </c>
      <c r="O816" s="148" t="str">
        <f>IF(AND(A816&lt;&gt;"",Schülerdaten!O819&lt;&gt;""),Schülerdaten!O819,"")</f>
        <v/>
      </c>
      <c r="P816" s="148" t="str">
        <f>IF(AND(A816&lt;&gt;"",Schülerdaten!AK819&lt;&gt;""),IF(Schülerdaten!AK819=TRUE,INDEX(codeform,MATCH(Schülerdaten!P819,libform,0)),Schülerdaten!P819),"")</f>
        <v/>
      </c>
      <c r="Q816" s="148" t="str">
        <f>IF(AND(A816&lt;&gt;"",Schülerdaten!AL819&lt;&gt;""),IF(Schülerdaten!AL819=TRUE,INDEX(codespe,MATCH(Schülerdaten!Q819,libspe,0)),Schülerdaten!Q819),"")</f>
        <v/>
      </c>
      <c r="R816" s="148" t="str">
        <f>IF(AND(A816&lt;&gt;"",OR(Schülerdaten!AM819&lt;&gt;"",Schülerdaten!AT819=FALSE)),IF(Schülerdaten!AM819=TRUE,INDEX(codemp1,MATCH(Schülerdaten!R819,libmp1,0)),IF(Schülerdaten!AT819=FALSE,0,Schülerdaten!R819)),"")</f>
        <v/>
      </c>
      <c r="S816" s="148" t="str">
        <f t="shared" si="37"/>
        <v/>
      </c>
      <c r="T816" s="148" t="str">
        <f t="shared" si="38"/>
        <v/>
      </c>
      <c r="U816" s="148" t="str">
        <f>IF(AND(A816&lt;&gt;"",Schülerdaten!S819&lt;&gt;""),Schülerdaten!S819,"")</f>
        <v/>
      </c>
      <c r="V816" s="148" t="str">
        <f>IF(AND(A816&lt;&gt;"",Schülerdaten!T819&lt;&gt;""),Schülerdaten!T819,"")</f>
        <v/>
      </c>
      <c r="W816" s="148" t="str">
        <f>IF(AND(A816&lt;&gt;"",Schülerdaten!U819&lt;&gt;""),Schülerdaten!U819,"")</f>
        <v/>
      </c>
      <c r="X816" s="148" t="str">
        <f>IF(AND(A816&lt;&gt;"",Schülerdaten!V819&lt;&gt;""),Schülerdaten!V819,"")</f>
        <v/>
      </c>
      <c r="Y816" s="148" t="str">
        <f>IF(AND(A816&lt;&gt;"",Schülerdaten!W819&lt;&gt;""),Schülerdaten!W819,"")</f>
        <v/>
      </c>
      <c r="Z816" s="148" t="str">
        <f>IF(AND(A816&lt;&gt;"",Schülerdaten!X819&lt;&gt;""),Schülerdaten!X819,"")</f>
        <v/>
      </c>
    </row>
    <row r="817" spans="1:26" x14ac:dyDescent="0.2">
      <c r="A817" s="146" t="str">
        <f>IF(OR(Schülerdaten!$C820&lt;&gt;""),Schülerdaten!A820,"")</f>
        <v/>
      </c>
      <c r="B817" s="146" t="str">
        <f>IF(A817&lt;&gt;"",Schülerdaten!B820,"")</f>
        <v/>
      </c>
      <c r="C817" s="146" t="str">
        <f>IF(AND(A817&lt;&gt;"",Schülerdaten!F820&lt;&gt;""),IF(INDEX(codeclint,MATCH(Schülerdaten!F820,libclint,0))&lt;&gt;"",INDEX(codeclint,MATCH(Schülerdaten!F820,libclint,0)),""),"")</f>
        <v/>
      </c>
      <c r="D817" s="146" t="str">
        <f t="shared" si="36"/>
        <v/>
      </c>
      <c r="E817" s="146" t="str">
        <f>IF(A817&lt;&gt;"",IF(Schülerdaten!G820&lt;&gt;"",IF(Schülerdaten!AB820&lt;&gt;"",IF(Schülerdaten!G820="LOC.ID",CONCATENATE("LOC.",Schülerdaten!AU$5),Schülerdaten!G820),""),""),"")</f>
        <v/>
      </c>
      <c r="F817" s="146" t="str">
        <f>IF(A817&lt;&gt;"",IF(Schülerdaten!H820&lt;&gt;"",Schülerdaten!H820,""),"")</f>
        <v/>
      </c>
      <c r="G817" s="146" t="str">
        <f>IF(AND(A817&lt;&gt;"",Schülerdaten!AC820&lt;&gt;""),IF(Schülerdaten!AC820=TRUE,INDEX(codesex,MATCH(Schülerdaten!I820,libsex,0)),Schülerdaten!I820),"")</f>
        <v/>
      </c>
      <c r="H817" s="147" t="str">
        <f>IF(A817&lt;&gt;"",IF(Schülerdaten!J820&lt;&gt;"",Schülerdaten!J820,""),"")</f>
        <v/>
      </c>
      <c r="I817" s="148" t="str">
        <f>IF(AND(A817&lt;&gt;"",Schülerdaten!AE820&lt;&gt;""),IF(Schülerdaten!AE820=TRUE,INDEX(codenat,MATCH(Schülerdaten!K820,libnat,0)),Schülerdaten!K820),"")</f>
        <v/>
      </c>
      <c r="J817" s="148" t="str">
        <f>IF(AND(A817&lt;&gt;"",Schülerdaten!AF820&lt;&gt;""),IF(Schülerdaten!AF820=TRUE,INDEX(codelangue,MATCH(Schülerdaten!L820,liblangue,0)),Schülerdaten!L820),"")</f>
        <v/>
      </c>
      <c r="K817" s="148" t="str">
        <f>IF(AND(A817&lt;&gt;"",Schülerdaten!AH820&lt;&gt;""),IF(Schülerdaten!AH820=TRUE,IF(INDEX(codegem,MATCH(Schülerdaten!M820,libgem,0))&lt;8000,INDEX(codegem,MATCH(Schülerdaten!M820,libgem,0)),""),Schülerdaten!M820),"")</f>
        <v/>
      </c>
      <c r="L817" s="148" t="str">
        <f>IF(AND(A817&lt;&gt;"",Schülerdaten!AH820&lt;&gt;""),IF(Schülerdaten!AH820=TRUE,INDEX(codegemhist,MATCH(Schülerdaten!M820,libgem,0)),""),"")</f>
        <v/>
      </c>
      <c r="M817" s="148" t="str">
        <f>IF(AND(A817&lt;&gt;"",Schülerdaten!AH820&lt;&gt;""),IF(Schülerdaten!AH820=TRUE,IF(INDEX(codegem,MATCH(Schülerdaten!M820,libgem,0))&gt;=8000,INDEX(codegem,MATCH(Schülerdaten!M820,libgem,0)),""),Schülerdaten!M820),"")</f>
        <v/>
      </c>
      <c r="N817" s="148" t="str">
        <f>IF(AND(A817&lt;&gt;"",Schülerdaten!AI820&lt;&gt;""),IF(Schülerdaten!AI820=TRUE,INDEX(codeschart,MATCH(Schülerdaten!N820,libschart,0)),Schülerdaten!N820),"")</f>
        <v/>
      </c>
      <c r="O817" s="148" t="str">
        <f>IF(AND(A817&lt;&gt;"",Schülerdaten!O820&lt;&gt;""),Schülerdaten!O820,"")</f>
        <v/>
      </c>
      <c r="P817" s="148" t="str">
        <f>IF(AND(A817&lt;&gt;"",Schülerdaten!AK820&lt;&gt;""),IF(Schülerdaten!AK820=TRUE,INDEX(codeform,MATCH(Schülerdaten!P820,libform,0)),Schülerdaten!P820),"")</f>
        <v/>
      </c>
      <c r="Q817" s="148" t="str">
        <f>IF(AND(A817&lt;&gt;"",Schülerdaten!AL820&lt;&gt;""),IF(Schülerdaten!AL820=TRUE,INDEX(codespe,MATCH(Schülerdaten!Q820,libspe,0)),Schülerdaten!Q820),"")</f>
        <v/>
      </c>
      <c r="R817" s="148" t="str">
        <f>IF(AND(A817&lt;&gt;"",OR(Schülerdaten!AM820&lt;&gt;"",Schülerdaten!AT820=FALSE)),IF(Schülerdaten!AM820=TRUE,INDEX(codemp1,MATCH(Schülerdaten!R820,libmp1,0)),IF(Schülerdaten!AT820=FALSE,0,Schülerdaten!R820)),"")</f>
        <v/>
      </c>
      <c r="S817" s="148" t="str">
        <f t="shared" si="37"/>
        <v/>
      </c>
      <c r="T817" s="148" t="str">
        <f t="shared" si="38"/>
        <v/>
      </c>
      <c r="U817" s="148" t="str">
        <f>IF(AND(A817&lt;&gt;"",Schülerdaten!S820&lt;&gt;""),Schülerdaten!S820,"")</f>
        <v/>
      </c>
      <c r="V817" s="148" t="str">
        <f>IF(AND(A817&lt;&gt;"",Schülerdaten!T820&lt;&gt;""),Schülerdaten!T820,"")</f>
        <v/>
      </c>
      <c r="W817" s="148" t="str">
        <f>IF(AND(A817&lt;&gt;"",Schülerdaten!U820&lt;&gt;""),Schülerdaten!U820,"")</f>
        <v/>
      </c>
      <c r="X817" s="148" t="str">
        <f>IF(AND(A817&lt;&gt;"",Schülerdaten!V820&lt;&gt;""),Schülerdaten!V820,"")</f>
        <v/>
      </c>
      <c r="Y817" s="148" t="str">
        <f>IF(AND(A817&lt;&gt;"",Schülerdaten!W820&lt;&gt;""),Schülerdaten!W820,"")</f>
        <v/>
      </c>
      <c r="Z817" s="148" t="str">
        <f>IF(AND(A817&lt;&gt;"",Schülerdaten!X820&lt;&gt;""),Schülerdaten!X820,"")</f>
        <v/>
      </c>
    </row>
    <row r="818" spans="1:26" x14ac:dyDescent="0.2">
      <c r="A818" s="146" t="str">
        <f>IF(OR(Schülerdaten!$C821&lt;&gt;""),Schülerdaten!A821,"")</f>
        <v/>
      </c>
      <c r="B818" s="146" t="str">
        <f>IF(A818&lt;&gt;"",Schülerdaten!B821,"")</f>
        <v/>
      </c>
      <c r="C818" s="146" t="str">
        <f>IF(AND(A818&lt;&gt;"",Schülerdaten!F821&lt;&gt;""),IF(INDEX(codeclint,MATCH(Schülerdaten!F821,libclint,0))&lt;&gt;"",INDEX(codeclint,MATCH(Schülerdaten!F821,libclint,0)),""),"")</f>
        <v/>
      </c>
      <c r="D818" s="146" t="str">
        <f t="shared" si="36"/>
        <v/>
      </c>
      <c r="E818" s="146" t="str">
        <f>IF(A818&lt;&gt;"",IF(Schülerdaten!G821&lt;&gt;"",IF(Schülerdaten!AB821&lt;&gt;"",IF(Schülerdaten!G821="LOC.ID",CONCATENATE("LOC.",Schülerdaten!AU$5),Schülerdaten!G821),""),""),"")</f>
        <v/>
      </c>
      <c r="F818" s="146" t="str">
        <f>IF(A818&lt;&gt;"",IF(Schülerdaten!H821&lt;&gt;"",Schülerdaten!H821,""),"")</f>
        <v/>
      </c>
      <c r="G818" s="146" t="str">
        <f>IF(AND(A818&lt;&gt;"",Schülerdaten!AC821&lt;&gt;""),IF(Schülerdaten!AC821=TRUE,INDEX(codesex,MATCH(Schülerdaten!I821,libsex,0)),Schülerdaten!I821),"")</f>
        <v/>
      </c>
      <c r="H818" s="147" t="str">
        <f>IF(A818&lt;&gt;"",IF(Schülerdaten!J821&lt;&gt;"",Schülerdaten!J821,""),"")</f>
        <v/>
      </c>
      <c r="I818" s="148" t="str">
        <f>IF(AND(A818&lt;&gt;"",Schülerdaten!AE821&lt;&gt;""),IF(Schülerdaten!AE821=TRUE,INDEX(codenat,MATCH(Schülerdaten!K821,libnat,0)),Schülerdaten!K821),"")</f>
        <v/>
      </c>
      <c r="J818" s="148" t="str">
        <f>IF(AND(A818&lt;&gt;"",Schülerdaten!AF821&lt;&gt;""),IF(Schülerdaten!AF821=TRUE,INDEX(codelangue,MATCH(Schülerdaten!L821,liblangue,0)),Schülerdaten!L821),"")</f>
        <v/>
      </c>
      <c r="K818" s="148" t="str">
        <f>IF(AND(A818&lt;&gt;"",Schülerdaten!AH821&lt;&gt;""),IF(Schülerdaten!AH821=TRUE,IF(INDEX(codegem,MATCH(Schülerdaten!M821,libgem,0))&lt;8000,INDEX(codegem,MATCH(Schülerdaten!M821,libgem,0)),""),Schülerdaten!M821),"")</f>
        <v/>
      </c>
      <c r="L818" s="148" t="str">
        <f>IF(AND(A818&lt;&gt;"",Schülerdaten!AH821&lt;&gt;""),IF(Schülerdaten!AH821=TRUE,INDEX(codegemhist,MATCH(Schülerdaten!M821,libgem,0)),""),"")</f>
        <v/>
      </c>
      <c r="M818" s="148" t="str">
        <f>IF(AND(A818&lt;&gt;"",Schülerdaten!AH821&lt;&gt;""),IF(Schülerdaten!AH821=TRUE,IF(INDEX(codegem,MATCH(Schülerdaten!M821,libgem,0))&gt;=8000,INDEX(codegem,MATCH(Schülerdaten!M821,libgem,0)),""),Schülerdaten!M821),"")</f>
        <v/>
      </c>
      <c r="N818" s="148" t="str">
        <f>IF(AND(A818&lt;&gt;"",Schülerdaten!AI821&lt;&gt;""),IF(Schülerdaten!AI821=TRUE,INDEX(codeschart,MATCH(Schülerdaten!N821,libschart,0)),Schülerdaten!N821),"")</f>
        <v/>
      </c>
      <c r="O818" s="148" t="str">
        <f>IF(AND(A818&lt;&gt;"",Schülerdaten!O821&lt;&gt;""),Schülerdaten!O821,"")</f>
        <v/>
      </c>
      <c r="P818" s="148" t="str">
        <f>IF(AND(A818&lt;&gt;"",Schülerdaten!AK821&lt;&gt;""),IF(Schülerdaten!AK821=TRUE,INDEX(codeform,MATCH(Schülerdaten!P821,libform,0)),Schülerdaten!P821),"")</f>
        <v/>
      </c>
      <c r="Q818" s="148" t="str">
        <f>IF(AND(A818&lt;&gt;"",Schülerdaten!AL821&lt;&gt;""),IF(Schülerdaten!AL821=TRUE,INDEX(codespe,MATCH(Schülerdaten!Q821,libspe,0)),Schülerdaten!Q821),"")</f>
        <v/>
      </c>
      <c r="R818" s="148" t="str">
        <f>IF(AND(A818&lt;&gt;"",OR(Schülerdaten!AM821&lt;&gt;"",Schülerdaten!AT821=FALSE)),IF(Schülerdaten!AM821=TRUE,INDEX(codemp1,MATCH(Schülerdaten!R821,libmp1,0)),IF(Schülerdaten!AT821=FALSE,0,Schülerdaten!R821)),"")</f>
        <v/>
      </c>
      <c r="S818" s="148" t="str">
        <f t="shared" si="37"/>
        <v/>
      </c>
      <c r="T818" s="148" t="str">
        <f t="shared" si="38"/>
        <v/>
      </c>
      <c r="U818" s="148" t="str">
        <f>IF(AND(A818&lt;&gt;"",Schülerdaten!S821&lt;&gt;""),Schülerdaten!S821,"")</f>
        <v/>
      </c>
      <c r="V818" s="148" t="str">
        <f>IF(AND(A818&lt;&gt;"",Schülerdaten!T821&lt;&gt;""),Schülerdaten!T821,"")</f>
        <v/>
      </c>
      <c r="W818" s="148" t="str">
        <f>IF(AND(A818&lt;&gt;"",Schülerdaten!U821&lt;&gt;""),Schülerdaten!U821,"")</f>
        <v/>
      </c>
      <c r="X818" s="148" t="str">
        <f>IF(AND(A818&lt;&gt;"",Schülerdaten!V821&lt;&gt;""),Schülerdaten!V821,"")</f>
        <v/>
      </c>
      <c r="Y818" s="148" t="str">
        <f>IF(AND(A818&lt;&gt;"",Schülerdaten!W821&lt;&gt;""),Schülerdaten!W821,"")</f>
        <v/>
      </c>
      <c r="Z818" s="148" t="str">
        <f>IF(AND(A818&lt;&gt;"",Schülerdaten!X821&lt;&gt;""),Schülerdaten!X821,"")</f>
        <v/>
      </c>
    </row>
    <row r="819" spans="1:26" x14ac:dyDescent="0.2">
      <c r="A819" s="146" t="str">
        <f>IF(OR(Schülerdaten!$C822&lt;&gt;""),Schülerdaten!A822,"")</f>
        <v/>
      </c>
      <c r="B819" s="146" t="str">
        <f>IF(A819&lt;&gt;"",Schülerdaten!B822,"")</f>
        <v/>
      </c>
      <c r="C819" s="146" t="str">
        <f>IF(AND(A819&lt;&gt;"",Schülerdaten!F822&lt;&gt;""),IF(INDEX(codeclint,MATCH(Schülerdaten!F822,libclint,0))&lt;&gt;"",INDEX(codeclint,MATCH(Schülerdaten!F822,libclint,0)),""),"")</f>
        <v/>
      </c>
      <c r="D819" s="146" t="str">
        <f t="shared" si="36"/>
        <v/>
      </c>
      <c r="E819" s="146" t="str">
        <f>IF(A819&lt;&gt;"",IF(Schülerdaten!G822&lt;&gt;"",IF(Schülerdaten!AB822&lt;&gt;"",IF(Schülerdaten!G822="LOC.ID",CONCATENATE("LOC.",Schülerdaten!AU$5),Schülerdaten!G822),""),""),"")</f>
        <v/>
      </c>
      <c r="F819" s="146" t="str">
        <f>IF(A819&lt;&gt;"",IF(Schülerdaten!H822&lt;&gt;"",Schülerdaten!H822,""),"")</f>
        <v/>
      </c>
      <c r="G819" s="146" t="str">
        <f>IF(AND(A819&lt;&gt;"",Schülerdaten!AC822&lt;&gt;""),IF(Schülerdaten!AC822=TRUE,INDEX(codesex,MATCH(Schülerdaten!I822,libsex,0)),Schülerdaten!I822),"")</f>
        <v/>
      </c>
      <c r="H819" s="147" t="str">
        <f>IF(A819&lt;&gt;"",IF(Schülerdaten!J822&lt;&gt;"",Schülerdaten!J822,""),"")</f>
        <v/>
      </c>
      <c r="I819" s="148" t="str">
        <f>IF(AND(A819&lt;&gt;"",Schülerdaten!AE822&lt;&gt;""),IF(Schülerdaten!AE822=TRUE,INDEX(codenat,MATCH(Schülerdaten!K822,libnat,0)),Schülerdaten!K822),"")</f>
        <v/>
      </c>
      <c r="J819" s="148" t="str">
        <f>IF(AND(A819&lt;&gt;"",Schülerdaten!AF822&lt;&gt;""),IF(Schülerdaten!AF822=TRUE,INDEX(codelangue,MATCH(Schülerdaten!L822,liblangue,0)),Schülerdaten!L822),"")</f>
        <v/>
      </c>
      <c r="K819" s="148" t="str">
        <f>IF(AND(A819&lt;&gt;"",Schülerdaten!AH822&lt;&gt;""),IF(Schülerdaten!AH822=TRUE,IF(INDEX(codegem,MATCH(Schülerdaten!M822,libgem,0))&lt;8000,INDEX(codegem,MATCH(Schülerdaten!M822,libgem,0)),""),Schülerdaten!M822),"")</f>
        <v/>
      </c>
      <c r="L819" s="148" t="str">
        <f>IF(AND(A819&lt;&gt;"",Schülerdaten!AH822&lt;&gt;""),IF(Schülerdaten!AH822=TRUE,INDEX(codegemhist,MATCH(Schülerdaten!M822,libgem,0)),""),"")</f>
        <v/>
      </c>
      <c r="M819" s="148" t="str">
        <f>IF(AND(A819&lt;&gt;"",Schülerdaten!AH822&lt;&gt;""),IF(Schülerdaten!AH822=TRUE,IF(INDEX(codegem,MATCH(Schülerdaten!M822,libgem,0))&gt;=8000,INDEX(codegem,MATCH(Schülerdaten!M822,libgem,0)),""),Schülerdaten!M822),"")</f>
        <v/>
      </c>
      <c r="N819" s="148" t="str">
        <f>IF(AND(A819&lt;&gt;"",Schülerdaten!AI822&lt;&gt;""),IF(Schülerdaten!AI822=TRUE,INDEX(codeschart,MATCH(Schülerdaten!N822,libschart,0)),Schülerdaten!N822),"")</f>
        <v/>
      </c>
      <c r="O819" s="148" t="str">
        <f>IF(AND(A819&lt;&gt;"",Schülerdaten!O822&lt;&gt;""),Schülerdaten!O822,"")</f>
        <v/>
      </c>
      <c r="P819" s="148" t="str">
        <f>IF(AND(A819&lt;&gt;"",Schülerdaten!AK822&lt;&gt;""),IF(Schülerdaten!AK822=TRUE,INDEX(codeform,MATCH(Schülerdaten!P822,libform,0)),Schülerdaten!P822),"")</f>
        <v/>
      </c>
      <c r="Q819" s="148" t="str">
        <f>IF(AND(A819&lt;&gt;"",Schülerdaten!AL822&lt;&gt;""),IF(Schülerdaten!AL822=TRUE,INDEX(codespe,MATCH(Schülerdaten!Q822,libspe,0)),Schülerdaten!Q822),"")</f>
        <v/>
      </c>
      <c r="R819" s="148" t="str">
        <f>IF(AND(A819&lt;&gt;"",OR(Schülerdaten!AM822&lt;&gt;"",Schülerdaten!AT822=FALSE)),IF(Schülerdaten!AM822=TRUE,INDEX(codemp1,MATCH(Schülerdaten!R822,libmp1,0)),IF(Schülerdaten!AT822=FALSE,0,Schülerdaten!R822)),"")</f>
        <v/>
      </c>
      <c r="S819" s="148" t="str">
        <f t="shared" si="37"/>
        <v/>
      </c>
      <c r="T819" s="148" t="str">
        <f t="shared" si="38"/>
        <v/>
      </c>
      <c r="U819" s="148" t="str">
        <f>IF(AND(A819&lt;&gt;"",Schülerdaten!S822&lt;&gt;""),Schülerdaten!S822,"")</f>
        <v/>
      </c>
      <c r="V819" s="148" t="str">
        <f>IF(AND(A819&lt;&gt;"",Schülerdaten!T822&lt;&gt;""),Schülerdaten!T822,"")</f>
        <v/>
      </c>
      <c r="W819" s="148" t="str">
        <f>IF(AND(A819&lt;&gt;"",Schülerdaten!U822&lt;&gt;""),Schülerdaten!U822,"")</f>
        <v/>
      </c>
      <c r="X819" s="148" t="str">
        <f>IF(AND(A819&lt;&gt;"",Schülerdaten!V822&lt;&gt;""),Schülerdaten!V822,"")</f>
        <v/>
      </c>
      <c r="Y819" s="148" t="str">
        <f>IF(AND(A819&lt;&gt;"",Schülerdaten!W822&lt;&gt;""),Schülerdaten!W822,"")</f>
        <v/>
      </c>
      <c r="Z819" s="148" t="str">
        <f>IF(AND(A819&lt;&gt;"",Schülerdaten!X822&lt;&gt;""),Schülerdaten!X822,"")</f>
        <v/>
      </c>
    </row>
    <row r="820" spans="1:26" x14ac:dyDescent="0.2">
      <c r="A820" s="146" t="str">
        <f>IF(OR(Schülerdaten!$C823&lt;&gt;""),Schülerdaten!A823,"")</f>
        <v/>
      </c>
      <c r="B820" s="146" t="str">
        <f>IF(A820&lt;&gt;"",Schülerdaten!B823,"")</f>
        <v/>
      </c>
      <c r="C820" s="146" t="str">
        <f>IF(AND(A820&lt;&gt;"",Schülerdaten!F823&lt;&gt;""),IF(INDEX(codeclint,MATCH(Schülerdaten!F823,libclint,0))&lt;&gt;"",INDEX(codeclint,MATCH(Schülerdaten!F823,libclint,0)),""),"")</f>
        <v/>
      </c>
      <c r="D820" s="146" t="str">
        <f t="shared" si="36"/>
        <v/>
      </c>
      <c r="E820" s="146" t="str">
        <f>IF(A820&lt;&gt;"",IF(Schülerdaten!G823&lt;&gt;"",IF(Schülerdaten!AB823&lt;&gt;"",IF(Schülerdaten!G823="LOC.ID",CONCATENATE("LOC.",Schülerdaten!AU$5),Schülerdaten!G823),""),""),"")</f>
        <v/>
      </c>
      <c r="F820" s="146" t="str">
        <f>IF(A820&lt;&gt;"",IF(Schülerdaten!H823&lt;&gt;"",Schülerdaten!H823,""),"")</f>
        <v/>
      </c>
      <c r="G820" s="146" t="str">
        <f>IF(AND(A820&lt;&gt;"",Schülerdaten!AC823&lt;&gt;""),IF(Schülerdaten!AC823=TRUE,INDEX(codesex,MATCH(Schülerdaten!I823,libsex,0)),Schülerdaten!I823),"")</f>
        <v/>
      </c>
      <c r="H820" s="147" t="str">
        <f>IF(A820&lt;&gt;"",IF(Schülerdaten!J823&lt;&gt;"",Schülerdaten!J823,""),"")</f>
        <v/>
      </c>
      <c r="I820" s="148" t="str">
        <f>IF(AND(A820&lt;&gt;"",Schülerdaten!AE823&lt;&gt;""),IF(Schülerdaten!AE823=TRUE,INDEX(codenat,MATCH(Schülerdaten!K823,libnat,0)),Schülerdaten!K823),"")</f>
        <v/>
      </c>
      <c r="J820" s="148" t="str">
        <f>IF(AND(A820&lt;&gt;"",Schülerdaten!AF823&lt;&gt;""),IF(Schülerdaten!AF823=TRUE,INDEX(codelangue,MATCH(Schülerdaten!L823,liblangue,0)),Schülerdaten!L823),"")</f>
        <v/>
      </c>
      <c r="K820" s="148" t="str">
        <f>IF(AND(A820&lt;&gt;"",Schülerdaten!AH823&lt;&gt;""),IF(Schülerdaten!AH823=TRUE,IF(INDEX(codegem,MATCH(Schülerdaten!M823,libgem,0))&lt;8000,INDEX(codegem,MATCH(Schülerdaten!M823,libgem,0)),""),Schülerdaten!M823),"")</f>
        <v/>
      </c>
      <c r="L820" s="148" t="str">
        <f>IF(AND(A820&lt;&gt;"",Schülerdaten!AH823&lt;&gt;""),IF(Schülerdaten!AH823=TRUE,INDEX(codegemhist,MATCH(Schülerdaten!M823,libgem,0)),""),"")</f>
        <v/>
      </c>
      <c r="M820" s="148" t="str">
        <f>IF(AND(A820&lt;&gt;"",Schülerdaten!AH823&lt;&gt;""),IF(Schülerdaten!AH823=TRUE,IF(INDEX(codegem,MATCH(Schülerdaten!M823,libgem,0))&gt;=8000,INDEX(codegem,MATCH(Schülerdaten!M823,libgem,0)),""),Schülerdaten!M823),"")</f>
        <v/>
      </c>
      <c r="N820" s="148" t="str">
        <f>IF(AND(A820&lt;&gt;"",Schülerdaten!AI823&lt;&gt;""),IF(Schülerdaten!AI823=TRUE,INDEX(codeschart,MATCH(Schülerdaten!N823,libschart,0)),Schülerdaten!N823),"")</f>
        <v/>
      </c>
      <c r="O820" s="148" t="str">
        <f>IF(AND(A820&lt;&gt;"",Schülerdaten!O823&lt;&gt;""),Schülerdaten!O823,"")</f>
        <v/>
      </c>
      <c r="P820" s="148" t="str">
        <f>IF(AND(A820&lt;&gt;"",Schülerdaten!AK823&lt;&gt;""),IF(Schülerdaten!AK823=TRUE,INDEX(codeform,MATCH(Schülerdaten!P823,libform,0)),Schülerdaten!P823),"")</f>
        <v/>
      </c>
      <c r="Q820" s="148" t="str">
        <f>IF(AND(A820&lt;&gt;"",Schülerdaten!AL823&lt;&gt;""),IF(Schülerdaten!AL823=TRUE,INDEX(codespe,MATCH(Schülerdaten!Q823,libspe,0)),Schülerdaten!Q823),"")</f>
        <v/>
      </c>
      <c r="R820" s="148" t="str">
        <f>IF(AND(A820&lt;&gt;"",OR(Schülerdaten!AM823&lt;&gt;"",Schülerdaten!AT823=FALSE)),IF(Schülerdaten!AM823=TRUE,INDEX(codemp1,MATCH(Schülerdaten!R823,libmp1,0)),IF(Schülerdaten!AT823=FALSE,0,Schülerdaten!R823)),"")</f>
        <v/>
      </c>
      <c r="S820" s="148" t="str">
        <f t="shared" si="37"/>
        <v/>
      </c>
      <c r="T820" s="148" t="str">
        <f t="shared" si="38"/>
        <v/>
      </c>
      <c r="U820" s="148" t="str">
        <f>IF(AND(A820&lt;&gt;"",Schülerdaten!S823&lt;&gt;""),Schülerdaten!S823,"")</f>
        <v/>
      </c>
      <c r="V820" s="148" t="str">
        <f>IF(AND(A820&lt;&gt;"",Schülerdaten!T823&lt;&gt;""),Schülerdaten!T823,"")</f>
        <v/>
      </c>
      <c r="W820" s="148" t="str">
        <f>IF(AND(A820&lt;&gt;"",Schülerdaten!U823&lt;&gt;""),Schülerdaten!U823,"")</f>
        <v/>
      </c>
      <c r="X820" s="148" t="str">
        <f>IF(AND(A820&lt;&gt;"",Schülerdaten!V823&lt;&gt;""),Schülerdaten!V823,"")</f>
        <v/>
      </c>
      <c r="Y820" s="148" t="str">
        <f>IF(AND(A820&lt;&gt;"",Schülerdaten!W823&lt;&gt;""),Schülerdaten!W823,"")</f>
        <v/>
      </c>
      <c r="Z820" s="148" t="str">
        <f>IF(AND(A820&lt;&gt;"",Schülerdaten!X823&lt;&gt;""),Schülerdaten!X823,"")</f>
        <v/>
      </c>
    </row>
    <row r="821" spans="1:26" x14ac:dyDescent="0.2">
      <c r="A821" s="146" t="str">
        <f>IF(OR(Schülerdaten!$C824&lt;&gt;""),Schülerdaten!A824,"")</f>
        <v/>
      </c>
      <c r="B821" s="146" t="str">
        <f>IF(A821&lt;&gt;"",Schülerdaten!B824,"")</f>
        <v/>
      </c>
      <c r="C821" s="146" t="str">
        <f>IF(AND(A821&lt;&gt;"",Schülerdaten!F824&lt;&gt;""),IF(INDEX(codeclint,MATCH(Schülerdaten!F824,libclint,0))&lt;&gt;"",INDEX(codeclint,MATCH(Schülerdaten!F824,libclint,0)),""),"")</f>
        <v/>
      </c>
      <c r="D821" s="146" t="str">
        <f t="shared" si="36"/>
        <v/>
      </c>
      <c r="E821" s="146" t="str">
        <f>IF(A821&lt;&gt;"",IF(Schülerdaten!G824&lt;&gt;"",IF(Schülerdaten!AB824&lt;&gt;"",IF(Schülerdaten!G824="LOC.ID",CONCATENATE("LOC.",Schülerdaten!AU$5),Schülerdaten!G824),""),""),"")</f>
        <v/>
      </c>
      <c r="F821" s="146" t="str">
        <f>IF(A821&lt;&gt;"",IF(Schülerdaten!H824&lt;&gt;"",Schülerdaten!H824,""),"")</f>
        <v/>
      </c>
      <c r="G821" s="146" t="str">
        <f>IF(AND(A821&lt;&gt;"",Schülerdaten!AC824&lt;&gt;""),IF(Schülerdaten!AC824=TRUE,INDEX(codesex,MATCH(Schülerdaten!I824,libsex,0)),Schülerdaten!I824),"")</f>
        <v/>
      </c>
      <c r="H821" s="147" t="str">
        <f>IF(A821&lt;&gt;"",IF(Schülerdaten!J824&lt;&gt;"",Schülerdaten!J824,""),"")</f>
        <v/>
      </c>
      <c r="I821" s="148" t="str">
        <f>IF(AND(A821&lt;&gt;"",Schülerdaten!AE824&lt;&gt;""),IF(Schülerdaten!AE824=TRUE,INDEX(codenat,MATCH(Schülerdaten!K824,libnat,0)),Schülerdaten!K824),"")</f>
        <v/>
      </c>
      <c r="J821" s="148" t="str">
        <f>IF(AND(A821&lt;&gt;"",Schülerdaten!AF824&lt;&gt;""),IF(Schülerdaten!AF824=TRUE,INDEX(codelangue,MATCH(Schülerdaten!L824,liblangue,0)),Schülerdaten!L824),"")</f>
        <v/>
      </c>
      <c r="K821" s="148" t="str">
        <f>IF(AND(A821&lt;&gt;"",Schülerdaten!AH824&lt;&gt;""),IF(Schülerdaten!AH824=TRUE,IF(INDEX(codegem,MATCH(Schülerdaten!M824,libgem,0))&lt;8000,INDEX(codegem,MATCH(Schülerdaten!M824,libgem,0)),""),Schülerdaten!M824),"")</f>
        <v/>
      </c>
      <c r="L821" s="148" t="str">
        <f>IF(AND(A821&lt;&gt;"",Schülerdaten!AH824&lt;&gt;""),IF(Schülerdaten!AH824=TRUE,INDEX(codegemhist,MATCH(Schülerdaten!M824,libgem,0)),""),"")</f>
        <v/>
      </c>
      <c r="M821" s="148" t="str">
        <f>IF(AND(A821&lt;&gt;"",Schülerdaten!AH824&lt;&gt;""),IF(Schülerdaten!AH824=TRUE,IF(INDEX(codegem,MATCH(Schülerdaten!M824,libgem,0))&gt;=8000,INDEX(codegem,MATCH(Schülerdaten!M824,libgem,0)),""),Schülerdaten!M824),"")</f>
        <v/>
      </c>
      <c r="N821" s="148" t="str">
        <f>IF(AND(A821&lt;&gt;"",Schülerdaten!AI824&lt;&gt;""),IF(Schülerdaten!AI824=TRUE,INDEX(codeschart,MATCH(Schülerdaten!N824,libschart,0)),Schülerdaten!N824),"")</f>
        <v/>
      </c>
      <c r="O821" s="148" t="str">
        <f>IF(AND(A821&lt;&gt;"",Schülerdaten!O824&lt;&gt;""),Schülerdaten!O824,"")</f>
        <v/>
      </c>
      <c r="P821" s="148" t="str">
        <f>IF(AND(A821&lt;&gt;"",Schülerdaten!AK824&lt;&gt;""),IF(Schülerdaten!AK824=TRUE,INDEX(codeform,MATCH(Schülerdaten!P824,libform,0)),Schülerdaten!P824),"")</f>
        <v/>
      </c>
      <c r="Q821" s="148" t="str">
        <f>IF(AND(A821&lt;&gt;"",Schülerdaten!AL824&lt;&gt;""),IF(Schülerdaten!AL824=TRUE,INDEX(codespe,MATCH(Schülerdaten!Q824,libspe,0)),Schülerdaten!Q824),"")</f>
        <v/>
      </c>
      <c r="R821" s="148" t="str">
        <f>IF(AND(A821&lt;&gt;"",OR(Schülerdaten!AM824&lt;&gt;"",Schülerdaten!AT824=FALSE)),IF(Schülerdaten!AM824=TRUE,INDEX(codemp1,MATCH(Schülerdaten!R824,libmp1,0)),IF(Schülerdaten!AT824=FALSE,0,Schülerdaten!R824)),"")</f>
        <v/>
      </c>
      <c r="S821" s="148" t="str">
        <f t="shared" si="37"/>
        <v/>
      </c>
      <c r="T821" s="148" t="str">
        <f t="shared" si="38"/>
        <v/>
      </c>
      <c r="U821" s="148" t="str">
        <f>IF(AND(A821&lt;&gt;"",Schülerdaten!S824&lt;&gt;""),Schülerdaten!S824,"")</f>
        <v/>
      </c>
      <c r="V821" s="148" t="str">
        <f>IF(AND(A821&lt;&gt;"",Schülerdaten!T824&lt;&gt;""),Schülerdaten!T824,"")</f>
        <v/>
      </c>
      <c r="W821" s="148" t="str">
        <f>IF(AND(A821&lt;&gt;"",Schülerdaten!U824&lt;&gt;""),Schülerdaten!U824,"")</f>
        <v/>
      </c>
      <c r="X821" s="148" t="str">
        <f>IF(AND(A821&lt;&gt;"",Schülerdaten!V824&lt;&gt;""),Schülerdaten!V824,"")</f>
        <v/>
      </c>
      <c r="Y821" s="148" t="str">
        <f>IF(AND(A821&lt;&gt;"",Schülerdaten!W824&lt;&gt;""),Schülerdaten!W824,"")</f>
        <v/>
      </c>
      <c r="Z821" s="148" t="str">
        <f>IF(AND(A821&lt;&gt;"",Schülerdaten!X824&lt;&gt;""),Schülerdaten!X824,"")</f>
        <v/>
      </c>
    </row>
    <row r="822" spans="1:26" x14ac:dyDescent="0.2">
      <c r="A822" s="146" t="str">
        <f>IF(OR(Schülerdaten!$C825&lt;&gt;""),Schülerdaten!A825,"")</f>
        <v/>
      </c>
      <c r="B822" s="146" t="str">
        <f>IF(A822&lt;&gt;"",Schülerdaten!B825,"")</f>
        <v/>
      </c>
      <c r="C822" s="146" t="str">
        <f>IF(AND(A822&lt;&gt;"",Schülerdaten!F825&lt;&gt;""),IF(INDEX(codeclint,MATCH(Schülerdaten!F825,libclint,0))&lt;&gt;"",INDEX(codeclint,MATCH(Schülerdaten!F825,libclint,0)),""),"")</f>
        <v/>
      </c>
      <c r="D822" s="146" t="str">
        <f t="shared" si="36"/>
        <v/>
      </c>
      <c r="E822" s="146" t="str">
        <f>IF(A822&lt;&gt;"",IF(Schülerdaten!G825&lt;&gt;"",IF(Schülerdaten!AB825&lt;&gt;"",IF(Schülerdaten!G825="LOC.ID",CONCATENATE("LOC.",Schülerdaten!AU$5),Schülerdaten!G825),""),""),"")</f>
        <v/>
      </c>
      <c r="F822" s="146" t="str">
        <f>IF(A822&lt;&gt;"",IF(Schülerdaten!H825&lt;&gt;"",Schülerdaten!H825,""),"")</f>
        <v/>
      </c>
      <c r="G822" s="146" t="str">
        <f>IF(AND(A822&lt;&gt;"",Schülerdaten!AC825&lt;&gt;""),IF(Schülerdaten!AC825=TRUE,INDEX(codesex,MATCH(Schülerdaten!I825,libsex,0)),Schülerdaten!I825),"")</f>
        <v/>
      </c>
      <c r="H822" s="147" t="str">
        <f>IF(A822&lt;&gt;"",IF(Schülerdaten!J825&lt;&gt;"",Schülerdaten!J825,""),"")</f>
        <v/>
      </c>
      <c r="I822" s="148" t="str">
        <f>IF(AND(A822&lt;&gt;"",Schülerdaten!AE825&lt;&gt;""),IF(Schülerdaten!AE825=TRUE,INDEX(codenat,MATCH(Schülerdaten!K825,libnat,0)),Schülerdaten!K825),"")</f>
        <v/>
      </c>
      <c r="J822" s="148" t="str">
        <f>IF(AND(A822&lt;&gt;"",Schülerdaten!AF825&lt;&gt;""),IF(Schülerdaten!AF825=TRUE,INDEX(codelangue,MATCH(Schülerdaten!L825,liblangue,0)),Schülerdaten!L825),"")</f>
        <v/>
      </c>
      <c r="K822" s="148" t="str">
        <f>IF(AND(A822&lt;&gt;"",Schülerdaten!AH825&lt;&gt;""),IF(Schülerdaten!AH825=TRUE,IF(INDEX(codegem,MATCH(Schülerdaten!M825,libgem,0))&lt;8000,INDEX(codegem,MATCH(Schülerdaten!M825,libgem,0)),""),Schülerdaten!M825),"")</f>
        <v/>
      </c>
      <c r="L822" s="148" t="str">
        <f>IF(AND(A822&lt;&gt;"",Schülerdaten!AH825&lt;&gt;""),IF(Schülerdaten!AH825=TRUE,INDEX(codegemhist,MATCH(Schülerdaten!M825,libgem,0)),""),"")</f>
        <v/>
      </c>
      <c r="M822" s="148" t="str">
        <f>IF(AND(A822&lt;&gt;"",Schülerdaten!AH825&lt;&gt;""),IF(Schülerdaten!AH825=TRUE,IF(INDEX(codegem,MATCH(Schülerdaten!M825,libgem,0))&gt;=8000,INDEX(codegem,MATCH(Schülerdaten!M825,libgem,0)),""),Schülerdaten!M825),"")</f>
        <v/>
      </c>
      <c r="N822" s="148" t="str">
        <f>IF(AND(A822&lt;&gt;"",Schülerdaten!AI825&lt;&gt;""),IF(Schülerdaten!AI825=TRUE,INDEX(codeschart,MATCH(Schülerdaten!N825,libschart,0)),Schülerdaten!N825),"")</f>
        <v/>
      </c>
      <c r="O822" s="148" t="str">
        <f>IF(AND(A822&lt;&gt;"",Schülerdaten!O825&lt;&gt;""),Schülerdaten!O825,"")</f>
        <v/>
      </c>
      <c r="P822" s="148" t="str">
        <f>IF(AND(A822&lt;&gt;"",Schülerdaten!AK825&lt;&gt;""),IF(Schülerdaten!AK825=TRUE,INDEX(codeform,MATCH(Schülerdaten!P825,libform,0)),Schülerdaten!P825),"")</f>
        <v/>
      </c>
      <c r="Q822" s="148" t="str">
        <f>IF(AND(A822&lt;&gt;"",Schülerdaten!AL825&lt;&gt;""),IF(Schülerdaten!AL825=TRUE,INDEX(codespe,MATCH(Schülerdaten!Q825,libspe,0)),Schülerdaten!Q825),"")</f>
        <v/>
      </c>
      <c r="R822" s="148" t="str">
        <f>IF(AND(A822&lt;&gt;"",OR(Schülerdaten!AM825&lt;&gt;"",Schülerdaten!AT825=FALSE)),IF(Schülerdaten!AM825=TRUE,INDEX(codemp1,MATCH(Schülerdaten!R825,libmp1,0)),IF(Schülerdaten!AT825=FALSE,0,Schülerdaten!R825)),"")</f>
        <v/>
      </c>
      <c r="S822" s="148" t="str">
        <f t="shared" si="37"/>
        <v/>
      </c>
      <c r="T822" s="148" t="str">
        <f t="shared" si="38"/>
        <v/>
      </c>
      <c r="U822" s="148" t="str">
        <f>IF(AND(A822&lt;&gt;"",Schülerdaten!S825&lt;&gt;""),Schülerdaten!S825,"")</f>
        <v/>
      </c>
      <c r="V822" s="148" t="str">
        <f>IF(AND(A822&lt;&gt;"",Schülerdaten!T825&lt;&gt;""),Schülerdaten!T825,"")</f>
        <v/>
      </c>
      <c r="W822" s="148" t="str">
        <f>IF(AND(A822&lt;&gt;"",Schülerdaten!U825&lt;&gt;""),Schülerdaten!U825,"")</f>
        <v/>
      </c>
      <c r="X822" s="148" t="str">
        <f>IF(AND(A822&lt;&gt;"",Schülerdaten!V825&lt;&gt;""),Schülerdaten!V825,"")</f>
        <v/>
      </c>
      <c r="Y822" s="148" t="str">
        <f>IF(AND(A822&lt;&gt;"",Schülerdaten!W825&lt;&gt;""),Schülerdaten!W825,"")</f>
        <v/>
      </c>
      <c r="Z822" s="148" t="str">
        <f>IF(AND(A822&lt;&gt;"",Schülerdaten!X825&lt;&gt;""),Schülerdaten!X825,"")</f>
        <v/>
      </c>
    </row>
    <row r="823" spans="1:26" x14ac:dyDescent="0.2">
      <c r="A823" s="146" t="str">
        <f>IF(OR(Schülerdaten!$C826&lt;&gt;""),Schülerdaten!A826,"")</f>
        <v/>
      </c>
      <c r="B823" s="146" t="str">
        <f>IF(A823&lt;&gt;"",Schülerdaten!B826,"")</f>
        <v/>
      </c>
      <c r="C823" s="146" t="str">
        <f>IF(AND(A823&lt;&gt;"",Schülerdaten!F826&lt;&gt;""),IF(INDEX(codeclint,MATCH(Schülerdaten!F826,libclint,0))&lt;&gt;"",INDEX(codeclint,MATCH(Schülerdaten!F826,libclint,0)),""),"")</f>
        <v/>
      </c>
      <c r="D823" s="146" t="str">
        <f t="shared" si="36"/>
        <v/>
      </c>
      <c r="E823" s="146" t="str">
        <f>IF(A823&lt;&gt;"",IF(Schülerdaten!G826&lt;&gt;"",IF(Schülerdaten!AB826&lt;&gt;"",IF(Schülerdaten!G826="LOC.ID",CONCATENATE("LOC.",Schülerdaten!AU$5),Schülerdaten!G826),""),""),"")</f>
        <v/>
      </c>
      <c r="F823" s="146" t="str">
        <f>IF(A823&lt;&gt;"",IF(Schülerdaten!H826&lt;&gt;"",Schülerdaten!H826,""),"")</f>
        <v/>
      </c>
      <c r="G823" s="146" t="str">
        <f>IF(AND(A823&lt;&gt;"",Schülerdaten!AC826&lt;&gt;""),IF(Schülerdaten!AC826=TRUE,INDEX(codesex,MATCH(Schülerdaten!I826,libsex,0)),Schülerdaten!I826),"")</f>
        <v/>
      </c>
      <c r="H823" s="147" t="str">
        <f>IF(A823&lt;&gt;"",IF(Schülerdaten!J826&lt;&gt;"",Schülerdaten!J826,""),"")</f>
        <v/>
      </c>
      <c r="I823" s="148" t="str">
        <f>IF(AND(A823&lt;&gt;"",Schülerdaten!AE826&lt;&gt;""),IF(Schülerdaten!AE826=TRUE,INDEX(codenat,MATCH(Schülerdaten!K826,libnat,0)),Schülerdaten!K826),"")</f>
        <v/>
      </c>
      <c r="J823" s="148" t="str">
        <f>IF(AND(A823&lt;&gt;"",Schülerdaten!AF826&lt;&gt;""),IF(Schülerdaten!AF826=TRUE,INDEX(codelangue,MATCH(Schülerdaten!L826,liblangue,0)),Schülerdaten!L826),"")</f>
        <v/>
      </c>
      <c r="K823" s="148" t="str">
        <f>IF(AND(A823&lt;&gt;"",Schülerdaten!AH826&lt;&gt;""),IF(Schülerdaten!AH826=TRUE,IF(INDEX(codegem,MATCH(Schülerdaten!M826,libgem,0))&lt;8000,INDEX(codegem,MATCH(Schülerdaten!M826,libgem,0)),""),Schülerdaten!M826),"")</f>
        <v/>
      </c>
      <c r="L823" s="148" t="str">
        <f>IF(AND(A823&lt;&gt;"",Schülerdaten!AH826&lt;&gt;""),IF(Schülerdaten!AH826=TRUE,INDEX(codegemhist,MATCH(Schülerdaten!M826,libgem,0)),""),"")</f>
        <v/>
      </c>
      <c r="M823" s="148" t="str">
        <f>IF(AND(A823&lt;&gt;"",Schülerdaten!AH826&lt;&gt;""),IF(Schülerdaten!AH826=TRUE,IF(INDEX(codegem,MATCH(Schülerdaten!M826,libgem,0))&gt;=8000,INDEX(codegem,MATCH(Schülerdaten!M826,libgem,0)),""),Schülerdaten!M826),"")</f>
        <v/>
      </c>
      <c r="N823" s="148" t="str">
        <f>IF(AND(A823&lt;&gt;"",Schülerdaten!AI826&lt;&gt;""),IF(Schülerdaten!AI826=TRUE,INDEX(codeschart,MATCH(Schülerdaten!N826,libschart,0)),Schülerdaten!N826),"")</f>
        <v/>
      </c>
      <c r="O823" s="148" t="str">
        <f>IF(AND(A823&lt;&gt;"",Schülerdaten!O826&lt;&gt;""),Schülerdaten!O826,"")</f>
        <v/>
      </c>
      <c r="P823" s="148" t="str">
        <f>IF(AND(A823&lt;&gt;"",Schülerdaten!AK826&lt;&gt;""),IF(Schülerdaten!AK826=TRUE,INDEX(codeform,MATCH(Schülerdaten!P826,libform,0)),Schülerdaten!P826),"")</f>
        <v/>
      </c>
      <c r="Q823" s="148" t="str">
        <f>IF(AND(A823&lt;&gt;"",Schülerdaten!AL826&lt;&gt;""),IF(Schülerdaten!AL826=TRUE,INDEX(codespe,MATCH(Schülerdaten!Q826,libspe,0)),Schülerdaten!Q826),"")</f>
        <v/>
      </c>
      <c r="R823" s="148" t="str">
        <f>IF(AND(A823&lt;&gt;"",OR(Schülerdaten!AM826&lt;&gt;"",Schülerdaten!AT826=FALSE)),IF(Schülerdaten!AM826=TRUE,INDEX(codemp1,MATCH(Schülerdaten!R826,libmp1,0)),IF(Schülerdaten!AT826=FALSE,0,Schülerdaten!R826)),"")</f>
        <v/>
      </c>
      <c r="S823" s="148" t="str">
        <f t="shared" si="37"/>
        <v/>
      </c>
      <c r="T823" s="148" t="str">
        <f t="shared" si="38"/>
        <v/>
      </c>
      <c r="U823" s="148" t="str">
        <f>IF(AND(A823&lt;&gt;"",Schülerdaten!S826&lt;&gt;""),Schülerdaten!S826,"")</f>
        <v/>
      </c>
      <c r="V823" s="148" t="str">
        <f>IF(AND(A823&lt;&gt;"",Schülerdaten!T826&lt;&gt;""),Schülerdaten!T826,"")</f>
        <v/>
      </c>
      <c r="W823" s="148" t="str">
        <f>IF(AND(A823&lt;&gt;"",Schülerdaten!U826&lt;&gt;""),Schülerdaten!U826,"")</f>
        <v/>
      </c>
      <c r="X823" s="148" t="str">
        <f>IF(AND(A823&lt;&gt;"",Schülerdaten!V826&lt;&gt;""),Schülerdaten!V826,"")</f>
        <v/>
      </c>
      <c r="Y823" s="148" t="str">
        <f>IF(AND(A823&lt;&gt;"",Schülerdaten!W826&lt;&gt;""),Schülerdaten!W826,"")</f>
        <v/>
      </c>
      <c r="Z823" s="148" t="str">
        <f>IF(AND(A823&lt;&gt;"",Schülerdaten!X826&lt;&gt;""),Schülerdaten!X826,"")</f>
        <v/>
      </c>
    </row>
    <row r="824" spans="1:26" x14ac:dyDescent="0.2">
      <c r="A824" s="146" t="str">
        <f>IF(OR(Schülerdaten!$C827&lt;&gt;""),Schülerdaten!A827,"")</f>
        <v/>
      </c>
      <c r="B824" s="146" t="str">
        <f>IF(A824&lt;&gt;"",Schülerdaten!B827,"")</f>
        <v/>
      </c>
      <c r="C824" s="146" t="str">
        <f>IF(AND(A824&lt;&gt;"",Schülerdaten!F827&lt;&gt;""),IF(INDEX(codeclint,MATCH(Schülerdaten!F827,libclint,0))&lt;&gt;"",INDEX(codeclint,MATCH(Schülerdaten!F827,libclint,0)),""),"")</f>
        <v/>
      </c>
      <c r="D824" s="146" t="str">
        <f t="shared" si="36"/>
        <v/>
      </c>
      <c r="E824" s="146" t="str">
        <f>IF(A824&lt;&gt;"",IF(Schülerdaten!G827&lt;&gt;"",IF(Schülerdaten!AB827&lt;&gt;"",IF(Schülerdaten!G827="LOC.ID",CONCATENATE("LOC.",Schülerdaten!AU$5),Schülerdaten!G827),""),""),"")</f>
        <v/>
      </c>
      <c r="F824" s="146" t="str">
        <f>IF(A824&lt;&gt;"",IF(Schülerdaten!H827&lt;&gt;"",Schülerdaten!H827,""),"")</f>
        <v/>
      </c>
      <c r="G824" s="146" t="str">
        <f>IF(AND(A824&lt;&gt;"",Schülerdaten!AC827&lt;&gt;""),IF(Schülerdaten!AC827=TRUE,INDEX(codesex,MATCH(Schülerdaten!I827,libsex,0)),Schülerdaten!I827),"")</f>
        <v/>
      </c>
      <c r="H824" s="147" t="str">
        <f>IF(A824&lt;&gt;"",IF(Schülerdaten!J827&lt;&gt;"",Schülerdaten!J827,""),"")</f>
        <v/>
      </c>
      <c r="I824" s="148" t="str">
        <f>IF(AND(A824&lt;&gt;"",Schülerdaten!AE827&lt;&gt;""),IF(Schülerdaten!AE827=TRUE,INDEX(codenat,MATCH(Schülerdaten!K827,libnat,0)),Schülerdaten!K827),"")</f>
        <v/>
      </c>
      <c r="J824" s="148" t="str">
        <f>IF(AND(A824&lt;&gt;"",Schülerdaten!AF827&lt;&gt;""),IF(Schülerdaten!AF827=TRUE,INDEX(codelangue,MATCH(Schülerdaten!L827,liblangue,0)),Schülerdaten!L827),"")</f>
        <v/>
      </c>
      <c r="K824" s="148" t="str">
        <f>IF(AND(A824&lt;&gt;"",Schülerdaten!AH827&lt;&gt;""),IF(Schülerdaten!AH827=TRUE,IF(INDEX(codegem,MATCH(Schülerdaten!M827,libgem,0))&lt;8000,INDEX(codegem,MATCH(Schülerdaten!M827,libgem,0)),""),Schülerdaten!M827),"")</f>
        <v/>
      </c>
      <c r="L824" s="148" t="str">
        <f>IF(AND(A824&lt;&gt;"",Schülerdaten!AH827&lt;&gt;""),IF(Schülerdaten!AH827=TRUE,INDEX(codegemhist,MATCH(Schülerdaten!M827,libgem,0)),""),"")</f>
        <v/>
      </c>
      <c r="M824" s="148" t="str">
        <f>IF(AND(A824&lt;&gt;"",Schülerdaten!AH827&lt;&gt;""),IF(Schülerdaten!AH827=TRUE,IF(INDEX(codegem,MATCH(Schülerdaten!M827,libgem,0))&gt;=8000,INDEX(codegem,MATCH(Schülerdaten!M827,libgem,0)),""),Schülerdaten!M827),"")</f>
        <v/>
      </c>
      <c r="N824" s="148" t="str">
        <f>IF(AND(A824&lt;&gt;"",Schülerdaten!AI827&lt;&gt;""),IF(Schülerdaten!AI827=TRUE,INDEX(codeschart,MATCH(Schülerdaten!N827,libschart,0)),Schülerdaten!N827),"")</f>
        <v/>
      </c>
      <c r="O824" s="148" t="str">
        <f>IF(AND(A824&lt;&gt;"",Schülerdaten!O827&lt;&gt;""),Schülerdaten!O827,"")</f>
        <v/>
      </c>
      <c r="P824" s="148" t="str">
        <f>IF(AND(A824&lt;&gt;"",Schülerdaten!AK827&lt;&gt;""),IF(Schülerdaten!AK827=TRUE,INDEX(codeform,MATCH(Schülerdaten!P827,libform,0)),Schülerdaten!P827),"")</f>
        <v/>
      </c>
      <c r="Q824" s="148" t="str">
        <f>IF(AND(A824&lt;&gt;"",Schülerdaten!AL827&lt;&gt;""),IF(Schülerdaten!AL827=TRUE,INDEX(codespe,MATCH(Schülerdaten!Q827,libspe,0)),Schülerdaten!Q827),"")</f>
        <v/>
      </c>
      <c r="R824" s="148" t="str">
        <f>IF(AND(A824&lt;&gt;"",OR(Schülerdaten!AM827&lt;&gt;"",Schülerdaten!AT827=FALSE)),IF(Schülerdaten!AM827=TRUE,INDEX(codemp1,MATCH(Schülerdaten!R827,libmp1,0)),IF(Schülerdaten!AT827=FALSE,0,Schülerdaten!R827)),"")</f>
        <v/>
      </c>
      <c r="S824" s="148" t="str">
        <f t="shared" si="37"/>
        <v/>
      </c>
      <c r="T824" s="148" t="str">
        <f t="shared" si="38"/>
        <v/>
      </c>
      <c r="U824" s="148" t="str">
        <f>IF(AND(A824&lt;&gt;"",Schülerdaten!S827&lt;&gt;""),Schülerdaten!S827,"")</f>
        <v/>
      </c>
      <c r="V824" s="148" t="str">
        <f>IF(AND(A824&lt;&gt;"",Schülerdaten!T827&lt;&gt;""),Schülerdaten!T827,"")</f>
        <v/>
      </c>
      <c r="W824" s="148" t="str">
        <f>IF(AND(A824&lt;&gt;"",Schülerdaten!U827&lt;&gt;""),Schülerdaten!U827,"")</f>
        <v/>
      </c>
      <c r="X824" s="148" t="str">
        <f>IF(AND(A824&lt;&gt;"",Schülerdaten!V827&lt;&gt;""),Schülerdaten!V827,"")</f>
        <v/>
      </c>
      <c r="Y824" s="148" t="str">
        <f>IF(AND(A824&lt;&gt;"",Schülerdaten!W827&lt;&gt;""),Schülerdaten!W827,"")</f>
        <v/>
      </c>
      <c r="Z824" s="148" t="str">
        <f>IF(AND(A824&lt;&gt;"",Schülerdaten!X827&lt;&gt;""),Schülerdaten!X827,"")</f>
        <v/>
      </c>
    </row>
    <row r="825" spans="1:26" x14ac:dyDescent="0.2">
      <c r="A825" s="146" t="str">
        <f>IF(OR(Schülerdaten!$C828&lt;&gt;""),Schülerdaten!A828,"")</f>
        <v/>
      </c>
      <c r="B825" s="146" t="str">
        <f>IF(A825&lt;&gt;"",Schülerdaten!B828,"")</f>
        <v/>
      </c>
      <c r="C825" s="146" t="str">
        <f>IF(AND(A825&lt;&gt;"",Schülerdaten!F828&lt;&gt;""),IF(INDEX(codeclint,MATCH(Schülerdaten!F828,libclint,0))&lt;&gt;"",INDEX(codeclint,MATCH(Schülerdaten!F828,libclint,0)),""),"")</f>
        <v/>
      </c>
      <c r="D825" s="146" t="str">
        <f t="shared" si="36"/>
        <v/>
      </c>
      <c r="E825" s="146" t="str">
        <f>IF(A825&lt;&gt;"",IF(Schülerdaten!G828&lt;&gt;"",IF(Schülerdaten!AB828&lt;&gt;"",IF(Schülerdaten!G828="LOC.ID",CONCATENATE("LOC.",Schülerdaten!AU$5),Schülerdaten!G828),""),""),"")</f>
        <v/>
      </c>
      <c r="F825" s="146" t="str">
        <f>IF(A825&lt;&gt;"",IF(Schülerdaten!H828&lt;&gt;"",Schülerdaten!H828,""),"")</f>
        <v/>
      </c>
      <c r="G825" s="146" t="str">
        <f>IF(AND(A825&lt;&gt;"",Schülerdaten!AC828&lt;&gt;""),IF(Schülerdaten!AC828=TRUE,INDEX(codesex,MATCH(Schülerdaten!I828,libsex,0)),Schülerdaten!I828),"")</f>
        <v/>
      </c>
      <c r="H825" s="147" t="str">
        <f>IF(A825&lt;&gt;"",IF(Schülerdaten!J828&lt;&gt;"",Schülerdaten!J828,""),"")</f>
        <v/>
      </c>
      <c r="I825" s="148" t="str">
        <f>IF(AND(A825&lt;&gt;"",Schülerdaten!AE828&lt;&gt;""),IF(Schülerdaten!AE828=TRUE,INDEX(codenat,MATCH(Schülerdaten!K828,libnat,0)),Schülerdaten!K828),"")</f>
        <v/>
      </c>
      <c r="J825" s="148" t="str">
        <f>IF(AND(A825&lt;&gt;"",Schülerdaten!AF828&lt;&gt;""),IF(Schülerdaten!AF828=TRUE,INDEX(codelangue,MATCH(Schülerdaten!L828,liblangue,0)),Schülerdaten!L828),"")</f>
        <v/>
      </c>
      <c r="K825" s="148" t="str">
        <f>IF(AND(A825&lt;&gt;"",Schülerdaten!AH828&lt;&gt;""),IF(Schülerdaten!AH828=TRUE,IF(INDEX(codegem,MATCH(Schülerdaten!M828,libgem,0))&lt;8000,INDEX(codegem,MATCH(Schülerdaten!M828,libgem,0)),""),Schülerdaten!M828),"")</f>
        <v/>
      </c>
      <c r="L825" s="148" t="str">
        <f>IF(AND(A825&lt;&gt;"",Schülerdaten!AH828&lt;&gt;""),IF(Schülerdaten!AH828=TRUE,INDEX(codegemhist,MATCH(Schülerdaten!M828,libgem,0)),""),"")</f>
        <v/>
      </c>
      <c r="M825" s="148" t="str">
        <f>IF(AND(A825&lt;&gt;"",Schülerdaten!AH828&lt;&gt;""),IF(Schülerdaten!AH828=TRUE,IF(INDEX(codegem,MATCH(Schülerdaten!M828,libgem,0))&gt;=8000,INDEX(codegem,MATCH(Schülerdaten!M828,libgem,0)),""),Schülerdaten!M828),"")</f>
        <v/>
      </c>
      <c r="N825" s="148" t="str">
        <f>IF(AND(A825&lt;&gt;"",Schülerdaten!AI828&lt;&gt;""),IF(Schülerdaten!AI828=TRUE,INDEX(codeschart,MATCH(Schülerdaten!N828,libschart,0)),Schülerdaten!N828),"")</f>
        <v/>
      </c>
      <c r="O825" s="148" t="str">
        <f>IF(AND(A825&lt;&gt;"",Schülerdaten!O828&lt;&gt;""),Schülerdaten!O828,"")</f>
        <v/>
      </c>
      <c r="P825" s="148" t="str">
        <f>IF(AND(A825&lt;&gt;"",Schülerdaten!AK828&lt;&gt;""),IF(Schülerdaten!AK828=TRUE,INDEX(codeform,MATCH(Schülerdaten!P828,libform,0)),Schülerdaten!P828),"")</f>
        <v/>
      </c>
      <c r="Q825" s="148" t="str">
        <f>IF(AND(A825&lt;&gt;"",Schülerdaten!AL828&lt;&gt;""),IF(Schülerdaten!AL828=TRUE,INDEX(codespe,MATCH(Schülerdaten!Q828,libspe,0)),Schülerdaten!Q828),"")</f>
        <v/>
      </c>
      <c r="R825" s="148" t="str">
        <f>IF(AND(A825&lt;&gt;"",OR(Schülerdaten!AM828&lt;&gt;"",Schülerdaten!AT828=FALSE)),IF(Schülerdaten!AM828=TRUE,INDEX(codemp1,MATCH(Schülerdaten!R828,libmp1,0)),IF(Schülerdaten!AT828=FALSE,0,Schülerdaten!R828)),"")</f>
        <v/>
      </c>
      <c r="S825" s="148" t="str">
        <f t="shared" si="37"/>
        <v/>
      </c>
      <c r="T825" s="148" t="str">
        <f t="shared" si="38"/>
        <v/>
      </c>
      <c r="U825" s="148" t="str">
        <f>IF(AND(A825&lt;&gt;"",Schülerdaten!S828&lt;&gt;""),Schülerdaten!S828,"")</f>
        <v/>
      </c>
      <c r="V825" s="148" t="str">
        <f>IF(AND(A825&lt;&gt;"",Schülerdaten!T828&lt;&gt;""),Schülerdaten!T828,"")</f>
        <v/>
      </c>
      <c r="W825" s="148" t="str">
        <f>IF(AND(A825&lt;&gt;"",Schülerdaten!U828&lt;&gt;""),Schülerdaten!U828,"")</f>
        <v/>
      </c>
      <c r="X825" s="148" t="str">
        <f>IF(AND(A825&lt;&gt;"",Schülerdaten!V828&lt;&gt;""),Schülerdaten!V828,"")</f>
        <v/>
      </c>
      <c r="Y825" s="148" t="str">
        <f>IF(AND(A825&lt;&gt;"",Schülerdaten!W828&lt;&gt;""),Schülerdaten!W828,"")</f>
        <v/>
      </c>
      <c r="Z825" s="148" t="str">
        <f>IF(AND(A825&lt;&gt;"",Schülerdaten!X828&lt;&gt;""),Schülerdaten!X828,"")</f>
        <v/>
      </c>
    </row>
    <row r="826" spans="1:26" x14ac:dyDescent="0.2">
      <c r="A826" s="146" t="str">
        <f>IF(OR(Schülerdaten!$C829&lt;&gt;""),Schülerdaten!A829,"")</f>
        <v/>
      </c>
      <c r="B826" s="146" t="str">
        <f>IF(A826&lt;&gt;"",Schülerdaten!B829,"")</f>
        <v/>
      </c>
      <c r="C826" s="146" t="str">
        <f>IF(AND(A826&lt;&gt;"",Schülerdaten!F829&lt;&gt;""),IF(INDEX(codeclint,MATCH(Schülerdaten!F829,libclint,0))&lt;&gt;"",INDEX(codeclint,MATCH(Schülerdaten!F829,libclint,0)),""),"")</f>
        <v/>
      </c>
      <c r="D826" s="146" t="str">
        <f t="shared" si="36"/>
        <v/>
      </c>
      <c r="E826" s="146" t="str">
        <f>IF(A826&lt;&gt;"",IF(Schülerdaten!G829&lt;&gt;"",IF(Schülerdaten!AB829&lt;&gt;"",IF(Schülerdaten!G829="LOC.ID",CONCATENATE("LOC.",Schülerdaten!AU$5),Schülerdaten!G829),""),""),"")</f>
        <v/>
      </c>
      <c r="F826" s="146" t="str">
        <f>IF(A826&lt;&gt;"",IF(Schülerdaten!H829&lt;&gt;"",Schülerdaten!H829,""),"")</f>
        <v/>
      </c>
      <c r="G826" s="146" t="str">
        <f>IF(AND(A826&lt;&gt;"",Schülerdaten!AC829&lt;&gt;""),IF(Schülerdaten!AC829=TRUE,INDEX(codesex,MATCH(Schülerdaten!I829,libsex,0)),Schülerdaten!I829),"")</f>
        <v/>
      </c>
      <c r="H826" s="147" t="str">
        <f>IF(A826&lt;&gt;"",IF(Schülerdaten!J829&lt;&gt;"",Schülerdaten!J829,""),"")</f>
        <v/>
      </c>
      <c r="I826" s="148" t="str">
        <f>IF(AND(A826&lt;&gt;"",Schülerdaten!AE829&lt;&gt;""),IF(Schülerdaten!AE829=TRUE,INDEX(codenat,MATCH(Schülerdaten!K829,libnat,0)),Schülerdaten!K829),"")</f>
        <v/>
      </c>
      <c r="J826" s="148" t="str">
        <f>IF(AND(A826&lt;&gt;"",Schülerdaten!AF829&lt;&gt;""),IF(Schülerdaten!AF829=TRUE,INDEX(codelangue,MATCH(Schülerdaten!L829,liblangue,0)),Schülerdaten!L829),"")</f>
        <v/>
      </c>
      <c r="K826" s="148" t="str">
        <f>IF(AND(A826&lt;&gt;"",Schülerdaten!AH829&lt;&gt;""),IF(Schülerdaten!AH829=TRUE,IF(INDEX(codegem,MATCH(Schülerdaten!M829,libgem,0))&lt;8000,INDEX(codegem,MATCH(Schülerdaten!M829,libgem,0)),""),Schülerdaten!M829),"")</f>
        <v/>
      </c>
      <c r="L826" s="148" t="str">
        <f>IF(AND(A826&lt;&gt;"",Schülerdaten!AH829&lt;&gt;""),IF(Schülerdaten!AH829=TRUE,INDEX(codegemhist,MATCH(Schülerdaten!M829,libgem,0)),""),"")</f>
        <v/>
      </c>
      <c r="M826" s="148" t="str">
        <f>IF(AND(A826&lt;&gt;"",Schülerdaten!AH829&lt;&gt;""),IF(Schülerdaten!AH829=TRUE,IF(INDEX(codegem,MATCH(Schülerdaten!M829,libgem,0))&gt;=8000,INDEX(codegem,MATCH(Schülerdaten!M829,libgem,0)),""),Schülerdaten!M829),"")</f>
        <v/>
      </c>
      <c r="N826" s="148" t="str">
        <f>IF(AND(A826&lt;&gt;"",Schülerdaten!AI829&lt;&gt;""),IF(Schülerdaten!AI829=TRUE,INDEX(codeschart,MATCH(Schülerdaten!N829,libschart,0)),Schülerdaten!N829),"")</f>
        <v/>
      </c>
      <c r="O826" s="148" t="str">
        <f>IF(AND(A826&lt;&gt;"",Schülerdaten!O829&lt;&gt;""),Schülerdaten!O829,"")</f>
        <v/>
      </c>
      <c r="P826" s="148" t="str">
        <f>IF(AND(A826&lt;&gt;"",Schülerdaten!AK829&lt;&gt;""),IF(Schülerdaten!AK829=TRUE,INDEX(codeform,MATCH(Schülerdaten!P829,libform,0)),Schülerdaten!P829),"")</f>
        <v/>
      </c>
      <c r="Q826" s="148" t="str">
        <f>IF(AND(A826&lt;&gt;"",Schülerdaten!AL829&lt;&gt;""),IF(Schülerdaten!AL829=TRUE,INDEX(codespe,MATCH(Schülerdaten!Q829,libspe,0)),Schülerdaten!Q829),"")</f>
        <v/>
      </c>
      <c r="R826" s="148" t="str">
        <f>IF(AND(A826&lt;&gt;"",OR(Schülerdaten!AM829&lt;&gt;"",Schülerdaten!AT829=FALSE)),IF(Schülerdaten!AM829=TRUE,INDEX(codemp1,MATCH(Schülerdaten!R829,libmp1,0)),IF(Schülerdaten!AT829=FALSE,0,Schülerdaten!R829)),"")</f>
        <v/>
      </c>
      <c r="S826" s="148" t="str">
        <f t="shared" si="37"/>
        <v/>
      </c>
      <c r="T826" s="148" t="str">
        <f t="shared" si="38"/>
        <v/>
      </c>
      <c r="U826" s="148" t="str">
        <f>IF(AND(A826&lt;&gt;"",Schülerdaten!S829&lt;&gt;""),Schülerdaten!S829,"")</f>
        <v/>
      </c>
      <c r="V826" s="148" t="str">
        <f>IF(AND(A826&lt;&gt;"",Schülerdaten!T829&lt;&gt;""),Schülerdaten!T829,"")</f>
        <v/>
      </c>
      <c r="W826" s="148" t="str">
        <f>IF(AND(A826&lt;&gt;"",Schülerdaten!U829&lt;&gt;""),Schülerdaten!U829,"")</f>
        <v/>
      </c>
      <c r="X826" s="148" t="str">
        <f>IF(AND(A826&lt;&gt;"",Schülerdaten!V829&lt;&gt;""),Schülerdaten!V829,"")</f>
        <v/>
      </c>
      <c r="Y826" s="148" t="str">
        <f>IF(AND(A826&lt;&gt;"",Schülerdaten!W829&lt;&gt;""),Schülerdaten!W829,"")</f>
        <v/>
      </c>
      <c r="Z826" s="148" t="str">
        <f>IF(AND(A826&lt;&gt;"",Schülerdaten!X829&lt;&gt;""),Schülerdaten!X829,"")</f>
        <v/>
      </c>
    </row>
    <row r="827" spans="1:26" x14ac:dyDescent="0.2">
      <c r="A827" s="146" t="str">
        <f>IF(OR(Schülerdaten!$C830&lt;&gt;""),Schülerdaten!A830,"")</f>
        <v/>
      </c>
      <c r="B827" s="146" t="str">
        <f>IF(A827&lt;&gt;"",Schülerdaten!B830,"")</f>
        <v/>
      </c>
      <c r="C827" s="146" t="str">
        <f>IF(AND(A827&lt;&gt;"",Schülerdaten!F830&lt;&gt;""),IF(INDEX(codeclint,MATCH(Schülerdaten!F830,libclint,0))&lt;&gt;"",INDEX(codeclint,MATCH(Schülerdaten!F830,libclint,0)),""),"")</f>
        <v/>
      </c>
      <c r="D827" s="146" t="str">
        <f t="shared" si="36"/>
        <v/>
      </c>
      <c r="E827" s="146" t="str">
        <f>IF(A827&lt;&gt;"",IF(Schülerdaten!G830&lt;&gt;"",IF(Schülerdaten!AB830&lt;&gt;"",IF(Schülerdaten!G830="LOC.ID",CONCATENATE("LOC.",Schülerdaten!AU$5),Schülerdaten!G830),""),""),"")</f>
        <v/>
      </c>
      <c r="F827" s="146" t="str">
        <f>IF(A827&lt;&gt;"",IF(Schülerdaten!H830&lt;&gt;"",Schülerdaten!H830,""),"")</f>
        <v/>
      </c>
      <c r="G827" s="146" t="str">
        <f>IF(AND(A827&lt;&gt;"",Schülerdaten!AC830&lt;&gt;""),IF(Schülerdaten!AC830=TRUE,INDEX(codesex,MATCH(Schülerdaten!I830,libsex,0)),Schülerdaten!I830),"")</f>
        <v/>
      </c>
      <c r="H827" s="147" t="str">
        <f>IF(A827&lt;&gt;"",IF(Schülerdaten!J830&lt;&gt;"",Schülerdaten!J830,""),"")</f>
        <v/>
      </c>
      <c r="I827" s="148" t="str">
        <f>IF(AND(A827&lt;&gt;"",Schülerdaten!AE830&lt;&gt;""),IF(Schülerdaten!AE830=TRUE,INDEX(codenat,MATCH(Schülerdaten!K830,libnat,0)),Schülerdaten!K830),"")</f>
        <v/>
      </c>
      <c r="J827" s="148" t="str">
        <f>IF(AND(A827&lt;&gt;"",Schülerdaten!AF830&lt;&gt;""),IF(Schülerdaten!AF830=TRUE,INDEX(codelangue,MATCH(Schülerdaten!L830,liblangue,0)),Schülerdaten!L830),"")</f>
        <v/>
      </c>
      <c r="K827" s="148" t="str">
        <f>IF(AND(A827&lt;&gt;"",Schülerdaten!AH830&lt;&gt;""),IF(Schülerdaten!AH830=TRUE,IF(INDEX(codegem,MATCH(Schülerdaten!M830,libgem,0))&lt;8000,INDEX(codegem,MATCH(Schülerdaten!M830,libgem,0)),""),Schülerdaten!M830),"")</f>
        <v/>
      </c>
      <c r="L827" s="148" t="str">
        <f>IF(AND(A827&lt;&gt;"",Schülerdaten!AH830&lt;&gt;""),IF(Schülerdaten!AH830=TRUE,INDEX(codegemhist,MATCH(Schülerdaten!M830,libgem,0)),""),"")</f>
        <v/>
      </c>
      <c r="M827" s="148" t="str">
        <f>IF(AND(A827&lt;&gt;"",Schülerdaten!AH830&lt;&gt;""),IF(Schülerdaten!AH830=TRUE,IF(INDEX(codegem,MATCH(Schülerdaten!M830,libgem,0))&gt;=8000,INDEX(codegem,MATCH(Schülerdaten!M830,libgem,0)),""),Schülerdaten!M830),"")</f>
        <v/>
      </c>
      <c r="N827" s="148" t="str">
        <f>IF(AND(A827&lt;&gt;"",Schülerdaten!AI830&lt;&gt;""),IF(Schülerdaten!AI830=TRUE,INDEX(codeschart,MATCH(Schülerdaten!N830,libschart,0)),Schülerdaten!N830),"")</f>
        <v/>
      </c>
      <c r="O827" s="148" t="str">
        <f>IF(AND(A827&lt;&gt;"",Schülerdaten!O830&lt;&gt;""),Schülerdaten!O830,"")</f>
        <v/>
      </c>
      <c r="P827" s="148" t="str">
        <f>IF(AND(A827&lt;&gt;"",Schülerdaten!AK830&lt;&gt;""),IF(Schülerdaten!AK830=TRUE,INDEX(codeform,MATCH(Schülerdaten!P830,libform,0)),Schülerdaten!P830),"")</f>
        <v/>
      </c>
      <c r="Q827" s="148" t="str">
        <f>IF(AND(A827&lt;&gt;"",Schülerdaten!AL830&lt;&gt;""),IF(Schülerdaten!AL830=TRUE,INDEX(codespe,MATCH(Schülerdaten!Q830,libspe,0)),Schülerdaten!Q830),"")</f>
        <v/>
      </c>
      <c r="R827" s="148" t="str">
        <f>IF(AND(A827&lt;&gt;"",OR(Schülerdaten!AM830&lt;&gt;"",Schülerdaten!AT830=FALSE)),IF(Schülerdaten!AM830=TRUE,INDEX(codemp1,MATCH(Schülerdaten!R830,libmp1,0)),IF(Schülerdaten!AT830=FALSE,0,Schülerdaten!R830)),"")</f>
        <v/>
      </c>
      <c r="S827" s="148" t="str">
        <f t="shared" si="37"/>
        <v/>
      </c>
      <c r="T827" s="148" t="str">
        <f t="shared" si="38"/>
        <v/>
      </c>
      <c r="U827" s="148" t="str">
        <f>IF(AND(A827&lt;&gt;"",Schülerdaten!S830&lt;&gt;""),Schülerdaten!S830,"")</f>
        <v/>
      </c>
      <c r="V827" s="148" t="str">
        <f>IF(AND(A827&lt;&gt;"",Schülerdaten!T830&lt;&gt;""),Schülerdaten!T830,"")</f>
        <v/>
      </c>
      <c r="W827" s="148" t="str">
        <f>IF(AND(A827&lt;&gt;"",Schülerdaten!U830&lt;&gt;""),Schülerdaten!U830,"")</f>
        <v/>
      </c>
      <c r="X827" s="148" t="str">
        <f>IF(AND(A827&lt;&gt;"",Schülerdaten!V830&lt;&gt;""),Schülerdaten!V830,"")</f>
        <v/>
      </c>
      <c r="Y827" s="148" t="str">
        <f>IF(AND(A827&lt;&gt;"",Schülerdaten!W830&lt;&gt;""),Schülerdaten!W830,"")</f>
        <v/>
      </c>
      <c r="Z827" s="148" t="str">
        <f>IF(AND(A827&lt;&gt;"",Schülerdaten!X830&lt;&gt;""),Schülerdaten!X830,"")</f>
        <v/>
      </c>
    </row>
    <row r="828" spans="1:26" x14ac:dyDescent="0.2">
      <c r="A828" s="146" t="str">
        <f>IF(OR(Schülerdaten!$C831&lt;&gt;""),Schülerdaten!A831,"")</f>
        <v/>
      </c>
      <c r="B828" s="146" t="str">
        <f>IF(A828&lt;&gt;"",Schülerdaten!B831,"")</f>
        <v/>
      </c>
      <c r="C828" s="146" t="str">
        <f>IF(AND(A828&lt;&gt;"",Schülerdaten!F831&lt;&gt;""),IF(INDEX(codeclint,MATCH(Schülerdaten!F831,libclint,0))&lt;&gt;"",INDEX(codeclint,MATCH(Schülerdaten!F831,libclint,0)),""),"")</f>
        <v/>
      </c>
      <c r="D828" s="146" t="str">
        <f t="shared" si="36"/>
        <v/>
      </c>
      <c r="E828" s="146" t="str">
        <f>IF(A828&lt;&gt;"",IF(Schülerdaten!G831&lt;&gt;"",IF(Schülerdaten!AB831&lt;&gt;"",IF(Schülerdaten!G831="LOC.ID",CONCATENATE("LOC.",Schülerdaten!AU$5),Schülerdaten!G831),""),""),"")</f>
        <v/>
      </c>
      <c r="F828" s="146" t="str">
        <f>IF(A828&lt;&gt;"",IF(Schülerdaten!H831&lt;&gt;"",Schülerdaten!H831,""),"")</f>
        <v/>
      </c>
      <c r="G828" s="146" t="str">
        <f>IF(AND(A828&lt;&gt;"",Schülerdaten!AC831&lt;&gt;""),IF(Schülerdaten!AC831=TRUE,INDEX(codesex,MATCH(Schülerdaten!I831,libsex,0)),Schülerdaten!I831),"")</f>
        <v/>
      </c>
      <c r="H828" s="147" t="str">
        <f>IF(A828&lt;&gt;"",IF(Schülerdaten!J831&lt;&gt;"",Schülerdaten!J831,""),"")</f>
        <v/>
      </c>
      <c r="I828" s="148" t="str">
        <f>IF(AND(A828&lt;&gt;"",Schülerdaten!AE831&lt;&gt;""),IF(Schülerdaten!AE831=TRUE,INDEX(codenat,MATCH(Schülerdaten!K831,libnat,0)),Schülerdaten!K831),"")</f>
        <v/>
      </c>
      <c r="J828" s="148" t="str">
        <f>IF(AND(A828&lt;&gt;"",Schülerdaten!AF831&lt;&gt;""),IF(Schülerdaten!AF831=TRUE,INDEX(codelangue,MATCH(Schülerdaten!L831,liblangue,0)),Schülerdaten!L831),"")</f>
        <v/>
      </c>
      <c r="K828" s="148" t="str">
        <f>IF(AND(A828&lt;&gt;"",Schülerdaten!AH831&lt;&gt;""),IF(Schülerdaten!AH831=TRUE,IF(INDEX(codegem,MATCH(Schülerdaten!M831,libgem,0))&lt;8000,INDEX(codegem,MATCH(Schülerdaten!M831,libgem,0)),""),Schülerdaten!M831),"")</f>
        <v/>
      </c>
      <c r="L828" s="148" t="str">
        <f>IF(AND(A828&lt;&gt;"",Schülerdaten!AH831&lt;&gt;""),IF(Schülerdaten!AH831=TRUE,INDEX(codegemhist,MATCH(Schülerdaten!M831,libgem,0)),""),"")</f>
        <v/>
      </c>
      <c r="M828" s="148" t="str">
        <f>IF(AND(A828&lt;&gt;"",Schülerdaten!AH831&lt;&gt;""),IF(Schülerdaten!AH831=TRUE,IF(INDEX(codegem,MATCH(Schülerdaten!M831,libgem,0))&gt;=8000,INDEX(codegem,MATCH(Schülerdaten!M831,libgem,0)),""),Schülerdaten!M831),"")</f>
        <v/>
      </c>
      <c r="N828" s="148" t="str">
        <f>IF(AND(A828&lt;&gt;"",Schülerdaten!AI831&lt;&gt;""),IF(Schülerdaten!AI831=TRUE,INDEX(codeschart,MATCH(Schülerdaten!N831,libschart,0)),Schülerdaten!N831),"")</f>
        <v/>
      </c>
      <c r="O828" s="148" t="str">
        <f>IF(AND(A828&lt;&gt;"",Schülerdaten!O831&lt;&gt;""),Schülerdaten!O831,"")</f>
        <v/>
      </c>
      <c r="P828" s="148" t="str">
        <f>IF(AND(A828&lt;&gt;"",Schülerdaten!AK831&lt;&gt;""),IF(Schülerdaten!AK831=TRUE,INDEX(codeform,MATCH(Schülerdaten!P831,libform,0)),Schülerdaten!P831),"")</f>
        <v/>
      </c>
      <c r="Q828" s="148" t="str">
        <f>IF(AND(A828&lt;&gt;"",Schülerdaten!AL831&lt;&gt;""),IF(Schülerdaten!AL831=TRUE,INDEX(codespe,MATCH(Schülerdaten!Q831,libspe,0)),Schülerdaten!Q831),"")</f>
        <v/>
      </c>
      <c r="R828" s="148" t="str">
        <f>IF(AND(A828&lt;&gt;"",OR(Schülerdaten!AM831&lt;&gt;"",Schülerdaten!AT831=FALSE)),IF(Schülerdaten!AM831=TRUE,INDEX(codemp1,MATCH(Schülerdaten!R831,libmp1,0)),IF(Schülerdaten!AT831=FALSE,0,Schülerdaten!R831)),"")</f>
        <v/>
      </c>
      <c r="S828" s="148" t="str">
        <f t="shared" si="37"/>
        <v/>
      </c>
      <c r="T828" s="148" t="str">
        <f t="shared" si="38"/>
        <v/>
      </c>
      <c r="U828" s="148" t="str">
        <f>IF(AND(A828&lt;&gt;"",Schülerdaten!S831&lt;&gt;""),Schülerdaten!S831,"")</f>
        <v/>
      </c>
      <c r="V828" s="148" t="str">
        <f>IF(AND(A828&lt;&gt;"",Schülerdaten!T831&lt;&gt;""),Schülerdaten!T831,"")</f>
        <v/>
      </c>
      <c r="W828" s="148" t="str">
        <f>IF(AND(A828&lt;&gt;"",Schülerdaten!U831&lt;&gt;""),Schülerdaten!U831,"")</f>
        <v/>
      </c>
      <c r="X828" s="148" t="str">
        <f>IF(AND(A828&lt;&gt;"",Schülerdaten!V831&lt;&gt;""),Schülerdaten!V831,"")</f>
        <v/>
      </c>
      <c r="Y828" s="148" t="str">
        <f>IF(AND(A828&lt;&gt;"",Schülerdaten!W831&lt;&gt;""),Schülerdaten!W831,"")</f>
        <v/>
      </c>
      <c r="Z828" s="148" t="str">
        <f>IF(AND(A828&lt;&gt;"",Schülerdaten!X831&lt;&gt;""),Schülerdaten!X831,"")</f>
        <v/>
      </c>
    </row>
    <row r="829" spans="1:26" x14ac:dyDescent="0.2">
      <c r="A829" s="146" t="str">
        <f>IF(OR(Schülerdaten!$C832&lt;&gt;""),Schülerdaten!A832,"")</f>
        <v/>
      </c>
      <c r="B829" s="146" t="str">
        <f>IF(A829&lt;&gt;"",Schülerdaten!B832,"")</f>
        <v/>
      </c>
      <c r="C829" s="146" t="str">
        <f>IF(AND(A829&lt;&gt;"",Schülerdaten!F832&lt;&gt;""),IF(INDEX(codeclint,MATCH(Schülerdaten!F832,libclint,0))&lt;&gt;"",INDEX(codeclint,MATCH(Schülerdaten!F832,libclint,0)),""),"")</f>
        <v/>
      </c>
      <c r="D829" s="146" t="str">
        <f t="shared" si="36"/>
        <v/>
      </c>
      <c r="E829" s="146" t="str">
        <f>IF(A829&lt;&gt;"",IF(Schülerdaten!G832&lt;&gt;"",IF(Schülerdaten!AB832&lt;&gt;"",IF(Schülerdaten!G832="LOC.ID",CONCATENATE("LOC.",Schülerdaten!AU$5),Schülerdaten!G832),""),""),"")</f>
        <v/>
      </c>
      <c r="F829" s="146" t="str">
        <f>IF(A829&lt;&gt;"",IF(Schülerdaten!H832&lt;&gt;"",Schülerdaten!H832,""),"")</f>
        <v/>
      </c>
      <c r="G829" s="146" t="str">
        <f>IF(AND(A829&lt;&gt;"",Schülerdaten!AC832&lt;&gt;""),IF(Schülerdaten!AC832=TRUE,INDEX(codesex,MATCH(Schülerdaten!I832,libsex,0)),Schülerdaten!I832),"")</f>
        <v/>
      </c>
      <c r="H829" s="147" t="str">
        <f>IF(A829&lt;&gt;"",IF(Schülerdaten!J832&lt;&gt;"",Schülerdaten!J832,""),"")</f>
        <v/>
      </c>
      <c r="I829" s="148" t="str">
        <f>IF(AND(A829&lt;&gt;"",Schülerdaten!AE832&lt;&gt;""),IF(Schülerdaten!AE832=TRUE,INDEX(codenat,MATCH(Schülerdaten!K832,libnat,0)),Schülerdaten!K832),"")</f>
        <v/>
      </c>
      <c r="J829" s="148" t="str">
        <f>IF(AND(A829&lt;&gt;"",Schülerdaten!AF832&lt;&gt;""),IF(Schülerdaten!AF832=TRUE,INDEX(codelangue,MATCH(Schülerdaten!L832,liblangue,0)),Schülerdaten!L832),"")</f>
        <v/>
      </c>
      <c r="K829" s="148" t="str">
        <f>IF(AND(A829&lt;&gt;"",Schülerdaten!AH832&lt;&gt;""),IF(Schülerdaten!AH832=TRUE,IF(INDEX(codegem,MATCH(Schülerdaten!M832,libgem,0))&lt;8000,INDEX(codegem,MATCH(Schülerdaten!M832,libgem,0)),""),Schülerdaten!M832),"")</f>
        <v/>
      </c>
      <c r="L829" s="148" t="str">
        <f>IF(AND(A829&lt;&gt;"",Schülerdaten!AH832&lt;&gt;""),IF(Schülerdaten!AH832=TRUE,INDEX(codegemhist,MATCH(Schülerdaten!M832,libgem,0)),""),"")</f>
        <v/>
      </c>
      <c r="M829" s="148" t="str">
        <f>IF(AND(A829&lt;&gt;"",Schülerdaten!AH832&lt;&gt;""),IF(Schülerdaten!AH832=TRUE,IF(INDEX(codegem,MATCH(Schülerdaten!M832,libgem,0))&gt;=8000,INDEX(codegem,MATCH(Schülerdaten!M832,libgem,0)),""),Schülerdaten!M832),"")</f>
        <v/>
      </c>
      <c r="N829" s="148" t="str">
        <f>IF(AND(A829&lt;&gt;"",Schülerdaten!AI832&lt;&gt;""),IF(Schülerdaten!AI832=TRUE,INDEX(codeschart,MATCH(Schülerdaten!N832,libschart,0)),Schülerdaten!N832),"")</f>
        <v/>
      </c>
      <c r="O829" s="148" t="str">
        <f>IF(AND(A829&lt;&gt;"",Schülerdaten!O832&lt;&gt;""),Schülerdaten!O832,"")</f>
        <v/>
      </c>
      <c r="P829" s="148" t="str">
        <f>IF(AND(A829&lt;&gt;"",Schülerdaten!AK832&lt;&gt;""),IF(Schülerdaten!AK832=TRUE,INDEX(codeform,MATCH(Schülerdaten!P832,libform,0)),Schülerdaten!P832),"")</f>
        <v/>
      </c>
      <c r="Q829" s="148" t="str">
        <f>IF(AND(A829&lt;&gt;"",Schülerdaten!AL832&lt;&gt;""),IF(Schülerdaten!AL832=TRUE,INDEX(codespe,MATCH(Schülerdaten!Q832,libspe,0)),Schülerdaten!Q832),"")</f>
        <v/>
      </c>
      <c r="R829" s="148" t="str">
        <f>IF(AND(A829&lt;&gt;"",OR(Schülerdaten!AM832&lt;&gt;"",Schülerdaten!AT832=FALSE)),IF(Schülerdaten!AM832=TRUE,INDEX(codemp1,MATCH(Schülerdaten!R832,libmp1,0)),IF(Schülerdaten!AT832=FALSE,0,Schülerdaten!R832)),"")</f>
        <v/>
      </c>
      <c r="S829" s="148" t="str">
        <f t="shared" si="37"/>
        <v/>
      </c>
      <c r="T829" s="148" t="str">
        <f t="shared" si="38"/>
        <v/>
      </c>
      <c r="U829" s="148" t="str">
        <f>IF(AND(A829&lt;&gt;"",Schülerdaten!S832&lt;&gt;""),Schülerdaten!S832,"")</f>
        <v/>
      </c>
      <c r="V829" s="148" t="str">
        <f>IF(AND(A829&lt;&gt;"",Schülerdaten!T832&lt;&gt;""),Schülerdaten!T832,"")</f>
        <v/>
      </c>
      <c r="W829" s="148" t="str">
        <f>IF(AND(A829&lt;&gt;"",Schülerdaten!U832&lt;&gt;""),Schülerdaten!U832,"")</f>
        <v/>
      </c>
      <c r="X829" s="148" t="str">
        <f>IF(AND(A829&lt;&gt;"",Schülerdaten!V832&lt;&gt;""),Schülerdaten!V832,"")</f>
        <v/>
      </c>
      <c r="Y829" s="148" t="str">
        <f>IF(AND(A829&lt;&gt;"",Schülerdaten!W832&lt;&gt;""),Schülerdaten!W832,"")</f>
        <v/>
      </c>
      <c r="Z829" s="148" t="str">
        <f>IF(AND(A829&lt;&gt;"",Schülerdaten!X832&lt;&gt;""),Schülerdaten!X832,"")</f>
        <v/>
      </c>
    </row>
    <row r="830" spans="1:26" x14ac:dyDescent="0.2">
      <c r="A830" s="146" t="str">
        <f>IF(OR(Schülerdaten!$C833&lt;&gt;""),Schülerdaten!A833,"")</f>
        <v/>
      </c>
      <c r="B830" s="146" t="str">
        <f>IF(A830&lt;&gt;"",Schülerdaten!B833,"")</f>
        <v/>
      </c>
      <c r="C830" s="146" t="str">
        <f>IF(AND(A830&lt;&gt;"",Schülerdaten!F833&lt;&gt;""),IF(INDEX(codeclint,MATCH(Schülerdaten!F833,libclint,0))&lt;&gt;"",INDEX(codeclint,MATCH(Schülerdaten!F833,libclint,0)),""),"")</f>
        <v/>
      </c>
      <c r="D830" s="146" t="str">
        <f t="shared" si="36"/>
        <v/>
      </c>
      <c r="E830" s="146" t="str">
        <f>IF(A830&lt;&gt;"",IF(Schülerdaten!G833&lt;&gt;"",IF(Schülerdaten!AB833&lt;&gt;"",IF(Schülerdaten!G833="LOC.ID",CONCATENATE("LOC.",Schülerdaten!AU$5),Schülerdaten!G833),""),""),"")</f>
        <v/>
      </c>
      <c r="F830" s="146" t="str">
        <f>IF(A830&lt;&gt;"",IF(Schülerdaten!H833&lt;&gt;"",Schülerdaten!H833,""),"")</f>
        <v/>
      </c>
      <c r="G830" s="146" t="str">
        <f>IF(AND(A830&lt;&gt;"",Schülerdaten!AC833&lt;&gt;""),IF(Schülerdaten!AC833=TRUE,INDEX(codesex,MATCH(Schülerdaten!I833,libsex,0)),Schülerdaten!I833),"")</f>
        <v/>
      </c>
      <c r="H830" s="147" t="str">
        <f>IF(A830&lt;&gt;"",IF(Schülerdaten!J833&lt;&gt;"",Schülerdaten!J833,""),"")</f>
        <v/>
      </c>
      <c r="I830" s="148" t="str">
        <f>IF(AND(A830&lt;&gt;"",Schülerdaten!AE833&lt;&gt;""),IF(Schülerdaten!AE833=TRUE,INDEX(codenat,MATCH(Schülerdaten!K833,libnat,0)),Schülerdaten!K833),"")</f>
        <v/>
      </c>
      <c r="J830" s="148" t="str">
        <f>IF(AND(A830&lt;&gt;"",Schülerdaten!AF833&lt;&gt;""),IF(Schülerdaten!AF833=TRUE,INDEX(codelangue,MATCH(Schülerdaten!L833,liblangue,0)),Schülerdaten!L833),"")</f>
        <v/>
      </c>
      <c r="K830" s="148" t="str">
        <f>IF(AND(A830&lt;&gt;"",Schülerdaten!AH833&lt;&gt;""),IF(Schülerdaten!AH833=TRUE,IF(INDEX(codegem,MATCH(Schülerdaten!M833,libgem,0))&lt;8000,INDEX(codegem,MATCH(Schülerdaten!M833,libgem,0)),""),Schülerdaten!M833),"")</f>
        <v/>
      </c>
      <c r="L830" s="148" t="str">
        <f>IF(AND(A830&lt;&gt;"",Schülerdaten!AH833&lt;&gt;""),IF(Schülerdaten!AH833=TRUE,INDEX(codegemhist,MATCH(Schülerdaten!M833,libgem,0)),""),"")</f>
        <v/>
      </c>
      <c r="M830" s="148" t="str">
        <f>IF(AND(A830&lt;&gt;"",Schülerdaten!AH833&lt;&gt;""),IF(Schülerdaten!AH833=TRUE,IF(INDEX(codegem,MATCH(Schülerdaten!M833,libgem,0))&gt;=8000,INDEX(codegem,MATCH(Schülerdaten!M833,libgem,0)),""),Schülerdaten!M833),"")</f>
        <v/>
      </c>
      <c r="N830" s="148" t="str">
        <f>IF(AND(A830&lt;&gt;"",Schülerdaten!AI833&lt;&gt;""),IF(Schülerdaten!AI833=TRUE,INDEX(codeschart,MATCH(Schülerdaten!N833,libschart,0)),Schülerdaten!N833),"")</f>
        <v/>
      </c>
      <c r="O830" s="148" t="str">
        <f>IF(AND(A830&lt;&gt;"",Schülerdaten!O833&lt;&gt;""),Schülerdaten!O833,"")</f>
        <v/>
      </c>
      <c r="P830" s="148" t="str">
        <f>IF(AND(A830&lt;&gt;"",Schülerdaten!AK833&lt;&gt;""),IF(Schülerdaten!AK833=TRUE,INDEX(codeform,MATCH(Schülerdaten!P833,libform,0)),Schülerdaten!P833),"")</f>
        <v/>
      </c>
      <c r="Q830" s="148" t="str">
        <f>IF(AND(A830&lt;&gt;"",Schülerdaten!AL833&lt;&gt;""),IF(Schülerdaten!AL833=TRUE,INDEX(codespe,MATCH(Schülerdaten!Q833,libspe,0)),Schülerdaten!Q833),"")</f>
        <v/>
      </c>
      <c r="R830" s="148" t="str">
        <f>IF(AND(A830&lt;&gt;"",OR(Schülerdaten!AM833&lt;&gt;"",Schülerdaten!AT833=FALSE)),IF(Schülerdaten!AM833=TRUE,INDEX(codemp1,MATCH(Schülerdaten!R833,libmp1,0)),IF(Schülerdaten!AT833=FALSE,0,Schülerdaten!R833)),"")</f>
        <v/>
      </c>
      <c r="S830" s="148" t="str">
        <f t="shared" si="37"/>
        <v/>
      </c>
      <c r="T830" s="148" t="str">
        <f t="shared" si="38"/>
        <v/>
      </c>
      <c r="U830" s="148" t="str">
        <f>IF(AND(A830&lt;&gt;"",Schülerdaten!S833&lt;&gt;""),Schülerdaten!S833,"")</f>
        <v/>
      </c>
      <c r="V830" s="148" t="str">
        <f>IF(AND(A830&lt;&gt;"",Schülerdaten!T833&lt;&gt;""),Schülerdaten!T833,"")</f>
        <v/>
      </c>
      <c r="W830" s="148" t="str">
        <f>IF(AND(A830&lt;&gt;"",Schülerdaten!U833&lt;&gt;""),Schülerdaten!U833,"")</f>
        <v/>
      </c>
      <c r="X830" s="148" t="str">
        <f>IF(AND(A830&lt;&gt;"",Schülerdaten!V833&lt;&gt;""),Schülerdaten!V833,"")</f>
        <v/>
      </c>
      <c r="Y830" s="148" t="str">
        <f>IF(AND(A830&lt;&gt;"",Schülerdaten!W833&lt;&gt;""),Schülerdaten!W833,"")</f>
        <v/>
      </c>
      <c r="Z830" s="148" t="str">
        <f>IF(AND(A830&lt;&gt;"",Schülerdaten!X833&lt;&gt;""),Schülerdaten!X833,"")</f>
        <v/>
      </c>
    </row>
    <row r="831" spans="1:26" x14ac:dyDescent="0.2">
      <c r="A831" s="146" t="str">
        <f>IF(OR(Schülerdaten!$C834&lt;&gt;""),Schülerdaten!A834,"")</f>
        <v/>
      </c>
      <c r="B831" s="146" t="str">
        <f>IF(A831&lt;&gt;"",Schülerdaten!B834,"")</f>
        <v/>
      </c>
      <c r="C831" s="146" t="str">
        <f>IF(AND(A831&lt;&gt;"",Schülerdaten!F834&lt;&gt;""),IF(INDEX(codeclint,MATCH(Schülerdaten!F834,libclint,0))&lt;&gt;"",INDEX(codeclint,MATCH(Schülerdaten!F834,libclint,0)),""),"")</f>
        <v/>
      </c>
      <c r="D831" s="146" t="str">
        <f t="shared" si="36"/>
        <v/>
      </c>
      <c r="E831" s="146" t="str">
        <f>IF(A831&lt;&gt;"",IF(Schülerdaten!G834&lt;&gt;"",IF(Schülerdaten!AB834&lt;&gt;"",IF(Schülerdaten!G834="LOC.ID",CONCATENATE("LOC.",Schülerdaten!AU$5),Schülerdaten!G834),""),""),"")</f>
        <v/>
      </c>
      <c r="F831" s="146" t="str">
        <f>IF(A831&lt;&gt;"",IF(Schülerdaten!H834&lt;&gt;"",Schülerdaten!H834,""),"")</f>
        <v/>
      </c>
      <c r="G831" s="146" t="str">
        <f>IF(AND(A831&lt;&gt;"",Schülerdaten!AC834&lt;&gt;""),IF(Schülerdaten!AC834=TRUE,INDEX(codesex,MATCH(Schülerdaten!I834,libsex,0)),Schülerdaten!I834),"")</f>
        <v/>
      </c>
      <c r="H831" s="147" t="str">
        <f>IF(A831&lt;&gt;"",IF(Schülerdaten!J834&lt;&gt;"",Schülerdaten!J834,""),"")</f>
        <v/>
      </c>
      <c r="I831" s="148" t="str">
        <f>IF(AND(A831&lt;&gt;"",Schülerdaten!AE834&lt;&gt;""),IF(Schülerdaten!AE834=TRUE,INDEX(codenat,MATCH(Schülerdaten!K834,libnat,0)),Schülerdaten!K834),"")</f>
        <v/>
      </c>
      <c r="J831" s="148" t="str">
        <f>IF(AND(A831&lt;&gt;"",Schülerdaten!AF834&lt;&gt;""),IF(Schülerdaten!AF834=TRUE,INDEX(codelangue,MATCH(Schülerdaten!L834,liblangue,0)),Schülerdaten!L834),"")</f>
        <v/>
      </c>
      <c r="K831" s="148" t="str">
        <f>IF(AND(A831&lt;&gt;"",Schülerdaten!AH834&lt;&gt;""),IF(Schülerdaten!AH834=TRUE,IF(INDEX(codegem,MATCH(Schülerdaten!M834,libgem,0))&lt;8000,INDEX(codegem,MATCH(Schülerdaten!M834,libgem,0)),""),Schülerdaten!M834),"")</f>
        <v/>
      </c>
      <c r="L831" s="148" t="str">
        <f>IF(AND(A831&lt;&gt;"",Schülerdaten!AH834&lt;&gt;""),IF(Schülerdaten!AH834=TRUE,INDEX(codegemhist,MATCH(Schülerdaten!M834,libgem,0)),""),"")</f>
        <v/>
      </c>
      <c r="M831" s="148" t="str">
        <f>IF(AND(A831&lt;&gt;"",Schülerdaten!AH834&lt;&gt;""),IF(Schülerdaten!AH834=TRUE,IF(INDEX(codegem,MATCH(Schülerdaten!M834,libgem,0))&gt;=8000,INDEX(codegem,MATCH(Schülerdaten!M834,libgem,0)),""),Schülerdaten!M834),"")</f>
        <v/>
      </c>
      <c r="N831" s="148" t="str">
        <f>IF(AND(A831&lt;&gt;"",Schülerdaten!AI834&lt;&gt;""),IF(Schülerdaten!AI834=TRUE,INDEX(codeschart,MATCH(Schülerdaten!N834,libschart,0)),Schülerdaten!N834),"")</f>
        <v/>
      </c>
      <c r="O831" s="148" t="str">
        <f>IF(AND(A831&lt;&gt;"",Schülerdaten!O834&lt;&gt;""),Schülerdaten!O834,"")</f>
        <v/>
      </c>
      <c r="P831" s="148" t="str">
        <f>IF(AND(A831&lt;&gt;"",Schülerdaten!AK834&lt;&gt;""),IF(Schülerdaten!AK834=TRUE,INDEX(codeform,MATCH(Schülerdaten!P834,libform,0)),Schülerdaten!P834),"")</f>
        <v/>
      </c>
      <c r="Q831" s="148" t="str">
        <f>IF(AND(A831&lt;&gt;"",Schülerdaten!AL834&lt;&gt;""),IF(Schülerdaten!AL834=TRUE,INDEX(codespe,MATCH(Schülerdaten!Q834,libspe,0)),Schülerdaten!Q834),"")</f>
        <v/>
      </c>
      <c r="R831" s="148" t="str">
        <f>IF(AND(A831&lt;&gt;"",OR(Schülerdaten!AM834&lt;&gt;"",Schülerdaten!AT834=FALSE)),IF(Schülerdaten!AM834=TRUE,INDEX(codemp1,MATCH(Schülerdaten!R834,libmp1,0)),IF(Schülerdaten!AT834=FALSE,0,Schülerdaten!R834)),"")</f>
        <v/>
      </c>
      <c r="S831" s="148" t="str">
        <f t="shared" si="37"/>
        <v/>
      </c>
      <c r="T831" s="148" t="str">
        <f t="shared" si="38"/>
        <v/>
      </c>
      <c r="U831" s="148" t="str">
        <f>IF(AND(A831&lt;&gt;"",Schülerdaten!S834&lt;&gt;""),Schülerdaten!S834,"")</f>
        <v/>
      </c>
      <c r="V831" s="148" t="str">
        <f>IF(AND(A831&lt;&gt;"",Schülerdaten!T834&lt;&gt;""),Schülerdaten!T834,"")</f>
        <v/>
      </c>
      <c r="W831" s="148" t="str">
        <f>IF(AND(A831&lt;&gt;"",Schülerdaten!U834&lt;&gt;""),Schülerdaten!U834,"")</f>
        <v/>
      </c>
      <c r="X831" s="148" t="str">
        <f>IF(AND(A831&lt;&gt;"",Schülerdaten!V834&lt;&gt;""),Schülerdaten!V834,"")</f>
        <v/>
      </c>
      <c r="Y831" s="148" t="str">
        <f>IF(AND(A831&lt;&gt;"",Schülerdaten!W834&lt;&gt;""),Schülerdaten!W834,"")</f>
        <v/>
      </c>
      <c r="Z831" s="148" t="str">
        <f>IF(AND(A831&lt;&gt;"",Schülerdaten!X834&lt;&gt;""),Schülerdaten!X834,"")</f>
        <v/>
      </c>
    </row>
    <row r="832" spans="1:26" x14ac:dyDescent="0.2">
      <c r="A832" s="146" t="str">
        <f>IF(OR(Schülerdaten!$C835&lt;&gt;""),Schülerdaten!A835,"")</f>
        <v/>
      </c>
      <c r="B832" s="146" t="str">
        <f>IF(A832&lt;&gt;"",Schülerdaten!B835,"")</f>
        <v/>
      </c>
      <c r="C832" s="146" t="str">
        <f>IF(AND(A832&lt;&gt;"",Schülerdaten!F835&lt;&gt;""),IF(INDEX(codeclint,MATCH(Schülerdaten!F835,libclint,0))&lt;&gt;"",INDEX(codeclint,MATCH(Schülerdaten!F835,libclint,0)),""),"")</f>
        <v/>
      </c>
      <c r="D832" s="146" t="str">
        <f t="shared" si="36"/>
        <v/>
      </c>
      <c r="E832" s="146" t="str">
        <f>IF(A832&lt;&gt;"",IF(Schülerdaten!G835&lt;&gt;"",IF(Schülerdaten!AB835&lt;&gt;"",IF(Schülerdaten!G835="LOC.ID",CONCATENATE("LOC.",Schülerdaten!AU$5),Schülerdaten!G835),""),""),"")</f>
        <v/>
      </c>
      <c r="F832" s="146" t="str">
        <f>IF(A832&lt;&gt;"",IF(Schülerdaten!H835&lt;&gt;"",Schülerdaten!H835,""),"")</f>
        <v/>
      </c>
      <c r="G832" s="146" t="str">
        <f>IF(AND(A832&lt;&gt;"",Schülerdaten!AC835&lt;&gt;""),IF(Schülerdaten!AC835=TRUE,INDEX(codesex,MATCH(Schülerdaten!I835,libsex,0)),Schülerdaten!I835),"")</f>
        <v/>
      </c>
      <c r="H832" s="147" t="str">
        <f>IF(A832&lt;&gt;"",IF(Schülerdaten!J835&lt;&gt;"",Schülerdaten!J835,""),"")</f>
        <v/>
      </c>
      <c r="I832" s="148" t="str">
        <f>IF(AND(A832&lt;&gt;"",Schülerdaten!AE835&lt;&gt;""),IF(Schülerdaten!AE835=TRUE,INDEX(codenat,MATCH(Schülerdaten!K835,libnat,0)),Schülerdaten!K835),"")</f>
        <v/>
      </c>
      <c r="J832" s="148" t="str">
        <f>IF(AND(A832&lt;&gt;"",Schülerdaten!AF835&lt;&gt;""),IF(Schülerdaten!AF835=TRUE,INDEX(codelangue,MATCH(Schülerdaten!L835,liblangue,0)),Schülerdaten!L835),"")</f>
        <v/>
      </c>
      <c r="K832" s="148" t="str">
        <f>IF(AND(A832&lt;&gt;"",Schülerdaten!AH835&lt;&gt;""),IF(Schülerdaten!AH835=TRUE,IF(INDEX(codegem,MATCH(Schülerdaten!M835,libgem,0))&lt;8000,INDEX(codegem,MATCH(Schülerdaten!M835,libgem,0)),""),Schülerdaten!M835),"")</f>
        <v/>
      </c>
      <c r="L832" s="148" t="str">
        <f>IF(AND(A832&lt;&gt;"",Schülerdaten!AH835&lt;&gt;""),IF(Schülerdaten!AH835=TRUE,INDEX(codegemhist,MATCH(Schülerdaten!M835,libgem,0)),""),"")</f>
        <v/>
      </c>
      <c r="M832" s="148" t="str">
        <f>IF(AND(A832&lt;&gt;"",Schülerdaten!AH835&lt;&gt;""),IF(Schülerdaten!AH835=TRUE,IF(INDEX(codegem,MATCH(Schülerdaten!M835,libgem,0))&gt;=8000,INDEX(codegem,MATCH(Schülerdaten!M835,libgem,0)),""),Schülerdaten!M835),"")</f>
        <v/>
      </c>
      <c r="N832" s="148" t="str">
        <f>IF(AND(A832&lt;&gt;"",Schülerdaten!AI835&lt;&gt;""),IF(Schülerdaten!AI835=TRUE,INDEX(codeschart,MATCH(Schülerdaten!N835,libschart,0)),Schülerdaten!N835),"")</f>
        <v/>
      </c>
      <c r="O832" s="148" t="str">
        <f>IF(AND(A832&lt;&gt;"",Schülerdaten!O835&lt;&gt;""),Schülerdaten!O835,"")</f>
        <v/>
      </c>
      <c r="P832" s="148" t="str">
        <f>IF(AND(A832&lt;&gt;"",Schülerdaten!AK835&lt;&gt;""),IF(Schülerdaten!AK835=TRUE,INDEX(codeform,MATCH(Schülerdaten!P835,libform,0)),Schülerdaten!P835),"")</f>
        <v/>
      </c>
      <c r="Q832" s="148" t="str">
        <f>IF(AND(A832&lt;&gt;"",Schülerdaten!AL835&lt;&gt;""),IF(Schülerdaten!AL835=TRUE,INDEX(codespe,MATCH(Schülerdaten!Q835,libspe,0)),Schülerdaten!Q835),"")</f>
        <v/>
      </c>
      <c r="R832" s="148" t="str">
        <f>IF(AND(A832&lt;&gt;"",OR(Schülerdaten!AM835&lt;&gt;"",Schülerdaten!AT835=FALSE)),IF(Schülerdaten!AM835=TRUE,INDEX(codemp1,MATCH(Schülerdaten!R835,libmp1,0)),IF(Schülerdaten!AT835=FALSE,0,Schülerdaten!R835)),"")</f>
        <v/>
      </c>
      <c r="S832" s="148" t="str">
        <f t="shared" si="37"/>
        <v/>
      </c>
      <c r="T832" s="148" t="str">
        <f t="shared" si="38"/>
        <v/>
      </c>
      <c r="U832" s="148" t="str">
        <f>IF(AND(A832&lt;&gt;"",Schülerdaten!S835&lt;&gt;""),Schülerdaten!S835,"")</f>
        <v/>
      </c>
      <c r="V832" s="148" t="str">
        <f>IF(AND(A832&lt;&gt;"",Schülerdaten!T835&lt;&gt;""),Schülerdaten!T835,"")</f>
        <v/>
      </c>
      <c r="W832" s="148" t="str">
        <f>IF(AND(A832&lt;&gt;"",Schülerdaten!U835&lt;&gt;""),Schülerdaten!U835,"")</f>
        <v/>
      </c>
      <c r="X832" s="148" t="str">
        <f>IF(AND(A832&lt;&gt;"",Schülerdaten!V835&lt;&gt;""),Schülerdaten!V835,"")</f>
        <v/>
      </c>
      <c r="Y832" s="148" t="str">
        <f>IF(AND(A832&lt;&gt;"",Schülerdaten!W835&lt;&gt;""),Schülerdaten!W835,"")</f>
        <v/>
      </c>
      <c r="Z832" s="148" t="str">
        <f>IF(AND(A832&lt;&gt;"",Schülerdaten!X835&lt;&gt;""),Schülerdaten!X835,"")</f>
        <v/>
      </c>
    </row>
    <row r="833" spans="1:26" x14ac:dyDescent="0.2">
      <c r="A833" s="146" t="str">
        <f>IF(OR(Schülerdaten!$C836&lt;&gt;""),Schülerdaten!A836,"")</f>
        <v/>
      </c>
      <c r="B833" s="146" t="str">
        <f>IF(A833&lt;&gt;"",Schülerdaten!B836,"")</f>
        <v/>
      </c>
      <c r="C833" s="146" t="str">
        <f>IF(AND(A833&lt;&gt;"",Schülerdaten!F836&lt;&gt;""),IF(INDEX(codeclint,MATCH(Schülerdaten!F836,libclint,0))&lt;&gt;"",INDEX(codeclint,MATCH(Schülerdaten!F836,libclint,0)),""),"")</f>
        <v/>
      </c>
      <c r="D833" s="146" t="str">
        <f t="shared" si="36"/>
        <v/>
      </c>
      <c r="E833" s="146" t="str">
        <f>IF(A833&lt;&gt;"",IF(Schülerdaten!G836&lt;&gt;"",IF(Schülerdaten!AB836&lt;&gt;"",IF(Schülerdaten!G836="LOC.ID",CONCATENATE("LOC.",Schülerdaten!AU$5),Schülerdaten!G836),""),""),"")</f>
        <v/>
      </c>
      <c r="F833" s="146" t="str">
        <f>IF(A833&lt;&gt;"",IF(Schülerdaten!H836&lt;&gt;"",Schülerdaten!H836,""),"")</f>
        <v/>
      </c>
      <c r="G833" s="146" t="str">
        <f>IF(AND(A833&lt;&gt;"",Schülerdaten!AC836&lt;&gt;""),IF(Schülerdaten!AC836=TRUE,INDEX(codesex,MATCH(Schülerdaten!I836,libsex,0)),Schülerdaten!I836),"")</f>
        <v/>
      </c>
      <c r="H833" s="147" t="str">
        <f>IF(A833&lt;&gt;"",IF(Schülerdaten!J836&lt;&gt;"",Schülerdaten!J836,""),"")</f>
        <v/>
      </c>
      <c r="I833" s="148" t="str">
        <f>IF(AND(A833&lt;&gt;"",Schülerdaten!AE836&lt;&gt;""),IF(Schülerdaten!AE836=TRUE,INDEX(codenat,MATCH(Schülerdaten!K836,libnat,0)),Schülerdaten!K836),"")</f>
        <v/>
      </c>
      <c r="J833" s="148" t="str">
        <f>IF(AND(A833&lt;&gt;"",Schülerdaten!AF836&lt;&gt;""),IF(Schülerdaten!AF836=TRUE,INDEX(codelangue,MATCH(Schülerdaten!L836,liblangue,0)),Schülerdaten!L836),"")</f>
        <v/>
      </c>
      <c r="K833" s="148" t="str">
        <f>IF(AND(A833&lt;&gt;"",Schülerdaten!AH836&lt;&gt;""),IF(Schülerdaten!AH836=TRUE,IF(INDEX(codegem,MATCH(Schülerdaten!M836,libgem,0))&lt;8000,INDEX(codegem,MATCH(Schülerdaten!M836,libgem,0)),""),Schülerdaten!M836),"")</f>
        <v/>
      </c>
      <c r="L833" s="148" t="str">
        <f>IF(AND(A833&lt;&gt;"",Schülerdaten!AH836&lt;&gt;""),IF(Schülerdaten!AH836=TRUE,INDEX(codegemhist,MATCH(Schülerdaten!M836,libgem,0)),""),"")</f>
        <v/>
      </c>
      <c r="M833" s="148" t="str">
        <f>IF(AND(A833&lt;&gt;"",Schülerdaten!AH836&lt;&gt;""),IF(Schülerdaten!AH836=TRUE,IF(INDEX(codegem,MATCH(Schülerdaten!M836,libgem,0))&gt;=8000,INDEX(codegem,MATCH(Schülerdaten!M836,libgem,0)),""),Schülerdaten!M836),"")</f>
        <v/>
      </c>
      <c r="N833" s="148" t="str">
        <f>IF(AND(A833&lt;&gt;"",Schülerdaten!AI836&lt;&gt;""),IF(Schülerdaten!AI836=TRUE,INDEX(codeschart,MATCH(Schülerdaten!N836,libschart,0)),Schülerdaten!N836),"")</f>
        <v/>
      </c>
      <c r="O833" s="148" t="str">
        <f>IF(AND(A833&lt;&gt;"",Schülerdaten!O836&lt;&gt;""),Schülerdaten!O836,"")</f>
        <v/>
      </c>
      <c r="P833" s="148" t="str">
        <f>IF(AND(A833&lt;&gt;"",Schülerdaten!AK836&lt;&gt;""),IF(Schülerdaten!AK836=TRUE,INDEX(codeform,MATCH(Schülerdaten!P836,libform,0)),Schülerdaten!P836),"")</f>
        <v/>
      </c>
      <c r="Q833" s="148" t="str">
        <f>IF(AND(A833&lt;&gt;"",Schülerdaten!AL836&lt;&gt;""),IF(Schülerdaten!AL836=TRUE,INDEX(codespe,MATCH(Schülerdaten!Q836,libspe,0)),Schülerdaten!Q836),"")</f>
        <v/>
      </c>
      <c r="R833" s="148" t="str">
        <f>IF(AND(A833&lt;&gt;"",OR(Schülerdaten!AM836&lt;&gt;"",Schülerdaten!AT836=FALSE)),IF(Schülerdaten!AM836=TRUE,INDEX(codemp1,MATCH(Schülerdaten!R836,libmp1,0)),IF(Schülerdaten!AT836=FALSE,0,Schülerdaten!R836)),"")</f>
        <v/>
      </c>
      <c r="S833" s="148" t="str">
        <f t="shared" si="37"/>
        <v/>
      </c>
      <c r="T833" s="148" t="str">
        <f t="shared" si="38"/>
        <v/>
      </c>
      <c r="U833" s="148" t="str">
        <f>IF(AND(A833&lt;&gt;"",Schülerdaten!S836&lt;&gt;""),Schülerdaten!S836,"")</f>
        <v/>
      </c>
      <c r="V833" s="148" t="str">
        <f>IF(AND(A833&lt;&gt;"",Schülerdaten!T836&lt;&gt;""),Schülerdaten!T836,"")</f>
        <v/>
      </c>
      <c r="W833" s="148" t="str">
        <f>IF(AND(A833&lt;&gt;"",Schülerdaten!U836&lt;&gt;""),Schülerdaten!U836,"")</f>
        <v/>
      </c>
      <c r="X833" s="148" t="str">
        <f>IF(AND(A833&lt;&gt;"",Schülerdaten!V836&lt;&gt;""),Schülerdaten!V836,"")</f>
        <v/>
      </c>
      <c r="Y833" s="148" t="str">
        <f>IF(AND(A833&lt;&gt;"",Schülerdaten!W836&lt;&gt;""),Schülerdaten!W836,"")</f>
        <v/>
      </c>
      <c r="Z833" s="148" t="str">
        <f>IF(AND(A833&lt;&gt;"",Schülerdaten!X836&lt;&gt;""),Schülerdaten!X836,"")</f>
        <v/>
      </c>
    </row>
    <row r="834" spans="1:26" x14ac:dyDescent="0.2">
      <c r="A834" s="146" t="str">
        <f>IF(OR(Schülerdaten!$C837&lt;&gt;""),Schülerdaten!A837,"")</f>
        <v/>
      </c>
      <c r="B834" s="146" t="str">
        <f>IF(A834&lt;&gt;"",Schülerdaten!B837,"")</f>
        <v/>
      </c>
      <c r="C834" s="146" t="str">
        <f>IF(AND(A834&lt;&gt;"",Schülerdaten!F837&lt;&gt;""),IF(INDEX(codeclint,MATCH(Schülerdaten!F837,libclint,0))&lt;&gt;"",INDEX(codeclint,MATCH(Schülerdaten!F837,libclint,0)),""),"")</f>
        <v/>
      </c>
      <c r="D834" s="146" t="str">
        <f t="shared" si="36"/>
        <v/>
      </c>
      <c r="E834" s="146" t="str">
        <f>IF(A834&lt;&gt;"",IF(Schülerdaten!G837&lt;&gt;"",IF(Schülerdaten!AB837&lt;&gt;"",IF(Schülerdaten!G837="LOC.ID",CONCATENATE("LOC.",Schülerdaten!AU$5),Schülerdaten!G837),""),""),"")</f>
        <v/>
      </c>
      <c r="F834" s="146" t="str">
        <f>IF(A834&lt;&gt;"",IF(Schülerdaten!H837&lt;&gt;"",Schülerdaten!H837,""),"")</f>
        <v/>
      </c>
      <c r="G834" s="146" t="str">
        <f>IF(AND(A834&lt;&gt;"",Schülerdaten!AC837&lt;&gt;""),IF(Schülerdaten!AC837=TRUE,INDEX(codesex,MATCH(Schülerdaten!I837,libsex,0)),Schülerdaten!I837),"")</f>
        <v/>
      </c>
      <c r="H834" s="147" t="str">
        <f>IF(A834&lt;&gt;"",IF(Schülerdaten!J837&lt;&gt;"",Schülerdaten!J837,""),"")</f>
        <v/>
      </c>
      <c r="I834" s="148" t="str">
        <f>IF(AND(A834&lt;&gt;"",Schülerdaten!AE837&lt;&gt;""),IF(Schülerdaten!AE837=TRUE,INDEX(codenat,MATCH(Schülerdaten!K837,libnat,0)),Schülerdaten!K837),"")</f>
        <v/>
      </c>
      <c r="J834" s="148" t="str">
        <f>IF(AND(A834&lt;&gt;"",Schülerdaten!AF837&lt;&gt;""),IF(Schülerdaten!AF837=TRUE,INDEX(codelangue,MATCH(Schülerdaten!L837,liblangue,0)),Schülerdaten!L837),"")</f>
        <v/>
      </c>
      <c r="K834" s="148" t="str">
        <f>IF(AND(A834&lt;&gt;"",Schülerdaten!AH837&lt;&gt;""),IF(Schülerdaten!AH837=TRUE,IF(INDEX(codegem,MATCH(Schülerdaten!M837,libgem,0))&lt;8000,INDEX(codegem,MATCH(Schülerdaten!M837,libgem,0)),""),Schülerdaten!M837),"")</f>
        <v/>
      </c>
      <c r="L834" s="148" t="str">
        <f>IF(AND(A834&lt;&gt;"",Schülerdaten!AH837&lt;&gt;""),IF(Schülerdaten!AH837=TRUE,INDEX(codegemhist,MATCH(Schülerdaten!M837,libgem,0)),""),"")</f>
        <v/>
      </c>
      <c r="M834" s="148" t="str">
        <f>IF(AND(A834&lt;&gt;"",Schülerdaten!AH837&lt;&gt;""),IF(Schülerdaten!AH837=TRUE,IF(INDEX(codegem,MATCH(Schülerdaten!M837,libgem,0))&gt;=8000,INDEX(codegem,MATCH(Schülerdaten!M837,libgem,0)),""),Schülerdaten!M837),"")</f>
        <v/>
      </c>
      <c r="N834" s="148" t="str">
        <f>IF(AND(A834&lt;&gt;"",Schülerdaten!AI837&lt;&gt;""),IF(Schülerdaten!AI837=TRUE,INDEX(codeschart,MATCH(Schülerdaten!N837,libschart,0)),Schülerdaten!N837),"")</f>
        <v/>
      </c>
      <c r="O834" s="148" t="str">
        <f>IF(AND(A834&lt;&gt;"",Schülerdaten!O837&lt;&gt;""),Schülerdaten!O837,"")</f>
        <v/>
      </c>
      <c r="P834" s="148" t="str">
        <f>IF(AND(A834&lt;&gt;"",Schülerdaten!AK837&lt;&gt;""),IF(Schülerdaten!AK837=TRUE,INDEX(codeform,MATCH(Schülerdaten!P837,libform,0)),Schülerdaten!P837),"")</f>
        <v/>
      </c>
      <c r="Q834" s="148" t="str">
        <f>IF(AND(A834&lt;&gt;"",Schülerdaten!AL837&lt;&gt;""),IF(Schülerdaten!AL837=TRUE,INDEX(codespe,MATCH(Schülerdaten!Q837,libspe,0)),Schülerdaten!Q837),"")</f>
        <v/>
      </c>
      <c r="R834" s="148" t="str">
        <f>IF(AND(A834&lt;&gt;"",OR(Schülerdaten!AM837&lt;&gt;"",Schülerdaten!AT837=FALSE)),IF(Schülerdaten!AM837=TRUE,INDEX(codemp1,MATCH(Schülerdaten!R837,libmp1,0)),IF(Schülerdaten!AT837=FALSE,0,Schülerdaten!R837)),"")</f>
        <v/>
      </c>
      <c r="S834" s="148" t="str">
        <f t="shared" si="37"/>
        <v/>
      </c>
      <c r="T834" s="148" t="str">
        <f t="shared" si="38"/>
        <v/>
      </c>
      <c r="U834" s="148" t="str">
        <f>IF(AND(A834&lt;&gt;"",Schülerdaten!S837&lt;&gt;""),Schülerdaten!S837,"")</f>
        <v/>
      </c>
      <c r="V834" s="148" t="str">
        <f>IF(AND(A834&lt;&gt;"",Schülerdaten!T837&lt;&gt;""),Schülerdaten!T837,"")</f>
        <v/>
      </c>
      <c r="W834" s="148" t="str">
        <f>IF(AND(A834&lt;&gt;"",Schülerdaten!U837&lt;&gt;""),Schülerdaten!U837,"")</f>
        <v/>
      </c>
      <c r="X834" s="148" t="str">
        <f>IF(AND(A834&lt;&gt;"",Schülerdaten!V837&lt;&gt;""),Schülerdaten!V837,"")</f>
        <v/>
      </c>
      <c r="Y834" s="148" t="str">
        <f>IF(AND(A834&lt;&gt;"",Schülerdaten!W837&lt;&gt;""),Schülerdaten!W837,"")</f>
        <v/>
      </c>
      <c r="Z834" s="148" t="str">
        <f>IF(AND(A834&lt;&gt;"",Schülerdaten!X837&lt;&gt;""),Schülerdaten!X837,"")</f>
        <v/>
      </c>
    </row>
    <row r="835" spans="1:26" x14ac:dyDescent="0.2">
      <c r="A835" s="146" t="str">
        <f>IF(OR(Schülerdaten!$C838&lt;&gt;""),Schülerdaten!A838,"")</f>
        <v/>
      </c>
      <c r="B835" s="146" t="str">
        <f>IF(A835&lt;&gt;"",Schülerdaten!B838,"")</f>
        <v/>
      </c>
      <c r="C835" s="146" t="str">
        <f>IF(AND(A835&lt;&gt;"",Schülerdaten!F838&lt;&gt;""),IF(INDEX(codeclint,MATCH(Schülerdaten!F838,libclint,0))&lt;&gt;"",INDEX(codeclint,MATCH(Schülerdaten!F838,libclint,0)),""),"")</f>
        <v/>
      </c>
      <c r="D835" s="146" t="str">
        <f t="shared" ref="D835:D898" si="39">IF(A835&lt;&gt;"",99990000,"")</f>
        <v/>
      </c>
      <c r="E835" s="146" t="str">
        <f>IF(A835&lt;&gt;"",IF(Schülerdaten!G838&lt;&gt;"",IF(Schülerdaten!AB838&lt;&gt;"",IF(Schülerdaten!G838="LOC.ID",CONCATENATE("LOC.",Schülerdaten!AU$5),Schülerdaten!G838),""),""),"")</f>
        <v/>
      </c>
      <c r="F835" s="146" t="str">
        <f>IF(A835&lt;&gt;"",IF(Schülerdaten!H838&lt;&gt;"",Schülerdaten!H838,""),"")</f>
        <v/>
      </c>
      <c r="G835" s="146" t="str">
        <f>IF(AND(A835&lt;&gt;"",Schülerdaten!AC838&lt;&gt;""),IF(Schülerdaten!AC838=TRUE,INDEX(codesex,MATCH(Schülerdaten!I838,libsex,0)),Schülerdaten!I838),"")</f>
        <v/>
      </c>
      <c r="H835" s="147" t="str">
        <f>IF(A835&lt;&gt;"",IF(Schülerdaten!J838&lt;&gt;"",Schülerdaten!J838,""),"")</f>
        <v/>
      </c>
      <c r="I835" s="148" t="str">
        <f>IF(AND(A835&lt;&gt;"",Schülerdaten!AE838&lt;&gt;""),IF(Schülerdaten!AE838=TRUE,INDEX(codenat,MATCH(Schülerdaten!K838,libnat,0)),Schülerdaten!K838),"")</f>
        <v/>
      </c>
      <c r="J835" s="148" t="str">
        <f>IF(AND(A835&lt;&gt;"",Schülerdaten!AF838&lt;&gt;""),IF(Schülerdaten!AF838=TRUE,INDEX(codelangue,MATCH(Schülerdaten!L838,liblangue,0)),Schülerdaten!L838),"")</f>
        <v/>
      </c>
      <c r="K835" s="148" t="str">
        <f>IF(AND(A835&lt;&gt;"",Schülerdaten!AH838&lt;&gt;""),IF(Schülerdaten!AH838=TRUE,IF(INDEX(codegem,MATCH(Schülerdaten!M838,libgem,0))&lt;8000,INDEX(codegem,MATCH(Schülerdaten!M838,libgem,0)),""),Schülerdaten!M838),"")</f>
        <v/>
      </c>
      <c r="L835" s="148" t="str">
        <f>IF(AND(A835&lt;&gt;"",Schülerdaten!AH838&lt;&gt;""),IF(Schülerdaten!AH838=TRUE,INDEX(codegemhist,MATCH(Schülerdaten!M838,libgem,0)),""),"")</f>
        <v/>
      </c>
      <c r="M835" s="148" t="str">
        <f>IF(AND(A835&lt;&gt;"",Schülerdaten!AH838&lt;&gt;""),IF(Schülerdaten!AH838=TRUE,IF(INDEX(codegem,MATCH(Schülerdaten!M838,libgem,0))&gt;=8000,INDEX(codegem,MATCH(Schülerdaten!M838,libgem,0)),""),Schülerdaten!M838),"")</f>
        <v/>
      </c>
      <c r="N835" s="148" t="str">
        <f>IF(AND(A835&lt;&gt;"",Schülerdaten!AI838&lt;&gt;""),IF(Schülerdaten!AI838=TRUE,INDEX(codeschart,MATCH(Schülerdaten!N838,libschart,0)),Schülerdaten!N838),"")</f>
        <v/>
      </c>
      <c r="O835" s="148" t="str">
        <f>IF(AND(A835&lt;&gt;"",Schülerdaten!O838&lt;&gt;""),Schülerdaten!O838,"")</f>
        <v/>
      </c>
      <c r="P835" s="148" t="str">
        <f>IF(AND(A835&lt;&gt;"",Schülerdaten!AK838&lt;&gt;""),IF(Schülerdaten!AK838=TRUE,INDEX(codeform,MATCH(Schülerdaten!P838,libform,0)),Schülerdaten!P838),"")</f>
        <v/>
      </c>
      <c r="Q835" s="148" t="str">
        <f>IF(AND(A835&lt;&gt;"",Schülerdaten!AL838&lt;&gt;""),IF(Schülerdaten!AL838=TRUE,INDEX(codespe,MATCH(Schülerdaten!Q838,libspe,0)),Schülerdaten!Q838),"")</f>
        <v/>
      </c>
      <c r="R835" s="148" t="str">
        <f>IF(AND(A835&lt;&gt;"",OR(Schülerdaten!AM838&lt;&gt;"",Schülerdaten!AT838=FALSE)),IF(Schülerdaten!AM838=TRUE,INDEX(codemp1,MATCH(Schülerdaten!R838,libmp1,0)),IF(Schülerdaten!AT838=FALSE,0,Schülerdaten!R838)),"")</f>
        <v/>
      </c>
      <c r="S835" s="148" t="str">
        <f t="shared" ref="S835:S898" si="40">IF(A835&lt;&gt;"",98990000,"")</f>
        <v/>
      </c>
      <c r="T835" s="148" t="str">
        <f t="shared" ref="T835:T898" si="41">IF(A835&lt;&gt;"",99,"")</f>
        <v/>
      </c>
      <c r="U835" s="148" t="str">
        <f>IF(AND(A835&lt;&gt;"",Schülerdaten!S838&lt;&gt;""),Schülerdaten!S838,"")</f>
        <v/>
      </c>
      <c r="V835" s="148" t="str">
        <f>IF(AND(A835&lt;&gt;"",Schülerdaten!T838&lt;&gt;""),Schülerdaten!T838,"")</f>
        <v/>
      </c>
      <c r="W835" s="148" t="str">
        <f>IF(AND(A835&lt;&gt;"",Schülerdaten!U838&lt;&gt;""),Schülerdaten!U838,"")</f>
        <v/>
      </c>
      <c r="X835" s="148" t="str">
        <f>IF(AND(A835&lt;&gt;"",Schülerdaten!V838&lt;&gt;""),Schülerdaten!V838,"")</f>
        <v/>
      </c>
      <c r="Y835" s="148" t="str">
        <f>IF(AND(A835&lt;&gt;"",Schülerdaten!W838&lt;&gt;""),Schülerdaten!W838,"")</f>
        <v/>
      </c>
      <c r="Z835" s="148" t="str">
        <f>IF(AND(A835&lt;&gt;"",Schülerdaten!X838&lt;&gt;""),Schülerdaten!X838,"")</f>
        <v/>
      </c>
    </row>
    <row r="836" spans="1:26" x14ac:dyDescent="0.2">
      <c r="A836" s="146" t="str">
        <f>IF(OR(Schülerdaten!$C839&lt;&gt;""),Schülerdaten!A839,"")</f>
        <v/>
      </c>
      <c r="B836" s="146" t="str">
        <f>IF(A836&lt;&gt;"",Schülerdaten!B839,"")</f>
        <v/>
      </c>
      <c r="C836" s="146" t="str">
        <f>IF(AND(A836&lt;&gt;"",Schülerdaten!F839&lt;&gt;""),IF(INDEX(codeclint,MATCH(Schülerdaten!F839,libclint,0))&lt;&gt;"",INDEX(codeclint,MATCH(Schülerdaten!F839,libclint,0)),""),"")</f>
        <v/>
      </c>
      <c r="D836" s="146" t="str">
        <f t="shared" si="39"/>
        <v/>
      </c>
      <c r="E836" s="146" t="str">
        <f>IF(A836&lt;&gt;"",IF(Schülerdaten!G839&lt;&gt;"",IF(Schülerdaten!AB839&lt;&gt;"",IF(Schülerdaten!G839="LOC.ID",CONCATENATE("LOC.",Schülerdaten!AU$5),Schülerdaten!G839),""),""),"")</f>
        <v/>
      </c>
      <c r="F836" s="146" t="str">
        <f>IF(A836&lt;&gt;"",IF(Schülerdaten!H839&lt;&gt;"",Schülerdaten!H839,""),"")</f>
        <v/>
      </c>
      <c r="G836" s="146" t="str">
        <f>IF(AND(A836&lt;&gt;"",Schülerdaten!AC839&lt;&gt;""),IF(Schülerdaten!AC839=TRUE,INDEX(codesex,MATCH(Schülerdaten!I839,libsex,0)),Schülerdaten!I839),"")</f>
        <v/>
      </c>
      <c r="H836" s="147" t="str">
        <f>IF(A836&lt;&gt;"",IF(Schülerdaten!J839&lt;&gt;"",Schülerdaten!J839,""),"")</f>
        <v/>
      </c>
      <c r="I836" s="148" t="str">
        <f>IF(AND(A836&lt;&gt;"",Schülerdaten!AE839&lt;&gt;""),IF(Schülerdaten!AE839=TRUE,INDEX(codenat,MATCH(Schülerdaten!K839,libnat,0)),Schülerdaten!K839),"")</f>
        <v/>
      </c>
      <c r="J836" s="148" t="str">
        <f>IF(AND(A836&lt;&gt;"",Schülerdaten!AF839&lt;&gt;""),IF(Schülerdaten!AF839=TRUE,INDEX(codelangue,MATCH(Schülerdaten!L839,liblangue,0)),Schülerdaten!L839),"")</f>
        <v/>
      </c>
      <c r="K836" s="148" t="str">
        <f>IF(AND(A836&lt;&gt;"",Schülerdaten!AH839&lt;&gt;""),IF(Schülerdaten!AH839=TRUE,IF(INDEX(codegem,MATCH(Schülerdaten!M839,libgem,0))&lt;8000,INDEX(codegem,MATCH(Schülerdaten!M839,libgem,0)),""),Schülerdaten!M839),"")</f>
        <v/>
      </c>
      <c r="L836" s="148" t="str">
        <f>IF(AND(A836&lt;&gt;"",Schülerdaten!AH839&lt;&gt;""),IF(Schülerdaten!AH839=TRUE,INDEX(codegemhist,MATCH(Schülerdaten!M839,libgem,0)),""),"")</f>
        <v/>
      </c>
      <c r="M836" s="148" t="str">
        <f>IF(AND(A836&lt;&gt;"",Schülerdaten!AH839&lt;&gt;""),IF(Schülerdaten!AH839=TRUE,IF(INDEX(codegem,MATCH(Schülerdaten!M839,libgem,0))&gt;=8000,INDEX(codegem,MATCH(Schülerdaten!M839,libgem,0)),""),Schülerdaten!M839),"")</f>
        <v/>
      </c>
      <c r="N836" s="148" t="str">
        <f>IF(AND(A836&lt;&gt;"",Schülerdaten!AI839&lt;&gt;""),IF(Schülerdaten!AI839=TRUE,INDEX(codeschart,MATCH(Schülerdaten!N839,libschart,0)),Schülerdaten!N839),"")</f>
        <v/>
      </c>
      <c r="O836" s="148" t="str">
        <f>IF(AND(A836&lt;&gt;"",Schülerdaten!O839&lt;&gt;""),Schülerdaten!O839,"")</f>
        <v/>
      </c>
      <c r="P836" s="148" t="str">
        <f>IF(AND(A836&lt;&gt;"",Schülerdaten!AK839&lt;&gt;""),IF(Schülerdaten!AK839=TRUE,INDEX(codeform,MATCH(Schülerdaten!P839,libform,0)),Schülerdaten!P839),"")</f>
        <v/>
      </c>
      <c r="Q836" s="148" t="str">
        <f>IF(AND(A836&lt;&gt;"",Schülerdaten!AL839&lt;&gt;""),IF(Schülerdaten!AL839=TRUE,INDEX(codespe,MATCH(Schülerdaten!Q839,libspe,0)),Schülerdaten!Q839),"")</f>
        <v/>
      </c>
      <c r="R836" s="148" t="str">
        <f>IF(AND(A836&lt;&gt;"",OR(Schülerdaten!AM839&lt;&gt;"",Schülerdaten!AT839=FALSE)),IF(Schülerdaten!AM839=TRUE,INDEX(codemp1,MATCH(Schülerdaten!R839,libmp1,0)),IF(Schülerdaten!AT839=FALSE,0,Schülerdaten!R839)),"")</f>
        <v/>
      </c>
      <c r="S836" s="148" t="str">
        <f t="shared" si="40"/>
        <v/>
      </c>
      <c r="T836" s="148" t="str">
        <f t="shared" si="41"/>
        <v/>
      </c>
      <c r="U836" s="148" t="str">
        <f>IF(AND(A836&lt;&gt;"",Schülerdaten!S839&lt;&gt;""),Schülerdaten!S839,"")</f>
        <v/>
      </c>
      <c r="V836" s="148" t="str">
        <f>IF(AND(A836&lt;&gt;"",Schülerdaten!T839&lt;&gt;""),Schülerdaten!T839,"")</f>
        <v/>
      </c>
      <c r="W836" s="148" t="str">
        <f>IF(AND(A836&lt;&gt;"",Schülerdaten!U839&lt;&gt;""),Schülerdaten!U839,"")</f>
        <v/>
      </c>
      <c r="X836" s="148" t="str">
        <f>IF(AND(A836&lt;&gt;"",Schülerdaten!V839&lt;&gt;""),Schülerdaten!V839,"")</f>
        <v/>
      </c>
      <c r="Y836" s="148" t="str">
        <f>IF(AND(A836&lt;&gt;"",Schülerdaten!W839&lt;&gt;""),Schülerdaten!W839,"")</f>
        <v/>
      </c>
      <c r="Z836" s="148" t="str">
        <f>IF(AND(A836&lt;&gt;"",Schülerdaten!X839&lt;&gt;""),Schülerdaten!X839,"")</f>
        <v/>
      </c>
    </row>
    <row r="837" spans="1:26" x14ac:dyDescent="0.2">
      <c r="A837" s="146" t="str">
        <f>IF(OR(Schülerdaten!$C840&lt;&gt;""),Schülerdaten!A840,"")</f>
        <v/>
      </c>
      <c r="B837" s="146" t="str">
        <f>IF(A837&lt;&gt;"",Schülerdaten!B840,"")</f>
        <v/>
      </c>
      <c r="C837" s="146" t="str">
        <f>IF(AND(A837&lt;&gt;"",Schülerdaten!F840&lt;&gt;""),IF(INDEX(codeclint,MATCH(Schülerdaten!F840,libclint,0))&lt;&gt;"",INDEX(codeclint,MATCH(Schülerdaten!F840,libclint,0)),""),"")</f>
        <v/>
      </c>
      <c r="D837" s="146" t="str">
        <f t="shared" si="39"/>
        <v/>
      </c>
      <c r="E837" s="146" t="str">
        <f>IF(A837&lt;&gt;"",IF(Schülerdaten!G840&lt;&gt;"",IF(Schülerdaten!AB840&lt;&gt;"",IF(Schülerdaten!G840="LOC.ID",CONCATENATE("LOC.",Schülerdaten!AU$5),Schülerdaten!G840),""),""),"")</f>
        <v/>
      </c>
      <c r="F837" s="146" t="str">
        <f>IF(A837&lt;&gt;"",IF(Schülerdaten!H840&lt;&gt;"",Schülerdaten!H840,""),"")</f>
        <v/>
      </c>
      <c r="G837" s="146" t="str">
        <f>IF(AND(A837&lt;&gt;"",Schülerdaten!AC840&lt;&gt;""),IF(Schülerdaten!AC840=TRUE,INDEX(codesex,MATCH(Schülerdaten!I840,libsex,0)),Schülerdaten!I840),"")</f>
        <v/>
      </c>
      <c r="H837" s="147" t="str">
        <f>IF(A837&lt;&gt;"",IF(Schülerdaten!J840&lt;&gt;"",Schülerdaten!J840,""),"")</f>
        <v/>
      </c>
      <c r="I837" s="148" t="str">
        <f>IF(AND(A837&lt;&gt;"",Schülerdaten!AE840&lt;&gt;""),IF(Schülerdaten!AE840=TRUE,INDEX(codenat,MATCH(Schülerdaten!K840,libnat,0)),Schülerdaten!K840),"")</f>
        <v/>
      </c>
      <c r="J837" s="148" t="str">
        <f>IF(AND(A837&lt;&gt;"",Schülerdaten!AF840&lt;&gt;""),IF(Schülerdaten!AF840=TRUE,INDEX(codelangue,MATCH(Schülerdaten!L840,liblangue,0)),Schülerdaten!L840),"")</f>
        <v/>
      </c>
      <c r="K837" s="148" t="str">
        <f>IF(AND(A837&lt;&gt;"",Schülerdaten!AH840&lt;&gt;""),IF(Schülerdaten!AH840=TRUE,IF(INDEX(codegem,MATCH(Schülerdaten!M840,libgem,0))&lt;8000,INDEX(codegem,MATCH(Schülerdaten!M840,libgem,0)),""),Schülerdaten!M840),"")</f>
        <v/>
      </c>
      <c r="L837" s="148" t="str">
        <f>IF(AND(A837&lt;&gt;"",Schülerdaten!AH840&lt;&gt;""),IF(Schülerdaten!AH840=TRUE,INDEX(codegemhist,MATCH(Schülerdaten!M840,libgem,0)),""),"")</f>
        <v/>
      </c>
      <c r="M837" s="148" t="str">
        <f>IF(AND(A837&lt;&gt;"",Schülerdaten!AH840&lt;&gt;""),IF(Schülerdaten!AH840=TRUE,IF(INDEX(codegem,MATCH(Schülerdaten!M840,libgem,0))&gt;=8000,INDEX(codegem,MATCH(Schülerdaten!M840,libgem,0)),""),Schülerdaten!M840),"")</f>
        <v/>
      </c>
      <c r="N837" s="148" t="str">
        <f>IF(AND(A837&lt;&gt;"",Schülerdaten!AI840&lt;&gt;""),IF(Schülerdaten!AI840=TRUE,INDEX(codeschart,MATCH(Schülerdaten!N840,libschart,0)),Schülerdaten!N840),"")</f>
        <v/>
      </c>
      <c r="O837" s="148" t="str">
        <f>IF(AND(A837&lt;&gt;"",Schülerdaten!O840&lt;&gt;""),Schülerdaten!O840,"")</f>
        <v/>
      </c>
      <c r="P837" s="148" t="str">
        <f>IF(AND(A837&lt;&gt;"",Schülerdaten!AK840&lt;&gt;""),IF(Schülerdaten!AK840=TRUE,INDEX(codeform,MATCH(Schülerdaten!P840,libform,0)),Schülerdaten!P840),"")</f>
        <v/>
      </c>
      <c r="Q837" s="148" t="str">
        <f>IF(AND(A837&lt;&gt;"",Schülerdaten!AL840&lt;&gt;""),IF(Schülerdaten!AL840=TRUE,INDEX(codespe,MATCH(Schülerdaten!Q840,libspe,0)),Schülerdaten!Q840),"")</f>
        <v/>
      </c>
      <c r="R837" s="148" t="str">
        <f>IF(AND(A837&lt;&gt;"",OR(Schülerdaten!AM840&lt;&gt;"",Schülerdaten!AT840=FALSE)),IF(Schülerdaten!AM840=TRUE,INDEX(codemp1,MATCH(Schülerdaten!R840,libmp1,0)),IF(Schülerdaten!AT840=FALSE,0,Schülerdaten!R840)),"")</f>
        <v/>
      </c>
      <c r="S837" s="148" t="str">
        <f t="shared" si="40"/>
        <v/>
      </c>
      <c r="T837" s="148" t="str">
        <f t="shared" si="41"/>
        <v/>
      </c>
      <c r="U837" s="148" t="str">
        <f>IF(AND(A837&lt;&gt;"",Schülerdaten!S840&lt;&gt;""),Schülerdaten!S840,"")</f>
        <v/>
      </c>
      <c r="V837" s="148" t="str">
        <f>IF(AND(A837&lt;&gt;"",Schülerdaten!T840&lt;&gt;""),Schülerdaten!T840,"")</f>
        <v/>
      </c>
      <c r="W837" s="148" t="str">
        <f>IF(AND(A837&lt;&gt;"",Schülerdaten!U840&lt;&gt;""),Schülerdaten!U840,"")</f>
        <v/>
      </c>
      <c r="X837" s="148" t="str">
        <f>IF(AND(A837&lt;&gt;"",Schülerdaten!V840&lt;&gt;""),Schülerdaten!V840,"")</f>
        <v/>
      </c>
      <c r="Y837" s="148" t="str">
        <f>IF(AND(A837&lt;&gt;"",Schülerdaten!W840&lt;&gt;""),Schülerdaten!W840,"")</f>
        <v/>
      </c>
      <c r="Z837" s="148" t="str">
        <f>IF(AND(A837&lt;&gt;"",Schülerdaten!X840&lt;&gt;""),Schülerdaten!X840,"")</f>
        <v/>
      </c>
    </row>
    <row r="838" spans="1:26" x14ac:dyDescent="0.2">
      <c r="A838" s="146" t="str">
        <f>IF(OR(Schülerdaten!$C841&lt;&gt;""),Schülerdaten!A841,"")</f>
        <v/>
      </c>
      <c r="B838" s="146" t="str">
        <f>IF(A838&lt;&gt;"",Schülerdaten!B841,"")</f>
        <v/>
      </c>
      <c r="C838" s="146" t="str">
        <f>IF(AND(A838&lt;&gt;"",Schülerdaten!F841&lt;&gt;""),IF(INDEX(codeclint,MATCH(Schülerdaten!F841,libclint,0))&lt;&gt;"",INDEX(codeclint,MATCH(Schülerdaten!F841,libclint,0)),""),"")</f>
        <v/>
      </c>
      <c r="D838" s="146" t="str">
        <f t="shared" si="39"/>
        <v/>
      </c>
      <c r="E838" s="146" t="str">
        <f>IF(A838&lt;&gt;"",IF(Schülerdaten!G841&lt;&gt;"",IF(Schülerdaten!AB841&lt;&gt;"",IF(Schülerdaten!G841="LOC.ID",CONCATENATE("LOC.",Schülerdaten!AU$5),Schülerdaten!G841),""),""),"")</f>
        <v/>
      </c>
      <c r="F838" s="146" t="str">
        <f>IF(A838&lt;&gt;"",IF(Schülerdaten!H841&lt;&gt;"",Schülerdaten!H841,""),"")</f>
        <v/>
      </c>
      <c r="G838" s="146" t="str">
        <f>IF(AND(A838&lt;&gt;"",Schülerdaten!AC841&lt;&gt;""),IF(Schülerdaten!AC841=TRUE,INDEX(codesex,MATCH(Schülerdaten!I841,libsex,0)),Schülerdaten!I841),"")</f>
        <v/>
      </c>
      <c r="H838" s="147" t="str">
        <f>IF(A838&lt;&gt;"",IF(Schülerdaten!J841&lt;&gt;"",Schülerdaten!J841,""),"")</f>
        <v/>
      </c>
      <c r="I838" s="148" t="str">
        <f>IF(AND(A838&lt;&gt;"",Schülerdaten!AE841&lt;&gt;""),IF(Schülerdaten!AE841=TRUE,INDEX(codenat,MATCH(Schülerdaten!K841,libnat,0)),Schülerdaten!K841),"")</f>
        <v/>
      </c>
      <c r="J838" s="148" t="str">
        <f>IF(AND(A838&lt;&gt;"",Schülerdaten!AF841&lt;&gt;""),IF(Schülerdaten!AF841=TRUE,INDEX(codelangue,MATCH(Schülerdaten!L841,liblangue,0)),Schülerdaten!L841),"")</f>
        <v/>
      </c>
      <c r="K838" s="148" t="str">
        <f>IF(AND(A838&lt;&gt;"",Schülerdaten!AH841&lt;&gt;""),IF(Schülerdaten!AH841=TRUE,IF(INDEX(codegem,MATCH(Schülerdaten!M841,libgem,0))&lt;8000,INDEX(codegem,MATCH(Schülerdaten!M841,libgem,0)),""),Schülerdaten!M841),"")</f>
        <v/>
      </c>
      <c r="L838" s="148" t="str">
        <f>IF(AND(A838&lt;&gt;"",Schülerdaten!AH841&lt;&gt;""),IF(Schülerdaten!AH841=TRUE,INDEX(codegemhist,MATCH(Schülerdaten!M841,libgem,0)),""),"")</f>
        <v/>
      </c>
      <c r="M838" s="148" t="str">
        <f>IF(AND(A838&lt;&gt;"",Schülerdaten!AH841&lt;&gt;""),IF(Schülerdaten!AH841=TRUE,IF(INDEX(codegem,MATCH(Schülerdaten!M841,libgem,0))&gt;=8000,INDEX(codegem,MATCH(Schülerdaten!M841,libgem,0)),""),Schülerdaten!M841),"")</f>
        <v/>
      </c>
      <c r="N838" s="148" t="str">
        <f>IF(AND(A838&lt;&gt;"",Schülerdaten!AI841&lt;&gt;""),IF(Schülerdaten!AI841=TRUE,INDEX(codeschart,MATCH(Schülerdaten!N841,libschart,0)),Schülerdaten!N841),"")</f>
        <v/>
      </c>
      <c r="O838" s="148" t="str">
        <f>IF(AND(A838&lt;&gt;"",Schülerdaten!O841&lt;&gt;""),Schülerdaten!O841,"")</f>
        <v/>
      </c>
      <c r="P838" s="148" t="str">
        <f>IF(AND(A838&lt;&gt;"",Schülerdaten!AK841&lt;&gt;""),IF(Schülerdaten!AK841=TRUE,INDEX(codeform,MATCH(Schülerdaten!P841,libform,0)),Schülerdaten!P841),"")</f>
        <v/>
      </c>
      <c r="Q838" s="148" t="str">
        <f>IF(AND(A838&lt;&gt;"",Schülerdaten!AL841&lt;&gt;""),IF(Schülerdaten!AL841=TRUE,INDEX(codespe,MATCH(Schülerdaten!Q841,libspe,0)),Schülerdaten!Q841),"")</f>
        <v/>
      </c>
      <c r="R838" s="148" t="str">
        <f>IF(AND(A838&lt;&gt;"",OR(Schülerdaten!AM841&lt;&gt;"",Schülerdaten!AT841=FALSE)),IF(Schülerdaten!AM841=TRUE,INDEX(codemp1,MATCH(Schülerdaten!R841,libmp1,0)),IF(Schülerdaten!AT841=FALSE,0,Schülerdaten!R841)),"")</f>
        <v/>
      </c>
      <c r="S838" s="148" t="str">
        <f t="shared" si="40"/>
        <v/>
      </c>
      <c r="T838" s="148" t="str">
        <f t="shared" si="41"/>
        <v/>
      </c>
      <c r="U838" s="148" t="str">
        <f>IF(AND(A838&lt;&gt;"",Schülerdaten!S841&lt;&gt;""),Schülerdaten!S841,"")</f>
        <v/>
      </c>
      <c r="V838" s="148" t="str">
        <f>IF(AND(A838&lt;&gt;"",Schülerdaten!T841&lt;&gt;""),Schülerdaten!T841,"")</f>
        <v/>
      </c>
      <c r="W838" s="148" t="str">
        <f>IF(AND(A838&lt;&gt;"",Schülerdaten!U841&lt;&gt;""),Schülerdaten!U841,"")</f>
        <v/>
      </c>
      <c r="X838" s="148" t="str">
        <f>IF(AND(A838&lt;&gt;"",Schülerdaten!V841&lt;&gt;""),Schülerdaten!V841,"")</f>
        <v/>
      </c>
      <c r="Y838" s="148" t="str">
        <f>IF(AND(A838&lt;&gt;"",Schülerdaten!W841&lt;&gt;""),Schülerdaten!W841,"")</f>
        <v/>
      </c>
      <c r="Z838" s="148" t="str">
        <f>IF(AND(A838&lt;&gt;"",Schülerdaten!X841&lt;&gt;""),Schülerdaten!X841,"")</f>
        <v/>
      </c>
    </row>
    <row r="839" spans="1:26" x14ac:dyDescent="0.2">
      <c r="A839" s="146" t="str">
        <f>IF(OR(Schülerdaten!$C842&lt;&gt;""),Schülerdaten!A842,"")</f>
        <v/>
      </c>
      <c r="B839" s="146" t="str">
        <f>IF(A839&lt;&gt;"",Schülerdaten!B842,"")</f>
        <v/>
      </c>
      <c r="C839" s="146" t="str">
        <f>IF(AND(A839&lt;&gt;"",Schülerdaten!F842&lt;&gt;""),IF(INDEX(codeclint,MATCH(Schülerdaten!F842,libclint,0))&lt;&gt;"",INDEX(codeclint,MATCH(Schülerdaten!F842,libclint,0)),""),"")</f>
        <v/>
      </c>
      <c r="D839" s="146" t="str">
        <f t="shared" si="39"/>
        <v/>
      </c>
      <c r="E839" s="146" t="str">
        <f>IF(A839&lt;&gt;"",IF(Schülerdaten!G842&lt;&gt;"",IF(Schülerdaten!AB842&lt;&gt;"",IF(Schülerdaten!G842="LOC.ID",CONCATENATE("LOC.",Schülerdaten!AU$5),Schülerdaten!G842),""),""),"")</f>
        <v/>
      </c>
      <c r="F839" s="146" t="str">
        <f>IF(A839&lt;&gt;"",IF(Schülerdaten!H842&lt;&gt;"",Schülerdaten!H842,""),"")</f>
        <v/>
      </c>
      <c r="G839" s="146" t="str">
        <f>IF(AND(A839&lt;&gt;"",Schülerdaten!AC842&lt;&gt;""),IF(Schülerdaten!AC842=TRUE,INDEX(codesex,MATCH(Schülerdaten!I842,libsex,0)),Schülerdaten!I842),"")</f>
        <v/>
      </c>
      <c r="H839" s="147" t="str">
        <f>IF(A839&lt;&gt;"",IF(Schülerdaten!J842&lt;&gt;"",Schülerdaten!J842,""),"")</f>
        <v/>
      </c>
      <c r="I839" s="148" t="str">
        <f>IF(AND(A839&lt;&gt;"",Schülerdaten!AE842&lt;&gt;""),IF(Schülerdaten!AE842=TRUE,INDEX(codenat,MATCH(Schülerdaten!K842,libnat,0)),Schülerdaten!K842),"")</f>
        <v/>
      </c>
      <c r="J839" s="148" t="str">
        <f>IF(AND(A839&lt;&gt;"",Schülerdaten!AF842&lt;&gt;""),IF(Schülerdaten!AF842=TRUE,INDEX(codelangue,MATCH(Schülerdaten!L842,liblangue,0)),Schülerdaten!L842),"")</f>
        <v/>
      </c>
      <c r="K839" s="148" t="str">
        <f>IF(AND(A839&lt;&gt;"",Schülerdaten!AH842&lt;&gt;""),IF(Schülerdaten!AH842=TRUE,IF(INDEX(codegem,MATCH(Schülerdaten!M842,libgem,0))&lt;8000,INDEX(codegem,MATCH(Schülerdaten!M842,libgem,0)),""),Schülerdaten!M842),"")</f>
        <v/>
      </c>
      <c r="L839" s="148" t="str">
        <f>IF(AND(A839&lt;&gt;"",Schülerdaten!AH842&lt;&gt;""),IF(Schülerdaten!AH842=TRUE,INDEX(codegemhist,MATCH(Schülerdaten!M842,libgem,0)),""),"")</f>
        <v/>
      </c>
      <c r="M839" s="148" t="str">
        <f>IF(AND(A839&lt;&gt;"",Schülerdaten!AH842&lt;&gt;""),IF(Schülerdaten!AH842=TRUE,IF(INDEX(codegem,MATCH(Schülerdaten!M842,libgem,0))&gt;=8000,INDEX(codegem,MATCH(Schülerdaten!M842,libgem,0)),""),Schülerdaten!M842),"")</f>
        <v/>
      </c>
      <c r="N839" s="148" t="str">
        <f>IF(AND(A839&lt;&gt;"",Schülerdaten!AI842&lt;&gt;""),IF(Schülerdaten!AI842=TRUE,INDEX(codeschart,MATCH(Schülerdaten!N842,libschart,0)),Schülerdaten!N842),"")</f>
        <v/>
      </c>
      <c r="O839" s="148" t="str">
        <f>IF(AND(A839&lt;&gt;"",Schülerdaten!O842&lt;&gt;""),Schülerdaten!O842,"")</f>
        <v/>
      </c>
      <c r="P839" s="148" t="str">
        <f>IF(AND(A839&lt;&gt;"",Schülerdaten!AK842&lt;&gt;""),IF(Schülerdaten!AK842=TRUE,INDEX(codeform,MATCH(Schülerdaten!P842,libform,0)),Schülerdaten!P842),"")</f>
        <v/>
      </c>
      <c r="Q839" s="148" t="str">
        <f>IF(AND(A839&lt;&gt;"",Schülerdaten!AL842&lt;&gt;""),IF(Schülerdaten!AL842=TRUE,INDEX(codespe,MATCH(Schülerdaten!Q842,libspe,0)),Schülerdaten!Q842),"")</f>
        <v/>
      </c>
      <c r="R839" s="148" t="str">
        <f>IF(AND(A839&lt;&gt;"",OR(Schülerdaten!AM842&lt;&gt;"",Schülerdaten!AT842=FALSE)),IF(Schülerdaten!AM842=TRUE,INDEX(codemp1,MATCH(Schülerdaten!R842,libmp1,0)),IF(Schülerdaten!AT842=FALSE,0,Schülerdaten!R842)),"")</f>
        <v/>
      </c>
      <c r="S839" s="148" t="str">
        <f t="shared" si="40"/>
        <v/>
      </c>
      <c r="T839" s="148" t="str">
        <f t="shared" si="41"/>
        <v/>
      </c>
      <c r="U839" s="148" t="str">
        <f>IF(AND(A839&lt;&gt;"",Schülerdaten!S842&lt;&gt;""),Schülerdaten!S842,"")</f>
        <v/>
      </c>
      <c r="V839" s="148" t="str">
        <f>IF(AND(A839&lt;&gt;"",Schülerdaten!T842&lt;&gt;""),Schülerdaten!T842,"")</f>
        <v/>
      </c>
      <c r="W839" s="148" t="str">
        <f>IF(AND(A839&lt;&gt;"",Schülerdaten!U842&lt;&gt;""),Schülerdaten!U842,"")</f>
        <v/>
      </c>
      <c r="X839" s="148" t="str">
        <f>IF(AND(A839&lt;&gt;"",Schülerdaten!V842&lt;&gt;""),Schülerdaten!V842,"")</f>
        <v/>
      </c>
      <c r="Y839" s="148" t="str">
        <f>IF(AND(A839&lt;&gt;"",Schülerdaten!W842&lt;&gt;""),Schülerdaten!W842,"")</f>
        <v/>
      </c>
      <c r="Z839" s="148" t="str">
        <f>IF(AND(A839&lt;&gt;"",Schülerdaten!X842&lt;&gt;""),Schülerdaten!X842,"")</f>
        <v/>
      </c>
    </row>
    <row r="840" spans="1:26" x14ac:dyDescent="0.2">
      <c r="A840" s="146" t="str">
        <f>IF(OR(Schülerdaten!$C843&lt;&gt;""),Schülerdaten!A843,"")</f>
        <v/>
      </c>
      <c r="B840" s="146" t="str">
        <f>IF(A840&lt;&gt;"",Schülerdaten!B843,"")</f>
        <v/>
      </c>
      <c r="C840" s="146" t="str">
        <f>IF(AND(A840&lt;&gt;"",Schülerdaten!F843&lt;&gt;""),IF(INDEX(codeclint,MATCH(Schülerdaten!F843,libclint,0))&lt;&gt;"",INDEX(codeclint,MATCH(Schülerdaten!F843,libclint,0)),""),"")</f>
        <v/>
      </c>
      <c r="D840" s="146" t="str">
        <f t="shared" si="39"/>
        <v/>
      </c>
      <c r="E840" s="146" t="str">
        <f>IF(A840&lt;&gt;"",IF(Schülerdaten!G843&lt;&gt;"",IF(Schülerdaten!AB843&lt;&gt;"",IF(Schülerdaten!G843="LOC.ID",CONCATENATE("LOC.",Schülerdaten!AU$5),Schülerdaten!G843),""),""),"")</f>
        <v/>
      </c>
      <c r="F840" s="146" t="str">
        <f>IF(A840&lt;&gt;"",IF(Schülerdaten!H843&lt;&gt;"",Schülerdaten!H843,""),"")</f>
        <v/>
      </c>
      <c r="G840" s="146" t="str">
        <f>IF(AND(A840&lt;&gt;"",Schülerdaten!AC843&lt;&gt;""),IF(Schülerdaten!AC843=TRUE,INDEX(codesex,MATCH(Schülerdaten!I843,libsex,0)),Schülerdaten!I843),"")</f>
        <v/>
      </c>
      <c r="H840" s="147" t="str">
        <f>IF(A840&lt;&gt;"",IF(Schülerdaten!J843&lt;&gt;"",Schülerdaten!J843,""),"")</f>
        <v/>
      </c>
      <c r="I840" s="148" t="str">
        <f>IF(AND(A840&lt;&gt;"",Schülerdaten!AE843&lt;&gt;""),IF(Schülerdaten!AE843=TRUE,INDEX(codenat,MATCH(Schülerdaten!K843,libnat,0)),Schülerdaten!K843),"")</f>
        <v/>
      </c>
      <c r="J840" s="148" t="str">
        <f>IF(AND(A840&lt;&gt;"",Schülerdaten!AF843&lt;&gt;""),IF(Schülerdaten!AF843=TRUE,INDEX(codelangue,MATCH(Schülerdaten!L843,liblangue,0)),Schülerdaten!L843),"")</f>
        <v/>
      </c>
      <c r="K840" s="148" t="str">
        <f>IF(AND(A840&lt;&gt;"",Schülerdaten!AH843&lt;&gt;""),IF(Schülerdaten!AH843=TRUE,IF(INDEX(codegem,MATCH(Schülerdaten!M843,libgem,0))&lt;8000,INDEX(codegem,MATCH(Schülerdaten!M843,libgem,0)),""),Schülerdaten!M843),"")</f>
        <v/>
      </c>
      <c r="L840" s="148" t="str">
        <f>IF(AND(A840&lt;&gt;"",Schülerdaten!AH843&lt;&gt;""),IF(Schülerdaten!AH843=TRUE,INDEX(codegemhist,MATCH(Schülerdaten!M843,libgem,0)),""),"")</f>
        <v/>
      </c>
      <c r="M840" s="148" t="str">
        <f>IF(AND(A840&lt;&gt;"",Schülerdaten!AH843&lt;&gt;""),IF(Schülerdaten!AH843=TRUE,IF(INDEX(codegem,MATCH(Schülerdaten!M843,libgem,0))&gt;=8000,INDEX(codegem,MATCH(Schülerdaten!M843,libgem,0)),""),Schülerdaten!M843),"")</f>
        <v/>
      </c>
      <c r="N840" s="148" t="str">
        <f>IF(AND(A840&lt;&gt;"",Schülerdaten!AI843&lt;&gt;""),IF(Schülerdaten!AI843=TRUE,INDEX(codeschart,MATCH(Schülerdaten!N843,libschart,0)),Schülerdaten!N843),"")</f>
        <v/>
      </c>
      <c r="O840" s="148" t="str">
        <f>IF(AND(A840&lt;&gt;"",Schülerdaten!O843&lt;&gt;""),Schülerdaten!O843,"")</f>
        <v/>
      </c>
      <c r="P840" s="148" t="str">
        <f>IF(AND(A840&lt;&gt;"",Schülerdaten!AK843&lt;&gt;""),IF(Schülerdaten!AK843=TRUE,INDEX(codeform,MATCH(Schülerdaten!P843,libform,0)),Schülerdaten!P843),"")</f>
        <v/>
      </c>
      <c r="Q840" s="148" t="str">
        <f>IF(AND(A840&lt;&gt;"",Schülerdaten!AL843&lt;&gt;""),IF(Schülerdaten!AL843=TRUE,INDEX(codespe,MATCH(Schülerdaten!Q843,libspe,0)),Schülerdaten!Q843),"")</f>
        <v/>
      </c>
      <c r="R840" s="148" t="str">
        <f>IF(AND(A840&lt;&gt;"",OR(Schülerdaten!AM843&lt;&gt;"",Schülerdaten!AT843=FALSE)),IF(Schülerdaten!AM843=TRUE,INDEX(codemp1,MATCH(Schülerdaten!R843,libmp1,0)),IF(Schülerdaten!AT843=FALSE,0,Schülerdaten!R843)),"")</f>
        <v/>
      </c>
      <c r="S840" s="148" t="str">
        <f t="shared" si="40"/>
        <v/>
      </c>
      <c r="T840" s="148" t="str">
        <f t="shared" si="41"/>
        <v/>
      </c>
      <c r="U840" s="148" t="str">
        <f>IF(AND(A840&lt;&gt;"",Schülerdaten!S843&lt;&gt;""),Schülerdaten!S843,"")</f>
        <v/>
      </c>
      <c r="V840" s="148" t="str">
        <f>IF(AND(A840&lt;&gt;"",Schülerdaten!T843&lt;&gt;""),Schülerdaten!T843,"")</f>
        <v/>
      </c>
      <c r="W840" s="148" t="str">
        <f>IF(AND(A840&lt;&gt;"",Schülerdaten!U843&lt;&gt;""),Schülerdaten!U843,"")</f>
        <v/>
      </c>
      <c r="X840" s="148" t="str">
        <f>IF(AND(A840&lt;&gt;"",Schülerdaten!V843&lt;&gt;""),Schülerdaten!V843,"")</f>
        <v/>
      </c>
      <c r="Y840" s="148" t="str">
        <f>IF(AND(A840&lt;&gt;"",Schülerdaten!W843&lt;&gt;""),Schülerdaten!W843,"")</f>
        <v/>
      </c>
      <c r="Z840" s="148" t="str">
        <f>IF(AND(A840&lt;&gt;"",Schülerdaten!X843&lt;&gt;""),Schülerdaten!X843,"")</f>
        <v/>
      </c>
    </row>
    <row r="841" spans="1:26" x14ac:dyDescent="0.2">
      <c r="A841" s="146" t="str">
        <f>IF(OR(Schülerdaten!$C844&lt;&gt;""),Schülerdaten!A844,"")</f>
        <v/>
      </c>
      <c r="B841" s="146" t="str">
        <f>IF(A841&lt;&gt;"",Schülerdaten!B844,"")</f>
        <v/>
      </c>
      <c r="C841" s="146" t="str">
        <f>IF(AND(A841&lt;&gt;"",Schülerdaten!F844&lt;&gt;""),IF(INDEX(codeclint,MATCH(Schülerdaten!F844,libclint,0))&lt;&gt;"",INDEX(codeclint,MATCH(Schülerdaten!F844,libclint,0)),""),"")</f>
        <v/>
      </c>
      <c r="D841" s="146" t="str">
        <f t="shared" si="39"/>
        <v/>
      </c>
      <c r="E841" s="146" t="str">
        <f>IF(A841&lt;&gt;"",IF(Schülerdaten!G844&lt;&gt;"",IF(Schülerdaten!AB844&lt;&gt;"",IF(Schülerdaten!G844="LOC.ID",CONCATENATE("LOC.",Schülerdaten!AU$5),Schülerdaten!G844),""),""),"")</f>
        <v/>
      </c>
      <c r="F841" s="146" t="str">
        <f>IF(A841&lt;&gt;"",IF(Schülerdaten!H844&lt;&gt;"",Schülerdaten!H844,""),"")</f>
        <v/>
      </c>
      <c r="G841" s="146" t="str">
        <f>IF(AND(A841&lt;&gt;"",Schülerdaten!AC844&lt;&gt;""),IF(Schülerdaten!AC844=TRUE,INDEX(codesex,MATCH(Schülerdaten!I844,libsex,0)),Schülerdaten!I844),"")</f>
        <v/>
      </c>
      <c r="H841" s="147" t="str">
        <f>IF(A841&lt;&gt;"",IF(Schülerdaten!J844&lt;&gt;"",Schülerdaten!J844,""),"")</f>
        <v/>
      </c>
      <c r="I841" s="148" t="str">
        <f>IF(AND(A841&lt;&gt;"",Schülerdaten!AE844&lt;&gt;""),IF(Schülerdaten!AE844=TRUE,INDEX(codenat,MATCH(Schülerdaten!K844,libnat,0)),Schülerdaten!K844),"")</f>
        <v/>
      </c>
      <c r="J841" s="148" t="str">
        <f>IF(AND(A841&lt;&gt;"",Schülerdaten!AF844&lt;&gt;""),IF(Schülerdaten!AF844=TRUE,INDEX(codelangue,MATCH(Schülerdaten!L844,liblangue,0)),Schülerdaten!L844),"")</f>
        <v/>
      </c>
      <c r="K841" s="148" t="str">
        <f>IF(AND(A841&lt;&gt;"",Schülerdaten!AH844&lt;&gt;""),IF(Schülerdaten!AH844=TRUE,IF(INDEX(codegem,MATCH(Schülerdaten!M844,libgem,0))&lt;8000,INDEX(codegem,MATCH(Schülerdaten!M844,libgem,0)),""),Schülerdaten!M844),"")</f>
        <v/>
      </c>
      <c r="L841" s="148" t="str">
        <f>IF(AND(A841&lt;&gt;"",Schülerdaten!AH844&lt;&gt;""),IF(Schülerdaten!AH844=TRUE,INDEX(codegemhist,MATCH(Schülerdaten!M844,libgem,0)),""),"")</f>
        <v/>
      </c>
      <c r="M841" s="148" t="str">
        <f>IF(AND(A841&lt;&gt;"",Schülerdaten!AH844&lt;&gt;""),IF(Schülerdaten!AH844=TRUE,IF(INDEX(codegem,MATCH(Schülerdaten!M844,libgem,0))&gt;=8000,INDEX(codegem,MATCH(Schülerdaten!M844,libgem,0)),""),Schülerdaten!M844),"")</f>
        <v/>
      </c>
      <c r="N841" s="148" t="str">
        <f>IF(AND(A841&lt;&gt;"",Schülerdaten!AI844&lt;&gt;""),IF(Schülerdaten!AI844=TRUE,INDEX(codeschart,MATCH(Schülerdaten!N844,libschart,0)),Schülerdaten!N844),"")</f>
        <v/>
      </c>
      <c r="O841" s="148" t="str">
        <f>IF(AND(A841&lt;&gt;"",Schülerdaten!O844&lt;&gt;""),Schülerdaten!O844,"")</f>
        <v/>
      </c>
      <c r="P841" s="148" t="str">
        <f>IF(AND(A841&lt;&gt;"",Schülerdaten!AK844&lt;&gt;""),IF(Schülerdaten!AK844=TRUE,INDEX(codeform,MATCH(Schülerdaten!P844,libform,0)),Schülerdaten!P844),"")</f>
        <v/>
      </c>
      <c r="Q841" s="148" t="str">
        <f>IF(AND(A841&lt;&gt;"",Schülerdaten!AL844&lt;&gt;""),IF(Schülerdaten!AL844=TRUE,INDEX(codespe,MATCH(Schülerdaten!Q844,libspe,0)),Schülerdaten!Q844),"")</f>
        <v/>
      </c>
      <c r="R841" s="148" t="str">
        <f>IF(AND(A841&lt;&gt;"",OR(Schülerdaten!AM844&lt;&gt;"",Schülerdaten!AT844=FALSE)),IF(Schülerdaten!AM844=TRUE,INDEX(codemp1,MATCH(Schülerdaten!R844,libmp1,0)),IF(Schülerdaten!AT844=FALSE,0,Schülerdaten!R844)),"")</f>
        <v/>
      </c>
      <c r="S841" s="148" t="str">
        <f t="shared" si="40"/>
        <v/>
      </c>
      <c r="T841" s="148" t="str">
        <f t="shared" si="41"/>
        <v/>
      </c>
      <c r="U841" s="148" t="str">
        <f>IF(AND(A841&lt;&gt;"",Schülerdaten!S844&lt;&gt;""),Schülerdaten!S844,"")</f>
        <v/>
      </c>
      <c r="V841" s="148" t="str">
        <f>IF(AND(A841&lt;&gt;"",Schülerdaten!T844&lt;&gt;""),Schülerdaten!T844,"")</f>
        <v/>
      </c>
      <c r="W841" s="148" t="str">
        <f>IF(AND(A841&lt;&gt;"",Schülerdaten!U844&lt;&gt;""),Schülerdaten!U844,"")</f>
        <v/>
      </c>
      <c r="X841" s="148" t="str">
        <f>IF(AND(A841&lt;&gt;"",Schülerdaten!V844&lt;&gt;""),Schülerdaten!V844,"")</f>
        <v/>
      </c>
      <c r="Y841" s="148" t="str">
        <f>IF(AND(A841&lt;&gt;"",Schülerdaten!W844&lt;&gt;""),Schülerdaten!W844,"")</f>
        <v/>
      </c>
      <c r="Z841" s="148" t="str">
        <f>IF(AND(A841&lt;&gt;"",Schülerdaten!X844&lt;&gt;""),Schülerdaten!X844,"")</f>
        <v/>
      </c>
    </row>
    <row r="842" spans="1:26" x14ac:dyDescent="0.2">
      <c r="A842" s="146" t="str">
        <f>IF(OR(Schülerdaten!$C845&lt;&gt;""),Schülerdaten!A845,"")</f>
        <v/>
      </c>
      <c r="B842" s="146" t="str">
        <f>IF(A842&lt;&gt;"",Schülerdaten!B845,"")</f>
        <v/>
      </c>
      <c r="C842" s="146" t="str">
        <f>IF(AND(A842&lt;&gt;"",Schülerdaten!F845&lt;&gt;""),IF(INDEX(codeclint,MATCH(Schülerdaten!F845,libclint,0))&lt;&gt;"",INDEX(codeclint,MATCH(Schülerdaten!F845,libclint,0)),""),"")</f>
        <v/>
      </c>
      <c r="D842" s="146" t="str">
        <f t="shared" si="39"/>
        <v/>
      </c>
      <c r="E842" s="146" t="str">
        <f>IF(A842&lt;&gt;"",IF(Schülerdaten!G845&lt;&gt;"",IF(Schülerdaten!AB845&lt;&gt;"",IF(Schülerdaten!G845="LOC.ID",CONCATENATE("LOC.",Schülerdaten!AU$5),Schülerdaten!G845),""),""),"")</f>
        <v/>
      </c>
      <c r="F842" s="146" t="str">
        <f>IF(A842&lt;&gt;"",IF(Schülerdaten!H845&lt;&gt;"",Schülerdaten!H845,""),"")</f>
        <v/>
      </c>
      <c r="G842" s="146" t="str">
        <f>IF(AND(A842&lt;&gt;"",Schülerdaten!AC845&lt;&gt;""),IF(Schülerdaten!AC845=TRUE,INDEX(codesex,MATCH(Schülerdaten!I845,libsex,0)),Schülerdaten!I845),"")</f>
        <v/>
      </c>
      <c r="H842" s="147" t="str">
        <f>IF(A842&lt;&gt;"",IF(Schülerdaten!J845&lt;&gt;"",Schülerdaten!J845,""),"")</f>
        <v/>
      </c>
      <c r="I842" s="148" t="str">
        <f>IF(AND(A842&lt;&gt;"",Schülerdaten!AE845&lt;&gt;""),IF(Schülerdaten!AE845=TRUE,INDEX(codenat,MATCH(Schülerdaten!K845,libnat,0)),Schülerdaten!K845),"")</f>
        <v/>
      </c>
      <c r="J842" s="148" t="str">
        <f>IF(AND(A842&lt;&gt;"",Schülerdaten!AF845&lt;&gt;""),IF(Schülerdaten!AF845=TRUE,INDEX(codelangue,MATCH(Schülerdaten!L845,liblangue,0)),Schülerdaten!L845),"")</f>
        <v/>
      </c>
      <c r="K842" s="148" t="str">
        <f>IF(AND(A842&lt;&gt;"",Schülerdaten!AH845&lt;&gt;""),IF(Schülerdaten!AH845=TRUE,IF(INDEX(codegem,MATCH(Schülerdaten!M845,libgem,0))&lt;8000,INDEX(codegem,MATCH(Schülerdaten!M845,libgem,0)),""),Schülerdaten!M845),"")</f>
        <v/>
      </c>
      <c r="L842" s="148" t="str">
        <f>IF(AND(A842&lt;&gt;"",Schülerdaten!AH845&lt;&gt;""),IF(Schülerdaten!AH845=TRUE,INDEX(codegemhist,MATCH(Schülerdaten!M845,libgem,0)),""),"")</f>
        <v/>
      </c>
      <c r="M842" s="148" t="str">
        <f>IF(AND(A842&lt;&gt;"",Schülerdaten!AH845&lt;&gt;""),IF(Schülerdaten!AH845=TRUE,IF(INDEX(codegem,MATCH(Schülerdaten!M845,libgem,0))&gt;=8000,INDEX(codegem,MATCH(Schülerdaten!M845,libgem,0)),""),Schülerdaten!M845),"")</f>
        <v/>
      </c>
      <c r="N842" s="148" t="str">
        <f>IF(AND(A842&lt;&gt;"",Schülerdaten!AI845&lt;&gt;""),IF(Schülerdaten!AI845=TRUE,INDEX(codeschart,MATCH(Schülerdaten!N845,libschart,0)),Schülerdaten!N845),"")</f>
        <v/>
      </c>
      <c r="O842" s="148" t="str">
        <f>IF(AND(A842&lt;&gt;"",Schülerdaten!O845&lt;&gt;""),Schülerdaten!O845,"")</f>
        <v/>
      </c>
      <c r="P842" s="148" t="str">
        <f>IF(AND(A842&lt;&gt;"",Schülerdaten!AK845&lt;&gt;""),IF(Schülerdaten!AK845=TRUE,INDEX(codeform,MATCH(Schülerdaten!P845,libform,0)),Schülerdaten!P845),"")</f>
        <v/>
      </c>
      <c r="Q842" s="148" t="str">
        <f>IF(AND(A842&lt;&gt;"",Schülerdaten!AL845&lt;&gt;""),IF(Schülerdaten!AL845=TRUE,INDEX(codespe,MATCH(Schülerdaten!Q845,libspe,0)),Schülerdaten!Q845),"")</f>
        <v/>
      </c>
      <c r="R842" s="148" t="str">
        <f>IF(AND(A842&lt;&gt;"",OR(Schülerdaten!AM845&lt;&gt;"",Schülerdaten!AT845=FALSE)),IF(Schülerdaten!AM845=TRUE,INDEX(codemp1,MATCH(Schülerdaten!R845,libmp1,0)),IF(Schülerdaten!AT845=FALSE,0,Schülerdaten!R845)),"")</f>
        <v/>
      </c>
      <c r="S842" s="148" t="str">
        <f t="shared" si="40"/>
        <v/>
      </c>
      <c r="T842" s="148" t="str">
        <f t="shared" si="41"/>
        <v/>
      </c>
      <c r="U842" s="148" t="str">
        <f>IF(AND(A842&lt;&gt;"",Schülerdaten!S845&lt;&gt;""),Schülerdaten!S845,"")</f>
        <v/>
      </c>
      <c r="V842" s="148" t="str">
        <f>IF(AND(A842&lt;&gt;"",Schülerdaten!T845&lt;&gt;""),Schülerdaten!T845,"")</f>
        <v/>
      </c>
      <c r="W842" s="148" t="str">
        <f>IF(AND(A842&lt;&gt;"",Schülerdaten!U845&lt;&gt;""),Schülerdaten!U845,"")</f>
        <v/>
      </c>
      <c r="X842" s="148" t="str">
        <f>IF(AND(A842&lt;&gt;"",Schülerdaten!V845&lt;&gt;""),Schülerdaten!V845,"")</f>
        <v/>
      </c>
      <c r="Y842" s="148" t="str">
        <f>IF(AND(A842&lt;&gt;"",Schülerdaten!W845&lt;&gt;""),Schülerdaten!W845,"")</f>
        <v/>
      </c>
      <c r="Z842" s="148" t="str">
        <f>IF(AND(A842&lt;&gt;"",Schülerdaten!X845&lt;&gt;""),Schülerdaten!X845,"")</f>
        <v/>
      </c>
    </row>
    <row r="843" spans="1:26" x14ac:dyDescent="0.2">
      <c r="A843" s="146" t="str">
        <f>IF(OR(Schülerdaten!$C846&lt;&gt;""),Schülerdaten!A846,"")</f>
        <v/>
      </c>
      <c r="B843" s="146" t="str">
        <f>IF(A843&lt;&gt;"",Schülerdaten!B846,"")</f>
        <v/>
      </c>
      <c r="C843" s="146" t="str">
        <f>IF(AND(A843&lt;&gt;"",Schülerdaten!F846&lt;&gt;""),IF(INDEX(codeclint,MATCH(Schülerdaten!F846,libclint,0))&lt;&gt;"",INDEX(codeclint,MATCH(Schülerdaten!F846,libclint,0)),""),"")</f>
        <v/>
      </c>
      <c r="D843" s="146" t="str">
        <f t="shared" si="39"/>
        <v/>
      </c>
      <c r="E843" s="146" t="str">
        <f>IF(A843&lt;&gt;"",IF(Schülerdaten!G846&lt;&gt;"",IF(Schülerdaten!AB846&lt;&gt;"",IF(Schülerdaten!G846="LOC.ID",CONCATENATE("LOC.",Schülerdaten!AU$5),Schülerdaten!G846),""),""),"")</f>
        <v/>
      </c>
      <c r="F843" s="146" t="str">
        <f>IF(A843&lt;&gt;"",IF(Schülerdaten!H846&lt;&gt;"",Schülerdaten!H846,""),"")</f>
        <v/>
      </c>
      <c r="G843" s="146" t="str">
        <f>IF(AND(A843&lt;&gt;"",Schülerdaten!AC846&lt;&gt;""),IF(Schülerdaten!AC846=TRUE,INDEX(codesex,MATCH(Schülerdaten!I846,libsex,0)),Schülerdaten!I846),"")</f>
        <v/>
      </c>
      <c r="H843" s="147" t="str">
        <f>IF(A843&lt;&gt;"",IF(Schülerdaten!J846&lt;&gt;"",Schülerdaten!J846,""),"")</f>
        <v/>
      </c>
      <c r="I843" s="148" t="str">
        <f>IF(AND(A843&lt;&gt;"",Schülerdaten!AE846&lt;&gt;""),IF(Schülerdaten!AE846=TRUE,INDEX(codenat,MATCH(Schülerdaten!K846,libnat,0)),Schülerdaten!K846),"")</f>
        <v/>
      </c>
      <c r="J843" s="148" t="str">
        <f>IF(AND(A843&lt;&gt;"",Schülerdaten!AF846&lt;&gt;""),IF(Schülerdaten!AF846=TRUE,INDEX(codelangue,MATCH(Schülerdaten!L846,liblangue,0)),Schülerdaten!L846),"")</f>
        <v/>
      </c>
      <c r="K843" s="148" t="str">
        <f>IF(AND(A843&lt;&gt;"",Schülerdaten!AH846&lt;&gt;""),IF(Schülerdaten!AH846=TRUE,IF(INDEX(codegem,MATCH(Schülerdaten!M846,libgem,0))&lt;8000,INDEX(codegem,MATCH(Schülerdaten!M846,libgem,0)),""),Schülerdaten!M846),"")</f>
        <v/>
      </c>
      <c r="L843" s="148" t="str">
        <f>IF(AND(A843&lt;&gt;"",Schülerdaten!AH846&lt;&gt;""),IF(Schülerdaten!AH846=TRUE,INDEX(codegemhist,MATCH(Schülerdaten!M846,libgem,0)),""),"")</f>
        <v/>
      </c>
      <c r="M843" s="148" t="str">
        <f>IF(AND(A843&lt;&gt;"",Schülerdaten!AH846&lt;&gt;""),IF(Schülerdaten!AH846=TRUE,IF(INDEX(codegem,MATCH(Schülerdaten!M846,libgem,0))&gt;=8000,INDEX(codegem,MATCH(Schülerdaten!M846,libgem,0)),""),Schülerdaten!M846),"")</f>
        <v/>
      </c>
      <c r="N843" s="148" t="str">
        <f>IF(AND(A843&lt;&gt;"",Schülerdaten!AI846&lt;&gt;""),IF(Schülerdaten!AI846=TRUE,INDEX(codeschart,MATCH(Schülerdaten!N846,libschart,0)),Schülerdaten!N846),"")</f>
        <v/>
      </c>
      <c r="O843" s="148" t="str">
        <f>IF(AND(A843&lt;&gt;"",Schülerdaten!O846&lt;&gt;""),Schülerdaten!O846,"")</f>
        <v/>
      </c>
      <c r="P843" s="148" t="str">
        <f>IF(AND(A843&lt;&gt;"",Schülerdaten!AK846&lt;&gt;""),IF(Schülerdaten!AK846=TRUE,INDEX(codeform,MATCH(Schülerdaten!P846,libform,0)),Schülerdaten!P846),"")</f>
        <v/>
      </c>
      <c r="Q843" s="148" t="str">
        <f>IF(AND(A843&lt;&gt;"",Schülerdaten!AL846&lt;&gt;""),IF(Schülerdaten!AL846=TRUE,INDEX(codespe,MATCH(Schülerdaten!Q846,libspe,0)),Schülerdaten!Q846),"")</f>
        <v/>
      </c>
      <c r="R843" s="148" t="str">
        <f>IF(AND(A843&lt;&gt;"",OR(Schülerdaten!AM846&lt;&gt;"",Schülerdaten!AT846=FALSE)),IF(Schülerdaten!AM846=TRUE,INDEX(codemp1,MATCH(Schülerdaten!R846,libmp1,0)),IF(Schülerdaten!AT846=FALSE,0,Schülerdaten!R846)),"")</f>
        <v/>
      </c>
      <c r="S843" s="148" t="str">
        <f t="shared" si="40"/>
        <v/>
      </c>
      <c r="T843" s="148" t="str">
        <f t="shared" si="41"/>
        <v/>
      </c>
      <c r="U843" s="148" t="str">
        <f>IF(AND(A843&lt;&gt;"",Schülerdaten!S846&lt;&gt;""),Schülerdaten!S846,"")</f>
        <v/>
      </c>
      <c r="V843" s="148" t="str">
        <f>IF(AND(A843&lt;&gt;"",Schülerdaten!T846&lt;&gt;""),Schülerdaten!T846,"")</f>
        <v/>
      </c>
      <c r="W843" s="148" t="str">
        <f>IF(AND(A843&lt;&gt;"",Schülerdaten!U846&lt;&gt;""),Schülerdaten!U846,"")</f>
        <v/>
      </c>
      <c r="X843" s="148" t="str">
        <f>IF(AND(A843&lt;&gt;"",Schülerdaten!V846&lt;&gt;""),Schülerdaten!V846,"")</f>
        <v/>
      </c>
      <c r="Y843" s="148" t="str">
        <f>IF(AND(A843&lt;&gt;"",Schülerdaten!W846&lt;&gt;""),Schülerdaten!W846,"")</f>
        <v/>
      </c>
      <c r="Z843" s="148" t="str">
        <f>IF(AND(A843&lt;&gt;"",Schülerdaten!X846&lt;&gt;""),Schülerdaten!X846,"")</f>
        <v/>
      </c>
    </row>
    <row r="844" spans="1:26" x14ac:dyDescent="0.2">
      <c r="A844" s="146" t="str">
        <f>IF(OR(Schülerdaten!$C847&lt;&gt;""),Schülerdaten!A847,"")</f>
        <v/>
      </c>
      <c r="B844" s="146" t="str">
        <f>IF(A844&lt;&gt;"",Schülerdaten!B847,"")</f>
        <v/>
      </c>
      <c r="C844" s="146" t="str">
        <f>IF(AND(A844&lt;&gt;"",Schülerdaten!F847&lt;&gt;""),IF(INDEX(codeclint,MATCH(Schülerdaten!F847,libclint,0))&lt;&gt;"",INDEX(codeclint,MATCH(Schülerdaten!F847,libclint,0)),""),"")</f>
        <v/>
      </c>
      <c r="D844" s="146" t="str">
        <f t="shared" si="39"/>
        <v/>
      </c>
      <c r="E844" s="146" t="str">
        <f>IF(A844&lt;&gt;"",IF(Schülerdaten!G847&lt;&gt;"",IF(Schülerdaten!AB847&lt;&gt;"",IF(Schülerdaten!G847="LOC.ID",CONCATENATE("LOC.",Schülerdaten!AU$5),Schülerdaten!G847),""),""),"")</f>
        <v/>
      </c>
      <c r="F844" s="146" t="str">
        <f>IF(A844&lt;&gt;"",IF(Schülerdaten!H847&lt;&gt;"",Schülerdaten!H847,""),"")</f>
        <v/>
      </c>
      <c r="G844" s="146" t="str">
        <f>IF(AND(A844&lt;&gt;"",Schülerdaten!AC847&lt;&gt;""),IF(Schülerdaten!AC847=TRUE,INDEX(codesex,MATCH(Schülerdaten!I847,libsex,0)),Schülerdaten!I847),"")</f>
        <v/>
      </c>
      <c r="H844" s="147" t="str">
        <f>IF(A844&lt;&gt;"",IF(Schülerdaten!J847&lt;&gt;"",Schülerdaten!J847,""),"")</f>
        <v/>
      </c>
      <c r="I844" s="148" t="str">
        <f>IF(AND(A844&lt;&gt;"",Schülerdaten!AE847&lt;&gt;""),IF(Schülerdaten!AE847=TRUE,INDEX(codenat,MATCH(Schülerdaten!K847,libnat,0)),Schülerdaten!K847),"")</f>
        <v/>
      </c>
      <c r="J844" s="148" t="str">
        <f>IF(AND(A844&lt;&gt;"",Schülerdaten!AF847&lt;&gt;""),IF(Schülerdaten!AF847=TRUE,INDEX(codelangue,MATCH(Schülerdaten!L847,liblangue,0)),Schülerdaten!L847),"")</f>
        <v/>
      </c>
      <c r="K844" s="148" t="str">
        <f>IF(AND(A844&lt;&gt;"",Schülerdaten!AH847&lt;&gt;""),IF(Schülerdaten!AH847=TRUE,IF(INDEX(codegem,MATCH(Schülerdaten!M847,libgem,0))&lt;8000,INDEX(codegem,MATCH(Schülerdaten!M847,libgem,0)),""),Schülerdaten!M847),"")</f>
        <v/>
      </c>
      <c r="L844" s="148" t="str">
        <f>IF(AND(A844&lt;&gt;"",Schülerdaten!AH847&lt;&gt;""),IF(Schülerdaten!AH847=TRUE,INDEX(codegemhist,MATCH(Schülerdaten!M847,libgem,0)),""),"")</f>
        <v/>
      </c>
      <c r="M844" s="148" t="str">
        <f>IF(AND(A844&lt;&gt;"",Schülerdaten!AH847&lt;&gt;""),IF(Schülerdaten!AH847=TRUE,IF(INDEX(codegem,MATCH(Schülerdaten!M847,libgem,0))&gt;=8000,INDEX(codegem,MATCH(Schülerdaten!M847,libgem,0)),""),Schülerdaten!M847),"")</f>
        <v/>
      </c>
      <c r="N844" s="148" t="str">
        <f>IF(AND(A844&lt;&gt;"",Schülerdaten!AI847&lt;&gt;""),IF(Schülerdaten!AI847=TRUE,INDEX(codeschart,MATCH(Schülerdaten!N847,libschart,0)),Schülerdaten!N847),"")</f>
        <v/>
      </c>
      <c r="O844" s="148" t="str">
        <f>IF(AND(A844&lt;&gt;"",Schülerdaten!O847&lt;&gt;""),Schülerdaten!O847,"")</f>
        <v/>
      </c>
      <c r="P844" s="148" t="str">
        <f>IF(AND(A844&lt;&gt;"",Schülerdaten!AK847&lt;&gt;""),IF(Schülerdaten!AK847=TRUE,INDEX(codeform,MATCH(Schülerdaten!P847,libform,0)),Schülerdaten!P847),"")</f>
        <v/>
      </c>
      <c r="Q844" s="148" t="str">
        <f>IF(AND(A844&lt;&gt;"",Schülerdaten!AL847&lt;&gt;""),IF(Schülerdaten!AL847=TRUE,INDEX(codespe,MATCH(Schülerdaten!Q847,libspe,0)),Schülerdaten!Q847),"")</f>
        <v/>
      </c>
      <c r="R844" s="148" t="str">
        <f>IF(AND(A844&lt;&gt;"",OR(Schülerdaten!AM847&lt;&gt;"",Schülerdaten!AT847=FALSE)),IF(Schülerdaten!AM847=TRUE,INDEX(codemp1,MATCH(Schülerdaten!R847,libmp1,0)),IF(Schülerdaten!AT847=FALSE,0,Schülerdaten!R847)),"")</f>
        <v/>
      </c>
      <c r="S844" s="148" t="str">
        <f t="shared" si="40"/>
        <v/>
      </c>
      <c r="T844" s="148" t="str">
        <f t="shared" si="41"/>
        <v/>
      </c>
      <c r="U844" s="148" t="str">
        <f>IF(AND(A844&lt;&gt;"",Schülerdaten!S847&lt;&gt;""),Schülerdaten!S847,"")</f>
        <v/>
      </c>
      <c r="V844" s="148" t="str">
        <f>IF(AND(A844&lt;&gt;"",Schülerdaten!T847&lt;&gt;""),Schülerdaten!T847,"")</f>
        <v/>
      </c>
      <c r="W844" s="148" t="str">
        <f>IF(AND(A844&lt;&gt;"",Schülerdaten!U847&lt;&gt;""),Schülerdaten!U847,"")</f>
        <v/>
      </c>
      <c r="X844" s="148" t="str">
        <f>IF(AND(A844&lt;&gt;"",Schülerdaten!V847&lt;&gt;""),Schülerdaten!V847,"")</f>
        <v/>
      </c>
      <c r="Y844" s="148" t="str">
        <f>IF(AND(A844&lt;&gt;"",Schülerdaten!W847&lt;&gt;""),Schülerdaten!W847,"")</f>
        <v/>
      </c>
      <c r="Z844" s="148" t="str">
        <f>IF(AND(A844&lt;&gt;"",Schülerdaten!X847&lt;&gt;""),Schülerdaten!X847,"")</f>
        <v/>
      </c>
    </row>
    <row r="845" spans="1:26" x14ac:dyDescent="0.2">
      <c r="A845" s="146" t="str">
        <f>IF(OR(Schülerdaten!$C848&lt;&gt;""),Schülerdaten!A848,"")</f>
        <v/>
      </c>
      <c r="B845" s="146" t="str">
        <f>IF(A845&lt;&gt;"",Schülerdaten!B848,"")</f>
        <v/>
      </c>
      <c r="C845" s="146" t="str">
        <f>IF(AND(A845&lt;&gt;"",Schülerdaten!F848&lt;&gt;""),IF(INDEX(codeclint,MATCH(Schülerdaten!F848,libclint,0))&lt;&gt;"",INDEX(codeclint,MATCH(Schülerdaten!F848,libclint,0)),""),"")</f>
        <v/>
      </c>
      <c r="D845" s="146" t="str">
        <f t="shared" si="39"/>
        <v/>
      </c>
      <c r="E845" s="146" t="str">
        <f>IF(A845&lt;&gt;"",IF(Schülerdaten!G848&lt;&gt;"",IF(Schülerdaten!AB848&lt;&gt;"",IF(Schülerdaten!G848="LOC.ID",CONCATENATE("LOC.",Schülerdaten!AU$5),Schülerdaten!G848),""),""),"")</f>
        <v/>
      </c>
      <c r="F845" s="146" t="str">
        <f>IF(A845&lt;&gt;"",IF(Schülerdaten!H848&lt;&gt;"",Schülerdaten!H848,""),"")</f>
        <v/>
      </c>
      <c r="G845" s="146" t="str">
        <f>IF(AND(A845&lt;&gt;"",Schülerdaten!AC848&lt;&gt;""),IF(Schülerdaten!AC848=TRUE,INDEX(codesex,MATCH(Schülerdaten!I848,libsex,0)),Schülerdaten!I848),"")</f>
        <v/>
      </c>
      <c r="H845" s="147" t="str">
        <f>IF(A845&lt;&gt;"",IF(Schülerdaten!J848&lt;&gt;"",Schülerdaten!J848,""),"")</f>
        <v/>
      </c>
      <c r="I845" s="148" t="str">
        <f>IF(AND(A845&lt;&gt;"",Schülerdaten!AE848&lt;&gt;""),IF(Schülerdaten!AE848=TRUE,INDEX(codenat,MATCH(Schülerdaten!K848,libnat,0)),Schülerdaten!K848),"")</f>
        <v/>
      </c>
      <c r="J845" s="148" t="str">
        <f>IF(AND(A845&lt;&gt;"",Schülerdaten!AF848&lt;&gt;""),IF(Schülerdaten!AF848=TRUE,INDEX(codelangue,MATCH(Schülerdaten!L848,liblangue,0)),Schülerdaten!L848),"")</f>
        <v/>
      </c>
      <c r="K845" s="148" t="str">
        <f>IF(AND(A845&lt;&gt;"",Schülerdaten!AH848&lt;&gt;""),IF(Schülerdaten!AH848=TRUE,IF(INDEX(codegem,MATCH(Schülerdaten!M848,libgem,0))&lt;8000,INDEX(codegem,MATCH(Schülerdaten!M848,libgem,0)),""),Schülerdaten!M848),"")</f>
        <v/>
      </c>
      <c r="L845" s="148" t="str">
        <f>IF(AND(A845&lt;&gt;"",Schülerdaten!AH848&lt;&gt;""),IF(Schülerdaten!AH848=TRUE,INDEX(codegemhist,MATCH(Schülerdaten!M848,libgem,0)),""),"")</f>
        <v/>
      </c>
      <c r="M845" s="148" t="str">
        <f>IF(AND(A845&lt;&gt;"",Schülerdaten!AH848&lt;&gt;""),IF(Schülerdaten!AH848=TRUE,IF(INDEX(codegem,MATCH(Schülerdaten!M848,libgem,0))&gt;=8000,INDEX(codegem,MATCH(Schülerdaten!M848,libgem,0)),""),Schülerdaten!M848),"")</f>
        <v/>
      </c>
      <c r="N845" s="148" t="str">
        <f>IF(AND(A845&lt;&gt;"",Schülerdaten!AI848&lt;&gt;""),IF(Schülerdaten!AI848=TRUE,INDEX(codeschart,MATCH(Schülerdaten!N848,libschart,0)),Schülerdaten!N848),"")</f>
        <v/>
      </c>
      <c r="O845" s="148" t="str">
        <f>IF(AND(A845&lt;&gt;"",Schülerdaten!O848&lt;&gt;""),Schülerdaten!O848,"")</f>
        <v/>
      </c>
      <c r="P845" s="148" t="str">
        <f>IF(AND(A845&lt;&gt;"",Schülerdaten!AK848&lt;&gt;""),IF(Schülerdaten!AK848=TRUE,INDEX(codeform,MATCH(Schülerdaten!P848,libform,0)),Schülerdaten!P848),"")</f>
        <v/>
      </c>
      <c r="Q845" s="148" t="str">
        <f>IF(AND(A845&lt;&gt;"",Schülerdaten!AL848&lt;&gt;""),IF(Schülerdaten!AL848=TRUE,INDEX(codespe,MATCH(Schülerdaten!Q848,libspe,0)),Schülerdaten!Q848),"")</f>
        <v/>
      </c>
      <c r="R845" s="148" t="str">
        <f>IF(AND(A845&lt;&gt;"",OR(Schülerdaten!AM848&lt;&gt;"",Schülerdaten!AT848=FALSE)),IF(Schülerdaten!AM848=TRUE,INDEX(codemp1,MATCH(Schülerdaten!R848,libmp1,0)),IF(Schülerdaten!AT848=FALSE,0,Schülerdaten!R848)),"")</f>
        <v/>
      </c>
      <c r="S845" s="148" t="str">
        <f t="shared" si="40"/>
        <v/>
      </c>
      <c r="T845" s="148" t="str">
        <f t="shared" si="41"/>
        <v/>
      </c>
      <c r="U845" s="148" t="str">
        <f>IF(AND(A845&lt;&gt;"",Schülerdaten!S848&lt;&gt;""),Schülerdaten!S848,"")</f>
        <v/>
      </c>
      <c r="V845" s="148" t="str">
        <f>IF(AND(A845&lt;&gt;"",Schülerdaten!T848&lt;&gt;""),Schülerdaten!T848,"")</f>
        <v/>
      </c>
      <c r="W845" s="148" t="str">
        <f>IF(AND(A845&lt;&gt;"",Schülerdaten!U848&lt;&gt;""),Schülerdaten!U848,"")</f>
        <v/>
      </c>
      <c r="X845" s="148" t="str">
        <f>IF(AND(A845&lt;&gt;"",Schülerdaten!V848&lt;&gt;""),Schülerdaten!V848,"")</f>
        <v/>
      </c>
      <c r="Y845" s="148" t="str">
        <f>IF(AND(A845&lt;&gt;"",Schülerdaten!W848&lt;&gt;""),Schülerdaten!W848,"")</f>
        <v/>
      </c>
      <c r="Z845" s="148" t="str">
        <f>IF(AND(A845&lt;&gt;"",Schülerdaten!X848&lt;&gt;""),Schülerdaten!X848,"")</f>
        <v/>
      </c>
    </row>
    <row r="846" spans="1:26" x14ac:dyDescent="0.2">
      <c r="A846" s="146" t="str">
        <f>IF(OR(Schülerdaten!$C849&lt;&gt;""),Schülerdaten!A849,"")</f>
        <v/>
      </c>
      <c r="B846" s="146" t="str">
        <f>IF(A846&lt;&gt;"",Schülerdaten!B849,"")</f>
        <v/>
      </c>
      <c r="C846" s="146" t="str">
        <f>IF(AND(A846&lt;&gt;"",Schülerdaten!F849&lt;&gt;""),IF(INDEX(codeclint,MATCH(Schülerdaten!F849,libclint,0))&lt;&gt;"",INDEX(codeclint,MATCH(Schülerdaten!F849,libclint,0)),""),"")</f>
        <v/>
      </c>
      <c r="D846" s="146" t="str">
        <f t="shared" si="39"/>
        <v/>
      </c>
      <c r="E846" s="146" t="str">
        <f>IF(A846&lt;&gt;"",IF(Schülerdaten!G849&lt;&gt;"",IF(Schülerdaten!AB849&lt;&gt;"",IF(Schülerdaten!G849="LOC.ID",CONCATENATE("LOC.",Schülerdaten!AU$5),Schülerdaten!G849),""),""),"")</f>
        <v/>
      </c>
      <c r="F846" s="146" t="str">
        <f>IF(A846&lt;&gt;"",IF(Schülerdaten!H849&lt;&gt;"",Schülerdaten!H849,""),"")</f>
        <v/>
      </c>
      <c r="G846" s="146" t="str">
        <f>IF(AND(A846&lt;&gt;"",Schülerdaten!AC849&lt;&gt;""),IF(Schülerdaten!AC849=TRUE,INDEX(codesex,MATCH(Schülerdaten!I849,libsex,0)),Schülerdaten!I849),"")</f>
        <v/>
      </c>
      <c r="H846" s="147" t="str">
        <f>IF(A846&lt;&gt;"",IF(Schülerdaten!J849&lt;&gt;"",Schülerdaten!J849,""),"")</f>
        <v/>
      </c>
      <c r="I846" s="148" t="str">
        <f>IF(AND(A846&lt;&gt;"",Schülerdaten!AE849&lt;&gt;""),IF(Schülerdaten!AE849=TRUE,INDEX(codenat,MATCH(Schülerdaten!K849,libnat,0)),Schülerdaten!K849),"")</f>
        <v/>
      </c>
      <c r="J846" s="148" t="str">
        <f>IF(AND(A846&lt;&gt;"",Schülerdaten!AF849&lt;&gt;""),IF(Schülerdaten!AF849=TRUE,INDEX(codelangue,MATCH(Schülerdaten!L849,liblangue,0)),Schülerdaten!L849),"")</f>
        <v/>
      </c>
      <c r="K846" s="148" t="str">
        <f>IF(AND(A846&lt;&gt;"",Schülerdaten!AH849&lt;&gt;""),IF(Schülerdaten!AH849=TRUE,IF(INDEX(codegem,MATCH(Schülerdaten!M849,libgem,0))&lt;8000,INDEX(codegem,MATCH(Schülerdaten!M849,libgem,0)),""),Schülerdaten!M849),"")</f>
        <v/>
      </c>
      <c r="L846" s="148" t="str">
        <f>IF(AND(A846&lt;&gt;"",Schülerdaten!AH849&lt;&gt;""),IF(Schülerdaten!AH849=TRUE,INDEX(codegemhist,MATCH(Schülerdaten!M849,libgem,0)),""),"")</f>
        <v/>
      </c>
      <c r="M846" s="148" t="str">
        <f>IF(AND(A846&lt;&gt;"",Schülerdaten!AH849&lt;&gt;""),IF(Schülerdaten!AH849=TRUE,IF(INDEX(codegem,MATCH(Schülerdaten!M849,libgem,0))&gt;=8000,INDEX(codegem,MATCH(Schülerdaten!M849,libgem,0)),""),Schülerdaten!M849),"")</f>
        <v/>
      </c>
      <c r="N846" s="148" t="str">
        <f>IF(AND(A846&lt;&gt;"",Schülerdaten!AI849&lt;&gt;""),IF(Schülerdaten!AI849=TRUE,INDEX(codeschart,MATCH(Schülerdaten!N849,libschart,0)),Schülerdaten!N849),"")</f>
        <v/>
      </c>
      <c r="O846" s="148" t="str">
        <f>IF(AND(A846&lt;&gt;"",Schülerdaten!O849&lt;&gt;""),Schülerdaten!O849,"")</f>
        <v/>
      </c>
      <c r="P846" s="148" t="str">
        <f>IF(AND(A846&lt;&gt;"",Schülerdaten!AK849&lt;&gt;""),IF(Schülerdaten!AK849=TRUE,INDEX(codeform,MATCH(Schülerdaten!P849,libform,0)),Schülerdaten!P849),"")</f>
        <v/>
      </c>
      <c r="Q846" s="148" t="str">
        <f>IF(AND(A846&lt;&gt;"",Schülerdaten!AL849&lt;&gt;""),IF(Schülerdaten!AL849=TRUE,INDEX(codespe,MATCH(Schülerdaten!Q849,libspe,0)),Schülerdaten!Q849),"")</f>
        <v/>
      </c>
      <c r="R846" s="148" t="str">
        <f>IF(AND(A846&lt;&gt;"",OR(Schülerdaten!AM849&lt;&gt;"",Schülerdaten!AT849=FALSE)),IF(Schülerdaten!AM849=TRUE,INDEX(codemp1,MATCH(Schülerdaten!R849,libmp1,0)),IF(Schülerdaten!AT849=FALSE,0,Schülerdaten!R849)),"")</f>
        <v/>
      </c>
      <c r="S846" s="148" t="str">
        <f t="shared" si="40"/>
        <v/>
      </c>
      <c r="T846" s="148" t="str">
        <f t="shared" si="41"/>
        <v/>
      </c>
      <c r="U846" s="148" t="str">
        <f>IF(AND(A846&lt;&gt;"",Schülerdaten!S849&lt;&gt;""),Schülerdaten!S849,"")</f>
        <v/>
      </c>
      <c r="V846" s="148" t="str">
        <f>IF(AND(A846&lt;&gt;"",Schülerdaten!T849&lt;&gt;""),Schülerdaten!T849,"")</f>
        <v/>
      </c>
      <c r="W846" s="148" t="str">
        <f>IF(AND(A846&lt;&gt;"",Schülerdaten!U849&lt;&gt;""),Schülerdaten!U849,"")</f>
        <v/>
      </c>
      <c r="X846" s="148" t="str">
        <f>IF(AND(A846&lt;&gt;"",Schülerdaten!V849&lt;&gt;""),Schülerdaten!V849,"")</f>
        <v/>
      </c>
      <c r="Y846" s="148" t="str">
        <f>IF(AND(A846&lt;&gt;"",Schülerdaten!W849&lt;&gt;""),Schülerdaten!W849,"")</f>
        <v/>
      </c>
      <c r="Z846" s="148" t="str">
        <f>IF(AND(A846&lt;&gt;"",Schülerdaten!X849&lt;&gt;""),Schülerdaten!X849,"")</f>
        <v/>
      </c>
    </row>
    <row r="847" spans="1:26" x14ac:dyDescent="0.2">
      <c r="A847" s="146" t="str">
        <f>IF(OR(Schülerdaten!$C850&lt;&gt;""),Schülerdaten!A850,"")</f>
        <v/>
      </c>
      <c r="B847" s="146" t="str">
        <f>IF(A847&lt;&gt;"",Schülerdaten!B850,"")</f>
        <v/>
      </c>
      <c r="C847" s="146" t="str">
        <f>IF(AND(A847&lt;&gt;"",Schülerdaten!F850&lt;&gt;""),IF(INDEX(codeclint,MATCH(Schülerdaten!F850,libclint,0))&lt;&gt;"",INDEX(codeclint,MATCH(Schülerdaten!F850,libclint,0)),""),"")</f>
        <v/>
      </c>
      <c r="D847" s="146" t="str">
        <f t="shared" si="39"/>
        <v/>
      </c>
      <c r="E847" s="146" t="str">
        <f>IF(A847&lt;&gt;"",IF(Schülerdaten!G850&lt;&gt;"",IF(Schülerdaten!AB850&lt;&gt;"",IF(Schülerdaten!G850="LOC.ID",CONCATENATE("LOC.",Schülerdaten!AU$5),Schülerdaten!G850),""),""),"")</f>
        <v/>
      </c>
      <c r="F847" s="146" t="str">
        <f>IF(A847&lt;&gt;"",IF(Schülerdaten!H850&lt;&gt;"",Schülerdaten!H850,""),"")</f>
        <v/>
      </c>
      <c r="G847" s="146" t="str">
        <f>IF(AND(A847&lt;&gt;"",Schülerdaten!AC850&lt;&gt;""),IF(Schülerdaten!AC850=TRUE,INDEX(codesex,MATCH(Schülerdaten!I850,libsex,0)),Schülerdaten!I850),"")</f>
        <v/>
      </c>
      <c r="H847" s="147" t="str">
        <f>IF(A847&lt;&gt;"",IF(Schülerdaten!J850&lt;&gt;"",Schülerdaten!J850,""),"")</f>
        <v/>
      </c>
      <c r="I847" s="148" t="str">
        <f>IF(AND(A847&lt;&gt;"",Schülerdaten!AE850&lt;&gt;""),IF(Schülerdaten!AE850=TRUE,INDEX(codenat,MATCH(Schülerdaten!K850,libnat,0)),Schülerdaten!K850),"")</f>
        <v/>
      </c>
      <c r="J847" s="148" t="str">
        <f>IF(AND(A847&lt;&gt;"",Schülerdaten!AF850&lt;&gt;""),IF(Schülerdaten!AF850=TRUE,INDEX(codelangue,MATCH(Schülerdaten!L850,liblangue,0)),Schülerdaten!L850),"")</f>
        <v/>
      </c>
      <c r="K847" s="148" t="str">
        <f>IF(AND(A847&lt;&gt;"",Schülerdaten!AH850&lt;&gt;""),IF(Schülerdaten!AH850=TRUE,IF(INDEX(codegem,MATCH(Schülerdaten!M850,libgem,0))&lt;8000,INDEX(codegem,MATCH(Schülerdaten!M850,libgem,0)),""),Schülerdaten!M850),"")</f>
        <v/>
      </c>
      <c r="L847" s="148" t="str">
        <f>IF(AND(A847&lt;&gt;"",Schülerdaten!AH850&lt;&gt;""),IF(Schülerdaten!AH850=TRUE,INDEX(codegemhist,MATCH(Schülerdaten!M850,libgem,0)),""),"")</f>
        <v/>
      </c>
      <c r="M847" s="148" t="str">
        <f>IF(AND(A847&lt;&gt;"",Schülerdaten!AH850&lt;&gt;""),IF(Schülerdaten!AH850=TRUE,IF(INDEX(codegem,MATCH(Schülerdaten!M850,libgem,0))&gt;=8000,INDEX(codegem,MATCH(Schülerdaten!M850,libgem,0)),""),Schülerdaten!M850),"")</f>
        <v/>
      </c>
      <c r="N847" s="148" t="str">
        <f>IF(AND(A847&lt;&gt;"",Schülerdaten!AI850&lt;&gt;""),IF(Schülerdaten!AI850=TRUE,INDEX(codeschart,MATCH(Schülerdaten!N850,libschart,0)),Schülerdaten!N850),"")</f>
        <v/>
      </c>
      <c r="O847" s="148" t="str">
        <f>IF(AND(A847&lt;&gt;"",Schülerdaten!O850&lt;&gt;""),Schülerdaten!O850,"")</f>
        <v/>
      </c>
      <c r="P847" s="148" t="str">
        <f>IF(AND(A847&lt;&gt;"",Schülerdaten!AK850&lt;&gt;""),IF(Schülerdaten!AK850=TRUE,INDEX(codeform,MATCH(Schülerdaten!P850,libform,0)),Schülerdaten!P850),"")</f>
        <v/>
      </c>
      <c r="Q847" s="148" t="str">
        <f>IF(AND(A847&lt;&gt;"",Schülerdaten!AL850&lt;&gt;""),IF(Schülerdaten!AL850=TRUE,INDEX(codespe,MATCH(Schülerdaten!Q850,libspe,0)),Schülerdaten!Q850),"")</f>
        <v/>
      </c>
      <c r="R847" s="148" t="str">
        <f>IF(AND(A847&lt;&gt;"",OR(Schülerdaten!AM850&lt;&gt;"",Schülerdaten!AT850=FALSE)),IF(Schülerdaten!AM850=TRUE,INDEX(codemp1,MATCH(Schülerdaten!R850,libmp1,0)),IF(Schülerdaten!AT850=FALSE,0,Schülerdaten!R850)),"")</f>
        <v/>
      </c>
      <c r="S847" s="148" t="str">
        <f t="shared" si="40"/>
        <v/>
      </c>
      <c r="T847" s="148" t="str">
        <f t="shared" si="41"/>
        <v/>
      </c>
      <c r="U847" s="148" t="str">
        <f>IF(AND(A847&lt;&gt;"",Schülerdaten!S850&lt;&gt;""),Schülerdaten!S850,"")</f>
        <v/>
      </c>
      <c r="V847" s="148" t="str">
        <f>IF(AND(A847&lt;&gt;"",Schülerdaten!T850&lt;&gt;""),Schülerdaten!T850,"")</f>
        <v/>
      </c>
      <c r="W847" s="148" t="str">
        <f>IF(AND(A847&lt;&gt;"",Schülerdaten!U850&lt;&gt;""),Schülerdaten!U850,"")</f>
        <v/>
      </c>
      <c r="X847" s="148" t="str">
        <f>IF(AND(A847&lt;&gt;"",Schülerdaten!V850&lt;&gt;""),Schülerdaten!V850,"")</f>
        <v/>
      </c>
      <c r="Y847" s="148" t="str">
        <f>IF(AND(A847&lt;&gt;"",Schülerdaten!W850&lt;&gt;""),Schülerdaten!W850,"")</f>
        <v/>
      </c>
      <c r="Z847" s="148" t="str">
        <f>IF(AND(A847&lt;&gt;"",Schülerdaten!X850&lt;&gt;""),Schülerdaten!X850,"")</f>
        <v/>
      </c>
    </row>
    <row r="848" spans="1:26" x14ac:dyDescent="0.2">
      <c r="A848" s="146" t="str">
        <f>IF(OR(Schülerdaten!$C851&lt;&gt;""),Schülerdaten!A851,"")</f>
        <v/>
      </c>
      <c r="B848" s="146" t="str">
        <f>IF(A848&lt;&gt;"",Schülerdaten!B851,"")</f>
        <v/>
      </c>
      <c r="C848" s="146" t="str">
        <f>IF(AND(A848&lt;&gt;"",Schülerdaten!F851&lt;&gt;""),IF(INDEX(codeclint,MATCH(Schülerdaten!F851,libclint,0))&lt;&gt;"",INDEX(codeclint,MATCH(Schülerdaten!F851,libclint,0)),""),"")</f>
        <v/>
      </c>
      <c r="D848" s="146" t="str">
        <f t="shared" si="39"/>
        <v/>
      </c>
      <c r="E848" s="146" t="str">
        <f>IF(A848&lt;&gt;"",IF(Schülerdaten!G851&lt;&gt;"",IF(Schülerdaten!AB851&lt;&gt;"",IF(Schülerdaten!G851="LOC.ID",CONCATENATE("LOC.",Schülerdaten!AU$5),Schülerdaten!G851),""),""),"")</f>
        <v/>
      </c>
      <c r="F848" s="146" t="str">
        <f>IF(A848&lt;&gt;"",IF(Schülerdaten!H851&lt;&gt;"",Schülerdaten!H851,""),"")</f>
        <v/>
      </c>
      <c r="G848" s="146" t="str">
        <f>IF(AND(A848&lt;&gt;"",Schülerdaten!AC851&lt;&gt;""),IF(Schülerdaten!AC851=TRUE,INDEX(codesex,MATCH(Schülerdaten!I851,libsex,0)),Schülerdaten!I851),"")</f>
        <v/>
      </c>
      <c r="H848" s="147" t="str">
        <f>IF(A848&lt;&gt;"",IF(Schülerdaten!J851&lt;&gt;"",Schülerdaten!J851,""),"")</f>
        <v/>
      </c>
      <c r="I848" s="148" t="str">
        <f>IF(AND(A848&lt;&gt;"",Schülerdaten!AE851&lt;&gt;""),IF(Schülerdaten!AE851=TRUE,INDEX(codenat,MATCH(Schülerdaten!K851,libnat,0)),Schülerdaten!K851),"")</f>
        <v/>
      </c>
      <c r="J848" s="148" t="str">
        <f>IF(AND(A848&lt;&gt;"",Schülerdaten!AF851&lt;&gt;""),IF(Schülerdaten!AF851=TRUE,INDEX(codelangue,MATCH(Schülerdaten!L851,liblangue,0)),Schülerdaten!L851),"")</f>
        <v/>
      </c>
      <c r="K848" s="148" t="str">
        <f>IF(AND(A848&lt;&gt;"",Schülerdaten!AH851&lt;&gt;""),IF(Schülerdaten!AH851=TRUE,IF(INDEX(codegem,MATCH(Schülerdaten!M851,libgem,0))&lt;8000,INDEX(codegem,MATCH(Schülerdaten!M851,libgem,0)),""),Schülerdaten!M851),"")</f>
        <v/>
      </c>
      <c r="L848" s="148" t="str">
        <f>IF(AND(A848&lt;&gt;"",Schülerdaten!AH851&lt;&gt;""),IF(Schülerdaten!AH851=TRUE,INDEX(codegemhist,MATCH(Schülerdaten!M851,libgem,0)),""),"")</f>
        <v/>
      </c>
      <c r="M848" s="148" t="str">
        <f>IF(AND(A848&lt;&gt;"",Schülerdaten!AH851&lt;&gt;""),IF(Schülerdaten!AH851=TRUE,IF(INDEX(codegem,MATCH(Schülerdaten!M851,libgem,0))&gt;=8000,INDEX(codegem,MATCH(Schülerdaten!M851,libgem,0)),""),Schülerdaten!M851),"")</f>
        <v/>
      </c>
      <c r="N848" s="148" t="str">
        <f>IF(AND(A848&lt;&gt;"",Schülerdaten!AI851&lt;&gt;""),IF(Schülerdaten!AI851=TRUE,INDEX(codeschart,MATCH(Schülerdaten!N851,libschart,0)),Schülerdaten!N851),"")</f>
        <v/>
      </c>
      <c r="O848" s="148" t="str">
        <f>IF(AND(A848&lt;&gt;"",Schülerdaten!O851&lt;&gt;""),Schülerdaten!O851,"")</f>
        <v/>
      </c>
      <c r="P848" s="148" t="str">
        <f>IF(AND(A848&lt;&gt;"",Schülerdaten!AK851&lt;&gt;""),IF(Schülerdaten!AK851=TRUE,INDEX(codeform,MATCH(Schülerdaten!P851,libform,0)),Schülerdaten!P851),"")</f>
        <v/>
      </c>
      <c r="Q848" s="148" t="str">
        <f>IF(AND(A848&lt;&gt;"",Schülerdaten!AL851&lt;&gt;""),IF(Schülerdaten!AL851=TRUE,INDEX(codespe,MATCH(Schülerdaten!Q851,libspe,0)),Schülerdaten!Q851),"")</f>
        <v/>
      </c>
      <c r="R848" s="148" t="str">
        <f>IF(AND(A848&lt;&gt;"",OR(Schülerdaten!AM851&lt;&gt;"",Schülerdaten!AT851=FALSE)),IF(Schülerdaten!AM851=TRUE,INDEX(codemp1,MATCH(Schülerdaten!R851,libmp1,0)),IF(Schülerdaten!AT851=FALSE,0,Schülerdaten!R851)),"")</f>
        <v/>
      </c>
      <c r="S848" s="148" t="str">
        <f t="shared" si="40"/>
        <v/>
      </c>
      <c r="T848" s="148" t="str">
        <f t="shared" si="41"/>
        <v/>
      </c>
      <c r="U848" s="148" t="str">
        <f>IF(AND(A848&lt;&gt;"",Schülerdaten!S851&lt;&gt;""),Schülerdaten!S851,"")</f>
        <v/>
      </c>
      <c r="V848" s="148" t="str">
        <f>IF(AND(A848&lt;&gt;"",Schülerdaten!T851&lt;&gt;""),Schülerdaten!T851,"")</f>
        <v/>
      </c>
      <c r="W848" s="148" t="str">
        <f>IF(AND(A848&lt;&gt;"",Schülerdaten!U851&lt;&gt;""),Schülerdaten!U851,"")</f>
        <v/>
      </c>
      <c r="X848" s="148" t="str">
        <f>IF(AND(A848&lt;&gt;"",Schülerdaten!V851&lt;&gt;""),Schülerdaten!V851,"")</f>
        <v/>
      </c>
      <c r="Y848" s="148" t="str">
        <f>IF(AND(A848&lt;&gt;"",Schülerdaten!W851&lt;&gt;""),Schülerdaten!W851,"")</f>
        <v/>
      </c>
      <c r="Z848" s="148" t="str">
        <f>IF(AND(A848&lt;&gt;"",Schülerdaten!X851&lt;&gt;""),Schülerdaten!X851,"")</f>
        <v/>
      </c>
    </row>
    <row r="849" spans="1:26" x14ac:dyDescent="0.2">
      <c r="A849" s="146" t="str">
        <f>IF(OR(Schülerdaten!$C852&lt;&gt;""),Schülerdaten!A852,"")</f>
        <v/>
      </c>
      <c r="B849" s="146" t="str">
        <f>IF(A849&lt;&gt;"",Schülerdaten!B852,"")</f>
        <v/>
      </c>
      <c r="C849" s="146" t="str">
        <f>IF(AND(A849&lt;&gt;"",Schülerdaten!F852&lt;&gt;""),IF(INDEX(codeclint,MATCH(Schülerdaten!F852,libclint,0))&lt;&gt;"",INDEX(codeclint,MATCH(Schülerdaten!F852,libclint,0)),""),"")</f>
        <v/>
      </c>
      <c r="D849" s="146" t="str">
        <f t="shared" si="39"/>
        <v/>
      </c>
      <c r="E849" s="146" t="str">
        <f>IF(A849&lt;&gt;"",IF(Schülerdaten!G852&lt;&gt;"",IF(Schülerdaten!AB852&lt;&gt;"",IF(Schülerdaten!G852="LOC.ID",CONCATENATE("LOC.",Schülerdaten!AU$5),Schülerdaten!G852),""),""),"")</f>
        <v/>
      </c>
      <c r="F849" s="146" t="str">
        <f>IF(A849&lt;&gt;"",IF(Schülerdaten!H852&lt;&gt;"",Schülerdaten!H852,""),"")</f>
        <v/>
      </c>
      <c r="G849" s="146" t="str">
        <f>IF(AND(A849&lt;&gt;"",Schülerdaten!AC852&lt;&gt;""),IF(Schülerdaten!AC852=TRUE,INDEX(codesex,MATCH(Schülerdaten!I852,libsex,0)),Schülerdaten!I852),"")</f>
        <v/>
      </c>
      <c r="H849" s="147" t="str">
        <f>IF(A849&lt;&gt;"",IF(Schülerdaten!J852&lt;&gt;"",Schülerdaten!J852,""),"")</f>
        <v/>
      </c>
      <c r="I849" s="148" t="str">
        <f>IF(AND(A849&lt;&gt;"",Schülerdaten!AE852&lt;&gt;""),IF(Schülerdaten!AE852=TRUE,INDEX(codenat,MATCH(Schülerdaten!K852,libnat,0)),Schülerdaten!K852),"")</f>
        <v/>
      </c>
      <c r="J849" s="148" t="str">
        <f>IF(AND(A849&lt;&gt;"",Schülerdaten!AF852&lt;&gt;""),IF(Schülerdaten!AF852=TRUE,INDEX(codelangue,MATCH(Schülerdaten!L852,liblangue,0)),Schülerdaten!L852),"")</f>
        <v/>
      </c>
      <c r="K849" s="148" t="str">
        <f>IF(AND(A849&lt;&gt;"",Schülerdaten!AH852&lt;&gt;""),IF(Schülerdaten!AH852=TRUE,IF(INDEX(codegem,MATCH(Schülerdaten!M852,libgem,0))&lt;8000,INDEX(codegem,MATCH(Schülerdaten!M852,libgem,0)),""),Schülerdaten!M852),"")</f>
        <v/>
      </c>
      <c r="L849" s="148" t="str">
        <f>IF(AND(A849&lt;&gt;"",Schülerdaten!AH852&lt;&gt;""),IF(Schülerdaten!AH852=TRUE,INDEX(codegemhist,MATCH(Schülerdaten!M852,libgem,0)),""),"")</f>
        <v/>
      </c>
      <c r="M849" s="148" t="str">
        <f>IF(AND(A849&lt;&gt;"",Schülerdaten!AH852&lt;&gt;""),IF(Schülerdaten!AH852=TRUE,IF(INDEX(codegem,MATCH(Schülerdaten!M852,libgem,0))&gt;=8000,INDEX(codegem,MATCH(Schülerdaten!M852,libgem,0)),""),Schülerdaten!M852),"")</f>
        <v/>
      </c>
      <c r="N849" s="148" t="str">
        <f>IF(AND(A849&lt;&gt;"",Schülerdaten!AI852&lt;&gt;""),IF(Schülerdaten!AI852=TRUE,INDEX(codeschart,MATCH(Schülerdaten!N852,libschart,0)),Schülerdaten!N852),"")</f>
        <v/>
      </c>
      <c r="O849" s="148" t="str">
        <f>IF(AND(A849&lt;&gt;"",Schülerdaten!O852&lt;&gt;""),Schülerdaten!O852,"")</f>
        <v/>
      </c>
      <c r="P849" s="148" t="str">
        <f>IF(AND(A849&lt;&gt;"",Schülerdaten!AK852&lt;&gt;""),IF(Schülerdaten!AK852=TRUE,INDEX(codeform,MATCH(Schülerdaten!P852,libform,0)),Schülerdaten!P852),"")</f>
        <v/>
      </c>
      <c r="Q849" s="148" t="str">
        <f>IF(AND(A849&lt;&gt;"",Schülerdaten!AL852&lt;&gt;""),IF(Schülerdaten!AL852=TRUE,INDEX(codespe,MATCH(Schülerdaten!Q852,libspe,0)),Schülerdaten!Q852),"")</f>
        <v/>
      </c>
      <c r="R849" s="148" t="str">
        <f>IF(AND(A849&lt;&gt;"",OR(Schülerdaten!AM852&lt;&gt;"",Schülerdaten!AT852=FALSE)),IF(Schülerdaten!AM852=TRUE,INDEX(codemp1,MATCH(Schülerdaten!R852,libmp1,0)),IF(Schülerdaten!AT852=FALSE,0,Schülerdaten!R852)),"")</f>
        <v/>
      </c>
      <c r="S849" s="148" t="str">
        <f t="shared" si="40"/>
        <v/>
      </c>
      <c r="T849" s="148" t="str">
        <f t="shared" si="41"/>
        <v/>
      </c>
      <c r="U849" s="148" t="str">
        <f>IF(AND(A849&lt;&gt;"",Schülerdaten!S852&lt;&gt;""),Schülerdaten!S852,"")</f>
        <v/>
      </c>
      <c r="V849" s="148" t="str">
        <f>IF(AND(A849&lt;&gt;"",Schülerdaten!T852&lt;&gt;""),Schülerdaten!T852,"")</f>
        <v/>
      </c>
      <c r="W849" s="148" t="str">
        <f>IF(AND(A849&lt;&gt;"",Schülerdaten!U852&lt;&gt;""),Schülerdaten!U852,"")</f>
        <v/>
      </c>
      <c r="X849" s="148" t="str">
        <f>IF(AND(A849&lt;&gt;"",Schülerdaten!V852&lt;&gt;""),Schülerdaten!V852,"")</f>
        <v/>
      </c>
      <c r="Y849" s="148" t="str">
        <f>IF(AND(A849&lt;&gt;"",Schülerdaten!W852&lt;&gt;""),Schülerdaten!W852,"")</f>
        <v/>
      </c>
      <c r="Z849" s="148" t="str">
        <f>IF(AND(A849&lt;&gt;"",Schülerdaten!X852&lt;&gt;""),Schülerdaten!X852,"")</f>
        <v/>
      </c>
    </row>
    <row r="850" spans="1:26" x14ac:dyDescent="0.2">
      <c r="A850" s="146" t="str">
        <f>IF(OR(Schülerdaten!$C853&lt;&gt;""),Schülerdaten!A853,"")</f>
        <v/>
      </c>
      <c r="B850" s="146" t="str">
        <f>IF(A850&lt;&gt;"",Schülerdaten!B853,"")</f>
        <v/>
      </c>
      <c r="C850" s="146" t="str">
        <f>IF(AND(A850&lt;&gt;"",Schülerdaten!F853&lt;&gt;""),IF(INDEX(codeclint,MATCH(Schülerdaten!F853,libclint,0))&lt;&gt;"",INDEX(codeclint,MATCH(Schülerdaten!F853,libclint,0)),""),"")</f>
        <v/>
      </c>
      <c r="D850" s="146" t="str">
        <f t="shared" si="39"/>
        <v/>
      </c>
      <c r="E850" s="146" t="str">
        <f>IF(A850&lt;&gt;"",IF(Schülerdaten!G853&lt;&gt;"",IF(Schülerdaten!AB853&lt;&gt;"",IF(Schülerdaten!G853="LOC.ID",CONCATENATE("LOC.",Schülerdaten!AU$5),Schülerdaten!G853),""),""),"")</f>
        <v/>
      </c>
      <c r="F850" s="146" t="str">
        <f>IF(A850&lt;&gt;"",IF(Schülerdaten!H853&lt;&gt;"",Schülerdaten!H853,""),"")</f>
        <v/>
      </c>
      <c r="G850" s="146" t="str">
        <f>IF(AND(A850&lt;&gt;"",Schülerdaten!AC853&lt;&gt;""),IF(Schülerdaten!AC853=TRUE,INDEX(codesex,MATCH(Schülerdaten!I853,libsex,0)),Schülerdaten!I853),"")</f>
        <v/>
      </c>
      <c r="H850" s="147" t="str">
        <f>IF(A850&lt;&gt;"",IF(Schülerdaten!J853&lt;&gt;"",Schülerdaten!J853,""),"")</f>
        <v/>
      </c>
      <c r="I850" s="148" t="str">
        <f>IF(AND(A850&lt;&gt;"",Schülerdaten!AE853&lt;&gt;""),IF(Schülerdaten!AE853=TRUE,INDEX(codenat,MATCH(Schülerdaten!K853,libnat,0)),Schülerdaten!K853),"")</f>
        <v/>
      </c>
      <c r="J850" s="148" t="str">
        <f>IF(AND(A850&lt;&gt;"",Schülerdaten!AF853&lt;&gt;""),IF(Schülerdaten!AF853=TRUE,INDEX(codelangue,MATCH(Schülerdaten!L853,liblangue,0)),Schülerdaten!L853),"")</f>
        <v/>
      </c>
      <c r="K850" s="148" t="str">
        <f>IF(AND(A850&lt;&gt;"",Schülerdaten!AH853&lt;&gt;""),IF(Schülerdaten!AH853=TRUE,IF(INDEX(codegem,MATCH(Schülerdaten!M853,libgem,0))&lt;8000,INDEX(codegem,MATCH(Schülerdaten!M853,libgem,0)),""),Schülerdaten!M853),"")</f>
        <v/>
      </c>
      <c r="L850" s="148" t="str">
        <f>IF(AND(A850&lt;&gt;"",Schülerdaten!AH853&lt;&gt;""),IF(Schülerdaten!AH853=TRUE,INDEX(codegemhist,MATCH(Schülerdaten!M853,libgem,0)),""),"")</f>
        <v/>
      </c>
      <c r="M850" s="148" t="str">
        <f>IF(AND(A850&lt;&gt;"",Schülerdaten!AH853&lt;&gt;""),IF(Schülerdaten!AH853=TRUE,IF(INDEX(codegem,MATCH(Schülerdaten!M853,libgem,0))&gt;=8000,INDEX(codegem,MATCH(Schülerdaten!M853,libgem,0)),""),Schülerdaten!M853),"")</f>
        <v/>
      </c>
      <c r="N850" s="148" t="str">
        <f>IF(AND(A850&lt;&gt;"",Schülerdaten!AI853&lt;&gt;""),IF(Schülerdaten!AI853=TRUE,INDEX(codeschart,MATCH(Schülerdaten!N853,libschart,0)),Schülerdaten!N853),"")</f>
        <v/>
      </c>
      <c r="O850" s="148" t="str">
        <f>IF(AND(A850&lt;&gt;"",Schülerdaten!O853&lt;&gt;""),Schülerdaten!O853,"")</f>
        <v/>
      </c>
      <c r="P850" s="148" t="str">
        <f>IF(AND(A850&lt;&gt;"",Schülerdaten!AK853&lt;&gt;""),IF(Schülerdaten!AK853=TRUE,INDEX(codeform,MATCH(Schülerdaten!P853,libform,0)),Schülerdaten!P853),"")</f>
        <v/>
      </c>
      <c r="Q850" s="148" t="str">
        <f>IF(AND(A850&lt;&gt;"",Schülerdaten!AL853&lt;&gt;""),IF(Schülerdaten!AL853=TRUE,INDEX(codespe,MATCH(Schülerdaten!Q853,libspe,0)),Schülerdaten!Q853),"")</f>
        <v/>
      </c>
      <c r="R850" s="148" t="str">
        <f>IF(AND(A850&lt;&gt;"",OR(Schülerdaten!AM853&lt;&gt;"",Schülerdaten!AT853=FALSE)),IF(Schülerdaten!AM853=TRUE,INDEX(codemp1,MATCH(Schülerdaten!R853,libmp1,0)),IF(Schülerdaten!AT853=FALSE,0,Schülerdaten!R853)),"")</f>
        <v/>
      </c>
      <c r="S850" s="148" t="str">
        <f t="shared" si="40"/>
        <v/>
      </c>
      <c r="T850" s="148" t="str">
        <f t="shared" si="41"/>
        <v/>
      </c>
      <c r="U850" s="148" t="str">
        <f>IF(AND(A850&lt;&gt;"",Schülerdaten!S853&lt;&gt;""),Schülerdaten!S853,"")</f>
        <v/>
      </c>
      <c r="V850" s="148" t="str">
        <f>IF(AND(A850&lt;&gt;"",Schülerdaten!T853&lt;&gt;""),Schülerdaten!T853,"")</f>
        <v/>
      </c>
      <c r="W850" s="148" t="str">
        <f>IF(AND(A850&lt;&gt;"",Schülerdaten!U853&lt;&gt;""),Schülerdaten!U853,"")</f>
        <v/>
      </c>
      <c r="X850" s="148" t="str">
        <f>IF(AND(A850&lt;&gt;"",Schülerdaten!V853&lt;&gt;""),Schülerdaten!V853,"")</f>
        <v/>
      </c>
      <c r="Y850" s="148" t="str">
        <f>IF(AND(A850&lt;&gt;"",Schülerdaten!W853&lt;&gt;""),Schülerdaten!W853,"")</f>
        <v/>
      </c>
      <c r="Z850" s="148" t="str">
        <f>IF(AND(A850&lt;&gt;"",Schülerdaten!X853&lt;&gt;""),Schülerdaten!X853,"")</f>
        <v/>
      </c>
    </row>
    <row r="851" spans="1:26" x14ac:dyDescent="0.2">
      <c r="A851" s="146" t="str">
        <f>IF(OR(Schülerdaten!$C854&lt;&gt;""),Schülerdaten!A854,"")</f>
        <v/>
      </c>
      <c r="B851" s="146" t="str">
        <f>IF(A851&lt;&gt;"",Schülerdaten!B854,"")</f>
        <v/>
      </c>
      <c r="C851" s="146" t="str">
        <f>IF(AND(A851&lt;&gt;"",Schülerdaten!F854&lt;&gt;""),IF(INDEX(codeclint,MATCH(Schülerdaten!F854,libclint,0))&lt;&gt;"",INDEX(codeclint,MATCH(Schülerdaten!F854,libclint,0)),""),"")</f>
        <v/>
      </c>
      <c r="D851" s="146" t="str">
        <f t="shared" si="39"/>
        <v/>
      </c>
      <c r="E851" s="146" t="str">
        <f>IF(A851&lt;&gt;"",IF(Schülerdaten!G854&lt;&gt;"",IF(Schülerdaten!AB854&lt;&gt;"",IF(Schülerdaten!G854="LOC.ID",CONCATENATE("LOC.",Schülerdaten!AU$5),Schülerdaten!G854),""),""),"")</f>
        <v/>
      </c>
      <c r="F851" s="146" t="str">
        <f>IF(A851&lt;&gt;"",IF(Schülerdaten!H854&lt;&gt;"",Schülerdaten!H854,""),"")</f>
        <v/>
      </c>
      <c r="G851" s="146" t="str">
        <f>IF(AND(A851&lt;&gt;"",Schülerdaten!AC854&lt;&gt;""),IF(Schülerdaten!AC854=TRUE,INDEX(codesex,MATCH(Schülerdaten!I854,libsex,0)),Schülerdaten!I854),"")</f>
        <v/>
      </c>
      <c r="H851" s="147" t="str">
        <f>IF(A851&lt;&gt;"",IF(Schülerdaten!J854&lt;&gt;"",Schülerdaten!J854,""),"")</f>
        <v/>
      </c>
      <c r="I851" s="148" t="str">
        <f>IF(AND(A851&lt;&gt;"",Schülerdaten!AE854&lt;&gt;""),IF(Schülerdaten!AE854=TRUE,INDEX(codenat,MATCH(Schülerdaten!K854,libnat,0)),Schülerdaten!K854),"")</f>
        <v/>
      </c>
      <c r="J851" s="148" t="str">
        <f>IF(AND(A851&lt;&gt;"",Schülerdaten!AF854&lt;&gt;""),IF(Schülerdaten!AF854=TRUE,INDEX(codelangue,MATCH(Schülerdaten!L854,liblangue,0)),Schülerdaten!L854),"")</f>
        <v/>
      </c>
      <c r="K851" s="148" t="str">
        <f>IF(AND(A851&lt;&gt;"",Schülerdaten!AH854&lt;&gt;""),IF(Schülerdaten!AH854=TRUE,IF(INDEX(codegem,MATCH(Schülerdaten!M854,libgem,0))&lt;8000,INDEX(codegem,MATCH(Schülerdaten!M854,libgem,0)),""),Schülerdaten!M854),"")</f>
        <v/>
      </c>
      <c r="L851" s="148" t="str">
        <f>IF(AND(A851&lt;&gt;"",Schülerdaten!AH854&lt;&gt;""),IF(Schülerdaten!AH854=TRUE,INDEX(codegemhist,MATCH(Schülerdaten!M854,libgem,0)),""),"")</f>
        <v/>
      </c>
      <c r="M851" s="148" t="str">
        <f>IF(AND(A851&lt;&gt;"",Schülerdaten!AH854&lt;&gt;""),IF(Schülerdaten!AH854=TRUE,IF(INDEX(codegem,MATCH(Schülerdaten!M854,libgem,0))&gt;=8000,INDEX(codegem,MATCH(Schülerdaten!M854,libgem,0)),""),Schülerdaten!M854),"")</f>
        <v/>
      </c>
      <c r="N851" s="148" t="str">
        <f>IF(AND(A851&lt;&gt;"",Schülerdaten!AI854&lt;&gt;""),IF(Schülerdaten!AI854=TRUE,INDEX(codeschart,MATCH(Schülerdaten!N854,libschart,0)),Schülerdaten!N854),"")</f>
        <v/>
      </c>
      <c r="O851" s="148" t="str">
        <f>IF(AND(A851&lt;&gt;"",Schülerdaten!O854&lt;&gt;""),Schülerdaten!O854,"")</f>
        <v/>
      </c>
      <c r="P851" s="148" t="str">
        <f>IF(AND(A851&lt;&gt;"",Schülerdaten!AK854&lt;&gt;""),IF(Schülerdaten!AK854=TRUE,INDEX(codeform,MATCH(Schülerdaten!P854,libform,0)),Schülerdaten!P854),"")</f>
        <v/>
      </c>
      <c r="Q851" s="148" t="str">
        <f>IF(AND(A851&lt;&gt;"",Schülerdaten!AL854&lt;&gt;""),IF(Schülerdaten!AL854=TRUE,INDEX(codespe,MATCH(Schülerdaten!Q854,libspe,0)),Schülerdaten!Q854),"")</f>
        <v/>
      </c>
      <c r="R851" s="148" t="str">
        <f>IF(AND(A851&lt;&gt;"",OR(Schülerdaten!AM854&lt;&gt;"",Schülerdaten!AT854=FALSE)),IF(Schülerdaten!AM854=TRUE,INDEX(codemp1,MATCH(Schülerdaten!R854,libmp1,0)),IF(Schülerdaten!AT854=FALSE,0,Schülerdaten!R854)),"")</f>
        <v/>
      </c>
      <c r="S851" s="148" t="str">
        <f t="shared" si="40"/>
        <v/>
      </c>
      <c r="T851" s="148" t="str">
        <f t="shared" si="41"/>
        <v/>
      </c>
      <c r="U851" s="148" t="str">
        <f>IF(AND(A851&lt;&gt;"",Schülerdaten!S854&lt;&gt;""),Schülerdaten!S854,"")</f>
        <v/>
      </c>
      <c r="V851" s="148" t="str">
        <f>IF(AND(A851&lt;&gt;"",Schülerdaten!T854&lt;&gt;""),Schülerdaten!T854,"")</f>
        <v/>
      </c>
      <c r="W851" s="148" t="str">
        <f>IF(AND(A851&lt;&gt;"",Schülerdaten!U854&lt;&gt;""),Schülerdaten!U854,"")</f>
        <v/>
      </c>
      <c r="X851" s="148" t="str">
        <f>IF(AND(A851&lt;&gt;"",Schülerdaten!V854&lt;&gt;""),Schülerdaten!V854,"")</f>
        <v/>
      </c>
      <c r="Y851" s="148" t="str">
        <f>IF(AND(A851&lt;&gt;"",Schülerdaten!W854&lt;&gt;""),Schülerdaten!W854,"")</f>
        <v/>
      </c>
      <c r="Z851" s="148" t="str">
        <f>IF(AND(A851&lt;&gt;"",Schülerdaten!X854&lt;&gt;""),Schülerdaten!X854,"")</f>
        <v/>
      </c>
    </row>
    <row r="852" spans="1:26" x14ac:dyDescent="0.2">
      <c r="A852" s="146" t="str">
        <f>IF(OR(Schülerdaten!$C855&lt;&gt;""),Schülerdaten!A855,"")</f>
        <v/>
      </c>
      <c r="B852" s="146" t="str">
        <f>IF(A852&lt;&gt;"",Schülerdaten!B855,"")</f>
        <v/>
      </c>
      <c r="C852" s="146" t="str">
        <f>IF(AND(A852&lt;&gt;"",Schülerdaten!F855&lt;&gt;""),IF(INDEX(codeclint,MATCH(Schülerdaten!F855,libclint,0))&lt;&gt;"",INDEX(codeclint,MATCH(Schülerdaten!F855,libclint,0)),""),"")</f>
        <v/>
      </c>
      <c r="D852" s="146" t="str">
        <f t="shared" si="39"/>
        <v/>
      </c>
      <c r="E852" s="146" t="str">
        <f>IF(A852&lt;&gt;"",IF(Schülerdaten!G855&lt;&gt;"",IF(Schülerdaten!AB855&lt;&gt;"",IF(Schülerdaten!G855="LOC.ID",CONCATENATE("LOC.",Schülerdaten!AU$5),Schülerdaten!G855),""),""),"")</f>
        <v/>
      </c>
      <c r="F852" s="146" t="str">
        <f>IF(A852&lt;&gt;"",IF(Schülerdaten!H855&lt;&gt;"",Schülerdaten!H855,""),"")</f>
        <v/>
      </c>
      <c r="G852" s="146" t="str">
        <f>IF(AND(A852&lt;&gt;"",Schülerdaten!AC855&lt;&gt;""),IF(Schülerdaten!AC855=TRUE,INDEX(codesex,MATCH(Schülerdaten!I855,libsex,0)),Schülerdaten!I855),"")</f>
        <v/>
      </c>
      <c r="H852" s="147" t="str">
        <f>IF(A852&lt;&gt;"",IF(Schülerdaten!J855&lt;&gt;"",Schülerdaten!J855,""),"")</f>
        <v/>
      </c>
      <c r="I852" s="148" t="str">
        <f>IF(AND(A852&lt;&gt;"",Schülerdaten!AE855&lt;&gt;""),IF(Schülerdaten!AE855=TRUE,INDEX(codenat,MATCH(Schülerdaten!K855,libnat,0)),Schülerdaten!K855),"")</f>
        <v/>
      </c>
      <c r="J852" s="148" t="str">
        <f>IF(AND(A852&lt;&gt;"",Schülerdaten!AF855&lt;&gt;""),IF(Schülerdaten!AF855=TRUE,INDEX(codelangue,MATCH(Schülerdaten!L855,liblangue,0)),Schülerdaten!L855),"")</f>
        <v/>
      </c>
      <c r="K852" s="148" t="str">
        <f>IF(AND(A852&lt;&gt;"",Schülerdaten!AH855&lt;&gt;""),IF(Schülerdaten!AH855=TRUE,IF(INDEX(codegem,MATCH(Schülerdaten!M855,libgem,0))&lt;8000,INDEX(codegem,MATCH(Schülerdaten!M855,libgem,0)),""),Schülerdaten!M855),"")</f>
        <v/>
      </c>
      <c r="L852" s="148" t="str">
        <f>IF(AND(A852&lt;&gt;"",Schülerdaten!AH855&lt;&gt;""),IF(Schülerdaten!AH855=TRUE,INDEX(codegemhist,MATCH(Schülerdaten!M855,libgem,0)),""),"")</f>
        <v/>
      </c>
      <c r="M852" s="148" t="str">
        <f>IF(AND(A852&lt;&gt;"",Schülerdaten!AH855&lt;&gt;""),IF(Schülerdaten!AH855=TRUE,IF(INDEX(codegem,MATCH(Schülerdaten!M855,libgem,0))&gt;=8000,INDEX(codegem,MATCH(Schülerdaten!M855,libgem,0)),""),Schülerdaten!M855),"")</f>
        <v/>
      </c>
      <c r="N852" s="148" t="str">
        <f>IF(AND(A852&lt;&gt;"",Schülerdaten!AI855&lt;&gt;""),IF(Schülerdaten!AI855=TRUE,INDEX(codeschart,MATCH(Schülerdaten!N855,libschart,0)),Schülerdaten!N855),"")</f>
        <v/>
      </c>
      <c r="O852" s="148" t="str">
        <f>IF(AND(A852&lt;&gt;"",Schülerdaten!O855&lt;&gt;""),Schülerdaten!O855,"")</f>
        <v/>
      </c>
      <c r="P852" s="148" t="str">
        <f>IF(AND(A852&lt;&gt;"",Schülerdaten!AK855&lt;&gt;""),IF(Schülerdaten!AK855=TRUE,INDEX(codeform,MATCH(Schülerdaten!P855,libform,0)),Schülerdaten!P855),"")</f>
        <v/>
      </c>
      <c r="Q852" s="148" t="str">
        <f>IF(AND(A852&lt;&gt;"",Schülerdaten!AL855&lt;&gt;""),IF(Schülerdaten!AL855=TRUE,INDEX(codespe,MATCH(Schülerdaten!Q855,libspe,0)),Schülerdaten!Q855),"")</f>
        <v/>
      </c>
      <c r="R852" s="148" t="str">
        <f>IF(AND(A852&lt;&gt;"",OR(Schülerdaten!AM855&lt;&gt;"",Schülerdaten!AT855=FALSE)),IF(Schülerdaten!AM855=TRUE,INDEX(codemp1,MATCH(Schülerdaten!R855,libmp1,0)),IF(Schülerdaten!AT855=FALSE,0,Schülerdaten!R855)),"")</f>
        <v/>
      </c>
      <c r="S852" s="148" t="str">
        <f t="shared" si="40"/>
        <v/>
      </c>
      <c r="T852" s="148" t="str">
        <f t="shared" si="41"/>
        <v/>
      </c>
      <c r="U852" s="148" t="str">
        <f>IF(AND(A852&lt;&gt;"",Schülerdaten!S855&lt;&gt;""),Schülerdaten!S855,"")</f>
        <v/>
      </c>
      <c r="V852" s="148" t="str">
        <f>IF(AND(A852&lt;&gt;"",Schülerdaten!T855&lt;&gt;""),Schülerdaten!T855,"")</f>
        <v/>
      </c>
      <c r="W852" s="148" t="str">
        <f>IF(AND(A852&lt;&gt;"",Schülerdaten!U855&lt;&gt;""),Schülerdaten!U855,"")</f>
        <v/>
      </c>
      <c r="X852" s="148" t="str">
        <f>IF(AND(A852&lt;&gt;"",Schülerdaten!V855&lt;&gt;""),Schülerdaten!V855,"")</f>
        <v/>
      </c>
      <c r="Y852" s="148" t="str">
        <f>IF(AND(A852&lt;&gt;"",Schülerdaten!W855&lt;&gt;""),Schülerdaten!W855,"")</f>
        <v/>
      </c>
      <c r="Z852" s="148" t="str">
        <f>IF(AND(A852&lt;&gt;"",Schülerdaten!X855&lt;&gt;""),Schülerdaten!X855,"")</f>
        <v/>
      </c>
    </row>
    <row r="853" spans="1:26" x14ac:dyDescent="0.2">
      <c r="A853" s="146" t="str">
        <f>IF(OR(Schülerdaten!$C856&lt;&gt;""),Schülerdaten!A856,"")</f>
        <v/>
      </c>
      <c r="B853" s="146" t="str">
        <f>IF(A853&lt;&gt;"",Schülerdaten!B856,"")</f>
        <v/>
      </c>
      <c r="C853" s="146" t="str">
        <f>IF(AND(A853&lt;&gt;"",Schülerdaten!F856&lt;&gt;""),IF(INDEX(codeclint,MATCH(Schülerdaten!F856,libclint,0))&lt;&gt;"",INDEX(codeclint,MATCH(Schülerdaten!F856,libclint,0)),""),"")</f>
        <v/>
      </c>
      <c r="D853" s="146" t="str">
        <f t="shared" si="39"/>
        <v/>
      </c>
      <c r="E853" s="146" t="str">
        <f>IF(A853&lt;&gt;"",IF(Schülerdaten!G856&lt;&gt;"",IF(Schülerdaten!AB856&lt;&gt;"",IF(Schülerdaten!G856="LOC.ID",CONCATENATE("LOC.",Schülerdaten!AU$5),Schülerdaten!G856),""),""),"")</f>
        <v/>
      </c>
      <c r="F853" s="146" t="str">
        <f>IF(A853&lt;&gt;"",IF(Schülerdaten!H856&lt;&gt;"",Schülerdaten!H856,""),"")</f>
        <v/>
      </c>
      <c r="G853" s="146" t="str">
        <f>IF(AND(A853&lt;&gt;"",Schülerdaten!AC856&lt;&gt;""),IF(Schülerdaten!AC856=TRUE,INDEX(codesex,MATCH(Schülerdaten!I856,libsex,0)),Schülerdaten!I856),"")</f>
        <v/>
      </c>
      <c r="H853" s="147" t="str">
        <f>IF(A853&lt;&gt;"",IF(Schülerdaten!J856&lt;&gt;"",Schülerdaten!J856,""),"")</f>
        <v/>
      </c>
      <c r="I853" s="148" t="str">
        <f>IF(AND(A853&lt;&gt;"",Schülerdaten!AE856&lt;&gt;""),IF(Schülerdaten!AE856=TRUE,INDEX(codenat,MATCH(Schülerdaten!K856,libnat,0)),Schülerdaten!K856),"")</f>
        <v/>
      </c>
      <c r="J853" s="148" t="str">
        <f>IF(AND(A853&lt;&gt;"",Schülerdaten!AF856&lt;&gt;""),IF(Schülerdaten!AF856=TRUE,INDEX(codelangue,MATCH(Schülerdaten!L856,liblangue,0)),Schülerdaten!L856),"")</f>
        <v/>
      </c>
      <c r="K853" s="148" t="str">
        <f>IF(AND(A853&lt;&gt;"",Schülerdaten!AH856&lt;&gt;""),IF(Schülerdaten!AH856=TRUE,IF(INDEX(codegem,MATCH(Schülerdaten!M856,libgem,0))&lt;8000,INDEX(codegem,MATCH(Schülerdaten!M856,libgem,0)),""),Schülerdaten!M856),"")</f>
        <v/>
      </c>
      <c r="L853" s="148" t="str">
        <f>IF(AND(A853&lt;&gt;"",Schülerdaten!AH856&lt;&gt;""),IF(Schülerdaten!AH856=TRUE,INDEX(codegemhist,MATCH(Schülerdaten!M856,libgem,0)),""),"")</f>
        <v/>
      </c>
      <c r="M853" s="148" t="str">
        <f>IF(AND(A853&lt;&gt;"",Schülerdaten!AH856&lt;&gt;""),IF(Schülerdaten!AH856=TRUE,IF(INDEX(codegem,MATCH(Schülerdaten!M856,libgem,0))&gt;=8000,INDEX(codegem,MATCH(Schülerdaten!M856,libgem,0)),""),Schülerdaten!M856),"")</f>
        <v/>
      </c>
      <c r="N853" s="148" t="str">
        <f>IF(AND(A853&lt;&gt;"",Schülerdaten!AI856&lt;&gt;""),IF(Schülerdaten!AI856=TRUE,INDEX(codeschart,MATCH(Schülerdaten!N856,libschart,0)),Schülerdaten!N856),"")</f>
        <v/>
      </c>
      <c r="O853" s="148" t="str">
        <f>IF(AND(A853&lt;&gt;"",Schülerdaten!O856&lt;&gt;""),Schülerdaten!O856,"")</f>
        <v/>
      </c>
      <c r="P853" s="148" t="str">
        <f>IF(AND(A853&lt;&gt;"",Schülerdaten!AK856&lt;&gt;""),IF(Schülerdaten!AK856=TRUE,INDEX(codeform,MATCH(Schülerdaten!P856,libform,0)),Schülerdaten!P856),"")</f>
        <v/>
      </c>
      <c r="Q853" s="148" t="str">
        <f>IF(AND(A853&lt;&gt;"",Schülerdaten!AL856&lt;&gt;""),IF(Schülerdaten!AL856=TRUE,INDEX(codespe,MATCH(Schülerdaten!Q856,libspe,0)),Schülerdaten!Q856),"")</f>
        <v/>
      </c>
      <c r="R853" s="148" t="str">
        <f>IF(AND(A853&lt;&gt;"",OR(Schülerdaten!AM856&lt;&gt;"",Schülerdaten!AT856=FALSE)),IF(Schülerdaten!AM856=TRUE,INDEX(codemp1,MATCH(Schülerdaten!R856,libmp1,0)),IF(Schülerdaten!AT856=FALSE,0,Schülerdaten!R856)),"")</f>
        <v/>
      </c>
      <c r="S853" s="148" t="str">
        <f t="shared" si="40"/>
        <v/>
      </c>
      <c r="T853" s="148" t="str">
        <f t="shared" si="41"/>
        <v/>
      </c>
      <c r="U853" s="148" t="str">
        <f>IF(AND(A853&lt;&gt;"",Schülerdaten!S856&lt;&gt;""),Schülerdaten!S856,"")</f>
        <v/>
      </c>
      <c r="V853" s="148" t="str">
        <f>IF(AND(A853&lt;&gt;"",Schülerdaten!T856&lt;&gt;""),Schülerdaten!T856,"")</f>
        <v/>
      </c>
      <c r="W853" s="148" t="str">
        <f>IF(AND(A853&lt;&gt;"",Schülerdaten!U856&lt;&gt;""),Schülerdaten!U856,"")</f>
        <v/>
      </c>
      <c r="X853" s="148" t="str">
        <f>IF(AND(A853&lt;&gt;"",Schülerdaten!V856&lt;&gt;""),Schülerdaten!V856,"")</f>
        <v/>
      </c>
      <c r="Y853" s="148" t="str">
        <f>IF(AND(A853&lt;&gt;"",Schülerdaten!W856&lt;&gt;""),Schülerdaten!W856,"")</f>
        <v/>
      </c>
      <c r="Z853" s="148" t="str">
        <f>IF(AND(A853&lt;&gt;"",Schülerdaten!X856&lt;&gt;""),Schülerdaten!X856,"")</f>
        <v/>
      </c>
    </row>
    <row r="854" spans="1:26" x14ac:dyDescent="0.2">
      <c r="A854" s="146" t="str">
        <f>IF(OR(Schülerdaten!$C857&lt;&gt;""),Schülerdaten!A857,"")</f>
        <v/>
      </c>
      <c r="B854" s="146" t="str">
        <f>IF(A854&lt;&gt;"",Schülerdaten!B857,"")</f>
        <v/>
      </c>
      <c r="C854" s="146" t="str">
        <f>IF(AND(A854&lt;&gt;"",Schülerdaten!F857&lt;&gt;""),IF(INDEX(codeclint,MATCH(Schülerdaten!F857,libclint,0))&lt;&gt;"",INDEX(codeclint,MATCH(Schülerdaten!F857,libclint,0)),""),"")</f>
        <v/>
      </c>
      <c r="D854" s="146" t="str">
        <f t="shared" si="39"/>
        <v/>
      </c>
      <c r="E854" s="146" t="str">
        <f>IF(A854&lt;&gt;"",IF(Schülerdaten!G857&lt;&gt;"",IF(Schülerdaten!AB857&lt;&gt;"",IF(Schülerdaten!G857="LOC.ID",CONCATENATE("LOC.",Schülerdaten!AU$5),Schülerdaten!G857),""),""),"")</f>
        <v/>
      </c>
      <c r="F854" s="146" t="str">
        <f>IF(A854&lt;&gt;"",IF(Schülerdaten!H857&lt;&gt;"",Schülerdaten!H857,""),"")</f>
        <v/>
      </c>
      <c r="G854" s="146" t="str">
        <f>IF(AND(A854&lt;&gt;"",Schülerdaten!AC857&lt;&gt;""),IF(Schülerdaten!AC857=TRUE,INDEX(codesex,MATCH(Schülerdaten!I857,libsex,0)),Schülerdaten!I857),"")</f>
        <v/>
      </c>
      <c r="H854" s="147" t="str">
        <f>IF(A854&lt;&gt;"",IF(Schülerdaten!J857&lt;&gt;"",Schülerdaten!J857,""),"")</f>
        <v/>
      </c>
      <c r="I854" s="148" t="str">
        <f>IF(AND(A854&lt;&gt;"",Schülerdaten!AE857&lt;&gt;""),IF(Schülerdaten!AE857=TRUE,INDEX(codenat,MATCH(Schülerdaten!K857,libnat,0)),Schülerdaten!K857),"")</f>
        <v/>
      </c>
      <c r="J854" s="148" t="str">
        <f>IF(AND(A854&lt;&gt;"",Schülerdaten!AF857&lt;&gt;""),IF(Schülerdaten!AF857=TRUE,INDEX(codelangue,MATCH(Schülerdaten!L857,liblangue,0)),Schülerdaten!L857),"")</f>
        <v/>
      </c>
      <c r="K854" s="148" t="str">
        <f>IF(AND(A854&lt;&gt;"",Schülerdaten!AH857&lt;&gt;""),IF(Schülerdaten!AH857=TRUE,IF(INDEX(codegem,MATCH(Schülerdaten!M857,libgem,0))&lt;8000,INDEX(codegem,MATCH(Schülerdaten!M857,libgem,0)),""),Schülerdaten!M857),"")</f>
        <v/>
      </c>
      <c r="L854" s="148" t="str">
        <f>IF(AND(A854&lt;&gt;"",Schülerdaten!AH857&lt;&gt;""),IF(Schülerdaten!AH857=TRUE,INDEX(codegemhist,MATCH(Schülerdaten!M857,libgem,0)),""),"")</f>
        <v/>
      </c>
      <c r="M854" s="148" t="str">
        <f>IF(AND(A854&lt;&gt;"",Schülerdaten!AH857&lt;&gt;""),IF(Schülerdaten!AH857=TRUE,IF(INDEX(codegem,MATCH(Schülerdaten!M857,libgem,0))&gt;=8000,INDEX(codegem,MATCH(Schülerdaten!M857,libgem,0)),""),Schülerdaten!M857),"")</f>
        <v/>
      </c>
      <c r="N854" s="148" t="str">
        <f>IF(AND(A854&lt;&gt;"",Schülerdaten!AI857&lt;&gt;""),IF(Schülerdaten!AI857=TRUE,INDEX(codeschart,MATCH(Schülerdaten!N857,libschart,0)),Schülerdaten!N857),"")</f>
        <v/>
      </c>
      <c r="O854" s="148" t="str">
        <f>IF(AND(A854&lt;&gt;"",Schülerdaten!O857&lt;&gt;""),Schülerdaten!O857,"")</f>
        <v/>
      </c>
      <c r="P854" s="148" t="str">
        <f>IF(AND(A854&lt;&gt;"",Schülerdaten!AK857&lt;&gt;""),IF(Schülerdaten!AK857=TRUE,INDEX(codeform,MATCH(Schülerdaten!P857,libform,0)),Schülerdaten!P857),"")</f>
        <v/>
      </c>
      <c r="Q854" s="148" t="str">
        <f>IF(AND(A854&lt;&gt;"",Schülerdaten!AL857&lt;&gt;""),IF(Schülerdaten!AL857=TRUE,INDEX(codespe,MATCH(Schülerdaten!Q857,libspe,0)),Schülerdaten!Q857),"")</f>
        <v/>
      </c>
      <c r="R854" s="148" t="str">
        <f>IF(AND(A854&lt;&gt;"",OR(Schülerdaten!AM857&lt;&gt;"",Schülerdaten!AT857=FALSE)),IF(Schülerdaten!AM857=TRUE,INDEX(codemp1,MATCH(Schülerdaten!R857,libmp1,0)),IF(Schülerdaten!AT857=FALSE,0,Schülerdaten!R857)),"")</f>
        <v/>
      </c>
      <c r="S854" s="148" t="str">
        <f t="shared" si="40"/>
        <v/>
      </c>
      <c r="T854" s="148" t="str">
        <f t="shared" si="41"/>
        <v/>
      </c>
      <c r="U854" s="148" t="str">
        <f>IF(AND(A854&lt;&gt;"",Schülerdaten!S857&lt;&gt;""),Schülerdaten!S857,"")</f>
        <v/>
      </c>
      <c r="V854" s="148" t="str">
        <f>IF(AND(A854&lt;&gt;"",Schülerdaten!T857&lt;&gt;""),Schülerdaten!T857,"")</f>
        <v/>
      </c>
      <c r="W854" s="148" t="str">
        <f>IF(AND(A854&lt;&gt;"",Schülerdaten!U857&lt;&gt;""),Schülerdaten!U857,"")</f>
        <v/>
      </c>
      <c r="X854" s="148" t="str">
        <f>IF(AND(A854&lt;&gt;"",Schülerdaten!V857&lt;&gt;""),Schülerdaten!V857,"")</f>
        <v/>
      </c>
      <c r="Y854" s="148" t="str">
        <f>IF(AND(A854&lt;&gt;"",Schülerdaten!W857&lt;&gt;""),Schülerdaten!W857,"")</f>
        <v/>
      </c>
      <c r="Z854" s="148" t="str">
        <f>IF(AND(A854&lt;&gt;"",Schülerdaten!X857&lt;&gt;""),Schülerdaten!X857,"")</f>
        <v/>
      </c>
    </row>
    <row r="855" spans="1:26" x14ac:dyDescent="0.2">
      <c r="A855" s="146" t="str">
        <f>IF(OR(Schülerdaten!$C858&lt;&gt;""),Schülerdaten!A858,"")</f>
        <v/>
      </c>
      <c r="B855" s="146" t="str">
        <f>IF(A855&lt;&gt;"",Schülerdaten!B858,"")</f>
        <v/>
      </c>
      <c r="C855" s="146" t="str">
        <f>IF(AND(A855&lt;&gt;"",Schülerdaten!F858&lt;&gt;""),IF(INDEX(codeclint,MATCH(Schülerdaten!F858,libclint,0))&lt;&gt;"",INDEX(codeclint,MATCH(Schülerdaten!F858,libclint,0)),""),"")</f>
        <v/>
      </c>
      <c r="D855" s="146" t="str">
        <f t="shared" si="39"/>
        <v/>
      </c>
      <c r="E855" s="146" t="str">
        <f>IF(A855&lt;&gt;"",IF(Schülerdaten!G858&lt;&gt;"",IF(Schülerdaten!AB858&lt;&gt;"",IF(Schülerdaten!G858="LOC.ID",CONCATENATE("LOC.",Schülerdaten!AU$5),Schülerdaten!G858),""),""),"")</f>
        <v/>
      </c>
      <c r="F855" s="146" t="str">
        <f>IF(A855&lt;&gt;"",IF(Schülerdaten!H858&lt;&gt;"",Schülerdaten!H858,""),"")</f>
        <v/>
      </c>
      <c r="G855" s="146" t="str">
        <f>IF(AND(A855&lt;&gt;"",Schülerdaten!AC858&lt;&gt;""),IF(Schülerdaten!AC858=TRUE,INDEX(codesex,MATCH(Schülerdaten!I858,libsex,0)),Schülerdaten!I858),"")</f>
        <v/>
      </c>
      <c r="H855" s="147" t="str">
        <f>IF(A855&lt;&gt;"",IF(Schülerdaten!J858&lt;&gt;"",Schülerdaten!J858,""),"")</f>
        <v/>
      </c>
      <c r="I855" s="148" t="str">
        <f>IF(AND(A855&lt;&gt;"",Schülerdaten!AE858&lt;&gt;""),IF(Schülerdaten!AE858=TRUE,INDEX(codenat,MATCH(Schülerdaten!K858,libnat,0)),Schülerdaten!K858),"")</f>
        <v/>
      </c>
      <c r="J855" s="148" t="str">
        <f>IF(AND(A855&lt;&gt;"",Schülerdaten!AF858&lt;&gt;""),IF(Schülerdaten!AF858=TRUE,INDEX(codelangue,MATCH(Schülerdaten!L858,liblangue,0)),Schülerdaten!L858),"")</f>
        <v/>
      </c>
      <c r="K855" s="148" t="str">
        <f>IF(AND(A855&lt;&gt;"",Schülerdaten!AH858&lt;&gt;""),IF(Schülerdaten!AH858=TRUE,IF(INDEX(codegem,MATCH(Schülerdaten!M858,libgem,0))&lt;8000,INDEX(codegem,MATCH(Schülerdaten!M858,libgem,0)),""),Schülerdaten!M858),"")</f>
        <v/>
      </c>
      <c r="L855" s="148" t="str">
        <f>IF(AND(A855&lt;&gt;"",Schülerdaten!AH858&lt;&gt;""),IF(Schülerdaten!AH858=TRUE,INDEX(codegemhist,MATCH(Schülerdaten!M858,libgem,0)),""),"")</f>
        <v/>
      </c>
      <c r="M855" s="148" t="str">
        <f>IF(AND(A855&lt;&gt;"",Schülerdaten!AH858&lt;&gt;""),IF(Schülerdaten!AH858=TRUE,IF(INDEX(codegem,MATCH(Schülerdaten!M858,libgem,0))&gt;=8000,INDEX(codegem,MATCH(Schülerdaten!M858,libgem,0)),""),Schülerdaten!M858),"")</f>
        <v/>
      </c>
      <c r="N855" s="148" t="str">
        <f>IF(AND(A855&lt;&gt;"",Schülerdaten!AI858&lt;&gt;""),IF(Schülerdaten!AI858=TRUE,INDEX(codeschart,MATCH(Schülerdaten!N858,libschart,0)),Schülerdaten!N858),"")</f>
        <v/>
      </c>
      <c r="O855" s="148" t="str">
        <f>IF(AND(A855&lt;&gt;"",Schülerdaten!O858&lt;&gt;""),Schülerdaten!O858,"")</f>
        <v/>
      </c>
      <c r="P855" s="148" t="str">
        <f>IF(AND(A855&lt;&gt;"",Schülerdaten!AK858&lt;&gt;""),IF(Schülerdaten!AK858=TRUE,INDEX(codeform,MATCH(Schülerdaten!P858,libform,0)),Schülerdaten!P858),"")</f>
        <v/>
      </c>
      <c r="Q855" s="148" t="str">
        <f>IF(AND(A855&lt;&gt;"",Schülerdaten!AL858&lt;&gt;""),IF(Schülerdaten!AL858=TRUE,INDEX(codespe,MATCH(Schülerdaten!Q858,libspe,0)),Schülerdaten!Q858),"")</f>
        <v/>
      </c>
      <c r="R855" s="148" t="str">
        <f>IF(AND(A855&lt;&gt;"",OR(Schülerdaten!AM858&lt;&gt;"",Schülerdaten!AT858=FALSE)),IF(Schülerdaten!AM858=TRUE,INDEX(codemp1,MATCH(Schülerdaten!R858,libmp1,0)),IF(Schülerdaten!AT858=FALSE,0,Schülerdaten!R858)),"")</f>
        <v/>
      </c>
      <c r="S855" s="148" t="str">
        <f t="shared" si="40"/>
        <v/>
      </c>
      <c r="T855" s="148" t="str">
        <f t="shared" si="41"/>
        <v/>
      </c>
      <c r="U855" s="148" t="str">
        <f>IF(AND(A855&lt;&gt;"",Schülerdaten!S858&lt;&gt;""),Schülerdaten!S858,"")</f>
        <v/>
      </c>
      <c r="V855" s="148" t="str">
        <f>IF(AND(A855&lt;&gt;"",Schülerdaten!T858&lt;&gt;""),Schülerdaten!T858,"")</f>
        <v/>
      </c>
      <c r="W855" s="148" t="str">
        <f>IF(AND(A855&lt;&gt;"",Schülerdaten!U858&lt;&gt;""),Schülerdaten!U858,"")</f>
        <v/>
      </c>
      <c r="X855" s="148" t="str">
        <f>IF(AND(A855&lt;&gt;"",Schülerdaten!V858&lt;&gt;""),Schülerdaten!V858,"")</f>
        <v/>
      </c>
      <c r="Y855" s="148" t="str">
        <f>IF(AND(A855&lt;&gt;"",Schülerdaten!W858&lt;&gt;""),Schülerdaten!W858,"")</f>
        <v/>
      </c>
      <c r="Z855" s="148" t="str">
        <f>IF(AND(A855&lt;&gt;"",Schülerdaten!X858&lt;&gt;""),Schülerdaten!X858,"")</f>
        <v/>
      </c>
    </row>
    <row r="856" spans="1:26" x14ac:dyDescent="0.2">
      <c r="A856" s="146" t="str">
        <f>IF(OR(Schülerdaten!$C859&lt;&gt;""),Schülerdaten!A859,"")</f>
        <v/>
      </c>
      <c r="B856" s="146" t="str">
        <f>IF(A856&lt;&gt;"",Schülerdaten!B859,"")</f>
        <v/>
      </c>
      <c r="C856" s="146" t="str">
        <f>IF(AND(A856&lt;&gt;"",Schülerdaten!F859&lt;&gt;""),IF(INDEX(codeclint,MATCH(Schülerdaten!F859,libclint,0))&lt;&gt;"",INDEX(codeclint,MATCH(Schülerdaten!F859,libclint,0)),""),"")</f>
        <v/>
      </c>
      <c r="D856" s="146" t="str">
        <f t="shared" si="39"/>
        <v/>
      </c>
      <c r="E856" s="146" t="str">
        <f>IF(A856&lt;&gt;"",IF(Schülerdaten!G859&lt;&gt;"",IF(Schülerdaten!AB859&lt;&gt;"",IF(Schülerdaten!G859="LOC.ID",CONCATENATE("LOC.",Schülerdaten!AU$5),Schülerdaten!G859),""),""),"")</f>
        <v/>
      </c>
      <c r="F856" s="146" t="str">
        <f>IF(A856&lt;&gt;"",IF(Schülerdaten!H859&lt;&gt;"",Schülerdaten!H859,""),"")</f>
        <v/>
      </c>
      <c r="G856" s="146" t="str">
        <f>IF(AND(A856&lt;&gt;"",Schülerdaten!AC859&lt;&gt;""),IF(Schülerdaten!AC859=TRUE,INDEX(codesex,MATCH(Schülerdaten!I859,libsex,0)),Schülerdaten!I859),"")</f>
        <v/>
      </c>
      <c r="H856" s="147" t="str">
        <f>IF(A856&lt;&gt;"",IF(Schülerdaten!J859&lt;&gt;"",Schülerdaten!J859,""),"")</f>
        <v/>
      </c>
      <c r="I856" s="148" t="str">
        <f>IF(AND(A856&lt;&gt;"",Schülerdaten!AE859&lt;&gt;""),IF(Schülerdaten!AE859=TRUE,INDEX(codenat,MATCH(Schülerdaten!K859,libnat,0)),Schülerdaten!K859),"")</f>
        <v/>
      </c>
      <c r="J856" s="148" t="str">
        <f>IF(AND(A856&lt;&gt;"",Schülerdaten!AF859&lt;&gt;""),IF(Schülerdaten!AF859=TRUE,INDEX(codelangue,MATCH(Schülerdaten!L859,liblangue,0)),Schülerdaten!L859),"")</f>
        <v/>
      </c>
      <c r="K856" s="148" t="str">
        <f>IF(AND(A856&lt;&gt;"",Schülerdaten!AH859&lt;&gt;""),IF(Schülerdaten!AH859=TRUE,IF(INDEX(codegem,MATCH(Schülerdaten!M859,libgem,0))&lt;8000,INDEX(codegem,MATCH(Schülerdaten!M859,libgem,0)),""),Schülerdaten!M859),"")</f>
        <v/>
      </c>
      <c r="L856" s="148" t="str">
        <f>IF(AND(A856&lt;&gt;"",Schülerdaten!AH859&lt;&gt;""),IF(Schülerdaten!AH859=TRUE,INDEX(codegemhist,MATCH(Schülerdaten!M859,libgem,0)),""),"")</f>
        <v/>
      </c>
      <c r="M856" s="148" t="str">
        <f>IF(AND(A856&lt;&gt;"",Schülerdaten!AH859&lt;&gt;""),IF(Schülerdaten!AH859=TRUE,IF(INDEX(codegem,MATCH(Schülerdaten!M859,libgem,0))&gt;=8000,INDEX(codegem,MATCH(Schülerdaten!M859,libgem,0)),""),Schülerdaten!M859),"")</f>
        <v/>
      </c>
      <c r="N856" s="148" t="str">
        <f>IF(AND(A856&lt;&gt;"",Schülerdaten!AI859&lt;&gt;""),IF(Schülerdaten!AI859=TRUE,INDEX(codeschart,MATCH(Schülerdaten!N859,libschart,0)),Schülerdaten!N859),"")</f>
        <v/>
      </c>
      <c r="O856" s="148" t="str">
        <f>IF(AND(A856&lt;&gt;"",Schülerdaten!O859&lt;&gt;""),Schülerdaten!O859,"")</f>
        <v/>
      </c>
      <c r="P856" s="148" t="str">
        <f>IF(AND(A856&lt;&gt;"",Schülerdaten!AK859&lt;&gt;""),IF(Schülerdaten!AK859=TRUE,INDEX(codeform,MATCH(Schülerdaten!P859,libform,0)),Schülerdaten!P859),"")</f>
        <v/>
      </c>
      <c r="Q856" s="148" t="str">
        <f>IF(AND(A856&lt;&gt;"",Schülerdaten!AL859&lt;&gt;""),IF(Schülerdaten!AL859=TRUE,INDEX(codespe,MATCH(Schülerdaten!Q859,libspe,0)),Schülerdaten!Q859),"")</f>
        <v/>
      </c>
      <c r="R856" s="148" t="str">
        <f>IF(AND(A856&lt;&gt;"",OR(Schülerdaten!AM859&lt;&gt;"",Schülerdaten!AT859=FALSE)),IF(Schülerdaten!AM859=TRUE,INDEX(codemp1,MATCH(Schülerdaten!R859,libmp1,0)),IF(Schülerdaten!AT859=FALSE,0,Schülerdaten!R859)),"")</f>
        <v/>
      </c>
      <c r="S856" s="148" t="str">
        <f t="shared" si="40"/>
        <v/>
      </c>
      <c r="T856" s="148" t="str">
        <f t="shared" si="41"/>
        <v/>
      </c>
      <c r="U856" s="148" t="str">
        <f>IF(AND(A856&lt;&gt;"",Schülerdaten!S859&lt;&gt;""),Schülerdaten!S859,"")</f>
        <v/>
      </c>
      <c r="V856" s="148" t="str">
        <f>IF(AND(A856&lt;&gt;"",Schülerdaten!T859&lt;&gt;""),Schülerdaten!T859,"")</f>
        <v/>
      </c>
      <c r="W856" s="148" t="str">
        <f>IF(AND(A856&lt;&gt;"",Schülerdaten!U859&lt;&gt;""),Schülerdaten!U859,"")</f>
        <v/>
      </c>
      <c r="X856" s="148" t="str">
        <f>IF(AND(A856&lt;&gt;"",Schülerdaten!V859&lt;&gt;""),Schülerdaten!V859,"")</f>
        <v/>
      </c>
      <c r="Y856" s="148" t="str">
        <f>IF(AND(A856&lt;&gt;"",Schülerdaten!W859&lt;&gt;""),Schülerdaten!W859,"")</f>
        <v/>
      </c>
      <c r="Z856" s="148" t="str">
        <f>IF(AND(A856&lt;&gt;"",Schülerdaten!X859&lt;&gt;""),Schülerdaten!X859,"")</f>
        <v/>
      </c>
    </row>
    <row r="857" spans="1:26" x14ac:dyDescent="0.2">
      <c r="A857" s="146" t="str">
        <f>IF(OR(Schülerdaten!$C860&lt;&gt;""),Schülerdaten!A860,"")</f>
        <v/>
      </c>
      <c r="B857" s="146" t="str">
        <f>IF(A857&lt;&gt;"",Schülerdaten!B860,"")</f>
        <v/>
      </c>
      <c r="C857" s="146" t="str">
        <f>IF(AND(A857&lt;&gt;"",Schülerdaten!F860&lt;&gt;""),IF(INDEX(codeclint,MATCH(Schülerdaten!F860,libclint,0))&lt;&gt;"",INDEX(codeclint,MATCH(Schülerdaten!F860,libclint,0)),""),"")</f>
        <v/>
      </c>
      <c r="D857" s="146" t="str">
        <f t="shared" si="39"/>
        <v/>
      </c>
      <c r="E857" s="146" t="str">
        <f>IF(A857&lt;&gt;"",IF(Schülerdaten!G860&lt;&gt;"",IF(Schülerdaten!AB860&lt;&gt;"",IF(Schülerdaten!G860="LOC.ID",CONCATENATE("LOC.",Schülerdaten!AU$5),Schülerdaten!G860),""),""),"")</f>
        <v/>
      </c>
      <c r="F857" s="146" t="str">
        <f>IF(A857&lt;&gt;"",IF(Schülerdaten!H860&lt;&gt;"",Schülerdaten!H860,""),"")</f>
        <v/>
      </c>
      <c r="G857" s="146" t="str">
        <f>IF(AND(A857&lt;&gt;"",Schülerdaten!AC860&lt;&gt;""),IF(Schülerdaten!AC860=TRUE,INDEX(codesex,MATCH(Schülerdaten!I860,libsex,0)),Schülerdaten!I860),"")</f>
        <v/>
      </c>
      <c r="H857" s="147" t="str">
        <f>IF(A857&lt;&gt;"",IF(Schülerdaten!J860&lt;&gt;"",Schülerdaten!J860,""),"")</f>
        <v/>
      </c>
      <c r="I857" s="148" t="str">
        <f>IF(AND(A857&lt;&gt;"",Schülerdaten!AE860&lt;&gt;""),IF(Schülerdaten!AE860=TRUE,INDEX(codenat,MATCH(Schülerdaten!K860,libnat,0)),Schülerdaten!K860),"")</f>
        <v/>
      </c>
      <c r="J857" s="148" t="str">
        <f>IF(AND(A857&lt;&gt;"",Schülerdaten!AF860&lt;&gt;""),IF(Schülerdaten!AF860=TRUE,INDEX(codelangue,MATCH(Schülerdaten!L860,liblangue,0)),Schülerdaten!L860),"")</f>
        <v/>
      </c>
      <c r="K857" s="148" t="str">
        <f>IF(AND(A857&lt;&gt;"",Schülerdaten!AH860&lt;&gt;""),IF(Schülerdaten!AH860=TRUE,IF(INDEX(codegem,MATCH(Schülerdaten!M860,libgem,0))&lt;8000,INDEX(codegem,MATCH(Schülerdaten!M860,libgem,0)),""),Schülerdaten!M860),"")</f>
        <v/>
      </c>
      <c r="L857" s="148" t="str">
        <f>IF(AND(A857&lt;&gt;"",Schülerdaten!AH860&lt;&gt;""),IF(Schülerdaten!AH860=TRUE,INDEX(codegemhist,MATCH(Schülerdaten!M860,libgem,0)),""),"")</f>
        <v/>
      </c>
      <c r="M857" s="148" t="str">
        <f>IF(AND(A857&lt;&gt;"",Schülerdaten!AH860&lt;&gt;""),IF(Schülerdaten!AH860=TRUE,IF(INDEX(codegem,MATCH(Schülerdaten!M860,libgem,0))&gt;=8000,INDEX(codegem,MATCH(Schülerdaten!M860,libgem,0)),""),Schülerdaten!M860),"")</f>
        <v/>
      </c>
      <c r="N857" s="148" t="str">
        <f>IF(AND(A857&lt;&gt;"",Schülerdaten!AI860&lt;&gt;""),IF(Schülerdaten!AI860=TRUE,INDEX(codeschart,MATCH(Schülerdaten!N860,libschart,0)),Schülerdaten!N860),"")</f>
        <v/>
      </c>
      <c r="O857" s="148" t="str">
        <f>IF(AND(A857&lt;&gt;"",Schülerdaten!O860&lt;&gt;""),Schülerdaten!O860,"")</f>
        <v/>
      </c>
      <c r="P857" s="148" t="str">
        <f>IF(AND(A857&lt;&gt;"",Schülerdaten!AK860&lt;&gt;""),IF(Schülerdaten!AK860=TRUE,INDEX(codeform,MATCH(Schülerdaten!P860,libform,0)),Schülerdaten!P860),"")</f>
        <v/>
      </c>
      <c r="Q857" s="148" t="str">
        <f>IF(AND(A857&lt;&gt;"",Schülerdaten!AL860&lt;&gt;""),IF(Schülerdaten!AL860=TRUE,INDEX(codespe,MATCH(Schülerdaten!Q860,libspe,0)),Schülerdaten!Q860),"")</f>
        <v/>
      </c>
      <c r="R857" s="148" t="str">
        <f>IF(AND(A857&lt;&gt;"",OR(Schülerdaten!AM860&lt;&gt;"",Schülerdaten!AT860=FALSE)),IF(Schülerdaten!AM860=TRUE,INDEX(codemp1,MATCH(Schülerdaten!R860,libmp1,0)),IF(Schülerdaten!AT860=FALSE,0,Schülerdaten!R860)),"")</f>
        <v/>
      </c>
      <c r="S857" s="148" t="str">
        <f t="shared" si="40"/>
        <v/>
      </c>
      <c r="T857" s="148" t="str">
        <f t="shared" si="41"/>
        <v/>
      </c>
      <c r="U857" s="148" t="str">
        <f>IF(AND(A857&lt;&gt;"",Schülerdaten!S860&lt;&gt;""),Schülerdaten!S860,"")</f>
        <v/>
      </c>
      <c r="V857" s="148" t="str">
        <f>IF(AND(A857&lt;&gt;"",Schülerdaten!T860&lt;&gt;""),Schülerdaten!T860,"")</f>
        <v/>
      </c>
      <c r="W857" s="148" t="str">
        <f>IF(AND(A857&lt;&gt;"",Schülerdaten!U860&lt;&gt;""),Schülerdaten!U860,"")</f>
        <v/>
      </c>
      <c r="X857" s="148" t="str">
        <f>IF(AND(A857&lt;&gt;"",Schülerdaten!V860&lt;&gt;""),Schülerdaten!V860,"")</f>
        <v/>
      </c>
      <c r="Y857" s="148" t="str">
        <f>IF(AND(A857&lt;&gt;"",Schülerdaten!W860&lt;&gt;""),Schülerdaten!W860,"")</f>
        <v/>
      </c>
      <c r="Z857" s="148" t="str">
        <f>IF(AND(A857&lt;&gt;"",Schülerdaten!X860&lt;&gt;""),Schülerdaten!X860,"")</f>
        <v/>
      </c>
    </row>
    <row r="858" spans="1:26" x14ac:dyDescent="0.2">
      <c r="A858" s="146" t="str">
        <f>IF(OR(Schülerdaten!$C861&lt;&gt;""),Schülerdaten!A861,"")</f>
        <v/>
      </c>
      <c r="B858" s="146" t="str">
        <f>IF(A858&lt;&gt;"",Schülerdaten!B861,"")</f>
        <v/>
      </c>
      <c r="C858" s="146" t="str">
        <f>IF(AND(A858&lt;&gt;"",Schülerdaten!F861&lt;&gt;""),IF(INDEX(codeclint,MATCH(Schülerdaten!F861,libclint,0))&lt;&gt;"",INDEX(codeclint,MATCH(Schülerdaten!F861,libclint,0)),""),"")</f>
        <v/>
      </c>
      <c r="D858" s="146" t="str">
        <f t="shared" si="39"/>
        <v/>
      </c>
      <c r="E858" s="146" t="str">
        <f>IF(A858&lt;&gt;"",IF(Schülerdaten!G861&lt;&gt;"",IF(Schülerdaten!AB861&lt;&gt;"",IF(Schülerdaten!G861="LOC.ID",CONCATENATE("LOC.",Schülerdaten!AU$5),Schülerdaten!G861),""),""),"")</f>
        <v/>
      </c>
      <c r="F858" s="146" t="str">
        <f>IF(A858&lt;&gt;"",IF(Schülerdaten!H861&lt;&gt;"",Schülerdaten!H861,""),"")</f>
        <v/>
      </c>
      <c r="G858" s="146" t="str">
        <f>IF(AND(A858&lt;&gt;"",Schülerdaten!AC861&lt;&gt;""),IF(Schülerdaten!AC861=TRUE,INDEX(codesex,MATCH(Schülerdaten!I861,libsex,0)),Schülerdaten!I861),"")</f>
        <v/>
      </c>
      <c r="H858" s="147" t="str">
        <f>IF(A858&lt;&gt;"",IF(Schülerdaten!J861&lt;&gt;"",Schülerdaten!J861,""),"")</f>
        <v/>
      </c>
      <c r="I858" s="148" t="str">
        <f>IF(AND(A858&lt;&gt;"",Schülerdaten!AE861&lt;&gt;""),IF(Schülerdaten!AE861=TRUE,INDEX(codenat,MATCH(Schülerdaten!K861,libnat,0)),Schülerdaten!K861),"")</f>
        <v/>
      </c>
      <c r="J858" s="148" t="str">
        <f>IF(AND(A858&lt;&gt;"",Schülerdaten!AF861&lt;&gt;""),IF(Schülerdaten!AF861=TRUE,INDEX(codelangue,MATCH(Schülerdaten!L861,liblangue,0)),Schülerdaten!L861),"")</f>
        <v/>
      </c>
      <c r="K858" s="148" t="str">
        <f>IF(AND(A858&lt;&gt;"",Schülerdaten!AH861&lt;&gt;""),IF(Schülerdaten!AH861=TRUE,IF(INDEX(codegem,MATCH(Schülerdaten!M861,libgem,0))&lt;8000,INDEX(codegem,MATCH(Schülerdaten!M861,libgem,0)),""),Schülerdaten!M861),"")</f>
        <v/>
      </c>
      <c r="L858" s="148" t="str">
        <f>IF(AND(A858&lt;&gt;"",Schülerdaten!AH861&lt;&gt;""),IF(Schülerdaten!AH861=TRUE,INDEX(codegemhist,MATCH(Schülerdaten!M861,libgem,0)),""),"")</f>
        <v/>
      </c>
      <c r="M858" s="148" t="str">
        <f>IF(AND(A858&lt;&gt;"",Schülerdaten!AH861&lt;&gt;""),IF(Schülerdaten!AH861=TRUE,IF(INDEX(codegem,MATCH(Schülerdaten!M861,libgem,0))&gt;=8000,INDEX(codegem,MATCH(Schülerdaten!M861,libgem,0)),""),Schülerdaten!M861),"")</f>
        <v/>
      </c>
      <c r="N858" s="148" t="str">
        <f>IF(AND(A858&lt;&gt;"",Schülerdaten!AI861&lt;&gt;""),IF(Schülerdaten!AI861=TRUE,INDEX(codeschart,MATCH(Schülerdaten!N861,libschart,0)),Schülerdaten!N861),"")</f>
        <v/>
      </c>
      <c r="O858" s="148" t="str">
        <f>IF(AND(A858&lt;&gt;"",Schülerdaten!O861&lt;&gt;""),Schülerdaten!O861,"")</f>
        <v/>
      </c>
      <c r="P858" s="148" t="str">
        <f>IF(AND(A858&lt;&gt;"",Schülerdaten!AK861&lt;&gt;""),IF(Schülerdaten!AK861=TRUE,INDEX(codeform,MATCH(Schülerdaten!P861,libform,0)),Schülerdaten!P861),"")</f>
        <v/>
      </c>
      <c r="Q858" s="148" t="str">
        <f>IF(AND(A858&lt;&gt;"",Schülerdaten!AL861&lt;&gt;""),IF(Schülerdaten!AL861=TRUE,INDEX(codespe,MATCH(Schülerdaten!Q861,libspe,0)),Schülerdaten!Q861),"")</f>
        <v/>
      </c>
      <c r="R858" s="148" t="str">
        <f>IF(AND(A858&lt;&gt;"",OR(Schülerdaten!AM861&lt;&gt;"",Schülerdaten!AT861=FALSE)),IF(Schülerdaten!AM861=TRUE,INDEX(codemp1,MATCH(Schülerdaten!R861,libmp1,0)),IF(Schülerdaten!AT861=FALSE,0,Schülerdaten!R861)),"")</f>
        <v/>
      </c>
      <c r="S858" s="148" t="str">
        <f t="shared" si="40"/>
        <v/>
      </c>
      <c r="T858" s="148" t="str">
        <f t="shared" si="41"/>
        <v/>
      </c>
      <c r="U858" s="148" t="str">
        <f>IF(AND(A858&lt;&gt;"",Schülerdaten!S861&lt;&gt;""),Schülerdaten!S861,"")</f>
        <v/>
      </c>
      <c r="V858" s="148" t="str">
        <f>IF(AND(A858&lt;&gt;"",Schülerdaten!T861&lt;&gt;""),Schülerdaten!T861,"")</f>
        <v/>
      </c>
      <c r="W858" s="148" t="str">
        <f>IF(AND(A858&lt;&gt;"",Schülerdaten!U861&lt;&gt;""),Schülerdaten!U861,"")</f>
        <v/>
      </c>
      <c r="X858" s="148" t="str">
        <f>IF(AND(A858&lt;&gt;"",Schülerdaten!V861&lt;&gt;""),Schülerdaten!V861,"")</f>
        <v/>
      </c>
      <c r="Y858" s="148" t="str">
        <f>IF(AND(A858&lt;&gt;"",Schülerdaten!W861&lt;&gt;""),Schülerdaten!W861,"")</f>
        <v/>
      </c>
      <c r="Z858" s="148" t="str">
        <f>IF(AND(A858&lt;&gt;"",Schülerdaten!X861&lt;&gt;""),Schülerdaten!X861,"")</f>
        <v/>
      </c>
    </row>
    <row r="859" spans="1:26" x14ac:dyDescent="0.2">
      <c r="A859" s="146" t="str">
        <f>IF(OR(Schülerdaten!$C862&lt;&gt;""),Schülerdaten!A862,"")</f>
        <v/>
      </c>
      <c r="B859" s="146" t="str">
        <f>IF(A859&lt;&gt;"",Schülerdaten!B862,"")</f>
        <v/>
      </c>
      <c r="C859" s="146" t="str">
        <f>IF(AND(A859&lt;&gt;"",Schülerdaten!F862&lt;&gt;""),IF(INDEX(codeclint,MATCH(Schülerdaten!F862,libclint,0))&lt;&gt;"",INDEX(codeclint,MATCH(Schülerdaten!F862,libclint,0)),""),"")</f>
        <v/>
      </c>
      <c r="D859" s="146" t="str">
        <f t="shared" si="39"/>
        <v/>
      </c>
      <c r="E859" s="146" t="str">
        <f>IF(A859&lt;&gt;"",IF(Schülerdaten!G862&lt;&gt;"",IF(Schülerdaten!AB862&lt;&gt;"",IF(Schülerdaten!G862="LOC.ID",CONCATENATE("LOC.",Schülerdaten!AU$5),Schülerdaten!G862),""),""),"")</f>
        <v/>
      </c>
      <c r="F859" s="146" t="str">
        <f>IF(A859&lt;&gt;"",IF(Schülerdaten!H862&lt;&gt;"",Schülerdaten!H862,""),"")</f>
        <v/>
      </c>
      <c r="G859" s="146" t="str">
        <f>IF(AND(A859&lt;&gt;"",Schülerdaten!AC862&lt;&gt;""),IF(Schülerdaten!AC862=TRUE,INDEX(codesex,MATCH(Schülerdaten!I862,libsex,0)),Schülerdaten!I862),"")</f>
        <v/>
      </c>
      <c r="H859" s="147" t="str">
        <f>IF(A859&lt;&gt;"",IF(Schülerdaten!J862&lt;&gt;"",Schülerdaten!J862,""),"")</f>
        <v/>
      </c>
      <c r="I859" s="148" t="str">
        <f>IF(AND(A859&lt;&gt;"",Schülerdaten!AE862&lt;&gt;""),IF(Schülerdaten!AE862=TRUE,INDEX(codenat,MATCH(Schülerdaten!K862,libnat,0)),Schülerdaten!K862),"")</f>
        <v/>
      </c>
      <c r="J859" s="148" t="str">
        <f>IF(AND(A859&lt;&gt;"",Schülerdaten!AF862&lt;&gt;""),IF(Schülerdaten!AF862=TRUE,INDEX(codelangue,MATCH(Schülerdaten!L862,liblangue,0)),Schülerdaten!L862),"")</f>
        <v/>
      </c>
      <c r="K859" s="148" t="str">
        <f>IF(AND(A859&lt;&gt;"",Schülerdaten!AH862&lt;&gt;""),IF(Schülerdaten!AH862=TRUE,IF(INDEX(codegem,MATCH(Schülerdaten!M862,libgem,0))&lt;8000,INDEX(codegem,MATCH(Schülerdaten!M862,libgem,0)),""),Schülerdaten!M862),"")</f>
        <v/>
      </c>
      <c r="L859" s="148" t="str">
        <f>IF(AND(A859&lt;&gt;"",Schülerdaten!AH862&lt;&gt;""),IF(Schülerdaten!AH862=TRUE,INDEX(codegemhist,MATCH(Schülerdaten!M862,libgem,0)),""),"")</f>
        <v/>
      </c>
      <c r="M859" s="148" t="str">
        <f>IF(AND(A859&lt;&gt;"",Schülerdaten!AH862&lt;&gt;""),IF(Schülerdaten!AH862=TRUE,IF(INDEX(codegem,MATCH(Schülerdaten!M862,libgem,0))&gt;=8000,INDEX(codegem,MATCH(Schülerdaten!M862,libgem,0)),""),Schülerdaten!M862),"")</f>
        <v/>
      </c>
      <c r="N859" s="148" t="str">
        <f>IF(AND(A859&lt;&gt;"",Schülerdaten!AI862&lt;&gt;""),IF(Schülerdaten!AI862=TRUE,INDEX(codeschart,MATCH(Schülerdaten!N862,libschart,0)),Schülerdaten!N862),"")</f>
        <v/>
      </c>
      <c r="O859" s="148" t="str">
        <f>IF(AND(A859&lt;&gt;"",Schülerdaten!O862&lt;&gt;""),Schülerdaten!O862,"")</f>
        <v/>
      </c>
      <c r="P859" s="148" t="str">
        <f>IF(AND(A859&lt;&gt;"",Schülerdaten!AK862&lt;&gt;""),IF(Schülerdaten!AK862=TRUE,INDEX(codeform,MATCH(Schülerdaten!P862,libform,0)),Schülerdaten!P862),"")</f>
        <v/>
      </c>
      <c r="Q859" s="148" t="str">
        <f>IF(AND(A859&lt;&gt;"",Schülerdaten!AL862&lt;&gt;""),IF(Schülerdaten!AL862=TRUE,INDEX(codespe,MATCH(Schülerdaten!Q862,libspe,0)),Schülerdaten!Q862),"")</f>
        <v/>
      </c>
      <c r="R859" s="148" t="str">
        <f>IF(AND(A859&lt;&gt;"",OR(Schülerdaten!AM862&lt;&gt;"",Schülerdaten!AT862=FALSE)),IF(Schülerdaten!AM862=TRUE,INDEX(codemp1,MATCH(Schülerdaten!R862,libmp1,0)),IF(Schülerdaten!AT862=FALSE,0,Schülerdaten!R862)),"")</f>
        <v/>
      </c>
      <c r="S859" s="148" t="str">
        <f t="shared" si="40"/>
        <v/>
      </c>
      <c r="T859" s="148" t="str">
        <f t="shared" si="41"/>
        <v/>
      </c>
      <c r="U859" s="148" t="str">
        <f>IF(AND(A859&lt;&gt;"",Schülerdaten!S862&lt;&gt;""),Schülerdaten!S862,"")</f>
        <v/>
      </c>
      <c r="V859" s="148" t="str">
        <f>IF(AND(A859&lt;&gt;"",Schülerdaten!T862&lt;&gt;""),Schülerdaten!T862,"")</f>
        <v/>
      </c>
      <c r="W859" s="148" t="str">
        <f>IF(AND(A859&lt;&gt;"",Schülerdaten!U862&lt;&gt;""),Schülerdaten!U862,"")</f>
        <v/>
      </c>
      <c r="X859" s="148" t="str">
        <f>IF(AND(A859&lt;&gt;"",Schülerdaten!V862&lt;&gt;""),Schülerdaten!V862,"")</f>
        <v/>
      </c>
      <c r="Y859" s="148" t="str">
        <f>IF(AND(A859&lt;&gt;"",Schülerdaten!W862&lt;&gt;""),Schülerdaten!W862,"")</f>
        <v/>
      </c>
      <c r="Z859" s="148" t="str">
        <f>IF(AND(A859&lt;&gt;"",Schülerdaten!X862&lt;&gt;""),Schülerdaten!X862,"")</f>
        <v/>
      </c>
    </row>
    <row r="860" spans="1:26" x14ac:dyDescent="0.2">
      <c r="A860" s="146" t="str">
        <f>IF(OR(Schülerdaten!$C863&lt;&gt;""),Schülerdaten!A863,"")</f>
        <v/>
      </c>
      <c r="B860" s="146" t="str">
        <f>IF(A860&lt;&gt;"",Schülerdaten!B863,"")</f>
        <v/>
      </c>
      <c r="C860" s="146" t="str">
        <f>IF(AND(A860&lt;&gt;"",Schülerdaten!F863&lt;&gt;""),IF(INDEX(codeclint,MATCH(Schülerdaten!F863,libclint,0))&lt;&gt;"",INDEX(codeclint,MATCH(Schülerdaten!F863,libclint,0)),""),"")</f>
        <v/>
      </c>
      <c r="D860" s="146" t="str">
        <f t="shared" si="39"/>
        <v/>
      </c>
      <c r="E860" s="146" t="str">
        <f>IF(A860&lt;&gt;"",IF(Schülerdaten!G863&lt;&gt;"",IF(Schülerdaten!AB863&lt;&gt;"",IF(Schülerdaten!G863="LOC.ID",CONCATENATE("LOC.",Schülerdaten!AU$5),Schülerdaten!G863),""),""),"")</f>
        <v/>
      </c>
      <c r="F860" s="146" t="str">
        <f>IF(A860&lt;&gt;"",IF(Schülerdaten!H863&lt;&gt;"",Schülerdaten!H863,""),"")</f>
        <v/>
      </c>
      <c r="G860" s="146" t="str">
        <f>IF(AND(A860&lt;&gt;"",Schülerdaten!AC863&lt;&gt;""),IF(Schülerdaten!AC863=TRUE,INDEX(codesex,MATCH(Schülerdaten!I863,libsex,0)),Schülerdaten!I863),"")</f>
        <v/>
      </c>
      <c r="H860" s="147" t="str">
        <f>IF(A860&lt;&gt;"",IF(Schülerdaten!J863&lt;&gt;"",Schülerdaten!J863,""),"")</f>
        <v/>
      </c>
      <c r="I860" s="148" t="str">
        <f>IF(AND(A860&lt;&gt;"",Schülerdaten!AE863&lt;&gt;""),IF(Schülerdaten!AE863=TRUE,INDEX(codenat,MATCH(Schülerdaten!K863,libnat,0)),Schülerdaten!K863),"")</f>
        <v/>
      </c>
      <c r="J860" s="148" t="str">
        <f>IF(AND(A860&lt;&gt;"",Schülerdaten!AF863&lt;&gt;""),IF(Schülerdaten!AF863=TRUE,INDEX(codelangue,MATCH(Schülerdaten!L863,liblangue,0)),Schülerdaten!L863),"")</f>
        <v/>
      </c>
      <c r="K860" s="148" t="str">
        <f>IF(AND(A860&lt;&gt;"",Schülerdaten!AH863&lt;&gt;""),IF(Schülerdaten!AH863=TRUE,IF(INDEX(codegem,MATCH(Schülerdaten!M863,libgem,0))&lt;8000,INDEX(codegem,MATCH(Schülerdaten!M863,libgem,0)),""),Schülerdaten!M863),"")</f>
        <v/>
      </c>
      <c r="L860" s="148" t="str">
        <f>IF(AND(A860&lt;&gt;"",Schülerdaten!AH863&lt;&gt;""),IF(Schülerdaten!AH863=TRUE,INDEX(codegemhist,MATCH(Schülerdaten!M863,libgem,0)),""),"")</f>
        <v/>
      </c>
      <c r="M860" s="148" t="str">
        <f>IF(AND(A860&lt;&gt;"",Schülerdaten!AH863&lt;&gt;""),IF(Schülerdaten!AH863=TRUE,IF(INDEX(codegem,MATCH(Schülerdaten!M863,libgem,0))&gt;=8000,INDEX(codegem,MATCH(Schülerdaten!M863,libgem,0)),""),Schülerdaten!M863),"")</f>
        <v/>
      </c>
      <c r="N860" s="148" t="str">
        <f>IF(AND(A860&lt;&gt;"",Schülerdaten!AI863&lt;&gt;""),IF(Schülerdaten!AI863=TRUE,INDEX(codeschart,MATCH(Schülerdaten!N863,libschart,0)),Schülerdaten!N863),"")</f>
        <v/>
      </c>
      <c r="O860" s="148" t="str">
        <f>IF(AND(A860&lt;&gt;"",Schülerdaten!O863&lt;&gt;""),Schülerdaten!O863,"")</f>
        <v/>
      </c>
      <c r="P860" s="148" t="str">
        <f>IF(AND(A860&lt;&gt;"",Schülerdaten!AK863&lt;&gt;""),IF(Schülerdaten!AK863=TRUE,INDEX(codeform,MATCH(Schülerdaten!P863,libform,0)),Schülerdaten!P863),"")</f>
        <v/>
      </c>
      <c r="Q860" s="148" t="str">
        <f>IF(AND(A860&lt;&gt;"",Schülerdaten!AL863&lt;&gt;""),IF(Schülerdaten!AL863=TRUE,INDEX(codespe,MATCH(Schülerdaten!Q863,libspe,0)),Schülerdaten!Q863),"")</f>
        <v/>
      </c>
      <c r="R860" s="148" t="str">
        <f>IF(AND(A860&lt;&gt;"",OR(Schülerdaten!AM863&lt;&gt;"",Schülerdaten!AT863=FALSE)),IF(Schülerdaten!AM863=TRUE,INDEX(codemp1,MATCH(Schülerdaten!R863,libmp1,0)),IF(Schülerdaten!AT863=FALSE,0,Schülerdaten!R863)),"")</f>
        <v/>
      </c>
      <c r="S860" s="148" t="str">
        <f t="shared" si="40"/>
        <v/>
      </c>
      <c r="T860" s="148" t="str">
        <f t="shared" si="41"/>
        <v/>
      </c>
      <c r="U860" s="148" t="str">
        <f>IF(AND(A860&lt;&gt;"",Schülerdaten!S863&lt;&gt;""),Schülerdaten!S863,"")</f>
        <v/>
      </c>
      <c r="V860" s="148" t="str">
        <f>IF(AND(A860&lt;&gt;"",Schülerdaten!T863&lt;&gt;""),Schülerdaten!T863,"")</f>
        <v/>
      </c>
      <c r="W860" s="148" t="str">
        <f>IF(AND(A860&lt;&gt;"",Schülerdaten!U863&lt;&gt;""),Schülerdaten!U863,"")</f>
        <v/>
      </c>
      <c r="X860" s="148" t="str">
        <f>IF(AND(A860&lt;&gt;"",Schülerdaten!V863&lt;&gt;""),Schülerdaten!V863,"")</f>
        <v/>
      </c>
      <c r="Y860" s="148" t="str">
        <f>IF(AND(A860&lt;&gt;"",Schülerdaten!W863&lt;&gt;""),Schülerdaten!W863,"")</f>
        <v/>
      </c>
      <c r="Z860" s="148" t="str">
        <f>IF(AND(A860&lt;&gt;"",Schülerdaten!X863&lt;&gt;""),Schülerdaten!X863,"")</f>
        <v/>
      </c>
    </row>
    <row r="861" spans="1:26" x14ac:dyDescent="0.2">
      <c r="A861" s="146" t="str">
        <f>IF(OR(Schülerdaten!$C864&lt;&gt;""),Schülerdaten!A864,"")</f>
        <v/>
      </c>
      <c r="B861" s="146" t="str">
        <f>IF(A861&lt;&gt;"",Schülerdaten!B864,"")</f>
        <v/>
      </c>
      <c r="C861" s="146" t="str">
        <f>IF(AND(A861&lt;&gt;"",Schülerdaten!F864&lt;&gt;""),IF(INDEX(codeclint,MATCH(Schülerdaten!F864,libclint,0))&lt;&gt;"",INDEX(codeclint,MATCH(Schülerdaten!F864,libclint,0)),""),"")</f>
        <v/>
      </c>
      <c r="D861" s="146" t="str">
        <f t="shared" si="39"/>
        <v/>
      </c>
      <c r="E861" s="146" t="str">
        <f>IF(A861&lt;&gt;"",IF(Schülerdaten!G864&lt;&gt;"",IF(Schülerdaten!AB864&lt;&gt;"",IF(Schülerdaten!G864="LOC.ID",CONCATENATE("LOC.",Schülerdaten!AU$5),Schülerdaten!G864),""),""),"")</f>
        <v/>
      </c>
      <c r="F861" s="146" t="str">
        <f>IF(A861&lt;&gt;"",IF(Schülerdaten!H864&lt;&gt;"",Schülerdaten!H864,""),"")</f>
        <v/>
      </c>
      <c r="G861" s="146" t="str">
        <f>IF(AND(A861&lt;&gt;"",Schülerdaten!AC864&lt;&gt;""),IF(Schülerdaten!AC864=TRUE,INDEX(codesex,MATCH(Schülerdaten!I864,libsex,0)),Schülerdaten!I864),"")</f>
        <v/>
      </c>
      <c r="H861" s="147" t="str">
        <f>IF(A861&lt;&gt;"",IF(Schülerdaten!J864&lt;&gt;"",Schülerdaten!J864,""),"")</f>
        <v/>
      </c>
      <c r="I861" s="148" t="str">
        <f>IF(AND(A861&lt;&gt;"",Schülerdaten!AE864&lt;&gt;""),IF(Schülerdaten!AE864=TRUE,INDEX(codenat,MATCH(Schülerdaten!K864,libnat,0)),Schülerdaten!K864),"")</f>
        <v/>
      </c>
      <c r="J861" s="148" t="str">
        <f>IF(AND(A861&lt;&gt;"",Schülerdaten!AF864&lt;&gt;""),IF(Schülerdaten!AF864=TRUE,INDEX(codelangue,MATCH(Schülerdaten!L864,liblangue,0)),Schülerdaten!L864),"")</f>
        <v/>
      </c>
      <c r="K861" s="148" t="str">
        <f>IF(AND(A861&lt;&gt;"",Schülerdaten!AH864&lt;&gt;""),IF(Schülerdaten!AH864=TRUE,IF(INDEX(codegem,MATCH(Schülerdaten!M864,libgem,0))&lt;8000,INDEX(codegem,MATCH(Schülerdaten!M864,libgem,0)),""),Schülerdaten!M864),"")</f>
        <v/>
      </c>
      <c r="L861" s="148" t="str">
        <f>IF(AND(A861&lt;&gt;"",Schülerdaten!AH864&lt;&gt;""),IF(Schülerdaten!AH864=TRUE,INDEX(codegemhist,MATCH(Schülerdaten!M864,libgem,0)),""),"")</f>
        <v/>
      </c>
      <c r="M861" s="148" t="str">
        <f>IF(AND(A861&lt;&gt;"",Schülerdaten!AH864&lt;&gt;""),IF(Schülerdaten!AH864=TRUE,IF(INDEX(codegem,MATCH(Schülerdaten!M864,libgem,0))&gt;=8000,INDEX(codegem,MATCH(Schülerdaten!M864,libgem,0)),""),Schülerdaten!M864),"")</f>
        <v/>
      </c>
      <c r="N861" s="148" t="str">
        <f>IF(AND(A861&lt;&gt;"",Schülerdaten!AI864&lt;&gt;""),IF(Schülerdaten!AI864=TRUE,INDEX(codeschart,MATCH(Schülerdaten!N864,libschart,0)),Schülerdaten!N864),"")</f>
        <v/>
      </c>
      <c r="O861" s="148" t="str">
        <f>IF(AND(A861&lt;&gt;"",Schülerdaten!O864&lt;&gt;""),Schülerdaten!O864,"")</f>
        <v/>
      </c>
      <c r="P861" s="148" t="str">
        <f>IF(AND(A861&lt;&gt;"",Schülerdaten!AK864&lt;&gt;""),IF(Schülerdaten!AK864=TRUE,INDEX(codeform,MATCH(Schülerdaten!P864,libform,0)),Schülerdaten!P864),"")</f>
        <v/>
      </c>
      <c r="Q861" s="148" t="str">
        <f>IF(AND(A861&lt;&gt;"",Schülerdaten!AL864&lt;&gt;""),IF(Schülerdaten!AL864=TRUE,INDEX(codespe,MATCH(Schülerdaten!Q864,libspe,0)),Schülerdaten!Q864),"")</f>
        <v/>
      </c>
      <c r="R861" s="148" t="str">
        <f>IF(AND(A861&lt;&gt;"",OR(Schülerdaten!AM864&lt;&gt;"",Schülerdaten!AT864=FALSE)),IF(Schülerdaten!AM864=TRUE,INDEX(codemp1,MATCH(Schülerdaten!R864,libmp1,0)),IF(Schülerdaten!AT864=FALSE,0,Schülerdaten!R864)),"")</f>
        <v/>
      </c>
      <c r="S861" s="148" t="str">
        <f t="shared" si="40"/>
        <v/>
      </c>
      <c r="T861" s="148" t="str">
        <f t="shared" si="41"/>
        <v/>
      </c>
      <c r="U861" s="148" t="str">
        <f>IF(AND(A861&lt;&gt;"",Schülerdaten!S864&lt;&gt;""),Schülerdaten!S864,"")</f>
        <v/>
      </c>
      <c r="V861" s="148" t="str">
        <f>IF(AND(A861&lt;&gt;"",Schülerdaten!T864&lt;&gt;""),Schülerdaten!T864,"")</f>
        <v/>
      </c>
      <c r="W861" s="148" t="str">
        <f>IF(AND(A861&lt;&gt;"",Schülerdaten!U864&lt;&gt;""),Schülerdaten!U864,"")</f>
        <v/>
      </c>
      <c r="X861" s="148" t="str">
        <f>IF(AND(A861&lt;&gt;"",Schülerdaten!V864&lt;&gt;""),Schülerdaten!V864,"")</f>
        <v/>
      </c>
      <c r="Y861" s="148" t="str">
        <f>IF(AND(A861&lt;&gt;"",Schülerdaten!W864&lt;&gt;""),Schülerdaten!W864,"")</f>
        <v/>
      </c>
      <c r="Z861" s="148" t="str">
        <f>IF(AND(A861&lt;&gt;"",Schülerdaten!X864&lt;&gt;""),Schülerdaten!X864,"")</f>
        <v/>
      </c>
    </row>
    <row r="862" spans="1:26" x14ac:dyDescent="0.2">
      <c r="A862" s="146" t="str">
        <f>IF(OR(Schülerdaten!$C865&lt;&gt;""),Schülerdaten!A865,"")</f>
        <v/>
      </c>
      <c r="B862" s="146" t="str">
        <f>IF(A862&lt;&gt;"",Schülerdaten!B865,"")</f>
        <v/>
      </c>
      <c r="C862" s="146" t="str">
        <f>IF(AND(A862&lt;&gt;"",Schülerdaten!F865&lt;&gt;""),IF(INDEX(codeclint,MATCH(Schülerdaten!F865,libclint,0))&lt;&gt;"",INDEX(codeclint,MATCH(Schülerdaten!F865,libclint,0)),""),"")</f>
        <v/>
      </c>
      <c r="D862" s="146" t="str">
        <f t="shared" si="39"/>
        <v/>
      </c>
      <c r="E862" s="146" t="str">
        <f>IF(A862&lt;&gt;"",IF(Schülerdaten!G865&lt;&gt;"",IF(Schülerdaten!AB865&lt;&gt;"",IF(Schülerdaten!G865="LOC.ID",CONCATENATE("LOC.",Schülerdaten!AU$5),Schülerdaten!G865),""),""),"")</f>
        <v/>
      </c>
      <c r="F862" s="146" t="str">
        <f>IF(A862&lt;&gt;"",IF(Schülerdaten!H865&lt;&gt;"",Schülerdaten!H865,""),"")</f>
        <v/>
      </c>
      <c r="G862" s="146" t="str">
        <f>IF(AND(A862&lt;&gt;"",Schülerdaten!AC865&lt;&gt;""),IF(Schülerdaten!AC865=TRUE,INDEX(codesex,MATCH(Schülerdaten!I865,libsex,0)),Schülerdaten!I865),"")</f>
        <v/>
      </c>
      <c r="H862" s="147" t="str">
        <f>IF(A862&lt;&gt;"",IF(Schülerdaten!J865&lt;&gt;"",Schülerdaten!J865,""),"")</f>
        <v/>
      </c>
      <c r="I862" s="148" t="str">
        <f>IF(AND(A862&lt;&gt;"",Schülerdaten!AE865&lt;&gt;""),IF(Schülerdaten!AE865=TRUE,INDEX(codenat,MATCH(Schülerdaten!K865,libnat,0)),Schülerdaten!K865),"")</f>
        <v/>
      </c>
      <c r="J862" s="148" t="str">
        <f>IF(AND(A862&lt;&gt;"",Schülerdaten!AF865&lt;&gt;""),IF(Schülerdaten!AF865=TRUE,INDEX(codelangue,MATCH(Schülerdaten!L865,liblangue,0)),Schülerdaten!L865),"")</f>
        <v/>
      </c>
      <c r="K862" s="148" t="str">
        <f>IF(AND(A862&lt;&gt;"",Schülerdaten!AH865&lt;&gt;""),IF(Schülerdaten!AH865=TRUE,IF(INDEX(codegem,MATCH(Schülerdaten!M865,libgem,0))&lt;8000,INDEX(codegem,MATCH(Schülerdaten!M865,libgem,0)),""),Schülerdaten!M865),"")</f>
        <v/>
      </c>
      <c r="L862" s="148" t="str">
        <f>IF(AND(A862&lt;&gt;"",Schülerdaten!AH865&lt;&gt;""),IF(Schülerdaten!AH865=TRUE,INDEX(codegemhist,MATCH(Schülerdaten!M865,libgem,0)),""),"")</f>
        <v/>
      </c>
      <c r="M862" s="148" t="str">
        <f>IF(AND(A862&lt;&gt;"",Schülerdaten!AH865&lt;&gt;""),IF(Schülerdaten!AH865=TRUE,IF(INDEX(codegem,MATCH(Schülerdaten!M865,libgem,0))&gt;=8000,INDEX(codegem,MATCH(Schülerdaten!M865,libgem,0)),""),Schülerdaten!M865),"")</f>
        <v/>
      </c>
      <c r="N862" s="148" t="str">
        <f>IF(AND(A862&lt;&gt;"",Schülerdaten!AI865&lt;&gt;""),IF(Schülerdaten!AI865=TRUE,INDEX(codeschart,MATCH(Schülerdaten!N865,libschart,0)),Schülerdaten!N865),"")</f>
        <v/>
      </c>
      <c r="O862" s="148" t="str">
        <f>IF(AND(A862&lt;&gt;"",Schülerdaten!O865&lt;&gt;""),Schülerdaten!O865,"")</f>
        <v/>
      </c>
      <c r="P862" s="148" t="str">
        <f>IF(AND(A862&lt;&gt;"",Schülerdaten!AK865&lt;&gt;""),IF(Schülerdaten!AK865=TRUE,INDEX(codeform,MATCH(Schülerdaten!P865,libform,0)),Schülerdaten!P865),"")</f>
        <v/>
      </c>
      <c r="Q862" s="148" t="str">
        <f>IF(AND(A862&lt;&gt;"",Schülerdaten!AL865&lt;&gt;""),IF(Schülerdaten!AL865=TRUE,INDEX(codespe,MATCH(Schülerdaten!Q865,libspe,0)),Schülerdaten!Q865),"")</f>
        <v/>
      </c>
      <c r="R862" s="148" t="str">
        <f>IF(AND(A862&lt;&gt;"",OR(Schülerdaten!AM865&lt;&gt;"",Schülerdaten!AT865=FALSE)),IF(Schülerdaten!AM865=TRUE,INDEX(codemp1,MATCH(Schülerdaten!R865,libmp1,0)),IF(Schülerdaten!AT865=FALSE,0,Schülerdaten!R865)),"")</f>
        <v/>
      </c>
      <c r="S862" s="148" t="str">
        <f t="shared" si="40"/>
        <v/>
      </c>
      <c r="T862" s="148" t="str">
        <f t="shared" si="41"/>
        <v/>
      </c>
      <c r="U862" s="148" t="str">
        <f>IF(AND(A862&lt;&gt;"",Schülerdaten!S865&lt;&gt;""),Schülerdaten!S865,"")</f>
        <v/>
      </c>
      <c r="V862" s="148" t="str">
        <f>IF(AND(A862&lt;&gt;"",Schülerdaten!T865&lt;&gt;""),Schülerdaten!T865,"")</f>
        <v/>
      </c>
      <c r="W862" s="148" t="str">
        <f>IF(AND(A862&lt;&gt;"",Schülerdaten!U865&lt;&gt;""),Schülerdaten!U865,"")</f>
        <v/>
      </c>
      <c r="X862" s="148" t="str">
        <f>IF(AND(A862&lt;&gt;"",Schülerdaten!V865&lt;&gt;""),Schülerdaten!V865,"")</f>
        <v/>
      </c>
      <c r="Y862" s="148" t="str">
        <f>IF(AND(A862&lt;&gt;"",Schülerdaten!W865&lt;&gt;""),Schülerdaten!W865,"")</f>
        <v/>
      </c>
      <c r="Z862" s="148" t="str">
        <f>IF(AND(A862&lt;&gt;"",Schülerdaten!X865&lt;&gt;""),Schülerdaten!X865,"")</f>
        <v/>
      </c>
    </row>
    <row r="863" spans="1:26" x14ac:dyDescent="0.2">
      <c r="A863" s="146" t="str">
        <f>IF(OR(Schülerdaten!$C866&lt;&gt;""),Schülerdaten!A866,"")</f>
        <v/>
      </c>
      <c r="B863" s="146" t="str">
        <f>IF(A863&lt;&gt;"",Schülerdaten!B866,"")</f>
        <v/>
      </c>
      <c r="C863" s="146" t="str">
        <f>IF(AND(A863&lt;&gt;"",Schülerdaten!F866&lt;&gt;""),IF(INDEX(codeclint,MATCH(Schülerdaten!F866,libclint,0))&lt;&gt;"",INDEX(codeclint,MATCH(Schülerdaten!F866,libclint,0)),""),"")</f>
        <v/>
      </c>
      <c r="D863" s="146" t="str">
        <f t="shared" si="39"/>
        <v/>
      </c>
      <c r="E863" s="146" t="str">
        <f>IF(A863&lt;&gt;"",IF(Schülerdaten!G866&lt;&gt;"",IF(Schülerdaten!AB866&lt;&gt;"",IF(Schülerdaten!G866="LOC.ID",CONCATENATE("LOC.",Schülerdaten!AU$5),Schülerdaten!G866),""),""),"")</f>
        <v/>
      </c>
      <c r="F863" s="146" t="str">
        <f>IF(A863&lt;&gt;"",IF(Schülerdaten!H866&lt;&gt;"",Schülerdaten!H866,""),"")</f>
        <v/>
      </c>
      <c r="G863" s="146" t="str">
        <f>IF(AND(A863&lt;&gt;"",Schülerdaten!AC866&lt;&gt;""),IF(Schülerdaten!AC866=TRUE,INDEX(codesex,MATCH(Schülerdaten!I866,libsex,0)),Schülerdaten!I866),"")</f>
        <v/>
      </c>
      <c r="H863" s="147" t="str">
        <f>IF(A863&lt;&gt;"",IF(Schülerdaten!J866&lt;&gt;"",Schülerdaten!J866,""),"")</f>
        <v/>
      </c>
      <c r="I863" s="148" t="str">
        <f>IF(AND(A863&lt;&gt;"",Schülerdaten!AE866&lt;&gt;""),IF(Schülerdaten!AE866=TRUE,INDEX(codenat,MATCH(Schülerdaten!K866,libnat,0)),Schülerdaten!K866),"")</f>
        <v/>
      </c>
      <c r="J863" s="148" t="str">
        <f>IF(AND(A863&lt;&gt;"",Schülerdaten!AF866&lt;&gt;""),IF(Schülerdaten!AF866=TRUE,INDEX(codelangue,MATCH(Schülerdaten!L866,liblangue,0)),Schülerdaten!L866),"")</f>
        <v/>
      </c>
      <c r="K863" s="148" t="str">
        <f>IF(AND(A863&lt;&gt;"",Schülerdaten!AH866&lt;&gt;""),IF(Schülerdaten!AH866=TRUE,IF(INDEX(codegem,MATCH(Schülerdaten!M866,libgem,0))&lt;8000,INDEX(codegem,MATCH(Schülerdaten!M866,libgem,0)),""),Schülerdaten!M866),"")</f>
        <v/>
      </c>
      <c r="L863" s="148" t="str">
        <f>IF(AND(A863&lt;&gt;"",Schülerdaten!AH866&lt;&gt;""),IF(Schülerdaten!AH866=TRUE,INDEX(codegemhist,MATCH(Schülerdaten!M866,libgem,0)),""),"")</f>
        <v/>
      </c>
      <c r="M863" s="148" t="str">
        <f>IF(AND(A863&lt;&gt;"",Schülerdaten!AH866&lt;&gt;""),IF(Schülerdaten!AH866=TRUE,IF(INDEX(codegem,MATCH(Schülerdaten!M866,libgem,0))&gt;=8000,INDEX(codegem,MATCH(Schülerdaten!M866,libgem,0)),""),Schülerdaten!M866),"")</f>
        <v/>
      </c>
      <c r="N863" s="148" t="str">
        <f>IF(AND(A863&lt;&gt;"",Schülerdaten!AI866&lt;&gt;""),IF(Schülerdaten!AI866=TRUE,INDEX(codeschart,MATCH(Schülerdaten!N866,libschart,0)),Schülerdaten!N866),"")</f>
        <v/>
      </c>
      <c r="O863" s="148" t="str">
        <f>IF(AND(A863&lt;&gt;"",Schülerdaten!O866&lt;&gt;""),Schülerdaten!O866,"")</f>
        <v/>
      </c>
      <c r="P863" s="148" t="str">
        <f>IF(AND(A863&lt;&gt;"",Schülerdaten!AK866&lt;&gt;""),IF(Schülerdaten!AK866=TRUE,INDEX(codeform,MATCH(Schülerdaten!P866,libform,0)),Schülerdaten!P866),"")</f>
        <v/>
      </c>
      <c r="Q863" s="148" t="str">
        <f>IF(AND(A863&lt;&gt;"",Schülerdaten!AL866&lt;&gt;""),IF(Schülerdaten!AL866=TRUE,INDEX(codespe,MATCH(Schülerdaten!Q866,libspe,0)),Schülerdaten!Q866),"")</f>
        <v/>
      </c>
      <c r="R863" s="148" t="str">
        <f>IF(AND(A863&lt;&gt;"",OR(Schülerdaten!AM866&lt;&gt;"",Schülerdaten!AT866=FALSE)),IF(Schülerdaten!AM866=TRUE,INDEX(codemp1,MATCH(Schülerdaten!R866,libmp1,0)),IF(Schülerdaten!AT866=FALSE,0,Schülerdaten!R866)),"")</f>
        <v/>
      </c>
      <c r="S863" s="148" t="str">
        <f t="shared" si="40"/>
        <v/>
      </c>
      <c r="T863" s="148" t="str">
        <f t="shared" si="41"/>
        <v/>
      </c>
      <c r="U863" s="148" t="str">
        <f>IF(AND(A863&lt;&gt;"",Schülerdaten!S866&lt;&gt;""),Schülerdaten!S866,"")</f>
        <v/>
      </c>
      <c r="V863" s="148" t="str">
        <f>IF(AND(A863&lt;&gt;"",Schülerdaten!T866&lt;&gt;""),Schülerdaten!T866,"")</f>
        <v/>
      </c>
      <c r="W863" s="148" t="str">
        <f>IF(AND(A863&lt;&gt;"",Schülerdaten!U866&lt;&gt;""),Schülerdaten!U866,"")</f>
        <v/>
      </c>
      <c r="X863" s="148" t="str">
        <f>IF(AND(A863&lt;&gt;"",Schülerdaten!V866&lt;&gt;""),Schülerdaten!V866,"")</f>
        <v/>
      </c>
      <c r="Y863" s="148" t="str">
        <f>IF(AND(A863&lt;&gt;"",Schülerdaten!W866&lt;&gt;""),Schülerdaten!W866,"")</f>
        <v/>
      </c>
      <c r="Z863" s="148" t="str">
        <f>IF(AND(A863&lt;&gt;"",Schülerdaten!X866&lt;&gt;""),Schülerdaten!X866,"")</f>
        <v/>
      </c>
    </row>
    <row r="864" spans="1:26" x14ac:dyDescent="0.2">
      <c r="A864" s="146" t="str">
        <f>IF(OR(Schülerdaten!$C867&lt;&gt;""),Schülerdaten!A867,"")</f>
        <v/>
      </c>
      <c r="B864" s="146" t="str">
        <f>IF(A864&lt;&gt;"",Schülerdaten!B867,"")</f>
        <v/>
      </c>
      <c r="C864" s="146" t="str">
        <f>IF(AND(A864&lt;&gt;"",Schülerdaten!F867&lt;&gt;""),IF(INDEX(codeclint,MATCH(Schülerdaten!F867,libclint,0))&lt;&gt;"",INDEX(codeclint,MATCH(Schülerdaten!F867,libclint,0)),""),"")</f>
        <v/>
      </c>
      <c r="D864" s="146" t="str">
        <f t="shared" si="39"/>
        <v/>
      </c>
      <c r="E864" s="146" t="str">
        <f>IF(A864&lt;&gt;"",IF(Schülerdaten!G867&lt;&gt;"",IF(Schülerdaten!AB867&lt;&gt;"",IF(Schülerdaten!G867="LOC.ID",CONCATENATE("LOC.",Schülerdaten!AU$5),Schülerdaten!G867),""),""),"")</f>
        <v/>
      </c>
      <c r="F864" s="146" t="str">
        <f>IF(A864&lt;&gt;"",IF(Schülerdaten!H867&lt;&gt;"",Schülerdaten!H867,""),"")</f>
        <v/>
      </c>
      <c r="G864" s="146" t="str">
        <f>IF(AND(A864&lt;&gt;"",Schülerdaten!AC867&lt;&gt;""),IF(Schülerdaten!AC867=TRUE,INDEX(codesex,MATCH(Schülerdaten!I867,libsex,0)),Schülerdaten!I867),"")</f>
        <v/>
      </c>
      <c r="H864" s="147" t="str">
        <f>IF(A864&lt;&gt;"",IF(Schülerdaten!J867&lt;&gt;"",Schülerdaten!J867,""),"")</f>
        <v/>
      </c>
      <c r="I864" s="148" t="str">
        <f>IF(AND(A864&lt;&gt;"",Schülerdaten!AE867&lt;&gt;""),IF(Schülerdaten!AE867=TRUE,INDEX(codenat,MATCH(Schülerdaten!K867,libnat,0)),Schülerdaten!K867),"")</f>
        <v/>
      </c>
      <c r="J864" s="148" t="str">
        <f>IF(AND(A864&lt;&gt;"",Schülerdaten!AF867&lt;&gt;""),IF(Schülerdaten!AF867=TRUE,INDEX(codelangue,MATCH(Schülerdaten!L867,liblangue,0)),Schülerdaten!L867),"")</f>
        <v/>
      </c>
      <c r="K864" s="148" t="str">
        <f>IF(AND(A864&lt;&gt;"",Schülerdaten!AH867&lt;&gt;""),IF(Schülerdaten!AH867=TRUE,IF(INDEX(codegem,MATCH(Schülerdaten!M867,libgem,0))&lt;8000,INDEX(codegem,MATCH(Schülerdaten!M867,libgem,0)),""),Schülerdaten!M867),"")</f>
        <v/>
      </c>
      <c r="L864" s="148" t="str">
        <f>IF(AND(A864&lt;&gt;"",Schülerdaten!AH867&lt;&gt;""),IF(Schülerdaten!AH867=TRUE,INDEX(codegemhist,MATCH(Schülerdaten!M867,libgem,0)),""),"")</f>
        <v/>
      </c>
      <c r="M864" s="148" t="str">
        <f>IF(AND(A864&lt;&gt;"",Schülerdaten!AH867&lt;&gt;""),IF(Schülerdaten!AH867=TRUE,IF(INDEX(codegem,MATCH(Schülerdaten!M867,libgem,0))&gt;=8000,INDEX(codegem,MATCH(Schülerdaten!M867,libgem,0)),""),Schülerdaten!M867),"")</f>
        <v/>
      </c>
      <c r="N864" s="148" t="str">
        <f>IF(AND(A864&lt;&gt;"",Schülerdaten!AI867&lt;&gt;""),IF(Schülerdaten!AI867=TRUE,INDEX(codeschart,MATCH(Schülerdaten!N867,libschart,0)),Schülerdaten!N867),"")</f>
        <v/>
      </c>
      <c r="O864" s="148" t="str">
        <f>IF(AND(A864&lt;&gt;"",Schülerdaten!O867&lt;&gt;""),Schülerdaten!O867,"")</f>
        <v/>
      </c>
      <c r="P864" s="148" t="str">
        <f>IF(AND(A864&lt;&gt;"",Schülerdaten!AK867&lt;&gt;""),IF(Schülerdaten!AK867=TRUE,INDEX(codeform,MATCH(Schülerdaten!P867,libform,0)),Schülerdaten!P867),"")</f>
        <v/>
      </c>
      <c r="Q864" s="148" t="str">
        <f>IF(AND(A864&lt;&gt;"",Schülerdaten!AL867&lt;&gt;""),IF(Schülerdaten!AL867=TRUE,INDEX(codespe,MATCH(Schülerdaten!Q867,libspe,0)),Schülerdaten!Q867),"")</f>
        <v/>
      </c>
      <c r="R864" s="148" t="str">
        <f>IF(AND(A864&lt;&gt;"",OR(Schülerdaten!AM867&lt;&gt;"",Schülerdaten!AT867=FALSE)),IF(Schülerdaten!AM867=TRUE,INDEX(codemp1,MATCH(Schülerdaten!R867,libmp1,0)),IF(Schülerdaten!AT867=FALSE,0,Schülerdaten!R867)),"")</f>
        <v/>
      </c>
      <c r="S864" s="148" t="str">
        <f t="shared" si="40"/>
        <v/>
      </c>
      <c r="T864" s="148" t="str">
        <f t="shared" si="41"/>
        <v/>
      </c>
      <c r="U864" s="148" t="str">
        <f>IF(AND(A864&lt;&gt;"",Schülerdaten!S867&lt;&gt;""),Schülerdaten!S867,"")</f>
        <v/>
      </c>
      <c r="V864" s="148" t="str">
        <f>IF(AND(A864&lt;&gt;"",Schülerdaten!T867&lt;&gt;""),Schülerdaten!T867,"")</f>
        <v/>
      </c>
      <c r="W864" s="148" t="str">
        <f>IF(AND(A864&lt;&gt;"",Schülerdaten!U867&lt;&gt;""),Schülerdaten!U867,"")</f>
        <v/>
      </c>
      <c r="X864" s="148" t="str">
        <f>IF(AND(A864&lt;&gt;"",Schülerdaten!V867&lt;&gt;""),Schülerdaten!V867,"")</f>
        <v/>
      </c>
      <c r="Y864" s="148" t="str">
        <f>IF(AND(A864&lt;&gt;"",Schülerdaten!W867&lt;&gt;""),Schülerdaten!W867,"")</f>
        <v/>
      </c>
      <c r="Z864" s="148" t="str">
        <f>IF(AND(A864&lt;&gt;"",Schülerdaten!X867&lt;&gt;""),Schülerdaten!X867,"")</f>
        <v/>
      </c>
    </row>
    <row r="865" spans="1:26" x14ac:dyDescent="0.2">
      <c r="A865" s="146" t="str">
        <f>IF(OR(Schülerdaten!$C868&lt;&gt;""),Schülerdaten!A868,"")</f>
        <v/>
      </c>
      <c r="B865" s="146" t="str">
        <f>IF(A865&lt;&gt;"",Schülerdaten!B868,"")</f>
        <v/>
      </c>
      <c r="C865" s="146" t="str">
        <f>IF(AND(A865&lt;&gt;"",Schülerdaten!F868&lt;&gt;""),IF(INDEX(codeclint,MATCH(Schülerdaten!F868,libclint,0))&lt;&gt;"",INDEX(codeclint,MATCH(Schülerdaten!F868,libclint,0)),""),"")</f>
        <v/>
      </c>
      <c r="D865" s="146" t="str">
        <f t="shared" si="39"/>
        <v/>
      </c>
      <c r="E865" s="146" t="str">
        <f>IF(A865&lt;&gt;"",IF(Schülerdaten!G868&lt;&gt;"",IF(Schülerdaten!AB868&lt;&gt;"",IF(Schülerdaten!G868="LOC.ID",CONCATENATE("LOC.",Schülerdaten!AU$5),Schülerdaten!G868),""),""),"")</f>
        <v/>
      </c>
      <c r="F865" s="146" t="str">
        <f>IF(A865&lt;&gt;"",IF(Schülerdaten!H868&lt;&gt;"",Schülerdaten!H868,""),"")</f>
        <v/>
      </c>
      <c r="G865" s="146" t="str">
        <f>IF(AND(A865&lt;&gt;"",Schülerdaten!AC868&lt;&gt;""),IF(Schülerdaten!AC868=TRUE,INDEX(codesex,MATCH(Schülerdaten!I868,libsex,0)),Schülerdaten!I868),"")</f>
        <v/>
      </c>
      <c r="H865" s="147" t="str">
        <f>IF(A865&lt;&gt;"",IF(Schülerdaten!J868&lt;&gt;"",Schülerdaten!J868,""),"")</f>
        <v/>
      </c>
      <c r="I865" s="148" t="str">
        <f>IF(AND(A865&lt;&gt;"",Schülerdaten!AE868&lt;&gt;""),IF(Schülerdaten!AE868=TRUE,INDEX(codenat,MATCH(Schülerdaten!K868,libnat,0)),Schülerdaten!K868),"")</f>
        <v/>
      </c>
      <c r="J865" s="148" t="str">
        <f>IF(AND(A865&lt;&gt;"",Schülerdaten!AF868&lt;&gt;""),IF(Schülerdaten!AF868=TRUE,INDEX(codelangue,MATCH(Schülerdaten!L868,liblangue,0)),Schülerdaten!L868),"")</f>
        <v/>
      </c>
      <c r="K865" s="148" t="str">
        <f>IF(AND(A865&lt;&gt;"",Schülerdaten!AH868&lt;&gt;""),IF(Schülerdaten!AH868=TRUE,IF(INDEX(codegem,MATCH(Schülerdaten!M868,libgem,0))&lt;8000,INDEX(codegem,MATCH(Schülerdaten!M868,libgem,0)),""),Schülerdaten!M868),"")</f>
        <v/>
      </c>
      <c r="L865" s="148" t="str">
        <f>IF(AND(A865&lt;&gt;"",Schülerdaten!AH868&lt;&gt;""),IF(Schülerdaten!AH868=TRUE,INDEX(codegemhist,MATCH(Schülerdaten!M868,libgem,0)),""),"")</f>
        <v/>
      </c>
      <c r="M865" s="148" t="str">
        <f>IF(AND(A865&lt;&gt;"",Schülerdaten!AH868&lt;&gt;""),IF(Schülerdaten!AH868=TRUE,IF(INDEX(codegem,MATCH(Schülerdaten!M868,libgem,0))&gt;=8000,INDEX(codegem,MATCH(Schülerdaten!M868,libgem,0)),""),Schülerdaten!M868),"")</f>
        <v/>
      </c>
      <c r="N865" s="148" t="str">
        <f>IF(AND(A865&lt;&gt;"",Schülerdaten!AI868&lt;&gt;""),IF(Schülerdaten!AI868=TRUE,INDEX(codeschart,MATCH(Schülerdaten!N868,libschart,0)),Schülerdaten!N868),"")</f>
        <v/>
      </c>
      <c r="O865" s="148" t="str">
        <f>IF(AND(A865&lt;&gt;"",Schülerdaten!O868&lt;&gt;""),Schülerdaten!O868,"")</f>
        <v/>
      </c>
      <c r="P865" s="148" t="str">
        <f>IF(AND(A865&lt;&gt;"",Schülerdaten!AK868&lt;&gt;""),IF(Schülerdaten!AK868=TRUE,INDEX(codeform,MATCH(Schülerdaten!P868,libform,0)),Schülerdaten!P868),"")</f>
        <v/>
      </c>
      <c r="Q865" s="148" t="str">
        <f>IF(AND(A865&lt;&gt;"",Schülerdaten!AL868&lt;&gt;""),IF(Schülerdaten!AL868=TRUE,INDEX(codespe,MATCH(Schülerdaten!Q868,libspe,0)),Schülerdaten!Q868),"")</f>
        <v/>
      </c>
      <c r="R865" s="148" t="str">
        <f>IF(AND(A865&lt;&gt;"",OR(Schülerdaten!AM868&lt;&gt;"",Schülerdaten!AT868=FALSE)),IF(Schülerdaten!AM868=TRUE,INDEX(codemp1,MATCH(Schülerdaten!R868,libmp1,0)),IF(Schülerdaten!AT868=FALSE,0,Schülerdaten!R868)),"")</f>
        <v/>
      </c>
      <c r="S865" s="148" t="str">
        <f t="shared" si="40"/>
        <v/>
      </c>
      <c r="T865" s="148" t="str">
        <f t="shared" si="41"/>
        <v/>
      </c>
      <c r="U865" s="148" t="str">
        <f>IF(AND(A865&lt;&gt;"",Schülerdaten!S868&lt;&gt;""),Schülerdaten!S868,"")</f>
        <v/>
      </c>
      <c r="V865" s="148" t="str">
        <f>IF(AND(A865&lt;&gt;"",Schülerdaten!T868&lt;&gt;""),Schülerdaten!T868,"")</f>
        <v/>
      </c>
      <c r="W865" s="148" t="str">
        <f>IF(AND(A865&lt;&gt;"",Schülerdaten!U868&lt;&gt;""),Schülerdaten!U868,"")</f>
        <v/>
      </c>
      <c r="X865" s="148" t="str">
        <f>IF(AND(A865&lt;&gt;"",Schülerdaten!V868&lt;&gt;""),Schülerdaten!V868,"")</f>
        <v/>
      </c>
      <c r="Y865" s="148" t="str">
        <f>IF(AND(A865&lt;&gt;"",Schülerdaten!W868&lt;&gt;""),Schülerdaten!W868,"")</f>
        <v/>
      </c>
      <c r="Z865" s="148" t="str">
        <f>IF(AND(A865&lt;&gt;"",Schülerdaten!X868&lt;&gt;""),Schülerdaten!X868,"")</f>
        <v/>
      </c>
    </row>
    <row r="866" spans="1:26" x14ac:dyDescent="0.2">
      <c r="A866" s="146" t="str">
        <f>IF(OR(Schülerdaten!$C869&lt;&gt;""),Schülerdaten!A869,"")</f>
        <v/>
      </c>
      <c r="B866" s="146" t="str">
        <f>IF(A866&lt;&gt;"",Schülerdaten!B869,"")</f>
        <v/>
      </c>
      <c r="C866" s="146" t="str">
        <f>IF(AND(A866&lt;&gt;"",Schülerdaten!F869&lt;&gt;""),IF(INDEX(codeclint,MATCH(Schülerdaten!F869,libclint,0))&lt;&gt;"",INDEX(codeclint,MATCH(Schülerdaten!F869,libclint,0)),""),"")</f>
        <v/>
      </c>
      <c r="D866" s="146" t="str">
        <f t="shared" si="39"/>
        <v/>
      </c>
      <c r="E866" s="146" t="str">
        <f>IF(A866&lt;&gt;"",IF(Schülerdaten!G869&lt;&gt;"",IF(Schülerdaten!AB869&lt;&gt;"",IF(Schülerdaten!G869="LOC.ID",CONCATENATE("LOC.",Schülerdaten!AU$5),Schülerdaten!G869),""),""),"")</f>
        <v/>
      </c>
      <c r="F866" s="146" t="str">
        <f>IF(A866&lt;&gt;"",IF(Schülerdaten!H869&lt;&gt;"",Schülerdaten!H869,""),"")</f>
        <v/>
      </c>
      <c r="G866" s="146" t="str">
        <f>IF(AND(A866&lt;&gt;"",Schülerdaten!AC869&lt;&gt;""),IF(Schülerdaten!AC869=TRUE,INDEX(codesex,MATCH(Schülerdaten!I869,libsex,0)),Schülerdaten!I869),"")</f>
        <v/>
      </c>
      <c r="H866" s="147" t="str">
        <f>IF(A866&lt;&gt;"",IF(Schülerdaten!J869&lt;&gt;"",Schülerdaten!J869,""),"")</f>
        <v/>
      </c>
      <c r="I866" s="148" t="str">
        <f>IF(AND(A866&lt;&gt;"",Schülerdaten!AE869&lt;&gt;""),IF(Schülerdaten!AE869=TRUE,INDEX(codenat,MATCH(Schülerdaten!K869,libnat,0)),Schülerdaten!K869),"")</f>
        <v/>
      </c>
      <c r="J866" s="148" t="str">
        <f>IF(AND(A866&lt;&gt;"",Schülerdaten!AF869&lt;&gt;""),IF(Schülerdaten!AF869=TRUE,INDEX(codelangue,MATCH(Schülerdaten!L869,liblangue,0)),Schülerdaten!L869),"")</f>
        <v/>
      </c>
      <c r="K866" s="148" t="str">
        <f>IF(AND(A866&lt;&gt;"",Schülerdaten!AH869&lt;&gt;""),IF(Schülerdaten!AH869=TRUE,IF(INDEX(codegem,MATCH(Schülerdaten!M869,libgem,0))&lt;8000,INDEX(codegem,MATCH(Schülerdaten!M869,libgem,0)),""),Schülerdaten!M869),"")</f>
        <v/>
      </c>
      <c r="L866" s="148" t="str">
        <f>IF(AND(A866&lt;&gt;"",Schülerdaten!AH869&lt;&gt;""),IF(Schülerdaten!AH869=TRUE,INDEX(codegemhist,MATCH(Schülerdaten!M869,libgem,0)),""),"")</f>
        <v/>
      </c>
      <c r="M866" s="148" t="str">
        <f>IF(AND(A866&lt;&gt;"",Schülerdaten!AH869&lt;&gt;""),IF(Schülerdaten!AH869=TRUE,IF(INDEX(codegem,MATCH(Schülerdaten!M869,libgem,0))&gt;=8000,INDEX(codegem,MATCH(Schülerdaten!M869,libgem,0)),""),Schülerdaten!M869),"")</f>
        <v/>
      </c>
      <c r="N866" s="148" t="str">
        <f>IF(AND(A866&lt;&gt;"",Schülerdaten!AI869&lt;&gt;""),IF(Schülerdaten!AI869=TRUE,INDEX(codeschart,MATCH(Schülerdaten!N869,libschart,0)),Schülerdaten!N869),"")</f>
        <v/>
      </c>
      <c r="O866" s="148" t="str">
        <f>IF(AND(A866&lt;&gt;"",Schülerdaten!O869&lt;&gt;""),Schülerdaten!O869,"")</f>
        <v/>
      </c>
      <c r="P866" s="148" t="str">
        <f>IF(AND(A866&lt;&gt;"",Schülerdaten!AK869&lt;&gt;""),IF(Schülerdaten!AK869=TRUE,INDEX(codeform,MATCH(Schülerdaten!P869,libform,0)),Schülerdaten!P869),"")</f>
        <v/>
      </c>
      <c r="Q866" s="148" t="str">
        <f>IF(AND(A866&lt;&gt;"",Schülerdaten!AL869&lt;&gt;""),IF(Schülerdaten!AL869=TRUE,INDEX(codespe,MATCH(Schülerdaten!Q869,libspe,0)),Schülerdaten!Q869),"")</f>
        <v/>
      </c>
      <c r="R866" s="148" t="str">
        <f>IF(AND(A866&lt;&gt;"",OR(Schülerdaten!AM869&lt;&gt;"",Schülerdaten!AT869=FALSE)),IF(Schülerdaten!AM869=TRUE,INDEX(codemp1,MATCH(Schülerdaten!R869,libmp1,0)),IF(Schülerdaten!AT869=FALSE,0,Schülerdaten!R869)),"")</f>
        <v/>
      </c>
      <c r="S866" s="148" t="str">
        <f t="shared" si="40"/>
        <v/>
      </c>
      <c r="T866" s="148" t="str">
        <f t="shared" si="41"/>
        <v/>
      </c>
      <c r="U866" s="148" t="str">
        <f>IF(AND(A866&lt;&gt;"",Schülerdaten!S869&lt;&gt;""),Schülerdaten!S869,"")</f>
        <v/>
      </c>
      <c r="V866" s="148" t="str">
        <f>IF(AND(A866&lt;&gt;"",Schülerdaten!T869&lt;&gt;""),Schülerdaten!T869,"")</f>
        <v/>
      </c>
      <c r="W866" s="148" t="str">
        <f>IF(AND(A866&lt;&gt;"",Schülerdaten!U869&lt;&gt;""),Schülerdaten!U869,"")</f>
        <v/>
      </c>
      <c r="X866" s="148" t="str">
        <f>IF(AND(A866&lt;&gt;"",Schülerdaten!V869&lt;&gt;""),Schülerdaten!V869,"")</f>
        <v/>
      </c>
      <c r="Y866" s="148" t="str">
        <f>IF(AND(A866&lt;&gt;"",Schülerdaten!W869&lt;&gt;""),Schülerdaten!W869,"")</f>
        <v/>
      </c>
      <c r="Z866" s="148" t="str">
        <f>IF(AND(A866&lt;&gt;"",Schülerdaten!X869&lt;&gt;""),Schülerdaten!X869,"")</f>
        <v/>
      </c>
    </row>
    <row r="867" spans="1:26" x14ac:dyDescent="0.2">
      <c r="A867" s="146" t="str">
        <f>IF(OR(Schülerdaten!$C870&lt;&gt;""),Schülerdaten!A870,"")</f>
        <v/>
      </c>
      <c r="B867" s="146" t="str">
        <f>IF(A867&lt;&gt;"",Schülerdaten!B870,"")</f>
        <v/>
      </c>
      <c r="C867" s="146" t="str">
        <f>IF(AND(A867&lt;&gt;"",Schülerdaten!F870&lt;&gt;""),IF(INDEX(codeclint,MATCH(Schülerdaten!F870,libclint,0))&lt;&gt;"",INDEX(codeclint,MATCH(Schülerdaten!F870,libclint,0)),""),"")</f>
        <v/>
      </c>
      <c r="D867" s="146" t="str">
        <f t="shared" si="39"/>
        <v/>
      </c>
      <c r="E867" s="146" t="str">
        <f>IF(A867&lt;&gt;"",IF(Schülerdaten!G870&lt;&gt;"",IF(Schülerdaten!AB870&lt;&gt;"",IF(Schülerdaten!G870="LOC.ID",CONCATENATE("LOC.",Schülerdaten!AU$5),Schülerdaten!G870),""),""),"")</f>
        <v/>
      </c>
      <c r="F867" s="146" t="str">
        <f>IF(A867&lt;&gt;"",IF(Schülerdaten!H870&lt;&gt;"",Schülerdaten!H870,""),"")</f>
        <v/>
      </c>
      <c r="G867" s="146" t="str">
        <f>IF(AND(A867&lt;&gt;"",Schülerdaten!AC870&lt;&gt;""),IF(Schülerdaten!AC870=TRUE,INDEX(codesex,MATCH(Schülerdaten!I870,libsex,0)),Schülerdaten!I870),"")</f>
        <v/>
      </c>
      <c r="H867" s="147" t="str">
        <f>IF(A867&lt;&gt;"",IF(Schülerdaten!J870&lt;&gt;"",Schülerdaten!J870,""),"")</f>
        <v/>
      </c>
      <c r="I867" s="148" t="str">
        <f>IF(AND(A867&lt;&gt;"",Schülerdaten!AE870&lt;&gt;""),IF(Schülerdaten!AE870=TRUE,INDEX(codenat,MATCH(Schülerdaten!K870,libnat,0)),Schülerdaten!K870),"")</f>
        <v/>
      </c>
      <c r="J867" s="148" t="str">
        <f>IF(AND(A867&lt;&gt;"",Schülerdaten!AF870&lt;&gt;""),IF(Schülerdaten!AF870=TRUE,INDEX(codelangue,MATCH(Schülerdaten!L870,liblangue,0)),Schülerdaten!L870),"")</f>
        <v/>
      </c>
      <c r="K867" s="148" t="str">
        <f>IF(AND(A867&lt;&gt;"",Schülerdaten!AH870&lt;&gt;""),IF(Schülerdaten!AH870=TRUE,IF(INDEX(codegem,MATCH(Schülerdaten!M870,libgem,0))&lt;8000,INDEX(codegem,MATCH(Schülerdaten!M870,libgem,0)),""),Schülerdaten!M870),"")</f>
        <v/>
      </c>
      <c r="L867" s="148" t="str">
        <f>IF(AND(A867&lt;&gt;"",Schülerdaten!AH870&lt;&gt;""),IF(Schülerdaten!AH870=TRUE,INDEX(codegemhist,MATCH(Schülerdaten!M870,libgem,0)),""),"")</f>
        <v/>
      </c>
      <c r="M867" s="148" t="str">
        <f>IF(AND(A867&lt;&gt;"",Schülerdaten!AH870&lt;&gt;""),IF(Schülerdaten!AH870=TRUE,IF(INDEX(codegem,MATCH(Schülerdaten!M870,libgem,0))&gt;=8000,INDEX(codegem,MATCH(Schülerdaten!M870,libgem,0)),""),Schülerdaten!M870),"")</f>
        <v/>
      </c>
      <c r="N867" s="148" t="str">
        <f>IF(AND(A867&lt;&gt;"",Schülerdaten!AI870&lt;&gt;""),IF(Schülerdaten!AI870=TRUE,INDEX(codeschart,MATCH(Schülerdaten!N870,libschart,0)),Schülerdaten!N870),"")</f>
        <v/>
      </c>
      <c r="O867" s="148" t="str">
        <f>IF(AND(A867&lt;&gt;"",Schülerdaten!O870&lt;&gt;""),Schülerdaten!O870,"")</f>
        <v/>
      </c>
      <c r="P867" s="148" t="str">
        <f>IF(AND(A867&lt;&gt;"",Schülerdaten!AK870&lt;&gt;""),IF(Schülerdaten!AK870=TRUE,INDEX(codeform,MATCH(Schülerdaten!P870,libform,0)),Schülerdaten!P870),"")</f>
        <v/>
      </c>
      <c r="Q867" s="148" t="str">
        <f>IF(AND(A867&lt;&gt;"",Schülerdaten!AL870&lt;&gt;""),IF(Schülerdaten!AL870=TRUE,INDEX(codespe,MATCH(Schülerdaten!Q870,libspe,0)),Schülerdaten!Q870),"")</f>
        <v/>
      </c>
      <c r="R867" s="148" t="str">
        <f>IF(AND(A867&lt;&gt;"",OR(Schülerdaten!AM870&lt;&gt;"",Schülerdaten!AT870=FALSE)),IF(Schülerdaten!AM870=TRUE,INDEX(codemp1,MATCH(Schülerdaten!R870,libmp1,0)),IF(Schülerdaten!AT870=FALSE,0,Schülerdaten!R870)),"")</f>
        <v/>
      </c>
      <c r="S867" s="148" t="str">
        <f t="shared" si="40"/>
        <v/>
      </c>
      <c r="T867" s="148" t="str">
        <f t="shared" si="41"/>
        <v/>
      </c>
      <c r="U867" s="148" t="str">
        <f>IF(AND(A867&lt;&gt;"",Schülerdaten!S870&lt;&gt;""),Schülerdaten!S870,"")</f>
        <v/>
      </c>
      <c r="V867" s="148" t="str">
        <f>IF(AND(A867&lt;&gt;"",Schülerdaten!T870&lt;&gt;""),Schülerdaten!T870,"")</f>
        <v/>
      </c>
      <c r="W867" s="148" t="str">
        <f>IF(AND(A867&lt;&gt;"",Schülerdaten!U870&lt;&gt;""),Schülerdaten!U870,"")</f>
        <v/>
      </c>
      <c r="X867" s="148" t="str">
        <f>IF(AND(A867&lt;&gt;"",Schülerdaten!V870&lt;&gt;""),Schülerdaten!V870,"")</f>
        <v/>
      </c>
      <c r="Y867" s="148" t="str">
        <f>IF(AND(A867&lt;&gt;"",Schülerdaten!W870&lt;&gt;""),Schülerdaten!W870,"")</f>
        <v/>
      </c>
      <c r="Z867" s="148" t="str">
        <f>IF(AND(A867&lt;&gt;"",Schülerdaten!X870&lt;&gt;""),Schülerdaten!X870,"")</f>
        <v/>
      </c>
    </row>
    <row r="868" spans="1:26" x14ac:dyDescent="0.2">
      <c r="A868" s="146" t="str">
        <f>IF(OR(Schülerdaten!$C871&lt;&gt;""),Schülerdaten!A871,"")</f>
        <v/>
      </c>
      <c r="B868" s="146" t="str">
        <f>IF(A868&lt;&gt;"",Schülerdaten!B871,"")</f>
        <v/>
      </c>
      <c r="C868" s="146" t="str">
        <f>IF(AND(A868&lt;&gt;"",Schülerdaten!F871&lt;&gt;""),IF(INDEX(codeclint,MATCH(Schülerdaten!F871,libclint,0))&lt;&gt;"",INDEX(codeclint,MATCH(Schülerdaten!F871,libclint,0)),""),"")</f>
        <v/>
      </c>
      <c r="D868" s="146" t="str">
        <f t="shared" si="39"/>
        <v/>
      </c>
      <c r="E868" s="146" t="str">
        <f>IF(A868&lt;&gt;"",IF(Schülerdaten!G871&lt;&gt;"",IF(Schülerdaten!AB871&lt;&gt;"",IF(Schülerdaten!G871="LOC.ID",CONCATENATE("LOC.",Schülerdaten!AU$5),Schülerdaten!G871),""),""),"")</f>
        <v/>
      </c>
      <c r="F868" s="146" t="str">
        <f>IF(A868&lt;&gt;"",IF(Schülerdaten!H871&lt;&gt;"",Schülerdaten!H871,""),"")</f>
        <v/>
      </c>
      <c r="G868" s="146" t="str">
        <f>IF(AND(A868&lt;&gt;"",Schülerdaten!AC871&lt;&gt;""),IF(Schülerdaten!AC871=TRUE,INDEX(codesex,MATCH(Schülerdaten!I871,libsex,0)),Schülerdaten!I871),"")</f>
        <v/>
      </c>
      <c r="H868" s="147" t="str">
        <f>IF(A868&lt;&gt;"",IF(Schülerdaten!J871&lt;&gt;"",Schülerdaten!J871,""),"")</f>
        <v/>
      </c>
      <c r="I868" s="148" t="str">
        <f>IF(AND(A868&lt;&gt;"",Schülerdaten!AE871&lt;&gt;""),IF(Schülerdaten!AE871=TRUE,INDEX(codenat,MATCH(Schülerdaten!K871,libnat,0)),Schülerdaten!K871),"")</f>
        <v/>
      </c>
      <c r="J868" s="148" t="str">
        <f>IF(AND(A868&lt;&gt;"",Schülerdaten!AF871&lt;&gt;""),IF(Schülerdaten!AF871=TRUE,INDEX(codelangue,MATCH(Schülerdaten!L871,liblangue,0)),Schülerdaten!L871),"")</f>
        <v/>
      </c>
      <c r="K868" s="148" t="str">
        <f>IF(AND(A868&lt;&gt;"",Schülerdaten!AH871&lt;&gt;""),IF(Schülerdaten!AH871=TRUE,IF(INDEX(codegem,MATCH(Schülerdaten!M871,libgem,0))&lt;8000,INDEX(codegem,MATCH(Schülerdaten!M871,libgem,0)),""),Schülerdaten!M871),"")</f>
        <v/>
      </c>
      <c r="L868" s="148" t="str">
        <f>IF(AND(A868&lt;&gt;"",Schülerdaten!AH871&lt;&gt;""),IF(Schülerdaten!AH871=TRUE,INDEX(codegemhist,MATCH(Schülerdaten!M871,libgem,0)),""),"")</f>
        <v/>
      </c>
      <c r="M868" s="148" t="str">
        <f>IF(AND(A868&lt;&gt;"",Schülerdaten!AH871&lt;&gt;""),IF(Schülerdaten!AH871=TRUE,IF(INDEX(codegem,MATCH(Schülerdaten!M871,libgem,0))&gt;=8000,INDEX(codegem,MATCH(Schülerdaten!M871,libgem,0)),""),Schülerdaten!M871),"")</f>
        <v/>
      </c>
      <c r="N868" s="148" t="str">
        <f>IF(AND(A868&lt;&gt;"",Schülerdaten!AI871&lt;&gt;""),IF(Schülerdaten!AI871=TRUE,INDEX(codeschart,MATCH(Schülerdaten!N871,libschart,0)),Schülerdaten!N871),"")</f>
        <v/>
      </c>
      <c r="O868" s="148" t="str">
        <f>IF(AND(A868&lt;&gt;"",Schülerdaten!O871&lt;&gt;""),Schülerdaten!O871,"")</f>
        <v/>
      </c>
      <c r="P868" s="148" t="str">
        <f>IF(AND(A868&lt;&gt;"",Schülerdaten!AK871&lt;&gt;""),IF(Schülerdaten!AK871=TRUE,INDEX(codeform,MATCH(Schülerdaten!P871,libform,0)),Schülerdaten!P871),"")</f>
        <v/>
      </c>
      <c r="Q868" s="148" t="str">
        <f>IF(AND(A868&lt;&gt;"",Schülerdaten!AL871&lt;&gt;""),IF(Schülerdaten!AL871=TRUE,INDEX(codespe,MATCH(Schülerdaten!Q871,libspe,0)),Schülerdaten!Q871),"")</f>
        <v/>
      </c>
      <c r="R868" s="148" t="str">
        <f>IF(AND(A868&lt;&gt;"",OR(Schülerdaten!AM871&lt;&gt;"",Schülerdaten!AT871=FALSE)),IF(Schülerdaten!AM871=TRUE,INDEX(codemp1,MATCH(Schülerdaten!R871,libmp1,0)),IF(Schülerdaten!AT871=FALSE,0,Schülerdaten!R871)),"")</f>
        <v/>
      </c>
      <c r="S868" s="148" t="str">
        <f t="shared" si="40"/>
        <v/>
      </c>
      <c r="T868" s="148" t="str">
        <f t="shared" si="41"/>
        <v/>
      </c>
      <c r="U868" s="148" t="str">
        <f>IF(AND(A868&lt;&gt;"",Schülerdaten!S871&lt;&gt;""),Schülerdaten!S871,"")</f>
        <v/>
      </c>
      <c r="V868" s="148" t="str">
        <f>IF(AND(A868&lt;&gt;"",Schülerdaten!T871&lt;&gt;""),Schülerdaten!T871,"")</f>
        <v/>
      </c>
      <c r="W868" s="148" t="str">
        <f>IF(AND(A868&lt;&gt;"",Schülerdaten!U871&lt;&gt;""),Schülerdaten!U871,"")</f>
        <v/>
      </c>
      <c r="X868" s="148" t="str">
        <f>IF(AND(A868&lt;&gt;"",Schülerdaten!V871&lt;&gt;""),Schülerdaten!V871,"")</f>
        <v/>
      </c>
      <c r="Y868" s="148" t="str">
        <f>IF(AND(A868&lt;&gt;"",Schülerdaten!W871&lt;&gt;""),Schülerdaten!W871,"")</f>
        <v/>
      </c>
      <c r="Z868" s="148" t="str">
        <f>IF(AND(A868&lt;&gt;"",Schülerdaten!X871&lt;&gt;""),Schülerdaten!X871,"")</f>
        <v/>
      </c>
    </row>
    <row r="869" spans="1:26" x14ac:dyDescent="0.2">
      <c r="A869" s="146" t="str">
        <f>IF(OR(Schülerdaten!$C872&lt;&gt;""),Schülerdaten!A872,"")</f>
        <v/>
      </c>
      <c r="B869" s="146" t="str">
        <f>IF(A869&lt;&gt;"",Schülerdaten!B872,"")</f>
        <v/>
      </c>
      <c r="C869" s="146" t="str">
        <f>IF(AND(A869&lt;&gt;"",Schülerdaten!F872&lt;&gt;""),IF(INDEX(codeclint,MATCH(Schülerdaten!F872,libclint,0))&lt;&gt;"",INDEX(codeclint,MATCH(Schülerdaten!F872,libclint,0)),""),"")</f>
        <v/>
      </c>
      <c r="D869" s="146" t="str">
        <f t="shared" si="39"/>
        <v/>
      </c>
      <c r="E869" s="146" t="str">
        <f>IF(A869&lt;&gt;"",IF(Schülerdaten!G872&lt;&gt;"",IF(Schülerdaten!AB872&lt;&gt;"",IF(Schülerdaten!G872="LOC.ID",CONCATENATE("LOC.",Schülerdaten!AU$5),Schülerdaten!G872),""),""),"")</f>
        <v/>
      </c>
      <c r="F869" s="146" t="str">
        <f>IF(A869&lt;&gt;"",IF(Schülerdaten!H872&lt;&gt;"",Schülerdaten!H872,""),"")</f>
        <v/>
      </c>
      <c r="G869" s="146" t="str">
        <f>IF(AND(A869&lt;&gt;"",Schülerdaten!AC872&lt;&gt;""),IF(Schülerdaten!AC872=TRUE,INDEX(codesex,MATCH(Schülerdaten!I872,libsex,0)),Schülerdaten!I872),"")</f>
        <v/>
      </c>
      <c r="H869" s="147" t="str">
        <f>IF(A869&lt;&gt;"",IF(Schülerdaten!J872&lt;&gt;"",Schülerdaten!J872,""),"")</f>
        <v/>
      </c>
      <c r="I869" s="148" t="str">
        <f>IF(AND(A869&lt;&gt;"",Schülerdaten!AE872&lt;&gt;""),IF(Schülerdaten!AE872=TRUE,INDEX(codenat,MATCH(Schülerdaten!K872,libnat,0)),Schülerdaten!K872),"")</f>
        <v/>
      </c>
      <c r="J869" s="148" t="str">
        <f>IF(AND(A869&lt;&gt;"",Schülerdaten!AF872&lt;&gt;""),IF(Schülerdaten!AF872=TRUE,INDEX(codelangue,MATCH(Schülerdaten!L872,liblangue,0)),Schülerdaten!L872),"")</f>
        <v/>
      </c>
      <c r="K869" s="148" t="str">
        <f>IF(AND(A869&lt;&gt;"",Schülerdaten!AH872&lt;&gt;""),IF(Schülerdaten!AH872=TRUE,IF(INDEX(codegem,MATCH(Schülerdaten!M872,libgem,0))&lt;8000,INDEX(codegem,MATCH(Schülerdaten!M872,libgem,0)),""),Schülerdaten!M872),"")</f>
        <v/>
      </c>
      <c r="L869" s="148" t="str">
        <f>IF(AND(A869&lt;&gt;"",Schülerdaten!AH872&lt;&gt;""),IF(Schülerdaten!AH872=TRUE,INDEX(codegemhist,MATCH(Schülerdaten!M872,libgem,0)),""),"")</f>
        <v/>
      </c>
      <c r="M869" s="148" t="str">
        <f>IF(AND(A869&lt;&gt;"",Schülerdaten!AH872&lt;&gt;""),IF(Schülerdaten!AH872=TRUE,IF(INDEX(codegem,MATCH(Schülerdaten!M872,libgem,0))&gt;=8000,INDEX(codegem,MATCH(Schülerdaten!M872,libgem,0)),""),Schülerdaten!M872),"")</f>
        <v/>
      </c>
      <c r="N869" s="148" t="str">
        <f>IF(AND(A869&lt;&gt;"",Schülerdaten!AI872&lt;&gt;""),IF(Schülerdaten!AI872=TRUE,INDEX(codeschart,MATCH(Schülerdaten!N872,libschart,0)),Schülerdaten!N872),"")</f>
        <v/>
      </c>
      <c r="O869" s="148" t="str">
        <f>IF(AND(A869&lt;&gt;"",Schülerdaten!O872&lt;&gt;""),Schülerdaten!O872,"")</f>
        <v/>
      </c>
      <c r="P869" s="148" t="str">
        <f>IF(AND(A869&lt;&gt;"",Schülerdaten!AK872&lt;&gt;""),IF(Schülerdaten!AK872=TRUE,INDEX(codeform,MATCH(Schülerdaten!P872,libform,0)),Schülerdaten!P872),"")</f>
        <v/>
      </c>
      <c r="Q869" s="148" t="str">
        <f>IF(AND(A869&lt;&gt;"",Schülerdaten!AL872&lt;&gt;""),IF(Schülerdaten!AL872=TRUE,INDEX(codespe,MATCH(Schülerdaten!Q872,libspe,0)),Schülerdaten!Q872),"")</f>
        <v/>
      </c>
      <c r="R869" s="148" t="str">
        <f>IF(AND(A869&lt;&gt;"",OR(Schülerdaten!AM872&lt;&gt;"",Schülerdaten!AT872=FALSE)),IF(Schülerdaten!AM872=TRUE,INDEX(codemp1,MATCH(Schülerdaten!R872,libmp1,0)),IF(Schülerdaten!AT872=FALSE,0,Schülerdaten!R872)),"")</f>
        <v/>
      </c>
      <c r="S869" s="148" t="str">
        <f t="shared" si="40"/>
        <v/>
      </c>
      <c r="T869" s="148" t="str">
        <f t="shared" si="41"/>
        <v/>
      </c>
      <c r="U869" s="148" t="str">
        <f>IF(AND(A869&lt;&gt;"",Schülerdaten!S872&lt;&gt;""),Schülerdaten!S872,"")</f>
        <v/>
      </c>
      <c r="V869" s="148" t="str">
        <f>IF(AND(A869&lt;&gt;"",Schülerdaten!T872&lt;&gt;""),Schülerdaten!T872,"")</f>
        <v/>
      </c>
      <c r="W869" s="148" t="str">
        <f>IF(AND(A869&lt;&gt;"",Schülerdaten!U872&lt;&gt;""),Schülerdaten!U872,"")</f>
        <v/>
      </c>
      <c r="X869" s="148" t="str">
        <f>IF(AND(A869&lt;&gt;"",Schülerdaten!V872&lt;&gt;""),Schülerdaten!V872,"")</f>
        <v/>
      </c>
      <c r="Y869" s="148" t="str">
        <f>IF(AND(A869&lt;&gt;"",Schülerdaten!W872&lt;&gt;""),Schülerdaten!W872,"")</f>
        <v/>
      </c>
      <c r="Z869" s="148" t="str">
        <f>IF(AND(A869&lt;&gt;"",Schülerdaten!X872&lt;&gt;""),Schülerdaten!X872,"")</f>
        <v/>
      </c>
    </row>
    <row r="870" spans="1:26" x14ac:dyDescent="0.2">
      <c r="A870" s="146" t="str">
        <f>IF(OR(Schülerdaten!$C873&lt;&gt;""),Schülerdaten!A873,"")</f>
        <v/>
      </c>
      <c r="B870" s="146" t="str">
        <f>IF(A870&lt;&gt;"",Schülerdaten!B873,"")</f>
        <v/>
      </c>
      <c r="C870" s="146" t="str">
        <f>IF(AND(A870&lt;&gt;"",Schülerdaten!F873&lt;&gt;""),IF(INDEX(codeclint,MATCH(Schülerdaten!F873,libclint,0))&lt;&gt;"",INDEX(codeclint,MATCH(Schülerdaten!F873,libclint,0)),""),"")</f>
        <v/>
      </c>
      <c r="D870" s="146" t="str">
        <f t="shared" si="39"/>
        <v/>
      </c>
      <c r="E870" s="146" t="str">
        <f>IF(A870&lt;&gt;"",IF(Schülerdaten!G873&lt;&gt;"",IF(Schülerdaten!AB873&lt;&gt;"",IF(Schülerdaten!G873="LOC.ID",CONCATENATE("LOC.",Schülerdaten!AU$5),Schülerdaten!G873),""),""),"")</f>
        <v/>
      </c>
      <c r="F870" s="146" t="str">
        <f>IF(A870&lt;&gt;"",IF(Schülerdaten!H873&lt;&gt;"",Schülerdaten!H873,""),"")</f>
        <v/>
      </c>
      <c r="G870" s="146" t="str">
        <f>IF(AND(A870&lt;&gt;"",Schülerdaten!AC873&lt;&gt;""),IF(Schülerdaten!AC873=TRUE,INDEX(codesex,MATCH(Schülerdaten!I873,libsex,0)),Schülerdaten!I873),"")</f>
        <v/>
      </c>
      <c r="H870" s="147" t="str">
        <f>IF(A870&lt;&gt;"",IF(Schülerdaten!J873&lt;&gt;"",Schülerdaten!J873,""),"")</f>
        <v/>
      </c>
      <c r="I870" s="148" t="str">
        <f>IF(AND(A870&lt;&gt;"",Schülerdaten!AE873&lt;&gt;""),IF(Schülerdaten!AE873=TRUE,INDEX(codenat,MATCH(Schülerdaten!K873,libnat,0)),Schülerdaten!K873),"")</f>
        <v/>
      </c>
      <c r="J870" s="148" t="str">
        <f>IF(AND(A870&lt;&gt;"",Schülerdaten!AF873&lt;&gt;""),IF(Schülerdaten!AF873=TRUE,INDEX(codelangue,MATCH(Schülerdaten!L873,liblangue,0)),Schülerdaten!L873),"")</f>
        <v/>
      </c>
      <c r="K870" s="148" t="str">
        <f>IF(AND(A870&lt;&gt;"",Schülerdaten!AH873&lt;&gt;""),IF(Schülerdaten!AH873=TRUE,IF(INDEX(codegem,MATCH(Schülerdaten!M873,libgem,0))&lt;8000,INDEX(codegem,MATCH(Schülerdaten!M873,libgem,0)),""),Schülerdaten!M873),"")</f>
        <v/>
      </c>
      <c r="L870" s="148" t="str">
        <f>IF(AND(A870&lt;&gt;"",Schülerdaten!AH873&lt;&gt;""),IF(Schülerdaten!AH873=TRUE,INDEX(codegemhist,MATCH(Schülerdaten!M873,libgem,0)),""),"")</f>
        <v/>
      </c>
      <c r="M870" s="148" t="str">
        <f>IF(AND(A870&lt;&gt;"",Schülerdaten!AH873&lt;&gt;""),IF(Schülerdaten!AH873=TRUE,IF(INDEX(codegem,MATCH(Schülerdaten!M873,libgem,0))&gt;=8000,INDEX(codegem,MATCH(Schülerdaten!M873,libgem,0)),""),Schülerdaten!M873),"")</f>
        <v/>
      </c>
      <c r="N870" s="148" t="str">
        <f>IF(AND(A870&lt;&gt;"",Schülerdaten!AI873&lt;&gt;""),IF(Schülerdaten!AI873=TRUE,INDEX(codeschart,MATCH(Schülerdaten!N873,libschart,0)),Schülerdaten!N873),"")</f>
        <v/>
      </c>
      <c r="O870" s="148" t="str">
        <f>IF(AND(A870&lt;&gt;"",Schülerdaten!O873&lt;&gt;""),Schülerdaten!O873,"")</f>
        <v/>
      </c>
      <c r="P870" s="148" t="str">
        <f>IF(AND(A870&lt;&gt;"",Schülerdaten!AK873&lt;&gt;""),IF(Schülerdaten!AK873=TRUE,INDEX(codeform,MATCH(Schülerdaten!P873,libform,0)),Schülerdaten!P873),"")</f>
        <v/>
      </c>
      <c r="Q870" s="148" t="str">
        <f>IF(AND(A870&lt;&gt;"",Schülerdaten!AL873&lt;&gt;""),IF(Schülerdaten!AL873=TRUE,INDEX(codespe,MATCH(Schülerdaten!Q873,libspe,0)),Schülerdaten!Q873),"")</f>
        <v/>
      </c>
      <c r="R870" s="148" t="str">
        <f>IF(AND(A870&lt;&gt;"",OR(Schülerdaten!AM873&lt;&gt;"",Schülerdaten!AT873=FALSE)),IF(Schülerdaten!AM873=TRUE,INDEX(codemp1,MATCH(Schülerdaten!R873,libmp1,0)),IF(Schülerdaten!AT873=FALSE,0,Schülerdaten!R873)),"")</f>
        <v/>
      </c>
      <c r="S870" s="148" t="str">
        <f t="shared" si="40"/>
        <v/>
      </c>
      <c r="T870" s="148" t="str">
        <f t="shared" si="41"/>
        <v/>
      </c>
      <c r="U870" s="148" t="str">
        <f>IF(AND(A870&lt;&gt;"",Schülerdaten!S873&lt;&gt;""),Schülerdaten!S873,"")</f>
        <v/>
      </c>
      <c r="V870" s="148" t="str">
        <f>IF(AND(A870&lt;&gt;"",Schülerdaten!T873&lt;&gt;""),Schülerdaten!T873,"")</f>
        <v/>
      </c>
      <c r="W870" s="148" t="str">
        <f>IF(AND(A870&lt;&gt;"",Schülerdaten!U873&lt;&gt;""),Schülerdaten!U873,"")</f>
        <v/>
      </c>
      <c r="X870" s="148" t="str">
        <f>IF(AND(A870&lt;&gt;"",Schülerdaten!V873&lt;&gt;""),Schülerdaten!V873,"")</f>
        <v/>
      </c>
      <c r="Y870" s="148" t="str">
        <f>IF(AND(A870&lt;&gt;"",Schülerdaten!W873&lt;&gt;""),Schülerdaten!W873,"")</f>
        <v/>
      </c>
      <c r="Z870" s="148" t="str">
        <f>IF(AND(A870&lt;&gt;"",Schülerdaten!X873&lt;&gt;""),Schülerdaten!X873,"")</f>
        <v/>
      </c>
    </row>
    <row r="871" spans="1:26" x14ac:dyDescent="0.2">
      <c r="A871" s="146" t="str">
        <f>IF(OR(Schülerdaten!$C874&lt;&gt;""),Schülerdaten!A874,"")</f>
        <v/>
      </c>
      <c r="B871" s="146" t="str">
        <f>IF(A871&lt;&gt;"",Schülerdaten!B874,"")</f>
        <v/>
      </c>
      <c r="C871" s="146" t="str">
        <f>IF(AND(A871&lt;&gt;"",Schülerdaten!F874&lt;&gt;""),IF(INDEX(codeclint,MATCH(Schülerdaten!F874,libclint,0))&lt;&gt;"",INDEX(codeclint,MATCH(Schülerdaten!F874,libclint,0)),""),"")</f>
        <v/>
      </c>
      <c r="D871" s="146" t="str">
        <f t="shared" si="39"/>
        <v/>
      </c>
      <c r="E871" s="146" t="str">
        <f>IF(A871&lt;&gt;"",IF(Schülerdaten!G874&lt;&gt;"",IF(Schülerdaten!AB874&lt;&gt;"",IF(Schülerdaten!G874="LOC.ID",CONCATENATE("LOC.",Schülerdaten!AU$5),Schülerdaten!G874),""),""),"")</f>
        <v/>
      </c>
      <c r="F871" s="146" t="str">
        <f>IF(A871&lt;&gt;"",IF(Schülerdaten!H874&lt;&gt;"",Schülerdaten!H874,""),"")</f>
        <v/>
      </c>
      <c r="G871" s="146" t="str">
        <f>IF(AND(A871&lt;&gt;"",Schülerdaten!AC874&lt;&gt;""),IF(Schülerdaten!AC874=TRUE,INDEX(codesex,MATCH(Schülerdaten!I874,libsex,0)),Schülerdaten!I874),"")</f>
        <v/>
      </c>
      <c r="H871" s="147" t="str">
        <f>IF(A871&lt;&gt;"",IF(Schülerdaten!J874&lt;&gt;"",Schülerdaten!J874,""),"")</f>
        <v/>
      </c>
      <c r="I871" s="148" t="str">
        <f>IF(AND(A871&lt;&gt;"",Schülerdaten!AE874&lt;&gt;""),IF(Schülerdaten!AE874=TRUE,INDEX(codenat,MATCH(Schülerdaten!K874,libnat,0)),Schülerdaten!K874),"")</f>
        <v/>
      </c>
      <c r="J871" s="148" t="str">
        <f>IF(AND(A871&lt;&gt;"",Schülerdaten!AF874&lt;&gt;""),IF(Schülerdaten!AF874=TRUE,INDEX(codelangue,MATCH(Schülerdaten!L874,liblangue,0)),Schülerdaten!L874),"")</f>
        <v/>
      </c>
      <c r="K871" s="148" t="str">
        <f>IF(AND(A871&lt;&gt;"",Schülerdaten!AH874&lt;&gt;""),IF(Schülerdaten!AH874=TRUE,IF(INDEX(codegem,MATCH(Schülerdaten!M874,libgem,0))&lt;8000,INDEX(codegem,MATCH(Schülerdaten!M874,libgem,0)),""),Schülerdaten!M874),"")</f>
        <v/>
      </c>
      <c r="L871" s="148" t="str">
        <f>IF(AND(A871&lt;&gt;"",Schülerdaten!AH874&lt;&gt;""),IF(Schülerdaten!AH874=TRUE,INDEX(codegemhist,MATCH(Schülerdaten!M874,libgem,0)),""),"")</f>
        <v/>
      </c>
      <c r="M871" s="148" t="str">
        <f>IF(AND(A871&lt;&gt;"",Schülerdaten!AH874&lt;&gt;""),IF(Schülerdaten!AH874=TRUE,IF(INDEX(codegem,MATCH(Schülerdaten!M874,libgem,0))&gt;=8000,INDEX(codegem,MATCH(Schülerdaten!M874,libgem,0)),""),Schülerdaten!M874),"")</f>
        <v/>
      </c>
      <c r="N871" s="148" t="str">
        <f>IF(AND(A871&lt;&gt;"",Schülerdaten!AI874&lt;&gt;""),IF(Schülerdaten!AI874=TRUE,INDEX(codeschart,MATCH(Schülerdaten!N874,libschart,0)),Schülerdaten!N874),"")</f>
        <v/>
      </c>
      <c r="O871" s="148" t="str">
        <f>IF(AND(A871&lt;&gt;"",Schülerdaten!O874&lt;&gt;""),Schülerdaten!O874,"")</f>
        <v/>
      </c>
      <c r="P871" s="148" t="str">
        <f>IF(AND(A871&lt;&gt;"",Schülerdaten!AK874&lt;&gt;""),IF(Schülerdaten!AK874=TRUE,INDEX(codeform,MATCH(Schülerdaten!P874,libform,0)),Schülerdaten!P874),"")</f>
        <v/>
      </c>
      <c r="Q871" s="148" t="str">
        <f>IF(AND(A871&lt;&gt;"",Schülerdaten!AL874&lt;&gt;""),IF(Schülerdaten!AL874=TRUE,INDEX(codespe,MATCH(Schülerdaten!Q874,libspe,0)),Schülerdaten!Q874),"")</f>
        <v/>
      </c>
      <c r="R871" s="148" t="str">
        <f>IF(AND(A871&lt;&gt;"",OR(Schülerdaten!AM874&lt;&gt;"",Schülerdaten!AT874=FALSE)),IF(Schülerdaten!AM874=TRUE,INDEX(codemp1,MATCH(Schülerdaten!R874,libmp1,0)),IF(Schülerdaten!AT874=FALSE,0,Schülerdaten!R874)),"")</f>
        <v/>
      </c>
      <c r="S871" s="148" t="str">
        <f t="shared" si="40"/>
        <v/>
      </c>
      <c r="T871" s="148" t="str">
        <f t="shared" si="41"/>
        <v/>
      </c>
      <c r="U871" s="148" t="str">
        <f>IF(AND(A871&lt;&gt;"",Schülerdaten!S874&lt;&gt;""),Schülerdaten!S874,"")</f>
        <v/>
      </c>
      <c r="V871" s="148" t="str">
        <f>IF(AND(A871&lt;&gt;"",Schülerdaten!T874&lt;&gt;""),Schülerdaten!T874,"")</f>
        <v/>
      </c>
      <c r="W871" s="148" t="str">
        <f>IF(AND(A871&lt;&gt;"",Schülerdaten!U874&lt;&gt;""),Schülerdaten!U874,"")</f>
        <v/>
      </c>
      <c r="X871" s="148" t="str">
        <f>IF(AND(A871&lt;&gt;"",Schülerdaten!V874&lt;&gt;""),Schülerdaten!V874,"")</f>
        <v/>
      </c>
      <c r="Y871" s="148" t="str">
        <f>IF(AND(A871&lt;&gt;"",Schülerdaten!W874&lt;&gt;""),Schülerdaten!W874,"")</f>
        <v/>
      </c>
      <c r="Z871" s="148" t="str">
        <f>IF(AND(A871&lt;&gt;"",Schülerdaten!X874&lt;&gt;""),Schülerdaten!X874,"")</f>
        <v/>
      </c>
    </row>
    <row r="872" spans="1:26" x14ac:dyDescent="0.2">
      <c r="A872" s="146" t="str">
        <f>IF(OR(Schülerdaten!$C875&lt;&gt;""),Schülerdaten!A875,"")</f>
        <v/>
      </c>
      <c r="B872" s="146" t="str">
        <f>IF(A872&lt;&gt;"",Schülerdaten!B875,"")</f>
        <v/>
      </c>
      <c r="C872" s="146" t="str">
        <f>IF(AND(A872&lt;&gt;"",Schülerdaten!F875&lt;&gt;""),IF(INDEX(codeclint,MATCH(Schülerdaten!F875,libclint,0))&lt;&gt;"",INDEX(codeclint,MATCH(Schülerdaten!F875,libclint,0)),""),"")</f>
        <v/>
      </c>
      <c r="D872" s="146" t="str">
        <f t="shared" si="39"/>
        <v/>
      </c>
      <c r="E872" s="146" t="str">
        <f>IF(A872&lt;&gt;"",IF(Schülerdaten!G875&lt;&gt;"",IF(Schülerdaten!AB875&lt;&gt;"",IF(Schülerdaten!G875="LOC.ID",CONCATENATE("LOC.",Schülerdaten!AU$5),Schülerdaten!G875),""),""),"")</f>
        <v/>
      </c>
      <c r="F872" s="146" t="str">
        <f>IF(A872&lt;&gt;"",IF(Schülerdaten!H875&lt;&gt;"",Schülerdaten!H875,""),"")</f>
        <v/>
      </c>
      <c r="G872" s="146" t="str">
        <f>IF(AND(A872&lt;&gt;"",Schülerdaten!AC875&lt;&gt;""),IF(Schülerdaten!AC875=TRUE,INDEX(codesex,MATCH(Schülerdaten!I875,libsex,0)),Schülerdaten!I875),"")</f>
        <v/>
      </c>
      <c r="H872" s="147" t="str">
        <f>IF(A872&lt;&gt;"",IF(Schülerdaten!J875&lt;&gt;"",Schülerdaten!J875,""),"")</f>
        <v/>
      </c>
      <c r="I872" s="148" t="str">
        <f>IF(AND(A872&lt;&gt;"",Schülerdaten!AE875&lt;&gt;""),IF(Schülerdaten!AE875=TRUE,INDEX(codenat,MATCH(Schülerdaten!K875,libnat,0)),Schülerdaten!K875),"")</f>
        <v/>
      </c>
      <c r="J872" s="148" t="str">
        <f>IF(AND(A872&lt;&gt;"",Schülerdaten!AF875&lt;&gt;""),IF(Schülerdaten!AF875=TRUE,INDEX(codelangue,MATCH(Schülerdaten!L875,liblangue,0)),Schülerdaten!L875),"")</f>
        <v/>
      </c>
      <c r="K872" s="148" t="str">
        <f>IF(AND(A872&lt;&gt;"",Schülerdaten!AH875&lt;&gt;""),IF(Schülerdaten!AH875=TRUE,IF(INDEX(codegem,MATCH(Schülerdaten!M875,libgem,0))&lt;8000,INDEX(codegem,MATCH(Schülerdaten!M875,libgem,0)),""),Schülerdaten!M875),"")</f>
        <v/>
      </c>
      <c r="L872" s="148" t="str">
        <f>IF(AND(A872&lt;&gt;"",Schülerdaten!AH875&lt;&gt;""),IF(Schülerdaten!AH875=TRUE,INDEX(codegemhist,MATCH(Schülerdaten!M875,libgem,0)),""),"")</f>
        <v/>
      </c>
      <c r="M872" s="148" t="str">
        <f>IF(AND(A872&lt;&gt;"",Schülerdaten!AH875&lt;&gt;""),IF(Schülerdaten!AH875=TRUE,IF(INDEX(codegem,MATCH(Schülerdaten!M875,libgem,0))&gt;=8000,INDEX(codegem,MATCH(Schülerdaten!M875,libgem,0)),""),Schülerdaten!M875),"")</f>
        <v/>
      </c>
      <c r="N872" s="148" t="str">
        <f>IF(AND(A872&lt;&gt;"",Schülerdaten!AI875&lt;&gt;""),IF(Schülerdaten!AI875=TRUE,INDEX(codeschart,MATCH(Schülerdaten!N875,libschart,0)),Schülerdaten!N875),"")</f>
        <v/>
      </c>
      <c r="O872" s="148" t="str">
        <f>IF(AND(A872&lt;&gt;"",Schülerdaten!O875&lt;&gt;""),Schülerdaten!O875,"")</f>
        <v/>
      </c>
      <c r="P872" s="148" t="str">
        <f>IF(AND(A872&lt;&gt;"",Schülerdaten!AK875&lt;&gt;""),IF(Schülerdaten!AK875=TRUE,INDEX(codeform,MATCH(Schülerdaten!P875,libform,0)),Schülerdaten!P875),"")</f>
        <v/>
      </c>
      <c r="Q872" s="148" t="str">
        <f>IF(AND(A872&lt;&gt;"",Schülerdaten!AL875&lt;&gt;""),IF(Schülerdaten!AL875=TRUE,INDEX(codespe,MATCH(Schülerdaten!Q875,libspe,0)),Schülerdaten!Q875),"")</f>
        <v/>
      </c>
      <c r="R872" s="148" t="str">
        <f>IF(AND(A872&lt;&gt;"",OR(Schülerdaten!AM875&lt;&gt;"",Schülerdaten!AT875=FALSE)),IF(Schülerdaten!AM875=TRUE,INDEX(codemp1,MATCH(Schülerdaten!R875,libmp1,0)),IF(Schülerdaten!AT875=FALSE,0,Schülerdaten!R875)),"")</f>
        <v/>
      </c>
      <c r="S872" s="148" t="str">
        <f t="shared" si="40"/>
        <v/>
      </c>
      <c r="T872" s="148" t="str">
        <f t="shared" si="41"/>
        <v/>
      </c>
      <c r="U872" s="148" t="str">
        <f>IF(AND(A872&lt;&gt;"",Schülerdaten!S875&lt;&gt;""),Schülerdaten!S875,"")</f>
        <v/>
      </c>
      <c r="V872" s="148" t="str">
        <f>IF(AND(A872&lt;&gt;"",Schülerdaten!T875&lt;&gt;""),Schülerdaten!T875,"")</f>
        <v/>
      </c>
      <c r="W872" s="148" t="str">
        <f>IF(AND(A872&lt;&gt;"",Schülerdaten!U875&lt;&gt;""),Schülerdaten!U875,"")</f>
        <v/>
      </c>
      <c r="X872" s="148" t="str">
        <f>IF(AND(A872&lt;&gt;"",Schülerdaten!V875&lt;&gt;""),Schülerdaten!V875,"")</f>
        <v/>
      </c>
      <c r="Y872" s="148" t="str">
        <f>IF(AND(A872&lt;&gt;"",Schülerdaten!W875&lt;&gt;""),Schülerdaten!W875,"")</f>
        <v/>
      </c>
      <c r="Z872" s="148" t="str">
        <f>IF(AND(A872&lt;&gt;"",Schülerdaten!X875&lt;&gt;""),Schülerdaten!X875,"")</f>
        <v/>
      </c>
    </row>
    <row r="873" spans="1:26" x14ac:dyDescent="0.2">
      <c r="A873" s="146" t="str">
        <f>IF(OR(Schülerdaten!$C876&lt;&gt;""),Schülerdaten!A876,"")</f>
        <v/>
      </c>
      <c r="B873" s="146" t="str">
        <f>IF(A873&lt;&gt;"",Schülerdaten!B876,"")</f>
        <v/>
      </c>
      <c r="C873" s="146" t="str">
        <f>IF(AND(A873&lt;&gt;"",Schülerdaten!F876&lt;&gt;""),IF(INDEX(codeclint,MATCH(Schülerdaten!F876,libclint,0))&lt;&gt;"",INDEX(codeclint,MATCH(Schülerdaten!F876,libclint,0)),""),"")</f>
        <v/>
      </c>
      <c r="D873" s="146" t="str">
        <f t="shared" si="39"/>
        <v/>
      </c>
      <c r="E873" s="146" t="str">
        <f>IF(A873&lt;&gt;"",IF(Schülerdaten!G876&lt;&gt;"",IF(Schülerdaten!AB876&lt;&gt;"",IF(Schülerdaten!G876="LOC.ID",CONCATENATE("LOC.",Schülerdaten!AU$5),Schülerdaten!G876),""),""),"")</f>
        <v/>
      </c>
      <c r="F873" s="146" t="str">
        <f>IF(A873&lt;&gt;"",IF(Schülerdaten!H876&lt;&gt;"",Schülerdaten!H876,""),"")</f>
        <v/>
      </c>
      <c r="G873" s="146" t="str">
        <f>IF(AND(A873&lt;&gt;"",Schülerdaten!AC876&lt;&gt;""),IF(Schülerdaten!AC876=TRUE,INDEX(codesex,MATCH(Schülerdaten!I876,libsex,0)),Schülerdaten!I876),"")</f>
        <v/>
      </c>
      <c r="H873" s="147" t="str">
        <f>IF(A873&lt;&gt;"",IF(Schülerdaten!J876&lt;&gt;"",Schülerdaten!J876,""),"")</f>
        <v/>
      </c>
      <c r="I873" s="148" t="str">
        <f>IF(AND(A873&lt;&gt;"",Schülerdaten!AE876&lt;&gt;""),IF(Schülerdaten!AE876=TRUE,INDEX(codenat,MATCH(Schülerdaten!K876,libnat,0)),Schülerdaten!K876),"")</f>
        <v/>
      </c>
      <c r="J873" s="148" t="str">
        <f>IF(AND(A873&lt;&gt;"",Schülerdaten!AF876&lt;&gt;""),IF(Schülerdaten!AF876=TRUE,INDEX(codelangue,MATCH(Schülerdaten!L876,liblangue,0)),Schülerdaten!L876),"")</f>
        <v/>
      </c>
      <c r="K873" s="148" t="str">
        <f>IF(AND(A873&lt;&gt;"",Schülerdaten!AH876&lt;&gt;""),IF(Schülerdaten!AH876=TRUE,IF(INDEX(codegem,MATCH(Schülerdaten!M876,libgem,0))&lt;8000,INDEX(codegem,MATCH(Schülerdaten!M876,libgem,0)),""),Schülerdaten!M876),"")</f>
        <v/>
      </c>
      <c r="L873" s="148" t="str">
        <f>IF(AND(A873&lt;&gt;"",Schülerdaten!AH876&lt;&gt;""),IF(Schülerdaten!AH876=TRUE,INDEX(codegemhist,MATCH(Schülerdaten!M876,libgem,0)),""),"")</f>
        <v/>
      </c>
      <c r="M873" s="148" t="str">
        <f>IF(AND(A873&lt;&gt;"",Schülerdaten!AH876&lt;&gt;""),IF(Schülerdaten!AH876=TRUE,IF(INDEX(codegem,MATCH(Schülerdaten!M876,libgem,0))&gt;=8000,INDEX(codegem,MATCH(Schülerdaten!M876,libgem,0)),""),Schülerdaten!M876),"")</f>
        <v/>
      </c>
      <c r="N873" s="148" t="str">
        <f>IF(AND(A873&lt;&gt;"",Schülerdaten!AI876&lt;&gt;""),IF(Schülerdaten!AI876=TRUE,INDEX(codeschart,MATCH(Schülerdaten!N876,libschart,0)),Schülerdaten!N876),"")</f>
        <v/>
      </c>
      <c r="O873" s="148" t="str">
        <f>IF(AND(A873&lt;&gt;"",Schülerdaten!O876&lt;&gt;""),Schülerdaten!O876,"")</f>
        <v/>
      </c>
      <c r="P873" s="148" t="str">
        <f>IF(AND(A873&lt;&gt;"",Schülerdaten!AK876&lt;&gt;""),IF(Schülerdaten!AK876=TRUE,INDEX(codeform,MATCH(Schülerdaten!P876,libform,0)),Schülerdaten!P876),"")</f>
        <v/>
      </c>
      <c r="Q873" s="148" t="str">
        <f>IF(AND(A873&lt;&gt;"",Schülerdaten!AL876&lt;&gt;""),IF(Schülerdaten!AL876=TRUE,INDEX(codespe,MATCH(Schülerdaten!Q876,libspe,0)),Schülerdaten!Q876),"")</f>
        <v/>
      </c>
      <c r="R873" s="148" t="str">
        <f>IF(AND(A873&lt;&gt;"",OR(Schülerdaten!AM876&lt;&gt;"",Schülerdaten!AT876=FALSE)),IF(Schülerdaten!AM876=TRUE,INDEX(codemp1,MATCH(Schülerdaten!R876,libmp1,0)),IF(Schülerdaten!AT876=FALSE,0,Schülerdaten!R876)),"")</f>
        <v/>
      </c>
      <c r="S873" s="148" t="str">
        <f t="shared" si="40"/>
        <v/>
      </c>
      <c r="T873" s="148" t="str">
        <f t="shared" si="41"/>
        <v/>
      </c>
      <c r="U873" s="148" t="str">
        <f>IF(AND(A873&lt;&gt;"",Schülerdaten!S876&lt;&gt;""),Schülerdaten!S876,"")</f>
        <v/>
      </c>
      <c r="V873" s="148" t="str">
        <f>IF(AND(A873&lt;&gt;"",Schülerdaten!T876&lt;&gt;""),Schülerdaten!T876,"")</f>
        <v/>
      </c>
      <c r="W873" s="148" t="str">
        <f>IF(AND(A873&lt;&gt;"",Schülerdaten!U876&lt;&gt;""),Schülerdaten!U876,"")</f>
        <v/>
      </c>
      <c r="X873" s="148" t="str">
        <f>IF(AND(A873&lt;&gt;"",Schülerdaten!V876&lt;&gt;""),Schülerdaten!V876,"")</f>
        <v/>
      </c>
      <c r="Y873" s="148" t="str">
        <f>IF(AND(A873&lt;&gt;"",Schülerdaten!W876&lt;&gt;""),Schülerdaten!W876,"")</f>
        <v/>
      </c>
      <c r="Z873" s="148" t="str">
        <f>IF(AND(A873&lt;&gt;"",Schülerdaten!X876&lt;&gt;""),Schülerdaten!X876,"")</f>
        <v/>
      </c>
    </row>
    <row r="874" spans="1:26" x14ac:dyDescent="0.2">
      <c r="A874" s="146" t="str">
        <f>IF(OR(Schülerdaten!$C877&lt;&gt;""),Schülerdaten!A877,"")</f>
        <v/>
      </c>
      <c r="B874" s="146" t="str">
        <f>IF(A874&lt;&gt;"",Schülerdaten!B877,"")</f>
        <v/>
      </c>
      <c r="C874" s="146" t="str">
        <f>IF(AND(A874&lt;&gt;"",Schülerdaten!F877&lt;&gt;""),IF(INDEX(codeclint,MATCH(Schülerdaten!F877,libclint,0))&lt;&gt;"",INDEX(codeclint,MATCH(Schülerdaten!F877,libclint,0)),""),"")</f>
        <v/>
      </c>
      <c r="D874" s="146" t="str">
        <f t="shared" si="39"/>
        <v/>
      </c>
      <c r="E874" s="146" t="str">
        <f>IF(A874&lt;&gt;"",IF(Schülerdaten!G877&lt;&gt;"",IF(Schülerdaten!AB877&lt;&gt;"",IF(Schülerdaten!G877="LOC.ID",CONCATENATE("LOC.",Schülerdaten!AU$5),Schülerdaten!G877),""),""),"")</f>
        <v/>
      </c>
      <c r="F874" s="146" t="str">
        <f>IF(A874&lt;&gt;"",IF(Schülerdaten!H877&lt;&gt;"",Schülerdaten!H877,""),"")</f>
        <v/>
      </c>
      <c r="G874" s="146" t="str">
        <f>IF(AND(A874&lt;&gt;"",Schülerdaten!AC877&lt;&gt;""),IF(Schülerdaten!AC877=TRUE,INDEX(codesex,MATCH(Schülerdaten!I877,libsex,0)),Schülerdaten!I877),"")</f>
        <v/>
      </c>
      <c r="H874" s="147" t="str">
        <f>IF(A874&lt;&gt;"",IF(Schülerdaten!J877&lt;&gt;"",Schülerdaten!J877,""),"")</f>
        <v/>
      </c>
      <c r="I874" s="148" t="str">
        <f>IF(AND(A874&lt;&gt;"",Schülerdaten!AE877&lt;&gt;""),IF(Schülerdaten!AE877=TRUE,INDEX(codenat,MATCH(Schülerdaten!K877,libnat,0)),Schülerdaten!K877),"")</f>
        <v/>
      </c>
      <c r="J874" s="148" t="str">
        <f>IF(AND(A874&lt;&gt;"",Schülerdaten!AF877&lt;&gt;""),IF(Schülerdaten!AF877=TRUE,INDEX(codelangue,MATCH(Schülerdaten!L877,liblangue,0)),Schülerdaten!L877),"")</f>
        <v/>
      </c>
      <c r="K874" s="148" t="str">
        <f>IF(AND(A874&lt;&gt;"",Schülerdaten!AH877&lt;&gt;""),IF(Schülerdaten!AH877=TRUE,IF(INDEX(codegem,MATCH(Schülerdaten!M877,libgem,0))&lt;8000,INDEX(codegem,MATCH(Schülerdaten!M877,libgem,0)),""),Schülerdaten!M877),"")</f>
        <v/>
      </c>
      <c r="L874" s="148" t="str">
        <f>IF(AND(A874&lt;&gt;"",Schülerdaten!AH877&lt;&gt;""),IF(Schülerdaten!AH877=TRUE,INDEX(codegemhist,MATCH(Schülerdaten!M877,libgem,0)),""),"")</f>
        <v/>
      </c>
      <c r="M874" s="148" t="str">
        <f>IF(AND(A874&lt;&gt;"",Schülerdaten!AH877&lt;&gt;""),IF(Schülerdaten!AH877=TRUE,IF(INDEX(codegem,MATCH(Schülerdaten!M877,libgem,0))&gt;=8000,INDEX(codegem,MATCH(Schülerdaten!M877,libgem,0)),""),Schülerdaten!M877),"")</f>
        <v/>
      </c>
      <c r="N874" s="148" t="str">
        <f>IF(AND(A874&lt;&gt;"",Schülerdaten!AI877&lt;&gt;""),IF(Schülerdaten!AI877=TRUE,INDEX(codeschart,MATCH(Schülerdaten!N877,libschart,0)),Schülerdaten!N877),"")</f>
        <v/>
      </c>
      <c r="O874" s="148" t="str">
        <f>IF(AND(A874&lt;&gt;"",Schülerdaten!O877&lt;&gt;""),Schülerdaten!O877,"")</f>
        <v/>
      </c>
      <c r="P874" s="148" t="str">
        <f>IF(AND(A874&lt;&gt;"",Schülerdaten!AK877&lt;&gt;""),IF(Schülerdaten!AK877=TRUE,INDEX(codeform,MATCH(Schülerdaten!P877,libform,0)),Schülerdaten!P877),"")</f>
        <v/>
      </c>
      <c r="Q874" s="148" t="str">
        <f>IF(AND(A874&lt;&gt;"",Schülerdaten!AL877&lt;&gt;""),IF(Schülerdaten!AL877=TRUE,INDEX(codespe,MATCH(Schülerdaten!Q877,libspe,0)),Schülerdaten!Q877),"")</f>
        <v/>
      </c>
      <c r="R874" s="148" t="str">
        <f>IF(AND(A874&lt;&gt;"",OR(Schülerdaten!AM877&lt;&gt;"",Schülerdaten!AT877=FALSE)),IF(Schülerdaten!AM877=TRUE,INDEX(codemp1,MATCH(Schülerdaten!R877,libmp1,0)),IF(Schülerdaten!AT877=FALSE,0,Schülerdaten!R877)),"")</f>
        <v/>
      </c>
      <c r="S874" s="148" t="str">
        <f t="shared" si="40"/>
        <v/>
      </c>
      <c r="T874" s="148" t="str">
        <f t="shared" si="41"/>
        <v/>
      </c>
      <c r="U874" s="148" t="str">
        <f>IF(AND(A874&lt;&gt;"",Schülerdaten!S877&lt;&gt;""),Schülerdaten!S877,"")</f>
        <v/>
      </c>
      <c r="V874" s="148" t="str">
        <f>IF(AND(A874&lt;&gt;"",Schülerdaten!T877&lt;&gt;""),Schülerdaten!T877,"")</f>
        <v/>
      </c>
      <c r="W874" s="148" t="str">
        <f>IF(AND(A874&lt;&gt;"",Schülerdaten!U877&lt;&gt;""),Schülerdaten!U877,"")</f>
        <v/>
      </c>
      <c r="X874" s="148" t="str">
        <f>IF(AND(A874&lt;&gt;"",Schülerdaten!V877&lt;&gt;""),Schülerdaten!V877,"")</f>
        <v/>
      </c>
      <c r="Y874" s="148" t="str">
        <f>IF(AND(A874&lt;&gt;"",Schülerdaten!W877&lt;&gt;""),Schülerdaten!W877,"")</f>
        <v/>
      </c>
      <c r="Z874" s="148" t="str">
        <f>IF(AND(A874&lt;&gt;"",Schülerdaten!X877&lt;&gt;""),Schülerdaten!X877,"")</f>
        <v/>
      </c>
    </row>
    <row r="875" spans="1:26" x14ac:dyDescent="0.2">
      <c r="A875" s="146" t="str">
        <f>IF(OR(Schülerdaten!$C878&lt;&gt;""),Schülerdaten!A878,"")</f>
        <v/>
      </c>
      <c r="B875" s="146" t="str">
        <f>IF(A875&lt;&gt;"",Schülerdaten!B878,"")</f>
        <v/>
      </c>
      <c r="C875" s="146" t="str">
        <f>IF(AND(A875&lt;&gt;"",Schülerdaten!F878&lt;&gt;""),IF(INDEX(codeclint,MATCH(Schülerdaten!F878,libclint,0))&lt;&gt;"",INDEX(codeclint,MATCH(Schülerdaten!F878,libclint,0)),""),"")</f>
        <v/>
      </c>
      <c r="D875" s="146" t="str">
        <f t="shared" si="39"/>
        <v/>
      </c>
      <c r="E875" s="146" t="str">
        <f>IF(A875&lt;&gt;"",IF(Schülerdaten!G878&lt;&gt;"",IF(Schülerdaten!AB878&lt;&gt;"",IF(Schülerdaten!G878="LOC.ID",CONCATENATE("LOC.",Schülerdaten!AU$5),Schülerdaten!G878),""),""),"")</f>
        <v/>
      </c>
      <c r="F875" s="146" t="str">
        <f>IF(A875&lt;&gt;"",IF(Schülerdaten!H878&lt;&gt;"",Schülerdaten!H878,""),"")</f>
        <v/>
      </c>
      <c r="G875" s="146" t="str">
        <f>IF(AND(A875&lt;&gt;"",Schülerdaten!AC878&lt;&gt;""),IF(Schülerdaten!AC878=TRUE,INDEX(codesex,MATCH(Schülerdaten!I878,libsex,0)),Schülerdaten!I878),"")</f>
        <v/>
      </c>
      <c r="H875" s="147" t="str">
        <f>IF(A875&lt;&gt;"",IF(Schülerdaten!J878&lt;&gt;"",Schülerdaten!J878,""),"")</f>
        <v/>
      </c>
      <c r="I875" s="148" t="str">
        <f>IF(AND(A875&lt;&gt;"",Schülerdaten!AE878&lt;&gt;""),IF(Schülerdaten!AE878=TRUE,INDEX(codenat,MATCH(Schülerdaten!K878,libnat,0)),Schülerdaten!K878),"")</f>
        <v/>
      </c>
      <c r="J875" s="148" t="str">
        <f>IF(AND(A875&lt;&gt;"",Schülerdaten!AF878&lt;&gt;""),IF(Schülerdaten!AF878=TRUE,INDEX(codelangue,MATCH(Schülerdaten!L878,liblangue,0)),Schülerdaten!L878),"")</f>
        <v/>
      </c>
      <c r="K875" s="148" t="str">
        <f>IF(AND(A875&lt;&gt;"",Schülerdaten!AH878&lt;&gt;""),IF(Schülerdaten!AH878=TRUE,IF(INDEX(codegem,MATCH(Schülerdaten!M878,libgem,0))&lt;8000,INDEX(codegem,MATCH(Schülerdaten!M878,libgem,0)),""),Schülerdaten!M878),"")</f>
        <v/>
      </c>
      <c r="L875" s="148" t="str">
        <f>IF(AND(A875&lt;&gt;"",Schülerdaten!AH878&lt;&gt;""),IF(Schülerdaten!AH878=TRUE,INDEX(codegemhist,MATCH(Schülerdaten!M878,libgem,0)),""),"")</f>
        <v/>
      </c>
      <c r="M875" s="148" t="str">
        <f>IF(AND(A875&lt;&gt;"",Schülerdaten!AH878&lt;&gt;""),IF(Schülerdaten!AH878=TRUE,IF(INDEX(codegem,MATCH(Schülerdaten!M878,libgem,0))&gt;=8000,INDEX(codegem,MATCH(Schülerdaten!M878,libgem,0)),""),Schülerdaten!M878),"")</f>
        <v/>
      </c>
      <c r="N875" s="148" t="str">
        <f>IF(AND(A875&lt;&gt;"",Schülerdaten!AI878&lt;&gt;""),IF(Schülerdaten!AI878=TRUE,INDEX(codeschart,MATCH(Schülerdaten!N878,libschart,0)),Schülerdaten!N878),"")</f>
        <v/>
      </c>
      <c r="O875" s="148" t="str">
        <f>IF(AND(A875&lt;&gt;"",Schülerdaten!O878&lt;&gt;""),Schülerdaten!O878,"")</f>
        <v/>
      </c>
      <c r="P875" s="148" t="str">
        <f>IF(AND(A875&lt;&gt;"",Schülerdaten!AK878&lt;&gt;""),IF(Schülerdaten!AK878=TRUE,INDEX(codeform,MATCH(Schülerdaten!P878,libform,0)),Schülerdaten!P878),"")</f>
        <v/>
      </c>
      <c r="Q875" s="148" t="str">
        <f>IF(AND(A875&lt;&gt;"",Schülerdaten!AL878&lt;&gt;""),IF(Schülerdaten!AL878=TRUE,INDEX(codespe,MATCH(Schülerdaten!Q878,libspe,0)),Schülerdaten!Q878),"")</f>
        <v/>
      </c>
      <c r="R875" s="148" t="str">
        <f>IF(AND(A875&lt;&gt;"",OR(Schülerdaten!AM878&lt;&gt;"",Schülerdaten!AT878=FALSE)),IF(Schülerdaten!AM878=TRUE,INDEX(codemp1,MATCH(Schülerdaten!R878,libmp1,0)),IF(Schülerdaten!AT878=FALSE,0,Schülerdaten!R878)),"")</f>
        <v/>
      </c>
      <c r="S875" s="148" t="str">
        <f t="shared" si="40"/>
        <v/>
      </c>
      <c r="T875" s="148" t="str">
        <f t="shared" si="41"/>
        <v/>
      </c>
      <c r="U875" s="148" t="str">
        <f>IF(AND(A875&lt;&gt;"",Schülerdaten!S878&lt;&gt;""),Schülerdaten!S878,"")</f>
        <v/>
      </c>
      <c r="V875" s="148" t="str">
        <f>IF(AND(A875&lt;&gt;"",Schülerdaten!T878&lt;&gt;""),Schülerdaten!T878,"")</f>
        <v/>
      </c>
      <c r="W875" s="148" t="str">
        <f>IF(AND(A875&lt;&gt;"",Schülerdaten!U878&lt;&gt;""),Schülerdaten!U878,"")</f>
        <v/>
      </c>
      <c r="X875" s="148" t="str">
        <f>IF(AND(A875&lt;&gt;"",Schülerdaten!V878&lt;&gt;""),Schülerdaten!V878,"")</f>
        <v/>
      </c>
      <c r="Y875" s="148" t="str">
        <f>IF(AND(A875&lt;&gt;"",Schülerdaten!W878&lt;&gt;""),Schülerdaten!W878,"")</f>
        <v/>
      </c>
      <c r="Z875" s="148" t="str">
        <f>IF(AND(A875&lt;&gt;"",Schülerdaten!X878&lt;&gt;""),Schülerdaten!X878,"")</f>
        <v/>
      </c>
    </row>
    <row r="876" spans="1:26" x14ac:dyDescent="0.2">
      <c r="A876" s="146" t="str">
        <f>IF(OR(Schülerdaten!$C879&lt;&gt;""),Schülerdaten!A879,"")</f>
        <v/>
      </c>
      <c r="B876" s="146" t="str">
        <f>IF(A876&lt;&gt;"",Schülerdaten!B879,"")</f>
        <v/>
      </c>
      <c r="C876" s="146" t="str">
        <f>IF(AND(A876&lt;&gt;"",Schülerdaten!F879&lt;&gt;""),IF(INDEX(codeclint,MATCH(Schülerdaten!F879,libclint,0))&lt;&gt;"",INDEX(codeclint,MATCH(Schülerdaten!F879,libclint,0)),""),"")</f>
        <v/>
      </c>
      <c r="D876" s="146" t="str">
        <f t="shared" si="39"/>
        <v/>
      </c>
      <c r="E876" s="146" t="str">
        <f>IF(A876&lt;&gt;"",IF(Schülerdaten!G879&lt;&gt;"",IF(Schülerdaten!AB879&lt;&gt;"",IF(Schülerdaten!G879="LOC.ID",CONCATENATE("LOC.",Schülerdaten!AU$5),Schülerdaten!G879),""),""),"")</f>
        <v/>
      </c>
      <c r="F876" s="146" t="str">
        <f>IF(A876&lt;&gt;"",IF(Schülerdaten!H879&lt;&gt;"",Schülerdaten!H879,""),"")</f>
        <v/>
      </c>
      <c r="G876" s="146" t="str">
        <f>IF(AND(A876&lt;&gt;"",Schülerdaten!AC879&lt;&gt;""),IF(Schülerdaten!AC879=TRUE,INDEX(codesex,MATCH(Schülerdaten!I879,libsex,0)),Schülerdaten!I879),"")</f>
        <v/>
      </c>
      <c r="H876" s="147" t="str">
        <f>IF(A876&lt;&gt;"",IF(Schülerdaten!J879&lt;&gt;"",Schülerdaten!J879,""),"")</f>
        <v/>
      </c>
      <c r="I876" s="148" t="str">
        <f>IF(AND(A876&lt;&gt;"",Schülerdaten!AE879&lt;&gt;""),IF(Schülerdaten!AE879=TRUE,INDEX(codenat,MATCH(Schülerdaten!K879,libnat,0)),Schülerdaten!K879),"")</f>
        <v/>
      </c>
      <c r="J876" s="148" t="str">
        <f>IF(AND(A876&lt;&gt;"",Schülerdaten!AF879&lt;&gt;""),IF(Schülerdaten!AF879=TRUE,INDEX(codelangue,MATCH(Schülerdaten!L879,liblangue,0)),Schülerdaten!L879),"")</f>
        <v/>
      </c>
      <c r="K876" s="148" t="str">
        <f>IF(AND(A876&lt;&gt;"",Schülerdaten!AH879&lt;&gt;""),IF(Schülerdaten!AH879=TRUE,IF(INDEX(codegem,MATCH(Schülerdaten!M879,libgem,0))&lt;8000,INDEX(codegem,MATCH(Schülerdaten!M879,libgem,0)),""),Schülerdaten!M879),"")</f>
        <v/>
      </c>
      <c r="L876" s="148" t="str">
        <f>IF(AND(A876&lt;&gt;"",Schülerdaten!AH879&lt;&gt;""),IF(Schülerdaten!AH879=TRUE,INDEX(codegemhist,MATCH(Schülerdaten!M879,libgem,0)),""),"")</f>
        <v/>
      </c>
      <c r="M876" s="148" t="str">
        <f>IF(AND(A876&lt;&gt;"",Schülerdaten!AH879&lt;&gt;""),IF(Schülerdaten!AH879=TRUE,IF(INDEX(codegem,MATCH(Schülerdaten!M879,libgem,0))&gt;=8000,INDEX(codegem,MATCH(Schülerdaten!M879,libgem,0)),""),Schülerdaten!M879),"")</f>
        <v/>
      </c>
      <c r="N876" s="148" t="str">
        <f>IF(AND(A876&lt;&gt;"",Schülerdaten!AI879&lt;&gt;""),IF(Schülerdaten!AI879=TRUE,INDEX(codeschart,MATCH(Schülerdaten!N879,libschart,0)),Schülerdaten!N879),"")</f>
        <v/>
      </c>
      <c r="O876" s="148" t="str">
        <f>IF(AND(A876&lt;&gt;"",Schülerdaten!O879&lt;&gt;""),Schülerdaten!O879,"")</f>
        <v/>
      </c>
      <c r="P876" s="148" t="str">
        <f>IF(AND(A876&lt;&gt;"",Schülerdaten!AK879&lt;&gt;""),IF(Schülerdaten!AK879=TRUE,INDEX(codeform,MATCH(Schülerdaten!P879,libform,0)),Schülerdaten!P879),"")</f>
        <v/>
      </c>
      <c r="Q876" s="148" t="str">
        <f>IF(AND(A876&lt;&gt;"",Schülerdaten!AL879&lt;&gt;""),IF(Schülerdaten!AL879=TRUE,INDEX(codespe,MATCH(Schülerdaten!Q879,libspe,0)),Schülerdaten!Q879),"")</f>
        <v/>
      </c>
      <c r="R876" s="148" t="str">
        <f>IF(AND(A876&lt;&gt;"",OR(Schülerdaten!AM879&lt;&gt;"",Schülerdaten!AT879=FALSE)),IF(Schülerdaten!AM879=TRUE,INDEX(codemp1,MATCH(Schülerdaten!R879,libmp1,0)),IF(Schülerdaten!AT879=FALSE,0,Schülerdaten!R879)),"")</f>
        <v/>
      </c>
      <c r="S876" s="148" t="str">
        <f t="shared" si="40"/>
        <v/>
      </c>
      <c r="T876" s="148" t="str">
        <f t="shared" si="41"/>
        <v/>
      </c>
      <c r="U876" s="148" t="str">
        <f>IF(AND(A876&lt;&gt;"",Schülerdaten!S879&lt;&gt;""),Schülerdaten!S879,"")</f>
        <v/>
      </c>
      <c r="V876" s="148" t="str">
        <f>IF(AND(A876&lt;&gt;"",Schülerdaten!T879&lt;&gt;""),Schülerdaten!T879,"")</f>
        <v/>
      </c>
      <c r="W876" s="148" t="str">
        <f>IF(AND(A876&lt;&gt;"",Schülerdaten!U879&lt;&gt;""),Schülerdaten!U879,"")</f>
        <v/>
      </c>
      <c r="X876" s="148" t="str">
        <f>IF(AND(A876&lt;&gt;"",Schülerdaten!V879&lt;&gt;""),Schülerdaten!V879,"")</f>
        <v/>
      </c>
      <c r="Y876" s="148" t="str">
        <f>IF(AND(A876&lt;&gt;"",Schülerdaten!W879&lt;&gt;""),Schülerdaten!W879,"")</f>
        <v/>
      </c>
      <c r="Z876" s="148" t="str">
        <f>IF(AND(A876&lt;&gt;"",Schülerdaten!X879&lt;&gt;""),Schülerdaten!X879,"")</f>
        <v/>
      </c>
    </row>
    <row r="877" spans="1:26" x14ac:dyDescent="0.2">
      <c r="A877" s="146" t="str">
        <f>IF(OR(Schülerdaten!$C880&lt;&gt;""),Schülerdaten!A880,"")</f>
        <v/>
      </c>
      <c r="B877" s="146" t="str">
        <f>IF(A877&lt;&gt;"",Schülerdaten!B880,"")</f>
        <v/>
      </c>
      <c r="C877" s="146" t="str">
        <f>IF(AND(A877&lt;&gt;"",Schülerdaten!F880&lt;&gt;""),IF(INDEX(codeclint,MATCH(Schülerdaten!F880,libclint,0))&lt;&gt;"",INDEX(codeclint,MATCH(Schülerdaten!F880,libclint,0)),""),"")</f>
        <v/>
      </c>
      <c r="D877" s="146" t="str">
        <f t="shared" si="39"/>
        <v/>
      </c>
      <c r="E877" s="146" t="str">
        <f>IF(A877&lt;&gt;"",IF(Schülerdaten!G880&lt;&gt;"",IF(Schülerdaten!AB880&lt;&gt;"",IF(Schülerdaten!G880="LOC.ID",CONCATENATE("LOC.",Schülerdaten!AU$5),Schülerdaten!G880),""),""),"")</f>
        <v/>
      </c>
      <c r="F877" s="146" t="str">
        <f>IF(A877&lt;&gt;"",IF(Schülerdaten!H880&lt;&gt;"",Schülerdaten!H880,""),"")</f>
        <v/>
      </c>
      <c r="G877" s="146" t="str">
        <f>IF(AND(A877&lt;&gt;"",Schülerdaten!AC880&lt;&gt;""),IF(Schülerdaten!AC880=TRUE,INDEX(codesex,MATCH(Schülerdaten!I880,libsex,0)),Schülerdaten!I880),"")</f>
        <v/>
      </c>
      <c r="H877" s="147" t="str">
        <f>IF(A877&lt;&gt;"",IF(Schülerdaten!J880&lt;&gt;"",Schülerdaten!J880,""),"")</f>
        <v/>
      </c>
      <c r="I877" s="148" t="str">
        <f>IF(AND(A877&lt;&gt;"",Schülerdaten!AE880&lt;&gt;""),IF(Schülerdaten!AE880=TRUE,INDEX(codenat,MATCH(Schülerdaten!K880,libnat,0)),Schülerdaten!K880),"")</f>
        <v/>
      </c>
      <c r="J877" s="148" t="str">
        <f>IF(AND(A877&lt;&gt;"",Schülerdaten!AF880&lt;&gt;""),IF(Schülerdaten!AF880=TRUE,INDEX(codelangue,MATCH(Schülerdaten!L880,liblangue,0)),Schülerdaten!L880),"")</f>
        <v/>
      </c>
      <c r="K877" s="148" t="str">
        <f>IF(AND(A877&lt;&gt;"",Schülerdaten!AH880&lt;&gt;""),IF(Schülerdaten!AH880=TRUE,IF(INDEX(codegem,MATCH(Schülerdaten!M880,libgem,0))&lt;8000,INDEX(codegem,MATCH(Schülerdaten!M880,libgem,0)),""),Schülerdaten!M880),"")</f>
        <v/>
      </c>
      <c r="L877" s="148" t="str">
        <f>IF(AND(A877&lt;&gt;"",Schülerdaten!AH880&lt;&gt;""),IF(Schülerdaten!AH880=TRUE,INDEX(codegemhist,MATCH(Schülerdaten!M880,libgem,0)),""),"")</f>
        <v/>
      </c>
      <c r="M877" s="148" t="str">
        <f>IF(AND(A877&lt;&gt;"",Schülerdaten!AH880&lt;&gt;""),IF(Schülerdaten!AH880=TRUE,IF(INDEX(codegem,MATCH(Schülerdaten!M880,libgem,0))&gt;=8000,INDEX(codegem,MATCH(Schülerdaten!M880,libgem,0)),""),Schülerdaten!M880),"")</f>
        <v/>
      </c>
      <c r="N877" s="148" t="str">
        <f>IF(AND(A877&lt;&gt;"",Schülerdaten!AI880&lt;&gt;""),IF(Schülerdaten!AI880=TRUE,INDEX(codeschart,MATCH(Schülerdaten!N880,libschart,0)),Schülerdaten!N880),"")</f>
        <v/>
      </c>
      <c r="O877" s="148" t="str">
        <f>IF(AND(A877&lt;&gt;"",Schülerdaten!O880&lt;&gt;""),Schülerdaten!O880,"")</f>
        <v/>
      </c>
      <c r="P877" s="148" t="str">
        <f>IF(AND(A877&lt;&gt;"",Schülerdaten!AK880&lt;&gt;""),IF(Schülerdaten!AK880=TRUE,INDEX(codeform,MATCH(Schülerdaten!P880,libform,0)),Schülerdaten!P880),"")</f>
        <v/>
      </c>
      <c r="Q877" s="148" t="str">
        <f>IF(AND(A877&lt;&gt;"",Schülerdaten!AL880&lt;&gt;""),IF(Schülerdaten!AL880=TRUE,INDEX(codespe,MATCH(Schülerdaten!Q880,libspe,0)),Schülerdaten!Q880),"")</f>
        <v/>
      </c>
      <c r="R877" s="148" t="str">
        <f>IF(AND(A877&lt;&gt;"",OR(Schülerdaten!AM880&lt;&gt;"",Schülerdaten!AT880=FALSE)),IF(Schülerdaten!AM880=TRUE,INDEX(codemp1,MATCH(Schülerdaten!R880,libmp1,0)),IF(Schülerdaten!AT880=FALSE,0,Schülerdaten!R880)),"")</f>
        <v/>
      </c>
      <c r="S877" s="148" t="str">
        <f t="shared" si="40"/>
        <v/>
      </c>
      <c r="T877" s="148" t="str">
        <f t="shared" si="41"/>
        <v/>
      </c>
      <c r="U877" s="148" t="str">
        <f>IF(AND(A877&lt;&gt;"",Schülerdaten!S880&lt;&gt;""),Schülerdaten!S880,"")</f>
        <v/>
      </c>
      <c r="V877" s="148" t="str">
        <f>IF(AND(A877&lt;&gt;"",Schülerdaten!T880&lt;&gt;""),Schülerdaten!T880,"")</f>
        <v/>
      </c>
      <c r="W877" s="148" t="str">
        <f>IF(AND(A877&lt;&gt;"",Schülerdaten!U880&lt;&gt;""),Schülerdaten!U880,"")</f>
        <v/>
      </c>
      <c r="X877" s="148" t="str">
        <f>IF(AND(A877&lt;&gt;"",Schülerdaten!V880&lt;&gt;""),Schülerdaten!V880,"")</f>
        <v/>
      </c>
      <c r="Y877" s="148" t="str">
        <f>IF(AND(A877&lt;&gt;"",Schülerdaten!W880&lt;&gt;""),Schülerdaten!W880,"")</f>
        <v/>
      </c>
      <c r="Z877" s="148" t="str">
        <f>IF(AND(A877&lt;&gt;"",Schülerdaten!X880&lt;&gt;""),Schülerdaten!X880,"")</f>
        <v/>
      </c>
    </row>
    <row r="878" spans="1:26" x14ac:dyDescent="0.2">
      <c r="A878" s="146" t="str">
        <f>IF(OR(Schülerdaten!$C881&lt;&gt;""),Schülerdaten!A881,"")</f>
        <v/>
      </c>
      <c r="B878" s="146" t="str">
        <f>IF(A878&lt;&gt;"",Schülerdaten!B881,"")</f>
        <v/>
      </c>
      <c r="C878" s="146" t="str">
        <f>IF(AND(A878&lt;&gt;"",Schülerdaten!F881&lt;&gt;""),IF(INDEX(codeclint,MATCH(Schülerdaten!F881,libclint,0))&lt;&gt;"",INDEX(codeclint,MATCH(Schülerdaten!F881,libclint,0)),""),"")</f>
        <v/>
      </c>
      <c r="D878" s="146" t="str">
        <f t="shared" si="39"/>
        <v/>
      </c>
      <c r="E878" s="146" t="str">
        <f>IF(A878&lt;&gt;"",IF(Schülerdaten!G881&lt;&gt;"",IF(Schülerdaten!AB881&lt;&gt;"",IF(Schülerdaten!G881="LOC.ID",CONCATENATE("LOC.",Schülerdaten!AU$5),Schülerdaten!G881),""),""),"")</f>
        <v/>
      </c>
      <c r="F878" s="146" t="str">
        <f>IF(A878&lt;&gt;"",IF(Schülerdaten!H881&lt;&gt;"",Schülerdaten!H881,""),"")</f>
        <v/>
      </c>
      <c r="G878" s="146" t="str">
        <f>IF(AND(A878&lt;&gt;"",Schülerdaten!AC881&lt;&gt;""),IF(Schülerdaten!AC881=TRUE,INDEX(codesex,MATCH(Schülerdaten!I881,libsex,0)),Schülerdaten!I881),"")</f>
        <v/>
      </c>
      <c r="H878" s="147" t="str">
        <f>IF(A878&lt;&gt;"",IF(Schülerdaten!J881&lt;&gt;"",Schülerdaten!J881,""),"")</f>
        <v/>
      </c>
      <c r="I878" s="148" t="str">
        <f>IF(AND(A878&lt;&gt;"",Schülerdaten!AE881&lt;&gt;""),IF(Schülerdaten!AE881=TRUE,INDEX(codenat,MATCH(Schülerdaten!K881,libnat,0)),Schülerdaten!K881),"")</f>
        <v/>
      </c>
      <c r="J878" s="148" t="str">
        <f>IF(AND(A878&lt;&gt;"",Schülerdaten!AF881&lt;&gt;""),IF(Schülerdaten!AF881=TRUE,INDEX(codelangue,MATCH(Schülerdaten!L881,liblangue,0)),Schülerdaten!L881),"")</f>
        <v/>
      </c>
      <c r="K878" s="148" t="str">
        <f>IF(AND(A878&lt;&gt;"",Schülerdaten!AH881&lt;&gt;""),IF(Schülerdaten!AH881=TRUE,IF(INDEX(codegem,MATCH(Schülerdaten!M881,libgem,0))&lt;8000,INDEX(codegem,MATCH(Schülerdaten!M881,libgem,0)),""),Schülerdaten!M881),"")</f>
        <v/>
      </c>
      <c r="L878" s="148" t="str">
        <f>IF(AND(A878&lt;&gt;"",Schülerdaten!AH881&lt;&gt;""),IF(Schülerdaten!AH881=TRUE,INDEX(codegemhist,MATCH(Schülerdaten!M881,libgem,0)),""),"")</f>
        <v/>
      </c>
      <c r="M878" s="148" t="str">
        <f>IF(AND(A878&lt;&gt;"",Schülerdaten!AH881&lt;&gt;""),IF(Schülerdaten!AH881=TRUE,IF(INDEX(codegem,MATCH(Schülerdaten!M881,libgem,0))&gt;=8000,INDEX(codegem,MATCH(Schülerdaten!M881,libgem,0)),""),Schülerdaten!M881),"")</f>
        <v/>
      </c>
      <c r="N878" s="148" t="str">
        <f>IF(AND(A878&lt;&gt;"",Schülerdaten!AI881&lt;&gt;""),IF(Schülerdaten!AI881=TRUE,INDEX(codeschart,MATCH(Schülerdaten!N881,libschart,0)),Schülerdaten!N881),"")</f>
        <v/>
      </c>
      <c r="O878" s="148" t="str">
        <f>IF(AND(A878&lt;&gt;"",Schülerdaten!O881&lt;&gt;""),Schülerdaten!O881,"")</f>
        <v/>
      </c>
      <c r="P878" s="148" t="str">
        <f>IF(AND(A878&lt;&gt;"",Schülerdaten!AK881&lt;&gt;""),IF(Schülerdaten!AK881=TRUE,INDEX(codeform,MATCH(Schülerdaten!P881,libform,0)),Schülerdaten!P881),"")</f>
        <v/>
      </c>
      <c r="Q878" s="148" t="str">
        <f>IF(AND(A878&lt;&gt;"",Schülerdaten!AL881&lt;&gt;""),IF(Schülerdaten!AL881=TRUE,INDEX(codespe,MATCH(Schülerdaten!Q881,libspe,0)),Schülerdaten!Q881),"")</f>
        <v/>
      </c>
      <c r="R878" s="148" t="str">
        <f>IF(AND(A878&lt;&gt;"",OR(Schülerdaten!AM881&lt;&gt;"",Schülerdaten!AT881=FALSE)),IF(Schülerdaten!AM881=TRUE,INDEX(codemp1,MATCH(Schülerdaten!R881,libmp1,0)),IF(Schülerdaten!AT881=FALSE,0,Schülerdaten!R881)),"")</f>
        <v/>
      </c>
      <c r="S878" s="148" t="str">
        <f t="shared" si="40"/>
        <v/>
      </c>
      <c r="T878" s="148" t="str">
        <f t="shared" si="41"/>
        <v/>
      </c>
      <c r="U878" s="148" t="str">
        <f>IF(AND(A878&lt;&gt;"",Schülerdaten!S881&lt;&gt;""),Schülerdaten!S881,"")</f>
        <v/>
      </c>
      <c r="V878" s="148" t="str">
        <f>IF(AND(A878&lt;&gt;"",Schülerdaten!T881&lt;&gt;""),Schülerdaten!T881,"")</f>
        <v/>
      </c>
      <c r="W878" s="148" t="str">
        <f>IF(AND(A878&lt;&gt;"",Schülerdaten!U881&lt;&gt;""),Schülerdaten!U881,"")</f>
        <v/>
      </c>
      <c r="X878" s="148" t="str">
        <f>IF(AND(A878&lt;&gt;"",Schülerdaten!V881&lt;&gt;""),Schülerdaten!V881,"")</f>
        <v/>
      </c>
      <c r="Y878" s="148" t="str">
        <f>IF(AND(A878&lt;&gt;"",Schülerdaten!W881&lt;&gt;""),Schülerdaten!W881,"")</f>
        <v/>
      </c>
      <c r="Z878" s="148" t="str">
        <f>IF(AND(A878&lt;&gt;"",Schülerdaten!X881&lt;&gt;""),Schülerdaten!X881,"")</f>
        <v/>
      </c>
    </row>
    <row r="879" spans="1:26" x14ac:dyDescent="0.2">
      <c r="A879" s="146" t="str">
        <f>IF(OR(Schülerdaten!$C882&lt;&gt;""),Schülerdaten!A882,"")</f>
        <v/>
      </c>
      <c r="B879" s="146" t="str">
        <f>IF(A879&lt;&gt;"",Schülerdaten!B882,"")</f>
        <v/>
      </c>
      <c r="C879" s="146" t="str">
        <f>IF(AND(A879&lt;&gt;"",Schülerdaten!F882&lt;&gt;""),IF(INDEX(codeclint,MATCH(Schülerdaten!F882,libclint,0))&lt;&gt;"",INDEX(codeclint,MATCH(Schülerdaten!F882,libclint,0)),""),"")</f>
        <v/>
      </c>
      <c r="D879" s="146" t="str">
        <f t="shared" si="39"/>
        <v/>
      </c>
      <c r="E879" s="146" t="str">
        <f>IF(A879&lt;&gt;"",IF(Schülerdaten!G882&lt;&gt;"",IF(Schülerdaten!AB882&lt;&gt;"",IF(Schülerdaten!G882="LOC.ID",CONCATENATE("LOC.",Schülerdaten!AU$5),Schülerdaten!G882),""),""),"")</f>
        <v/>
      </c>
      <c r="F879" s="146" t="str">
        <f>IF(A879&lt;&gt;"",IF(Schülerdaten!H882&lt;&gt;"",Schülerdaten!H882,""),"")</f>
        <v/>
      </c>
      <c r="G879" s="146" t="str">
        <f>IF(AND(A879&lt;&gt;"",Schülerdaten!AC882&lt;&gt;""),IF(Schülerdaten!AC882=TRUE,INDEX(codesex,MATCH(Schülerdaten!I882,libsex,0)),Schülerdaten!I882),"")</f>
        <v/>
      </c>
      <c r="H879" s="147" t="str">
        <f>IF(A879&lt;&gt;"",IF(Schülerdaten!J882&lt;&gt;"",Schülerdaten!J882,""),"")</f>
        <v/>
      </c>
      <c r="I879" s="148" t="str">
        <f>IF(AND(A879&lt;&gt;"",Schülerdaten!AE882&lt;&gt;""),IF(Schülerdaten!AE882=TRUE,INDEX(codenat,MATCH(Schülerdaten!K882,libnat,0)),Schülerdaten!K882),"")</f>
        <v/>
      </c>
      <c r="J879" s="148" t="str">
        <f>IF(AND(A879&lt;&gt;"",Schülerdaten!AF882&lt;&gt;""),IF(Schülerdaten!AF882=TRUE,INDEX(codelangue,MATCH(Schülerdaten!L882,liblangue,0)),Schülerdaten!L882),"")</f>
        <v/>
      </c>
      <c r="K879" s="148" t="str">
        <f>IF(AND(A879&lt;&gt;"",Schülerdaten!AH882&lt;&gt;""),IF(Schülerdaten!AH882=TRUE,IF(INDEX(codegem,MATCH(Schülerdaten!M882,libgem,0))&lt;8000,INDEX(codegem,MATCH(Schülerdaten!M882,libgem,0)),""),Schülerdaten!M882),"")</f>
        <v/>
      </c>
      <c r="L879" s="148" t="str">
        <f>IF(AND(A879&lt;&gt;"",Schülerdaten!AH882&lt;&gt;""),IF(Schülerdaten!AH882=TRUE,INDEX(codegemhist,MATCH(Schülerdaten!M882,libgem,0)),""),"")</f>
        <v/>
      </c>
      <c r="M879" s="148" t="str">
        <f>IF(AND(A879&lt;&gt;"",Schülerdaten!AH882&lt;&gt;""),IF(Schülerdaten!AH882=TRUE,IF(INDEX(codegem,MATCH(Schülerdaten!M882,libgem,0))&gt;=8000,INDEX(codegem,MATCH(Schülerdaten!M882,libgem,0)),""),Schülerdaten!M882),"")</f>
        <v/>
      </c>
      <c r="N879" s="148" t="str">
        <f>IF(AND(A879&lt;&gt;"",Schülerdaten!AI882&lt;&gt;""),IF(Schülerdaten!AI882=TRUE,INDEX(codeschart,MATCH(Schülerdaten!N882,libschart,0)),Schülerdaten!N882),"")</f>
        <v/>
      </c>
      <c r="O879" s="148" t="str">
        <f>IF(AND(A879&lt;&gt;"",Schülerdaten!O882&lt;&gt;""),Schülerdaten!O882,"")</f>
        <v/>
      </c>
      <c r="P879" s="148" t="str">
        <f>IF(AND(A879&lt;&gt;"",Schülerdaten!AK882&lt;&gt;""),IF(Schülerdaten!AK882=TRUE,INDEX(codeform,MATCH(Schülerdaten!P882,libform,0)),Schülerdaten!P882),"")</f>
        <v/>
      </c>
      <c r="Q879" s="148" t="str">
        <f>IF(AND(A879&lt;&gt;"",Schülerdaten!AL882&lt;&gt;""),IF(Schülerdaten!AL882=TRUE,INDEX(codespe,MATCH(Schülerdaten!Q882,libspe,0)),Schülerdaten!Q882),"")</f>
        <v/>
      </c>
      <c r="R879" s="148" t="str">
        <f>IF(AND(A879&lt;&gt;"",OR(Schülerdaten!AM882&lt;&gt;"",Schülerdaten!AT882=FALSE)),IF(Schülerdaten!AM882=TRUE,INDEX(codemp1,MATCH(Schülerdaten!R882,libmp1,0)),IF(Schülerdaten!AT882=FALSE,0,Schülerdaten!R882)),"")</f>
        <v/>
      </c>
      <c r="S879" s="148" t="str">
        <f t="shared" si="40"/>
        <v/>
      </c>
      <c r="T879" s="148" t="str">
        <f t="shared" si="41"/>
        <v/>
      </c>
      <c r="U879" s="148" t="str">
        <f>IF(AND(A879&lt;&gt;"",Schülerdaten!S882&lt;&gt;""),Schülerdaten!S882,"")</f>
        <v/>
      </c>
      <c r="V879" s="148" t="str">
        <f>IF(AND(A879&lt;&gt;"",Schülerdaten!T882&lt;&gt;""),Schülerdaten!T882,"")</f>
        <v/>
      </c>
      <c r="W879" s="148" t="str">
        <f>IF(AND(A879&lt;&gt;"",Schülerdaten!U882&lt;&gt;""),Schülerdaten!U882,"")</f>
        <v/>
      </c>
      <c r="X879" s="148" t="str">
        <f>IF(AND(A879&lt;&gt;"",Schülerdaten!V882&lt;&gt;""),Schülerdaten!V882,"")</f>
        <v/>
      </c>
      <c r="Y879" s="148" t="str">
        <f>IF(AND(A879&lt;&gt;"",Schülerdaten!W882&lt;&gt;""),Schülerdaten!W882,"")</f>
        <v/>
      </c>
      <c r="Z879" s="148" t="str">
        <f>IF(AND(A879&lt;&gt;"",Schülerdaten!X882&lt;&gt;""),Schülerdaten!X882,"")</f>
        <v/>
      </c>
    </row>
    <row r="880" spans="1:26" x14ac:dyDescent="0.2">
      <c r="A880" s="146" t="str">
        <f>IF(OR(Schülerdaten!$C883&lt;&gt;""),Schülerdaten!A883,"")</f>
        <v/>
      </c>
      <c r="B880" s="146" t="str">
        <f>IF(A880&lt;&gt;"",Schülerdaten!B883,"")</f>
        <v/>
      </c>
      <c r="C880" s="146" t="str">
        <f>IF(AND(A880&lt;&gt;"",Schülerdaten!F883&lt;&gt;""),IF(INDEX(codeclint,MATCH(Schülerdaten!F883,libclint,0))&lt;&gt;"",INDEX(codeclint,MATCH(Schülerdaten!F883,libclint,0)),""),"")</f>
        <v/>
      </c>
      <c r="D880" s="146" t="str">
        <f t="shared" si="39"/>
        <v/>
      </c>
      <c r="E880" s="146" t="str">
        <f>IF(A880&lt;&gt;"",IF(Schülerdaten!G883&lt;&gt;"",IF(Schülerdaten!AB883&lt;&gt;"",IF(Schülerdaten!G883="LOC.ID",CONCATENATE("LOC.",Schülerdaten!AU$5),Schülerdaten!G883),""),""),"")</f>
        <v/>
      </c>
      <c r="F880" s="146" t="str">
        <f>IF(A880&lt;&gt;"",IF(Schülerdaten!H883&lt;&gt;"",Schülerdaten!H883,""),"")</f>
        <v/>
      </c>
      <c r="G880" s="146" t="str">
        <f>IF(AND(A880&lt;&gt;"",Schülerdaten!AC883&lt;&gt;""),IF(Schülerdaten!AC883=TRUE,INDEX(codesex,MATCH(Schülerdaten!I883,libsex,0)),Schülerdaten!I883),"")</f>
        <v/>
      </c>
      <c r="H880" s="147" t="str">
        <f>IF(A880&lt;&gt;"",IF(Schülerdaten!J883&lt;&gt;"",Schülerdaten!J883,""),"")</f>
        <v/>
      </c>
      <c r="I880" s="148" t="str">
        <f>IF(AND(A880&lt;&gt;"",Schülerdaten!AE883&lt;&gt;""),IF(Schülerdaten!AE883=TRUE,INDEX(codenat,MATCH(Schülerdaten!K883,libnat,0)),Schülerdaten!K883),"")</f>
        <v/>
      </c>
      <c r="J880" s="148" t="str">
        <f>IF(AND(A880&lt;&gt;"",Schülerdaten!AF883&lt;&gt;""),IF(Schülerdaten!AF883=TRUE,INDEX(codelangue,MATCH(Schülerdaten!L883,liblangue,0)),Schülerdaten!L883),"")</f>
        <v/>
      </c>
      <c r="K880" s="148" t="str">
        <f>IF(AND(A880&lt;&gt;"",Schülerdaten!AH883&lt;&gt;""),IF(Schülerdaten!AH883=TRUE,IF(INDEX(codegem,MATCH(Schülerdaten!M883,libgem,0))&lt;8000,INDEX(codegem,MATCH(Schülerdaten!M883,libgem,0)),""),Schülerdaten!M883),"")</f>
        <v/>
      </c>
      <c r="L880" s="148" t="str">
        <f>IF(AND(A880&lt;&gt;"",Schülerdaten!AH883&lt;&gt;""),IF(Schülerdaten!AH883=TRUE,INDEX(codegemhist,MATCH(Schülerdaten!M883,libgem,0)),""),"")</f>
        <v/>
      </c>
      <c r="M880" s="148" t="str">
        <f>IF(AND(A880&lt;&gt;"",Schülerdaten!AH883&lt;&gt;""),IF(Schülerdaten!AH883=TRUE,IF(INDEX(codegem,MATCH(Schülerdaten!M883,libgem,0))&gt;=8000,INDEX(codegem,MATCH(Schülerdaten!M883,libgem,0)),""),Schülerdaten!M883),"")</f>
        <v/>
      </c>
      <c r="N880" s="148" t="str">
        <f>IF(AND(A880&lt;&gt;"",Schülerdaten!AI883&lt;&gt;""),IF(Schülerdaten!AI883=TRUE,INDEX(codeschart,MATCH(Schülerdaten!N883,libschart,0)),Schülerdaten!N883),"")</f>
        <v/>
      </c>
      <c r="O880" s="148" t="str">
        <f>IF(AND(A880&lt;&gt;"",Schülerdaten!O883&lt;&gt;""),Schülerdaten!O883,"")</f>
        <v/>
      </c>
      <c r="P880" s="148" t="str">
        <f>IF(AND(A880&lt;&gt;"",Schülerdaten!AK883&lt;&gt;""),IF(Schülerdaten!AK883=TRUE,INDEX(codeform,MATCH(Schülerdaten!P883,libform,0)),Schülerdaten!P883),"")</f>
        <v/>
      </c>
      <c r="Q880" s="148" t="str">
        <f>IF(AND(A880&lt;&gt;"",Schülerdaten!AL883&lt;&gt;""),IF(Schülerdaten!AL883=TRUE,INDEX(codespe,MATCH(Schülerdaten!Q883,libspe,0)),Schülerdaten!Q883),"")</f>
        <v/>
      </c>
      <c r="R880" s="148" t="str">
        <f>IF(AND(A880&lt;&gt;"",OR(Schülerdaten!AM883&lt;&gt;"",Schülerdaten!AT883=FALSE)),IF(Schülerdaten!AM883=TRUE,INDEX(codemp1,MATCH(Schülerdaten!R883,libmp1,0)),IF(Schülerdaten!AT883=FALSE,0,Schülerdaten!R883)),"")</f>
        <v/>
      </c>
      <c r="S880" s="148" t="str">
        <f t="shared" si="40"/>
        <v/>
      </c>
      <c r="T880" s="148" t="str">
        <f t="shared" si="41"/>
        <v/>
      </c>
      <c r="U880" s="148" t="str">
        <f>IF(AND(A880&lt;&gt;"",Schülerdaten!S883&lt;&gt;""),Schülerdaten!S883,"")</f>
        <v/>
      </c>
      <c r="V880" s="148" t="str">
        <f>IF(AND(A880&lt;&gt;"",Schülerdaten!T883&lt;&gt;""),Schülerdaten!T883,"")</f>
        <v/>
      </c>
      <c r="W880" s="148" t="str">
        <f>IF(AND(A880&lt;&gt;"",Schülerdaten!U883&lt;&gt;""),Schülerdaten!U883,"")</f>
        <v/>
      </c>
      <c r="X880" s="148" t="str">
        <f>IF(AND(A880&lt;&gt;"",Schülerdaten!V883&lt;&gt;""),Schülerdaten!V883,"")</f>
        <v/>
      </c>
      <c r="Y880" s="148" t="str">
        <f>IF(AND(A880&lt;&gt;"",Schülerdaten!W883&lt;&gt;""),Schülerdaten!W883,"")</f>
        <v/>
      </c>
      <c r="Z880" s="148" t="str">
        <f>IF(AND(A880&lt;&gt;"",Schülerdaten!X883&lt;&gt;""),Schülerdaten!X883,"")</f>
        <v/>
      </c>
    </row>
    <row r="881" spans="1:26" x14ac:dyDescent="0.2">
      <c r="A881" s="146" t="str">
        <f>IF(OR(Schülerdaten!$C884&lt;&gt;""),Schülerdaten!A884,"")</f>
        <v/>
      </c>
      <c r="B881" s="146" t="str">
        <f>IF(A881&lt;&gt;"",Schülerdaten!B884,"")</f>
        <v/>
      </c>
      <c r="C881" s="146" t="str">
        <f>IF(AND(A881&lt;&gt;"",Schülerdaten!F884&lt;&gt;""),IF(INDEX(codeclint,MATCH(Schülerdaten!F884,libclint,0))&lt;&gt;"",INDEX(codeclint,MATCH(Schülerdaten!F884,libclint,0)),""),"")</f>
        <v/>
      </c>
      <c r="D881" s="146" t="str">
        <f t="shared" si="39"/>
        <v/>
      </c>
      <c r="E881" s="146" t="str">
        <f>IF(A881&lt;&gt;"",IF(Schülerdaten!G884&lt;&gt;"",IF(Schülerdaten!AB884&lt;&gt;"",IF(Schülerdaten!G884="LOC.ID",CONCATENATE("LOC.",Schülerdaten!AU$5),Schülerdaten!G884),""),""),"")</f>
        <v/>
      </c>
      <c r="F881" s="146" t="str">
        <f>IF(A881&lt;&gt;"",IF(Schülerdaten!H884&lt;&gt;"",Schülerdaten!H884,""),"")</f>
        <v/>
      </c>
      <c r="G881" s="146" t="str">
        <f>IF(AND(A881&lt;&gt;"",Schülerdaten!AC884&lt;&gt;""),IF(Schülerdaten!AC884=TRUE,INDEX(codesex,MATCH(Schülerdaten!I884,libsex,0)),Schülerdaten!I884),"")</f>
        <v/>
      </c>
      <c r="H881" s="147" t="str">
        <f>IF(A881&lt;&gt;"",IF(Schülerdaten!J884&lt;&gt;"",Schülerdaten!J884,""),"")</f>
        <v/>
      </c>
      <c r="I881" s="148" t="str">
        <f>IF(AND(A881&lt;&gt;"",Schülerdaten!AE884&lt;&gt;""),IF(Schülerdaten!AE884=TRUE,INDEX(codenat,MATCH(Schülerdaten!K884,libnat,0)),Schülerdaten!K884),"")</f>
        <v/>
      </c>
      <c r="J881" s="148" t="str">
        <f>IF(AND(A881&lt;&gt;"",Schülerdaten!AF884&lt;&gt;""),IF(Schülerdaten!AF884=TRUE,INDEX(codelangue,MATCH(Schülerdaten!L884,liblangue,0)),Schülerdaten!L884),"")</f>
        <v/>
      </c>
      <c r="K881" s="148" t="str">
        <f>IF(AND(A881&lt;&gt;"",Schülerdaten!AH884&lt;&gt;""),IF(Schülerdaten!AH884=TRUE,IF(INDEX(codegem,MATCH(Schülerdaten!M884,libgem,0))&lt;8000,INDEX(codegem,MATCH(Schülerdaten!M884,libgem,0)),""),Schülerdaten!M884),"")</f>
        <v/>
      </c>
      <c r="L881" s="148" t="str">
        <f>IF(AND(A881&lt;&gt;"",Schülerdaten!AH884&lt;&gt;""),IF(Schülerdaten!AH884=TRUE,INDEX(codegemhist,MATCH(Schülerdaten!M884,libgem,0)),""),"")</f>
        <v/>
      </c>
      <c r="M881" s="148" t="str">
        <f>IF(AND(A881&lt;&gt;"",Schülerdaten!AH884&lt;&gt;""),IF(Schülerdaten!AH884=TRUE,IF(INDEX(codegem,MATCH(Schülerdaten!M884,libgem,0))&gt;=8000,INDEX(codegem,MATCH(Schülerdaten!M884,libgem,0)),""),Schülerdaten!M884),"")</f>
        <v/>
      </c>
      <c r="N881" s="148" t="str">
        <f>IF(AND(A881&lt;&gt;"",Schülerdaten!AI884&lt;&gt;""),IF(Schülerdaten!AI884=TRUE,INDEX(codeschart,MATCH(Schülerdaten!N884,libschart,0)),Schülerdaten!N884),"")</f>
        <v/>
      </c>
      <c r="O881" s="148" t="str">
        <f>IF(AND(A881&lt;&gt;"",Schülerdaten!O884&lt;&gt;""),Schülerdaten!O884,"")</f>
        <v/>
      </c>
      <c r="P881" s="148" t="str">
        <f>IF(AND(A881&lt;&gt;"",Schülerdaten!AK884&lt;&gt;""),IF(Schülerdaten!AK884=TRUE,INDEX(codeform,MATCH(Schülerdaten!P884,libform,0)),Schülerdaten!P884),"")</f>
        <v/>
      </c>
      <c r="Q881" s="148" t="str">
        <f>IF(AND(A881&lt;&gt;"",Schülerdaten!AL884&lt;&gt;""),IF(Schülerdaten!AL884=TRUE,INDEX(codespe,MATCH(Schülerdaten!Q884,libspe,0)),Schülerdaten!Q884),"")</f>
        <v/>
      </c>
      <c r="R881" s="148" t="str">
        <f>IF(AND(A881&lt;&gt;"",OR(Schülerdaten!AM884&lt;&gt;"",Schülerdaten!AT884=FALSE)),IF(Schülerdaten!AM884=TRUE,INDEX(codemp1,MATCH(Schülerdaten!R884,libmp1,0)),IF(Schülerdaten!AT884=FALSE,0,Schülerdaten!R884)),"")</f>
        <v/>
      </c>
      <c r="S881" s="148" t="str">
        <f t="shared" si="40"/>
        <v/>
      </c>
      <c r="T881" s="148" t="str">
        <f t="shared" si="41"/>
        <v/>
      </c>
      <c r="U881" s="148" t="str">
        <f>IF(AND(A881&lt;&gt;"",Schülerdaten!S884&lt;&gt;""),Schülerdaten!S884,"")</f>
        <v/>
      </c>
      <c r="V881" s="148" t="str">
        <f>IF(AND(A881&lt;&gt;"",Schülerdaten!T884&lt;&gt;""),Schülerdaten!T884,"")</f>
        <v/>
      </c>
      <c r="W881" s="148" t="str">
        <f>IF(AND(A881&lt;&gt;"",Schülerdaten!U884&lt;&gt;""),Schülerdaten!U884,"")</f>
        <v/>
      </c>
      <c r="X881" s="148" t="str">
        <f>IF(AND(A881&lt;&gt;"",Schülerdaten!V884&lt;&gt;""),Schülerdaten!V884,"")</f>
        <v/>
      </c>
      <c r="Y881" s="148" t="str">
        <f>IF(AND(A881&lt;&gt;"",Schülerdaten!W884&lt;&gt;""),Schülerdaten!W884,"")</f>
        <v/>
      </c>
      <c r="Z881" s="148" t="str">
        <f>IF(AND(A881&lt;&gt;"",Schülerdaten!X884&lt;&gt;""),Schülerdaten!X884,"")</f>
        <v/>
      </c>
    </row>
    <row r="882" spans="1:26" x14ac:dyDescent="0.2">
      <c r="A882" s="146" t="str">
        <f>IF(OR(Schülerdaten!$C885&lt;&gt;""),Schülerdaten!A885,"")</f>
        <v/>
      </c>
      <c r="B882" s="146" t="str">
        <f>IF(A882&lt;&gt;"",Schülerdaten!B885,"")</f>
        <v/>
      </c>
      <c r="C882" s="146" t="str">
        <f>IF(AND(A882&lt;&gt;"",Schülerdaten!F885&lt;&gt;""),IF(INDEX(codeclint,MATCH(Schülerdaten!F885,libclint,0))&lt;&gt;"",INDEX(codeclint,MATCH(Schülerdaten!F885,libclint,0)),""),"")</f>
        <v/>
      </c>
      <c r="D882" s="146" t="str">
        <f t="shared" si="39"/>
        <v/>
      </c>
      <c r="E882" s="146" t="str">
        <f>IF(A882&lt;&gt;"",IF(Schülerdaten!G885&lt;&gt;"",IF(Schülerdaten!AB885&lt;&gt;"",IF(Schülerdaten!G885="LOC.ID",CONCATENATE("LOC.",Schülerdaten!AU$5),Schülerdaten!G885),""),""),"")</f>
        <v/>
      </c>
      <c r="F882" s="146" t="str">
        <f>IF(A882&lt;&gt;"",IF(Schülerdaten!H885&lt;&gt;"",Schülerdaten!H885,""),"")</f>
        <v/>
      </c>
      <c r="G882" s="146" t="str">
        <f>IF(AND(A882&lt;&gt;"",Schülerdaten!AC885&lt;&gt;""),IF(Schülerdaten!AC885=TRUE,INDEX(codesex,MATCH(Schülerdaten!I885,libsex,0)),Schülerdaten!I885),"")</f>
        <v/>
      </c>
      <c r="H882" s="147" t="str">
        <f>IF(A882&lt;&gt;"",IF(Schülerdaten!J885&lt;&gt;"",Schülerdaten!J885,""),"")</f>
        <v/>
      </c>
      <c r="I882" s="148" t="str">
        <f>IF(AND(A882&lt;&gt;"",Schülerdaten!AE885&lt;&gt;""),IF(Schülerdaten!AE885=TRUE,INDEX(codenat,MATCH(Schülerdaten!K885,libnat,0)),Schülerdaten!K885),"")</f>
        <v/>
      </c>
      <c r="J882" s="148" t="str">
        <f>IF(AND(A882&lt;&gt;"",Schülerdaten!AF885&lt;&gt;""),IF(Schülerdaten!AF885=TRUE,INDEX(codelangue,MATCH(Schülerdaten!L885,liblangue,0)),Schülerdaten!L885),"")</f>
        <v/>
      </c>
      <c r="K882" s="148" t="str">
        <f>IF(AND(A882&lt;&gt;"",Schülerdaten!AH885&lt;&gt;""),IF(Schülerdaten!AH885=TRUE,IF(INDEX(codegem,MATCH(Schülerdaten!M885,libgem,0))&lt;8000,INDEX(codegem,MATCH(Schülerdaten!M885,libgem,0)),""),Schülerdaten!M885),"")</f>
        <v/>
      </c>
      <c r="L882" s="148" t="str">
        <f>IF(AND(A882&lt;&gt;"",Schülerdaten!AH885&lt;&gt;""),IF(Schülerdaten!AH885=TRUE,INDEX(codegemhist,MATCH(Schülerdaten!M885,libgem,0)),""),"")</f>
        <v/>
      </c>
      <c r="M882" s="148" t="str">
        <f>IF(AND(A882&lt;&gt;"",Schülerdaten!AH885&lt;&gt;""),IF(Schülerdaten!AH885=TRUE,IF(INDEX(codegem,MATCH(Schülerdaten!M885,libgem,0))&gt;=8000,INDEX(codegem,MATCH(Schülerdaten!M885,libgem,0)),""),Schülerdaten!M885),"")</f>
        <v/>
      </c>
      <c r="N882" s="148" t="str">
        <f>IF(AND(A882&lt;&gt;"",Schülerdaten!AI885&lt;&gt;""),IF(Schülerdaten!AI885=TRUE,INDEX(codeschart,MATCH(Schülerdaten!N885,libschart,0)),Schülerdaten!N885),"")</f>
        <v/>
      </c>
      <c r="O882" s="148" t="str">
        <f>IF(AND(A882&lt;&gt;"",Schülerdaten!O885&lt;&gt;""),Schülerdaten!O885,"")</f>
        <v/>
      </c>
      <c r="P882" s="148" t="str">
        <f>IF(AND(A882&lt;&gt;"",Schülerdaten!AK885&lt;&gt;""),IF(Schülerdaten!AK885=TRUE,INDEX(codeform,MATCH(Schülerdaten!P885,libform,0)),Schülerdaten!P885),"")</f>
        <v/>
      </c>
      <c r="Q882" s="148" t="str">
        <f>IF(AND(A882&lt;&gt;"",Schülerdaten!AL885&lt;&gt;""),IF(Schülerdaten!AL885=TRUE,INDEX(codespe,MATCH(Schülerdaten!Q885,libspe,0)),Schülerdaten!Q885),"")</f>
        <v/>
      </c>
      <c r="R882" s="148" t="str">
        <f>IF(AND(A882&lt;&gt;"",OR(Schülerdaten!AM885&lt;&gt;"",Schülerdaten!AT885=FALSE)),IF(Schülerdaten!AM885=TRUE,INDEX(codemp1,MATCH(Schülerdaten!R885,libmp1,0)),IF(Schülerdaten!AT885=FALSE,0,Schülerdaten!R885)),"")</f>
        <v/>
      </c>
      <c r="S882" s="148" t="str">
        <f t="shared" si="40"/>
        <v/>
      </c>
      <c r="T882" s="148" t="str">
        <f t="shared" si="41"/>
        <v/>
      </c>
      <c r="U882" s="148" t="str">
        <f>IF(AND(A882&lt;&gt;"",Schülerdaten!S885&lt;&gt;""),Schülerdaten!S885,"")</f>
        <v/>
      </c>
      <c r="V882" s="148" t="str">
        <f>IF(AND(A882&lt;&gt;"",Schülerdaten!T885&lt;&gt;""),Schülerdaten!T885,"")</f>
        <v/>
      </c>
      <c r="W882" s="148" t="str">
        <f>IF(AND(A882&lt;&gt;"",Schülerdaten!U885&lt;&gt;""),Schülerdaten!U885,"")</f>
        <v/>
      </c>
      <c r="X882" s="148" t="str">
        <f>IF(AND(A882&lt;&gt;"",Schülerdaten!V885&lt;&gt;""),Schülerdaten!V885,"")</f>
        <v/>
      </c>
      <c r="Y882" s="148" t="str">
        <f>IF(AND(A882&lt;&gt;"",Schülerdaten!W885&lt;&gt;""),Schülerdaten!W885,"")</f>
        <v/>
      </c>
      <c r="Z882" s="148" t="str">
        <f>IF(AND(A882&lt;&gt;"",Schülerdaten!X885&lt;&gt;""),Schülerdaten!X885,"")</f>
        <v/>
      </c>
    </row>
    <row r="883" spans="1:26" x14ac:dyDescent="0.2">
      <c r="A883" s="146" t="str">
        <f>IF(OR(Schülerdaten!$C886&lt;&gt;""),Schülerdaten!A886,"")</f>
        <v/>
      </c>
      <c r="B883" s="146" t="str">
        <f>IF(A883&lt;&gt;"",Schülerdaten!B886,"")</f>
        <v/>
      </c>
      <c r="C883" s="146" t="str">
        <f>IF(AND(A883&lt;&gt;"",Schülerdaten!F886&lt;&gt;""),IF(INDEX(codeclint,MATCH(Schülerdaten!F886,libclint,0))&lt;&gt;"",INDEX(codeclint,MATCH(Schülerdaten!F886,libclint,0)),""),"")</f>
        <v/>
      </c>
      <c r="D883" s="146" t="str">
        <f t="shared" si="39"/>
        <v/>
      </c>
      <c r="E883" s="146" t="str">
        <f>IF(A883&lt;&gt;"",IF(Schülerdaten!G886&lt;&gt;"",IF(Schülerdaten!AB886&lt;&gt;"",IF(Schülerdaten!G886="LOC.ID",CONCATENATE("LOC.",Schülerdaten!AU$5),Schülerdaten!G886),""),""),"")</f>
        <v/>
      </c>
      <c r="F883" s="146" t="str">
        <f>IF(A883&lt;&gt;"",IF(Schülerdaten!H886&lt;&gt;"",Schülerdaten!H886,""),"")</f>
        <v/>
      </c>
      <c r="G883" s="146" t="str">
        <f>IF(AND(A883&lt;&gt;"",Schülerdaten!AC886&lt;&gt;""),IF(Schülerdaten!AC886=TRUE,INDEX(codesex,MATCH(Schülerdaten!I886,libsex,0)),Schülerdaten!I886),"")</f>
        <v/>
      </c>
      <c r="H883" s="147" t="str">
        <f>IF(A883&lt;&gt;"",IF(Schülerdaten!J886&lt;&gt;"",Schülerdaten!J886,""),"")</f>
        <v/>
      </c>
      <c r="I883" s="148" t="str">
        <f>IF(AND(A883&lt;&gt;"",Schülerdaten!AE886&lt;&gt;""),IF(Schülerdaten!AE886=TRUE,INDEX(codenat,MATCH(Schülerdaten!K886,libnat,0)),Schülerdaten!K886),"")</f>
        <v/>
      </c>
      <c r="J883" s="148" t="str">
        <f>IF(AND(A883&lt;&gt;"",Schülerdaten!AF886&lt;&gt;""),IF(Schülerdaten!AF886=TRUE,INDEX(codelangue,MATCH(Schülerdaten!L886,liblangue,0)),Schülerdaten!L886),"")</f>
        <v/>
      </c>
      <c r="K883" s="148" t="str">
        <f>IF(AND(A883&lt;&gt;"",Schülerdaten!AH886&lt;&gt;""),IF(Schülerdaten!AH886=TRUE,IF(INDEX(codegem,MATCH(Schülerdaten!M886,libgem,0))&lt;8000,INDEX(codegem,MATCH(Schülerdaten!M886,libgem,0)),""),Schülerdaten!M886),"")</f>
        <v/>
      </c>
      <c r="L883" s="148" t="str">
        <f>IF(AND(A883&lt;&gt;"",Schülerdaten!AH886&lt;&gt;""),IF(Schülerdaten!AH886=TRUE,INDEX(codegemhist,MATCH(Schülerdaten!M886,libgem,0)),""),"")</f>
        <v/>
      </c>
      <c r="M883" s="148" t="str">
        <f>IF(AND(A883&lt;&gt;"",Schülerdaten!AH886&lt;&gt;""),IF(Schülerdaten!AH886=TRUE,IF(INDEX(codegem,MATCH(Schülerdaten!M886,libgem,0))&gt;=8000,INDEX(codegem,MATCH(Schülerdaten!M886,libgem,0)),""),Schülerdaten!M886),"")</f>
        <v/>
      </c>
      <c r="N883" s="148" t="str">
        <f>IF(AND(A883&lt;&gt;"",Schülerdaten!AI886&lt;&gt;""),IF(Schülerdaten!AI886=TRUE,INDEX(codeschart,MATCH(Schülerdaten!N886,libschart,0)),Schülerdaten!N886),"")</f>
        <v/>
      </c>
      <c r="O883" s="148" t="str">
        <f>IF(AND(A883&lt;&gt;"",Schülerdaten!O886&lt;&gt;""),Schülerdaten!O886,"")</f>
        <v/>
      </c>
      <c r="P883" s="148" t="str">
        <f>IF(AND(A883&lt;&gt;"",Schülerdaten!AK886&lt;&gt;""),IF(Schülerdaten!AK886=TRUE,INDEX(codeform,MATCH(Schülerdaten!P886,libform,0)),Schülerdaten!P886),"")</f>
        <v/>
      </c>
      <c r="Q883" s="148" t="str">
        <f>IF(AND(A883&lt;&gt;"",Schülerdaten!AL886&lt;&gt;""),IF(Schülerdaten!AL886=TRUE,INDEX(codespe,MATCH(Schülerdaten!Q886,libspe,0)),Schülerdaten!Q886),"")</f>
        <v/>
      </c>
      <c r="R883" s="148" t="str">
        <f>IF(AND(A883&lt;&gt;"",OR(Schülerdaten!AM886&lt;&gt;"",Schülerdaten!AT886=FALSE)),IF(Schülerdaten!AM886=TRUE,INDEX(codemp1,MATCH(Schülerdaten!R886,libmp1,0)),IF(Schülerdaten!AT886=FALSE,0,Schülerdaten!R886)),"")</f>
        <v/>
      </c>
      <c r="S883" s="148" t="str">
        <f t="shared" si="40"/>
        <v/>
      </c>
      <c r="T883" s="148" t="str">
        <f t="shared" si="41"/>
        <v/>
      </c>
      <c r="U883" s="148" t="str">
        <f>IF(AND(A883&lt;&gt;"",Schülerdaten!S886&lt;&gt;""),Schülerdaten!S886,"")</f>
        <v/>
      </c>
      <c r="V883" s="148" t="str">
        <f>IF(AND(A883&lt;&gt;"",Schülerdaten!T886&lt;&gt;""),Schülerdaten!T886,"")</f>
        <v/>
      </c>
      <c r="W883" s="148" t="str">
        <f>IF(AND(A883&lt;&gt;"",Schülerdaten!U886&lt;&gt;""),Schülerdaten!U886,"")</f>
        <v/>
      </c>
      <c r="X883" s="148" t="str">
        <f>IF(AND(A883&lt;&gt;"",Schülerdaten!V886&lt;&gt;""),Schülerdaten!V886,"")</f>
        <v/>
      </c>
      <c r="Y883" s="148" t="str">
        <f>IF(AND(A883&lt;&gt;"",Schülerdaten!W886&lt;&gt;""),Schülerdaten!W886,"")</f>
        <v/>
      </c>
      <c r="Z883" s="148" t="str">
        <f>IF(AND(A883&lt;&gt;"",Schülerdaten!X886&lt;&gt;""),Schülerdaten!X886,"")</f>
        <v/>
      </c>
    </row>
    <row r="884" spans="1:26" x14ac:dyDescent="0.2">
      <c r="A884" s="146" t="str">
        <f>IF(OR(Schülerdaten!$C887&lt;&gt;""),Schülerdaten!A887,"")</f>
        <v/>
      </c>
      <c r="B884" s="146" t="str">
        <f>IF(A884&lt;&gt;"",Schülerdaten!B887,"")</f>
        <v/>
      </c>
      <c r="C884" s="146" t="str">
        <f>IF(AND(A884&lt;&gt;"",Schülerdaten!F887&lt;&gt;""),IF(INDEX(codeclint,MATCH(Schülerdaten!F887,libclint,0))&lt;&gt;"",INDEX(codeclint,MATCH(Schülerdaten!F887,libclint,0)),""),"")</f>
        <v/>
      </c>
      <c r="D884" s="146" t="str">
        <f t="shared" si="39"/>
        <v/>
      </c>
      <c r="E884" s="146" t="str">
        <f>IF(A884&lt;&gt;"",IF(Schülerdaten!G887&lt;&gt;"",IF(Schülerdaten!AB887&lt;&gt;"",IF(Schülerdaten!G887="LOC.ID",CONCATENATE("LOC.",Schülerdaten!AU$5),Schülerdaten!G887),""),""),"")</f>
        <v/>
      </c>
      <c r="F884" s="146" t="str">
        <f>IF(A884&lt;&gt;"",IF(Schülerdaten!H887&lt;&gt;"",Schülerdaten!H887,""),"")</f>
        <v/>
      </c>
      <c r="G884" s="146" t="str">
        <f>IF(AND(A884&lt;&gt;"",Schülerdaten!AC887&lt;&gt;""),IF(Schülerdaten!AC887=TRUE,INDEX(codesex,MATCH(Schülerdaten!I887,libsex,0)),Schülerdaten!I887),"")</f>
        <v/>
      </c>
      <c r="H884" s="147" t="str">
        <f>IF(A884&lt;&gt;"",IF(Schülerdaten!J887&lt;&gt;"",Schülerdaten!J887,""),"")</f>
        <v/>
      </c>
      <c r="I884" s="148" t="str">
        <f>IF(AND(A884&lt;&gt;"",Schülerdaten!AE887&lt;&gt;""),IF(Schülerdaten!AE887=TRUE,INDEX(codenat,MATCH(Schülerdaten!K887,libnat,0)),Schülerdaten!K887),"")</f>
        <v/>
      </c>
      <c r="J884" s="148" t="str">
        <f>IF(AND(A884&lt;&gt;"",Schülerdaten!AF887&lt;&gt;""),IF(Schülerdaten!AF887=TRUE,INDEX(codelangue,MATCH(Schülerdaten!L887,liblangue,0)),Schülerdaten!L887),"")</f>
        <v/>
      </c>
      <c r="K884" s="148" t="str">
        <f>IF(AND(A884&lt;&gt;"",Schülerdaten!AH887&lt;&gt;""),IF(Schülerdaten!AH887=TRUE,IF(INDEX(codegem,MATCH(Schülerdaten!M887,libgem,0))&lt;8000,INDEX(codegem,MATCH(Schülerdaten!M887,libgem,0)),""),Schülerdaten!M887),"")</f>
        <v/>
      </c>
      <c r="L884" s="148" t="str">
        <f>IF(AND(A884&lt;&gt;"",Schülerdaten!AH887&lt;&gt;""),IF(Schülerdaten!AH887=TRUE,INDEX(codegemhist,MATCH(Schülerdaten!M887,libgem,0)),""),"")</f>
        <v/>
      </c>
      <c r="M884" s="148" t="str">
        <f>IF(AND(A884&lt;&gt;"",Schülerdaten!AH887&lt;&gt;""),IF(Schülerdaten!AH887=TRUE,IF(INDEX(codegem,MATCH(Schülerdaten!M887,libgem,0))&gt;=8000,INDEX(codegem,MATCH(Schülerdaten!M887,libgem,0)),""),Schülerdaten!M887),"")</f>
        <v/>
      </c>
      <c r="N884" s="148" t="str">
        <f>IF(AND(A884&lt;&gt;"",Schülerdaten!AI887&lt;&gt;""),IF(Schülerdaten!AI887=TRUE,INDEX(codeschart,MATCH(Schülerdaten!N887,libschart,0)),Schülerdaten!N887),"")</f>
        <v/>
      </c>
      <c r="O884" s="148" t="str">
        <f>IF(AND(A884&lt;&gt;"",Schülerdaten!O887&lt;&gt;""),Schülerdaten!O887,"")</f>
        <v/>
      </c>
      <c r="P884" s="148" t="str">
        <f>IF(AND(A884&lt;&gt;"",Schülerdaten!AK887&lt;&gt;""),IF(Schülerdaten!AK887=TRUE,INDEX(codeform,MATCH(Schülerdaten!P887,libform,0)),Schülerdaten!P887),"")</f>
        <v/>
      </c>
      <c r="Q884" s="148" t="str">
        <f>IF(AND(A884&lt;&gt;"",Schülerdaten!AL887&lt;&gt;""),IF(Schülerdaten!AL887=TRUE,INDEX(codespe,MATCH(Schülerdaten!Q887,libspe,0)),Schülerdaten!Q887),"")</f>
        <v/>
      </c>
      <c r="R884" s="148" t="str">
        <f>IF(AND(A884&lt;&gt;"",OR(Schülerdaten!AM887&lt;&gt;"",Schülerdaten!AT887=FALSE)),IF(Schülerdaten!AM887=TRUE,INDEX(codemp1,MATCH(Schülerdaten!R887,libmp1,0)),IF(Schülerdaten!AT887=FALSE,0,Schülerdaten!R887)),"")</f>
        <v/>
      </c>
      <c r="S884" s="148" t="str">
        <f t="shared" si="40"/>
        <v/>
      </c>
      <c r="T884" s="148" t="str">
        <f t="shared" si="41"/>
        <v/>
      </c>
      <c r="U884" s="148" t="str">
        <f>IF(AND(A884&lt;&gt;"",Schülerdaten!S887&lt;&gt;""),Schülerdaten!S887,"")</f>
        <v/>
      </c>
      <c r="V884" s="148" t="str">
        <f>IF(AND(A884&lt;&gt;"",Schülerdaten!T887&lt;&gt;""),Schülerdaten!T887,"")</f>
        <v/>
      </c>
      <c r="W884" s="148" t="str">
        <f>IF(AND(A884&lt;&gt;"",Schülerdaten!U887&lt;&gt;""),Schülerdaten!U887,"")</f>
        <v/>
      </c>
      <c r="X884" s="148" t="str">
        <f>IF(AND(A884&lt;&gt;"",Schülerdaten!V887&lt;&gt;""),Schülerdaten!V887,"")</f>
        <v/>
      </c>
      <c r="Y884" s="148" t="str">
        <f>IF(AND(A884&lt;&gt;"",Schülerdaten!W887&lt;&gt;""),Schülerdaten!W887,"")</f>
        <v/>
      </c>
      <c r="Z884" s="148" t="str">
        <f>IF(AND(A884&lt;&gt;"",Schülerdaten!X887&lt;&gt;""),Schülerdaten!X887,"")</f>
        <v/>
      </c>
    </row>
    <row r="885" spans="1:26" x14ac:dyDescent="0.2">
      <c r="A885" s="146" t="str">
        <f>IF(OR(Schülerdaten!$C888&lt;&gt;""),Schülerdaten!A888,"")</f>
        <v/>
      </c>
      <c r="B885" s="146" t="str">
        <f>IF(A885&lt;&gt;"",Schülerdaten!B888,"")</f>
        <v/>
      </c>
      <c r="C885" s="146" t="str">
        <f>IF(AND(A885&lt;&gt;"",Schülerdaten!F888&lt;&gt;""),IF(INDEX(codeclint,MATCH(Schülerdaten!F888,libclint,0))&lt;&gt;"",INDEX(codeclint,MATCH(Schülerdaten!F888,libclint,0)),""),"")</f>
        <v/>
      </c>
      <c r="D885" s="146" t="str">
        <f t="shared" si="39"/>
        <v/>
      </c>
      <c r="E885" s="146" t="str">
        <f>IF(A885&lt;&gt;"",IF(Schülerdaten!G888&lt;&gt;"",IF(Schülerdaten!AB888&lt;&gt;"",IF(Schülerdaten!G888="LOC.ID",CONCATENATE("LOC.",Schülerdaten!AU$5),Schülerdaten!G888),""),""),"")</f>
        <v/>
      </c>
      <c r="F885" s="146" t="str">
        <f>IF(A885&lt;&gt;"",IF(Schülerdaten!H888&lt;&gt;"",Schülerdaten!H888,""),"")</f>
        <v/>
      </c>
      <c r="G885" s="146" t="str">
        <f>IF(AND(A885&lt;&gt;"",Schülerdaten!AC888&lt;&gt;""),IF(Schülerdaten!AC888=TRUE,INDEX(codesex,MATCH(Schülerdaten!I888,libsex,0)),Schülerdaten!I888),"")</f>
        <v/>
      </c>
      <c r="H885" s="147" t="str">
        <f>IF(A885&lt;&gt;"",IF(Schülerdaten!J888&lt;&gt;"",Schülerdaten!J888,""),"")</f>
        <v/>
      </c>
      <c r="I885" s="148" t="str">
        <f>IF(AND(A885&lt;&gt;"",Schülerdaten!AE888&lt;&gt;""),IF(Schülerdaten!AE888=TRUE,INDEX(codenat,MATCH(Schülerdaten!K888,libnat,0)),Schülerdaten!K888),"")</f>
        <v/>
      </c>
      <c r="J885" s="148" t="str">
        <f>IF(AND(A885&lt;&gt;"",Schülerdaten!AF888&lt;&gt;""),IF(Schülerdaten!AF888=TRUE,INDEX(codelangue,MATCH(Schülerdaten!L888,liblangue,0)),Schülerdaten!L888),"")</f>
        <v/>
      </c>
      <c r="K885" s="148" t="str">
        <f>IF(AND(A885&lt;&gt;"",Schülerdaten!AH888&lt;&gt;""),IF(Schülerdaten!AH888=TRUE,IF(INDEX(codegem,MATCH(Schülerdaten!M888,libgem,0))&lt;8000,INDEX(codegem,MATCH(Schülerdaten!M888,libgem,0)),""),Schülerdaten!M888),"")</f>
        <v/>
      </c>
      <c r="L885" s="148" t="str">
        <f>IF(AND(A885&lt;&gt;"",Schülerdaten!AH888&lt;&gt;""),IF(Schülerdaten!AH888=TRUE,INDEX(codegemhist,MATCH(Schülerdaten!M888,libgem,0)),""),"")</f>
        <v/>
      </c>
      <c r="M885" s="148" t="str">
        <f>IF(AND(A885&lt;&gt;"",Schülerdaten!AH888&lt;&gt;""),IF(Schülerdaten!AH888=TRUE,IF(INDEX(codegem,MATCH(Schülerdaten!M888,libgem,0))&gt;=8000,INDEX(codegem,MATCH(Schülerdaten!M888,libgem,0)),""),Schülerdaten!M888),"")</f>
        <v/>
      </c>
      <c r="N885" s="148" t="str">
        <f>IF(AND(A885&lt;&gt;"",Schülerdaten!AI888&lt;&gt;""),IF(Schülerdaten!AI888=TRUE,INDEX(codeschart,MATCH(Schülerdaten!N888,libschart,0)),Schülerdaten!N888),"")</f>
        <v/>
      </c>
      <c r="O885" s="148" t="str">
        <f>IF(AND(A885&lt;&gt;"",Schülerdaten!O888&lt;&gt;""),Schülerdaten!O888,"")</f>
        <v/>
      </c>
      <c r="P885" s="148" t="str">
        <f>IF(AND(A885&lt;&gt;"",Schülerdaten!AK888&lt;&gt;""),IF(Schülerdaten!AK888=TRUE,INDEX(codeform,MATCH(Schülerdaten!P888,libform,0)),Schülerdaten!P888),"")</f>
        <v/>
      </c>
      <c r="Q885" s="148" t="str">
        <f>IF(AND(A885&lt;&gt;"",Schülerdaten!AL888&lt;&gt;""),IF(Schülerdaten!AL888=TRUE,INDEX(codespe,MATCH(Schülerdaten!Q888,libspe,0)),Schülerdaten!Q888),"")</f>
        <v/>
      </c>
      <c r="R885" s="148" t="str">
        <f>IF(AND(A885&lt;&gt;"",OR(Schülerdaten!AM888&lt;&gt;"",Schülerdaten!AT888=FALSE)),IF(Schülerdaten!AM888=TRUE,INDEX(codemp1,MATCH(Schülerdaten!R888,libmp1,0)),IF(Schülerdaten!AT888=FALSE,0,Schülerdaten!R888)),"")</f>
        <v/>
      </c>
      <c r="S885" s="148" t="str">
        <f t="shared" si="40"/>
        <v/>
      </c>
      <c r="T885" s="148" t="str">
        <f t="shared" si="41"/>
        <v/>
      </c>
      <c r="U885" s="148" t="str">
        <f>IF(AND(A885&lt;&gt;"",Schülerdaten!S888&lt;&gt;""),Schülerdaten!S888,"")</f>
        <v/>
      </c>
      <c r="V885" s="148" t="str">
        <f>IF(AND(A885&lt;&gt;"",Schülerdaten!T888&lt;&gt;""),Schülerdaten!T888,"")</f>
        <v/>
      </c>
      <c r="W885" s="148" t="str">
        <f>IF(AND(A885&lt;&gt;"",Schülerdaten!U888&lt;&gt;""),Schülerdaten!U888,"")</f>
        <v/>
      </c>
      <c r="X885" s="148" t="str">
        <f>IF(AND(A885&lt;&gt;"",Schülerdaten!V888&lt;&gt;""),Schülerdaten!V888,"")</f>
        <v/>
      </c>
      <c r="Y885" s="148" t="str">
        <f>IF(AND(A885&lt;&gt;"",Schülerdaten!W888&lt;&gt;""),Schülerdaten!W888,"")</f>
        <v/>
      </c>
      <c r="Z885" s="148" t="str">
        <f>IF(AND(A885&lt;&gt;"",Schülerdaten!X888&lt;&gt;""),Schülerdaten!X888,"")</f>
        <v/>
      </c>
    </row>
    <row r="886" spans="1:26" x14ac:dyDescent="0.2">
      <c r="A886" s="146" t="str">
        <f>IF(OR(Schülerdaten!$C889&lt;&gt;""),Schülerdaten!A889,"")</f>
        <v/>
      </c>
      <c r="B886" s="146" t="str">
        <f>IF(A886&lt;&gt;"",Schülerdaten!B889,"")</f>
        <v/>
      </c>
      <c r="C886" s="146" t="str">
        <f>IF(AND(A886&lt;&gt;"",Schülerdaten!F889&lt;&gt;""),IF(INDEX(codeclint,MATCH(Schülerdaten!F889,libclint,0))&lt;&gt;"",INDEX(codeclint,MATCH(Schülerdaten!F889,libclint,0)),""),"")</f>
        <v/>
      </c>
      <c r="D886" s="146" t="str">
        <f t="shared" si="39"/>
        <v/>
      </c>
      <c r="E886" s="146" t="str">
        <f>IF(A886&lt;&gt;"",IF(Schülerdaten!G889&lt;&gt;"",IF(Schülerdaten!AB889&lt;&gt;"",IF(Schülerdaten!G889="LOC.ID",CONCATENATE("LOC.",Schülerdaten!AU$5),Schülerdaten!G889),""),""),"")</f>
        <v/>
      </c>
      <c r="F886" s="146" t="str">
        <f>IF(A886&lt;&gt;"",IF(Schülerdaten!H889&lt;&gt;"",Schülerdaten!H889,""),"")</f>
        <v/>
      </c>
      <c r="G886" s="146" t="str">
        <f>IF(AND(A886&lt;&gt;"",Schülerdaten!AC889&lt;&gt;""),IF(Schülerdaten!AC889=TRUE,INDEX(codesex,MATCH(Schülerdaten!I889,libsex,0)),Schülerdaten!I889),"")</f>
        <v/>
      </c>
      <c r="H886" s="147" t="str">
        <f>IF(A886&lt;&gt;"",IF(Schülerdaten!J889&lt;&gt;"",Schülerdaten!J889,""),"")</f>
        <v/>
      </c>
      <c r="I886" s="148" t="str">
        <f>IF(AND(A886&lt;&gt;"",Schülerdaten!AE889&lt;&gt;""),IF(Schülerdaten!AE889=TRUE,INDEX(codenat,MATCH(Schülerdaten!K889,libnat,0)),Schülerdaten!K889),"")</f>
        <v/>
      </c>
      <c r="J886" s="148" t="str">
        <f>IF(AND(A886&lt;&gt;"",Schülerdaten!AF889&lt;&gt;""),IF(Schülerdaten!AF889=TRUE,INDEX(codelangue,MATCH(Schülerdaten!L889,liblangue,0)),Schülerdaten!L889),"")</f>
        <v/>
      </c>
      <c r="K886" s="148" t="str">
        <f>IF(AND(A886&lt;&gt;"",Schülerdaten!AH889&lt;&gt;""),IF(Schülerdaten!AH889=TRUE,IF(INDEX(codegem,MATCH(Schülerdaten!M889,libgem,0))&lt;8000,INDEX(codegem,MATCH(Schülerdaten!M889,libgem,0)),""),Schülerdaten!M889),"")</f>
        <v/>
      </c>
      <c r="L886" s="148" t="str">
        <f>IF(AND(A886&lt;&gt;"",Schülerdaten!AH889&lt;&gt;""),IF(Schülerdaten!AH889=TRUE,INDEX(codegemhist,MATCH(Schülerdaten!M889,libgem,0)),""),"")</f>
        <v/>
      </c>
      <c r="M886" s="148" t="str">
        <f>IF(AND(A886&lt;&gt;"",Schülerdaten!AH889&lt;&gt;""),IF(Schülerdaten!AH889=TRUE,IF(INDEX(codegem,MATCH(Schülerdaten!M889,libgem,0))&gt;=8000,INDEX(codegem,MATCH(Schülerdaten!M889,libgem,0)),""),Schülerdaten!M889),"")</f>
        <v/>
      </c>
      <c r="N886" s="148" t="str">
        <f>IF(AND(A886&lt;&gt;"",Schülerdaten!AI889&lt;&gt;""),IF(Schülerdaten!AI889=TRUE,INDEX(codeschart,MATCH(Schülerdaten!N889,libschart,0)),Schülerdaten!N889),"")</f>
        <v/>
      </c>
      <c r="O886" s="148" t="str">
        <f>IF(AND(A886&lt;&gt;"",Schülerdaten!O889&lt;&gt;""),Schülerdaten!O889,"")</f>
        <v/>
      </c>
      <c r="P886" s="148" t="str">
        <f>IF(AND(A886&lt;&gt;"",Schülerdaten!AK889&lt;&gt;""),IF(Schülerdaten!AK889=TRUE,INDEX(codeform,MATCH(Schülerdaten!P889,libform,0)),Schülerdaten!P889),"")</f>
        <v/>
      </c>
      <c r="Q886" s="148" t="str">
        <f>IF(AND(A886&lt;&gt;"",Schülerdaten!AL889&lt;&gt;""),IF(Schülerdaten!AL889=TRUE,INDEX(codespe,MATCH(Schülerdaten!Q889,libspe,0)),Schülerdaten!Q889),"")</f>
        <v/>
      </c>
      <c r="R886" s="148" t="str">
        <f>IF(AND(A886&lt;&gt;"",OR(Schülerdaten!AM889&lt;&gt;"",Schülerdaten!AT889=FALSE)),IF(Schülerdaten!AM889=TRUE,INDEX(codemp1,MATCH(Schülerdaten!R889,libmp1,0)),IF(Schülerdaten!AT889=FALSE,0,Schülerdaten!R889)),"")</f>
        <v/>
      </c>
      <c r="S886" s="148" t="str">
        <f t="shared" si="40"/>
        <v/>
      </c>
      <c r="T886" s="148" t="str">
        <f t="shared" si="41"/>
        <v/>
      </c>
      <c r="U886" s="148" t="str">
        <f>IF(AND(A886&lt;&gt;"",Schülerdaten!S889&lt;&gt;""),Schülerdaten!S889,"")</f>
        <v/>
      </c>
      <c r="V886" s="148" t="str">
        <f>IF(AND(A886&lt;&gt;"",Schülerdaten!T889&lt;&gt;""),Schülerdaten!T889,"")</f>
        <v/>
      </c>
      <c r="W886" s="148" t="str">
        <f>IF(AND(A886&lt;&gt;"",Schülerdaten!U889&lt;&gt;""),Schülerdaten!U889,"")</f>
        <v/>
      </c>
      <c r="X886" s="148" t="str">
        <f>IF(AND(A886&lt;&gt;"",Schülerdaten!V889&lt;&gt;""),Schülerdaten!V889,"")</f>
        <v/>
      </c>
      <c r="Y886" s="148" t="str">
        <f>IF(AND(A886&lt;&gt;"",Schülerdaten!W889&lt;&gt;""),Schülerdaten!W889,"")</f>
        <v/>
      </c>
      <c r="Z886" s="148" t="str">
        <f>IF(AND(A886&lt;&gt;"",Schülerdaten!X889&lt;&gt;""),Schülerdaten!X889,"")</f>
        <v/>
      </c>
    </row>
    <row r="887" spans="1:26" x14ac:dyDescent="0.2">
      <c r="A887" s="146" t="str">
        <f>IF(OR(Schülerdaten!$C890&lt;&gt;""),Schülerdaten!A890,"")</f>
        <v/>
      </c>
      <c r="B887" s="146" t="str">
        <f>IF(A887&lt;&gt;"",Schülerdaten!B890,"")</f>
        <v/>
      </c>
      <c r="C887" s="146" t="str">
        <f>IF(AND(A887&lt;&gt;"",Schülerdaten!F890&lt;&gt;""),IF(INDEX(codeclint,MATCH(Schülerdaten!F890,libclint,0))&lt;&gt;"",INDEX(codeclint,MATCH(Schülerdaten!F890,libclint,0)),""),"")</f>
        <v/>
      </c>
      <c r="D887" s="146" t="str">
        <f t="shared" si="39"/>
        <v/>
      </c>
      <c r="E887" s="146" t="str">
        <f>IF(A887&lt;&gt;"",IF(Schülerdaten!G890&lt;&gt;"",IF(Schülerdaten!AB890&lt;&gt;"",IF(Schülerdaten!G890="LOC.ID",CONCATENATE("LOC.",Schülerdaten!AU$5),Schülerdaten!G890),""),""),"")</f>
        <v/>
      </c>
      <c r="F887" s="146" t="str">
        <f>IF(A887&lt;&gt;"",IF(Schülerdaten!H890&lt;&gt;"",Schülerdaten!H890,""),"")</f>
        <v/>
      </c>
      <c r="G887" s="146" t="str">
        <f>IF(AND(A887&lt;&gt;"",Schülerdaten!AC890&lt;&gt;""),IF(Schülerdaten!AC890=TRUE,INDEX(codesex,MATCH(Schülerdaten!I890,libsex,0)),Schülerdaten!I890),"")</f>
        <v/>
      </c>
      <c r="H887" s="147" t="str">
        <f>IF(A887&lt;&gt;"",IF(Schülerdaten!J890&lt;&gt;"",Schülerdaten!J890,""),"")</f>
        <v/>
      </c>
      <c r="I887" s="148" t="str">
        <f>IF(AND(A887&lt;&gt;"",Schülerdaten!AE890&lt;&gt;""),IF(Schülerdaten!AE890=TRUE,INDEX(codenat,MATCH(Schülerdaten!K890,libnat,0)),Schülerdaten!K890),"")</f>
        <v/>
      </c>
      <c r="J887" s="148" t="str">
        <f>IF(AND(A887&lt;&gt;"",Schülerdaten!AF890&lt;&gt;""),IF(Schülerdaten!AF890=TRUE,INDEX(codelangue,MATCH(Schülerdaten!L890,liblangue,0)),Schülerdaten!L890),"")</f>
        <v/>
      </c>
      <c r="K887" s="148" t="str">
        <f>IF(AND(A887&lt;&gt;"",Schülerdaten!AH890&lt;&gt;""),IF(Schülerdaten!AH890=TRUE,IF(INDEX(codegem,MATCH(Schülerdaten!M890,libgem,0))&lt;8000,INDEX(codegem,MATCH(Schülerdaten!M890,libgem,0)),""),Schülerdaten!M890),"")</f>
        <v/>
      </c>
      <c r="L887" s="148" t="str">
        <f>IF(AND(A887&lt;&gt;"",Schülerdaten!AH890&lt;&gt;""),IF(Schülerdaten!AH890=TRUE,INDEX(codegemhist,MATCH(Schülerdaten!M890,libgem,0)),""),"")</f>
        <v/>
      </c>
      <c r="M887" s="148" t="str">
        <f>IF(AND(A887&lt;&gt;"",Schülerdaten!AH890&lt;&gt;""),IF(Schülerdaten!AH890=TRUE,IF(INDEX(codegem,MATCH(Schülerdaten!M890,libgem,0))&gt;=8000,INDEX(codegem,MATCH(Schülerdaten!M890,libgem,0)),""),Schülerdaten!M890),"")</f>
        <v/>
      </c>
      <c r="N887" s="148" t="str">
        <f>IF(AND(A887&lt;&gt;"",Schülerdaten!AI890&lt;&gt;""),IF(Schülerdaten!AI890=TRUE,INDEX(codeschart,MATCH(Schülerdaten!N890,libschart,0)),Schülerdaten!N890),"")</f>
        <v/>
      </c>
      <c r="O887" s="148" t="str">
        <f>IF(AND(A887&lt;&gt;"",Schülerdaten!O890&lt;&gt;""),Schülerdaten!O890,"")</f>
        <v/>
      </c>
      <c r="P887" s="148" t="str">
        <f>IF(AND(A887&lt;&gt;"",Schülerdaten!AK890&lt;&gt;""),IF(Schülerdaten!AK890=TRUE,INDEX(codeform,MATCH(Schülerdaten!P890,libform,0)),Schülerdaten!P890),"")</f>
        <v/>
      </c>
      <c r="Q887" s="148" t="str">
        <f>IF(AND(A887&lt;&gt;"",Schülerdaten!AL890&lt;&gt;""),IF(Schülerdaten!AL890=TRUE,INDEX(codespe,MATCH(Schülerdaten!Q890,libspe,0)),Schülerdaten!Q890),"")</f>
        <v/>
      </c>
      <c r="R887" s="148" t="str">
        <f>IF(AND(A887&lt;&gt;"",OR(Schülerdaten!AM890&lt;&gt;"",Schülerdaten!AT890=FALSE)),IF(Schülerdaten!AM890=TRUE,INDEX(codemp1,MATCH(Schülerdaten!R890,libmp1,0)),IF(Schülerdaten!AT890=FALSE,0,Schülerdaten!R890)),"")</f>
        <v/>
      </c>
      <c r="S887" s="148" t="str">
        <f t="shared" si="40"/>
        <v/>
      </c>
      <c r="T887" s="148" t="str">
        <f t="shared" si="41"/>
        <v/>
      </c>
      <c r="U887" s="148" t="str">
        <f>IF(AND(A887&lt;&gt;"",Schülerdaten!S890&lt;&gt;""),Schülerdaten!S890,"")</f>
        <v/>
      </c>
      <c r="V887" s="148" t="str">
        <f>IF(AND(A887&lt;&gt;"",Schülerdaten!T890&lt;&gt;""),Schülerdaten!T890,"")</f>
        <v/>
      </c>
      <c r="W887" s="148" t="str">
        <f>IF(AND(A887&lt;&gt;"",Schülerdaten!U890&lt;&gt;""),Schülerdaten!U890,"")</f>
        <v/>
      </c>
      <c r="X887" s="148" t="str">
        <f>IF(AND(A887&lt;&gt;"",Schülerdaten!V890&lt;&gt;""),Schülerdaten!V890,"")</f>
        <v/>
      </c>
      <c r="Y887" s="148" t="str">
        <f>IF(AND(A887&lt;&gt;"",Schülerdaten!W890&lt;&gt;""),Schülerdaten!W890,"")</f>
        <v/>
      </c>
      <c r="Z887" s="148" t="str">
        <f>IF(AND(A887&lt;&gt;"",Schülerdaten!X890&lt;&gt;""),Schülerdaten!X890,"")</f>
        <v/>
      </c>
    </row>
    <row r="888" spans="1:26" x14ac:dyDescent="0.2">
      <c r="A888" s="146" t="str">
        <f>IF(OR(Schülerdaten!$C891&lt;&gt;""),Schülerdaten!A891,"")</f>
        <v/>
      </c>
      <c r="B888" s="146" t="str">
        <f>IF(A888&lt;&gt;"",Schülerdaten!B891,"")</f>
        <v/>
      </c>
      <c r="C888" s="146" t="str">
        <f>IF(AND(A888&lt;&gt;"",Schülerdaten!F891&lt;&gt;""),IF(INDEX(codeclint,MATCH(Schülerdaten!F891,libclint,0))&lt;&gt;"",INDEX(codeclint,MATCH(Schülerdaten!F891,libclint,0)),""),"")</f>
        <v/>
      </c>
      <c r="D888" s="146" t="str">
        <f t="shared" si="39"/>
        <v/>
      </c>
      <c r="E888" s="146" t="str">
        <f>IF(A888&lt;&gt;"",IF(Schülerdaten!G891&lt;&gt;"",IF(Schülerdaten!AB891&lt;&gt;"",IF(Schülerdaten!G891="LOC.ID",CONCATENATE("LOC.",Schülerdaten!AU$5),Schülerdaten!G891),""),""),"")</f>
        <v/>
      </c>
      <c r="F888" s="146" t="str">
        <f>IF(A888&lt;&gt;"",IF(Schülerdaten!H891&lt;&gt;"",Schülerdaten!H891,""),"")</f>
        <v/>
      </c>
      <c r="G888" s="146" t="str">
        <f>IF(AND(A888&lt;&gt;"",Schülerdaten!AC891&lt;&gt;""),IF(Schülerdaten!AC891=TRUE,INDEX(codesex,MATCH(Schülerdaten!I891,libsex,0)),Schülerdaten!I891),"")</f>
        <v/>
      </c>
      <c r="H888" s="147" t="str">
        <f>IF(A888&lt;&gt;"",IF(Schülerdaten!J891&lt;&gt;"",Schülerdaten!J891,""),"")</f>
        <v/>
      </c>
      <c r="I888" s="148" t="str">
        <f>IF(AND(A888&lt;&gt;"",Schülerdaten!AE891&lt;&gt;""),IF(Schülerdaten!AE891=TRUE,INDEX(codenat,MATCH(Schülerdaten!K891,libnat,0)),Schülerdaten!K891),"")</f>
        <v/>
      </c>
      <c r="J888" s="148" t="str">
        <f>IF(AND(A888&lt;&gt;"",Schülerdaten!AF891&lt;&gt;""),IF(Schülerdaten!AF891=TRUE,INDEX(codelangue,MATCH(Schülerdaten!L891,liblangue,0)),Schülerdaten!L891),"")</f>
        <v/>
      </c>
      <c r="K888" s="148" t="str">
        <f>IF(AND(A888&lt;&gt;"",Schülerdaten!AH891&lt;&gt;""),IF(Schülerdaten!AH891=TRUE,IF(INDEX(codegem,MATCH(Schülerdaten!M891,libgem,0))&lt;8000,INDEX(codegem,MATCH(Schülerdaten!M891,libgem,0)),""),Schülerdaten!M891),"")</f>
        <v/>
      </c>
      <c r="L888" s="148" t="str">
        <f>IF(AND(A888&lt;&gt;"",Schülerdaten!AH891&lt;&gt;""),IF(Schülerdaten!AH891=TRUE,INDEX(codegemhist,MATCH(Schülerdaten!M891,libgem,0)),""),"")</f>
        <v/>
      </c>
      <c r="M888" s="148" t="str">
        <f>IF(AND(A888&lt;&gt;"",Schülerdaten!AH891&lt;&gt;""),IF(Schülerdaten!AH891=TRUE,IF(INDEX(codegem,MATCH(Schülerdaten!M891,libgem,0))&gt;=8000,INDEX(codegem,MATCH(Schülerdaten!M891,libgem,0)),""),Schülerdaten!M891),"")</f>
        <v/>
      </c>
      <c r="N888" s="148" t="str">
        <f>IF(AND(A888&lt;&gt;"",Schülerdaten!AI891&lt;&gt;""),IF(Schülerdaten!AI891=TRUE,INDEX(codeschart,MATCH(Schülerdaten!N891,libschart,0)),Schülerdaten!N891),"")</f>
        <v/>
      </c>
      <c r="O888" s="148" t="str">
        <f>IF(AND(A888&lt;&gt;"",Schülerdaten!O891&lt;&gt;""),Schülerdaten!O891,"")</f>
        <v/>
      </c>
      <c r="P888" s="148" t="str">
        <f>IF(AND(A888&lt;&gt;"",Schülerdaten!AK891&lt;&gt;""),IF(Schülerdaten!AK891=TRUE,INDEX(codeform,MATCH(Schülerdaten!P891,libform,0)),Schülerdaten!P891),"")</f>
        <v/>
      </c>
      <c r="Q888" s="148" t="str">
        <f>IF(AND(A888&lt;&gt;"",Schülerdaten!AL891&lt;&gt;""),IF(Schülerdaten!AL891=TRUE,INDEX(codespe,MATCH(Schülerdaten!Q891,libspe,0)),Schülerdaten!Q891),"")</f>
        <v/>
      </c>
      <c r="R888" s="148" t="str">
        <f>IF(AND(A888&lt;&gt;"",OR(Schülerdaten!AM891&lt;&gt;"",Schülerdaten!AT891=FALSE)),IF(Schülerdaten!AM891=TRUE,INDEX(codemp1,MATCH(Schülerdaten!R891,libmp1,0)),IF(Schülerdaten!AT891=FALSE,0,Schülerdaten!R891)),"")</f>
        <v/>
      </c>
      <c r="S888" s="148" t="str">
        <f t="shared" si="40"/>
        <v/>
      </c>
      <c r="T888" s="148" t="str">
        <f t="shared" si="41"/>
        <v/>
      </c>
      <c r="U888" s="148" t="str">
        <f>IF(AND(A888&lt;&gt;"",Schülerdaten!S891&lt;&gt;""),Schülerdaten!S891,"")</f>
        <v/>
      </c>
      <c r="V888" s="148" t="str">
        <f>IF(AND(A888&lt;&gt;"",Schülerdaten!T891&lt;&gt;""),Schülerdaten!T891,"")</f>
        <v/>
      </c>
      <c r="W888" s="148" t="str">
        <f>IF(AND(A888&lt;&gt;"",Schülerdaten!U891&lt;&gt;""),Schülerdaten!U891,"")</f>
        <v/>
      </c>
      <c r="X888" s="148" t="str">
        <f>IF(AND(A888&lt;&gt;"",Schülerdaten!V891&lt;&gt;""),Schülerdaten!V891,"")</f>
        <v/>
      </c>
      <c r="Y888" s="148" t="str">
        <f>IF(AND(A888&lt;&gt;"",Schülerdaten!W891&lt;&gt;""),Schülerdaten!W891,"")</f>
        <v/>
      </c>
      <c r="Z888" s="148" t="str">
        <f>IF(AND(A888&lt;&gt;"",Schülerdaten!X891&lt;&gt;""),Schülerdaten!X891,"")</f>
        <v/>
      </c>
    </row>
    <row r="889" spans="1:26" x14ac:dyDescent="0.2">
      <c r="A889" s="146" t="str">
        <f>IF(OR(Schülerdaten!$C892&lt;&gt;""),Schülerdaten!A892,"")</f>
        <v/>
      </c>
      <c r="B889" s="146" t="str">
        <f>IF(A889&lt;&gt;"",Schülerdaten!B892,"")</f>
        <v/>
      </c>
      <c r="C889" s="146" t="str">
        <f>IF(AND(A889&lt;&gt;"",Schülerdaten!F892&lt;&gt;""),IF(INDEX(codeclint,MATCH(Schülerdaten!F892,libclint,0))&lt;&gt;"",INDEX(codeclint,MATCH(Schülerdaten!F892,libclint,0)),""),"")</f>
        <v/>
      </c>
      <c r="D889" s="146" t="str">
        <f t="shared" si="39"/>
        <v/>
      </c>
      <c r="E889" s="146" t="str">
        <f>IF(A889&lt;&gt;"",IF(Schülerdaten!G892&lt;&gt;"",IF(Schülerdaten!AB892&lt;&gt;"",IF(Schülerdaten!G892="LOC.ID",CONCATENATE("LOC.",Schülerdaten!AU$5),Schülerdaten!G892),""),""),"")</f>
        <v/>
      </c>
      <c r="F889" s="146" t="str">
        <f>IF(A889&lt;&gt;"",IF(Schülerdaten!H892&lt;&gt;"",Schülerdaten!H892,""),"")</f>
        <v/>
      </c>
      <c r="G889" s="146" t="str">
        <f>IF(AND(A889&lt;&gt;"",Schülerdaten!AC892&lt;&gt;""),IF(Schülerdaten!AC892=TRUE,INDEX(codesex,MATCH(Schülerdaten!I892,libsex,0)),Schülerdaten!I892),"")</f>
        <v/>
      </c>
      <c r="H889" s="147" t="str">
        <f>IF(A889&lt;&gt;"",IF(Schülerdaten!J892&lt;&gt;"",Schülerdaten!J892,""),"")</f>
        <v/>
      </c>
      <c r="I889" s="148" t="str">
        <f>IF(AND(A889&lt;&gt;"",Schülerdaten!AE892&lt;&gt;""),IF(Schülerdaten!AE892=TRUE,INDEX(codenat,MATCH(Schülerdaten!K892,libnat,0)),Schülerdaten!K892),"")</f>
        <v/>
      </c>
      <c r="J889" s="148" t="str">
        <f>IF(AND(A889&lt;&gt;"",Schülerdaten!AF892&lt;&gt;""),IF(Schülerdaten!AF892=TRUE,INDEX(codelangue,MATCH(Schülerdaten!L892,liblangue,0)),Schülerdaten!L892),"")</f>
        <v/>
      </c>
      <c r="K889" s="148" t="str">
        <f>IF(AND(A889&lt;&gt;"",Schülerdaten!AH892&lt;&gt;""),IF(Schülerdaten!AH892=TRUE,IF(INDEX(codegem,MATCH(Schülerdaten!M892,libgem,0))&lt;8000,INDEX(codegem,MATCH(Schülerdaten!M892,libgem,0)),""),Schülerdaten!M892),"")</f>
        <v/>
      </c>
      <c r="L889" s="148" t="str">
        <f>IF(AND(A889&lt;&gt;"",Schülerdaten!AH892&lt;&gt;""),IF(Schülerdaten!AH892=TRUE,INDEX(codegemhist,MATCH(Schülerdaten!M892,libgem,0)),""),"")</f>
        <v/>
      </c>
      <c r="M889" s="148" t="str">
        <f>IF(AND(A889&lt;&gt;"",Schülerdaten!AH892&lt;&gt;""),IF(Schülerdaten!AH892=TRUE,IF(INDEX(codegem,MATCH(Schülerdaten!M892,libgem,0))&gt;=8000,INDEX(codegem,MATCH(Schülerdaten!M892,libgem,0)),""),Schülerdaten!M892),"")</f>
        <v/>
      </c>
      <c r="N889" s="148" t="str">
        <f>IF(AND(A889&lt;&gt;"",Schülerdaten!AI892&lt;&gt;""),IF(Schülerdaten!AI892=TRUE,INDEX(codeschart,MATCH(Schülerdaten!N892,libschart,0)),Schülerdaten!N892),"")</f>
        <v/>
      </c>
      <c r="O889" s="148" t="str">
        <f>IF(AND(A889&lt;&gt;"",Schülerdaten!O892&lt;&gt;""),Schülerdaten!O892,"")</f>
        <v/>
      </c>
      <c r="P889" s="148" t="str">
        <f>IF(AND(A889&lt;&gt;"",Schülerdaten!AK892&lt;&gt;""),IF(Schülerdaten!AK892=TRUE,INDEX(codeform,MATCH(Schülerdaten!P892,libform,0)),Schülerdaten!P892),"")</f>
        <v/>
      </c>
      <c r="Q889" s="148" t="str">
        <f>IF(AND(A889&lt;&gt;"",Schülerdaten!AL892&lt;&gt;""),IF(Schülerdaten!AL892=TRUE,INDEX(codespe,MATCH(Schülerdaten!Q892,libspe,0)),Schülerdaten!Q892),"")</f>
        <v/>
      </c>
      <c r="R889" s="148" t="str">
        <f>IF(AND(A889&lt;&gt;"",OR(Schülerdaten!AM892&lt;&gt;"",Schülerdaten!AT892=FALSE)),IF(Schülerdaten!AM892=TRUE,INDEX(codemp1,MATCH(Schülerdaten!R892,libmp1,0)),IF(Schülerdaten!AT892=FALSE,0,Schülerdaten!R892)),"")</f>
        <v/>
      </c>
      <c r="S889" s="148" t="str">
        <f t="shared" si="40"/>
        <v/>
      </c>
      <c r="T889" s="148" t="str">
        <f t="shared" si="41"/>
        <v/>
      </c>
      <c r="U889" s="148" t="str">
        <f>IF(AND(A889&lt;&gt;"",Schülerdaten!S892&lt;&gt;""),Schülerdaten!S892,"")</f>
        <v/>
      </c>
      <c r="V889" s="148" t="str">
        <f>IF(AND(A889&lt;&gt;"",Schülerdaten!T892&lt;&gt;""),Schülerdaten!T892,"")</f>
        <v/>
      </c>
      <c r="W889" s="148" t="str">
        <f>IF(AND(A889&lt;&gt;"",Schülerdaten!U892&lt;&gt;""),Schülerdaten!U892,"")</f>
        <v/>
      </c>
      <c r="X889" s="148" t="str">
        <f>IF(AND(A889&lt;&gt;"",Schülerdaten!V892&lt;&gt;""),Schülerdaten!V892,"")</f>
        <v/>
      </c>
      <c r="Y889" s="148" t="str">
        <f>IF(AND(A889&lt;&gt;"",Schülerdaten!W892&lt;&gt;""),Schülerdaten!W892,"")</f>
        <v/>
      </c>
      <c r="Z889" s="148" t="str">
        <f>IF(AND(A889&lt;&gt;"",Schülerdaten!X892&lt;&gt;""),Schülerdaten!X892,"")</f>
        <v/>
      </c>
    </row>
    <row r="890" spans="1:26" x14ac:dyDescent="0.2">
      <c r="A890" s="146" t="str">
        <f>IF(OR(Schülerdaten!$C893&lt;&gt;""),Schülerdaten!A893,"")</f>
        <v/>
      </c>
      <c r="B890" s="146" t="str">
        <f>IF(A890&lt;&gt;"",Schülerdaten!B893,"")</f>
        <v/>
      </c>
      <c r="C890" s="146" t="str">
        <f>IF(AND(A890&lt;&gt;"",Schülerdaten!F893&lt;&gt;""),IF(INDEX(codeclint,MATCH(Schülerdaten!F893,libclint,0))&lt;&gt;"",INDEX(codeclint,MATCH(Schülerdaten!F893,libclint,0)),""),"")</f>
        <v/>
      </c>
      <c r="D890" s="146" t="str">
        <f t="shared" si="39"/>
        <v/>
      </c>
      <c r="E890" s="146" t="str">
        <f>IF(A890&lt;&gt;"",IF(Schülerdaten!G893&lt;&gt;"",IF(Schülerdaten!AB893&lt;&gt;"",IF(Schülerdaten!G893="LOC.ID",CONCATENATE("LOC.",Schülerdaten!AU$5),Schülerdaten!G893),""),""),"")</f>
        <v/>
      </c>
      <c r="F890" s="146" t="str">
        <f>IF(A890&lt;&gt;"",IF(Schülerdaten!H893&lt;&gt;"",Schülerdaten!H893,""),"")</f>
        <v/>
      </c>
      <c r="G890" s="146" t="str">
        <f>IF(AND(A890&lt;&gt;"",Schülerdaten!AC893&lt;&gt;""),IF(Schülerdaten!AC893=TRUE,INDEX(codesex,MATCH(Schülerdaten!I893,libsex,0)),Schülerdaten!I893),"")</f>
        <v/>
      </c>
      <c r="H890" s="147" t="str">
        <f>IF(A890&lt;&gt;"",IF(Schülerdaten!J893&lt;&gt;"",Schülerdaten!J893,""),"")</f>
        <v/>
      </c>
      <c r="I890" s="148" t="str">
        <f>IF(AND(A890&lt;&gt;"",Schülerdaten!AE893&lt;&gt;""),IF(Schülerdaten!AE893=TRUE,INDEX(codenat,MATCH(Schülerdaten!K893,libnat,0)),Schülerdaten!K893),"")</f>
        <v/>
      </c>
      <c r="J890" s="148" t="str">
        <f>IF(AND(A890&lt;&gt;"",Schülerdaten!AF893&lt;&gt;""),IF(Schülerdaten!AF893=TRUE,INDEX(codelangue,MATCH(Schülerdaten!L893,liblangue,0)),Schülerdaten!L893),"")</f>
        <v/>
      </c>
      <c r="K890" s="148" t="str">
        <f>IF(AND(A890&lt;&gt;"",Schülerdaten!AH893&lt;&gt;""),IF(Schülerdaten!AH893=TRUE,IF(INDEX(codegem,MATCH(Schülerdaten!M893,libgem,0))&lt;8000,INDEX(codegem,MATCH(Schülerdaten!M893,libgem,0)),""),Schülerdaten!M893),"")</f>
        <v/>
      </c>
      <c r="L890" s="148" t="str">
        <f>IF(AND(A890&lt;&gt;"",Schülerdaten!AH893&lt;&gt;""),IF(Schülerdaten!AH893=TRUE,INDEX(codegemhist,MATCH(Schülerdaten!M893,libgem,0)),""),"")</f>
        <v/>
      </c>
      <c r="M890" s="148" t="str">
        <f>IF(AND(A890&lt;&gt;"",Schülerdaten!AH893&lt;&gt;""),IF(Schülerdaten!AH893=TRUE,IF(INDEX(codegem,MATCH(Schülerdaten!M893,libgem,0))&gt;=8000,INDEX(codegem,MATCH(Schülerdaten!M893,libgem,0)),""),Schülerdaten!M893),"")</f>
        <v/>
      </c>
      <c r="N890" s="148" t="str">
        <f>IF(AND(A890&lt;&gt;"",Schülerdaten!AI893&lt;&gt;""),IF(Schülerdaten!AI893=TRUE,INDEX(codeschart,MATCH(Schülerdaten!N893,libschart,0)),Schülerdaten!N893),"")</f>
        <v/>
      </c>
      <c r="O890" s="148" t="str">
        <f>IF(AND(A890&lt;&gt;"",Schülerdaten!O893&lt;&gt;""),Schülerdaten!O893,"")</f>
        <v/>
      </c>
      <c r="P890" s="148" t="str">
        <f>IF(AND(A890&lt;&gt;"",Schülerdaten!AK893&lt;&gt;""),IF(Schülerdaten!AK893=TRUE,INDEX(codeform,MATCH(Schülerdaten!P893,libform,0)),Schülerdaten!P893),"")</f>
        <v/>
      </c>
      <c r="Q890" s="148" t="str">
        <f>IF(AND(A890&lt;&gt;"",Schülerdaten!AL893&lt;&gt;""),IF(Schülerdaten!AL893=TRUE,INDEX(codespe,MATCH(Schülerdaten!Q893,libspe,0)),Schülerdaten!Q893),"")</f>
        <v/>
      </c>
      <c r="R890" s="148" t="str">
        <f>IF(AND(A890&lt;&gt;"",OR(Schülerdaten!AM893&lt;&gt;"",Schülerdaten!AT893=FALSE)),IF(Schülerdaten!AM893=TRUE,INDEX(codemp1,MATCH(Schülerdaten!R893,libmp1,0)),IF(Schülerdaten!AT893=FALSE,0,Schülerdaten!R893)),"")</f>
        <v/>
      </c>
      <c r="S890" s="148" t="str">
        <f t="shared" si="40"/>
        <v/>
      </c>
      <c r="T890" s="148" t="str">
        <f t="shared" si="41"/>
        <v/>
      </c>
      <c r="U890" s="148" t="str">
        <f>IF(AND(A890&lt;&gt;"",Schülerdaten!S893&lt;&gt;""),Schülerdaten!S893,"")</f>
        <v/>
      </c>
      <c r="V890" s="148" t="str">
        <f>IF(AND(A890&lt;&gt;"",Schülerdaten!T893&lt;&gt;""),Schülerdaten!T893,"")</f>
        <v/>
      </c>
      <c r="W890" s="148" t="str">
        <f>IF(AND(A890&lt;&gt;"",Schülerdaten!U893&lt;&gt;""),Schülerdaten!U893,"")</f>
        <v/>
      </c>
      <c r="X890" s="148" t="str">
        <f>IF(AND(A890&lt;&gt;"",Schülerdaten!V893&lt;&gt;""),Schülerdaten!V893,"")</f>
        <v/>
      </c>
      <c r="Y890" s="148" t="str">
        <f>IF(AND(A890&lt;&gt;"",Schülerdaten!W893&lt;&gt;""),Schülerdaten!W893,"")</f>
        <v/>
      </c>
      <c r="Z890" s="148" t="str">
        <f>IF(AND(A890&lt;&gt;"",Schülerdaten!X893&lt;&gt;""),Schülerdaten!X893,"")</f>
        <v/>
      </c>
    </row>
    <row r="891" spans="1:26" x14ac:dyDescent="0.2">
      <c r="A891" s="146" t="str">
        <f>IF(OR(Schülerdaten!$C894&lt;&gt;""),Schülerdaten!A894,"")</f>
        <v/>
      </c>
      <c r="B891" s="146" t="str">
        <f>IF(A891&lt;&gt;"",Schülerdaten!B894,"")</f>
        <v/>
      </c>
      <c r="C891" s="146" t="str">
        <f>IF(AND(A891&lt;&gt;"",Schülerdaten!F894&lt;&gt;""),IF(INDEX(codeclint,MATCH(Schülerdaten!F894,libclint,0))&lt;&gt;"",INDEX(codeclint,MATCH(Schülerdaten!F894,libclint,0)),""),"")</f>
        <v/>
      </c>
      <c r="D891" s="146" t="str">
        <f t="shared" si="39"/>
        <v/>
      </c>
      <c r="E891" s="146" t="str">
        <f>IF(A891&lt;&gt;"",IF(Schülerdaten!G894&lt;&gt;"",IF(Schülerdaten!AB894&lt;&gt;"",IF(Schülerdaten!G894="LOC.ID",CONCATENATE("LOC.",Schülerdaten!AU$5),Schülerdaten!G894),""),""),"")</f>
        <v/>
      </c>
      <c r="F891" s="146" t="str">
        <f>IF(A891&lt;&gt;"",IF(Schülerdaten!H894&lt;&gt;"",Schülerdaten!H894,""),"")</f>
        <v/>
      </c>
      <c r="G891" s="146" t="str">
        <f>IF(AND(A891&lt;&gt;"",Schülerdaten!AC894&lt;&gt;""),IF(Schülerdaten!AC894=TRUE,INDEX(codesex,MATCH(Schülerdaten!I894,libsex,0)),Schülerdaten!I894),"")</f>
        <v/>
      </c>
      <c r="H891" s="147" t="str">
        <f>IF(A891&lt;&gt;"",IF(Schülerdaten!J894&lt;&gt;"",Schülerdaten!J894,""),"")</f>
        <v/>
      </c>
      <c r="I891" s="148" t="str">
        <f>IF(AND(A891&lt;&gt;"",Schülerdaten!AE894&lt;&gt;""),IF(Schülerdaten!AE894=TRUE,INDEX(codenat,MATCH(Schülerdaten!K894,libnat,0)),Schülerdaten!K894),"")</f>
        <v/>
      </c>
      <c r="J891" s="148" t="str">
        <f>IF(AND(A891&lt;&gt;"",Schülerdaten!AF894&lt;&gt;""),IF(Schülerdaten!AF894=TRUE,INDEX(codelangue,MATCH(Schülerdaten!L894,liblangue,0)),Schülerdaten!L894),"")</f>
        <v/>
      </c>
      <c r="K891" s="148" t="str">
        <f>IF(AND(A891&lt;&gt;"",Schülerdaten!AH894&lt;&gt;""),IF(Schülerdaten!AH894=TRUE,IF(INDEX(codegem,MATCH(Schülerdaten!M894,libgem,0))&lt;8000,INDEX(codegem,MATCH(Schülerdaten!M894,libgem,0)),""),Schülerdaten!M894),"")</f>
        <v/>
      </c>
      <c r="L891" s="148" t="str">
        <f>IF(AND(A891&lt;&gt;"",Schülerdaten!AH894&lt;&gt;""),IF(Schülerdaten!AH894=TRUE,INDEX(codegemhist,MATCH(Schülerdaten!M894,libgem,0)),""),"")</f>
        <v/>
      </c>
      <c r="M891" s="148" t="str">
        <f>IF(AND(A891&lt;&gt;"",Schülerdaten!AH894&lt;&gt;""),IF(Schülerdaten!AH894=TRUE,IF(INDEX(codegem,MATCH(Schülerdaten!M894,libgem,0))&gt;=8000,INDEX(codegem,MATCH(Schülerdaten!M894,libgem,0)),""),Schülerdaten!M894),"")</f>
        <v/>
      </c>
      <c r="N891" s="148" t="str">
        <f>IF(AND(A891&lt;&gt;"",Schülerdaten!AI894&lt;&gt;""),IF(Schülerdaten!AI894=TRUE,INDEX(codeschart,MATCH(Schülerdaten!N894,libschart,0)),Schülerdaten!N894),"")</f>
        <v/>
      </c>
      <c r="O891" s="148" t="str">
        <f>IF(AND(A891&lt;&gt;"",Schülerdaten!O894&lt;&gt;""),Schülerdaten!O894,"")</f>
        <v/>
      </c>
      <c r="P891" s="148" t="str">
        <f>IF(AND(A891&lt;&gt;"",Schülerdaten!AK894&lt;&gt;""),IF(Schülerdaten!AK894=TRUE,INDEX(codeform,MATCH(Schülerdaten!P894,libform,0)),Schülerdaten!P894),"")</f>
        <v/>
      </c>
      <c r="Q891" s="148" t="str">
        <f>IF(AND(A891&lt;&gt;"",Schülerdaten!AL894&lt;&gt;""),IF(Schülerdaten!AL894=TRUE,INDEX(codespe,MATCH(Schülerdaten!Q894,libspe,0)),Schülerdaten!Q894),"")</f>
        <v/>
      </c>
      <c r="R891" s="148" t="str">
        <f>IF(AND(A891&lt;&gt;"",OR(Schülerdaten!AM894&lt;&gt;"",Schülerdaten!AT894=FALSE)),IF(Schülerdaten!AM894=TRUE,INDEX(codemp1,MATCH(Schülerdaten!R894,libmp1,0)),IF(Schülerdaten!AT894=FALSE,0,Schülerdaten!R894)),"")</f>
        <v/>
      </c>
      <c r="S891" s="148" t="str">
        <f t="shared" si="40"/>
        <v/>
      </c>
      <c r="T891" s="148" t="str">
        <f t="shared" si="41"/>
        <v/>
      </c>
      <c r="U891" s="148" t="str">
        <f>IF(AND(A891&lt;&gt;"",Schülerdaten!S894&lt;&gt;""),Schülerdaten!S894,"")</f>
        <v/>
      </c>
      <c r="V891" s="148" t="str">
        <f>IF(AND(A891&lt;&gt;"",Schülerdaten!T894&lt;&gt;""),Schülerdaten!T894,"")</f>
        <v/>
      </c>
      <c r="W891" s="148" t="str">
        <f>IF(AND(A891&lt;&gt;"",Schülerdaten!U894&lt;&gt;""),Schülerdaten!U894,"")</f>
        <v/>
      </c>
      <c r="X891" s="148" t="str">
        <f>IF(AND(A891&lt;&gt;"",Schülerdaten!V894&lt;&gt;""),Schülerdaten!V894,"")</f>
        <v/>
      </c>
      <c r="Y891" s="148" t="str">
        <f>IF(AND(A891&lt;&gt;"",Schülerdaten!W894&lt;&gt;""),Schülerdaten!W894,"")</f>
        <v/>
      </c>
      <c r="Z891" s="148" t="str">
        <f>IF(AND(A891&lt;&gt;"",Schülerdaten!X894&lt;&gt;""),Schülerdaten!X894,"")</f>
        <v/>
      </c>
    </row>
    <row r="892" spans="1:26" x14ac:dyDescent="0.2">
      <c r="A892" s="146" t="str">
        <f>IF(OR(Schülerdaten!$C895&lt;&gt;""),Schülerdaten!A895,"")</f>
        <v/>
      </c>
      <c r="B892" s="146" t="str">
        <f>IF(A892&lt;&gt;"",Schülerdaten!B895,"")</f>
        <v/>
      </c>
      <c r="C892" s="146" t="str">
        <f>IF(AND(A892&lt;&gt;"",Schülerdaten!F895&lt;&gt;""),IF(INDEX(codeclint,MATCH(Schülerdaten!F895,libclint,0))&lt;&gt;"",INDEX(codeclint,MATCH(Schülerdaten!F895,libclint,0)),""),"")</f>
        <v/>
      </c>
      <c r="D892" s="146" t="str">
        <f t="shared" si="39"/>
        <v/>
      </c>
      <c r="E892" s="146" t="str">
        <f>IF(A892&lt;&gt;"",IF(Schülerdaten!G895&lt;&gt;"",IF(Schülerdaten!AB895&lt;&gt;"",IF(Schülerdaten!G895="LOC.ID",CONCATENATE("LOC.",Schülerdaten!AU$5),Schülerdaten!G895),""),""),"")</f>
        <v/>
      </c>
      <c r="F892" s="146" t="str">
        <f>IF(A892&lt;&gt;"",IF(Schülerdaten!H895&lt;&gt;"",Schülerdaten!H895,""),"")</f>
        <v/>
      </c>
      <c r="G892" s="146" t="str">
        <f>IF(AND(A892&lt;&gt;"",Schülerdaten!AC895&lt;&gt;""),IF(Schülerdaten!AC895=TRUE,INDEX(codesex,MATCH(Schülerdaten!I895,libsex,0)),Schülerdaten!I895),"")</f>
        <v/>
      </c>
      <c r="H892" s="147" t="str">
        <f>IF(A892&lt;&gt;"",IF(Schülerdaten!J895&lt;&gt;"",Schülerdaten!J895,""),"")</f>
        <v/>
      </c>
      <c r="I892" s="148" t="str">
        <f>IF(AND(A892&lt;&gt;"",Schülerdaten!AE895&lt;&gt;""),IF(Schülerdaten!AE895=TRUE,INDEX(codenat,MATCH(Schülerdaten!K895,libnat,0)),Schülerdaten!K895),"")</f>
        <v/>
      </c>
      <c r="J892" s="148" t="str">
        <f>IF(AND(A892&lt;&gt;"",Schülerdaten!AF895&lt;&gt;""),IF(Schülerdaten!AF895=TRUE,INDEX(codelangue,MATCH(Schülerdaten!L895,liblangue,0)),Schülerdaten!L895),"")</f>
        <v/>
      </c>
      <c r="K892" s="148" t="str">
        <f>IF(AND(A892&lt;&gt;"",Schülerdaten!AH895&lt;&gt;""),IF(Schülerdaten!AH895=TRUE,IF(INDEX(codegem,MATCH(Schülerdaten!M895,libgem,0))&lt;8000,INDEX(codegem,MATCH(Schülerdaten!M895,libgem,0)),""),Schülerdaten!M895),"")</f>
        <v/>
      </c>
      <c r="L892" s="148" t="str">
        <f>IF(AND(A892&lt;&gt;"",Schülerdaten!AH895&lt;&gt;""),IF(Schülerdaten!AH895=TRUE,INDEX(codegemhist,MATCH(Schülerdaten!M895,libgem,0)),""),"")</f>
        <v/>
      </c>
      <c r="M892" s="148" t="str">
        <f>IF(AND(A892&lt;&gt;"",Schülerdaten!AH895&lt;&gt;""),IF(Schülerdaten!AH895=TRUE,IF(INDEX(codegem,MATCH(Schülerdaten!M895,libgem,0))&gt;=8000,INDEX(codegem,MATCH(Schülerdaten!M895,libgem,0)),""),Schülerdaten!M895),"")</f>
        <v/>
      </c>
      <c r="N892" s="148" t="str">
        <f>IF(AND(A892&lt;&gt;"",Schülerdaten!AI895&lt;&gt;""),IF(Schülerdaten!AI895=TRUE,INDEX(codeschart,MATCH(Schülerdaten!N895,libschart,0)),Schülerdaten!N895),"")</f>
        <v/>
      </c>
      <c r="O892" s="148" t="str">
        <f>IF(AND(A892&lt;&gt;"",Schülerdaten!O895&lt;&gt;""),Schülerdaten!O895,"")</f>
        <v/>
      </c>
      <c r="P892" s="148" t="str">
        <f>IF(AND(A892&lt;&gt;"",Schülerdaten!AK895&lt;&gt;""),IF(Schülerdaten!AK895=TRUE,INDEX(codeform,MATCH(Schülerdaten!P895,libform,0)),Schülerdaten!P895),"")</f>
        <v/>
      </c>
      <c r="Q892" s="148" t="str">
        <f>IF(AND(A892&lt;&gt;"",Schülerdaten!AL895&lt;&gt;""),IF(Schülerdaten!AL895=TRUE,INDEX(codespe,MATCH(Schülerdaten!Q895,libspe,0)),Schülerdaten!Q895),"")</f>
        <v/>
      </c>
      <c r="R892" s="148" t="str">
        <f>IF(AND(A892&lt;&gt;"",OR(Schülerdaten!AM895&lt;&gt;"",Schülerdaten!AT895=FALSE)),IF(Schülerdaten!AM895=TRUE,INDEX(codemp1,MATCH(Schülerdaten!R895,libmp1,0)),IF(Schülerdaten!AT895=FALSE,0,Schülerdaten!R895)),"")</f>
        <v/>
      </c>
      <c r="S892" s="148" t="str">
        <f t="shared" si="40"/>
        <v/>
      </c>
      <c r="T892" s="148" t="str">
        <f t="shared" si="41"/>
        <v/>
      </c>
      <c r="U892" s="148" t="str">
        <f>IF(AND(A892&lt;&gt;"",Schülerdaten!S895&lt;&gt;""),Schülerdaten!S895,"")</f>
        <v/>
      </c>
      <c r="V892" s="148" t="str">
        <f>IF(AND(A892&lt;&gt;"",Schülerdaten!T895&lt;&gt;""),Schülerdaten!T895,"")</f>
        <v/>
      </c>
      <c r="W892" s="148" t="str">
        <f>IF(AND(A892&lt;&gt;"",Schülerdaten!U895&lt;&gt;""),Schülerdaten!U895,"")</f>
        <v/>
      </c>
      <c r="X892" s="148" t="str">
        <f>IF(AND(A892&lt;&gt;"",Schülerdaten!V895&lt;&gt;""),Schülerdaten!V895,"")</f>
        <v/>
      </c>
      <c r="Y892" s="148" t="str">
        <f>IF(AND(A892&lt;&gt;"",Schülerdaten!W895&lt;&gt;""),Schülerdaten!W895,"")</f>
        <v/>
      </c>
      <c r="Z892" s="148" t="str">
        <f>IF(AND(A892&lt;&gt;"",Schülerdaten!X895&lt;&gt;""),Schülerdaten!X895,"")</f>
        <v/>
      </c>
    </row>
    <row r="893" spans="1:26" x14ac:dyDescent="0.2">
      <c r="A893" s="146" t="str">
        <f>IF(OR(Schülerdaten!$C896&lt;&gt;""),Schülerdaten!A896,"")</f>
        <v/>
      </c>
      <c r="B893" s="146" t="str">
        <f>IF(A893&lt;&gt;"",Schülerdaten!B896,"")</f>
        <v/>
      </c>
      <c r="C893" s="146" t="str">
        <f>IF(AND(A893&lt;&gt;"",Schülerdaten!F896&lt;&gt;""),IF(INDEX(codeclint,MATCH(Schülerdaten!F896,libclint,0))&lt;&gt;"",INDEX(codeclint,MATCH(Schülerdaten!F896,libclint,0)),""),"")</f>
        <v/>
      </c>
      <c r="D893" s="146" t="str">
        <f t="shared" si="39"/>
        <v/>
      </c>
      <c r="E893" s="146" t="str">
        <f>IF(A893&lt;&gt;"",IF(Schülerdaten!G896&lt;&gt;"",IF(Schülerdaten!AB896&lt;&gt;"",IF(Schülerdaten!G896="LOC.ID",CONCATENATE("LOC.",Schülerdaten!AU$5),Schülerdaten!G896),""),""),"")</f>
        <v/>
      </c>
      <c r="F893" s="146" t="str">
        <f>IF(A893&lt;&gt;"",IF(Schülerdaten!H896&lt;&gt;"",Schülerdaten!H896,""),"")</f>
        <v/>
      </c>
      <c r="G893" s="146" t="str">
        <f>IF(AND(A893&lt;&gt;"",Schülerdaten!AC896&lt;&gt;""),IF(Schülerdaten!AC896=TRUE,INDEX(codesex,MATCH(Schülerdaten!I896,libsex,0)),Schülerdaten!I896),"")</f>
        <v/>
      </c>
      <c r="H893" s="147" t="str">
        <f>IF(A893&lt;&gt;"",IF(Schülerdaten!J896&lt;&gt;"",Schülerdaten!J896,""),"")</f>
        <v/>
      </c>
      <c r="I893" s="148" t="str">
        <f>IF(AND(A893&lt;&gt;"",Schülerdaten!AE896&lt;&gt;""),IF(Schülerdaten!AE896=TRUE,INDEX(codenat,MATCH(Schülerdaten!K896,libnat,0)),Schülerdaten!K896),"")</f>
        <v/>
      </c>
      <c r="J893" s="148" t="str">
        <f>IF(AND(A893&lt;&gt;"",Schülerdaten!AF896&lt;&gt;""),IF(Schülerdaten!AF896=TRUE,INDEX(codelangue,MATCH(Schülerdaten!L896,liblangue,0)),Schülerdaten!L896),"")</f>
        <v/>
      </c>
      <c r="K893" s="148" t="str">
        <f>IF(AND(A893&lt;&gt;"",Schülerdaten!AH896&lt;&gt;""),IF(Schülerdaten!AH896=TRUE,IF(INDEX(codegem,MATCH(Schülerdaten!M896,libgem,0))&lt;8000,INDEX(codegem,MATCH(Schülerdaten!M896,libgem,0)),""),Schülerdaten!M896),"")</f>
        <v/>
      </c>
      <c r="L893" s="148" t="str">
        <f>IF(AND(A893&lt;&gt;"",Schülerdaten!AH896&lt;&gt;""),IF(Schülerdaten!AH896=TRUE,INDEX(codegemhist,MATCH(Schülerdaten!M896,libgem,0)),""),"")</f>
        <v/>
      </c>
      <c r="M893" s="148" t="str">
        <f>IF(AND(A893&lt;&gt;"",Schülerdaten!AH896&lt;&gt;""),IF(Schülerdaten!AH896=TRUE,IF(INDEX(codegem,MATCH(Schülerdaten!M896,libgem,0))&gt;=8000,INDEX(codegem,MATCH(Schülerdaten!M896,libgem,0)),""),Schülerdaten!M896),"")</f>
        <v/>
      </c>
      <c r="N893" s="148" t="str">
        <f>IF(AND(A893&lt;&gt;"",Schülerdaten!AI896&lt;&gt;""),IF(Schülerdaten!AI896=TRUE,INDEX(codeschart,MATCH(Schülerdaten!N896,libschart,0)),Schülerdaten!N896),"")</f>
        <v/>
      </c>
      <c r="O893" s="148" t="str">
        <f>IF(AND(A893&lt;&gt;"",Schülerdaten!O896&lt;&gt;""),Schülerdaten!O896,"")</f>
        <v/>
      </c>
      <c r="P893" s="148" t="str">
        <f>IF(AND(A893&lt;&gt;"",Schülerdaten!AK896&lt;&gt;""),IF(Schülerdaten!AK896=TRUE,INDEX(codeform,MATCH(Schülerdaten!P896,libform,0)),Schülerdaten!P896),"")</f>
        <v/>
      </c>
      <c r="Q893" s="148" t="str">
        <f>IF(AND(A893&lt;&gt;"",Schülerdaten!AL896&lt;&gt;""),IF(Schülerdaten!AL896=TRUE,INDEX(codespe,MATCH(Schülerdaten!Q896,libspe,0)),Schülerdaten!Q896),"")</f>
        <v/>
      </c>
      <c r="R893" s="148" t="str">
        <f>IF(AND(A893&lt;&gt;"",OR(Schülerdaten!AM896&lt;&gt;"",Schülerdaten!AT896=FALSE)),IF(Schülerdaten!AM896=TRUE,INDEX(codemp1,MATCH(Schülerdaten!R896,libmp1,0)),IF(Schülerdaten!AT896=FALSE,0,Schülerdaten!R896)),"")</f>
        <v/>
      </c>
      <c r="S893" s="148" t="str">
        <f t="shared" si="40"/>
        <v/>
      </c>
      <c r="T893" s="148" t="str">
        <f t="shared" si="41"/>
        <v/>
      </c>
      <c r="U893" s="148" t="str">
        <f>IF(AND(A893&lt;&gt;"",Schülerdaten!S896&lt;&gt;""),Schülerdaten!S896,"")</f>
        <v/>
      </c>
      <c r="V893" s="148" t="str">
        <f>IF(AND(A893&lt;&gt;"",Schülerdaten!T896&lt;&gt;""),Schülerdaten!T896,"")</f>
        <v/>
      </c>
      <c r="W893" s="148" t="str">
        <f>IF(AND(A893&lt;&gt;"",Schülerdaten!U896&lt;&gt;""),Schülerdaten!U896,"")</f>
        <v/>
      </c>
      <c r="X893" s="148" t="str">
        <f>IF(AND(A893&lt;&gt;"",Schülerdaten!V896&lt;&gt;""),Schülerdaten!V896,"")</f>
        <v/>
      </c>
      <c r="Y893" s="148" t="str">
        <f>IF(AND(A893&lt;&gt;"",Schülerdaten!W896&lt;&gt;""),Schülerdaten!W896,"")</f>
        <v/>
      </c>
      <c r="Z893" s="148" t="str">
        <f>IF(AND(A893&lt;&gt;"",Schülerdaten!X896&lt;&gt;""),Schülerdaten!X896,"")</f>
        <v/>
      </c>
    </row>
    <row r="894" spans="1:26" x14ac:dyDescent="0.2">
      <c r="A894" s="146" t="str">
        <f>IF(OR(Schülerdaten!$C897&lt;&gt;""),Schülerdaten!A897,"")</f>
        <v/>
      </c>
      <c r="B894" s="146" t="str">
        <f>IF(A894&lt;&gt;"",Schülerdaten!B897,"")</f>
        <v/>
      </c>
      <c r="C894" s="146" t="str">
        <f>IF(AND(A894&lt;&gt;"",Schülerdaten!F897&lt;&gt;""),IF(INDEX(codeclint,MATCH(Schülerdaten!F897,libclint,0))&lt;&gt;"",INDEX(codeclint,MATCH(Schülerdaten!F897,libclint,0)),""),"")</f>
        <v/>
      </c>
      <c r="D894" s="146" t="str">
        <f t="shared" si="39"/>
        <v/>
      </c>
      <c r="E894" s="146" t="str">
        <f>IF(A894&lt;&gt;"",IF(Schülerdaten!G897&lt;&gt;"",IF(Schülerdaten!AB897&lt;&gt;"",IF(Schülerdaten!G897="LOC.ID",CONCATENATE("LOC.",Schülerdaten!AU$5),Schülerdaten!G897),""),""),"")</f>
        <v/>
      </c>
      <c r="F894" s="146" t="str">
        <f>IF(A894&lt;&gt;"",IF(Schülerdaten!H897&lt;&gt;"",Schülerdaten!H897,""),"")</f>
        <v/>
      </c>
      <c r="G894" s="146" t="str">
        <f>IF(AND(A894&lt;&gt;"",Schülerdaten!AC897&lt;&gt;""),IF(Schülerdaten!AC897=TRUE,INDEX(codesex,MATCH(Schülerdaten!I897,libsex,0)),Schülerdaten!I897),"")</f>
        <v/>
      </c>
      <c r="H894" s="147" t="str">
        <f>IF(A894&lt;&gt;"",IF(Schülerdaten!J897&lt;&gt;"",Schülerdaten!J897,""),"")</f>
        <v/>
      </c>
      <c r="I894" s="148" t="str">
        <f>IF(AND(A894&lt;&gt;"",Schülerdaten!AE897&lt;&gt;""),IF(Schülerdaten!AE897=TRUE,INDEX(codenat,MATCH(Schülerdaten!K897,libnat,0)),Schülerdaten!K897),"")</f>
        <v/>
      </c>
      <c r="J894" s="148" t="str">
        <f>IF(AND(A894&lt;&gt;"",Schülerdaten!AF897&lt;&gt;""),IF(Schülerdaten!AF897=TRUE,INDEX(codelangue,MATCH(Schülerdaten!L897,liblangue,0)),Schülerdaten!L897),"")</f>
        <v/>
      </c>
      <c r="K894" s="148" t="str">
        <f>IF(AND(A894&lt;&gt;"",Schülerdaten!AH897&lt;&gt;""),IF(Schülerdaten!AH897=TRUE,IF(INDEX(codegem,MATCH(Schülerdaten!M897,libgem,0))&lt;8000,INDEX(codegem,MATCH(Schülerdaten!M897,libgem,0)),""),Schülerdaten!M897),"")</f>
        <v/>
      </c>
      <c r="L894" s="148" t="str">
        <f>IF(AND(A894&lt;&gt;"",Schülerdaten!AH897&lt;&gt;""),IF(Schülerdaten!AH897=TRUE,INDEX(codegemhist,MATCH(Schülerdaten!M897,libgem,0)),""),"")</f>
        <v/>
      </c>
      <c r="M894" s="148" t="str">
        <f>IF(AND(A894&lt;&gt;"",Schülerdaten!AH897&lt;&gt;""),IF(Schülerdaten!AH897=TRUE,IF(INDEX(codegem,MATCH(Schülerdaten!M897,libgem,0))&gt;=8000,INDEX(codegem,MATCH(Schülerdaten!M897,libgem,0)),""),Schülerdaten!M897),"")</f>
        <v/>
      </c>
      <c r="N894" s="148" t="str">
        <f>IF(AND(A894&lt;&gt;"",Schülerdaten!AI897&lt;&gt;""),IF(Schülerdaten!AI897=TRUE,INDEX(codeschart,MATCH(Schülerdaten!N897,libschart,0)),Schülerdaten!N897),"")</f>
        <v/>
      </c>
      <c r="O894" s="148" t="str">
        <f>IF(AND(A894&lt;&gt;"",Schülerdaten!O897&lt;&gt;""),Schülerdaten!O897,"")</f>
        <v/>
      </c>
      <c r="P894" s="148" t="str">
        <f>IF(AND(A894&lt;&gt;"",Schülerdaten!AK897&lt;&gt;""),IF(Schülerdaten!AK897=TRUE,INDEX(codeform,MATCH(Schülerdaten!P897,libform,0)),Schülerdaten!P897),"")</f>
        <v/>
      </c>
      <c r="Q894" s="148" t="str">
        <f>IF(AND(A894&lt;&gt;"",Schülerdaten!AL897&lt;&gt;""),IF(Schülerdaten!AL897=TRUE,INDEX(codespe,MATCH(Schülerdaten!Q897,libspe,0)),Schülerdaten!Q897),"")</f>
        <v/>
      </c>
      <c r="R894" s="148" t="str">
        <f>IF(AND(A894&lt;&gt;"",OR(Schülerdaten!AM897&lt;&gt;"",Schülerdaten!AT897=FALSE)),IF(Schülerdaten!AM897=TRUE,INDEX(codemp1,MATCH(Schülerdaten!R897,libmp1,0)),IF(Schülerdaten!AT897=FALSE,0,Schülerdaten!R897)),"")</f>
        <v/>
      </c>
      <c r="S894" s="148" t="str">
        <f t="shared" si="40"/>
        <v/>
      </c>
      <c r="T894" s="148" t="str">
        <f t="shared" si="41"/>
        <v/>
      </c>
      <c r="U894" s="148" t="str">
        <f>IF(AND(A894&lt;&gt;"",Schülerdaten!S897&lt;&gt;""),Schülerdaten!S897,"")</f>
        <v/>
      </c>
      <c r="V894" s="148" t="str">
        <f>IF(AND(A894&lt;&gt;"",Schülerdaten!T897&lt;&gt;""),Schülerdaten!T897,"")</f>
        <v/>
      </c>
      <c r="W894" s="148" t="str">
        <f>IF(AND(A894&lt;&gt;"",Schülerdaten!U897&lt;&gt;""),Schülerdaten!U897,"")</f>
        <v/>
      </c>
      <c r="X894" s="148" t="str">
        <f>IF(AND(A894&lt;&gt;"",Schülerdaten!V897&lt;&gt;""),Schülerdaten!V897,"")</f>
        <v/>
      </c>
      <c r="Y894" s="148" t="str">
        <f>IF(AND(A894&lt;&gt;"",Schülerdaten!W897&lt;&gt;""),Schülerdaten!W897,"")</f>
        <v/>
      </c>
      <c r="Z894" s="148" t="str">
        <f>IF(AND(A894&lt;&gt;"",Schülerdaten!X897&lt;&gt;""),Schülerdaten!X897,"")</f>
        <v/>
      </c>
    </row>
    <row r="895" spans="1:26" x14ac:dyDescent="0.2">
      <c r="A895" s="146" t="str">
        <f>IF(OR(Schülerdaten!$C898&lt;&gt;""),Schülerdaten!A898,"")</f>
        <v/>
      </c>
      <c r="B895" s="146" t="str">
        <f>IF(A895&lt;&gt;"",Schülerdaten!B898,"")</f>
        <v/>
      </c>
      <c r="C895" s="146" t="str">
        <f>IF(AND(A895&lt;&gt;"",Schülerdaten!F898&lt;&gt;""),IF(INDEX(codeclint,MATCH(Schülerdaten!F898,libclint,0))&lt;&gt;"",INDEX(codeclint,MATCH(Schülerdaten!F898,libclint,0)),""),"")</f>
        <v/>
      </c>
      <c r="D895" s="146" t="str">
        <f t="shared" si="39"/>
        <v/>
      </c>
      <c r="E895" s="146" t="str">
        <f>IF(A895&lt;&gt;"",IF(Schülerdaten!G898&lt;&gt;"",IF(Schülerdaten!AB898&lt;&gt;"",IF(Schülerdaten!G898="LOC.ID",CONCATENATE("LOC.",Schülerdaten!AU$5),Schülerdaten!G898),""),""),"")</f>
        <v/>
      </c>
      <c r="F895" s="146" t="str">
        <f>IF(A895&lt;&gt;"",IF(Schülerdaten!H898&lt;&gt;"",Schülerdaten!H898,""),"")</f>
        <v/>
      </c>
      <c r="G895" s="146" t="str">
        <f>IF(AND(A895&lt;&gt;"",Schülerdaten!AC898&lt;&gt;""),IF(Schülerdaten!AC898=TRUE,INDEX(codesex,MATCH(Schülerdaten!I898,libsex,0)),Schülerdaten!I898),"")</f>
        <v/>
      </c>
      <c r="H895" s="147" t="str">
        <f>IF(A895&lt;&gt;"",IF(Schülerdaten!J898&lt;&gt;"",Schülerdaten!J898,""),"")</f>
        <v/>
      </c>
      <c r="I895" s="148" t="str">
        <f>IF(AND(A895&lt;&gt;"",Schülerdaten!AE898&lt;&gt;""),IF(Schülerdaten!AE898=TRUE,INDEX(codenat,MATCH(Schülerdaten!K898,libnat,0)),Schülerdaten!K898),"")</f>
        <v/>
      </c>
      <c r="J895" s="148" t="str">
        <f>IF(AND(A895&lt;&gt;"",Schülerdaten!AF898&lt;&gt;""),IF(Schülerdaten!AF898=TRUE,INDEX(codelangue,MATCH(Schülerdaten!L898,liblangue,0)),Schülerdaten!L898),"")</f>
        <v/>
      </c>
      <c r="K895" s="148" t="str">
        <f>IF(AND(A895&lt;&gt;"",Schülerdaten!AH898&lt;&gt;""),IF(Schülerdaten!AH898=TRUE,IF(INDEX(codegem,MATCH(Schülerdaten!M898,libgem,0))&lt;8000,INDEX(codegem,MATCH(Schülerdaten!M898,libgem,0)),""),Schülerdaten!M898),"")</f>
        <v/>
      </c>
      <c r="L895" s="148" t="str">
        <f>IF(AND(A895&lt;&gt;"",Schülerdaten!AH898&lt;&gt;""),IF(Schülerdaten!AH898=TRUE,INDEX(codegemhist,MATCH(Schülerdaten!M898,libgem,0)),""),"")</f>
        <v/>
      </c>
      <c r="M895" s="148" t="str">
        <f>IF(AND(A895&lt;&gt;"",Schülerdaten!AH898&lt;&gt;""),IF(Schülerdaten!AH898=TRUE,IF(INDEX(codegem,MATCH(Schülerdaten!M898,libgem,0))&gt;=8000,INDEX(codegem,MATCH(Schülerdaten!M898,libgem,0)),""),Schülerdaten!M898),"")</f>
        <v/>
      </c>
      <c r="N895" s="148" t="str">
        <f>IF(AND(A895&lt;&gt;"",Schülerdaten!AI898&lt;&gt;""),IF(Schülerdaten!AI898=TRUE,INDEX(codeschart,MATCH(Schülerdaten!N898,libschart,0)),Schülerdaten!N898),"")</f>
        <v/>
      </c>
      <c r="O895" s="148" t="str">
        <f>IF(AND(A895&lt;&gt;"",Schülerdaten!O898&lt;&gt;""),Schülerdaten!O898,"")</f>
        <v/>
      </c>
      <c r="P895" s="148" t="str">
        <f>IF(AND(A895&lt;&gt;"",Schülerdaten!AK898&lt;&gt;""),IF(Schülerdaten!AK898=TRUE,INDEX(codeform,MATCH(Schülerdaten!P898,libform,0)),Schülerdaten!P898),"")</f>
        <v/>
      </c>
      <c r="Q895" s="148" t="str">
        <f>IF(AND(A895&lt;&gt;"",Schülerdaten!AL898&lt;&gt;""),IF(Schülerdaten!AL898=TRUE,INDEX(codespe,MATCH(Schülerdaten!Q898,libspe,0)),Schülerdaten!Q898),"")</f>
        <v/>
      </c>
      <c r="R895" s="148" t="str">
        <f>IF(AND(A895&lt;&gt;"",OR(Schülerdaten!AM898&lt;&gt;"",Schülerdaten!AT898=FALSE)),IF(Schülerdaten!AM898=TRUE,INDEX(codemp1,MATCH(Schülerdaten!R898,libmp1,0)),IF(Schülerdaten!AT898=FALSE,0,Schülerdaten!R898)),"")</f>
        <v/>
      </c>
      <c r="S895" s="148" t="str">
        <f t="shared" si="40"/>
        <v/>
      </c>
      <c r="T895" s="148" t="str">
        <f t="shared" si="41"/>
        <v/>
      </c>
      <c r="U895" s="148" t="str">
        <f>IF(AND(A895&lt;&gt;"",Schülerdaten!S898&lt;&gt;""),Schülerdaten!S898,"")</f>
        <v/>
      </c>
      <c r="V895" s="148" t="str">
        <f>IF(AND(A895&lt;&gt;"",Schülerdaten!T898&lt;&gt;""),Schülerdaten!T898,"")</f>
        <v/>
      </c>
      <c r="W895" s="148" t="str">
        <f>IF(AND(A895&lt;&gt;"",Schülerdaten!U898&lt;&gt;""),Schülerdaten!U898,"")</f>
        <v/>
      </c>
      <c r="X895" s="148" t="str">
        <f>IF(AND(A895&lt;&gt;"",Schülerdaten!V898&lt;&gt;""),Schülerdaten!V898,"")</f>
        <v/>
      </c>
      <c r="Y895" s="148" t="str">
        <f>IF(AND(A895&lt;&gt;"",Schülerdaten!W898&lt;&gt;""),Schülerdaten!W898,"")</f>
        <v/>
      </c>
      <c r="Z895" s="148" t="str">
        <f>IF(AND(A895&lt;&gt;"",Schülerdaten!X898&lt;&gt;""),Schülerdaten!X898,"")</f>
        <v/>
      </c>
    </row>
    <row r="896" spans="1:26" x14ac:dyDescent="0.2">
      <c r="A896" s="146" t="str">
        <f>IF(OR(Schülerdaten!$C899&lt;&gt;""),Schülerdaten!A899,"")</f>
        <v/>
      </c>
      <c r="B896" s="146" t="str">
        <f>IF(A896&lt;&gt;"",Schülerdaten!B899,"")</f>
        <v/>
      </c>
      <c r="C896" s="146" t="str">
        <f>IF(AND(A896&lt;&gt;"",Schülerdaten!F899&lt;&gt;""),IF(INDEX(codeclint,MATCH(Schülerdaten!F899,libclint,0))&lt;&gt;"",INDEX(codeclint,MATCH(Schülerdaten!F899,libclint,0)),""),"")</f>
        <v/>
      </c>
      <c r="D896" s="146" t="str">
        <f t="shared" si="39"/>
        <v/>
      </c>
      <c r="E896" s="146" t="str">
        <f>IF(A896&lt;&gt;"",IF(Schülerdaten!G899&lt;&gt;"",IF(Schülerdaten!AB899&lt;&gt;"",IF(Schülerdaten!G899="LOC.ID",CONCATENATE("LOC.",Schülerdaten!AU$5),Schülerdaten!G899),""),""),"")</f>
        <v/>
      </c>
      <c r="F896" s="146" t="str">
        <f>IF(A896&lt;&gt;"",IF(Schülerdaten!H899&lt;&gt;"",Schülerdaten!H899,""),"")</f>
        <v/>
      </c>
      <c r="G896" s="146" t="str">
        <f>IF(AND(A896&lt;&gt;"",Schülerdaten!AC899&lt;&gt;""),IF(Schülerdaten!AC899=TRUE,INDEX(codesex,MATCH(Schülerdaten!I899,libsex,0)),Schülerdaten!I899),"")</f>
        <v/>
      </c>
      <c r="H896" s="147" t="str">
        <f>IF(A896&lt;&gt;"",IF(Schülerdaten!J899&lt;&gt;"",Schülerdaten!J899,""),"")</f>
        <v/>
      </c>
      <c r="I896" s="148" t="str">
        <f>IF(AND(A896&lt;&gt;"",Schülerdaten!AE899&lt;&gt;""),IF(Schülerdaten!AE899=TRUE,INDEX(codenat,MATCH(Schülerdaten!K899,libnat,0)),Schülerdaten!K899),"")</f>
        <v/>
      </c>
      <c r="J896" s="148" t="str">
        <f>IF(AND(A896&lt;&gt;"",Schülerdaten!AF899&lt;&gt;""),IF(Schülerdaten!AF899=TRUE,INDEX(codelangue,MATCH(Schülerdaten!L899,liblangue,0)),Schülerdaten!L899),"")</f>
        <v/>
      </c>
      <c r="K896" s="148" t="str">
        <f>IF(AND(A896&lt;&gt;"",Schülerdaten!AH899&lt;&gt;""),IF(Schülerdaten!AH899=TRUE,IF(INDEX(codegem,MATCH(Schülerdaten!M899,libgem,0))&lt;8000,INDEX(codegem,MATCH(Schülerdaten!M899,libgem,0)),""),Schülerdaten!M899),"")</f>
        <v/>
      </c>
      <c r="L896" s="148" t="str">
        <f>IF(AND(A896&lt;&gt;"",Schülerdaten!AH899&lt;&gt;""),IF(Schülerdaten!AH899=TRUE,INDEX(codegemhist,MATCH(Schülerdaten!M899,libgem,0)),""),"")</f>
        <v/>
      </c>
      <c r="M896" s="148" t="str">
        <f>IF(AND(A896&lt;&gt;"",Schülerdaten!AH899&lt;&gt;""),IF(Schülerdaten!AH899=TRUE,IF(INDEX(codegem,MATCH(Schülerdaten!M899,libgem,0))&gt;=8000,INDEX(codegem,MATCH(Schülerdaten!M899,libgem,0)),""),Schülerdaten!M899),"")</f>
        <v/>
      </c>
      <c r="N896" s="148" t="str">
        <f>IF(AND(A896&lt;&gt;"",Schülerdaten!AI899&lt;&gt;""),IF(Schülerdaten!AI899=TRUE,INDEX(codeschart,MATCH(Schülerdaten!N899,libschart,0)),Schülerdaten!N899),"")</f>
        <v/>
      </c>
      <c r="O896" s="148" t="str">
        <f>IF(AND(A896&lt;&gt;"",Schülerdaten!O899&lt;&gt;""),Schülerdaten!O899,"")</f>
        <v/>
      </c>
      <c r="P896" s="148" t="str">
        <f>IF(AND(A896&lt;&gt;"",Schülerdaten!AK899&lt;&gt;""),IF(Schülerdaten!AK899=TRUE,INDEX(codeform,MATCH(Schülerdaten!P899,libform,0)),Schülerdaten!P899),"")</f>
        <v/>
      </c>
      <c r="Q896" s="148" t="str">
        <f>IF(AND(A896&lt;&gt;"",Schülerdaten!AL899&lt;&gt;""),IF(Schülerdaten!AL899=TRUE,INDEX(codespe,MATCH(Schülerdaten!Q899,libspe,0)),Schülerdaten!Q899),"")</f>
        <v/>
      </c>
      <c r="R896" s="148" t="str">
        <f>IF(AND(A896&lt;&gt;"",OR(Schülerdaten!AM899&lt;&gt;"",Schülerdaten!AT899=FALSE)),IF(Schülerdaten!AM899=TRUE,INDEX(codemp1,MATCH(Schülerdaten!R899,libmp1,0)),IF(Schülerdaten!AT899=FALSE,0,Schülerdaten!R899)),"")</f>
        <v/>
      </c>
      <c r="S896" s="148" t="str">
        <f t="shared" si="40"/>
        <v/>
      </c>
      <c r="T896" s="148" t="str">
        <f t="shared" si="41"/>
        <v/>
      </c>
      <c r="U896" s="148" t="str">
        <f>IF(AND(A896&lt;&gt;"",Schülerdaten!S899&lt;&gt;""),Schülerdaten!S899,"")</f>
        <v/>
      </c>
      <c r="V896" s="148" t="str">
        <f>IF(AND(A896&lt;&gt;"",Schülerdaten!T899&lt;&gt;""),Schülerdaten!T899,"")</f>
        <v/>
      </c>
      <c r="W896" s="148" t="str">
        <f>IF(AND(A896&lt;&gt;"",Schülerdaten!U899&lt;&gt;""),Schülerdaten!U899,"")</f>
        <v/>
      </c>
      <c r="X896" s="148" t="str">
        <f>IF(AND(A896&lt;&gt;"",Schülerdaten!V899&lt;&gt;""),Schülerdaten!V899,"")</f>
        <v/>
      </c>
      <c r="Y896" s="148" t="str">
        <f>IF(AND(A896&lt;&gt;"",Schülerdaten!W899&lt;&gt;""),Schülerdaten!W899,"")</f>
        <v/>
      </c>
      <c r="Z896" s="148" t="str">
        <f>IF(AND(A896&lt;&gt;"",Schülerdaten!X899&lt;&gt;""),Schülerdaten!X899,"")</f>
        <v/>
      </c>
    </row>
    <row r="897" spans="1:26" x14ac:dyDescent="0.2">
      <c r="A897" s="146" t="str">
        <f>IF(OR(Schülerdaten!$C900&lt;&gt;""),Schülerdaten!A900,"")</f>
        <v/>
      </c>
      <c r="B897" s="146" t="str">
        <f>IF(A897&lt;&gt;"",Schülerdaten!B900,"")</f>
        <v/>
      </c>
      <c r="C897" s="146" t="str">
        <f>IF(AND(A897&lt;&gt;"",Schülerdaten!F900&lt;&gt;""),IF(INDEX(codeclint,MATCH(Schülerdaten!F900,libclint,0))&lt;&gt;"",INDEX(codeclint,MATCH(Schülerdaten!F900,libclint,0)),""),"")</f>
        <v/>
      </c>
      <c r="D897" s="146" t="str">
        <f t="shared" si="39"/>
        <v/>
      </c>
      <c r="E897" s="146" t="str">
        <f>IF(A897&lt;&gt;"",IF(Schülerdaten!G900&lt;&gt;"",IF(Schülerdaten!AB900&lt;&gt;"",IF(Schülerdaten!G900="LOC.ID",CONCATENATE("LOC.",Schülerdaten!AU$5),Schülerdaten!G900),""),""),"")</f>
        <v/>
      </c>
      <c r="F897" s="146" t="str">
        <f>IF(A897&lt;&gt;"",IF(Schülerdaten!H900&lt;&gt;"",Schülerdaten!H900,""),"")</f>
        <v/>
      </c>
      <c r="G897" s="146" t="str">
        <f>IF(AND(A897&lt;&gt;"",Schülerdaten!AC900&lt;&gt;""),IF(Schülerdaten!AC900=TRUE,INDEX(codesex,MATCH(Schülerdaten!I900,libsex,0)),Schülerdaten!I900),"")</f>
        <v/>
      </c>
      <c r="H897" s="147" t="str">
        <f>IF(A897&lt;&gt;"",IF(Schülerdaten!J900&lt;&gt;"",Schülerdaten!J900,""),"")</f>
        <v/>
      </c>
      <c r="I897" s="148" t="str">
        <f>IF(AND(A897&lt;&gt;"",Schülerdaten!AE900&lt;&gt;""),IF(Schülerdaten!AE900=TRUE,INDEX(codenat,MATCH(Schülerdaten!K900,libnat,0)),Schülerdaten!K900),"")</f>
        <v/>
      </c>
      <c r="J897" s="148" t="str">
        <f>IF(AND(A897&lt;&gt;"",Schülerdaten!AF900&lt;&gt;""),IF(Schülerdaten!AF900=TRUE,INDEX(codelangue,MATCH(Schülerdaten!L900,liblangue,0)),Schülerdaten!L900),"")</f>
        <v/>
      </c>
      <c r="K897" s="148" t="str">
        <f>IF(AND(A897&lt;&gt;"",Schülerdaten!AH900&lt;&gt;""),IF(Schülerdaten!AH900=TRUE,IF(INDEX(codegem,MATCH(Schülerdaten!M900,libgem,0))&lt;8000,INDEX(codegem,MATCH(Schülerdaten!M900,libgem,0)),""),Schülerdaten!M900),"")</f>
        <v/>
      </c>
      <c r="L897" s="148" t="str">
        <f>IF(AND(A897&lt;&gt;"",Schülerdaten!AH900&lt;&gt;""),IF(Schülerdaten!AH900=TRUE,INDEX(codegemhist,MATCH(Schülerdaten!M900,libgem,0)),""),"")</f>
        <v/>
      </c>
      <c r="M897" s="148" t="str">
        <f>IF(AND(A897&lt;&gt;"",Schülerdaten!AH900&lt;&gt;""),IF(Schülerdaten!AH900=TRUE,IF(INDEX(codegem,MATCH(Schülerdaten!M900,libgem,0))&gt;=8000,INDEX(codegem,MATCH(Schülerdaten!M900,libgem,0)),""),Schülerdaten!M900),"")</f>
        <v/>
      </c>
      <c r="N897" s="148" t="str">
        <f>IF(AND(A897&lt;&gt;"",Schülerdaten!AI900&lt;&gt;""),IF(Schülerdaten!AI900=TRUE,INDEX(codeschart,MATCH(Schülerdaten!N900,libschart,0)),Schülerdaten!N900),"")</f>
        <v/>
      </c>
      <c r="O897" s="148" t="str">
        <f>IF(AND(A897&lt;&gt;"",Schülerdaten!O900&lt;&gt;""),Schülerdaten!O900,"")</f>
        <v/>
      </c>
      <c r="P897" s="148" t="str">
        <f>IF(AND(A897&lt;&gt;"",Schülerdaten!AK900&lt;&gt;""),IF(Schülerdaten!AK900=TRUE,INDEX(codeform,MATCH(Schülerdaten!P900,libform,0)),Schülerdaten!P900),"")</f>
        <v/>
      </c>
      <c r="Q897" s="148" t="str">
        <f>IF(AND(A897&lt;&gt;"",Schülerdaten!AL900&lt;&gt;""),IF(Schülerdaten!AL900=TRUE,INDEX(codespe,MATCH(Schülerdaten!Q900,libspe,0)),Schülerdaten!Q900),"")</f>
        <v/>
      </c>
      <c r="R897" s="148" t="str">
        <f>IF(AND(A897&lt;&gt;"",OR(Schülerdaten!AM900&lt;&gt;"",Schülerdaten!AT900=FALSE)),IF(Schülerdaten!AM900=TRUE,INDEX(codemp1,MATCH(Schülerdaten!R900,libmp1,0)),IF(Schülerdaten!AT900=FALSE,0,Schülerdaten!R900)),"")</f>
        <v/>
      </c>
      <c r="S897" s="148" t="str">
        <f t="shared" si="40"/>
        <v/>
      </c>
      <c r="T897" s="148" t="str">
        <f t="shared" si="41"/>
        <v/>
      </c>
      <c r="U897" s="148" t="str">
        <f>IF(AND(A897&lt;&gt;"",Schülerdaten!S900&lt;&gt;""),Schülerdaten!S900,"")</f>
        <v/>
      </c>
      <c r="V897" s="148" t="str">
        <f>IF(AND(A897&lt;&gt;"",Schülerdaten!T900&lt;&gt;""),Schülerdaten!T900,"")</f>
        <v/>
      </c>
      <c r="W897" s="148" t="str">
        <f>IF(AND(A897&lt;&gt;"",Schülerdaten!U900&lt;&gt;""),Schülerdaten!U900,"")</f>
        <v/>
      </c>
      <c r="X897" s="148" t="str">
        <f>IF(AND(A897&lt;&gt;"",Schülerdaten!V900&lt;&gt;""),Schülerdaten!V900,"")</f>
        <v/>
      </c>
      <c r="Y897" s="148" t="str">
        <f>IF(AND(A897&lt;&gt;"",Schülerdaten!W900&lt;&gt;""),Schülerdaten!W900,"")</f>
        <v/>
      </c>
      <c r="Z897" s="148" t="str">
        <f>IF(AND(A897&lt;&gt;"",Schülerdaten!X900&lt;&gt;""),Schülerdaten!X900,"")</f>
        <v/>
      </c>
    </row>
    <row r="898" spans="1:26" x14ac:dyDescent="0.2">
      <c r="A898" s="146" t="str">
        <f>IF(OR(Schülerdaten!$C901&lt;&gt;""),Schülerdaten!A901,"")</f>
        <v/>
      </c>
      <c r="B898" s="146" t="str">
        <f>IF(A898&lt;&gt;"",Schülerdaten!B901,"")</f>
        <v/>
      </c>
      <c r="C898" s="146" t="str">
        <f>IF(AND(A898&lt;&gt;"",Schülerdaten!F901&lt;&gt;""),IF(INDEX(codeclint,MATCH(Schülerdaten!F901,libclint,0))&lt;&gt;"",INDEX(codeclint,MATCH(Schülerdaten!F901,libclint,0)),""),"")</f>
        <v/>
      </c>
      <c r="D898" s="146" t="str">
        <f t="shared" si="39"/>
        <v/>
      </c>
      <c r="E898" s="146" t="str">
        <f>IF(A898&lt;&gt;"",IF(Schülerdaten!G901&lt;&gt;"",IF(Schülerdaten!AB901&lt;&gt;"",IF(Schülerdaten!G901="LOC.ID",CONCATENATE("LOC.",Schülerdaten!AU$5),Schülerdaten!G901),""),""),"")</f>
        <v/>
      </c>
      <c r="F898" s="146" t="str">
        <f>IF(A898&lt;&gt;"",IF(Schülerdaten!H901&lt;&gt;"",Schülerdaten!H901,""),"")</f>
        <v/>
      </c>
      <c r="G898" s="146" t="str">
        <f>IF(AND(A898&lt;&gt;"",Schülerdaten!AC901&lt;&gt;""),IF(Schülerdaten!AC901=TRUE,INDEX(codesex,MATCH(Schülerdaten!I901,libsex,0)),Schülerdaten!I901),"")</f>
        <v/>
      </c>
      <c r="H898" s="147" t="str">
        <f>IF(A898&lt;&gt;"",IF(Schülerdaten!J901&lt;&gt;"",Schülerdaten!J901,""),"")</f>
        <v/>
      </c>
      <c r="I898" s="148" t="str">
        <f>IF(AND(A898&lt;&gt;"",Schülerdaten!AE901&lt;&gt;""),IF(Schülerdaten!AE901=TRUE,INDEX(codenat,MATCH(Schülerdaten!K901,libnat,0)),Schülerdaten!K901),"")</f>
        <v/>
      </c>
      <c r="J898" s="148" t="str">
        <f>IF(AND(A898&lt;&gt;"",Schülerdaten!AF901&lt;&gt;""),IF(Schülerdaten!AF901=TRUE,INDEX(codelangue,MATCH(Schülerdaten!L901,liblangue,0)),Schülerdaten!L901),"")</f>
        <v/>
      </c>
      <c r="K898" s="148" t="str">
        <f>IF(AND(A898&lt;&gt;"",Schülerdaten!AH901&lt;&gt;""),IF(Schülerdaten!AH901=TRUE,IF(INDEX(codegem,MATCH(Schülerdaten!M901,libgem,0))&lt;8000,INDEX(codegem,MATCH(Schülerdaten!M901,libgem,0)),""),Schülerdaten!M901),"")</f>
        <v/>
      </c>
      <c r="L898" s="148" t="str">
        <f>IF(AND(A898&lt;&gt;"",Schülerdaten!AH901&lt;&gt;""),IF(Schülerdaten!AH901=TRUE,INDEX(codegemhist,MATCH(Schülerdaten!M901,libgem,0)),""),"")</f>
        <v/>
      </c>
      <c r="M898" s="148" t="str">
        <f>IF(AND(A898&lt;&gt;"",Schülerdaten!AH901&lt;&gt;""),IF(Schülerdaten!AH901=TRUE,IF(INDEX(codegem,MATCH(Schülerdaten!M901,libgem,0))&gt;=8000,INDEX(codegem,MATCH(Schülerdaten!M901,libgem,0)),""),Schülerdaten!M901),"")</f>
        <v/>
      </c>
      <c r="N898" s="148" t="str">
        <f>IF(AND(A898&lt;&gt;"",Schülerdaten!AI901&lt;&gt;""),IF(Schülerdaten!AI901=TRUE,INDEX(codeschart,MATCH(Schülerdaten!N901,libschart,0)),Schülerdaten!N901),"")</f>
        <v/>
      </c>
      <c r="O898" s="148" t="str">
        <f>IF(AND(A898&lt;&gt;"",Schülerdaten!O901&lt;&gt;""),Schülerdaten!O901,"")</f>
        <v/>
      </c>
      <c r="P898" s="148" t="str">
        <f>IF(AND(A898&lt;&gt;"",Schülerdaten!AK901&lt;&gt;""),IF(Schülerdaten!AK901=TRUE,INDEX(codeform,MATCH(Schülerdaten!P901,libform,0)),Schülerdaten!P901),"")</f>
        <v/>
      </c>
      <c r="Q898" s="148" t="str">
        <f>IF(AND(A898&lt;&gt;"",Schülerdaten!AL901&lt;&gt;""),IF(Schülerdaten!AL901=TRUE,INDEX(codespe,MATCH(Schülerdaten!Q901,libspe,0)),Schülerdaten!Q901),"")</f>
        <v/>
      </c>
      <c r="R898" s="148" t="str">
        <f>IF(AND(A898&lt;&gt;"",OR(Schülerdaten!AM901&lt;&gt;"",Schülerdaten!AT901=FALSE)),IF(Schülerdaten!AM901=TRUE,INDEX(codemp1,MATCH(Schülerdaten!R901,libmp1,0)),IF(Schülerdaten!AT901=FALSE,0,Schülerdaten!R901)),"")</f>
        <v/>
      </c>
      <c r="S898" s="148" t="str">
        <f t="shared" si="40"/>
        <v/>
      </c>
      <c r="T898" s="148" t="str">
        <f t="shared" si="41"/>
        <v/>
      </c>
      <c r="U898" s="148" t="str">
        <f>IF(AND(A898&lt;&gt;"",Schülerdaten!S901&lt;&gt;""),Schülerdaten!S901,"")</f>
        <v/>
      </c>
      <c r="V898" s="148" t="str">
        <f>IF(AND(A898&lt;&gt;"",Schülerdaten!T901&lt;&gt;""),Schülerdaten!T901,"")</f>
        <v/>
      </c>
      <c r="W898" s="148" t="str">
        <f>IF(AND(A898&lt;&gt;"",Schülerdaten!U901&lt;&gt;""),Schülerdaten!U901,"")</f>
        <v/>
      </c>
      <c r="X898" s="148" t="str">
        <f>IF(AND(A898&lt;&gt;"",Schülerdaten!V901&lt;&gt;""),Schülerdaten!V901,"")</f>
        <v/>
      </c>
      <c r="Y898" s="148" t="str">
        <f>IF(AND(A898&lt;&gt;"",Schülerdaten!W901&lt;&gt;""),Schülerdaten!W901,"")</f>
        <v/>
      </c>
      <c r="Z898" s="148" t="str">
        <f>IF(AND(A898&lt;&gt;"",Schülerdaten!X901&lt;&gt;""),Schülerdaten!X901,"")</f>
        <v/>
      </c>
    </row>
    <row r="899" spans="1:26" x14ac:dyDescent="0.2">
      <c r="A899" s="146" t="str">
        <f>IF(OR(Schülerdaten!$C902&lt;&gt;""),Schülerdaten!A902,"")</f>
        <v/>
      </c>
      <c r="B899" s="146" t="str">
        <f>IF(A899&lt;&gt;"",Schülerdaten!B902,"")</f>
        <v/>
      </c>
      <c r="C899" s="146" t="str">
        <f>IF(AND(A899&lt;&gt;"",Schülerdaten!F902&lt;&gt;""),IF(INDEX(codeclint,MATCH(Schülerdaten!F902,libclint,0))&lt;&gt;"",INDEX(codeclint,MATCH(Schülerdaten!F902,libclint,0)),""),"")</f>
        <v/>
      </c>
      <c r="D899" s="146" t="str">
        <f t="shared" ref="D899:D962" si="42">IF(A899&lt;&gt;"",99990000,"")</f>
        <v/>
      </c>
      <c r="E899" s="146" t="str">
        <f>IF(A899&lt;&gt;"",IF(Schülerdaten!G902&lt;&gt;"",IF(Schülerdaten!AB902&lt;&gt;"",IF(Schülerdaten!G902="LOC.ID",CONCATENATE("LOC.",Schülerdaten!AU$5),Schülerdaten!G902),""),""),"")</f>
        <v/>
      </c>
      <c r="F899" s="146" t="str">
        <f>IF(A899&lt;&gt;"",IF(Schülerdaten!H902&lt;&gt;"",Schülerdaten!H902,""),"")</f>
        <v/>
      </c>
      <c r="G899" s="146" t="str">
        <f>IF(AND(A899&lt;&gt;"",Schülerdaten!AC902&lt;&gt;""),IF(Schülerdaten!AC902=TRUE,INDEX(codesex,MATCH(Schülerdaten!I902,libsex,0)),Schülerdaten!I902),"")</f>
        <v/>
      </c>
      <c r="H899" s="147" t="str">
        <f>IF(A899&lt;&gt;"",IF(Schülerdaten!J902&lt;&gt;"",Schülerdaten!J902,""),"")</f>
        <v/>
      </c>
      <c r="I899" s="148" t="str">
        <f>IF(AND(A899&lt;&gt;"",Schülerdaten!AE902&lt;&gt;""),IF(Schülerdaten!AE902=TRUE,INDEX(codenat,MATCH(Schülerdaten!K902,libnat,0)),Schülerdaten!K902),"")</f>
        <v/>
      </c>
      <c r="J899" s="148" t="str">
        <f>IF(AND(A899&lt;&gt;"",Schülerdaten!AF902&lt;&gt;""),IF(Schülerdaten!AF902=TRUE,INDEX(codelangue,MATCH(Schülerdaten!L902,liblangue,0)),Schülerdaten!L902),"")</f>
        <v/>
      </c>
      <c r="K899" s="148" t="str">
        <f>IF(AND(A899&lt;&gt;"",Schülerdaten!AH902&lt;&gt;""),IF(Schülerdaten!AH902=TRUE,IF(INDEX(codegem,MATCH(Schülerdaten!M902,libgem,0))&lt;8000,INDEX(codegem,MATCH(Schülerdaten!M902,libgem,0)),""),Schülerdaten!M902),"")</f>
        <v/>
      </c>
      <c r="L899" s="148" t="str">
        <f>IF(AND(A899&lt;&gt;"",Schülerdaten!AH902&lt;&gt;""),IF(Schülerdaten!AH902=TRUE,INDEX(codegemhist,MATCH(Schülerdaten!M902,libgem,0)),""),"")</f>
        <v/>
      </c>
      <c r="M899" s="148" t="str">
        <f>IF(AND(A899&lt;&gt;"",Schülerdaten!AH902&lt;&gt;""),IF(Schülerdaten!AH902=TRUE,IF(INDEX(codegem,MATCH(Schülerdaten!M902,libgem,0))&gt;=8000,INDEX(codegem,MATCH(Schülerdaten!M902,libgem,0)),""),Schülerdaten!M902),"")</f>
        <v/>
      </c>
      <c r="N899" s="148" t="str">
        <f>IF(AND(A899&lt;&gt;"",Schülerdaten!AI902&lt;&gt;""),IF(Schülerdaten!AI902=TRUE,INDEX(codeschart,MATCH(Schülerdaten!N902,libschart,0)),Schülerdaten!N902),"")</f>
        <v/>
      </c>
      <c r="O899" s="148" t="str">
        <f>IF(AND(A899&lt;&gt;"",Schülerdaten!O902&lt;&gt;""),Schülerdaten!O902,"")</f>
        <v/>
      </c>
      <c r="P899" s="148" t="str">
        <f>IF(AND(A899&lt;&gt;"",Schülerdaten!AK902&lt;&gt;""),IF(Schülerdaten!AK902=TRUE,INDEX(codeform,MATCH(Schülerdaten!P902,libform,0)),Schülerdaten!P902),"")</f>
        <v/>
      </c>
      <c r="Q899" s="148" t="str">
        <f>IF(AND(A899&lt;&gt;"",Schülerdaten!AL902&lt;&gt;""),IF(Schülerdaten!AL902=TRUE,INDEX(codespe,MATCH(Schülerdaten!Q902,libspe,0)),Schülerdaten!Q902),"")</f>
        <v/>
      </c>
      <c r="R899" s="148" t="str">
        <f>IF(AND(A899&lt;&gt;"",OR(Schülerdaten!AM902&lt;&gt;"",Schülerdaten!AT902=FALSE)),IF(Schülerdaten!AM902=TRUE,INDEX(codemp1,MATCH(Schülerdaten!R902,libmp1,0)),IF(Schülerdaten!AT902=FALSE,0,Schülerdaten!R902)),"")</f>
        <v/>
      </c>
      <c r="S899" s="148" t="str">
        <f t="shared" ref="S899:S962" si="43">IF(A899&lt;&gt;"",98990000,"")</f>
        <v/>
      </c>
      <c r="T899" s="148" t="str">
        <f t="shared" ref="T899:T962" si="44">IF(A899&lt;&gt;"",99,"")</f>
        <v/>
      </c>
      <c r="U899" s="148" t="str">
        <f>IF(AND(A899&lt;&gt;"",Schülerdaten!S902&lt;&gt;""),Schülerdaten!S902,"")</f>
        <v/>
      </c>
      <c r="V899" s="148" t="str">
        <f>IF(AND(A899&lt;&gt;"",Schülerdaten!T902&lt;&gt;""),Schülerdaten!T902,"")</f>
        <v/>
      </c>
      <c r="W899" s="148" t="str">
        <f>IF(AND(A899&lt;&gt;"",Schülerdaten!U902&lt;&gt;""),Schülerdaten!U902,"")</f>
        <v/>
      </c>
      <c r="X899" s="148" t="str">
        <f>IF(AND(A899&lt;&gt;"",Schülerdaten!V902&lt;&gt;""),Schülerdaten!V902,"")</f>
        <v/>
      </c>
      <c r="Y899" s="148" t="str">
        <f>IF(AND(A899&lt;&gt;"",Schülerdaten!W902&lt;&gt;""),Schülerdaten!W902,"")</f>
        <v/>
      </c>
      <c r="Z899" s="148" t="str">
        <f>IF(AND(A899&lt;&gt;"",Schülerdaten!X902&lt;&gt;""),Schülerdaten!X902,"")</f>
        <v/>
      </c>
    </row>
    <row r="900" spans="1:26" x14ac:dyDescent="0.2">
      <c r="A900" s="146" t="str">
        <f>IF(OR(Schülerdaten!$C903&lt;&gt;""),Schülerdaten!A903,"")</f>
        <v/>
      </c>
      <c r="B900" s="146" t="str">
        <f>IF(A900&lt;&gt;"",Schülerdaten!B903,"")</f>
        <v/>
      </c>
      <c r="C900" s="146" t="str">
        <f>IF(AND(A900&lt;&gt;"",Schülerdaten!F903&lt;&gt;""),IF(INDEX(codeclint,MATCH(Schülerdaten!F903,libclint,0))&lt;&gt;"",INDEX(codeclint,MATCH(Schülerdaten!F903,libclint,0)),""),"")</f>
        <v/>
      </c>
      <c r="D900" s="146" t="str">
        <f t="shared" si="42"/>
        <v/>
      </c>
      <c r="E900" s="146" t="str">
        <f>IF(A900&lt;&gt;"",IF(Schülerdaten!G903&lt;&gt;"",IF(Schülerdaten!AB903&lt;&gt;"",IF(Schülerdaten!G903="LOC.ID",CONCATENATE("LOC.",Schülerdaten!AU$5),Schülerdaten!G903),""),""),"")</f>
        <v/>
      </c>
      <c r="F900" s="146" t="str">
        <f>IF(A900&lt;&gt;"",IF(Schülerdaten!H903&lt;&gt;"",Schülerdaten!H903,""),"")</f>
        <v/>
      </c>
      <c r="G900" s="146" t="str">
        <f>IF(AND(A900&lt;&gt;"",Schülerdaten!AC903&lt;&gt;""),IF(Schülerdaten!AC903=TRUE,INDEX(codesex,MATCH(Schülerdaten!I903,libsex,0)),Schülerdaten!I903),"")</f>
        <v/>
      </c>
      <c r="H900" s="147" t="str">
        <f>IF(A900&lt;&gt;"",IF(Schülerdaten!J903&lt;&gt;"",Schülerdaten!J903,""),"")</f>
        <v/>
      </c>
      <c r="I900" s="148" t="str">
        <f>IF(AND(A900&lt;&gt;"",Schülerdaten!AE903&lt;&gt;""),IF(Schülerdaten!AE903=TRUE,INDEX(codenat,MATCH(Schülerdaten!K903,libnat,0)),Schülerdaten!K903),"")</f>
        <v/>
      </c>
      <c r="J900" s="148" t="str">
        <f>IF(AND(A900&lt;&gt;"",Schülerdaten!AF903&lt;&gt;""),IF(Schülerdaten!AF903=TRUE,INDEX(codelangue,MATCH(Schülerdaten!L903,liblangue,0)),Schülerdaten!L903),"")</f>
        <v/>
      </c>
      <c r="K900" s="148" t="str">
        <f>IF(AND(A900&lt;&gt;"",Schülerdaten!AH903&lt;&gt;""),IF(Schülerdaten!AH903=TRUE,IF(INDEX(codegem,MATCH(Schülerdaten!M903,libgem,0))&lt;8000,INDEX(codegem,MATCH(Schülerdaten!M903,libgem,0)),""),Schülerdaten!M903),"")</f>
        <v/>
      </c>
      <c r="L900" s="148" t="str">
        <f>IF(AND(A900&lt;&gt;"",Schülerdaten!AH903&lt;&gt;""),IF(Schülerdaten!AH903=TRUE,INDEX(codegemhist,MATCH(Schülerdaten!M903,libgem,0)),""),"")</f>
        <v/>
      </c>
      <c r="M900" s="148" t="str">
        <f>IF(AND(A900&lt;&gt;"",Schülerdaten!AH903&lt;&gt;""),IF(Schülerdaten!AH903=TRUE,IF(INDEX(codegem,MATCH(Schülerdaten!M903,libgem,0))&gt;=8000,INDEX(codegem,MATCH(Schülerdaten!M903,libgem,0)),""),Schülerdaten!M903),"")</f>
        <v/>
      </c>
      <c r="N900" s="148" t="str">
        <f>IF(AND(A900&lt;&gt;"",Schülerdaten!AI903&lt;&gt;""),IF(Schülerdaten!AI903=TRUE,INDEX(codeschart,MATCH(Schülerdaten!N903,libschart,0)),Schülerdaten!N903),"")</f>
        <v/>
      </c>
      <c r="O900" s="148" t="str">
        <f>IF(AND(A900&lt;&gt;"",Schülerdaten!O903&lt;&gt;""),Schülerdaten!O903,"")</f>
        <v/>
      </c>
      <c r="P900" s="148" t="str">
        <f>IF(AND(A900&lt;&gt;"",Schülerdaten!AK903&lt;&gt;""),IF(Schülerdaten!AK903=TRUE,INDEX(codeform,MATCH(Schülerdaten!P903,libform,0)),Schülerdaten!P903),"")</f>
        <v/>
      </c>
      <c r="Q900" s="148" t="str">
        <f>IF(AND(A900&lt;&gt;"",Schülerdaten!AL903&lt;&gt;""),IF(Schülerdaten!AL903=TRUE,INDEX(codespe,MATCH(Schülerdaten!Q903,libspe,0)),Schülerdaten!Q903),"")</f>
        <v/>
      </c>
      <c r="R900" s="148" t="str">
        <f>IF(AND(A900&lt;&gt;"",OR(Schülerdaten!AM903&lt;&gt;"",Schülerdaten!AT903=FALSE)),IF(Schülerdaten!AM903=TRUE,INDEX(codemp1,MATCH(Schülerdaten!R903,libmp1,0)),IF(Schülerdaten!AT903=FALSE,0,Schülerdaten!R903)),"")</f>
        <v/>
      </c>
      <c r="S900" s="148" t="str">
        <f t="shared" si="43"/>
        <v/>
      </c>
      <c r="T900" s="148" t="str">
        <f t="shared" si="44"/>
        <v/>
      </c>
      <c r="U900" s="148" t="str">
        <f>IF(AND(A900&lt;&gt;"",Schülerdaten!S903&lt;&gt;""),Schülerdaten!S903,"")</f>
        <v/>
      </c>
      <c r="V900" s="148" t="str">
        <f>IF(AND(A900&lt;&gt;"",Schülerdaten!T903&lt;&gt;""),Schülerdaten!T903,"")</f>
        <v/>
      </c>
      <c r="W900" s="148" t="str">
        <f>IF(AND(A900&lt;&gt;"",Schülerdaten!U903&lt;&gt;""),Schülerdaten!U903,"")</f>
        <v/>
      </c>
      <c r="X900" s="148" t="str">
        <f>IF(AND(A900&lt;&gt;"",Schülerdaten!V903&lt;&gt;""),Schülerdaten!V903,"")</f>
        <v/>
      </c>
      <c r="Y900" s="148" t="str">
        <f>IF(AND(A900&lt;&gt;"",Schülerdaten!W903&lt;&gt;""),Schülerdaten!W903,"")</f>
        <v/>
      </c>
      <c r="Z900" s="148" t="str">
        <f>IF(AND(A900&lt;&gt;"",Schülerdaten!X903&lt;&gt;""),Schülerdaten!X903,"")</f>
        <v/>
      </c>
    </row>
    <row r="901" spans="1:26" x14ac:dyDescent="0.2">
      <c r="A901" s="146" t="str">
        <f>IF(OR(Schülerdaten!$C904&lt;&gt;""),Schülerdaten!A904,"")</f>
        <v/>
      </c>
      <c r="B901" s="146" t="str">
        <f>IF(A901&lt;&gt;"",Schülerdaten!B904,"")</f>
        <v/>
      </c>
      <c r="C901" s="146" t="str">
        <f>IF(AND(A901&lt;&gt;"",Schülerdaten!F904&lt;&gt;""),IF(INDEX(codeclint,MATCH(Schülerdaten!F904,libclint,0))&lt;&gt;"",INDEX(codeclint,MATCH(Schülerdaten!F904,libclint,0)),""),"")</f>
        <v/>
      </c>
      <c r="D901" s="146" t="str">
        <f t="shared" si="42"/>
        <v/>
      </c>
      <c r="E901" s="146" t="str">
        <f>IF(A901&lt;&gt;"",IF(Schülerdaten!G904&lt;&gt;"",IF(Schülerdaten!AB904&lt;&gt;"",IF(Schülerdaten!G904="LOC.ID",CONCATENATE("LOC.",Schülerdaten!AU$5),Schülerdaten!G904),""),""),"")</f>
        <v/>
      </c>
      <c r="F901" s="146" t="str">
        <f>IF(A901&lt;&gt;"",IF(Schülerdaten!H904&lt;&gt;"",Schülerdaten!H904,""),"")</f>
        <v/>
      </c>
      <c r="G901" s="146" t="str">
        <f>IF(AND(A901&lt;&gt;"",Schülerdaten!AC904&lt;&gt;""),IF(Schülerdaten!AC904=TRUE,INDEX(codesex,MATCH(Schülerdaten!I904,libsex,0)),Schülerdaten!I904),"")</f>
        <v/>
      </c>
      <c r="H901" s="147" t="str">
        <f>IF(A901&lt;&gt;"",IF(Schülerdaten!J904&lt;&gt;"",Schülerdaten!J904,""),"")</f>
        <v/>
      </c>
      <c r="I901" s="148" t="str">
        <f>IF(AND(A901&lt;&gt;"",Schülerdaten!AE904&lt;&gt;""),IF(Schülerdaten!AE904=TRUE,INDEX(codenat,MATCH(Schülerdaten!K904,libnat,0)),Schülerdaten!K904),"")</f>
        <v/>
      </c>
      <c r="J901" s="148" t="str">
        <f>IF(AND(A901&lt;&gt;"",Schülerdaten!AF904&lt;&gt;""),IF(Schülerdaten!AF904=TRUE,INDEX(codelangue,MATCH(Schülerdaten!L904,liblangue,0)),Schülerdaten!L904),"")</f>
        <v/>
      </c>
      <c r="K901" s="148" t="str">
        <f>IF(AND(A901&lt;&gt;"",Schülerdaten!AH904&lt;&gt;""),IF(Schülerdaten!AH904=TRUE,IF(INDEX(codegem,MATCH(Schülerdaten!M904,libgem,0))&lt;8000,INDEX(codegem,MATCH(Schülerdaten!M904,libgem,0)),""),Schülerdaten!M904),"")</f>
        <v/>
      </c>
      <c r="L901" s="148" t="str">
        <f>IF(AND(A901&lt;&gt;"",Schülerdaten!AH904&lt;&gt;""),IF(Schülerdaten!AH904=TRUE,INDEX(codegemhist,MATCH(Schülerdaten!M904,libgem,0)),""),"")</f>
        <v/>
      </c>
      <c r="M901" s="148" t="str">
        <f>IF(AND(A901&lt;&gt;"",Schülerdaten!AH904&lt;&gt;""),IF(Schülerdaten!AH904=TRUE,IF(INDEX(codegem,MATCH(Schülerdaten!M904,libgem,0))&gt;=8000,INDEX(codegem,MATCH(Schülerdaten!M904,libgem,0)),""),Schülerdaten!M904),"")</f>
        <v/>
      </c>
      <c r="N901" s="148" t="str">
        <f>IF(AND(A901&lt;&gt;"",Schülerdaten!AI904&lt;&gt;""),IF(Schülerdaten!AI904=TRUE,INDEX(codeschart,MATCH(Schülerdaten!N904,libschart,0)),Schülerdaten!N904),"")</f>
        <v/>
      </c>
      <c r="O901" s="148" t="str">
        <f>IF(AND(A901&lt;&gt;"",Schülerdaten!O904&lt;&gt;""),Schülerdaten!O904,"")</f>
        <v/>
      </c>
      <c r="P901" s="148" t="str">
        <f>IF(AND(A901&lt;&gt;"",Schülerdaten!AK904&lt;&gt;""),IF(Schülerdaten!AK904=TRUE,INDEX(codeform,MATCH(Schülerdaten!P904,libform,0)),Schülerdaten!P904),"")</f>
        <v/>
      </c>
      <c r="Q901" s="148" t="str">
        <f>IF(AND(A901&lt;&gt;"",Schülerdaten!AL904&lt;&gt;""),IF(Schülerdaten!AL904=TRUE,INDEX(codespe,MATCH(Schülerdaten!Q904,libspe,0)),Schülerdaten!Q904),"")</f>
        <v/>
      </c>
      <c r="R901" s="148" t="str">
        <f>IF(AND(A901&lt;&gt;"",OR(Schülerdaten!AM904&lt;&gt;"",Schülerdaten!AT904=FALSE)),IF(Schülerdaten!AM904=TRUE,INDEX(codemp1,MATCH(Schülerdaten!R904,libmp1,0)),IF(Schülerdaten!AT904=FALSE,0,Schülerdaten!R904)),"")</f>
        <v/>
      </c>
      <c r="S901" s="148" t="str">
        <f t="shared" si="43"/>
        <v/>
      </c>
      <c r="T901" s="148" t="str">
        <f t="shared" si="44"/>
        <v/>
      </c>
      <c r="U901" s="148" t="str">
        <f>IF(AND(A901&lt;&gt;"",Schülerdaten!S904&lt;&gt;""),Schülerdaten!S904,"")</f>
        <v/>
      </c>
      <c r="V901" s="148" t="str">
        <f>IF(AND(A901&lt;&gt;"",Schülerdaten!T904&lt;&gt;""),Schülerdaten!T904,"")</f>
        <v/>
      </c>
      <c r="W901" s="148" t="str">
        <f>IF(AND(A901&lt;&gt;"",Schülerdaten!U904&lt;&gt;""),Schülerdaten!U904,"")</f>
        <v/>
      </c>
      <c r="X901" s="148" t="str">
        <f>IF(AND(A901&lt;&gt;"",Schülerdaten!V904&lt;&gt;""),Schülerdaten!V904,"")</f>
        <v/>
      </c>
      <c r="Y901" s="148" t="str">
        <f>IF(AND(A901&lt;&gt;"",Schülerdaten!W904&lt;&gt;""),Schülerdaten!W904,"")</f>
        <v/>
      </c>
      <c r="Z901" s="148" t="str">
        <f>IF(AND(A901&lt;&gt;"",Schülerdaten!X904&lt;&gt;""),Schülerdaten!X904,"")</f>
        <v/>
      </c>
    </row>
    <row r="902" spans="1:26" x14ac:dyDescent="0.2">
      <c r="A902" s="146" t="str">
        <f>IF(OR(Schülerdaten!$C905&lt;&gt;""),Schülerdaten!A905,"")</f>
        <v/>
      </c>
      <c r="B902" s="146" t="str">
        <f>IF(A902&lt;&gt;"",Schülerdaten!B905,"")</f>
        <v/>
      </c>
      <c r="C902" s="146" t="str">
        <f>IF(AND(A902&lt;&gt;"",Schülerdaten!F905&lt;&gt;""),IF(INDEX(codeclint,MATCH(Schülerdaten!F905,libclint,0))&lt;&gt;"",INDEX(codeclint,MATCH(Schülerdaten!F905,libclint,0)),""),"")</f>
        <v/>
      </c>
      <c r="D902" s="146" t="str">
        <f t="shared" si="42"/>
        <v/>
      </c>
      <c r="E902" s="146" t="str">
        <f>IF(A902&lt;&gt;"",IF(Schülerdaten!G905&lt;&gt;"",IF(Schülerdaten!AB905&lt;&gt;"",IF(Schülerdaten!G905="LOC.ID",CONCATENATE("LOC.",Schülerdaten!AU$5),Schülerdaten!G905),""),""),"")</f>
        <v/>
      </c>
      <c r="F902" s="146" t="str">
        <f>IF(A902&lt;&gt;"",IF(Schülerdaten!H905&lt;&gt;"",Schülerdaten!H905,""),"")</f>
        <v/>
      </c>
      <c r="G902" s="146" t="str">
        <f>IF(AND(A902&lt;&gt;"",Schülerdaten!AC905&lt;&gt;""),IF(Schülerdaten!AC905=TRUE,INDEX(codesex,MATCH(Schülerdaten!I905,libsex,0)),Schülerdaten!I905),"")</f>
        <v/>
      </c>
      <c r="H902" s="147" t="str">
        <f>IF(A902&lt;&gt;"",IF(Schülerdaten!J905&lt;&gt;"",Schülerdaten!J905,""),"")</f>
        <v/>
      </c>
      <c r="I902" s="148" t="str">
        <f>IF(AND(A902&lt;&gt;"",Schülerdaten!AE905&lt;&gt;""),IF(Schülerdaten!AE905=TRUE,INDEX(codenat,MATCH(Schülerdaten!K905,libnat,0)),Schülerdaten!K905),"")</f>
        <v/>
      </c>
      <c r="J902" s="148" t="str">
        <f>IF(AND(A902&lt;&gt;"",Schülerdaten!AF905&lt;&gt;""),IF(Schülerdaten!AF905=TRUE,INDEX(codelangue,MATCH(Schülerdaten!L905,liblangue,0)),Schülerdaten!L905),"")</f>
        <v/>
      </c>
      <c r="K902" s="148" t="str">
        <f>IF(AND(A902&lt;&gt;"",Schülerdaten!AH905&lt;&gt;""),IF(Schülerdaten!AH905=TRUE,IF(INDEX(codegem,MATCH(Schülerdaten!M905,libgem,0))&lt;8000,INDEX(codegem,MATCH(Schülerdaten!M905,libgem,0)),""),Schülerdaten!M905),"")</f>
        <v/>
      </c>
      <c r="L902" s="148" t="str">
        <f>IF(AND(A902&lt;&gt;"",Schülerdaten!AH905&lt;&gt;""),IF(Schülerdaten!AH905=TRUE,INDEX(codegemhist,MATCH(Schülerdaten!M905,libgem,0)),""),"")</f>
        <v/>
      </c>
      <c r="M902" s="148" t="str">
        <f>IF(AND(A902&lt;&gt;"",Schülerdaten!AH905&lt;&gt;""),IF(Schülerdaten!AH905=TRUE,IF(INDEX(codegem,MATCH(Schülerdaten!M905,libgem,0))&gt;=8000,INDEX(codegem,MATCH(Schülerdaten!M905,libgem,0)),""),Schülerdaten!M905),"")</f>
        <v/>
      </c>
      <c r="N902" s="148" t="str">
        <f>IF(AND(A902&lt;&gt;"",Schülerdaten!AI905&lt;&gt;""),IF(Schülerdaten!AI905=TRUE,INDEX(codeschart,MATCH(Schülerdaten!N905,libschart,0)),Schülerdaten!N905),"")</f>
        <v/>
      </c>
      <c r="O902" s="148" t="str">
        <f>IF(AND(A902&lt;&gt;"",Schülerdaten!O905&lt;&gt;""),Schülerdaten!O905,"")</f>
        <v/>
      </c>
      <c r="P902" s="148" t="str">
        <f>IF(AND(A902&lt;&gt;"",Schülerdaten!AK905&lt;&gt;""),IF(Schülerdaten!AK905=TRUE,INDEX(codeform,MATCH(Schülerdaten!P905,libform,0)),Schülerdaten!P905),"")</f>
        <v/>
      </c>
      <c r="Q902" s="148" t="str">
        <f>IF(AND(A902&lt;&gt;"",Schülerdaten!AL905&lt;&gt;""),IF(Schülerdaten!AL905=TRUE,INDEX(codespe,MATCH(Schülerdaten!Q905,libspe,0)),Schülerdaten!Q905),"")</f>
        <v/>
      </c>
      <c r="R902" s="148" t="str">
        <f>IF(AND(A902&lt;&gt;"",OR(Schülerdaten!AM905&lt;&gt;"",Schülerdaten!AT905=FALSE)),IF(Schülerdaten!AM905=TRUE,INDEX(codemp1,MATCH(Schülerdaten!R905,libmp1,0)),IF(Schülerdaten!AT905=FALSE,0,Schülerdaten!R905)),"")</f>
        <v/>
      </c>
      <c r="S902" s="148" t="str">
        <f t="shared" si="43"/>
        <v/>
      </c>
      <c r="T902" s="148" t="str">
        <f t="shared" si="44"/>
        <v/>
      </c>
      <c r="U902" s="148" t="str">
        <f>IF(AND(A902&lt;&gt;"",Schülerdaten!S905&lt;&gt;""),Schülerdaten!S905,"")</f>
        <v/>
      </c>
      <c r="V902" s="148" t="str">
        <f>IF(AND(A902&lt;&gt;"",Schülerdaten!T905&lt;&gt;""),Schülerdaten!T905,"")</f>
        <v/>
      </c>
      <c r="W902" s="148" t="str">
        <f>IF(AND(A902&lt;&gt;"",Schülerdaten!U905&lt;&gt;""),Schülerdaten!U905,"")</f>
        <v/>
      </c>
      <c r="X902" s="148" t="str">
        <f>IF(AND(A902&lt;&gt;"",Schülerdaten!V905&lt;&gt;""),Schülerdaten!V905,"")</f>
        <v/>
      </c>
      <c r="Y902" s="148" t="str">
        <f>IF(AND(A902&lt;&gt;"",Schülerdaten!W905&lt;&gt;""),Schülerdaten!W905,"")</f>
        <v/>
      </c>
      <c r="Z902" s="148" t="str">
        <f>IF(AND(A902&lt;&gt;"",Schülerdaten!X905&lt;&gt;""),Schülerdaten!X905,"")</f>
        <v/>
      </c>
    </row>
    <row r="903" spans="1:26" x14ac:dyDescent="0.2">
      <c r="A903" s="146" t="str">
        <f>IF(OR(Schülerdaten!$C906&lt;&gt;""),Schülerdaten!A906,"")</f>
        <v/>
      </c>
      <c r="B903" s="146" t="str">
        <f>IF(A903&lt;&gt;"",Schülerdaten!B906,"")</f>
        <v/>
      </c>
      <c r="C903" s="146" t="str">
        <f>IF(AND(A903&lt;&gt;"",Schülerdaten!F906&lt;&gt;""),IF(INDEX(codeclint,MATCH(Schülerdaten!F906,libclint,0))&lt;&gt;"",INDEX(codeclint,MATCH(Schülerdaten!F906,libclint,0)),""),"")</f>
        <v/>
      </c>
      <c r="D903" s="146" t="str">
        <f t="shared" si="42"/>
        <v/>
      </c>
      <c r="E903" s="146" t="str">
        <f>IF(A903&lt;&gt;"",IF(Schülerdaten!G906&lt;&gt;"",IF(Schülerdaten!AB906&lt;&gt;"",IF(Schülerdaten!G906="LOC.ID",CONCATENATE("LOC.",Schülerdaten!AU$5),Schülerdaten!G906),""),""),"")</f>
        <v/>
      </c>
      <c r="F903" s="146" t="str">
        <f>IF(A903&lt;&gt;"",IF(Schülerdaten!H906&lt;&gt;"",Schülerdaten!H906,""),"")</f>
        <v/>
      </c>
      <c r="G903" s="146" t="str">
        <f>IF(AND(A903&lt;&gt;"",Schülerdaten!AC906&lt;&gt;""),IF(Schülerdaten!AC906=TRUE,INDEX(codesex,MATCH(Schülerdaten!I906,libsex,0)),Schülerdaten!I906),"")</f>
        <v/>
      </c>
      <c r="H903" s="147" t="str">
        <f>IF(A903&lt;&gt;"",IF(Schülerdaten!J906&lt;&gt;"",Schülerdaten!J906,""),"")</f>
        <v/>
      </c>
      <c r="I903" s="148" t="str">
        <f>IF(AND(A903&lt;&gt;"",Schülerdaten!AE906&lt;&gt;""),IF(Schülerdaten!AE906=TRUE,INDEX(codenat,MATCH(Schülerdaten!K906,libnat,0)),Schülerdaten!K906),"")</f>
        <v/>
      </c>
      <c r="J903" s="148" t="str">
        <f>IF(AND(A903&lt;&gt;"",Schülerdaten!AF906&lt;&gt;""),IF(Schülerdaten!AF906=TRUE,INDEX(codelangue,MATCH(Schülerdaten!L906,liblangue,0)),Schülerdaten!L906),"")</f>
        <v/>
      </c>
      <c r="K903" s="148" t="str">
        <f>IF(AND(A903&lt;&gt;"",Schülerdaten!AH906&lt;&gt;""),IF(Schülerdaten!AH906=TRUE,IF(INDEX(codegem,MATCH(Schülerdaten!M906,libgem,0))&lt;8000,INDEX(codegem,MATCH(Schülerdaten!M906,libgem,0)),""),Schülerdaten!M906),"")</f>
        <v/>
      </c>
      <c r="L903" s="148" t="str">
        <f>IF(AND(A903&lt;&gt;"",Schülerdaten!AH906&lt;&gt;""),IF(Schülerdaten!AH906=TRUE,INDEX(codegemhist,MATCH(Schülerdaten!M906,libgem,0)),""),"")</f>
        <v/>
      </c>
      <c r="M903" s="148" t="str">
        <f>IF(AND(A903&lt;&gt;"",Schülerdaten!AH906&lt;&gt;""),IF(Schülerdaten!AH906=TRUE,IF(INDEX(codegem,MATCH(Schülerdaten!M906,libgem,0))&gt;=8000,INDEX(codegem,MATCH(Schülerdaten!M906,libgem,0)),""),Schülerdaten!M906),"")</f>
        <v/>
      </c>
      <c r="N903" s="148" t="str">
        <f>IF(AND(A903&lt;&gt;"",Schülerdaten!AI906&lt;&gt;""),IF(Schülerdaten!AI906=TRUE,INDEX(codeschart,MATCH(Schülerdaten!N906,libschart,0)),Schülerdaten!N906),"")</f>
        <v/>
      </c>
      <c r="O903" s="148" t="str">
        <f>IF(AND(A903&lt;&gt;"",Schülerdaten!O906&lt;&gt;""),Schülerdaten!O906,"")</f>
        <v/>
      </c>
      <c r="P903" s="148" t="str">
        <f>IF(AND(A903&lt;&gt;"",Schülerdaten!AK906&lt;&gt;""),IF(Schülerdaten!AK906=TRUE,INDEX(codeform,MATCH(Schülerdaten!P906,libform,0)),Schülerdaten!P906),"")</f>
        <v/>
      </c>
      <c r="Q903" s="148" t="str">
        <f>IF(AND(A903&lt;&gt;"",Schülerdaten!AL906&lt;&gt;""),IF(Schülerdaten!AL906=TRUE,INDEX(codespe,MATCH(Schülerdaten!Q906,libspe,0)),Schülerdaten!Q906),"")</f>
        <v/>
      </c>
      <c r="R903" s="148" t="str">
        <f>IF(AND(A903&lt;&gt;"",OR(Schülerdaten!AM906&lt;&gt;"",Schülerdaten!AT906=FALSE)),IF(Schülerdaten!AM906=TRUE,INDEX(codemp1,MATCH(Schülerdaten!R906,libmp1,0)),IF(Schülerdaten!AT906=FALSE,0,Schülerdaten!R906)),"")</f>
        <v/>
      </c>
      <c r="S903" s="148" t="str">
        <f t="shared" si="43"/>
        <v/>
      </c>
      <c r="T903" s="148" t="str">
        <f t="shared" si="44"/>
        <v/>
      </c>
      <c r="U903" s="148" t="str">
        <f>IF(AND(A903&lt;&gt;"",Schülerdaten!S906&lt;&gt;""),Schülerdaten!S906,"")</f>
        <v/>
      </c>
      <c r="V903" s="148" t="str">
        <f>IF(AND(A903&lt;&gt;"",Schülerdaten!T906&lt;&gt;""),Schülerdaten!T906,"")</f>
        <v/>
      </c>
      <c r="W903" s="148" t="str">
        <f>IF(AND(A903&lt;&gt;"",Schülerdaten!U906&lt;&gt;""),Schülerdaten!U906,"")</f>
        <v/>
      </c>
      <c r="X903" s="148" t="str">
        <f>IF(AND(A903&lt;&gt;"",Schülerdaten!V906&lt;&gt;""),Schülerdaten!V906,"")</f>
        <v/>
      </c>
      <c r="Y903" s="148" t="str">
        <f>IF(AND(A903&lt;&gt;"",Schülerdaten!W906&lt;&gt;""),Schülerdaten!W906,"")</f>
        <v/>
      </c>
      <c r="Z903" s="148" t="str">
        <f>IF(AND(A903&lt;&gt;"",Schülerdaten!X906&lt;&gt;""),Schülerdaten!X906,"")</f>
        <v/>
      </c>
    </row>
    <row r="904" spans="1:26" x14ac:dyDescent="0.2">
      <c r="A904" s="146" t="str">
        <f>IF(OR(Schülerdaten!$C907&lt;&gt;""),Schülerdaten!A907,"")</f>
        <v/>
      </c>
      <c r="B904" s="146" t="str">
        <f>IF(A904&lt;&gt;"",Schülerdaten!B907,"")</f>
        <v/>
      </c>
      <c r="C904" s="146" t="str">
        <f>IF(AND(A904&lt;&gt;"",Schülerdaten!F907&lt;&gt;""),IF(INDEX(codeclint,MATCH(Schülerdaten!F907,libclint,0))&lt;&gt;"",INDEX(codeclint,MATCH(Schülerdaten!F907,libclint,0)),""),"")</f>
        <v/>
      </c>
      <c r="D904" s="146" t="str">
        <f t="shared" si="42"/>
        <v/>
      </c>
      <c r="E904" s="146" t="str">
        <f>IF(A904&lt;&gt;"",IF(Schülerdaten!G907&lt;&gt;"",IF(Schülerdaten!AB907&lt;&gt;"",IF(Schülerdaten!G907="LOC.ID",CONCATENATE("LOC.",Schülerdaten!AU$5),Schülerdaten!G907),""),""),"")</f>
        <v/>
      </c>
      <c r="F904" s="146" t="str">
        <f>IF(A904&lt;&gt;"",IF(Schülerdaten!H907&lt;&gt;"",Schülerdaten!H907,""),"")</f>
        <v/>
      </c>
      <c r="G904" s="146" t="str">
        <f>IF(AND(A904&lt;&gt;"",Schülerdaten!AC907&lt;&gt;""),IF(Schülerdaten!AC907=TRUE,INDEX(codesex,MATCH(Schülerdaten!I907,libsex,0)),Schülerdaten!I907),"")</f>
        <v/>
      </c>
      <c r="H904" s="147" t="str">
        <f>IF(A904&lt;&gt;"",IF(Schülerdaten!J907&lt;&gt;"",Schülerdaten!J907,""),"")</f>
        <v/>
      </c>
      <c r="I904" s="148" t="str">
        <f>IF(AND(A904&lt;&gt;"",Schülerdaten!AE907&lt;&gt;""),IF(Schülerdaten!AE907=TRUE,INDEX(codenat,MATCH(Schülerdaten!K907,libnat,0)),Schülerdaten!K907),"")</f>
        <v/>
      </c>
      <c r="J904" s="148" t="str">
        <f>IF(AND(A904&lt;&gt;"",Schülerdaten!AF907&lt;&gt;""),IF(Schülerdaten!AF907=TRUE,INDEX(codelangue,MATCH(Schülerdaten!L907,liblangue,0)),Schülerdaten!L907),"")</f>
        <v/>
      </c>
      <c r="K904" s="148" t="str">
        <f>IF(AND(A904&lt;&gt;"",Schülerdaten!AH907&lt;&gt;""),IF(Schülerdaten!AH907=TRUE,IF(INDEX(codegem,MATCH(Schülerdaten!M907,libgem,0))&lt;8000,INDEX(codegem,MATCH(Schülerdaten!M907,libgem,0)),""),Schülerdaten!M907),"")</f>
        <v/>
      </c>
      <c r="L904" s="148" t="str">
        <f>IF(AND(A904&lt;&gt;"",Schülerdaten!AH907&lt;&gt;""),IF(Schülerdaten!AH907=TRUE,INDEX(codegemhist,MATCH(Schülerdaten!M907,libgem,0)),""),"")</f>
        <v/>
      </c>
      <c r="M904" s="148" t="str">
        <f>IF(AND(A904&lt;&gt;"",Schülerdaten!AH907&lt;&gt;""),IF(Schülerdaten!AH907=TRUE,IF(INDEX(codegem,MATCH(Schülerdaten!M907,libgem,0))&gt;=8000,INDEX(codegem,MATCH(Schülerdaten!M907,libgem,0)),""),Schülerdaten!M907),"")</f>
        <v/>
      </c>
      <c r="N904" s="148" t="str">
        <f>IF(AND(A904&lt;&gt;"",Schülerdaten!AI907&lt;&gt;""),IF(Schülerdaten!AI907=TRUE,INDEX(codeschart,MATCH(Schülerdaten!N907,libschart,0)),Schülerdaten!N907),"")</f>
        <v/>
      </c>
      <c r="O904" s="148" t="str">
        <f>IF(AND(A904&lt;&gt;"",Schülerdaten!O907&lt;&gt;""),Schülerdaten!O907,"")</f>
        <v/>
      </c>
      <c r="P904" s="148" t="str">
        <f>IF(AND(A904&lt;&gt;"",Schülerdaten!AK907&lt;&gt;""),IF(Schülerdaten!AK907=TRUE,INDEX(codeform,MATCH(Schülerdaten!P907,libform,0)),Schülerdaten!P907),"")</f>
        <v/>
      </c>
      <c r="Q904" s="148" t="str">
        <f>IF(AND(A904&lt;&gt;"",Schülerdaten!AL907&lt;&gt;""),IF(Schülerdaten!AL907=TRUE,INDEX(codespe,MATCH(Schülerdaten!Q907,libspe,0)),Schülerdaten!Q907),"")</f>
        <v/>
      </c>
      <c r="R904" s="148" t="str">
        <f>IF(AND(A904&lt;&gt;"",OR(Schülerdaten!AM907&lt;&gt;"",Schülerdaten!AT907=FALSE)),IF(Schülerdaten!AM907=TRUE,INDEX(codemp1,MATCH(Schülerdaten!R907,libmp1,0)),IF(Schülerdaten!AT907=FALSE,0,Schülerdaten!R907)),"")</f>
        <v/>
      </c>
      <c r="S904" s="148" t="str">
        <f t="shared" si="43"/>
        <v/>
      </c>
      <c r="T904" s="148" t="str">
        <f t="shared" si="44"/>
        <v/>
      </c>
      <c r="U904" s="148" t="str">
        <f>IF(AND(A904&lt;&gt;"",Schülerdaten!S907&lt;&gt;""),Schülerdaten!S907,"")</f>
        <v/>
      </c>
      <c r="V904" s="148" t="str">
        <f>IF(AND(A904&lt;&gt;"",Schülerdaten!T907&lt;&gt;""),Schülerdaten!T907,"")</f>
        <v/>
      </c>
      <c r="W904" s="148" t="str">
        <f>IF(AND(A904&lt;&gt;"",Schülerdaten!U907&lt;&gt;""),Schülerdaten!U907,"")</f>
        <v/>
      </c>
      <c r="X904" s="148" t="str">
        <f>IF(AND(A904&lt;&gt;"",Schülerdaten!V907&lt;&gt;""),Schülerdaten!V907,"")</f>
        <v/>
      </c>
      <c r="Y904" s="148" t="str">
        <f>IF(AND(A904&lt;&gt;"",Schülerdaten!W907&lt;&gt;""),Schülerdaten!W907,"")</f>
        <v/>
      </c>
      <c r="Z904" s="148" t="str">
        <f>IF(AND(A904&lt;&gt;"",Schülerdaten!X907&lt;&gt;""),Schülerdaten!X907,"")</f>
        <v/>
      </c>
    </row>
    <row r="905" spans="1:26" x14ac:dyDescent="0.2">
      <c r="A905" s="146" t="str">
        <f>IF(OR(Schülerdaten!$C908&lt;&gt;""),Schülerdaten!A908,"")</f>
        <v/>
      </c>
      <c r="B905" s="146" t="str">
        <f>IF(A905&lt;&gt;"",Schülerdaten!B908,"")</f>
        <v/>
      </c>
      <c r="C905" s="146" t="str">
        <f>IF(AND(A905&lt;&gt;"",Schülerdaten!F908&lt;&gt;""),IF(INDEX(codeclint,MATCH(Schülerdaten!F908,libclint,0))&lt;&gt;"",INDEX(codeclint,MATCH(Schülerdaten!F908,libclint,0)),""),"")</f>
        <v/>
      </c>
      <c r="D905" s="146" t="str">
        <f t="shared" si="42"/>
        <v/>
      </c>
      <c r="E905" s="146" t="str">
        <f>IF(A905&lt;&gt;"",IF(Schülerdaten!G908&lt;&gt;"",IF(Schülerdaten!AB908&lt;&gt;"",IF(Schülerdaten!G908="LOC.ID",CONCATENATE("LOC.",Schülerdaten!AU$5),Schülerdaten!G908),""),""),"")</f>
        <v/>
      </c>
      <c r="F905" s="146" t="str">
        <f>IF(A905&lt;&gt;"",IF(Schülerdaten!H908&lt;&gt;"",Schülerdaten!H908,""),"")</f>
        <v/>
      </c>
      <c r="G905" s="146" t="str">
        <f>IF(AND(A905&lt;&gt;"",Schülerdaten!AC908&lt;&gt;""),IF(Schülerdaten!AC908=TRUE,INDEX(codesex,MATCH(Schülerdaten!I908,libsex,0)),Schülerdaten!I908),"")</f>
        <v/>
      </c>
      <c r="H905" s="147" t="str">
        <f>IF(A905&lt;&gt;"",IF(Schülerdaten!J908&lt;&gt;"",Schülerdaten!J908,""),"")</f>
        <v/>
      </c>
      <c r="I905" s="148" t="str">
        <f>IF(AND(A905&lt;&gt;"",Schülerdaten!AE908&lt;&gt;""),IF(Schülerdaten!AE908=TRUE,INDEX(codenat,MATCH(Schülerdaten!K908,libnat,0)),Schülerdaten!K908),"")</f>
        <v/>
      </c>
      <c r="J905" s="148" t="str">
        <f>IF(AND(A905&lt;&gt;"",Schülerdaten!AF908&lt;&gt;""),IF(Schülerdaten!AF908=TRUE,INDEX(codelangue,MATCH(Schülerdaten!L908,liblangue,0)),Schülerdaten!L908),"")</f>
        <v/>
      </c>
      <c r="K905" s="148" t="str">
        <f>IF(AND(A905&lt;&gt;"",Schülerdaten!AH908&lt;&gt;""),IF(Schülerdaten!AH908=TRUE,IF(INDEX(codegem,MATCH(Schülerdaten!M908,libgem,0))&lt;8000,INDEX(codegem,MATCH(Schülerdaten!M908,libgem,0)),""),Schülerdaten!M908),"")</f>
        <v/>
      </c>
      <c r="L905" s="148" t="str">
        <f>IF(AND(A905&lt;&gt;"",Schülerdaten!AH908&lt;&gt;""),IF(Schülerdaten!AH908=TRUE,INDEX(codegemhist,MATCH(Schülerdaten!M908,libgem,0)),""),"")</f>
        <v/>
      </c>
      <c r="M905" s="148" t="str">
        <f>IF(AND(A905&lt;&gt;"",Schülerdaten!AH908&lt;&gt;""),IF(Schülerdaten!AH908=TRUE,IF(INDEX(codegem,MATCH(Schülerdaten!M908,libgem,0))&gt;=8000,INDEX(codegem,MATCH(Schülerdaten!M908,libgem,0)),""),Schülerdaten!M908),"")</f>
        <v/>
      </c>
      <c r="N905" s="148" t="str">
        <f>IF(AND(A905&lt;&gt;"",Schülerdaten!AI908&lt;&gt;""),IF(Schülerdaten!AI908=TRUE,INDEX(codeschart,MATCH(Schülerdaten!N908,libschart,0)),Schülerdaten!N908),"")</f>
        <v/>
      </c>
      <c r="O905" s="148" t="str">
        <f>IF(AND(A905&lt;&gt;"",Schülerdaten!O908&lt;&gt;""),Schülerdaten!O908,"")</f>
        <v/>
      </c>
      <c r="P905" s="148" t="str">
        <f>IF(AND(A905&lt;&gt;"",Schülerdaten!AK908&lt;&gt;""),IF(Schülerdaten!AK908=TRUE,INDEX(codeform,MATCH(Schülerdaten!P908,libform,0)),Schülerdaten!P908),"")</f>
        <v/>
      </c>
      <c r="Q905" s="148" t="str">
        <f>IF(AND(A905&lt;&gt;"",Schülerdaten!AL908&lt;&gt;""),IF(Schülerdaten!AL908=TRUE,INDEX(codespe,MATCH(Schülerdaten!Q908,libspe,0)),Schülerdaten!Q908),"")</f>
        <v/>
      </c>
      <c r="R905" s="148" t="str">
        <f>IF(AND(A905&lt;&gt;"",OR(Schülerdaten!AM908&lt;&gt;"",Schülerdaten!AT908=FALSE)),IF(Schülerdaten!AM908=TRUE,INDEX(codemp1,MATCH(Schülerdaten!R908,libmp1,0)),IF(Schülerdaten!AT908=FALSE,0,Schülerdaten!R908)),"")</f>
        <v/>
      </c>
      <c r="S905" s="148" t="str">
        <f t="shared" si="43"/>
        <v/>
      </c>
      <c r="T905" s="148" t="str">
        <f t="shared" si="44"/>
        <v/>
      </c>
      <c r="U905" s="148" t="str">
        <f>IF(AND(A905&lt;&gt;"",Schülerdaten!S908&lt;&gt;""),Schülerdaten!S908,"")</f>
        <v/>
      </c>
      <c r="V905" s="148" t="str">
        <f>IF(AND(A905&lt;&gt;"",Schülerdaten!T908&lt;&gt;""),Schülerdaten!T908,"")</f>
        <v/>
      </c>
      <c r="W905" s="148" t="str">
        <f>IF(AND(A905&lt;&gt;"",Schülerdaten!U908&lt;&gt;""),Schülerdaten!U908,"")</f>
        <v/>
      </c>
      <c r="X905" s="148" t="str">
        <f>IF(AND(A905&lt;&gt;"",Schülerdaten!V908&lt;&gt;""),Schülerdaten!V908,"")</f>
        <v/>
      </c>
      <c r="Y905" s="148" t="str">
        <f>IF(AND(A905&lt;&gt;"",Schülerdaten!W908&lt;&gt;""),Schülerdaten!W908,"")</f>
        <v/>
      </c>
      <c r="Z905" s="148" t="str">
        <f>IF(AND(A905&lt;&gt;"",Schülerdaten!X908&lt;&gt;""),Schülerdaten!X908,"")</f>
        <v/>
      </c>
    </row>
    <row r="906" spans="1:26" x14ac:dyDescent="0.2">
      <c r="A906" s="146" t="str">
        <f>IF(OR(Schülerdaten!$C909&lt;&gt;""),Schülerdaten!A909,"")</f>
        <v/>
      </c>
      <c r="B906" s="146" t="str">
        <f>IF(A906&lt;&gt;"",Schülerdaten!B909,"")</f>
        <v/>
      </c>
      <c r="C906" s="146" t="str">
        <f>IF(AND(A906&lt;&gt;"",Schülerdaten!F909&lt;&gt;""),IF(INDEX(codeclint,MATCH(Schülerdaten!F909,libclint,0))&lt;&gt;"",INDEX(codeclint,MATCH(Schülerdaten!F909,libclint,0)),""),"")</f>
        <v/>
      </c>
      <c r="D906" s="146" t="str">
        <f t="shared" si="42"/>
        <v/>
      </c>
      <c r="E906" s="146" t="str">
        <f>IF(A906&lt;&gt;"",IF(Schülerdaten!G909&lt;&gt;"",IF(Schülerdaten!AB909&lt;&gt;"",IF(Schülerdaten!G909="LOC.ID",CONCATENATE("LOC.",Schülerdaten!AU$5),Schülerdaten!G909),""),""),"")</f>
        <v/>
      </c>
      <c r="F906" s="146" t="str">
        <f>IF(A906&lt;&gt;"",IF(Schülerdaten!H909&lt;&gt;"",Schülerdaten!H909,""),"")</f>
        <v/>
      </c>
      <c r="G906" s="146" t="str">
        <f>IF(AND(A906&lt;&gt;"",Schülerdaten!AC909&lt;&gt;""),IF(Schülerdaten!AC909=TRUE,INDEX(codesex,MATCH(Schülerdaten!I909,libsex,0)),Schülerdaten!I909),"")</f>
        <v/>
      </c>
      <c r="H906" s="147" t="str">
        <f>IF(A906&lt;&gt;"",IF(Schülerdaten!J909&lt;&gt;"",Schülerdaten!J909,""),"")</f>
        <v/>
      </c>
      <c r="I906" s="148" t="str">
        <f>IF(AND(A906&lt;&gt;"",Schülerdaten!AE909&lt;&gt;""),IF(Schülerdaten!AE909=TRUE,INDEX(codenat,MATCH(Schülerdaten!K909,libnat,0)),Schülerdaten!K909),"")</f>
        <v/>
      </c>
      <c r="J906" s="148" t="str">
        <f>IF(AND(A906&lt;&gt;"",Schülerdaten!AF909&lt;&gt;""),IF(Schülerdaten!AF909=TRUE,INDEX(codelangue,MATCH(Schülerdaten!L909,liblangue,0)),Schülerdaten!L909),"")</f>
        <v/>
      </c>
      <c r="K906" s="148" t="str">
        <f>IF(AND(A906&lt;&gt;"",Schülerdaten!AH909&lt;&gt;""),IF(Schülerdaten!AH909=TRUE,IF(INDEX(codegem,MATCH(Schülerdaten!M909,libgem,0))&lt;8000,INDEX(codegem,MATCH(Schülerdaten!M909,libgem,0)),""),Schülerdaten!M909),"")</f>
        <v/>
      </c>
      <c r="L906" s="148" t="str">
        <f>IF(AND(A906&lt;&gt;"",Schülerdaten!AH909&lt;&gt;""),IF(Schülerdaten!AH909=TRUE,INDEX(codegemhist,MATCH(Schülerdaten!M909,libgem,0)),""),"")</f>
        <v/>
      </c>
      <c r="M906" s="148" t="str">
        <f>IF(AND(A906&lt;&gt;"",Schülerdaten!AH909&lt;&gt;""),IF(Schülerdaten!AH909=TRUE,IF(INDEX(codegem,MATCH(Schülerdaten!M909,libgem,0))&gt;=8000,INDEX(codegem,MATCH(Schülerdaten!M909,libgem,0)),""),Schülerdaten!M909),"")</f>
        <v/>
      </c>
      <c r="N906" s="148" t="str">
        <f>IF(AND(A906&lt;&gt;"",Schülerdaten!AI909&lt;&gt;""),IF(Schülerdaten!AI909=TRUE,INDEX(codeschart,MATCH(Schülerdaten!N909,libschart,0)),Schülerdaten!N909),"")</f>
        <v/>
      </c>
      <c r="O906" s="148" t="str">
        <f>IF(AND(A906&lt;&gt;"",Schülerdaten!O909&lt;&gt;""),Schülerdaten!O909,"")</f>
        <v/>
      </c>
      <c r="P906" s="148" t="str">
        <f>IF(AND(A906&lt;&gt;"",Schülerdaten!AK909&lt;&gt;""),IF(Schülerdaten!AK909=TRUE,INDEX(codeform,MATCH(Schülerdaten!P909,libform,0)),Schülerdaten!P909),"")</f>
        <v/>
      </c>
      <c r="Q906" s="148" t="str">
        <f>IF(AND(A906&lt;&gt;"",Schülerdaten!AL909&lt;&gt;""),IF(Schülerdaten!AL909=TRUE,INDEX(codespe,MATCH(Schülerdaten!Q909,libspe,0)),Schülerdaten!Q909),"")</f>
        <v/>
      </c>
      <c r="R906" s="148" t="str">
        <f>IF(AND(A906&lt;&gt;"",OR(Schülerdaten!AM909&lt;&gt;"",Schülerdaten!AT909=FALSE)),IF(Schülerdaten!AM909=TRUE,INDEX(codemp1,MATCH(Schülerdaten!R909,libmp1,0)),IF(Schülerdaten!AT909=FALSE,0,Schülerdaten!R909)),"")</f>
        <v/>
      </c>
      <c r="S906" s="148" t="str">
        <f t="shared" si="43"/>
        <v/>
      </c>
      <c r="T906" s="148" t="str">
        <f t="shared" si="44"/>
        <v/>
      </c>
      <c r="U906" s="148" t="str">
        <f>IF(AND(A906&lt;&gt;"",Schülerdaten!S909&lt;&gt;""),Schülerdaten!S909,"")</f>
        <v/>
      </c>
      <c r="V906" s="148" t="str">
        <f>IF(AND(A906&lt;&gt;"",Schülerdaten!T909&lt;&gt;""),Schülerdaten!T909,"")</f>
        <v/>
      </c>
      <c r="W906" s="148" t="str">
        <f>IF(AND(A906&lt;&gt;"",Schülerdaten!U909&lt;&gt;""),Schülerdaten!U909,"")</f>
        <v/>
      </c>
      <c r="X906" s="148" t="str">
        <f>IF(AND(A906&lt;&gt;"",Schülerdaten!V909&lt;&gt;""),Schülerdaten!V909,"")</f>
        <v/>
      </c>
      <c r="Y906" s="148" t="str">
        <f>IF(AND(A906&lt;&gt;"",Schülerdaten!W909&lt;&gt;""),Schülerdaten!W909,"")</f>
        <v/>
      </c>
      <c r="Z906" s="148" t="str">
        <f>IF(AND(A906&lt;&gt;"",Schülerdaten!X909&lt;&gt;""),Schülerdaten!X909,"")</f>
        <v/>
      </c>
    </row>
    <row r="907" spans="1:26" x14ac:dyDescent="0.2">
      <c r="A907" s="146" t="str">
        <f>IF(OR(Schülerdaten!$C910&lt;&gt;""),Schülerdaten!A910,"")</f>
        <v/>
      </c>
      <c r="B907" s="146" t="str">
        <f>IF(A907&lt;&gt;"",Schülerdaten!B910,"")</f>
        <v/>
      </c>
      <c r="C907" s="146" t="str">
        <f>IF(AND(A907&lt;&gt;"",Schülerdaten!F910&lt;&gt;""),IF(INDEX(codeclint,MATCH(Schülerdaten!F910,libclint,0))&lt;&gt;"",INDEX(codeclint,MATCH(Schülerdaten!F910,libclint,0)),""),"")</f>
        <v/>
      </c>
      <c r="D907" s="146" t="str">
        <f t="shared" si="42"/>
        <v/>
      </c>
      <c r="E907" s="146" t="str">
        <f>IF(A907&lt;&gt;"",IF(Schülerdaten!G910&lt;&gt;"",IF(Schülerdaten!AB910&lt;&gt;"",IF(Schülerdaten!G910="LOC.ID",CONCATENATE("LOC.",Schülerdaten!AU$5),Schülerdaten!G910),""),""),"")</f>
        <v/>
      </c>
      <c r="F907" s="146" t="str">
        <f>IF(A907&lt;&gt;"",IF(Schülerdaten!H910&lt;&gt;"",Schülerdaten!H910,""),"")</f>
        <v/>
      </c>
      <c r="G907" s="146" t="str">
        <f>IF(AND(A907&lt;&gt;"",Schülerdaten!AC910&lt;&gt;""),IF(Schülerdaten!AC910=TRUE,INDEX(codesex,MATCH(Schülerdaten!I910,libsex,0)),Schülerdaten!I910),"")</f>
        <v/>
      </c>
      <c r="H907" s="147" t="str">
        <f>IF(A907&lt;&gt;"",IF(Schülerdaten!J910&lt;&gt;"",Schülerdaten!J910,""),"")</f>
        <v/>
      </c>
      <c r="I907" s="148" t="str">
        <f>IF(AND(A907&lt;&gt;"",Schülerdaten!AE910&lt;&gt;""),IF(Schülerdaten!AE910=TRUE,INDEX(codenat,MATCH(Schülerdaten!K910,libnat,0)),Schülerdaten!K910),"")</f>
        <v/>
      </c>
      <c r="J907" s="148" t="str">
        <f>IF(AND(A907&lt;&gt;"",Schülerdaten!AF910&lt;&gt;""),IF(Schülerdaten!AF910=TRUE,INDEX(codelangue,MATCH(Schülerdaten!L910,liblangue,0)),Schülerdaten!L910),"")</f>
        <v/>
      </c>
      <c r="K907" s="148" t="str">
        <f>IF(AND(A907&lt;&gt;"",Schülerdaten!AH910&lt;&gt;""),IF(Schülerdaten!AH910=TRUE,IF(INDEX(codegem,MATCH(Schülerdaten!M910,libgem,0))&lt;8000,INDEX(codegem,MATCH(Schülerdaten!M910,libgem,0)),""),Schülerdaten!M910),"")</f>
        <v/>
      </c>
      <c r="L907" s="148" t="str">
        <f>IF(AND(A907&lt;&gt;"",Schülerdaten!AH910&lt;&gt;""),IF(Schülerdaten!AH910=TRUE,INDEX(codegemhist,MATCH(Schülerdaten!M910,libgem,0)),""),"")</f>
        <v/>
      </c>
      <c r="M907" s="148" t="str">
        <f>IF(AND(A907&lt;&gt;"",Schülerdaten!AH910&lt;&gt;""),IF(Schülerdaten!AH910=TRUE,IF(INDEX(codegem,MATCH(Schülerdaten!M910,libgem,0))&gt;=8000,INDEX(codegem,MATCH(Schülerdaten!M910,libgem,0)),""),Schülerdaten!M910),"")</f>
        <v/>
      </c>
      <c r="N907" s="148" t="str">
        <f>IF(AND(A907&lt;&gt;"",Schülerdaten!AI910&lt;&gt;""),IF(Schülerdaten!AI910=TRUE,INDEX(codeschart,MATCH(Schülerdaten!N910,libschart,0)),Schülerdaten!N910),"")</f>
        <v/>
      </c>
      <c r="O907" s="148" t="str">
        <f>IF(AND(A907&lt;&gt;"",Schülerdaten!O910&lt;&gt;""),Schülerdaten!O910,"")</f>
        <v/>
      </c>
      <c r="P907" s="148" t="str">
        <f>IF(AND(A907&lt;&gt;"",Schülerdaten!AK910&lt;&gt;""),IF(Schülerdaten!AK910=TRUE,INDEX(codeform,MATCH(Schülerdaten!P910,libform,0)),Schülerdaten!P910),"")</f>
        <v/>
      </c>
      <c r="Q907" s="148" t="str">
        <f>IF(AND(A907&lt;&gt;"",Schülerdaten!AL910&lt;&gt;""),IF(Schülerdaten!AL910=TRUE,INDEX(codespe,MATCH(Schülerdaten!Q910,libspe,0)),Schülerdaten!Q910),"")</f>
        <v/>
      </c>
      <c r="R907" s="148" t="str">
        <f>IF(AND(A907&lt;&gt;"",OR(Schülerdaten!AM910&lt;&gt;"",Schülerdaten!AT910=FALSE)),IF(Schülerdaten!AM910=TRUE,INDEX(codemp1,MATCH(Schülerdaten!R910,libmp1,0)),IF(Schülerdaten!AT910=FALSE,0,Schülerdaten!R910)),"")</f>
        <v/>
      </c>
      <c r="S907" s="148" t="str">
        <f t="shared" si="43"/>
        <v/>
      </c>
      <c r="T907" s="148" t="str">
        <f t="shared" si="44"/>
        <v/>
      </c>
      <c r="U907" s="148" t="str">
        <f>IF(AND(A907&lt;&gt;"",Schülerdaten!S910&lt;&gt;""),Schülerdaten!S910,"")</f>
        <v/>
      </c>
      <c r="V907" s="148" t="str">
        <f>IF(AND(A907&lt;&gt;"",Schülerdaten!T910&lt;&gt;""),Schülerdaten!T910,"")</f>
        <v/>
      </c>
      <c r="W907" s="148" t="str">
        <f>IF(AND(A907&lt;&gt;"",Schülerdaten!U910&lt;&gt;""),Schülerdaten!U910,"")</f>
        <v/>
      </c>
      <c r="X907" s="148" t="str">
        <f>IF(AND(A907&lt;&gt;"",Schülerdaten!V910&lt;&gt;""),Schülerdaten!V910,"")</f>
        <v/>
      </c>
      <c r="Y907" s="148" t="str">
        <f>IF(AND(A907&lt;&gt;"",Schülerdaten!W910&lt;&gt;""),Schülerdaten!W910,"")</f>
        <v/>
      </c>
      <c r="Z907" s="148" t="str">
        <f>IF(AND(A907&lt;&gt;"",Schülerdaten!X910&lt;&gt;""),Schülerdaten!X910,"")</f>
        <v/>
      </c>
    </row>
    <row r="908" spans="1:26" x14ac:dyDescent="0.2">
      <c r="A908" s="146" t="str">
        <f>IF(OR(Schülerdaten!$C911&lt;&gt;""),Schülerdaten!A911,"")</f>
        <v/>
      </c>
      <c r="B908" s="146" t="str">
        <f>IF(A908&lt;&gt;"",Schülerdaten!B911,"")</f>
        <v/>
      </c>
      <c r="C908" s="146" t="str">
        <f>IF(AND(A908&lt;&gt;"",Schülerdaten!F911&lt;&gt;""),IF(INDEX(codeclint,MATCH(Schülerdaten!F911,libclint,0))&lt;&gt;"",INDEX(codeclint,MATCH(Schülerdaten!F911,libclint,0)),""),"")</f>
        <v/>
      </c>
      <c r="D908" s="146" t="str">
        <f t="shared" si="42"/>
        <v/>
      </c>
      <c r="E908" s="146" t="str">
        <f>IF(A908&lt;&gt;"",IF(Schülerdaten!G911&lt;&gt;"",IF(Schülerdaten!AB911&lt;&gt;"",IF(Schülerdaten!G911="LOC.ID",CONCATENATE("LOC.",Schülerdaten!AU$5),Schülerdaten!G911),""),""),"")</f>
        <v/>
      </c>
      <c r="F908" s="146" t="str">
        <f>IF(A908&lt;&gt;"",IF(Schülerdaten!H911&lt;&gt;"",Schülerdaten!H911,""),"")</f>
        <v/>
      </c>
      <c r="G908" s="146" t="str">
        <f>IF(AND(A908&lt;&gt;"",Schülerdaten!AC911&lt;&gt;""),IF(Schülerdaten!AC911=TRUE,INDEX(codesex,MATCH(Schülerdaten!I911,libsex,0)),Schülerdaten!I911),"")</f>
        <v/>
      </c>
      <c r="H908" s="147" t="str">
        <f>IF(A908&lt;&gt;"",IF(Schülerdaten!J911&lt;&gt;"",Schülerdaten!J911,""),"")</f>
        <v/>
      </c>
      <c r="I908" s="148" t="str">
        <f>IF(AND(A908&lt;&gt;"",Schülerdaten!AE911&lt;&gt;""),IF(Schülerdaten!AE911=TRUE,INDEX(codenat,MATCH(Schülerdaten!K911,libnat,0)),Schülerdaten!K911),"")</f>
        <v/>
      </c>
      <c r="J908" s="148" t="str">
        <f>IF(AND(A908&lt;&gt;"",Schülerdaten!AF911&lt;&gt;""),IF(Schülerdaten!AF911=TRUE,INDEX(codelangue,MATCH(Schülerdaten!L911,liblangue,0)),Schülerdaten!L911),"")</f>
        <v/>
      </c>
      <c r="K908" s="148" t="str">
        <f>IF(AND(A908&lt;&gt;"",Schülerdaten!AH911&lt;&gt;""),IF(Schülerdaten!AH911=TRUE,IF(INDEX(codegem,MATCH(Schülerdaten!M911,libgem,0))&lt;8000,INDEX(codegem,MATCH(Schülerdaten!M911,libgem,0)),""),Schülerdaten!M911),"")</f>
        <v/>
      </c>
      <c r="L908" s="148" t="str">
        <f>IF(AND(A908&lt;&gt;"",Schülerdaten!AH911&lt;&gt;""),IF(Schülerdaten!AH911=TRUE,INDEX(codegemhist,MATCH(Schülerdaten!M911,libgem,0)),""),"")</f>
        <v/>
      </c>
      <c r="M908" s="148" t="str">
        <f>IF(AND(A908&lt;&gt;"",Schülerdaten!AH911&lt;&gt;""),IF(Schülerdaten!AH911=TRUE,IF(INDEX(codegem,MATCH(Schülerdaten!M911,libgem,0))&gt;=8000,INDEX(codegem,MATCH(Schülerdaten!M911,libgem,0)),""),Schülerdaten!M911),"")</f>
        <v/>
      </c>
      <c r="N908" s="148" t="str">
        <f>IF(AND(A908&lt;&gt;"",Schülerdaten!AI911&lt;&gt;""),IF(Schülerdaten!AI911=TRUE,INDEX(codeschart,MATCH(Schülerdaten!N911,libschart,0)),Schülerdaten!N911),"")</f>
        <v/>
      </c>
      <c r="O908" s="148" t="str">
        <f>IF(AND(A908&lt;&gt;"",Schülerdaten!O911&lt;&gt;""),Schülerdaten!O911,"")</f>
        <v/>
      </c>
      <c r="P908" s="148" t="str">
        <f>IF(AND(A908&lt;&gt;"",Schülerdaten!AK911&lt;&gt;""),IF(Schülerdaten!AK911=TRUE,INDEX(codeform,MATCH(Schülerdaten!P911,libform,0)),Schülerdaten!P911),"")</f>
        <v/>
      </c>
      <c r="Q908" s="148" t="str">
        <f>IF(AND(A908&lt;&gt;"",Schülerdaten!AL911&lt;&gt;""),IF(Schülerdaten!AL911=TRUE,INDEX(codespe,MATCH(Schülerdaten!Q911,libspe,0)),Schülerdaten!Q911),"")</f>
        <v/>
      </c>
      <c r="R908" s="148" t="str">
        <f>IF(AND(A908&lt;&gt;"",OR(Schülerdaten!AM911&lt;&gt;"",Schülerdaten!AT911=FALSE)),IF(Schülerdaten!AM911=TRUE,INDEX(codemp1,MATCH(Schülerdaten!R911,libmp1,0)),IF(Schülerdaten!AT911=FALSE,0,Schülerdaten!R911)),"")</f>
        <v/>
      </c>
      <c r="S908" s="148" t="str">
        <f t="shared" si="43"/>
        <v/>
      </c>
      <c r="T908" s="148" t="str">
        <f t="shared" si="44"/>
        <v/>
      </c>
      <c r="U908" s="148" t="str">
        <f>IF(AND(A908&lt;&gt;"",Schülerdaten!S911&lt;&gt;""),Schülerdaten!S911,"")</f>
        <v/>
      </c>
      <c r="V908" s="148" t="str">
        <f>IF(AND(A908&lt;&gt;"",Schülerdaten!T911&lt;&gt;""),Schülerdaten!T911,"")</f>
        <v/>
      </c>
      <c r="W908" s="148" t="str">
        <f>IF(AND(A908&lt;&gt;"",Schülerdaten!U911&lt;&gt;""),Schülerdaten!U911,"")</f>
        <v/>
      </c>
      <c r="X908" s="148" t="str">
        <f>IF(AND(A908&lt;&gt;"",Schülerdaten!V911&lt;&gt;""),Schülerdaten!V911,"")</f>
        <v/>
      </c>
      <c r="Y908" s="148" t="str">
        <f>IF(AND(A908&lt;&gt;"",Schülerdaten!W911&lt;&gt;""),Schülerdaten!W911,"")</f>
        <v/>
      </c>
      <c r="Z908" s="148" t="str">
        <f>IF(AND(A908&lt;&gt;"",Schülerdaten!X911&lt;&gt;""),Schülerdaten!X911,"")</f>
        <v/>
      </c>
    </row>
    <row r="909" spans="1:26" x14ac:dyDescent="0.2">
      <c r="A909" s="146" t="str">
        <f>IF(OR(Schülerdaten!$C912&lt;&gt;""),Schülerdaten!A912,"")</f>
        <v/>
      </c>
      <c r="B909" s="146" t="str">
        <f>IF(A909&lt;&gt;"",Schülerdaten!B912,"")</f>
        <v/>
      </c>
      <c r="C909" s="146" t="str">
        <f>IF(AND(A909&lt;&gt;"",Schülerdaten!F912&lt;&gt;""),IF(INDEX(codeclint,MATCH(Schülerdaten!F912,libclint,0))&lt;&gt;"",INDEX(codeclint,MATCH(Schülerdaten!F912,libclint,0)),""),"")</f>
        <v/>
      </c>
      <c r="D909" s="146" t="str">
        <f t="shared" si="42"/>
        <v/>
      </c>
      <c r="E909" s="146" t="str">
        <f>IF(A909&lt;&gt;"",IF(Schülerdaten!G912&lt;&gt;"",IF(Schülerdaten!AB912&lt;&gt;"",IF(Schülerdaten!G912="LOC.ID",CONCATENATE("LOC.",Schülerdaten!AU$5),Schülerdaten!G912),""),""),"")</f>
        <v/>
      </c>
      <c r="F909" s="146" t="str">
        <f>IF(A909&lt;&gt;"",IF(Schülerdaten!H912&lt;&gt;"",Schülerdaten!H912,""),"")</f>
        <v/>
      </c>
      <c r="G909" s="146" t="str">
        <f>IF(AND(A909&lt;&gt;"",Schülerdaten!AC912&lt;&gt;""),IF(Schülerdaten!AC912=TRUE,INDEX(codesex,MATCH(Schülerdaten!I912,libsex,0)),Schülerdaten!I912),"")</f>
        <v/>
      </c>
      <c r="H909" s="147" t="str">
        <f>IF(A909&lt;&gt;"",IF(Schülerdaten!J912&lt;&gt;"",Schülerdaten!J912,""),"")</f>
        <v/>
      </c>
      <c r="I909" s="148" t="str">
        <f>IF(AND(A909&lt;&gt;"",Schülerdaten!AE912&lt;&gt;""),IF(Schülerdaten!AE912=TRUE,INDEX(codenat,MATCH(Schülerdaten!K912,libnat,0)),Schülerdaten!K912),"")</f>
        <v/>
      </c>
      <c r="J909" s="148" t="str">
        <f>IF(AND(A909&lt;&gt;"",Schülerdaten!AF912&lt;&gt;""),IF(Schülerdaten!AF912=TRUE,INDEX(codelangue,MATCH(Schülerdaten!L912,liblangue,0)),Schülerdaten!L912),"")</f>
        <v/>
      </c>
      <c r="K909" s="148" t="str">
        <f>IF(AND(A909&lt;&gt;"",Schülerdaten!AH912&lt;&gt;""),IF(Schülerdaten!AH912=TRUE,IF(INDEX(codegem,MATCH(Schülerdaten!M912,libgem,0))&lt;8000,INDEX(codegem,MATCH(Schülerdaten!M912,libgem,0)),""),Schülerdaten!M912),"")</f>
        <v/>
      </c>
      <c r="L909" s="148" t="str">
        <f>IF(AND(A909&lt;&gt;"",Schülerdaten!AH912&lt;&gt;""),IF(Schülerdaten!AH912=TRUE,INDEX(codegemhist,MATCH(Schülerdaten!M912,libgem,0)),""),"")</f>
        <v/>
      </c>
      <c r="M909" s="148" t="str">
        <f>IF(AND(A909&lt;&gt;"",Schülerdaten!AH912&lt;&gt;""),IF(Schülerdaten!AH912=TRUE,IF(INDEX(codegem,MATCH(Schülerdaten!M912,libgem,0))&gt;=8000,INDEX(codegem,MATCH(Schülerdaten!M912,libgem,0)),""),Schülerdaten!M912),"")</f>
        <v/>
      </c>
      <c r="N909" s="148" t="str">
        <f>IF(AND(A909&lt;&gt;"",Schülerdaten!AI912&lt;&gt;""),IF(Schülerdaten!AI912=TRUE,INDEX(codeschart,MATCH(Schülerdaten!N912,libschart,0)),Schülerdaten!N912),"")</f>
        <v/>
      </c>
      <c r="O909" s="148" t="str">
        <f>IF(AND(A909&lt;&gt;"",Schülerdaten!O912&lt;&gt;""),Schülerdaten!O912,"")</f>
        <v/>
      </c>
      <c r="P909" s="148" t="str">
        <f>IF(AND(A909&lt;&gt;"",Schülerdaten!AK912&lt;&gt;""),IF(Schülerdaten!AK912=TRUE,INDEX(codeform,MATCH(Schülerdaten!P912,libform,0)),Schülerdaten!P912),"")</f>
        <v/>
      </c>
      <c r="Q909" s="148" t="str">
        <f>IF(AND(A909&lt;&gt;"",Schülerdaten!AL912&lt;&gt;""),IF(Schülerdaten!AL912=TRUE,INDEX(codespe,MATCH(Schülerdaten!Q912,libspe,0)),Schülerdaten!Q912),"")</f>
        <v/>
      </c>
      <c r="R909" s="148" t="str">
        <f>IF(AND(A909&lt;&gt;"",OR(Schülerdaten!AM912&lt;&gt;"",Schülerdaten!AT912=FALSE)),IF(Schülerdaten!AM912=TRUE,INDEX(codemp1,MATCH(Schülerdaten!R912,libmp1,0)),IF(Schülerdaten!AT912=FALSE,0,Schülerdaten!R912)),"")</f>
        <v/>
      </c>
      <c r="S909" s="148" t="str">
        <f t="shared" si="43"/>
        <v/>
      </c>
      <c r="T909" s="148" t="str">
        <f t="shared" si="44"/>
        <v/>
      </c>
      <c r="U909" s="148" t="str">
        <f>IF(AND(A909&lt;&gt;"",Schülerdaten!S912&lt;&gt;""),Schülerdaten!S912,"")</f>
        <v/>
      </c>
      <c r="V909" s="148" t="str">
        <f>IF(AND(A909&lt;&gt;"",Schülerdaten!T912&lt;&gt;""),Schülerdaten!T912,"")</f>
        <v/>
      </c>
      <c r="W909" s="148" t="str">
        <f>IF(AND(A909&lt;&gt;"",Schülerdaten!U912&lt;&gt;""),Schülerdaten!U912,"")</f>
        <v/>
      </c>
      <c r="X909" s="148" t="str">
        <f>IF(AND(A909&lt;&gt;"",Schülerdaten!V912&lt;&gt;""),Schülerdaten!V912,"")</f>
        <v/>
      </c>
      <c r="Y909" s="148" t="str">
        <f>IF(AND(A909&lt;&gt;"",Schülerdaten!W912&lt;&gt;""),Schülerdaten!W912,"")</f>
        <v/>
      </c>
      <c r="Z909" s="148" t="str">
        <f>IF(AND(A909&lt;&gt;"",Schülerdaten!X912&lt;&gt;""),Schülerdaten!X912,"")</f>
        <v/>
      </c>
    </row>
    <row r="910" spans="1:26" x14ac:dyDescent="0.2">
      <c r="A910" s="146" t="str">
        <f>IF(OR(Schülerdaten!$C913&lt;&gt;""),Schülerdaten!A913,"")</f>
        <v/>
      </c>
      <c r="B910" s="146" t="str">
        <f>IF(A910&lt;&gt;"",Schülerdaten!B913,"")</f>
        <v/>
      </c>
      <c r="C910" s="146" t="str">
        <f>IF(AND(A910&lt;&gt;"",Schülerdaten!F913&lt;&gt;""),IF(INDEX(codeclint,MATCH(Schülerdaten!F913,libclint,0))&lt;&gt;"",INDEX(codeclint,MATCH(Schülerdaten!F913,libclint,0)),""),"")</f>
        <v/>
      </c>
      <c r="D910" s="146" t="str">
        <f t="shared" si="42"/>
        <v/>
      </c>
      <c r="E910" s="146" t="str">
        <f>IF(A910&lt;&gt;"",IF(Schülerdaten!G913&lt;&gt;"",IF(Schülerdaten!AB913&lt;&gt;"",IF(Schülerdaten!G913="LOC.ID",CONCATENATE("LOC.",Schülerdaten!AU$5),Schülerdaten!G913),""),""),"")</f>
        <v/>
      </c>
      <c r="F910" s="146" t="str">
        <f>IF(A910&lt;&gt;"",IF(Schülerdaten!H913&lt;&gt;"",Schülerdaten!H913,""),"")</f>
        <v/>
      </c>
      <c r="G910" s="146" t="str">
        <f>IF(AND(A910&lt;&gt;"",Schülerdaten!AC913&lt;&gt;""),IF(Schülerdaten!AC913=TRUE,INDEX(codesex,MATCH(Schülerdaten!I913,libsex,0)),Schülerdaten!I913),"")</f>
        <v/>
      </c>
      <c r="H910" s="147" t="str">
        <f>IF(A910&lt;&gt;"",IF(Schülerdaten!J913&lt;&gt;"",Schülerdaten!J913,""),"")</f>
        <v/>
      </c>
      <c r="I910" s="148" t="str">
        <f>IF(AND(A910&lt;&gt;"",Schülerdaten!AE913&lt;&gt;""),IF(Schülerdaten!AE913=TRUE,INDEX(codenat,MATCH(Schülerdaten!K913,libnat,0)),Schülerdaten!K913),"")</f>
        <v/>
      </c>
      <c r="J910" s="148" t="str">
        <f>IF(AND(A910&lt;&gt;"",Schülerdaten!AF913&lt;&gt;""),IF(Schülerdaten!AF913=TRUE,INDEX(codelangue,MATCH(Schülerdaten!L913,liblangue,0)),Schülerdaten!L913),"")</f>
        <v/>
      </c>
      <c r="K910" s="148" t="str">
        <f>IF(AND(A910&lt;&gt;"",Schülerdaten!AH913&lt;&gt;""),IF(Schülerdaten!AH913=TRUE,IF(INDEX(codegem,MATCH(Schülerdaten!M913,libgem,0))&lt;8000,INDEX(codegem,MATCH(Schülerdaten!M913,libgem,0)),""),Schülerdaten!M913),"")</f>
        <v/>
      </c>
      <c r="L910" s="148" t="str">
        <f>IF(AND(A910&lt;&gt;"",Schülerdaten!AH913&lt;&gt;""),IF(Schülerdaten!AH913=TRUE,INDEX(codegemhist,MATCH(Schülerdaten!M913,libgem,0)),""),"")</f>
        <v/>
      </c>
      <c r="M910" s="148" t="str">
        <f>IF(AND(A910&lt;&gt;"",Schülerdaten!AH913&lt;&gt;""),IF(Schülerdaten!AH913=TRUE,IF(INDEX(codegem,MATCH(Schülerdaten!M913,libgem,0))&gt;=8000,INDEX(codegem,MATCH(Schülerdaten!M913,libgem,0)),""),Schülerdaten!M913),"")</f>
        <v/>
      </c>
      <c r="N910" s="148" t="str">
        <f>IF(AND(A910&lt;&gt;"",Schülerdaten!AI913&lt;&gt;""),IF(Schülerdaten!AI913=TRUE,INDEX(codeschart,MATCH(Schülerdaten!N913,libschart,0)),Schülerdaten!N913),"")</f>
        <v/>
      </c>
      <c r="O910" s="148" t="str">
        <f>IF(AND(A910&lt;&gt;"",Schülerdaten!O913&lt;&gt;""),Schülerdaten!O913,"")</f>
        <v/>
      </c>
      <c r="P910" s="148" t="str">
        <f>IF(AND(A910&lt;&gt;"",Schülerdaten!AK913&lt;&gt;""),IF(Schülerdaten!AK913=TRUE,INDEX(codeform,MATCH(Schülerdaten!P913,libform,0)),Schülerdaten!P913),"")</f>
        <v/>
      </c>
      <c r="Q910" s="148" t="str">
        <f>IF(AND(A910&lt;&gt;"",Schülerdaten!AL913&lt;&gt;""),IF(Schülerdaten!AL913=TRUE,INDEX(codespe,MATCH(Schülerdaten!Q913,libspe,0)),Schülerdaten!Q913),"")</f>
        <v/>
      </c>
      <c r="R910" s="148" t="str">
        <f>IF(AND(A910&lt;&gt;"",OR(Schülerdaten!AM913&lt;&gt;"",Schülerdaten!AT913=FALSE)),IF(Schülerdaten!AM913=TRUE,INDEX(codemp1,MATCH(Schülerdaten!R913,libmp1,0)),IF(Schülerdaten!AT913=FALSE,0,Schülerdaten!R913)),"")</f>
        <v/>
      </c>
      <c r="S910" s="148" t="str">
        <f t="shared" si="43"/>
        <v/>
      </c>
      <c r="T910" s="148" t="str">
        <f t="shared" si="44"/>
        <v/>
      </c>
      <c r="U910" s="148" t="str">
        <f>IF(AND(A910&lt;&gt;"",Schülerdaten!S913&lt;&gt;""),Schülerdaten!S913,"")</f>
        <v/>
      </c>
      <c r="V910" s="148" t="str">
        <f>IF(AND(A910&lt;&gt;"",Schülerdaten!T913&lt;&gt;""),Schülerdaten!T913,"")</f>
        <v/>
      </c>
      <c r="W910" s="148" t="str">
        <f>IF(AND(A910&lt;&gt;"",Schülerdaten!U913&lt;&gt;""),Schülerdaten!U913,"")</f>
        <v/>
      </c>
      <c r="X910" s="148" t="str">
        <f>IF(AND(A910&lt;&gt;"",Schülerdaten!V913&lt;&gt;""),Schülerdaten!V913,"")</f>
        <v/>
      </c>
      <c r="Y910" s="148" t="str">
        <f>IF(AND(A910&lt;&gt;"",Schülerdaten!W913&lt;&gt;""),Schülerdaten!W913,"")</f>
        <v/>
      </c>
      <c r="Z910" s="148" t="str">
        <f>IF(AND(A910&lt;&gt;"",Schülerdaten!X913&lt;&gt;""),Schülerdaten!X913,"")</f>
        <v/>
      </c>
    </row>
    <row r="911" spans="1:26" x14ac:dyDescent="0.2">
      <c r="A911" s="146" t="str">
        <f>IF(OR(Schülerdaten!$C914&lt;&gt;""),Schülerdaten!A914,"")</f>
        <v/>
      </c>
      <c r="B911" s="146" t="str">
        <f>IF(A911&lt;&gt;"",Schülerdaten!B914,"")</f>
        <v/>
      </c>
      <c r="C911" s="146" t="str">
        <f>IF(AND(A911&lt;&gt;"",Schülerdaten!F914&lt;&gt;""),IF(INDEX(codeclint,MATCH(Schülerdaten!F914,libclint,0))&lt;&gt;"",INDEX(codeclint,MATCH(Schülerdaten!F914,libclint,0)),""),"")</f>
        <v/>
      </c>
      <c r="D911" s="146" t="str">
        <f t="shared" si="42"/>
        <v/>
      </c>
      <c r="E911" s="146" t="str">
        <f>IF(A911&lt;&gt;"",IF(Schülerdaten!G914&lt;&gt;"",IF(Schülerdaten!AB914&lt;&gt;"",IF(Schülerdaten!G914="LOC.ID",CONCATENATE("LOC.",Schülerdaten!AU$5),Schülerdaten!G914),""),""),"")</f>
        <v/>
      </c>
      <c r="F911" s="146" t="str">
        <f>IF(A911&lt;&gt;"",IF(Schülerdaten!H914&lt;&gt;"",Schülerdaten!H914,""),"")</f>
        <v/>
      </c>
      <c r="G911" s="146" t="str">
        <f>IF(AND(A911&lt;&gt;"",Schülerdaten!AC914&lt;&gt;""),IF(Schülerdaten!AC914=TRUE,INDEX(codesex,MATCH(Schülerdaten!I914,libsex,0)),Schülerdaten!I914),"")</f>
        <v/>
      </c>
      <c r="H911" s="147" t="str">
        <f>IF(A911&lt;&gt;"",IF(Schülerdaten!J914&lt;&gt;"",Schülerdaten!J914,""),"")</f>
        <v/>
      </c>
      <c r="I911" s="148" t="str">
        <f>IF(AND(A911&lt;&gt;"",Schülerdaten!AE914&lt;&gt;""),IF(Schülerdaten!AE914=TRUE,INDEX(codenat,MATCH(Schülerdaten!K914,libnat,0)),Schülerdaten!K914),"")</f>
        <v/>
      </c>
      <c r="J911" s="148" t="str">
        <f>IF(AND(A911&lt;&gt;"",Schülerdaten!AF914&lt;&gt;""),IF(Schülerdaten!AF914=TRUE,INDEX(codelangue,MATCH(Schülerdaten!L914,liblangue,0)),Schülerdaten!L914),"")</f>
        <v/>
      </c>
      <c r="K911" s="148" t="str">
        <f>IF(AND(A911&lt;&gt;"",Schülerdaten!AH914&lt;&gt;""),IF(Schülerdaten!AH914=TRUE,IF(INDEX(codegem,MATCH(Schülerdaten!M914,libgem,0))&lt;8000,INDEX(codegem,MATCH(Schülerdaten!M914,libgem,0)),""),Schülerdaten!M914),"")</f>
        <v/>
      </c>
      <c r="L911" s="148" t="str">
        <f>IF(AND(A911&lt;&gt;"",Schülerdaten!AH914&lt;&gt;""),IF(Schülerdaten!AH914=TRUE,INDEX(codegemhist,MATCH(Schülerdaten!M914,libgem,0)),""),"")</f>
        <v/>
      </c>
      <c r="M911" s="148" t="str">
        <f>IF(AND(A911&lt;&gt;"",Schülerdaten!AH914&lt;&gt;""),IF(Schülerdaten!AH914=TRUE,IF(INDEX(codegem,MATCH(Schülerdaten!M914,libgem,0))&gt;=8000,INDEX(codegem,MATCH(Schülerdaten!M914,libgem,0)),""),Schülerdaten!M914),"")</f>
        <v/>
      </c>
      <c r="N911" s="148" t="str">
        <f>IF(AND(A911&lt;&gt;"",Schülerdaten!AI914&lt;&gt;""),IF(Schülerdaten!AI914=TRUE,INDEX(codeschart,MATCH(Schülerdaten!N914,libschart,0)),Schülerdaten!N914),"")</f>
        <v/>
      </c>
      <c r="O911" s="148" t="str">
        <f>IF(AND(A911&lt;&gt;"",Schülerdaten!O914&lt;&gt;""),Schülerdaten!O914,"")</f>
        <v/>
      </c>
      <c r="P911" s="148" t="str">
        <f>IF(AND(A911&lt;&gt;"",Schülerdaten!AK914&lt;&gt;""),IF(Schülerdaten!AK914=TRUE,INDEX(codeform,MATCH(Schülerdaten!P914,libform,0)),Schülerdaten!P914),"")</f>
        <v/>
      </c>
      <c r="Q911" s="148" t="str">
        <f>IF(AND(A911&lt;&gt;"",Schülerdaten!AL914&lt;&gt;""),IF(Schülerdaten!AL914=TRUE,INDEX(codespe,MATCH(Schülerdaten!Q914,libspe,0)),Schülerdaten!Q914),"")</f>
        <v/>
      </c>
      <c r="R911" s="148" t="str">
        <f>IF(AND(A911&lt;&gt;"",OR(Schülerdaten!AM914&lt;&gt;"",Schülerdaten!AT914=FALSE)),IF(Schülerdaten!AM914=TRUE,INDEX(codemp1,MATCH(Schülerdaten!R914,libmp1,0)),IF(Schülerdaten!AT914=FALSE,0,Schülerdaten!R914)),"")</f>
        <v/>
      </c>
      <c r="S911" s="148" t="str">
        <f t="shared" si="43"/>
        <v/>
      </c>
      <c r="T911" s="148" t="str">
        <f t="shared" si="44"/>
        <v/>
      </c>
      <c r="U911" s="148" t="str">
        <f>IF(AND(A911&lt;&gt;"",Schülerdaten!S914&lt;&gt;""),Schülerdaten!S914,"")</f>
        <v/>
      </c>
      <c r="V911" s="148" t="str">
        <f>IF(AND(A911&lt;&gt;"",Schülerdaten!T914&lt;&gt;""),Schülerdaten!T914,"")</f>
        <v/>
      </c>
      <c r="W911" s="148" t="str">
        <f>IF(AND(A911&lt;&gt;"",Schülerdaten!U914&lt;&gt;""),Schülerdaten!U914,"")</f>
        <v/>
      </c>
      <c r="X911" s="148" t="str">
        <f>IF(AND(A911&lt;&gt;"",Schülerdaten!V914&lt;&gt;""),Schülerdaten!V914,"")</f>
        <v/>
      </c>
      <c r="Y911" s="148" t="str">
        <f>IF(AND(A911&lt;&gt;"",Schülerdaten!W914&lt;&gt;""),Schülerdaten!W914,"")</f>
        <v/>
      </c>
      <c r="Z911" s="148" t="str">
        <f>IF(AND(A911&lt;&gt;"",Schülerdaten!X914&lt;&gt;""),Schülerdaten!X914,"")</f>
        <v/>
      </c>
    </row>
    <row r="912" spans="1:26" x14ac:dyDescent="0.2">
      <c r="A912" s="146" t="str">
        <f>IF(OR(Schülerdaten!$C915&lt;&gt;""),Schülerdaten!A915,"")</f>
        <v/>
      </c>
      <c r="B912" s="146" t="str">
        <f>IF(A912&lt;&gt;"",Schülerdaten!B915,"")</f>
        <v/>
      </c>
      <c r="C912" s="146" t="str">
        <f>IF(AND(A912&lt;&gt;"",Schülerdaten!F915&lt;&gt;""),IF(INDEX(codeclint,MATCH(Schülerdaten!F915,libclint,0))&lt;&gt;"",INDEX(codeclint,MATCH(Schülerdaten!F915,libclint,0)),""),"")</f>
        <v/>
      </c>
      <c r="D912" s="146" t="str">
        <f t="shared" si="42"/>
        <v/>
      </c>
      <c r="E912" s="146" t="str">
        <f>IF(A912&lt;&gt;"",IF(Schülerdaten!G915&lt;&gt;"",IF(Schülerdaten!AB915&lt;&gt;"",IF(Schülerdaten!G915="LOC.ID",CONCATENATE("LOC.",Schülerdaten!AU$5),Schülerdaten!G915),""),""),"")</f>
        <v/>
      </c>
      <c r="F912" s="146" t="str">
        <f>IF(A912&lt;&gt;"",IF(Schülerdaten!H915&lt;&gt;"",Schülerdaten!H915,""),"")</f>
        <v/>
      </c>
      <c r="G912" s="146" t="str">
        <f>IF(AND(A912&lt;&gt;"",Schülerdaten!AC915&lt;&gt;""),IF(Schülerdaten!AC915=TRUE,INDEX(codesex,MATCH(Schülerdaten!I915,libsex,0)),Schülerdaten!I915),"")</f>
        <v/>
      </c>
      <c r="H912" s="147" t="str">
        <f>IF(A912&lt;&gt;"",IF(Schülerdaten!J915&lt;&gt;"",Schülerdaten!J915,""),"")</f>
        <v/>
      </c>
      <c r="I912" s="148" t="str">
        <f>IF(AND(A912&lt;&gt;"",Schülerdaten!AE915&lt;&gt;""),IF(Schülerdaten!AE915=TRUE,INDEX(codenat,MATCH(Schülerdaten!K915,libnat,0)),Schülerdaten!K915),"")</f>
        <v/>
      </c>
      <c r="J912" s="148" t="str">
        <f>IF(AND(A912&lt;&gt;"",Schülerdaten!AF915&lt;&gt;""),IF(Schülerdaten!AF915=TRUE,INDEX(codelangue,MATCH(Schülerdaten!L915,liblangue,0)),Schülerdaten!L915),"")</f>
        <v/>
      </c>
      <c r="K912" s="148" t="str">
        <f>IF(AND(A912&lt;&gt;"",Schülerdaten!AH915&lt;&gt;""),IF(Schülerdaten!AH915=TRUE,IF(INDEX(codegem,MATCH(Schülerdaten!M915,libgem,0))&lt;8000,INDEX(codegem,MATCH(Schülerdaten!M915,libgem,0)),""),Schülerdaten!M915),"")</f>
        <v/>
      </c>
      <c r="L912" s="148" t="str">
        <f>IF(AND(A912&lt;&gt;"",Schülerdaten!AH915&lt;&gt;""),IF(Schülerdaten!AH915=TRUE,INDEX(codegemhist,MATCH(Schülerdaten!M915,libgem,0)),""),"")</f>
        <v/>
      </c>
      <c r="M912" s="148" t="str">
        <f>IF(AND(A912&lt;&gt;"",Schülerdaten!AH915&lt;&gt;""),IF(Schülerdaten!AH915=TRUE,IF(INDEX(codegem,MATCH(Schülerdaten!M915,libgem,0))&gt;=8000,INDEX(codegem,MATCH(Schülerdaten!M915,libgem,0)),""),Schülerdaten!M915),"")</f>
        <v/>
      </c>
      <c r="N912" s="148" t="str">
        <f>IF(AND(A912&lt;&gt;"",Schülerdaten!AI915&lt;&gt;""),IF(Schülerdaten!AI915=TRUE,INDEX(codeschart,MATCH(Schülerdaten!N915,libschart,0)),Schülerdaten!N915),"")</f>
        <v/>
      </c>
      <c r="O912" s="148" t="str">
        <f>IF(AND(A912&lt;&gt;"",Schülerdaten!O915&lt;&gt;""),Schülerdaten!O915,"")</f>
        <v/>
      </c>
      <c r="P912" s="148" t="str">
        <f>IF(AND(A912&lt;&gt;"",Schülerdaten!AK915&lt;&gt;""),IF(Schülerdaten!AK915=TRUE,INDEX(codeform,MATCH(Schülerdaten!P915,libform,0)),Schülerdaten!P915),"")</f>
        <v/>
      </c>
      <c r="Q912" s="148" t="str">
        <f>IF(AND(A912&lt;&gt;"",Schülerdaten!AL915&lt;&gt;""),IF(Schülerdaten!AL915=TRUE,INDEX(codespe,MATCH(Schülerdaten!Q915,libspe,0)),Schülerdaten!Q915),"")</f>
        <v/>
      </c>
      <c r="R912" s="148" t="str">
        <f>IF(AND(A912&lt;&gt;"",OR(Schülerdaten!AM915&lt;&gt;"",Schülerdaten!AT915=FALSE)),IF(Schülerdaten!AM915=TRUE,INDEX(codemp1,MATCH(Schülerdaten!R915,libmp1,0)),IF(Schülerdaten!AT915=FALSE,0,Schülerdaten!R915)),"")</f>
        <v/>
      </c>
      <c r="S912" s="148" t="str">
        <f t="shared" si="43"/>
        <v/>
      </c>
      <c r="T912" s="148" t="str">
        <f t="shared" si="44"/>
        <v/>
      </c>
      <c r="U912" s="148" t="str">
        <f>IF(AND(A912&lt;&gt;"",Schülerdaten!S915&lt;&gt;""),Schülerdaten!S915,"")</f>
        <v/>
      </c>
      <c r="V912" s="148" t="str">
        <f>IF(AND(A912&lt;&gt;"",Schülerdaten!T915&lt;&gt;""),Schülerdaten!T915,"")</f>
        <v/>
      </c>
      <c r="W912" s="148" t="str">
        <f>IF(AND(A912&lt;&gt;"",Schülerdaten!U915&lt;&gt;""),Schülerdaten!U915,"")</f>
        <v/>
      </c>
      <c r="X912" s="148" t="str">
        <f>IF(AND(A912&lt;&gt;"",Schülerdaten!V915&lt;&gt;""),Schülerdaten!V915,"")</f>
        <v/>
      </c>
      <c r="Y912" s="148" t="str">
        <f>IF(AND(A912&lt;&gt;"",Schülerdaten!W915&lt;&gt;""),Schülerdaten!W915,"")</f>
        <v/>
      </c>
      <c r="Z912" s="148" t="str">
        <f>IF(AND(A912&lt;&gt;"",Schülerdaten!X915&lt;&gt;""),Schülerdaten!X915,"")</f>
        <v/>
      </c>
    </row>
    <row r="913" spans="1:26" x14ac:dyDescent="0.2">
      <c r="A913" s="146" t="str">
        <f>IF(OR(Schülerdaten!$C916&lt;&gt;""),Schülerdaten!A916,"")</f>
        <v/>
      </c>
      <c r="B913" s="146" t="str">
        <f>IF(A913&lt;&gt;"",Schülerdaten!B916,"")</f>
        <v/>
      </c>
      <c r="C913" s="146" t="str">
        <f>IF(AND(A913&lt;&gt;"",Schülerdaten!F916&lt;&gt;""),IF(INDEX(codeclint,MATCH(Schülerdaten!F916,libclint,0))&lt;&gt;"",INDEX(codeclint,MATCH(Schülerdaten!F916,libclint,0)),""),"")</f>
        <v/>
      </c>
      <c r="D913" s="146" t="str">
        <f t="shared" si="42"/>
        <v/>
      </c>
      <c r="E913" s="146" t="str">
        <f>IF(A913&lt;&gt;"",IF(Schülerdaten!G916&lt;&gt;"",IF(Schülerdaten!AB916&lt;&gt;"",IF(Schülerdaten!G916="LOC.ID",CONCATENATE("LOC.",Schülerdaten!AU$5),Schülerdaten!G916),""),""),"")</f>
        <v/>
      </c>
      <c r="F913" s="146" t="str">
        <f>IF(A913&lt;&gt;"",IF(Schülerdaten!H916&lt;&gt;"",Schülerdaten!H916,""),"")</f>
        <v/>
      </c>
      <c r="G913" s="146" t="str">
        <f>IF(AND(A913&lt;&gt;"",Schülerdaten!AC916&lt;&gt;""),IF(Schülerdaten!AC916=TRUE,INDEX(codesex,MATCH(Schülerdaten!I916,libsex,0)),Schülerdaten!I916),"")</f>
        <v/>
      </c>
      <c r="H913" s="147" t="str">
        <f>IF(A913&lt;&gt;"",IF(Schülerdaten!J916&lt;&gt;"",Schülerdaten!J916,""),"")</f>
        <v/>
      </c>
      <c r="I913" s="148" t="str">
        <f>IF(AND(A913&lt;&gt;"",Schülerdaten!AE916&lt;&gt;""),IF(Schülerdaten!AE916=TRUE,INDEX(codenat,MATCH(Schülerdaten!K916,libnat,0)),Schülerdaten!K916),"")</f>
        <v/>
      </c>
      <c r="J913" s="148" t="str">
        <f>IF(AND(A913&lt;&gt;"",Schülerdaten!AF916&lt;&gt;""),IF(Schülerdaten!AF916=TRUE,INDEX(codelangue,MATCH(Schülerdaten!L916,liblangue,0)),Schülerdaten!L916),"")</f>
        <v/>
      </c>
      <c r="K913" s="148" t="str">
        <f>IF(AND(A913&lt;&gt;"",Schülerdaten!AH916&lt;&gt;""),IF(Schülerdaten!AH916=TRUE,IF(INDEX(codegem,MATCH(Schülerdaten!M916,libgem,0))&lt;8000,INDEX(codegem,MATCH(Schülerdaten!M916,libgem,0)),""),Schülerdaten!M916),"")</f>
        <v/>
      </c>
      <c r="L913" s="148" t="str">
        <f>IF(AND(A913&lt;&gt;"",Schülerdaten!AH916&lt;&gt;""),IF(Schülerdaten!AH916=TRUE,INDEX(codegemhist,MATCH(Schülerdaten!M916,libgem,0)),""),"")</f>
        <v/>
      </c>
      <c r="M913" s="148" t="str">
        <f>IF(AND(A913&lt;&gt;"",Schülerdaten!AH916&lt;&gt;""),IF(Schülerdaten!AH916=TRUE,IF(INDEX(codegem,MATCH(Schülerdaten!M916,libgem,0))&gt;=8000,INDEX(codegem,MATCH(Schülerdaten!M916,libgem,0)),""),Schülerdaten!M916),"")</f>
        <v/>
      </c>
      <c r="N913" s="148" t="str">
        <f>IF(AND(A913&lt;&gt;"",Schülerdaten!AI916&lt;&gt;""),IF(Schülerdaten!AI916=TRUE,INDEX(codeschart,MATCH(Schülerdaten!N916,libschart,0)),Schülerdaten!N916),"")</f>
        <v/>
      </c>
      <c r="O913" s="148" t="str">
        <f>IF(AND(A913&lt;&gt;"",Schülerdaten!O916&lt;&gt;""),Schülerdaten!O916,"")</f>
        <v/>
      </c>
      <c r="P913" s="148" t="str">
        <f>IF(AND(A913&lt;&gt;"",Schülerdaten!AK916&lt;&gt;""),IF(Schülerdaten!AK916=TRUE,INDEX(codeform,MATCH(Schülerdaten!P916,libform,0)),Schülerdaten!P916),"")</f>
        <v/>
      </c>
      <c r="Q913" s="148" t="str">
        <f>IF(AND(A913&lt;&gt;"",Schülerdaten!AL916&lt;&gt;""),IF(Schülerdaten!AL916=TRUE,INDEX(codespe,MATCH(Schülerdaten!Q916,libspe,0)),Schülerdaten!Q916),"")</f>
        <v/>
      </c>
      <c r="R913" s="148" t="str">
        <f>IF(AND(A913&lt;&gt;"",OR(Schülerdaten!AM916&lt;&gt;"",Schülerdaten!AT916=FALSE)),IF(Schülerdaten!AM916=TRUE,INDEX(codemp1,MATCH(Schülerdaten!R916,libmp1,0)),IF(Schülerdaten!AT916=FALSE,0,Schülerdaten!R916)),"")</f>
        <v/>
      </c>
      <c r="S913" s="148" t="str">
        <f t="shared" si="43"/>
        <v/>
      </c>
      <c r="T913" s="148" t="str">
        <f t="shared" si="44"/>
        <v/>
      </c>
      <c r="U913" s="148" t="str">
        <f>IF(AND(A913&lt;&gt;"",Schülerdaten!S916&lt;&gt;""),Schülerdaten!S916,"")</f>
        <v/>
      </c>
      <c r="V913" s="148" t="str">
        <f>IF(AND(A913&lt;&gt;"",Schülerdaten!T916&lt;&gt;""),Schülerdaten!T916,"")</f>
        <v/>
      </c>
      <c r="W913" s="148" t="str">
        <f>IF(AND(A913&lt;&gt;"",Schülerdaten!U916&lt;&gt;""),Schülerdaten!U916,"")</f>
        <v/>
      </c>
      <c r="X913" s="148" t="str">
        <f>IF(AND(A913&lt;&gt;"",Schülerdaten!V916&lt;&gt;""),Schülerdaten!V916,"")</f>
        <v/>
      </c>
      <c r="Y913" s="148" t="str">
        <f>IF(AND(A913&lt;&gt;"",Schülerdaten!W916&lt;&gt;""),Schülerdaten!W916,"")</f>
        <v/>
      </c>
      <c r="Z913" s="148" t="str">
        <f>IF(AND(A913&lt;&gt;"",Schülerdaten!X916&lt;&gt;""),Schülerdaten!X916,"")</f>
        <v/>
      </c>
    </row>
    <row r="914" spans="1:26" x14ac:dyDescent="0.2">
      <c r="A914" s="146" t="str">
        <f>IF(OR(Schülerdaten!$C917&lt;&gt;""),Schülerdaten!A917,"")</f>
        <v/>
      </c>
      <c r="B914" s="146" t="str">
        <f>IF(A914&lt;&gt;"",Schülerdaten!B917,"")</f>
        <v/>
      </c>
      <c r="C914" s="146" t="str">
        <f>IF(AND(A914&lt;&gt;"",Schülerdaten!F917&lt;&gt;""),IF(INDEX(codeclint,MATCH(Schülerdaten!F917,libclint,0))&lt;&gt;"",INDEX(codeclint,MATCH(Schülerdaten!F917,libclint,0)),""),"")</f>
        <v/>
      </c>
      <c r="D914" s="146" t="str">
        <f t="shared" si="42"/>
        <v/>
      </c>
      <c r="E914" s="146" t="str">
        <f>IF(A914&lt;&gt;"",IF(Schülerdaten!G917&lt;&gt;"",IF(Schülerdaten!AB917&lt;&gt;"",IF(Schülerdaten!G917="LOC.ID",CONCATENATE("LOC.",Schülerdaten!AU$5),Schülerdaten!G917),""),""),"")</f>
        <v/>
      </c>
      <c r="F914" s="146" t="str">
        <f>IF(A914&lt;&gt;"",IF(Schülerdaten!H917&lt;&gt;"",Schülerdaten!H917,""),"")</f>
        <v/>
      </c>
      <c r="G914" s="146" t="str">
        <f>IF(AND(A914&lt;&gt;"",Schülerdaten!AC917&lt;&gt;""),IF(Schülerdaten!AC917=TRUE,INDEX(codesex,MATCH(Schülerdaten!I917,libsex,0)),Schülerdaten!I917),"")</f>
        <v/>
      </c>
      <c r="H914" s="147" t="str">
        <f>IF(A914&lt;&gt;"",IF(Schülerdaten!J917&lt;&gt;"",Schülerdaten!J917,""),"")</f>
        <v/>
      </c>
      <c r="I914" s="148" t="str">
        <f>IF(AND(A914&lt;&gt;"",Schülerdaten!AE917&lt;&gt;""),IF(Schülerdaten!AE917=TRUE,INDEX(codenat,MATCH(Schülerdaten!K917,libnat,0)),Schülerdaten!K917),"")</f>
        <v/>
      </c>
      <c r="J914" s="148" t="str">
        <f>IF(AND(A914&lt;&gt;"",Schülerdaten!AF917&lt;&gt;""),IF(Schülerdaten!AF917=TRUE,INDEX(codelangue,MATCH(Schülerdaten!L917,liblangue,0)),Schülerdaten!L917),"")</f>
        <v/>
      </c>
      <c r="K914" s="148" t="str">
        <f>IF(AND(A914&lt;&gt;"",Schülerdaten!AH917&lt;&gt;""),IF(Schülerdaten!AH917=TRUE,IF(INDEX(codegem,MATCH(Schülerdaten!M917,libgem,0))&lt;8000,INDEX(codegem,MATCH(Schülerdaten!M917,libgem,0)),""),Schülerdaten!M917),"")</f>
        <v/>
      </c>
      <c r="L914" s="148" t="str">
        <f>IF(AND(A914&lt;&gt;"",Schülerdaten!AH917&lt;&gt;""),IF(Schülerdaten!AH917=TRUE,INDEX(codegemhist,MATCH(Schülerdaten!M917,libgem,0)),""),"")</f>
        <v/>
      </c>
      <c r="M914" s="148" t="str">
        <f>IF(AND(A914&lt;&gt;"",Schülerdaten!AH917&lt;&gt;""),IF(Schülerdaten!AH917=TRUE,IF(INDEX(codegem,MATCH(Schülerdaten!M917,libgem,0))&gt;=8000,INDEX(codegem,MATCH(Schülerdaten!M917,libgem,0)),""),Schülerdaten!M917),"")</f>
        <v/>
      </c>
      <c r="N914" s="148" t="str">
        <f>IF(AND(A914&lt;&gt;"",Schülerdaten!AI917&lt;&gt;""),IF(Schülerdaten!AI917=TRUE,INDEX(codeschart,MATCH(Schülerdaten!N917,libschart,0)),Schülerdaten!N917),"")</f>
        <v/>
      </c>
      <c r="O914" s="148" t="str">
        <f>IF(AND(A914&lt;&gt;"",Schülerdaten!O917&lt;&gt;""),Schülerdaten!O917,"")</f>
        <v/>
      </c>
      <c r="P914" s="148" t="str">
        <f>IF(AND(A914&lt;&gt;"",Schülerdaten!AK917&lt;&gt;""),IF(Schülerdaten!AK917=TRUE,INDEX(codeform,MATCH(Schülerdaten!P917,libform,0)),Schülerdaten!P917),"")</f>
        <v/>
      </c>
      <c r="Q914" s="148" t="str">
        <f>IF(AND(A914&lt;&gt;"",Schülerdaten!AL917&lt;&gt;""),IF(Schülerdaten!AL917=TRUE,INDEX(codespe,MATCH(Schülerdaten!Q917,libspe,0)),Schülerdaten!Q917),"")</f>
        <v/>
      </c>
      <c r="R914" s="148" t="str">
        <f>IF(AND(A914&lt;&gt;"",OR(Schülerdaten!AM917&lt;&gt;"",Schülerdaten!AT917=FALSE)),IF(Schülerdaten!AM917=TRUE,INDEX(codemp1,MATCH(Schülerdaten!R917,libmp1,0)),IF(Schülerdaten!AT917=FALSE,0,Schülerdaten!R917)),"")</f>
        <v/>
      </c>
      <c r="S914" s="148" t="str">
        <f t="shared" si="43"/>
        <v/>
      </c>
      <c r="T914" s="148" t="str">
        <f t="shared" si="44"/>
        <v/>
      </c>
      <c r="U914" s="148" t="str">
        <f>IF(AND(A914&lt;&gt;"",Schülerdaten!S917&lt;&gt;""),Schülerdaten!S917,"")</f>
        <v/>
      </c>
      <c r="V914" s="148" t="str">
        <f>IF(AND(A914&lt;&gt;"",Schülerdaten!T917&lt;&gt;""),Schülerdaten!T917,"")</f>
        <v/>
      </c>
      <c r="W914" s="148" t="str">
        <f>IF(AND(A914&lt;&gt;"",Schülerdaten!U917&lt;&gt;""),Schülerdaten!U917,"")</f>
        <v/>
      </c>
      <c r="X914" s="148" t="str">
        <f>IF(AND(A914&lt;&gt;"",Schülerdaten!V917&lt;&gt;""),Schülerdaten!V917,"")</f>
        <v/>
      </c>
      <c r="Y914" s="148" t="str">
        <f>IF(AND(A914&lt;&gt;"",Schülerdaten!W917&lt;&gt;""),Schülerdaten!W917,"")</f>
        <v/>
      </c>
      <c r="Z914" s="148" t="str">
        <f>IF(AND(A914&lt;&gt;"",Schülerdaten!X917&lt;&gt;""),Schülerdaten!X917,"")</f>
        <v/>
      </c>
    </row>
    <row r="915" spans="1:26" x14ac:dyDescent="0.2">
      <c r="A915" s="146" t="str">
        <f>IF(OR(Schülerdaten!$C918&lt;&gt;""),Schülerdaten!A918,"")</f>
        <v/>
      </c>
      <c r="B915" s="146" t="str">
        <f>IF(A915&lt;&gt;"",Schülerdaten!B918,"")</f>
        <v/>
      </c>
      <c r="C915" s="146" t="str">
        <f>IF(AND(A915&lt;&gt;"",Schülerdaten!F918&lt;&gt;""),IF(INDEX(codeclint,MATCH(Schülerdaten!F918,libclint,0))&lt;&gt;"",INDEX(codeclint,MATCH(Schülerdaten!F918,libclint,0)),""),"")</f>
        <v/>
      </c>
      <c r="D915" s="146" t="str">
        <f t="shared" si="42"/>
        <v/>
      </c>
      <c r="E915" s="146" t="str">
        <f>IF(A915&lt;&gt;"",IF(Schülerdaten!G918&lt;&gt;"",IF(Schülerdaten!AB918&lt;&gt;"",IF(Schülerdaten!G918="LOC.ID",CONCATENATE("LOC.",Schülerdaten!AU$5),Schülerdaten!G918),""),""),"")</f>
        <v/>
      </c>
      <c r="F915" s="146" t="str">
        <f>IF(A915&lt;&gt;"",IF(Schülerdaten!H918&lt;&gt;"",Schülerdaten!H918,""),"")</f>
        <v/>
      </c>
      <c r="G915" s="146" t="str">
        <f>IF(AND(A915&lt;&gt;"",Schülerdaten!AC918&lt;&gt;""),IF(Schülerdaten!AC918=TRUE,INDEX(codesex,MATCH(Schülerdaten!I918,libsex,0)),Schülerdaten!I918),"")</f>
        <v/>
      </c>
      <c r="H915" s="147" t="str">
        <f>IF(A915&lt;&gt;"",IF(Schülerdaten!J918&lt;&gt;"",Schülerdaten!J918,""),"")</f>
        <v/>
      </c>
      <c r="I915" s="148" t="str">
        <f>IF(AND(A915&lt;&gt;"",Schülerdaten!AE918&lt;&gt;""),IF(Schülerdaten!AE918=TRUE,INDEX(codenat,MATCH(Schülerdaten!K918,libnat,0)),Schülerdaten!K918),"")</f>
        <v/>
      </c>
      <c r="J915" s="148" t="str">
        <f>IF(AND(A915&lt;&gt;"",Schülerdaten!AF918&lt;&gt;""),IF(Schülerdaten!AF918=TRUE,INDEX(codelangue,MATCH(Schülerdaten!L918,liblangue,0)),Schülerdaten!L918),"")</f>
        <v/>
      </c>
      <c r="K915" s="148" t="str">
        <f>IF(AND(A915&lt;&gt;"",Schülerdaten!AH918&lt;&gt;""),IF(Schülerdaten!AH918=TRUE,IF(INDEX(codegem,MATCH(Schülerdaten!M918,libgem,0))&lt;8000,INDEX(codegem,MATCH(Schülerdaten!M918,libgem,0)),""),Schülerdaten!M918),"")</f>
        <v/>
      </c>
      <c r="L915" s="148" t="str">
        <f>IF(AND(A915&lt;&gt;"",Schülerdaten!AH918&lt;&gt;""),IF(Schülerdaten!AH918=TRUE,INDEX(codegemhist,MATCH(Schülerdaten!M918,libgem,0)),""),"")</f>
        <v/>
      </c>
      <c r="M915" s="148" t="str">
        <f>IF(AND(A915&lt;&gt;"",Schülerdaten!AH918&lt;&gt;""),IF(Schülerdaten!AH918=TRUE,IF(INDEX(codegem,MATCH(Schülerdaten!M918,libgem,0))&gt;=8000,INDEX(codegem,MATCH(Schülerdaten!M918,libgem,0)),""),Schülerdaten!M918),"")</f>
        <v/>
      </c>
      <c r="N915" s="148" t="str">
        <f>IF(AND(A915&lt;&gt;"",Schülerdaten!AI918&lt;&gt;""),IF(Schülerdaten!AI918=TRUE,INDEX(codeschart,MATCH(Schülerdaten!N918,libschart,0)),Schülerdaten!N918),"")</f>
        <v/>
      </c>
      <c r="O915" s="148" t="str">
        <f>IF(AND(A915&lt;&gt;"",Schülerdaten!O918&lt;&gt;""),Schülerdaten!O918,"")</f>
        <v/>
      </c>
      <c r="P915" s="148" t="str">
        <f>IF(AND(A915&lt;&gt;"",Schülerdaten!AK918&lt;&gt;""),IF(Schülerdaten!AK918=TRUE,INDEX(codeform,MATCH(Schülerdaten!P918,libform,0)),Schülerdaten!P918),"")</f>
        <v/>
      </c>
      <c r="Q915" s="148" t="str">
        <f>IF(AND(A915&lt;&gt;"",Schülerdaten!AL918&lt;&gt;""),IF(Schülerdaten!AL918=TRUE,INDEX(codespe,MATCH(Schülerdaten!Q918,libspe,0)),Schülerdaten!Q918),"")</f>
        <v/>
      </c>
      <c r="R915" s="148" t="str">
        <f>IF(AND(A915&lt;&gt;"",OR(Schülerdaten!AM918&lt;&gt;"",Schülerdaten!AT918=FALSE)),IF(Schülerdaten!AM918=TRUE,INDEX(codemp1,MATCH(Schülerdaten!R918,libmp1,0)),IF(Schülerdaten!AT918=FALSE,0,Schülerdaten!R918)),"")</f>
        <v/>
      </c>
      <c r="S915" s="148" t="str">
        <f t="shared" si="43"/>
        <v/>
      </c>
      <c r="T915" s="148" t="str">
        <f t="shared" si="44"/>
        <v/>
      </c>
      <c r="U915" s="148" t="str">
        <f>IF(AND(A915&lt;&gt;"",Schülerdaten!S918&lt;&gt;""),Schülerdaten!S918,"")</f>
        <v/>
      </c>
      <c r="V915" s="148" t="str">
        <f>IF(AND(A915&lt;&gt;"",Schülerdaten!T918&lt;&gt;""),Schülerdaten!T918,"")</f>
        <v/>
      </c>
      <c r="W915" s="148" t="str">
        <f>IF(AND(A915&lt;&gt;"",Schülerdaten!U918&lt;&gt;""),Schülerdaten!U918,"")</f>
        <v/>
      </c>
      <c r="X915" s="148" t="str">
        <f>IF(AND(A915&lt;&gt;"",Schülerdaten!V918&lt;&gt;""),Schülerdaten!V918,"")</f>
        <v/>
      </c>
      <c r="Y915" s="148" t="str">
        <f>IF(AND(A915&lt;&gt;"",Schülerdaten!W918&lt;&gt;""),Schülerdaten!W918,"")</f>
        <v/>
      </c>
      <c r="Z915" s="148" t="str">
        <f>IF(AND(A915&lt;&gt;"",Schülerdaten!X918&lt;&gt;""),Schülerdaten!X918,"")</f>
        <v/>
      </c>
    </row>
    <row r="916" spans="1:26" x14ac:dyDescent="0.2">
      <c r="A916" s="146" t="str">
        <f>IF(OR(Schülerdaten!$C919&lt;&gt;""),Schülerdaten!A919,"")</f>
        <v/>
      </c>
      <c r="B916" s="146" t="str">
        <f>IF(A916&lt;&gt;"",Schülerdaten!B919,"")</f>
        <v/>
      </c>
      <c r="C916" s="146" t="str">
        <f>IF(AND(A916&lt;&gt;"",Schülerdaten!F919&lt;&gt;""),IF(INDEX(codeclint,MATCH(Schülerdaten!F919,libclint,0))&lt;&gt;"",INDEX(codeclint,MATCH(Schülerdaten!F919,libclint,0)),""),"")</f>
        <v/>
      </c>
      <c r="D916" s="146" t="str">
        <f t="shared" si="42"/>
        <v/>
      </c>
      <c r="E916" s="146" t="str">
        <f>IF(A916&lt;&gt;"",IF(Schülerdaten!G919&lt;&gt;"",IF(Schülerdaten!AB919&lt;&gt;"",IF(Schülerdaten!G919="LOC.ID",CONCATENATE("LOC.",Schülerdaten!AU$5),Schülerdaten!G919),""),""),"")</f>
        <v/>
      </c>
      <c r="F916" s="146" t="str">
        <f>IF(A916&lt;&gt;"",IF(Schülerdaten!H919&lt;&gt;"",Schülerdaten!H919,""),"")</f>
        <v/>
      </c>
      <c r="G916" s="146" t="str">
        <f>IF(AND(A916&lt;&gt;"",Schülerdaten!AC919&lt;&gt;""),IF(Schülerdaten!AC919=TRUE,INDEX(codesex,MATCH(Schülerdaten!I919,libsex,0)),Schülerdaten!I919),"")</f>
        <v/>
      </c>
      <c r="H916" s="147" t="str">
        <f>IF(A916&lt;&gt;"",IF(Schülerdaten!J919&lt;&gt;"",Schülerdaten!J919,""),"")</f>
        <v/>
      </c>
      <c r="I916" s="148" t="str">
        <f>IF(AND(A916&lt;&gt;"",Schülerdaten!AE919&lt;&gt;""),IF(Schülerdaten!AE919=TRUE,INDEX(codenat,MATCH(Schülerdaten!K919,libnat,0)),Schülerdaten!K919),"")</f>
        <v/>
      </c>
      <c r="J916" s="148" t="str">
        <f>IF(AND(A916&lt;&gt;"",Schülerdaten!AF919&lt;&gt;""),IF(Schülerdaten!AF919=TRUE,INDEX(codelangue,MATCH(Schülerdaten!L919,liblangue,0)),Schülerdaten!L919),"")</f>
        <v/>
      </c>
      <c r="K916" s="148" t="str">
        <f>IF(AND(A916&lt;&gt;"",Schülerdaten!AH919&lt;&gt;""),IF(Schülerdaten!AH919=TRUE,IF(INDEX(codegem,MATCH(Schülerdaten!M919,libgem,0))&lt;8000,INDEX(codegem,MATCH(Schülerdaten!M919,libgem,0)),""),Schülerdaten!M919),"")</f>
        <v/>
      </c>
      <c r="L916" s="148" t="str">
        <f>IF(AND(A916&lt;&gt;"",Schülerdaten!AH919&lt;&gt;""),IF(Schülerdaten!AH919=TRUE,INDEX(codegemhist,MATCH(Schülerdaten!M919,libgem,0)),""),"")</f>
        <v/>
      </c>
      <c r="M916" s="148" t="str">
        <f>IF(AND(A916&lt;&gt;"",Schülerdaten!AH919&lt;&gt;""),IF(Schülerdaten!AH919=TRUE,IF(INDEX(codegem,MATCH(Schülerdaten!M919,libgem,0))&gt;=8000,INDEX(codegem,MATCH(Schülerdaten!M919,libgem,0)),""),Schülerdaten!M919),"")</f>
        <v/>
      </c>
      <c r="N916" s="148" t="str">
        <f>IF(AND(A916&lt;&gt;"",Schülerdaten!AI919&lt;&gt;""),IF(Schülerdaten!AI919=TRUE,INDEX(codeschart,MATCH(Schülerdaten!N919,libschart,0)),Schülerdaten!N919),"")</f>
        <v/>
      </c>
      <c r="O916" s="148" t="str">
        <f>IF(AND(A916&lt;&gt;"",Schülerdaten!O919&lt;&gt;""),Schülerdaten!O919,"")</f>
        <v/>
      </c>
      <c r="P916" s="148" t="str">
        <f>IF(AND(A916&lt;&gt;"",Schülerdaten!AK919&lt;&gt;""),IF(Schülerdaten!AK919=TRUE,INDEX(codeform,MATCH(Schülerdaten!P919,libform,0)),Schülerdaten!P919),"")</f>
        <v/>
      </c>
      <c r="Q916" s="148" t="str">
        <f>IF(AND(A916&lt;&gt;"",Schülerdaten!AL919&lt;&gt;""),IF(Schülerdaten!AL919=TRUE,INDEX(codespe,MATCH(Schülerdaten!Q919,libspe,0)),Schülerdaten!Q919),"")</f>
        <v/>
      </c>
      <c r="R916" s="148" t="str">
        <f>IF(AND(A916&lt;&gt;"",OR(Schülerdaten!AM919&lt;&gt;"",Schülerdaten!AT919=FALSE)),IF(Schülerdaten!AM919=TRUE,INDEX(codemp1,MATCH(Schülerdaten!R919,libmp1,0)),IF(Schülerdaten!AT919=FALSE,0,Schülerdaten!R919)),"")</f>
        <v/>
      </c>
      <c r="S916" s="148" t="str">
        <f t="shared" si="43"/>
        <v/>
      </c>
      <c r="T916" s="148" t="str">
        <f t="shared" si="44"/>
        <v/>
      </c>
      <c r="U916" s="148" t="str">
        <f>IF(AND(A916&lt;&gt;"",Schülerdaten!S919&lt;&gt;""),Schülerdaten!S919,"")</f>
        <v/>
      </c>
      <c r="V916" s="148" t="str">
        <f>IF(AND(A916&lt;&gt;"",Schülerdaten!T919&lt;&gt;""),Schülerdaten!T919,"")</f>
        <v/>
      </c>
      <c r="W916" s="148" t="str">
        <f>IF(AND(A916&lt;&gt;"",Schülerdaten!U919&lt;&gt;""),Schülerdaten!U919,"")</f>
        <v/>
      </c>
      <c r="X916" s="148" t="str">
        <f>IF(AND(A916&lt;&gt;"",Schülerdaten!V919&lt;&gt;""),Schülerdaten!V919,"")</f>
        <v/>
      </c>
      <c r="Y916" s="148" t="str">
        <f>IF(AND(A916&lt;&gt;"",Schülerdaten!W919&lt;&gt;""),Schülerdaten!W919,"")</f>
        <v/>
      </c>
      <c r="Z916" s="148" t="str">
        <f>IF(AND(A916&lt;&gt;"",Schülerdaten!X919&lt;&gt;""),Schülerdaten!X919,"")</f>
        <v/>
      </c>
    </row>
    <row r="917" spans="1:26" x14ac:dyDescent="0.2">
      <c r="A917" s="146" t="str">
        <f>IF(OR(Schülerdaten!$C920&lt;&gt;""),Schülerdaten!A920,"")</f>
        <v/>
      </c>
      <c r="B917" s="146" t="str">
        <f>IF(A917&lt;&gt;"",Schülerdaten!B920,"")</f>
        <v/>
      </c>
      <c r="C917" s="146" t="str">
        <f>IF(AND(A917&lt;&gt;"",Schülerdaten!F920&lt;&gt;""),IF(INDEX(codeclint,MATCH(Schülerdaten!F920,libclint,0))&lt;&gt;"",INDEX(codeclint,MATCH(Schülerdaten!F920,libclint,0)),""),"")</f>
        <v/>
      </c>
      <c r="D917" s="146" t="str">
        <f t="shared" si="42"/>
        <v/>
      </c>
      <c r="E917" s="146" t="str">
        <f>IF(A917&lt;&gt;"",IF(Schülerdaten!G920&lt;&gt;"",IF(Schülerdaten!AB920&lt;&gt;"",IF(Schülerdaten!G920="LOC.ID",CONCATENATE("LOC.",Schülerdaten!AU$5),Schülerdaten!G920),""),""),"")</f>
        <v/>
      </c>
      <c r="F917" s="146" t="str">
        <f>IF(A917&lt;&gt;"",IF(Schülerdaten!H920&lt;&gt;"",Schülerdaten!H920,""),"")</f>
        <v/>
      </c>
      <c r="G917" s="146" t="str">
        <f>IF(AND(A917&lt;&gt;"",Schülerdaten!AC920&lt;&gt;""),IF(Schülerdaten!AC920=TRUE,INDEX(codesex,MATCH(Schülerdaten!I920,libsex,0)),Schülerdaten!I920),"")</f>
        <v/>
      </c>
      <c r="H917" s="147" t="str">
        <f>IF(A917&lt;&gt;"",IF(Schülerdaten!J920&lt;&gt;"",Schülerdaten!J920,""),"")</f>
        <v/>
      </c>
      <c r="I917" s="148" t="str">
        <f>IF(AND(A917&lt;&gt;"",Schülerdaten!AE920&lt;&gt;""),IF(Schülerdaten!AE920=TRUE,INDEX(codenat,MATCH(Schülerdaten!K920,libnat,0)),Schülerdaten!K920),"")</f>
        <v/>
      </c>
      <c r="J917" s="148" t="str">
        <f>IF(AND(A917&lt;&gt;"",Schülerdaten!AF920&lt;&gt;""),IF(Schülerdaten!AF920=TRUE,INDEX(codelangue,MATCH(Schülerdaten!L920,liblangue,0)),Schülerdaten!L920),"")</f>
        <v/>
      </c>
      <c r="K917" s="148" t="str">
        <f>IF(AND(A917&lt;&gt;"",Schülerdaten!AH920&lt;&gt;""),IF(Schülerdaten!AH920=TRUE,IF(INDEX(codegem,MATCH(Schülerdaten!M920,libgem,0))&lt;8000,INDEX(codegem,MATCH(Schülerdaten!M920,libgem,0)),""),Schülerdaten!M920),"")</f>
        <v/>
      </c>
      <c r="L917" s="148" t="str">
        <f>IF(AND(A917&lt;&gt;"",Schülerdaten!AH920&lt;&gt;""),IF(Schülerdaten!AH920=TRUE,INDEX(codegemhist,MATCH(Schülerdaten!M920,libgem,0)),""),"")</f>
        <v/>
      </c>
      <c r="M917" s="148" t="str">
        <f>IF(AND(A917&lt;&gt;"",Schülerdaten!AH920&lt;&gt;""),IF(Schülerdaten!AH920=TRUE,IF(INDEX(codegem,MATCH(Schülerdaten!M920,libgem,0))&gt;=8000,INDEX(codegem,MATCH(Schülerdaten!M920,libgem,0)),""),Schülerdaten!M920),"")</f>
        <v/>
      </c>
      <c r="N917" s="148" t="str">
        <f>IF(AND(A917&lt;&gt;"",Schülerdaten!AI920&lt;&gt;""),IF(Schülerdaten!AI920=TRUE,INDEX(codeschart,MATCH(Schülerdaten!N920,libschart,0)),Schülerdaten!N920),"")</f>
        <v/>
      </c>
      <c r="O917" s="148" t="str">
        <f>IF(AND(A917&lt;&gt;"",Schülerdaten!O920&lt;&gt;""),Schülerdaten!O920,"")</f>
        <v/>
      </c>
      <c r="P917" s="148" t="str">
        <f>IF(AND(A917&lt;&gt;"",Schülerdaten!AK920&lt;&gt;""),IF(Schülerdaten!AK920=TRUE,INDEX(codeform,MATCH(Schülerdaten!P920,libform,0)),Schülerdaten!P920),"")</f>
        <v/>
      </c>
      <c r="Q917" s="148" t="str">
        <f>IF(AND(A917&lt;&gt;"",Schülerdaten!AL920&lt;&gt;""),IF(Schülerdaten!AL920=TRUE,INDEX(codespe,MATCH(Schülerdaten!Q920,libspe,0)),Schülerdaten!Q920),"")</f>
        <v/>
      </c>
      <c r="R917" s="148" t="str">
        <f>IF(AND(A917&lt;&gt;"",OR(Schülerdaten!AM920&lt;&gt;"",Schülerdaten!AT920=FALSE)),IF(Schülerdaten!AM920=TRUE,INDEX(codemp1,MATCH(Schülerdaten!R920,libmp1,0)),IF(Schülerdaten!AT920=FALSE,0,Schülerdaten!R920)),"")</f>
        <v/>
      </c>
      <c r="S917" s="148" t="str">
        <f t="shared" si="43"/>
        <v/>
      </c>
      <c r="T917" s="148" t="str">
        <f t="shared" si="44"/>
        <v/>
      </c>
      <c r="U917" s="148" t="str">
        <f>IF(AND(A917&lt;&gt;"",Schülerdaten!S920&lt;&gt;""),Schülerdaten!S920,"")</f>
        <v/>
      </c>
      <c r="V917" s="148" t="str">
        <f>IF(AND(A917&lt;&gt;"",Schülerdaten!T920&lt;&gt;""),Schülerdaten!T920,"")</f>
        <v/>
      </c>
      <c r="W917" s="148" t="str">
        <f>IF(AND(A917&lt;&gt;"",Schülerdaten!U920&lt;&gt;""),Schülerdaten!U920,"")</f>
        <v/>
      </c>
      <c r="X917" s="148" t="str">
        <f>IF(AND(A917&lt;&gt;"",Schülerdaten!V920&lt;&gt;""),Schülerdaten!V920,"")</f>
        <v/>
      </c>
      <c r="Y917" s="148" t="str">
        <f>IF(AND(A917&lt;&gt;"",Schülerdaten!W920&lt;&gt;""),Schülerdaten!W920,"")</f>
        <v/>
      </c>
      <c r="Z917" s="148" t="str">
        <f>IF(AND(A917&lt;&gt;"",Schülerdaten!X920&lt;&gt;""),Schülerdaten!X920,"")</f>
        <v/>
      </c>
    </row>
    <row r="918" spans="1:26" x14ac:dyDescent="0.2">
      <c r="A918" s="146" t="str">
        <f>IF(OR(Schülerdaten!$C921&lt;&gt;""),Schülerdaten!A921,"")</f>
        <v/>
      </c>
      <c r="B918" s="146" t="str">
        <f>IF(A918&lt;&gt;"",Schülerdaten!B921,"")</f>
        <v/>
      </c>
      <c r="C918" s="146" t="str">
        <f>IF(AND(A918&lt;&gt;"",Schülerdaten!F921&lt;&gt;""),IF(INDEX(codeclint,MATCH(Schülerdaten!F921,libclint,0))&lt;&gt;"",INDEX(codeclint,MATCH(Schülerdaten!F921,libclint,0)),""),"")</f>
        <v/>
      </c>
      <c r="D918" s="146" t="str">
        <f t="shared" si="42"/>
        <v/>
      </c>
      <c r="E918" s="146" t="str">
        <f>IF(A918&lt;&gt;"",IF(Schülerdaten!G921&lt;&gt;"",IF(Schülerdaten!AB921&lt;&gt;"",IF(Schülerdaten!G921="LOC.ID",CONCATENATE("LOC.",Schülerdaten!AU$5),Schülerdaten!G921),""),""),"")</f>
        <v/>
      </c>
      <c r="F918" s="146" t="str">
        <f>IF(A918&lt;&gt;"",IF(Schülerdaten!H921&lt;&gt;"",Schülerdaten!H921,""),"")</f>
        <v/>
      </c>
      <c r="G918" s="146" t="str">
        <f>IF(AND(A918&lt;&gt;"",Schülerdaten!AC921&lt;&gt;""),IF(Schülerdaten!AC921=TRUE,INDEX(codesex,MATCH(Schülerdaten!I921,libsex,0)),Schülerdaten!I921),"")</f>
        <v/>
      </c>
      <c r="H918" s="147" t="str">
        <f>IF(A918&lt;&gt;"",IF(Schülerdaten!J921&lt;&gt;"",Schülerdaten!J921,""),"")</f>
        <v/>
      </c>
      <c r="I918" s="148" t="str">
        <f>IF(AND(A918&lt;&gt;"",Schülerdaten!AE921&lt;&gt;""),IF(Schülerdaten!AE921=TRUE,INDEX(codenat,MATCH(Schülerdaten!K921,libnat,0)),Schülerdaten!K921),"")</f>
        <v/>
      </c>
      <c r="J918" s="148" t="str">
        <f>IF(AND(A918&lt;&gt;"",Schülerdaten!AF921&lt;&gt;""),IF(Schülerdaten!AF921=TRUE,INDEX(codelangue,MATCH(Schülerdaten!L921,liblangue,0)),Schülerdaten!L921),"")</f>
        <v/>
      </c>
      <c r="K918" s="148" t="str">
        <f>IF(AND(A918&lt;&gt;"",Schülerdaten!AH921&lt;&gt;""),IF(Schülerdaten!AH921=TRUE,IF(INDEX(codegem,MATCH(Schülerdaten!M921,libgem,0))&lt;8000,INDEX(codegem,MATCH(Schülerdaten!M921,libgem,0)),""),Schülerdaten!M921),"")</f>
        <v/>
      </c>
      <c r="L918" s="148" t="str">
        <f>IF(AND(A918&lt;&gt;"",Schülerdaten!AH921&lt;&gt;""),IF(Schülerdaten!AH921=TRUE,INDEX(codegemhist,MATCH(Schülerdaten!M921,libgem,0)),""),"")</f>
        <v/>
      </c>
      <c r="M918" s="148" t="str">
        <f>IF(AND(A918&lt;&gt;"",Schülerdaten!AH921&lt;&gt;""),IF(Schülerdaten!AH921=TRUE,IF(INDEX(codegem,MATCH(Schülerdaten!M921,libgem,0))&gt;=8000,INDEX(codegem,MATCH(Schülerdaten!M921,libgem,0)),""),Schülerdaten!M921),"")</f>
        <v/>
      </c>
      <c r="N918" s="148" t="str">
        <f>IF(AND(A918&lt;&gt;"",Schülerdaten!AI921&lt;&gt;""),IF(Schülerdaten!AI921=TRUE,INDEX(codeschart,MATCH(Schülerdaten!N921,libschart,0)),Schülerdaten!N921),"")</f>
        <v/>
      </c>
      <c r="O918" s="148" t="str">
        <f>IF(AND(A918&lt;&gt;"",Schülerdaten!O921&lt;&gt;""),Schülerdaten!O921,"")</f>
        <v/>
      </c>
      <c r="P918" s="148" t="str">
        <f>IF(AND(A918&lt;&gt;"",Schülerdaten!AK921&lt;&gt;""),IF(Schülerdaten!AK921=TRUE,INDEX(codeform,MATCH(Schülerdaten!P921,libform,0)),Schülerdaten!P921),"")</f>
        <v/>
      </c>
      <c r="Q918" s="148" t="str">
        <f>IF(AND(A918&lt;&gt;"",Schülerdaten!AL921&lt;&gt;""),IF(Schülerdaten!AL921=TRUE,INDEX(codespe,MATCH(Schülerdaten!Q921,libspe,0)),Schülerdaten!Q921),"")</f>
        <v/>
      </c>
      <c r="R918" s="148" t="str">
        <f>IF(AND(A918&lt;&gt;"",OR(Schülerdaten!AM921&lt;&gt;"",Schülerdaten!AT921=FALSE)),IF(Schülerdaten!AM921=TRUE,INDEX(codemp1,MATCH(Schülerdaten!R921,libmp1,0)),IF(Schülerdaten!AT921=FALSE,0,Schülerdaten!R921)),"")</f>
        <v/>
      </c>
      <c r="S918" s="148" t="str">
        <f t="shared" si="43"/>
        <v/>
      </c>
      <c r="T918" s="148" t="str">
        <f t="shared" si="44"/>
        <v/>
      </c>
      <c r="U918" s="148" t="str">
        <f>IF(AND(A918&lt;&gt;"",Schülerdaten!S921&lt;&gt;""),Schülerdaten!S921,"")</f>
        <v/>
      </c>
      <c r="V918" s="148" t="str">
        <f>IF(AND(A918&lt;&gt;"",Schülerdaten!T921&lt;&gt;""),Schülerdaten!T921,"")</f>
        <v/>
      </c>
      <c r="W918" s="148" t="str">
        <f>IF(AND(A918&lt;&gt;"",Schülerdaten!U921&lt;&gt;""),Schülerdaten!U921,"")</f>
        <v/>
      </c>
      <c r="X918" s="148" t="str">
        <f>IF(AND(A918&lt;&gt;"",Schülerdaten!V921&lt;&gt;""),Schülerdaten!V921,"")</f>
        <v/>
      </c>
      <c r="Y918" s="148" t="str">
        <f>IF(AND(A918&lt;&gt;"",Schülerdaten!W921&lt;&gt;""),Schülerdaten!W921,"")</f>
        <v/>
      </c>
      <c r="Z918" s="148" t="str">
        <f>IF(AND(A918&lt;&gt;"",Schülerdaten!X921&lt;&gt;""),Schülerdaten!X921,"")</f>
        <v/>
      </c>
    </row>
    <row r="919" spans="1:26" x14ac:dyDescent="0.2">
      <c r="A919" s="146" t="str">
        <f>IF(OR(Schülerdaten!$C922&lt;&gt;""),Schülerdaten!A922,"")</f>
        <v/>
      </c>
      <c r="B919" s="146" t="str">
        <f>IF(A919&lt;&gt;"",Schülerdaten!B922,"")</f>
        <v/>
      </c>
      <c r="C919" s="146" t="str">
        <f>IF(AND(A919&lt;&gt;"",Schülerdaten!F922&lt;&gt;""),IF(INDEX(codeclint,MATCH(Schülerdaten!F922,libclint,0))&lt;&gt;"",INDEX(codeclint,MATCH(Schülerdaten!F922,libclint,0)),""),"")</f>
        <v/>
      </c>
      <c r="D919" s="146" t="str">
        <f t="shared" si="42"/>
        <v/>
      </c>
      <c r="E919" s="146" t="str">
        <f>IF(A919&lt;&gt;"",IF(Schülerdaten!G922&lt;&gt;"",IF(Schülerdaten!AB922&lt;&gt;"",IF(Schülerdaten!G922="LOC.ID",CONCATENATE("LOC.",Schülerdaten!AU$5),Schülerdaten!G922),""),""),"")</f>
        <v/>
      </c>
      <c r="F919" s="146" t="str">
        <f>IF(A919&lt;&gt;"",IF(Schülerdaten!H922&lt;&gt;"",Schülerdaten!H922,""),"")</f>
        <v/>
      </c>
      <c r="G919" s="146" t="str">
        <f>IF(AND(A919&lt;&gt;"",Schülerdaten!AC922&lt;&gt;""),IF(Schülerdaten!AC922=TRUE,INDEX(codesex,MATCH(Schülerdaten!I922,libsex,0)),Schülerdaten!I922),"")</f>
        <v/>
      </c>
      <c r="H919" s="147" t="str">
        <f>IF(A919&lt;&gt;"",IF(Schülerdaten!J922&lt;&gt;"",Schülerdaten!J922,""),"")</f>
        <v/>
      </c>
      <c r="I919" s="148" t="str">
        <f>IF(AND(A919&lt;&gt;"",Schülerdaten!AE922&lt;&gt;""),IF(Schülerdaten!AE922=TRUE,INDEX(codenat,MATCH(Schülerdaten!K922,libnat,0)),Schülerdaten!K922),"")</f>
        <v/>
      </c>
      <c r="J919" s="148" t="str">
        <f>IF(AND(A919&lt;&gt;"",Schülerdaten!AF922&lt;&gt;""),IF(Schülerdaten!AF922=TRUE,INDEX(codelangue,MATCH(Schülerdaten!L922,liblangue,0)),Schülerdaten!L922),"")</f>
        <v/>
      </c>
      <c r="K919" s="148" t="str">
        <f>IF(AND(A919&lt;&gt;"",Schülerdaten!AH922&lt;&gt;""),IF(Schülerdaten!AH922=TRUE,IF(INDEX(codegem,MATCH(Schülerdaten!M922,libgem,0))&lt;8000,INDEX(codegem,MATCH(Schülerdaten!M922,libgem,0)),""),Schülerdaten!M922),"")</f>
        <v/>
      </c>
      <c r="L919" s="148" t="str">
        <f>IF(AND(A919&lt;&gt;"",Schülerdaten!AH922&lt;&gt;""),IF(Schülerdaten!AH922=TRUE,INDEX(codegemhist,MATCH(Schülerdaten!M922,libgem,0)),""),"")</f>
        <v/>
      </c>
      <c r="M919" s="148" t="str">
        <f>IF(AND(A919&lt;&gt;"",Schülerdaten!AH922&lt;&gt;""),IF(Schülerdaten!AH922=TRUE,IF(INDEX(codegem,MATCH(Schülerdaten!M922,libgem,0))&gt;=8000,INDEX(codegem,MATCH(Schülerdaten!M922,libgem,0)),""),Schülerdaten!M922),"")</f>
        <v/>
      </c>
      <c r="N919" s="148" t="str">
        <f>IF(AND(A919&lt;&gt;"",Schülerdaten!AI922&lt;&gt;""),IF(Schülerdaten!AI922=TRUE,INDEX(codeschart,MATCH(Schülerdaten!N922,libschart,0)),Schülerdaten!N922),"")</f>
        <v/>
      </c>
      <c r="O919" s="148" t="str">
        <f>IF(AND(A919&lt;&gt;"",Schülerdaten!O922&lt;&gt;""),Schülerdaten!O922,"")</f>
        <v/>
      </c>
      <c r="P919" s="148" t="str">
        <f>IF(AND(A919&lt;&gt;"",Schülerdaten!AK922&lt;&gt;""),IF(Schülerdaten!AK922=TRUE,INDEX(codeform,MATCH(Schülerdaten!P922,libform,0)),Schülerdaten!P922),"")</f>
        <v/>
      </c>
      <c r="Q919" s="148" t="str">
        <f>IF(AND(A919&lt;&gt;"",Schülerdaten!AL922&lt;&gt;""),IF(Schülerdaten!AL922=TRUE,INDEX(codespe,MATCH(Schülerdaten!Q922,libspe,0)),Schülerdaten!Q922),"")</f>
        <v/>
      </c>
      <c r="R919" s="148" t="str">
        <f>IF(AND(A919&lt;&gt;"",OR(Schülerdaten!AM922&lt;&gt;"",Schülerdaten!AT922=FALSE)),IF(Schülerdaten!AM922=TRUE,INDEX(codemp1,MATCH(Schülerdaten!R922,libmp1,0)),IF(Schülerdaten!AT922=FALSE,0,Schülerdaten!R922)),"")</f>
        <v/>
      </c>
      <c r="S919" s="148" t="str">
        <f t="shared" si="43"/>
        <v/>
      </c>
      <c r="T919" s="148" t="str">
        <f t="shared" si="44"/>
        <v/>
      </c>
      <c r="U919" s="148" t="str">
        <f>IF(AND(A919&lt;&gt;"",Schülerdaten!S922&lt;&gt;""),Schülerdaten!S922,"")</f>
        <v/>
      </c>
      <c r="V919" s="148" t="str">
        <f>IF(AND(A919&lt;&gt;"",Schülerdaten!T922&lt;&gt;""),Schülerdaten!T922,"")</f>
        <v/>
      </c>
      <c r="W919" s="148" t="str">
        <f>IF(AND(A919&lt;&gt;"",Schülerdaten!U922&lt;&gt;""),Schülerdaten!U922,"")</f>
        <v/>
      </c>
      <c r="X919" s="148" t="str">
        <f>IF(AND(A919&lt;&gt;"",Schülerdaten!V922&lt;&gt;""),Schülerdaten!V922,"")</f>
        <v/>
      </c>
      <c r="Y919" s="148" t="str">
        <f>IF(AND(A919&lt;&gt;"",Schülerdaten!W922&lt;&gt;""),Schülerdaten!W922,"")</f>
        <v/>
      </c>
      <c r="Z919" s="148" t="str">
        <f>IF(AND(A919&lt;&gt;"",Schülerdaten!X922&lt;&gt;""),Schülerdaten!X922,"")</f>
        <v/>
      </c>
    </row>
    <row r="920" spans="1:26" x14ac:dyDescent="0.2">
      <c r="A920" s="146" t="str">
        <f>IF(OR(Schülerdaten!$C923&lt;&gt;""),Schülerdaten!A923,"")</f>
        <v/>
      </c>
      <c r="B920" s="146" t="str">
        <f>IF(A920&lt;&gt;"",Schülerdaten!B923,"")</f>
        <v/>
      </c>
      <c r="C920" s="146" t="str">
        <f>IF(AND(A920&lt;&gt;"",Schülerdaten!F923&lt;&gt;""),IF(INDEX(codeclint,MATCH(Schülerdaten!F923,libclint,0))&lt;&gt;"",INDEX(codeclint,MATCH(Schülerdaten!F923,libclint,0)),""),"")</f>
        <v/>
      </c>
      <c r="D920" s="146" t="str">
        <f t="shared" si="42"/>
        <v/>
      </c>
      <c r="E920" s="146" t="str">
        <f>IF(A920&lt;&gt;"",IF(Schülerdaten!G923&lt;&gt;"",IF(Schülerdaten!AB923&lt;&gt;"",IF(Schülerdaten!G923="LOC.ID",CONCATENATE("LOC.",Schülerdaten!AU$5),Schülerdaten!G923),""),""),"")</f>
        <v/>
      </c>
      <c r="F920" s="146" t="str">
        <f>IF(A920&lt;&gt;"",IF(Schülerdaten!H923&lt;&gt;"",Schülerdaten!H923,""),"")</f>
        <v/>
      </c>
      <c r="G920" s="146" t="str">
        <f>IF(AND(A920&lt;&gt;"",Schülerdaten!AC923&lt;&gt;""),IF(Schülerdaten!AC923=TRUE,INDEX(codesex,MATCH(Schülerdaten!I923,libsex,0)),Schülerdaten!I923),"")</f>
        <v/>
      </c>
      <c r="H920" s="147" t="str">
        <f>IF(A920&lt;&gt;"",IF(Schülerdaten!J923&lt;&gt;"",Schülerdaten!J923,""),"")</f>
        <v/>
      </c>
      <c r="I920" s="148" t="str">
        <f>IF(AND(A920&lt;&gt;"",Schülerdaten!AE923&lt;&gt;""),IF(Schülerdaten!AE923=TRUE,INDEX(codenat,MATCH(Schülerdaten!K923,libnat,0)),Schülerdaten!K923),"")</f>
        <v/>
      </c>
      <c r="J920" s="148" t="str">
        <f>IF(AND(A920&lt;&gt;"",Schülerdaten!AF923&lt;&gt;""),IF(Schülerdaten!AF923=TRUE,INDEX(codelangue,MATCH(Schülerdaten!L923,liblangue,0)),Schülerdaten!L923),"")</f>
        <v/>
      </c>
      <c r="K920" s="148" t="str">
        <f>IF(AND(A920&lt;&gt;"",Schülerdaten!AH923&lt;&gt;""),IF(Schülerdaten!AH923=TRUE,IF(INDEX(codegem,MATCH(Schülerdaten!M923,libgem,0))&lt;8000,INDEX(codegem,MATCH(Schülerdaten!M923,libgem,0)),""),Schülerdaten!M923),"")</f>
        <v/>
      </c>
      <c r="L920" s="148" t="str">
        <f>IF(AND(A920&lt;&gt;"",Schülerdaten!AH923&lt;&gt;""),IF(Schülerdaten!AH923=TRUE,INDEX(codegemhist,MATCH(Schülerdaten!M923,libgem,0)),""),"")</f>
        <v/>
      </c>
      <c r="M920" s="148" t="str">
        <f>IF(AND(A920&lt;&gt;"",Schülerdaten!AH923&lt;&gt;""),IF(Schülerdaten!AH923=TRUE,IF(INDEX(codegem,MATCH(Schülerdaten!M923,libgem,0))&gt;=8000,INDEX(codegem,MATCH(Schülerdaten!M923,libgem,0)),""),Schülerdaten!M923),"")</f>
        <v/>
      </c>
      <c r="N920" s="148" t="str">
        <f>IF(AND(A920&lt;&gt;"",Schülerdaten!AI923&lt;&gt;""),IF(Schülerdaten!AI923=TRUE,INDEX(codeschart,MATCH(Schülerdaten!N923,libschart,0)),Schülerdaten!N923),"")</f>
        <v/>
      </c>
      <c r="O920" s="148" t="str">
        <f>IF(AND(A920&lt;&gt;"",Schülerdaten!O923&lt;&gt;""),Schülerdaten!O923,"")</f>
        <v/>
      </c>
      <c r="P920" s="148" t="str">
        <f>IF(AND(A920&lt;&gt;"",Schülerdaten!AK923&lt;&gt;""),IF(Schülerdaten!AK923=TRUE,INDEX(codeform,MATCH(Schülerdaten!P923,libform,0)),Schülerdaten!P923),"")</f>
        <v/>
      </c>
      <c r="Q920" s="148" t="str">
        <f>IF(AND(A920&lt;&gt;"",Schülerdaten!AL923&lt;&gt;""),IF(Schülerdaten!AL923=TRUE,INDEX(codespe,MATCH(Schülerdaten!Q923,libspe,0)),Schülerdaten!Q923),"")</f>
        <v/>
      </c>
      <c r="R920" s="148" t="str">
        <f>IF(AND(A920&lt;&gt;"",OR(Schülerdaten!AM923&lt;&gt;"",Schülerdaten!AT923=FALSE)),IF(Schülerdaten!AM923=TRUE,INDEX(codemp1,MATCH(Schülerdaten!R923,libmp1,0)),IF(Schülerdaten!AT923=FALSE,0,Schülerdaten!R923)),"")</f>
        <v/>
      </c>
      <c r="S920" s="148" t="str">
        <f t="shared" si="43"/>
        <v/>
      </c>
      <c r="T920" s="148" t="str">
        <f t="shared" si="44"/>
        <v/>
      </c>
      <c r="U920" s="148" t="str">
        <f>IF(AND(A920&lt;&gt;"",Schülerdaten!S923&lt;&gt;""),Schülerdaten!S923,"")</f>
        <v/>
      </c>
      <c r="V920" s="148" t="str">
        <f>IF(AND(A920&lt;&gt;"",Schülerdaten!T923&lt;&gt;""),Schülerdaten!T923,"")</f>
        <v/>
      </c>
      <c r="W920" s="148" t="str">
        <f>IF(AND(A920&lt;&gt;"",Schülerdaten!U923&lt;&gt;""),Schülerdaten!U923,"")</f>
        <v/>
      </c>
      <c r="X920" s="148" t="str">
        <f>IF(AND(A920&lt;&gt;"",Schülerdaten!V923&lt;&gt;""),Schülerdaten!V923,"")</f>
        <v/>
      </c>
      <c r="Y920" s="148" t="str">
        <f>IF(AND(A920&lt;&gt;"",Schülerdaten!W923&lt;&gt;""),Schülerdaten!W923,"")</f>
        <v/>
      </c>
      <c r="Z920" s="148" t="str">
        <f>IF(AND(A920&lt;&gt;"",Schülerdaten!X923&lt;&gt;""),Schülerdaten!X923,"")</f>
        <v/>
      </c>
    </row>
    <row r="921" spans="1:26" x14ac:dyDescent="0.2">
      <c r="A921" s="146" t="str">
        <f>IF(OR(Schülerdaten!$C924&lt;&gt;""),Schülerdaten!A924,"")</f>
        <v/>
      </c>
      <c r="B921" s="146" t="str">
        <f>IF(A921&lt;&gt;"",Schülerdaten!B924,"")</f>
        <v/>
      </c>
      <c r="C921" s="146" t="str">
        <f>IF(AND(A921&lt;&gt;"",Schülerdaten!F924&lt;&gt;""),IF(INDEX(codeclint,MATCH(Schülerdaten!F924,libclint,0))&lt;&gt;"",INDEX(codeclint,MATCH(Schülerdaten!F924,libclint,0)),""),"")</f>
        <v/>
      </c>
      <c r="D921" s="146" t="str">
        <f t="shared" si="42"/>
        <v/>
      </c>
      <c r="E921" s="146" t="str">
        <f>IF(A921&lt;&gt;"",IF(Schülerdaten!G924&lt;&gt;"",IF(Schülerdaten!AB924&lt;&gt;"",IF(Schülerdaten!G924="LOC.ID",CONCATENATE("LOC.",Schülerdaten!AU$5),Schülerdaten!G924),""),""),"")</f>
        <v/>
      </c>
      <c r="F921" s="146" t="str">
        <f>IF(A921&lt;&gt;"",IF(Schülerdaten!H924&lt;&gt;"",Schülerdaten!H924,""),"")</f>
        <v/>
      </c>
      <c r="G921" s="146" t="str">
        <f>IF(AND(A921&lt;&gt;"",Schülerdaten!AC924&lt;&gt;""),IF(Schülerdaten!AC924=TRUE,INDEX(codesex,MATCH(Schülerdaten!I924,libsex,0)),Schülerdaten!I924),"")</f>
        <v/>
      </c>
      <c r="H921" s="147" t="str">
        <f>IF(A921&lt;&gt;"",IF(Schülerdaten!J924&lt;&gt;"",Schülerdaten!J924,""),"")</f>
        <v/>
      </c>
      <c r="I921" s="148" t="str">
        <f>IF(AND(A921&lt;&gt;"",Schülerdaten!AE924&lt;&gt;""),IF(Schülerdaten!AE924=TRUE,INDEX(codenat,MATCH(Schülerdaten!K924,libnat,0)),Schülerdaten!K924),"")</f>
        <v/>
      </c>
      <c r="J921" s="148" t="str">
        <f>IF(AND(A921&lt;&gt;"",Schülerdaten!AF924&lt;&gt;""),IF(Schülerdaten!AF924=TRUE,INDEX(codelangue,MATCH(Schülerdaten!L924,liblangue,0)),Schülerdaten!L924),"")</f>
        <v/>
      </c>
      <c r="K921" s="148" t="str">
        <f>IF(AND(A921&lt;&gt;"",Schülerdaten!AH924&lt;&gt;""),IF(Schülerdaten!AH924=TRUE,IF(INDEX(codegem,MATCH(Schülerdaten!M924,libgem,0))&lt;8000,INDEX(codegem,MATCH(Schülerdaten!M924,libgem,0)),""),Schülerdaten!M924),"")</f>
        <v/>
      </c>
      <c r="L921" s="148" t="str">
        <f>IF(AND(A921&lt;&gt;"",Schülerdaten!AH924&lt;&gt;""),IF(Schülerdaten!AH924=TRUE,INDEX(codegemhist,MATCH(Schülerdaten!M924,libgem,0)),""),"")</f>
        <v/>
      </c>
      <c r="M921" s="148" t="str">
        <f>IF(AND(A921&lt;&gt;"",Schülerdaten!AH924&lt;&gt;""),IF(Schülerdaten!AH924=TRUE,IF(INDEX(codegem,MATCH(Schülerdaten!M924,libgem,0))&gt;=8000,INDEX(codegem,MATCH(Schülerdaten!M924,libgem,0)),""),Schülerdaten!M924),"")</f>
        <v/>
      </c>
      <c r="N921" s="148" t="str">
        <f>IF(AND(A921&lt;&gt;"",Schülerdaten!AI924&lt;&gt;""),IF(Schülerdaten!AI924=TRUE,INDEX(codeschart,MATCH(Schülerdaten!N924,libschart,0)),Schülerdaten!N924),"")</f>
        <v/>
      </c>
      <c r="O921" s="148" t="str">
        <f>IF(AND(A921&lt;&gt;"",Schülerdaten!O924&lt;&gt;""),Schülerdaten!O924,"")</f>
        <v/>
      </c>
      <c r="P921" s="148" t="str">
        <f>IF(AND(A921&lt;&gt;"",Schülerdaten!AK924&lt;&gt;""),IF(Schülerdaten!AK924=TRUE,INDEX(codeform,MATCH(Schülerdaten!P924,libform,0)),Schülerdaten!P924),"")</f>
        <v/>
      </c>
      <c r="Q921" s="148" t="str">
        <f>IF(AND(A921&lt;&gt;"",Schülerdaten!AL924&lt;&gt;""),IF(Schülerdaten!AL924=TRUE,INDEX(codespe,MATCH(Schülerdaten!Q924,libspe,0)),Schülerdaten!Q924),"")</f>
        <v/>
      </c>
      <c r="R921" s="148" t="str">
        <f>IF(AND(A921&lt;&gt;"",OR(Schülerdaten!AM924&lt;&gt;"",Schülerdaten!AT924=FALSE)),IF(Schülerdaten!AM924=TRUE,INDEX(codemp1,MATCH(Schülerdaten!R924,libmp1,0)),IF(Schülerdaten!AT924=FALSE,0,Schülerdaten!R924)),"")</f>
        <v/>
      </c>
      <c r="S921" s="148" t="str">
        <f t="shared" si="43"/>
        <v/>
      </c>
      <c r="T921" s="148" t="str">
        <f t="shared" si="44"/>
        <v/>
      </c>
      <c r="U921" s="148" t="str">
        <f>IF(AND(A921&lt;&gt;"",Schülerdaten!S924&lt;&gt;""),Schülerdaten!S924,"")</f>
        <v/>
      </c>
      <c r="V921" s="148" t="str">
        <f>IF(AND(A921&lt;&gt;"",Schülerdaten!T924&lt;&gt;""),Schülerdaten!T924,"")</f>
        <v/>
      </c>
      <c r="W921" s="148" t="str">
        <f>IF(AND(A921&lt;&gt;"",Schülerdaten!U924&lt;&gt;""),Schülerdaten!U924,"")</f>
        <v/>
      </c>
      <c r="X921" s="148" t="str">
        <f>IF(AND(A921&lt;&gt;"",Schülerdaten!V924&lt;&gt;""),Schülerdaten!V924,"")</f>
        <v/>
      </c>
      <c r="Y921" s="148" t="str">
        <f>IF(AND(A921&lt;&gt;"",Schülerdaten!W924&lt;&gt;""),Schülerdaten!W924,"")</f>
        <v/>
      </c>
      <c r="Z921" s="148" t="str">
        <f>IF(AND(A921&lt;&gt;"",Schülerdaten!X924&lt;&gt;""),Schülerdaten!X924,"")</f>
        <v/>
      </c>
    </row>
    <row r="922" spans="1:26" x14ac:dyDescent="0.2">
      <c r="A922" s="146" t="str">
        <f>IF(OR(Schülerdaten!$C925&lt;&gt;""),Schülerdaten!A925,"")</f>
        <v/>
      </c>
      <c r="B922" s="146" t="str">
        <f>IF(A922&lt;&gt;"",Schülerdaten!B925,"")</f>
        <v/>
      </c>
      <c r="C922" s="146" t="str">
        <f>IF(AND(A922&lt;&gt;"",Schülerdaten!F925&lt;&gt;""),IF(INDEX(codeclint,MATCH(Schülerdaten!F925,libclint,0))&lt;&gt;"",INDEX(codeclint,MATCH(Schülerdaten!F925,libclint,0)),""),"")</f>
        <v/>
      </c>
      <c r="D922" s="146" t="str">
        <f t="shared" si="42"/>
        <v/>
      </c>
      <c r="E922" s="146" t="str">
        <f>IF(A922&lt;&gt;"",IF(Schülerdaten!G925&lt;&gt;"",IF(Schülerdaten!AB925&lt;&gt;"",IF(Schülerdaten!G925="LOC.ID",CONCATENATE("LOC.",Schülerdaten!AU$5),Schülerdaten!G925),""),""),"")</f>
        <v/>
      </c>
      <c r="F922" s="146" t="str">
        <f>IF(A922&lt;&gt;"",IF(Schülerdaten!H925&lt;&gt;"",Schülerdaten!H925,""),"")</f>
        <v/>
      </c>
      <c r="G922" s="146" t="str">
        <f>IF(AND(A922&lt;&gt;"",Schülerdaten!AC925&lt;&gt;""),IF(Schülerdaten!AC925=TRUE,INDEX(codesex,MATCH(Schülerdaten!I925,libsex,0)),Schülerdaten!I925),"")</f>
        <v/>
      </c>
      <c r="H922" s="147" t="str">
        <f>IF(A922&lt;&gt;"",IF(Schülerdaten!J925&lt;&gt;"",Schülerdaten!J925,""),"")</f>
        <v/>
      </c>
      <c r="I922" s="148" t="str">
        <f>IF(AND(A922&lt;&gt;"",Schülerdaten!AE925&lt;&gt;""),IF(Schülerdaten!AE925=TRUE,INDEX(codenat,MATCH(Schülerdaten!K925,libnat,0)),Schülerdaten!K925),"")</f>
        <v/>
      </c>
      <c r="J922" s="148" t="str">
        <f>IF(AND(A922&lt;&gt;"",Schülerdaten!AF925&lt;&gt;""),IF(Schülerdaten!AF925=TRUE,INDEX(codelangue,MATCH(Schülerdaten!L925,liblangue,0)),Schülerdaten!L925),"")</f>
        <v/>
      </c>
      <c r="K922" s="148" t="str">
        <f>IF(AND(A922&lt;&gt;"",Schülerdaten!AH925&lt;&gt;""),IF(Schülerdaten!AH925=TRUE,IF(INDEX(codegem,MATCH(Schülerdaten!M925,libgem,0))&lt;8000,INDEX(codegem,MATCH(Schülerdaten!M925,libgem,0)),""),Schülerdaten!M925),"")</f>
        <v/>
      </c>
      <c r="L922" s="148" t="str">
        <f>IF(AND(A922&lt;&gt;"",Schülerdaten!AH925&lt;&gt;""),IF(Schülerdaten!AH925=TRUE,INDEX(codegemhist,MATCH(Schülerdaten!M925,libgem,0)),""),"")</f>
        <v/>
      </c>
      <c r="M922" s="148" t="str">
        <f>IF(AND(A922&lt;&gt;"",Schülerdaten!AH925&lt;&gt;""),IF(Schülerdaten!AH925=TRUE,IF(INDEX(codegem,MATCH(Schülerdaten!M925,libgem,0))&gt;=8000,INDEX(codegem,MATCH(Schülerdaten!M925,libgem,0)),""),Schülerdaten!M925),"")</f>
        <v/>
      </c>
      <c r="N922" s="148" t="str">
        <f>IF(AND(A922&lt;&gt;"",Schülerdaten!AI925&lt;&gt;""),IF(Schülerdaten!AI925=TRUE,INDEX(codeschart,MATCH(Schülerdaten!N925,libschart,0)),Schülerdaten!N925),"")</f>
        <v/>
      </c>
      <c r="O922" s="148" t="str">
        <f>IF(AND(A922&lt;&gt;"",Schülerdaten!O925&lt;&gt;""),Schülerdaten!O925,"")</f>
        <v/>
      </c>
      <c r="P922" s="148" t="str">
        <f>IF(AND(A922&lt;&gt;"",Schülerdaten!AK925&lt;&gt;""),IF(Schülerdaten!AK925=TRUE,INDEX(codeform,MATCH(Schülerdaten!P925,libform,0)),Schülerdaten!P925),"")</f>
        <v/>
      </c>
      <c r="Q922" s="148" t="str">
        <f>IF(AND(A922&lt;&gt;"",Schülerdaten!AL925&lt;&gt;""),IF(Schülerdaten!AL925=TRUE,INDEX(codespe,MATCH(Schülerdaten!Q925,libspe,0)),Schülerdaten!Q925),"")</f>
        <v/>
      </c>
      <c r="R922" s="148" t="str">
        <f>IF(AND(A922&lt;&gt;"",OR(Schülerdaten!AM925&lt;&gt;"",Schülerdaten!AT925=FALSE)),IF(Schülerdaten!AM925=TRUE,INDEX(codemp1,MATCH(Schülerdaten!R925,libmp1,0)),IF(Schülerdaten!AT925=FALSE,0,Schülerdaten!R925)),"")</f>
        <v/>
      </c>
      <c r="S922" s="148" t="str">
        <f t="shared" si="43"/>
        <v/>
      </c>
      <c r="T922" s="148" t="str">
        <f t="shared" si="44"/>
        <v/>
      </c>
      <c r="U922" s="148" t="str">
        <f>IF(AND(A922&lt;&gt;"",Schülerdaten!S925&lt;&gt;""),Schülerdaten!S925,"")</f>
        <v/>
      </c>
      <c r="V922" s="148" t="str">
        <f>IF(AND(A922&lt;&gt;"",Schülerdaten!T925&lt;&gt;""),Schülerdaten!T925,"")</f>
        <v/>
      </c>
      <c r="W922" s="148" t="str">
        <f>IF(AND(A922&lt;&gt;"",Schülerdaten!U925&lt;&gt;""),Schülerdaten!U925,"")</f>
        <v/>
      </c>
      <c r="X922" s="148" t="str">
        <f>IF(AND(A922&lt;&gt;"",Schülerdaten!V925&lt;&gt;""),Schülerdaten!V925,"")</f>
        <v/>
      </c>
      <c r="Y922" s="148" t="str">
        <f>IF(AND(A922&lt;&gt;"",Schülerdaten!W925&lt;&gt;""),Schülerdaten!W925,"")</f>
        <v/>
      </c>
      <c r="Z922" s="148" t="str">
        <f>IF(AND(A922&lt;&gt;"",Schülerdaten!X925&lt;&gt;""),Schülerdaten!X925,"")</f>
        <v/>
      </c>
    </row>
    <row r="923" spans="1:26" x14ac:dyDescent="0.2">
      <c r="A923" s="146" t="str">
        <f>IF(OR(Schülerdaten!$C926&lt;&gt;""),Schülerdaten!A926,"")</f>
        <v/>
      </c>
      <c r="B923" s="146" t="str">
        <f>IF(A923&lt;&gt;"",Schülerdaten!B926,"")</f>
        <v/>
      </c>
      <c r="C923" s="146" t="str">
        <f>IF(AND(A923&lt;&gt;"",Schülerdaten!F926&lt;&gt;""),IF(INDEX(codeclint,MATCH(Schülerdaten!F926,libclint,0))&lt;&gt;"",INDEX(codeclint,MATCH(Schülerdaten!F926,libclint,0)),""),"")</f>
        <v/>
      </c>
      <c r="D923" s="146" t="str">
        <f t="shared" si="42"/>
        <v/>
      </c>
      <c r="E923" s="146" t="str">
        <f>IF(A923&lt;&gt;"",IF(Schülerdaten!G926&lt;&gt;"",IF(Schülerdaten!AB926&lt;&gt;"",IF(Schülerdaten!G926="LOC.ID",CONCATENATE("LOC.",Schülerdaten!AU$5),Schülerdaten!G926),""),""),"")</f>
        <v/>
      </c>
      <c r="F923" s="146" t="str">
        <f>IF(A923&lt;&gt;"",IF(Schülerdaten!H926&lt;&gt;"",Schülerdaten!H926,""),"")</f>
        <v/>
      </c>
      <c r="G923" s="146" t="str">
        <f>IF(AND(A923&lt;&gt;"",Schülerdaten!AC926&lt;&gt;""),IF(Schülerdaten!AC926=TRUE,INDEX(codesex,MATCH(Schülerdaten!I926,libsex,0)),Schülerdaten!I926),"")</f>
        <v/>
      </c>
      <c r="H923" s="147" t="str">
        <f>IF(A923&lt;&gt;"",IF(Schülerdaten!J926&lt;&gt;"",Schülerdaten!J926,""),"")</f>
        <v/>
      </c>
      <c r="I923" s="148" t="str">
        <f>IF(AND(A923&lt;&gt;"",Schülerdaten!AE926&lt;&gt;""),IF(Schülerdaten!AE926=TRUE,INDEX(codenat,MATCH(Schülerdaten!K926,libnat,0)),Schülerdaten!K926),"")</f>
        <v/>
      </c>
      <c r="J923" s="148" t="str">
        <f>IF(AND(A923&lt;&gt;"",Schülerdaten!AF926&lt;&gt;""),IF(Schülerdaten!AF926=TRUE,INDEX(codelangue,MATCH(Schülerdaten!L926,liblangue,0)),Schülerdaten!L926),"")</f>
        <v/>
      </c>
      <c r="K923" s="148" t="str">
        <f>IF(AND(A923&lt;&gt;"",Schülerdaten!AH926&lt;&gt;""),IF(Schülerdaten!AH926=TRUE,IF(INDEX(codegem,MATCH(Schülerdaten!M926,libgem,0))&lt;8000,INDEX(codegem,MATCH(Schülerdaten!M926,libgem,0)),""),Schülerdaten!M926),"")</f>
        <v/>
      </c>
      <c r="L923" s="148" t="str">
        <f>IF(AND(A923&lt;&gt;"",Schülerdaten!AH926&lt;&gt;""),IF(Schülerdaten!AH926=TRUE,INDEX(codegemhist,MATCH(Schülerdaten!M926,libgem,0)),""),"")</f>
        <v/>
      </c>
      <c r="M923" s="148" t="str">
        <f>IF(AND(A923&lt;&gt;"",Schülerdaten!AH926&lt;&gt;""),IF(Schülerdaten!AH926=TRUE,IF(INDEX(codegem,MATCH(Schülerdaten!M926,libgem,0))&gt;=8000,INDEX(codegem,MATCH(Schülerdaten!M926,libgem,0)),""),Schülerdaten!M926),"")</f>
        <v/>
      </c>
      <c r="N923" s="148" t="str">
        <f>IF(AND(A923&lt;&gt;"",Schülerdaten!AI926&lt;&gt;""),IF(Schülerdaten!AI926=TRUE,INDEX(codeschart,MATCH(Schülerdaten!N926,libschart,0)),Schülerdaten!N926),"")</f>
        <v/>
      </c>
      <c r="O923" s="148" t="str">
        <f>IF(AND(A923&lt;&gt;"",Schülerdaten!O926&lt;&gt;""),Schülerdaten!O926,"")</f>
        <v/>
      </c>
      <c r="P923" s="148" t="str">
        <f>IF(AND(A923&lt;&gt;"",Schülerdaten!AK926&lt;&gt;""),IF(Schülerdaten!AK926=TRUE,INDEX(codeform,MATCH(Schülerdaten!P926,libform,0)),Schülerdaten!P926),"")</f>
        <v/>
      </c>
      <c r="Q923" s="148" t="str">
        <f>IF(AND(A923&lt;&gt;"",Schülerdaten!AL926&lt;&gt;""),IF(Schülerdaten!AL926=TRUE,INDEX(codespe,MATCH(Schülerdaten!Q926,libspe,0)),Schülerdaten!Q926),"")</f>
        <v/>
      </c>
      <c r="R923" s="148" t="str">
        <f>IF(AND(A923&lt;&gt;"",OR(Schülerdaten!AM926&lt;&gt;"",Schülerdaten!AT926=FALSE)),IF(Schülerdaten!AM926=TRUE,INDEX(codemp1,MATCH(Schülerdaten!R926,libmp1,0)),IF(Schülerdaten!AT926=FALSE,0,Schülerdaten!R926)),"")</f>
        <v/>
      </c>
      <c r="S923" s="148" t="str">
        <f t="shared" si="43"/>
        <v/>
      </c>
      <c r="T923" s="148" t="str">
        <f t="shared" si="44"/>
        <v/>
      </c>
      <c r="U923" s="148" t="str">
        <f>IF(AND(A923&lt;&gt;"",Schülerdaten!S926&lt;&gt;""),Schülerdaten!S926,"")</f>
        <v/>
      </c>
      <c r="V923" s="148" t="str">
        <f>IF(AND(A923&lt;&gt;"",Schülerdaten!T926&lt;&gt;""),Schülerdaten!T926,"")</f>
        <v/>
      </c>
      <c r="W923" s="148" t="str">
        <f>IF(AND(A923&lt;&gt;"",Schülerdaten!U926&lt;&gt;""),Schülerdaten!U926,"")</f>
        <v/>
      </c>
      <c r="X923" s="148" t="str">
        <f>IF(AND(A923&lt;&gt;"",Schülerdaten!V926&lt;&gt;""),Schülerdaten!V926,"")</f>
        <v/>
      </c>
      <c r="Y923" s="148" t="str">
        <f>IF(AND(A923&lt;&gt;"",Schülerdaten!W926&lt;&gt;""),Schülerdaten!W926,"")</f>
        <v/>
      </c>
      <c r="Z923" s="148" t="str">
        <f>IF(AND(A923&lt;&gt;"",Schülerdaten!X926&lt;&gt;""),Schülerdaten!X926,"")</f>
        <v/>
      </c>
    </row>
    <row r="924" spans="1:26" x14ac:dyDescent="0.2">
      <c r="A924" s="146" t="str">
        <f>IF(OR(Schülerdaten!$C927&lt;&gt;""),Schülerdaten!A927,"")</f>
        <v/>
      </c>
      <c r="B924" s="146" t="str">
        <f>IF(A924&lt;&gt;"",Schülerdaten!B927,"")</f>
        <v/>
      </c>
      <c r="C924" s="146" t="str">
        <f>IF(AND(A924&lt;&gt;"",Schülerdaten!F927&lt;&gt;""),IF(INDEX(codeclint,MATCH(Schülerdaten!F927,libclint,0))&lt;&gt;"",INDEX(codeclint,MATCH(Schülerdaten!F927,libclint,0)),""),"")</f>
        <v/>
      </c>
      <c r="D924" s="146" t="str">
        <f t="shared" si="42"/>
        <v/>
      </c>
      <c r="E924" s="146" t="str">
        <f>IF(A924&lt;&gt;"",IF(Schülerdaten!G927&lt;&gt;"",IF(Schülerdaten!AB927&lt;&gt;"",IF(Schülerdaten!G927="LOC.ID",CONCATENATE("LOC.",Schülerdaten!AU$5),Schülerdaten!G927),""),""),"")</f>
        <v/>
      </c>
      <c r="F924" s="146" t="str">
        <f>IF(A924&lt;&gt;"",IF(Schülerdaten!H927&lt;&gt;"",Schülerdaten!H927,""),"")</f>
        <v/>
      </c>
      <c r="G924" s="146" t="str">
        <f>IF(AND(A924&lt;&gt;"",Schülerdaten!AC927&lt;&gt;""),IF(Schülerdaten!AC927=TRUE,INDEX(codesex,MATCH(Schülerdaten!I927,libsex,0)),Schülerdaten!I927),"")</f>
        <v/>
      </c>
      <c r="H924" s="147" t="str">
        <f>IF(A924&lt;&gt;"",IF(Schülerdaten!J927&lt;&gt;"",Schülerdaten!J927,""),"")</f>
        <v/>
      </c>
      <c r="I924" s="148" t="str">
        <f>IF(AND(A924&lt;&gt;"",Schülerdaten!AE927&lt;&gt;""),IF(Schülerdaten!AE927=TRUE,INDEX(codenat,MATCH(Schülerdaten!K927,libnat,0)),Schülerdaten!K927),"")</f>
        <v/>
      </c>
      <c r="J924" s="148" t="str">
        <f>IF(AND(A924&lt;&gt;"",Schülerdaten!AF927&lt;&gt;""),IF(Schülerdaten!AF927=TRUE,INDEX(codelangue,MATCH(Schülerdaten!L927,liblangue,0)),Schülerdaten!L927),"")</f>
        <v/>
      </c>
      <c r="K924" s="148" t="str">
        <f>IF(AND(A924&lt;&gt;"",Schülerdaten!AH927&lt;&gt;""),IF(Schülerdaten!AH927=TRUE,IF(INDEX(codegem,MATCH(Schülerdaten!M927,libgem,0))&lt;8000,INDEX(codegem,MATCH(Schülerdaten!M927,libgem,0)),""),Schülerdaten!M927),"")</f>
        <v/>
      </c>
      <c r="L924" s="148" t="str">
        <f>IF(AND(A924&lt;&gt;"",Schülerdaten!AH927&lt;&gt;""),IF(Schülerdaten!AH927=TRUE,INDEX(codegemhist,MATCH(Schülerdaten!M927,libgem,0)),""),"")</f>
        <v/>
      </c>
      <c r="M924" s="148" t="str">
        <f>IF(AND(A924&lt;&gt;"",Schülerdaten!AH927&lt;&gt;""),IF(Schülerdaten!AH927=TRUE,IF(INDEX(codegem,MATCH(Schülerdaten!M927,libgem,0))&gt;=8000,INDEX(codegem,MATCH(Schülerdaten!M927,libgem,0)),""),Schülerdaten!M927),"")</f>
        <v/>
      </c>
      <c r="N924" s="148" t="str">
        <f>IF(AND(A924&lt;&gt;"",Schülerdaten!AI927&lt;&gt;""),IF(Schülerdaten!AI927=TRUE,INDEX(codeschart,MATCH(Schülerdaten!N927,libschart,0)),Schülerdaten!N927),"")</f>
        <v/>
      </c>
      <c r="O924" s="148" t="str">
        <f>IF(AND(A924&lt;&gt;"",Schülerdaten!O927&lt;&gt;""),Schülerdaten!O927,"")</f>
        <v/>
      </c>
      <c r="P924" s="148" t="str">
        <f>IF(AND(A924&lt;&gt;"",Schülerdaten!AK927&lt;&gt;""),IF(Schülerdaten!AK927=TRUE,INDEX(codeform,MATCH(Schülerdaten!P927,libform,0)),Schülerdaten!P927),"")</f>
        <v/>
      </c>
      <c r="Q924" s="148" t="str">
        <f>IF(AND(A924&lt;&gt;"",Schülerdaten!AL927&lt;&gt;""),IF(Schülerdaten!AL927=TRUE,INDEX(codespe,MATCH(Schülerdaten!Q927,libspe,0)),Schülerdaten!Q927),"")</f>
        <v/>
      </c>
      <c r="R924" s="148" t="str">
        <f>IF(AND(A924&lt;&gt;"",OR(Schülerdaten!AM927&lt;&gt;"",Schülerdaten!AT927=FALSE)),IF(Schülerdaten!AM927=TRUE,INDEX(codemp1,MATCH(Schülerdaten!R927,libmp1,0)),IF(Schülerdaten!AT927=FALSE,0,Schülerdaten!R927)),"")</f>
        <v/>
      </c>
      <c r="S924" s="148" t="str">
        <f t="shared" si="43"/>
        <v/>
      </c>
      <c r="T924" s="148" t="str">
        <f t="shared" si="44"/>
        <v/>
      </c>
      <c r="U924" s="148" t="str">
        <f>IF(AND(A924&lt;&gt;"",Schülerdaten!S927&lt;&gt;""),Schülerdaten!S927,"")</f>
        <v/>
      </c>
      <c r="V924" s="148" t="str">
        <f>IF(AND(A924&lt;&gt;"",Schülerdaten!T927&lt;&gt;""),Schülerdaten!T927,"")</f>
        <v/>
      </c>
      <c r="W924" s="148" t="str">
        <f>IF(AND(A924&lt;&gt;"",Schülerdaten!U927&lt;&gt;""),Schülerdaten!U927,"")</f>
        <v/>
      </c>
      <c r="X924" s="148" t="str">
        <f>IF(AND(A924&lt;&gt;"",Schülerdaten!V927&lt;&gt;""),Schülerdaten!V927,"")</f>
        <v/>
      </c>
      <c r="Y924" s="148" t="str">
        <f>IF(AND(A924&lt;&gt;"",Schülerdaten!W927&lt;&gt;""),Schülerdaten!W927,"")</f>
        <v/>
      </c>
      <c r="Z924" s="148" t="str">
        <f>IF(AND(A924&lt;&gt;"",Schülerdaten!X927&lt;&gt;""),Schülerdaten!X927,"")</f>
        <v/>
      </c>
    </row>
    <row r="925" spans="1:26" x14ac:dyDescent="0.2">
      <c r="A925" s="146" t="str">
        <f>IF(OR(Schülerdaten!$C928&lt;&gt;""),Schülerdaten!A928,"")</f>
        <v/>
      </c>
      <c r="B925" s="146" t="str">
        <f>IF(A925&lt;&gt;"",Schülerdaten!B928,"")</f>
        <v/>
      </c>
      <c r="C925" s="146" t="str">
        <f>IF(AND(A925&lt;&gt;"",Schülerdaten!F928&lt;&gt;""),IF(INDEX(codeclint,MATCH(Schülerdaten!F928,libclint,0))&lt;&gt;"",INDEX(codeclint,MATCH(Schülerdaten!F928,libclint,0)),""),"")</f>
        <v/>
      </c>
      <c r="D925" s="146" t="str">
        <f t="shared" si="42"/>
        <v/>
      </c>
      <c r="E925" s="146" t="str">
        <f>IF(A925&lt;&gt;"",IF(Schülerdaten!G928&lt;&gt;"",IF(Schülerdaten!AB928&lt;&gt;"",IF(Schülerdaten!G928="LOC.ID",CONCATENATE("LOC.",Schülerdaten!AU$5),Schülerdaten!G928),""),""),"")</f>
        <v/>
      </c>
      <c r="F925" s="146" t="str">
        <f>IF(A925&lt;&gt;"",IF(Schülerdaten!H928&lt;&gt;"",Schülerdaten!H928,""),"")</f>
        <v/>
      </c>
      <c r="G925" s="146" t="str">
        <f>IF(AND(A925&lt;&gt;"",Schülerdaten!AC928&lt;&gt;""),IF(Schülerdaten!AC928=TRUE,INDEX(codesex,MATCH(Schülerdaten!I928,libsex,0)),Schülerdaten!I928),"")</f>
        <v/>
      </c>
      <c r="H925" s="147" t="str">
        <f>IF(A925&lt;&gt;"",IF(Schülerdaten!J928&lt;&gt;"",Schülerdaten!J928,""),"")</f>
        <v/>
      </c>
      <c r="I925" s="148" t="str">
        <f>IF(AND(A925&lt;&gt;"",Schülerdaten!AE928&lt;&gt;""),IF(Schülerdaten!AE928=TRUE,INDEX(codenat,MATCH(Schülerdaten!K928,libnat,0)),Schülerdaten!K928),"")</f>
        <v/>
      </c>
      <c r="J925" s="148" t="str">
        <f>IF(AND(A925&lt;&gt;"",Schülerdaten!AF928&lt;&gt;""),IF(Schülerdaten!AF928=TRUE,INDEX(codelangue,MATCH(Schülerdaten!L928,liblangue,0)),Schülerdaten!L928),"")</f>
        <v/>
      </c>
      <c r="K925" s="148" t="str">
        <f>IF(AND(A925&lt;&gt;"",Schülerdaten!AH928&lt;&gt;""),IF(Schülerdaten!AH928=TRUE,IF(INDEX(codegem,MATCH(Schülerdaten!M928,libgem,0))&lt;8000,INDEX(codegem,MATCH(Schülerdaten!M928,libgem,0)),""),Schülerdaten!M928),"")</f>
        <v/>
      </c>
      <c r="L925" s="148" t="str">
        <f>IF(AND(A925&lt;&gt;"",Schülerdaten!AH928&lt;&gt;""),IF(Schülerdaten!AH928=TRUE,INDEX(codegemhist,MATCH(Schülerdaten!M928,libgem,0)),""),"")</f>
        <v/>
      </c>
      <c r="M925" s="148" t="str">
        <f>IF(AND(A925&lt;&gt;"",Schülerdaten!AH928&lt;&gt;""),IF(Schülerdaten!AH928=TRUE,IF(INDEX(codegem,MATCH(Schülerdaten!M928,libgem,0))&gt;=8000,INDEX(codegem,MATCH(Schülerdaten!M928,libgem,0)),""),Schülerdaten!M928),"")</f>
        <v/>
      </c>
      <c r="N925" s="148" t="str">
        <f>IF(AND(A925&lt;&gt;"",Schülerdaten!AI928&lt;&gt;""),IF(Schülerdaten!AI928=TRUE,INDEX(codeschart,MATCH(Schülerdaten!N928,libschart,0)),Schülerdaten!N928),"")</f>
        <v/>
      </c>
      <c r="O925" s="148" t="str">
        <f>IF(AND(A925&lt;&gt;"",Schülerdaten!O928&lt;&gt;""),Schülerdaten!O928,"")</f>
        <v/>
      </c>
      <c r="P925" s="148" t="str">
        <f>IF(AND(A925&lt;&gt;"",Schülerdaten!AK928&lt;&gt;""),IF(Schülerdaten!AK928=TRUE,INDEX(codeform,MATCH(Schülerdaten!P928,libform,0)),Schülerdaten!P928),"")</f>
        <v/>
      </c>
      <c r="Q925" s="148" t="str">
        <f>IF(AND(A925&lt;&gt;"",Schülerdaten!AL928&lt;&gt;""),IF(Schülerdaten!AL928=TRUE,INDEX(codespe,MATCH(Schülerdaten!Q928,libspe,0)),Schülerdaten!Q928),"")</f>
        <v/>
      </c>
      <c r="R925" s="148" t="str">
        <f>IF(AND(A925&lt;&gt;"",OR(Schülerdaten!AM928&lt;&gt;"",Schülerdaten!AT928=FALSE)),IF(Schülerdaten!AM928=TRUE,INDEX(codemp1,MATCH(Schülerdaten!R928,libmp1,0)),IF(Schülerdaten!AT928=FALSE,0,Schülerdaten!R928)),"")</f>
        <v/>
      </c>
      <c r="S925" s="148" t="str">
        <f t="shared" si="43"/>
        <v/>
      </c>
      <c r="T925" s="148" t="str">
        <f t="shared" si="44"/>
        <v/>
      </c>
      <c r="U925" s="148" t="str">
        <f>IF(AND(A925&lt;&gt;"",Schülerdaten!S928&lt;&gt;""),Schülerdaten!S928,"")</f>
        <v/>
      </c>
      <c r="V925" s="148" t="str">
        <f>IF(AND(A925&lt;&gt;"",Schülerdaten!T928&lt;&gt;""),Schülerdaten!T928,"")</f>
        <v/>
      </c>
      <c r="W925" s="148" t="str">
        <f>IF(AND(A925&lt;&gt;"",Schülerdaten!U928&lt;&gt;""),Schülerdaten!U928,"")</f>
        <v/>
      </c>
      <c r="X925" s="148" t="str">
        <f>IF(AND(A925&lt;&gt;"",Schülerdaten!V928&lt;&gt;""),Schülerdaten!V928,"")</f>
        <v/>
      </c>
      <c r="Y925" s="148" t="str">
        <f>IF(AND(A925&lt;&gt;"",Schülerdaten!W928&lt;&gt;""),Schülerdaten!W928,"")</f>
        <v/>
      </c>
      <c r="Z925" s="148" t="str">
        <f>IF(AND(A925&lt;&gt;"",Schülerdaten!X928&lt;&gt;""),Schülerdaten!X928,"")</f>
        <v/>
      </c>
    </row>
    <row r="926" spans="1:26" x14ac:dyDescent="0.2">
      <c r="A926" s="146" t="str">
        <f>IF(OR(Schülerdaten!$C929&lt;&gt;""),Schülerdaten!A929,"")</f>
        <v/>
      </c>
      <c r="B926" s="146" t="str">
        <f>IF(A926&lt;&gt;"",Schülerdaten!B929,"")</f>
        <v/>
      </c>
      <c r="C926" s="146" t="str">
        <f>IF(AND(A926&lt;&gt;"",Schülerdaten!F929&lt;&gt;""),IF(INDEX(codeclint,MATCH(Schülerdaten!F929,libclint,0))&lt;&gt;"",INDEX(codeclint,MATCH(Schülerdaten!F929,libclint,0)),""),"")</f>
        <v/>
      </c>
      <c r="D926" s="146" t="str">
        <f t="shared" si="42"/>
        <v/>
      </c>
      <c r="E926" s="146" t="str">
        <f>IF(A926&lt;&gt;"",IF(Schülerdaten!G929&lt;&gt;"",IF(Schülerdaten!AB929&lt;&gt;"",IF(Schülerdaten!G929="LOC.ID",CONCATENATE("LOC.",Schülerdaten!AU$5),Schülerdaten!G929),""),""),"")</f>
        <v/>
      </c>
      <c r="F926" s="146" t="str">
        <f>IF(A926&lt;&gt;"",IF(Schülerdaten!H929&lt;&gt;"",Schülerdaten!H929,""),"")</f>
        <v/>
      </c>
      <c r="G926" s="146" t="str">
        <f>IF(AND(A926&lt;&gt;"",Schülerdaten!AC929&lt;&gt;""),IF(Schülerdaten!AC929=TRUE,INDEX(codesex,MATCH(Schülerdaten!I929,libsex,0)),Schülerdaten!I929),"")</f>
        <v/>
      </c>
      <c r="H926" s="147" t="str">
        <f>IF(A926&lt;&gt;"",IF(Schülerdaten!J929&lt;&gt;"",Schülerdaten!J929,""),"")</f>
        <v/>
      </c>
      <c r="I926" s="148" t="str">
        <f>IF(AND(A926&lt;&gt;"",Schülerdaten!AE929&lt;&gt;""),IF(Schülerdaten!AE929=TRUE,INDEX(codenat,MATCH(Schülerdaten!K929,libnat,0)),Schülerdaten!K929),"")</f>
        <v/>
      </c>
      <c r="J926" s="148" t="str">
        <f>IF(AND(A926&lt;&gt;"",Schülerdaten!AF929&lt;&gt;""),IF(Schülerdaten!AF929=TRUE,INDEX(codelangue,MATCH(Schülerdaten!L929,liblangue,0)),Schülerdaten!L929),"")</f>
        <v/>
      </c>
      <c r="K926" s="148" t="str">
        <f>IF(AND(A926&lt;&gt;"",Schülerdaten!AH929&lt;&gt;""),IF(Schülerdaten!AH929=TRUE,IF(INDEX(codegem,MATCH(Schülerdaten!M929,libgem,0))&lt;8000,INDEX(codegem,MATCH(Schülerdaten!M929,libgem,0)),""),Schülerdaten!M929),"")</f>
        <v/>
      </c>
      <c r="L926" s="148" t="str">
        <f>IF(AND(A926&lt;&gt;"",Schülerdaten!AH929&lt;&gt;""),IF(Schülerdaten!AH929=TRUE,INDEX(codegemhist,MATCH(Schülerdaten!M929,libgem,0)),""),"")</f>
        <v/>
      </c>
      <c r="M926" s="148" t="str">
        <f>IF(AND(A926&lt;&gt;"",Schülerdaten!AH929&lt;&gt;""),IF(Schülerdaten!AH929=TRUE,IF(INDEX(codegem,MATCH(Schülerdaten!M929,libgem,0))&gt;=8000,INDEX(codegem,MATCH(Schülerdaten!M929,libgem,0)),""),Schülerdaten!M929),"")</f>
        <v/>
      </c>
      <c r="N926" s="148" t="str">
        <f>IF(AND(A926&lt;&gt;"",Schülerdaten!AI929&lt;&gt;""),IF(Schülerdaten!AI929=TRUE,INDEX(codeschart,MATCH(Schülerdaten!N929,libschart,0)),Schülerdaten!N929),"")</f>
        <v/>
      </c>
      <c r="O926" s="148" t="str">
        <f>IF(AND(A926&lt;&gt;"",Schülerdaten!O929&lt;&gt;""),Schülerdaten!O929,"")</f>
        <v/>
      </c>
      <c r="P926" s="148" t="str">
        <f>IF(AND(A926&lt;&gt;"",Schülerdaten!AK929&lt;&gt;""),IF(Schülerdaten!AK929=TRUE,INDEX(codeform,MATCH(Schülerdaten!P929,libform,0)),Schülerdaten!P929),"")</f>
        <v/>
      </c>
      <c r="Q926" s="148" t="str">
        <f>IF(AND(A926&lt;&gt;"",Schülerdaten!AL929&lt;&gt;""),IF(Schülerdaten!AL929=TRUE,INDEX(codespe,MATCH(Schülerdaten!Q929,libspe,0)),Schülerdaten!Q929),"")</f>
        <v/>
      </c>
      <c r="R926" s="148" t="str">
        <f>IF(AND(A926&lt;&gt;"",OR(Schülerdaten!AM929&lt;&gt;"",Schülerdaten!AT929=FALSE)),IF(Schülerdaten!AM929=TRUE,INDEX(codemp1,MATCH(Schülerdaten!R929,libmp1,0)),IF(Schülerdaten!AT929=FALSE,0,Schülerdaten!R929)),"")</f>
        <v/>
      </c>
      <c r="S926" s="148" t="str">
        <f t="shared" si="43"/>
        <v/>
      </c>
      <c r="T926" s="148" t="str">
        <f t="shared" si="44"/>
        <v/>
      </c>
      <c r="U926" s="148" t="str">
        <f>IF(AND(A926&lt;&gt;"",Schülerdaten!S929&lt;&gt;""),Schülerdaten!S929,"")</f>
        <v/>
      </c>
      <c r="V926" s="148" t="str">
        <f>IF(AND(A926&lt;&gt;"",Schülerdaten!T929&lt;&gt;""),Schülerdaten!T929,"")</f>
        <v/>
      </c>
      <c r="W926" s="148" t="str">
        <f>IF(AND(A926&lt;&gt;"",Schülerdaten!U929&lt;&gt;""),Schülerdaten!U929,"")</f>
        <v/>
      </c>
      <c r="X926" s="148" t="str">
        <f>IF(AND(A926&lt;&gt;"",Schülerdaten!V929&lt;&gt;""),Schülerdaten!V929,"")</f>
        <v/>
      </c>
      <c r="Y926" s="148" t="str">
        <f>IF(AND(A926&lt;&gt;"",Schülerdaten!W929&lt;&gt;""),Schülerdaten!W929,"")</f>
        <v/>
      </c>
      <c r="Z926" s="148" t="str">
        <f>IF(AND(A926&lt;&gt;"",Schülerdaten!X929&lt;&gt;""),Schülerdaten!X929,"")</f>
        <v/>
      </c>
    </row>
    <row r="927" spans="1:26" x14ac:dyDescent="0.2">
      <c r="A927" s="146" t="str">
        <f>IF(OR(Schülerdaten!$C930&lt;&gt;""),Schülerdaten!A930,"")</f>
        <v/>
      </c>
      <c r="B927" s="146" t="str">
        <f>IF(A927&lt;&gt;"",Schülerdaten!B930,"")</f>
        <v/>
      </c>
      <c r="C927" s="146" t="str">
        <f>IF(AND(A927&lt;&gt;"",Schülerdaten!F930&lt;&gt;""),IF(INDEX(codeclint,MATCH(Schülerdaten!F930,libclint,0))&lt;&gt;"",INDEX(codeclint,MATCH(Schülerdaten!F930,libclint,0)),""),"")</f>
        <v/>
      </c>
      <c r="D927" s="146" t="str">
        <f t="shared" si="42"/>
        <v/>
      </c>
      <c r="E927" s="146" t="str">
        <f>IF(A927&lt;&gt;"",IF(Schülerdaten!G930&lt;&gt;"",IF(Schülerdaten!AB930&lt;&gt;"",IF(Schülerdaten!G930="LOC.ID",CONCATENATE("LOC.",Schülerdaten!AU$5),Schülerdaten!G930),""),""),"")</f>
        <v/>
      </c>
      <c r="F927" s="146" t="str">
        <f>IF(A927&lt;&gt;"",IF(Schülerdaten!H930&lt;&gt;"",Schülerdaten!H930,""),"")</f>
        <v/>
      </c>
      <c r="G927" s="146" t="str">
        <f>IF(AND(A927&lt;&gt;"",Schülerdaten!AC930&lt;&gt;""),IF(Schülerdaten!AC930=TRUE,INDEX(codesex,MATCH(Schülerdaten!I930,libsex,0)),Schülerdaten!I930),"")</f>
        <v/>
      </c>
      <c r="H927" s="147" t="str">
        <f>IF(A927&lt;&gt;"",IF(Schülerdaten!J930&lt;&gt;"",Schülerdaten!J930,""),"")</f>
        <v/>
      </c>
      <c r="I927" s="148" t="str">
        <f>IF(AND(A927&lt;&gt;"",Schülerdaten!AE930&lt;&gt;""),IF(Schülerdaten!AE930=TRUE,INDEX(codenat,MATCH(Schülerdaten!K930,libnat,0)),Schülerdaten!K930),"")</f>
        <v/>
      </c>
      <c r="J927" s="148" t="str">
        <f>IF(AND(A927&lt;&gt;"",Schülerdaten!AF930&lt;&gt;""),IF(Schülerdaten!AF930=TRUE,INDEX(codelangue,MATCH(Schülerdaten!L930,liblangue,0)),Schülerdaten!L930),"")</f>
        <v/>
      </c>
      <c r="K927" s="148" t="str">
        <f>IF(AND(A927&lt;&gt;"",Schülerdaten!AH930&lt;&gt;""),IF(Schülerdaten!AH930=TRUE,IF(INDEX(codegem,MATCH(Schülerdaten!M930,libgem,0))&lt;8000,INDEX(codegem,MATCH(Schülerdaten!M930,libgem,0)),""),Schülerdaten!M930),"")</f>
        <v/>
      </c>
      <c r="L927" s="148" t="str">
        <f>IF(AND(A927&lt;&gt;"",Schülerdaten!AH930&lt;&gt;""),IF(Schülerdaten!AH930=TRUE,INDEX(codegemhist,MATCH(Schülerdaten!M930,libgem,0)),""),"")</f>
        <v/>
      </c>
      <c r="M927" s="148" t="str">
        <f>IF(AND(A927&lt;&gt;"",Schülerdaten!AH930&lt;&gt;""),IF(Schülerdaten!AH930=TRUE,IF(INDEX(codegem,MATCH(Schülerdaten!M930,libgem,0))&gt;=8000,INDEX(codegem,MATCH(Schülerdaten!M930,libgem,0)),""),Schülerdaten!M930),"")</f>
        <v/>
      </c>
      <c r="N927" s="148" t="str">
        <f>IF(AND(A927&lt;&gt;"",Schülerdaten!AI930&lt;&gt;""),IF(Schülerdaten!AI930=TRUE,INDEX(codeschart,MATCH(Schülerdaten!N930,libschart,0)),Schülerdaten!N930),"")</f>
        <v/>
      </c>
      <c r="O927" s="148" t="str">
        <f>IF(AND(A927&lt;&gt;"",Schülerdaten!O930&lt;&gt;""),Schülerdaten!O930,"")</f>
        <v/>
      </c>
      <c r="P927" s="148" t="str">
        <f>IF(AND(A927&lt;&gt;"",Schülerdaten!AK930&lt;&gt;""),IF(Schülerdaten!AK930=TRUE,INDEX(codeform,MATCH(Schülerdaten!P930,libform,0)),Schülerdaten!P930),"")</f>
        <v/>
      </c>
      <c r="Q927" s="148" t="str">
        <f>IF(AND(A927&lt;&gt;"",Schülerdaten!AL930&lt;&gt;""),IF(Schülerdaten!AL930=TRUE,INDEX(codespe,MATCH(Schülerdaten!Q930,libspe,0)),Schülerdaten!Q930),"")</f>
        <v/>
      </c>
      <c r="R927" s="148" t="str">
        <f>IF(AND(A927&lt;&gt;"",OR(Schülerdaten!AM930&lt;&gt;"",Schülerdaten!AT930=FALSE)),IF(Schülerdaten!AM930=TRUE,INDEX(codemp1,MATCH(Schülerdaten!R930,libmp1,0)),IF(Schülerdaten!AT930=FALSE,0,Schülerdaten!R930)),"")</f>
        <v/>
      </c>
      <c r="S927" s="148" t="str">
        <f t="shared" si="43"/>
        <v/>
      </c>
      <c r="T927" s="148" t="str">
        <f t="shared" si="44"/>
        <v/>
      </c>
      <c r="U927" s="148" t="str">
        <f>IF(AND(A927&lt;&gt;"",Schülerdaten!S930&lt;&gt;""),Schülerdaten!S930,"")</f>
        <v/>
      </c>
      <c r="V927" s="148" t="str">
        <f>IF(AND(A927&lt;&gt;"",Schülerdaten!T930&lt;&gt;""),Schülerdaten!T930,"")</f>
        <v/>
      </c>
      <c r="W927" s="148" t="str">
        <f>IF(AND(A927&lt;&gt;"",Schülerdaten!U930&lt;&gt;""),Schülerdaten!U930,"")</f>
        <v/>
      </c>
      <c r="X927" s="148" t="str">
        <f>IF(AND(A927&lt;&gt;"",Schülerdaten!V930&lt;&gt;""),Schülerdaten!V930,"")</f>
        <v/>
      </c>
      <c r="Y927" s="148" t="str">
        <f>IF(AND(A927&lt;&gt;"",Schülerdaten!W930&lt;&gt;""),Schülerdaten!W930,"")</f>
        <v/>
      </c>
      <c r="Z927" s="148" t="str">
        <f>IF(AND(A927&lt;&gt;"",Schülerdaten!X930&lt;&gt;""),Schülerdaten!X930,"")</f>
        <v/>
      </c>
    </row>
    <row r="928" spans="1:26" x14ac:dyDescent="0.2">
      <c r="A928" s="146" t="str">
        <f>IF(OR(Schülerdaten!$C931&lt;&gt;""),Schülerdaten!A931,"")</f>
        <v/>
      </c>
      <c r="B928" s="146" t="str">
        <f>IF(A928&lt;&gt;"",Schülerdaten!B931,"")</f>
        <v/>
      </c>
      <c r="C928" s="146" t="str">
        <f>IF(AND(A928&lt;&gt;"",Schülerdaten!F931&lt;&gt;""),IF(INDEX(codeclint,MATCH(Schülerdaten!F931,libclint,0))&lt;&gt;"",INDEX(codeclint,MATCH(Schülerdaten!F931,libclint,0)),""),"")</f>
        <v/>
      </c>
      <c r="D928" s="146" t="str">
        <f t="shared" si="42"/>
        <v/>
      </c>
      <c r="E928" s="146" t="str">
        <f>IF(A928&lt;&gt;"",IF(Schülerdaten!G931&lt;&gt;"",IF(Schülerdaten!AB931&lt;&gt;"",IF(Schülerdaten!G931="LOC.ID",CONCATENATE("LOC.",Schülerdaten!AU$5),Schülerdaten!G931),""),""),"")</f>
        <v/>
      </c>
      <c r="F928" s="146" t="str">
        <f>IF(A928&lt;&gt;"",IF(Schülerdaten!H931&lt;&gt;"",Schülerdaten!H931,""),"")</f>
        <v/>
      </c>
      <c r="G928" s="146" t="str">
        <f>IF(AND(A928&lt;&gt;"",Schülerdaten!AC931&lt;&gt;""),IF(Schülerdaten!AC931=TRUE,INDEX(codesex,MATCH(Schülerdaten!I931,libsex,0)),Schülerdaten!I931),"")</f>
        <v/>
      </c>
      <c r="H928" s="147" t="str">
        <f>IF(A928&lt;&gt;"",IF(Schülerdaten!J931&lt;&gt;"",Schülerdaten!J931,""),"")</f>
        <v/>
      </c>
      <c r="I928" s="148" t="str">
        <f>IF(AND(A928&lt;&gt;"",Schülerdaten!AE931&lt;&gt;""),IF(Schülerdaten!AE931=TRUE,INDEX(codenat,MATCH(Schülerdaten!K931,libnat,0)),Schülerdaten!K931),"")</f>
        <v/>
      </c>
      <c r="J928" s="148" t="str">
        <f>IF(AND(A928&lt;&gt;"",Schülerdaten!AF931&lt;&gt;""),IF(Schülerdaten!AF931=TRUE,INDEX(codelangue,MATCH(Schülerdaten!L931,liblangue,0)),Schülerdaten!L931),"")</f>
        <v/>
      </c>
      <c r="K928" s="148" t="str">
        <f>IF(AND(A928&lt;&gt;"",Schülerdaten!AH931&lt;&gt;""),IF(Schülerdaten!AH931=TRUE,IF(INDEX(codegem,MATCH(Schülerdaten!M931,libgem,0))&lt;8000,INDEX(codegem,MATCH(Schülerdaten!M931,libgem,0)),""),Schülerdaten!M931),"")</f>
        <v/>
      </c>
      <c r="L928" s="148" t="str">
        <f>IF(AND(A928&lt;&gt;"",Schülerdaten!AH931&lt;&gt;""),IF(Schülerdaten!AH931=TRUE,INDEX(codegemhist,MATCH(Schülerdaten!M931,libgem,0)),""),"")</f>
        <v/>
      </c>
      <c r="M928" s="148" t="str">
        <f>IF(AND(A928&lt;&gt;"",Schülerdaten!AH931&lt;&gt;""),IF(Schülerdaten!AH931=TRUE,IF(INDEX(codegem,MATCH(Schülerdaten!M931,libgem,0))&gt;=8000,INDEX(codegem,MATCH(Schülerdaten!M931,libgem,0)),""),Schülerdaten!M931),"")</f>
        <v/>
      </c>
      <c r="N928" s="148" t="str">
        <f>IF(AND(A928&lt;&gt;"",Schülerdaten!AI931&lt;&gt;""),IF(Schülerdaten!AI931=TRUE,INDEX(codeschart,MATCH(Schülerdaten!N931,libschart,0)),Schülerdaten!N931),"")</f>
        <v/>
      </c>
      <c r="O928" s="148" t="str">
        <f>IF(AND(A928&lt;&gt;"",Schülerdaten!O931&lt;&gt;""),Schülerdaten!O931,"")</f>
        <v/>
      </c>
      <c r="P928" s="148" t="str">
        <f>IF(AND(A928&lt;&gt;"",Schülerdaten!AK931&lt;&gt;""),IF(Schülerdaten!AK931=TRUE,INDEX(codeform,MATCH(Schülerdaten!P931,libform,0)),Schülerdaten!P931),"")</f>
        <v/>
      </c>
      <c r="Q928" s="148" t="str">
        <f>IF(AND(A928&lt;&gt;"",Schülerdaten!AL931&lt;&gt;""),IF(Schülerdaten!AL931=TRUE,INDEX(codespe,MATCH(Schülerdaten!Q931,libspe,0)),Schülerdaten!Q931),"")</f>
        <v/>
      </c>
      <c r="R928" s="148" t="str">
        <f>IF(AND(A928&lt;&gt;"",OR(Schülerdaten!AM931&lt;&gt;"",Schülerdaten!AT931=FALSE)),IF(Schülerdaten!AM931=TRUE,INDEX(codemp1,MATCH(Schülerdaten!R931,libmp1,0)),IF(Schülerdaten!AT931=FALSE,0,Schülerdaten!R931)),"")</f>
        <v/>
      </c>
      <c r="S928" s="148" t="str">
        <f t="shared" si="43"/>
        <v/>
      </c>
      <c r="T928" s="148" t="str">
        <f t="shared" si="44"/>
        <v/>
      </c>
      <c r="U928" s="148" t="str">
        <f>IF(AND(A928&lt;&gt;"",Schülerdaten!S931&lt;&gt;""),Schülerdaten!S931,"")</f>
        <v/>
      </c>
      <c r="V928" s="148" t="str">
        <f>IF(AND(A928&lt;&gt;"",Schülerdaten!T931&lt;&gt;""),Schülerdaten!T931,"")</f>
        <v/>
      </c>
      <c r="W928" s="148" t="str">
        <f>IF(AND(A928&lt;&gt;"",Schülerdaten!U931&lt;&gt;""),Schülerdaten!U931,"")</f>
        <v/>
      </c>
      <c r="X928" s="148" t="str">
        <f>IF(AND(A928&lt;&gt;"",Schülerdaten!V931&lt;&gt;""),Schülerdaten!V931,"")</f>
        <v/>
      </c>
      <c r="Y928" s="148" t="str">
        <f>IF(AND(A928&lt;&gt;"",Schülerdaten!W931&lt;&gt;""),Schülerdaten!W931,"")</f>
        <v/>
      </c>
      <c r="Z928" s="148" t="str">
        <f>IF(AND(A928&lt;&gt;"",Schülerdaten!X931&lt;&gt;""),Schülerdaten!X931,"")</f>
        <v/>
      </c>
    </row>
    <row r="929" spans="1:26" x14ac:dyDescent="0.2">
      <c r="A929" s="146" t="str">
        <f>IF(OR(Schülerdaten!$C932&lt;&gt;""),Schülerdaten!A932,"")</f>
        <v/>
      </c>
      <c r="B929" s="146" t="str">
        <f>IF(A929&lt;&gt;"",Schülerdaten!B932,"")</f>
        <v/>
      </c>
      <c r="C929" s="146" t="str">
        <f>IF(AND(A929&lt;&gt;"",Schülerdaten!F932&lt;&gt;""),IF(INDEX(codeclint,MATCH(Schülerdaten!F932,libclint,0))&lt;&gt;"",INDEX(codeclint,MATCH(Schülerdaten!F932,libclint,0)),""),"")</f>
        <v/>
      </c>
      <c r="D929" s="146" t="str">
        <f t="shared" si="42"/>
        <v/>
      </c>
      <c r="E929" s="146" t="str">
        <f>IF(A929&lt;&gt;"",IF(Schülerdaten!G932&lt;&gt;"",IF(Schülerdaten!AB932&lt;&gt;"",IF(Schülerdaten!G932="LOC.ID",CONCATENATE("LOC.",Schülerdaten!AU$5),Schülerdaten!G932),""),""),"")</f>
        <v/>
      </c>
      <c r="F929" s="146" t="str">
        <f>IF(A929&lt;&gt;"",IF(Schülerdaten!H932&lt;&gt;"",Schülerdaten!H932,""),"")</f>
        <v/>
      </c>
      <c r="G929" s="146" t="str">
        <f>IF(AND(A929&lt;&gt;"",Schülerdaten!AC932&lt;&gt;""),IF(Schülerdaten!AC932=TRUE,INDEX(codesex,MATCH(Schülerdaten!I932,libsex,0)),Schülerdaten!I932),"")</f>
        <v/>
      </c>
      <c r="H929" s="147" t="str">
        <f>IF(A929&lt;&gt;"",IF(Schülerdaten!J932&lt;&gt;"",Schülerdaten!J932,""),"")</f>
        <v/>
      </c>
      <c r="I929" s="148" t="str">
        <f>IF(AND(A929&lt;&gt;"",Schülerdaten!AE932&lt;&gt;""),IF(Schülerdaten!AE932=TRUE,INDEX(codenat,MATCH(Schülerdaten!K932,libnat,0)),Schülerdaten!K932),"")</f>
        <v/>
      </c>
      <c r="J929" s="148" t="str">
        <f>IF(AND(A929&lt;&gt;"",Schülerdaten!AF932&lt;&gt;""),IF(Schülerdaten!AF932=TRUE,INDEX(codelangue,MATCH(Schülerdaten!L932,liblangue,0)),Schülerdaten!L932),"")</f>
        <v/>
      </c>
      <c r="K929" s="148" t="str">
        <f>IF(AND(A929&lt;&gt;"",Schülerdaten!AH932&lt;&gt;""),IF(Schülerdaten!AH932=TRUE,IF(INDEX(codegem,MATCH(Schülerdaten!M932,libgem,0))&lt;8000,INDEX(codegem,MATCH(Schülerdaten!M932,libgem,0)),""),Schülerdaten!M932),"")</f>
        <v/>
      </c>
      <c r="L929" s="148" t="str">
        <f>IF(AND(A929&lt;&gt;"",Schülerdaten!AH932&lt;&gt;""),IF(Schülerdaten!AH932=TRUE,INDEX(codegemhist,MATCH(Schülerdaten!M932,libgem,0)),""),"")</f>
        <v/>
      </c>
      <c r="M929" s="148" t="str">
        <f>IF(AND(A929&lt;&gt;"",Schülerdaten!AH932&lt;&gt;""),IF(Schülerdaten!AH932=TRUE,IF(INDEX(codegem,MATCH(Schülerdaten!M932,libgem,0))&gt;=8000,INDEX(codegem,MATCH(Schülerdaten!M932,libgem,0)),""),Schülerdaten!M932),"")</f>
        <v/>
      </c>
      <c r="N929" s="148" t="str">
        <f>IF(AND(A929&lt;&gt;"",Schülerdaten!AI932&lt;&gt;""),IF(Schülerdaten!AI932=TRUE,INDEX(codeschart,MATCH(Schülerdaten!N932,libschart,0)),Schülerdaten!N932),"")</f>
        <v/>
      </c>
      <c r="O929" s="148" t="str">
        <f>IF(AND(A929&lt;&gt;"",Schülerdaten!O932&lt;&gt;""),Schülerdaten!O932,"")</f>
        <v/>
      </c>
      <c r="P929" s="148" t="str">
        <f>IF(AND(A929&lt;&gt;"",Schülerdaten!AK932&lt;&gt;""),IF(Schülerdaten!AK932=TRUE,INDEX(codeform,MATCH(Schülerdaten!P932,libform,0)),Schülerdaten!P932),"")</f>
        <v/>
      </c>
      <c r="Q929" s="148" t="str">
        <f>IF(AND(A929&lt;&gt;"",Schülerdaten!AL932&lt;&gt;""),IF(Schülerdaten!AL932=TRUE,INDEX(codespe,MATCH(Schülerdaten!Q932,libspe,0)),Schülerdaten!Q932),"")</f>
        <v/>
      </c>
      <c r="R929" s="148" t="str">
        <f>IF(AND(A929&lt;&gt;"",OR(Schülerdaten!AM932&lt;&gt;"",Schülerdaten!AT932=FALSE)),IF(Schülerdaten!AM932=TRUE,INDEX(codemp1,MATCH(Schülerdaten!R932,libmp1,0)),IF(Schülerdaten!AT932=FALSE,0,Schülerdaten!R932)),"")</f>
        <v/>
      </c>
      <c r="S929" s="148" t="str">
        <f t="shared" si="43"/>
        <v/>
      </c>
      <c r="T929" s="148" t="str">
        <f t="shared" si="44"/>
        <v/>
      </c>
      <c r="U929" s="148" t="str">
        <f>IF(AND(A929&lt;&gt;"",Schülerdaten!S932&lt;&gt;""),Schülerdaten!S932,"")</f>
        <v/>
      </c>
      <c r="V929" s="148" t="str">
        <f>IF(AND(A929&lt;&gt;"",Schülerdaten!T932&lt;&gt;""),Schülerdaten!T932,"")</f>
        <v/>
      </c>
      <c r="W929" s="148" t="str">
        <f>IF(AND(A929&lt;&gt;"",Schülerdaten!U932&lt;&gt;""),Schülerdaten!U932,"")</f>
        <v/>
      </c>
      <c r="X929" s="148" t="str">
        <f>IF(AND(A929&lt;&gt;"",Schülerdaten!V932&lt;&gt;""),Schülerdaten!V932,"")</f>
        <v/>
      </c>
      <c r="Y929" s="148" t="str">
        <f>IF(AND(A929&lt;&gt;"",Schülerdaten!W932&lt;&gt;""),Schülerdaten!W932,"")</f>
        <v/>
      </c>
      <c r="Z929" s="148" t="str">
        <f>IF(AND(A929&lt;&gt;"",Schülerdaten!X932&lt;&gt;""),Schülerdaten!X932,"")</f>
        <v/>
      </c>
    </row>
    <row r="930" spans="1:26" x14ac:dyDescent="0.2">
      <c r="A930" s="146" t="str">
        <f>IF(OR(Schülerdaten!$C933&lt;&gt;""),Schülerdaten!A933,"")</f>
        <v/>
      </c>
      <c r="B930" s="146" t="str">
        <f>IF(A930&lt;&gt;"",Schülerdaten!B933,"")</f>
        <v/>
      </c>
      <c r="C930" s="146" t="str">
        <f>IF(AND(A930&lt;&gt;"",Schülerdaten!F933&lt;&gt;""),IF(INDEX(codeclint,MATCH(Schülerdaten!F933,libclint,0))&lt;&gt;"",INDEX(codeclint,MATCH(Schülerdaten!F933,libclint,0)),""),"")</f>
        <v/>
      </c>
      <c r="D930" s="146" t="str">
        <f t="shared" si="42"/>
        <v/>
      </c>
      <c r="E930" s="146" t="str">
        <f>IF(A930&lt;&gt;"",IF(Schülerdaten!G933&lt;&gt;"",IF(Schülerdaten!AB933&lt;&gt;"",IF(Schülerdaten!G933="LOC.ID",CONCATENATE("LOC.",Schülerdaten!AU$5),Schülerdaten!G933),""),""),"")</f>
        <v/>
      </c>
      <c r="F930" s="146" t="str">
        <f>IF(A930&lt;&gt;"",IF(Schülerdaten!H933&lt;&gt;"",Schülerdaten!H933,""),"")</f>
        <v/>
      </c>
      <c r="G930" s="146" t="str">
        <f>IF(AND(A930&lt;&gt;"",Schülerdaten!AC933&lt;&gt;""),IF(Schülerdaten!AC933=TRUE,INDEX(codesex,MATCH(Schülerdaten!I933,libsex,0)),Schülerdaten!I933),"")</f>
        <v/>
      </c>
      <c r="H930" s="147" t="str">
        <f>IF(A930&lt;&gt;"",IF(Schülerdaten!J933&lt;&gt;"",Schülerdaten!J933,""),"")</f>
        <v/>
      </c>
      <c r="I930" s="148" t="str">
        <f>IF(AND(A930&lt;&gt;"",Schülerdaten!AE933&lt;&gt;""),IF(Schülerdaten!AE933=TRUE,INDEX(codenat,MATCH(Schülerdaten!K933,libnat,0)),Schülerdaten!K933),"")</f>
        <v/>
      </c>
      <c r="J930" s="148" t="str">
        <f>IF(AND(A930&lt;&gt;"",Schülerdaten!AF933&lt;&gt;""),IF(Schülerdaten!AF933=TRUE,INDEX(codelangue,MATCH(Schülerdaten!L933,liblangue,0)),Schülerdaten!L933),"")</f>
        <v/>
      </c>
      <c r="K930" s="148" t="str">
        <f>IF(AND(A930&lt;&gt;"",Schülerdaten!AH933&lt;&gt;""),IF(Schülerdaten!AH933=TRUE,IF(INDEX(codegem,MATCH(Schülerdaten!M933,libgem,0))&lt;8000,INDEX(codegem,MATCH(Schülerdaten!M933,libgem,0)),""),Schülerdaten!M933),"")</f>
        <v/>
      </c>
      <c r="L930" s="148" t="str">
        <f>IF(AND(A930&lt;&gt;"",Schülerdaten!AH933&lt;&gt;""),IF(Schülerdaten!AH933=TRUE,INDEX(codegemhist,MATCH(Schülerdaten!M933,libgem,0)),""),"")</f>
        <v/>
      </c>
      <c r="M930" s="148" t="str">
        <f>IF(AND(A930&lt;&gt;"",Schülerdaten!AH933&lt;&gt;""),IF(Schülerdaten!AH933=TRUE,IF(INDEX(codegem,MATCH(Schülerdaten!M933,libgem,0))&gt;=8000,INDEX(codegem,MATCH(Schülerdaten!M933,libgem,0)),""),Schülerdaten!M933),"")</f>
        <v/>
      </c>
      <c r="N930" s="148" t="str">
        <f>IF(AND(A930&lt;&gt;"",Schülerdaten!AI933&lt;&gt;""),IF(Schülerdaten!AI933=TRUE,INDEX(codeschart,MATCH(Schülerdaten!N933,libschart,0)),Schülerdaten!N933),"")</f>
        <v/>
      </c>
      <c r="O930" s="148" t="str">
        <f>IF(AND(A930&lt;&gt;"",Schülerdaten!O933&lt;&gt;""),Schülerdaten!O933,"")</f>
        <v/>
      </c>
      <c r="P930" s="148" t="str">
        <f>IF(AND(A930&lt;&gt;"",Schülerdaten!AK933&lt;&gt;""),IF(Schülerdaten!AK933=TRUE,INDEX(codeform,MATCH(Schülerdaten!P933,libform,0)),Schülerdaten!P933),"")</f>
        <v/>
      </c>
      <c r="Q930" s="148" t="str">
        <f>IF(AND(A930&lt;&gt;"",Schülerdaten!AL933&lt;&gt;""),IF(Schülerdaten!AL933=TRUE,INDEX(codespe,MATCH(Schülerdaten!Q933,libspe,0)),Schülerdaten!Q933),"")</f>
        <v/>
      </c>
      <c r="R930" s="148" t="str">
        <f>IF(AND(A930&lt;&gt;"",OR(Schülerdaten!AM933&lt;&gt;"",Schülerdaten!AT933=FALSE)),IF(Schülerdaten!AM933=TRUE,INDEX(codemp1,MATCH(Schülerdaten!R933,libmp1,0)),IF(Schülerdaten!AT933=FALSE,0,Schülerdaten!R933)),"")</f>
        <v/>
      </c>
      <c r="S930" s="148" t="str">
        <f t="shared" si="43"/>
        <v/>
      </c>
      <c r="T930" s="148" t="str">
        <f t="shared" si="44"/>
        <v/>
      </c>
      <c r="U930" s="148" t="str">
        <f>IF(AND(A930&lt;&gt;"",Schülerdaten!S933&lt;&gt;""),Schülerdaten!S933,"")</f>
        <v/>
      </c>
      <c r="V930" s="148" t="str">
        <f>IF(AND(A930&lt;&gt;"",Schülerdaten!T933&lt;&gt;""),Schülerdaten!T933,"")</f>
        <v/>
      </c>
      <c r="W930" s="148" t="str">
        <f>IF(AND(A930&lt;&gt;"",Schülerdaten!U933&lt;&gt;""),Schülerdaten!U933,"")</f>
        <v/>
      </c>
      <c r="X930" s="148" t="str">
        <f>IF(AND(A930&lt;&gt;"",Schülerdaten!V933&lt;&gt;""),Schülerdaten!V933,"")</f>
        <v/>
      </c>
      <c r="Y930" s="148" t="str">
        <f>IF(AND(A930&lt;&gt;"",Schülerdaten!W933&lt;&gt;""),Schülerdaten!W933,"")</f>
        <v/>
      </c>
      <c r="Z930" s="148" t="str">
        <f>IF(AND(A930&lt;&gt;"",Schülerdaten!X933&lt;&gt;""),Schülerdaten!X933,"")</f>
        <v/>
      </c>
    </row>
    <row r="931" spans="1:26" x14ac:dyDescent="0.2">
      <c r="A931" s="146" t="str">
        <f>IF(OR(Schülerdaten!$C934&lt;&gt;""),Schülerdaten!A934,"")</f>
        <v/>
      </c>
      <c r="B931" s="146" t="str">
        <f>IF(A931&lt;&gt;"",Schülerdaten!B934,"")</f>
        <v/>
      </c>
      <c r="C931" s="146" t="str">
        <f>IF(AND(A931&lt;&gt;"",Schülerdaten!F934&lt;&gt;""),IF(INDEX(codeclint,MATCH(Schülerdaten!F934,libclint,0))&lt;&gt;"",INDEX(codeclint,MATCH(Schülerdaten!F934,libclint,0)),""),"")</f>
        <v/>
      </c>
      <c r="D931" s="146" t="str">
        <f t="shared" si="42"/>
        <v/>
      </c>
      <c r="E931" s="146" t="str">
        <f>IF(A931&lt;&gt;"",IF(Schülerdaten!G934&lt;&gt;"",IF(Schülerdaten!AB934&lt;&gt;"",IF(Schülerdaten!G934="LOC.ID",CONCATENATE("LOC.",Schülerdaten!AU$5),Schülerdaten!G934),""),""),"")</f>
        <v/>
      </c>
      <c r="F931" s="146" t="str">
        <f>IF(A931&lt;&gt;"",IF(Schülerdaten!H934&lt;&gt;"",Schülerdaten!H934,""),"")</f>
        <v/>
      </c>
      <c r="G931" s="146" t="str">
        <f>IF(AND(A931&lt;&gt;"",Schülerdaten!AC934&lt;&gt;""),IF(Schülerdaten!AC934=TRUE,INDEX(codesex,MATCH(Schülerdaten!I934,libsex,0)),Schülerdaten!I934),"")</f>
        <v/>
      </c>
      <c r="H931" s="147" t="str">
        <f>IF(A931&lt;&gt;"",IF(Schülerdaten!J934&lt;&gt;"",Schülerdaten!J934,""),"")</f>
        <v/>
      </c>
      <c r="I931" s="148" t="str">
        <f>IF(AND(A931&lt;&gt;"",Schülerdaten!AE934&lt;&gt;""),IF(Schülerdaten!AE934=TRUE,INDEX(codenat,MATCH(Schülerdaten!K934,libnat,0)),Schülerdaten!K934),"")</f>
        <v/>
      </c>
      <c r="J931" s="148" t="str">
        <f>IF(AND(A931&lt;&gt;"",Schülerdaten!AF934&lt;&gt;""),IF(Schülerdaten!AF934=TRUE,INDEX(codelangue,MATCH(Schülerdaten!L934,liblangue,0)),Schülerdaten!L934),"")</f>
        <v/>
      </c>
      <c r="K931" s="148" t="str">
        <f>IF(AND(A931&lt;&gt;"",Schülerdaten!AH934&lt;&gt;""),IF(Schülerdaten!AH934=TRUE,IF(INDEX(codegem,MATCH(Schülerdaten!M934,libgem,0))&lt;8000,INDEX(codegem,MATCH(Schülerdaten!M934,libgem,0)),""),Schülerdaten!M934),"")</f>
        <v/>
      </c>
      <c r="L931" s="148" t="str">
        <f>IF(AND(A931&lt;&gt;"",Schülerdaten!AH934&lt;&gt;""),IF(Schülerdaten!AH934=TRUE,INDEX(codegemhist,MATCH(Schülerdaten!M934,libgem,0)),""),"")</f>
        <v/>
      </c>
      <c r="M931" s="148" t="str">
        <f>IF(AND(A931&lt;&gt;"",Schülerdaten!AH934&lt;&gt;""),IF(Schülerdaten!AH934=TRUE,IF(INDEX(codegem,MATCH(Schülerdaten!M934,libgem,0))&gt;=8000,INDEX(codegem,MATCH(Schülerdaten!M934,libgem,0)),""),Schülerdaten!M934),"")</f>
        <v/>
      </c>
      <c r="N931" s="148" t="str">
        <f>IF(AND(A931&lt;&gt;"",Schülerdaten!AI934&lt;&gt;""),IF(Schülerdaten!AI934=TRUE,INDEX(codeschart,MATCH(Schülerdaten!N934,libschart,0)),Schülerdaten!N934),"")</f>
        <v/>
      </c>
      <c r="O931" s="148" t="str">
        <f>IF(AND(A931&lt;&gt;"",Schülerdaten!O934&lt;&gt;""),Schülerdaten!O934,"")</f>
        <v/>
      </c>
      <c r="P931" s="148" t="str">
        <f>IF(AND(A931&lt;&gt;"",Schülerdaten!AK934&lt;&gt;""),IF(Schülerdaten!AK934=TRUE,INDEX(codeform,MATCH(Schülerdaten!P934,libform,0)),Schülerdaten!P934),"")</f>
        <v/>
      </c>
      <c r="Q931" s="148" t="str">
        <f>IF(AND(A931&lt;&gt;"",Schülerdaten!AL934&lt;&gt;""),IF(Schülerdaten!AL934=TRUE,INDEX(codespe,MATCH(Schülerdaten!Q934,libspe,0)),Schülerdaten!Q934),"")</f>
        <v/>
      </c>
      <c r="R931" s="148" t="str">
        <f>IF(AND(A931&lt;&gt;"",OR(Schülerdaten!AM934&lt;&gt;"",Schülerdaten!AT934=FALSE)),IF(Schülerdaten!AM934=TRUE,INDEX(codemp1,MATCH(Schülerdaten!R934,libmp1,0)),IF(Schülerdaten!AT934=FALSE,0,Schülerdaten!R934)),"")</f>
        <v/>
      </c>
      <c r="S931" s="148" t="str">
        <f t="shared" si="43"/>
        <v/>
      </c>
      <c r="T931" s="148" t="str">
        <f t="shared" si="44"/>
        <v/>
      </c>
      <c r="U931" s="148" t="str">
        <f>IF(AND(A931&lt;&gt;"",Schülerdaten!S934&lt;&gt;""),Schülerdaten!S934,"")</f>
        <v/>
      </c>
      <c r="V931" s="148" t="str">
        <f>IF(AND(A931&lt;&gt;"",Schülerdaten!T934&lt;&gt;""),Schülerdaten!T934,"")</f>
        <v/>
      </c>
      <c r="W931" s="148" t="str">
        <f>IF(AND(A931&lt;&gt;"",Schülerdaten!U934&lt;&gt;""),Schülerdaten!U934,"")</f>
        <v/>
      </c>
      <c r="X931" s="148" t="str">
        <f>IF(AND(A931&lt;&gt;"",Schülerdaten!V934&lt;&gt;""),Schülerdaten!V934,"")</f>
        <v/>
      </c>
      <c r="Y931" s="148" t="str">
        <f>IF(AND(A931&lt;&gt;"",Schülerdaten!W934&lt;&gt;""),Schülerdaten!W934,"")</f>
        <v/>
      </c>
      <c r="Z931" s="148" t="str">
        <f>IF(AND(A931&lt;&gt;"",Schülerdaten!X934&lt;&gt;""),Schülerdaten!X934,"")</f>
        <v/>
      </c>
    </row>
    <row r="932" spans="1:26" x14ac:dyDescent="0.2">
      <c r="A932" s="146" t="str">
        <f>IF(OR(Schülerdaten!$C935&lt;&gt;""),Schülerdaten!A935,"")</f>
        <v/>
      </c>
      <c r="B932" s="146" t="str">
        <f>IF(A932&lt;&gt;"",Schülerdaten!B935,"")</f>
        <v/>
      </c>
      <c r="C932" s="146" t="str">
        <f>IF(AND(A932&lt;&gt;"",Schülerdaten!F935&lt;&gt;""),IF(INDEX(codeclint,MATCH(Schülerdaten!F935,libclint,0))&lt;&gt;"",INDEX(codeclint,MATCH(Schülerdaten!F935,libclint,0)),""),"")</f>
        <v/>
      </c>
      <c r="D932" s="146" t="str">
        <f t="shared" si="42"/>
        <v/>
      </c>
      <c r="E932" s="146" t="str">
        <f>IF(A932&lt;&gt;"",IF(Schülerdaten!G935&lt;&gt;"",IF(Schülerdaten!AB935&lt;&gt;"",IF(Schülerdaten!G935="LOC.ID",CONCATENATE("LOC.",Schülerdaten!AU$5),Schülerdaten!G935),""),""),"")</f>
        <v/>
      </c>
      <c r="F932" s="146" t="str">
        <f>IF(A932&lt;&gt;"",IF(Schülerdaten!H935&lt;&gt;"",Schülerdaten!H935,""),"")</f>
        <v/>
      </c>
      <c r="G932" s="146" t="str">
        <f>IF(AND(A932&lt;&gt;"",Schülerdaten!AC935&lt;&gt;""),IF(Schülerdaten!AC935=TRUE,INDEX(codesex,MATCH(Schülerdaten!I935,libsex,0)),Schülerdaten!I935),"")</f>
        <v/>
      </c>
      <c r="H932" s="147" t="str">
        <f>IF(A932&lt;&gt;"",IF(Schülerdaten!J935&lt;&gt;"",Schülerdaten!J935,""),"")</f>
        <v/>
      </c>
      <c r="I932" s="148" t="str">
        <f>IF(AND(A932&lt;&gt;"",Schülerdaten!AE935&lt;&gt;""),IF(Schülerdaten!AE935=TRUE,INDEX(codenat,MATCH(Schülerdaten!K935,libnat,0)),Schülerdaten!K935),"")</f>
        <v/>
      </c>
      <c r="J932" s="148" t="str">
        <f>IF(AND(A932&lt;&gt;"",Schülerdaten!AF935&lt;&gt;""),IF(Schülerdaten!AF935=TRUE,INDEX(codelangue,MATCH(Schülerdaten!L935,liblangue,0)),Schülerdaten!L935),"")</f>
        <v/>
      </c>
      <c r="K932" s="148" t="str">
        <f>IF(AND(A932&lt;&gt;"",Schülerdaten!AH935&lt;&gt;""),IF(Schülerdaten!AH935=TRUE,IF(INDEX(codegem,MATCH(Schülerdaten!M935,libgem,0))&lt;8000,INDEX(codegem,MATCH(Schülerdaten!M935,libgem,0)),""),Schülerdaten!M935),"")</f>
        <v/>
      </c>
      <c r="L932" s="148" t="str">
        <f>IF(AND(A932&lt;&gt;"",Schülerdaten!AH935&lt;&gt;""),IF(Schülerdaten!AH935=TRUE,INDEX(codegemhist,MATCH(Schülerdaten!M935,libgem,0)),""),"")</f>
        <v/>
      </c>
      <c r="M932" s="148" t="str">
        <f>IF(AND(A932&lt;&gt;"",Schülerdaten!AH935&lt;&gt;""),IF(Schülerdaten!AH935=TRUE,IF(INDEX(codegem,MATCH(Schülerdaten!M935,libgem,0))&gt;=8000,INDEX(codegem,MATCH(Schülerdaten!M935,libgem,0)),""),Schülerdaten!M935),"")</f>
        <v/>
      </c>
      <c r="N932" s="148" t="str">
        <f>IF(AND(A932&lt;&gt;"",Schülerdaten!AI935&lt;&gt;""),IF(Schülerdaten!AI935=TRUE,INDEX(codeschart,MATCH(Schülerdaten!N935,libschart,0)),Schülerdaten!N935),"")</f>
        <v/>
      </c>
      <c r="O932" s="148" t="str">
        <f>IF(AND(A932&lt;&gt;"",Schülerdaten!O935&lt;&gt;""),Schülerdaten!O935,"")</f>
        <v/>
      </c>
      <c r="P932" s="148" t="str">
        <f>IF(AND(A932&lt;&gt;"",Schülerdaten!AK935&lt;&gt;""),IF(Schülerdaten!AK935=TRUE,INDEX(codeform,MATCH(Schülerdaten!P935,libform,0)),Schülerdaten!P935),"")</f>
        <v/>
      </c>
      <c r="Q932" s="148" t="str">
        <f>IF(AND(A932&lt;&gt;"",Schülerdaten!AL935&lt;&gt;""),IF(Schülerdaten!AL935=TRUE,INDEX(codespe,MATCH(Schülerdaten!Q935,libspe,0)),Schülerdaten!Q935),"")</f>
        <v/>
      </c>
      <c r="R932" s="148" t="str">
        <f>IF(AND(A932&lt;&gt;"",OR(Schülerdaten!AM935&lt;&gt;"",Schülerdaten!AT935=FALSE)),IF(Schülerdaten!AM935=TRUE,INDEX(codemp1,MATCH(Schülerdaten!R935,libmp1,0)),IF(Schülerdaten!AT935=FALSE,0,Schülerdaten!R935)),"")</f>
        <v/>
      </c>
      <c r="S932" s="148" t="str">
        <f t="shared" si="43"/>
        <v/>
      </c>
      <c r="T932" s="148" t="str">
        <f t="shared" si="44"/>
        <v/>
      </c>
      <c r="U932" s="148" t="str">
        <f>IF(AND(A932&lt;&gt;"",Schülerdaten!S935&lt;&gt;""),Schülerdaten!S935,"")</f>
        <v/>
      </c>
      <c r="V932" s="148" t="str">
        <f>IF(AND(A932&lt;&gt;"",Schülerdaten!T935&lt;&gt;""),Schülerdaten!T935,"")</f>
        <v/>
      </c>
      <c r="W932" s="148" t="str">
        <f>IF(AND(A932&lt;&gt;"",Schülerdaten!U935&lt;&gt;""),Schülerdaten!U935,"")</f>
        <v/>
      </c>
      <c r="X932" s="148" t="str">
        <f>IF(AND(A932&lt;&gt;"",Schülerdaten!V935&lt;&gt;""),Schülerdaten!V935,"")</f>
        <v/>
      </c>
      <c r="Y932" s="148" t="str">
        <f>IF(AND(A932&lt;&gt;"",Schülerdaten!W935&lt;&gt;""),Schülerdaten!W935,"")</f>
        <v/>
      </c>
      <c r="Z932" s="148" t="str">
        <f>IF(AND(A932&lt;&gt;"",Schülerdaten!X935&lt;&gt;""),Schülerdaten!X935,"")</f>
        <v/>
      </c>
    </row>
    <row r="933" spans="1:26" x14ac:dyDescent="0.2">
      <c r="A933" s="146" t="str">
        <f>IF(OR(Schülerdaten!$C936&lt;&gt;""),Schülerdaten!A936,"")</f>
        <v/>
      </c>
      <c r="B933" s="146" t="str">
        <f>IF(A933&lt;&gt;"",Schülerdaten!B936,"")</f>
        <v/>
      </c>
      <c r="C933" s="146" t="str">
        <f>IF(AND(A933&lt;&gt;"",Schülerdaten!F936&lt;&gt;""),IF(INDEX(codeclint,MATCH(Schülerdaten!F936,libclint,0))&lt;&gt;"",INDEX(codeclint,MATCH(Schülerdaten!F936,libclint,0)),""),"")</f>
        <v/>
      </c>
      <c r="D933" s="146" t="str">
        <f t="shared" si="42"/>
        <v/>
      </c>
      <c r="E933" s="146" t="str">
        <f>IF(A933&lt;&gt;"",IF(Schülerdaten!G936&lt;&gt;"",IF(Schülerdaten!AB936&lt;&gt;"",IF(Schülerdaten!G936="LOC.ID",CONCATENATE("LOC.",Schülerdaten!AU$5),Schülerdaten!G936),""),""),"")</f>
        <v/>
      </c>
      <c r="F933" s="146" t="str">
        <f>IF(A933&lt;&gt;"",IF(Schülerdaten!H936&lt;&gt;"",Schülerdaten!H936,""),"")</f>
        <v/>
      </c>
      <c r="G933" s="146" t="str">
        <f>IF(AND(A933&lt;&gt;"",Schülerdaten!AC936&lt;&gt;""),IF(Schülerdaten!AC936=TRUE,INDEX(codesex,MATCH(Schülerdaten!I936,libsex,0)),Schülerdaten!I936),"")</f>
        <v/>
      </c>
      <c r="H933" s="147" t="str">
        <f>IF(A933&lt;&gt;"",IF(Schülerdaten!J936&lt;&gt;"",Schülerdaten!J936,""),"")</f>
        <v/>
      </c>
      <c r="I933" s="148" t="str">
        <f>IF(AND(A933&lt;&gt;"",Schülerdaten!AE936&lt;&gt;""),IF(Schülerdaten!AE936=TRUE,INDEX(codenat,MATCH(Schülerdaten!K936,libnat,0)),Schülerdaten!K936),"")</f>
        <v/>
      </c>
      <c r="J933" s="148" t="str">
        <f>IF(AND(A933&lt;&gt;"",Schülerdaten!AF936&lt;&gt;""),IF(Schülerdaten!AF936=TRUE,INDEX(codelangue,MATCH(Schülerdaten!L936,liblangue,0)),Schülerdaten!L936),"")</f>
        <v/>
      </c>
      <c r="K933" s="148" t="str">
        <f>IF(AND(A933&lt;&gt;"",Schülerdaten!AH936&lt;&gt;""),IF(Schülerdaten!AH936=TRUE,IF(INDEX(codegem,MATCH(Schülerdaten!M936,libgem,0))&lt;8000,INDEX(codegem,MATCH(Schülerdaten!M936,libgem,0)),""),Schülerdaten!M936),"")</f>
        <v/>
      </c>
      <c r="L933" s="148" t="str">
        <f>IF(AND(A933&lt;&gt;"",Schülerdaten!AH936&lt;&gt;""),IF(Schülerdaten!AH936=TRUE,INDEX(codegemhist,MATCH(Schülerdaten!M936,libgem,0)),""),"")</f>
        <v/>
      </c>
      <c r="M933" s="148" t="str">
        <f>IF(AND(A933&lt;&gt;"",Schülerdaten!AH936&lt;&gt;""),IF(Schülerdaten!AH936=TRUE,IF(INDEX(codegem,MATCH(Schülerdaten!M936,libgem,0))&gt;=8000,INDEX(codegem,MATCH(Schülerdaten!M936,libgem,0)),""),Schülerdaten!M936),"")</f>
        <v/>
      </c>
      <c r="N933" s="148" t="str">
        <f>IF(AND(A933&lt;&gt;"",Schülerdaten!AI936&lt;&gt;""),IF(Schülerdaten!AI936=TRUE,INDEX(codeschart,MATCH(Schülerdaten!N936,libschart,0)),Schülerdaten!N936),"")</f>
        <v/>
      </c>
      <c r="O933" s="148" t="str">
        <f>IF(AND(A933&lt;&gt;"",Schülerdaten!O936&lt;&gt;""),Schülerdaten!O936,"")</f>
        <v/>
      </c>
      <c r="P933" s="148" t="str">
        <f>IF(AND(A933&lt;&gt;"",Schülerdaten!AK936&lt;&gt;""),IF(Schülerdaten!AK936=TRUE,INDEX(codeform,MATCH(Schülerdaten!P936,libform,0)),Schülerdaten!P936),"")</f>
        <v/>
      </c>
      <c r="Q933" s="148" t="str">
        <f>IF(AND(A933&lt;&gt;"",Schülerdaten!AL936&lt;&gt;""),IF(Schülerdaten!AL936=TRUE,INDEX(codespe,MATCH(Schülerdaten!Q936,libspe,0)),Schülerdaten!Q936),"")</f>
        <v/>
      </c>
      <c r="R933" s="148" t="str">
        <f>IF(AND(A933&lt;&gt;"",OR(Schülerdaten!AM936&lt;&gt;"",Schülerdaten!AT936=FALSE)),IF(Schülerdaten!AM936=TRUE,INDEX(codemp1,MATCH(Schülerdaten!R936,libmp1,0)),IF(Schülerdaten!AT936=FALSE,0,Schülerdaten!R936)),"")</f>
        <v/>
      </c>
      <c r="S933" s="148" t="str">
        <f t="shared" si="43"/>
        <v/>
      </c>
      <c r="T933" s="148" t="str">
        <f t="shared" si="44"/>
        <v/>
      </c>
      <c r="U933" s="148" t="str">
        <f>IF(AND(A933&lt;&gt;"",Schülerdaten!S936&lt;&gt;""),Schülerdaten!S936,"")</f>
        <v/>
      </c>
      <c r="V933" s="148" t="str">
        <f>IF(AND(A933&lt;&gt;"",Schülerdaten!T936&lt;&gt;""),Schülerdaten!T936,"")</f>
        <v/>
      </c>
      <c r="W933" s="148" t="str">
        <f>IF(AND(A933&lt;&gt;"",Schülerdaten!U936&lt;&gt;""),Schülerdaten!U936,"")</f>
        <v/>
      </c>
      <c r="X933" s="148" t="str">
        <f>IF(AND(A933&lt;&gt;"",Schülerdaten!V936&lt;&gt;""),Schülerdaten!V936,"")</f>
        <v/>
      </c>
      <c r="Y933" s="148" t="str">
        <f>IF(AND(A933&lt;&gt;"",Schülerdaten!W936&lt;&gt;""),Schülerdaten!W936,"")</f>
        <v/>
      </c>
      <c r="Z933" s="148" t="str">
        <f>IF(AND(A933&lt;&gt;"",Schülerdaten!X936&lt;&gt;""),Schülerdaten!X936,"")</f>
        <v/>
      </c>
    </row>
    <row r="934" spans="1:26" x14ac:dyDescent="0.2">
      <c r="A934" s="146" t="str">
        <f>IF(OR(Schülerdaten!$C937&lt;&gt;""),Schülerdaten!A937,"")</f>
        <v/>
      </c>
      <c r="B934" s="146" t="str">
        <f>IF(A934&lt;&gt;"",Schülerdaten!B937,"")</f>
        <v/>
      </c>
      <c r="C934" s="146" t="str">
        <f>IF(AND(A934&lt;&gt;"",Schülerdaten!F937&lt;&gt;""),IF(INDEX(codeclint,MATCH(Schülerdaten!F937,libclint,0))&lt;&gt;"",INDEX(codeclint,MATCH(Schülerdaten!F937,libclint,0)),""),"")</f>
        <v/>
      </c>
      <c r="D934" s="146" t="str">
        <f t="shared" si="42"/>
        <v/>
      </c>
      <c r="E934" s="146" t="str">
        <f>IF(A934&lt;&gt;"",IF(Schülerdaten!G937&lt;&gt;"",IF(Schülerdaten!AB937&lt;&gt;"",IF(Schülerdaten!G937="LOC.ID",CONCATENATE("LOC.",Schülerdaten!AU$5),Schülerdaten!G937),""),""),"")</f>
        <v/>
      </c>
      <c r="F934" s="146" t="str">
        <f>IF(A934&lt;&gt;"",IF(Schülerdaten!H937&lt;&gt;"",Schülerdaten!H937,""),"")</f>
        <v/>
      </c>
      <c r="G934" s="146" t="str">
        <f>IF(AND(A934&lt;&gt;"",Schülerdaten!AC937&lt;&gt;""),IF(Schülerdaten!AC937=TRUE,INDEX(codesex,MATCH(Schülerdaten!I937,libsex,0)),Schülerdaten!I937),"")</f>
        <v/>
      </c>
      <c r="H934" s="147" t="str">
        <f>IF(A934&lt;&gt;"",IF(Schülerdaten!J937&lt;&gt;"",Schülerdaten!J937,""),"")</f>
        <v/>
      </c>
      <c r="I934" s="148" t="str">
        <f>IF(AND(A934&lt;&gt;"",Schülerdaten!AE937&lt;&gt;""),IF(Schülerdaten!AE937=TRUE,INDEX(codenat,MATCH(Schülerdaten!K937,libnat,0)),Schülerdaten!K937),"")</f>
        <v/>
      </c>
      <c r="J934" s="148" t="str">
        <f>IF(AND(A934&lt;&gt;"",Schülerdaten!AF937&lt;&gt;""),IF(Schülerdaten!AF937=TRUE,INDEX(codelangue,MATCH(Schülerdaten!L937,liblangue,0)),Schülerdaten!L937),"")</f>
        <v/>
      </c>
      <c r="K934" s="148" t="str">
        <f>IF(AND(A934&lt;&gt;"",Schülerdaten!AH937&lt;&gt;""),IF(Schülerdaten!AH937=TRUE,IF(INDEX(codegem,MATCH(Schülerdaten!M937,libgem,0))&lt;8000,INDEX(codegem,MATCH(Schülerdaten!M937,libgem,0)),""),Schülerdaten!M937),"")</f>
        <v/>
      </c>
      <c r="L934" s="148" t="str">
        <f>IF(AND(A934&lt;&gt;"",Schülerdaten!AH937&lt;&gt;""),IF(Schülerdaten!AH937=TRUE,INDEX(codegemhist,MATCH(Schülerdaten!M937,libgem,0)),""),"")</f>
        <v/>
      </c>
      <c r="M934" s="148" t="str">
        <f>IF(AND(A934&lt;&gt;"",Schülerdaten!AH937&lt;&gt;""),IF(Schülerdaten!AH937=TRUE,IF(INDEX(codegem,MATCH(Schülerdaten!M937,libgem,0))&gt;=8000,INDEX(codegem,MATCH(Schülerdaten!M937,libgem,0)),""),Schülerdaten!M937),"")</f>
        <v/>
      </c>
      <c r="N934" s="148" t="str">
        <f>IF(AND(A934&lt;&gt;"",Schülerdaten!AI937&lt;&gt;""),IF(Schülerdaten!AI937=TRUE,INDEX(codeschart,MATCH(Schülerdaten!N937,libschart,0)),Schülerdaten!N937),"")</f>
        <v/>
      </c>
      <c r="O934" s="148" t="str">
        <f>IF(AND(A934&lt;&gt;"",Schülerdaten!O937&lt;&gt;""),Schülerdaten!O937,"")</f>
        <v/>
      </c>
      <c r="P934" s="148" t="str">
        <f>IF(AND(A934&lt;&gt;"",Schülerdaten!AK937&lt;&gt;""),IF(Schülerdaten!AK937=TRUE,INDEX(codeform,MATCH(Schülerdaten!P937,libform,0)),Schülerdaten!P937),"")</f>
        <v/>
      </c>
      <c r="Q934" s="148" t="str">
        <f>IF(AND(A934&lt;&gt;"",Schülerdaten!AL937&lt;&gt;""),IF(Schülerdaten!AL937=TRUE,INDEX(codespe,MATCH(Schülerdaten!Q937,libspe,0)),Schülerdaten!Q937),"")</f>
        <v/>
      </c>
      <c r="R934" s="148" t="str">
        <f>IF(AND(A934&lt;&gt;"",OR(Schülerdaten!AM937&lt;&gt;"",Schülerdaten!AT937=FALSE)),IF(Schülerdaten!AM937=TRUE,INDEX(codemp1,MATCH(Schülerdaten!R937,libmp1,0)),IF(Schülerdaten!AT937=FALSE,0,Schülerdaten!R937)),"")</f>
        <v/>
      </c>
      <c r="S934" s="148" t="str">
        <f t="shared" si="43"/>
        <v/>
      </c>
      <c r="T934" s="148" t="str">
        <f t="shared" si="44"/>
        <v/>
      </c>
      <c r="U934" s="148" t="str">
        <f>IF(AND(A934&lt;&gt;"",Schülerdaten!S937&lt;&gt;""),Schülerdaten!S937,"")</f>
        <v/>
      </c>
      <c r="V934" s="148" t="str">
        <f>IF(AND(A934&lt;&gt;"",Schülerdaten!T937&lt;&gt;""),Schülerdaten!T937,"")</f>
        <v/>
      </c>
      <c r="W934" s="148" t="str">
        <f>IF(AND(A934&lt;&gt;"",Schülerdaten!U937&lt;&gt;""),Schülerdaten!U937,"")</f>
        <v/>
      </c>
      <c r="X934" s="148" t="str">
        <f>IF(AND(A934&lt;&gt;"",Schülerdaten!V937&lt;&gt;""),Schülerdaten!V937,"")</f>
        <v/>
      </c>
      <c r="Y934" s="148" t="str">
        <f>IF(AND(A934&lt;&gt;"",Schülerdaten!W937&lt;&gt;""),Schülerdaten!W937,"")</f>
        <v/>
      </c>
      <c r="Z934" s="148" t="str">
        <f>IF(AND(A934&lt;&gt;"",Schülerdaten!X937&lt;&gt;""),Schülerdaten!X937,"")</f>
        <v/>
      </c>
    </row>
    <row r="935" spans="1:26" x14ac:dyDescent="0.2">
      <c r="A935" s="146" t="str">
        <f>IF(OR(Schülerdaten!$C938&lt;&gt;""),Schülerdaten!A938,"")</f>
        <v/>
      </c>
      <c r="B935" s="146" t="str">
        <f>IF(A935&lt;&gt;"",Schülerdaten!B938,"")</f>
        <v/>
      </c>
      <c r="C935" s="146" t="str">
        <f>IF(AND(A935&lt;&gt;"",Schülerdaten!F938&lt;&gt;""),IF(INDEX(codeclint,MATCH(Schülerdaten!F938,libclint,0))&lt;&gt;"",INDEX(codeclint,MATCH(Schülerdaten!F938,libclint,0)),""),"")</f>
        <v/>
      </c>
      <c r="D935" s="146" t="str">
        <f t="shared" si="42"/>
        <v/>
      </c>
      <c r="E935" s="146" t="str">
        <f>IF(A935&lt;&gt;"",IF(Schülerdaten!G938&lt;&gt;"",IF(Schülerdaten!AB938&lt;&gt;"",IF(Schülerdaten!G938="LOC.ID",CONCATENATE("LOC.",Schülerdaten!AU$5),Schülerdaten!G938),""),""),"")</f>
        <v/>
      </c>
      <c r="F935" s="146" t="str">
        <f>IF(A935&lt;&gt;"",IF(Schülerdaten!H938&lt;&gt;"",Schülerdaten!H938,""),"")</f>
        <v/>
      </c>
      <c r="G935" s="146" t="str">
        <f>IF(AND(A935&lt;&gt;"",Schülerdaten!AC938&lt;&gt;""),IF(Schülerdaten!AC938=TRUE,INDEX(codesex,MATCH(Schülerdaten!I938,libsex,0)),Schülerdaten!I938),"")</f>
        <v/>
      </c>
      <c r="H935" s="147" t="str">
        <f>IF(A935&lt;&gt;"",IF(Schülerdaten!J938&lt;&gt;"",Schülerdaten!J938,""),"")</f>
        <v/>
      </c>
      <c r="I935" s="148" t="str">
        <f>IF(AND(A935&lt;&gt;"",Schülerdaten!AE938&lt;&gt;""),IF(Schülerdaten!AE938=TRUE,INDEX(codenat,MATCH(Schülerdaten!K938,libnat,0)),Schülerdaten!K938),"")</f>
        <v/>
      </c>
      <c r="J935" s="148" t="str">
        <f>IF(AND(A935&lt;&gt;"",Schülerdaten!AF938&lt;&gt;""),IF(Schülerdaten!AF938=TRUE,INDEX(codelangue,MATCH(Schülerdaten!L938,liblangue,0)),Schülerdaten!L938),"")</f>
        <v/>
      </c>
      <c r="K935" s="148" t="str">
        <f>IF(AND(A935&lt;&gt;"",Schülerdaten!AH938&lt;&gt;""),IF(Schülerdaten!AH938=TRUE,IF(INDEX(codegem,MATCH(Schülerdaten!M938,libgem,0))&lt;8000,INDEX(codegem,MATCH(Schülerdaten!M938,libgem,0)),""),Schülerdaten!M938),"")</f>
        <v/>
      </c>
      <c r="L935" s="148" t="str">
        <f>IF(AND(A935&lt;&gt;"",Schülerdaten!AH938&lt;&gt;""),IF(Schülerdaten!AH938=TRUE,INDEX(codegemhist,MATCH(Schülerdaten!M938,libgem,0)),""),"")</f>
        <v/>
      </c>
      <c r="M935" s="148" t="str">
        <f>IF(AND(A935&lt;&gt;"",Schülerdaten!AH938&lt;&gt;""),IF(Schülerdaten!AH938=TRUE,IF(INDEX(codegem,MATCH(Schülerdaten!M938,libgem,0))&gt;=8000,INDEX(codegem,MATCH(Schülerdaten!M938,libgem,0)),""),Schülerdaten!M938),"")</f>
        <v/>
      </c>
      <c r="N935" s="148" t="str">
        <f>IF(AND(A935&lt;&gt;"",Schülerdaten!AI938&lt;&gt;""),IF(Schülerdaten!AI938=TRUE,INDEX(codeschart,MATCH(Schülerdaten!N938,libschart,0)),Schülerdaten!N938),"")</f>
        <v/>
      </c>
      <c r="O935" s="148" t="str">
        <f>IF(AND(A935&lt;&gt;"",Schülerdaten!O938&lt;&gt;""),Schülerdaten!O938,"")</f>
        <v/>
      </c>
      <c r="P935" s="148" t="str">
        <f>IF(AND(A935&lt;&gt;"",Schülerdaten!AK938&lt;&gt;""),IF(Schülerdaten!AK938=TRUE,INDEX(codeform,MATCH(Schülerdaten!P938,libform,0)),Schülerdaten!P938),"")</f>
        <v/>
      </c>
      <c r="Q935" s="148" t="str">
        <f>IF(AND(A935&lt;&gt;"",Schülerdaten!AL938&lt;&gt;""),IF(Schülerdaten!AL938=TRUE,INDEX(codespe,MATCH(Schülerdaten!Q938,libspe,0)),Schülerdaten!Q938),"")</f>
        <v/>
      </c>
      <c r="R935" s="148" t="str">
        <f>IF(AND(A935&lt;&gt;"",OR(Schülerdaten!AM938&lt;&gt;"",Schülerdaten!AT938=FALSE)),IF(Schülerdaten!AM938=TRUE,INDEX(codemp1,MATCH(Schülerdaten!R938,libmp1,0)),IF(Schülerdaten!AT938=FALSE,0,Schülerdaten!R938)),"")</f>
        <v/>
      </c>
      <c r="S935" s="148" t="str">
        <f t="shared" si="43"/>
        <v/>
      </c>
      <c r="T935" s="148" t="str">
        <f t="shared" si="44"/>
        <v/>
      </c>
      <c r="U935" s="148" t="str">
        <f>IF(AND(A935&lt;&gt;"",Schülerdaten!S938&lt;&gt;""),Schülerdaten!S938,"")</f>
        <v/>
      </c>
      <c r="V935" s="148" t="str">
        <f>IF(AND(A935&lt;&gt;"",Schülerdaten!T938&lt;&gt;""),Schülerdaten!T938,"")</f>
        <v/>
      </c>
      <c r="W935" s="148" t="str">
        <f>IF(AND(A935&lt;&gt;"",Schülerdaten!U938&lt;&gt;""),Schülerdaten!U938,"")</f>
        <v/>
      </c>
      <c r="X935" s="148" t="str">
        <f>IF(AND(A935&lt;&gt;"",Schülerdaten!V938&lt;&gt;""),Schülerdaten!V938,"")</f>
        <v/>
      </c>
      <c r="Y935" s="148" t="str">
        <f>IF(AND(A935&lt;&gt;"",Schülerdaten!W938&lt;&gt;""),Schülerdaten!W938,"")</f>
        <v/>
      </c>
      <c r="Z935" s="148" t="str">
        <f>IF(AND(A935&lt;&gt;"",Schülerdaten!X938&lt;&gt;""),Schülerdaten!X938,"")</f>
        <v/>
      </c>
    </row>
    <row r="936" spans="1:26" x14ac:dyDescent="0.2">
      <c r="A936" s="146" t="str">
        <f>IF(OR(Schülerdaten!$C939&lt;&gt;""),Schülerdaten!A939,"")</f>
        <v/>
      </c>
      <c r="B936" s="146" t="str">
        <f>IF(A936&lt;&gt;"",Schülerdaten!B939,"")</f>
        <v/>
      </c>
      <c r="C936" s="146" t="str">
        <f>IF(AND(A936&lt;&gt;"",Schülerdaten!F939&lt;&gt;""),IF(INDEX(codeclint,MATCH(Schülerdaten!F939,libclint,0))&lt;&gt;"",INDEX(codeclint,MATCH(Schülerdaten!F939,libclint,0)),""),"")</f>
        <v/>
      </c>
      <c r="D936" s="146" t="str">
        <f t="shared" si="42"/>
        <v/>
      </c>
      <c r="E936" s="146" t="str">
        <f>IF(A936&lt;&gt;"",IF(Schülerdaten!G939&lt;&gt;"",IF(Schülerdaten!AB939&lt;&gt;"",IF(Schülerdaten!G939="LOC.ID",CONCATENATE("LOC.",Schülerdaten!AU$5),Schülerdaten!G939),""),""),"")</f>
        <v/>
      </c>
      <c r="F936" s="146" t="str">
        <f>IF(A936&lt;&gt;"",IF(Schülerdaten!H939&lt;&gt;"",Schülerdaten!H939,""),"")</f>
        <v/>
      </c>
      <c r="G936" s="146" t="str">
        <f>IF(AND(A936&lt;&gt;"",Schülerdaten!AC939&lt;&gt;""),IF(Schülerdaten!AC939=TRUE,INDEX(codesex,MATCH(Schülerdaten!I939,libsex,0)),Schülerdaten!I939),"")</f>
        <v/>
      </c>
      <c r="H936" s="147" t="str">
        <f>IF(A936&lt;&gt;"",IF(Schülerdaten!J939&lt;&gt;"",Schülerdaten!J939,""),"")</f>
        <v/>
      </c>
      <c r="I936" s="148" t="str">
        <f>IF(AND(A936&lt;&gt;"",Schülerdaten!AE939&lt;&gt;""),IF(Schülerdaten!AE939=TRUE,INDEX(codenat,MATCH(Schülerdaten!K939,libnat,0)),Schülerdaten!K939),"")</f>
        <v/>
      </c>
      <c r="J936" s="148" t="str">
        <f>IF(AND(A936&lt;&gt;"",Schülerdaten!AF939&lt;&gt;""),IF(Schülerdaten!AF939=TRUE,INDEX(codelangue,MATCH(Schülerdaten!L939,liblangue,0)),Schülerdaten!L939),"")</f>
        <v/>
      </c>
      <c r="K936" s="148" t="str">
        <f>IF(AND(A936&lt;&gt;"",Schülerdaten!AH939&lt;&gt;""),IF(Schülerdaten!AH939=TRUE,IF(INDEX(codegem,MATCH(Schülerdaten!M939,libgem,0))&lt;8000,INDEX(codegem,MATCH(Schülerdaten!M939,libgem,0)),""),Schülerdaten!M939),"")</f>
        <v/>
      </c>
      <c r="L936" s="148" t="str">
        <f>IF(AND(A936&lt;&gt;"",Schülerdaten!AH939&lt;&gt;""),IF(Schülerdaten!AH939=TRUE,INDEX(codegemhist,MATCH(Schülerdaten!M939,libgem,0)),""),"")</f>
        <v/>
      </c>
      <c r="M936" s="148" t="str">
        <f>IF(AND(A936&lt;&gt;"",Schülerdaten!AH939&lt;&gt;""),IF(Schülerdaten!AH939=TRUE,IF(INDEX(codegem,MATCH(Schülerdaten!M939,libgem,0))&gt;=8000,INDEX(codegem,MATCH(Schülerdaten!M939,libgem,0)),""),Schülerdaten!M939),"")</f>
        <v/>
      </c>
      <c r="N936" s="148" t="str">
        <f>IF(AND(A936&lt;&gt;"",Schülerdaten!AI939&lt;&gt;""),IF(Schülerdaten!AI939=TRUE,INDEX(codeschart,MATCH(Schülerdaten!N939,libschart,0)),Schülerdaten!N939),"")</f>
        <v/>
      </c>
      <c r="O936" s="148" t="str">
        <f>IF(AND(A936&lt;&gt;"",Schülerdaten!O939&lt;&gt;""),Schülerdaten!O939,"")</f>
        <v/>
      </c>
      <c r="P936" s="148" t="str">
        <f>IF(AND(A936&lt;&gt;"",Schülerdaten!AK939&lt;&gt;""),IF(Schülerdaten!AK939=TRUE,INDEX(codeform,MATCH(Schülerdaten!P939,libform,0)),Schülerdaten!P939),"")</f>
        <v/>
      </c>
      <c r="Q936" s="148" t="str">
        <f>IF(AND(A936&lt;&gt;"",Schülerdaten!AL939&lt;&gt;""),IF(Schülerdaten!AL939=TRUE,INDEX(codespe,MATCH(Schülerdaten!Q939,libspe,0)),Schülerdaten!Q939),"")</f>
        <v/>
      </c>
      <c r="R936" s="148" t="str">
        <f>IF(AND(A936&lt;&gt;"",OR(Schülerdaten!AM939&lt;&gt;"",Schülerdaten!AT939=FALSE)),IF(Schülerdaten!AM939=TRUE,INDEX(codemp1,MATCH(Schülerdaten!R939,libmp1,0)),IF(Schülerdaten!AT939=FALSE,0,Schülerdaten!R939)),"")</f>
        <v/>
      </c>
      <c r="S936" s="148" t="str">
        <f t="shared" si="43"/>
        <v/>
      </c>
      <c r="T936" s="148" t="str">
        <f t="shared" si="44"/>
        <v/>
      </c>
      <c r="U936" s="148" t="str">
        <f>IF(AND(A936&lt;&gt;"",Schülerdaten!S939&lt;&gt;""),Schülerdaten!S939,"")</f>
        <v/>
      </c>
      <c r="V936" s="148" t="str">
        <f>IF(AND(A936&lt;&gt;"",Schülerdaten!T939&lt;&gt;""),Schülerdaten!T939,"")</f>
        <v/>
      </c>
      <c r="W936" s="148" t="str">
        <f>IF(AND(A936&lt;&gt;"",Schülerdaten!U939&lt;&gt;""),Schülerdaten!U939,"")</f>
        <v/>
      </c>
      <c r="X936" s="148" t="str">
        <f>IF(AND(A936&lt;&gt;"",Schülerdaten!V939&lt;&gt;""),Schülerdaten!V939,"")</f>
        <v/>
      </c>
      <c r="Y936" s="148" t="str">
        <f>IF(AND(A936&lt;&gt;"",Schülerdaten!W939&lt;&gt;""),Schülerdaten!W939,"")</f>
        <v/>
      </c>
      <c r="Z936" s="148" t="str">
        <f>IF(AND(A936&lt;&gt;"",Schülerdaten!X939&lt;&gt;""),Schülerdaten!X939,"")</f>
        <v/>
      </c>
    </row>
    <row r="937" spans="1:26" x14ac:dyDescent="0.2">
      <c r="A937" s="146" t="str">
        <f>IF(OR(Schülerdaten!$C940&lt;&gt;""),Schülerdaten!A940,"")</f>
        <v/>
      </c>
      <c r="B937" s="146" t="str">
        <f>IF(A937&lt;&gt;"",Schülerdaten!B940,"")</f>
        <v/>
      </c>
      <c r="C937" s="146" t="str">
        <f>IF(AND(A937&lt;&gt;"",Schülerdaten!F940&lt;&gt;""),IF(INDEX(codeclint,MATCH(Schülerdaten!F940,libclint,0))&lt;&gt;"",INDEX(codeclint,MATCH(Schülerdaten!F940,libclint,0)),""),"")</f>
        <v/>
      </c>
      <c r="D937" s="146" t="str">
        <f t="shared" si="42"/>
        <v/>
      </c>
      <c r="E937" s="146" t="str">
        <f>IF(A937&lt;&gt;"",IF(Schülerdaten!G940&lt;&gt;"",IF(Schülerdaten!AB940&lt;&gt;"",IF(Schülerdaten!G940="LOC.ID",CONCATENATE("LOC.",Schülerdaten!AU$5),Schülerdaten!G940),""),""),"")</f>
        <v/>
      </c>
      <c r="F937" s="146" t="str">
        <f>IF(A937&lt;&gt;"",IF(Schülerdaten!H940&lt;&gt;"",Schülerdaten!H940,""),"")</f>
        <v/>
      </c>
      <c r="G937" s="146" t="str">
        <f>IF(AND(A937&lt;&gt;"",Schülerdaten!AC940&lt;&gt;""),IF(Schülerdaten!AC940=TRUE,INDEX(codesex,MATCH(Schülerdaten!I940,libsex,0)),Schülerdaten!I940),"")</f>
        <v/>
      </c>
      <c r="H937" s="147" t="str">
        <f>IF(A937&lt;&gt;"",IF(Schülerdaten!J940&lt;&gt;"",Schülerdaten!J940,""),"")</f>
        <v/>
      </c>
      <c r="I937" s="148" t="str">
        <f>IF(AND(A937&lt;&gt;"",Schülerdaten!AE940&lt;&gt;""),IF(Schülerdaten!AE940=TRUE,INDEX(codenat,MATCH(Schülerdaten!K940,libnat,0)),Schülerdaten!K940),"")</f>
        <v/>
      </c>
      <c r="J937" s="148" t="str">
        <f>IF(AND(A937&lt;&gt;"",Schülerdaten!AF940&lt;&gt;""),IF(Schülerdaten!AF940=TRUE,INDEX(codelangue,MATCH(Schülerdaten!L940,liblangue,0)),Schülerdaten!L940),"")</f>
        <v/>
      </c>
      <c r="K937" s="148" t="str">
        <f>IF(AND(A937&lt;&gt;"",Schülerdaten!AH940&lt;&gt;""),IF(Schülerdaten!AH940=TRUE,IF(INDEX(codegem,MATCH(Schülerdaten!M940,libgem,0))&lt;8000,INDEX(codegem,MATCH(Schülerdaten!M940,libgem,0)),""),Schülerdaten!M940),"")</f>
        <v/>
      </c>
      <c r="L937" s="148" t="str">
        <f>IF(AND(A937&lt;&gt;"",Schülerdaten!AH940&lt;&gt;""),IF(Schülerdaten!AH940=TRUE,INDEX(codegemhist,MATCH(Schülerdaten!M940,libgem,0)),""),"")</f>
        <v/>
      </c>
      <c r="M937" s="148" t="str">
        <f>IF(AND(A937&lt;&gt;"",Schülerdaten!AH940&lt;&gt;""),IF(Schülerdaten!AH940=TRUE,IF(INDEX(codegem,MATCH(Schülerdaten!M940,libgem,0))&gt;=8000,INDEX(codegem,MATCH(Schülerdaten!M940,libgem,0)),""),Schülerdaten!M940),"")</f>
        <v/>
      </c>
      <c r="N937" s="148" t="str">
        <f>IF(AND(A937&lt;&gt;"",Schülerdaten!AI940&lt;&gt;""),IF(Schülerdaten!AI940=TRUE,INDEX(codeschart,MATCH(Schülerdaten!N940,libschart,0)),Schülerdaten!N940),"")</f>
        <v/>
      </c>
      <c r="O937" s="148" t="str">
        <f>IF(AND(A937&lt;&gt;"",Schülerdaten!O940&lt;&gt;""),Schülerdaten!O940,"")</f>
        <v/>
      </c>
      <c r="P937" s="148" t="str">
        <f>IF(AND(A937&lt;&gt;"",Schülerdaten!AK940&lt;&gt;""),IF(Schülerdaten!AK940=TRUE,INDEX(codeform,MATCH(Schülerdaten!P940,libform,0)),Schülerdaten!P940),"")</f>
        <v/>
      </c>
      <c r="Q937" s="148" t="str">
        <f>IF(AND(A937&lt;&gt;"",Schülerdaten!AL940&lt;&gt;""),IF(Schülerdaten!AL940=TRUE,INDEX(codespe,MATCH(Schülerdaten!Q940,libspe,0)),Schülerdaten!Q940),"")</f>
        <v/>
      </c>
      <c r="R937" s="148" t="str">
        <f>IF(AND(A937&lt;&gt;"",OR(Schülerdaten!AM940&lt;&gt;"",Schülerdaten!AT940=FALSE)),IF(Schülerdaten!AM940=TRUE,INDEX(codemp1,MATCH(Schülerdaten!R940,libmp1,0)),IF(Schülerdaten!AT940=FALSE,0,Schülerdaten!R940)),"")</f>
        <v/>
      </c>
      <c r="S937" s="148" t="str">
        <f t="shared" si="43"/>
        <v/>
      </c>
      <c r="T937" s="148" t="str">
        <f t="shared" si="44"/>
        <v/>
      </c>
      <c r="U937" s="148" t="str">
        <f>IF(AND(A937&lt;&gt;"",Schülerdaten!S940&lt;&gt;""),Schülerdaten!S940,"")</f>
        <v/>
      </c>
      <c r="V937" s="148" t="str">
        <f>IF(AND(A937&lt;&gt;"",Schülerdaten!T940&lt;&gt;""),Schülerdaten!T940,"")</f>
        <v/>
      </c>
      <c r="W937" s="148" t="str">
        <f>IF(AND(A937&lt;&gt;"",Schülerdaten!U940&lt;&gt;""),Schülerdaten!U940,"")</f>
        <v/>
      </c>
      <c r="X937" s="148" t="str">
        <f>IF(AND(A937&lt;&gt;"",Schülerdaten!V940&lt;&gt;""),Schülerdaten!V940,"")</f>
        <v/>
      </c>
      <c r="Y937" s="148" t="str">
        <f>IF(AND(A937&lt;&gt;"",Schülerdaten!W940&lt;&gt;""),Schülerdaten!W940,"")</f>
        <v/>
      </c>
      <c r="Z937" s="148" t="str">
        <f>IF(AND(A937&lt;&gt;"",Schülerdaten!X940&lt;&gt;""),Schülerdaten!X940,"")</f>
        <v/>
      </c>
    </row>
    <row r="938" spans="1:26" x14ac:dyDescent="0.2">
      <c r="A938" s="146" t="str">
        <f>IF(OR(Schülerdaten!$C941&lt;&gt;""),Schülerdaten!A941,"")</f>
        <v/>
      </c>
      <c r="B938" s="146" t="str">
        <f>IF(A938&lt;&gt;"",Schülerdaten!B941,"")</f>
        <v/>
      </c>
      <c r="C938" s="146" t="str">
        <f>IF(AND(A938&lt;&gt;"",Schülerdaten!F941&lt;&gt;""),IF(INDEX(codeclint,MATCH(Schülerdaten!F941,libclint,0))&lt;&gt;"",INDEX(codeclint,MATCH(Schülerdaten!F941,libclint,0)),""),"")</f>
        <v/>
      </c>
      <c r="D938" s="146" t="str">
        <f t="shared" si="42"/>
        <v/>
      </c>
      <c r="E938" s="146" t="str">
        <f>IF(A938&lt;&gt;"",IF(Schülerdaten!G941&lt;&gt;"",IF(Schülerdaten!AB941&lt;&gt;"",IF(Schülerdaten!G941="LOC.ID",CONCATENATE("LOC.",Schülerdaten!AU$5),Schülerdaten!G941),""),""),"")</f>
        <v/>
      </c>
      <c r="F938" s="146" t="str">
        <f>IF(A938&lt;&gt;"",IF(Schülerdaten!H941&lt;&gt;"",Schülerdaten!H941,""),"")</f>
        <v/>
      </c>
      <c r="G938" s="146" t="str">
        <f>IF(AND(A938&lt;&gt;"",Schülerdaten!AC941&lt;&gt;""),IF(Schülerdaten!AC941=TRUE,INDEX(codesex,MATCH(Schülerdaten!I941,libsex,0)),Schülerdaten!I941),"")</f>
        <v/>
      </c>
      <c r="H938" s="147" t="str">
        <f>IF(A938&lt;&gt;"",IF(Schülerdaten!J941&lt;&gt;"",Schülerdaten!J941,""),"")</f>
        <v/>
      </c>
      <c r="I938" s="148" t="str">
        <f>IF(AND(A938&lt;&gt;"",Schülerdaten!AE941&lt;&gt;""),IF(Schülerdaten!AE941=TRUE,INDEX(codenat,MATCH(Schülerdaten!K941,libnat,0)),Schülerdaten!K941),"")</f>
        <v/>
      </c>
      <c r="J938" s="148" t="str">
        <f>IF(AND(A938&lt;&gt;"",Schülerdaten!AF941&lt;&gt;""),IF(Schülerdaten!AF941=TRUE,INDEX(codelangue,MATCH(Schülerdaten!L941,liblangue,0)),Schülerdaten!L941),"")</f>
        <v/>
      </c>
      <c r="K938" s="148" t="str">
        <f>IF(AND(A938&lt;&gt;"",Schülerdaten!AH941&lt;&gt;""),IF(Schülerdaten!AH941=TRUE,IF(INDEX(codegem,MATCH(Schülerdaten!M941,libgem,0))&lt;8000,INDEX(codegem,MATCH(Schülerdaten!M941,libgem,0)),""),Schülerdaten!M941),"")</f>
        <v/>
      </c>
      <c r="L938" s="148" t="str">
        <f>IF(AND(A938&lt;&gt;"",Schülerdaten!AH941&lt;&gt;""),IF(Schülerdaten!AH941=TRUE,INDEX(codegemhist,MATCH(Schülerdaten!M941,libgem,0)),""),"")</f>
        <v/>
      </c>
      <c r="M938" s="148" t="str">
        <f>IF(AND(A938&lt;&gt;"",Schülerdaten!AH941&lt;&gt;""),IF(Schülerdaten!AH941=TRUE,IF(INDEX(codegem,MATCH(Schülerdaten!M941,libgem,0))&gt;=8000,INDEX(codegem,MATCH(Schülerdaten!M941,libgem,0)),""),Schülerdaten!M941),"")</f>
        <v/>
      </c>
      <c r="N938" s="148" t="str">
        <f>IF(AND(A938&lt;&gt;"",Schülerdaten!AI941&lt;&gt;""),IF(Schülerdaten!AI941=TRUE,INDEX(codeschart,MATCH(Schülerdaten!N941,libschart,0)),Schülerdaten!N941),"")</f>
        <v/>
      </c>
      <c r="O938" s="148" t="str">
        <f>IF(AND(A938&lt;&gt;"",Schülerdaten!O941&lt;&gt;""),Schülerdaten!O941,"")</f>
        <v/>
      </c>
      <c r="P938" s="148" t="str">
        <f>IF(AND(A938&lt;&gt;"",Schülerdaten!AK941&lt;&gt;""),IF(Schülerdaten!AK941=TRUE,INDEX(codeform,MATCH(Schülerdaten!P941,libform,0)),Schülerdaten!P941),"")</f>
        <v/>
      </c>
      <c r="Q938" s="148" t="str">
        <f>IF(AND(A938&lt;&gt;"",Schülerdaten!AL941&lt;&gt;""),IF(Schülerdaten!AL941=TRUE,INDEX(codespe,MATCH(Schülerdaten!Q941,libspe,0)),Schülerdaten!Q941),"")</f>
        <v/>
      </c>
      <c r="R938" s="148" t="str">
        <f>IF(AND(A938&lt;&gt;"",OR(Schülerdaten!AM941&lt;&gt;"",Schülerdaten!AT941=FALSE)),IF(Schülerdaten!AM941=TRUE,INDEX(codemp1,MATCH(Schülerdaten!R941,libmp1,0)),IF(Schülerdaten!AT941=FALSE,0,Schülerdaten!R941)),"")</f>
        <v/>
      </c>
      <c r="S938" s="148" t="str">
        <f t="shared" si="43"/>
        <v/>
      </c>
      <c r="T938" s="148" t="str">
        <f t="shared" si="44"/>
        <v/>
      </c>
      <c r="U938" s="148" t="str">
        <f>IF(AND(A938&lt;&gt;"",Schülerdaten!S941&lt;&gt;""),Schülerdaten!S941,"")</f>
        <v/>
      </c>
      <c r="V938" s="148" t="str">
        <f>IF(AND(A938&lt;&gt;"",Schülerdaten!T941&lt;&gt;""),Schülerdaten!T941,"")</f>
        <v/>
      </c>
      <c r="W938" s="148" t="str">
        <f>IF(AND(A938&lt;&gt;"",Schülerdaten!U941&lt;&gt;""),Schülerdaten!U941,"")</f>
        <v/>
      </c>
      <c r="X938" s="148" t="str">
        <f>IF(AND(A938&lt;&gt;"",Schülerdaten!V941&lt;&gt;""),Schülerdaten!V941,"")</f>
        <v/>
      </c>
      <c r="Y938" s="148" t="str">
        <f>IF(AND(A938&lt;&gt;"",Schülerdaten!W941&lt;&gt;""),Schülerdaten!W941,"")</f>
        <v/>
      </c>
      <c r="Z938" s="148" t="str">
        <f>IF(AND(A938&lt;&gt;"",Schülerdaten!X941&lt;&gt;""),Schülerdaten!X941,"")</f>
        <v/>
      </c>
    </row>
    <row r="939" spans="1:26" x14ac:dyDescent="0.2">
      <c r="A939" s="146" t="str">
        <f>IF(OR(Schülerdaten!$C942&lt;&gt;""),Schülerdaten!A942,"")</f>
        <v/>
      </c>
      <c r="B939" s="146" t="str">
        <f>IF(A939&lt;&gt;"",Schülerdaten!B942,"")</f>
        <v/>
      </c>
      <c r="C939" s="146" t="str">
        <f>IF(AND(A939&lt;&gt;"",Schülerdaten!F942&lt;&gt;""),IF(INDEX(codeclint,MATCH(Schülerdaten!F942,libclint,0))&lt;&gt;"",INDEX(codeclint,MATCH(Schülerdaten!F942,libclint,0)),""),"")</f>
        <v/>
      </c>
      <c r="D939" s="146" t="str">
        <f t="shared" si="42"/>
        <v/>
      </c>
      <c r="E939" s="146" t="str">
        <f>IF(A939&lt;&gt;"",IF(Schülerdaten!G942&lt;&gt;"",IF(Schülerdaten!AB942&lt;&gt;"",IF(Schülerdaten!G942="LOC.ID",CONCATENATE("LOC.",Schülerdaten!AU$5),Schülerdaten!G942),""),""),"")</f>
        <v/>
      </c>
      <c r="F939" s="146" t="str">
        <f>IF(A939&lt;&gt;"",IF(Schülerdaten!H942&lt;&gt;"",Schülerdaten!H942,""),"")</f>
        <v/>
      </c>
      <c r="G939" s="146" t="str">
        <f>IF(AND(A939&lt;&gt;"",Schülerdaten!AC942&lt;&gt;""),IF(Schülerdaten!AC942=TRUE,INDEX(codesex,MATCH(Schülerdaten!I942,libsex,0)),Schülerdaten!I942),"")</f>
        <v/>
      </c>
      <c r="H939" s="147" t="str">
        <f>IF(A939&lt;&gt;"",IF(Schülerdaten!J942&lt;&gt;"",Schülerdaten!J942,""),"")</f>
        <v/>
      </c>
      <c r="I939" s="148" t="str">
        <f>IF(AND(A939&lt;&gt;"",Schülerdaten!AE942&lt;&gt;""),IF(Schülerdaten!AE942=TRUE,INDEX(codenat,MATCH(Schülerdaten!K942,libnat,0)),Schülerdaten!K942),"")</f>
        <v/>
      </c>
      <c r="J939" s="148" t="str">
        <f>IF(AND(A939&lt;&gt;"",Schülerdaten!AF942&lt;&gt;""),IF(Schülerdaten!AF942=TRUE,INDEX(codelangue,MATCH(Schülerdaten!L942,liblangue,0)),Schülerdaten!L942),"")</f>
        <v/>
      </c>
      <c r="K939" s="148" t="str">
        <f>IF(AND(A939&lt;&gt;"",Schülerdaten!AH942&lt;&gt;""),IF(Schülerdaten!AH942=TRUE,IF(INDEX(codegem,MATCH(Schülerdaten!M942,libgem,0))&lt;8000,INDEX(codegem,MATCH(Schülerdaten!M942,libgem,0)),""),Schülerdaten!M942),"")</f>
        <v/>
      </c>
      <c r="L939" s="148" t="str">
        <f>IF(AND(A939&lt;&gt;"",Schülerdaten!AH942&lt;&gt;""),IF(Schülerdaten!AH942=TRUE,INDEX(codegemhist,MATCH(Schülerdaten!M942,libgem,0)),""),"")</f>
        <v/>
      </c>
      <c r="M939" s="148" t="str">
        <f>IF(AND(A939&lt;&gt;"",Schülerdaten!AH942&lt;&gt;""),IF(Schülerdaten!AH942=TRUE,IF(INDEX(codegem,MATCH(Schülerdaten!M942,libgem,0))&gt;=8000,INDEX(codegem,MATCH(Schülerdaten!M942,libgem,0)),""),Schülerdaten!M942),"")</f>
        <v/>
      </c>
      <c r="N939" s="148" t="str">
        <f>IF(AND(A939&lt;&gt;"",Schülerdaten!AI942&lt;&gt;""),IF(Schülerdaten!AI942=TRUE,INDEX(codeschart,MATCH(Schülerdaten!N942,libschart,0)),Schülerdaten!N942),"")</f>
        <v/>
      </c>
      <c r="O939" s="148" t="str">
        <f>IF(AND(A939&lt;&gt;"",Schülerdaten!O942&lt;&gt;""),Schülerdaten!O942,"")</f>
        <v/>
      </c>
      <c r="P939" s="148" t="str">
        <f>IF(AND(A939&lt;&gt;"",Schülerdaten!AK942&lt;&gt;""),IF(Schülerdaten!AK942=TRUE,INDEX(codeform,MATCH(Schülerdaten!P942,libform,0)),Schülerdaten!P942),"")</f>
        <v/>
      </c>
      <c r="Q939" s="148" t="str">
        <f>IF(AND(A939&lt;&gt;"",Schülerdaten!AL942&lt;&gt;""),IF(Schülerdaten!AL942=TRUE,INDEX(codespe,MATCH(Schülerdaten!Q942,libspe,0)),Schülerdaten!Q942),"")</f>
        <v/>
      </c>
      <c r="R939" s="148" t="str">
        <f>IF(AND(A939&lt;&gt;"",OR(Schülerdaten!AM942&lt;&gt;"",Schülerdaten!AT942=FALSE)),IF(Schülerdaten!AM942=TRUE,INDEX(codemp1,MATCH(Schülerdaten!R942,libmp1,0)),IF(Schülerdaten!AT942=FALSE,0,Schülerdaten!R942)),"")</f>
        <v/>
      </c>
      <c r="S939" s="148" t="str">
        <f t="shared" si="43"/>
        <v/>
      </c>
      <c r="T939" s="148" t="str">
        <f t="shared" si="44"/>
        <v/>
      </c>
      <c r="U939" s="148" t="str">
        <f>IF(AND(A939&lt;&gt;"",Schülerdaten!S942&lt;&gt;""),Schülerdaten!S942,"")</f>
        <v/>
      </c>
      <c r="V939" s="148" t="str">
        <f>IF(AND(A939&lt;&gt;"",Schülerdaten!T942&lt;&gt;""),Schülerdaten!T942,"")</f>
        <v/>
      </c>
      <c r="W939" s="148" t="str">
        <f>IF(AND(A939&lt;&gt;"",Schülerdaten!U942&lt;&gt;""),Schülerdaten!U942,"")</f>
        <v/>
      </c>
      <c r="X939" s="148" t="str">
        <f>IF(AND(A939&lt;&gt;"",Schülerdaten!V942&lt;&gt;""),Schülerdaten!V942,"")</f>
        <v/>
      </c>
      <c r="Y939" s="148" t="str">
        <f>IF(AND(A939&lt;&gt;"",Schülerdaten!W942&lt;&gt;""),Schülerdaten!W942,"")</f>
        <v/>
      </c>
      <c r="Z939" s="148" t="str">
        <f>IF(AND(A939&lt;&gt;"",Schülerdaten!X942&lt;&gt;""),Schülerdaten!X942,"")</f>
        <v/>
      </c>
    </row>
    <row r="940" spans="1:26" x14ac:dyDescent="0.2">
      <c r="A940" s="146" t="str">
        <f>IF(OR(Schülerdaten!$C943&lt;&gt;""),Schülerdaten!A943,"")</f>
        <v/>
      </c>
      <c r="B940" s="146" t="str">
        <f>IF(A940&lt;&gt;"",Schülerdaten!B943,"")</f>
        <v/>
      </c>
      <c r="C940" s="146" t="str">
        <f>IF(AND(A940&lt;&gt;"",Schülerdaten!F943&lt;&gt;""),IF(INDEX(codeclint,MATCH(Schülerdaten!F943,libclint,0))&lt;&gt;"",INDEX(codeclint,MATCH(Schülerdaten!F943,libclint,0)),""),"")</f>
        <v/>
      </c>
      <c r="D940" s="146" t="str">
        <f t="shared" si="42"/>
        <v/>
      </c>
      <c r="E940" s="146" t="str">
        <f>IF(A940&lt;&gt;"",IF(Schülerdaten!G943&lt;&gt;"",IF(Schülerdaten!AB943&lt;&gt;"",IF(Schülerdaten!G943="LOC.ID",CONCATENATE("LOC.",Schülerdaten!AU$5),Schülerdaten!G943),""),""),"")</f>
        <v/>
      </c>
      <c r="F940" s="146" t="str">
        <f>IF(A940&lt;&gt;"",IF(Schülerdaten!H943&lt;&gt;"",Schülerdaten!H943,""),"")</f>
        <v/>
      </c>
      <c r="G940" s="146" t="str">
        <f>IF(AND(A940&lt;&gt;"",Schülerdaten!AC943&lt;&gt;""),IF(Schülerdaten!AC943=TRUE,INDEX(codesex,MATCH(Schülerdaten!I943,libsex,0)),Schülerdaten!I943),"")</f>
        <v/>
      </c>
      <c r="H940" s="147" t="str">
        <f>IF(A940&lt;&gt;"",IF(Schülerdaten!J943&lt;&gt;"",Schülerdaten!J943,""),"")</f>
        <v/>
      </c>
      <c r="I940" s="148" t="str">
        <f>IF(AND(A940&lt;&gt;"",Schülerdaten!AE943&lt;&gt;""),IF(Schülerdaten!AE943=TRUE,INDEX(codenat,MATCH(Schülerdaten!K943,libnat,0)),Schülerdaten!K943),"")</f>
        <v/>
      </c>
      <c r="J940" s="148" t="str">
        <f>IF(AND(A940&lt;&gt;"",Schülerdaten!AF943&lt;&gt;""),IF(Schülerdaten!AF943=TRUE,INDEX(codelangue,MATCH(Schülerdaten!L943,liblangue,0)),Schülerdaten!L943),"")</f>
        <v/>
      </c>
      <c r="K940" s="148" t="str">
        <f>IF(AND(A940&lt;&gt;"",Schülerdaten!AH943&lt;&gt;""),IF(Schülerdaten!AH943=TRUE,IF(INDEX(codegem,MATCH(Schülerdaten!M943,libgem,0))&lt;8000,INDEX(codegem,MATCH(Schülerdaten!M943,libgem,0)),""),Schülerdaten!M943),"")</f>
        <v/>
      </c>
      <c r="L940" s="148" t="str">
        <f>IF(AND(A940&lt;&gt;"",Schülerdaten!AH943&lt;&gt;""),IF(Schülerdaten!AH943=TRUE,INDEX(codegemhist,MATCH(Schülerdaten!M943,libgem,0)),""),"")</f>
        <v/>
      </c>
      <c r="M940" s="148" t="str">
        <f>IF(AND(A940&lt;&gt;"",Schülerdaten!AH943&lt;&gt;""),IF(Schülerdaten!AH943=TRUE,IF(INDEX(codegem,MATCH(Schülerdaten!M943,libgem,0))&gt;=8000,INDEX(codegem,MATCH(Schülerdaten!M943,libgem,0)),""),Schülerdaten!M943),"")</f>
        <v/>
      </c>
      <c r="N940" s="148" t="str">
        <f>IF(AND(A940&lt;&gt;"",Schülerdaten!AI943&lt;&gt;""),IF(Schülerdaten!AI943=TRUE,INDEX(codeschart,MATCH(Schülerdaten!N943,libschart,0)),Schülerdaten!N943),"")</f>
        <v/>
      </c>
      <c r="O940" s="148" t="str">
        <f>IF(AND(A940&lt;&gt;"",Schülerdaten!O943&lt;&gt;""),Schülerdaten!O943,"")</f>
        <v/>
      </c>
      <c r="P940" s="148" t="str">
        <f>IF(AND(A940&lt;&gt;"",Schülerdaten!AK943&lt;&gt;""),IF(Schülerdaten!AK943=TRUE,INDEX(codeform,MATCH(Schülerdaten!P943,libform,0)),Schülerdaten!P943),"")</f>
        <v/>
      </c>
      <c r="Q940" s="148" t="str">
        <f>IF(AND(A940&lt;&gt;"",Schülerdaten!AL943&lt;&gt;""),IF(Schülerdaten!AL943=TRUE,INDEX(codespe,MATCH(Schülerdaten!Q943,libspe,0)),Schülerdaten!Q943),"")</f>
        <v/>
      </c>
      <c r="R940" s="148" t="str">
        <f>IF(AND(A940&lt;&gt;"",OR(Schülerdaten!AM943&lt;&gt;"",Schülerdaten!AT943=FALSE)),IF(Schülerdaten!AM943=TRUE,INDEX(codemp1,MATCH(Schülerdaten!R943,libmp1,0)),IF(Schülerdaten!AT943=FALSE,0,Schülerdaten!R943)),"")</f>
        <v/>
      </c>
      <c r="S940" s="148" t="str">
        <f t="shared" si="43"/>
        <v/>
      </c>
      <c r="T940" s="148" t="str">
        <f t="shared" si="44"/>
        <v/>
      </c>
      <c r="U940" s="148" t="str">
        <f>IF(AND(A940&lt;&gt;"",Schülerdaten!S943&lt;&gt;""),Schülerdaten!S943,"")</f>
        <v/>
      </c>
      <c r="V940" s="148" t="str">
        <f>IF(AND(A940&lt;&gt;"",Schülerdaten!T943&lt;&gt;""),Schülerdaten!T943,"")</f>
        <v/>
      </c>
      <c r="W940" s="148" t="str">
        <f>IF(AND(A940&lt;&gt;"",Schülerdaten!U943&lt;&gt;""),Schülerdaten!U943,"")</f>
        <v/>
      </c>
      <c r="X940" s="148" t="str">
        <f>IF(AND(A940&lt;&gt;"",Schülerdaten!V943&lt;&gt;""),Schülerdaten!V943,"")</f>
        <v/>
      </c>
      <c r="Y940" s="148" t="str">
        <f>IF(AND(A940&lt;&gt;"",Schülerdaten!W943&lt;&gt;""),Schülerdaten!W943,"")</f>
        <v/>
      </c>
      <c r="Z940" s="148" t="str">
        <f>IF(AND(A940&lt;&gt;"",Schülerdaten!X943&lt;&gt;""),Schülerdaten!X943,"")</f>
        <v/>
      </c>
    </row>
    <row r="941" spans="1:26" x14ac:dyDescent="0.2">
      <c r="A941" s="146" t="str">
        <f>IF(OR(Schülerdaten!$C944&lt;&gt;""),Schülerdaten!A944,"")</f>
        <v/>
      </c>
      <c r="B941" s="146" t="str">
        <f>IF(A941&lt;&gt;"",Schülerdaten!B944,"")</f>
        <v/>
      </c>
      <c r="C941" s="146" t="str">
        <f>IF(AND(A941&lt;&gt;"",Schülerdaten!F944&lt;&gt;""),IF(INDEX(codeclint,MATCH(Schülerdaten!F944,libclint,0))&lt;&gt;"",INDEX(codeclint,MATCH(Schülerdaten!F944,libclint,0)),""),"")</f>
        <v/>
      </c>
      <c r="D941" s="146" t="str">
        <f t="shared" si="42"/>
        <v/>
      </c>
      <c r="E941" s="146" t="str">
        <f>IF(A941&lt;&gt;"",IF(Schülerdaten!G944&lt;&gt;"",IF(Schülerdaten!AB944&lt;&gt;"",IF(Schülerdaten!G944="LOC.ID",CONCATENATE("LOC.",Schülerdaten!AU$5),Schülerdaten!G944),""),""),"")</f>
        <v/>
      </c>
      <c r="F941" s="146" t="str">
        <f>IF(A941&lt;&gt;"",IF(Schülerdaten!H944&lt;&gt;"",Schülerdaten!H944,""),"")</f>
        <v/>
      </c>
      <c r="G941" s="146" t="str">
        <f>IF(AND(A941&lt;&gt;"",Schülerdaten!AC944&lt;&gt;""),IF(Schülerdaten!AC944=TRUE,INDEX(codesex,MATCH(Schülerdaten!I944,libsex,0)),Schülerdaten!I944),"")</f>
        <v/>
      </c>
      <c r="H941" s="147" t="str">
        <f>IF(A941&lt;&gt;"",IF(Schülerdaten!J944&lt;&gt;"",Schülerdaten!J944,""),"")</f>
        <v/>
      </c>
      <c r="I941" s="148" t="str">
        <f>IF(AND(A941&lt;&gt;"",Schülerdaten!AE944&lt;&gt;""),IF(Schülerdaten!AE944=TRUE,INDEX(codenat,MATCH(Schülerdaten!K944,libnat,0)),Schülerdaten!K944),"")</f>
        <v/>
      </c>
      <c r="J941" s="148" t="str">
        <f>IF(AND(A941&lt;&gt;"",Schülerdaten!AF944&lt;&gt;""),IF(Schülerdaten!AF944=TRUE,INDEX(codelangue,MATCH(Schülerdaten!L944,liblangue,0)),Schülerdaten!L944),"")</f>
        <v/>
      </c>
      <c r="K941" s="148" t="str">
        <f>IF(AND(A941&lt;&gt;"",Schülerdaten!AH944&lt;&gt;""),IF(Schülerdaten!AH944=TRUE,IF(INDEX(codegem,MATCH(Schülerdaten!M944,libgem,0))&lt;8000,INDEX(codegem,MATCH(Schülerdaten!M944,libgem,0)),""),Schülerdaten!M944),"")</f>
        <v/>
      </c>
      <c r="L941" s="148" t="str">
        <f>IF(AND(A941&lt;&gt;"",Schülerdaten!AH944&lt;&gt;""),IF(Schülerdaten!AH944=TRUE,INDEX(codegemhist,MATCH(Schülerdaten!M944,libgem,0)),""),"")</f>
        <v/>
      </c>
      <c r="M941" s="148" t="str">
        <f>IF(AND(A941&lt;&gt;"",Schülerdaten!AH944&lt;&gt;""),IF(Schülerdaten!AH944=TRUE,IF(INDEX(codegem,MATCH(Schülerdaten!M944,libgem,0))&gt;=8000,INDEX(codegem,MATCH(Schülerdaten!M944,libgem,0)),""),Schülerdaten!M944),"")</f>
        <v/>
      </c>
      <c r="N941" s="148" t="str">
        <f>IF(AND(A941&lt;&gt;"",Schülerdaten!AI944&lt;&gt;""),IF(Schülerdaten!AI944=TRUE,INDEX(codeschart,MATCH(Schülerdaten!N944,libschart,0)),Schülerdaten!N944),"")</f>
        <v/>
      </c>
      <c r="O941" s="148" t="str">
        <f>IF(AND(A941&lt;&gt;"",Schülerdaten!O944&lt;&gt;""),Schülerdaten!O944,"")</f>
        <v/>
      </c>
      <c r="P941" s="148" t="str">
        <f>IF(AND(A941&lt;&gt;"",Schülerdaten!AK944&lt;&gt;""),IF(Schülerdaten!AK944=TRUE,INDEX(codeform,MATCH(Schülerdaten!P944,libform,0)),Schülerdaten!P944),"")</f>
        <v/>
      </c>
      <c r="Q941" s="148" t="str">
        <f>IF(AND(A941&lt;&gt;"",Schülerdaten!AL944&lt;&gt;""),IF(Schülerdaten!AL944=TRUE,INDEX(codespe,MATCH(Schülerdaten!Q944,libspe,0)),Schülerdaten!Q944),"")</f>
        <v/>
      </c>
      <c r="R941" s="148" t="str">
        <f>IF(AND(A941&lt;&gt;"",OR(Schülerdaten!AM944&lt;&gt;"",Schülerdaten!AT944=FALSE)),IF(Schülerdaten!AM944=TRUE,INDEX(codemp1,MATCH(Schülerdaten!R944,libmp1,0)),IF(Schülerdaten!AT944=FALSE,0,Schülerdaten!R944)),"")</f>
        <v/>
      </c>
      <c r="S941" s="148" t="str">
        <f t="shared" si="43"/>
        <v/>
      </c>
      <c r="T941" s="148" t="str">
        <f t="shared" si="44"/>
        <v/>
      </c>
      <c r="U941" s="148" t="str">
        <f>IF(AND(A941&lt;&gt;"",Schülerdaten!S944&lt;&gt;""),Schülerdaten!S944,"")</f>
        <v/>
      </c>
      <c r="V941" s="148" t="str">
        <f>IF(AND(A941&lt;&gt;"",Schülerdaten!T944&lt;&gt;""),Schülerdaten!T944,"")</f>
        <v/>
      </c>
      <c r="W941" s="148" t="str">
        <f>IF(AND(A941&lt;&gt;"",Schülerdaten!U944&lt;&gt;""),Schülerdaten!U944,"")</f>
        <v/>
      </c>
      <c r="X941" s="148" t="str">
        <f>IF(AND(A941&lt;&gt;"",Schülerdaten!V944&lt;&gt;""),Schülerdaten!V944,"")</f>
        <v/>
      </c>
      <c r="Y941" s="148" t="str">
        <f>IF(AND(A941&lt;&gt;"",Schülerdaten!W944&lt;&gt;""),Schülerdaten!W944,"")</f>
        <v/>
      </c>
      <c r="Z941" s="148" t="str">
        <f>IF(AND(A941&lt;&gt;"",Schülerdaten!X944&lt;&gt;""),Schülerdaten!X944,"")</f>
        <v/>
      </c>
    </row>
    <row r="942" spans="1:26" x14ac:dyDescent="0.2">
      <c r="A942" s="146" t="str">
        <f>IF(OR(Schülerdaten!$C945&lt;&gt;""),Schülerdaten!A945,"")</f>
        <v/>
      </c>
      <c r="B942" s="146" t="str">
        <f>IF(A942&lt;&gt;"",Schülerdaten!B945,"")</f>
        <v/>
      </c>
      <c r="C942" s="146" t="str">
        <f>IF(AND(A942&lt;&gt;"",Schülerdaten!F945&lt;&gt;""),IF(INDEX(codeclint,MATCH(Schülerdaten!F945,libclint,0))&lt;&gt;"",INDEX(codeclint,MATCH(Schülerdaten!F945,libclint,0)),""),"")</f>
        <v/>
      </c>
      <c r="D942" s="146" t="str">
        <f t="shared" si="42"/>
        <v/>
      </c>
      <c r="E942" s="146" t="str">
        <f>IF(A942&lt;&gt;"",IF(Schülerdaten!G945&lt;&gt;"",IF(Schülerdaten!AB945&lt;&gt;"",IF(Schülerdaten!G945="LOC.ID",CONCATENATE("LOC.",Schülerdaten!AU$5),Schülerdaten!G945),""),""),"")</f>
        <v/>
      </c>
      <c r="F942" s="146" t="str">
        <f>IF(A942&lt;&gt;"",IF(Schülerdaten!H945&lt;&gt;"",Schülerdaten!H945,""),"")</f>
        <v/>
      </c>
      <c r="G942" s="146" t="str">
        <f>IF(AND(A942&lt;&gt;"",Schülerdaten!AC945&lt;&gt;""),IF(Schülerdaten!AC945=TRUE,INDEX(codesex,MATCH(Schülerdaten!I945,libsex,0)),Schülerdaten!I945),"")</f>
        <v/>
      </c>
      <c r="H942" s="147" t="str">
        <f>IF(A942&lt;&gt;"",IF(Schülerdaten!J945&lt;&gt;"",Schülerdaten!J945,""),"")</f>
        <v/>
      </c>
      <c r="I942" s="148" t="str">
        <f>IF(AND(A942&lt;&gt;"",Schülerdaten!AE945&lt;&gt;""),IF(Schülerdaten!AE945=TRUE,INDEX(codenat,MATCH(Schülerdaten!K945,libnat,0)),Schülerdaten!K945),"")</f>
        <v/>
      </c>
      <c r="J942" s="148" t="str">
        <f>IF(AND(A942&lt;&gt;"",Schülerdaten!AF945&lt;&gt;""),IF(Schülerdaten!AF945=TRUE,INDEX(codelangue,MATCH(Schülerdaten!L945,liblangue,0)),Schülerdaten!L945),"")</f>
        <v/>
      </c>
      <c r="K942" s="148" t="str">
        <f>IF(AND(A942&lt;&gt;"",Schülerdaten!AH945&lt;&gt;""),IF(Schülerdaten!AH945=TRUE,IF(INDEX(codegem,MATCH(Schülerdaten!M945,libgem,0))&lt;8000,INDEX(codegem,MATCH(Schülerdaten!M945,libgem,0)),""),Schülerdaten!M945),"")</f>
        <v/>
      </c>
      <c r="L942" s="148" t="str">
        <f>IF(AND(A942&lt;&gt;"",Schülerdaten!AH945&lt;&gt;""),IF(Schülerdaten!AH945=TRUE,INDEX(codegemhist,MATCH(Schülerdaten!M945,libgem,0)),""),"")</f>
        <v/>
      </c>
      <c r="M942" s="148" t="str">
        <f>IF(AND(A942&lt;&gt;"",Schülerdaten!AH945&lt;&gt;""),IF(Schülerdaten!AH945=TRUE,IF(INDEX(codegem,MATCH(Schülerdaten!M945,libgem,0))&gt;=8000,INDEX(codegem,MATCH(Schülerdaten!M945,libgem,0)),""),Schülerdaten!M945),"")</f>
        <v/>
      </c>
      <c r="N942" s="148" t="str">
        <f>IF(AND(A942&lt;&gt;"",Schülerdaten!AI945&lt;&gt;""),IF(Schülerdaten!AI945=TRUE,INDEX(codeschart,MATCH(Schülerdaten!N945,libschart,0)),Schülerdaten!N945),"")</f>
        <v/>
      </c>
      <c r="O942" s="148" t="str">
        <f>IF(AND(A942&lt;&gt;"",Schülerdaten!O945&lt;&gt;""),Schülerdaten!O945,"")</f>
        <v/>
      </c>
      <c r="P942" s="148" t="str">
        <f>IF(AND(A942&lt;&gt;"",Schülerdaten!AK945&lt;&gt;""),IF(Schülerdaten!AK945=TRUE,INDEX(codeform,MATCH(Schülerdaten!P945,libform,0)),Schülerdaten!P945),"")</f>
        <v/>
      </c>
      <c r="Q942" s="148" t="str">
        <f>IF(AND(A942&lt;&gt;"",Schülerdaten!AL945&lt;&gt;""),IF(Schülerdaten!AL945=TRUE,INDEX(codespe,MATCH(Schülerdaten!Q945,libspe,0)),Schülerdaten!Q945),"")</f>
        <v/>
      </c>
      <c r="R942" s="148" t="str">
        <f>IF(AND(A942&lt;&gt;"",OR(Schülerdaten!AM945&lt;&gt;"",Schülerdaten!AT945=FALSE)),IF(Schülerdaten!AM945=TRUE,INDEX(codemp1,MATCH(Schülerdaten!R945,libmp1,0)),IF(Schülerdaten!AT945=FALSE,0,Schülerdaten!R945)),"")</f>
        <v/>
      </c>
      <c r="S942" s="148" t="str">
        <f t="shared" si="43"/>
        <v/>
      </c>
      <c r="T942" s="148" t="str">
        <f t="shared" si="44"/>
        <v/>
      </c>
      <c r="U942" s="148" t="str">
        <f>IF(AND(A942&lt;&gt;"",Schülerdaten!S945&lt;&gt;""),Schülerdaten!S945,"")</f>
        <v/>
      </c>
      <c r="V942" s="148" t="str">
        <f>IF(AND(A942&lt;&gt;"",Schülerdaten!T945&lt;&gt;""),Schülerdaten!T945,"")</f>
        <v/>
      </c>
      <c r="W942" s="148" t="str">
        <f>IF(AND(A942&lt;&gt;"",Schülerdaten!U945&lt;&gt;""),Schülerdaten!U945,"")</f>
        <v/>
      </c>
      <c r="X942" s="148" t="str">
        <f>IF(AND(A942&lt;&gt;"",Schülerdaten!V945&lt;&gt;""),Schülerdaten!V945,"")</f>
        <v/>
      </c>
      <c r="Y942" s="148" t="str">
        <f>IF(AND(A942&lt;&gt;"",Schülerdaten!W945&lt;&gt;""),Schülerdaten!W945,"")</f>
        <v/>
      </c>
      <c r="Z942" s="148" t="str">
        <f>IF(AND(A942&lt;&gt;"",Schülerdaten!X945&lt;&gt;""),Schülerdaten!X945,"")</f>
        <v/>
      </c>
    </row>
    <row r="943" spans="1:26" x14ac:dyDescent="0.2">
      <c r="A943" s="146" t="str">
        <f>IF(OR(Schülerdaten!$C946&lt;&gt;""),Schülerdaten!A946,"")</f>
        <v/>
      </c>
      <c r="B943" s="146" t="str">
        <f>IF(A943&lt;&gt;"",Schülerdaten!B946,"")</f>
        <v/>
      </c>
      <c r="C943" s="146" t="str">
        <f>IF(AND(A943&lt;&gt;"",Schülerdaten!F946&lt;&gt;""),IF(INDEX(codeclint,MATCH(Schülerdaten!F946,libclint,0))&lt;&gt;"",INDEX(codeclint,MATCH(Schülerdaten!F946,libclint,0)),""),"")</f>
        <v/>
      </c>
      <c r="D943" s="146" t="str">
        <f t="shared" si="42"/>
        <v/>
      </c>
      <c r="E943" s="146" t="str">
        <f>IF(A943&lt;&gt;"",IF(Schülerdaten!G946&lt;&gt;"",IF(Schülerdaten!AB946&lt;&gt;"",IF(Schülerdaten!G946="LOC.ID",CONCATENATE("LOC.",Schülerdaten!AU$5),Schülerdaten!G946),""),""),"")</f>
        <v/>
      </c>
      <c r="F943" s="146" t="str">
        <f>IF(A943&lt;&gt;"",IF(Schülerdaten!H946&lt;&gt;"",Schülerdaten!H946,""),"")</f>
        <v/>
      </c>
      <c r="G943" s="146" t="str">
        <f>IF(AND(A943&lt;&gt;"",Schülerdaten!AC946&lt;&gt;""),IF(Schülerdaten!AC946=TRUE,INDEX(codesex,MATCH(Schülerdaten!I946,libsex,0)),Schülerdaten!I946),"")</f>
        <v/>
      </c>
      <c r="H943" s="147" t="str">
        <f>IF(A943&lt;&gt;"",IF(Schülerdaten!J946&lt;&gt;"",Schülerdaten!J946,""),"")</f>
        <v/>
      </c>
      <c r="I943" s="148" t="str">
        <f>IF(AND(A943&lt;&gt;"",Schülerdaten!AE946&lt;&gt;""),IF(Schülerdaten!AE946=TRUE,INDEX(codenat,MATCH(Schülerdaten!K946,libnat,0)),Schülerdaten!K946),"")</f>
        <v/>
      </c>
      <c r="J943" s="148" t="str">
        <f>IF(AND(A943&lt;&gt;"",Schülerdaten!AF946&lt;&gt;""),IF(Schülerdaten!AF946=TRUE,INDEX(codelangue,MATCH(Schülerdaten!L946,liblangue,0)),Schülerdaten!L946),"")</f>
        <v/>
      </c>
      <c r="K943" s="148" t="str">
        <f>IF(AND(A943&lt;&gt;"",Schülerdaten!AH946&lt;&gt;""),IF(Schülerdaten!AH946=TRUE,IF(INDEX(codegem,MATCH(Schülerdaten!M946,libgem,0))&lt;8000,INDEX(codegem,MATCH(Schülerdaten!M946,libgem,0)),""),Schülerdaten!M946),"")</f>
        <v/>
      </c>
      <c r="L943" s="148" t="str">
        <f>IF(AND(A943&lt;&gt;"",Schülerdaten!AH946&lt;&gt;""),IF(Schülerdaten!AH946=TRUE,INDEX(codegemhist,MATCH(Schülerdaten!M946,libgem,0)),""),"")</f>
        <v/>
      </c>
      <c r="M943" s="148" t="str">
        <f>IF(AND(A943&lt;&gt;"",Schülerdaten!AH946&lt;&gt;""),IF(Schülerdaten!AH946=TRUE,IF(INDEX(codegem,MATCH(Schülerdaten!M946,libgem,0))&gt;=8000,INDEX(codegem,MATCH(Schülerdaten!M946,libgem,0)),""),Schülerdaten!M946),"")</f>
        <v/>
      </c>
      <c r="N943" s="148" t="str">
        <f>IF(AND(A943&lt;&gt;"",Schülerdaten!AI946&lt;&gt;""),IF(Schülerdaten!AI946=TRUE,INDEX(codeschart,MATCH(Schülerdaten!N946,libschart,0)),Schülerdaten!N946),"")</f>
        <v/>
      </c>
      <c r="O943" s="148" t="str">
        <f>IF(AND(A943&lt;&gt;"",Schülerdaten!O946&lt;&gt;""),Schülerdaten!O946,"")</f>
        <v/>
      </c>
      <c r="P943" s="148" t="str">
        <f>IF(AND(A943&lt;&gt;"",Schülerdaten!AK946&lt;&gt;""),IF(Schülerdaten!AK946=TRUE,INDEX(codeform,MATCH(Schülerdaten!P946,libform,0)),Schülerdaten!P946),"")</f>
        <v/>
      </c>
      <c r="Q943" s="148" t="str">
        <f>IF(AND(A943&lt;&gt;"",Schülerdaten!AL946&lt;&gt;""),IF(Schülerdaten!AL946=TRUE,INDEX(codespe,MATCH(Schülerdaten!Q946,libspe,0)),Schülerdaten!Q946),"")</f>
        <v/>
      </c>
      <c r="R943" s="148" t="str">
        <f>IF(AND(A943&lt;&gt;"",OR(Schülerdaten!AM946&lt;&gt;"",Schülerdaten!AT946=FALSE)),IF(Schülerdaten!AM946=TRUE,INDEX(codemp1,MATCH(Schülerdaten!R946,libmp1,0)),IF(Schülerdaten!AT946=FALSE,0,Schülerdaten!R946)),"")</f>
        <v/>
      </c>
      <c r="S943" s="148" t="str">
        <f t="shared" si="43"/>
        <v/>
      </c>
      <c r="T943" s="148" t="str">
        <f t="shared" si="44"/>
        <v/>
      </c>
      <c r="U943" s="148" t="str">
        <f>IF(AND(A943&lt;&gt;"",Schülerdaten!S946&lt;&gt;""),Schülerdaten!S946,"")</f>
        <v/>
      </c>
      <c r="V943" s="148" t="str">
        <f>IF(AND(A943&lt;&gt;"",Schülerdaten!T946&lt;&gt;""),Schülerdaten!T946,"")</f>
        <v/>
      </c>
      <c r="W943" s="148" t="str">
        <f>IF(AND(A943&lt;&gt;"",Schülerdaten!U946&lt;&gt;""),Schülerdaten!U946,"")</f>
        <v/>
      </c>
      <c r="X943" s="148" t="str">
        <f>IF(AND(A943&lt;&gt;"",Schülerdaten!V946&lt;&gt;""),Schülerdaten!V946,"")</f>
        <v/>
      </c>
      <c r="Y943" s="148" t="str">
        <f>IF(AND(A943&lt;&gt;"",Schülerdaten!W946&lt;&gt;""),Schülerdaten!W946,"")</f>
        <v/>
      </c>
      <c r="Z943" s="148" t="str">
        <f>IF(AND(A943&lt;&gt;"",Schülerdaten!X946&lt;&gt;""),Schülerdaten!X946,"")</f>
        <v/>
      </c>
    </row>
    <row r="944" spans="1:26" x14ac:dyDescent="0.2">
      <c r="A944" s="146" t="str">
        <f>IF(OR(Schülerdaten!$C947&lt;&gt;""),Schülerdaten!A947,"")</f>
        <v/>
      </c>
      <c r="B944" s="146" t="str">
        <f>IF(A944&lt;&gt;"",Schülerdaten!B947,"")</f>
        <v/>
      </c>
      <c r="C944" s="146" t="str">
        <f>IF(AND(A944&lt;&gt;"",Schülerdaten!F947&lt;&gt;""),IF(INDEX(codeclint,MATCH(Schülerdaten!F947,libclint,0))&lt;&gt;"",INDEX(codeclint,MATCH(Schülerdaten!F947,libclint,0)),""),"")</f>
        <v/>
      </c>
      <c r="D944" s="146" t="str">
        <f t="shared" si="42"/>
        <v/>
      </c>
      <c r="E944" s="146" t="str">
        <f>IF(A944&lt;&gt;"",IF(Schülerdaten!G947&lt;&gt;"",IF(Schülerdaten!AB947&lt;&gt;"",IF(Schülerdaten!G947="LOC.ID",CONCATENATE("LOC.",Schülerdaten!AU$5),Schülerdaten!G947),""),""),"")</f>
        <v/>
      </c>
      <c r="F944" s="146" t="str">
        <f>IF(A944&lt;&gt;"",IF(Schülerdaten!H947&lt;&gt;"",Schülerdaten!H947,""),"")</f>
        <v/>
      </c>
      <c r="G944" s="146" t="str">
        <f>IF(AND(A944&lt;&gt;"",Schülerdaten!AC947&lt;&gt;""),IF(Schülerdaten!AC947=TRUE,INDEX(codesex,MATCH(Schülerdaten!I947,libsex,0)),Schülerdaten!I947),"")</f>
        <v/>
      </c>
      <c r="H944" s="147" t="str">
        <f>IF(A944&lt;&gt;"",IF(Schülerdaten!J947&lt;&gt;"",Schülerdaten!J947,""),"")</f>
        <v/>
      </c>
      <c r="I944" s="148" t="str">
        <f>IF(AND(A944&lt;&gt;"",Schülerdaten!AE947&lt;&gt;""),IF(Schülerdaten!AE947=TRUE,INDEX(codenat,MATCH(Schülerdaten!K947,libnat,0)),Schülerdaten!K947),"")</f>
        <v/>
      </c>
      <c r="J944" s="148" t="str">
        <f>IF(AND(A944&lt;&gt;"",Schülerdaten!AF947&lt;&gt;""),IF(Schülerdaten!AF947=TRUE,INDEX(codelangue,MATCH(Schülerdaten!L947,liblangue,0)),Schülerdaten!L947),"")</f>
        <v/>
      </c>
      <c r="K944" s="148" t="str">
        <f>IF(AND(A944&lt;&gt;"",Schülerdaten!AH947&lt;&gt;""),IF(Schülerdaten!AH947=TRUE,IF(INDEX(codegem,MATCH(Schülerdaten!M947,libgem,0))&lt;8000,INDEX(codegem,MATCH(Schülerdaten!M947,libgem,0)),""),Schülerdaten!M947),"")</f>
        <v/>
      </c>
      <c r="L944" s="148" t="str">
        <f>IF(AND(A944&lt;&gt;"",Schülerdaten!AH947&lt;&gt;""),IF(Schülerdaten!AH947=TRUE,INDEX(codegemhist,MATCH(Schülerdaten!M947,libgem,0)),""),"")</f>
        <v/>
      </c>
      <c r="M944" s="148" t="str">
        <f>IF(AND(A944&lt;&gt;"",Schülerdaten!AH947&lt;&gt;""),IF(Schülerdaten!AH947=TRUE,IF(INDEX(codegem,MATCH(Schülerdaten!M947,libgem,0))&gt;=8000,INDEX(codegem,MATCH(Schülerdaten!M947,libgem,0)),""),Schülerdaten!M947),"")</f>
        <v/>
      </c>
      <c r="N944" s="148" t="str">
        <f>IF(AND(A944&lt;&gt;"",Schülerdaten!AI947&lt;&gt;""),IF(Schülerdaten!AI947=TRUE,INDEX(codeschart,MATCH(Schülerdaten!N947,libschart,0)),Schülerdaten!N947),"")</f>
        <v/>
      </c>
      <c r="O944" s="148" t="str">
        <f>IF(AND(A944&lt;&gt;"",Schülerdaten!O947&lt;&gt;""),Schülerdaten!O947,"")</f>
        <v/>
      </c>
      <c r="P944" s="148" t="str">
        <f>IF(AND(A944&lt;&gt;"",Schülerdaten!AK947&lt;&gt;""),IF(Schülerdaten!AK947=TRUE,INDEX(codeform,MATCH(Schülerdaten!P947,libform,0)),Schülerdaten!P947),"")</f>
        <v/>
      </c>
      <c r="Q944" s="148" t="str">
        <f>IF(AND(A944&lt;&gt;"",Schülerdaten!AL947&lt;&gt;""),IF(Schülerdaten!AL947=TRUE,INDEX(codespe,MATCH(Schülerdaten!Q947,libspe,0)),Schülerdaten!Q947),"")</f>
        <v/>
      </c>
      <c r="R944" s="148" t="str">
        <f>IF(AND(A944&lt;&gt;"",OR(Schülerdaten!AM947&lt;&gt;"",Schülerdaten!AT947=FALSE)),IF(Schülerdaten!AM947=TRUE,INDEX(codemp1,MATCH(Schülerdaten!R947,libmp1,0)),IF(Schülerdaten!AT947=FALSE,0,Schülerdaten!R947)),"")</f>
        <v/>
      </c>
      <c r="S944" s="148" t="str">
        <f t="shared" si="43"/>
        <v/>
      </c>
      <c r="T944" s="148" t="str">
        <f t="shared" si="44"/>
        <v/>
      </c>
      <c r="U944" s="148" t="str">
        <f>IF(AND(A944&lt;&gt;"",Schülerdaten!S947&lt;&gt;""),Schülerdaten!S947,"")</f>
        <v/>
      </c>
      <c r="V944" s="148" t="str">
        <f>IF(AND(A944&lt;&gt;"",Schülerdaten!T947&lt;&gt;""),Schülerdaten!T947,"")</f>
        <v/>
      </c>
      <c r="W944" s="148" t="str">
        <f>IF(AND(A944&lt;&gt;"",Schülerdaten!U947&lt;&gt;""),Schülerdaten!U947,"")</f>
        <v/>
      </c>
      <c r="X944" s="148" t="str">
        <f>IF(AND(A944&lt;&gt;"",Schülerdaten!V947&lt;&gt;""),Schülerdaten!V947,"")</f>
        <v/>
      </c>
      <c r="Y944" s="148" t="str">
        <f>IF(AND(A944&lt;&gt;"",Schülerdaten!W947&lt;&gt;""),Schülerdaten!W947,"")</f>
        <v/>
      </c>
      <c r="Z944" s="148" t="str">
        <f>IF(AND(A944&lt;&gt;"",Schülerdaten!X947&lt;&gt;""),Schülerdaten!X947,"")</f>
        <v/>
      </c>
    </row>
    <row r="945" spans="1:26" x14ac:dyDescent="0.2">
      <c r="A945" s="146" t="str">
        <f>IF(OR(Schülerdaten!$C948&lt;&gt;""),Schülerdaten!A948,"")</f>
        <v/>
      </c>
      <c r="B945" s="146" t="str">
        <f>IF(A945&lt;&gt;"",Schülerdaten!B948,"")</f>
        <v/>
      </c>
      <c r="C945" s="146" t="str">
        <f>IF(AND(A945&lt;&gt;"",Schülerdaten!F948&lt;&gt;""),IF(INDEX(codeclint,MATCH(Schülerdaten!F948,libclint,0))&lt;&gt;"",INDEX(codeclint,MATCH(Schülerdaten!F948,libclint,0)),""),"")</f>
        <v/>
      </c>
      <c r="D945" s="146" t="str">
        <f t="shared" si="42"/>
        <v/>
      </c>
      <c r="E945" s="146" t="str">
        <f>IF(A945&lt;&gt;"",IF(Schülerdaten!G948&lt;&gt;"",IF(Schülerdaten!AB948&lt;&gt;"",IF(Schülerdaten!G948="LOC.ID",CONCATENATE("LOC.",Schülerdaten!AU$5),Schülerdaten!G948),""),""),"")</f>
        <v/>
      </c>
      <c r="F945" s="146" t="str">
        <f>IF(A945&lt;&gt;"",IF(Schülerdaten!H948&lt;&gt;"",Schülerdaten!H948,""),"")</f>
        <v/>
      </c>
      <c r="G945" s="146" t="str">
        <f>IF(AND(A945&lt;&gt;"",Schülerdaten!AC948&lt;&gt;""),IF(Schülerdaten!AC948=TRUE,INDEX(codesex,MATCH(Schülerdaten!I948,libsex,0)),Schülerdaten!I948),"")</f>
        <v/>
      </c>
      <c r="H945" s="147" t="str">
        <f>IF(A945&lt;&gt;"",IF(Schülerdaten!J948&lt;&gt;"",Schülerdaten!J948,""),"")</f>
        <v/>
      </c>
      <c r="I945" s="148" t="str">
        <f>IF(AND(A945&lt;&gt;"",Schülerdaten!AE948&lt;&gt;""),IF(Schülerdaten!AE948=TRUE,INDEX(codenat,MATCH(Schülerdaten!K948,libnat,0)),Schülerdaten!K948),"")</f>
        <v/>
      </c>
      <c r="J945" s="148" t="str">
        <f>IF(AND(A945&lt;&gt;"",Schülerdaten!AF948&lt;&gt;""),IF(Schülerdaten!AF948=TRUE,INDEX(codelangue,MATCH(Schülerdaten!L948,liblangue,0)),Schülerdaten!L948),"")</f>
        <v/>
      </c>
      <c r="K945" s="148" t="str">
        <f>IF(AND(A945&lt;&gt;"",Schülerdaten!AH948&lt;&gt;""),IF(Schülerdaten!AH948=TRUE,IF(INDEX(codegem,MATCH(Schülerdaten!M948,libgem,0))&lt;8000,INDEX(codegem,MATCH(Schülerdaten!M948,libgem,0)),""),Schülerdaten!M948),"")</f>
        <v/>
      </c>
      <c r="L945" s="148" t="str">
        <f>IF(AND(A945&lt;&gt;"",Schülerdaten!AH948&lt;&gt;""),IF(Schülerdaten!AH948=TRUE,INDEX(codegemhist,MATCH(Schülerdaten!M948,libgem,0)),""),"")</f>
        <v/>
      </c>
      <c r="M945" s="148" t="str">
        <f>IF(AND(A945&lt;&gt;"",Schülerdaten!AH948&lt;&gt;""),IF(Schülerdaten!AH948=TRUE,IF(INDEX(codegem,MATCH(Schülerdaten!M948,libgem,0))&gt;=8000,INDEX(codegem,MATCH(Schülerdaten!M948,libgem,0)),""),Schülerdaten!M948),"")</f>
        <v/>
      </c>
      <c r="N945" s="148" t="str">
        <f>IF(AND(A945&lt;&gt;"",Schülerdaten!AI948&lt;&gt;""),IF(Schülerdaten!AI948=TRUE,INDEX(codeschart,MATCH(Schülerdaten!N948,libschart,0)),Schülerdaten!N948),"")</f>
        <v/>
      </c>
      <c r="O945" s="148" t="str">
        <f>IF(AND(A945&lt;&gt;"",Schülerdaten!O948&lt;&gt;""),Schülerdaten!O948,"")</f>
        <v/>
      </c>
      <c r="P945" s="148" t="str">
        <f>IF(AND(A945&lt;&gt;"",Schülerdaten!AK948&lt;&gt;""),IF(Schülerdaten!AK948=TRUE,INDEX(codeform,MATCH(Schülerdaten!P948,libform,0)),Schülerdaten!P948),"")</f>
        <v/>
      </c>
      <c r="Q945" s="148" t="str">
        <f>IF(AND(A945&lt;&gt;"",Schülerdaten!AL948&lt;&gt;""),IF(Schülerdaten!AL948=TRUE,INDEX(codespe,MATCH(Schülerdaten!Q948,libspe,0)),Schülerdaten!Q948),"")</f>
        <v/>
      </c>
      <c r="R945" s="148" t="str">
        <f>IF(AND(A945&lt;&gt;"",OR(Schülerdaten!AM948&lt;&gt;"",Schülerdaten!AT948=FALSE)),IF(Schülerdaten!AM948=TRUE,INDEX(codemp1,MATCH(Schülerdaten!R948,libmp1,0)),IF(Schülerdaten!AT948=FALSE,0,Schülerdaten!R948)),"")</f>
        <v/>
      </c>
      <c r="S945" s="148" t="str">
        <f t="shared" si="43"/>
        <v/>
      </c>
      <c r="T945" s="148" t="str">
        <f t="shared" si="44"/>
        <v/>
      </c>
      <c r="U945" s="148" t="str">
        <f>IF(AND(A945&lt;&gt;"",Schülerdaten!S948&lt;&gt;""),Schülerdaten!S948,"")</f>
        <v/>
      </c>
      <c r="V945" s="148" t="str">
        <f>IF(AND(A945&lt;&gt;"",Schülerdaten!T948&lt;&gt;""),Schülerdaten!T948,"")</f>
        <v/>
      </c>
      <c r="W945" s="148" t="str">
        <f>IF(AND(A945&lt;&gt;"",Schülerdaten!U948&lt;&gt;""),Schülerdaten!U948,"")</f>
        <v/>
      </c>
      <c r="X945" s="148" t="str">
        <f>IF(AND(A945&lt;&gt;"",Schülerdaten!V948&lt;&gt;""),Schülerdaten!V948,"")</f>
        <v/>
      </c>
      <c r="Y945" s="148" t="str">
        <f>IF(AND(A945&lt;&gt;"",Schülerdaten!W948&lt;&gt;""),Schülerdaten!W948,"")</f>
        <v/>
      </c>
      <c r="Z945" s="148" t="str">
        <f>IF(AND(A945&lt;&gt;"",Schülerdaten!X948&lt;&gt;""),Schülerdaten!X948,"")</f>
        <v/>
      </c>
    </row>
    <row r="946" spans="1:26" x14ac:dyDescent="0.2">
      <c r="A946" s="146" t="str">
        <f>IF(OR(Schülerdaten!$C949&lt;&gt;""),Schülerdaten!A949,"")</f>
        <v/>
      </c>
      <c r="B946" s="146" t="str">
        <f>IF(A946&lt;&gt;"",Schülerdaten!B949,"")</f>
        <v/>
      </c>
      <c r="C946" s="146" t="str">
        <f>IF(AND(A946&lt;&gt;"",Schülerdaten!F949&lt;&gt;""),IF(INDEX(codeclint,MATCH(Schülerdaten!F949,libclint,0))&lt;&gt;"",INDEX(codeclint,MATCH(Schülerdaten!F949,libclint,0)),""),"")</f>
        <v/>
      </c>
      <c r="D946" s="146" t="str">
        <f t="shared" si="42"/>
        <v/>
      </c>
      <c r="E946" s="146" t="str">
        <f>IF(A946&lt;&gt;"",IF(Schülerdaten!G949&lt;&gt;"",IF(Schülerdaten!AB949&lt;&gt;"",IF(Schülerdaten!G949="LOC.ID",CONCATENATE("LOC.",Schülerdaten!AU$5),Schülerdaten!G949),""),""),"")</f>
        <v/>
      </c>
      <c r="F946" s="146" t="str">
        <f>IF(A946&lt;&gt;"",IF(Schülerdaten!H949&lt;&gt;"",Schülerdaten!H949,""),"")</f>
        <v/>
      </c>
      <c r="G946" s="146" t="str">
        <f>IF(AND(A946&lt;&gt;"",Schülerdaten!AC949&lt;&gt;""),IF(Schülerdaten!AC949=TRUE,INDEX(codesex,MATCH(Schülerdaten!I949,libsex,0)),Schülerdaten!I949),"")</f>
        <v/>
      </c>
      <c r="H946" s="147" t="str">
        <f>IF(A946&lt;&gt;"",IF(Schülerdaten!J949&lt;&gt;"",Schülerdaten!J949,""),"")</f>
        <v/>
      </c>
      <c r="I946" s="148" t="str">
        <f>IF(AND(A946&lt;&gt;"",Schülerdaten!AE949&lt;&gt;""),IF(Schülerdaten!AE949=TRUE,INDEX(codenat,MATCH(Schülerdaten!K949,libnat,0)),Schülerdaten!K949),"")</f>
        <v/>
      </c>
      <c r="J946" s="148" t="str">
        <f>IF(AND(A946&lt;&gt;"",Schülerdaten!AF949&lt;&gt;""),IF(Schülerdaten!AF949=TRUE,INDEX(codelangue,MATCH(Schülerdaten!L949,liblangue,0)),Schülerdaten!L949),"")</f>
        <v/>
      </c>
      <c r="K946" s="148" t="str">
        <f>IF(AND(A946&lt;&gt;"",Schülerdaten!AH949&lt;&gt;""),IF(Schülerdaten!AH949=TRUE,IF(INDEX(codegem,MATCH(Schülerdaten!M949,libgem,0))&lt;8000,INDEX(codegem,MATCH(Schülerdaten!M949,libgem,0)),""),Schülerdaten!M949),"")</f>
        <v/>
      </c>
      <c r="L946" s="148" t="str">
        <f>IF(AND(A946&lt;&gt;"",Schülerdaten!AH949&lt;&gt;""),IF(Schülerdaten!AH949=TRUE,INDEX(codegemhist,MATCH(Schülerdaten!M949,libgem,0)),""),"")</f>
        <v/>
      </c>
      <c r="M946" s="148" t="str">
        <f>IF(AND(A946&lt;&gt;"",Schülerdaten!AH949&lt;&gt;""),IF(Schülerdaten!AH949=TRUE,IF(INDEX(codegem,MATCH(Schülerdaten!M949,libgem,0))&gt;=8000,INDEX(codegem,MATCH(Schülerdaten!M949,libgem,0)),""),Schülerdaten!M949),"")</f>
        <v/>
      </c>
      <c r="N946" s="148" t="str">
        <f>IF(AND(A946&lt;&gt;"",Schülerdaten!AI949&lt;&gt;""),IF(Schülerdaten!AI949=TRUE,INDEX(codeschart,MATCH(Schülerdaten!N949,libschart,0)),Schülerdaten!N949),"")</f>
        <v/>
      </c>
      <c r="O946" s="148" t="str">
        <f>IF(AND(A946&lt;&gt;"",Schülerdaten!O949&lt;&gt;""),Schülerdaten!O949,"")</f>
        <v/>
      </c>
      <c r="P946" s="148" t="str">
        <f>IF(AND(A946&lt;&gt;"",Schülerdaten!AK949&lt;&gt;""),IF(Schülerdaten!AK949=TRUE,INDEX(codeform,MATCH(Schülerdaten!P949,libform,0)),Schülerdaten!P949),"")</f>
        <v/>
      </c>
      <c r="Q946" s="148" t="str">
        <f>IF(AND(A946&lt;&gt;"",Schülerdaten!AL949&lt;&gt;""),IF(Schülerdaten!AL949=TRUE,INDEX(codespe,MATCH(Schülerdaten!Q949,libspe,0)),Schülerdaten!Q949),"")</f>
        <v/>
      </c>
      <c r="R946" s="148" t="str">
        <f>IF(AND(A946&lt;&gt;"",OR(Schülerdaten!AM949&lt;&gt;"",Schülerdaten!AT949=FALSE)),IF(Schülerdaten!AM949=TRUE,INDEX(codemp1,MATCH(Schülerdaten!R949,libmp1,0)),IF(Schülerdaten!AT949=FALSE,0,Schülerdaten!R949)),"")</f>
        <v/>
      </c>
      <c r="S946" s="148" t="str">
        <f t="shared" si="43"/>
        <v/>
      </c>
      <c r="T946" s="148" t="str">
        <f t="shared" si="44"/>
        <v/>
      </c>
      <c r="U946" s="148" t="str">
        <f>IF(AND(A946&lt;&gt;"",Schülerdaten!S949&lt;&gt;""),Schülerdaten!S949,"")</f>
        <v/>
      </c>
      <c r="V946" s="148" t="str">
        <f>IF(AND(A946&lt;&gt;"",Schülerdaten!T949&lt;&gt;""),Schülerdaten!T949,"")</f>
        <v/>
      </c>
      <c r="W946" s="148" t="str">
        <f>IF(AND(A946&lt;&gt;"",Schülerdaten!U949&lt;&gt;""),Schülerdaten!U949,"")</f>
        <v/>
      </c>
      <c r="X946" s="148" t="str">
        <f>IF(AND(A946&lt;&gt;"",Schülerdaten!V949&lt;&gt;""),Schülerdaten!V949,"")</f>
        <v/>
      </c>
      <c r="Y946" s="148" t="str">
        <f>IF(AND(A946&lt;&gt;"",Schülerdaten!W949&lt;&gt;""),Schülerdaten!W949,"")</f>
        <v/>
      </c>
      <c r="Z946" s="148" t="str">
        <f>IF(AND(A946&lt;&gt;"",Schülerdaten!X949&lt;&gt;""),Schülerdaten!X949,"")</f>
        <v/>
      </c>
    </row>
    <row r="947" spans="1:26" x14ac:dyDescent="0.2">
      <c r="A947" s="146" t="str">
        <f>IF(OR(Schülerdaten!$C950&lt;&gt;""),Schülerdaten!A950,"")</f>
        <v/>
      </c>
      <c r="B947" s="146" t="str">
        <f>IF(A947&lt;&gt;"",Schülerdaten!B950,"")</f>
        <v/>
      </c>
      <c r="C947" s="146" t="str">
        <f>IF(AND(A947&lt;&gt;"",Schülerdaten!F950&lt;&gt;""),IF(INDEX(codeclint,MATCH(Schülerdaten!F950,libclint,0))&lt;&gt;"",INDEX(codeclint,MATCH(Schülerdaten!F950,libclint,0)),""),"")</f>
        <v/>
      </c>
      <c r="D947" s="146" t="str">
        <f t="shared" si="42"/>
        <v/>
      </c>
      <c r="E947" s="146" t="str">
        <f>IF(A947&lt;&gt;"",IF(Schülerdaten!G950&lt;&gt;"",IF(Schülerdaten!AB950&lt;&gt;"",IF(Schülerdaten!G950="LOC.ID",CONCATENATE("LOC.",Schülerdaten!AU$5),Schülerdaten!G950),""),""),"")</f>
        <v/>
      </c>
      <c r="F947" s="146" t="str">
        <f>IF(A947&lt;&gt;"",IF(Schülerdaten!H950&lt;&gt;"",Schülerdaten!H950,""),"")</f>
        <v/>
      </c>
      <c r="G947" s="146" t="str">
        <f>IF(AND(A947&lt;&gt;"",Schülerdaten!AC950&lt;&gt;""),IF(Schülerdaten!AC950=TRUE,INDEX(codesex,MATCH(Schülerdaten!I950,libsex,0)),Schülerdaten!I950),"")</f>
        <v/>
      </c>
      <c r="H947" s="147" t="str">
        <f>IF(A947&lt;&gt;"",IF(Schülerdaten!J950&lt;&gt;"",Schülerdaten!J950,""),"")</f>
        <v/>
      </c>
      <c r="I947" s="148" t="str">
        <f>IF(AND(A947&lt;&gt;"",Schülerdaten!AE950&lt;&gt;""),IF(Schülerdaten!AE950=TRUE,INDEX(codenat,MATCH(Schülerdaten!K950,libnat,0)),Schülerdaten!K950),"")</f>
        <v/>
      </c>
      <c r="J947" s="148" t="str">
        <f>IF(AND(A947&lt;&gt;"",Schülerdaten!AF950&lt;&gt;""),IF(Schülerdaten!AF950=TRUE,INDEX(codelangue,MATCH(Schülerdaten!L950,liblangue,0)),Schülerdaten!L950),"")</f>
        <v/>
      </c>
      <c r="K947" s="148" t="str">
        <f>IF(AND(A947&lt;&gt;"",Schülerdaten!AH950&lt;&gt;""),IF(Schülerdaten!AH950=TRUE,IF(INDEX(codegem,MATCH(Schülerdaten!M950,libgem,0))&lt;8000,INDEX(codegem,MATCH(Schülerdaten!M950,libgem,0)),""),Schülerdaten!M950),"")</f>
        <v/>
      </c>
      <c r="L947" s="148" t="str">
        <f>IF(AND(A947&lt;&gt;"",Schülerdaten!AH950&lt;&gt;""),IF(Schülerdaten!AH950=TRUE,INDEX(codegemhist,MATCH(Schülerdaten!M950,libgem,0)),""),"")</f>
        <v/>
      </c>
      <c r="M947" s="148" t="str">
        <f>IF(AND(A947&lt;&gt;"",Schülerdaten!AH950&lt;&gt;""),IF(Schülerdaten!AH950=TRUE,IF(INDEX(codegem,MATCH(Schülerdaten!M950,libgem,0))&gt;=8000,INDEX(codegem,MATCH(Schülerdaten!M950,libgem,0)),""),Schülerdaten!M950),"")</f>
        <v/>
      </c>
      <c r="N947" s="148" t="str">
        <f>IF(AND(A947&lt;&gt;"",Schülerdaten!AI950&lt;&gt;""),IF(Schülerdaten!AI950=TRUE,INDEX(codeschart,MATCH(Schülerdaten!N950,libschart,0)),Schülerdaten!N950),"")</f>
        <v/>
      </c>
      <c r="O947" s="148" t="str">
        <f>IF(AND(A947&lt;&gt;"",Schülerdaten!O950&lt;&gt;""),Schülerdaten!O950,"")</f>
        <v/>
      </c>
      <c r="P947" s="148" t="str">
        <f>IF(AND(A947&lt;&gt;"",Schülerdaten!AK950&lt;&gt;""),IF(Schülerdaten!AK950=TRUE,INDEX(codeform,MATCH(Schülerdaten!P950,libform,0)),Schülerdaten!P950),"")</f>
        <v/>
      </c>
      <c r="Q947" s="148" t="str">
        <f>IF(AND(A947&lt;&gt;"",Schülerdaten!AL950&lt;&gt;""),IF(Schülerdaten!AL950=TRUE,INDEX(codespe,MATCH(Schülerdaten!Q950,libspe,0)),Schülerdaten!Q950),"")</f>
        <v/>
      </c>
      <c r="R947" s="148" t="str">
        <f>IF(AND(A947&lt;&gt;"",OR(Schülerdaten!AM950&lt;&gt;"",Schülerdaten!AT950=FALSE)),IF(Schülerdaten!AM950=TRUE,INDEX(codemp1,MATCH(Schülerdaten!R950,libmp1,0)),IF(Schülerdaten!AT950=FALSE,0,Schülerdaten!R950)),"")</f>
        <v/>
      </c>
      <c r="S947" s="148" t="str">
        <f t="shared" si="43"/>
        <v/>
      </c>
      <c r="T947" s="148" t="str">
        <f t="shared" si="44"/>
        <v/>
      </c>
      <c r="U947" s="148" t="str">
        <f>IF(AND(A947&lt;&gt;"",Schülerdaten!S950&lt;&gt;""),Schülerdaten!S950,"")</f>
        <v/>
      </c>
      <c r="V947" s="148" t="str">
        <f>IF(AND(A947&lt;&gt;"",Schülerdaten!T950&lt;&gt;""),Schülerdaten!T950,"")</f>
        <v/>
      </c>
      <c r="W947" s="148" t="str">
        <f>IF(AND(A947&lt;&gt;"",Schülerdaten!U950&lt;&gt;""),Schülerdaten!U950,"")</f>
        <v/>
      </c>
      <c r="X947" s="148" t="str">
        <f>IF(AND(A947&lt;&gt;"",Schülerdaten!V950&lt;&gt;""),Schülerdaten!V950,"")</f>
        <v/>
      </c>
      <c r="Y947" s="148" t="str">
        <f>IF(AND(A947&lt;&gt;"",Schülerdaten!W950&lt;&gt;""),Schülerdaten!W950,"")</f>
        <v/>
      </c>
      <c r="Z947" s="148" t="str">
        <f>IF(AND(A947&lt;&gt;"",Schülerdaten!X950&lt;&gt;""),Schülerdaten!X950,"")</f>
        <v/>
      </c>
    </row>
    <row r="948" spans="1:26" x14ac:dyDescent="0.2">
      <c r="A948" s="146" t="str">
        <f>IF(OR(Schülerdaten!$C951&lt;&gt;""),Schülerdaten!A951,"")</f>
        <v/>
      </c>
      <c r="B948" s="146" t="str">
        <f>IF(A948&lt;&gt;"",Schülerdaten!B951,"")</f>
        <v/>
      </c>
      <c r="C948" s="146" t="str">
        <f>IF(AND(A948&lt;&gt;"",Schülerdaten!F951&lt;&gt;""),IF(INDEX(codeclint,MATCH(Schülerdaten!F951,libclint,0))&lt;&gt;"",INDEX(codeclint,MATCH(Schülerdaten!F951,libclint,0)),""),"")</f>
        <v/>
      </c>
      <c r="D948" s="146" t="str">
        <f t="shared" si="42"/>
        <v/>
      </c>
      <c r="E948" s="146" t="str">
        <f>IF(A948&lt;&gt;"",IF(Schülerdaten!G951&lt;&gt;"",IF(Schülerdaten!AB951&lt;&gt;"",IF(Schülerdaten!G951="LOC.ID",CONCATENATE("LOC.",Schülerdaten!AU$5),Schülerdaten!G951),""),""),"")</f>
        <v/>
      </c>
      <c r="F948" s="146" t="str">
        <f>IF(A948&lt;&gt;"",IF(Schülerdaten!H951&lt;&gt;"",Schülerdaten!H951,""),"")</f>
        <v/>
      </c>
      <c r="G948" s="146" t="str">
        <f>IF(AND(A948&lt;&gt;"",Schülerdaten!AC951&lt;&gt;""),IF(Schülerdaten!AC951=TRUE,INDEX(codesex,MATCH(Schülerdaten!I951,libsex,0)),Schülerdaten!I951),"")</f>
        <v/>
      </c>
      <c r="H948" s="147" t="str">
        <f>IF(A948&lt;&gt;"",IF(Schülerdaten!J951&lt;&gt;"",Schülerdaten!J951,""),"")</f>
        <v/>
      </c>
      <c r="I948" s="148" t="str">
        <f>IF(AND(A948&lt;&gt;"",Schülerdaten!AE951&lt;&gt;""),IF(Schülerdaten!AE951=TRUE,INDEX(codenat,MATCH(Schülerdaten!K951,libnat,0)),Schülerdaten!K951),"")</f>
        <v/>
      </c>
      <c r="J948" s="148" t="str">
        <f>IF(AND(A948&lt;&gt;"",Schülerdaten!AF951&lt;&gt;""),IF(Schülerdaten!AF951=TRUE,INDEX(codelangue,MATCH(Schülerdaten!L951,liblangue,0)),Schülerdaten!L951),"")</f>
        <v/>
      </c>
      <c r="K948" s="148" t="str">
        <f>IF(AND(A948&lt;&gt;"",Schülerdaten!AH951&lt;&gt;""),IF(Schülerdaten!AH951=TRUE,IF(INDEX(codegem,MATCH(Schülerdaten!M951,libgem,0))&lt;8000,INDEX(codegem,MATCH(Schülerdaten!M951,libgem,0)),""),Schülerdaten!M951),"")</f>
        <v/>
      </c>
      <c r="L948" s="148" t="str">
        <f>IF(AND(A948&lt;&gt;"",Schülerdaten!AH951&lt;&gt;""),IF(Schülerdaten!AH951=TRUE,INDEX(codegemhist,MATCH(Schülerdaten!M951,libgem,0)),""),"")</f>
        <v/>
      </c>
      <c r="M948" s="148" t="str">
        <f>IF(AND(A948&lt;&gt;"",Schülerdaten!AH951&lt;&gt;""),IF(Schülerdaten!AH951=TRUE,IF(INDEX(codegem,MATCH(Schülerdaten!M951,libgem,0))&gt;=8000,INDEX(codegem,MATCH(Schülerdaten!M951,libgem,0)),""),Schülerdaten!M951),"")</f>
        <v/>
      </c>
      <c r="N948" s="148" t="str">
        <f>IF(AND(A948&lt;&gt;"",Schülerdaten!AI951&lt;&gt;""),IF(Schülerdaten!AI951=TRUE,INDEX(codeschart,MATCH(Schülerdaten!N951,libschart,0)),Schülerdaten!N951),"")</f>
        <v/>
      </c>
      <c r="O948" s="148" t="str">
        <f>IF(AND(A948&lt;&gt;"",Schülerdaten!O951&lt;&gt;""),Schülerdaten!O951,"")</f>
        <v/>
      </c>
      <c r="P948" s="148" t="str">
        <f>IF(AND(A948&lt;&gt;"",Schülerdaten!AK951&lt;&gt;""),IF(Schülerdaten!AK951=TRUE,INDEX(codeform,MATCH(Schülerdaten!P951,libform,0)),Schülerdaten!P951),"")</f>
        <v/>
      </c>
      <c r="Q948" s="148" t="str">
        <f>IF(AND(A948&lt;&gt;"",Schülerdaten!AL951&lt;&gt;""),IF(Schülerdaten!AL951=TRUE,INDEX(codespe,MATCH(Schülerdaten!Q951,libspe,0)),Schülerdaten!Q951),"")</f>
        <v/>
      </c>
      <c r="R948" s="148" t="str">
        <f>IF(AND(A948&lt;&gt;"",OR(Schülerdaten!AM951&lt;&gt;"",Schülerdaten!AT951=FALSE)),IF(Schülerdaten!AM951=TRUE,INDEX(codemp1,MATCH(Schülerdaten!R951,libmp1,0)),IF(Schülerdaten!AT951=FALSE,0,Schülerdaten!R951)),"")</f>
        <v/>
      </c>
      <c r="S948" s="148" t="str">
        <f t="shared" si="43"/>
        <v/>
      </c>
      <c r="T948" s="148" t="str">
        <f t="shared" si="44"/>
        <v/>
      </c>
      <c r="U948" s="148" t="str">
        <f>IF(AND(A948&lt;&gt;"",Schülerdaten!S951&lt;&gt;""),Schülerdaten!S951,"")</f>
        <v/>
      </c>
      <c r="V948" s="148" t="str">
        <f>IF(AND(A948&lt;&gt;"",Schülerdaten!T951&lt;&gt;""),Schülerdaten!T951,"")</f>
        <v/>
      </c>
      <c r="W948" s="148" t="str">
        <f>IF(AND(A948&lt;&gt;"",Schülerdaten!U951&lt;&gt;""),Schülerdaten!U951,"")</f>
        <v/>
      </c>
      <c r="X948" s="148" t="str">
        <f>IF(AND(A948&lt;&gt;"",Schülerdaten!V951&lt;&gt;""),Schülerdaten!V951,"")</f>
        <v/>
      </c>
      <c r="Y948" s="148" t="str">
        <f>IF(AND(A948&lt;&gt;"",Schülerdaten!W951&lt;&gt;""),Schülerdaten!W951,"")</f>
        <v/>
      </c>
      <c r="Z948" s="148" t="str">
        <f>IF(AND(A948&lt;&gt;"",Schülerdaten!X951&lt;&gt;""),Schülerdaten!X951,"")</f>
        <v/>
      </c>
    </row>
    <row r="949" spans="1:26" x14ac:dyDescent="0.2">
      <c r="A949" s="146" t="str">
        <f>IF(OR(Schülerdaten!$C952&lt;&gt;""),Schülerdaten!A952,"")</f>
        <v/>
      </c>
      <c r="B949" s="146" t="str">
        <f>IF(A949&lt;&gt;"",Schülerdaten!B952,"")</f>
        <v/>
      </c>
      <c r="C949" s="146" t="str">
        <f>IF(AND(A949&lt;&gt;"",Schülerdaten!F952&lt;&gt;""),IF(INDEX(codeclint,MATCH(Schülerdaten!F952,libclint,0))&lt;&gt;"",INDEX(codeclint,MATCH(Schülerdaten!F952,libclint,0)),""),"")</f>
        <v/>
      </c>
      <c r="D949" s="146" t="str">
        <f t="shared" si="42"/>
        <v/>
      </c>
      <c r="E949" s="146" t="str">
        <f>IF(A949&lt;&gt;"",IF(Schülerdaten!G952&lt;&gt;"",IF(Schülerdaten!AB952&lt;&gt;"",IF(Schülerdaten!G952="LOC.ID",CONCATENATE("LOC.",Schülerdaten!AU$5),Schülerdaten!G952),""),""),"")</f>
        <v/>
      </c>
      <c r="F949" s="146" t="str">
        <f>IF(A949&lt;&gt;"",IF(Schülerdaten!H952&lt;&gt;"",Schülerdaten!H952,""),"")</f>
        <v/>
      </c>
      <c r="G949" s="146" t="str">
        <f>IF(AND(A949&lt;&gt;"",Schülerdaten!AC952&lt;&gt;""),IF(Schülerdaten!AC952=TRUE,INDEX(codesex,MATCH(Schülerdaten!I952,libsex,0)),Schülerdaten!I952),"")</f>
        <v/>
      </c>
      <c r="H949" s="147" t="str">
        <f>IF(A949&lt;&gt;"",IF(Schülerdaten!J952&lt;&gt;"",Schülerdaten!J952,""),"")</f>
        <v/>
      </c>
      <c r="I949" s="148" t="str">
        <f>IF(AND(A949&lt;&gt;"",Schülerdaten!AE952&lt;&gt;""),IF(Schülerdaten!AE952=TRUE,INDEX(codenat,MATCH(Schülerdaten!K952,libnat,0)),Schülerdaten!K952),"")</f>
        <v/>
      </c>
      <c r="J949" s="148" t="str">
        <f>IF(AND(A949&lt;&gt;"",Schülerdaten!AF952&lt;&gt;""),IF(Schülerdaten!AF952=TRUE,INDEX(codelangue,MATCH(Schülerdaten!L952,liblangue,0)),Schülerdaten!L952),"")</f>
        <v/>
      </c>
      <c r="K949" s="148" t="str">
        <f>IF(AND(A949&lt;&gt;"",Schülerdaten!AH952&lt;&gt;""),IF(Schülerdaten!AH952=TRUE,IF(INDEX(codegem,MATCH(Schülerdaten!M952,libgem,0))&lt;8000,INDEX(codegem,MATCH(Schülerdaten!M952,libgem,0)),""),Schülerdaten!M952),"")</f>
        <v/>
      </c>
      <c r="L949" s="148" t="str">
        <f>IF(AND(A949&lt;&gt;"",Schülerdaten!AH952&lt;&gt;""),IF(Schülerdaten!AH952=TRUE,INDEX(codegemhist,MATCH(Schülerdaten!M952,libgem,0)),""),"")</f>
        <v/>
      </c>
      <c r="M949" s="148" t="str">
        <f>IF(AND(A949&lt;&gt;"",Schülerdaten!AH952&lt;&gt;""),IF(Schülerdaten!AH952=TRUE,IF(INDEX(codegem,MATCH(Schülerdaten!M952,libgem,0))&gt;=8000,INDEX(codegem,MATCH(Schülerdaten!M952,libgem,0)),""),Schülerdaten!M952),"")</f>
        <v/>
      </c>
      <c r="N949" s="148" t="str">
        <f>IF(AND(A949&lt;&gt;"",Schülerdaten!AI952&lt;&gt;""),IF(Schülerdaten!AI952=TRUE,INDEX(codeschart,MATCH(Schülerdaten!N952,libschart,0)),Schülerdaten!N952),"")</f>
        <v/>
      </c>
      <c r="O949" s="148" t="str">
        <f>IF(AND(A949&lt;&gt;"",Schülerdaten!O952&lt;&gt;""),Schülerdaten!O952,"")</f>
        <v/>
      </c>
      <c r="P949" s="148" t="str">
        <f>IF(AND(A949&lt;&gt;"",Schülerdaten!AK952&lt;&gt;""),IF(Schülerdaten!AK952=TRUE,INDEX(codeform,MATCH(Schülerdaten!P952,libform,0)),Schülerdaten!P952),"")</f>
        <v/>
      </c>
      <c r="Q949" s="148" t="str">
        <f>IF(AND(A949&lt;&gt;"",Schülerdaten!AL952&lt;&gt;""),IF(Schülerdaten!AL952=TRUE,INDEX(codespe,MATCH(Schülerdaten!Q952,libspe,0)),Schülerdaten!Q952),"")</f>
        <v/>
      </c>
      <c r="R949" s="148" t="str">
        <f>IF(AND(A949&lt;&gt;"",OR(Schülerdaten!AM952&lt;&gt;"",Schülerdaten!AT952=FALSE)),IF(Schülerdaten!AM952=TRUE,INDEX(codemp1,MATCH(Schülerdaten!R952,libmp1,0)),IF(Schülerdaten!AT952=FALSE,0,Schülerdaten!R952)),"")</f>
        <v/>
      </c>
      <c r="S949" s="148" t="str">
        <f t="shared" si="43"/>
        <v/>
      </c>
      <c r="T949" s="148" t="str">
        <f t="shared" si="44"/>
        <v/>
      </c>
      <c r="U949" s="148" t="str">
        <f>IF(AND(A949&lt;&gt;"",Schülerdaten!S952&lt;&gt;""),Schülerdaten!S952,"")</f>
        <v/>
      </c>
      <c r="V949" s="148" t="str">
        <f>IF(AND(A949&lt;&gt;"",Schülerdaten!T952&lt;&gt;""),Schülerdaten!T952,"")</f>
        <v/>
      </c>
      <c r="W949" s="148" t="str">
        <f>IF(AND(A949&lt;&gt;"",Schülerdaten!U952&lt;&gt;""),Schülerdaten!U952,"")</f>
        <v/>
      </c>
      <c r="X949" s="148" t="str">
        <f>IF(AND(A949&lt;&gt;"",Schülerdaten!V952&lt;&gt;""),Schülerdaten!V952,"")</f>
        <v/>
      </c>
      <c r="Y949" s="148" t="str">
        <f>IF(AND(A949&lt;&gt;"",Schülerdaten!W952&lt;&gt;""),Schülerdaten!W952,"")</f>
        <v/>
      </c>
      <c r="Z949" s="148" t="str">
        <f>IF(AND(A949&lt;&gt;"",Schülerdaten!X952&lt;&gt;""),Schülerdaten!X952,"")</f>
        <v/>
      </c>
    </row>
    <row r="950" spans="1:26" x14ac:dyDescent="0.2">
      <c r="A950" s="146" t="str">
        <f>IF(OR(Schülerdaten!$C953&lt;&gt;""),Schülerdaten!A953,"")</f>
        <v/>
      </c>
      <c r="B950" s="146" t="str">
        <f>IF(A950&lt;&gt;"",Schülerdaten!B953,"")</f>
        <v/>
      </c>
      <c r="C950" s="146" t="str">
        <f>IF(AND(A950&lt;&gt;"",Schülerdaten!F953&lt;&gt;""),IF(INDEX(codeclint,MATCH(Schülerdaten!F953,libclint,0))&lt;&gt;"",INDEX(codeclint,MATCH(Schülerdaten!F953,libclint,0)),""),"")</f>
        <v/>
      </c>
      <c r="D950" s="146" t="str">
        <f t="shared" si="42"/>
        <v/>
      </c>
      <c r="E950" s="146" t="str">
        <f>IF(A950&lt;&gt;"",IF(Schülerdaten!G953&lt;&gt;"",IF(Schülerdaten!AB953&lt;&gt;"",IF(Schülerdaten!G953="LOC.ID",CONCATENATE("LOC.",Schülerdaten!AU$5),Schülerdaten!G953),""),""),"")</f>
        <v/>
      </c>
      <c r="F950" s="146" t="str">
        <f>IF(A950&lt;&gt;"",IF(Schülerdaten!H953&lt;&gt;"",Schülerdaten!H953,""),"")</f>
        <v/>
      </c>
      <c r="G950" s="146" t="str">
        <f>IF(AND(A950&lt;&gt;"",Schülerdaten!AC953&lt;&gt;""),IF(Schülerdaten!AC953=TRUE,INDEX(codesex,MATCH(Schülerdaten!I953,libsex,0)),Schülerdaten!I953),"")</f>
        <v/>
      </c>
      <c r="H950" s="147" t="str">
        <f>IF(A950&lt;&gt;"",IF(Schülerdaten!J953&lt;&gt;"",Schülerdaten!J953,""),"")</f>
        <v/>
      </c>
      <c r="I950" s="148" t="str">
        <f>IF(AND(A950&lt;&gt;"",Schülerdaten!AE953&lt;&gt;""),IF(Schülerdaten!AE953=TRUE,INDEX(codenat,MATCH(Schülerdaten!K953,libnat,0)),Schülerdaten!K953),"")</f>
        <v/>
      </c>
      <c r="J950" s="148" t="str">
        <f>IF(AND(A950&lt;&gt;"",Schülerdaten!AF953&lt;&gt;""),IF(Schülerdaten!AF953=TRUE,INDEX(codelangue,MATCH(Schülerdaten!L953,liblangue,0)),Schülerdaten!L953),"")</f>
        <v/>
      </c>
      <c r="K950" s="148" t="str">
        <f>IF(AND(A950&lt;&gt;"",Schülerdaten!AH953&lt;&gt;""),IF(Schülerdaten!AH953=TRUE,IF(INDEX(codegem,MATCH(Schülerdaten!M953,libgem,0))&lt;8000,INDEX(codegem,MATCH(Schülerdaten!M953,libgem,0)),""),Schülerdaten!M953),"")</f>
        <v/>
      </c>
      <c r="L950" s="148" t="str">
        <f>IF(AND(A950&lt;&gt;"",Schülerdaten!AH953&lt;&gt;""),IF(Schülerdaten!AH953=TRUE,INDEX(codegemhist,MATCH(Schülerdaten!M953,libgem,0)),""),"")</f>
        <v/>
      </c>
      <c r="M950" s="148" t="str">
        <f>IF(AND(A950&lt;&gt;"",Schülerdaten!AH953&lt;&gt;""),IF(Schülerdaten!AH953=TRUE,IF(INDEX(codegem,MATCH(Schülerdaten!M953,libgem,0))&gt;=8000,INDEX(codegem,MATCH(Schülerdaten!M953,libgem,0)),""),Schülerdaten!M953),"")</f>
        <v/>
      </c>
      <c r="N950" s="148" t="str">
        <f>IF(AND(A950&lt;&gt;"",Schülerdaten!AI953&lt;&gt;""),IF(Schülerdaten!AI953=TRUE,INDEX(codeschart,MATCH(Schülerdaten!N953,libschart,0)),Schülerdaten!N953),"")</f>
        <v/>
      </c>
      <c r="O950" s="148" t="str">
        <f>IF(AND(A950&lt;&gt;"",Schülerdaten!O953&lt;&gt;""),Schülerdaten!O953,"")</f>
        <v/>
      </c>
      <c r="P950" s="148" t="str">
        <f>IF(AND(A950&lt;&gt;"",Schülerdaten!AK953&lt;&gt;""),IF(Schülerdaten!AK953=TRUE,INDEX(codeform,MATCH(Schülerdaten!P953,libform,0)),Schülerdaten!P953),"")</f>
        <v/>
      </c>
      <c r="Q950" s="148" t="str">
        <f>IF(AND(A950&lt;&gt;"",Schülerdaten!AL953&lt;&gt;""),IF(Schülerdaten!AL953=TRUE,INDEX(codespe,MATCH(Schülerdaten!Q953,libspe,0)),Schülerdaten!Q953),"")</f>
        <v/>
      </c>
      <c r="R950" s="148" t="str">
        <f>IF(AND(A950&lt;&gt;"",OR(Schülerdaten!AM953&lt;&gt;"",Schülerdaten!AT953=FALSE)),IF(Schülerdaten!AM953=TRUE,INDEX(codemp1,MATCH(Schülerdaten!R953,libmp1,0)),IF(Schülerdaten!AT953=FALSE,0,Schülerdaten!R953)),"")</f>
        <v/>
      </c>
      <c r="S950" s="148" t="str">
        <f t="shared" si="43"/>
        <v/>
      </c>
      <c r="T950" s="148" t="str">
        <f t="shared" si="44"/>
        <v/>
      </c>
      <c r="U950" s="148" t="str">
        <f>IF(AND(A950&lt;&gt;"",Schülerdaten!S953&lt;&gt;""),Schülerdaten!S953,"")</f>
        <v/>
      </c>
      <c r="V950" s="148" t="str">
        <f>IF(AND(A950&lt;&gt;"",Schülerdaten!T953&lt;&gt;""),Schülerdaten!T953,"")</f>
        <v/>
      </c>
      <c r="W950" s="148" t="str">
        <f>IF(AND(A950&lt;&gt;"",Schülerdaten!U953&lt;&gt;""),Schülerdaten!U953,"")</f>
        <v/>
      </c>
      <c r="X950" s="148" t="str">
        <f>IF(AND(A950&lt;&gt;"",Schülerdaten!V953&lt;&gt;""),Schülerdaten!V953,"")</f>
        <v/>
      </c>
      <c r="Y950" s="148" t="str">
        <f>IF(AND(A950&lt;&gt;"",Schülerdaten!W953&lt;&gt;""),Schülerdaten!W953,"")</f>
        <v/>
      </c>
      <c r="Z950" s="148" t="str">
        <f>IF(AND(A950&lt;&gt;"",Schülerdaten!X953&lt;&gt;""),Schülerdaten!X953,"")</f>
        <v/>
      </c>
    </row>
    <row r="951" spans="1:26" x14ac:dyDescent="0.2">
      <c r="A951" s="146" t="str">
        <f>IF(OR(Schülerdaten!$C954&lt;&gt;""),Schülerdaten!A954,"")</f>
        <v/>
      </c>
      <c r="B951" s="146" t="str">
        <f>IF(A951&lt;&gt;"",Schülerdaten!B954,"")</f>
        <v/>
      </c>
      <c r="C951" s="146" t="str">
        <f>IF(AND(A951&lt;&gt;"",Schülerdaten!F954&lt;&gt;""),IF(INDEX(codeclint,MATCH(Schülerdaten!F954,libclint,0))&lt;&gt;"",INDEX(codeclint,MATCH(Schülerdaten!F954,libclint,0)),""),"")</f>
        <v/>
      </c>
      <c r="D951" s="146" t="str">
        <f t="shared" si="42"/>
        <v/>
      </c>
      <c r="E951" s="146" t="str">
        <f>IF(A951&lt;&gt;"",IF(Schülerdaten!G954&lt;&gt;"",IF(Schülerdaten!AB954&lt;&gt;"",IF(Schülerdaten!G954="LOC.ID",CONCATENATE("LOC.",Schülerdaten!AU$5),Schülerdaten!G954),""),""),"")</f>
        <v/>
      </c>
      <c r="F951" s="146" t="str">
        <f>IF(A951&lt;&gt;"",IF(Schülerdaten!H954&lt;&gt;"",Schülerdaten!H954,""),"")</f>
        <v/>
      </c>
      <c r="G951" s="146" t="str">
        <f>IF(AND(A951&lt;&gt;"",Schülerdaten!AC954&lt;&gt;""),IF(Schülerdaten!AC954=TRUE,INDEX(codesex,MATCH(Schülerdaten!I954,libsex,0)),Schülerdaten!I954),"")</f>
        <v/>
      </c>
      <c r="H951" s="147" t="str">
        <f>IF(A951&lt;&gt;"",IF(Schülerdaten!J954&lt;&gt;"",Schülerdaten!J954,""),"")</f>
        <v/>
      </c>
      <c r="I951" s="148" t="str">
        <f>IF(AND(A951&lt;&gt;"",Schülerdaten!AE954&lt;&gt;""),IF(Schülerdaten!AE954=TRUE,INDEX(codenat,MATCH(Schülerdaten!K954,libnat,0)),Schülerdaten!K954),"")</f>
        <v/>
      </c>
      <c r="J951" s="148" t="str">
        <f>IF(AND(A951&lt;&gt;"",Schülerdaten!AF954&lt;&gt;""),IF(Schülerdaten!AF954=TRUE,INDEX(codelangue,MATCH(Schülerdaten!L954,liblangue,0)),Schülerdaten!L954),"")</f>
        <v/>
      </c>
      <c r="K951" s="148" t="str">
        <f>IF(AND(A951&lt;&gt;"",Schülerdaten!AH954&lt;&gt;""),IF(Schülerdaten!AH954=TRUE,IF(INDEX(codegem,MATCH(Schülerdaten!M954,libgem,0))&lt;8000,INDEX(codegem,MATCH(Schülerdaten!M954,libgem,0)),""),Schülerdaten!M954),"")</f>
        <v/>
      </c>
      <c r="L951" s="148" t="str">
        <f>IF(AND(A951&lt;&gt;"",Schülerdaten!AH954&lt;&gt;""),IF(Schülerdaten!AH954=TRUE,INDEX(codegemhist,MATCH(Schülerdaten!M954,libgem,0)),""),"")</f>
        <v/>
      </c>
      <c r="M951" s="148" t="str">
        <f>IF(AND(A951&lt;&gt;"",Schülerdaten!AH954&lt;&gt;""),IF(Schülerdaten!AH954=TRUE,IF(INDEX(codegem,MATCH(Schülerdaten!M954,libgem,0))&gt;=8000,INDEX(codegem,MATCH(Schülerdaten!M954,libgem,0)),""),Schülerdaten!M954),"")</f>
        <v/>
      </c>
      <c r="N951" s="148" t="str">
        <f>IF(AND(A951&lt;&gt;"",Schülerdaten!AI954&lt;&gt;""),IF(Schülerdaten!AI954=TRUE,INDEX(codeschart,MATCH(Schülerdaten!N954,libschart,0)),Schülerdaten!N954),"")</f>
        <v/>
      </c>
      <c r="O951" s="148" t="str">
        <f>IF(AND(A951&lt;&gt;"",Schülerdaten!O954&lt;&gt;""),Schülerdaten!O954,"")</f>
        <v/>
      </c>
      <c r="P951" s="148" t="str">
        <f>IF(AND(A951&lt;&gt;"",Schülerdaten!AK954&lt;&gt;""),IF(Schülerdaten!AK954=TRUE,INDEX(codeform,MATCH(Schülerdaten!P954,libform,0)),Schülerdaten!P954),"")</f>
        <v/>
      </c>
      <c r="Q951" s="148" t="str">
        <f>IF(AND(A951&lt;&gt;"",Schülerdaten!AL954&lt;&gt;""),IF(Schülerdaten!AL954=TRUE,INDEX(codespe,MATCH(Schülerdaten!Q954,libspe,0)),Schülerdaten!Q954),"")</f>
        <v/>
      </c>
      <c r="R951" s="148" t="str">
        <f>IF(AND(A951&lt;&gt;"",OR(Schülerdaten!AM954&lt;&gt;"",Schülerdaten!AT954=FALSE)),IF(Schülerdaten!AM954=TRUE,INDEX(codemp1,MATCH(Schülerdaten!R954,libmp1,0)),IF(Schülerdaten!AT954=FALSE,0,Schülerdaten!R954)),"")</f>
        <v/>
      </c>
      <c r="S951" s="148" t="str">
        <f t="shared" si="43"/>
        <v/>
      </c>
      <c r="T951" s="148" t="str">
        <f t="shared" si="44"/>
        <v/>
      </c>
      <c r="U951" s="148" t="str">
        <f>IF(AND(A951&lt;&gt;"",Schülerdaten!S954&lt;&gt;""),Schülerdaten!S954,"")</f>
        <v/>
      </c>
      <c r="V951" s="148" t="str">
        <f>IF(AND(A951&lt;&gt;"",Schülerdaten!T954&lt;&gt;""),Schülerdaten!T954,"")</f>
        <v/>
      </c>
      <c r="W951" s="148" t="str">
        <f>IF(AND(A951&lt;&gt;"",Schülerdaten!U954&lt;&gt;""),Schülerdaten!U954,"")</f>
        <v/>
      </c>
      <c r="X951" s="148" t="str">
        <f>IF(AND(A951&lt;&gt;"",Schülerdaten!V954&lt;&gt;""),Schülerdaten!V954,"")</f>
        <v/>
      </c>
      <c r="Y951" s="148" t="str">
        <f>IF(AND(A951&lt;&gt;"",Schülerdaten!W954&lt;&gt;""),Schülerdaten!W954,"")</f>
        <v/>
      </c>
      <c r="Z951" s="148" t="str">
        <f>IF(AND(A951&lt;&gt;"",Schülerdaten!X954&lt;&gt;""),Schülerdaten!X954,"")</f>
        <v/>
      </c>
    </row>
    <row r="952" spans="1:26" x14ac:dyDescent="0.2">
      <c r="A952" s="146" t="str">
        <f>IF(OR(Schülerdaten!$C955&lt;&gt;""),Schülerdaten!A955,"")</f>
        <v/>
      </c>
      <c r="B952" s="146" t="str">
        <f>IF(A952&lt;&gt;"",Schülerdaten!B955,"")</f>
        <v/>
      </c>
      <c r="C952" s="146" t="str">
        <f>IF(AND(A952&lt;&gt;"",Schülerdaten!F955&lt;&gt;""),IF(INDEX(codeclint,MATCH(Schülerdaten!F955,libclint,0))&lt;&gt;"",INDEX(codeclint,MATCH(Schülerdaten!F955,libclint,0)),""),"")</f>
        <v/>
      </c>
      <c r="D952" s="146" t="str">
        <f t="shared" si="42"/>
        <v/>
      </c>
      <c r="E952" s="146" t="str">
        <f>IF(A952&lt;&gt;"",IF(Schülerdaten!G955&lt;&gt;"",IF(Schülerdaten!AB955&lt;&gt;"",IF(Schülerdaten!G955="LOC.ID",CONCATENATE("LOC.",Schülerdaten!AU$5),Schülerdaten!G955),""),""),"")</f>
        <v/>
      </c>
      <c r="F952" s="146" t="str">
        <f>IF(A952&lt;&gt;"",IF(Schülerdaten!H955&lt;&gt;"",Schülerdaten!H955,""),"")</f>
        <v/>
      </c>
      <c r="G952" s="146" t="str">
        <f>IF(AND(A952&lt;&gt;"",Schülerdaten!AC955&lt;&gt;""),IF(Schülerdaten!AC955=TRUE,INDEX(codesex,MATCH(Schülerdaten!I955,libsex,0)),Schülerdaten!I955),"")</f>
        <v/>
      </c>
      <c r="H952" s="147" t="str">
        <f>IF(A952&lt;&gt;"",IF(Schülerdaten!J955&lt;&gt;"",Schülerdaten!J955,""),"")</f>
        <v/>
      </c>
      <c r="I952" s="148" t="str">
        <f>IF(AND(A952&lt;&gt;"",Schülerdaten!AE955&lt;&gt;""),IF(Schülerdaten!AE955=TRUE,INDEX(codenat,MATCH(Schülerdaten!K955,libnat,0)),Schülerdaten!K955),"")</f>
        <v/>
      </c>
      <c r="J952" s="148" t="str">
        <f>IF(AND(A952&lt;&gt;"",Schülerdaten!AF955&lt;&gt;""),IF(Schülerdaten!AF955=TRUE,INDEX(codelangue,MATCH(Schülerdaten!L955,liblangue,0)),Schülerdaten!L955),"")</f>
        <v/>
      </c>
      <c r="K952" s="148" t="str">
        <f>IF(AND(A952&lt;&gt;"",Schülerdaten!AH955&lt;&gt;""),IF(Schülerdaten!AH955=TRUE,IF(INDEX(codegem,MATCH(Schülerdaten!M955,libgem,0))&lt;8000,INDEX(codegem,MATCH(Schülerdaten!M955,libgem,0)),""),Schülerdaten!M955),"")</f>
        <v/>
      </c>
      <c r="L952" s="148" t="str">
        <f>IF(AND(A952&lt;&gt;"",Schülerdaten!AH955&lt;&gt;""),IF(Schülerdaten!AH955=TRUE,INDEX(codegemhist,MATCH(Schülerdaten!M955,libgem,0)),""),"")</f>
        <v/>
      </c>
      <c r="M952" s="148" t="str">
        <f>IF(AND(A952&lt;&gt;"",Schülerdaten!AH955&lt;&gt;""),IF(Schülerdaten!AH955=TRUE,IF(INDEX(codegem,MATCH(Schülerdaten!M955,libgem,0))&gt;=8000,INDEX(codegem,MATCH(Schülerdaten!M955,libgem,0)),""),Schülerdaten!M955),"")</f>
        <v/>
      </c>
      <c r="N952" s="148" t="str">
        <f>IF(AND(A952&lt;&gt;"",Schülerdaten!AI955&lt;&gt;""),IF(Schülerdaten!AI955=TRUE,INDEX(codeschart,MATCH(Schülerdaten!N955,libschart,0)),Schülerdaten!N955),"")</f>
        <v/>
      </c>
      <c r="O952" s="148" t="str">
        <f>IF(AND(A952&lt;&gt;"",Schülerdaten!O955&lt;&gt;""),Schülerdaten!O955,"")</f>
        <v/>
      </c>
      <c r="P952" s="148" t="str">
        <f>IF(AND(A952&lt;&gt;"",Schülerdaten!AK955&lt;&gt;""),IF(Schülerdaten!AK955=TRUE,INDEX(codeform,MATCH(Schülerdaten!P955,libform,0)),Schülerdaten!P955),"")</f>
        <v/>
      </c>
      <c r="Q952" s="148" t="str">
        <f>IF(AND(A952&lt;&gt;"",Schülerdaten!AL955&lt;&gt;""),IF(Schülerdaten!AL955=TRUE,INDEX(codespe,MATCH(Schülerdaten!Q955,libspe,0)),Schülerdaten!Q955),"")</f>
        <v/>
      </c>
      <c r="R952" s="148" t="str">
        <f>IF(AND(A952&lt;&gt;"",OR(Schülerdaten!AM955&lt;&gt;"",Schülerdaten!AT955=FALSE)),IF(Schülerdaten!AM955=TRUE,INDEX(codemp1,MATCH(Schülerdaten!R955,libmp1,0)),IF(Schülerdaten!AT955=FALSE,0,Schülerdaten!R955)),"")</f>
        <v/>
      </c>
      <c r="S952" s="148" t="str">
        <f t="shared" si="43"/>
        <v/>
      </c>
      <c r="T952" s="148" t="str">
        <f t="shared" si="44"/>
        <v/>
      </c>
      <c r="U952" s="148" t="str">
        <f>IF(AND(A952&lt;&gt;"",Schülerdaten!S955&lt;&gt;""),Schülerdaten!S955,"")</f>
        <v/>
      </c>
      <c r="V952" s="148" t="str">
        <f>IF(AND(A952&lt;&gt;"",Schülerdaten!T955&lt;&gt;""),Schülerdaten!T955,"")</f>
        <v/>
      </c>
      <c r="W952" s="148" t="str">
        <f>IF(AND(A952&lt;&gt;"",Schülerdaten!U955&lt;&gt;""),Schülerdaten!U955,"")</f>
        <v/>
      </c>
      <c r="X952" s="148" t="str">
        <f>IF(AND(A952&lt;&gt;"",Schülerdaten!V955&lt;&gt;""),Schülerdaten!V955,"")</f>
        <v/>
      </c>
      <c r="Y952" s="148" t="str">
        <f>IF(AND(A952&lt;&gt;"",Schülerdaten!W955&lt;&gt;""),Schülerdaten!W955,"")</f>
        <v/>
      </c>
      <c r="Z952" s="148" t="str">
        <f>IF(AND(A952&lt;&gt;"",Schülerdaten!X955&lt;&gt;""),Schülerdaten!X955,"")</f>
        <v/>
      </c>
    </row>
    <row r="953" spans="1:26" x14ac:dyDescent="0.2">
      <c r="A953" s="146" t="str">
        <f>IF(OR(Schülerdaten!$C956&lt;&gt;""),Schülerdaten!A956,"")</f>
        <v/>
      </c>
      <c r="B953" s="146" t="str">
        <f>IF(A953&lt;&gt;"",Schülerdaten!B956,"")</f>
        <v/>
      </c>
      <c r="C953" s="146" t="str">
        <f>IF(AND(A953&lt;&gt;"",Schülerdaten!F956&lt;&gt;""),IF(INDEX(codeclint,MATCH(Schülerdaten!F956,libclint,0))&lt;&gt;"",INDEX(codeclint,MATCH(Schülerdaten!F956,libclint,0)),""),"")</f>
        <v/>
      </c>
      <c r="D953" s="146" t="str">
        <f t="shared" si="42"/>
        <v/>
      </c>
      <c r="E953" s="146" t="str">
        <f>IF(A953&lt;&gt;"",IF(Schülerdaten!G956&lt;&gt;"",IF(Schülerdaten!AB956&lt;&gt;"",IF(Schülerdaten!G956="LOC.ID",CONCATENATE("LOC.",Schülerdaten!AU$5),Schülerdaten!G956),""),""),"")</f>
        <v/>
      </c>
      <c r="F953" s="146" t="str">
        <f>IF(A953&lt;&gt;"",IF(Schülerdaten!H956&lt;&gt;"",Schülerdaten!H956,""),"")</f>
        <v/>
      </c>
      <c r="G953" s="146" t="str">
        <f>IF(AND(A953&lt;&gt;"",Schülerdaten!AC956&lt;&gt;""),IF(Schülerdaten!AC956=TRUE,INDEX(codesex,MATCH(Schülerdaten!I956,libsex,0)),Schülerdaten!I956),"")</f>
        <v/>
      </c>
      <c r="H953" s="147" t="str">
        <f>IF(A953&lt;&gt;"",IF(Schülerdaten!J956&lt;&gt;"",Schülerdaten!J956,""),"")</f>
        <v/>
      </c>
      <c r="I953" s="148" t="str">
        <f>IF(AND(A953&lt;&gt;"",Schülerdaten!AE956&lt;&gt;""),IF(Schülerdaten!AE956=TRUE,INDEX(codenat,MATCH(Schülerdaten!K956,libnat,0)),Schülerdaten!K956),"")</f>
        <v/>
      </c>
      <c r="J953" s="148" t="str">
        <f>IF(AND(A953&lt;&gt;"",Schülerdaten!AF956&lt;&gt;""),IF(Schülerdaten!AF956=TRUE,INDEX(codelangue,MATCH(Schülerdaten!L956,liblangue,0)),Schülerdaten!L956),"")</f>
        <v/>
      </c>
      <c r="K953" s="148" t="str">
        <f>IF(AND(A953&lt;&gt;"",Schülerdaten!AH956&lt;&gt;""),IF(Schülerdaten!AH956=TRUE,IF(INDEX(codegem,MATCH(Schülerdaten!M956,libgem,0))&lt;8000,INDEX(codegem,MATCH(Schülerdaten!M956,libgem,0)),""),Schülerdaten!M956),"")</f>
        <v/>
      </c>
      <c r="L953" s="148" t="str">
        <f>IF(AND(A953&lt;&gt;"",Schülerdaten!AH956&lt;&gt;""),IF(Schülerdaten!AH956=TRUE,INDEX(codegemhist,MATCH(Schülerdaten!M956,libgem,0)),""),"")</f>
        <v/>
      </c>
      <c r="M953" s="148" t="str">
        <f>IF(AND(A953&lt;&gt;"",Schülerdaten!AH956&lt;&gt;""),IF(Schülerdaten!AH956=TRUE,IF(INDEX(codegem,MATCH(Schülerdaten!M956,libgem,0))&gt;=8000,INDEX(codegem,MATCH(Schülerdaten!M956,libgem,0)),""),Schülerdaten!M956),"")</f>
        <v/>
      </c>
      <c r="N953" s="148" t="str">
        <f>IF(AND(A953&lt;&gt;"",Schülerdaten!AI956&lt;&gt;""),IF(Schülerdaten!AI956=TRUE,INDEX(codeschart,MATCH(Schülerdaten!N956,libschart,0)),Schülerdaten!N956),"")</f>
        <v/>
      </c>
      <c r="O953" s="148" t="str">
        <f>IF(AND(A953&lt;&gt;"",Schülerdaten!O956&lt;&gt;""),Schülerdaten!O956,"")</f>
        <v/>
      </c>
      <c r="P953" s="148" t="str">
        <f>IF(AND(A953&lt;&gt;"",Schülerdaten!AK956&lt;&gt;""),IF(Schülerdaten!AK956=TRUE,INDEX(codeform,MATCH(Schülerdaten!P956,libform,0)),Schülerdaten!P956),"")</f>
        <v/>
      </c>
      <c r="Q953" s="148" t="str">
        <f>IF(AND(A953&lt;&gt;"",Schülerdaten!AL956&lt;&gt;""),IF(Schülerdaten!AL956=TRUE,INDEX(codespe,MATCH(Schülerdaten!Q956,libspe,0)),Schülerdaten!Q956),"")</f>
        <v/>
      </c>
      <c r="R953" s="148" t="str">
        <f>IF(AND(A953&lt;&gt;"",OR(Schülerdaten!AM956&lt;&gt;"",Schülerdaten!AT956=FALSE)),IF(Schülerdaten!AM956=TRUE,INDEX(codemp1,MATCH(Schülerdaten!R956,libmp1,0)),IF(Schülerdaten!AT956=FALSE,0,Schülerdaten!R956)),"")</f>
        <v/>
      </c>
      <c r="S953" s="148" t="str">
        <f t="shared" si="43"/>
        <v/>
      </c>
      <c r="T953" s="148" t="str">
        <f t="shared" si="44"/>
        <v/>
      </c>
      <c r="U953" s="148" t="str">
        <f>IF(AND(A953&lt;&gt;"",Schülerdaten!S956&lt;&gt;""),Schülerdaten!S956,"")</f>
        <v/>
      </c>
      <c r="V953" s="148" t="str">
        <f>IF(AND(A953&lt;&gt;"",Schülerdaten!T956&lt;&gt;""),Schülerdaten!T956,"")</f>
        <v/>
      </c>
      <c r="W953" s="148" t="str">
        <f>IF(AND(A953&lt;&gt;"",Schülerdaten!U956&lt;&gt;""),Schülerdaten!U956,"")</f>
        <v/>
      </c>
      <c r="X953" s="148" t="str">
        <f>IF(AND(A953&lt;&gt;"",Schülerdaten!V956&lt;&gt;""),Schülerdaten!V956,"")</f>
        <v/>
      </c>
      <c r="Y953" s="148" t="str">
        <f>IF(AND(A953&lt;&gt;"",Schülerdaten!W956&lt;&gt;""),Schülerdaten!W956,"")</f>
        <v/>
      </c>
      <c r="Z953" s="148" t="str">
        <f>IF(AND(A953&lt;&gt;"",Schülerdaten!X956&lt;&gt;""),Schülerdaten!X956,"")</f>
        <v/>
      </c>
    </row>
    <row r="954" spans="1:26" x14ac:dyDescent="0.2">
      <c r="A954" s="146" t="str">
        <f>IF(OR(Schülerdaten!$C957&lt;&gt;""),Schülerdaten!A957,"")</f>
        <v/>
      </c>
      <c r="B954" s="146" t="str">
        <f>IF(A954&lt;&gt;"",Schülerdaten!B957,"")</f>
        <v/>
      </c>
      <c r="C954" s="146" t="str">
        <f>IF(AND(A954&lt;&gt;"",Schülerdaten!F957&lt;&gt;""),IF(INDEX(codeclint,MATCH(Schülerdaten!F957,libclint,0))&lt;&gt;"",INDEX(codeclint,MATCH(Schülerdaten!F957,libclint,0)),""),"")</f>
        <v/>
      </c>
      <c r="D954" s="146" t="str">
        <f t="shared" si="42"/>
        <v/>
      </c>
      <c r="E954" s="146" t="str">
        <f>IF(A954&lt;&gt;"",IF(Schülerdaten!G957&lt;&gt;"",IF(Schülerdaten!AB957&lt;&gt;"",IF(Schülerdaten!G957="LOC.ID",CONCATENATE("LOC.",Schülerdaten!AU$5),Schülerdaten!G957),""),""),"")</f>
        <v/>
      </c>
      <c r="F954" s="146" t="str">
        <f>IF(A954&lt;&gt;"",IF(Schülerdaten!H957&lt;&gt;"",Schülerdaten!H957,""),"")</f>
        <v/>
      </c>
      <c r="G954" s="146" t="str">
        <f>IF(AND(A954&lt;&gt;"",Schülerdaten!AC957&lt;&gt;""),IF(Schülerdaten!AC957=TRUE,INDEX(codesex,MATCH(Schülerdaten!I957,libsex,0)),Schülerdaten!I957),"")</f>
        <v/>
      </c>
      <c r="H954" s="147" t="str">
        <f>IF(A954&lt;&gt;"",IF(Schülerdaten!J957&lt;&gt;"",Schülerdaten!J957,""),"")</f>
        <v/>
      </c>
      <c r="I954" s="148" t="str">
        <f>IF(AND(A954&lt;&gt;"",Schülerdaten!AE957&lt;&gt;""),IF(Schülerdaten!AE957=TRUE,INDEX(codenat,MATCH(Schülerdaten!K957,libnat,0)),Schülerdaten!K957),"")</f>
        <v/>
      </c>
      <c r="J954" s="148" t="str">
        <f>IF(AND(A954&lt;&gt;"",Schülerdaten!AF957&lt;&gt;""),IF(Schülerdaten!AF957=TRUE,INDEX(codelangue,MATCH(Schülerdaten!L957,liblangue,0)),Schülerdaten!L957),"")</f>
        <v/>
      </c>
      <c r="K954" s="148" t="str">
        <f>IF(AND(A954&lt;&gt;"",Schülerdaten!AH957&lt;&gt;""),IF(Schülerdaten!AH957=TRUE,IF(INDEX(codegem,MATCH(Schülerdaten!M957,libgem,0))&lt;8000,INDEX(codegem,MATCH(Schülerdaten!M957,libgem,0)),""),Schülerdaten!M957),"")</f>
        <v/>
      </c>
      <c r="L954" s="148" t="str">
        <f>IF(AND(A954&lt;&gt;"",Schülerdaten!AH957&lt;&gt;""),IF(Schülerdaten!AH957=TRUE,INDEX(codegemhist,MATCH(Schülerdaten!M957,libgem,0)),""),"")</f>
        <v/>
      </c>
      <c r="M954" s="148" t="str">
        <f>IF(AND(A954&lt;&gt;"",Schülerdaten!AH957&lt;&gt;""),IF(Schülerdaten!AH957=TRUE,IF(INDEX(codegem,MATCH(Schülerdaten!M957,libgem,0))&gt;=8000,INDEX(codegem,MATCH(Schülerdaten!M957,libgem,0)),""),Schülerdaten!M957),"")</f>
        <v/>
      </c>
      <c r="N954" s="148" t="str">
        <f>IF(AND(A954&lt;&gt;"",Schülerdaten!AI957&lt;&gt;""),IF(Schülerdaten!AI957=TRUE,INDEX(codeschart,MATCH(Schülerdaten!N957,libschart,0)),Schülerdaten!N957),"")</f>
        <v/>
      </c>
      <c r="O954" s="148" t="str">
        <f>IF(AND(A954&lt;&gt;"",Schülerdaten!O957&lt;&gt;""),Schülerdaten!O957,"")</f>
        <v/>
      </c>
      <c r="P954" s="148" t="str">
        <f>IF(AND(A954&lt;&gt;"",Schülerdaten!AK957&lt;&gt;""),IF(Schülerdaten!AK957=TRUE,INDEX(codeform,MATCH(Schülerdaten!P957,libform,0)),Schülerdaten!P957),"")</f>
        <v/>
      </c>
      <c r="Q954" s="148" t="str">
        <f>IF(AND(A954&lt;&gt;"",Schülerdaten!AL957&lt;&gt;""),IF(Schülerdaten!AL957=TRUE,INDEX(codespe,MATCH(Schülerdaten!Q957,libspe,0)),Schülerdaten!Q957),"")</f>
        <v/>
      </c>
      <c r="R954" s="148" t="str">
        <f>IF(AND(A954&lt;&gt;"",OR(Schülerdaten!AM957&lt;&gt;"",Schülerdaten!AT957=FALSE)),IF(Schülerdaten!AM957=TRUE,INDEX(codemp1,MATCH(Schülerdaten!R957,libmp1,0)),IF(Schülerdaten!AT957=FALSE,0,Schülerdaten!R957)),"")</f>
        <v/>
      </c>
      <c r="S954" s="148" t="str">
        <f t="shared" si="43"/>
        <v/>
      </c>
      <c r="T954" s="148" t="str">
        <f t="shared" si="44"/>
        <v/>
      </c>
      <c r="U954" s="148" t="str">
        <f>IF(AND(A954&lt;&gt;"",Schülerdaten!S957&lt;&gt;""),Schülerdaten!S957,"")</f>
        <v/>
      </c>
      <c r="V954" s="148" t="str">
        <f>IF(AND(A954&lt;&gt;"",Schülerdaten!T957&lt;&gt;""),Schülerdaten!T957,"")</f>
        <v/>
      </c>
      <c r="W954" s="148" t="str">
        <f>IF(AND(A954&lt;&gt;"",Schülerdaten!U957&lt;&gt;""),Schülerdaten!U957,"")</f>
        <v/>
      </c>
      <c r="X954" s="148" t="str">
        <f>IF(AND(A954&lt;&gt;"",Schülerdaten!V957&lt;&gt;""),Schülerdaten!V957,"")</f>
        <v/>
      </c>
      <c r="Y954" s="148" t="str">
        <f>IF(AND(A954&lt;&gt;"",Schülerdaten!W957&lt;&gt;""),Schülerdaten!W957,"")</f>
        <v/>
      </c>
      <c r="Z954" s="148" t="str">
        <f>IF(AND(A954&lt;&gt;"",Schülerdaten!X957&lt;&gt;""),Schülerdaten!X957,"")</f>
        <v/>
      </c>
    </row>
    <row r="955" spans="1:26" x14ac:dyDescent="0.2">
      <c r="A955" s="146" t="str">
        <f>IF(OR(Schülerdaten!$C958&lt;&gt;""),Schülerdaten!A958,"")</f>
        <v/>
      </c>
      <c r="B955" s="146" t="str">
        <f>IF(A955&lt;&gt;"",Schülerdaten!B958,"")</f>
        <v/>
      </c>
      <c r="C955" s="146" t="str">
        <f>IF(AND(A955&lt;&gt;"",Schülerdaten!F958&lt;&gt;""),IF(INDEX(codeclint,MATCH(Schülerdaten!F958,libclint,0))&lt;&gt;"",INDEX(codeclint,MATCH(Schülerdaten!F958,libclint,0)),""),"")</f>
        <v/>
      </c>
      <c r="D955" s="146" t="str">
        <f t="shared" si="42"/>
        <v/>
      </c>
      <c r="E955" s="146" t="str">
        <f>IF(A955&lt;&gt;"",IF(Schülerdaten!G958&lt;&gt;"",IF(Schülerdaten!AB958&lt;&gt;"",IF(Schülerdaten!G958="LOC.ID",CONCATENATE("LOC.",Schülerdaten!AU$5),Schülerdaten!G958),""),""),"")</f>
        <v/>
      </c>
      <c r="F955" s="146" t="str">
        <f>IF(A955&lt;&gt;"",IF(Schülerdaten!H958&lt;&gt;"",Schülerdaten!H958,""),"")</f>
        <v/>
      </c>
      <c r="G955" s="146" t="str">
        <f>IF(AND(A955&lt;&gt;"",Schülerdaten!AC958&lt;&gt;""),IF(Schülerdaten!AC958=TRUE,INDEX(codesex,MATCH(Schülerdaten!I958,libsex,0)),Schülerdaten!I958),"")</f>
        <v/>
      </c>
      <c r="H955" s="147" t="str">
        <f>IF(A955&lt;&gt;"",IF(Schülerdaten!J958&lt;&gt;"",Schülerdaten!J958,""),"")</f>
        <v/>
      </c>
      <c r="I955" s="148" t="str">
        <f>IF(AND(A955&lt;&gt;"",Schülerdaten!AE958&lt;&gt;""),IF(Schülerdaten!AE958=TRUE,INDEX(codenat,MATCH(Schülerdaten!K958,libnat,0)),Schülerdaten!K958),"")</f>
        <v/>
      </c>
      <c r="J955" s="148" t="str">
        <f>IF(AND(A955&lt;&gt;"",Schülerdaten!AF958&lt;&gt;""),IF(Schülerdaten!AF958=TRUE,INDEX(codelangue,MATCH(Schülerdaten!L958,liblangue,0)),Schülerdaten!L958),"")</f>
        <v/>
      </c>
      <c r="K955" s="148" t="str">
        <f>IF(AND(A955&lt;&gt;"",Schülerdaten!AH958&lt;&gt;""),IF(Schülerdaten!AH958=TRUE,IF(INDEX(codegem,MATCH(Schülerdaten!M958,libgem,0))&lt;8000,INDEX(codegem,MATCH(Schülerdaten!M958,libgem,0)),""),Schülerdaten!M958),"")</f>
        <v/>
      </c>
      <c r="L955" s="148" t="str">
        <f>IF(AND(A955&lt;&gt;"",Schülerdaten!AH958&lt;&gt;""),IF(Schülerdaten!AH958=TRUE,INDEX(codegemhist,MATCH(Schülerdaten!M958,libgem,0)),""),"")</f>
        <v/>
      </c>
      <c r="M955" s="148" t="str">
        <f>IF(AND(A955&lt;&gt;"",Schülerdaten!AH958&lt;&gt;""),IF(Schülerdaten!AH958=TRUE,IF(INDEX(codegem,MATCH(Schülerdaten!M958,libgem,0))&gt;=8000,INDEX(codegem,MATCH(Schülerdaten!M958,libgem,0)),""),Schülerdaten!M958),"")</f>
        <v/>
      </c>
      <c r="N955" s="148" t="str">
        <f>IF(AND(A955&lt;&gt;"",Schülerdaten!AI958&lt;&gt;""),IF(Schülerdaten!AI958=TRUE,INDEX(codeschart,MATCH(Schülerdaten!N958,libschart,0)),Schülerdaten!N958),"")</f>
        <v/>
      </c>
      <c r="O955" s="148" t="str">
        <f>IF(AND(A955&lt;&gt;"",Schülerdaten!O958&lt;&gt;""),Schülerdaten!O958,"")</f>
        <v/>
      </c>
      <c r="P955" s="148" t="str">
        <f>IF(AND(A955&lt;&gt;"",Schülerdaten!AK958&lt;&gt;""),IF(Schülerdaten!AK958=TRUE,INDEX(codeform,MATCH(Schülerdaten!P958,libform,0)),Schülerdaten!P958),"")</f>
        <v/>
      </c>
      <c r="Q955" s="148" t="str">
        <f>IF(AND(A955&lt;&gt;"",Schülerdaten!AL958&lt;&gt;""),IF(Schülerdaten!AL958=TRUE,INDEX(codespe,MATCH(Schülerdaten!Q958,libspe,0)),Schülerdaten!Q958),"")</f>
        <v/>
      </c>
      <c r="R955" s="148" t="str">
        <f>IF(AND(A955&lt;&gt;"",OR(Schülerdaten!AM958&lt;&gt;"",Schülerdaten!AT958=FALSE)),IF(Schülerdaten!AM958=TRUE,INDEX(codemp1,MATCH(Schülerdaten!R958,libmp1,0)),IF(Schülerdaten!AT958=FALSE,0,Schülerdaten!R958)),"")</f>
        <v/>
      </c>
      <c r="S955" s="148" t="str">
        <f t="shared" si="43"/>
        <v/>
      </c>
      <c r="T955" s="148" t="str">
        <f t="shared" si="44"/>
        <v/>
      </c>
      <c r="U955" s="148" t="str">
        <f>IF(AND(A955&lt;&gt;"",Schülerdaten!S958&lt;&gt;""),Schülerdaten!S958,"")</f>
        <v/>
      </c>
      <c r="V955" s="148" t="str">
        <f>IF(AND(A955&lt;&gt;"",Schülerdaten!T958&lt;&gt;""),Schülerdaten!T958,"")</f>
        <v/>
      </c>
      <c r="W955" s="148" t="str">
        <f>IF(AND(A955&lt;&gt;"",Schülerdaten!U958&lt;&gt;""),Schülerdaten!U958,"")</f>
        <v/>
      </c>
      <c r="X955" s="148" t="str">
        <f>IF(AND(A955&lt;&gt;"",Schülerdaten!V958&lt;&gt;""),Schülerdaten!V958,"")</f>
        <v/>
      </c>
      <c r="Y955" s="148" t="str">
        <f>IF(AND(A955&lt;&gt;"",Schülerdaten!W958&lt;&gt;""),Schülerdaten!W958,"")</f>
        <v/>
      </c>
      <c r="Z955" s="148" t="str">
        <f>IF(AND(A955&lt;&gt;"",Schülerdaten!X958&lt;&gt;""),Schülerdaten!X958,"")</f>
        <v/>
      </c>
    </row>
    <row r="956" spans="1:26" x14ac:dyDescent="0.2">
      <c r="A956" s="146" t="str">
        <f>IF(OR(Schülerdaten!$C959&lt;&gt;""),Schülerdaten!A959,"")</f>
        <v/>
      </c>
      <c r="B956" s="146" t="str">
        <f>IF(A956&lt;&gt;"",Schülerdaten!B959,"")</f>
        <v/>
      </c>
      <c r="C956" s="146" t="str">
        <f>IF(AND(A956&lt;&gt;"",Schülerdaten!F959&lt;&gt;""),IF(INDEX(codeclint,MATCH(Schülerdaten!F959,libclint,0))&lt;&gt;"",INDEX(codeclint,MATCH(Schülerdaten!F959,libclint,0)),""),"")</f>
        <v/>
      </c>
      <c r="D956" s="146" t="str">
        <f t="shared" si="42"/>
        <v/>
      </c>
      <c r="E956" s="146" t="str">
        <f>IF(A956&lt;&gt;"",IF(Schülerdaten!G959&lt;&gt;"",IF(Schülerdaten!AB959&lt;&gt;"",IF(Schülerdaten!G959="LOC.ID",CONCATENATE("LOC.",Schülerdaten!AU$5),Schülerdaten!G959),""),""),"")</f>
        <v/>
      </c>
      <c r="F956" s="146" t="str">
        <f>IF(A956&lt;&gt;"",IF(Schülerdaten!H959&lt;&gt;"",Schülerdaten!H959,""),"")</f>
        <v/>
      </c>
      <c r="G956" s="146" t="str">
        <f>IF(AND(A956&lt;&gt;"",Schülerdaten!AC959&lt;&gt;""),IF(Schülerdaten!AC959=TRUE,INDEX(codesex,MATCH(Schülerdaten!I959,libsex,0)),Schülerdaten!I959),"")</f>
        <v/>
      </c>
      <c r="H956" s="147" t="str">
        <f>IF(A956&lt;&gt;"",IF(Schülerdaten!J959&lt;&gt;"",Schülerdaten!J959,""),"")</f>
        <v/>
      </c>
      <c r="I956" s="148" t="str">
        <f>IF(AND(A956&lt;&gt;"",Schülerdaten!AE959&lt;&gt;""),IF(Schülerdaten!AE959=TRUE,INDEX(codenat,MATCH(Schülerdaten!K959,libnat,0)),Schülerdaten!K959),"")</f>
        <v/>
      </c>
      <c r="J956" s="148" t="str">
        <f>IF(AND(A956&lt;&gt;"",Schülerdaten!AF959&lt;&gt;""),IF(Schülerdaten!AF959=TRUE,INDEX(codelangue,MATCH(Schülerdaten!L959,liblangue,0)),Schülerdaten!L959),"")</f>
        <v/>
      </c>
      <c r="K956" s="148" t="str">
        <f>IF(AND(A956&lt;&gt;"",Schülerdaten!AH959&lt;&gt;""),IF(Schülerdaten!AH959=TRUE,IF(INDEX(codegem,MATCH(Schülerdaten!M959,libgem,0))&lt;8000,INDEX(codegem,MATCH(Schülerdaten!M959,libgem,0)),""),Schülerdaten!M959),"")</f>
        <v/>
      </c>
      <c r="L956" s="148" t="str">
        <f>IF(AND(A956&lt;&gt;"",Schülerdaten!AH959&lt;&gt;""),IF(Schülerdaten!AH959=TRUE,INDEX(codegemhist,MATCH(Schülerdaten!M959,libgem,0)),""),"")</f>
        <v/>
      </c>
      <c r="M956" s="148" t="str">
        <f>IF(AND(A956&lt;&gt;"",Schülerdaten!AH959&lt;&gt;""),IF(Schülerdaten!AH959=TRUE,IF(INDEX(codegem,MATCH(Schülerdaten!M959,libgem,0))&gt;=8000,INDEX(codegem,MATCH(Schülerdaten!M959,libgem,0)),""),Schülerdaten!M959),"")</f>
        <v/>
      </c>
      <c r="N956" s="148" t="str">
        <f>IF(AND(A956&lt;&gt;"",Schülerdaten!AI959&lt;&gt;""),IF(Schülerdaten!AI959=TRUE,INDEX(codeschart,MATCH(Schülerdaten!N959,libschart,0)),Schülerdaten!N959),"")</f>
        <v/>
      </c>
      <c r="O956" s="148" t="str">
        <f>IF(AND(A956&lt;&gt;"",Schülerdaten!O959&lt;&gt;""),Schülerdaten!O959,"")</f>
        <v/>
      </c>
      <c r="P956" s="148" t="str">
        <f>IF(AND(A956&lt;&gt;"",Schülerdaten!AK959&lt;&gt;""),IF(Schülerdaten!AK959=TRUE,INDEX(codeform,MATCH(Schülerdaten!P959,libform,0)),Schülerdaten!P959),"")</f>
        <v/>
      </c>
      <c r="Q956" s="148" t="str">
        <f>IF(AND(A956&lt;&gt;"",Schülerdaten!AL959&lt;&gt;""),IF(Schülerdaten!AL959=TRUE,INDEX(codespe,MATCH(Schülerdaten!Q959,libspe,0)),Schülerdaten!Q959),"")</f>
        <v/>
      </c>
      <c r="R956" s="148" t="str">
        <f>IF(AND(A956&lt;&gt;"",OR(Schülerdaten!AM959&lt;&gt;"",Schülerdaten!AT959=FALSE)),IF(Schülerdaten!AM959=TRUE,INDEX(codemp1,MATCH(Schülerdaten!R959,libmp1,0)),IF(Schülerdaten!AT959=FALSE,0,Schülerdaten!R959)),"")</f>
        <v/>
      </c>
      <c r="S956" s="148" t="str">
        <f t="shared" si="43"/>
        <v/>
      </c>
      <c r="T956" s="148" t="str">
        <f t="shared" si="44"/>
        <v/>
      </c>
      <c r="U956" s="148" t="str">
        <f>IF(AND(A956&lt;&gt;"",Schülerdaten!S959&lt;&gt;""),Schülerdaten!S959,"")</f>
        <v/>
      </c>
      <c r="V956" s="148" t="str">
        <f>IF(AND(A956&lt;&gt;"",Schülerdaten!T959&lt;&gt;""),Schülerdaten!T959,"")</f>
        <v/>
      </c>
      <c r="W956" s="148" t="str">
        <f>IF(AND(A956&lt;&gt;"",Schülerdaten!U959&lt;&gt;""),Schülerdaten!U959,"")</f>
        <v/>
      </c>
      <c r="X956" s="148" t="str">
        <f>IF(AND(A956&lt;&gt;"",Schülerdaten!V959&lt;&gt;""),Schülerdaten!V959,"")</f>
        <v/>
      </c>
      <c r="Y956" s="148" t="str">
        <f>IF(AND(A956&lt;&gt;"",Schülerdaten!W959&lt;&gt;""),Schülerdaten!W959,"")</f>
        <v/>
      </c>
      <c r="Z956" s="148" t="str">
        <f>IF(AND(A956&lt;&gt;"",Schülerdaten!X959&lt;&gt;""),Schülerdaten!X959,"")</f>
        <v/>
      </c>
    </row>
    <row r="957" spans="1:26" x14ac:dyDescent="0.2">
      <c r="A957" s="146" t="str">
        <f>IF(OR(Schülerdaten!$C960&lt;&gt;""),Schülerdaten!A960,"")</f>
        <v/>
      </c>
      <c r="B957" s="146" t="str">
        <f>IF(A957&lt;&gt;"",Schülerdaten!B960,"")</f>
        <v/>
      </c>
      <c r="C957" s="146" t="str">
        <f>IF(AND(A957&lt;&gt;"",Schülerdaten!F960&lt;&gt;""),IF(INDEX(codeclint,MATCH(Schülerdaten!F960,libclint,0))&lt;&gt;"",INDEX(codeclint,MATCH(Schülerdaten!F960,libclint,0)),""),"")</f>
        <v/>
      </c>
      <c r="D957" s="146" t="str">
        <f t="shared" si="42"/>
        <v/>
      </c>
      <c r="E957" s="146" t="str">
        <f>IF(A957&lt;&gt;"",IF(Schülerdaten!G960&lt;&gt;"",IF(Schülerdaten!AB960&lt;&gt;"",IF(Schülerdaten!G960="LOC.ID",CONCATENATE("LOC.",Schülerdaten!AU$5),Schülerdaten!G960),""),""),"")</f>
        <v/>
      </c>
      <c r="F957" s="146" t="str">
        <f>IF(A957&lt;&gt;"",IF(Schülerdaten!H960&lt;&gt;"",Schülerdaten!H960,""),"")</f>
        <v/>
      </c>
      <c r="G957" s="146" t="str">
        <f>IF(AND(A957&lt;&gt;"",Schülerdaten!AC960&lt;&gt;""),IF(Schülerdaten!AC960=TRUE,INDEX(codesex,MATCH(Schülerdaten!I960,libsex,0)),Schülerdaten!I960),"")</f>
        <v/>
      </c>
      <c r="H957" s="147" t="str">
        <f>IF(A957&lt;&gt;"",IF(Schülerdaten!J960&lt;&gt;"",Schülerdaten!J960,""),"")</f>
        <v/>
      </c>
      <c r="I957" s="148" t="str">
        <f>IF(AND(A957&lt;&gt;"",Schülerdaten!AE960&lt;&gt;""),IF(Schülerdaten!AE960=TRUE,INDEX(codenat,MATCH(Schülerdaten!K960,libnat,0)),Schülerdaten!K960),"")</f>
        <v/>
      </c>
      <c r="J957" s="148" t="str">
        <f>IF(AND(A957&lt;&gt;"",Schülerdaten!AF960&lt;&gt;""),IF(Schülerdaten!AF960=TRUE,INDEX(codelangue,MATCH(Schülerdaten!L960,liblangue,0)),Schülerdaten!L960),"")</f>
        <v/>
      </c>
      <c r="K957" s="148" t="str">
        <f>IF(AND(A957&lt;&gt;"",Schülerdaten!AH960&lt;&gt;""),IF(Schülerdaten!AH960=TRUE,IF(INDEX(codegem,MATCH(Schülerdaten!M960,libgem,0))&lt;8000,INDEX(codegem,MATCH(Schülerdaten!M960,libgem,0)),""),Schülerdaten!M960),"")</f>
        <v/>
      </c>
      <c r="L957" s="148" t="str">
        <f>IF(AND(A957&lt;&gt;"",Schülerdaten!AH960&lt;&gt;""),IF(Schülerdaten!AH960=TRUE,INDEX(codegemhist,MATCH(Schülerdaten!M960,libgem,0)),""),"")</f>
        <v/>
      </c>
      <c r="M957" s="148" t="str">
        <f>IF(AND(A957&lt;&gt;"",Schülerdaten!AH960&lt;&gt;""),IF(Schülerdaten!AH960=TRUE,IF(INDEX(codegem,MATCH(Schülerdaten!M960,libgem,0))&gt;=8000,INDEX(codegem,MATCH(Schülerdaten!M960,libgem,0)),""),Schülerdaten!M960),"")</f>
        <v/>
      </c>
      <c r="N957" s="148" t="str">
        <f>IF(AND(A957&lt;&gt;"",Schülerdaten!AI960&lt;&gt;""),IF(Schülerdaten!AI960=TRUE,INDEX(codeschart,MATCH(Schülerdaten!N960,libschart,0)),Schülerdaten!N960),"")</f>
        <v/>
      </c>
      <c r="O957" s="148" t="str">
        <f>IF(AND(A957&lt;&gt;"",Schülerdaten!O960&lt;&gt;""),Schülerdaten!O960,"")</f>
        <v/>
      </c>
      <c r="P957" s="148" t="str">
        <f>IF(AND(A957&lt;&gt;"",Schülerdaten!AK960&lt;&gt;""),IF(Schülerdaten!AK960=TRUE,INDEX(codeform,MATCH(Schülerdaten!P960,libform,0)),Schülerdaten!P960),"")</f>
        <v/>
      </c>
      <c r="Q957" s="148" t="str">
        <f>IF(AND(A957&lt;&gt;"",Schülerdaten!AL960&lt;&gt;""),IF(Schülerdaten!AL960=TRUE,INDEX(codespe,MATCH(Schülerdaten!Q960,libspe,0)),Schülerdaten!Q960),"")</f>
        <v/>
      </c>
      <c r="R957" s="148" t="str">
        <f>IF(AND(A957&lt;&gt;"",OR(Schülerdaten!AM960&lt;&gt;"",Schülerdaten!AT960=FALSE)),IF(Schülerdaten!AM960=TRUE,INDEX(codemp1,MATCH(Schülerdaten!R960,libmp1,0)),IF(Schülerdaten!AT960=FALSE,0,Schülerdaten!R960)),"")</f>
        <v/>
      </c>
      <c r="S957" s="148" t="str">
        <f t="shared" si="43"/>
        <v/>
      </c>
      <c r="T957" s="148" t="str">
        <f t="shared" si="44"/>
        <v/>
      </c>
      <c r="U957" s="148" t="str">
        <f>IF(AND(A957&lt;&gt;"",Schülerdaten!S960&lt;&gt;""),Schülerdaten!S960,"")</f>
        <v/>
      </c>
      <c r="V957" s="148" t="str">
        <f>IF(AND(A957&lt;&gt;"",Schülerdaten!T960&lt;&gt;""),Schülerdaten!T960,"")</f>
        <v/>
      </c>
      <c r="W957" s="148" t="str">
        <f>IF(AND(A957&lt;&gt;"",Schülerdaten!U960&lt;&gt;""),Schülerdaten!U960,"")</f>
        <v/>
      </c>
      <c r="X957" s="148" t="str">
        <f>IF(AND(A957&lt;&gt;"",Schülerdaten!V960&lt;&gt;""),Schülerdaten!V960,"")</f>
        <v/>
      </c>
      <c r="Y957" s="148" t="str">
        <f>IF(AND(A957&lt;&gt;"",Schülerdaten!W960&lt;&gt;""),Schülerdaten!W960,"")</f>
        <v/>
      </c>
      <c r="Z957" s="148" t="str">
        <f>IF(AND(A957&lt;&gt;"",Schülerdaten!X960&lt;&gt;""),Schülerdaten!X960,"")</f>
        <v/>
      </c>
    </row>
    <row r="958" spans="1:26" x14ac:dyDescent="0.2">
      <c r="A958" s="146" t="str">
        <f>IF(OR(Schülerdaten!$C961&lt;&gt;""),Schülerdaten!A961,"")</f>
        <v/>
      </c>
      <c r="B958" s="146" t="str">
        <f>IF(A958&lt;&gt;"",Schülerdaten!B961,"")</f>
        <v/>
      </c>
      <c r="C958" s="146" t="str">
        <f>IF(AND(A958&lt;&gt;"",Schülerdaten!F961&lt;&gt;""),IF(INDEX(codeclint,MATCH(Schülerdaten!F961,libclint,0))&lt;&gt;"",INDEX(codeclint,MATCH(Schülerdaten!F961,libclint,0)),""),"")</f>
        <v/>
      </c>
      <c r="D958" s="146" t="str">
        <f t="shared" si="42"/>
        <v/>
      </c>
      <c r="E958" s="146" t="str">
        <f>IF(A958&lt;&gt;"",IF(Schülerdaten!G961&lt;&gt;"",IF(Schülerdaten!AB961&lt;&gt;"",IF(Schülerdaten!G961="LOC.ID",CONCATENATE("LOC.",Schülerdaten!AU$5),Schülerdaten!G961),""),""),"")</f>
        <v/>
      </c>
      <c r="F958" s="146" t="str">
        <f>IF(A958&lt;&gt;"",IF(Schülerdaten!H961&lt;&gt;"",Schülerdaten!H961,""),"")</f>
        <v/>
      </c>
      <c r="G958" s="146" t="str">
        <f>IF(AND(A958&lt;&gt;"",Schülerdaten!AC961&lt;&gt;""),IF(Schülerdaten!AC961=TRUE,INDEX(codesex,MATCH(Schülerdaten!I961,libsex,0)),Schülerdaten!I961),"")</f>
        <v/>
      </c>
      <c r="H958" s="147" t="str">
        <f>IF(A958&lt;&gt;"",IF(Schülerdaten!J961&lt;&gt;"",Schülerdaten!J961,""),"")</f>
        <v/>
      </c>
      <c r="I958" s="148" t="str">
        <f>IF(AND(A958&lt;&gt;"",Schülerdaten!AE961&lt;&gt;""),IF(Schülerdaten!AE961=TRUE,INDEX(codenat,MATCH(Schülerdaten!K961,libnat,0)),Schülerdaten!K961),"")</f>
        <v/>
      </c>
      <c r="J958" s="148" t="str">
        <f>IF(AND(A958&lt;&gt;"",Schülerdaten!AF961&lt;&gt;""),IF(Schülerdaten!AF961=TRUE,INDEX(codelangue,MATCH(Schülerdaten!L961,liblangue,0)),Schülerdaten!L961),"")</f>
        <v/>
      </c>
      <c r="K958" s="148" t="str">
        <f>IF(AND(A958&lt;&gt;"",Schülerdaten!AH961&lt;&gt;""),IF(Schülerdaten!AH961=TRUE,IF(INDEX(codegem,MATCH(Schülerdaten!M961,libgem,0))&lt;8000,INDEX(codegem,MATCH(Schülerdaten!M961,libgem,0)),""),Schülerdaten!M961),"")</f>
        <v/>
      </c>
      <c r="L958" s="148" t="str">
        <f>IF(AND(A958&lt;&gt;"",Schülerdaten!AH961&lt;&gt;""),IF(Schülerdaten!AH961=TRUE,INDEX(codegemhist,MATCH(Schülerdaten!M961,libgem,0)),""),"")</f>
        <v/>
      </c>
      <c r="M958" s="148" t="str">
        <f>IF(AND(A958&lt;&gt;"",Schülerdaten!AH961&lt;&gt;""),IF(Schülerdaten!AH961=TRUE,IF(INDEX(codegem,MATCH(Schülerdaten!M961,libgem,0))&gt;=8000,INDEX(codegem,MATCH(Schülerdaten!M961,libgem,0)),""),Schülerdaten!M961),"")</f>
        <v/>
      </c>
      <c r="N958" s="148" t="str">
        <f>IF(AND(A958&lt;&gt;"",Schülerdaten!AI961&lt;&gt;""),IF(Schülerdaten!AI961=TRUE,INDEX(codeschart,MATCH(Schülerdaten!N961,libschart,0)),Schülerdaten!N961),"")</f>
        <v/>
      </c>
      <c r="O958" s="148" t="str">
        <f>IF(AND(A958&lt;&gt;"",Schülerdaten!O961&lt;&gt;""),Schülerdaten!O961,"")</f>
        <v/>
      </c>
      <c r="P958" s="148" t="str">
        <f>IF(AND(A958&lt;&gt;"",Schülerdaten!AK961&lt;&gt;""),IF(Schülerdaten!AK961=TRUE,INDEX(codeform,MATCH(Schülerdaten!P961,libform,0)),Schülerdaten!P961),"")</f>
        <v/>
      </c>
      <c r="Q958" s="148" t="str">
        <f>IF(AND(A958&lt;&gt;"",Schülerdaten!AL961&lt;&gt;""),IF(Schülerdaten!AL961=TRUE,INDEX(codespe,MATCH(Schülerdaten!Q961,libspe,0)),Schülerdaten!Q961),"")</f>
        <v/>
      </c>
      <c r="R958" s="148" t="str">
        <f>IF(AND(A958&lt;&gt;"",OR(Schülerdaten!AM961&lt;&gt;"",Schülerdaten!AT961=FALSE)),IF(Schülerdaten!AM961=TRUE,INDEX(codemp1,MATCH(Schülerdaten!R961,libmp1,0)),IF(Schülerdaten!AT961=FALSE,0,Schülerdaten!R961)),"")</f>
        <v/>
      </c>
      <c r="S958" s="148" t="str">
        <f t="shared" si="43"/>
        <v/>
      </c>
      <c r="T958" s="148" t="str">
        <f t="shared" si="44"/>
        <v/>
      </c>
      <c r="U958" s="148" t="str">
        <f>IF(AND(A958&lt;&gt;"",Schülerdaten!S961&lt;&gt;""),Schülerdaten!S961,"")</f>
        <v/>
      </c>
      <c r="V958" s="148" t="str">
        <f>IF(AND(A958&lt;&gt;"",Schülerdaten!T961&lt;&gt;""),Schülerdaten!T961,"")</f>
        <v/>
      </c>
      <c r="W958" s="148" t="str">
        <f>IF(AND(A958&lt;&gt;"",Schülerdaten!U961&lt;&gt;""),Schülerdaten!U961,"")</f>
        <v/>
      </c>
      <c r="X958" s="148" t="str">
        <f>IF(AND(A958&lt;&gt;"",Schülerdaten!V961&lt;&gt;""),Schülerdaten!V961,"")</f>
        <v/>
      </c>
      <c r="Y958" s="148" t="str">
        <f>IF(AND(A958&lt;&gt;"",Schülerdaten!W961&lt;&gt;""),Schülerdaten!W961,"")</f>
        <v/>
      </c>
      <c r="Z958" s="148" t="str">
        <f>IF(AND(A958&lt;&gt;"",Schülerdaten!X961&lt;&gt;""),Schülerdaten!X961,"")</f>
        <v/>
      </c>
    </row>
    <row r="959" spans="1:26" x14ac:dyDescent="0.2">
      <c r="A959" s="146" t="str">
        <f>IF(OR(Schülerdaten!$C962&lt;&gt;""),Schülerdaten!A962,"")</f>
        <v/>
      </c>
      <c r="B959" s="146" t="str">
        <f>IF(A959&lt;&gt;"",Schülerdaten!B962,"")</f>
        <v/>
      </c>
      <c r="C959" s="146" t="str">
        <f>IF(AND(A959&lt;&gt;"",Schülerdaten!F962&lt;&gt;""),IF(INDEX(codeclint,MATCH(Schülerdaten!F962,libclint,0))&lt;&gt;"",INDEX(codeclint,MATCH(Schülerdaten!F962,libclint,0)),""),"")</f>
        <v/>
      </c>
      <c r="D959" s="146" t="str">
        <f t="shared" si="42"/>
        <v/>
      </c>
      <c r="E959" s="146" t="str">
        <f>IF(A959&lt;&gt;"",IF(Schülerdaten!G962&lt;&gt;"",IF(Schülerdaten!AB962&lt;&gt;"",IF(Schülerdaten!G962="LOC.ID",CONCATENATE("LOC.",Schülerdaten!AU$5),Schülerdaten!G962),""),""),"")</f>
        <v/>
      </c>
      <c r="F959" s="146" t="str">
        <f>IF(A959&lt;&gt;"",IF(Schülerdaten!H962&lt;&gt;"",Schülerdaten!H962,""),"")</f>
        <v/>
      </c>
      <c r="G959" s="146" t="str">
        <f>IF(AND(A959&lt;&gt;"",Schülerdaten!AC962&lt;&gt;""),IF(Schülerdaten!AC962=TRUE,INDEX(codesex,MATCH(Schülerdaten!I962,libsex,0)),Schülerdaten!I962),"")</f>
        <v/>
      </c>
      <c r="H959" s="147" t="str">
        <f>IF(A959&lt;&gt;"",IF(Schülerdaten!J962&lt;&gt;"",Schülerdaten!J962,""),"")</f>
        <v/>
      </c>
      <c r="I959" s="148" t="str">
        <f>IF(AND(A959&lt;&gt;"",Schülerdaten!AE962&lt;&gt;""),IF(Schülerdaten!AE962=TRUE,INDEX(codenat,MATCH(Schülerdaten!K962,libnat,0)),Schülerdaten!K962),"")</f>
        <v/>
      </c>
      <c r="J959" s="148" t="str">
        <f>IF(AND(A959&lt;&gt;"",Schülerdaten!AF962&lt;&gt;""),IF(Schülerdaten!AF962=TRUE,INDEX(codelangue,MATCH(Schülerdaten!L962,liblangue,0)),Schülerdaten!L962),"")</f>
        <v/>
      </c>
      <c r="K959" s="148" t="str">
        <f>IF(AND(A959&lt;&gt;"",Schülerdaten!AH962&lt;&gt;""),IF(Schülerdaten!AH962=TRUE,IF(INDEX(codegem,MATCH(Schülerdaten!M962,libgem,0))&lt;8000,INDEX(codegem,MATCH(Schülerdaten!M962,libgem,0)),""),Schülerdaten!M962),"")</f>
        <v/>
      </c>
      <c r="L959" s="148" t="str">
        <f>IF(AND(A959&lt;&gt;"",Schülerdaten!AH962&lt;&gt;""),IF(Schülerdaten!AH962=TRUE,INDEX(codegemhist,MATCH(Schülerdaten!M962,libgem,0)),""),"")</f>
        <v/>
      </c>
      <c r="M959" s="148" t="str">
        <f>IF(AND(A959&lt;&gt;"",Schülerdaten!AH962&lt;&gt;""),IF(Schülerdaten!AH962=TRUE,IF(INDEX(codegem,MATCH(Schülerdaten!M962,libgem,0))&gt;=8000,INDEX(codegem,MATCH(Schülerdaten!M962,libgem,0)),""),Schülerdaten!M962),"")</f>
        <v/>
      </c>
      <c r="N959" s="148" t="str">
        <f>IF(AND(A959&lt;&gt;"",Schülerdaten!AI962&lt;&gt;""),IF(Schülerdaten!AI962=TRUE,INDEX(codeschart,MATCH(Schülerdaten!N962,libschart,0)),Schülerdaten!N962),"")</f>
        <v/>
      </c>
      <c r="O959" s="148" t="str">
        <f>IF(AND(A959&lt;&gt;"",Schülerdaten!O962&lt;&gt;""),Schülerdaten!O962,"")</f>
        <v/>
      </c>
      <c r="P959" s="148" t="str">
        <f>IF(AND(A959&lt;&gt;"",Schülerdaten!AK962&lt;&gt;""),IF(Schülerdaten!AK962=TRUE,INDEX(codeform,MATCH(Schülerdaten!P962,libform,0)),Schülerdaten!P962),"")</f>
        <v/>
      </c>
      <c r="Q959" s="148" t="str">
        <f>IF(AND(A959&lt;&gt;"",Schülerdaten!AL962&lt;&gt;""),IF(Schülerdaten!AL962=TRUE,INDEX(codespe,MATCH(Schülerdaten!Q962,libspe,0)),Schülerdaten!Q962),"")</f>
        <v/>
      </c>
      <c r="R959" s="148" t="str">
        <f>IF(AND(A959&lt;&gt;"",OR(Schülerdaten!AM962&lt;&gt;"",Schülerdaten!AT962=FALSE)),IF(Schülerdaten!AM962=TRUE,INDEX(codemp1,MATCH(Schülerdaten!R962,libmp1,0)),IF(Schülerdaten!AT962=FALSE,0,Schülerdaten!R962)),"")</f>
        <v/>
      </c>
      <c r="S959" s="148" t="str">
        <f t="shared" si="43"/>
        <v/>
      </c>
      <c r="T959" s="148" t="str">
        <f t="shared" si="44"/>
        <v/>
      </c>
      <c r="U959" s="148" t="str">
        <f>IF(AND(A959&lt;&gt;"",Schülerdaten!S962&lt;&gt;""),Schülerdaten!S962,"")</f>
        <v/>
      </c>
      <c r="V959" s="148" t="str">
        <f>IF(AND(A959&lt;&gt;"",Schülerdaten!T962&lt;&gt;""),Schülerdaten!T962,"")</f>
        <v/>
      </c>
      <c r="W959" s="148" t="str">
        <f>IF(AND(A959&lt;&gt;"",Schülerdaten!U962&lt;&gt;""),Schülerdaten!U962,"")</f>
        <v/>
      </c>
      <c r="X959" s="148" t="str">
        <f>IF(AND(A959&lt;&gt;"",Schülerdaten!V962&lt;&gt;""),Schülerdaten!V962,"")</f>
        <v/>
      </c>
      <c r="Y959" s="148" t="str">
        <f>IF(AND(A959&lt;&gt;"",Schülerdaten!W962&lt;&gt;""),Schülerdaten!W962,"")</f>
        <v/>
      </c>
      <c r="Z959" s="148" t="str">
        <f>IF(AND(A959&lt;&gt;"",Schülerdaten!X962&lt;&gt;""),Schülerdaten!X962,"")</f>
        <v/>
      </c>
    </row>
    <row r="960" spans="1:26" x14ac:dyDescent="0.2">
      <c r="A960" s="146" t="str">
        <f>IF(OR(Schülerdaten!$C963&lt;&gt;""),Schülerdaten!A963,"")</f>
        <v/>
      </c>
      <c r="B960" s="146" t="str">
        <f>IF(A960&lt;&gt;"",Schülerdaten!B963,"")</f>
        <v/>
      </c>
      <c r="C960" s="146" t="str">
        <f>IF(AND(A960&lt;&gt;"",Schülerdaten!F963&lt;&gt;""),IF(INDEX(codeclint,MATCH(Schülerdaten!F963,libclint,0))&lt;&gt;"",INDEX(codeclint,MATCH(Schülerdaten!F963,libclint,0)),""),"")</f>
        <v/>
      </c>
      <c r="D960" s="146" t="str">
        <f t="shared" si="42"/>
        <v/>
      </c>
      <c r="E960" s="146" t="str">
        <f>IF(A960&lt;&gt;"",IF(Schülerdaten!G963&lt;&gt;"",IF(Schülerdaten!AB963&lt;&gt;"",IF(Schülerdaten!G963="LOC.ID",CONCATENATE("LOC.",Schülerdaten!AU$5),Schülerdaten!G963),""),""),"")</f>
        <v/>
      </c>
      <c r="F960" s="146" t="str">
        <f>IF(A960&lt;&gt;"",IF(Schülerdaten!H963&lt;&gt;"",Schülerdaten!H963,""),"")</f>
        <v/>
      </c>
      <c r="G960" s="146" t="str">
        <f>IF(AND(A960&lt;&gt;"",Schülerdaten!AC963&lt;&gt;""),IF(Schülerdaten!AC963=TRUE,INDEX(codesex,MATCH(Schülerdaten!I963,libsex,0)),Schülerdaten!I963),"")</f>
        <v/>
      </c>
      <c r="H960" s="147" t="str">
        <f>IF(A960&lt;&gt;"",IF(Schülerdaten!J963&lt;&gt;"",Schülerdaten!J963,""),"")</f>
        <v/>
      </c>
      <c r="I960" s="148" t="str">
        <f>IF(AND(A960&lt;&gt;"",Schülerdaten!AE963&lt;&gt;""),IF(Schülerdaten!AE963=TRUE,INDEX(codenat,MATCH(Schülerdaten!K963,libnat,0)),Schülerdaten!K963),"")</f>
        <v/>
      </c>
      <c r="J960" s="148" t="str">
        <f>IF(AND(A960&lt;&gt;"",Schülerdaten!AF963&lt;&gt;""),IF(Schülerdaten!AF963=TRUE,INDEX(codelangue,MATCH(Schülerdaten!L963,liblangue,0)),Schülerdaten!L963),"")</f>
        <v/>
      </c>
      <c r="K960" s="148" t="str">
        <f>IF(AND(A960&lt;&gt;"",Schülerdaten!AH963&lt;&gt;""),IF(Schülerdaten!AH963=TRUE,IF(INDEX(codegem,MATCH(Schülerdaten!M963,libgem,0))&lt;8000,INDEX(codegem,MATCH(Schülerdaten!M963,libgem,0)),""),Schülerdaten!M963),"")</f>
        <v/>
      </c>
      <c r="L960" s="148" t="str">
        <f>IF(AND(A960&lt;&gt;"",Schülerdaten!AH963&lt;&gt;""),IF(Schülerdaten!AH963=TRUE,INDEX(codegemhist,MATCH(Schülerdaten!M963,libgem,0)),""),"")</f>
        <v/>
      </c>
      <c r="M960" s="148" t="str">
        <f>IF(AND(A960&lt;&gt;"",Schülerdaten!AH963&lt;&gt;""),IF(Schülerdaten!AH963=TRUE,IF(INDEX(codegem,MATCH(Schülerdaten!M963,libgem,0))&gt;=8000,INDEX(codegem,MATCH(Schülerdaten!M963,libgem,0)),""),Schülerdaten!M963),"")</f>
        <v/>
      </c>
      <c r="N960" s="148" t="str">
        <f>IF(AND(A960&lt;&gt;"",Schülerdaten!AI963&lt;&gt;""),IF(Schülerdaten!AI963=TRUE,INDEX(codeschart,MATCH(Schülerdaten!N963,libschart,0)),Schülerdaten!N963),"")</f>
        <v/>
      </c>
      <c r="O960" s="148" t="str">
        <f>IF(AND(A960&lt;&gt;"",Schülerdaten!O963&lt;&gt;""),Schülerdaten!O963,"")</f>
        <v/>
      </c>
      <c r="P960" s="148" t="str">
        <f>IF(AND(A960&lt;&gt;"",Schülerdaten!AK963&lt;&gt;""),IF(Schülerdaten!AK963=TRUE,INDEX(codeform,MATCH(Schülerdaten!P963,libform,0)),Schülerdaten!P963),"")</f>
        <v/>
      </c>
      <c r="Q960" s="148" t="str">
        <f>IF(AND(A960&lt;&gt;"",Schülerdaten!AL963&lt;&gt;""),IF(Schülerdaten!AL963=TRUE,INDEX(codespe,MATCH(Schülerdaten!Q963,libspe,0)),Schülerdaten!Q963),"")</f>
        <v/>
      </c>
      <c r="R960" s="148" t="str">
        <f>IF(AND(A960&lt;&gt;"",OR(Schülerdaten!AM963&lt;&gt;"",Schülerdaten!AT963=FALSE)),IF(Schülerdaten!AM963=TRUE,INDEX(codemp1,MATCH(Schülerdaten!R963,libmp1,0)),IF(Schülerdaten!AT963=FALSE,0,Schülerdaten!R963)),"")</f>
        <v/>
      </c>
      <c r="S960" s="148" t="str">
        <f t="shared" si="43"/>
        <v/>
      </c>
      <c r="T960" s="148" t="str">
        <f t="shared" si="44"/>
        <v/>
      </c>
      <c r="U960" s="148" t="str">
        <f>IF(AND(A960&lt;&gt;"",Schülerdaten!S963&lt;&gt;""),Schülerdaten!S963,"")</f>
        <v/>
      </c>
      <c r="V960" s="148" t="str">
        <f>IF(AND(A960&lt;&gt;"",Schülerdaten!T963&lt;&gt;""),Schülerdaten!T963,"")</f>
        <v/>
      </c>
      <c r="W960" s="148" t="str">
        <f>IF(AND(A960&lt;&gt;"",Schülerdaten!U963&lt;&gt;""),Schülerdaten!U963,"")</f>
        <v/>
      </c>
      <c r="X960" s="148" t="str">
        <f>IF(AND(A960&lt;&gt;"",Schülerdaten!V963&lt;&gt;""),Schülerdaten!V963,"")</f>
        <v/>
      </c>
      <c r="Y960" s="148" t="str">
        <f>IF(AND(A960&lt;&gt;"",Schülerdaten!W963&lt;&gt;""),Schülerdaten!W963,"")</f>
        <v/>
      </c>
      <c r="Z960" s="148" t="str">
        <f>IF(AND(A960&lt;&gt;"",Schülerdaten!X963&lt;&gt;""),Schülerdaten!X963,"")</f>
        <v/>
      </c>
    </row>
    <row r="961" spans="1:26" x14ac:dyDescent="0.2">
      <c r="A961" s="146" t="str">
        <f>IF(OR(Schülerdaten!$C964&lt;&gt;""),Schülerdaten!A964,"")</f>
        <v/>
      </c>
      <c r="B961" s="146" t="str">
        <f>IF(A961&lt;&gt;"",Schülerdaten!B964,"")</f>
        <v/>
      </c>
      <c r="C961" s="146" t="str">
        <f>IF(AND(A961&lt;&gt;"",Schülerdaten!F964&lt;&gt;""),IF(INDEX(codeclint,MATCH(Schülerdaten!F964,libclint,0))&lt;&gt;"",INDEX(codeclint,MATCH(Schülerdaten!F964,libclint,0)),""),"")</f>
        <v/>
      </c>
      <c r="D961" s="146" t="str">
        <f t="shared" si="42"/>
        <v/>
      </c>
      <c r="E961" s="146" t="str">
        <f>IF(A961&lt;&gt;"",IF(Schülerdaten!G964&lt;&gt;"",IF(Schülerdaten!AB964&lt;&gt;"",IF(Schülerdaten!G964="LOC.ID",CONCATENATE("LOC.",Schülerdaten!AU$5),Schülerdaten!G964),""),""),"")</f>
        <v/>
      </c>
      <c r="F961" s="146" t="str">
        <f>IF(A961&lt;&gt;"",IF(Schülerdaten!H964&lt;&gt;"",Schülerdaten!H964,""),"")</f>
        <v/>
      </c>
      <c r="G961" s="146" t="str">
        <f>IF(AND(A961&lt;&gt;"",Schülerdaten!AC964&lt;&gt;""),IF(Schülerdaten!AC964=TRUE,INDEX(codesex,MATCH(Schülerdaten!I964,libsex,0)),Schülerdaten!I964),"")</f>
        <v/>
      </c>
      <c r="H961" s="147" t="str">
        <f>IF(A961&lt;&gt;"",IF(Schülerdaten!J964&lt;&gt;"",Schülerdaten!J964,""),"")</f>
        <v/>
      </c>
      <c r="I961" s="148" t="str">
        <f>IF(AND(A961&lt;&gt;"",Schülerdaten!AE964&lt;&gt;""),IF(Schülerdaten!AE964=TRUE,INDEX(codenat,MATCH(Schülerdaten!K964,libnat,0)),Schülerdaten!K964),"")</f>
        <v/>
      </c>
      <c r="J961" s="148" t="str">
        <f>IF(AND(A961&lt;&gt;"",Schülerdaten!AF964&lt;&gt;""),IF(Schülerdaten!AF964=TRUE,INDEX(codelangue,MATCH(Schülerdaten!L964,liblangue,0)),Schülerdaten!L964),"")</f>
        <v/>
      </c>
      <c r="K961" s="148" t="str">
        <f>IF(AND(A961&lt;&gt;"",Schülerdaten!AH964&lt;&gt;""),IF(Schülerdaten!AH964=TRUE,IF(INDEX(codegem,MATCH(Schülerdaten!M964,libgem,0))&lt;8000,INDEX(codegem,MATCH(Schülerdaten!M964,libgem,0)),""),Schülerdaten!M964),"")</f>
        <v/>
      </c>
      <c r="L961" s="148" t="str">
        <f>IF(AND(A961&lt;&gt;"",Schülerdaten!AH964&lt;&gt;""),IF(Schülerdaten!AH964=TRUE,INDEX(codegemhist,MATCH(Schülerdaten!M964,libgem,0)),""),"")</f>
        <v/>
      </c>
      <c r="M961" s="148" t="str">
        <f>IF(AND(A961&lt;&gt;"",Schülerdaten!AH964&lt;&gt;""),IF(Schülerdaten!AH964=TRUE,IF(INDEX(codegem,MATCH(Schülerdaten!M964,libgem,0))&gt;=8000,INDEX(codegem,MATCH(Schülerdaten!M964,libgem,0)),""),Schülerdaten!M964),"")</f>
        <v/>
      </c>
      <c r="N961" s="148" t="str">
        <f>IF(AND(A961&lt;&gt;"",Schülerdaten!AI964&lt;&gt;""),IF(Schülerdaten!AI964=TRUE,INDEX(codeschart,MATCH(Schülerdaten!N964,libschart,0)),Schülerdaten!N964),"")</f>
        <v/>
      </c>
      <c r="O961" s="148" t="str">
        <f>IF(AND(A961&lt;&gt;"",Schülerdaten!O964&lt;&gt;""),Schülerdaten!O964,"")</f>
        <v/>
      </c>
      <c r="P961" s="148" t="str">
        <f>IF(AND(A961&lt;&gt;"",Schülerdaten!AK964&lt;&gt;""),IF(Schülerdaten!AK964=TRUE,INDEX(codeform,MATCH(Schülerdaten!P964,libform,0)),Schülerdaten!P964),"")</f>
        <v/>
      </c>
      <c r="Q961" s="148" t="str">
        <f>IF(AND(A961&lt;&gt;"",Schülerdaten!AL964&lt;&gt;""),IF(Schülerdaten!AL964=TRUE,INDEX(codespe,MATCH(Schülerdaten!Q964,libspe,0)),Schülerdaten!Q964),"")</f>
        <v/>
      </c>
      <c r="R961" s="148" t="str">
        <f>IF(AND(A961&lt;&gt;"",OR(Schülerdaten!AM964&lt;&gt;"",Schülerdaten!AT964=FALSE)),IF(Schülerdaten!AM964=TRUE,INDEX(codemp1,MATCH(Schülerdaten!R964,libmp1,0)),IF(Schülerdaten!AT964=FALSE,0,Schülerdaten!R964)),"")</f>
        <v/>
      </c>
      <c r="S961" s="148" t="str">
        <f t="shared" si="43"/>
        <v/>
      </c>
      <c r="T961" s="148" t="str">
        <f t="shared" si="44"/>
        <v/>
      </c>
      <c r="U961" s="148" t="str">
        <f>IF(AND(A961&lt;&gt;"",Schülerdaten!S964&lt;&gt;""),Schülerdaten!S964,"")</f>
        <v/>
      </c>
      <c r="V961" s="148" t="str">
        <f>IF(AND(A961&lt;&gt;"",Schülerdaten!T964&lt;&gt;""),Schülerdaten!T964,"")</f>
        <v/>
      </c>
      <c r="W961" s="148" t="str">
        <f>IF(AND(A961&lt;&gt;"",Schülerdaten!U964&lt;&gt;""),Schülerdaten!U964,"")</f>
        <v/>
      </c>
      <c r="X961" s="148" t="str">
        <f>IF(AND(A961&lt;&gt;"",Schülerdaten!V964&lt;&gt;""),Schülerdaten!V964,"")</f>
        <v/>
      </c>
      <c r="Y961" s="148" t="str">
        <f>IF(AND(A961&lt;&gt;"",Schülerdaten!W964&lt;&gt;""),Schülerdaten!W964,"")</f>
        <v/>
      </c>
      <c r="Z961" s="148" t="str">
        <f>IF(AND(A961&lt;&gt;"",Schülerdaten!X964&lt;&gt;""),Schülerdaten!X964,"")</f>
        <v/>
      </c>
    </row>
    <row r="962" spans="1:26" x14ac:dyDescent="0.2">
      <c r="A962" s="146" t="str">
        <f>IF(OR(Schülerdaten!$C965&lt;&gt;""),Schülerdaten!A965,"")</f>
        <v/>
      </c>
      <c r="B962" s="146" t="str">
        <f>IF(A962&lt;&gt;"",Schülerdaten!B965,"")</f>
        <v/>
      </c>
      <c r="C962" s="146" t="str">
        <f>IF(AND(A962&lt;&gt;"",Schülerdaten!F965&lt;&gt;""),IF(INDEX(codeclint,MATCH(Schülerdaten!F965,libclint,0))&lt;&gt;"",INDEX(codeclint,MATCH(Schülerdaten!F965,libclint,0)),""),"")</f>
        <v/>
      </c>
      <c r="D962" s="146" t="str">
        <f t="shared" si="42"/>
        <v/>
      </c>
      <c r="E962" s="146" t="str">
        <f>IF(A962&lt;&gt;"",IF(Schülerdaten!G965&lt;&gt;"",IF(Schülerdaten!AB965&lt;&gt;"",IF(Schülerdaten!G965="LOC.ID",CONCATENATE("LOC.",Schülerdaten!AU$5),Schülerdaten!G965),""),""),"")</f>
        <v/>
      </c>
      <c r="F962" s="146" t="str">
        <f>IF(A962&lt;&gt;"",IF(Schülerdaten!H965&lt;&gt;"",Schülerdaten!H965,""),"")</f>
        <v/>
      </c>
      <c r="G962" s="146" t="str">
        <f>IF(AND(A962&lt;&gt;"",Schülerdaten!AC965&lt;&gt;""),IF(Schülerdaten!AC965=TRUE,INDEX(codesex,MATCH(Schülerdaten!I965,libsex,0)),Schülerdaten!I965),"")</f>
        <v/>
      </c>
      <c r="H962" s="147" t="str">
        <f>IF(A962&lt;&gt;"",IF(Schülerdaten!J965&lt;&gt;"",Schülerdaten!J965,""),"")</f>
        <v/>
      </c>
      <c r="I962" s="148" t="str">
        <f>IF(AND(A962&lt;&gt;"",Schülerdaten!AE965&lt;&gt;""),IF(Schülerdaten!AE965=TRUE,INDEX(codenat,MATCH(Schülerdaten!K965,libnat,0)),Schülerdaten!K965),"")</f>
        <v/>
      </c>
      <c r="J962" s="148" t="str">
        <f>IF(AND(A962&lt;&gt;"",Schülerdaten!AF965&lt;&gt;""),IF(Schülerdaten!AF965=TRUE,INDEX(codelangue,MATCH(Schülerdaten!L965,liblangue,0)),Schülerdaten!L965),"")</f>
        <v/>
      </c>
      <c r="K962" s="148" t="str">
        <f>IF(AND(A962&lt;&gt;"",Schülerdaten!AH965&lt;&gt;""),IF(Schülerdaten!AH965=TRUE,IF(INDEX(codegem,MATCH(Schülerdaten!M965,libgem,0))&lt;8000,INDEX(codegem,MATCH(Schülerdaten!M965,libgem,0)),""),Schülerdaten!M965),"")</f>
        <v/>
      </c>
      <c r="L962" s="148" t="str">
        <f>IF(AND(A962&lt;&gt;"",Schülerdaten!AH965&lt;&gt;""),IF(Schülerdaten!AH965=TRUE,INDEX(codegemhist,MATCH(Schülerdaten!M965,libgem,0)),""),"")</f>
        <v/>
      </c>
      <c r="M962" s="148" t="str">
        <f>IF(AND(A962&lt;&gt;"",Schülerdaten!AH965&lt;&gt;""),IF(Schülerdaten!AH965=TRUE,IF(INDEX(codegem,MATCH(Schülerdaten!M965,libgem,0))&gt;=8000,INDEX(codegem,MATCH(Schülerdaten!M965,libgem,0)),""),Schülerdaten!M965),"")</f>
        <v/>
      </c>
      <c r="N962" s="148" t="str">
        <f>IF(AND(A962&lt;&gt;"",Schülerdaten!AI965&lt;&gt;""),IF(Schülerdaten!AI965=TRUE,INDEX(codeschart,MATCH(Schülerdaten!N965,libschart,0)),Schülerdaten!N965),"")</f>
        <v/>
      </c>
      <c r="O962" s="148" t="str">
        <f>IF(AND(A962&lt;&gt;"",Schülerdaten!O965&lt;&gt;""),Schülerdaten!O965,"")</f>
        <v/>
      </c>
      <c r="P962" s="148" t="str">
        <f>IF(AND(A962&lt;&gt;"",Schülerdaten!AK965&lt;&gt;""),IF(Schülerdaten!AK965=TRUE,INDEX(codeform,MATCH(Schülerdaten!P965,libform,0)),Schülerdaten!P965),"")</f>
        <v/>
      </c>
      <c r="Q962" s="148" t="str">
        <f>IF(AND(A962&lt;&gt;"",Schülerdaten!AL965&lt;&gt;""),IF(Schülerdaten!AL965=TRUE,INDEX(codespe,MATCH(Schülerdaten!Q965,libspe,0)),Schülerdaten!Q965),"")</f>
        <v/>
      </c>
      <c r="R962" s="148" t="str">
        <f>IF(AND(A962&lt;&gt;"",OR(Schülerdaten!AM965&lt;&gt;"",Schülerdaten!AT965=FALSE)),IF(Schülerdaten!AM965=TRUE,INDEX(codemp1,MATCH(Schülerdaten!R965,libmp1,0)),IF(Schülerdaten!AT965=FALSE,0,Schülerdaten!R965)),"")</f>
        <v/>
      </c>
      <c r="S962" s="148" t="str">
        <f t="shared" si="43"/>
        <v/>
      </c>
      <c r="T962" s="148" t="str">
        <f t="shared" si="44"/>
        <v/>
      </c>
      <c r="U962" s="148" t="str">
        <f>IF(AND(A962&lt;&gt;"",Schülerdaten!S965&lt;&gt;""),Schülerdaten!S965,"")</f>
        <v/>
      </c>
      <c r="V962" s="148" t="str">
        <f>IF(AND(A962&lt;&gt;"",Schülerdaten!T965&lt;&gt;""),Schülerdaten!T965,"")</f>
        <v/>
      </c>
      <c r="W962" s="148" t="str">
        <f>IF(AND(A962&lt;&gt;"",Schülerdaten!U965&lt;&gt;""),Schülerdaten!U965,"")</f>
        <v/>
      </c>
      <c r="X962" s="148" t="str">
        <f>IF(AND(A962&lt;&gt;"",Schülerdaten!V965&lt;&gt;""),Schülerdaten!V965,"")</f>
        <v/>
      </c>
      <c r="Y962" s="148" t="str">
        <f>IF(AND(A962&lt;&gt;"",Schülerdaten!W965&lt;&gt;""),Schülerdaten!W965,"")</f>
        <v/>
      </c>
      <c r="Z962" s="148" t="str">
        <f>IF(AND(A962&lt;&gt;"",Schülerdaten!X965&lt;&gt;""),Schülerdaten!X965,"")</f>
        <v/>
      </c>
    </row>
    <row r="963" spans="1:26" x14ac:dyDescent="0.2">
      <c r="A963" s="146" t="str">
        <f>IF(OR(Schülerdaten!$C966&lt;&gt;""),Schülerdaten!A966,"")</f>
        <v/>
      </c>
      <c r="B963" s="146" t="str">
        <f>IF(A963&lt;&gt;"",Schülerdaten!B966,"")</f>
        <v/>
      </c>
      <c r="C963" s="146" t="str">
        <f>IF(AND(A963&lt;&gt;"",Schülerdaten!F966&lt;&gt;""),IF(INDEX(codeclint,MATCH(Schülerdaten!F966,libclint,0))&lt;&gt;"",INDEX(codeclint,MATCH(Schülerdaten!F966,libclint,0)),""),"")</f>
        <v/>
      </c>
      <c r="D963" s="146" t="str">
        <f t="shared" ref="D963:D1001" si="45">IF(A963&lt;&gt;"",99990000,"")</f>
        <v/>
      </c>
      <c r="E963" s="146" t="str">
        <f>IF(A963&lt;&gt;"",IF(Schülerdaten!G966&lt;&gt;"",IF(Schülerdaten!AB966&lt;&gt;"",IF(Schülerdaten!G966="LOC.ID",CONCATENATE("LOC.",Schülerdaten!AU$5),Schülerdaten!G966),""),""),"")</f>
        <v/>
      </c>
      <c r="F963" s="146" t="str">
        <f>IF(A963&lt;&gt;"",IF(Schülerdaten!H966&lt;&gt;"",Schülerdaten!H966,""),"")</f>
        <v/>
      </c>
      <c r="G963" s="146" t="str">
        <f>IF(AND(A963&lt;&gt;"",Schülerdaten!AC966&lt;&gt;""),IF(Schülerdaten!AC966=TRUE,INDEX(codesex,MATCH(Schülerdaten!I966,libsex,0)),Schülerdaten!I966),"")</f>
        <v/>
      </c>
      <c r="H963" s="147" t="str">
        <f>IF(A963&lt;&gt;"",IF(Schülerdaten!J966&lt;&gt;"",Schülerdaten!J966,""),"")</f>
        <v/>
      </c>
      <c r="I963" s="148" t="str">
        <f>IF(AND(A963&lt;&gt;"",Schülerdaten!AE966&lt;&gt;""),IF(Schülerdaten!AE966=TRUE,INDEX(codenat,MATCH(Schülerdaten!K966,libnat,0)),Schülerdaten!K966),"")</f>
        <v/>
      </c>
      <c r="J963" s="148" t="str">
        <f>IF(AND(A963&lt;&gt;"",Schülerdaten!AF966&lt;&gt;""),IF(Schülerdaten!AF966=TRUE,INDEX(codelangue,MATCH(Schülerdaten!L966,liblangue,0)),Schülerdaten!L966),"")</f>
        <v/>
      </c>
      <c r="K963" s="148" t="str">
        <f>IF(AND(A963&lt;&gt;"",Schülerdaten!AH966&lt;&gt;""),IF(Schülerdaten!AH966=TRUE,IF(INDEX(codegem,MATCH(Schülerdaten!M966,libgem,0))&lt;8000,INDEX(codegem,MATCH(Schülerdaten!M966,libgem,0)),""),Schülerdaten!M966),"")</f>
        <v/>
      </c>
      <c r="L963" s="148" t="str">
        <f>IF(AND(A963&lt;&gt;"",Schülerdaten!AH966&lt;&gt;""),IF(Schülerdaten!AH966=TRUE,INDEX(codegemhist,MATCH(Schülerdaten!M966,libgem,0)),""),"")</f>
        <v/>
      </c>
      <c r="M963" s="148" t="str">
        <f>IF(AND(A963&lt;&gt;"",Schülerdaten!AH966&lt;&gt;""),IF(Schülerdaten!AH966=TRUE,IF(INDEX(codegem,MATCH(Schülerdaten!M966,libgem,0))&gt;=8000,INDEX(codegem,MATCH(Schülerdaten!M966,libgem,0)),""),Schülerdaten!M966),"")</f>
        <v/>
      </c>
      <c r="N963" s="148" t="str">
        <f>IF(AND(A963&lt;&gt;"",Schülerdaten!AI966&lt;&gt;""),IF(Schülerdaten!AI966=TRUE,INDEX(codeschart,MATCH(Schülerdaten!N966,libschart,0)),Schülerdaten!N966),"")</f>
        <v/>
      </c>
      <c r="O963" s="148" t="str">
        <f>IF(AND(A963&lt;&gt;"",Schülerdaten!O966&lt;&gt;""),Schülerdaten!O966,"")</f>
        <v/>
      </c>
      <c r="P963" s="148" t="str">
        <f>IF(AND(A963&lt;&gt;"",Schülerdaten!AK966&lt;&gt;""),IF(Schülerdaten!AK966=TRUE,INDEX(codeform,MATCH(Schülerdaten!P966,libform,0)),Schülerdaten!P966),"")</f>
        <v/>
      </c>
      <c r="Q963" s="148" t="str">
        <f>IF(AND(A963&lt;&gt;"",Schülerdaten!AL966&lt;&gt;""),IF(Schülerdaten!AL966=TRUE,INDEX(codespe,MATCH(Schülerdaten!Q966,libspe,0)),Schülerdaten!Q966),"")</f>
        <v/>
      </c>
      <c r="R963" s="148" t="str">
        <f>IF(AND(A963&lt;&gt;"",OR(Schülerdaten!AM966&lt;&gt;"",Schülerdaten!AT966=FALSE)),IF(Schülerdaten!AM966=TRUE,INDEX(codemp1,MATCH(Schülerdaten!R966,libmp1,0)),IF(Schülerdaten!AT966=FALSE,0,Schülerdaten!R966)),"")</f>
        <v/>
      </c>
      <c r="S963" s="148" t="str">
        <f t="shared" ref="S963:S1001" si="46">IF(A963&lt;&gt;"",98990000,"")</f>
        <v/>
      </c>
      <c r="T963" s="148" t="str">
        <f t="shared" ref="T963:T1001" si="47">IF(A963&lt;&gt;"",99,"")</f>
        <v/>
      </c>
      <c r="U963" s="148" t="str">
        <f>IF(AND(A963&lt;&gt;"",Schülerdaten!S966&lt;&gt;""),Schülerdaten!S966,"")</f>
        <v/>
      </c>
      <c r="V963" s="148" t="str">
        <f>IF(AND(A963&lt;&gt;"",Schülerdaten!T966&lt;&gt;""),Schülerdaten!T966,"")</f>
        <v/>
      </c>
      <c r="W963" s="148" t="str">
        <f>IF(AND(A963&lt;&gt;"",Schülerdaten!U966&lt;&gt;""),Schülerdaten!U966,"")</f>
        <v/>
      </c>
      <c r="X963" s="148" t="str">
        <f>IF(AND(A963&lt;&gt;"",Schülerdaten!V966&lt;&gt;""),Schülerdaten!V966,"")</f>
        <v/>
      </c>
      <c r="Y963" s="148" t="str">
        <f>IF(AND(A963&lt;&gt;"",Schülerdaten!W966&lt;&gt;""),Schülerdaten!W966,"")</f>
        <v/>
      </c>
      <c r="Z963" s="148" t="str">
        <f>IF(AND(A963&lt;&gt;"",Schülerdaten!X966&lt;&gt;""),Schülerdaten!X966,"")</f>
        <v/>
      </c>
    </row>
    <row r="964" spans="1:26" x14ac:dyDescent="0.2">
      <c r="A964" s="146" t="str">
        <f>IF(OR(Schülerdaten!$C967&lt;&gt;""),Schülerdaten!A967,"")</f>
        <v/>
      </c>
      <c r="B964" s="146" t="str">
        <f>IF(A964&lt;&gt;"",Schülerdaten!B967,"")</f>
        <v/>
      </c>
      <c r="C964" s="146" t="str">
        <f>IF(AND(A964&lt;&gt;"",Schülerdaten!F967&lt;&gt;""),IF(INDEX(codeclint,MATCH(Schülerdaten!F967,libclint,0))&lt;&gt;"",INDEX(codeclint,MATCH(Schülerdaten!F967,libclint,0)),""),"")</f>
        <v/>
      </c>
      <c r="D964" s="146" t="str">
        <f t="shared" si="45"/>
        <v/>
      </c>
      <c r="E964" s="146" t="str">
        <f>IF(A964&lt;&gt;"",IF(Schülerdaten!G967&lt;&gt;"",IF(Schülerdaten!AB967&lt;&gt;"",IF(Schülerdaten!G967="LOC.ID",CONCATENATE("LOC.",Schülerdaten!AU$5),Schülerdaten!G967),""),""),"")</f>
        <v/>
      </c>
      <c r="F964" s="146" t="str">
        <f>IF(A964&lt;&gt;"",IF(Schülerdaten!H967&lt;&gt;"",Schülerdaten!H967,""),"")</f>
        <v/>
      </c>
      <c r="G964" s="146" t="str">
        <f>IF(AND(A964&lt;&gt;"",Schülerdaten!AC967&lt;&gt;""),IF(Schülerdaten!AC967=TRUE,INDEX(codesex,MATCH(Schülerdaten!I967,libsex,0)),Schülerdaten!I967),"")</f>
        <v/>
      </c>
      <c r="H964" s="147" t="str">
        <f>IF(A964&lt;&gt;"",IF(Schülerdaten!J967&lt;&gt;"",Schülerdaten!J967,""),"")</f>
        <v/>
      </c>
      <c r="I964" s="148" t="str">
        <f>IF(AND(A964&lt;&gt;"",Schülerdaten!AE967&lt;&gt;""),IF(Schülerdaten!AE967=TRUE,INDEX(codenat,MATCH(Schülerdaten!K967,libnat,0)),Schülerdaten!K967),"")</f>
        <v/>
      </c>
      <c r="J964" s="148" t="str">
        <f>IF(AND(A964&lt;&gt;"",Schülerdaten!AF967&lt;&gt;""),IF(Schülerdaten!AF967=TRUE,INDEX(codelangue,MATCH(Schülerdaten!L967,liblangue,0)),Schülerdaten!L967),"")</f>
        <v/>
      </c>
      <c r="K964" s="148" t="str">
        <f>IF(AND(A964&lt;&gt;"",Schülerdaten!AH967&lt;&gt;""),IF(Schülerdaten!AH967=TRUE,IF(INDEX(codegem,MATCH(Schülerdaten!M967,libgem,0))&lt;8000,INDEX(codegem,MATCH(Schülerdaten!M967,libgem,0)),""),Schülerdaten!M967),"")</f>
        <v/>
      </c>
      <c r="L964" s="148" t="str">
        <f>IF(AND(A964&lt;&gt;"",Schülerdaten!AH967&lt;&gt;""),IF(Schülerdaten!AH967=TRUE,INDEX(codegemhist,MATCH(Schülerdaten!M967,libgem,0)),""),"")</f>
        <v/>
      </c>
      <c r="M964" s="148" t="str">
        <f>IF(AND(A964&lt;&gt;"",Schülerdaten!AH967&lt;&gt;""),IF(Schülerdaten!AH967=TRUE,IF(INDEX(codegem,MATCH(Schülerdaten!M967,libgem,0))&gt;=8000,INDEX(codegem,MATCH(Schülerdaten!M967,libgem,0)),""),Schülerdaten!M967),"")</f>
        <v/>
      </c>
      <c r="N964" s="148" t="str">
        <f>IF(AND(A964&lt;&gt;"",Schülerdaten!AI967&lt;&gt;""),IF(Schülerdaten!AI967=TRUE,INDEX(codeschart,MATCH(Schülerdaten!N967,libschart,0)),Schülerdaten!N967),"")</f>
        <v/>
      </c>
      <c r="O964" s="148" t="str">
        <f>IF(AND(A964&lt;&gt;"",Schülerdaten!O967&lt;&gt;""),Schülerdaten!O967,"")</f>
        <v/>
      </c>
      <c r="P964" s="148" t="str">
        <f>IF(AND(A964&lt;&gt;"",Schülerdaten!AK967&lt;&gt;""),IF(Schülerdaten!AK967=TRUE,INDEX(codeform,MATCH(Schülerdaten!P967,libform,0)),Schülerdaten!P967),"")</f>
        <v/>
      </c>
      <c r="Q964" s="148" t="str">
        <f>IF(AND(A964&lt;&gt;"",Schülerdaten!AL967&lt;&gt;""),IF(Schülerdaten!AL967=TRUE,INDEX(codespe,MATCH(Schülerdaten!Q967,libspe,0)),Schülerdaten!Q967),"")</f>
        <v/>
      </c>
      <c r="R964" s="148" t="str">
        <f>IF(AND(A964&lt;&gt;"",OR(Schülerdaten!AM967&lt;&gt;"",Schülerdaten!AT967=FALSE)),IF(Schülerdaten!AM967=TRUE,INDEX(codemp1,MATCH(Schülerdaten!R967,libmp1,0)),IF(Schülerdaten!AT967=FALSE,0,Schülerdaten!R967)),"")</f>
        <v/>
      </c>
      <c r="S964" s="148" t="str">
        <f t="shared" si="46"/>
        <v/>
      </c>
      <c r="T964" s="148" t="str">
        <f t="shared" si="47"/>
        <v/>
      </c>
      <c r="U964" s="148" t="str">
        <f>IF(AND(A964&lt;&gt;"",Schülerdaten!S967&lt;&gt;""),Schülerdaten!S967,"")</f>
        <v/>
      </c>
      <c r="V964" s="148" t="str">
        <f>IF(AND(A964&lt;&gt;"",Schülerdaten!T967&lt;&gt;""),Schülerdaten!T967,"")</f>
        <v/>
      </c>
      <c r="W964" s="148" t="str">
        <f>IF(AND(A964&lt;&gt;"",Schülerdaten!U967&lt;&gt;""),Schülerdaten!U967,"")</f>
        <v/>
      </c>
      <c r="X964" s="148" t="str">
        <f>IF(AND(A964&lt;&gt;"",Schülerdaten!V967&lt;&gt;""),Schülerdaten!V967,"")</f>
        <v/>
      </c>
      <c r="Y964" s="148" t="str">
        <f>IF(AND(A964&lt;&gt;"",Schülerdaten!W967&lt;&gt;""),Schülerdaten!W967,"")</f>
        <v/>
      </c>
      <c r="Z964" s="148" t="str">
        <f>IF(AND(A964&lt;&gt;"",Schülerdaten!X967&lt;&gt;""),Schülerdaten!X967,"")</f>
        <v/>
      </c>
    </row>
    <row r="965" spans="1:26" x14ac:dyDescent="0.2">
      <c r="A965" s="146" t="str">
        <f>IF(OR(Schülerdaten!$C968&lt;&gt;""),Schülerdaten!A968,"")</f>
        <v/>
      </c>
      <c r="B965" s="146" t="str">
        <f>IF(A965&lt;&gt;"",Schülerdaten!B968,"")</f>
        <v/>
      </c>
      <c r="C965" s="146" t="str">
        <f>IF(AND(A965&lt;&gt;"",Schülerdaten!F968&lt;&gt;""),IF(INDEX(codeclint,MATCH(Schülerdaten!F968,libclint,0))&lt;&gt;"",INDEX(codeclint,MATCH(Schülerdaten!F968,libclint,0)),""),"")</f>
        <v/>
      </c>
      <c r="D965" s="146" t="str">
        <f t="shared" si="45"/>
        <v/>
      </c>
      <c r="E965" s="146" t="str">
        <f>IF(A965&lt;&gt;"",IF(Schülerdaten!G968&lt;&gt;"",IF(Schülerdaten!AB968&lt;&gt;"",IF(Schülerdaten!G968="LOC.ID",CONCATENATE("LOC.",Schülerdaten!AU$5),Schülerdaten!G968),""),""),"")</f>
        <v/>
      </c>
      <c r="F965" s="146" t="str">
        <f>IF(A965&lt;&gt;"",IF(Schülerdaten!H968&lt;&gt;"",Schülerdaten!H968,""),"")</f>
        <v/>
      </c>
      <c r="G965" s="146" t="str">
        <f>IF(AND(A965&lt;&gt;"",Schülerdaten!AC968&lt;&gt;""),IF(Schülerdaten!AC968=TRUE,INDEX(codesex,MATCH(Schülerdaten!I968,libsex,0)),Schülerdaten!I968),"")</f>
        <v/>
      </c>
      <c r="H965" s="147" t="str">
        <f>IF(A965&lt;&gt;"",IF(Schülerdaten!J968&lt;&gt;"",Schülerdaten!J968,""),"")</f>
        <v/>
      </c>
      <c r="I965" s="148" t="str">
        <f>IF(AND(A965&lt;&gt;"",Schülerdaten!AE968&lt;&gt;""),IF(Schülerdaten!AE968=TRUE,INDEX(codenat,MATCH(Schülerdaten!K968,libnat,0)),Schülerdaten!K968),"")</f>
        <v/>
      </c>
      <c r="J965" s="148" t="str">
        <f>IF(AND(A965&lt;&gt;"",Schülerdaten!AF968&lt;&gt;""),IF(Schülerdaten!AF968=TRUE,INDEX(codelangue,MATCH(Schülerdaten!L968,liblangue,0)),Schülerdaten!L968),"")</f>
        <v/>
      </c>
      <c r="K965" s="148" t="str">
        <f>IF(AND(A965&lt;&gt;"",Schülerdaten!AH968&lt;&gt;""),IF(Schülerdaten!AH968=TRUE,IF(INDEX(codegem,MATCH(Schülerdaten!M968,libgem,0))&lt;8000,INDEX(codegem,MATCH(Schülerdaten!M968,libgem,0)),""),Schülerdaten!M968),"")</f>
        <v/>
      </c>
      <c r="L965" s="148" t="str">
        <f>IF(AND(A965&lt;&gt;"",Schülerdaten!AH968&lt;&gt;""),IF(Schülerdaten!AH968=TRUE,INDEX(codegemhist,MATCH(Schülerdaten!M968,libgem,0)),""),"")</f>
        <v/>
      </c>
      <c r="M965" s="148" t="str">
        <f>IF(AND(A965&lt;&gt;"",Schülerdaten!AH968&lt;&gt;""),IF(Schülerdaten!AH968=TRUE,IF(INDEX(codegem,MATCH(Schülerdaten!M968,libgem,0))&gt;=8000,INDEX(codegem,MATCH(Schülerdaten!M968,libgem,0)),""),Schülerdaten!M968),"")</f>
        <v/>
      </c>
      <c r="N965" s="148" t="str">
        <f>IF(AND(A965&lt;&gt;"",Schülerdaten!AI968&lt;&gt;""),IF(Schülerdaten!AI968=TRUE,INDEX(codeschart,MATCH(Schülerdaten!N968,libschart,0)),Schülerdaten!N968),"")</f>
        <v/>
      </c>
      <c r="O965" s="148" t="str">
        <f>IF(AND(A965&lt;&gt;"",Schülerdaten!O968&lt;&gt;""),Schülerdaten!O968,"")</f>
        <v/>
      </c>
      <c r="P965" s="148" t="str">
        <f>IF(AND(A965&lt;&gt;"",Schülerdaten!AK968&lt;&gt;""),IF(Schülerdaten!AK968=TRUE,INDEX(codeform,MATCH(Schülerdaten!P968,libform,0)),Schülerdaten!P968),"")</f>
        <v/>
      </c>
      <c r="Q965" s="148" t="str">
        <f>IF(AND(A965&lt;&gt;"",Schülerdaten!AL968&lt;&gt;""),IF(Schülerdaten!AL968=TRUE,INDEX(codespe,MATCH(Schülerdaten!Q968,libspe,0)),Schülerdaten!Q968),"")</f>
        <v/>
      </c>
      <c r="R965" s="148" t="str">
        <f>IF(AND(A965&lt;&gt;"",OR(Schülerdaten!AM968&lt;&gt;"",Schülerdaten!AT968=FALSE)),IF(Schülerdaten!AM968=TRUE,INDEX(codemp1,MATCH(Schülerdaten!R968,libmp1,0)),IF(Schülerdaten!AT968=FALSE,0,Schülerdaten!R968)),"")</f>
        <v/>
      </c>
      <c r="S965" s="148" t="str">
        <f t="shared" si="46"/>
        <v/>
      </c>
      <c r="T965" s="148" t="str">
        <f t="shared" si="47"/>
        <v/>
      </c>
      <c r="U965" s="148" t="str">
        <f>IF(AND(A965&lt;&gt;"",Schülerdaten!S968&lt;&gt;""),Schülerdaten!S968,"")</f>
        <v/>
      </c>
      <c r="V965" s="148" t="str">
        <f>IF(AND(A965&lt;&gt;"",Schülerdaten!T968&lt;&gt;""),Schülerdaten!T968,"")</f>
        <v/>
      </c>
      <c r="W965" s="148" t="str">
        <f>IF(AND(A965&lt;&gt;"",Schülerdaten!U968&lt;&gt;""),Schülerdaten!U968,"")</f>
        <v/>
      </c>
      <c r="X965" s="148" t="str">
        <f>IF(AND(A965&lt;&gt;"",Schülerdaten!V968&lt;&gt;""),Schülerdaten!V968,"")</f>
        <v/>
      </c>
      <c r="Y965" s="148" t="str">
        <f>IF(AND(A965&lt;&gt;"",Schülerdaten!W968&lt;&gt;""),Schülerdaten!W968,"")</f>
        <v/>
      </c>
      <c r="Z965" s="148" t="str">
        <f>IF(AND(A965&lt;&gt;"",Schülerdaten!X968&lt;&gt;""),Schülerdaten!X968,"")</f>
        <v/>
      </c>
    </row>
    <row r="966" spans="1:26" x14ac:dyDescent="0.2">
      <c r="A966" s="146" t="str">
        <f>IF(OR(Schülerdaten!$C969&lt;&gt;""),Schülerdaten!A969,"")</f>
        <v/>
      </c>
      <c r="B966" s="146" t="str">
        <f>IF(A966&lt;&gt;"",Schülerdaten!B969,"")</f>
        <v/>
      </c>
      <c r="C966" s="146" t="str">
        <f>IF(AND(A966&lt;&gt;"",Schülerdaten!F969&lt;&gt;""),IF(INDEX(codeclint,MATCH(Schülerdaten!F969,libclint,0))&lt;&gt;"",INDEX(codeclint,MATCH(Schülerdaten!F969,libclint,0)),""),"")</f>
        <v/>
      </c>
      <c r="D966" s="146" t="str">
        <f t="shared" si="45"/>
        <v/>
      </c>
      <c r="E966" s="146" t="str">
        <f>IF(A966&lt;&gt;"",IF(Schülerdaten!G969&lt;&gt;"",IF(Schülerdaten!AB969&lt;&gt;"",IF(Schülerdaten!G969="LOC.ID",CONCATENATE("LOC.",Schülerdaten!AU$5),Schülerdaten!G969),""),""),"")</f>
        <v/>
      </c>
      <c r="F966" s="146" t="str">
        <f>IF(A966&lt;&gt;"",IF(Schülerdaten!H969&lt;&gt;"",Schülerdaten!H969,""),"")</f>
        <v/>
      </c>
      <c r="G966" s="146" t="str">
        <f>IF(AND(A966&lt;&gt;"",Schülerdaten!AC969&lt;&gt;""),IF(Schülerdaten!AC969=TRUE,INDEX(codesex,MATCH(Schülerdaten!I969,libsex,0)),Schülerdaten!I969),"")</f>
        <v/>
      </c>
      <c r="H966" s="147" t="str">
        <f>IF(A966&lt;&gt;"",IF(Schülerdaten!J969&lt;&gt;"",Schülerdaten!J969,""),"")</f>
        <v/>
      </c>
      <c r="I966" s="148" t="str">
        <f>IF(AND(A966&lt;&gt;"",Schülerdaten!AE969&lt;&gt;""),IF(Schülerdaten!AE969=TRUE,INDEX(codenat,MATCH(Schülerdaten!K969,libnat,0)),Schülerdaten!K969),"")</f>
        <v/>
      </c>
      <c r="J966" s="148" t="str">
        <f>IF(AND(A966&lt;&gt;"",Schülerdaten!AF969&lt;&gt;""),IF(Schülerdaten!AF969=TRUE,INDEX(codelangue,MATCH(Schülerdaten!L969,liblangue,0)),Schülerdaten!L969),"")</f>
        <v/>
      </c>
      <c r="K966" s="148" t="str">
        <f>IF(AND(A966&lt;&gt;"",Schülerdaten!AH969&lt;&gt;""),IF(Schülerdaten!AH969=TRUE,IF(INDEX(codegem,MATCH(Schülerdaten!M969,libgem,0))&lt;8000,INDEX(codegem,MATCH(Schülerdaten!M969,libgem,0)),""),Schülerdaten!M969),"")</f>
        <v/>
      </c>
      <c r="L966" s="148" t="str">
        <f>IF(AND(A966&lt;&gt;"",Schülerdaten!AH969&lt;&gt;""),IF(Schülerdaten!AH969=TRUE,INDEX(codegemhist,MATCH(Schülerdaten!M969,libgem,0)),""),"")</f>
        <v/>
      </c>
      <c r="M966" s="148" t="str">
        <f>IF(AND(A966&lt;&gt;"",Schülerdaten!AH969&lt;&gt;""),IF(Schülerdaten!AH969=TRUE,IF(INDEX(codegem,MATCH(Schülerdaten!M969,libgem,0))&gt;=8000,INDEX(codegem,MATCH(Schülerdaten!M969,libgem,0)),""),Schülerdaten!M969),"")</f>
        <v/>
      </c>
      <c r="N966" s="148" t="str">
        <f>IF(AND(A966&lt;&gt;"",Schülerdaten!AI969&lt;&gt;""),IF(Schülerdaten!AI969=TRUE,INDEX(codeschart,MATCH(Schülerdaten!N969,libschart,0)),Schülerdaten!N969),"")</f>
        <v/>
      </c>
      <c r="O966" s="148" t="str">
        <f>IF(AND(A966&lt;&gt;"",Schülerdaten!O969&lt;&gt;""),Schülerdaten!O969,"")</f>
        <v/>
      </c>
      <c r="P966" s="148" t="str">
        <f>IF(AND(A966&lt;&gt;"",Schülerdaten!AK969&lt;&gt;""),IF(Schülerdaten!AK969=TRUE,INDEX(codeform,MATCH(Schülerdaten!P969,libform,0)),Schülerdaten!P969),"")</f>
        <v/>
      </c>
      <c r="Q966" s="148" t="str">
        <f>IF(AND(A966&lt;&gt;"",Schülerdaten!AL969&lt;&gt;""),IF(Schülerdaten!AL969=TRUE,INDEX(codespe,MATCH(Schülerdaten!Q969,libspe,0)),Schülerdaten!Q969),"")</f>
        <v/>
      </c>
      <c r="R966" s="148" t="str">
        <f>IF(AND(A966&lt;&gt;"",OR(Schülerdaten!AM969&lt;&gt;"",Schülerdaten!AT969=FALSE)),IF(Schülerdaten!AM969=TRUE,INDEX(codemp1,MATCH(Schülerdaten!R969,libmp1,0)),IF(Schülerdaten!AT969=FALSE,0,Schülerdaten!R969)),"")</f>
        <v/>
      </c>
      <c r="S966" s="148" t="str">
        <f t="shared" si="46"/>
        <v/>
      </c>
      <c r="T966" s="148" t="str">
        <f t="shared" si="47"/>
        <v/>
      </c>
      <c r="U966" s="148" t="str">
        <f>IF(AND(A966&lt;&gt;"",Schülerdaten!S969&lt;&gt;""),Schülerdaten!S969,"")</f>
        <v/>
      </c>
      <c r="V966" s="148" t="str">
        <f>IF(AND(A966&lt;&gt;"",Schülerdaten!T969&lt;&gt;""),Schülerdaten!T969,"")</f>
        <v/>
      </c>
      <c r="W966" s="148" t="str">
        <f>IF(AND(A966&lt;&gt;"",Schülerdaten!U969&lt;&gt;""),Schülerdaten!U969,"")</f>
        <v/>
      </c>
      <c r="X966" s="148" t="str">
        <f>IF(AND(A966&lt;&gt;"",Schülerdaten!V969&lt;&gt;""),Schülerdaten!V969,"")</f>
        <v/>
      </c>
      <c r="Y966" s="148" t="str">
        <f>IF(AND(A966&lt;&gt;"",Schülerdaten!W969&lt;&gt;""),Schülerdaten!W969,"")</f>
        <v/>
      </c>
      <c r="Z966" s="148" t="str">
        <f>IF(AND(A966&lt;&gt;"",Schülerdaten!X969&lt;&gt;""),Schülerdaten!X969,"")</f>
        <v/>
      </c>
    </row>
    <row r="967" spans="1:26" x14ac:dyDescent="0.2">
      <c r="A967" s="146" t="str">
        <f>IF(OR(Schülerdaten!$C970&lt;&gt;""),Schülerdaten!A970,"")</f>
        <v/>
      </c>
      <c r="B967" s="146" t="str">
        <f>IF(A967&lt;&gt;"",Schülerdaten!B970,"")</f>
        <v/>
      </c>
      <c r="C967" s="146" t="str">
        <f>IF(AND(A967&lt;&gt;"",Schülerdaten!F970&lt;&gt;""),IF(INDEX(codeclint,MATCH(Schülerdaten!F970,libclint,0))&lt;&gt;"",INDEX(codeclint,MATCH(Schülerdaten!F970,libclint,0)),""),"")</f>
        <v/>
      </c>
      <c r="D967" s="146" t="str">
        <f t="shared" si="45"/>
        <v/>
      </c>
      <c r="E967" s="146" t="str">
        <f>IF(A967&lt;&gt;"",IF(Schülerdaten!G970&lt;&gt;"",IF(Schülerdaten!AB970&lt;&gt;"",IF(Schülerdaten!G970="LOC.ID",CONCATENATE("LOC.",Schülerdaten!AU$5),Schülerdaten!G970),""),""),"")</f>
        <v/>
      </c>
      <c r="F967" s="146" t="str">
        <f>IF(A967&lt;&gt;"",IF(Schülerdaten!H970&lt;&gt;"",Schülerdaten!H970,""),"")</f>
        <v/>
      </c>
      <c r="G967" s="146" t="str">
        <f>IF(AND(A967&lt;&gt;"",Schülerdaten!AC970&lt;&gt;""),IF(Schülerdaten!AC970=TRUE,INDEX(codesex,MATCH(Schülerdaten!I970,libsex,0)),Schülerdaten!I970),"")</f>
        <v/>
      </c>
      <c r="H967" s="147" t="str">
        <f>IF(A967&lt;&gt;"",IF(Schülerdaten!J970&lt;&gt;"",Schülerdaten!J970,""),"")</f>
        <v/>
      </c>
      <c r="I967" s="148" t="str">
        <f>IF(AND(A967&lt;&gt;"",Schülerdaten!AE970&lt;&gt;""),IF(Schülerdaten!AE970=TRUE,INDEX(codenat,MATCH(Schülerdaten!K970,libnat,0)),Schülerdaten!K970),"")</f>
        <v/>
      </c>
      <c r="J967" s="148" t="str">
        <f>IF(AND(A967&lt;&gt;"",Schülerdaten!AF970&lt;&gt;""),IF(Schülerdaten!AF970=TRUE,INDEX(codelangue,MATCH(Schülerdaten!L970,liblangue,0)),Schülerdaten!L970),"")</f>
        <v/>
      </c>
      <c r="K967" s="148" t="str">
        <f>IF(AND(A967&lt;&gt;"",Schülerdaten!AH970&lt;&gt;""),IF(Schülerdaten!AH970=TRUE,IF(INDEX(codegem,MATCH(Schülerdaten!M970,libgem,0))&lt;8000,INDEX(codegem,MATCH(Schülerdaten!M970,libgem,0)),""),Schülerdaten!M970),"")</f>
        <v/>
      </c>
      <c r="L967" s="148" t="str">
        <f>IF(AND(A967&lt;&gt;"",Schülerdaten!AH970&lt;&gt;""),IF(Schülerdaten!AH970=TRUE,INDEX(codegemhist,MATCH(Schülerdaten!M970,libgem,0)),""),"")</f>
        <v/>
      </c>
      <c r="M967" s="148" t="str">
        <f>IF(AND(A967&lt;&gt;"",Schülerdaten!AH970&lt;&gt;""),IF(Schülerdaten!AH970=TRUE,IF(INDEX(codegem,MATCH(Schülerdaten!M970,libgem,0))&gt;=8000,INDEX(codegem,MATCH(Schülerdaten!M970,libgem,0)),""),Schülerdaten!M970),"")</f>
        <v/>
      </c>
      <c r="N967" s="148" t="str">
        <f>IF(AND(A967&lt;&gt;"",Schülerdaten!AI970&lt;&gt;""),IF(Schülerdaten!AI970=TRUE,INDEX(codeschart,MATCH(Schülerdaten!N970,libschart,0)),Schülerdaten!N970),"")</f>
        <v/>
      </c>
      <c r="O967" s="148" t="str">
        <f>IF(AND(A967&lt;&gt;"",Schülerdaten!O970&lt;&gt;""),Schülerdaten!O970,"")</f>
        <v/>
      </c>
      <c r="P967" s="148" t="str">
        <f>IF(AND(A967&lt;&gt;"",Schülerdaten!AK970&lt;&gt;""),IF(Schülerdaten!AK970=TRUE,INDEX(codeform,MATCH(Schülerdaten!P970,libform,0)),Schülerdaten!P970),"")</f>
        <v/>
      </c>
      <c r="Q967" s="148" t="str">
        <f>IF(AND(A967&lt;&gt;"",Schülerdaten!AL970&lt;&gt;""),IF(Schülerdaten!AL970=TRUE,INDEX(codespe,MATCH(Schülerdaten!Q970,libspe,0)),Schülerdaten!Q970),"")</f>
        <v/>
      </c>
      <c r="R967" s="148" t="str">
        <f>IF(AND(A967&lt;&gt;"",OR(Schülerdaten!AM970&lt;&gt;"",Schülerdaten!AT970=FALSE)),IF(Schülerdaten!AM970=TRUE,INDEX(codemp1,MATCH(Schülerdaten!R970,libmp1,0)),IF(Schülerdaten!AT970=FALSE,0,Schülerdaten!R970)),"")</f>
        <v/>
      </c>
      <c r="S967" s="148" t="str">
        <f t="shared" si="46"/>
        <v/>
      </c>
      <c r="T967" s="148" t="str">
        <f t="shared" si="47"/>
        <v/>
      </c>
      <c r="U967" s="148" t="str">
        <f>IF(AND(A967&lt;&gt;"",Schülerdaten!S970&lt;&gt;""),Schülerdaten!S970,"")</f>
        <v/>
      </c>
      <c r="V967" s="148" t="str">
        <f>IF(AND(A967&lt;&gt;"",Schülerdaten!T970&lt;&gt;""),Schülerdaten!T970,"")</f>
        <v/>
      </c>
      <c r="W967" s="148" t="str">
        <f>IF(AND(A967&lt;&gt;"",Schülerdaten!U970&lt;&gt;""),Schülerdaten!U970,"")</f>
        <v/>
      </c>
      <c r="X967" s="148" t="str">
        <f>IF(AND(A967&lt;&gt;"",Schülerdaten!V970&lt;&gt;""),Schülerdaten!V970,"")</f>
        <v/>
      </c>
      <c r="Y967" s="148" t="str">
        <f>IF(AND(A967&lt;&gt;"",Schülerdaten!W970&lt;&gt;""),Schülerdaten!W970,"")</f>
        <v/>
      </c>
      <c r="Z967" s="148" t="str">
        <f>IF(AND(A967&lt;&gt;"",Schülerdaten!X970&lt;&gt;""),Schülerdaten!X970,"")</f>
        <v/>
      </c>
    </row>
    <row r="968" spans="1:26" x14ac:dyDescent="0.2">
      <c r="A968" s="146" t="str">
        <f>IF(OR(Schülerdaten!$C971&lt;&gt;""),Schülerdaten!A971,"")</f>
        <v/>
      </c>
      <c r="B968" s="146" t="str">
        <f>IF(A968&lt;&gt;"",Schülerdaten!B971,"")</f>
        <v/>
      </c>
      <c r="C968" s="146" t="str">
        <f>IF(AND(A968&lt;&gt;"",Schülerdaten!F971&lt;&gt;""),IF(INDEX(codeclint,MATCH(Schülerdaten!F971,libclint,0))&lt;&gt;"",INDEX(codeclint,MATCH(Schülerdaten!F971,libclint,0)),""),"")</f>
        <v/>
      </c>
      <c r="D968" s="146" t="str">
        <f t="shared" si="45"/>
        <v/>
      </c>
      <c r="E968" s="146" t="str">
        <f>IF(A968&lt;&gt;"",IF(Schülerdaten!G971&lt;&gt;"",IF(Schülerdaten!AB971&lt;&gt;"",IF(Schülerdaten!G971="LOC.ID",CONCATENATE("LOC.",Schülerdaten!AU$5),Schülerdaten!G971),""),""),"")</f>
        <v/>
      </c>
      <c r="F968" s="146" t="str">
        <f>IF(A968&lt;&gt;"",IF(Schülerdaten!H971&lt;&gt;"",Schülerdaten!H971,""),"")</f>
        <v/>
      </c>
      <c r="G968" s="146" t="str">
        <f>IF(AND(A968&lt;&gt;"",Schülerdaten!AC971&lt;&gt;""),IF(Schülerdaten!AC971=TRUE,INDEX(codesex,MATCH(Schülerdaten!I971,libsex,0)),Schülerdaten!I971),"")</f>
        <v/>
      </c>
      <c r="H968" s="147" t="str">
        <f>IF(A968&lt;&gt;"",IF(Schülerdaten!J971&lt;&gt;"",Schülerdaten!J971,""),"")</f>
        <v/>
      </c>
      <c r="I968" s="148" t="str">
        <f>IF(AND(A968&lt;&gt;"",Schülerdaten!AE971&lt;&gt;""),IF(Schülerdaten!AE971=TRUE,INDEX(codenat,MATCH(Schülerdaten!K971,libnat,0)),Schülerdaten!K971),"")</f>
        <v/>
      </c>
      <c r="J968" s="148" t="str">
        <f>IF(AND(A968&lt;&gt;"",Schülerdaten!AF971&lt;&gt;""),IF(Schülerdaten!AF971=TRUE,INDEX(codelangue,MATCH(Schülerdaten!L971,liblangue,0)),Schülerdaten!L971),"")</f>
        <v/>
      </c>
      <c r="K968" s="148" t="str">
        <f>IF(AND(A968&lt;&gt;"",Schülerdaten!AH971&lt;&gt;""),IF(Schülerdaten!AH971=TRUE,IF(INDEX(codegem,MATCH(Schülerdaten!M971,libgem,0))&lt;8000,INDEX(codegem,MATCH(Schülerdaten!M971,libgem,0)),""),Schülerdaten!M971),"")</f>
        <v/>
      </c>
      <c r="L968" s="148" t="str">
        <f>IF(AND(A968&lt;&gt;"",Schülerdaten!AH971&lt;&gt;""),IF(Schülerdaten!AH971=TRUE,INDEX(codegemhist,MATCH(Schülerdaten!M971,libgem,0)),""),"")</f>
        <v/>
      </c>
      <c r="M968" s="148" t="str">
        <f>IF(AND(A968&lt;&gt;"",Schülerdaten!AH971&lt;&gt;""),IF(Schülerdaten!AH971=TRUE,IF(INDEX(codegem,MATCH(Schülerdaten!M971,libgem,0))&gt;=8000,INDEX(codegem,MATCH(Schülerdaten!M971,libgem,0)),""),Schülerdaten!M971),"")</f>
        <v/>
      </c>
      <c r="N968" s="148" t="str">
        <f>IF(AND(A968&lt;&gt;"",Schülerdaten!AI971&lt;&gt;""),IF(Schülerdaten!AI971=TRUE,INDEX(codeschart,MATCH(Schülerdaten!N971,libschart,0)),Schülerdaten!N971),"")</f>
        <v/>
      </c>
      <c r="O968" s="148" t="str">
        <f>IF(AND(A968&lt;&gt;"",Schülerdaten!O971&lt;&gt;""),Schülerdaten!O971,"")</f>
        <v/>
      </c>
      <c r="P968" s="148" t="str">
        <f>IF(AND(A968&lt;&gt;"",Schülerdaten!AK971&lt;&gt;""),IF(Schülerdaten!AK971=TRUE,INDEX(codeform,MATCH(Schülerdaten!P971,libform,0)),Schülerdaten!P971),"")</f>
        <v/>
      </c>
      <c r="Q968" s="148" t="str">
        <f>IF(AND(A968&lt;&gt;"",Schülerdaten!AL971&lt;&gt;""),IF(Schülerdaten!AL971=TRUE,INDEX(codespe,MATCH(Schülerdaten!Q971,libspe,0)),Schülerdaten!Q971),"")</f>
        <v/>
      </c>
      <c r="R968" s="148" t="str">
        <f>IF(AND(A968&lt;&gt;"",OR(Schülerdaten!AM971&lt;&gt;"",Schülerdaten!AT971=FALSE)),IF(Schülerdaten!AM971=TRUE,INDEX(codemp1,MATCH(Schülerdaten!R971,libmp1,0)),IF(Schülerdaten!AT971=FALSE,0,Schülerdaten!R971)),"")</f>
        <v/>
      </c>
      <c r="S968" s="148" t="str">
        <f t="shared" si="46"/>
        <v/>
      </c>
      <c r="T968" s="148" t="str">
        <f t="shared" si="47"/>
        <v/>
      </c>
      <c r="U968" s="148" t="str">
        <f>IF(AND(A968&lt;&gt;"",Schülerdaten!S971&lt;&gt;""),Schülerdaten!S971,"")</f>
        <v/>
      </c>
      <c r="V968" s="148" t="str">
        <f>IF(AND(A968&lt;&gt;"",Schülerdaten!T971&lt;&gt;""),Schülerdaten!T971,"")</f>
        <v/>
      </c>
      <c r="W968" s="148" t="str">
        <f>IF(AND(A968&lt;&gt;"",Schülerdaten!U971&lt;&gt;""),Schülerdaten!U971,"")</f>
        <v/>
      </c>
      <c r="X968" s="148" t="str">
        <f>IF(AND(A968&lt;&gt;"",Schülerdaten!V971&lt;&gt;""),Schülerdaten!V971,"")</f>
        <v/>
      </c>
      <c r="Y968" s="148" t="str">
        <f>IF(AND(A968&lt;&gt;"",Schülerdaten!W971&lt;&gt;""),Schülerdaten!W971,"")</f>
        <v/>
      </c>
      <c r="Z968" s="148" t="str">
        <f>IF(AND(A968&lt;&gt;"",Schülerdaten!X971&lt;&gt;""),Schülerdaten!X971,"")</f>
        <v/>
      </c>
    </row>
    <row r="969" spans="1:26" x14ac:dyDescent="0.2">
      <c r="A969" s="146" t="str">
        <f>IF(OR(Schülerdaten!$C972&lt;&gt;""),Schülerdaten!A972,"")</f>
        <v/>
      </c>
      <c r="B969" s="146" t="str">
        <f>IF(A969&lt;&gt;"",Schülerdaten!B972,"")</f>
        <v/>
      </c>
      <c r="C969" s="146" t="str">
        <f>IF(AND(A969&lt;&gt;"",Schülerdaten!F972&lt;&gt;""),IF(INDEX(codeclint,MATCH(Schülerdaten!F972,libclint,0))&lt;&gt;"",INDEX(codeclint,MATCH(Schülerdaten!F972,libclint,0)),""),"")</f>
        <v/>
      </c>
      <c r="D969" s="146" t="str">
        <f t="shared" si="45"/>
        <v/>
      </c>
      <c r="E969" s="146" t="str">
        <f>IF(A969&lt;&gt;"",IF(Schülerdaten!G972&lt;&gt;"",IF(Schülerdaten!AB972&lt;&gt;"",IF(Schülerdaten!G972="LOC.ID",CONCATENATE("LOC.",Schülerdaten!AU$5),Schülerdaten!G972),""),""),"")</f>
        <v/>
      </c>
      <c r="F969" s="146" t="str">
        <f>IF(A969&lt;&gt;"",IF(Schülerdaten!H972&lt;&gt;"",Schülerdaten!H972,""),"")</f>
        <v/>
      </c>
      <c r="G969" s="146" t="str">
        <f>IF(AND(A969&lt;&gt;"",Schülerdaten!AC972&lt;&gt;""),IF(Schülerdaten!AC972=TRUE,INDEX(codesex,MATCH(Schülerdaten!I972,libsex,0)),Schülerdaten!I972),"")</f>
        <v/>
      </c>
      <c r="H969" s="147" t="str">
        <f>IF(A969&lt;&gt;"",IF(Schülerdaten!J972&lt;&gt;"",Schülerdaten!J972,""),"")</f>
        <v/>
      </c>
      <c r="I969" s="148" t="str">
        <f>IF(AND(A969&lt;&gt;"",Schülerdaten!AE972&lt;&gt;""),IF(Schülerdaten!AE972=TRUE,INDEX(codenat,MATCH(Schülerdaten!K972,libnat,0)),Schülerdaten!K972),"")</f>
        <v/>
      </c>
      <c r="J969" s="148" t="str">
        <f>IF(AND(A969&lt;&gt;"",Schülerdaten!AF972&lt;&gt;""),IF(Schülerdaten!AF972=TRUE,INDEX(codelangue,MATCH(Schülerdaten!L972,liblangue,0)),Schülerdaten!L972),"")</f>
        <v/>
      </c>
      <c r="K969" s="148" t="str">
        <f>IF(AND(A969&lt;&gt;"",Schülerdaten!AH972&lt;&gt;""),IF(Schülerdaten!AH972=TRUE,IF(INDEX(codegem,MATCH(Schülerdaten!M972,libgem,0))&lt;8000,INDEX(codegem,MATCH(Schülerdaten!M972,libgem,0)),""),Schülerdaten!M972),"")</f>
        <v/>
      </c>
      <c r="L969" s="148" t="str">
        <f>IF(AND(A969&lt;&gt;"",Schülerdaten!AH972&lt;&gt;""),IF(Schülerdaten!AH972=TRUE,INDEX(codegemhist,MATCH(Schülerdaten!M972,libgem,0)),""),"")</f>
        <v/>
      </c>
      <c r="M969" s="148" t="str">
        <f>IF(AND(A969&lt;&gt;"",Schülerdaten!AH972&lt;&gt;""),IF(Schülerdaten!AH972=TRUE,IF(INDEX(codegem,MATCH(Schülerdaten!M972,libgem,0))&gt;=8000,INDEX(codegem,MATCH(Schülerdaten!M972,libgem,0)),""),Schülerdaten!M972),"")</f>
        <v/>
      </c>
      <c r="N969" s="148" t="str">
        <f>IF(AND(A969&lt;&gt;"",Schülerdaten!AI972&lt;&gt;""),IF(Schülerdaten!AI972=TRUE,INDEX(codeschart,MATCH(Schülerdaten!N972,libschart,0)),Schülerdaten!N972),"")</f>
        <v/>
      </c>
      <c r="O969" s="148" t="str">
        <f>IF(AND(A969&lt;&gt;"",Schülerdaten!O972&lt;&gt;""),Schülerdaten!O972,"")</f>
        <v/>
      </c>
      <c r="P969" s="148" t="str">
        <f>IF(AND(A969&lt;&gt;"",Schülerdaten!AK972&lt;&gt;""),IF(Schülerdaten!AK972=TRUE,INDEX(codeform,MATCH(Schülerdaten!P972,libform,0)),Schülerdaten!P972),"")</f>
        <v/>
      </c>
      <c r="Q969" s="148" t="str">
        <f>IF(AND(A969&lt;&gt;"",Schülerdaten!AL972&lt;&gt;""),IF(Schülerdaten!AL972=TRUE,INDEX(codespe,MATCH(Schülerdaten!Q972,libspe,0)),Schülerdaten!Q972),"")</f>
        <v/>
      </c>
      <c r="R969" s="148" t="str">
        <f>IF(AND(A969&lt;&gt;"",OR(Schülerdaten!AM972&lt;&gt;"",Schülerdaten!AT972=FALSE)),IF(Schülerdaten!AM972=TRUE,INDEX(codemp1,MATCH(Schülerdaten!R972,libmp1,0)),IF(Schülerdaten!AT972=FALSE,0,Schülerdaten!R972)),"")</f>
        <v/>
      </c>
      <c r="S969" s="148" t="str">
        <f t="shared" si="46"/>
        <v/>
      </c>
      <c r="T969" s="148" t="str">
        <f t="shared" si="47"/>
        <v/>
      </c>
      <c r="U969" s="148" t="str">
        <f>IF(AND(A969&lt;&gt;"",Schülerdaten!S972&lt;&gt;""),Schülerdaten!S972,"")</f>
        <v/>
      </c>
      <c r="V969" s="148" t="str">
        <f>IF(AND(A969&lt;&gt;"",Schülerdaten!T972&lt;&gt;""),Schülerdaten!T972,"")</f>
        <v/>
      </c>
      <c r="W969" s="148" t="str">
        <f>IF(AND(A969&lt;&gt;"",Schülerdaten!U972&lt;&gt;""),Schülerdaten!U972,"")</f>
        <v/>
      </c>
      <c r="X969" s="148" t="str">
        <f>IF(AND(A969&lt;&gt;"",Schülerdaten!V972&lt;&gt;""),Schülerdaten!V972,"")</f>
        <v/>
      </c>
      <c r="Y969" s="148" t="str">
        <f>IF(AND(A969&lt;&gt;"",Schülerdaten!W972&lt;&gt;""),Schülerdaten!W972,"")</f>
        <v/>
      </c>
      <c r="Z969" s="148" t="str">
        <f>IF(AND(A969&lt;&gt;"",Schülerdaten!X972&lt;&gt;""),Schülerdaten!X972,"")</f>
        <v/>
      </c>
    </row>
    <row r="970" spans="1:26" x14ac:dyDescent="0.2">
      <c r="A970" s="146" t="str">
        <f>IF(OR(Schülerdaten!$C973&lt;&gt;""),Schülerdaten!A973,"")</f>
        <v/>
      </c>
      <c r="B970" s="146" t="str">
        <f>IF(A970&lt;&gt;"",Schülerdaten!B973,"")</f>
        <v/>
      </c>
      <c r="C970" s="146" t="str">
        <f>IF(AND(A970&lt;&gt;"",Schülerdaten!F973&lt;&gt;""),IF(INDEX(codeclint,MATCH(Schülerdaten!F973,libclint,0))&lt;&gt;"",INDEX(codeclint,MATCH(Schülerdaten!F973,libclint,0)),""),"")</f>
        <v/>
      </c>
      <c r="D970" s="146" t="str">
        <f t="shared" si="45"/>
        <v/>
      </c>
      <c r="E970" s="146" t="str">
        <f>IF(A970&lt;&gt;"",IF(Schülerdaten!G973&lt;&gt;"",IF(Schülerdaten!AB973&lt;&gt;"",IF(Schülerdaten!G973="LOC.ID",CONCATENATE("LOC.",Schülerdaten!AU$5),Schülerdaten!G973),""),""),"")</f>
        <v/>
      </c>
      <c r="F970" s="146" t="str">
        <f>IF(A970&lt;&gt;"",IF(Schülerdaten!H973&lt;&gt;"",Schülerdaten!H973,""),"")</f>
        <v/>
      </c>
      <c r="G970" s="146" t="str">
        <f>IF(AND(A970&lt;&gt;"",Schülerdaten!AC973&lt;&gt;""),IF(Schülerdaten!AC973=TRUE,INDEX(codesex,MATCH(Schülerdaten!I973,libsex,0)),Schülerdaten!I973),"")</f>
        <v/>
      </c>
      <c r="H970" s="147" t="str">
        <f>IF(A970&lt;&gt;"",IF(Schülerdaten!J973&lt;&gt;"",Schülerdaten!J973,""),"")</f>
        <v/>
      </c>
      <c r="I970" s="148" t="str">
        <f>IF(AND(A970&lt;&gt;"",Schülerdaten!AE973&lt;&gt;""),IF(Schülerdaten!AE973=TRUE,INDEX(codenat,MATCH(Schülerdaten!K973,libnat,0)),Schülerdaten!K973),"")</f>
        <v/>
      </c>
      <c r="J970" s="148" t="str">
        <f>IF(AND(A970&lt;&gt;"",Schülerdaten!AF973&lt;&gt;""),IF(Schülerdaten!AF973=TRUE,INDEX(codelangue,MATCH(Schülerdaten!L973,liblangue,0)),Schülerdaten!L973),"")</f>
        <v/>
      </c>
      <c r="K970" s="148" t="str">
        <f>IF(AND(A970&lt;&gt;"",Schülerdaten!AH973&lt;&gt;""),IF(Schülerdaten!AH973=TRUE,IF(INDEX(codegem,MATCH(Schülerdaten!M973,libgem,0))&lt;8000,INDEX(codegem,MATCH(Schülerdaten!M973,libgem,0)),""),Schülerdaten!M973),"")</f>
        <v/>
      </c>
      <c r="L970" s="148" t="str">
        <f>IF(AND(A970&lt;&gt;"",Schülerdaten!AH973&lt;&gt;""),IF(Schülerdaten!AH973=TRUE,INDEX(codegemhist,MATCH(Schülerdaten!M973,libgem,0)),""),"")</f>
        <v/>
      </c>
      <c r="M970" s="148" t="str">
        <f>IF(AND(A970&lt;&gt;"",Schülerdaten!AH973&lt;&gt;""),IF(Schülerdaten!AH973=TRUE,IF(INDEX(codegem,MATCH(Schülerdaten!M973,libgem,0))&gt;=8000,INDEX(codegem,MATCH(Schülerdaten!M973,libgem,0)),""),Schülerdaten!M973),"")</f>
        <v/>
      </c>
      <c r="N970" s="148" t="str">
        <f>IF(AND(A970&lt;&gt;"",Schülerdaten!AI973&lt;&gt;""),IF(Schülerdaten!AI973=TRUE,INDEX(codeschart,MATCH(Schülerdaten!N973,libschart,0)),Schülerdaten!N973),"")</f>
        <v/>
      </c>
      <c r="O970" s="148" t="str">
        <f>IF(AND(A970&lt;&gt;"",Schülerdaten!O973&lt;&gt;""),Schülerdaten!O973,"")</f>
        <v/>
      </c>
      <c r="P970" s="148" t="str">
        <f>IF(AND(A970&lt;&gt;"",Schülerdaten!AK973&lt;&gt;""),IF(Schülerdaten!AK973=TRUE,INDEX(codeform,MATCH(Schülerdaten!P973,libform,0)),Schülerdaten!P973),"")</f>
        <v/>
      </c>
      <c r="Q970" s="148" t="str">
        <f>IF(AND(A970&lt;&gt;"",Schülerdaten!AL973&lt;&gt;""),IF(Schülerdaten!AL973=TRUE,INDEX(codespe,MATCH(Schülerdaten!Q973,libspe,0)),Schülerdaten!Q973),"")</f>
        <v/>
      </c>
      <c r="R970" s="148" t="str">
        <f>IF(AND(A970&lt;&gt;"",OR(Schülerdaten!AM973&lt;&gt;"",Schülerdaten!AT973=FALSE)),IF(Schülerdaten!AM973=TRUE,INDEX(codemp1,MATCH(Schülerdaten!R973,libmp1,0)),IF(Schülerdaten!AT973=FALSE,0,Schülerdaten!R973)),"")</f>
        <v/>
      </c>
      <c r="S970" s="148" t="str">
        <f t="shared" si="46"/>
        <v/>
      </c>
      <c r="T970" s="148" t="str">
        <f t="shared" si="47"/>
        <v/>
      </c>
      <c r="U970" s="148" t="str">
        <f>IF(AND(A970&lt;&gt;"",Schülerdaten!S973&lt;&gt;""),Schülerdaten!S973,"")</f>
        <v/>
      </c>
      <c r="V970" s="148" t="str">
        <f>IF(AND(A970&lt;&gt;"",Schülerdaten!T973&lt;&gt;""),Schülerdaten!T973,"")</f>
        <v/>
      </c>
      <c r="W970" s="148" t="str">
        <f>IF(AND(A970&lt;&gt;"",Schülerdaten!U973&lt;&gt;""),Schülerdaten!U973,"")</f>
        <v/>
      </c>
      <c r="X970" s="148" t="str">
        <f>IF(AND(A970&lt;&gt;"",Schülerdaten!V973&lt;&gt;""),Schülerdaten!V973,"")</f>
        <v/>
      </c>
      <c r="Y970" s="148" t="str">
        <f>IF(AND(A970&lt;&gt;"",Schülerdaten!W973&lt;&gt;""),Schülerdaten!W973,"")</f>
        <v/>
      </c>
      <c r="Z970" s="148" t="str">
        <f>IF(AND(A970&lt;&gt;"",Schülerdaten!X973&lt;&gt;""),Schülerdaten!X973,"")</f>
        <v/>
      </c>
    </row>
    <row r="971" spans="1:26" x14ac:dyDescent="0.2">
      <c r="A971" s="146" t="str">
        <f>IF(OR(Schülerdaten!$C974&lt;&gt;""),Schülerdaten!A974,"")</f>
        <v/>
      </c>
      <c r="B971" s="146" t="str">
        <f>IF(A971&lt;&gt;"",Schülerdaten!B974,"")</f>
        <v/>
      </c>
      <c r="C971" s="146" t="str">
        <f>IF(AND(A971&lt;&gt;"",Schülerdaten!F974&lt;&gt;""),IF(INDEX(codeclint,MATCH(Schülerdaten!F974,libclint,0))&lt;&gt;"",INDEX(codeclint,MATCH(Schülerdaten!F974,libclint,0)),""),"")</f>
        <v/>
      </c>
      <c r="D971" s="146" t="str">
        <f t="shared" si="45"/>
        <v/>
      </c>
      <c r="E971" s="146" t="str">
        <f>IF(A971&lt;&gt;"",IF(Schülerdaten!G974&lt;&gt;"",IF(Schülerdaten!AB974&lt;&gt;"",IF(Schülerdaten!G974="LOC.ID",CONCATENATE("LOC.",Schülerdaten!AU$5),Schülerdaten!G974),""),""),"")</f>
        <v/>
      </c>
      <c r="F971" s="146" t="str">
        <f>IF(A971&lt;&gt;"",IF(Schülerdaten!H974&lt;&gt;"",Schülerdaten!H974,""),"")</f>
        <v/>
      </c>
      <c r="G971" s="146" t="str">
        <f>IF(AND(A971&lt;&gt;"",Schülerdaten!AC974&lt;&gt;""),IF(Schülerdaten!AC974=TRUE,INDEX(codesex,MATCH(Schülerdaten!I974,libsex,0)),Schülerdaten!I974),"")</f>
        <v/>
      </c>
      <c r="H971" s="147" t="str">
        <f>IF(A971&lt;&gt;"",IF(Schülerdaten!J974&lt;&gt;"",Schülerdaten!J974,""),"")</f>
        <v/>
      </c>
      <c r="I971" s="148" t="str">
        <f>IF(AND(A971&lt;&gt;"",Schülerdaten!AE974&lt;&gt;""),IF(Schülerdaten!AE974=TRUE,INDEX(codenat,MATCH(Schülerdaten!K974,libnat,0)),Schülerdaten!K974),"")</f>
        <v/>
      </c>
      <c r="J971" s="148" t="str">
        <f>IF(AND(A971&lt;&gt;"",Schülerdaten!AF974&lt;&gt;""),IF(Schülerdaten!AF974=TRUE,INDEX(codelangue,MATCH(Schülerdaten!L974,liblangue,0)),Schülerdaten!L974),"")</f>
        <v/>
      </c>
      <c r="K971" s="148" t="str">
        <f>IF(AND(A971&lt;&gt;"",Schülerdaten!AH974&lt;&gt;""),IF(Schülerdaten!AH974=TRUE,IF(INDEX(codegem,MATCH(Schülerdaten!M974,libgem,0))&lt;8000,INDEX(codegem,MATCH(Schülerdaten!M974,libgem,0)),""),Schülerdaten!M974),"")</f>
        <v/>
      </c>
      <c r="L971" s="148" t="str">
        <f>IF(AND(A971&lt;&gt;"",Schülerdaten!AH974&lt;&gt;""),IF(Schülerdaten!AH974=TRUE,INDEX(codegemhist,MATCH(Schülerdaten!M974,libgem,0)),""),"")</f>
        <v/>
      </c>
      <c r="M971" s="148" t="str">
        <f>IF(AND(A971&lt;&gt;"",Schülerdaten!AH974&lt;&gt;""),IF(Schülerdaten!AH974=TRUE,IF(INDEX(codegem,MATCH(Schülerdaten!M974,libgem,0))&gt;=8000,INDEX(codegem,MATCH(Schülerdaten!M974,libgem,0)),""),Schülerdaten!M974),"")</f>
        <v/>
      </c>
      <c r="N971" s="148" t="str">
        <f>IF(AND(A971&lt;&gt;"",Schülerdaten!AI974&lt;&gt;""),IF(Schülerdaten!AI974=TRUE,INDEX(codeschart,MATCH(Schülerdaten!N974,libschart,0)),Schülerdaten!N974),"")</f>
        <v/>
      </c>
      <c r="O971" s="148" t="str">
        <f>IF(AND(A971&lt;&gt;"",Schülerdaten!O974&lt;&gt;""),Schülerdaten!O974,"")</f>
        <v/>
      </c>
      <c r="P971" s="148" t="str">
        <f>IF(AND(A971&lt;&gt;"",Schülerdaten!AK974&lt;&gt;""),IF(Schülerdaten!AK974=TRUE,INDEX(codeform,MATCH(Schülerdaten!P974,libform,0)),Schülerdaten!P974),"")</f>
        <v/>
      </c>
      <c r="Q971" s="148" t="str">
        <f>IF(AND(A971&lt;&gt;"",Schülerdaten!AL974&lt;&gt;""),IF(Schülerdaten!AL974=TRUE,INDEX(codespe,MATCH(Schülerdaten!Q974,libspe,0)),Schülerdaten!Q974),"")</f>
        <v/>
      </c>
      <c r="R971" s="148" t="str">
        <f>IF(AND(A971&lt;&gt;"",OR(Schülerdaten!AM974&lt;&gt;"",Schülerdaten!AT974=FALSE)),IF(Schülerdaten!AM974=TRUE,INDEX(codemp1,MATCH(Schülerdaten!R974,libmp1,0)),IF(Schülerdaten!AT974=FALSE,0,Schülerdaten!R974)),"")</f>
        <v/>
      </c>
      <c r="S971" s="148" t="str">
        <f t="shared" si="46"/>
        <v/>
      </c>
      <c r="T971" s="148" t="str">
        <f t="shared" si="47"/>
        <v/>
      </c>
      <c r="U971" s="148" t="str">
        <f>IF(AND(A971&lt;&gt;"",Schülerdaten!S974&lt;&gt;""),Schülerdaten!S974,"")</f>
        <v/>
      </c>
      <c r="V971" s="148" t="str">
        <f>IF(AND(A971&lt;&gt;"",Schülerdaten!T974&lt;&gt;""),Schülerdaten!T974,"")</f>
        <v/>
      </c>
      <c r="W971" s="148" t="str">
        <f>IF(AND(A971&lt;&gt;"",Schülerdaten!U974&lt;&gt;""),Schülerdaten!U974,"")</f>
        <v/>
      </c>
      <c r="X971" s="148" t="str">
        <f>IF(AND(A971&lt;&gt;"",Schülerdaten!V974&lt;&gt;""),Schülerdaten!V974,"")</f>
        <v/>
      </c>
      <c r="Y971" s="148" t="str">
        <f>IF(AND(A971&lt;&gt;"",Schülerdaten!W974&lt;&gt;""),Schülerdaten!W974,"")</f>
        <v/>
      </c>
      <c r="Z971" s="148" t="str">
        <f>IF(AND(A971&lt;&gt;"",Schülerdaten!X974&lt;&gt;""),Schülerdaten!X974,"")</f>
        <v/>
      </c>
    </row>
    <row r="972" spans="1:26" x14ac:dyDescent="0.2">
      <c r="A972" s="146" t="str">
        <f>IF(OR(Schülerdaten!$C975&lt;&gt;""),Schülerdaten!A975,"")</f>
        <v/>
      </c>
      <c r="B972" s="146" t="str">
        <f>IF(A972&lt;&gt;"",Schülerdaten!B975,"")</f>
        <v/>
      </c>
      <c r="C972" s="146" t="str">
        <f>IF(AND(A972&lt;&gt;"",Schülerdaten!F975&lt;&gt;""),IF(INDEX(codeclint,MATCH(Schülerdaten!F975,libclint,0))&lt;&gt;"",INDEX(codeclint,MATCH(Schülerdaten!F975,libclint,0)),""),"")</f>
        <v/>
      </c>
      <c r="D972" s="146" t="str">
        <f t="shared" si="45"/>
        <v/>
      </c>
      <c r="E972" s="146" t="str">
        <f>IF(A972&lt;&gt;"",IF(Schülerdaten!G975&lt;&gt;"",IF(Schülerdaten!AB975&lt;&gt;"",IF(Schülerdaten!G975="LOC.ID",CONCATENATE("LOC.",Schülerdaten!AU$5),Schülerdaten!G975),""),""),"")</f>
        <v/>
      </c>
      <c r="F972" s="146" t="str">
        <f>IF(A972&lt;&gt;"",IF(Schülerdaten!H975&lt;&gt;"",Schülerdaten!H975,""),"")</f>
        <v/>
      </c>
      <c r="G972" s="146" t="str">
        <f>IF(AND(A972&lt;&gt;"",Schülerdaten!AC975&lt;&gt;""),IF(Schülerdaten!AC975=TRUE,INDEX(codesex,MATCH(Schülerdaten!I975,libsex,0)),Schülerdaten!I975),"")</f>
        <v/>
      </c>
      <c r="H972" s="147" t="str">
        <f>IF(A972&lt;&gt;"",IF(Schülerdaten!J975&lt;&gt;"",Schülerdaten!J975,""),"")</f>
        <v/>
      </c>
      <c r="I972" s="148" t="str">
        <f>IF(AND(A972&lt;&gt;"",Schülerdaten!AE975&lt;&gt;""),IF(Schülerdaten!AE975=TRUE,INDEX(codenat,MATCH(Schülerdaten!K975,libnat,0)),Schülerdaten!K975),"")</f>
        <v/>
      </c>
      <c r="J972" s="148" t="str">
        <f>IF(AND(A972&lt;&gt;"",Schülerdaten!AF975&lt;&gt;""),IF(Schülerdaten!AF975=TRUE,INDEX(codelangue,MATCH(Schülerdaten!L975,liblangue,0)),Schülerdaten!L975),"")</f>
        <v/>
      </c>
      <c r="K972" s="148" t="str">
        <f>IF(AND(A972&lt;&gt;"",Schülerdaten!AH975&lt;&gt;""),IF(Schülerdaten!AH975=TRUE,IF(INDEX(codegem,MATCH(Schülerdaten!M975,libgem,0))&lt;8000,INDEX(codegem,MATCH(Schülerdaten!M975,libgem,0)),""),Schülerdaten!M975),"")</f>
        <v/>
      </c>
      <c r="L972" s="148" t="str">
        <f>IF(AND(A972&lt;&gt;"",Schülerdaten!AH975&lt;&gt;""),IF(Schülerdaten!AH975=TRUE,INDEX(codegemhist,MATCH(Schülerdaten!M975,libgem,0)),""),"")</f>
        <v/>
      </c>
      <c r="M972" s="148" t="str">
        <f>IF(AND(A972&lt;&gt;"",Schülerdaten!AH975&lt;&gt;""),IF(Schülerdaten!AH975=TRUE,IF(INDEX(codegem,MATCH(Schülerdaten!M975,libgem,0))&gt;=8000,INDEX(codegem,MATCH(Schülerdaten!M975,libgem,0)),""),Schülerdaten!M975),"")</f>
        <v/>
      </c>
      <c r="N972" s="148" t="str">
        <f>IF(AND(A972&lt;&gt;"",Schülerdaten!AI975&lt;&gt;""),IF(Schülerdaten!AI975=TRUE,INDEX(codeschart,MATCH(Schülerdaten!N975,libschart,0)),Schülerdaten!N975),"")</f>
        <v/>
      </c>
      <c r="O972" s="148" t="str">
        <f>IF(AND(A972&lt;&gt;"",Schülerdaten!O975&lt;&gt;""),Schülerdaten!O975,"")</f>
        <v/>
      </c>
      <c r="P972" s="148" t="str">
        <f>IF(AND(A972&lt;&gt;"",Schülerdaten!AK975&lt;&gt;""),IF(Schülerdaten!AK975=TRUE,INDEX(codeform,MATCH(Schülerdaten!P975,libform,0)),Schülerdaten!P975),"")</f>
        <v/>
      </c>
      <c r="Q972" s="148" t="str">
        <f>IF(AND(A972&lt;&gt;"",Schülerdaten!AL975&lt;&gt;""),IF(Schülerdaten!AL975=TRUE,INDEX(codespe,MATCH(Schülerdaten!Q975,libspe,0)),Schülerdaten!Q975),"")</f>
        <v/>
      </c>
      <c r="R972" s="148" t="str">
        <f>IF(AND(A972&lt;&gt;"",OR(Schülerdaten!AM975&lt;&gt;"",Schülerdaten!AT975=FALSE)),IF(Schülerdaten!AM975=TRUE,INDEX(codemp1,MATCH(Schülerdaten!R975,libmp1,0)),IF(Schülerdaten!AT975=FALSE,0,Schülerdaten!R975)),"")</f>
        <v/>
      </c>
      <c r="S972" s="148" t="str">
        <f t="shared" si="46"/>
        <v/>
      </c>
      <c r="T972" s="148" t="str">
        <f t="shared" si="47"/>
        <v/>
      </c>
      <c r="U972" s="148" t="str">
        <f>IF(AND(A972&lt;&gt;"",Schülerdaten!S975&lt;&gt;""),Schülerdaten!S975,"")</f>
        <v/>
      </c>
      <c r="V972" s="148" t="str">
        <f>IF(AND(A972&lt;&gt;"",Schülerdaten!T975&lt;&gt;""),Schülerdaten!T975,"")</f>
        <v/>
      </c>
      <c r="W972" s="148" t="str">
        <f>IF(AND(A972&lt;&gt;"",Schülerdaten!U975&lt;&gt;""),Schülerdaten!U975,"")</f>
        <v/>
      </c>
      <c r="X972" s="148" t="str">
        <f>IF(AND(A972&lt;&gt;"",Schülerdaten!V975&lt;&gt;""),Schülerdaten!V975,"")</f>
        <v/>
      </c>
      <c r="Y972" s="148" t="str">
        <f>IF(AND(A972&lt;&gt;"",Schülerdaten!W975&lt;&gt;""),Schülerdaten!W975,"")</f>
        <v/>
      </c>
      <c r="Z972" s="148" t="str">
        <f>IF(AND(A972&lt;&gt;"",Schülerdaten!X975&lt;&gt;""),Schülerdaten!X975,"")</f>
        <v/>
      </c>
    </row>
    <row r="973" spans="1:26" x14ac:dyDescent="0.2">
      <c r="A973" s="146" t="str">
        <f>IF(OR(Schülerdaten!$C976&lt;&gt;""),Schülerdaten!A976,"")</f>
        <v/>
      </c>
      <c r="B973" s="146" t="str">
        <f>IF(A973&lt;&gt;"",Schülerdaten!B976,"")</f>
        <v/>
      </c>
      <c r="C973" s="146" t="str">
        <f>IF(AND(A973&lt;&gt;"",Schülerdaten!F976&lt;&gt;""),IF(INDEX(codeclint,MATCH(Schülerdaten!F976,libclint,0))&lt;&gt;"",INDEX(codeclint,MATCH(Schülerdaten!F976,libclint,0)),""),"")</f>
        <v/>
      </c>
      <c r="D973" s="146" t="str">
        <f t="shared" si="45"/>
        <v/>
      </c>
      <c r="E973" s="146" t="str">
        <f>IF(A973&lt;&gt;"",IF(Schülerdaten!G976&lt;&gt;"",IF(Schülerdaten!AB976&lt;&gt;"",IF(Schülerdaten!G976="LOC.ID",CONCATENATE("LOC.",Schülerdaten!AU$5),Schülerdaten!G976),""),""),"")</f>
        <v/>
      </c>
      <c r="F973" s="146" t="str">
        <f>IF(A973&lt;&gt;"",IF(Schülerdaten!H976&lt;&gt;"",Schülerdaten!H976,""),"")</f>
        <v/>
      </c>
      <c r="G973" s="146" t="str">
        <f>IF(AND(A973&lt;&gt;"",Schülerdaten!AC976&lt;&gt;""),IF(Schülerdaten!AC976=TRUE,INDEX(codesex,MATCH(Schülerdaten!I976,libsex,0)),Schülerdaten!I976),"")</f>
        <v/>
      </c>
      <c r="H973" s="147" t="str">
        <f>IF(A973&lt;&gt;"",IF(Schülerdaten!J976&lt;&gt;"",Schülerdaten!J976,""),"")</f>
        <v/>
      </c>
      <c r="I973" s="148" t="str">
        <f>IF(AND(A973&lt;&gt;"",Schülerdaten!AE976&lt;&gt;""),IF(Schülerdaten!AE976=TRUE,INDEX(codenat,MATCH(Schülerdaten!K976,libnat,0)),Schülerdaten!K976),"")</f>
        <v/>
      </c>
      <c r="J973" s="148" t="str">
        <f>IF(AND(A973&lt;&gt;"",Schülerdaten!AF976&lt;&gt;""),IF(Schülerdaten!AF976=TRUE,INDEX(codelangue,MATCH(Schülerdaten!L976,liblangue,0)),Schülerdaten!L976),"")</f>
        <v/>
      </c>
      <c r="K973" s="148" t="str">
        <f>IF(AND(A973&lt;&gt;"",Schülerdaten!AH976&lt;&gt;""),IF(Schülerdaten!AH976=TRUE,IF(INDEX(codegem,MATCH(Schülerdaten!M976,libgem,0))&lt;8000,INDEX(codegem,MATCH(Schülerdaten!M976,libgem,0)),""),Schülerdaten!M976),"")</f>
        <v/>
      </c>
      <c r="L973" s="148" t="str">
        <f>IF(AND(A973&lt;&gt;"",Schülerdaten!AH976&lt;&gt;""),IF(Schülerdaten!AH976=TRUE,INDEX(codegemhist,MATCH(Schülerdaten!M976,libgem,0)),""),"")</f>
        <v/>
      </c>
      <c r="M973" s="148" t="str">
        <f>IF(AND(A973&lt;&gt;"",Schülerdaten!AH976&lt;&gt;""),IF(Schülerdaten!AH976=TRUE,IF(INDEX(codegem,MATCH(Schülerdaten!M976,libgem,0))&gt;=8000,INDEX(codegem,MATCH(Schülerdaten!M976,libgem,0)),""),Schülerdaten!M976),"")</f>
        <v/>
      </c>
      <c r="N973" s="148" t="str">
        <f>IF(AND(A973&lt;&gt;"",Schülerdaten!AI976&lt;&gt;""),IF(Schülerdaten!AI976=TRUE,INDEX(codeschart,MATCH(Schülerdaten!N976,libschart,0)),Schülerdaten!N976),"")</f>
        <v/>
      </c>
      <c r="O973" s="148" t="str">
        <f>IF(AND(A973&lt;&gt;"",Schülerdaten!O976&lt;&gt;""),Schülerdaten!O976,"")</f>
        <v/>
      </c>
      <c r="P973" s="148" t="str">
        <f>IF(AND(A973&lt;&gt;"",Schülerdaten!AK976&lt;&gt;""),IF(Schülerdaten!AK976=TRUE,INDEX(codeform,MATCH(Schülerdaten!P976,libform,0)),Schülerdaten!P976),"")</f>
        <v/>
      </c>
      <c r="Q973" s="148" t="str">
        <f>IF(AND(A973&lt;&gt;"",Schülerdaten!AL976&lt;&gt;""),IF(Schülerdaten!AL976=TRUE,INDEX(codespe,MATCH(Schülerdaten!Q976,libspe,0)),Schülerdaten!Q976),"")</f>
        <v/>
      </c>
      <c r="R973" s="148" t="str">
        <f>IF(AND(A973&lt;&gt;"",OR(Schülerdaten!AM976&lt;&gt;"",Schülerdaten!AT976=FALSE)),IF(Schülerdaten!AM976=TRUE,INDEX(codemp1,MATCH(Schülerdaten!R976,libmp1,0)),IF(Schülerdaten!AT976=FALSE,0,Schülerdaten!R976)),"")</f>
        <v/>
      </c>
      <c r="S973" s="148" t="str">
        <f t="shared" si="46"/>
        <v/>
      </c>
      <c r="T973" s="148" t="str">
        <f t="shared" si="47"/>
        <v/>
      </c>
      <c r="U973" s="148" t="str">
        <f>IF(AND(A973&lt;&gt;"",Schülerdaten!S976&lt;&gt;""),Schülerdaten!S976,"")</f>
        <v/>
      </c>
      <c r="V973" s="148" t="str">
        <f>IF(AND(A973&lt;&gt;"",Schülerdaten!T976&lt;&gt;""),Schülerdaten!T976,"")</f>
        <v/>
      </c>
      <c r="W973" s="148" t="str">
        <f>IF(AND(A973&lt;&gt;"",Schülerdaten!U976&lt;&gt;""),Schülerdaten!U976,"")</f>
        <v/>
      </c>
      <c r="X973" s="148" t="str">
        <f>IF(AND(A973&lt;&gt;"",Schülerdaten!V976&lt;&gt;""),Schülerdaten!V976,"")</f>
        <v/>
      </c>
      <c r="Y973" s="148" t="str">
        <f>IF(AND(A973&lt;&gt;"",Schülerdaten!W976&lt;&gt;""),Schülerdaten!W976,"")</f>
        <v/>
      </c>
      <c r="Z973" s="148" t="str">
        <f>IF(AND(A973&lt;&gt;"",Schülerdaten!X976&lt;&gt;""),Schülerdaten!X976,"")</f>
        <v/>
      </c>
    </row>
    <row r="974" spans="1:26" x14ac:dyDescent="0.2">
      <c r="A974" s="146" t="str">
        <f>IF(OR(Schülerdaten!$C977&lt;&gt;""),Schülerdaten!A977,"")</f>
        <v/>
      </c>
      <c r="B974" s="146" t="str">
        <f>IF(A974&lt;&gt;"",Schülerdaten!B977,"")</f>
        <v/>
      </c>
      <c r="C974" s="146" t="str">
        <f>IF(AND(A974&lt;&gt;"",Schülerdaten!F977&lt;&gt;""),IF(INDEX(codeclint,MATCH(Schülerdaten!F977,libclint,0))&lt;&gt;"",INDEX(codeclint,MATCH(Schülerdaten!F977,libclint,0)),""),"")</f>
        <v/>
      </c>
      <c r="D974" s="146" t="str">
        <f t="shared" si="45"/>
        <v/>
      </c>
      <c r="E974" s="146" t="str">
        <f>IF(A974&lt;&gt;"",IF(Schülerdaten!G977&lt;&gt;"",IF(Schülerdaten!AB977&lt;&gt;"",IF(Schülerdaten!G977="LOC.ID",CONCATENATE("LOC.",Schülerdaten!AU$5),Schülerdaten!G977),""),""),"")</f>
        <v/>
      </c>
      <c r="F974" s="146" t="str">
        <f>IF(A974&lt;&gt;"",IF(Schülerdaten!H977&lt;&gt;"",Schülerdaten!H977,""),"")</f>
        <v/>
      </c>
      <c r="G974" s="146" t="str">
        <f>IF(AND(A974&lt;&gt;"",Schülerdaten!AC977&lt;&gt;""),IF(Schülerdaten!AC977=TRUE,INDEX(codesex,MATCH(Schülerdaten!I977,libsex,0)),Schülerdaten!I977),"")</f>
        <v/>
      </c>
      <c r="H974" s="147" t="str">
        <f>IF(A974&lt;&gt;"",IF(Schülerdaten!J977&lt;&gt;"",Schülerdaten!J977,""),"")</f>
        <v/>
      </c>
      <c r="I974" s="148" t="str">
        <f>IF(AND(A974&lt;&gt;"",Schülerdaten!AE977&lt;&gt;""),IF(Schülerdaten!AE977=TRUE,INDEX(codenat,MATCH(Schülerdaten!K977,libnat,0)),Schülerdaten!K977),"")</f>
        <v/>
      </c>
      <c r="J974" s="148" t="str">
        <f>IF(AND(A974&lt;&gt;"",Schülerdaten!AF977&lt;&gt;""),IF(Schülerdaten!AF977=TRUE,INDEX(codelangue,MATCH(Schülerdaten!L977,liblangue,0)),Schülerdaten!L977),"")</f>
        <v/>
      </c>
      <c r="K974" s="148" t="str">
        <f>IF(AND(A974&lt;&gt;"",Schülerdaten!AH977&lt;&gt;""),IF(Schülerdaten!AH977=TRUE,IF(INDEX(codegem,MATCH(Schülerdaten!M977,libgem,0))&lt;8000,INDEX(codegem,MATCH(Schülerdaten!M977,libgem,0)),""),Schülerdaten!M977),"")</f>
        <v/>
      </c>
      <c r="L974" s="148" t="str">
        <f>IF(AND(A974&lt;&gt;"",Schülerdaten!AH977&lt;&gt;""),IF(Schülerdaten!AH977=TRUE,INDEX(codegemhist,MATCH(Schülerdaten!M977,libgem,0)),""),"")</f>
        <v/>
      </c>
      <c r="M974" s="148" t="str">
        <f>IF(AND(A974&lt;&gt;"",Schülerdaten!AH977&lt;&gt;""),IF(Schülerdaten!AH977=TRUE,IF(INDEX(codegem,MATCH(Schülerdaten!M977,libgem,0))&gt;=8000,INDEX(codegem,MATCH(Schülerdaten!M977,libgem,0)),""),Schülerdaten!M977),"")</f>
        <v/>
      </c>
      <c r="N974" s="148" t="str">
        <f>IF(AND(A974&lt;&gt;"",Schülerdaten!AI977&lt;&gt;""),IF(Schülerdaten!AI977=TRUE,INDEX(codeschart,MATCH(Schülerdaten!N977,libschart,0)),Schülerdaten!N977),"")</f>
        <v/>
      </c>
      <c r="O974" s="148" t="str">
        <f>IF(AND(A974&lt;&gt;"",Schülerdaten!O977&lt;&gt;""),Schülerdaten!O977,"")</f>
        <v/>
      </c>
      <c r="P974" s="148" t="str">
        <f>IF(AND(A974&lt;&gt;"",Schülerdaten!AK977&lt;&gt;""),IF(Schülerdaten!AK977=TRUE,INDEX(codeform,MATCH(Schülerdaten!P977,libform,0)),Schülerdaten!P977),"")</f>
        <v/>
      </c>
      <c r="Q974" s="148" t="str">
        <f>IF(AND(A974&lt;&gt;"",Schülerdaten!AL977&lt;&gt;""),IF(Schülerdaten!AL977=TRUE,INDEX(codespe,MATCH(Schülerdaten!Q977,libspe,0)),Schülerdaten!Q977),"")</f>
        <v/>
      </c>
      <c r="R974" s="148" t="str">
        <f>IF(AND(A974&lt;&gt;"",OR(Schülerdaten!AM977&lt;&gt;"",Schülerdaten!AT977=FALSE)),IF(Schülerdaten!AM977=TRUE,INDEX(codemp1,MATCH(Schülerdaten!R977,libmp1,0)),IF(Schülerdaten!AT977=FALSE,0,Schülerdaten!R977)),"")</f>
        <v/>
      </c>
      <c r="S974" s="148" t="str">
        <f t="shared" si="46"/>
        <v/>
      </c>
      <c r="T974" s="148" t="str">
        <f t="shared" si="47"/>
        <v/>
      </c>
      <c r="U974" s="148" t="str">
        <f>IF(AND(A974&lt;&gt;"",Schülerdaten!S977&lt;&gt;""),Schülerdaten!S977,"")</f>
        <v/>
      </c>
      <c r="V974" s="148" t="str">
        <f>IF(AND(A974&lt;&gt;"",Schülerdaten!T977&lt;&gt;""),Schülerdaten!T977,"")</f>
        <v/>
      </c>
      <c r="W974" s="148" t="str">
        <f>IF(AND(A974&lt;&gt;"",Schülerdaten!U977&lt;&gt;""),Schülerdaten!U977,"")</f>
        <v/>
      </c>
      <c r="X974" s="148" t="str">
        <f>IF(AND(A974&lt;&gt;"",Schülerdaten!V977&lt;&gt;""),Schülerdaten!V977,"")</f>
        <v/>
      </c>
      <c r="Y974" s="148" t="str">
        <f>IF(AND(A974&lt;&gt;"",Schülerdaten!W977&lt;&gt;""),Schülerdaten!W977,"")</f>
        <v/>
      </c>
      <c r="Z974" s="148" t="str">
        <f>IF(AND(A974&lt;&gt;"",Schülerdaten!X977&lt;&gt;""),Schülerdaten!X977,"")</f>
        <v/>
      </c>
    </row>
    <row r="975" spans="1:26" x14ac:dyDescent="0.2">
      <c r="A975" s="146" t="str">
        <f>IF(OR(Schülerdaten!$C978&lt;&gt;""),Schülerdaten!A978,"")</f>
        <v/>
      </c>
      <c r="B975" s="146" t="str">
        <f>IF(A975&lt;&gt;"",Schülerdaten!B978,"")</f>
        <v/>
      </c>
      <c r="C975" s="146" t="str">
        <f>IF(AND(A975&lt;&gt;"",Schülerdaten!F978&lt;&gt;""),IF(INDEX(codeclint,MATCH(Schülerdaten!F978,libclint,0))&lt;&gt;"",INDEX(codeclint,MATCH(Schülerdaten!F978,libclint,0)),""),"")</f>
        <v/>
      </c>
      <c r="D975" s="146" t="str">
        <f t="shared" si="45"/>
        <v/>
      </c>
      <c r="E975" s="146" t="str">
        <f>IF(A975&lt;&gt;"",IF(Schülerdaten!G978&lt;&gt;"",IF(Schülerdaten!AB978&lt;&gt;"",IF(Schülerdaten!G978="LOC.ID",CONCATENATE("LOC.",Schülerdaten!AU$5),Schülerdaten!G978),""),""),"")</f>
        <v/>
      </c>
      <c r="F975" s="146" t="str">
        <f>IF(A975&lt;&gt;"",IF(Schülerdaten!H978&lt;&gt;"",Schülerdaten!H978,""),"")</f>
        <v/>
      </c>
      <c r="G975" s="146" t="str">
        <f>IF(AND(A975&lt;&gt;"",Schülerdaten!AC978&lt;&gt;""),IF(Schülerdaten!AC978=TRUE,INDEX(codesex,MATCH(Schülerdaten!I978,libsex,0)),Schülerdaten!I978),"")</f>
        <v/>
      </c>
      <c r="H975" s="147" t="str">
        <f>IF(A975&lt;&gt;"",IF(Schülerdaten!J978&lt;&gt;"",Schülerdaten!J978,""),"")</f>
        <v/>
      </c>
      <c r="I975" s="148" t="str">
        <f>IF(AND(A975&lt;&gt;"",Schülerdaten!AE978&lt;&gt;""),IF(Schülerdaten!AE978=TRUE,INDEX(codenat,MATCH(Schülerdaten!K978,libnat,0)),Schülerdaten!K978),"")</f>
        <v/>
      </c>
      <c r="J975" s="148" t="str">
        <f>IF(AND(A975&lt;&gt;"",Schülerdaten!AF978&lt;&gt;""),IF(Schülerdaten!AF978=TRUE,INDEX(codelangue,MATCH(Schülerdaten!L978,liblangue,0)),Schülerdaten!L978),"")</f>
        <v/>
      </c>
      <c r="K975" s="148" t="str">
        <f>IF(AND(A975&lt;&gt;"",Schülerdaten!AH978&lt;&gt;""),IF(Schülerdaten!AH978=TRUE,IF(INDEX(codegem,MATCH(Schülerdaten!M978,libgem,0))&lt;8000,INDEX(codegem,MATCH(Schülerdaten!M978,libgem,0)),""),Schülerdaten!M978),"")</f>
        <v/>
      </c>
      <c r="L975" s="148" t="str">
        <f>IF(AND(A975&lt;&gt;"",Schülerdaten!AH978&lt;&gt;""),IF(Schülerdaten!AH978=TRUE,INDEX(codegemhist,MATCH(Schülerdaten!M978,libgem,0)),""),"")</f>
        <v/>
      </c>
      <c r="M975" s="148" t="str">
        <f>IF(AND(A975&lt;&gt;"",Schülerdaten!AH978&lt;&gt;""),IF(Schülerdaten!AH978=TRUE,IF(INDEX(codegem,MATCH(Schülerdaten!M978,libgem,0))&gt;=8000,INDEX(codegem,MATCH(Schülerdaten!M978,libgem,0)),""),Schülerdaten!M978),"")</f>
        <v/>
      </c>
      <c r="N975" s="148" t="str">
        <f>IF(AND(A975&lt;&gt;"",Schülerdaten!AI978&lt;&gt;""),IF(Schülerdaten!AI978=TRUE,INDEX(codeschart,MATCH(Schülerdaten!N978,libschart,0)),Schülerdaten!N978),"")</f>
        <v/>
      </c>
      <c r="O975" s="148" t="str">
        <f>IF(AND(A975&lt;&gt;"",Schülerdaten!O978&lt;&gt;""),Schülerdaten!O978,"")</f>
        <v/>
      </c>
      <c r="P975" s="148" t="str">
        <f>IF(AND(A975&lt;&gt;"",Schülerdaten!AK978&lt;&gt;""),IF(Schülerdaten!AK978=TRUE,INDEX(codeform,MATCH(Schülerdaten!P978,libform,0)),Schülerdaten!P978),"")</f>
        <v/>
      </c>
      <c r="Q975" s="148" t="str">
        <f>IF(AND(A975&lt;&gt;"",Schülerdaten!AL978&lt;&gt;""),IF(Schülerdaten!AL978=TRUE,INDEX(codespe,MATCH(Schülerdaten!Q978,libspe,0)),Schülerdaten!Q978),"")</f>
        <v/>
      </c>
      <c r="R975" s="148" t="str">
        <f>IF(AND(A975&lt;&gt;"",OR(Schülerdaten!AM978&lt;&gt;"",Schülerdaten!AT978=FALSE)),IF(Schülerdaten!AM978=TRUE,INDEX(codemp1,MATCH(Schülerdaten!R978,libmp1,0)),IF(Schülerdaten!AT978=FALSE,0,Schülerdaten!R978)),"")</f>
        <v/>
      </c>
      <c r="S975" s="148" t="str">
        <f t="shared" si="46"/>
        <v/>
      </c>
      <c r="T975" s="148" t="str">
        <f t="shared" si="47"/>
        <v/>
      </c>
      <c r="U975" s="148" t="str">
        <f>IF(AND(A975&lt;&gt;"",Schülerdaten!S978&lt;&gt;""),Schülerdaten!S978,"")</f>
        <v/>
      </c>
      <c r="V975" s="148" t="str">
        <f>IF(AND(A975&lt;&gt;"",Schülerdaten!T978&lt;&gt;""),Schülerdaten!T978,"")</f>
        <v/>
      </c>
      <c r="W975" s="148" t="str">
        <f>IF(AND(A975&lt;&gt;"",Schülerdaten!U978&lt;&gt;""),Schülerdaten!U978,"")</f>
        <v/>
      </c>
      <c r="X975" s="148" t="str">
        <f>IF(AND(A975&lt;&gt;"",Schülerdaten!V978&lt;&gt;""),Schülerdaten!V978,"")</f>
        <v/>
      </c>
      <c r="Y975" s="148" t="str">
        <f>IF(AND(A975&lt;&gt;"",Schülerdaten!W978&lt;&gt;""),Schülerdaten!W978,"")</f>
        <v/>
      </c>
      <c r="Z975" s="148" t="str">
        <f>IF(AND(A975&lt;&gt;"",Schülerdaten!X978&lt;&gt;""),Schülerdaten!X978,"")</f>
        <v/>
      </c>
    </row>
    <row r="976" spans="1:26" x14ac:dyDescent="0.2">
      <c r="A976" s="146" t="str">
        <f>IF(OR(Schülerdaten!$C979&lt;&gt;""),Schülerdaten!A979,"")</f>
        <v/>
      </c>
      <c r="B976" s="146" t="str">
        <f>IF(A976&lt;&gt;"",Schülerdaten!B979,"")</f>
        <v/>
      </c>
      <c r="C976" s="146" t="str">
        <f>IF(AND(A976&lt;&gt;"",Schülerdaten!F979&lt;&gt;""),IF(INDEX(codeclint,MATCH(Schülerdaten!F979,libclint,0))&lt;&gt;"",INDEX(codeclint,MATCH(Schülerdaten!F979,libclint,0)),""),"")</f>
        <v/>
      </c>
      <c r="D976" s="146" t="str">
        <f t="shared" si="45"/>
        <v/>
      </c>
      <c r="E976" s="146" t="str">
        <f>IF(A976&lt;&gt;"",IF(Schülerdaten!G979&lt;&gt;"",IF(Schülerdaten!AB979&lt;&gt;"",IF(Schülerdaten!G979="LOC.ID",CONCATENATE("LOC.",Schülerdaten!AU$5),Schülerdaten!G979),""),""),"")</f>
        <v/>
      </c>
      <c r="F976" s="146" t="str">
        <f>IF(A976&lt;&gt;"",IF(Schülerdaten!H979&lt;&gt;"",Schülerdaten!H979,""),"")</f>
        <v/>
      </c>
      <c r="G976" s="146" t="str">
        <f>IF(AND(A976&lt;&gt;"",Schülerdaten!AC979&lt;&gt;""),IF(Schülerdaten!AC979=TRUE,INDEX(codesex,MATCH(Schülerdaten!I979,libsex,0)),Schülerdaten!I979),"")</f>
        <v/>
      </c>
      <c r="H976" s="147" t="str">
        <f>IF(A976&lt;&gt;"",IF(Schülerdaten!J979&lt;&gt;"",Schülerdaten!J979,""),"")</f>
        <v/>
      </c>
      <c r="I976" s="148" t="str">
        <f>IF(AND(A976&lt;&gt;"",Schülerdaten!AE979&lt;&gt;""),IF(Schülerdaten!AE979=TRUE,INDEX(codenat,MATCH(Schülerdaten!K979,libnat,0)),Schülerdaten!K979),"")</f>
        <v/>
      </c>
      <c r="J976" s="148" t="str">
        <f>IF(AND(A976&lt;&gt;"",Schülerdaten!AF979&lt;&gt;""),IF(Schülerdaten!AF979=TRUE,INDEX(codelangue,MATCH(Schülerdaten!L979,liblangue,0)),Schülerdaten!L979),"")</f>
        <v/>
      </c>
      <c r="K976" s="148" t="str">
        <f>IF(AND(A976&lt;&gt;"",Schülerdaten!AH979&lt;&gt;""),IF(Schülerdaten!AH979=TRUE,IF(INDEX(codegem,MATCH(Schülerdaten!M979,libgem,0))&lt;8000,INDEX(codegem,MATCH(Schülerdaten!M979,libgem,0)),""),Schülerdaten!M979),"")</f>
        <v/>
      </c>
      <c r="L976" s="148" t="str">
        <f>IF(AND(A976&lt;&gt;"",Schülerdaten!AH979&lt;&gt;""),IF(Schülerdaten!AH979=TRUE,INDEX(codegemhist,MATCH(Schülerdaten!M979,libgem,0)),""),"")</f>
        <v/>
      </c>
      <c r="M976" s="148" t="str">
        <f>IF(AND(A976&lt;&gt;"",Schülerdaten!AH979&lt;&gt;""),IF(Schülerdaten!AH979=TRUE,IF(INDEX(codegem,MATCH(Schülerdaten!M979,libgem,0))&gt;=8000,INDEX(codegem,MATCH(Schülerdaten!M979,libgem,0)),""),Schülerdaten!M979),"")</f>
        <v/>
      </c>
      <c r="N976" s="148" t="str">
        <f>IF(AND(A976&lt;&gt;"",Schülerdaten!AI979&lt;&gt;""),IF(Schülerdaten!AI979=TRUE,INDEX(codeschart,MATCH(Schülerdaten!N979,libschart,0)),Schülerdaten!N979),"")</f>
        <v/>
      </c>
      <c r="O976" s="148" t="str">
        <f>IF(AND(A976&lt;&gt;"",Schülerdaten!O979&lt;&gt;""),Schülerdaten!O979,"")</f>
        <v/>
      </c>
      <c r="P976" s="148" t="str">
        <f>IF(AND(A976&lt;&gt;"",Schülerdaten!AK979&lt;&gt;""),IF(Schülerdaten!AK979=TRUE,INDEX(codeform,MATCH(Schülerdaten!P979,libform,0)),Schülerdaten!P979),"")</f>
        <v/>
      </c>
      <c r="Q976" s="148" t="str">
        <f>IF(AND(A976&lt;&gt;"",Schülerdaten!AL979&lt;&gt;""),IF(Schülerdaten!AL979=TRUE,INDEX(codespe,MATCH(Schülerdaten!Q979,libspe,0)),Schülerdaten!Q979),"")</f>
        <v/>
      </c>
      <c r="R976" s="148" t="str">
        <f>IF(AND(A976&lt;&gt;"",OR(Schülerdaten!AM979&lt;&gt;"",Schülerdaten!AT979=FALSE)),IF(Schülerdaten!AM979=TRUE,INDEX(codemp1,MATCH(Schülerdaten!R979,libmp1,0)),IF(Schülerdaten!AT979=FALSE,0,Schülerdaten!R979)),"")</f>
        <v/>
      </c>
      <c r="S976" s="148" t="str">
        <f t="shared" si="46"/>
        <v/>
      </c>
      <c r="T976" s="148" t="str">
        <f t="shared" si="47"/>
        <v/>
      </c>
      <c r="U976" s="148" t="str">
        <f>IF(AND(A976&lt;&gt;"",Schülerdaten!S979&lt;&gt;""),Schülerdaten!S979,"")</f>
        <v/>
      </c>
      <c r="V976" s="148" t="str">
        <f>IF(AND(A976&lt;&gt;"",Schülerdaten!T979&lt;&gt;""),Schülerdaten!T979,"")</f>
        <v/>
      </c>
      <c r="W976" s="148" t="str">
        <f>IF(AND(A976&lt;&gt;"",Schülerdaten!U979&lt;&gt;""),Schülerdaten!U979,"")</f>
        <v/>
      </c>
      <c r="X976" s="148" t="str">
        <f>IF(AND(A976&lt;&gt;"",Schülerdaten!V979&lt;&gt;""),Schülerdaten!V979,"")</f>
        <v/>
      </c>
      <c r="Y976" s="148" t="str">
        <f>IF(AND(A976&lt;&gt;"",Schülerdaten!W979&lt;&gt;""),Schülerdaten!W979,"")</f>
        <v/>
      </c>
      <c r="Z976" s="148" t="str">
        <f>IF(AND(A976&lt;&gt;"",Schülerdaten!X979&lt;&gt;""),Schülerdaten!X979,"")</f>
        <v/>
      </c>
    </row>
    <row r="977" spans="1:26" x14ac:dyDescent="0.2">
      <c r="A977" s="146" t="str">
        <f>IF(OR(Schülerdaten!$C980&lt;&gt;""),Schülerdaten!A980,"")</f>
        <v/>
      </c>
      <c r="B977" s="146" t="str">
        <f>IF(A977&lt;&gt;"",Schülerdaten!B980,"")</f>
        <v/>
      </c>
      <c r="C977" s="146" t="str">
        <f>IF(AND(A977&lt;&gt;"",Schülerdaten!F980&lt;&gt;""),IF(INDEX(codeclint,MATCH(Schülerdaten!F980,libclint,0))&lt;&gt;"",INDEX(codeclint,MATCH(Schülerdaten!F980,libclint,0)),""),"")</f>
        <v/>
      </c>
      <c r="D977" s="146" t="str">
        <f t="shared" si="45"/>
        <v/>
      </c>
      <c r="E977" s="146" t="str">
        <f>IF(A977&lt;&gt;"",IF(Schülerdaten!G980&lt;&gt;"",IF(Schülerdaten!AB980&lt;&gt;"",IF(Schülerdaten!G980="LOC.ID",CONCATENATE("LOC.",Schülerdaten!AU$5),Schülerdaten!G980),""),""),"")</f>
        <v/>
      </c>
      <c r="F977" s="146" t="str">
        <f>IF(A977&lt;&gt;"",IF(Schülerdaten!H980&lt;&gt;"",Schülerdaten!H980,""),"")</f>
        <v/>
      </c>
      <c r="G977" s="146" t="str">
        <f>IF(AND(A977&lt;&gt;"",Schülerdaten!AC980&lt;&gt;""),IF(Schülerdaten!AC980=TRUE,INDEX(codesex,MATCH(Schülerdaten!I980,libsex,0)),Schülerdaten!I980),"")</f>
        <v/>
      </c>
      <c r="H977" s="147" t="str">
        <f>IF(A977&lt;&gt;"",IF(Schülerdaten!J980&lt;&gt;"",Schülerdaten!J980,""),"")</f>
        <v/>
      </c>
      <c r="I977" s="148" t="str">
        <f>IF(AND(A977&lt;&gt;"",Schülerdaten!AE980&lt;&gt;""),IF(Schülerdaten!AE980=TRUE,INDEX(codenat,MATCH(Schülerdaten!K980,libnat,0)),Schülerdaten!K980),"")</f>
        <v/>
      </c>
      <c r="J977" s="148" t="str">
        <f>IF(AND(A977&lt;&gt;"",Schülerdaten!AF980&lt;&gt;""),IF(Schülerdaten!AF980=TRUE,INDEX(codelangue,MATCH(Schülerdaten!L980,liblangue,0)),Schülerdaten!L980),"")</f>
        <v/>
      </c>
      <c r="K977" s="148" t="str">
        <f>IF(AND(A977&lt;&gt;"",Schülerdaten!AH980&lt;&gt;""),IF(Schülerdaten!AH980=TRUE,IF(INDEX(codegem,MATCH(Schülerdaten!M980,libgem,0))&lt;8000,INDEX(codegem,MATCH(Schülerdaten!M980,libgem,0)),""),Schülerdaten!M980),"")</f>
        <v/>
      </c>
      <c r="L977" s="148" t="str">
        <f>IF(AND(A977&lt;&gt;"",Schülerdaten!AH980&lt;&gt;""),IF(Schülerdaten!AH980=TRUE,INDEX(codegemhist,MATCH(Schülerdaten!M980,libgem,0)),""),"")</f>
        <v/>
      </c>
      <c r="M977" s="148" t="str">
        <f>IF(AND(A977&lt;&gt;"",Schülerdaten!AH980&lt;&gt;""),IF(Schülerdaten!AH980=TRUE,IF(INDEX(codegem,MATCH(Schülerdaten!M980,libgem,0))&gt;=8000,INDEX(codegem,MATCH(Schülerdaten!M980,libgem,0)),""),Schülerdaten!M980),"")</f>
        <v/>
      </c>
      <c r="N977" s="148" t="str">
        <f>IF(AND(A977&lt;&gt;"",Schülerdaten!AI980&lt;&gt;""),IF(Schülerdaten!AI980=TRUE,INDEX(codeschart,MATCH(Schülerdaten!N980,libschart,0)),Schülerdaten!N980),"")</f>
        <v/>
      </c>
      <c r="O977" s="148" t="str">
        <f>IF(AND(A977&lt;&gt;"",Schülerdaten!O980&lt;&gt;""),Schülerdaten!O980,"")</f>
        <v/>
      </c>
      <c r="P977" s="148" t="str">
        <f>IF(AND(A977&lt;&gt;"",Schülerdaten!AK980&lt;&gt;""),IF(Schülerdaten!AK980=TRUE,INDEX(codeform,MATCH(Schülerdaten!P980,libform,0)),Schülerdaten!P980),"")</f>
        <v/>
      </c>
      <c r="Q977" s="148" t="str">
        <f>IF(AND(A977&lt;&gt;"",Schülerdaten!AL980&lt;&gt;""),IF(Schülerdaten!AL980=TRUE,INDEX(codespe,MATCH(Schülerdaten!Q980,libspe,0)),Schülerdaten!Q980),"")</f>
        <v/>
      </c>
      <c r="R977" s="148" t="str">
        <f>IF(AND(A977&lt;&gt;"",OR(Schülerdaten!AM980&lt;&gt;"",Schülerdaten!AT980=FALSE)),IF(Schülerdaten!AM980=TRUE,INDEX(codemp1,MATCH(Schülerdaten!R980,libmp1,0)),IF(Schülerdaten!AT980=FALSE,0,Schülerdaten!R980)),"")</f>
        <v/>
      </c>
      <c r="S977" s="148" t="str">
        <f t="shared" si="46"/>
        <v/>
      </c>
      <c r="T977" s="148" t="str">
        <f t="shared" si="47"/>
        <v/>
      </c>
      <c r="U977" s="148" t="str">
        <f>IF(AND(A977&lt;&gt;"",Schülerdaten!S980&lt;&gt;""),Schülerdaten!S980,"")</f>
        <v/>
      </c>
      <c r="V977" s="148" t="str">
        <f>IF(AND(A977&lt;&gt;"",Schülerdaten!T980&lt;&gt;""),Schülerdaten!T980,"")</f>
        <v/>
      </c>
      <c r="W977" s="148" t="str">
        <f>IF(AND(A977&lt;&gt;"",Schülerdaten!U980&lt;&gt;""),Schülerdaten!U980,"")</f>
        <v/>
      </c>
      <c r="X977" s="148" t="str">
        <f>IF(AND(A977&lt;&gt;"",Schülerdaten!V980&lt;&gt;""),Schülerdaten!V980,"")</f>
        <v/>
      </c>
      <c r="Y977" s="148" t="str">
        <f>IF(AND(A977&lt;&gt;"",Schülerdaten!W980&lt;&gt;""),Schülerdaten!W980,"")</f>
        <v/>
      </c>
      <c r="Z977" s="148" t="str">
        <f>IF(AND(A977&lt;&gt;"",Schülerdaten!X980&lt;&gt;""),Schülerdaten!X980,"")</f>
        <v/>
      </c>
    </row>
    <row r="978" spans="1:26" x14ac:dyDescent="0.2">
      <c r="A978" s="146" t="str">
        <f>IF(OR(Schülerdaten!$C981&lt;&gt;""),Schülerdaten!A981,"")</f>
        <v/>
      </c>
      <c r="B978" s="146" t="str">
        <f>IF(A978&lt;&gt;"",Schülerdaten!B981,"")</f>
        <v/>
      </c>
      <c r="C978" s="146" t="str">
        <f>IF(AND(A978&lt;&gt;"",Schülerdaten!F981&lt;&gt;""),IF(INDEX(codeclint,MATCH(Schülerdaten!F981,libclint,0))&lt;&gt;"",INDEX(codeclint,MATCH(Schülerdaten!F981,libclint,0)),""),"")</f>
        <v/>
      </c>
      <c r="D978" s="146" t="str">
        <f t="shared" si="45"/>
        <v/>
      </c>
      <c r="E978" s="146" t="str">
        <f>IF(A978&lt;&gt;"",IF(Schülerdaten!G981&lt;&gt;"",IF(Schülerdaten!AB981&lt;&gt;"",IF(Schülerdaten!G981="LOC.ID",CONCATENATE("LOC.",Schülerdaten!AU$5),Schülerdaten!G981),""),""),"")</f>
        <v/>
      </c>
      <c r="F978" s="146" t="str">
        <f>IF(A978&lt;&gt;"",IF(Schülerdaten!H981&lt;&gt;"",Schülerdaten!H981,""),"")</f>
        <v/>
      </c>
      <c r="G978" s="146" t="str">
        <f>IF(AND(A978&lt;&gt;"",Schülerdaten!AC981&lt;&gt;""),IF(Schülerdaten!AC981=TRUE,INDEX(codesex,MATCH(Schülerdaten!I981,libsex,0)),Schülerdaten!I981),"")</f>
        <v/>
      </c>
      <c r="H978" s="147" t="str">
        <f>IF(A978&lt;&gt;"",IF(Schülerdaten!J981&lt;&gt;"",Schülerdaten!J981,""),"")</f>
        <v/>
      </c>
      <c r="I978" s="148" t="str">
        <f>IF(AND(A978&lt;&gt;"",Schülerdaten!AE981&lt;&gt;""),IF(Schülerdaten!AE981=TRUE,INDEX(codenat,MATCH(Schülerdaten!K981,libnat,0)),Schülerdaten!K981),"")</f>
        <v/>
      </c>
      <c r="J978" s="148" t="str">
        <f>IF(AND(A978&lt;&gt;"",Schülerdaten!AF981&lt;&gt;""),IF(Schülerdaten!AF981=TRUE,INDEX(codelangue,MATCH(Schülerdaten!L981,liblangue,0)),Schülerdaten!L981),"")</f>
        <v/>
      </c>
      <c r="K978" s="148" t="str">
        <f>IF(AND(A978&lt;&gt;"",Schülerdaten!AH981&lt;&gt;""),IF(Schülerdaten!AH981=TRUE,IF(INDEX(codegem,MATCH(Schülerdaten!M981,libgem,0))&lt;8000,INDEX(codegem,MATCH(Schülerdaten!M981,libgem,0)),""),Schülerdaten!M981),"")</f>
        <v/>
      </c>
      <c r="L978" s="148" t="str">
        <f>IF(AND(A978&lt;&gt;"",Schülerdaten!AH981&lt;&gt;""),IF(Schülerdaten!AH981=TRUE,INDEX(codegemhist,MATCH(Schülerdaten!M981,libgem,0)),""),"")</f>
        <v/>
      </c>
      <c r="M978" s="148" t="str">
        <f>IF(AND(A978&lt;&gt;"",Schülerdaten!AH981&lt;&gt;""),IF(Schülerdaten!AH981=TRUE,IF(INDEX(codegem,MATCH(Schülerdaten!M981,libgem,0))&gt;=8000,INDEX(codegem,MATCH(Schülerdaten!M981,libgem,0)),""),Schülerdaten!M981),"")</f>
        <v/>
      </c>
      <c r="N978" s="148" t="str">
        <f>IF(AND(A978&lt;&gt;"",Schülerdaten!AI981&lt;&gt;""),IF(Schülerdaten!AI981=TRUE,INDEX(codeschart,MATCH(Schülerdaten!N981,libschart,0)),Schülerdaten!N981),"")</f>
        <v/>
      </c>
      <c r="O978" s="148" t="str">
        <f>IF(AND(A978&lt;&gt;"",Schülerdaten!O981&lt;&gt;""),Schülerdaten!O981,"")</f>
        <v/>
      </c>
      <c r="P978" s="148" t="str">
        <f>IF(AND(A978&lt;&gt;"",Schülerdaten!AK981&lt;&gt;""),IF(Schülerdaten!AK981=TRUE,INDEX(codeform,MATCH(Schülerdaten!P981,libform,0)),Schülerdaten!P981),"")</f>
        <v/>
      </c>
      <c r="Q978" s="148" t="str">
        <f>IF(AND(A978&lt;&gt;"",Schülerdaten!AL981&lt;&gt;""),IF(Schülerdaten!AL981=TRUE,INDEX(codespe,MATCH(Schülerdaten!Q981,libspe,0)),Schülerdaten!Q981),"")</f>
        <v/>
      </c>
      <c r="R978" s="148" t="str">
        <f>IF(AND(A978&lt;&gt;"",OR(Schülerdaten!AM981&lt;&gt;"",Schülerdaten!AT981=FALSE)),IF(Schülerdaten!AM981=TRUE,INDEX(codemp1,MATCH(Schülerdaten!R981,libmp1,0)),IF(Schülerdaten!AT981=FALSE,0,Schülerdaten!R981)),"")</f>
        <v/>
      </c>
      <c r="S978" s="148" t="str">
        <f t="shared" si="46"/>
        <v/>
      </c>
      <c r="T978" s="148" t="str">
        <f t="shared" si="47"/>
        <v/>
      </c>
      <c r="U978" s="148" t="str">
        <f>IF(AND(A978&lt;&gt;"",Schülerdaten!S981&lt;&gt;""),Schülerdaten!S981,"")</f>
        <v/>
      </c>
      <c r="V978" s="148" t="str">
        <f>IF(AND(A978&lt;&gt;"",Schülerdaten!T981&lt;&gt;""),Schülerdaten!T981,"")</f>
        <v/>
      </c>
      <c r="W978" s="148" t="str">
        <f>IF(AND(A978&lt;&gt;"",Schülerdaten!U981&lt;&gt;""),Schülerdaten!U981,"")</f>
        <v/>
      </c>
      <c r="X978" s="148" t="str">
        <f>IF(AND(A978&lt;&gt;"",Schülerdaten!V981&lt;&gt;""),Schülerdaten!V981,"")</f>
        <v/>
      </c>
      <c r="Y978" s="148" t="str">
        <f>IF(AND(A978&lt;&gt;"",Schülerdaten!W981&lt;&gt;""),Schülerdaten!W981,"")</f>
        <v/>
      </c>
      <c r="Z978" s="148" t="str">
        <f>IF(AND(A978&lt;&gt;"",Schülerdaten!X981&lt;&gt;""),Schülerdaten!X981,"")</f>
        <v/>
      </c>
    </row>
    <row r="979" spans="1:26" x14ac:dyDescent="0.2">
      <c r="A979" s="146" t="str">
        <f>IF(OR(Schülerdaten!$C982&lt;&gt;""),Schülerdaten!A982,"")</f>
        <v/>
      </c>
      <c r="B979" s="146" t="str">
        <f>IF(A979&lt;&gt;"",Schülerdaten!B982,"")</f>
        <v/>
      </c>
      <c r="C979" s="146" t="str">
        <f>IF(AND(A979&lt;&gt;"",Schülerdaten!F982&lt;&gt;""),IF(INDEX(codeclint,MATCH(Schülerdaten!F982,libclint,0))&lt;&gt;"",INDEX(codeclint,MATCH(Schülerdaten!F982,libclint,0)),""),"")</f>
        <v/>
      </c>
      <c r="D979" s="146" t="str">
        <f t="shared" si="45"/>
        <v/>
      </c>
      <c r="E979" s="146" t="str">
        <f>IF(A979&lt;&gt;"",IF(Schülerdaten!G982&lt;&gt;"",IF(Schülerdaten!AB982&lt;&gt;"",IF(Schülerdaten!G982="LOC.ID",CONCATENATE("LOC.",Schülerdaten!AU$5),Schülerdaten!G982),""),""),"")</f>
        <v/>
      </c>
      <c r="F979" s="146" t="str">
        <f>IF(A979&lt;&gt;"",IF(Schülerdaten!H982&lt;&gt;"",Schülerdaten!H982,""),"")</f>
        <v/>
      </c>
      <c r="G979" s="146" t="str">
        <f>IF(AND(A979&lt;&gt;"",Schülerdaten!AC982&lt;&gt;""),IF(Schülerdaten!AC982=TRUE,INDEX(codesex,MATCH(Schülerdaten!I982,libsex,0)),Schülerdaten!I982),"")</f>
        <v/>
      </c>
      <c r="H979" s="147" t="str">
        <f>IF(A979&lt;&gt;"",IF(Schülerdaten!J982&lt;&gt;"",Schülerdaten!J982,""),"")</f>
        <v/>
      </c>
      <c r="I979" s="148" t="str">
        <f>IF(AND(A979&lt;&gt;"",Schülerdaten!AE982&lt;&gt;""),IF(Schülerdaten!AE982=TRUE,INDEX(codenat,MATCH(Schülerdaten!K982,libnat,0)),Schülerdaten!K982),"")</f>
        <v/>
      </c>
      <c r="J979" s="148" t="str">
        <f>IF(AND(A979&lt;&gt;"",Schülerdaten!AF982&lt;&gt;""),IF(Schülerdaten!AF982=TRUE,INDEX(codelangue,MATCH(Schülerdaten!L982,liblangue,0)),Schülerdaten!L982),"")</f>
        <v/>
      </c>
      <c r="K979" s="148" t="str">
        <f>IF(AND(A979&lt;&gt;"",Schülerdaten!AH982&lt;&gt;""),IF(Schülerdaten!AH982=TRUE,IF(INDEX(codegem,MATCH(Schülerdaten!M982,libgem,0))&lt;8000,INDEX(codegem,MATCH(Schülerdaten!M982,libgem,0)),""),Schülerdaten!M982),"")</f>
        <v/>
      </c>
      <c r="L979" s="148" t="str">
        <f>IF(AND(A979&lt;&gt;"",Schülerdaten!AH982&lt;&gt;""),IF(Schülerdaten!AH982=TRUE,INDEX(codegemhist,MATCH(Schülerdaten!M982,libgem,0)),""),"")</f>
        <v/>
      </c>
      <c r="M979" s="148" t="str">
        <f>IF(AND(A979&lt;&gt;"",Schülerdaten!AH982&lt;&gt;""),IF(Schülerdaten!AH982=TRUE,IF(INDEX(codegem,MATCH(Schülerdaten!M982,libgem,0))&gt;=8000,INDEX(codegem,MATCH(Schülerdaten!M982,libgem,0)),""),Schülerdaten!M982),"")</f>
        <v/>
      </c>
      <c r="N979" s="148" t="str">
        <f>IF(AND(A979&lt;&gt;"",Schülerdaten!AI982&lt;&gt;""),IF(Schülerdaten!AI982=TRUE,INDEX(codeschart,MATCH(Schülerdaten!N982,libschart,0)),Schülerdaten!N982),"")</f>
        <v/>
      </c>
      <c r="O979" s="148" t="str">
        <f>IF(AND(A979&lt;&gt;"",Schülerdaten!O982&lt;&gt;""),Schülerdaten!O982,"")</f>
        <v/>
      </c>
      <c r="P979" s="148" t="str">
        <f>IF(AND(A979&lt;&gt;"",Schülerdaten!AK982&lt;&gt;""),IF(Schülerdaten!AK982=TRUE,INDEX(codeform,MATCH(Schülerdaten!P982,libform,0)),Schülerdaten!P982),"")</f>
        <v/>
      </c>
      <c r="Q979" s="148" t="str">
        <f>IF(AND(A979&lt;&gt;"",Schülerdaten!AL982&lt;&gt;""),IF(Schülerdaten!AL982=TRUE,INDEX(codespe,MATCH(Schülerdaten!Q982,libspe,0)),Schülerdaten!Q982),"")</f>
        <v/>
      </c>
      <c r="R979" s="148" t="str">
        <f>IF(AND(A979&lt;&gt;"",OR(Schülerdaten!AM982&lt;&gt;"",Schülerdaten!AT982=FALSE)),IF(Schülerdaten!AM982=TRUE,INDEX(codemp1,MATCH(Schülerdaten!R982,libmp1,0)),IF(Schülerdaten!AT982=FALSE,0,Schülerdaten!R982)),"")</f>
        <v/>
      </c>
      <c r="S979" s="148" t="str">
        <f t="shared" si="46"/>
        <v/>
      </c>
      <c r="T979" s="148" t="str">
        <f t="shared" si="47"/>
        <v/>
      </c>
      <c r="U979" s="148" t="str">
        <f>IF(AND(A979&lt;&gt;"",Schülerdaten!S982&lt;&gt;""),Schülerdaten!S982,"")</f>
        <v/>
      </c>
      <c r="V979" s="148" t="str">
        <f>IF(AND(A979&lt;&gt;"",Schülerdaten!T982&lt;&gt;""),Schülerdaten!T982,"")</f>
        <v/>
      </c>
      <c r="W979" s="148" t="str">
        <f>IF(AND(A979&lt;&gt;"",Schülerdaten!U982&lt;&gt;""),Schülerdaten!U982,"")</f>
        <v/>
      </c>
      <c r="X979" s="148" t="str">
        <f>IF(AND(A979&lt;&gt;"",Schülerdaten!V982&lt;&gt;""),Schülerdaten!V982,"")</f>
        <v/>
      </c>
      <c r="Y979" s="148" t="str">
        <f>IF(AND(A979&lt;&gt;"",Schülerdaten!W982&lt;&gt;""),Schülerdaten!W982,"")</f>
        <v/>
      </c>
      <c r="Z979" s="148" t="str">
        <f>IF(AND(A979&lt;&gt;"",Schülerdaten!X982&lt;&gt;""),Schülerdaten!X982,"")</f>
        <v/>
      </c>
    </row>
    <row r="980" spans="1:26" x14ac:dyDescent="0.2">
      <c r="A980" s="146" t="str">
        <f>IF(OR(Schülerdaten!$C983&lt;&gt;""),Schülerdaten!A983,"")</f>
        <v/>
      </c>
      <c r="B980" s="146" t="str">
        <f>IF(A980&lt;&gt;"",Schülerdaten!B983,"")</f>
        <v/>
      </c>
      <c r="C980" s="146" t="str">
        <f>IF(AND(A980&lt;&gt;"",Schülerdaten!F983&lt;&gt;""),IF(INDEX(codeclint,MATCH(Schülerdaten!F983,libclint,0))&lt;&gt;"",INDEX(codeclint,MATCH(Schülerdaten!F983,libclint,0)),""),"")</f>
        <v/>
      </c>
      <c r="D980" s="146" t="str">
        <f t="shared" si="45"/>
        <v/>
      </c>
      <c r="E980" s="146" t="str">
        <f>IF(A980&lt;&gt;"",IF(Schülerdaten!G983&lt;&gt;"",IF(Schülerdaten!AB983&lt;&gt;"",IF(Schülerdaten!G983="LOC.ID",CONCATENATE("LOC.",Schülerdaten!AU$5),Schülerdaten!G983),""),""),"")</f>
        <v/>
      </c>
      <c r="F980" s="146" t="str">
        <f>IF(A980&lt;&gt;"",IF(Schülerdaten!H983&lt;&gt;"",Schülerdaten!H983,""),"")</f>
        <v/>
      </c>
      <c r="G980" s="146" t="str">
        <f>IF(AND(A980&lt;&gt;"",Schülerdaten!AC983&lt;&gt;""),IF(Schülerdaten!AC983=TRUE,INDEX(codesex,MATCH(Schülerdaten!I983,libsex,0)),Schülerdaten!I983),"")</f>
        <v/>
      </c>
      <c r="H980" s="147" t="str">
        <f>IF(A980&lt;&gt;"",IF(Schülerdaten!J983&lt;&gt;"",Schülerdaten!J983,""),"")</f>
        <v/>
      </c>
      <c r="I980" s="148" t="str">
        <f>IF(AND(A980&lt;&gt;"",Schülerdaten!AE983&lt;&gt;""),IF(Schülerdaten!AE983=TRUE,INDEX(codenat,MATCH(Schülerdaten!K983,libnat,0)),Schülerdaten!K983),"")</f>
        <v/>
      </c>
      <c r="J980" s="148" t="str">
        <f>IF(AND(A980&lt;&gt;"",Schülerdaten!AF983&lt;&gt;""),IF(Schülerdaten!AF983=TRUE,INDEX(codelangue,MATCH(Schülerdaten!L983,liblangue,0)),Schülerdaten!L983),"")</f>
        <v/>
      </c>
      <c r="K980" s="148" t="str">
        <f>IF(AND(A980&lt;&gt;"",Schülerdaten!AH983&lt;&gt;""),IF(Schülerdaten!AH983=TRUE,IF(INDEX(codegem,MATCH(Schülerdaten!M983,libgem,0))&lt;8000,INDEX(codegem,MATCH(Schülerdaten!M983,libgem,0)),""),Schülerdaten!M983),"")</f>
        <v/>
      </c>
      <c r="L980" s="148" t="str">
        <f>IF(AND(A980&lt;&gt;"",Schülerdaten!AH983&lt;&gt;""),IF(Schülerdaten!AH983=TRUE,INDEX(codegemhist,MATCH(Schülerdaten!M983,libgem,0)),""),"")</f>
        <v/>
      </c>
      <c r="M980" s="148" t="str">
        <f>IF(AND(A980&lt;&gt;"",Schülerdaten!AH983&lt;&gt;""),IF(Schülerdaten!AH983=TRUE,IF(INDEX(codegem,MATCH(Schülerdaten!M983,libgem,0))&gt;=8000,INDEX(codegem,MATCH(Schülerdaten!M983,libgem,0)),""),Schülerdaten!M983),"")</f>
        <v/>
      </c>
      <c r="N980" s="148" t="str">
        <f>IF(AND(A980&lt;&gt;"",Schülerdaten!AI983&lt;&gt;""),IF(Schülerdaten!AI983=TRUE,INDEX(codeschart,MATCH(Schülerdaten!N983,libschart,0)),Schülerdaten!N983),"")</f>
        <v/>
      </c>
      <c r="O980" s="148" t="str">
        <f>IF(AND(A980&lt;&gt;"",Schülerdaten!O983&lt;&gt;""),Schülerdaten!O983,"")</f>
        <v/>
      </c>
      <c r="P980" s="148" t="str">
        <f>IF(AND(A980&lt;&gt;"",Schülerdaten!AK983&lt;&gt;""),IF(Schülerdaten!AK983=TRUE,INDEX(codeform,MATCH(Schülerdaten!P983,libform,0)),Schülerdaten!P983),"")</f>
        <v/>
      </c>
      <c r="Q980" s="148" t="str">
        <f>IF(AND(A980&lt;&gt;"",Schülerdaten!AL983&lt;&gt;""),IF(Schülerdaten!AL983=TRUE,INDEX(codespe,MATCH(Schülerdaten!Q983,libspe,0)),Schülerdaten!Q983),"")</f>
        <v/>
      </c>
      <c r="R980" s="148" t="str">
        <f>IF(AND(A980&lt;&gt;"",OR(Schülerdaten!AM983&lt;&gt;"",Schülerdaten!AT983=FALSE)),IF(Schülerdaten!AM983=TRUE,INDEX(codemp1,MATCH(Schülerdaten!R983,libmp1,0)),IF(Schülerdaten!AT983=FALSE,0,Schülerdaten!R983)),"")</f>
        <v/>
      </c>
      <c r="S980" s="148" t="str">
        <f t="shared" si="46"/>
        <v/>
      </c>
      <c r="T980" s="148" t="str">
        <f t="shared" si="47"/>
        <v/>
      </c>
      <c r="U980" s="148" t="str">
        <f>IF(AND(A980&lt;&gt;"",Schülerdaten!S983&lt;&gt;""),Schülerdaten!S983,"")</f>
        <v/>
      </c>
      <c r="V980" s="148" t="str">
        <f>IF(AND(A980&lt;&gt;"",Schülerdaten!T983&lt;&gt;""),Schülerdaten!T983,"")</f>
        <v/>
      </c>
      <c r="W980" s="148" t="str">
        <f>IF(AND(A980&lt;&gt;"",Schülerdaten!U983&lt;&gt;""),Schülerdaten!U983,"")</f>
        <v/>
      </c>
      <c r="X980" s="148" t="str">
        <f>IF(AND(A980&lt;&gt;"",Schülerdaten!V983&lt;&gt;""),Schülerdaten!V983,"")</f>
        <v/>
      </c>
      <c r="Y980" s="148" t="str">
        <f>IF(AND(A980&lt;&gt;"",Schülerdaten!W983&lt;&gt;""),Schülerdaten!W983,"")</f>
        <v/>
      </c>
      <c r="Z980" s="148" t="str">
        <f>IF(AND(A980&lt;&gt;"",Schülerdaten!X983&lt;&gt;""),Schülerdaten!X983,"")</f>
        <v/>
      </c>
    </row>
    <row r="981" spans="1:26" x14ac:dyDescent="0.2">
      <c r="A981" s="146" t="str">
        <f>IF(OR(Schülerdaten!$C984&lt;&gt;""),Schülerdaten!A984,"")</f>
        <v/>
      </c>
      <c r="B981" s="146" t="str">
        <f>IF(A981&lt;&gt;"",Schülerdaten!B984,"")</f>
        <v/>
      </c>
      <c r="C981" s="146" t="str">
        <f>IF(AND(A981&lt;&gt;"",Schülerdaten!F984&lt;&gt;""),IF(INDEX(codeclint,MATCH(Schülerdaten!F984,libclint,0))&lt;&gt;"",INDEX(codeclint,MATCH(Schülerdaten!F984,libclint,0)),""),"")</f>
        <v/>
      </c>
      <c r="D981" s="146" t="str">
        <f t="shared" si="45"/>
        <v/>
      </c>
      <c r="E981" s="146" t="str">
        <f>IF(A981&lt;&gt;"",IF(Schülerdaten!G984&lt;&gt;"",IF(Schülerdaten!AB984&lt;&gt;"",IF(Schülerdaten!G984="LOC.ID",CONCATENATE("LOC.",Schülerdaten!AU$5),Schülerdaten!G984),""),""),"")</f>
        <v/>
      </c>
      <c r="F981" s="146" t="str">
        <f>IF(A981&lt;&gt;"",IF(Schülerdaten!H984&lt;&gt;"",Schülerdaten!H984,""),"")</f>
        <v/>
      </c>
      <c r="G981" s="146" t="str">
        <f>IF(AND(A981&lt;&gt;"",Schülerdaten!AC984&lt;&gt;""),IF(Schülerdaten!AC984=TRUE,INDEX(codesex,MATCH(Schülerdaten!I984,libsex,0)),Schülerdaten!I984),"")</f>
        <v/>
      </c>
      <c r="H981" s="147" t="str">
        <f>IF(A981&lt;&gt;"",IF(Schülerdaten!J984&lt;&gt;"",Schülerdaten!J984,""),"")</f>
        <v/>
      </c>
      <c r="I981" s="148" t="str">
        <f>IF(AND(A981&lt;&gt;"",Schülerdaten!AE984&lt;&gt;""),IF(Schülerdaten!AE984=TRUE,INDEX(codenat,MATCH(Schülerdaten!K984,libnat,0)),Schülerdaten!K984),"")</f>
        <v/>
      </c>
      <c r="J981" s="148" t="str">
        <f>IF(AND(A981&lt;&gt;"",Schülerdaten!AF984&lt;&gt;""),IF(Schülerdaten!AF984=TRUE,INDEX(codelangue,MATCH(Schülerdaten!L984,liblangue,0)),Schülerdaten!L984),"")</f>
        <v/>
      </c>
      <c r="K981" s="148" t="str">
        <f>IF(AND(A981&lt;&gt;"",Schülerdaten!AH984&lt;&gt;""),IF(Schülerdaten!AH984=TRUE,IF(INDEX(codegem,MATCH(Schülerdaten!M984,libgem,0))&lt;8000,INDEX(codegem,MATCH(Schülerdaten!M984,libgem,0)),""),Schülerdaten!M984),"")</f>
        <v/>
      </c>
      <c r="L981" s="148" t="str">
        <f>IF(AND(A981&lt;&gt;"",Schülerdaten!AH984&lt;&gt;""),IF(Schülerdaten!AH984=TRUE,INDEX(codegemhist,MATCH(Schülerdaten!M984,libgem,0)),""),"")</f>
        <v/>
      </c>
      <c r="M981" s="148" t="str">
        <f>IF(AND(A981&lt;&gt;"",Schülerdaten!AH984&lt;&gt;""),IF(Schülerdaten!AH984=TRUE,IF(INDEX(codegem,MATCH(Schülerdaten!M984,libgem,0))&gt;=8000,INDEX(codegem,MATCH(Schülerdaten!M984,libgem,0)),""),Schülerdaten!M984),"")</f>
        <v/>
      </c>
      <c r="N981" s="148" t="str">
        <f>IF(AND(A981&lt;&gt;"",Schülerdaten!AI984&lt;&gt;""),IF(Schülerdaten!AI984=TRUE,INDEX(codeschart,MATCH(Schülerdaten!N984,libschart,0)),Schülerdaten!N984),"")</f>
        <v/>
      </c>
      <c r="O981" s="148" t="str">
        <f>IF(AND(A981&lt;&gt;"",Schülerdaten!O984&lt;&gt;""),Schülerdaten!O984,"")</f>
        <v/>
      </c>
      <c r="P981" s="148" t="str">
        <f>IF(AND(A981&lt;&gt;"",Schülerdaten!AK984&lt;&gt;""),IF(Schülerdaten!AK984=TRUE,INDEX(codeform,MATCH(Schülerdaten!P984,libform,0)),Schülerdaten!P984),"")</f>
        <v/>
      </c>
      <c r="Q981" s="148" t="str">
        <f>IF(AND(A981&lt;&gt;"",Schülerdaten!AL984&lt;&gt;""),IF(Schülerdaten!AL984=TRUE,INDEX(codespe,MATCH(Schülerdaten!Q984,libspe,0)),Schülerdaten!Q984),"")</f>
        <v/>
      </c>
      <c r="R981" s="148" t="str">
        <f>IF(AND(A981&lt;&gt;"",OR(Schülerdaten!AM984&lt;&gt;"",Schülerdaten!AT984=FALSE)),IF(Schülerdaten!AM984=TRUE,INDEX(codemp1,MATCH(Schülerdaten!R984,libmp1,0)),IF(Schülerdaten!AT984=FALSE,0,Schülerdaten!R984)),"")</f>
        <v/>
      </c>
      <c r="S981" s="148" t="str">
        <f t="shared" si="46"/>
        <v/>
      </c>
      <c r="T981" s="148" t="str">
        <f t="shared" si="47"/>
        <v/>
      </c>
      <c r="U981" s="148" t="str">
        <f>IF(AND(A981&lt;&gt;"",Schülerdaten!S984&lt;&gt;""),Schülerdaten!S984,"")</f>
        <v/>
      </c>
      <c r="V981" s="148" t="str">
        <f>IF(AND(A981&lt;&gt;"",Schülerdaten!T984&lt;&gt;""),Schülerdaten!T984,"")</f>
        <v/>
      </c>
      <c r="W981" s="148" t="str">
        <f>IF(AND(A981&lt;&gt;"",Schülerdaten!U984&lt;&gt;""),Schülerdaten!U984,"")</f>
        <v/>
      </c>
      <c r="X981" s="148" t="str">
        <f>IF(AND(A981&lt;&gt;"",Schülerdaten!V984&lt;&gt;""),Schülerdaten!V984,"")</f>
        <v/>
      </c>
      <c r="Y981" s="148" t="str">
        <f>IF(AND(A981&lt;&gt;"",Schülerdaten!W984&lt;&gt;""),Schülerdaten!W984,"")</f>
        <v/>
      </c>
      <c r="Z981" s="148" t="str">
        <f>IF(AND(A981&lt;&gt;"",Schülerdaten!X984&lt;&gt;""),Schülerdaten!X984,"")</f>
        <v/>
      </c>
    </row>
    <row r="982" spans="1:26" x14ac:dyDescent="0.2">
      <c r="A982" s="146" t="str">
        <f>IF(OR(Schülerdaten!$C985&lt;&gt;""),Schülerdaten!A985,"")</f>
        <v/>
      </c>
      <c r="B982" s="146" t="str">
        <f>IF(A982&lt;&gt;"",Schülerdaten!B985,"")</f>
        <v/>
      </c>
      <c r="C982" s="146" t="str">
        <f>IF(AND(A982&lt;&gt;"",Schülerdaten!F985&lt;&gt;""),IF(INDEX(codeclint,MATCH(Schülerdaten!F985,libclint,0))&lt;&gt;"",INDEX(codeclint,MATCH(Schülerdaten!F985,libclint,0)),""),"")</f>
        <v/>
      </c>
      <c r="D982" s="146" t="str">
        <f t="shared" si="45"/>
        <v/>
      </c>
      <c r="E982" s="146" t="str">
        <f>IF(A982&lt;&gt;"",IF(Schülerdaten!G985&lt;&gt;"",IF(Schülerdaten!AB985&lt;&gt;"",IF(Schülerdaten!G985="LOC.ID",CONCATENATE("LOC.",Schülerdaten!AU$5),Schülerdaten!G985),""),""),"")</f>
        <v/>
      </c>
      <c r="F982" s="146" t="str">
        <f>IF(A982&lt;&gt;"",IF(Schülerdaten!H985&lt;&gt;"",Schülerdaten!H985,""),"")</f>
        <v/>
      </c>
      <c r="G982" s="146" t="str">
        <f>IF(AND(A982&lt;&gt;"",Schülerdaten!AC985&lt;&gt;""),IF(Schülerdaten!AC985=TRUE,INDEX(codesex,MATCH(Schülerdaten!I985,libsex,0)),Schülerdaten!I985),"")</f>
        <v/>
      </c>
      <c r="H982" s="147" t="str">
        <f>IF(A982&lt;&gt;"",IF(Schülerdaten!J985&lt;&gt;"",Schülerdaten!J985,""),"")</f>
        <v/>
      </c>
      <c r="I982" s="148" t="str">
        <f>IF(AND(A982&lt;&gt;"",Schülerdaten!AE985&lt;&gt;""),IF(Schülerdaten!AE985=TRUE,INDEX(codenat,MATCH(Schülerdaten!K985,libnat,0)),Schülerdaten!K985),"")</f>
        <v/>
      </c>
      <c r="J982" s="148" t="str">
        <f>IF(AND(A982&lt;&gt;"",Schülerdaten!AF985&lt;&gt;""),IF(Schülerdaten!AF985=TRUE,INDEX(codelangue,MATCH(Schülerdaten!L985,liblangue,0)),Schülerdaten!L985),"")</f>
        <v/>
      </c>
      <c r="K982" s="148" t="str">
        <f>IF(AND(A982&lt;&gt;"",Schülerdaten!AH985&lt;&gt;""),IF(Schülerdaten!AH985=TRUE,IF(INDEX(codegem,MATCH(Schülerdaten!M985,libgem,0))&lt;8000,INDEX(codegem,MATCH(Schülerdaten!M985,libgem,0)),""),Schülerdaten!M985),"")</f>
        <v/>
      </c>
      <c r="L982" s="148" t="str">
        <f>IF(AND(A982&lt;&gt;"",Schülerdaten!AH985&lt;&gt;""),IF(Schülerdaten!AH985=TRUE,INDEX(codegemhist,MATCH(Schülerdaten!M985,libgem,0)),""),"")</f>
        <v/>
      </c>
      <c r="M982" s="148" t="str">
        <f>IF(AND(A982&lt;&gt;"",Schülerdaten!AH985&lt;&gt;""),IF(Schülerdaten!AH985=TRUE,IF(INDEX(codegem,MATCH(Schülerdaten!M985,libgem,0))&gt;=8000,INDEX(codegem,MATCH(Schülerdaten!M985,libgem,0)),""),Schülerdaten!M985),"")</f>
        <v/>
      </c>
      <c r="N982" s="148" t="str">
        <f>IF(AND(A982&lt;&gt;"",Schülerdaten!AI985&lt;&gt;""),IF(Schülerdaten!AI985=TRUE,INDEX(codeschart,MATCH(Schülerdaten!N985,libschart,0)),Schülerdaten!N985),"")</f>
        <v/>
      </c>
      <c r="O982" s="148" t="str">
        <f>IF(AND(A982&lt;&gt;"",Schülerdaten!O985&lt;&gt;""),Schülerdaten!O985,"")</f>
        <v/>
      </c>
      <c r="P982" s="148" t="str">
        <f>IF(AND(A982&lt;&gt;"",Schülerdaten!AK985&lt;&gt;""),IF(Schülerdaten!AK985=TRUE,INDEX(codeform,MATCH(Schülerdaten!P985,libform,0)),Schülerdaten!P985),"")</f>
        <v/>
      </c>
      <c r="Q982" s="148" t="str">
        <f>IF(AND(A982&lt;&gt;"",Schülerdaten!AL985&lt;&gt;""),IF(Schülerdaten!AL985=TRUE,INDEX(codespe,MATCH(Schülerdaten!Q985,libspe,0)),Schülerdaten!Q985),"")</f>
        <v/>
      </c>
      <c r="R982" s="148" t="str">
        <f>IF(AND(A982&lt;&gt;"",OR(Schülerdaten!AM985&lt;&gt;"",Schülerdaten!AT985=FALSE)),IF(Schülerdaten!AM985=TRUE,INDEX(codemp1,MATCH(Schülerdaten!R985,libmp1,0)),IF(Schülerdaten!AT985=FALSE,0,Schülerdaten!R985)),"")</f>
        <v/>
      </c>
      <c r="S982" s="148" t="str">
        <f t="shared" si="46"/>
        <v/>
      </c>
      <c r="T982" s="148" t="str">
        <f t="shared" si="47"/>
        <v/>
      </c>
      <c r="U982" s="148" t="str">
        <f>IF(AND(A982&lt;&gt;"",Schülerdaten!S985&lt;&gt;""),Schülerdaten!S985,"")</f>
        <v/>
      </c>
      <c r="V982" s="148" t="str">
        <f>IF(AND(A982&lt;&gt;"",Schülerdaten!T985&lt;&gt;""),Schülerdaten!T985,"")</f>
        <v/>
      </c>
      <c r="W982" s="148" t="str">
        <f>IF(AND(A982&lt;&gt;"",Schülerdaten!U985&lt;&gt;""),Schülerdaten!U985,"")</f>
        <v/>
      </c>
      <c r="X982" s="148" t="str">
        <f>IF(AND(A982&lt;&gt;"",Schülerdaten!V985&lt;&gt;""),Schülerdaten!V985,"")</f>
        <v/>
      </c>
      <c r="Y982" s="148" t="str">
        <f>IF(AND(A982&lt;&gt;"",Schülerdaten!W985&lt;&gt;""),Schülerdaten!W985,"")</f>
        <v/>
      </c>
      <c r="Z982" s="148" t="str">
        <f>IF(AND(A982&lt;&gt;"",Schülerdaten!X985&lt;&gt;""),Schülerdaten!X985,"")</f>
        <v/>
      </c>
    </row>
    <row r="983" spans="1:26" x14ac:dyDescent="0.2">
      <c r="A983" s="146" t="str">
        <f>IF(OR(Schülerdaten!$C986&lt;&gt;""),Schülerdaten!A986,"")</f>
        <v/>
      </c>
      <c r="B983" s="146" t="str">
        <f>IF(A983&lt;&gt;"",Schülerdaten!B986,"")</f>
        <v/>
      </c>
      <c r="C983" s="146" t="str">
        <f>IF(AND(A983&lt;&gt;"",Schülerdaten!F986&lt;&gt;""),IF(INDEX(codeclint,MATCH(Schülerdaten!F986,libclint,0))&lt;&gt;"",INDEX(codeclint,MATCH(Schülerdaten!F986,libclint,0)),""),"")</f>
        <v/>
      </c>
      <c r="D983" s="146" t="str">
        <f t="shared" si="45"/>
        <v/>
      </c>
      <c r="E983" s="146" t="str">
        <f>IF(A983&lt;&gt;"",IF(Schülerdaten!G986&lt;&gt;"",IF(Schülerdaten!AB986&lt;&gt;"",IF(Schülerdaten!G986="LOC.ID",CONCATENATE("LOC.",Schülerdaten!AU$5),Schülerdaten!G986),""),""),"")</f>
        <v/>
      </c>
      <c r="F983" s="146" t="str">
        <f>IF(A983&lt;&gt;"",IF(Schülerdaten!H986&lt;&gt;"",Schülerdaten!H986,""),"")</f>
        <v/>
      </c>
      <c r="G983" s="146" t="str">
        <f>IF(AND(A983&lt;&gt;"",Schülerdaten!AC986&lt;&gt;""),IF(Schülerdaten!AC986=TRUE,INDEX(codesex,MATCH(Schülerdaten!I986,libsex,0)),Schülerdaten!I986),"")</f>
        <v/>
      </c>
      <c r="H983" s="147" t="str">
        <f>IF(A983&lt;&gt;"",IF(Schülerdaten!J986&lt;&gt;"",Schülerdaten!J986,""),"")</f>
        <v/>
      </c>
      <c r="I983" s="148" t="str">
        <f>IF(AND(A983&lt;&gt;"",Schülerdaten!AE986&lt;&gt;""),IF(Schülerdaten!AE986=TRUE,INDEX(codenat,MATCH(Schülerdaten!K986,libnat,0)),Schülerdaten!K986),"")</f>
        <v/>
      </c>
      <c r="J983" s="148" t="str">
        <f>IF(AND(A983&lt;&gt;"",Schülerdaten!AF986&lt;&gt;""),IF(Schülerdaten!AF986=TRUE,INDEX(codelangue,MATCH(Schülerdaten!L986,liblangue,0)),Schülerdaten!L986),"")</f>
        <v/>
      </c>
      <c r="K983" s="148" t="str">
        <f>IF(AND(A983&lt;&gt;"",Schülerdaten!AH986&lt;&gt;""),IF(Schülerdaten!AH986=TRUE,IF(INDEX(codegem,MATCH(Schülerdaten!M986,libgem,0))&lt;8000,INDEX(codegem,MATCH(Schülerdaten!M986,libgem,0)),""),Schülerdaten!M986),"")</f>
        <v/>
      </c>
      <c r="L983" s="148" t="str">
        <f>IF(AND(A983&lt;&gt;"",Schülerdaten!AH986&lt;&gt;""),IF(Schülerdaten!AH986=TRUE,INDEX(codegemhist,MATCH(Schülerdaten!M986,libgem,0)),""),"")</f>
        <v/>
      </c>
      <c r="M983" s="148" t="str">
        <f>IF(AND(A983&lt;&gt;"",Schülerdaten!AH986&lt;&gt;""),IF(Schülerdaten!AH986=TRUE,IF(INDEX(codegem,MATCH(Schülerdaten!M986,libgem,0))&gt;=8000,INDEX(codegem,MATCH(Schülerdaten!M986,libgem,0)),""),Schülerdaten!M986),"")</f>
        <v/>
      </c>
      <c r="N983" s="148" t="str">
        <f>IF(AND(A983&lt;&gt;"",Schülerdaten!AI986&lt;&gt;""),IF(Schülerdaten!AI986=TRUE,INDEX(codeschart,MATCH(Schülerdaten!N986,libschart,0)),Schülerdaten!N986),"")</f>
        <v/>
      </c>
      <c r="O983" s="148" t="str">
        <f>IF(AND(A983&lt;&gt;"",Schülerdaten!O986&lt;&gt;""),Schülerdaten!O986,"")</f>
        <v/>
      </c>
      <c r="P983" s="148" t="str">
        <f>IF(AND(A983&lt;&gt;"",Schülerdaten!AK986&lt;&gt;""),IF(Schülerdaten!AK986=TRUE,INDEX(codeform,MATCH(Schülerdaten!P986,libform,0)),Schülerdaten!P986),"")</f>
        <v/>
      </c>
      <c r="Q983" s="148" t="str">
        <f>IF(AND(A983&lt;&gt;"",Schülerdaten!AL986&lt;&gt;""),IF(Schülerdaten!AL986=TRUE,INDEX(codespe,MATCH(Schülerdaten!Q986,libspe,0)),Schülerdaten!Q986),"")</f>
        <v/>
      </c>
      <c r="R983" s="148" t="str">
        <f>IF(AND(A983&lt;&gt;"",OR(Schülerdaten!AM986&lt;&gt;"",Schülerdaten!AT986=FALSE)),IF(Schülerdaten!AM986=TRUE,INDEX(codemp1,MATCH(Schülerdaten!R986,libmp1,0)),IF(Schülerdaten!AT986=FALSE,0,Schülerdaten!R986)),"")</f>
        <v/>
      </c>
      <c r="S983" s="148" t="str">
        <f t="shared" si="46"/>
        <v/>
      </c>
      <c r="T983" s="148" t="str">
        <f t="shared" si="47"/>
        <v/>
      </c>
      <c r="U983" s="148" t="str">
        <f>IF(AND(A983&lt;&gt;"",Schülerdaten!S986&lt;&gt;""),Schülerdaten!S986,"")</f>
        <v/>
      </c>
      <c r="V983" s="148" t="str">
        <f>IF(AND(A983&lt;&gt;"",Schülerdaten!T986&lt;&gt;""),Schülerdaten!T986,"")</f>
        <v/>
      </c>
      <c r="W983" s="148" t="str">
        <f>IF(AND(A983&lt;&gt;"",Schülerdaten!U986&lt;&gt;""),Schülerdaten!U986,"")</f>
        <v/>
      </c>
      <c r="X983" s="148" t="str">
        <f>IF(AND(A983&lt;&gt;"",Schülerdaten!V986&lt;&gt;""),Schülerdaten!V986,"")</f>
        <v/>
      </c>
      <c r="Y983" s="148" t="str">
        <f>IF(AND(A983&lt;&gt;"",Schülerdaten!W986&lt;&gt;""),Schülerdaten!W986,"")</f>
        <v/>
      </c>
      <c r="Z983" s="148" t="str">
        <f>IF(AND(A983&lt;&gt;"",Schülerdaten!X986&lt;&gt;""),Schülerdaten!X986,"")</f>
        <v/>
      </c>
    </row>
    <row r="984" spans="1:26" x14ac:dyDescent="0.2">
      <c r="A984" s="146" t="str">
        <f>IF(OR(Schülerdaten!$C987&lt;&gt;""),Schülerdaten!A987,"")</f>
        <v/>
      </c>
      <c r="B984" s="146" t="str">
        <f>IF(A984&lt;&gt;"",Schülerdaten!B987,"")</f>
        <v/>
      </c>
      <c r="C984" s="146" t="str">
        <f>IF(AND(A984&lt;&gt;"",Schülerdaten!F987&lt;&gt;""),IF(INDEX(codeclint,MATCH(Schülerdaten!F987,libclint,0))&lt;&gt;"",INDEX(codeclint,MATCH(Schülerdaten!F987,libclint,0)),""),"")</f>
        <v/>
      </c>
      <c r="D984" s="146" t="str">
        <f t="shared" si="45"/>
        <v/>
      </c>
      <c r="E984" s="146" t="str">
        <f>IF(A984&lt;&gt;"",IF(Schülerdaten!G987&lt;&gt;"",IF(Schülerdaten!AB987&lt;&gt;"",IF(Schülerdaten!G987="LOC.ID",CONCATENATE("LOC.",Schülerdaten!AU$5),Schülerdaten!G987),""),""),"")</f>
        <v/>
      </c>
      <c r="F984" s="146" t="str">
        <f>IF(A984&lt;&gt;"",IF(Schülerdaten!H987&lt;&gt;"",Schülerdaten!H987,""),"")</f>
        <v/>
      </c>
      <c r="G984" s="146" t="str">
        <f>IF(AND(A984&lt;&gt;"",Schülerdaten!AC987&lt;&gt;""),IF(Schülerdaten!AC987=TRUE,INDEX(codesex,MATCH(Schülerdaten!I987,libsex,0)),Schülerdaten!I987),"")</f>
        <v/>
      </c>
      <c r="H984" s="147" t="str">
        <f>IF(A984&lt;&gt;"",IF(Schülerdaten!J987&lt;&gt;"",Schülerdaten!J987,""),"")</f>
        <v/>
      </c>
      <c r="I984" s="148" t="str">
        <f>IF(AND(A984&lt;&gt;"",Schülerdaten!AE987&lt;&gt;""),IF(Schülerdaten!AE987=TRUE,INDEX(codenat,MATCH(Schülerdaten!K987,libnat,0)),Schülerdaten!K987),"")</f>
        <v/>
      </c>
      <c r="J984" s="148" t="str">
        <f>IF(AND(A984&lt;&gt;"",Schülerdaten!AF987&lt;&gt;""),IF(Schülerdaten!AF987=TRUE,INDEX(codelangue,MATCH(Schülerdaten!L987,liblangue,0)),Schülerdaten!L987),"")</f>
        <v/>
      </c>
      <c r="K984" s="148" t="str">
        <f>IF(AND(A984&lt;&gt;"",Schülerdaten!AH987&lt;&gt;""),IF(Schülerdaten!AH987=TRUE,IF(INDEX(codegem,MATCH(Schülerdaten!M987,libgem,0))&lt;8000,INDEX(codegem,MATCH(Schülerdaten!M987,libgem,0)),""),Schülerdaten!M987),"")</f>
        <v/>
      </c>
      <c r="L984" s="148" t="str">
        <f>IF(AND(A984&lt;&gt;"",Schülerdaten!AH987&lt;&gt;""),IF(Schülerdaten!AH987=TRUE,INDEX(codegemhist,MATCH(Schülerdaten!M987,libgem,0)),""),"")</f>
        <v/>
      </c>
      <c r="M984" s="148" t="str">
        <f>IF(AND(A984&lt;&gt;"",Schülerdaten!AH987&lt;&gt;""),IF(Schülerdaten!AH987=TRUE,IF(INDEX(codegem,MATCH(Schülerdaten!M987,libgem,0))&gt;=8000,INDEX(codegem,MATCH(Schülerdaten!M987,libgem,0)),""),Schülerdaten!M987),"")</f>
        <v/>
      </c>
      <c r="N984" s="148" t="str">
        <f>IF(AND(A984&lt;&gt;"",Schülerdaten!AI987&lt;&gt;""),IF(Schülerdaten!AI987=TRUE,INDEX(codeschart,MATCH(Schülerdaten!N987,libschart,0)),Schülerdaten!N987),"")</f>
        <v/>
      </c>
      <c r="O984" s="148" t="str">
        <f>IF(AND(A984&lt;&gt;"",Schülerdaten!O987&lt;&gt;""),Schülerdaten!O987,"")</f>
        <v/>
      </c>
      <c r="P984" s="148" t="str">
        <f>IF(AND(A984&lt;&gt;"",Schülerdaten!AK987&lt;&gt;""),IF(Schülerdaten!AK987=TRUE,INDEX(codeform,MATCH(Schülerdaten!P987,libform,0)),Schülerdaten!P987),"")</f>
        <v/>
      </c>
      <c r="Q984" s="148" t="str">
        <f>IF(AND(A984&lt;&gt;"",Schülerdaten!AL987&lt;&gt;""),IF(Schülerdaten!AL987=TRUE,INDEX(codespe,MATCH(Schülerdaten!Q987,libspe,0)),Schülerdaten!Q987),"")</f>
        <v/>
      </c>
      <c r="R984" s="148" t="str">
        <f>IF(AND(A984&lt;&gt;"",OR(Schülerdaten!AM987&lt;&gt;"",Schülerdaten!AT987=FALSE)),IF(Schülerdaten!AM987=TRUE,INDEX(codemp1,MATCH(Schülerdaten!R987,libmp1,0)),IF(Schülerdaten!AT987=FALSE,0,Schülerdaten!R987)),"")</f>
        <v/>
      </c>
      <c r="S984" s="148" t="str">
        <f t="shared" si="46"/>
        <v/>
      </c>
      <c r="T984" s="148" t="str">
        <f t="shared" si="47"/>
        <v/>
      </c>
      <c r="U984" s="148" t="str">
        <f>IF(AND(A984&lt;&gt;"",Schülerdaten!S987&lt;&gt;""),Schülerdaten!S987,"")</f>
        <v/>
      </c>
      <c r="V984" s="148" t="str">
        <f>IF(AND(A984&lt;&gt;"",Schülerdaten!T987&lt;&gt;""),Schülerdaten!T987,"")</f>
        <v/>
      </c>
      <c r="W984" s="148" t="str">
        <f>IF(AND(A984&lt;&gt;"",Schülerdaten!U987&lt;&gt;""),Schülerdaten!U987,"")</f>
        <v/>
      </c>
      <c r="X984" s="148" t="str">
        <f>IF(AND(A984&lt;&gt;"",Schülerdaten!V987&lt;&gt;""),Schülerdaten!V987,"")</f>
        <v/>
      </c>
      <c r="Y984" s="148" t="str">
        <f>IF(AND(A984&lt;&gt;"",Schülerdaten!W987&lt;&gt;""),Schülerdaten!W987,"")</f>
        <v/>
      </c>
      <c r="Z984" s="148" t="str">
        <f>IF(AND(A984&lt;&gt;"",Schülerdaten!X987&lt;&gt;""),Schülerdaten!X987,"")</f>
        <v/>
      </c>
    </row>
    <row r="985" spans="1:26" x14ac:dyDescent="0.2">
      <c r="A985" s="146" t="str">
        <f>IF(OR(Schülerdaten!$C988&lt;&gt;""),Schülerdaten!A988,"")</f>
        <v/>
      </c>
      <c r="B985" s="146" t="str">
        <f>IF(A985&lt;&gt;"",Schülerdaten!B988,"")</f>
        <v/>
      </c>
      <c r="C985" s="146" t="str">
        <f>IF(AND(A985&lt;&gt;"",Schülerdaten!F988&lt;&gt;""),IF(INDEX(codeclint,MATCH(Schülerdaten!F988,libclint,0))&lt;&gt;"",INDEX(codeclint,MATCH(Schülerdaten!F988,libclint,0)),""),"")</f>
        <v/>
      </c>
      <c r="D985" s="146" t="str">
        <f t="shared" si="45"/>
        <v/>
      </c>
      <c r="E985" s="146" t="str">
        <f>IF(A985&lt;&gt;"",IF(Schülerdaten!G988&lt;&gt;"",IF(Schülerdaten!AB988&lt;&gt;"",IF(Schülerdaten!G988="LOC.ID",CONCATENATE("LOC.",Schülerdaten!AU$5),Schülerdaten!G988),""),""),"")</f>
        <v/>
      </c>
      <c r="F985" s="146" t="str">
        <f>IF(A985&lt;&gt;"",IF(Schülerdaten!H988&lt;&gt;"",Schülerdaten!H988,""),"")</f>
        <v/>
      </c>
      <c r="G985" s="146" t="str">
        <f>IF(AND(A985&lt;&gt;"",Schülerdaten!AC988&lt;&gt;""),IF(Schülerdaten!AC988=TRUE,INDEX(codesex,MATCH(Schülerdaten!I988,libsex,0)),Schülerdaten!I988),"")</f>
        <v/>
      </c>
      <c r="H985" s="147" t="str">
        <f>IF(A985&lt;&gt;"",IF(Schülerdaten!J988&lt;&gt;"",Schülerdaten!J988,""),"")</f>
        <v/>
      </c>
      <c r="I985" s="148" t="str">
        <f>IF(AND(A985&lt;&gt;"",Schülerdaten!AE988&lt;&gt;""),IF(Schülerdaten!AE988=TRUE,INDEX(codenat,MATCH(Schülerdaten!K988,libnat,0)),Schülerdaten!K988),"")</f>
        <v/>
      </c>
      <c r="J985" s="148" t="str">
        <f>IF(AND(A985&lt;&gt;"",Schülerdaten!AF988&lt;&gt;""),IF(Schülerdaten!AF988=TRUE,INDEX(codelangue,MATCH(Schülerdaten!L988,liblangue,0)),Schülerdaten!L988),"")</f>
        <v/>
      </c>
      <c r="K985" s="148" t="str">
        <f>IF(AND(A985&lt;&gt;"",Schülerdaten!AH988&lt;&gt;""),IF(Schülerdaten!AH988=TRUE,IF(INDEX(codegem,MATCH(Schülerdaten!M988,libgem,0))&lt;8000,INDEX(codegem,MATCH(Schülerdaten!M988,libgem,0)),""),Schülerdaten!M988),"")</f>
        <v/>
      </c>
      <c r="L985" s="148" t="str">
        <f>IF(AND(A985&lt;&gt;"",Schülerdaten!AH988&lt;&gt;""),IF(Schülerdaten!AH988=TRUE,INDEX(codegemhist,MATCH(Schülerdaten!M988,libgem,0)),""),"")</f>
        <v/>
      </c>
      <c r="M985" s="148" t="str">
        <f>IF(AND(A985&lt;&gt;"",Schülerdaten!AH988&lt;&gt;""),IF(Schülerdaten!AH988=TRUE,IF(INDEX(codegem,MATCH(Schülerdaten!M988,libgem,0))&gt;=8000,INDEX(codegem,MATCH(Schülerdaten!M988,libgem,0)),""),Schülerdaten!M988),"")</f>
        <v/>
      </c>
      <c r="N985" s="148" t="str">
        <f>IF(AND(A985&lt;&gt;"",Schülerdaten!AI988&lt;&gt;""),IF(Schülerdaten!AI988=TRUE,INDEX(codeschart,MATCH(Schülerdaten!N988,libschart,0)),Schülerdaten!N988),"")</f>
        <v/>
      </c>
      <c r="O985" s="148" t="str">
        <f>IF(AND(A985&lt;&gt;"",Schülerdaten!O988&lt;&gt;""),Schülerdaten!O988,"")</f>
        <v/>
      </c>
      <c r="P985" s="148" t="str">
        <f>IF(AND(A985&lt;&gt;"",Schülerdaten!AK988&lt;&gt;""),IF(Schülerdaten!AK988=TRUE,INDEX(codeform,MATCH(Schülerdaten!P988,libform,0)),Schülerdaten!P988),"")</f>
        <v/>
      </c>
      <c r="Q985" s="148" t="str">
        <f>IF(AND(A985&lt;&gt;"",Schülerdaten!AL988&lt;&gt;""),IF(Schülerdaten!AL988=TRUE,INDEX(codespe,MATCH(Schülerdaten!Q988,libspe,0)),Schülerdaten!Q988),"")</f>
        <v/>
      </c>
      <c r="R985" s="148" t="str">
        <f>IF(AND(A985&lt;&gt;"",OR(Schülerdaten!AM988&lt;&gt;"",Schülerdaten!AT988=FALSE)),IF(Schülerdaten!AM988=TRUE,INDEX(codemp1,MATCH(Schülerdaten!R988,libmp1,0)),IF(Schülerdaten!AT988=FALSE,0,Schülerdaten!R988)),"")</f>
        <v/>
      </c>
      <c r="S985" s="148" t="str">
        <f t="shared" si="46"/>
        <v/>
      </c>
      <c r="T985" s="148" t="str">
        <f t="shared" si="47"/>
        <v/>
      </c>
      <c r="U985" s="148" t="str">
        <f>IF(AND(A985&lt;&gt;"",Schülerdaten!S988&lt;&gt;""),Schülerdaten!S988,"")</f>
        <v/>
      </c>
      <c r="V985" s="148" t="str">
        <f>IF(AND(A985&lt;&gt;"",Schülerdaten!T988&lt;&gt;""),Schülerdaten!T988,"")</f>
        <v/>
      </c>
      <c r="W985" s="148" t="str">
        <f>IF(AND(A985&lt;&gt;"",Schülerdaten!U988&lt;&gt;""),Schülerdaten!U988,"")</f>
        <v/>
      </c>
      <c r="X985" s="148" t="str">
        <f>IF(AND(A985&lt;&gt;"",Schülerdaten!V988&lt;&gt;""),Schülerdaten!V988,"")</f>
        <v/>
      </c>
      <c r="Y985" s="148" t="str">
        <f>IF(AND(A985&lt;&gt;"",Schülerdaten!W988&lt;&gt;""),Schülerdaten!W988,"")</f>
        <v/>
      </c>
      <c r="Z985" s="148" t="str">
        <f>IF(AND(A985&lt;&gt;"",Schülerdaten!X988&lt;&gt;""),Schülerdaten!X988,"")</f>
        <v/>
      </c>
    </row>
    <row r="986" spans="1:26" x14ac:dyDescent="0.2">
      <c r="A986" s="146" t="str">
        <f>IF(OR(Schülerdaten!$C989&lt;&gt;""),Schülerdaten!A989,"")</f>
        <v/>
      </c>
      <c r="B986" s="146" t="str">
        <f>IF(A986&lt;&gt;"",Schülerdaten!B989,"")</f>
        <v/>
      </c>
      <c r="C986" s="146" t="str">
        <f>IF(AND(A986&lt;&gt;"",Schülerdaten!F989&lt;&gt;""),IF(INDEX(codeclint,MATCH(Schülerdaten!F989,libclint,0))&lt;&gt;"",INDEX(codeclint,MATCH(Schülerdaten!F989,libclint,0)),""),"")</f>
        <v/>
      </c>
      <c r="D986" s="146" t="str">
        <f t="shared" si="45"/>
        <v/>
      </c>
      <c r="E986" s="146" t="str">
        <f>IF(A986&lt;&gt;"",IF(Schülerdaten!G989&lt;&gt;"",IF(Schülerdaten!AB989&lt;&gt;"",IF(Schülerdaten!G989="LOC.ID",CONCATENATE("LOC.",Schülerdaten!AU$5),Schülerdaten!G989),""),""),"")</f>
        <v/>
      </c>
      <c r="F986" s="146" t="str">
        <f>IF(A986&lt;&gt;"",IF(Schülerdaten!H989&lt;&gt;"",Schülerdaten!H989,""),"")</f>
        <v/>
      </c>
      <c r="G986" s="146" t="str">
        <f>IF(AND(A986&lt;&gt;"",Schülerdaten!AC989&lt;&gt;""),IF(Schülerdaten!AC989=TRUE,INDEX(codesex,MATCH(Schülerdaten!I989,libsex,0)),Schülerdaten!I989),"")</f>
        <v/>
      </c>
      <c r="H986" s="147" t="str">
        <f>IF(A986&lt;&gt;"",IF(Schülerdaten!J989&lt;&gt;"",Schülerdaten!J989,""),"")</f>
        <v/>
      </c>
      <c r="I986" s="148" t="str">
        <f>IF(AND(A986&lt;&gt;"",Schülerdaten!AE989&lt;&gt;""),IF(Schülerdaten!AE989=TRUE,INDEX(codenat,MATCH(Schülerdaten!K989,libnat,0)),Schülerdaten!K989),"")</f>
        <v/>
      </c>
      <c r="J986" s="148" t="str">
        <f>IF(AND(A986&lt;&gt;"",Schülerdaten!AF989&lt;&gt;""),IF(Schülerdaten!AF989=TRUE,INDEX(codelangue,MATCH(Schülerdaten!L989,liblangue,0)),Schülerdaten!L989),"")</f>
        <v/>
      </c>
      <c r="K986" s="148" t="str">
        <f>IF(AND(A986&lt;&gt;"",Schülerdaten!AH989&lt;&gt;""),IF(Schülerdaten!AH989=TRUE,IF(INDEX(codegem,MATCH(Schülerdaten!M989,libgem,0))&lt;8000,INDEX(codegem,MATCH(Schülerdaten!M989,libgem,0)),""),Schülerdaten!M989),"")</f>
        <v/>
      </c>
      <c r="L986" s="148" t="str">
        <f>IF(AND(A986&lt;&gt;"",Schülerdaten!AH989&lt;&gt;""),IF(Schülerdaten!AH989=TRUE,INDEX(codegemhist,MATCH(Schülerdaten!M989,libgem,0)),""),"")</f>
        <v/>
      </c>
      <c r="M986" s="148" t="str">
        <f>IF(AND(A986&lt;&gt;"",Schülerdaten!AH989&lt;&gt;""),IF(Schülerdaten!AH989=TRUE,IF(INDEX(codegem,MATCH(Schülerdaten!M989,libgem,0))&gt;=8000,INDEX(codegem,MATCH(Schülerdaten!M989,libgem,0)),""),Schülerdaten!M989),"")</f>
        <v/>
      </c>
      <c r="N986" s="148" t="str">
        <f>IF(AND(A986&lt;&gt;"",Schülerdaten!AI989&lt;&gt;""),IF(Schülerdaten!AI989=TRUE,INDEX(codeschart,MATCH(Schülerdaten!N989,libschart,0)),Schülerdaten!N989),"")</f>
        <v/>
      </c>
      <c r="O986" s="148" t="str">
        <f>IF(AND(A986&lt;&gt;"",Schülerdaten!O989&lt;&gt;""),Schülerdaten!O989,"")</f>
        <v/>
      </c>
      <c r="P986" s="148" t="str">
        <f>IF(AND(A986&lt;&gt;"",Schülerdaten!AK989&lt;&gt;""),IF(Schülerdaten!AK989=TRUE,INDEX(codeform,MATCH(Schülerdaten!P989,libform,0)),Schülerdaten!P989),"")</f>
        <v/>
      </c>
      <c r="Q986" s="148" t="str">
        <f>IF(AND(A986&lt;&gt;"",Schülerdaten!AL989&lt;&gt;""),IF(Schülerdaten!AL989=TRUE,INDEX(codespe,MATCH(Schülerdaten!Q989,libspe,0)),Schülerdaten!Q989),"")</f>
        <v/>
      </c>
      <c r="R986" s="148" t="str">
        <f>IF(AND(A986&lt;&gt;"",OR(Schülerdaten!AM989&lt;&gt;"",Schülerdaten!AT989=FALSE)),IF(Schülerdaten!AM989=TRUE,INDEX(codemp1,MATCH(Schülerdaten!R989,libmp1,0)),IF(Schülerdaten!AT989=FALSE,0,Schülerdaten!R989)),"")</f>
        <v/>
      </c>
      <c r="S986" s="148" t="str">
        <f t="shared" si="46"/>
        <v/>
      </c>
      <c r="T986" s="148" t="str">
        <f t="shared" si="47"/>
        <v/>
      </c>
      <c r="U986" s="148" t="str">
        <f>IF(AND(A986&lt;&gt;"",Schülerdaten!S989&lt;&gt;""),Schülerdaten!S989,"")</f>
        <v/>
      </c>
      <c r="V986" s="148" t="str">
        <f>IF(AND(A986&lt;&gt;"",Schülerdaten!T989&lt;&gt;""),Schülerdaten!T989,"")</f>
        <v/>
      </c>
      <c r="W986" s="148" t="str">
        <f>IF(AND(A986&lt;&gt;"",Schülerdaten!U989&lt;&gt;""),Schülerdaten!U989,"")</f>
        <v/>
      </c>
      <c r="X986" s="148" t="str">
        <f>IF(AND(A986&lt;&gt;"",Schülerdaten!V989&lt;&gt;""),Schülerdaten!V989,"")</f>
        <v/>
      </c>
      <c r="Y986" s="148" t="str">
        <f>IF(AND(A986&lt;&gt;"",Schülerdaten!W989&lt;&gt;""),Schülerdaten!W989,"")</f>
        <v/>
      </c>
      <c r="Z986" s="148" t="str">
        <f>IF(AND(A986&lt;&gt;"",Schülerdaten!X989&lt;&gt;""),Schülerdaten!X989,"")</f>
        <v/>
      </c>
    </row>
    <row r="987" spans="1:26" x14ac:dyDescent="0.2">
      <c r="A987" s="146" t="str">
        <f>IF(OR(Schülerdaten!$C990&lt;&gt;""),Schülerdaten!A990,"")</f>
        <v/>
      </c>
      <c r="B987" s="146" t="str">
        <f>IF(A987&lt;&gt;"",Schülerdaten!B990,"")</f>
        <v/>
      </c>
      <c r="C987" s="146" t="str">
        <f>IF(AND(A987&lt;&gt;"",Schülerdaten!F990&lt;&gt;""),IF(INDEX(codeclint,MATCH(Schülerdaten!F990,libclint,0))&lt;&gt;"",INDEX(codeclint,MATCH(Schülerdaten!F990,libclint,0)),""),"")</f>
        <v/>
      </c>
      <c r="D987" s="146" t="str">
        <f t="shared" si="45"/>
        <v/>
      </c>
      <c r="E987" s="146" t="str">
        <f>IF(A987&lt;&gt;"",IF(Schülerdaten!G990&lt;&gt;"",IF(Schülerdaten!AB990&lt;&gt;"",IF(Schülerdaten!G990="LOC.ID",CONCATENATE("LOC.",Schülerdaten!AU$5),Schülerdaten!G990),""),""),"")</f>
        <v/>
      </c>
      <c r="F987" s="146" t="str">
        <f>IF(A987&lt;&gt;"",IF(Schülerdaten!H990&lt;&gt;"",Schülerdaten!H990,""),"")</f>
        <v/>
      </c>
      <c r="G987" s="146" t="str">
        <f>IF(AND(A987&lt;&gt;"",Schülerdaten!AC990&lt;&gt;""),IF(Schülerdaten!AC990=TRUE,INDEX(codesex,MATCH(Schülerdaten!I990,libsex,0)),Schülerdaten!I990),"")</f>
        <v/>
      </c>
      <c r="H987" s="147" t="str">
        <f>IF(A987&lt;&gt;"",IF(Schülerdaten!J990&lt;&gt;"",Schülerdaten!J990,""),"")</f>
        <v/>
      </c>
      <c r="I987" s="148" t="str">
        <f>IF(AND(A987&lt;&gt;"",Schülerdaten!AE990&lt;&gt;""),IF(Schülerdaten!AE990=TRUE,INDEX(codenat,MATCH(Schülerdaten!K990,libnat,0)),Schülerdaten!K990),"")</f>
        <v/>
      </c>
      <c r="J987" s="148" t="str">
        <f>IF(AND(A987&lt;&gt;"",Schülerdaten!AF990&lt;&gt;""),IF(Schülerdaten!AF990=TRUE,INDEX(codelangue,MATCH(Schülerdaten!L990,liblangue,0)),Schülerdaten!L990),"")</f>
        <v/>
      </c>
      <c r="K987" s="148" t="str">
        <f>IF(AND(A987&lt;&gt;"",Schülerdaten!AH990&lt;&gt;""),IF(Schülerdaten!AH990=TRUE,IF(INDEX(codegem,MATCH(Schülerdaten!M990,libgem,0))&lt;8000,INDEX(codegem,MATCH(Schülerdaten!M990,libgem,0)),""),Schülerdaten!M990),"")</f>
        <v/>
      </c>
      <c r="L987" s="148" t="str">
        <f>IF(AND(A987&lt;&gt;"",Schülerdaten!AH990&lt;&gt;""),IF(Schülerdaten!AH990=TRUE,INDEX(codegemhist,MATCH(Schülerdaten!M990,libgem,0)),""),"")</f>
        <v/>
      </c>
      <c r="M987" s="148" t="str">
        <f>IF(AND(A987&lt;&gt;"",Schülerdaten!AH990&lt;&gt;""),IF(Schülerdaten!AH990=TRUE,IF(INDEX(codegem,MATCH(Schülerdaten!M990,libgem,0))&gt;=8000,INDEX(codegem,MATCH(Schülerdaten!M990,libgem,0)),""),Schülerdaten!M990),"")</f>
        <v/>
      </c>
      <c r="N987" s="148" t="str">
        <f>IF(AND(A987&lt;&gt;"",Schülerdaten!AI990&lt;&gt;""),IF(Schülerdaten!AI990=TRUE,INDEX(codeschart,MATCH(Schülerdaten!N990,libschart,0)),Schülerdaten!N990),"")</f>
        <v/>
      </c>
      <c r="O987" s="148" t="str">
        <f>IF(AND(A987&lt;&gt;"",Schülerdaten!O990&lt;&gt;""),Schülerdaten!O990,"")</f>
        <v/>
      </c>
      <c r="P987" s="148" t="str">
        <f>IF(AND(A987&lt;&gt;"",Schülerdaten!AK990&lt;&gt;""),IF(Schülerdaten!AK990=TRUE,INDEX(codeform,MATCH(Schülerdaten!P990,libform,0)),Schülerdaten!P990),"")</f>
        <v/>
      </c>
      <c r="Q987" s="148" t="str">
        <f>IF(AND(A987&lt;&gt;"",Schülerdaten!AL990&lt;&gt;""),IF(Schülerdaten!AL990=TRUE,INDEX(codespe,MATCH(Schülerdaten!Q990,libspe,0)),Schülerdaten!Q990),"")</f>
        <v/>
      </c>
      <c r="R987" s="148" t="str">
        <f>IF(AND(A987&lt;&gt;"",OR(Schülerdaten!AM990&lt;&gt;"",Schülerdaten!AT990=FALSE)),IF(Schülerdaten!AM990=TRUE,INDEX(codemp1,MATCH(Schülerdaten!R990,libmp1,0)),IF(Schülerdaten!AT990=FALSE,0,Schülerdaten!R990)),"")</f>
        <v/>
      </c>
      <c r="S987" s="148" t="str">
        <f t="shared" si="46"/>
        <v/>
      </c>
      <c r="T987" s="148" t="str">
        <f t="shared" si="47"/>
        <v/>
      </c>
      <c r="U987" s="148" t="str">
        <f>IF(AND(A987&lt;&gt;"",Schülerdaten!S990&lt;&gt;""),Schülerdaten!S990,"")</f>
        <v/>
      </c>
      <c r="V987" s="148" t="str">
        <f>IF(AND(A987&lt;&gt;"",Schülerdaten!T990&lt;&gt;""),Schülerdaten!T990,"")</f>
        <v/>
      </c>
      <c r="W987" s="148" t="str">
        <f>IF(AND(A987&lt;&gt;"",Schülerdaten!U990&lt;&gt;""),Schülerdaten!U990,"")</f>
        <v/>
      </c>
      <c r="X987" s="148" t="str">
        <f>IF(AND(A987&lt;&gt;"",Schülerdaten!V990&lt;&gt;""),Schülerdaten!V990,"")</f>
        <v/>
      </c>
      <c r="Y987" s="148" t="str">
        <f>IF(AND(A987&lt;&gt;"",Schülerdaten!W990&lt;&gt;""),Schülerdaten!W990,"")</f>
        <v/>
      </c>
      <c r="Z987" s="148" t="str">
        <f>IF(AND(A987&lt;&gt;"",Schülerdaten!X990&lt;&gt;""),Schülerdaten!X990,"")</f>
        <v/>
      </c>
    </row>
    <row r="988" spans="1:26" x14ac:dyDescent="0.2">
      <c r="A988" s="146" t="str">
        <f>IF(OR(Schülerdaten!$C991&lt;&gt;""),Schülerdaten!A991,"")</f>
        <v/>
      </c>
      <c r="B988" s="146" t="str">
        <f>IF(A988&lt;&gt;"",Schülerdaten!B991,"")</f>
        <v/>
      </c>
      <c r="C988" s="146" t="str">
        <f>IF(AND(A988&lt;&gt;"",Schülerdaten!F991&lt;&gt;""),IF(INDEX(codeclint,MATCH(Schülerdaten!F991,libclint,0))&lt;&gt;"",INDEX(codeclint,MATCH(Schülerdaten!F991,libclint,0)),""),"")</f>
        <v/>
      </c>
      <c r="D988" s="146" t="str">
        <f t="shared" si="45"/>
        <v/>
      </c>
      <c r="E988" s="146" t="str">
        <f>IF(A988&lt;&gt;"",IF(Schülerdaten!G991&lt;&gt;"",IF(Schülerdaten!AB991&lt;&gt;"",IF(Schülerdaten!G991="LOC.ID",CONCATENATE("LOC.",Schülerdaten!AU$5),Schülerdaten!G991),""),""),"")</f>
        <v/>
      </c>
      <c r="F988" s="146" t="str">
        <f>IF(A988&lt;&gt;"",IF(Schülerdaten!H991&lt;&gt;"",Schülerdaten!H991,""),"")</f>
        <v/>
      </c>
      <c r="G988" s="146" t="str">
        <f>IF(AND(A988&lt;&gt;"",Schülerdaten!AC991&lt;&gt;""),IF(Schülerdaten!AC991=TRUE,INDEX(codesex,MATCH(Schülerdaten!I991,libsex,0)),Schülerdaten!I991),"")</f>
        <v/>
      </c>
      <c r="H988" s="147" t="str">
        <f>IF(A988&lt;&gt;"",IF(Schülerdaten!J991&lt;&gt;"",Schülerdaten!J991,""),"")</f>
        <v/>
      </c>
      <c r="I988" s="148" t="str">
        <f>IF(AND(A988&lt;&gt;"",Schülerdaten!AE991&lt;&gt;""),IF(Schülerdaten!AE991=TRUE,INDEX(codenat,MATCH(Schülerdaten!K991,libnat,0)),Schülerdaten!K991),"")</f>
        <v/>
      </c>
      <c r="J988" s="148" t="str">
        <f>IF(AND(A988&lt;&gt;"",Schülerdaten!AF991&lt;&gt;""),IF(Schülerdaten!AF991=TRUE,INDEX(codelangue,MATCH(Schülerdaten!L991,liblangue,0)),Schülerdaten!L991),"")</f>
        <v/>
      </c>
      <c r="K988" s="148" t="str">
        <f>IF(AND(A988&lt;&gt;"",Schülerdaten!AH991&lt;&gt;""),IF(Schülerdaten!AH991=TRUE,IF(INDEX(codegem,MATCH(Schülerdaten!M991,libgem,0))&lt;8000,INDEX(codegem,MATCH(Schülerdaten!M991,libgem,0)),""),Schülerdaten!M991),"")</f>
        <v/>
      </c>
      <c r="L988" s="148" t="str">
        <f>IF(AND(A988&lt;&gt;"",Schülerdaten!AH991&lt;&gt;""),IF(Schülerdaten!AH991=TRUE,INDEX(codegemhist,MATCH(Schülerdaten!M991,libgem,0)),""),"")</f>
        <v/>
      </c>
      <c r="M988" s="148" t="str">
        <f>IF(AND(A988&lt;&gt;"",Schülerdaten!AH991&lt;&gt;""),IF(Schülerdaten!AH991=TRUE,IF(INDEX(codegem,MATCH(Schülerdaten!M991,libgem,0))&gt;=8000,INDEX(codegem,MATCH(Schülerdaten!M991,libgem,0)),""),Schülerdaten!M991),"")</f>
        <v/>
      </c>
      <c r="N988" s="148" t="str">
        <f>IF(AND(A988&lt;&gt;"",Schülerdaten!AI991&lt;&gt;""),IF(Schülerdaten!AI991=TRUE,INDEX(codeschart,MATCH(Schülerdaten!N991,libschart,0)),Schülerdaten!N991),"")</f>
        <v/>
      </c>
      <c r="O988" s="148" t="str">
        <f>IF(AND(A988&lt;&gt;"",Schülerdaten!O991&lt;&gt;""),Schülerdaten!O991,"")</f>
        <v/>
      </c>
      <c r="P988" s="148" t="str">
        <f>IF(AND(A988&lt;&gt;"",Schülerdaten!AK991&lt;&gt;""),IF(Schülerdaten!AK991=TRUE,INDEX(codeform,MATCH(Schülerdaten!P991,libform,0)),Schülerdaten!P991),"")</f>
        <v/>
      </c>
      <c r="Q988" s="148" t="str">
        <f>IF(AND(A988&lt;&gt;"",Schülerdaten!AL991&lt;&gt;""),IF(Schülerdaten!AL991=TRUE,INDEX(codespe,MATCH(Schülerdaten!Q991,libspe,0)),Schülerdaten!Q991),"")</f>
        <v/>
      </c>
      <c r="R988" s="148" t="str">
        <f>IF(AND(A988&lt;&gt;"",OR(Schülerdaten!AM991&lt;&gt;"",Schülerdaten!AT991=FALSE)),IF(Schülerdaten!AM991=TRUE,INDEX(codemp1,MATCH(Schülerdaten!R991,libmp1,0)),IF(Schülerdaten!AT991=FALSE,0,Schülerdaten!R991)),"")</f>
        <v/>
      </c>
      <c r="S988" s="148" t="str">
        <f t="shared" si="46"/>
        <v/>
      </c>
      <c r="T988" s="148" t="str">
        <f t="shared" si="47"/>
        <v/>
      </c>
      <c r="U988" s="148" t="str">
        <f>IF(AND(A988&lt;&gt;"",Schülerdaten!S991&lt;&gt;""),Schülerdaten!S991,"")</f>
        <v/>
      </c>
      <c r="V988" s="148" t="str">
        <f>IF(AND(A988&lt;&gt;"",Schülerdaten!T991&lt;&gt;""),Schülerdaten!T991,"")</f>
        <v/>
      </c>
      <c r="W988" s="148" t="str">
        <f>IF(AND(A988&lt;&gt;"",Schülerdaten!U991&lt;&gt;""),Schülerdaten!U991,"")</f>
        <v/>
      </c>
      <c r="X988" s="148" t="str">
        <f>IF(AND(A988&lt;&gt;"",Schülerdaten!V991&lt;&gt;""),Schülerdaten!V991,"")</f>
        <v/>
      </c>
      <c r="Y988" s="148" t="str">
        <f>IF(AND(A988&lt;&gt;"",Schülerdaten!W991&lt;&gt;""),Schülerdaten!W991,"")</f>
        <v/>
      </c>
      <c r="Z988" s="148" t="str">
        <f>IF(AND(A988&lt;&gt;"",Schülerdaten!X991&lt;&gt;""),Schülerdaten!X991,"")</f>
        <v/>
      </c>
    </row>
    <row r="989" spans="1:26" x14ac:dyDescent="0.2">
      <c r="A989" s="146" t="str">
        <f>IF(OR(Schülerdaten!$C992&lt;&gt;""),Schülerdaten!A992,"")</f>
        <v/>
      </c>
      <c r="B989" s="146" t="str">
        <f>IF(A989&lt;&gt;"",Schülerdaten!B992,"")</f>
        <v/>
      </c>
      <c r="C989" s="146" t="str">
        <f>IF(AND(A989&lt;&gt;"",Schülerdaten!F992&lt;&gt;""),IF(INDEX(codeclint,MATCH(Schülerdaten!F992,libclint,0))&lt;&gt;"",INDEX(codeclint,MATCH(Schülerdaten!F992,libclint,0)),""),"")</f>
        <v/>
      </c>
      <c r="D989" s="146" t="str">
        <f t="shared" si="45"/>
        <v/>
      </c>
      <c r="E989" s="146" t="str">
        <f>IF(A989&lt;&gt;"",IF(Schülerdaten!G992&lt;&gt;"",IF(Schülerdaten!AB992&lt;&gt;"",IF(Schülerdaten!G992="LOC.ID",CONCATENATE("LOC.",Schülerdaten!AU$5),Schülerdaten!G992),""),""),"")</f>
        <v/>
      </c>
      <c r="F989" s="146" t="str">
        <f>IF(A989&lt;&gt;"",IF(Schülerdaten!H992&lt;&gt;"",Schülerdaten!H992,""),"")</f>
        <v/>
      </c>
      <c r="G989" s="146" t="str">
        <f>IF(AND(A989&lt;&gt;"",Schülerdaten!AC992&lt;&gt;""),IF(Schülerdaten!AC992=TRUE,INDEX(codesex,MATCH(Schülerdaten!I992,libsex,0)),Schülerdaten!I992),"")</f>
        <v/>
      </c>
      <c r="H989" s="147" t="str">
        <f>IF(A989&lt;&gt;"",IF(Schülerdaten!J992&lt;&gt;"",Schülerdaten!J992,""),"")</f>
        <v/>
      </c>
      <c r="I989" s="148" t="str">
        <f>IF(AND(A989&lt;&gt;"",Schülerdaten!AE992&lt;&gt;""),IF(Schülerdaten!AE992=TRUE,INDEX(codenat,MATCH(Schülerdaten!K992,libnat,0)),Schülerdaten!K992),"")</f>
        <v/>
      </c>
      <c r="J989" s="148" t="str">
        <f>IF(AND(A989&lt;&gt;"",Schülerdaten!AF992&lt;&gt;""),IF(Schülerdaten!AF992=TRUE,INDEX(codelangue,MATCH(Schülerdaten!L992,liblangue,0)),Schülerdaten!L992),"")</f>
        <v/>
      </c>
      <c r="K989" s="148" t="str">
        <f>IF(AND(A989&lt;&gt;"",Schülerdaten!AH992&lt;&gt;""),IF(Schülerdaten!AH992=TRUE,IF(INDEX(codegem,MATCH(Schülerdaten!M992,libgem,0))&lt;8000,INDEX(codegem,MATCH(Schülerdaten!M992,libgem,0)),""),Schülerdaten!M992),"")</f>
        <v/>
      </c>
      <c r="L989" s="148" t="str">
        <f>IF(AND(A989&lt;&gt;"",Schülerdaten!AH992&lt;&gt;""),IF(Schülerdaten!AH992=TRUE,INDEX(codegemhist,MATCH(Schülerdaten!M992,libgem,0)),""),"")</f>
        <v/>
      </c>
      <c r="M989" s="148" t="str">
        <f>IF(AND(A989&lt;&gt;"",Schülerdaten!AH992&lt;&gt;""),IF(Schülerdaten!AH992=TRUE,IF(INDEX(codegem,MATCH(Schülerdaten!M992,libgem,0))&gt;=8000,INDEX(codegem,MATCH(Schülerdaten!M992,libgem,0)),""),Schülerdaten!M992),"")</f>
        <v/>
      </c>
      <c r="N989" s="148" t="str">
        <f>IF(AND(A989&lt;&gt;"",Schülerdaten!AI992&lt;&gt;""),IF(Schülerdaten!AI992=TRUE,INDEX(codeschart,MATCH(Schülerdaten!N992,libschart,0)),Schülerdaten!N992),"")</f>
        <v/>
      </c>
      <c r="O989" s="148" t="str">
        <f>IF(AND(A989&lt;&gt;"",Schülerdaten!O992&lt;&gt;""),Schülerdaten!O992,"")</f>
        <v/>
      </c>
      <c r="P989" s="148" t="str">
        <f>IF(AND(A989&lt;&gt;"",Schülerdaten!AK992&lt;&gt;""),IF(Schülerdaten!AK992=TRUE,INDEX(codeform,MATCH(Schülerdaten!P992,libform,0)),Schülerdaten!P992),"")</f>
        <v/>
      </c>
      <c r="Q989" s="148" t="str">
        <f>IF(AND(A989&lt;&gt;"",Schülerdaten!AL992&lt;&gt;""),IF(Schülerdaten!AL992=TRUE,INDEX(codespe,MATCH(Schülerdaten!Q992,libspe,0)),Schülerdaten!Q992),"")</f>
        <v/>
      </c>
      <c r="R989" s="148" t="str">
        <f>IF(AND(A989&lt;&gt;"",OR(Schülerdaten!AM992&lt;&gt;"",Schülerdaten!AT992=FALSE)),IF(Schülerdaten!AM992=TRUE,INDEX(codemp1,MATCH(Schülerdaten!R992,libmp1,0)),IF(Schülerdaten!AT992=FALSE,0,Schülerdaten!R992)),"")</f>
        <v/>
      </c>
      <c r="S989" s="148" t="str">
        <f t="shared" si="46"/>
        <v/>
      </c>
      <c r="T989" s="148" t="str">
        <f t="shared" si="47"/>
        <v/>
      </c>
      <c r="U989" s="148" t="str">
        <f>IF(AND(A989&lt;&gt;"",Schülerdaten!S992&lt;&gt;""),Schülerdaten!S992,"")</f>
        <v/>
      </c>
      <c r="V989" s="148" t="str">
        <f>IF(AND(A989&lt;&gt;"",Schülerdaten!T992&lt;&gt;""),Schülerdaten!T992,"")</f>
        <v/>
      </c>
      <c r="W989" s="148" t="str">
        <f>IF(AND(A989&lt;&gt;"",Schülerdaten!U992&lt;&gt;""),Schülerdaten!U992,"")</f>
        <v/>
      </c>
      <c r="X989" s="148" t="str">
        <f>IF(AND(A989&lt;&gt;"",Schülerdaten!V992&lt;&gt;""),Schülerdaten!V992,"")</f>
        <v/>
      </c>
      <c r="Y989" s="148" t="str">
        <f>IF(AND(A989&lt;&gt;"",Schülerdaten!W992&lt;&gt;""),Schülerdaten!W992,"")</f>
        <v/>
      </c>
      <c r="Z989" s="148" t="str">
        <f>IF(AND(A989&lt;&gt;"",Schülerdaten!X992&lt;&gt;""),Schülerdaten!X992,"")</f>
        <v/>
      </c>
    </row>
    <row r="990" spans="1:26" x14ac:dyDescent="0.2">
      <c r="A990" s="146" t="str">
        <f>IF(OR(Schülerdaten!$C993&lt;&gt;""),Schülerdaten!A993,"")</f>
        <v/>
      </c>
      <c r="B990" s="146" t="str">
        <f>IF(A990&lt;&gt;"",Schülerdaten!B993,"")</f>
        <v/>
      </c>
      <c r="C990" s="146" t="str">
        <f>IF(AND(A990&lt;&gt;"",Schülerdaten!F993&lt;&gt;""),IF(INDEX(codeclint,MATCH(Schülerdaten!F993,libclint,0))&lt;&gt;"",INDEX(codeclint,MATCH(Schülerdaten!F993,libclint,0)),""),"")</f>
        <v/>
      </c>
      <c r="D990" s="146" t="str">
        <f t="shared" si="45"/>
        <v/>
      </c>
      <c r="E990" s="146" t="str">
        <f>IF(A990&lt;&gt;"",IF(Schülerdaten!G993&lt;&gt;"",IF(Schülerdaten!AB993&lt;&gt;"",IF(Schülerdaten!G993="LOC.ID",CONCATENATE("LOC.",Schülerdaten!AU$5),Schülerdaten!G993),""),""),"")</f>
        <v/>
      </c>
      <c r="F990" s="146" t="str">
        <f>IF(A990&lt;&gt;"",IF(Schülerdaten!H993&lt;&gt;"",Schülerdaten!H993,""),"")</f>
        <v/>
      </c>
      <c r="G990" s="146" t="str">
        <f>IF(AND(A990&lt;&gt;"",Schülerdaten!AC993&lt;&gt;""),IF(Schülerdaten!AC993=TRUE,INDEX(codesex,MATCH(Schülerdaten!I993,libsex,0)),Schülerdaten!I993),"")</f>
        <v/>
      </c>
      <c r="H990" s="147" t="str">
        <f>IF(A990&lt;&gt;"",IF(Schülerdaten!J993&lt;&gt;"",Schülerdaten!J993,""),"")</f>
        <v/>
      </c>
      <c r="I990" s="148" t="str">
        <f>IF(AND(A990&lt;&gt;"",Schülerdaten!AE993&lt;&gt;""),IF(Schülerdaten!AE993=TRUE,INDEX(codenat,MATCH(Schülerdaten!K993,libnat,0)),Schülerdaten!K993),"")</f>
        <v/>
      </c>
      <c r="J990" s="148" t="str">
        <f>IF(AND(A990&lt;&gt;"",Schülerdaten!AF993&lt;&gt;""),IF(Schülerdaten!AF993=TRUE,INDEX(codelangue,MATCH(Schülerdaten!L993,liblangue,0)),Schülerdaten!L993),"")</f>
        <v/>
      </c>
      <c r="K990" s="148" t="str">
        <f>IF(AND(A990&lt;&gt;"",Schülerdaten!AH993&lt;&gt;""),IF(Schülerdaten!AH993=TRUE,IF(INDEX(codegem,MATCH(Schülerdaten!M993,libgem,0))&lt;8000,INDEX(codegem,MATCH(Schülerdaten!M993,libgem,0)),""),Schülerdaten!M993),"")</f>
        <v/>
      </c>
      <c r="L990" s="148" t="str">
        <f>IF(AND(A990&lt;&gt;"",Schülerdaten!AH993&lt;&gt;""),IF(Schülerdaten!AH993=TRUE,INDEX(codegemhist,MATCH(Schülerdaten!M993,libgem,0)),""),"")</f>
        <v/>
      </c>
      <c r="M990" s="148" t="str">
        <f>IF(AND(A990&lt;&gt;"",Schülerdaten!AH993&lt;&gt;""),IF(Schülerdaten!AH993=TRUE,IF(INDEX(codegem,MATCH(Schülerdaten!M993,libgem,0))&gt;=8000,INDEX(codegem,MATCH(Schülerdaten!M993,libgem,0)),""),Schülerdaten!M993),"")</f>
        <v/>
      </c>
      <c r="N990" s="148" t="str">
        <f>IF(AND(A990&lt;&gt;"",Schülerdaten!AI993&lt;&gt;""),IF(Schülerdaten!AI993=TRUE,INDEX(codeschart,MATCH(Schülerdaten!N993,libschart,0)),Schülerdaten!N993),"")</f>
        <v/>
      </c>
      <c r="O990" s="148" t="str">
        <f>IF(AND(A990&lt;&gt;"",Schülerdaten!O993&lt;&gt;""),Schülerdaten!O993,"")</f>
        <v/>
      </c>
      <c r="P990" s="148" t="str">
        <f>IF(AND(A990&lt;&gt;"",Schülerdaten!AK993&lt;&gt;""),IF(Schülerdaten!AK993=TRUE,INDEX(codeform,MATCH(Schülerdaten!P993,libform,0)),Schülerdaten!P993),"")</f>
        <v/>
      </c>
      <c r="Q990" s="148" t="str">
        <f>IF(AND(A990&lt;&gt;"",Schülerdaten!AL993&lt;&gt;""),IF(Schülerdaten!AL993=TRUE,INDEX(codespe,MATCH(Schülerdaten!Q993,libspe,0)),Schülerdaten!Q993),"")</f>
        <v/>
      </c>
      <c r="R990" s="148" t="str">
        <f>IF(AND(A990&lt;&gt;"",OR(Schülerdaten!AM993&lt;&gt;"",Schülerdaten!AT993=FALSE)),IF(Schülerdaten!AM993=TRUE,INDEX(codemp1,MATCH(Schülerdaten!R993,libmp1,0)),IF(Schülerdaten!AT993=FALSE,0,Schülerdaten!R993)),"")</f>
        <v/>
      </c>
      <c r="S990" s="148" t="str">
        <f t="shared" si="46"/>
        <v/>
      </c>
      <c r="T990" s="148" t="str">
        <f t="shared" si="47"/>
        <v/>
      </c>
      <c r="U990" s="148" t="str">
        <f>IF(AND(A990&lt;&gt;"",Schülerdaten!S993&lt;&gt;""),Schülerdaten!S993,"")</f>
        <v/>
      </c>
      <c r="V990" s="148" t="str">
        <f>IF(AND(A990&lt;&gt;"",Schülerdaten!T993&lt;&gt;""),Schülerdaten!T993,"")</f>
        <v/>
      </c>
      <c r="W990" s="148" t="str">
        <f>IF(AND(A990&lt;&gt;"",Schülerdaten!U993&lt;&gt;""),Schülerdaten!U993,"")</f>
        <v/>
      </c>
      <c r="X990" s="148" t="str">
        <f>IF(AND(A990&lt;&gt;"",Schülerdaten!V993&lt;&gt;""),Schülerdaten!V993,"")</f>
        <v/>
      </c>
      <c r="Y990" s="148" t="str">
        <f>IF(AND(A990&lt;&gt;"",Schülerdaten!W993&lt;&gt;""),Schülerdaten!W993,"")</f>
        <v/>
      </c>
      <c r="Z990" s="148" t="str">
        <f>IF(AND(A990&lt;&gt;"",Schülerdaten!X993&lt;&gt;""),Schülerdaten!X993,"")</f>
        <v/>
      </c>
    </row>
    <row r="991" spans="1:26" x14ac:dyDescent="0.2">
      <c r="A991" s="146" t="str">
        <f>IF(OR(Schülerdaten!$C994&lt;&gt;""),Schülerdaten!A994,"")</f>
        <v/>
      </c>
      <c r="B991" s="146" t="str">
        <f>IF(A991&lt;&gt;"",Schülerdaten!B994,"")</f>
        <v/>
      </c>
      <c r="C991" s="146" t="str">
        <f>IF(AND(A991&lt;&gt;"",Schülerdaten!F994&lt;&gt;""),IF(INDEX(codeclint,MATCH(Schülerdaten!F994,libclint,0))&lt;&gt;"",INDEX(codeclint,MATCH(Schülerdaten!F994,libclint,0)),""),"")</f>
        <v/>
      </c>
      <c r="D991" s="146" t="str">
        <f t="shared" si="45"/>
        <v/>
      </c>
      <c r="E991" s="146" t="str">
        <f>IF(A991&lt;&gt;"",IF(Schülerdaten!G994&lt;&gt;"",IF(Schülerdaten!AB994&lt;&gt;"",IF(Schülerdaten!G994="LOC.ID",CONCATENATE("LOC.",Schülerdaten!AU$5),Schülerdaten!G994),""),""),"")</f>
        <v/>
      </c>
      <c r="F991" s="146" t="str">
        <f>IF(A991&lt;&gt;"",IF(Schülerdaten!H994&lt;&gt;"",Schülerdaten!H994,""),"")</f>
        <v/>
      </c>
      <c r="G991" s="146" t="str">
        <f>IF(AND(A991&lt;&gt;"",Schülerdaten!AC994&lt;&gt;""),IF(Schülerdaten!AC994=TRUE,INDEX(codesex,MATCH(Schülerdaten!I994,libsex,0)),Schülerdaten!I994),"")</f>
        <v/>
      </c>
      <c r="H991" s="147" t="str">
        <f>IF(A991&lt;&gt;"",IF(Schülerdaten!J994&lt;&gt;"",Schülerdaten!J994,""),"")</f>
        <v/>
      </c>
      <c r="I991" s="148" t="str">
        <f>IF(AND(A991&lt;&gt;"",Schülerdaten!AE994&lt;&gt;""),IF(Schülerdaten!AE994=TRUE,INDEX(codenat,MATCH(Schülerdaten!K994,libnat,0)),Schülerdaten!K994),"")</f>
        <v/>
      </c>
      <c r="J991" s="148" t="str">
        <f>IF(AND(A991&lt;&gt;"",Schülerdaten!AF994&lt;&gt;""),IF(Schülerdaten!AF994=TRUE,INDEX(codelangue,MATCH(Schülerdaten!L994,liblangue,0)),Schülerdaten!L994),"")</f>
        <v/>
      </c>
      <c r="K991" s="148" t="str">
        <f>IF(AND(A991&lt;&gt;"",Schülerdaten!AH994&lt;&gt;""),IF(Schülerdaten!AH994=TRUE,IF(INDEX(codegem,MATCH(Schülerdaten!M994,libgem,0))&lt;8000,INDEX(codegem,MATCH(Schülerdaten!M994,libgem,0)),""),Schülerdaten!M994),"")</f>
        <v/>
      </c>
      <c r="L991" s="148" t="str">
        <f>IF(AND(A991&lt;&gt;"",Schülerdaten!AH994&lt;&gt;""),IF(Schülerdaten!AH994=TRUE,INDEX(codegemhist,MATCH(Schülerdaten!M994,libgem,0)),""),"")</f>
        <v/>
      </c>
      <c r="M991" s="148" t="str">
        <f>IF(AND(A991&lt;&gt;"",Schülerdaten!AH994&lt;&gt;""),IF(Schülerdaten!AH994=TRUE,IF(INDEX(codegem,MATCH(Schülerdaten!M994,libgem,0))&gt;=8000,INDEX(codegem,MATCH(Schülerdaten!M994,libgem,0)),""),Schülerdaten!M994),"")</f>
        <v/>
      </c>
      <c r="N991" s="148" t="str">
        <f>IF(AND(A991&lt;&gt;"",Schülerdaten!AI994&lt;&gt;""),IF(Schülerdaten!AI994=TRUE,INDEX(codeschart,MATCH(Schülerdaten!N994,libschart,0)),Schülerdaten!N994),"")</f>
        <v/>
      </c>
      <c r="O991" s="148" t="str">
        <f>IF(AND(A991&lt;&gt;"",Schülerdaten!O994&lt;&gt;""),Schülerdaten!O994,"")</f>
        <v/>
      </c>
      <c r="P991" s="148" t="str">
        <f>IF(AND(A991&lt;&gt;"",Schülerdaten!AK994&lt;&gt;""),IF(Schülerdaten!AK994=TRUE,INDEX(codeform,MATCH(Schülerdaten!P994,libform,0)),Schülerdaten!P994),"")</f>
        <v/>
      </c>
      <c r="Q991" s="148" t="str">
        <f>IF(AND(A991&lt;&gt;"",Schülerdaten!AL994&lt;&gt;""),IF(Schülerdaten!AL994=TRUE,INDEX(codespe,MATCH(Schülerdaten!Q994,libspe,0)),Schülerdaten!Q994),"")</f>
        <v/>
      </c>
      <c r="R991" s="148" t="str">
        <f>IF(AND(A991&lt;&gt;"",OR(Schülerdaten!AM994&lt;&gt;"",Schülerdaten!AT994=FALSE)),IF(Schülerdaten!AM994=TRUE,INDEX(codemp1,MATCH(Schülerdaten!R994,libmp1,0)),IF(Schülerdaten!AT994=FALSE,0,Schülerdaten!R994)),"")</f>
        <v/>
      </c>
      <c r="S991" s="148" t="str">
        <f t="shared" si="46"/>
        <v/>
      </c>
      <c r="T991" s="148" t="str">
        <f t="shared" si="47"/>
        <v/>
      </c>
      <c r="U991" s="148" t="str">
        <f>IF(AND(A991&lt;&gt;"",Schülerdaten!S994&lt;&gt;""),Schülerdaten!S994,"")</f>
        <v/>
      </c>
      <c r="V991" s="148" t="str">
        <f>IF(AND(A991&lt;&gt;"",Schülerdaten!T994&lt;&gt;""),Schülerdaten!T994,"")</f>
        <v/>
      </c>
      <c r="W991" s="148" t="str">
        <f>IF(AND(A991&lt;&gt;"",Schülerdaten!U994&lt;&gt;""),Schülerdaten!U994,"")</f>
        <v/>
      </c>
      <c r="X991" s="148" t="str">
        <f>IF(AND(A991&lt;&gt;"",Schülerdaten!V994&lt;&gt;""),Schülerdaten!V994,"")</f>
        <v/>
      </c>
      <c r="Y991" s="148" t="str">
        <f>IF(AND(A991&lt;&gt;"",Schülerdaten!W994&lt;&gt;""),Schülerdaten!W994,"")</f>
        <v/>
      </c>
      <c r="Z991" s="148" t="str">
        <f>IF(AND(A991&lt;&gt;"",Schülerdaten!X994&lt;&gt;""),Schülerdaten!X994,"")</f>
        <v/>
      </c>
    </row>
    <row r="992" spans="1:26" x14ac:dyDescent="0.2">
      <c r="A992" s="146" t="str">
        <f>IF(OR(Schülerdaten!$C995&lt;&gt;""),Schülerdaten!A995,"")</f>
        <v/>
      </c>
      <c r="B992" s="146" t="str">
        <f>IF(A992&lt;&gt;"",Schülerdaten!B995,"")</f>
        <v/>
      </c>
      <c r="C992" s="146" t="str">
        <f>IF(AND(A992&lt;&gt;"",Schülerdaten!F995&lt;&gt;""),IF(INDEX(codeclint,MATCH(Schülerdaten!F995,libclint,0))&lt;&gt;"",INDEX(codeclint,MATCH(Schülerdaten!F995,libclint,0)),""),"")</f>
        <v/>
      </c>
      <c r="D992" s="146" t="str">
        <f t="shared" si="45"/>
        <v/>
      </c>
      <c r="E992" s="146" t="str">
        <f>IF(A992&lt;&gt;"",IF(Schülerdaten!G995&lt;&gt;"",IF(Schülerdaten!AB995&lt;&gt;"",IF(Schülerdaten!G995="LOC.ID",CONCATENATE("LOC.",Schülerdaten!AU$5),Schülerdaten!G995),""),""),"")</f>
        <v/>
      </c>
      <c r="F992" s="146" t="str">
        <f>IF(A992&lt;&gt;"",IF(Schülerdaten!H995&lt;&gt;"",Schülerdaten!H995,""),"")</f>
        <v/>
      </c>
      <c r="G992" s="146" t="str">
        <f>IF(AND(A992&lt;&gt;"",Schülerdaten!AC995&lt;&gt;""),IF(Schülerdaten!AC995=TRUE,INDEX(codesex,MATCH(Schülerdaten!I995,libsex,0)),Schülerdaten!I995),"")</f>
        <v/>
      </c>
      <c r="H992" s="147" t="str">
        <f>IF(A992&lt;&gt;"",IF(Schülerdaten!J995&lt;&gt;"",Schülerdaten!J995,""),"")</f>
        <v/>
      </c>
      <c r="I992" s="148" t="str">
        <f>IF(AND(A992&lt;&gt;"",Schülerdaten!AE995&lt;&gt;""),IF(Schülerdaten!AE995=TRUE,INDEX(codenat,MATCH(Schülerdaten!K995,libnat,0)),Schülerdaten!K995),"")</f>
        <v/>
      </c>
      <c r="J992" s="148" t="str">
        <f>IF(AND(A992&lt;&gt;"",Schülerdaten!AF995&lt;&gt;""),IF(Schülerdaten!AF995=TRUE,INDEX(codelangue,MATCH(Schülerdaten!L995,liblangue,0)),Schülerdaten!L995),"")</f>
        <v/>
      </c>
      <c r="K992" s="148" t="str">
        <f>IF(AND(A992&lt;&gt;"",Schülerdaten!AH995&lt;&gt;""),IF(Schülerdaten!AH995=TRUE,IF(INDEX(codegem,MATCH(Schülerdaten!M995,libgem,0))&lt;8000,INDEX(codegem,MATCH(Schülerdaten!M995,libgem,0)),""),Schülerdaten!M995),"")</f>
        <v/>
      </c>
      <c r="L992" s="148" t="str">
        <f>IF(AND(A992&lt;&gt;"",Schülerdaten!AH995&lt;&gt;""),IF(Schülerdaten!AH995=TRUE,INDEX(codegemhist,MATCH(Schülerdaten!M995,libgem,0)),""),"")</f>
        <v/>
      </c>
      <c r="M992" s="148" t="str">
        <f>IF(AND(A992&lt;&gt;"",Schülerdaten!AH995&lt;&gt;""),IF(Schülerdaten!AH995=TRUE,IF(INDEX(codegem,MATCH(Schülerdaten!M995,libgem,0))&gt;=8000,INDEX(codegem,MATCH(Schülerdaten!M995,libgem,0)),""),Schülerdaten!M995),"")</f>
        <v/>
      </c>
      <c r="N992" s="148" t="str">
        <f>IF(AND(A992&lt;&gt;"",Schülerdaten!AI995&lt;&gt;""),IF(Schülerdaten!AI995=TRUE,INDEX(codeschart,MATCH(Schülerdaten!N995,libschart,0)),Schülerdaten!N995),"")</f>
        <v/>
      </c>
      <c r="O992" s="148" t="str">
        <f>IF(AND(A992&lt;&gt;"",Schülerdaten!O995&lt;&gt;""),Schülerdaten!O995,"")</f>
        <v/>
      </c>
      <c r="P992" s="148" t="str">
        <f>IF(AND(A992&lt;&gt;"",Schülerdaten!AK995&lt;&gt;""),IF(Schülerdaten!AK995=TRUE,INDEX(codeform,MATCH(Schülerdaten!P995,libform,0)),Schülerdaten!P995),"")</f>
        <v/>
      </c>
      <c r="Q992" s="148" t="str">
        <f>IF(AND(A992&lt;&gt;"",Schülerdaten!AL995&lt;&gt;""),IF(Schülerdaten!AL995=TRUE,INDEX(codespe,MATCH(Schülerdaten!Q995,libspe,0)),Schülerdaten!Q995),"")</f>
        <v/>
      </c>
      <c r="R992" s="148" t="str">
        <f>IF(AND(A992&lt;&gt;"",OR(Schülerdaten!AM995&lt;&gt;"",Schülerdaten!AT995=FALSE)),IF(Schülerdaten!AM995=TRUE,INDEX(codemp1,MATCH(Schülerdaten!R995,libmp1,0)),IF(Schülerdaten!AT995=FALSE,0,Schülerdaten!R995)),"")</f>
        <v/>
      </c>
      <c r="S992" s="148" t="str">
        <f t="shared" si="46"/>
        <v/>
      </c>
      <c r="T992" s="148" t="str">
        <f t="shared" si="47"/>
        <v/>
      </c>
      <c r="U992" s="148" t="str">
        <f>IF(AND(A992&lt;&gt;"",Schülerdaten!S995&lt;&gt;""),Schülerdaten!S995,"")</f>
        <v/>
      </c>
      <c r="V992" s="148" t="str">
        <f>IF(AND(A992&lt;&gt;"",Schülerdaten!T995&lt;&gt;""),Schülerdaten!T995,"")</f>
        <v/>
      </c>
      <c r="W992" s="148" t="str">
        <f>IF(AND(A992&lt;&gt;"",Schülerdaten!U995&lt;&gt;""),Schülerdaten!U995,"")</f>
        <v/>
      </c>
      <c r="X992" s="148" t="str">
        <f>IF(AND(A992&lt;&gt;"",Schülerdaten!V995&lt;&gt;""),Schülerdaten!V995,"")</f>
        <v/>
      </c>
      <c r="Y992" s="148" t="str">
        <f>IF(AND(A992&lt;&gt;"",Schülerdaten!W995&lt;&gt;""),Schülerdaten!W995,"")</f>
        <v/>
      </c>
      <c r="Z992" s="148" t="str">
        <f>IF(AND(A992&lt;&gt;"",Schülerdaten!X995&lt;&gt;""),Schülerdaten!X995,"")</f>
        <v/>
      </c>
    </row>
    <row r="993" spans="1:26" x14ac:dyDescent="0.2">
      <c r="A993" s="146" t="str">
        <f>IF(OR(Schülerdaten!$C996&lt;&gt;""),Schülerdaten!A996,"")</f>
        <v/>
      </c>
      <c r="B993" s="146" t="str">
        <f>IF(A993&lt;&gt;"",Schülerdaten!B996,"")</f>
        <v/>
      </c>
      <c r="C993" s="146" t="str">
        <f>IF(AND(A993&lt;&gt;"",Schülerdaten!F996&lt;&gt;""),IF(INDEX(codeclint,MATCH(Schülerdaten!F996,libclint,0))&lt;&gt;"",INDEX(codeclint,MATCH(Schülerdaten!F996,libclint,0)),""),"")</f>
        <v/>
      </c>
      <c r="D993" s="146" t="str">
        <f t="shared" si="45"/>
        <v/>
      </c>
      <c r="E993" s="146" t="str">
        <f>IF(A993&lt;&gt;"",IF(Schülerdaten!G996&lt;&gt;"",IF(Schülerdaten!AB996&lt;&gt;"",IF(Schülerdaten!G996="LOC.ID",CONCATENATE("LOC.",Schülerdaten!AU$5),Schülerdaten!G996),""),""),"")</f>
        <v/>
      </c>
      <c r="F993" s="146" t="str">
        <f>IF(A993&lt;&gt;"",IF(Schülerdaten!H996&lt;&gt;"",Schülerdaten!H996,""),"")</f>
        <v/>
      </c>
      <c r="G993" s="146" t="str">
        <f>IF(AND(A993&lt;&gt;"",Schülerdaten!AC996&lt;&gt;""),IF(Schülerdaten!AC996=TRUE,INDEX(codesex,MATCH(Schülerdaten!I996,libsex,0)),Schülerdaten!I996),"")</f>
        <v/>
      </c>
      <c r="H993" s="147" t="str">
        <f>IF(A993&lt;&gt;"",IF(Schülerdaten!J996&lt;&gt;"",Schülerdaten!J996,""),"")</f>
        <v/>
      </c>
      <c r="I993" s="148" t="str">
        <f>IF(AND(A993&lt;&gt;"",Schülerdaten!AE996&lt;&gt;""),IF(Schülerdaten!AE996=TRUE,INDEX(codenat,MATCH(Schülerdaten!K996,libnat,0)),Schülerdaten!K996),"")</f>
        <v/>
      </c>
      <c r="J993" s="148" t="str">
        <f>IF(AND(A993&lt;&gt;"",Schülerdaten!AF996&lt;&gt;""),IF(Schülerdaten!AF996=TRUE,INDEX(codelangue,MATCH(Schülerdaten!L996,liblangue,0)),Schülerdaten!L996),"")</f>
        <v/>
      </c>
      <c r="K993" s="148" t="str">
        <f>IF(AND(A993&lt;&gt;"",Schülerdaten!AH996&lt;&gt;""),IF(Schülerdaten!AH996=TRUE,IF(INDEX(codegem,MATCH(Schülerdaten!M996,libgem,0))&lt;8000,INDEX(codegem,MATCH(Schülerdaten!M996,libgem,0)),""),Schülerdaten!M996),"")</f>
        <v/>
      </c>
      <c r="L993" s="148" t="str">
        <f>IF(AND(A993&lt;&gt;"",Schülerdaten!AH996&lt;&gt;""),IF(Schülerdaten!AH996=TRUE,INDEX(codegemhist,MATCH(Schülerdaten!M996,libgem,0)),""),"")</f>
        <v/>
      </c>
      <c r="M993" s="148" t="str">
        <f>IF(AND(A993&lt;&gt;"",Schülerdaten!AH996&lt;&gt;""),IF(Schülerdaten!AH996=TRUE,IF(INDEX(codegem,MATCH(Schülerdaten!M996,libgem,0))&gt;=8000,INDEX(codegem,MATCH(Schülerdaten!M996,libgem,0)),""),Schülerdaten!M996),"")</f>
        <v/>
      </c>
      <c r="N993" s="148" t="str">
        <f>IF(AND(A993&lt;&gt;"",Schülerdaten!AI996&lt;&gt;""),IF(Schülerdaten!AI996=TRUE,INDEX(codeschart,MATCH(Schülerdaten!N996,libschart,0)),Schülerdaten!N996),"")</f>
        <v/>
      </c>
      <c r="O993" s="148" t="str">
        <f>IF(AND(A993&lt;&gt;"",Schülerdaten!O996&lt;&gt;""),Schülerdaten!O996,"")</f>
        <v/>
      </c>
      <c r="P993" s="148" t="str">
        <f>IF(AND(A993&lt;&gt;"",Schülerdaten!AK996&lt;&gt;""),IF(Schülerdaten!AK996=TRUE,INDEX(codeform,MATCH(Schülerdaten!P996,libform,0)),Schülerdaten!P996),"")</f>
        <v/>
      </c>
      <c r="Q993" s="148" t="str">
        <f>IF(AND(A993&lt;&gt;"",Schülerdaten!AL996&lt;&gt;""),IF(Schülerdaten!AL996=TRUE,INDEX(codespe,MATCH(Schülerdaten!Q996,libspe,0)),Schülerdaten!Q996),"")</f>
        <v/>
      </c>
      <c r="R993" s="148" t="str">
        <f>IF(AND(A993&lt;&gt;"",OR(Schülerdaten!AM996&lt;&gt;"",Schülerdaten!AT996=FALSE)),IF(Schülerdaten!AM996=TRUE,INDEX(codemp1,MATCH(Schülerdaten!R996,libmp1,0)),IF(Schülerdaten!AT996=FALSE,0,Schülerdaten!R996)),"")</f>
        <v/>
      </c>
      <c r="S993" s="148" t="str">
        <f t="shared" si="46"/>
        <v/>
      </c>
      <c r="T993" s="148" t="str">
        <f t="shared" si="47"/>
        <v/>
      </c>
      <c r="U993" s="148" t="str">
        <f>IF(AND(A993&lt;&gt;"",Schülerdaten!S996&lt;&gt;""),Schülerdaten!S996,"")</f>
        <v/>
      </c>
      <c r="V993" s="148" t="str">
        <f>IF(AND(A993&lt;&gt;"",Schülerdaten!T996&lt;&gt;""),Schülerdaten!T996,"")</f>
        <v/>
      </c>
      <c r="W993" s="148" t="str">
        <f>IF(AND(A993&lt;&gt;"",Schülerdaten!U996&lt;&gt;""),Schülerdaten!U996,"")</f>
        <v/>
      </c>
      <c r="X993" s="148" t="str">
        <f>IF(AND(A993&lt;&gt;"",Schülerdaten!V996&lt;&gt;""),Schülerdaten!V996,"")</f>
        <v/>
      </c>
      <c r="Y993" s="148" t="str">
        <f>IF(AND(A993&lt;&gt;"",Schülerdaten!W996&lt;&gt;""),Schülerdaten!W996,"")</f>
        <v/>
      </c>
      <c r="Z993" s="148" t="str">
        <f>IF(AND(A993&lt;&gt;"",Schülerdaten!X996&lt;&gt;""),Schülerdaten!X996,"")</f>
        <v/>
      </c>
    </row>
    <row r="994" spans="1:26" x14ac:dyDescent="0.2">
      <c r="A994" s="146" t="str">
        <f>IF(OR(Schülerdaten!$C997&lt;&gt;""),Schülerdaten!A997,"")</f>
        <v/>
      </c>
      <c r="B994" s="146" t="str">
        <f>IF(A994&lt;&gt;"",Schülerdaten!B997,"")</f>
        <v/>
      </c>
      <c r="C994" s="146" t="str">
        <f>IF(AND(A994&lt;&gt;"",Schülerdaten!F997&lt;&gt;""),IF(INDEX(codeclint,MATCH(Schülerdaten!F997,libclint,0))&lt;&gt;"",INDEX(codeclint,MATCH(Schülerdaten!F997,libclint,0)),""),"")</f>
        <v/>
      </c>
      <c r="D994" s="146" t="str">
        <f t="shared" si="45"/>
        <v/>
      </c>
      <c r="E994" s="146" t="str">
        <f>IF(A994&lt;&gt;"",IF(Schülerdaten!G997&lt;&gt;"",IF(Schülerdaten!AB997&lt;&gt;"",IF(Schülerdaten!G997="LOC.ID",CONCATENATE("LOC.",Schülerdaten!AU$5),Schülerdaten!G997),""),""),"")</f>
        <v/>
      </c>
      <c r="F994" s="146" t="str">
        <f>IF(A994&lt;&gt;"",IF(Schülerdaten!H997&lt;&gt;"",Schülerdaten!H997,""),"")</f>
        <v/>
      </c>
      <c r="G994" s="146" t="str">
        <f>IF(AND(A994&lt;&gt;"",Schülerdaten!AC997&lt;&gt;""),IF(Schülerdaten!AC997=TRUE,INDEX(codesex,MATCH(Schülerdaten!I997,libsex,0)),Schülerdaten!I997),"")</f>
        <v/>
      </c>
      <c r="H994" s="147" t="str">
        <f>IF(A994&lt;&gt;"",IF(Schülerdaten!J997&lt;&gt;"",Schülerdaten!J997,""),"")</f>
        <v/>
      </c>
      <c r="I994" s="148" t="str">
        <f>IF(AND(A994&lt;&gt;"",Schülerdaten!AE997&lt;&gt;""),IF(Schülerdaten!AE997=TRUE,INDEX(codenat,MATCH(Schülerdaten!K997,libnat,0)),Schülerdaten!K997),"")</f>
        <v/>
      </c>
      <c r="J994" s="148" t="str">
        <f>IF(AND(A994&lt;&gt;"",Schülerdaten!AF997&lt;&gt;""),IF(Schülerdaten!AF997=TRUE,INDEX(codelangue,MATCH(Schülerdaten!L997,liblangue,0)),Schülerdaten!L997),"")</f>
        <v/>
      </c>
      <c r="K994" s="148" t="str">
        <f>IF(AND(A994&lt;&gt;"",Schülerdaten!AH997&lt;&gt;""),IF(Schülerdaten!AH997=TRUE,IF(INDEX(codegem,MATCH(Schülerdaten!M997,libgem,0))&lt;8000,INDEX(codegem,MATCH(Schülerdaten!M997,libgem,0)),""),Schülerdaten!M997),"")</f>
        <v/>
      </c>
      <c r="L994" s="148" t="str">
        <f>IF(AND(A994&lt;&gt;"",Schülerdaten!AH997&lt;&gt;""),IF(Schülerdaten!AH997=TRUE,INDEX(codegemhist,MATCH(Schülerdaten!M997,libgem,0)),""),"")</f>
        <v/>
      </c>
      <c r="M994" s="148" t="str">
        <f>IF(AND(A994&lt;&gt;"",Schülerdaten!AH997&lt;&gt;""),IF(Schülerdaten!AH997=TRUE,IF(INDEX(codegem,MATCH(Schülerdaten!M997,libgem,0))&gt;=8000,INDEX(codegem,MATCH(Schülerdaten!M997,libgem,0)),""),Schülerdaten!M997),"")</f>
        <v/>
      </c>
      <c r="N994" s="148" t="str">
        <f>IF(AND(A994&lt;&gt;"",Schülerdaten!AI997&lt;&gt;""),IF(Schülerdaten!AI997=TRUE,INDEX(codeschart,MATCH(Schülerdaten!N997,libschart,0)),Schülerdaten!N997),"")</f>
        <v/>
      </c>
      <c r="O994" s="148" t="str">
        <f>IF(AND(A994&lt;&gt;"",Schülerdaten!O997&lt;&gt;""),Schülerdaten!O997,"")</f>
        <v/>
      </c>
      <c r="P994" s="148" t="str">
        <f>IF(AND(A994&lt;&gt;"",Schülerdaten!AK997&lt;&gt;""),IF(Schülerdaten!AK997=TRUE,INDEX(codeform,MATCH(Schülerdaten!P997,libform,0)),Schülerdaten!P997),"")</f>
        <v/>
      </c>
      <c r="Q994" s="148" t="str">
        <f>IF(AND(A994&lt;&gt;"",Schülerdaten!AL997&lt;&gt;""),IF(Schülerdaten!AL997=TRUE,INDEX(codespe,MATCH(Schülerdaten!Q997,libspe,0)),Schülerdaten!Q997),"")</f>
        <v/>
      </c>
      <c r="R994" s="148" t="str">
        <f>IF(AND(A994&lt;&gt;"",OR(Schülerdaten!AM997&lt;&gt;"",Schülerdaten!AT997=FALSE)),IF(Schülerdaten!AM997=TRUE,INDEX(codemp1,MATCH(Schülerdaten!R997,libmp1,0)),IF(Schülerdaten!AT997=FALSE,0,Schülerdaten!R997)),"")</f>
        <v/>
      </c>
      <c r="S994" s="148" t="str">
        <f t="shared" si="46"/>
        <v/>
      </c>
      <c r="T994" s="148" t="str">
        <f t="shared" si="47"/>
        <v/>
      </c>
      <c r="U994" s="148" t="str">
        <f>IF(AND(A994&lt;&gt;"",Schülerdaten!S997&lt;&gt;""),Schülerdaten!S997,"")</f>
        <v/>
      </c>
      <c r="V994" s="148" t="str">
        <f>IF(AND(A994&lt;&gt;"",Schülerdaten!T997&lt;&gt;""),Schülerdaten!T997,"")</f>
        <v/>
      </c>
      <c r="W994" s="148" t="str">
        <f>IF(AND(A994&lt;&gt;"",Schülerdaten!U997&lt;&gt;""),Schülerdaten!U997,"")</f>
        <v/>
      </c>
      <c r="X994" s="148" t="str">
        <f>IF(AND(A994&lt;&gt;"",Schülerdaten!V997&lt;&gt;""),Schülerdaten!V997,"")</f>
        <v/>
      </c>
      <c r="Y994" s="148" t="str">
        <f>IF(AND(A994&lt;&gt;"",Schülerdaten!W997&lt;&gt;""),Schülerdaten!W997,"")</f>
        <v/>
      </c>
      <c r="Z994" s="148" t="str">
        <f>IF(AND(A994&lt;&gt;"",Schülerdaten!X997&lt;&gt;""),Schülerdaten!X997,"")</f>
        <v/>
      </c>
    </row>
    <row r="995" spans="1:26" x14ac:dyDescent="0.2">
      <c r="A995" s="146" t="str">
        <f>IF(OR(Schülerdaten!$C998&lt;&gt;""),Schülerdaten!A998,"")</f>
        <v/>
      </c>
      <c r="B995" s="146" t="str">
        <f>IF(A995&lt;&gt;"",Schülerdaten!B998,"")</f>
        <v/>
      </c>
      <c r="C995" s="146" t="str">
        <f>IF(AND(A995&lt;&gt;"",Schülerdaten!F998&lt;&gt;""),IF(INDEX(codeclint,MATCH(Schülerdaten!F998,libclint,0))&lt;&gt;"",INDEX(codeclint,MATCH(Schülerdaten!F998,libclint,0)),""),"")</f>
        <v/>
      </c>
      <c r="D995" s="146" t="str">
        <f t="shared" si="45"/>
        <v/>
      </c>
      <c r="E995" s="146" t="str">
        <f>IF(A995&lt;&gt;"",IF(Schülerdaten!G998&lt;&gt;"",IF(Schülerdaten!AB998&lt;&gt;"",IF(Schülerdaten!G998="LOC.ID",CONCATENATE("LOC.",Schülerdaten!AU$5),Schülerdaten!G998),""),""),"")</f>
        <v/>
      </c>
      <c r="F995" s="146" t="str">
        <f>IF(A995&lt;&gt;"",IF(Schülerdaten!H998&lt;&gt;"",Schülerdaten!H998,""),"")</f>
        <v/>
      </c>
      <c r="G995" s="146" t="str">
        <f>IF(AND(A995&lt;&gt;"",Schülerdaten!AC998&lt;&gt;""),IF(Schülerdaten!AC998=TRUE,INDEX(codesex,MATCH(Schülerdaten!I998,libsex,0)),Schülerdaten!I998),"")</f>
        <v/>
      </c>
      <c r="H995" s="147" t="str">
        <f>IF(A995&lt;&gt;"",IF(Schülerdaten!J998&lt;&gt;"",Schülerdaten!J998,""),"")</f>
        <v/>
      </c>
      <c r="I995" s="148" t="str">
        <f>IF(AND(A995&lt;&gt;"",Schülerdaten!AE998&lt;&gt;""),IF(Schülerdaten!AE998=TRUE,INDEX(codenat,MATCH(Schülerdaten!K998,libnat,0)),Schülerdaten!K998),"")</f>
        <v/>
      </c>
      <c r="J995" s="148" t="str">
        <f>IF(AND(A995&lt;&gt;"",Schülerdaten!AF998&lt;&gt;""),IF(Schülerdaten!AF998=TRUE,INDEX(codelangue,MATCH(Schülerdaten!L998,liblangue,0)),Schülerdaten!L998),"")</f>
        <v/>
      </c>
      <c r="K995" s="148" t="str">
        <f>IF(AND(A995&lt;&gt;"",Schülerdaten!AH998&lt;&gt;""),IF(Schülerdaten!AH998=TRUE,IF(INDEX(codegem,MATCH(Schülerdaten!M998,libgem,0))&lt;8000,INDEX(codegem,MATCH(Schülerdaten!M998,libgem,0)),""),Schülerdaten!M998),"")</f>
        <v/>
      </c>
      <c r="L995" s="148" t="str">
        <f>IF(AND(A995&lt;&gt;"",Schülerdaten!AH998&lt;&gt;""),IF(Schülerdaten!AH998=TRUE,INDEX(codegemhist,MATCH(Schülerdaten!M998,libgem,0)),""),"")</f>
        <v/>
      </c>
      <c r="M995" s="148" t="str">
        <f>IF(AND(A995&lt;&gt;"",Schülerdaten!AH998&lt;&gt;""),IF(Schülerdaten!AH998=TRUE,IF(INDEX(codegem,MATCH(Schülerdaten!M998,libgem,0))&gt;=8000,INDEX(codegem,MATCH(Schülerdaten!M998,libgem,0)),""),Schülerdaten!M998),"")</f>
        <v/>
      </c>
      <c r="N995" s="148" t="str">
        <f>IF(AND(A995&lt;&gt;"",Schülerdaten!AI998&lt;&gt;""),IF(Schülerdaten!AI998=TRUE,INDEX(codeschart,MATCH(Schülerdaten!N998,libschart,0)),Schülerdaten!N998),"")</f>
        <v/>
      </c>
      <c r="O995" s="148" t="str">
        <f>IF(AND(A995&lt;&gt;"",Schülerdaten!O998&lt;&gt;""),Schülerdaten!O998,"")</f>
        <v/>
      </c>
      <c r="P995" s="148" t="str">
        <f>IF(AND(A995&lt;&gt;"",Schülerdaten!AK998&lt;&gt;""),IF(Schülerdaten!AK998=TRUE,INDEX(codeform,MATCH(Schülerdaten!P998,libform,0)),Schülerdaten!P998),"")</f>
        <v/>
      </c>
      <c r="Q995" s="148" t="str">
        <f>IF(AND(A995&lt;&gt;"",Schülerdaten!AL998&lt;&gt;""),IF(Schülerdaten!AL998=TRUE,INDEX(codespe,MATCH(Schülerdaten!Q998,libspe,0)),Schülerdaten!Q998),"")</f>
        <v/>
      </c>
      <c r="R995" s="148" t="str">
        <f>IF(AND(A995&lt;&gt;"",OR(Schülerdaten!AM998&lt;&gt;"",Schülerdaten!AT998=FALSE)),IF(Schülerdaten!AM998=TRUE,INDEX(codemp1,MATCH(Schülerdaten!R998,libmp1,0)),IF(Schülerdaten!AT998=FALSE,0,Schülerdaten!R998)),"")</f>
        <v/>
      </c>
      <c r="S995" s="148" t="str">
        <f t="shared" si="46"/>
        <v/>
      </c>
      <c r="T995" s="148" t="str">
        <f t="shared" si="47"/>
        <v/>
      </c>
      <c r="U995" s="148" t="str">
        <f>IF(AND(A995&lt;&gt;"",Schülerdaten!S998&lt;&gt;""),Schülerdaten!S998,"")</f>
        <v/>
      </c>
      <c r="V995" s="148" t="str">
        <f>IF(AND(A995&lt;&gt;"",Schülerdaten!T998&lt;&gt;""),Schülerdaten!T998,"")</f>
        <v/>
      </c>
      <c r="W995" s="148" t="str">
        <f>IF(AND(A995&lt;&gt;"",Schülerdaten!U998&lt;&gt;""),Schülerdaten!U998,"")</f>
        <v/>
      </c>
      <c r="X995" s="148" t="str">
        <f>IF(AND(A995&lt;&gt;"",Schülerdaten!V998&lt;&gt;""),Schülerdaten!V998,"")</f>
        <v/>
      </c>
      <c r="Y995" s="148" t="str">
        <f>IF(AND(A995&lt;&gt;"",Schülerdaten!W998&lt;&gt;""),Schülerdaten!W998,"")</f>
        <v/>
      </c>
      <c r="Z995" s="148" t="str">
        <f>IF(AND(A995&lt;&gt;"",Schülerdaten!X998&lt;&gt;""),Schülerdaten!X998,"")</f>
        <v/>
      </c>
    </row>
    <row r="996" spans="1:26" x14ac:dyDescent="0.2">
      <c r="A996" s="146" t="str">
        <f>IF(OR(Schülerdaten!$C999&lt;&gt;""),Schülerdaten!A999,"")</f>
        <v/>
      </c>
      <c r="B996" s="146" t="str">
        <f>IF(A996&lt;&gt;"",Schülerdaten!B999,"")</f>
        <v/>
      </c>
      <c r="C996" s="146" t="str">
        <f>IF(AND(A996&lt;&gt;"",Schülerdaten!F999&lt;&gt;""),IF(INDEX(codeclint,MATCH(Schülerdaten!F999,libclint,0))&lt;&gt;"",INDEX(codeclint,MATCH(Schülerdaten!F999,libclint,0)),""),"")</f>
        <v/>
      </c>
      <c r="D996" s="146" t="str">
        <f t="shared" si="45"/>
        <v/>
      </c>
      <c r="E996" s="146" t="str">
        <f>IF(A996&lt;&gt;"",IF(Schülerdaten!G999&lt;&gt;"",IF(Schülerdaten!AB999&lt;&gt;"",IF(Schülerdaten!G999="LOC.ID",CONCATENATE("LOC.",Schülerdaten!AU$5),Schülerdaten!G999),""),""),"")</f>
        <v/>
      </c>
      <c r="F996" s="146" t="str">
        <f>IF(A996&lt;&gt;"",IF(Schülerdaten!H999&lt;&gt;"",Schülerdaten!H999,""),"")</f>
        <v/>
      </c>
      <c r="G996" s="146" t="str">
        <f>IF(AND(A996&lt;&gt;"",Schülerdaten!AC999&lt;&gt;""),IF(Schülerdaten!AC999=TRUE,INDEX(codesex,MATCH(Schülerdaten!I999,libsex,0)),Schülerdaten!I999),"")</f>
        <v/>
      </c>
      <c r="H996" s="147" t="str">
        <f>IF(A996&lt;&gt;"",IF(Schülerdaten!J999&lt;&gt;"",Schülerdaten!J999,""),"")</f>
        <v/>
      </c>
      <c r="I996" s="148" t="str">
        <f>IF(AND(A996&lt;&gt;"",Schülerdaten!AE999&lt;&gt;""),IF(Schülerdaten!AE999=TRUE,INDEX(codenat,MATCH(Schülerdaten!K999,libnat,0)),Schülerdaten!K999),"")</f>
        <v/>
      </c>
      <c r="J996" s="148" t="str">
        <f>IF(AND(A996&lt;&gt;"",Schülerdaten!AF999&lt;&gt;""),IF(Schülerdaten!AF999=TRUE,INDEX(codelangue,MATCH(Schülerdaten!L999,liblangue,0)),Schülerdaten!L999),"")</f>
        <v/>
      </c>
      <c r="K996" s="148" t="str">
        <f>IF(AND(A996&lt;&gt;"",Schülerdaten!AH999&lt;&gt;""),IF(Schülerdaten!AH999=TRUE,IF(INDEX(codegem,MATCH(Schülerdaten!M999,libgem,0))&lt;8000,INDEX(codegem,MATCH(Schülerdaten!M999,libgem,0)),""),Schülerdaten!M999),"")</f>
        <v/>
      </c>
      <c r="L996" s="148" t="str">
        <f>IF(AND(A996&lt;&gt;"",Schülerdaten!AH999&lt;&gt;""),IF(Schülerdaten!AH999=TRUE,INDEX(codegemhist,MATCH(Schülerdaten!M999,libgem,0)),""),"")</f>
        <v/>
      </c>
      <c r="M996" s="148" t="str">
        <f>IF(AND(A996&lt;&gt;"",Schülerdaten!AH999&lt;&gt;""),IF(Schülerdaten!AH999=TRUE,IF(INDEX(codegem,MATCH(Schülerdaten!M999,libgem,0))&gt;=8000,INDEX(codegem,MATCH(Schülerdaten!M999,libgem,0)),""),Schülerdaten!M999),"")</f>
        <v/>
      </c>
      <c r="N996" s="148" t="str">
        <f>IF(AND(A996&lt;&gt;"",Schülerdaten!AI999&lt;&gt;""),IF(Schülerdaten!AI999=TRUE,INDEX(codeschart,MATCH(Schülerdaten!N999,libschart,0)),Schülerdaten!N999),"")</f>
        <v/>
      </c>
      <c r="O996" s="148" t="str">
        <f>IF(AND(A996&lt;&gt;"",Schülerdaten!O999&lt;&gt;""),Schülerdaten!O999,"")</f>
        <v/>
      </c>
      <c r="P996" s="148" t="str">
        <f>IF(AND(A996&lt;&gt;"",Schülerdaten!AK999&lt;&gt;""),IF(Schülerdaten!AK999=TRUE,INDEX(codeform,MATCH(Schülerdaten!P999,libform,0)),Schülerdaten!P999),"")</f>
        <v/>
      </c>
      <c r="Q996" s="148" t="str">
        <f>IF(AND(A996&lt;&gt;"",Schülerdaten!AL999&lt;&gt;""),IF(Schülerdaten!AL999=TRUE,INDEX(codespe,MATCH(Schülerdaten!Q999,libspe,0)),Schülerdaten!Q999),"")</f>
        <v/>
      </c>
      <c r="R996" s="148" t="str">
        <f>IF(AND(A996&lt;&gt;"",OR(Schülerdaten!AM999&lt;&gt;"",Schülerdaten!AT999=FALSE)),IF(Schülerdaten!AM999=TRUE,INDEX(codemp1,MATCH(Schülerdaten!R999,libmp1,0)),IF(Schülerdaten!AT999=FALSE,0,Schülerdaten!R999)),"")</f>
        <v/>
      </c>
      <c r="S996" s="148" t="str">
        <f t="shared" si="46"/>
        <v/>
      </c>
      <c r="T996" s="148" t="str">
        <f t="shared" si="47"/>
        <v/>
      </c>
      <c r="U996" s="148" t="str">
        <f>IF(AND(A996&lt;&gt;"",Schülerdaten!S999&lt;&gt;""),Schülerdaten!S999,"")</f>
        <v/>
      </c>
      <c r="V996" s="148" t="str">
        <f>IF(AND(A996&lt;&gt;"",Schülerdaten!T999&lt;&gt;""),Schülerdaten!T999,"")</f>
        <v/>
      </c>
      <c r="W996" s="148" t="str">
        <f>IF(AND(A996&lt;&gt;"",Schülerdaten!U999&lt;&gt;""),Schülerdaten!U999,"")</f>
        <v/>
      </c>
      <c r="X996" s="148" t="str">
        <f>IF(AND(A996&lt;&gt;"",Schülerdaten!V999&lt;&gt;""),Schülerdaten!V999,"")</f>
        <v/>
      </c>
      <c r="Y996" s="148" t="str">
        <f>IF(AND(A996&lt;&gt;"",Schülerdaten!W999&lt;&gt;""),Schülerdaten!W999,"")</f>
        <v/>
      </c>
      <c r="Z996" s="148" t="str">
        <f>IF(AND(A996&lt;&gt;"",Schülerdaten!X999&lt;&gt;""),Schülerdaten!X999,"")</f>
        <v/>
      </c>
    </row>
    <row r="997" spans="1:26" x14ac:dyDescent="0.2">
      <c r="A997" s="146" t="str">
        <f>IF(OR(Schülerdaten!$C1000&lt;&gt;""),Schülerdaten!A1000,"")</f>
        <v/>
      </c>
      <c r="B997" s="146" t="str">
        <f>IF(A997&lt;&gt;"",Schülerdaten!B1000,"")</f>
        <v/>
      </c>
      <c r="C997" s="146" t="str">
        <f>IF(AND(A997&lt;&gt;"",Schülerdaten!F1000&lt;&gt;""),IF(INDEX(codeclint,MATCH(Schülerdaten!F1000,libclint,0))&lt;&gt;"",INDEX(codeclint,MATCH(Schülerdaten!F1000,libclint,0)),""),"")</f>
        <v/>
      </c>
      <c r="D997" s="146" t="str">
        <f t="shared" si="45"/>
        <v/>
      </c>
      <c r="E997" s="146" t="str">
        <f>IF(A997&lt;&gt;"",IF(Schülerdaten!G1000&lt;&gt;"",IF(Schülerdaten!AB1000&lt;&gt;"",IF(Schülerdaten!G1000="LOC.ID",CONCATENATE("LOC.",Schülerdaten!AU$5),Schülerdaten!G1000),""),""),"")</f>
        <v/>
      </c>
      <c r="F997" s="146" t="str">
        <f>IF(A997&lt;&gt;"",IF(Schülerdaten!H1000&lt;&gt;"",Schülerdaten!H1000,""),"")</f>
        <v/>
      </c>
      <c r="G997" s="146" t="str">
        <f>IF(AND(A997&lt;&gt;"",Schülerdaten!AC1000&lt;&gt;""),IF(Schülerdaten!AC1000=TRUE,INDEX(codesex,MATCH(Schülerdaten!I1000,libsex,0)),Schülerdaten!I1000),"")</f>
        <v/>
      </c>
      <c r="H997" s="147" t="str">
        <f>IF(A997&lt;&gt;"",IF(Schülerdaten!J1000&lt;&gt;"",Schülerdaten!J1000,""),"")</f>
        <v/>
      </c>
      <c r="I997" s="148" t="str">
        <f>IF(AND(A997&lt;&gt;"",Schülerdaten!AE1000&lt;&gt;""),IF(Schülerdaten!AE1000=TRUE,INDEX(codenat,MATCH(Schülerdaten!K1000,libnat,0)),Schülerdaten!K1000),"")</f>
        <v/>
      </c>
      <c r="J997" s="148" t="str">
        <f>IF(AND(A997&lt;&gt;"",Schülerdaten!AF1000&lt;&gt;""),IF(Schülerdaten!AF1000=TRUE,INDEX(codelangue,MATCH(Schülerdaten!L1000,liblangue,0)),Schülerdaten!L1000),"")</f>
        <v/>
      </c>
      <c r="K997" s="148" t="str">
        <f>IF(AND(A997&lt;&gt;"",Schülerdaten!AH1000&lt;&gt;""),IF(Schülerdaten!AH1000=TRUE,IF(INDEX(codegem,MATCH(Schülerdaten!M1000,libgem,0))&lt;8000,INDEX(codegem,MATCH(Schülerdaten!M1000,libgem,0)),""),Schülerdaten!M1000),"")</f>
        <v/>
      </c>
      <c r="L997" s="148" t="str">
        <f>IF(AND(A997&lt;&gt;"",Schülerdaten!AH1000&lt;&gt;""),IF(Schülerdaten!AH1000=TRUE,INDEX(codegemhist,MATCH(Schülerdaten!M1000,libgem,0)),""),"")</f>
        <v/>
      </c>
      <c r="M997" s="148" t="str">
        <f>IF(AND(A997&lt;&gt;"",Schülerdaten!AH1000&lt;&gt;""),IF(Schülerdaten!AH1000=TRUE,IF(INDEX(codegem,MATCH(Schülerdaten!M1000,libgem,0))&gt;=8000,INDEX(codegem,MATCH(Schülerdaten!M1000,libgem,0)),""),Schülerdaten!M1000),"")</f>
        <v/>
      </c>
      <c r="N997" s="148" t="str">
        <f>IF(AND(A997&lt;&gt;"",Schülerdaten!AI1000&lt;&gt;""),IF(Schülerdaten!AI1000=TRUE,INDEX(codeschart,MATCH(Schülerdaten!N1000,libschart,0)),Schülerdaten!N1000),"")</f>
        <v/>
      </c>
      <c r="O997" s="148" t="str">
        <f>IF(AND(A997&lt;&gt;"",Schülerdaten!O1000&lt;&gt;""),Schülerdaten!O1000,"")</f>
        <v/>
      </c>
      <c r="P997" s="148" t="str">
        <f>IF(AND(A997&lt;&gt;"",Schülerdaten!AK1000&lt;&gt;""),IF(Schülerdaten!AK1000=TRUE,INDEX(codeform,MATCH(Schülerdaten!P1000,libform,0)),Schülerdaten!P1000),"")</f>
        <v/>
      </c>
      <c r="Q997" s="148" t="str">
        <f>IF(AND(A997&lt;&gt;"",Schülerdaten!AL1000&lt;&gt;""),IF(Schülerdaten!AL1000=TRUE,INDEX(codespe,MATCH(Schülerdaten!Q1000,libspe,0)),Schülerdaten!Q1000),"")</f>
        <v/>
      </c>
      <c r="R997" s="148" t="str">
        <f>IF(AND(A997&lt;&gt;"",OR(Schülerdaten!AM1000&lt;&gt;"",Schülerdaten!AT1000=FALSE)),IF(Schülerdaten!AM1000=TRUE,INDEX(codemp1,MATCH(Schülerdaten!R1000,libmp1,0)),IF(Schülerdaten!AT1000=FALSE,0,Schülerdaten!R1000)),"")</f>
        <v/>
      </c>
      <c r="S997" s="148" t="str">
        <f t="shared" si="46"/>
        <v/>
      </c>
      <c r="T997" s="148" t="str">
        <f t="shared" si="47"/>
        <v/>
      </c>
      <c r="U997" s="148" t="str">
        <f>IF(AND(A997&lt;&gt;"",Schülerdaten!S1000&lt;&gt;""),Schülerdaten!S1000,"")</f>
        <v/>
      </c>
      <c r="V997" s="148" t="str">
        <f>IF(AND(A997&lt;&gt;"",Schülerdaten!T1000&lt;&gt;""),Schülerdaten!T1000,"")</f>
        <v/>
      </c>
      <c r="W997" s="148" t="str">
        <f>IF(AND(A997&lt;&gt;"",Schülerdaten!U1000&lt;&gt;""),Schülerdaten!U1000,"")</f>
        <v/>
      </c>
      <c r="X997" s="148" t="str">
        <f>IF(AND(A997&lt;&gt;"",Schülerdaten!V1000&lt;&gt;""),Schülerdaten!V1000,"")</f>
        <v/>
      </c>
      <c r="Y997" s="148" t="str">
        <f>IF(AND(A997&lt;&gt;"",Schülerdaten!W1000&lt;&gt;""),Schülerdaten!W1000,"")</f>
        <v/>
      </c>
      <c r="Z997" s="148" t="str">
        <f>IF(AND(A997&lt;&gt;"",Schülerdaten!X1000&lt;&gt;""),Schülerdaten!X1000,"")</f>
        <v/>
      </c>
    </row>
    <row r="998" spans="1:26" x14ac:dyDescent="0.2">
      <c r="A998" s="146" t="str">
        <f>IF(OR(Schülerdaten!$C1001&lt;&gt;""),Schülerdaten!A1001,"")</f>
        <v/>
      </c>
      <c r="B998" s="146" t="str">
        <f>IF(A998&lt;&gt;"",Schülerdaten!B1001,"")</f>
        <v/>
      </c>
      <c r="C998" s="146" t="str">
        <f>IF(AND(A998&lt;&gt;"",Schülerdaten!F1001&lt;&gt;""),IF(INDEX(codeclint,MATCH(Schülerdaten!F1001,libclint,0))&lt;&gt;"",INDEX(codeclint,MATCH(Schülerdaten!F1001,libclint,0)),""),"")</f>
        <v/>
      </c>
      <c r="D998" s="146" t="str">
        <f t="shared" si="45"/>
        <v/>
      </c>
      <c r="E998" s="146" t="str">
        <f>IF(A998&lt;&gt;"",IF(Schülerdaten!G1001&lt;&gt;"",IF(Schülerdaten!AB1001&lt;&gt;"",IF(Schülerdaten!G1001="LOC.ID",CONCATENATE("LOC.",Schülerdaten!AU$5),Schülerdaten!G1001),""),""),"")</f>
        <v/>
      </c>
      <c r="F998" s="146" t="str">
        <f>IF(A998&lt;&gt;"",IF(Schülerdaten!H1001&lt;&gt;"",Schülerdaten!H1001,""),"")</f>
        <v/>
      </c>
      <c r="G998" s="146" t="str">
        <f>IF(AND(A998&lt;&gt;"",Schülerdaten!AC1001&lt;&gt;""),IF(Schülerdaten!AC1001=TRUE,INDEX(codesex,MATCH(Schülerdaten!I1001,libsex,0)),Schülerdaten!I1001),"")</f>
        <v/>
      </c>
      <c r="H998" s="147" t="str">
        <f>IF(A998&lt;&gt;"",IF(Schülerdaten!J1001&lt;&gt;"",Schülerdaten!J1001,""),"")</f>
        <v/>
      </c>
      <c r="I998" s="148" t="str">
        <f>IF(AND(A998&lt;&gt;"",Schülerdaten!AE1001&lt;&gt;""),IF(Schülerdaten!AE1001=TRUE,INDEX(codenat,MATCH(Schülerdaten!K1001,libnat,0)),Schülerdaten!K1001),"")</f>
        <v/>
      </c>
      <c r="J998" s="148" t="str">
        <f>IF(AND(A998&lt;&gt;"",Schülerdaten!AF1001&lt;&gt;""),IF(Schülerdaten!AF1001=TRUE,INDEX(codelangue,MATCH(Schülerdaten!L1001,liblangue,0)),Schülerdaten!L1001),"")</f>
        <v/>
      </c>
      <c r="K998" s="148" t="str">
        <f>IF(AND(A998&lt;&gt;"",Schülerdaten!AH1001&lt;&gt;""),IF(Schülerdaten!AH1001=TRUE,IF(INDEX(codegem,MATCH(Schülerdaten!M1001,libgem,0))&lt;8000,INDEX(codegem,MATCH(Schülerdaten!M1001,libgem,0)),""),Schülerdaten!M1001),"")</f>
        <v/>
      </c>
      <c r="L998" s="148" t="str">
        <f>IF(AND(A998&lt;&gt;"",Schülerdaten!AH1001&lt;&gt;""),IF(Schülerdaten!AH1001=TRUE,INDEX(codegemhist,MATCH(Schülerdaten!M1001,libgem,0)),""),"")</f>
        <v/>
      </c>
      <c r="M998" s="148" t="str">
        <f>IF(AND(A998&lt;&gt;"",Schülerdaten!AH1001&lt;&gt;""),IF(Schülerdaten!AH1001=TRUE,IF(INDEX(codegem,MATCH(Schülerdaten!M1001,libgem,0))&gt;=8000,INDEX(codegem,MATCH(Schülerdaten!M1001,libgem,0)),""),Schülerdaten!M1001),"")</f>
        <v/>
      </c>
      <c r="N998" s="148" t="str">
        <f>IF(AND(A998&lt;&gt;"",Schülerdaten!AI1001&lt;&gt;""),IF(Schülerdaten!AI1001=TRUE,INDEX(codeschart,MATCH(Schülerdaten!N1001,libschart,0)),Schülerdaten!N1001),"")</f>
        <v/>
      </c>
      <c r="O998" s="148" t="str">
        <f>IF(AND(A998&lt;&gt;"",Schülerdaten!O1001&lt;&gt;""),Schülerdaten!O1001,"")</f>
        <v/>
      </c>
      <c r="P998" s="148" t="str">
        <f>IF(AND(A998&lt;&gt;"",Schülerdaten!AK1001&lt;&gt;""),IF(Schülerdaten!AK1001=TRUE,INDEX(codeform,MATCH(Schülerdaten!P1001,libform,0)),Schülerdaten!P1001),"")</f>
        <v/>
      </c>
      <c r="Q998" s="148" t="str">
        <f>IF(AND(A998&lt;&gt;"",Schülerdaten!AL1001&lt;&gt;""),IF(Schülerdaten!AL1001=TRUE,INDEX(codespe,MATCH(Schülerdaten!Q1001,libspe,0)),Schülerdaten!Q1001),"")</f>
        <v/>
      </c>
      <c r="R998" s="148" t="str">
        <f>IF(AND(A998&lt;&gt;"",OR(Schülerdaten!AM1001&lt;&gt;"",Schülerdaten!AT1001=FALSE)),IF(Schülerdaten!AM1001=TRUE,INDEX(codemp1,MATCH(Schülerdaten!R1001,libmp1,0)),IF(Schülerdaten!AT1001=FALSE,0,Schülerdaten!R1001)),"")</f>
        <v/>
      </c>
      <c r="S998" s="148" t="str">
        <f t="shared" si="46"/>
        <v/>
      </c>
      <c r="T998" s="148" t="str">
        <f t="shared" si="47"/>
        <v/>
      </c>
      <c r="U998" s="148" t="str">
        <f>IF(AND(A998&lt;&gt;"",Schülerdaten!S1001&lt;&gt;""),Schülerdaten!S1001,"")</f>
        <v/>
      </c>
      <c r="V998" s="148" t="str">
        <f>IF(AND(A998&lt;&gt;"",Schülerdaten!T1001&lt;&gt;""),Schülerdaten!T1001,"")</f>
        <v/>
      </c>
      <c r="W998" s="148" t="str">
        <f>IF(AND(A998&lt;&gt;"",Schülerdaten!U1001&lt;&gt;""),Schülerdaten!U1001,"")</f>
        <v/>
      </c>
      <c r="X998" s="148" t="str">
        <f>IF(AND(A998&lt;&gt;"",Schülerdaten!V1001&lt;&gt;""),Schülerdaten!V1001,"")</f>
        <v/>
      </c>
      <c r="Y998" s="148" t="str">
        <f>IF(AND(A998&lt;&gt;"",Schülerdaten!W1001&lt;&gt;""),Schülerdaten!W1001,"")</f>
        <v/>
      </c>
      <c r="Z998" s="148" t="str">
        <f>IF(AND(A998&lt;&gt;"",Schülerdaten!X1001&lt;&gt;""),Schülerdaten!X1001,"")</f>
        <v/>
      </c>
    </row>
    <row r="999" spans="1:26" x14ac:dyDescent="0.2">
      <c r="A999" s="146" t="str">
        <f>IF(OR(Schülerdaten!$C1002&lt;&gt;""),Schülerdaten!A1002,"")</f>
        <v/>
      </c>
      <c r="B999" s="146" t="str">
        <f>IF(A999&lt;&gt;"",Schülerdaten!B1002,"")</f>
        <v/>
      </c>
      <c r="C999" s="146" t="str">
        <f>IF(AND(A999&lt;&gt;"",Schülerdaten!F1002&lt;&gt;""),IF(INDEX(codeclint,MATCH(Schülerdaten!F1002,libclint,0))&lt;&gt;"",INDEX(codeclint,MATCH(Schülerdaten!F1002,libclint,0)),""),"")</f>
        <v/>
      </c>
      <c r="D999" s="146" t="str">
        <f t="shared" si="45"/>
        <v/>
      </c>
      <c r="E999" s="146" t="str">
        <f>IF(A999&lt;&gt;"",IF(Schülerdaten!G1002&lt;&gt;"",IF(Schülerdaten!AB1002&lt;&gt;"",IF(Schülerdaten!G1002="LOC.ID",CONCATENATE("LOC.",Schülerdaten!AU$5),Schülerdaten!G1002),""),""),"")</f>
        <v/>
      </c>
      <c r="F999" s="146" t="str">
        <f>IF(A999&lt;&gt;"",IF(Schülerdaten!H1002&lt;&gt;"",Schülerdaten!H1002,""),"")</f>
        <v/>
      </c>
      <c r="G999" s="146" t="str">
        <f>IF(AND(A999&lt;&gt;"",Schülerdaten!AC1002&lt;&gt;""),IF(Schülerdaten!AC1002=TRUE,INDEX(codesex,MATCH(Schülerdaten!I1002,libsex,0)),Schülerdaten!I1002),"")</f>
        <v/>
      </c>
      <c r="H999" s="147" t="str">
        <f>IF(A999&lt;&gt;"",IF(Schülerdaten!J1002&lt;&gt;"",Schülerdaten!J1002,""),"")</f>
        <v/>
      </c>
      <c r="I999" s="148" t="str">
        <f>IF(AND(A999&lt;&gt;"",Schülerdaten!AE1002&lt;&gt;""),IF(Schülerdaten!AE1002=TRUE,INDEX(codenat,MATCH(Schülerdaten!K1002,libnat,0)),Schülerdaten!K1002),"")</f>
        <v/>
      </c>
      <c r="J999" s="148" t="str">
        <f>IF(AND(A999&lt;&gt;"",Schülerdaten!AF1002&lt;&gt;""),IF(Schülerdaten!AF1002=TRUE,INDEX(codelangue,MATCH(Schülerdaten!L1002,liblangue,0)),Schülerdaten!L1002),"")</f>
        <v/>
      </c>
      <c r="K999" s="148" t="str">
        <f>IF(AND(A999&lt;&gt;"",Schülerdaten!AH1002&lt;&gt;""),IF(Schülerdaten!AH1002=TRUE,IF(INDEX(codegem,MATCH(Schülerdaten!M1002,libgem,0))&lt;8000,INDEX(codegem,MATCH(Schülerdaten!M1002,libgem,0)),""),Schülerdaten!M1002),"")</f>
        <v/>
      </c>
      <c r="L999" s="148" t="str">
        <f>IF(AND(A999&lt;&gt;"",Schülerdaten!AH1002&lt;&gt;""),IF(Schülerdaten!AH1002=TRUE,INDEX(codegemhist,MATCH(Schülerdaten!M1002,libgem,0)),""),"")</f>
        <v/>
      </c>
      <c r="M999" s="148" t="str">
        <f>IF(AND(A999&lt;&gt;"",Schülerdaten!AH1002&lt;&gt;""),IF(Schülerdaten!AH1002=TRUE,IF(INDEX(codegem,MATCH(Schülerdaten!M1002,libgem,0))&gt;=8000,INDEX(codegem,MATCH(Schülerdaten!M1002,libgem,0)),""),Schülerdaten!M1002),"")</f>
        <v/>
      </c>
      <c r="N999" s="148" t="str">
        <f>IF(AND(A999&lt;&gt;"",Schülerdaten!AI1002&lt;&gt;""),IF(Schülerdaten!AI1002=TRUE,INDEX(codeschart,MATCH(Schülerdaten!N1002,libschart,0)),Schülerdaten!N1002),"")</f>
        <v/>
      </c>
      <c r="O999" s="148" t="str">
        <f>IF(AND(A999&lt;&gt;"",Schülerdaten!O1002&lt;&gt;""),Schülerdaten!O1002,"")</f>
        <v/>
      </c>
      <c r="P999" s="148" t="str">
        <f>IF(AND(A999&lt;&gt;"",Schülerdaten!AK1002&lt;&gt;""),IF(Schülerdaten!AK1002=TRUE,INDEX(codeform,MATCH(Schülerdaten!P1002,libform,0)),Schülerdaten!P1002),"")</f>
        <v/>
      </c>
      <c r="Q999" s="148" t="str">
        <f>IF(AND(A999&lt;&gt;"",Schülerdaten!AL1002&lt;&gt;""),IF(Schülerdaten!AL1002=TRUE,INDEX(codespe,MATCH(Schülerdaten!Q1002,libspe,0)),Schülerdaten!Q1002),"")</f>
        <v/>
      </c>
      <c r="R999" s="148" t="str">
        <f>IF(AND(A999&lt;&gt;"",OR(Schülerdaten!AM1002&lt;&gt;"",Schülerdaten!AT1002=FALSE)),IF(Schülerdaten!AM1002=TRUE,INDEX(codemp1,MATCH(Schülerdaten!R1002,libmp1,0)),IF(Schülerdaten!AT1002=FALSE,0,Schülerdaten!R1002)),"")</f>
        <v/>
      </c>
      <c r="S999" s="148" t="str">
        <f t="shared" si="46"/>
        <v/>
      </c>
      <c r="T999" s="148" t="str">
        <f t="shared" si="47"/>
        <v/>
      </c>
      <c r="U999" s="148" t="str">
        <f>IF(AND(A999&lt;&gt;"",Schülerdaten!S1002&lt;&gt;""),Schülerdaten!S1002,"")</f>
        <v/>
      </c>
      <c r="V999" s="148" t="str">
        <f>IF(AND(A999&lt;&gt;"",Schülerdaten!T1002&lt;&gt;""),Schülerdaten!T1002,"")</f>
        <v/>
      </c>
      <c r="W999" s="148" t="str">
        <f>IF(AND(A999&lt;&gt;"",Schülerdaten!U1002&lt;&gt;""),Schülerdaten!U1002,"")</f>
        <v/>
      </c>
      <c r="X999" s="148" t="str">
        <f>IF(AND(A999&lt;&gt;"",Schülerdaten!V1002&lt;&gt;""),Schülerdaten!V1002,"")</f>
        <v/>
      </c>
      <c r="Y999" s="148" t="str">
        <f>IF(AND(A999&lt;&gt;"",Schülerdaten!W1002&lt;&gt;""),Schülerdaten!W1002,"")</f>
        <v/>
      </c>
      <c r="Z999" s="148" t="str">
        <f>IF(AND(A999&lt;&gt;"",Schülerdaten!X1002&lt;&gt;""),Schülerdaten!X1002,"")</f>
        <v/>
      </c>
    </row>
    <row r="1000" spans="1:26" x14ac:dyDescent="0.2">
      <c r="A1000" s="146" t="str">
        <f>IF(OR(Schülerdaten!$C1003&lt;&gt;""),Schülerdaten!A1003,"")</f>
        <v/>
      </c>
      <c r="B1000" s="146" t="str">
        <f>IF(A1000&lt;&gt;"",Schülerdaten!B1003,"")</f>
        <v/>
      </c>
      <c r="C1000" s="146" t="str">
        <f>IF(AND(A1000&lt;&gt;"",Schülerdaten!F1003&lt;&gt;""),IF(INDEX(codeclint,MATCH(Schülerdaten!F1003,libclint,0))&lt;&gt;"",INDEX(codeclint,MATCH(Schülerdaten!F1003,libclint,0)),""),"")</f>
        <v/>
      </c>
      <c r="D1000" s="146" t="str">
        <f t="shared" si="45"/>
        <v/>
      </c>
      <c r="E1000" s="146" t="str">
        <f>IF(A1000&lt;&gt;"",IF(Schülerdaten!G1003&lt;&gt;"",IF(Schülerdaten!AB1003&lt;&gt;"",IF(Schülerdaten!G1003="LOC.ID",CONCATENATE("LOC.",Schülerdaten!AU$5),Schülerdaten!G1003),""),""),"")</f>
        <v/>
      </c>
      <c r="F1000" s="146" t="str">
        <f>IF(A1000&lt;&gt;"",IF(Schülerdaten!H1003&lt;&gt;"",Schülerdaten!H1003,""),"")</f>
        <v/>
      </c>
      <c r="G1000" s="146" t="str">
        <f>IF(AND(A1000&lt;&gt;"",Schülerdaten!AC1003&lt;&gt;""),IF(Schülerdaten!AC1003=TRUE,INDEX(codesex,MATCH(Schülerdaten!I1003,libsex,0)),Schülerdaten!I1003),"")</f>
        <v/>
      </c>
      <c r="H1000" s="147" t="str">
        <f>IF(A1000&lt;&gt;"",IF(Schülerdaten!J1003&lt;&gt;"",Schülerdaten!J1003,""),"")</f>
        <v/>
      </c>
      <c r="I1000" s="148" t="str">
        <f>IF(AND(A1000&lt;&gt;"",Schülerdaten!AE1003&lt;&gt;""),IF(Schülerdaten!AE1003=TRUE,INDEX(codenat,MATCH(Schülerdaten!K1003,libnat,0)),Schülerdaten!K1003),"")</f>
        <v/>
      </c>
      <c r="J1000" s="148" t="str">
        <f>IF(AND(A1000&lt;&gt;"",Schülerdaten!AF1003&lt;&gt;""),IF(Schülerdaten!AF1003=TRUE,INDEX(codelangue,MATCH(Schülerdaten!L1003,liblangue,0)),Schülerdaten!L1003),"")</f>
        <v/>
      </c>
      <c r="K1000" s="148" t="str">
        <f>IF(AND(A1000&lt;&gt;"",Schülerdaten!AH1003&lt;&gt;""),IF(Schülerdaten!AH1003=TRUE,IF(INDEX(codegem,MATCH(Schülerdaten!M1003,libgem,0))&lt;8000,INDEX(codegem,MATCH(Schülerdaten!M1003,libgem,0)),""),Schülerdaten!M1003),"")</f>
        <v/>
      </c>
      <c r="L1000" s="148" t="str">
        <f>IF(AND(A1000&lt;&gt;"",Schülerdaten!AH1003&lt;&gt;""),IF(Schülerdaten!AH1003=TRUE,INDEX(codegemhist,MATCH(Schülerdaten!M1003,libgem,0)),""),"")</f>
        <v/>
      </c>
      <c r="M1000" s="148" t="str">
        <f>IF(AND(A1000&lt;&gt;"",Schülerdaten!AH1003&lt;&gt;""),IF(Schülerdaten!AH1003=TRUE,IF(INDEX(codegem,MATCH(Schülerdaten!M1003,libgem,0))&gt;=8000,INDEX(codegem,MATCH(Schülerdaten!M1003,libgem,0)),""),Schülerdaten!M1003),"")</f>
        <v/>
      </c>
      <c r="N1000" s="148" t="str">
        <f>IF(AND(A1000&lt;&gt;"",Schülerdaten!AI1003&lt;&gt;""),IF(Schülerdaten!AI1003=TRUE,INDEX(codeschart,MATCH(Schülerdaten!N1003,libschart,0)),Schülerdaten!N1003),"")</f>
        <v/>
      </c>
      <c r="O1000" s="148" t="str">
        <f>IF(AND(A1000&lt;&gt;"",Schülerdaten!O1003&lt;&gt;""),Schülerdaten!O1003,"")</f>
        <v/>
      </c>
      <c r="P1000" s="148" t="str">
        <f>IF(AND(A1000&lt;&gt;"",Schülerdaten!AK1003&lt;&gt;""),IF(Schülerdaten!AK1003=TRUE,INDEX(codeform,MATCH(Schülerdaten!P1003,libform,0)),Schülerdaten!P1003),"")</f>
        <v/>
      </c>
      <c r="Q1000" s="148" t="str">
        <f>IF(AND(A1000&lt;&gt;"",Schülerdaten!AL1003&lt;&gt;""),IF(Schülerdaten!AL1003=TRUE,INDEX(codespe,MATCH(Schülerdaten!Q1003,libspe,0)),Schülerdaten!Q1003),"")</f>
        <v/>
      </c>
      <c r="R1000" s="148" t="str">
        <f>IF(AND(A1000&lt;&gt;"",OR(Schülerdaten!AM1003&lt;&gt;"",Schülerdaten!AT1003=FALSE)),IF(Schülerdaten!AM1003=TRUE,INDEX(codemp1,MATCH(Schülerdaten!R1003,libmp1,0)),IF(Schülerdaten!AT1003=FALSE,0,Schülerdaten!R1003)),"")</f>
        <v/>
      </c>
      <c r="S1000" s="148" t="str">
        <f t="shared" si="46"/>
        <v/>
      </c>
      <c r="T1000" s="148" t="str">
        <f t="shared" si="47"/>
        <v/>
      </c>
      <c r="U1000" s="148" t="str">
        <f>IF(AND(A1000&lt;&gt;"",Schülerdaten!S1003&lt;&gt;""),Schülerdaten!S1003,"")</f>
        <v/>
      </c>
      <c r="V1000" s="148" t="str">
        <f>IF(AND(A1000&lt;&gt;"",Schülerdaten!T1003&lt;&gt;""),Schülerdaten!T1003,"")</f>
        <v/>
      </c>
      <c r="W1000" s="148" t="str">
        <f>IF(AND(A1000&lt;&gt;"",Schülerdaten!U1003&lt;&gt;""),Schülerdaten!U1003,"")</f>
        <v/>
      </c>
      <c r="X1000" s="148" t="str">
        <f>IF(AND(A1000&lt;&gt;"",Schülerdaten!V1003&lt;&gt;""),Schülerdaten!V1003,"")</f>
        <v/>
      </c>
      <c r="Y1000" s="148" t="str">
        <f>IF(AND(A1000&lt;&gt;"",Schülerdaten!W1003&lt;&gt;""),Schülerdaten!W1003,"")</f>
        <v/>
      </c>
      <c r="Z1000" s="148" t="str">
        <f>IF(AND(A1000&lt;&gt;"",Schülerdaten!X1003&lt;&gt;""),Schülerdaten!X1003,"")</f>
        <v/>
      </c>
    </row>
    <row r="1001" spans="1:26" x14ac:dyDescent="0.2">
      <c r="A1001" s="146" t="str">
        <f>IF(OR(Schülerdaten!$C1004&lt;&gt;""),Schülerdaten!A1004,"")</f>
        <v/>
      </c>
      <c r="B1001" s="146" t="str">
        <f>IF(A1001&lt;&gt;"",Schülerdaten!B1004,"")</f>
        <v/>
      </c>
      <c r="C1001" s="146" t="str">
        <f>IF(AND(A1001&lt;&gt;"",Schülerdaten!F1004&lt;&gt;""),IF(INDEX(codeclint,MATCH(Schülerdaten!F1004,libclint,0))&lt;&gt;"",INDEX(codeclint,MATCH(Schülerdaten!F1004,libclint,0)),""),"")</f>
        <v/>
      </c>
      <c r="D1001" s="146" t="str">
        <f t="shared" si="45"/>
        <v/>
      </c>
      <c r="E1001" s="146" t="str">
        <f>IF(A1001&lt;&gt;"",IF(Schülerdaten!G1004&lt;&gt;"",IF(Schülerdaten!AB1004&lt;&gt;"",IF(Schülerdaten!G1004="LOC.ID",CONCATENATE("LOC.",Schülerdaten!AU$5),Schülerdaten!G1004),""),""),"")</f>
        <v/>
      </c>
      <c r="F1001" s="146" t="str">
        <f>IF(A1001&lt;&gt;"",IF(Schülerdaten!H1004&lt;&gt;"",Schülerdaten!H1004,""),"")</f>
        <v/>
      </c>
      <c r="G1001" s="146" t="str">
        <f>IF(AND(A1001&lt;&gt;"",Schülerdaten!AC1004&lt;&gt;""),IF(Schülerdaten!AC1004=TRUE,INDEX(codesex,MATCH(Schülerdaten!I1004,libsex,0)),Schülerdaten!I1004),"")</f>
        <v/>
      </c>
      <c r="H1001" s="147" t="str">
        <f>IF(A1001&lt;&gt;"",IF(Schülerdaten!J1004&lt;&gt;"",Schülerdaten!J1004,""),"")</f>
        <v/>
      </c>
      <c r="I1001" s="148" t="str">
        <f>IF(AND(A1001&lt;&gt;"",Schülerdaten!AE1004&lt;&gt;""),IF(Schülerdaten!AE1004=TRUE,INDEX(codenat,MATCH(Schülerdaten!K1004,libnat,0)),Schülerdaten!K1004),"")</f>
        <v/>
      </c>
      <c r="J1001" s="148" t="str">
        <f>IF(AND(A1001&lt;&gt;"",Schülerdaten!AF1004&lt;&gt;""),IF(Schülerdaten!AF1004=TRUE,INDEX(codelangue,MATCH(Schülerdaten!L1004,liblangue,0)),Schülerdaten!L1004),"")</f>
        <v/>
      </c>
      <c r="K1001" s="148" t="str">
        <f>IF(AND(A1001&lt;&gt;"",Schülerdaten!AH1004&lt;&gt;""),IF(Schülerdaten!AH1004=TRUE,IF(INDEX(codegem,MATCH(Schülerdaten!M1004,libgem,0))&lt;8000,INDEX(codegem,MATCH(Schülerdaten!M1004,libgem,0)),""),Schülerdaten!M1004),"")</f>
        <v/>
      </c>
      <c r="L1001" s="148" t="str">
        <f>IF(AND(A1001&lt;&gt;"",Schülerdaten!AH1004&lt;&gt;""),IF(Schülerdaten!AH1004=TRUE,INDEX(codegemhist,MATCH(Schülerdaten!M1004,libgem,0)),""),"")</f>
        <v/>
      </c>
      <c r="M1001" s="148" t="str">
        <f>IF(AND(A1001&lt;&gt;"",Schülerdaten!AH1004&lt;&gt;""),IF(Schülerdaten!AH1004=TRUE,IF(INDEX(codegem,MATCH(Schülerdaten!M1004,libgem,0))&gt;=8000,INDEX(codegem,MATCH(Schülerdaten!M1004,libgem,0)),""),Schülerdaten!M1004),"")</f>
        <v/>
      </c>
      <c r="N1001" s="148" t="str">
        <f>IF(AND(A1001&lt;&gt;"",Schülerdaten!AI1004&lt;&gt;""),IF(Schülerdaten!AI1004=TRUE,INDEX(codeschart,MATCH(Schülerdaten!N1004,libschart,0)),Schülerdaten!N1004),"")</f>
        <v/>
      </c>
      <c r="O1001" s="148" t="str">
        <f>IF(AND(A1001&lt;&gt;"",Schülerdaten!O1004&lt;&gt;""),Schülerdaten!O1004,"")</f>
        <v/>
      </c>
      <c r="P1001" s="148" t="str">
        <f>IF(AND(A1001&lt;&gt;"",Schülerdaten!AK1004&lt;&gt;""),IF(Schülerdaten!AK1004=TRUE,INDEX(codeform,MATCH(Schülerdaten!P1004,libform,0)),Schülerdaten!P1004),"")</f>
        <v/>
      </c>
      <c r="Q1001" s="148" t="str">
        <f>IF(AND(A1001&lt;&gt;"",Schülerdaten!AL1004&lt;&gt;""),IF(Schülerdaten!AL1004=TRUE,INDEX(codespe,MATCH(Schülerdaten!Q1004,libspe,0)),Schülerdaten!Q1004),"")</f>
        <v/>
      </c>
      <c r="R1001" s="148" t="str">
        <f>IF(AND(A1001&lt;&gt;"",OR(Schülerdaten!AM1004&lt;&gt;"",Schülerdaten!AT1004=FALSE)),IF(Schülerdaten!AM1004=TRUE,INDEX(codemp1,MATCH(Schülerdaten!R1004,libmp1,0)),IF(Schülerdaten!AT1004=FALSE,0,Schülerdaten!R1004)),"")</f>
        <v/>
      </c>
      <c r="S1001" s="148" t="str">
        <f t="shared" si="46"/>
        <v/>
      </c>
      <c r="T1001" s="148" t="str">
        <f t="shared" si="47"/>
        <v/>
      </c>
      <c r="U1001" s="148" t="str">
        <f>IF(AND(A1001&lt;&gt;"",Schülerdaten!S1004&lt;&gt;""),Schülerdaten!S1004,"")</f>
        <v/>
      </c>
      <c r="V1001" s="148" t="str">
        <f>IF(AND(A1001&lt;&gt;"",Schülerdaten!T1004&lt;&gt;""),Schülerdaten!T1004,"")</f>
        <v/>
      </c>
      <c r="W1001" s="148" t="str">
        <f>IF(AND(A1001&lt;&gt;"",Schülerdaten!U1004&lt;&gt;""),Schülerdaten!U1004,"")</f>
        <v/>
      </c>
      <c r="X1001" s="148" t="str">
        <f>IF(AND(A1001&lt;&gt;"",Schülerdaten!V1004&lt;&gt;""),Schülerdaten!V1004,"")</f>
        <v/>
      </c>
      <c r="Y1001" s="148" t="str">
        <f>IF(AND(A1001&lt;&gt;"",Schülerdaten!W1004&lt;&gt;""),Schülerdaten!W1004,"")</f>
        <v/>
      </c>
      <c r="Z1001" s="148" t="str">
        <f>IF(AND(A1001&lt;&gt;"",Schülerdaten!X1004&lt;&gt;""),Schülerdaten!X1004,"")</f>
        <v/>
      </c>
    </row>
  </sheetData>
  <sheetProtection sheet="1" objects="1" scenarios="1"/>
  <phoneticPr fontId="16"/>
  <conditionalFormatting sqref="H1 H1002:H65536">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indexed="42"/>
  </sheetPr>
  <dimension ref="A1:C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140625" style="75" customWidth="1"/>
    <col min="2" max="2" width="18.7109375" style="75" customWidth="1"/>
    <col min="3" max="3" width="4.42578125" style="75" customWidth="1"/>
    <col min="4" max="16384" width="11.42578125" style="75"/>
  </cols>
  <sheetData>
    <row r="1" spans="1:3" s="74" customFormat="1" x14ac:dyDescent="0.2">
      <c r="A1" s="74" t="s">
        <v>4379</v>
      </c>
    </row>
    <row r="2" spans="1:3" s="74" customFormat="1" x14ac:dyDescent="0.2"/>
    <row r="3" spans="1:3" s="74" customFormat="1" ht="13.5" thickBot="1" x14ac:dyDescent="0.25">
      <c r="A3" s="160" t="s">
        <v>116</v>
      </c>
      <c r="B3" s="220" t="s">
        <v>4074</v>
      </c>
      <c r="C3" s="218"/>
    </row>
    <row r="4" spans="1:3" x14ac:dyDescent="0.2">
      <c r="A4" s="161">
        <f>IF(ISBLANK('Nomenklatur komplett'!A4),"-",'Nomenklatur komplett'!A4)</f>
        <v>1</v>
      </c>
      <c r="B4" s="219" t="str">
        <f>IF(ISBLANK('Nomenklatur komplett'!B4),"-",'Nomenklatur komplett'!B4)</f>
        <v>Zürich</v>
      </c>
      <c r="C4" s="162" t="str">
        <f>IF(ISBLANK('Nomenklatur komplett'!C4),"-",'Nomenklatur komplett'!C4)</f>
        <v>ZH</v>
      </c>
    </row>
    <row r="5" spans="1:3" x14ac:dyDescent="0.2">
      <c r="A5" s="161">
        <f>IF(ISBLANK('Nomenklatur komplett'!A5),"-",'Nomenklatur komplett'!A5)</f>
        <v>2</v>
      </c>
      <c r="B5" s="219" t="str">
        <f>IF(ISBLANK('Nomenklatur komplett'!B5),"-",'Nomenklatur komplett'!B5)</f>
        <v>Bern</v>
      </c>
      <c r="C5" s="162" t="str">
        <f>IF(ISBLANK('Nomenklatur komplett'!C5),"-",'Nomenklatur komplett'!C5)</f>
        <v>BE</v>
      </c>
    </row>
    <row r="6" spans="1:3" x14ac:dyDescent="0.2">
      <c r="A6" s="161">
        <f>IF(ISBLANK('Nomenklatur komplett'!A6),"-",'Nomenklatur komplett'!A6)</f>
        <v>3</v>
      </c>
      <c r="B6" s="219" t="str">
        <f>IF(ISBLANK('Nomenklatur komplett'!B6),"-",'Nomenklatur komplett'!B6)</f>
        <v>Luzern</v>
      </c>
      <c r="C6" s="162" t="str">
        <f>IF(ISBLANK('Nomenklatur komplett'!C6),"-",'Nomenklatur komplett'!C6)</f>
        <v>LU</v>
      </c>
    </row>
    <row r="7" spans="1:3" x14ac:dyDescent="0.2">
      <c r="A7" s="161">
        <f>IF(ISBLANK('Nomenklatur komplett'!A7),"-",'Nomenklatur komplett'!A7)</f>
        <v>4</v>
      </c>
      <c r="B7" s="219" t="str">
        <f>IF(ISBLANK('Nomenklatur komplett'!B7),"-",'Nomenklatur komplett'!B7)</f>
        <v>Uri</v>
      </c>
      <c r="C7" s="162" t="str">
        <f>IF(ISBLANK('Nomenklatur komplett'!C7),"-",'Nomenklatur komplett'!C7)</f>
        <v>UR</v>
      </c>
    </row>
    <row r="8" spans="1:3" x14ac:dyDescent="0.2">
      <c r="A8" s="161">
        <f>IF(ISBLANK('Nomenklatur komplett'!A8),"-",'Nomenklatur komplett'!A8)</f>
        <v>5</v>
      </c>
      <c r="B8" s="219" t="str">
        <f>IF(ISBLANK('Nomenklatur komplett'!B8),"-",'Nomenklatur komplett'!B8)</f>
        <v>Schwyz</v>
      </c>
      <c r="C8" s="162" t="str">
        <f>IF(ISBLANK('Nomenklatur komplett'!C8),"-",'Nomenklatur komplett'!C8)</f>
        <v>SZ</v>
      </c>
    </row>
    <row r="9" spans="1:3" x14ac:dyDescent="0.2">
      <c r="A9" s="161">
        <f>IF(ISBLANK('Nomenklatur komplett'!A9),"-",'Nomenklatur komplett'!A9)</f>
        <v>6</v>
      </c>
      <c r="B9" s="219" t="str">
        <f>IF(ISBLANK('Nomenklatur komplett'!B9),"-",'Nomenklatur komplett'!B9)</f>
        <v>Obwalden</v>
      </c>
      <c r="C9" s="162" t="str">
        <f>IF(ISBLANK('Nomenklatur komplett'!C9),"-",'Nomenklatur komplett'!C9)</f>
        <v>OW</v>
      </c>
    </row>
    <row r="10" spans="1:3" x14ac:dyDescent="0.2">
      <c r="A10" s="161">
        <f>IF(ISBLANK('Nomenklatur komplett'!A10),"-",'Nomenklatur komplett'!A10)</f>
        <v>7</v>
      </c>
      <c r="B10" s="219" t="str">
        <f>IF(ISBLANK('Nomenklatur komplett'!B10),"-",'Nomenklatur komplett'!B10)</f>
        <v>Nidwalden</v>
      </c>
      <c r="C10" s="162" t="str">
        <f>IF(ISBLANK('Nomenklatur komplett'!C10),"-",'Nomenklatur komplett'!C10)</f>
        <v>NW</v>
      </c>
    </row>
    <row r="11" spans="1:3" x14ac:dyDescent="0.2">
      <c r="A11" s="161">
        <f>IF(ISBLANK('Nomenklatur komplett'!A11),"-",'Nomenklatur komplett'!A11)</f>
        <v>8</v>
      </c>
      <c r="B11" s="219" t="str">
        <f>IF(ISBLANK('Nomenklatur komplett'!B11),"-",'Nomenklatur komplett'!B11)</f>
        <v>Glarus</v>
      </c>
      <c r="C11" s="162" t="str">
        <f>IF(ISBLANK('Nomenklatur komplett'!C11),"-",'Nomenklatur komplett'!C11)</f>
        <v>GL</v>
      </c>
    </row>
    <row r="12" spans="1:3" x14ac:dyDescent="0.2">
      <c r="A12" s="161">
        <f>IF(ISBLANK('Nomenklatur komplett'!A12),"-",'Nomenklatur komplett'!A12)</f>
        <v>9</v>
      </c>
      <c r="B12" s="219" t="str">
        <f>IF(ISBLANK('Nomenklatur komplett'!B12),"-",'Nomenklatur komplett'!B12)</f>
        <v>Zug</v>
      </c>
      <c r="C12" s="162" t="str">
        <f>IF(ISBLANK('Nomenklatur komplett'!C12),"-",'Nomenklatur komplett'!C12)</f>
        <v>ZG</v>
      </c>
    </row>
    <row r="13" spans="1:3" x14ac:dyDescent="0.2">
      <c r="A13" s="161">
        <f>IF(ISBLANK('Nomenklatur komplett'!A13),"-",'Nomenklatur komplett'!A13)</f>
        <v>10</v>
      </c>
      <c r="B13" s="219" t="str">
        <f>IF(ISBLANK('Nomenklatur komplett'!B13),"-",'Nomenklatur komplett'!B13)</f>
        <v>Freiburg</v>
      </c>
      <c r="C13" s="162" t="str">
        <f>IF(ISBLANK('Nomenklatur komplett'!C13),"-",'Nomenklatur komplett'!C13)</f>
        <v>FR</v>
      </c>
    </row>
    <row r="14" spans="1:3" x14ac:dyDescent="0.2">
      <c r="A14" s="161">
        <f>IF(ISBLANK('Nomenklatur komplett'!A14),"-",'Nomenklatur komplett'!A14)</f>
        <v>11</v>
      </c>
      <c r="B14" s="219" t="str">
        <f>IF(ISBLANK('Nomenklatur komplett'!B14),"-",'Nomenklatur komplett'!B14)</f>
        <v>Solothurn</v>
      </c>
      <c r="C14" s="162" t="str">
        <f>IF(ISBLANK('Nomenklatur komplett'!C14),"-",'Nomenklatur komplett'!C14)</f>
        <v>SO</v>
      </c>
    </row>
    <row r="15" spans="1:3" x14ac:dyDescent="0.2">
      <c r="A15" s="161">
        <f>IF(ISBLANK('Nomenklatur komplett'!A15),"-",'Nomenklatur komplett'!A15)</f>
        <v>12</v>
      </c>
      <c r="B15" s="219" t="str">
        <f>IF(ISBLANK('Nomenklatur komplett'!B15),"-",'Nomenklatur komplett'!B15)</f>
        <v>Basel-Stadt</v>
      </c>
      <c r="C15" s="162" t="str">
        <f>IF(ISBLANK('Nomenklatur komplett'!C15),"-",'Nomenklatur komplett'!C15)</f>
        <v>BS</v>
      </c>
    </row>
    <row r="16" spans="1:3" x14ac:dyDescent="0.2">
      <c r="A16" s="161">
        <f>IF(ISBLANK('Nomenklatur komplett'!A16),"-",'Nomenklatur komplett'!A16)</f>
        <v>13</v>
      </c>
      <c r="B16" s="219" t="str">
        <f>IF(ISBLANK('Nomenklatur komplett'!B16),"-",'Nomenklatur komplett'!B16)</f>
        <v>Basel-Landschaft</v>
      </c>
      <c r="C16" s="162" t="str">
        <f>IF(ISBLANK('Nomenklatur komplett'!C16),"-",'Nomenklatur komplett'!C16)</f>
        <v>BL</v>
      </c>
    </row>
    <row r="17" spans="1:3" x14ac:dyDescent="0.2">
      <c r="A17" s="161">
        <f>IF(ISBLANK('Nomenklatur komplett'!A17),"-",'Nomenklatur komplett'!A17)</f>
        <v>14</v>
      </c>
      <c r="B17" s="219" t="str">
        <f>IF(ISBLANK('Nomenklatur komplett'!B17),"-",'Nomenklatur komplett'!B17)</f>
        <v>Schaffhausen</v>
      </c>
      <c r="C17" s="162" t="str">
        <f>IF(ISBLANK('Nomenklatur komplett'!C17),"-",'Nomenklatur komplett'!C17)</f>
        <v>SH</v>
      </c>
    </row>
    <row r="18" spans="1:3" x14ac:dyDescent="0.2">
      <c r="A18" s="161">
        <f>IF(ISBLANK('Nomenklatur komplett'!A18),"-",'Nomenklatur komplett'!A18)</f>
        <v>15</v>
      </c>
      <c r="B18" s="219" t="str">
        <f>IF(ISBLANK('Nomenklatur komplett'!B18),"-",'Nomenklatur komplett'!B18)</f>
        <v>Appenzell A.Rh.</v>
      </c>
      <c r="C18" s="162" t="str">
        <f>IF(ISBLANK('Nomenklatur komplett'!C18),"-",'Nomenklatur komplett'!C18)</f>
        <v>AR</v>
      </c>
    </row>
    <row r="19" spans="1:3" x14ac:dyDescent="0.2">
      <c r="A19" s="161">
        <f>IF(ISBLANK('Nomenklatur komplett'!A19),"-",'Nomenklatur komplett'!A19)</f>
        <v>16</v>
      </c>
      <c r="B19" s="219" t="str">
        <f>IF(ISBLANK('Nomenklatur komplett'!B19),"-",'Nomenklatur komplett'!B19)</f>
        <v>Appenzell I.Rh.</v>
      </c>
      <c r="C19" s="162" t="str">
        <f>IF(ISBLANK('Nomenklatur komplett'!C19),"-",'Nomenklatur komplett'!C19)</f>
        <v>AI</v>
      </c>
    </row>
    <row r="20" spans="1:3" x14ac:dyDescent="0.2">
      <c r="A20" s="161">
        <f>IF(ISBLANK('Nomenklatur komplett'!A20),"-",'Nomenklatur komplett'!A20)</f>
        <v>17</v>
      </c>
      <c r="B20" s="219" t="str">
        <f>IF(ISBLANK('Nomenklatur komplett'!B20),"-",'Nomenklatur komplett'!B20)</f>
        <v>St. Gallen</v>
      </c>
      <c r="C20" s="162" t="str">
        <f>IF(ISBLANK('Nomenklatur komplett'!C20),"-",'Nomenklatur komplett'!C20)</f>
        <v>SG</v>
      </c>
    </row>
    <row r="21" spans="1:3" x14ac:dyDescent="0.2">
      <c r="A21" s="161">
        <f>IF(ISBLANK('Nomenklatur komplett'!A21),"-",'Nomenklatur komplett'!A21)</f>
        <v>18</v>
      </c>
      <c r="B21" s="219" t="str">
        <f>IF(ISBLANK('Nomenklatur komplett'!B21),"-",'Nomenklatur komplett'!B21)</f>
        <v>Graubünden</v>
      </c>
      <c r="C21" s="162" t="str">
        <f>IF(ISBLANK('Nomenklatur komplett'!C21),"-",'Nomenklatur komplett'!C21)</f>
        <v>GR</v>
      </c>
    </row>
    <row r="22" spans="1:3" x14ac:dyDescent="0.2">
      <c r="A22" s="161">
        <f>IF(ISBLANK('Nomenklatur komplett'!A22),"-",'Nomenklatur komplett'!A22)</f>
        <v>19</v>
      </c>
      <c r="B22" s="219" t="str">
        <f>IF(ISBLANK('Nomenklatur komplett'!B22),"-",'Nomenklatur komplett'!B22)</f>
        <v>Aargau</v>
      </c>
      <c r="C22" s="162" t="str">
        <f>IF(ISBLANK('Nomenklatur komplett'!C22),"-",'Nomenklatur komplett'!C22)</f>
        <v>AG</v>
      </c>
    </row>
    <row r="23" spans="1:3" x14ac:dyDescent="0.2">
      <c r="A23" s="161">
        <f>IF(ISBLANK('Nomenklatur komplett'!A23),"-",'Nomenklatur komplett'!A23)</f>
        <v>20</v>
      </c>
      <c r="B23" s="219" t="str">
        <f>IF(ISBLANK('Nomenklatur komplett'!B23),"-",'Nomenklatur komplett'!B23)</f>
        <v>Thurgau</v>
      </c>
      <c r="C23" s="162" t="str">
        <f>IF(ISBLANK('Nomenklatur komplett'!C23),"-",'Nomenklatur komplett'!C23)</f>
        <v>TG</v>
      </c>
    </row>
    <row r="24" spans="1:3" x14ac:dyDescent="0.2">
      <c r="A24" s="161">
        <f>IF(ISBLANK('Nomenklatur komplett'!A24),"-",'Nomenklatur komplett'!A24)</f>
        <v>21</v>
      </c>
      <c r="B24" s="219" t="str">
        <f>IF(ISBLANK('Nomenklatur komplett'!B24),"-",'Nomenklatur komplett'!B24)</f>
        <v>Tessin</v>
      </c>
      <c r="C24" s="162" t="str">
        <f>IF(ISBLANK('Nomenklatur komplett'!C24),"-",'Nomenklatur komplett'!C24)</f>
        <v>TI</v>
      </c>
    </row>
    <row r="25" spans="1:3" x14ac:dyDescent="0.2">
      <c r="A25" s="161">
        <f>IF(ISBLANK('Nomenklatur komplett'!A25),"-",'Nomenklatur komplett'!A25)</f>
        <v>22</v>
      </c>
      <c r="B25" s="219" t="str">
        <f>IF(ISBLANK('Nomenklatur komplett'!B25),"-",'Nomenklatur komplett'!B25)</f>
        <v>Waadt</v>
      </c>
      <c r="C25" s="162" t="str">
        <f>IF(ISBLANK('Nomenklatur komplett'!C25),"-",'Nomenklatur komplett'!C25)</f>
        <v>VD</v>
      </c>
    </row>
    <row r="26" spans="1:3" x14ac:dyDescent="0.2">
      <c r="A26" s="161">
        <f>IF(ISBLANK('Nomenklatur komplett'!A26),"-",'Nomenklatur komplett'!A26)</f>
        <v>23</v>
      </c>
      <c r="B26" s="219" t="str">
        <f>IF(ISBLANK('Nomenklatur komplett'!B26),"-",'Nomenklatur komplett'!B26)</f>
        <v>Wallis</v>
      </c>
      <c r="C26" s="162" t="str">
        <f>IF(ISBLANK('Nomenklatur komplett'!C26),"-",'Nomenklatur komplett'!C26)</f>
        <v>VS</v>
      </c>
    </row>
    <row r="27" spans="1:3" x14ac:dyDescent="0.2">
      <c r="A27" s="161">
        <f>IF(ISBLANK('Nomenklatur komplett'!A27),"-",'Nomenklatur komplett'!A27)</f>
        <v>24</v>
      </c>
      <c r="B27" s="219" t="str">
        <f>IF(ISBLANK('Nomenklatur komplett'!B27),"-",'Nomenklatur komplett'!B27)</f>
        <v>Neuenburg</v>
      </c>
      <c r="C27" s="162" t="str">
        <f>IF(ISBLANK('Nomenklatur komplett'!C27),"-",'Nomenklatur komplett'!C27)</f>
        <v>NE</v>
      </c>
    </row>
    <row r="28" spans="1:3" x14ac:dyDescent="0.2">
      <c r="A28" s="161">
        <f>IF(ISBLANK('Nomenklatur komplett'!A28),"-",'Nomenklatur komplett'!A28)</f>
        <v>25</v>
      </c>
      <c r="B28" s="219" t="str">
        <f>IF(ISBLANK('Nomenklatur komplett'!B28),"-",'Nomenklatur komplett'!B28)</f>
        <v>Genf</v>
      </c>
      <c r="C28" s="162" t="str">
        <f>IF(ISBLANK('Nomenklatur komplett'!C28),"-",'Nomenklatur komplett'!C28)</f>
        <v>GE</v>
      </c>
    </row>
    <row r="29" spans="1:3" x14ac:dyDescent="0.2">
      <c r="A29" s="161">
        <f>IF(ISBLANK('Nomenklatur komplett'!A29),"-",'Nomenklatur komplett'!A29)</f>
        <v>26</v>
      </c>
      <c r="B29" s="219" t="str">
        <f>IF(ISBLANK('Nomenklatur komplett'!B29),"-",'Nomenklatur komplett'!B29)</f>
        <v>Jura</v>
      </c>
      <c r="C29" s="162" t="str">
        <f>IF(ISBLANK('Nomenklatur komplett'!C29),"-",'Nomenklatur komplett'!C29)</f>
        <v>JU</v>
      </c>
    </row>
    <row r="30" spans="1:3" x14ac:dyDescent="0.2">
      <c r="A30" s="161">
        <f>IF(ISBLANK('Nomenklatur komplett'!A30),"-",'Nomenklatur komplett'!A30)</f>
        <v>27</v>
      </c>
      <c r="B30" s="219" t="str">
        <f>IF(ISBLANK('Nomenklatur komplett'!B30),"-",'Nomenklatur komplett'!B30)</f>
        <v>Liechstenstein</v>
      </c>
      <c r="C30" s="162" t="str">
        <f>IF(ISBLANK('Nomenklatur komplett'!C30),"-",'Nomenklatur komplett'!C30)</f>
        <v>L</v>
      </c>
    </row>
    <row r="31" spans="1:3" x14ac:dyDescent="0.2">
      <c r="A31" s="161" t="str">
        <f>IF(ISBLANK('Nomenklatur komplett'!A31),"-",'Nomenklatur komplett'!A31)</f>
        <v>-</v>
      </c>
      <c r="B31" s="219" t="str">
        <f>IF(ISBLANK('Nomenklatur komplett'!B31),"-",'Nomenklatur komplett'!B31)</f>
        <v>-</v>
      </c>
      <c r="C31" s="162" t="str">
        <f>IF(ISBLANK('Nomenklatur komplett'!C31),"-",'Nomenklatur komplett'!C31)</f>
        <v>-</v>
      </c>
    </row>
    <row r="32" spans="1:3" x14ac:dyDescent="0.2">
      <c r="A32" s="161" t="str">
        <f>IF(ISBLANK('Nomenklatur komplett'!A32),"-",'Nomenklatur komplett'!A32)</f>
        <v>-</v>
      </c>
      <c r="B32" s="219" t="str">
        <f>IF(ISBLANK('Nomenklatur komplett'!B32),"-",'Nomenklatur komplett'!B32)</f>
        <v>-</v>
      </c>
      <c r="C32" s="162" t="str">
        <f>IF(ISBLANK('Nomenklatur komplett'!C32),"-",'Nomenklatur komplett'!C32)</f>
        <v>-</v>
      </c>
    </row>
    <row r="488" spans="1:1" x14ac:dyDescent="0.2">
      <c r="A488" s="75" t="str">
        <f>IF(ISBLANK(SchArtZus!B4),"zz",SchArtZus!B4)</f>
        <v>zz</v>
      </c>
    </row>
    <row r="489" spans="1:1" x14ac:dyDescent="0.2">
      <c r="A489" s="75" t="str">
        <f>IF(ISBLANK(SchArtZus!B5),"zz",SchArtZus!B5)</f>
        <v>zz</v>
      </c>
    </row>
    <row r="490" spans="1:1" x14ac:dyDescent="0.2">
      <c r="A490" s="75" t="str">
        <f>IF(ISBLANK(SchArtZus!B6),"zz",SchArtZus!B6)</f>
        <v>zz</v>
      </c>
    </row>
    <row r="491" spans="1:1" x14ac:dyDescent="0.2">
      <c r="A491" s="75" t="str">
        <f>IF(ISBLANK(SchArtZus!B7),"zz",SchArtZus!B7)</f>
        <v>zz</v>
      </c>
    </row>
    <row r="492" spans="1:1" x14ac:dyDescent="0.2">
      <c r="A492" s="75" t="str">
        <f>IF(ISBLANK(SchArtZus!B8),"zz",SchArtZus!B8)</f>
        <v>zz</v>
      </c>
    </row>
    <row r="493" spans="1:1" x14ac:dyDescent="0.2">
      <c r="A493" s="75" t="str">
        <f>IF(ISBLANK(SchArtZus!B9),"zz",SchArtZus!B9)</f>
        <v>zz</v>
      </c>
    </row>
    <row r="494" spans="1:1" x14ac:dyDescent="0.2">
      <c r="A494" s="75" t="str">
        <f>IF(ISBLANK(SchArtZus!B10),"zz",SchArtZus!B10)</f>
        <v>zz</v>
      </c>
    </row>
    <row r="495" spans="1:1" x14ac:dyDescent="0.2">
      <c r="A495" s="75" t="str">
        <f>IF(ISBLANK(SchArtZus!B11),"zz",SchArtZus!B11)</f>
        <v>zz</v>
      </c>
    </row>
    <row r="496" spans="1:1" x14ac:dyDescent="0.2">
      <c r="A496" s="75" t="str">
        <f>IF(ISBLANK(SchArtZus!B12),"zz",SchArtZus!B12)</f>
        <v>zz</v>
      </c>
    </row>
    <row r="497" spans="1:1" x14ac:dyDescent="0.2">
      <c r="A497" s="75" t="str">
        <f>IF(ISBLANK(SchArtZus!B13),"zz",SchArtZus!B13)</f>
        <v>zz</v>
      </c>
    </row>
    <row r="498" spans="1:1" x14ac:dyDescent="0.2">
      <c r="A498" s="75" t="str">
        <f>IF(ISBLANK(SchArtZus!B14),"zz",SchArtZus!B14)</f>
        <v>zz</v>
      </c>
    </row>
    <row r="499" spans="1:1" x14ac:dyDescent="0.2">
      <c r="A499" s="75" t="str">
        <f>IF(ISBLANK(SchArtZus!B15),"zz",SchArtZus!B15)</f>
        <v>zz</v>
      </c>
    </row>
    <row r="500" spans="1:1" x14ac:dyDescent="0.2">
      <c r="A500" s="75" t="str">
        <f>IF(ISBLANK(SchArtZus!B16),"zz",SchArtZus!B16)</f>
        <v>zz</v>
      </c>
    </row>
    <row r="501" spans="1:1" x14ac:dyDescent="0.2">
      <c r="A501" s="75" t="str">
        <f>IF(ISBLANK(SchArtZus!B17),"zz",SchArtZus!B17)</f>
        <v>zz</v>
      </c>
    </row>
    <row r="502" spans="1:1" x14ac:dyDescent="0.2">
      <c r="A502" s="75" t="str">
        <f>IF(ISBLANK(SchArtZus!B18),"zz",SchArtZus!B18)</f>
        <v>zz</v>
      </c>
    </row>
    <row r="503" spans="1:1" x14ac:dyDescent="0.2">
      <c r="A503" s="75" t="str">
        <f>IF(ISBLANK(SchArtZus!B19),"zz",SchArtZus!B19)</f>
        <v>zz</v>
      </c>
    </row>
    <row r="504" spans="1:1" x14ac:dyDescent="0.2">
      <c r="A504" s="75" t="str">
        <f>IF(ISBLANK(SchArtZus!B20),"zz",SchArtZus!B20)</f>
        <v>zz</v>
      </c>
    </row>
    <row r="505" spans="1:1" x14ac:dyDescent="0.2">
      <c r="A505" s="75" t="str">
        <f>IF(ISBLANK(SchArtZus!B21),"zz",SchArtZus!B21)</f>
        <v>zz</v>
      </c>
    </row>
    <row r="506" spans="1:1" x14ac:dyDescent="0.2">
      <c r="A506" s="75" t="str">
        <f>IF(ISBLANK(SchArtZus!B22),"zz",SchArtZus!B22)</f>
        <v>zz</v>
      </c>
    </row>
    <row r="507" spans="1:1" x14ac:dyDescent="0.2">
      <c r="A507" s="75" t="str">
        <f>IF(ISBLANK(SchArtZus!B23),"zz",SchArtZus!B23)</f>
        <v>zz</v>
      </c>
    </row>
  </sheetData>
  <sheetProtection sheet="1" objects="1" scenarios="1"/>
  <phoneticPr fontId="16"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indexed="42"/>
  </sheetPr>
  <dimension ref="A1:D970"/>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75" customWidth="1"/>
    <col min="2" max="2" width="12.7109375" style="76" customWidth="1"/>
    <col min="3" max="3" width="65.7109375" style="75" customWidth="1"/>
    <col min="4" max="4" width="101.85546875" style="75" hidden="1" customWidth="1"/>
    <col min="5" max="16384" width="11.42578125" style="75"/>
  </cols>
  <sheetData>
    <row r="1" spans="1:4" s="74" customFormat="1" x14ac:dyDescent="0.2">
      <c r="A1" s="57" t="s">
        <v>2331</v>
      </c>
      <c r="B1" s="72"/>
      <c r="C1" s="57"/>
    </row>
    <row r="2" spans="1:4" s="74" customFormat="1" x14ac:dyDescent="0.2">
      <c r="A2" s="57"/>
      <c r="B2" s="72"/>
      <c r="C2" s="57"/>
      <c r="D2" s="57"/>
    </row>
    <row r="3" spans="1:4" s="74" customFormat="1" ht="13.5" thickBot="1" x14ac:dyDescent="0.25">
      <c r="A3" s="163" t="s">
        <v>3455</v>
      </c>
      <c r="B3" s="164" t="s">
        <v>116</v>
      </c>
      <c r="C3" s="165" t="s">
        <v>3454</v>
      </c>
      <c r="D3" s="69" t="s">
        <v>3454</v>
      </c>
    </row>
    <row r="4" spans="1:4" x14ac:dyDescent="0.2">
      <c r="A4" s="166" t="str">
        <f>IF(ISBLANK('Nomenklatur komplett'!D4),"-",'Nomenklatur komplett'!D4)</f>
        <v>CH.BUR</v>
      </c>
      <c r="B4" s="167">
        <f>IF(ISBLANK('Nomenklatur komplett'!E4),"-",'Nomenklatur komplett'!E4)</f>
        <v>89071290</v>
      </c>
      <c r="C4" s="162" t="str">
        <f>IF(ISBLANK('Nomenklatur komplett'!F4),"-",TRIM('Nomenklatur komplett'!F4))</f>
        <v>Big Bear House</v>
      </c>
      <c r="D4" s="75" t="str">
        <f>IF(B4="-",B4,C4&amp; " (" &amp;B4&amp;")")</f>
        <v>Big Bear House (89071290)</v>
      </c>
    </row>
    <row r="5" spans="1:4" x14ac:dyDescent="0.2">
      <c r="A5" s="166" t="str">
        <f>IF(ISBLANK('Nomenklatur komplett'!D5),"-",'Nomenklatur komplett'!D5)</f>
        <v>CH.BUR</v>
      </c>
      <c r="B5" s="167">
        <f>IF(ISBLANK('Nomenklatur komplett'!E5),"-",'Nomenklatur komplett'!E5)</f>
        <v>83646127</v>
      </c>
      <c r="C5" s="162" t="str">
        <f>IF(ISBLANK('Nomenklatur komplett'!F5),"-",TRIM('Nomenklatur komplett'!F5))</f>
        <v>Curaviva hfk Höhere Fachschule für Kindererziehung</v>
      </c>
      <c r="D5" s="75" t="str">
        <f t="shared" ref="D5:D68" si="0">IF(B5="-",B5,C5&amp; " (" &amp;B5&amp;")")</f>
        <v>Curaviva hfk Höhere Fachschule für Kindererziehung (83646127)</v>
      </c>
    </row>
    <row r="6" spans="1:4" x14ac:dyDescent="0.2">
      <c r="A6" s="166" t="str">
        <f>IF(ISBLANK('Nomenklatur komplett'!D6),"-",'Nomenklatur komplett'!D6)</f>
        <v>CH.BUR</v>
      </c>
      <c r="B6" s="167">
        <f>IF(ISBLANK('Nomenklatur komplett'!E6),"-",'Nomenklatur komplett'!E6)</f>
        <v>52463277</v>
      </c>
      <c r="C6" s="162" t="str">
        <f>IF(ISBLANK('Nomenklatur komplett'!F6),"-",TRIM('Nomenklatur komplett'!F6))</f>
        <v>Fachmittelschule Kanton Zug</v>
      </c>
      <c r="D6" s="75" t="str">
        <f t="shared" si="0"/>
        <v>Fachmittelschule Kanton Zug (52463277)</v>
      </c>
    </row>
    <row r="7" spans="1:4" x14ac:dyDescent="0.2">
      <c r="A7" s="166" t="str">
        <f>IF(ISBLANK('Nomenklatur komplett'!D7),"-",'Nomenklatur komplett'!D7)</f>
        <v>CH.BUR</v>
      </c>
      <c r="B7" s="167">
        <f>IF(ISBLANK('Nomenklatur komplett'!E7),"-",'Nomenklatur komplett'!E7)</f>
        <v>84311574</v>
      </c>
      <c r="C7" s="162" t="str">
        <f>IF(ISBLANK('Nomenklatur komplett'!F7),"-",TRIM('Nomenklatur komplett'!F7))</f>
        <v>Four-Forest Bilingual International School, Zug</v>
      </c>
      <c r="D7" s="75" t="str">
        <f t="shared" si="0"/>
        <v>Four-Forest Bilingual International School, Zug (84311574)</v>
      </c>
    </row>
    <row r="8" spans="1:4" x14ac:dyDescent="0.2">
      <c r="A8" s="166" t="str">
        <f>IF(ISBLANK('Nomenklatur komplett'!D8),"-",'Nomenklatur komplett'!D8)</f>
        <v>CH.BUR</v>
      </c>
      <c r="B8" s="167">
        <f>IF(ISBLANK('Nomenklatur komplett'!E8),"-",'Nomenklatur komplett'!E8)</f>
        <v>68483539</v>
      </c>
      <c r="C8" s="162" t="str">
        <f>IF(ISBLANK('Nomenklatur komplett'!F8),"-",TRIM('Nomenklatur komplett'!F8))</f>
        <v>futura Montessori Tagesschule Baar</v>
      </c>
      <c r="D8" s="75" t="str">
        <f t="shared" si="0"/>
        <v>futura Montessori Tagesschule Baar (68483539)</v>
      </c>
    </row>
    <row r="9" spans="1:4" x14ac:dyDescent="0.2">
      <c r="A9" s="166" t="str">
        <f>IF(ISBLANK('Nomenklatur komplett'!D9),"-",'Nomenklatur komplett'!D9)</f>
        <v>CH.BUR</v>
      </c>
      <c r="B9" s="167">
        <f>IF(ISBLANK('Nomenklatur komplett'!E9),"-",'Nomenklatur komplett'!E9)</f>
        <v>14992123</v>
      </c>
      <c r="C9" s="162" t="str">
        <f>IF(ISBLANK('Nomenklatur komplett'!F9),"-",TRIM('Nomenklatur komplett'!F9))</f>
        <v>futura Montessori Toddler Community &amp; Kinderhaus</v>
      </c>
      <c r="D9" s="75" t="str">
        <f t="shared" si="0"/>
        <v>futura Montessori Toddler Community &amp; Kinderhaus (14992123)</v>
      </c>
    </row>
    <row r="10" spans="1:4" x14ac:dyDescent="0.2">
      <c r="A10" s="166" t="str">
        <f>IF(ISBLANK('Nomenklatur komplett'!D10),"-",'Nomenklatur komplett'!D10)</f>
        <v>CH.BUR</v>
      </c>
      <c r="B10" s="167">
        <f>IF(ISBLANK('Nomenklatur komplett'!E10),"-",'Nomenklatur komplett'!E10)</f>
        <v>52390378</v>
      </c>
      <c r="C10" s="162" t="str">
        <f>IF(ISBLANK('Nomenklatur komplett'!F10),"-",TRIM('Nomenklatur komplett'!F10))</f>
        <v>Gemeinde Baar Schulanlage Allenwinden</v>
      </c>
      <c r="D10" s="75" t="str">
        <f t="shared" si="0"/>
        <v>Gemeinde Baar Schulanlage Allenwinden (52390378)</v>
      </c>
    </row>
    <row r="11" spans="1:4" x14ac:dyDescent="0.2">
      <c r="A11" s="166" t="str">
        <f>IF(ISBLANK('Nomenklatur komplett'!D11),"-",'Nomenklatur komplett'!D11)</f>
        <v>CH.BUR</v>
      </c>
      <c r="B11" s="167">
        <f>IF(ISBLANK('Nomenklatur komplett'!E11),"-",'Nomenklatur komplett'!E11)</f>
        <v>52390383</v>
      </c>
      <c r="C11" s="162" t="str">
        <f>IF(ISBLANK('Nomenklatur komplett'!F11),"-",TRIM('Nomenklatur komplett'!F11))</f>
        <v>Gemeinde Baar Schulanlage Dorfmatt</v>
      </c>
      <c r="D11" s="75" t="str">
        <f t="shared" si="0"/>
        <v>Gemeinde Baar Schulanlage Dorfmatt (52390383)</v>
      </c>
    </row>
    <row r="12" spans="1:4" x14ac:dyDescent="0.2">
      <c r="A12" s="166" t="str">
        <f>IF(ISBLANK('Nomenklatur komplett'!D12),"-",'Nomenklatur komplett'!D12)</f>
        <v>CH.BUR</v>
      </c>
      <c r="B12" s="167">
        <f>IF(ISBLANK('Nomenklatur komplett'!E12),"-",'Nomenklatur komplett'!E12)</f>
        <v>52390399</v>
      </c>
      <c r="C12" s="162" t="str">
        <f>IF(ISBLANK('Nomenklatur komplett'!F12),"-",TRIM('Nomenklatur komplett'!F12))</f>
        <v>Gemeinde Baar Schulanlage Inwil</v>
      </c>
      <c r="D12" s="75" t="str">
        <f t="shared" si="0"/>
        <v>Gemeinde Baar Schulanlage Inwil (52390399)</v>
      </c>
    </row>
    <row r="13" spans="1:4" x14ac:dyDescent="0.2">
      <c r="A13" s="166" t="str">
        <f>IF(ISBLANK('Nomenklatur komplett'!D13),"-",'Nomenklatur komplett'!D13)</f>
        <v>CH.BUR</v>
      </c>
      <c r="B13" s="167">
        <f>IF(ISBLANK('Nomenklatur komplett'!E13),"-",'Nomenklatur komplett'!E13)</f>
        <v>52390404</v>
      </c>
      <c r="C13" s="162" t="str">
        <f>IF(ISBLANK('Nomenklatur komplett'!F13),"-",TRIM('Nomenklatur komplett'!F13))</f>
        <v>Gemeinde Baar Schulanlage Marktgasse</v>
      </c>
      <c r="D13" s="75" t="str">
        <f t="shared" si="0"/>
        <v>Gemeinde Baar Schulanlage Marktgasse (52390404)</v>
      </c>
    </row>
    <row r="14" spans="1:4" x14ac:dyDescent="0.2">
      <c r="A14" s="166" t="str">
        <f>IF(ISBLANK('Nomenklatur komplett'!D14),"-",'Nomenklatur komplett'!D14)</f>
        <v>CH.BUR</v>
      </c>
      <c r="B14" s="167">
        <f>IF(ISBLANK('Nomenklatur komplett'!E14),"-",'Nomenklatur komplett'!E14)</f>
        <v>52390451</v>
      </c>
      <c r="C14" s="162" t="str">
        <f>IF(ISBLANK('Nomenklatur komplett'!F14),"-",TRIM('Nomenklatur komplett'!F14))</f>
        <v>Gemeinde Baar Schulanlage Oberstufenschulhaus Sternmatt II</v>
      </c>
      <c r="D14" s="75" t="str">
        <f t="shared" si="0"/>
        <v>Gemeinde Baar Schulanlage Oberstufenschulhaus Sternmatt II (52390451)</v>
      </c>
    </row>
    <row r="15" spans="1:4" x14ac:dyDescent="0.2">
      <c r="A15" s="166" t="str">
        <f>IF(ISBLANK('Nomenklatur komplett'!D15),"-",'Nomenklatur komplett'!D15)</f>
        <v>CH.BUR</v>
      </c>
      <c r="B15" s="167">
        <f>IF(ISBLANK('Nomenklatur komplett'!E15),"-",'Nomenklatur komplett'!E15)</f>
        <v>66561194</v>
      </c>
      <c r="C15" s="162" t="str">
        <f>IF(ISBLANK('Nomenklatur komplett'!F15),"-",TRIM('Nomenklatur komplett'!F15))</f>
        <v>Gemeinde Baar Schulanlage Sennweid OS</v>
      </c>
      <c r="D15" s="75" t="str">
        <f t="shared" si="0"/>
        <v>Gemeinde Baar Schulanlage Sennweid OS (66561194)</v>
      </c>
    </row>
    <row r="16" spans="1:4" x14ac:dyDescent="0.2">
      <c r="A16" s="166" t="str">
        <f>IF(ISBLANK('Nomenklatur komplett'!D16),"-",'Nomenklatur komplett'!D16)</f>
        <v>CH.BUR</v>
      </c>
      <c r="B16" s="167">
        <f>IF(ISBLANK('Nomenklatur komplett'!E16),"-",'Nomenklatur komplett'!E16)</f>
        <v>65102434</v>
      </c>
      <c r="C16" s="162" t="str">
        <f>IF(ISBLANK('Nomenklatur komplett'!F16),"-",TRIM('Nomenklatur komplett'!F16))</f>
        <v>Gemeinde Baar Schulanlage Sennweid PS</v>
      </c>
      <c r="D16" s="75" t="str">
        <f t="shared" si="0"/>
        <v>Gemeinde Baar Schulanlage Sennweid PS (65102434)</v>
      </c>
    </row>
    <row r="17" spans="1:4" x14ac:dyDescent="0.2">
      <c r="A17" s="166" t="str">
        <f>IF(ISBLANK('Nomenklatur komplett'!D17),"-",'Nomenklatur komplett'!D17)</f>
        <v>CH.BUR</v>
      </c>
      <c r="B17" s="167">
        <f>IF(ISBLANK('Nomenklatur komplett'!E17),"-",'Nomenklatur komplett'!E17)</f>
        <v>52390446</v>
      </c>
      <c r="C17" s="162" t="str">
        <f>IF(ISBLANK('Nomenklatur komplett'!F17),"-",TRIM('Nomenklatur komplett'!F17))</f>
        <v>Gemeinde Baar Schulanlage Sternmatt I</v>
      </c>
      <c r="D17" s="75" t="str">
        <f t="shared" si="0"/>
        <v>Gemeinde Baar Schulanlage Sternmatt I (52390446)</v>
      </c>
    </row>
    <row r="18" spans="1:4" x14ac:dyDescent="0.2">
      <c r="A18" s="166" t="str">
        <f>IF(ISBLANK('Nomenklatur komplett'!D18),"-",'Nomenklatur komplett'!D18)</f>
        <v>CH.BUR</v>
      </c>
      <c r="B18" s="167">
        <f>IF(ISBLANK('Nomenklatur komplett'!E18),"-",'Nomenklatur komplett'!E18)</f>
        <v>52390425</v>
      </c>
      <c r="C18" s="162" t="str">
        <f>IF(ISBLANK('Nomenklatur komplett'!F18),"-",TRIM('Nomenklatur komplett'!F18))</f>
        <v>Gemeinde Baar Schulanlage Wiesental</v>
      </c>
      <c r="D18" s="75" t="str">
        <f t="shared" si="0"/>
        <v>Gemeinde Baar Schulanlage Wiesental (52390425)</v>
      </c>
    </row>
    <row r="19" spans="1:4" x14ac:dyDescent="0.2">
      <c r="A19" s="166" t="str">
        <f>IF(ISBLANK('Nomenklatur komplett'!D19),"-",'Nomenklatur komplett'!D19)</f>
        <v>CH.BUR</v>
      </c>
      <c r="B19" s="167">
        <f>IF(ISBLANK('Nomenklatur komplett'!E19),"-",'Nomenklatur komplett'!E19)</f>
        <v>74628621</v>
      </c>
      <c r="C19" s="162" t="str">
        <f>IF(ISBLANK('Nomenklatur komplett'!F19),"-",TRIM('Nomenklatur komplett'!F19))</f>
        <v>Gemeinde Cham Kindergarten Röhrliberg</v>
      </c>
      <c r="D19" s="75" t="str">
        <f t="shared" si="0"/>
        <v>Gemeinde Cham Kindergarten Röhrliberg (74628621)</v>
      </c>
    </row>
    <row r="20" spans="1:4" x14ac:dyDescent="0.2">
      <c r="A20" s="166" t="str">
        <f>IF(ISBLANK('Nomenklatur komplett'!D20),"-",'Nomenklatur komplett'!D20)</f>
        <v>CH.BUR</v>
      </c>
      <c r="B20" s="167">
        <f>IF(ISBLANK('Nomenklatur komplett'!E20),"-",'Nomenklatur komplett'!E20)</f>
        <v>74922506</v>
      </c>
      <c r="C20" s="162" t="str">
        <f>IF(ISBLANK('Nomenklatur komplett'!F20),"-",TRIM('Nomenklatur komplett'!F20))</f>
        <v>Gemeinde Cham Kindergarten und Primarschule Schulhaus Hagendorn 2</v>
      </c>
      <c r="D20" s="75" t="str">
        <f t="shared" si="0"/>
        <v>Gemeinde Cham Kindergarten und Primarschule Schulhaus Hagendorn 2 (74922506)</v>
      </c>
    </row>
    <row r="21" spans="1:4" x14ac:dyDescent="0.2">
      <c r="A21" s="166" t="str">
        <f>IF(ISBLANK('Nomenklatur komplett'!D21),"-",'Nomenklatur komplett'!D21)</f>
        <v>CH.BUR</v>
      </c>
      <c r="B21" s="167">
        <f>IF(ISBLANK('Nomenklatur komplett'!E21),"-",'Nomenklatur komplett'!E21)</f>
        <v>74922511</v>
      </c>
      <c r="C21" s="162" t="str">
        <f>IF(ISBLANK('Nomenklatur komplett'!F21),"-",TRIM('Nomenklatur komplett'!F21))</f>
        <v>Gemeinde Cham Kindergarten und Primarschule Schulhaus Hagendorn 3</v>
      </c>
      <c r="D21" s="75" t="str">
        <f t="shared" si="0"/>
        <v>Gemeinde Cham Kindergarten und Primarschule Schulhaus Hagendorn 3 (74922511)</v>
      </c>
    </row>
    <row r="22" spans="1:4" x14ac:dyDescent="0.2">
      <c r="A22" s="166" t="str">
        <f>IF(ISBLANK('Nomenklatur komplett'!D22),"-",'Nomenklatur komplett'!D22)</f>
        <v>CH.BUR</v>
      </c>
      <c r="B22" s="167">
        <f>IF(ISBLANK('Nomenklatur komplett'!E22),"-",'Nomenklatur komplett'!E22)</f>
        <v>52390865</v>
      </c>
      <c r="C22" s="162" t="str">
        <f>IF(ISBLANK('Nomenklatur komplett'!F22),"-",TRIM('Nomenklatur komplett'!F22))</f>
        <v>Gemeinde Cham Kindergarten und Primarschule Schulhaus Kirchbühl I</v>
      </c>
      <c r="D22" s="75" t="str">
        <f t="shared" si="0"/>
        <v>Gemeinde Cham Kindergarten und Primarschule Schulhaus Kirchbühl I (52390865)</v>
      </c>
    </row>
    <row r="23" spans="1:4" x14ac:dyDescent="0.2">
      <c r="A23" s="166" t="str">
        <f>IF(ISBLANK('Nomenklatur komplett'!D23),"-",'Nomenklatur komplett'!D23)</f>
        <v>CH.BUR</v>
      </c>
      <c r="B23" s="167">
        <f>IF(ISBLANK('Nomenklatur komplett'!E23),"-",'Nomenklatur komplett'!E23)</f>
        <v>69950227</v>
      </c>
      <c r="C23" s="162" t="str">
        <f>IF(ISBLANK('Nomenklatur komplett'!F23),"-",TRIM('Nomenklatur komplett'!F23))</f>
        <v>Gemeinde Cham Kindergarten und Primarschule Schulhaus Kirchbühl II</v>
      </c>
      <c r="D23" s="75" t="str">
        <f t="shared" si="0"/>
        <v>Gemeinde Cham Kindergarten und Primarschule Schulhaus Kirchbühl II (69950227)</v>
      </c>
    </row>
    <row r="24" spans="1:4" x14ac:dyDescent="0.2">
      <c r="A24" s="166" t="str">
        <f>IF(ISBLANK('Nomenklatur komplett'!D24),"-",'Nomenklatur komplett'!D24)</f>
        <v>CH.BUR</v>
      </c>
      <c r="B24" s="167">
        <f>IF(ISBLANK('Nomenklatur komplett'!E24),"-",'Nomenklatur komplett'!E24)</f>
        <v>52390870</v>
      </c>
      <c r="C24" s="162" t="str">
        <f>IF(ISBLANK('Nomenklatur komplett'!F24),"-",TRIM('Nomenklatur komplett'!F24))</f>
        <v>Gemeinde Cham Kindergarten und Primarschule Schulhaus Städtli l</v>
      </c>
      <c r="D24" s="75" t="str">
        <f t="shared" si="0"/>
        <v>Gemeinde Cham Kindergarten und Primarschule Schulhaus Städtli l (52390870)</v>
      </c>
    </row>
    <row r="25" spans="1:4" x14ac:dyDescent="0.2">
      <c r="A25" s="166" t="str">
        <f>IF(ISBLANK('Nomenklatur komplett'!D25),"-",'Nomenklatur komplett'!D25)</f>
        <v>CH.BUR</v>
      </c>
      <c r="B25" s="167">
        <f>IF(ISBLANK('Nomenklatur komplett'!E25),"-",'Nomenklatur komplett'!E25)</f>
        <v>69567923</v>
      </c>
      <c r="C25" s="162" t="str">
        <f>IF(ISBLANK('Nomenklatur komplett'!F25),"-",TRIM('Nomenklatur komplett'!F25))</f>
        <v>Gemeinde Cham Kindergarten und Primarschule Schulhaus Städtli ll</v>
      </c>
      <c r="D25" s="75" t="str">
        <f t="shared" si="0"/>
        <v>Gemeinde Cham Kindergarten und Primarschule Schulhaus Städtli ll (69567923)</v>
      </c>
    </row>
    <row r="26" spans="1:4" x14ac:dyDescent="0.2">
      <c r="A26" s="166" t="str">
        <f>IF(ISBLANK('Nomenklatur komplett'!D26),"-",'Nomenklatur komplett'!D26)</f>
        <v>CH.BUR</v>
      </c>
      <c r="B26" s="167">
        <f>IF(ISBLANK('Nomenklatur komplett'!E26),"-",'Nomenklatur komplett'!E26)</f>
        <v>74291074</v>
      </c>
      <c r="C26" s="162" t="str">
        <f>IF(ISBLANK('Nomenklatur komplett'!F26),"-",TRIM('Nomenklatur komplett'!F26))</f>
        <v>Gemeinde Cham Oberstufe Schulhaus Röhrliberg I</v>
      </c>
      <c r="D26" s="75" t="str">
        <f t="shared" si="0"/>
        <v>Gemeinde Cham Oberstufe Schulhaus Röhrliberg I (74291074)</v>
      </c>
    </row>
    <row r="27" spans="1:4" x14ac:dyDescent="0.2">
      <c r="A27" s="166" t="str">
        <f>IF(ISBLANK('Nomenklatur komplett'!D27),"-",'Nomenklatur komplett'!D27)</f>
        <v>CH.BUR</v>
      </c>
      <c r="B27" s="167">
        <f>IF(ISBLANK('Nomenklatur komplett'!E27),"-",'Nomenklatur komplett'!E27)</f>
        <v>69950269</v>
      </c>
      <c r="C27" s="162" t="str">
        <f>IF(ISBLANK('Nomenklatur komplett'!F27),"-",TRIM('Nomenklatur komplett'!F27))</f>
        <v>Gemeinde Cham Oberstufe Schulhaus Röhrliberg II</v>
      </c>
      <c r="D27" s="75" t="str">
        <f t="shared" si="0"/>
        <v>Gemeinde Cham Oberstufe Schulhaus Röhrliberg II (69950269)</v>
      </c>
    </row>
    <row r="28" spans="1:4" x14ac:dyDescent="0.2">
      <c r="A28" s="166" t="str">
        <f>IF(ISBLANK('Nomenklatur komplett'!D28),"-",'Nomenklatur komplett'!D28)</f>
        <v>CH.BUR</v>
      </c>
      <c r="B28" s="167">
        <f>IF(ISBLANK('Nomenklatur komplett'!E28),"-",'Nomenklatur komplett'!E28)</f>
        <v>15003145</v>
      </c>
      <c r="C28" s="162" t="str">
        <f>IF(ISBLANK('Nomenklatur komplett'!F28),"-",TRIM('Nomenklatur komplett'!F28))</f>
        <v>Gemeinde Cham Pavillon Röhrliberg (Kirchbühl III)</v>
      </c>
      <c r="D28" s="75" t="str">
        <f t="shared" si="0"/>
        <v>Gemeinde Cham Pavillon Röhrliberg (Kirchbühl III) (15003145)</v>
      </c>
    </row>
    <row r="29" spans="1:4" x14ac:dyDescent="0.2">
      <c r="A29" s="166" t="str">
        <f>IF(ISBLANK('Nomenklatur komplett'!D29),"-",'Nomenklatur komplett'!D29)</f>
        <v>CH.BUR</v>
      </c>
      <c r="B29" s="167">
        <f>IF(ISBLANK('Nomenklatur komplett'!E29),"-",'Nomenklatur komplett'!E29)</f>
        <v>74291053</v>
      </c>
      <c r="C29" s="162" t="str">
        <f>IF(ISBLANK('Nomenklatur komplett'!F29),"-",TRIM('Nomenklatur komplett'!F29))</f>
        <v>Gemeinde Cham Primarschule Schulhaus Niederwil</v>
      </c>
      <c r="D29" s="75" t="str">
        <f t="shared" si="0"/>
        <v>Gemeinde Cham Primarschule Schulhaus Niederwil (74291053)</v>
      </c>
    </row>
    <row r="30" spans="1:4" x14ac:dyDescent="0.2">
      <c r="A30" s="166" t="str">
        <f>IF(ISBLANK('Nomenklatur komplett'!D30),"-",'Nomenklatur komplett'!D30)</f>
        <v>CH.BUR</v>
      </c>
      <c r="B30" s="167">
        <f>IF(ISBLANK('Nomenklatur komplett'!E30),"-",'Nomenklatur komplett'!E30)</f>
        <v>52391209</v>
      </c>
      <c r="C30" s="162" t="str">
        <f>IF(ISBLANK('Nomenklatur komplett'!F30),"-",TRIM('Nomenklatur komplett'!F30))</f>
        <v>Gemeinde Hünenberg Schuleinheit Ehret A / Matten</v>
      </c>
      <c r="D30" s="75" t="str">
        <f t="shared" si="0"/>
        <v>Gemeinde Hünenberg Schuleinheit Ehret A / Matten (52391209)</v>
      </c>
    </row>
    <row r="31" spans="1:4" x14ac:dyDescent="0.2">
      <c r="A31" s="166" t="str">
        <f>IF(ISBLANK('Nomenklatur komplett'!D31),"-",'Nomenklatur komplett'!D31)</f>
        <v>CH.BUR</v>
      </c>
      <c r="B31" s="167">
        <f>IF(ISBLANK('Nomenklatur komplett'!E31),"-",'Nomenklatur komplett'!E31)</f>
        <v>74282897</v>
      </c>
      <c r="C31" s="162" t="str">
        <f>IF(ISBLANK('Nomenklatur komplett'!F31),"-",TRIM('Nomenklatur komplett'!F31))</f>
        <v>Gemeinde Hünenberg Schuleinheit Ehret B/C</v>
      </c>
      <c r="D31" s="75" t="str">
        <f t="shared" si="0"/>
        <v>Gemeinde Hünenberg Schuleinheit Ehret B/C (74282897)</v>
      </c>
    </row>
    <row r="32" spans="1:4" x14ac:dyDescent="0.2">
      <c r="A32" s="166" t="str">
        <f>IF(ISBLANK('Nomenklatur komplett'!D32),"-",'Nomenklatur komplett'!D32)</f>
        <v>CH.BUR</v>
      </c>
      <c r="B32" s="167">
        <f>IF(ISBLANK('Nomenklatur komplett'!E32),"-",'Nomenklatur komplett'!E32)</f>
        <v>73590610</v>
      </c>
      <c r="C32" s="162" t="str">
        <f>IF(ISBLANK('Nomenklatur komplett'!F32),"-",TRIM('Nomenklatur komplett'!F32))</f>
        <v>Gemeinde Hünenberg Schuleinheit Eichmatt</v>
      </c>
      <c r="D32" s="75" t="str">
        <f t="shared" si="0"/>
        <v>Gemeinde Hünenberg Schuleinheit Eichmatt (73590610)</v>
      </c>
    </row>
    <row r="33" spans="1:4" x14ac:dyDescent="0.2">
      <c r="A33" s="166" t="str">
        <f>IF(ISBLANK('Nomenklatur komplett'!D33),"-",'Nomenklatur komplett'!D33)</f>
        <v>CH.BUR</v>
      </c>
      <c r="B33" s="167">
        <f>IF(ISBLANK('Nomenklatur komplett'!E33),"-",'Nomenklatur komplett'!E33)</f>
        <v>66567421</v>
      </c>
      <c r="C33" s="162" t="str">
        <f>IF(ISBLANK('Nomenklatur komplett'!F33),"-",TRIM('Nomenklatur komplett'!F33))</f>
        <v>Gemeinde Hünenberg Schuleinheit Kemmatten</v>
      </c>
      <c r="D33" s="75" t="str">
        <f t="shared" si="0"/>
        <v>Gemeinde Hünenberg Schuleinheit Kemmatten (66567421)</v>
      </c>
    </row>
    <row r="34" spans="1:4" x14ac:dyDescent="0.2">
      <c r="A34" s="166" t="str">
        <f>IF(ISBLANK('Nomenklatur komplett'!D34),"-",'Nomenklatur komplett'!D34)</f>
        <v>CH.BUR</v>
      </c>
      <c r="B34" s="167">
        <f>IF(ISBLANK('Nomenklatur komplett'!E34),"-",'Nomenklatur komplett'!E34)</f>
        <v>52391240</v>
      </c>
      <c r="C34" s="162" t="str">
        <f>IF(ISBLANK('Nomenklatur komplett'!F34),"-",TRIM('Nomenklatur komplett'!F34))</f>
        <v>Gemeinde Hünenberg Schuleinheit Rony</v>
      </c>
      <c r="D34" s="75" t="str">
        <f t="shared" si="0"/>
        <v>Gemeinde Hünenberg Schuleinheit Rony (52391240)</v>
      </c>
    </row>
    <row r="35" spans="1:4" x14ac:dyDescent="0.2">
      <c r="A35" s="166" t="str">
        <f>IF(ISBLANK('Nomenklatur komplett'!D35),"-",'Nomenklatur komplett'!D35)</f>
        <v>CH.BUR</v>
      </c>
      <c r="B35" s="167">
        <f>IF(ISBLANK('Nomenklatur komplett'!E35),"-",'Nomenklatur komplett'!E35)</f>
        <v>52391497</v>
      </c>
      <c r="C35" s="162" t="str">
        <f>IF(ISBLANK('Nomenklatur komplett'!F35),"-",TRIM('Nomenklatur komplett'!F35))</f>
        <v>Gemeinde Menzingen Kindergarten Sonnengrund</v>
      </c>
      <c r="D35" s="75" t="str">
        <f t="shared" si="0"/>
        <v>Gemeinde Menzingen Kindergarten Sonnengrund (52391497)</v>
      </c>
    </row>
    <row r="36" spans="1:4" x14ac:dyDescent="0.2">
      <c r="A36" s="166" t="str">
        <f>IF(ISBLANK('Nomenklatur komplett'!D36),"-",'Nomenklatur komplett'!D36)</f>
        <v>CH.BUR</v>
      </c>
      <c r="B36" s="167">
        <f>IF(ISBLANK('Nomenklatur komplett'!E36),"-",'Nomenklatur komplett'!E36)</f>
        <v>74922789</v>
      </c>
      <c r="C36" s="162" t="str">
        <f>IF(ISBLANK('Nomenklatur komplett'!F36),"-",TRIM('Nomenklatur komplett'!F36))</f>
        <v>Gemeinde Menzingen Kindergarten Sonnhalde</v>
      </c>
      <c r="D36" s="75" t="str">
        <f t="shared" si="0"/>
        <v>Gemeinde Menzingen Kindergarten Sonnhalde (74922789)</v>
      </c>
    </row>
    <row r="37" spans="1:4" x14ac:dyDescent="0.2">
      <c r="A37" s="166" t="str">
        <f>IF(ISBLANK('Nomenklatur komplett'!D37),"-",'Nomenklatur komplett'!D37)</f>
        <v>CH.BUR</v>
      </c>
      <c r="B37" s="167">
        <f>IF(ISBLANK('Nomenklatur komplett'!E37),"-",'Nomenklatur komplett'!E37)</f>
        <v>52391413</v>
      </c>
      <c r="C37" s="162" t="str">
        <f>IF(ISBLANK('Nomenklatur komplett'!F37),"-",TRIM('Nomenklatur komplett'!F37))</f>
        <v>Gemeinde Menzingen Schulhaus Dorf Mittelstufe 1</v>
      </c>
      <c r="D37" s="75" t="str">
        <f t="shared" si="0"/>
        <v>Gemeinde Menzingen Schulhaus Dorf Mittelstufe 1 (52391413)</v>
      </c>
    </row>
    <row r="38" spans="1:4" x14ac:dyDescent="0.2">
      <c r="A38" s="166" t="str">
        <f>IF(ISBLANK('Nomenklatur komplett'!D38),"-",'Nomenklatur komplett'!D38)</f>
        <v>CH.BUR</v>
      </c>
      <c r="B38" s="167">
        <f>IF(ISBLANK('Nomenklatur komplett'!E38),"-",'Nomenklatur komplett'!E38)</f>
        <v>74922768</v>
      </c>
      <c r="C38" s="162" t="str">
        <f>IF(ISBLANK('Nomenklatur komplett'!F38),"-",TRIM('Nomenklatur komplett'!F38))</f>
        <v>Gemeinde Menzingen Schulhaus Eu Unterstufe</v>
      </c>
      <c r="D38" s="75" t="str">
        <f t="shared" si="0"/>
        <v>Gemeinde Menzingen Schulhaus Eu Unterstufe (74922768)</v>
      </c>
    </row>
    <row r="39" spans="1:4" x14ac:dyDescent="0.2">
      <c r="A39" s="166" t="str">
        <f>IF(ISBLANK('Nomenklatur komplett'!D39),"-",'Nomenklatur komplett'!D39)</f>
        <v>CH.BUR</v>
      </c>
      <c r="B39" s="167">
        <f>IF(ISBLANK('Nomenklatur komplett'!E39),"-",'Nomenklatur komplett'!E39)</f>
        <v>52391502</v>
      </c>
      <c r="C39" s="162" t="str">
        <f>IF(ISBLANK('Nomenklatur komplett'!F39),"-",TRIM('Nomenklatur komplett'!F39))</f>
        <v>Gemeinde Menzingen Schulhaus Finstersee Mehrklassige Abteilung</v>
      </c>
      <c r="D39" s="75" t="str">
        <f t="shared" si="0"/>
        <v>Gemeinde Menzingen Schulhaus Finstersee Mehrklassige Abteilung (52391502)</v>
      </c>
    </row>
    <row r="40" spans="1:4" x14ac:dyDescent="0.2">
      <c r="A40" s="166" t="str">
        <f>IF(ISBLANK('Nomenklatur komplett'!D40),"-",'Nomenklatur komplett'!D40)</f>
        <v>CH.BUR</v>
      </c>
      <c r="B40" s="167">
        <f>IF(ISBLANK('Nomenklatur komplett'!E40),"-",'Nomenklatur komplett'!E40)</f>
        <v>52391455</v>
      </c>
      <c r="C40" s="162" t="str">
        <f>IF(ISBLANK('Nomenklatur komplett'!F40),"-",TRIM('Nomenklatur komplett'!F40))</f>
        <v>Gemeinde Menzingen Schulhaus Marianum Unterstufe</v>
      </c>
      <c r="D40" s="75" t="str">
        <f t="shared" si="0"/>
        <v>Gemeinde Menzingen Schulhaus Marianum Unterstufe (52391455)</v>
      </c>
    </row>
    <row r="41" spans="1:4" x14ac:dyDescent="0.2">
      <c r="A41" s="166" t="str">
        <f>IF(ISBLANK('Nomenklatur komplett'!D41),"-",'Nomenklatur komplett'!D41)</f>
        <v>CH.BUR</v>
      </c>
      <c r="B41" s="167">
        <f>IF(ISBLANK('Nomenklatur komplett'!E41),"-",'Nomenklatur komplett'!E41)</f>
        <v>52391460</v>
      </c>
      <c r="C41" s="162" t="str">
        <f>IF(ISBLANK('Nomenklatur komplett'!F41),"-",TRIM('Nomenklatur komplett'!F41))</f>
        <v>Gemeinde Menzingen Schulhaus Ochsenmatt 1 Mittelstufe 2</v>
      </c>
      <c r="D41" s="75" t="str">
        <f t="shared" si="0"/>
        <v>Gemeinde Menzingen Schulhaus Ochsenmatt 1 Mittelstufe 2 (52391460)</v>
      </c>
    </row>
    <row r="42" spans="1:4" x14ac:dyDescent="0.2">
      <c r="A42" s="166" t="str">
        <f>IF(ISBLANK('Nomenklatur komplett'!D42),"-",'Nomenklatur komplett'!D42)</f>
        <v>CH.BUR</v>
      </c>
      <c r="B42" s="167">
        <f>IF(ISBLANK('Nomenklatur komplett'!E42),"-",'Nomenklatur komplett'!E42)</f>
        <v>52391476</v>
      </c>
      <c r="C42" s="162" t="str">
        <f>IF(ISBLANK('Nomenklatur komplett'!F42),"-",TRIM('Nomenklatur komplett'!F42))</f>
        <v>Gemeinde Menzingen Schulhaus Ochsenmatt II, Sekundarstufe I</v>
      </c>
      <c r="D42" s="75" t="str">
        <f t="shared" si="0"/>
        <v>Gemeinde Menzingen Schulhaus Ochsenmatt II, Sekundarstufe I (52391476)</v>
      </c>
    </row>
    <row r="43" spans="1:4" x14ac:dyDescent="0.2">
      <c r="A43" s="166" t="str">
        <f>IF(ISBLANK('Nomenklatur komplett'!D43),"-",'Nomenklatur komplett'!D43)</f>
        <v>CH.BUR</v>
      </c>
      <c r="B43" s="167">
        <f>IF(ISBLANK('Nomenklatur komplett'!E43),"-",'Nomenklatur komplett'!E43)</f>
        <v>53145398</v>
      </c>
      <c r="C43" s="162" t="str">
        <f>IF(ISBLANK('Nomenklatur komplett'!F43),"-",TRIM('Nomenklatur komplett'!F43))</f>
        <v>Gemeinde Neuheim Schulhaus Chilematt</v>
      </c>
      <c r="D43" s="75" t="str">
        <f t="shared" si="0"/>
        <v>Gemeinde Neuheim Schulhaus Chilematt (53145398)</v>
      </c>
    </row>
    <row r="44" spans="1:4" x14ac:dyDescent="0.2">
      <c r="A44" s="166" t="str">
        <f>IF(ISBLANK('Nomenklatur komplett'!D44),"-",'Nomenklatur komplett'!D44)</f>
        <v>CH.BUR</v>
      </c>
      <c r="B44" s="167">
        <f>IF(ISBLANK('Nomenklatur komplett'!E44),"-",'Nomenklatur komplett'!E44)</f>
        <v>53427453</v>
      </c>
      <c r="C44" s="162" t="str">
        <f>IF(ISBLANK('Nomenklatur komplett'!F44),"-",TRIM('Nomenklatur komplett'!F44))</f>
        <v>Gemeinde Neuheim Schulhaus Dorf I</v>
      </c>
      <c r="D44" s="75" t="str">
        <f t="shared" si="0"/>
        <v>Gemeinde Neuheim Schulhaus Dorf I (53427453)</v>
      </c>
    </row>
    <row r="45" spans="1:4" x14ac:dyDescent="0.2">
      <c r="A45" s="166" t="str">
        <f>IF(ISBLANK('Nomenklatur komplett'!D45),"-",'Nomenklatur komplett'!D45)</f>
        <v>CH.BUR</v>
      </c>
      <c r="B45" s="167">
        <f>IF(ISBLANK('Nomenklatur komplett'!E45),"-",'Nomenklatur komplett'!E45)</f>
        <v>11212222</v>
      </c>
      <c r="C45" s="162" t="str">
        <f>IF(ISBLANK('Nomenklatur komplett'!F45),"-",TRIM('Nomenklatur komplett'!F45))</f>
        <v>Gemeinde Neuheim Schulhaus Dorf II</v>
      </c>
      <c r="D45" s="75" t="str">
        <f t="shared" si="0"/>
        <v>Gemeinde Neuheim Schulhaus Dorf II (11212222)</v>
      </c>
    </row>
    <row r="46" spans="1:4" x14ac:dyDescent="0.2">
      <c r="A46" s="166" t="str">
        <f>IF(ISBLANK('Nomenklatur komplett'!D46),"-",'Nomenklatur komplett'!D46)</f>
        <v>CH.BUR</v>
      </c>
      <c r="B46" s="167">
        <f>IF(ISBLANK('Nomenklatur komplett'!E46),"-",'Nomenklatur komplett'!E46)</f>
        <v>52391649</v>
      </c>
      <c r="C46" s="162" t="str">
        <f>IF(ISBLANK('Nomenklatur komplett'!F46),"-",TRIM('Nomenklatur komplett'!F46))</f>
        <v>Gemeinde Oberägeri Grundstufe Fischmatt</v>
      </c>
      <c r="D46" s="75" t="str">
        <f t="shared" si="0"/>
        <v>Gemeinde Oberägeri Grundstufe Fischmatt (52391649)</v>
      </c>
    </row>
    <row r="47" spans="1:4" x14ac:dyDescent="0.2">
      <c r="A47" s="166" t="str">
        <f>IF(ISBLANK('Nomenklatur komplett'!D47),"-",'Nomenklatur komplett'!D47)</f>
        <v>CH.BUR</v>
      </c>
      <c r="B47" s="167">
        <f>IF(ISBLANK('Nomenklatur komplett'!E47),"-",'Nomenklatur komplett'!E47)</f>
        <v>52391654</v>
      </c>
      <c r="C47" s="162" t="str">
        <f>IF(ISBLANK('Nomenklatur komplett'!F47),"-",TRIM('Nomenklatur komplett'!F47))</f>
        <v>Gemeinde Oberägeri Grundstufe Kirchmatt</v>
      </c>
      <c r="D47" s="75" t="str">
        <f t="shared" si="0"/>
        <v>Gemeinde Oberägeri Grundstufe Kirchmatt (52391654)</v>
      </c>
    </row>
    <row r="48" spans="1:4" x14ac:dyDescent="0.2">
      <c r="A48" s="166" t="str">
        <f>IF(ISBLANK('Nomenklatur komplett'!D48),"-",'Nomenklatur komplett'!D48)</f>
        <v>CH.BUR</v>
      </c>
      <c r="B48" s="167">
        <f>IF(ISBLANK('Nomenklatur komplett'!E48),"-",'Nomenklatur komplett'!E48)</f>
        <v>52391680</v>
      </c>
      <c r="C48" s="162" t="str">
        <f>IF(ISBLANK('Nomenklatur komplett'!F48),"-",TRIM('Nomenklatur komplett'!F48))</f>
        <v>Gemeinde Oberägeri Oberstufe Schulhaus Hofmatt 2</v>
      </c>
      <c r="D48" s="75" t="str">
        <f t="shared" si="0"/>
        <v>Gemeinde Oberägeri Oberstufe Schulhaus Hofmatt 2 (52391680)</v>
      </c>
    </row>
    <row r="49" spans="1:4" x14ac:dyDescent="0.2">
      <c r="A49" s="166" t="str">
        <f>IF(ISBLANK('Nomenklatur komplett'!D49),"-",'Nomenklatur komplett'!D49)</f>
        <v>CH.BUR</v>
      </c>
      <c r="B49" s="167">
        <f>IF(ISBLANK('Nomenklatur komplett'!E49),"-",'Nomenklatur komplett'!E49)</f>
        <v>52391675</v>
      </c>
      <c r="C49" s="162" t="str">
        <f>IF(ISBLANK('Nomenklatur komplett'!F49),"-",TRIM('Nomenklatur komplett'!F49))</f>
        <v>Gemeinde Oberägeri Primarschule Schulhaus Hofmatt 1</v>
      </c>
      <c r="D49" s="75" t="str">
        <f t="shared" si="0"/>
        <v>Gemeinde Oberägeri Primarschule Schulhaus Hofmatt 1 (52391675)</v>
      </c>
    </row>
    <row r="50" spans="1:4" x14ac:dyDescent="0.2">
      <c r="A50" s="166" t="str">
        <f>IF(ISBLANK('Nomenklatur komplett'!D50),"-",'Nomenklatur komplett'!D50)</f>
        <v>CH.BUR</v>
      </c>
      <c r="B50" s="167">
        <f>IF(ISBLANK('Nomenklatur komplett'!E50),"-",'Nomenklatur komplett'!E50)</f>
        <v>52391696</v>
      </c>
      <c r="C50" s="162" t="str">
        <f>IF(ISBLANK('Nomenklatur komplett'!F50),"-",TRIM('Nomenklatur komplett'!F50))</f>
        <v>Gemeinde Oberägeri Primarschule Schulhaus Hofmatt 3</v>
      </c>
      <c r="D50" s="75" t="str">
        <f t="shared" si="0"/>
        <v>Gemeinde Oberägeri Primarschule Schulhaus Hofmatt 3 (52391696)</v>
      </c>
    </row>
    <row r="51" spans="1:4" x14ac:dyDescent="0.2">
      <c r="A51" s="166" t="str">
        <f>IF(ISBLANK('Nomenklatur komplett'!D51),"-",'Nomenklatur komplett'!D51)</f>
        <v>CH.BUR</v>
      </c>
      <c r="B51" s="167">
        <f>IF(ISBLANK('Nomenklatur komplett'!E51),"-",'Nomenklatur komplett'!E51)</f>
        <v>52391701</v>
      </c>
      <c r="C51" s="162" t="str">
        <f>IF(ISBLANK('Nomenklatur komplett'!F51),"-",TRIM('Nomenklatur komplett'!F51))</f>
        <v>Gemeinde Oberägeri Primarschule Schulhaus Morgarten</v>
      </c>
      <c r="D51" s="75" t="str">
        <f t="shared" si="0"/>
        <v>Gemeinde Oberägeri Primarschule Schulhaus Morgarten (52391701)</v>
      </c>
    </row>
    <row r="52" spans="1:4" x14ac:dyDescent="0.2">
      <c r="A52" s="166" t="str">
        <f>IF(ISBLANK('Nomenklatur komplett'!D52),"-",'Nomenklatur komplett'!D52)</f>
        <v>CH.BUR</v>
      </c>
      <c r="B52" s="167">
        <f>IF(ISBLANK('Nomenklatur komplett'!E52),"-",'Nomenklatur komplett'!E52)</f>
        <v>52391979</v>
      </c>
      <c r="C52" s="162" t="str">
        <f>IF(ISBLANK('Nomenklatur komplett'!F52),"-",TRIM('Nomenklatur komplett'!F52))</f>
        <v>Gemeinde Risch Kindergarten Binzmühle</v>
      </c>
      <c r="D52" s="75" t="str">
        <f t="shared" si="0"/>
        <v>Gemeinde Risch Kindergarten Binzmühle (52391979)</v>
      </c>
    </row>
    <row r="53" spans="1:4" x14ac:dyDescent="0.2">
      <c r="A53" s="166" t="str">
        <f>IF(ISBLANK('Nomenklatur komplett'!D53),"-",'Nomenklatur komplett'!D53)</f>
        <v>CH.BUR</v>
      </c>
      <c r="B53" s="167">
        <f>IF(ISBLANK('Nomenklatur komplett'!E53),"-",'Nomenklatur komplett'!E53)</f>
        <v>74267637</v>
      </c>
      <c r="C53" s="162" t="str">
        <f>IF(ISBLANK('Nomenklatur komplett'!F53),"-",TRIM('Nomenklatur komplett'!F53))</f>
        <v>Gemeinde Risch Kindergarten Langmatt</v>
      </c>
      <c r="D53" s="75" t="str">
        <f t="shared" si="0"/>
        <v>Gemeinde Risch Kindergarten Langmatt (74267637)</v>
      </c>
    </row>
    <row r="54" spans="1:4" x14ac:dyDescent="0.2">
      <c r="A54" s="166" t="str">
        <f>IF(ISBLANK('Nomenklatur komplett'!D54),"-",'Nomenklatur komplett'!D54)</f>
        <v>CH.BUR</v>
      </c>
      <c r="B54" s="167">
        <f>IF(ISBLANK('Nomenklatur komplett'!E54),"-",'Nomenklatur komplett'!E54)</f>
        <v>62028525</v>
      </c>
      <c r="C54" s="162" t="str">
        <f>IF(ISBLANK('Nomenklatur komplett'!F54),"-",TRIM('Nomenklatur komplett'!F54))</f>
        <v>Gemeinde Risch Kindergarten Waldegg</v>
      </c>
      <c r="D54" s="75" t="str">
        <f t="shared" si="0"/>
        <v>Gemeinde Risch Kindergarten Waldegg (62028525)</v>
      </c>
    </row>
    <row r="55" spans="1:4" x14ac:dyDescent="0.2">
      <c r="A55" s="166" t="str">
        <f>IF(ISBLANK('Nomenklatur komplett'!D55),"-",'Nomenklatur komplett'!D55)</f>
        <v>CH.BUR</v>
      </c>
      <c r="B55" s="167">
        <f>IF(ISBLANK('Nomenklatur komplett'!E55),"-",'Nomenklatur komplett'!E55)</f>
        <v>61602660</v>
      </c>
      <c r="C55" s="162" t="str">
        <f>IF(ISBLANK('Nomenklatur komplett'!F55),"-",TRIM('Nomenklatur komplett'!F55))</f>
        <v>Gemeinde Risch Oberstufenschulhaus Waldegg</v>
      </c>
      <c r="D55" s="75" t="str">
        <f t="shared" si="0"/>
        <v>Gemeinde Risch Oberstufenschulhaus Waldegg (61602660)</v>
      </c>
    </row>
    <row r="56" spans="1:4" x14ac:dyDescent="0.2">
      <c r="A56" s="166" t="str">
        <f>IF(ISBLANK('Nomenklatur komplett'!D56),"-",'Nomenklatur komplett'!D56)</f>
        <v>CH.BUR</v>
      </c>
      <c r="B56" s="167">
        <f>IF(ISBLANK('Nomenklatur komplett'!E56),"-",'Nomenklatur komplett'!E56)</f>
        <v>52392050</v>
      </c>
      <c r="C56" s="162" t="str">
        <f>IF(ISBLANK('Nomenklatur komplett'!F56),"-",TRIM('Nomenklatur komplett'!F56))</f>
        <v>Gemeinde Risch Primarschule Schulhaus 1 bis 5</v>
      </c>
      <c r="D56" s="75" t="str">
        <f t="shared" si="0"/>
        <v>Gemeinde Risch Primarschule Schulhaus 1 bis 5 (52392050)</v>
      </c>
    </row>
    <row r="57" spans="1:4" x14ac:dyDescent="0.2">
      <c r="A57" s="166" t="str">
        <f>IF(ISBLANK('Nomenklatur komplett'!D57),"-",'Nomenklatur komplett'!D57)</f>
        <v>CH.BUR</v>
      </c>
      <c r="B57" s="167">
        <f>IF(ISBLANK('Nomenklatur komplett'!E57),"-",'Nomenklatur komplett'!E57)</f>
        <v>52392024</v>
      </c>
      <c r="C57" s="162" t="str">
        <f>IF(ISBLANK('Nomenklatur komplett'!F57),"-",TRIM('Nomenklatur komplett'!F57))</f>
        <v>Gemeinde Risch Primarschule Schulhaus Holzhäusern</v>
      </c>
      <c r="D57" s="75" t="str">
        <f t="shared" si="0"/>
        <v>Gemeinde Risch Primarschule Schulhaus Holzhäusern (52392024)</v>
      </c>
    </row>
    <row r="58" spans="1:4" x14ac:dyDescent="0.2">
      <c r="A58" s="166" t="str">
        <f>IF(ISBLANK('Nomenklatur komplett'!D58),"-",'Nomenklatur komplett'!D58)</f>
        <v>CH.BUR</v>
      </c>
      <c r="B58" s="167">
        <f>IF(ISBLANK('Nomenklatur komplett'!E58),"-",'Nomenklatur komplett'!E58)</f>
        <v>52392045</v>
      </c>
      <c r="C58" s="162" t="str">
        <f>IF(ISBLANK('Nomenklatur komplett'!F58),"-",TRIM('Nomenklatur komplett'!F58))</f>
        <v>Gemeinde Risch Primarschule Schulhaus Risch</v>
      </c>
      <c r="D58" s="75" t="str">
        <f t="shared" si="0"/>
        <v>Gemeinde Risch Primarschule Schulhaus Risch (52392045)</v>
      </c>
    </row>
    <row r="59" spans="1:4" x14ac:dyDescent="0.2">
      <c r="A59" s="166" t="str">
        <f>IF(ISBLANK('Nomenklatur komplett'!D59),"-",'Nomenklatur komplett'!D59)</f>
        <v>CH.BUR</v>
      </c>
      <c r="B59" s="167">
        <f>IF(ISBLANK('Nomenklatur komplett'!E59),"-",'Nomenklatur komplett'!E59)</f>
        <v>52392663</v>
      </c>
      <c r="C59" s="162" t="str">
        <f>IF(ISBLANK('Nomenklatur komplett'!F59),"-",TRIM('Nomenklatur komplett'!F59))</f>
        <v>Gemeinde Steinhausen Kindergarten Birkenhalde</v>
      </c>
      <c r="D59" s="75" t="str">
        <f t="shared" si="0"/>
        <v>Gemeinde Steinhausen Kindergarten Birkenhalde (52392663)</v>
      </c>
    </row>
    <row r="60" spans="1:4" x14ac:dyDescent="0.2">
      <c r="A60" s="166" t="str">
        <f>IF(ISBLANK('Nomenklatur komplett'!D60),"-",'Nomenklatur komplett'!D60)</f>
        <v>CH.BUR</v>
      </c>
      <c r="B60" s="167">
        <f>IF(ISBLANK('Nomenklatur komplett'!E60),"-",'Nomenklatur komplett'!E60)</f>
        <v>65098977</v>
      </c>
      <c r="C60" s="162" t="str">
        <f>IF(ISBLANK('Nomenklatur komplett'!F60),"-",TRIM('Nomenklatur komplett'!F60))</f>
        <v>Gemeinde Steinhausen Kindergarten Eschen</v>
      </c>
      <c r="D60" s="75" t="str">
        <f t="shared" si="0"/>
        <v>Gemeinde Steinhausen Kindergarten Eschen (65098977)</v>
      </c>
    </row>
    <row r="61" spans="1:4" x14ac:dyDescent="0.2">
      <c r="A61" s="166" t="str">
        <f>IF(ISBLANK('Nomenklatur komplett'!D61),"-",'Nomenklatur komplett'!D61)</f>
        <v>CH.BUR</v>
      </c>
      <c r="B61" s="167">
        <f>IF(ISBLANK('Nomenklatur komplett'!E61),"-",'Nomenklatur komplett'!E61)</f>
        <v>52392710</v>
      </c>
      <c r="C61" s="162" t="str">
        <f>IF(ISBLANK('Nomenklatur komplett'!F61),"-",TRIM('Nomenklatur komplett'!F61))</f>
        <v>Gemeinde Steinhausen Kindergarten Feldheim</v>
      </c>
      <c r="D61" s="75" t="str">
        <f t="shared" si="0"/>
        <v>Gemeinde Steinhausen Kindergarten Feldheim (52392710)</v>
      </c>
    </row>
    <row r="62" spans="1:4" x14ac:dyDescent="0.2">
      <c r="A62" s="166" t="str">
        <f>IF(ISBLANK('Nomenklatur komplett'!D62),"-",'Nomenklatur komplett'!D62)</f>
        <v>CH.BUR</v>
      </c>
      <c r="B62" s="167">
        <f>IF(ISBLANK('Nomenklatur komplett'!E62),"-",'Nomenklatur komplett'!E62)</f>
        <v>52392726</v>
      </c>
      <c r="C62" s="162" t="str">
        <f>IF(ISBLANK('Nomenklatur komplett'!F62),"-",TRIM('Nomenklatur komplett'!F62))</f>
        <v>Gemeinde Steinhausen Kindergarten Goldermatten</v>
      </c>
      <c r="D62" s="75" t="str">
        <f t="shared" si="0"/>
        <v>Gemeinde Steinhausen Kindergarten Goldermatten (52392726)</v>
      </c>
    </row>
    <row r="63" spans="1:4" x14ac:dyDescent="0.2">
      <c r="A63" s="166" t="str">
        <f>IF(ISBLANK('Nomenklatur komplett'!D63),"-",'Nomenklatur komplett'!D63)</f>
        <v>CH.BUR</v>
      </c>
      <c r="B63" s="167">
        <f>IF(ISBLANK('Nomenklatur komplett'!E63),"-",'Nomenklatur komplett'!E63)</f>
        <v>52392747</v>
      </c>
      <c r="C63" s="162" t="str">
        <f>IF(ISBLANK('Nomenklatur komplett'!F63),"-",TRIM('Nomenklatur komplett'!F63))</f>
        <v>Gemeinde Steinhausen Kindergarten Hasenberg</v>
      </c>
      <c r="D63" s="75" t="str">
        <f t="shared" si="0"/>
        <v>Gemeinde Steinhausen Kindergarten Hasenberg (52392747)</v>
      </c>
    </row>
    <row r="64" spans="1:4" x14ac:dyDescent="0.2">
      <c r="A64" s="166" t="str">
        <f>IF(ISBLANK('Nomenklatur komplett'!D64),"-",'Nomenklatur komplett'!D64)</f>
        <v>CH.BUR</v>
      </c>
      <c r="B64" s="167">
        <f>IF(ISBLANK('Nomenklatur komplett'!E64),"-",'Nomenklatur komplett'!E64)</f>
        <v>52392642</v>
      </c>
      <c r="C64" s="162" t="str">
        <f>IF(ISBLANK('Nomenklatur komplett'!F64),"-",TRIM('Nomenklatur komplett'!F64))</f>
        <v>Gemeinde Steinhausen Oberstufe Schulanlage Feldheim</v>
      </c>
      <c r="D64" s="75" t="str">
        <f t="shared" si="0"/>
        <v>Gemeinde Steinhausen Oberstufe Schulanlage Feldheim (52392642)</v>
      </c>
    </row>
    <row r="65" spans="1:4" x14ac:dyDescent="0.2">
      <c r="A65" s="166" t="str">
        <f>IF(ISBLANK('Nomenklatur komplett'!D65),"-",'Nomenklatur komplett'!D65)</f>
        <v>CH.BUR</v>
      </c>
      <c r="B65" s="167">
        <f>IF(ISBLANK('Nomenklatur komplett'!E65),"-",'Nomenklatur komplett'!E65)</f>
        <v>52392637</v>
      </c>
      <c r="C65" s="162" t="str">
        <f>IF(ISBLANK('Nomenklatur komplett'!F65),"-",TRIM('Nomenklatur komplett'!F65))</f>
        <v>Gemeinde Steinhausen Primarschule Schulanlage Sunnegrund</v>
      </c>
      <c r="D65" s="75" t="str">
        <f t="shared" si="0"/>
        <v>Gemeinde Steinhausen Primarschule Schulanlage Sunnegrund (52392637)</v>
      </c>
    </row>
    <row r="66" spans="1:4" x14ac:dyDescent="0.2">
      <c r="A66" s="166" t="str">
        <f>IF(ISBLANK('Nomenklatur komplett'!D66),"-",'Nomenklatur komplett'!D66)</f>
        <v>CH.BUR</v>
      </c>
      <c r="B66" s="167">
        <f>IF(ISBLANK('Nomenklatur komplett'!E66),"-",'Nomenklatur komplett'!E66)</f>
        <v>52392883</v>
      </c>
      <c r="C66" s="162" t="str">
        <f>IF(ISBLANK('Nomenklatur komplett'!F66),"-",TRIM('Nomenklatur komplett'!F66))</f>
        <v>Gemeinde Unterägeri Kindergarten Chlösterli</v>
      </c>
      <c r="D66" s="75" t="str">
        <f t="shared" si="0"/>
        <v>Gemeinde Unterägeri Kindergarten Chlösterli (52392883)</v>
      </c>
    </row>
    <row r="67" spans="1:4" x14ac:dyDescent="0.2">
      <c r="A67" s="166" t="str">
        <f>IF(ISBLANK('Nomenklatur komplett'!D67),"-",'Nomenklatur komplett'!D67)</f>
        <v>CH.BUR</v>
      </c>
      <c r="B67" s="167">
        <f>IF(ISBLANK('Nomenklatur komplett'!E67),"-",'Nomenklatur komplett'!E67)</f>
        <v>52392899</v>
      </c>
      <c r="C67" s="162" t="str">
        <f>IF(ISBLANK('Nomenklatur komplett'!F67),"-",TRIM('Nomenklatur komplett'!F67))</f>
        <v>Gemeinde Unterägeri Kindergarten Euwmatt</v>
      </c>
      <c r="D67" s="75" t="str">
        <f t="shared" si="0"/>
        <v>Gemeinde Unterägeri Kindergarten Euwmatt (52392899)</v>
      </c>
    </row>
    <row r="68" spans="1:4" x14ac:dyDescent="0.2">
      <c r="A68" s="166" t="str">
        <f>IF(ISBLANK('Nomenklatur komplett'!D68),"-",'Nomenklatur komplett'!D68)</f>
        <v>CH.BUR</v>
      </c>
      <c r="B68" s="167">
        <f>IF(ISBLANK('Nomenklatur komplett'!E68),"-",'Nomenklatur komplett'!E68)</f>
        <v>52392946</v>
      </c>
      <c r="C68" s="162" t="str">
        <f>IF(ISBLANK('Nomenklatur komplett'!F68),"-",TRIM('Nomenklatur komplett'!F68))</f>
        <v>Gemeinde Unterägeri Kindergarten Grossmatt</v>
      </c>
      <c r="D68" s="75" t="str">
        <f t="shared" si="0"/>
        <v>Gemeinde Unterägeri Kindergarten Grossmatt (52392946)</v>
      </c>
    </row>
    <row r="69" spans="1:4" x14ac:dyDescent="0.2">
      <c r="A69" s="166" t="str">
        <f>IF(ISBLANK('Nomenklatur komplett'!D69),"-",'Nomenklatur komplett'!D69)</f>
        <v>CH.BUR</v>
      </c>
      <c r="B69" s="167">
        <f>IF(ISBLANK('Nomenklatur komplett'!E69),"-",'Nomenklatur komplett'!E69)</f>
        <v>52392925</v>
      </c>
      <c r="C69" s="162" t="str">
        <f>IF(ISBLANK('Nomenklatur komplett'!F69),"-",TRIM('Nomenklatur komplett'!F69))</f>
        <v>Gemeinde Unterägeri Kindergarten Mühlegasse</v>
      </c>
      <c r="D69" s="75" t="str">
        <f t="shared" ref="D69:D132" si="1">IF(B69="-",B69,C69&amp; " (" &amp;B69&amp;")")</f>
        <v>Gemeinde Unterägeri Kindergarten Mühlegasse (52392925)</v>
      </c>
    </row>
    <row r="70" spans="1:4" x14ac:dyDescent="0.2">
      <c r="A70" s="166" t="str">
        <f>IF(ISBLANK('Nomenklatur komplett'!D70),"-",'Nomenklatur komplett'!D70)</f>
        <v>CH.BUR</v>
      </c>
      <c r="B70" s="167">
        <f>IF(ISBLANK('Nomenklatur komplett'!E70),"-",'Nomenklatur komplett'!E70)</f>
        <v>96490220</v>
      </c>
      <c r="C70" s="162" t="str">
        <f>IF(ISBLANK('Nomenklatur komplett'!F70),"-",TRIM('Nomenklatur komplett'!F70))</f>
        <v>Gemeinde Unterägeri Kindergarten Pavillon Süd</v>
      </c>
      <c r="D70" s="75" t="str">
        <f t="shared" si="1"/>
        <v>Gemeinde Unterägeri Kindergarten Pavillon Süd (96490220)</v>
      </c>
    </row>
    <row r="71" spans="1:4" x14ac:dyDescent="0.2">
      <c r="A71" s="166" t="str">
        <f>IF(ISBLANK('Nomenklatur komplett'!D71),"-",'Nomenklatur komplett'!D71)</f>
        <v>CH.BUR</v>
      </c>
      <c r="B71" s="167">
        <f>IF(ISBLANK('Nomenklatur komplett'!E71),"-",'Nomenklatur komplett'!E71)</f>
        <v>69509146</v>
      </c>
      <c r="C71" s="162" t="str">
        <f>IF(ISBLANK('Nomenklatur komplett'!F71),"-",TRIM('Nomenklatur komplett'!F71))</f>
        <v>Gemeinde Unterägeri Kindergarten Zimmel</v>
      </c>
      <c r="D71" s="75" t="str">
        <f t="shared" si="1"/>
        <v>Gemeinde Unterägeri Kindergarten Zimmel (69509146)</v>
      </c>
    </row>
    <row r="72" spans="1:4" x14ac:dyDescent="0.2">
      <c r="A72" s="166" t="str">
        <f>IF(ISBLANK('Nomenklatur komplett'!D72),"-",'Nomenklatur komplett'!D72)</f>
        <v>CH.BUR</v>
      </c>
      <c r="B72" s="167">
        <f>IF(ISBLANK('Nomenklatur komplett'!E72),"-",'Nomenklatur komplett'!E72)</f>
        <v>52392972</v>
      </c>
      <c r="C72" s="162" t="str">
        <f>IF(ISBLANK('Nomenklatur komplett'!F72),"-",TRIM('Nomenklatur komplett'!F72))</f>
        <v>Gemeinde Unterägeri Oberstufe Schönenbüel</v>
      </c>
      <c r="D72" s="75" t="str">
        <f t="shared" si="1"/>
        <v>Gemeinde Unterägeri Oberstufe Schönenbüel (52392972)</v>
      </c>
    </row>
    <row r="73" spans="1:4" x14ac:dyDescent="0.2">
      <c r="A73" s="166" t="str">
        <f>IF(ISBLANK('Nomenklatur komplett'!D73),"-",'Nomenklatur komplett'!D73)</f>
        <v>CH.BUR</v>
      </c>
      <c r="B73" s="167">
        <f>IF(ISBLANK('Nomenklatur komplett'!E73),"-",'Nomenklatur komplett'!E73)</f>
        <v>52392967</v>
      </c>
      <c r="C73" s="162" t="str">
        <f>IF(ISBLANK('Nomenklatur komplett'!F73),"-",TRIM('Nomenklatur komplett'!F73))</f>
        <v>Gemeinde Unterägeri Primarschule Acher</v>
      </c>
      <c r="D73" s="75" t="str">
        <f t="shared" si="1"/>
        <v>Gemeinde Unterägeri Primarschule Acher (52392967)</v>
      </c>
    </row>
    <row r="74" spans="1:4" x14ac:dyDescent="0.2">
      <c r="A74" s="166" t="str">
        <f>IF(ISBLANK('Nomenklatur komplett'!D74),"-",'Nomenklatur komplett'!D74)</f>
        <v>CH.BUR</v>
      </c>
      <c r="B74" s="167">
        <f>IF(ISBLANK('Nomenklatur komplett'!E74),"-",'Nomenklatur komplett'!E74)</f>
        <v>69424351</v>
      </c>
      <c r="C74" s="162" t="str">
        <f>IF(ISBLANK('Nomenklatur komplett'!F74),"-",TRIM('Nomenklatur komplett'!F74))</f>
        <v>Gemeinde Walchwil Kindergarten Sternenmatt Pavillon KG 3</v>
      </c>
      <c r="D74" s="75" t="str">
        <f t="shared" si="1"/>
        <v>Gemeinde Walchwil Kindergarten Sternenmatt Pavillon KG 3 (69424351)</v>
      </c>
    </row>
    <row r="75" spans="1:4" x14ac:dyDescent="0.2">
      <c r="A75" s="166" t="str">
        <f>IF(ISBLANK('Nomenklatur komplett'!D75),"-",'Nomenklatur komplett'!D75)</f>
        <v>CH.BUR</v>
      </c>
      <c r="B75" s="167">
        <f>IF(ISBLANK('Nomenklatur komplett'!E75),"-",'Nomenklatur komplett'!E75)</f>
        <v>52393164</v>
      </c>
      <c r="C75" s="162" t="str">
        <f>IF(ISBLANK('Nomenklatur komplett'!F75),"-",TRIM('Nomenklatur komplett'!F75))</f>
        <v>Gemeinde Walchwil Kindergärten Sternenmatt Schulhaus KG 1 und KG 2</v>
      </c>
      <c r="D75" s="75" t="str">
        <f t="shared" si="1"/>
        <v>Gemeinde Walchwil Kindergärten Sternenmatt Schulhaus KG 1 und KG 2 (52393164)</v>
      </c>
    </row>
    <row r="76" spans="1:4" x14ac:dyDescent="0.2">
      <c r="A76" s="166" t="str">
        <f>IF(ISBLANK('Nomenklatur komplett'!D76),"-",'Nomenklatur komplett'!D76)</f>
        <v>CH.BUR</v>
      </c>
      <c r="B76" s="167">
        <f>IF(ISBLANK('Nomenklatur komplett'!E76),"-",'Nomenklatur komplett'!E76)</f>
        <v>61602812</v>
      </c>
      <c r="C76" s="162" t="str">
        <f>IF(ISBLANK('Nomenklatur komplett'!F76),"-",TRIM('Nomenklatur komplett'!F76))</f>
        <v>Gemeinde Walchwil Oberstufenschulhaus</v>
      </c>
      <c r="D76" s="75" t="str">
        <f t="shared" si="1"/>
        <v>Gemeinde Walchwil Oberstufenschulhaus (61602812)</v>
      </c>
    </row>
    <row r="77" spans="1:4" x14ac:dyDescent="0.2">
      <c r="A77" s="166" t="str">
        <f>IF(ISBLANK('Nomenklatur komplett'!D77),"-",'Nomenklatur komplett'!D77)</f>
        <v>CH.BUR</v>
      </c>
      <c r="B77" s="167">
        <f>IF(ISBLANK('Nomenklatur komplett'!E77),"-",'Nomenklatur komplett'!E77)</f>
        <v>52393227</v>
      </c>
      <c r="C77" s="162" t="str">
        <f>IF(ISBLANK('Nomenklatur komplett'!F77),"-",TRIM('Nomenklatur komplett'!F77))</f>
        <v>Gemeinde Walchwil Schulhaus Engelmatt</v>
      </c>
      <c r="D77" s="75" t="str">
        <f t="shared" si="1"/>
        <v>Gemeinde Walchwil Schulhaus Engelmatt (52393227)</v>
      </c>
    </row>
    <row r="78" spans="1:4" x14ac:dyDescent="0.2">
      <c r="A78" s="166" t="str">
        <f>IF(ISBLANK('Nomenklatur komplett'!D78),"-",'Nomenklatur komplett'!D78)</f>
        <v>CH.BUR</v>
      </c>
      <c r="B78" s="167">
        <f>IF(ISBLANK('Nomenklatur komplett'!E78),"-",'Nomenklatur komplett'!E78)</f>
        <v>52393206</v>
      </c>
      <c r="C78" s="162" t="str">
        <f>IF(ISBLANK('Nomenklatur komplett'!F78),"-",TRIM('Nomenklatur komplett'!F78))</f>
        <v>Gemeinde Walchwil Schulhaus Oeltrotten</v>
      </c>
      <c r="D78" s="75" t="str">
        <f t="shared" si="1"/>
        <v>Gemeinde Walchwil Schulhaus Oeltrotten (52393206)</v>
      </c>
    </row>
    <row r="79" spans="1:4" x14ac:dyDescent="0.2">
      <c r="A79" s="166" t="str">
        <f>IF(ISBLANK('Nomenklatur komplett'!D79),"-",'Nomenklatur komplett'!D79)</f>
        <v>CH.BUR</v>
      </c>
      <c r="B79" s="167">
        <f>IF(ISBLANK('Nomenklatur komplett'!E79),"-",'Nomenklatur komplett'!E79)</f>
        <v>62513640</v>
      </c>
      <c r="C79" s="162" t="str">
        <f>IF(ISBLANK('Nomenklatur komplett'!F79),"-",TRIM('Nomenklatur komplett'!F79))</f>
        <v>GET Marketing- und Kaderschule, Zug</v>
      </c>
      <c r="D79" s="75" t="str">
        <f t="shared" si="1"/>
        <v>GET Marketing- und Kaderschule, Zug (62513640)</v>
      </c>
    </row>
    <row r="80" spans="1:4" x14ac:dyDescent="0.2">
      <c r="A80" s="166" t="str">
        <f>IF(ISBLANK('Nomenklatur komplett'!D80),"-",'Nomenklatur komplett'!D80)</f>
        <v>CH.BUR</v>
      </c>
      <c r="B80" s="167">
        <f>IF(ISBLANK('Nomenklatur komplett'!E80),"-",'Nomenklatur komplett'!E80)</f>
        <v>52463696</v>
      </c>
      <c r="C80" s="162" t="str">
        <f>IF(ISBLANK('Nomenklatur komplett'!F80),"-",TRIM('Nomenklatur komplett'!F80))</f>
        <v>Gewerblich-industrielles Bildungszentrum Zug (GIBZ)</v>
      </c>
      <c r="D80" s="75" t="str">
        <f t="shared" si="1"/>
        <v>Gewerblich-industrielles Bildungszentrum Zug (GIBZ) (52463696)</v>
      </c>
    </row>
    <row r="81" spans="1:4" x14ac:dyDescent="0.2">
      <c r="A81" s="166" t="str">
        <f>IF(ISBLANK('Nomenklatur komplett'!D81),"-",'Nomenklatur komplett'!D81)</f>
        <v>CH.BUR</v>
      </c>
      <c r="B81" s="167">
        <f>IF(ISBLANK('Nomenklatur komplett'!E81),"-",'Nomenklatur komplett'!E81)</f>
        <v>74471072</v>
      </c>
      <c r="C81" s="162" t="str">
        <f>IF(ISBLANK('Nomenklatur komplett'!F81),"-",TRIM('Nomenklatur komplett'!F81))</f>
        <v>globegarden zug (Industriestr. 13a)</v>
      </c>
      <c r="D81" s="75" t="str">
        <f t="shared" si="1"/>
        <v>globegarden zug (Industriestr. 13a) (74471072)</v>
      </c>
    </row>
    <row r="82" spans="1:4" x14ac:dyDescent="0.2">
      <c r="A82" s="166" t="str">
        <f>IF(ISBLANK('Nomenklatur komplett'!D82),"-",'Nomenklatur komplett'!D82)</f>
        <v>CH.BUR</v>
      </c>
      <c r="B82" s="167">
        <f>IF(ISBLANK('Nomenklatur komplett'!E82),"-",'Nomenklatur komplett'!E82)</f>
        <v>84311747</v>
      </c>
      <c r="C82" s="162" t="str">
        <f>IF(ISBLANK('Nomenklatur komplett'!F82),"-",TRIM('Nomenklatur komplett'!F82))</f>
        <v>globegarden zug (Industriestr. 6)</v>
      </c>
      <c r="D82" s="75" t="str">
        <f t="shared" si="1"/>
        <v>globegarden zug (Industriestr. 6) (84311747)</v>
      </c>
    </row>
    <row r="83" spans="1:4" x14ac:dyDescent="0.2">
      <c r="A83" s="166" t="str">
        <f>IF(ISBLANK('Nomenklatur komplett'!D83),"-",'Nomenklatur komplett'!D83)</f>
        <v>CH.BUR</v>
      </c>
      <c r="B83" s="167">
        <f>IF(ISBLANK('Nomenklatur komplett'!E83),"-",'Nomenklatur komplett'!E83)</f>
        <v>40279761</v>
      </c>
      <c r="C83" s="162" t="str">
        <f>IF(ISBLANK('Nomenklatur komplett'!F83),"-",TRIM('Nomenklatur komplett'!F83))</f>
        <v>Heilpädagogisches Zentrum Hagendorn</v>
      </c>
      <c r="D83" s="75" t="str">
        <f t="shared" si="1"/>
        <v>Heilpädagogisches Zentrum Hagendorn (40279761)</v>
      </c>
    </row>
    <row r="84" spans="1:4" x14ac:dyDescent="0.2">
      <c r="A84" s="166" t="str">
        <f>IF(ISBLANK('Nomenklatur komplett'!D84),"-",'Nomenklatur komplett'!D84)</f>
        <v>CH.BUR</v>
      </c>
      <c r="B84" s="167">
        <f>IF(ISBLANK('Nomenklatur komplett'!E84),"-",'Nomenklatur komplett'!E84)</f>
        <v>74944520</v>
      </c>
      <c r="C84" s="162" t="str">
        <f>IF(ISBLANK('Nomenklatur komplett'!F84),"-",TRIM('Nomenklatur komplett'!F84))</f>
        <v>Horbach, Schule für spezifisch Begabte</v>
      </c>
      <c r="D84" s="75" t="str">
        <f t="shared" si="1"/>
        <v>Horbach, Schule für spezifisch Begabte (74944520)</v>
      </c>
    </row>
    <row r="85" spans="1:4" x14ac:dyDescent="0.2">
      <c r="A85" s="166" t="str">
        <f>IF(ISBLANK('Nomenklatur komplett'!D85),"-",'Nomenklatur komplett'!D85)</f>
        <v>CH.BUR</v>
      </c>
      <c r="B85" s="167">
        <f>IF(ISBLANK('Nomenklatur komplett'!E85),"-",'Nomenklatur komplett'!E85)</f>
        <v>89425665</v>
      </c>
      <c r="C85" s="162" t="str">
        <f>IF(ISBLANK('Nomenklatur komplett'!F85),"-",TRIM('Nomenklatur komplett'!F85))</f>
        <v>HSO Wirtschaftsschule Schweiz AG, Zweigniederlassung Baar</v>
      </c>
      <c r="D85" s="75" t="str">
        <f t="shared" si="1"/>
        <v>HSO Wirtschaftsschule Schweiz AG, Zweigniederlassung Baar (89425665)</v>
      </c>
    </row>
    <row r="86" spans="1:4" x14ac:dyDescent="0.2">
      <c r="A86" s="166" t="str">
        <f>IF(ISBLANK('Nomenklatur komplett'!D86),"-",'Nomenklatur komplett'!D86)</f>
        <v>CH.BUR</v>
      </c>
      <c r="B86" s="167">
        <f>IF(ISBLANK('Nomenklatur komplett'!E86),"-",'Nomenklatur komplett'!E86)</f>
        <v>72461815</v>
      </c>
      <c r="C86" s="162" t="str">
        <f>IF(ISBLANK('Nomenklatur komplett'!F86),"-",TRIM('Nomenklatur komplett'!F86))</f>
        <v>I-B-A Integrations-Brücken-Angebot</v>
      </c>
      <c r="D86" s="75" t="str">
        <f t="shared" si="1"/>
        <v>I-B-A Integrations-Brücken-Angebot (72461815)</v>
      </c>
    </row>
    <row r="87" spans="1:4" x14ac:dyDescent="0.2">
      <c r="A87" s="166" t="str">
        <f>IF(ISBLANK('Nomenklatur komplett'!D87),"-",'Nomenklatur komplett'!D87)</f>
        <v>CH.BUR</v>
      </c>
      <c r="B87" s="167">
        <f>IF(ISBLANK('Nomenklatur komplett'!E87),"-",'Nomenklatur komplett'!E87)</f>
        <v>74599028</v>
      </c>
      <c r="C87" s="162" t="str">
        <f>IF(ISBLANK('Nomenklatur komplett'!F87),"-",TRIM('Nomenklatur komplett'!F87))</f>
        <v>IBZ Schulen AG</v>
      </c>
      <c r="D87" s="75" t="str">
        <f t="shared" si="1"/>
        <v>IBZ Schulen AG (74599028)</v>
      </c>
    </row>
    <row r="88" spans="1:4" x14ac:dyDescent="0.2">
      <c r="A88" s="166" t="str">
        <f>IF(ISBLANK('Nomenklatur komplett'!D88),"-",'Nomenklatur komplett'!D88)</f>
        <v>CH.BUR</v>
      </c>
      <c r="B88" s="167">
        <f>IF(ISBLANK('Nomenklatur komplett'!E88),"-",'Nomenklatur komplett'!E88)</f>
        <v>64269728</v>
      </c>
      <c r="C88" s="162" t="str">
        <f>IF(ISBLANK('Nomenklatur komplett'!F88),"-",TRIM('Nomenklatur komplett'!F88))</f>
        <v>Institut Montana Zugerberg</v>
      </c>
      <c r="D88" s="75" t="str">
        <f t="shared" si="1"/>
        <v>Institut Montana Zugerberg (64269728)</v>
      </c>
    </row>
    <row r="89" spans="1:4" x14ac:dyDescent="0.2">
      <c r="A89" s="166" t="str">
        <f>IF(ISBLANK('Nomenklatur komplett'!D89),"-",'Nomenklatur komplett'!D89)</f>
        <v>CH.BUR</v>
      </c>
      <c r="B89" s="167">
        <f>IF(ISBLANK('Nomenklatur komplett'!E89),"-",'Nomenklatur komplett'!E89)</f>
        <v>72812010</v>
      </c>
      <c r="C89" s="162" t="str">
        <f>IF(ISBLANK('Nomenklatur komplett'!F89),"-",TRIM('Nomenklatur komplett'!F89))</f>
        <v>International School of Central Switzerland (ISCS)</v>
      </c>
      <c r="D89" s="75" t="str">
        <f t="shared" si="1"/>
        <v>International School of Central Switzerland (ISCS) (72812010)</v>
      </c>
    </row>
    <row r="90" spans="1:4" x14ac:dyDescent="0.2">
      <c r="A90" s="166" t="str">
        <f>IF(ISBLANK('Nomenklatur komplett'!D90),"-",'Nomenklatur komplett'!D90)</f>
        <v>CH.BUR</v>
      </c>
      <c r="B90" s="167">
        <f>IF(ISBLANK('Nomenklatur komplett'!E90),"-",'Nomenklatur komplett'!E90)</f>
        <v>51621909</v>
      </c>
      <c r="C90" s="162" t="str">
        <f>IF(ISBLANK('Nomenklatur komplett'!F90),"-",TRIM('Nomenklatur komplett'!F90))</f>
        <v>International School of Zug and Luzern, Baar</v>
      </c>
      <c r="D90" s="75" t="str">
        <f t="shared" si="1"/>
        <v>International School of Zug and Luzern, Baar (51621909)</v>
      </c>
    </row>
    <row r="91" spans="1:4" x14ac:dyDescent="0.2">
      <c r="A91" s="166" t="str">
        <f>IF(ISBLANK('Nomenklatur komplett'!D91),"-",'Nomenklatur komplett'!D91)</f>
        <v>CH.BUR</v>
      </c>
      <c r="B91" s="167">
        <f>IF(ISBLANK('Nomenklatur komplett'!E91),"-",'Nomenklatur komplett'!E91)</f>
        <v>77455808</v>
      </c>
      <c r="C91" s="162" t="str">
        <f>IF(ISBLANK('Nomenklatur komplett'!F91),"-",TRIM('Nomenklatur komplett'!F91))</f>
        <v>International School of Zug and Luzern, Hünenberg</v>
      </c>
      <c r="D91" s="75" t="str">
        <f t="shared" si="1"/>
        <v>International School of Zug and Luzern, Hünenberg (77455808)</v>
      </c>
    </row>
    <row r="92" spans="1:4" x14ac:dyDescent="0.2">
      <c r="A92" s="166" t="str">
        <f>IF(ISBLANK('Nomenklatur komplett'!D92),"-",'Nomenklatur komplett'!D92)</f>
        <v>CH.BUR</v>
      </c>
      <c r="B92" s="167">
        <f>IF(ISBLANK('Nomenklatur komplett'!E92),"-",'Nomenklatur komplett'!E92)</f>
        <v>14910398</v>
      </c>
      <c r="C92" s="162" t="str">
        <f>IF(ISBLANK('Nomenklatur komplett'!F92),"-",TRIM('Nomenklatur komplett'!F92))</f>
        <v>Island4Kids</v>
      </c>
      <c r="D92" s="75" t="str">
        <f t="shared" si="1"/>
        <v>Island4Kids (14910398)</v>
      </c>
    </row>
    <row r="93" spans="1:4" x14ac:dyDescent="0.2">
      <c r="A93" s="166" t="str">
        <f>IF(ISBLANK('Nomenklatur komplett'!D93),"-",'Nomenklatur komplett'!D93)</f>
        <v>CH.BUR</v>
      </c>
      <c r="B93" s="167">
        <f>IF(ISBLANK('Nomenklatur komplett'!E93),"-",'Nomenklatur komplett'!E93)</f>
        <v>72461794</v>
      </c>
      <c r="C93" s="162" t="str">
        <f>IF(ISBLANK('Nomenklatur komplett'!F93),"-",TRIM('Nomenklatur komplett'!F93))</f>
        <v>Kantonsschule Menzingen</v>
      </c>
      <c r="D93" s="75" t="str">
        <f t="shared" si="1"/>
        <v>Kantonsschule Menzingen (72461794)</v>
      </c>
    </row>
    <row r="94" spans="1:4" x14ac:dyDescent="0.2">
      <c r="A94" s="166" t="str">
        <f>IF(ISBLANK('Nomenklatur komplett'!D94),"-",'Nomenklatur komplett'!D94)</f>
        <v>CH.BUR</v>
      </c>
      <c r="B94" s="167">
        <f>IF(ISBLANK('Nomenklatur komplett'!E94),"-",'Nomenklatur komplett'!E94)</f>
        <v>52463256</v>
      </c>
      <c r="C94" s="162" t="str">
        <f>IF(ISBLANK('Nomenklatur komplett'!F94),"-",TRIM('Nomenklatur komplett'!F94))</f>
        <v>Kantonsschule Zug</v>
      </c>
      <c r="D94" s="75" t="str">
        <f t="shared" si="1"/>
        <v>Kantonsschule Zug (52463256)</v>
      </c>
    </row>
    <row r="95" spans="1:4" x14ac:dyDescent="0.2">
      <c r="A95" s="166" t="str">
        <f>IF(ISBLANK('Nomenklatur komplett'!D95),"-",'Nomenklatur komplett'!D95)</f>
        <v>CH.BUR</v>
      </c>
      <c r="B95" s="167">
        <f>IF(ISBLANK('Nomenklatur komplett'!E95),"-",'Nomenklatur komplett'!E95)</f>
        <v>51684977</v>
      </c>
      <c r="C95" s="162" t="str">
        <f>IF(ISBLANK('Nomenklatur komplett'!F95),"-",TRIM('Nomenklatur komplett'!F95))</f>
        <v>Kaufmännisches Bildungszentrum Zug (KBZ)</v>
      </c>
      <c r="D95" s="75" t="str">
        <f t="shared" si="1"/>
        <v>Kaufmännisches Bildungszentrum Zug (KBZ) (51684977)</v>
      </c>
    </row>
    <row r="96" spans="1:4" x14ac:dyDescent="0.2">
      <c r="A96" s="166" t="str">
        <f>IF(ISBLANK('Nomenklatur komplett'!D96),"-",'Nomenklatur komplett'!D96)</f>
        <v>CH.BUR</v>
      </c>
      <c r="B96" s="167">
        <f>IF(ISBLANK('Nomenklatur komplett'!E96),"-",'Nomenklatur komplett'!E96)</f>
        <v>74615638</v>
      </c>
      <c r="C96" s="162" t="str">
        <f>IF(ISBLANK('Nomenklatur komplett'!F96),"-",TRIM('Nomenklatur komplett'!F96))</f>
        <v>K-B-A Kombiniertes Brücken-Angebot</v>
      </c>
      <c r="D96" s="75" t="str">
        <f t="shared" si="1"/>
        <v>K-B-A Kombiniertes Brücken-Angebot (74615638)</v>
      </c>
    </row>
    <row r="97" spans="1:4" x14ac:dyDescent="0.2">
      <c r="A97" s="166" t="str">
        <f>IF(ISBLANK('Nomenklatur komplett'!D97),"-",'Nomenklatur komplett'!D97)</f>
        <v>CH.BUR</v>
      </c>
      <c r="B97" s="167">
        <f>IF(ISBLANK('Nomenklatur komplett'!E97),"-",'Nomenklatur komplett'!E97)</f>
        <v>68591605</v>
      </c>
      <c r="C97" s="162" t="str">
        <f>IF(ISBLANK('Nomenklatur komplett'!F97),"-",TRIM('Nomenklatur komplett'!F97))</f>
        <v>Kidsworld Zug</v>
      </c>
      <c r="D97" s="75" t="str">
        <f t="shared" si="1"/>
        <v>Kidsworld Zug (68591605)</v>
      </c>
    </row>
    <row r="98" spans="1:4" x14ac:dyDescent="0.2">
      <c r="A98" s="166" t="str">
        <f>IF(ISBLANK('Nomenklatur komplett'!D98),"-",'Nomenklatur komplett'!D98)</f>
        <v>CH.BUR</v>
      </c>
      <c r="B98" s="167">
        <f>IF(ISBLANK('Nomenklatur komplett'!E98),"-",'Nomenklatur komplett'!E98)</f>
        <v>40273597</v>
      </c>
      <c r="C98" s="162" t="str">
        <f>IF(ISBLANK('Nomenklatur komplett'!F98),"-",TRIM('Nomenklatur komplett'!F98))</f>
        <v>Kollegium St. Michael Zug</v>
      </c>
      <c r="D98" s="75" t="str">
        <f t="shared" si="1"/>
        <v>Kollegium St. Michael Zug (40273597)</v>
      </c>
    </row>
    <row r="99" spans="1:4" x14ac:dyDescent="0.2">
      <c r="A99" s="166" t="str">
        <f>IF(ISBLANK('Nomenklatur komplett'!D99),"-",'Nomenklatur komplett'!D99)</f>
        <v>CH.BUR</v>
      </c>
      <c r="B99" s="167">
        <f>IF(ISBLANK('Nomenklatur komplett'!E99),"-",'Nomenklatur komplett'!E99)</f>
        <v>52463633</v>
      </c>
      <c r="C99" s="162" t="str">
        <f>IF(ISBLANK('Nomenklatur komplett'!F99),"-",TRIM('Nomenklatur komplett'!F99))</f>
        <v>Landwirtschaftliches Bildungs- u. Beratungszentrum des Kantons Zug</v>
      </c>
      <c r="D99" s="75" t="str">
        <f t="shared" si="1"/>
        <v>Landwirtschaftliches Bildungs- u. Beratungszentrum des Kantons Zug (52463633)</v>
      </c>
    </row>
    <row r="100" spans="1:4" x14ac:dyDescent="0.2">
      <c r="A100" s="166" t="str">
        <f>IF(ISBLANK('Nomenklatur komplett'!D100),"-",'Nomenklatur komplett'!D100)</f>
        <v>CH.BUR</v>
      </c>
      <c r="B100" s="167">
        <f>IF(ISBLANK('Nomenklatur komplett'!E100),"-",'Nomenklatur komplett'!E100)</f>
        <v>70343842</v>
      </c>
      <c r="C100" s="162" t="str">
        <f>IF(ISBLANK('Nomenklatur komplett'!F100),"-",TRIM('Nomenklatur komplett'!F100))</f>
        <v>Lernort Moosbachhof</v>
      </c>
      <c r="D100" s="75" t="str">
        <f t="shared" si="1"/>
        <v>Lernort Moosbachhof (70343842)</v>
      </c>
    </row>
    <row r="101" spans="1:4" x14ac:dyDescent="0.2">
      <c r="A101" s="166" t="str">
        <f>IF(ISBLANK('Nomenklatur komplett'!D101),"-",'Nomenklatur komplett'!D101)</f>
        <v>CH.BUR</v>
      </c>
      <c r="B101" s="167">
        <f>IF(ISBLANK('Nomenklatur komplett'!E101),"-",'Nomenklatur komplett'!E101)</f>
        <v>74259725</v>
      </c>
      <c r="C101" s="162" t="str">
        <f>IF(ISBLANK('Nomenklatur komplett'!F101),"-",TRIM('Nomenklatur komplett'!F101))</f>
        <v>Little Star Day School</v>
      </c>
      <c r="D101" s="75" t="str">
        <f t="shared" si="1"/>
        <v>Little Star Day School (74259725)</v>
      </c>
    </row>
    <row r="102" spans="1:4" x14ac:dyDescent="0.2">
      <c r="A102" s="166" t="str">
        <f>IF(ISBLANK('Nomenklatur komplett'!D102),"-",'Nomenklatur komplett'!D102)</f>
        <v>CH.BUR</v>
      </c>
      <c r="B102" s="167">
        <f>IF(ISBLANK('Nomenklatur komplett'!E102),"-",'Nomenklatur komplett'!E102)</f>
        <v>72038466</v>
      </c>
      <c r="C102" s="162" t="str">
        <f>IF(ISBLANK('Nomenklatur komplett'!F102),"-",TRIM('Nomenklatur komplett'!F102))</f>
        <v>Montessori Kindergarten of Zug</v>
      </c>
      <c r="D102" s="75" t="str">
        <f t="shared" si="1"/>
        <v>Montessori Kindergarten of Zug (72038466)</v>
      </c>
    </row>
    <row r="103" spans="1:4" x14ac:dyDescent="0.2">
      <c r="A103" s="166" t="str">
        <f>IF(ISBLANK('Nomenklatur komplett'!D103),"-",'Nomenklatur komplett'!D103)</f>
        <v>CH.BUR</v>
      </c>
      <c r="B103" s="167">
        <f>IF(ISBLANK('Nomenklatur komplett'!E103),"-",'Nomenklatur komplett'!E103)</f>
        <v>12825258</v>
      </c>
      <c r="C103" s="162" t="str">
        <f>IF(ISBLANK('Nomenklatur komplett'!F103),"-",TRIM('Nomenklatur komplett'!F103))</f>
        <v>OYM College</v>
      </c>
      <c r="D103" s="75" t="str">
        <f t="shared" si="1"/>
        <v>OYM College (12825258)</v>
      </c>
    </row>
    <row r="104" spans="1:4" x14ac:dyDescent="0.2">
      <c r="A104" s="166" t="str">
        <f>IF(ISBLANK('Nomenklatur komplett'!D104),"-",'Nomenklatur komplett'!D104)</f>
        <v>CH.BUR</v>
      </c>
      <c r="B104" s="167">
        <f>IF(ISBLANK('Nomenklatur komplett'!E104),"-",'Nomenklatur komplett'!E104)</f>
        <v>64889513</v>
      </c>
      <c r="C104" s="162" t="str">
        <f>IF(ISBLANK('Nomenklatur komplett'!F104),"-",TRIM('Nomenklatur komplett'!F104))</f>
        <v>Paramed AG</v>
      </c>
      <c r="D104" s="75" t="str">
        <f t="shared" si="1"/>
        <v>Paramed AG (64889513)</v>
      </c>
    </row>
    <row r="105" spans="1:4" x14ac:dyDescent="0.2">
      <c r="A105" s="166" t="str">
        <f>IF(ISBLANK('Nomenklatur komplett'!D105),"-",'Nomenklatur komplett'!D105)</f>
        <v>CH.BUR</v>
      </c>
      <c r="B105" s="167">
        <f>IF(ISBLANK('Nomenklatur komplett'!E105),"-",'Nomenklatur komplett'!E105)</f>
        <v>53407923</v>
      </c>
      <c r="C105" s="162" t="str">
        <f>IF(ISBLANK('Nomenklatur komplett'!F105),"-",TRIM('Nomenklatur komplett'!F105))</f>
        <v>Privatschule Dr. Bossard</v>
      </c>
      <c r="D105" s="75" t="str">
        <f t="shared" si="1"/>
        <v>Privatschule Dr. Bossard (53407923)</v>
      </c>
    </row>
    <row r="106" spans="1:4" x14ac:dyDescent="0.2">
      <c r="A106" s="166" t="str">
        <f>IF(ISBLANK('Nomenklatur komplett'!D106),"-",'Nomenklatur komplett'!D106)</f>
        <v>CH.BUR</v>
      </c>
      <c r="B106" s="167">
        <f>IF(ISBLANK('Nomenklatur komplett'!E106),"-",'Nomenklatur komplett'!E106)</f>
        <v>66621906</v>
      </c>
      <c r="C106" s="162" t="str">
        <f>IF(ISBLANK('Nomenklatur komplett'!F106),"-",TRIM('Nomenklatur komplett'!F106))</f>
        <v>S-B-A Schulisches Brücken-Angebot</v>
      </c>
      <c r="D106" s="75" t="str">
        <f t="shared" si="1"/>
        <v>S-B-A Schulisches Brücken-Angebot (66621906)</v>
      </c>
    </row>
    <row r="107" spans="1:4" x14ac:dyDescent="0.2">
      <c r="A107" s="166" t="str">
        <f>IF(ISBLANK('Nomenklatur komplett'!D107),"-",'Nomenklatur komplett'!D107)</f>
        <v>CH.BUR</v>
      </c>
      <c r="B107" s="167">
        <f>IF(ISBLANK('Nomenklatur komplett'!E107),"-",'Nomenklatur komplett'!E107)</f>
        <v>12871935</v>
      </c>
      <c r="C107" s="162" t="str">
        <f>IF(ISBLANK('Nomenklatur komplett'!F107),"-",TRIM('Nomenklatur komplett'!F107))</f>
        <v>Schule Kunterbunt</v>
      </c>
      <c r="D107" s="75" t="str">
        <f t="shared" si="1"/>
        <v>Schule Kunterbunt (12871935)</v>
      </c>
    </row>
    <row r="108" spans="1:4" x14ac:dyDescent="0.2">
      <c r="A108" s="166" t="str">
        <f>IF(ISBLANK('Nomenklatur komplett'!D108),"-",'Nomenklatur komplett'!D108)</f>
        <v>CH.BUR</v>
      </c>
      <c r="B108" s="167">
        <f>IF(ISBLANK('Nomenklatur komplett'!E108),"-",'Nomenklatur komplett'!E108)</f>
        <v>74399222</v>
      </c>
      <c r="C108" s="162" t="str">
        <f>IF(ISBLANK('Nomenklatur komplett'!F108),"-",TRIM('Nomenklatur komplett'!F108))</f>
        <v>Schule Talentia Zug</v>
      </c>
      <c r="D108" s="75" t="str">
        <f t="shared" si="1"/>
        <v>Schule Talentia Zug (74399222)</v>
      </c>
    </row>
    <row r="109" spans="1:4" x14ac:dyDescent="0.2">
      <c r="A109" s="166" t="str">
        <f>IF(ISBLANK('Nomenklatur komplett'!D109),"-",'Nomenklatur komplett'!D109)</f>
        <v>CH.BUR</v>
      </c>
      <c r="B109" s="167">
        <f>IF(ISBLANK('Nomenklatur komplett'!E109),"-",'Nomenklatur komplett'!E109)</f>
        <v>40253716</v>
      </c>
      <c r="C109" s="162" t="str">
        <f>IF(ISBLANK('Nomenklatur komplett'!F109),"-",TRIM('Nomenklatur komplett'!F109))</f>
        <v>schuLpLus</v>
      </c>
      <c r="D109" s="75" t="str">
        <f t="shared" si="1"/>
        <v>schuLpLus (40253716)</v>
      </c>
    </row>
    <row r="110" spans="1:4" x14ac:dyDescent="0.2">
      <c r="A110" s="166" t="str">
        <f>IF(ISBLANK('Nomenklatur komplett'!D110),"-",'Nomenklatur komplett'!D110)</f>
        <v>CH.BUR</v>
      </c>
      <c r="B110" s="167">
        <f>IF(ISBLANK('Nomenklatur komplett'!E110),"-",'Nomenklatur komplett'!E110)</f>
        <v>65909202</v>
      </c>
      <c r="C110" s="162" t="str">
        <f>IF(ISBLANK('Nomenklatur komplett'!F110),"-",TRIM('Nomenklatur komplett'!F110))</f>
        <v>SHI Homöopathie Schule AG</v>
      </c>
      <c r="D110" s="75" t="str">
        <f t="shared" si="1"/>
        <v>SHI Homöopathie Schule AG (65909202)</v>
      </c>
    </row>
    <row r="111" spans="1:4" x14ac:dyDescent="0.2">
      <c r="A111" s="166" t="str">
        <f>IF(ISBLANK('Nomenklatur komplett'!D111),"-",'Nomenklatur komplett'!D111)</f>
        <v>CH.BUR</v>
      </c>
      <c r="B111" s="167">
        <f>IF(ISBLANK('Nomenklatur komplett'!E111),"-",'Nomenklatur komplett'!E111)</f>
        <v>84311904</v>
      </c>
      <c r="C111" s="162" t="str">
        <f>IF(ISBLANK('Nomenklatur komplett'!F111),"-",TRIM('Nomenklatur komplett'!F111))</f>
        <v>SIS Swiss International School Rotkreuz-Zug</v>
      </c>
      <c r="D111" s="75" t="str">
        <f t="shared" si="1"/>
        <v>SIS Swiss International School Rotkreuz-Zug (84311904)</v>
      </c>
    </row>
    <row r="112" spans="1:4" x14ac:dyDescent="0.2">
      <c r="A112" s="166" t="str">
        <f>IF(ISBLANK('Nomenklatur komplett'!D112),"-",'Nomenklatur komplett'!D112)</f>
        <v>CH.BUR</v>
      </c>
      <c r="B112" s="167">
        <f>IF(ISBLANK('Nomenklatur komplett'!E112),"-",'Nomenklatur komplett'!E112)</f>
        <v>40286329</v>
      </c>
      <c r="C112" s="162" t="str">
        <f>IF(ISBLANK('Nomenklatur komplett'!F112),"-",TRIM('Nomenklatur komplett'!F112))</f>
        <v>Sonnenberg Heilpädagogisches Schul- und Beratungszentrum</v>
      </c>
      <c r="D112" s="75" t="str">
        <f t="shared" si="1"/>
        <v>Sonnenberg Heilpädagogisches Schul- und Beratungszentrum (40286329)</v>
      </c>
    </row>
    <row r="113" spans="1:4" x14ac:dyDescent="0.2">
      <c r="A113" s="166" t="str">
        <f>IF(ISBLANK('Nomenklatur komplett'!D113),"-",'Nomenklatur komplett'!D113)</f>
        <v>CH.BUR</v>
      </c>
      <c r="B113" s="167">
        <f>IF(ISBLANK('Nomenklatur komplett'!E113),"-",'Nomenklatur komplett'!E113)</f>
        <v>52446994</v>
      </c>
      <c r="C113" s="162" t="str">
        <f>IF(ISBLANK('Nomenklatur komplett'!F113),"-",TRIM('Nomenklatur komplett'!F113))</f>
        <v>Stadtschulen Zug Kindergarten Angelgasse</v>
      </c>
      <c r="D113" s="75" t="str">
        <f t="shared" si="1"/>
        <v>Stadtschulen Zug Kindergarten Angelgasse (52446994)</v>
      </c>
    </row>
    <row r="114" spans="1:4" x14ac:dyDescent="0.2">
      <c r="A114" s="166" t="str">
        <f>IF(ISBLANK('Nomenklatur komplett'!D114),"-",'Nomenklatur komplett'!D114)</f>
        <v>CH.BUR</v>
      </c>
      <c r="B114" s="167">
        <f>IF(ISBLANK('Nomenklatur komplett'!E114),"-",'Nomenklatur komplett'!E114)</f>
        <v>52446879</v>
      </c>
      <c r="C114" s="162" t="str">
        <f>IF(ISBLANK('Nomenklatur komplett'!F114),"-",TRIM('Nomenklatur komplett'!F114))</f>
        <v>Stadtschulen Zug Kindergarten Daheim</v>
      </c>
      <c r="D114" s="75" t="str">
        <f t="shared" si="1"/>
        <v>Stadtschulen Zug Kindergarten Daheim (52446879)</v>
      </c>
    </row>
    <row r="115" spans="1:4" x14ac:dyDescent="0.2">
      <c r="A115" s="166" t="str">
        <f>IF(ISBLANK('Nomenklatur komplett'!D115),"-",'Nomenklatur komplett'!D115)</f>
        <v>CH.BUR</v>
      </c>
      <c r="B115" s="167">
        <f>IF(ISBLANK('Nomenklatur komplett'!E115),"-",'Nomenklatur komplett'!E115)</f>
        <v>65656462</v>
      </c>
      <c r="C115" s="162" t="str">
        <f>IF(ISBLANK('Nomenklatur komplett'!F115),"-",TRIM('Nomenklatur komplett'!F115))</f>
        <v>Stadtschulen Zug Kindergarten Fuchsloch</v>
      </c>
      <c r="D115" s="75" t="str">
        <f t="shared" si="1"/>
        <v>Stadtschulen Zug Kindergarten Fuchsloch (65656462)</v>
      </c>
    </row>
    <row r="116" spans="1:4" x14ac:dyDescent="0.2">
      <c r="A116" s="166" t="str">
        <f>IF(ISBLANK('Nomenklatur komplett'!D116),"-",'Nomenklatur komplett'!D116)</f>
        <v>CH.BUR</v>
      </c>
      <c r="B116" s="167">
        <f>IF(ISBLANK('Nomenklatur komplett'!E116),"-",'Nomenklatur komplett'!E116)</f>
        <v>74398365</v>
      </c>
      <c r="C116" s="162" t="str">
        <f>IF(ISBLANK('Nomenklatur komplett'!F116),"-",TRIM('Nomenklatur komplett'!F116))</f>
        <v>Stadtschulen Zug Kindergarten Grünring</v>
      </c>
      <c r="D116" s="75" t="str">
        <f t="shared" si="1"/>
        <v>Stadtschulen Zug Kindergarten Grünring (74398365)</v>
      </c>
    </row>
    <row r="117" spans="1:4" x14ac:dyDescent="0.2">
      <c r="A117" s="166" t="str">
        <f>IF(ISBLANK('Nomenklatur komplett'!D117),"-",'Nomenklatur komplett'!D117)</f>
        <v>CH.BUR</v>
      </c>
      <c r="B117" s="167">
        <f>IF(ISBLANK('Nomenklatur komplett'!E117),"-",'Nomenklatur komplett'!E117)</f>
        <v>52446947</v>
      </c>
      <c r="C117" s="162" t="str">
        <f>IF(ISBLANK('Nomenklatur komplett'!F117),"-",TRIM('Nomenklatur komplett'!F117))</f>
        <v>Stadtschulen Zug Kindergarten St. Johannes</v>
      </c>
      <c r="D117" s="75" t="str">
        <f t="shared" si="1"/>
        <v>Stadtschulen Zug Kindergarten St. Johannes (52446947)</v>
      </c>
    </row>
    <row r="118" spans="1:4" x14ac:dyDescent="0.2">
      <c r="A118" s="166" t="str">
        <f>IF(ISBLANK('Nomenklatur komplett'!D118),"-",'Nomenklatur komplett'!D118)</f>
        <v>CH.BUR</v>
      </c>
      <c r="B118" s="167">
        <f>IF(ISBLANK('Nomenklatur komplett'!E118),"-",'Nomenklatur komplett'!E118)</f>
        <v>52446439</v>
      </c>
      <c r="C118" s="162" t="str">
        <f>IF(ISBLANK('Nomenklatur komplett'!F118),"-",TRIM('Nomenklatur komplett'!F118))</f>
        <v>Stadtschulen Zug Schulhaus Burgbach</v>
      </c>
      <c r="D118" s="75" t="str">
        <f t="shared" si="1"/>
        <v>Stadtschulen Zug Schulhaus Burgbach (52446439)</v>
      </c>
    </row>
    <row r="119" spans="1:4" x14ac:dyDescent="0.2">
      <c r="A119" s="166" t="str">
        <f>IF(ISBLANK('Nomenklatur komplett'!D119),"-",'Nomenklatur komplett'!D119)</f>
        <v>CH.BUR</v>
      </c>
      <c r="B119" s="167">
        <f>IF(ISBLANK('Nomenklatur komplett'!E119),"-",'Nomenklatur komplett'!E119)</f>
        <v>52446287</v>
      </c>
      <c r="C119" s="162" t="str">
        <f>IF(ISBLANK('Nomenklatur komplett'!F119),"-",TRIM('Nomenklatur komplett'!F119))</f>
        <v>Stadtschulen Zug Schulhaus Gimenen</v>
      </c>
      <c r="D119" s="75" t="str">
        <f t="shared" si="1"/>
        <v>Stadtschulen Zug Schulhaus Gimenen (52446287)</v>
      </c>
    </row>
    <row r="120" spans="1:4" x14ac:dyDescent="0.2">
      <c r="A120" s="166" t="str">
        <f>IF(ISBLANK('Nomenklatur komplett'!D120),"-",'Nomenklatur komplett'!D120)</f>
        <v>CH.BUR</v>
      </c>
      <c r="B120" s="167">
        <f>IF(ISBLANK('Nomenklatur komplett'!E120),"-",'Nomenklatur komplett'!E120)</f>
        <v>52446528</v>
      </c>
      <c r="C120" s="162" t="str">
        <f>IF(ISBLANK('Nomenklatur komplett'!F120),"-",TRIM('Nomenklatur komplett'!F120))</f>
        <v>Stadtschulen Zug Schulhaus Guthirt</v>
      </c>
      <c r="D120" s="75" t="str">
        <f t="shared" si="1"/>
        <v>Stadtschulen Zug Schulhaus Guthirt (52446528)</v>
      </c>
    </row>
    <row r="121" spans="1:4" x14ac:dyDescent="0.2">
      <c r="A121" s="166" t="str">
        <f>IF(ISBLANK('Nomenklatur komplett'!D121),"-",'Nomenklatur komplett'!D121)</f>
        <v>CH.BUR</v>
      </c>
      <c r="B121" s="167">
        <f>IF(ISBLANK('Nomenklatur komplett'!E121),"-",'Nomenklatur komplett'!E121)</f>
        <v>52446329</v>
      </c>
      <c r="C121" s="162" t="str">
        <f>IF(ISBLANK('Nomenklatur komplett'!F121),"-",TRIM('Nomenklatur komplett'!F121))</f>
        <v>Stadtschulen Zug Schulhaus Hänggeli</v>
      </c>
      <c r="D121" s="75" t="str">
        <f t="shared" si="1"/>
        <v>Stadtschulen Zug Schulhaus Hänggeli (52446329)</v>
      </c>
    </row>
    <row r="122" spans="1:4" x14ac:dyDescent="0.2">
      <c r="A122" s="166" t="str">
        <f>IF(ISBLANK('Nomenklatur komplett'!D122),"-",'Nomenklatur komplett'!D122)</f>
        <v>CH.BUR</v>
      </c>
      <c r="B122" s="167">
        <f>IF(ISBLANK('Nomenklatur komplett'!E122),"-",'Nomenklatur komplett'!E122)</f>
        <v>52446491</v>
      </c>
      <c r="C122" s="162" t="str">
        <f>IF(ISBLANK('Nomenklatur komplett'!F122),"-",TRIM('Nomenklatur komplett'!F122))</f>
        <v>Stadtschulen Zug Schulhaus Herti</v>
      </c>
      <c r="D122" s="75" t="str">
        <f t="shared" si="1"/>
        <v>Stadtschulen Zug Schulhaus Herti (52446491)</v>
      </c>
    </row>
    <row r="123" spans="1:4" x14ac:dyDescent="0.2">
      <c r="A123" s="166" t="str">
        <f>IF(ISBLANK('Nomenklatur komplett'!D123),"-",'Nomenklatur komplett'!D123)</f>
        <v>CH.BUR</v>
      </c>
      <c r="B123" s="167">
        <f>IF(ISBLANK('Nomenklatur komplett'!E123),"-",'Nomenklatur komplett'!E123)</f>
        <v>52446250</v>
      </c>
      <c r="C123" s="162" t="str">
        <f>IF(ISBLANK('Nomenklatur komplett'!F123),"-",TRIM('Nomenklatur komplett'!F123))</f>
        <v>Stadtschulen Zug Schulhaus Kirchmatt</v>
      </c>
      <c r="D123" s="75" t="str">
        <f t="shared" si="1"/>
        <v>Stadtschulen Zug Schulhaus Kirchmatt (52446250)</v>
      </c>
    </row>
    <row r="124" spans="1:4" x14ac:dyDescent="0.2">
      <c r="A124" s="166" t="str">
        <f>IF(ISBLANK('Nomenklatur komplett'!D124),"-",'Nomenklatur komplett'!D124)</f>
        <v>CH.BUR</v>
      </c>
      <c r="B124" s="167">
        <f>IF(ISBLANK('Nomenklatur komplett'!E124),"-",'Nomenklatur komplett'!E124)</f>
        <v>52446470</v>
      </c>
      <c r="C124" s="162" t="str">
        <f>IF(ISBLANK('Nomenklatur komplett'!F124),"-",TRIM('Nomenklatur komplett'!F124))</f>
        <v>Stadtschulen Zug Schulhaus Letzi</v>
      </c>
      <c r="D124" s="75" t="str">
        <f t="shared" si="1"/>
        <v>Stadtschulen Zug Schulhaus Letzi (52446470)</v>
      </c>
    </row>
    <row r="125" spans="1:4" x14ac:dyDescent="0.2">
      <c r="A125" s="166" t="str">
        <f>IF(ISBLANK('Nomenklatur komplett'!D125),"-",'Nomenklatur komplett'!D125)</f>
        <v>CH.BUR</v>
      </c>
      <c r="B125" s="167">
        <f>IF(ISBLANK('Nomenklatur komplett'!E125),"-",'Nomenklatur komplett'!E125)</f>
        <v>52446837</v>
      </c>
      <c r="C125" s="162" t="str">
        <f>IF(ISBLANK('Nomenklatur komplett'!F125),"-",TRIM('Nomenklatur komplett'!F125))</f>
        <v>Stadtschulen Zug Schulhaus Loreto</v>
      </c>
      <c r="D125" s="75" t="str">
        <f t="shared" si="1"/>
        <v>Stadtschulen Zug Schulhaus Loreto (52446837)</v>
      </c>
    </row>
    <row r="126" spans="1:4" x14ac:dyDescent="0.2">
      <c r="A126" s="166" t="str">
        <f>IF(ISBLANK('Nomenklatur komplett'!D126),"-",'Nomenklatur komplett'!D126)</f>
        <v>CH.BUR</v>
      </c>
      <c r="B126" s="167">
        <f>IF(ISBLANK('Nomenklatur komplett'!E126),"-",'Nomenklatur komplett'!E126)</f>
        <v>52446659</v>
      </c>
      <c r="C126" s="162" t="str">
        <f>IF(ISBLANK('Nomenklatur komplett'!F126),"-",TRIM('Nomenklatur komplett'!F126))</f>
        <v>Stadtschulen Zug Schulhaus Oberwil</v>
      </c>
      <c r="D126" s="75" t="str">
        <f t="shared" si="1"/>
        <v>Stadtschulen Zug Schulhaus Oberwil (52446659)</v>
      </c>
    </row>
    <row r="127" spans="1:4" x14ac:dyDescent="0.2">
      <c r="A127" s="166" t="str">
        <f>IF(ISBLANK('Nomenklatur komplett'!D127),"-",'Nomenklatur komplett'!D127)</f>
        <v>CH.BUR</v>
      </c>
      <c r="B127" s="167">
        <f>IF(ISBLANK('Nomenklatur komplett'!E127),"-",'Nomenklatur komplett'!E127)</f>
        <v>52446381</v>
      </c>
      <c r="C127" s="162" t="str">
        <f>IF(ISBLANK('Nomenklatur komplett'!F127),"-",TRIM('Nomenklatur komplett'!F127))</f>
        <v>Stadtschulen Zug Schulhaus Riedmatt</v>
      </c>
      <c r="D127" s="75" t="str">
        <f t="shared" si="1"/>
        <v>Stadtschulen Zug Schulhaus Riedmatt (52446381)</v>
      </c>
    </row>
    <row r="128" spans="1:4" x14ac:dyDescent="0.2">
      <c r="A128" s="166" t="str">
        <f>IF(ISBLANK('Nomenklatur komplett'!D128),"-",'Nomenklatur komplett'!D128)</f>
        <v>CH.BUR</v>
      </c>
      <c r="B128" s="167">
        <f>IF(ISBLANK('Nomenklatur komplett'!E128),"-",'Nomenklatur komplett'!E128)</f>
        <v>52446732</v>
      </c>
      <c r="C128" s="162" t="str">
        <f>IF(ISBLANK('Nomenklatur komplett'!F128),"-",TRIM('Nomenklatur komplett'!F128))</f>
        <v>Stadtschulen Zug Schulzentrum Maria Opferung Heilpädagogische Schule Zug</v>
      </c>
      <c r="D128" s="75" t="str">
        <f t="shared" si="1"/>
        <v>Stadtschulen Zug Schulzentrum Maria Opferung Heilpädagogische Schule Zug (52446732)</v>
      </c>
    </row>
    <row r="129" spans="1:4" x14ac:dyDescent="0.2">
      <c r="A129" s="166" t="str">
        <f>IF(ISBLANK('Nomenklatur komplett'!D129),"-",'Nomenklatur komplett'!D129)</f>
        <v>CH.BUR</v>
      </c>
      <c r="B129" s="167">
        <f>IF(ISBLANK('Nomenklatur komplett'!E129),"-",'Nomenklatur komplett'!E129)</f>
        <v>52446182</v>
      </c>
      <c r="C129" s="162" t="str">
        <f>IF(ISBLANK('Nomenklatur komplett'!F129),"-",TRIM('Nomenklatur komplett'!F129))</f>
        <v>Stadtschulen Zug Tagesschule</v>
      </c>
      <c r="D129" s="75" t="str">
        <f t="shared" si="1"/>
        <v>Stadtschulen Zug Tagesschule (52446182)</v>
      </c>
    </row>
    <row r="130" spans="1:4" x14ac:dyDescent="0.2">
      <c r="A130" s="166" t="str">
        <f>IF(ISBLANK('Nomenklatur komplett'!D130),"-",'Nomenklatur komplett'!D130)</f>
        <v>CH.BUR</v>
      </c>
      <c r="B130" s="167">
        <f>IF(ISBLANK('Nomenklatur komplett'!E130),"-",'Nomenklatur komplett'!E130)</f>
        <v>67841662</v>
      </c>
      <c r="C130" s="162" t="str">
        <f>IF(ISBLANK('Nomenklatur komplett'!F130),"-",TRIM('Nomenklatur komplett'!F130))</f>
        <v>Stepping Stones</v>
      </c>
      <c r="D130" s="75" t="str">
        <f t="shared" si="1"/>
        <v>Stepping Stones (67841662)</v>
      </c>
    </row>
    <row r="131" spans="1:4" x14ac:dyDescent="0.2">
      <c r="A131" s="166" t="str">
        <f>IF(ISBLANK('Nomenklatur komplett'!D131),"-",'Nomenklatur komplett'!D131)</f>
        <v>CH.BUR</v>
      </c>
      <c r="B131" s="167">
        <f>IF(ISBLANK('Nomenklatur komplett'!E131),"-",'Nomenklatur komplett'!E131)</f>
        <v>40263384</v>
      </c>
      <c r="C131" s="162" t="str">
        <f>IF(ISBLANK('Nomenklatur komplett'!F131),"-",TRIM('Nomenklatur komplett'!F131))</f>
        <v>Stiftung Zürcher Sprachheilschule, Unterägeri</v>
      </c>
      <c r="D131" s="75" t="str">
        <f t="shared" si="1"/>
        <v>Stiftung Zürcher Sprachheilschule, Unterägeri (40263384)</v>
      </c>
    </row>
    <row r="132" spans="1:4" x14ac:dyDescent="0.2">
      <c r="A132" s="166" t="str">
        <f>IF(ISBLANK('Nomenklatur komplett'!D132),"-",'Nomenklatur komplett'!D132)</f>
        <v>CH.BUR</v>
      </c>
      <c r="B132" s="167">
        <f>IF(ISBLANK('Nomenklatur komplett'!E132),"-",'Nomenklatur komplett'!E132)</f>
        <v>74399128</v>
      </c>
      <c r="C132" s="162" t="str">
        <f>IF(ISBLANK('Nomenklatur komplett'!F132),"-",TRIM('Nomenklatur komplett'!F132))</f>
        <v>Tagesschule Elementa</v>
      </c>
      <c r="D132" s="75" t="str">
        <f t="shared" si="1"/>
        <v>Tagesschule Elementa (74399128)</v>
      </c>
    </row>
    <row r="133" spans="1:4" x14ac:dyDescent="0.2">
      <c r="A133" s="166" t="str">
        <f>IF(ISBLANK('Nomenklatur komplett'!D133),"-",'Nomenklatur komplett'!D133)</f>
        <v>-</v>
      </c>
      <c r="B133" s="167" t="str">
        <f>IF(ISBLANK('Nomenklatur komplett'!E133),"-",'Nomenklatur komplett'!E133)</f>
        <v>-</v>
      </c>
      <c r="C133" s="162" t="str">
        <f>IF(ISBLANK('Nomenklatur komplett'!F133),"-",TRIM('Nomenklatur komplett'!F133))</f>
        <v>-</v>
      </c>
      <c r="D133" s="75" t="str">
        <f t="shared" ref="D133:D196" si="2">IF(B133="-",B133,C133&amp; " (" &amp;B133&amp;")")</f>
        <v>-</v>
      </c>
    </row>
    <row r="134" spans="1:4" x14ac:dyDescent="0.2">
      <c r="A134" s="166" t="str">
        <f>IF(ISBLANK('Nomenklatur komplett'!D134),"-",'Nomenklatur komplett'!D134)</f>
        <v>-</v>
      </c>
      <c r="B134" s="167" t="str">
        <f>IF(ISBLANK('Nomenklatur komplett'!E134),"-",'Nomenklatur komplett'!E134)</f>
        <v>-</v>
      </c>
      <c r="C134" s="162" t="str">
        <f>IF(ISBLANK('Nomenklatur komplett'!F134),"-",TRIM('Nomenklatur komplett'!F134))</f>
        <v>-</v>
      </c>
      <c r="D134" s="75" t="str">
        <f t="shared" si="2"/>
        <v>-</v>
      </c>
    </row>
    <row r="135" spans="1:4" x14ac:dyDescent="0.2">
      <c r="A135" s="166" t="str">
        <f>IF(ISBLANK('Nomenklatur komplett'!D135),"-",'Nomenklatur komplett'!D135)</f>
        <v>-</v>
      </c>
      <c r="B135" s="167" t="str">
        <f>IF(ISBLANK('Nomenklatur komplett'!E135),"-",'Nomenklatur komplett'!E135)</f>
        <v>-</v>
      </c>
      <c r="C135" s="162" t="str">
        <f>IF(ISBLANK('Nomenklatur komplett'!F135),"-",TRIM('Nomenklatur komplett'!F135))</f>
        <v>-</v>
      </c>
      <c r="D135" s="75" t="str">
        <f t="shared" si="2"/>
        <v>-</v>
      </c>
    </row>
    <row r="136" spans="1:4" x14ac:dyDescent="0.2">
      <c r="A136" s="166" t="str">
        <f>IF(ISBLANK('Nomenklatur komplett'!D136),"-",'Nomenklatur komplett'!D136)</f>
        <v>-</v>
      </c>
      <c r="B136" s="167" t="str">
        <f>IF(ISBLANK('Nomenklatur komplett'!E136),"-",'Nomenklatur komplett'!E136)</f>
        <v>-</v>
      </c>
      <c r="C136" s="162" t="str">
        <f>IF(ISBLANK('Nomenklatur komplett'!F136),"-",TRIM('Nomenklatur komplett'!F136))</f>
        <v>-</v>
      </c>
      <c r="D136" s="75" t="str">
        <f t="shared" si="2"/>
        <v>-</v>
      </c>
    </row>
    <row r="137" spans="1:4" x14ac:dyDescent="0.2">
      <c r="A137" s="166" t="str">
        <f>IF(ISBLANK('Nomenklatur komplett'!D137),"-",'Nomenklatur komplett'!D137)</f>
        <v>-</v>
      </c>
      <c r="B137" s="167" t="str">
        <f>IF(ISBLANK('Nomenklatur komplett'!E137),"-",'Nomenklatur komplett'!E137)</f>
        <v>-</v>
      </c>
      <c r="C137" s="162" t="str">
        <f>IF(ISBLANK('Nomenklatur komplett'!F137),"-",TRIM('Nomenklatur komplett'!F137))</f>
        <v>-</v>
      </c>
      <c r="D137" s="75" t="str">
        <f t="shared" si="2"/>
        <v>-</v>
      </c>
    </row>
    <row r="138" spans="1:4" x14ac:dyDescent="0.2">
      <c r="A138" s="166" t="str">
        <f>IF(ISBLANK('Nomenklatur komplett'!D138),"-",'Nomenklatur komplett'!D138)</f>
        <v>-</v>
      </c>
      <c r="B138" s="167" t="str">
        <f>IF(ISBLANK('Nomenklatur komplett'!E138),"-",'Nomenklatur komplett'!E138)</f>
        <v>-</v>
      </c>
      <c r="C138" s="162" t="str">
        <f>IF(ISBLANK('Nomenklatur komplett'!F138),"-",TRIM('Nomenklatur komplett'!F138))</f>
        <v>-</v>
      </c>
      <c r="D138" s="75" t="str">
        <f t="shared" si="2"/>
        <v>-</v>
      </c>
    </row>
    <row r="139" spans="1:4" x14ac:dyDescent="0.2">
      <c r="A139" s="166" t="str">
        <f>IF(ISBLANK('Nomenklatur komplett'!D139),"-",'Nomenklatur komplett'!D139)</f>
        <v>-</v>
      </c>
      <c r="B139" s="167" t="str">
        <f>IF(ISBLANK('Nomenklatur komplett'!E139),"-",'Nomenklatur komplett'!E139)</f>
        <v>-</v>
      </c>
      <c r="C139" s="162" t="str">
        <f>IF(ISBLANK('Nomenklatur komplett'!F139),"-",TRIM('Nomenklatur komplett'!F139))</f>
        <v>-</v>
      </c>
      <c r="D139" s="75" t="str">
        <f t="shared" si="2"/>
        <v>-</v>
      </c>
    </row>
    <row r="140" spans="1:4" x14ac:dyDescent="0.2">
      <c r="A140" s="166" t="str">
        <f>IF(ISBLANK('Nomenklatur komplett'!D140),"-",'Nomenklatur komplett'!D140)</f>
        <v>-</v>
      </c>
      <c r="B140" s="167" t="str">
        <f>IF(ISBLANK('Nomenklatur komplett'!E140),"-",'Nomenklatur komplett'!E140)</f>
        <v>-</v>
      </c>
      <c r="C140" s="162" t="str">
        <f>IF(ISBLANK('Nomenklatur komplett'!F140),"-",TRIM('Nomenklatur komplett'!F140))</f>
        <v>-</v>
      </c>
      <c r="D140" s="75" t="str">
        <f t="shared" si="2"/>
        <v>-</v>
      </c>
    </row>
    <row r="141" spans="1:4" x14ac:dyDescent="0.2">
      <c r="A141" s="166" t="str">
        <f>IF(ISBLANK('Nomenklatur komplett'!D141),"-",'Nomenklatur komplett'!D141)</f>
        <v>-</v>
      </c>
      <c r="B141" s="167" t="str">
        <f>IF(ISBLANK('Nomenklatur komplett'!E141),"-",'Nomenklatur komplett'!E141)</f>
        <v>-</v>
      </c>
      <c r="C141" s="162" t="str">
        <f>IF(ISBLANK('Nomenklatur komplett'!F141),"-",TRIM('Nomenklatur komplett'!F141))</f>
        <v>-</v>
      </c>
      <c r="D141" s="75" t="str">
        <f t="shared" si="2"/>
        <v>-</v>
      </c>
    </row>
    <row r="142" spans="1:4" x14ac:dyDescent="0.2">
      <c r="A142" s="166" t="str">
        <f>IF(ISBLANK('Nomenklatur komplett'!D142),"-",'Nomenklatur komplett'!D142)</f>
        <v>-</v>
      </c>
      <c r="B142" s="167" t="str">
        <f>IF(ISBLANK('Nomenklatur komplett'!E142),"-",'Nomenklatur komplett'!E142)</f>
        <v>-</v>
      </c>
      <c r="C142" s="162" t="str">
        <f>IF(ISBLANK('Nomenklatur komplett'!F142),"-",TRIM('Nomenklatur komplett'!F142))</f>
        <v>-</v>
      </c>
      <c r="D142" s="75" t="str">
        <f t="shared" si="2"/>
        <v>-</v>
      </c>
    </row>
    <row r="143" spans="1:4" x14ac:dyDescent="0.2">
      <c r="A143" s="166" t="str">
        <f>IF(ISBLANK('Nomenklatur komplett'!D143),"-",'Nomenklatur komplett'!D143)</f>
        <v>-</v>
      </c>
      <c r="B143" s="167" t="str">
        <f>IF(ISBLANK('Nomenklatur komplett'!E143),"-",'Nomenklatur komplett'!E143)</f>
        <v>-</v>
      </c>
      <c r="C143" s="162" t="str">
        <f>IF(ISBLANK('Nomenklatur komplett'!F143),"-",TRIM('Nomenklatur komplett'!F143))</f>
        <v>-</v>
      </c>
      <c r="D143" s="75" t="str">
        <f t="shared" si="2"/>
        <v>-</v>
      </c>
    </row>
    <row r="144" spans="1:4" x14ac:dyDescent="0.2">
      <c r="A144" s="166" t="str">
        <f>IF(ISBLANK('Nomenklatur komplett'!D144),"-",'Nomenklatur komplett'!D144)</f>
        <v>-</v>
      </c>
      <c r="B144" s="167" t="str">
        <f>IF(ISBLANK('Nomenklatur komplett'!E144),"-",'Nomenklatur komplett'!E144)</f>
        <v>-</v>
      </c>
      <c r="C144" s="162" t="str">
        <f>IF(ISBLANK('Nomenklatur komplett'!F144),"-",TRIM('Nomenklatur komplett'!F144))</f>
        <v>-</v>
      </c>
      <c r="D144" s="75" t="str">
        <f t="shared" si="2"/>
        <v>-</v>
      </c>
    </row>
    <row r="145" spans="1:4" x14ac:dyDescent="0.2">
      <c r="A145" s="166" t="str">
        <f>IF(ISBLANK('Nomenklatur komplett'!D145),"-",'Nomenklatur komplett'!D145)</f>
        <v>-</v>
      </c>
      <c r="B145" s="167" t="str">
        <f>IF(ISBLANK('Nomenklatur komplett'!E145),"-",'Nomenklatur komplett'!E145)</f>
        <v>-</v>
      </c>
      <c r="C145" s="162" t="str">
        <f>IF(ISBLANK('Nomenklatur komplett'!F145),"-",TRIM('Nomenklatur komplett'!F145))</f>
        <v>-</v>
      </c>
      <c r="D145" s="75" t="str">
        <f t="shared" si="2"/>
        <v>-</v>
      </c>
    </row>
    <row r="146" spans="1:4" x14ac:dyDescent="0.2">
      <c r="A146" s="166" t="str">
        <f>IF(ISBLANK('Nomenklatur komplett'!D146),"-",'Nomenklatur komplett'!D146)</f>
        <v>-</v>
      </c>
      <c r="B146" s="167" t="str">
        <f>IF(ISBLANK('Nomenklatur komplett'!E146),"-",'Nomenklatur komplett'!E146)</f>
        <v>-</v>
      </c>
      <c r="C146" s="162" t="str">
        <f>IF(ISBLANK('Nomenklatur komplett'!F146),"-",TRIM('Nomenklatur komplett'!F146))</f>
        <v>-</v>
      </c>
      <c r="D146" s="75" t="str">
        <f t="shared" si="2"/>
        <v>-</v>
      </c>
    </row>
    <row r="147" spans="1:4" x14ac:dyDescent="0.2">
      <c r="A147" s="166" t="str">
        <f>IF(ISBLANK('Nomenklatur komplett'!D147),"-",'Nomenklatur komplett'!D147)</f>
        <v>-</v>
      </c>
      <c r="B147" s="167" t="str">
        <f>IF(ISBLANK('Nomenklatur komplett'!E147),"-",'Nomenklatur komplett'!E147)</f>
        <v>-</v>
      </c>
      <c r="C147" s="162" t="str">
        <f>IF(ISBLANK('Nomenklatur komplett'!F147),"-",TRIM('Nomenklatur komplett'!F147))</f>
        <v>-</v>
      </c>
      <c r="D147" s="75" t="str">
        <f t="shared" si="2"/>
        <v>-</v>
      </c>
    </row>
    <row r="148" spans="1:4" x14ac:dyDescent="0.2">
      <c r="A148" s="166" t="str">
        <f>IF(ISBLANK('Nomenklatur komplett'!D148),"-",'Nomenklatur komplett'!D148)</f>
        <v>-</v>
      </c>
      <c r="B148" s="167" t="str">
        <f>IF(ISBLANK('Nomenklatur komplett'!E148),"-",'Nomenklatur komplett'!E148)</f>
        <v>-</v>
      </c>
      <c r="C148" s="162" t="str">
        <f>IF(ISBLANK('Nomenklatur komplett'!F148),"-",TRIM('Nomenklatur komplett'!F148))</f>
        <v>-</v>
      </c>
      <c r="D148" s="75" t="str">
        <f t="shared" si="2"/>
        <v>-</v>
      </c>
    </row>
    <row r="149" spans="1:4" x14ac:dyDescent="0.2">
      <c r="A149" s="166" t="str">
        <f>IF(ISBLANK('Nomenklatur komplett'!D149),"-",'Nomenklatur komplett'!D149)</f>
        <v>-</v>
      </c>
      <c r="B149" s="167" t="str">
        <f>IF(ISBLANK('Nomenklatur komplett'!E149),"-",'Nomenklatur komplett'!E149)</f>
        <v>-</v>
      </c>
      <c r="C149" s="162" t="str">
        <f>IF(ISBLANK('Nomenklatur komplett'!F149),"-",TRIM('Nomenklatur komplett'!F149))</f>
        <v>-</v>
      </c>
      <c r="D149" s="75" t="str">
        <f t="shared" si="2"/>
        <v>-</v>
      </c>
    </row>
    <row r="150" spans="1:4" x14ac:dyDescent="0.2">
      <c r="A150" s="166" t="str">
        <f>IF(ISBLANK('Nomenklatur komplett'!D150),"-",'Nomenklatur komplett'!D150)</f>
        <v>-</v>
      </c>
      <c r="B150" s="167" t="str">
        <f>IF(ISBLANK('Nomenklatur komplett'!E150),"-",'Nomenklatur komplett'!E150)</f>
        <v>-</v>
      </c>
      <c r="C150" s="162" t="str">
        <f>IF(ISBLANK('Nomenklatur komplett'!F150),"-",TRIM('Nomenklatur komplett'!F150))</f>
        <v>-</v>
      </c>
      <c r="D150" s="75" t="str">
        <f t="shared" si="2"/>
        <v>-</v>
      </c>
    </row>
    <row r="151" spans="1:4" x14ac:dyDescent="0.2">
      <c r="A151" s="166" t="str">
        <f>IF(ISBLANK('Nomenklatur komplett'!D151),"-",'Nomenklatur komplett'!D151)</f>
        <v>-</v>
      </c>
      <c r="B151" s="167" t="str">
        <f>IF(ISBLANK('Nomenklatur komplett'!E151),"-",'Nomenklatur komplett'!E151)</f>
        <v>-</v>
      </c>
      <c r="C151" s="162" t="str">
        <f>IF(ISBLANK('Nomenklatur komplett'!F151),"-",TRIM('Nomenklatur komplett'!F151))</f>
        <v>-</v>
      </c>
      <c r="D151" s="75" t="str">
        <f t="shared" si="2"/>
        <v>-</v>
      </c>
    </row>
    <row r="152" spans="1:4" x14ac:dyDescent="0.2">
      <c r="A152" s="166" t="str">
        <f>IF(ISBLANK('Nomenklatur komplett'!D152),"-",'Nomenklatur komplett'!D152)</f>
        <v>-</v>
      </c>
      <c r="B152" s="167" t="str">
        <f>IF(ISBLANK('Nomenklatur komplett'!E152),"-",'Nomenklatur komplett'!E152)</f>
        <v>-</v>
      </c>
      <c r="C152" s="162" t="str">
        <f>IF(ISBLANK('Nomenklatur komplett'!F152),"-",TRIM('Nomenklatur komplett'!F152))</f>
        <v>-</v>
      </c>
      <c r="D152" s="75" t="str">
        <f t="shared" si="2"/>
        <v>-</v>
      </c>
    </row>
    <row r="153" spans="1:4" x14ac:dyDescent="0.2">
      <c r="A153" s="166" t="str">
        <f>IF(ISBLANK('Nomenklatur komplett'!D153),"-",'Nomenklatur komplett'!D153)</f>
        <v>-</v>
      </c>
      <c r="B153" s="167" t="str">
        <f>IF(ISBLANK('Nomenklatur komplett'!E153),"-",'Nomenklatur komplett'!E153)</f>
        <v>-</v>
      </c>
      <c r="C153" s="162" t="str">
        <f>IF(ISBLANK('Nomenklatur komplett'!F153),"-",TRIM('Nomenklatur komplett'!F153))</f>
        <v>-</v>
      </c>
      <c r="D153" s="75" t="str">
        <f t="shared" si="2"/>
        <v>-</v>
      </c>
    </row>
    <row r="154" spans="1:4" x14ac:dyDescent="0.2">
      <c r="A154" s="166" t="str">
        <f>IF(ISBLANK('Nomenklatur komplett'!D154),"-",'Nomenklatur komplett'!D154)</f>
        <v>-</v>
      </c>
      <c r="B154" s="167" t="str">
        <f>IF(ISBLANK('Nomenklatur komplett'!E154),"-",'Nomenklatur komplett'!E154)</f>
        <v>-</v>
      </c>
      <c r="C154" s="162" t="str">
        <f>IF(ISBLANK('Nomenklatur komplett'!F154),"-",TRIM('Nomenklatur komplett'!F154))</f>
        <v>-</v>
      </c>
      <c r="D154" s="75" t="str">
        <f t="shared" si="2"/>
        <v>-</v>
      </c>
    </row>
    <row r="155" spans="1:4" x14ac:dyDescent="0.2">
      <c r="A155" s="166" t="str">
        <f>IF(ISBLANK('Nomenklatur komplett'!D155),"-",'Nomenklatur komplett'!D155)</f>
        <v>-</v>
      </c>
      <c r="B155" s="167" t="str">
        <f>IF(ISBLANK('Nomenklatur komplett'!E155),"-",'Nomenklatur komplett'!E155)</f>
        <v>-</v>
      </c>
      <c r="C155" s="162" t="str">
        <f>IF(ISBLANK('Nomenklatur komplett'!F155),"-",TRIM('Nomenklatur komplett'!F155))</f>
        <v>-</v>
      </c>
      <c r="D155" s="75" t="str">
        <f t="shared" si="2"/>
        <v>-</v>
      </c>
    </row>
    <row r="156" spans="1:4" x14ac:dyDescent="0.2">
      <c r="A156" s="166" t="str">
        <f>IF(ISBLANK('Nomenklatur komplett'!D156),"-",'Nomenklatur komplett'!D156)</f>
        <v>-</v>
      </c>
      <c r="B156" s="167" t="str">
        <f>IF(ISBLANK('Nomenklatur komplett'!E156),"-",'Nomenklatur komplett'!E156)</f>
        <v>-</v>
      </c>
      <c r="C156" s="162" t="str">
        <f>IF(ISBLANK('Nomenklatur komplett'!F156),"-",TRIM('Nomenklatur komplett'!F156))</f>
        <v>-</v>
      </c>
      <c r="D156" s="75" t="str">
        <f t="shared" si="2"/>
        <v>-</v>
      </c>
    </row>
    <row r="157" spans="1:4" x14ac:dyDescent="0.2">
      <c r="A157" s="166" t="str">
        <f>IF(ISBLANK('Nomenklatur komplett'!D157),"-",'Nomenklatur komplett'!D157)</f>
        <v>-</v>
      </c>
      <c r="B157" s="167" t="str">
        <f>IF(ISBLANK('Nomenklatur komplett'!E157),"-",'Nomenklatur komplett'!E157)</f>
        <v>-</v>
      </c>
      <c r="C157" s="162" t="str">
        <f>IF(ISBLANK('Nomenklatur komplett'!F157),"-",TRIM('Nomenklatur komplett'!F157))</f>
        <v>-</v>
      </c>
      <c r="D157" s="75" t="str">
        <f t="shared" si="2"/>
        <v>-</v>
      </c>
    </row>
    <row r="158" spans="1:4" x14ac:dyDescent="0.2">
      <c r="A158" s="166" t="str">
        <f>IF(ISBLANK('Nomenklatur komplett'!D158),"-",'Nomenklatur komplett'!D158)</f>
        <v>-</v>
      </c>
      <c r="B158" s="167" t="str">
        <f>IF(ISBLANK('Nomenklatur komplett'!E158),"-",'Nomenklatur komplett'!E158)</f>
        <v>-</v>
      </c>
      <c r="C158" s="162" t="str">
        <f>IF(ISBLANK('Nomenklatur komplett'!F158),"-",TRIM('Nomenklatur komplett'!F158))</f>
        <v>-</v>
      </c>
      <c r="D158" s="75" t="str">
        <f t="shared" si="2"/>
        <v>-</v>
      </c>
    </row>
    <row r="159" spans="1:4" x14ac:dyDescent="0.2">
      <c r="A159" s="166" t="str">
        <f>IF(ISBLANK('Nomenklatur komplett'!D159),"-",'Nomenklatur komplett'!D159)</f>
        <v>-</v>
      </c>
      <c r="B159" s="167" t="str">
        <f>IF(ISBLANK('Nomenklatur komplett'!E159),"-",'Nomenklatur komplett'!E159)</f>
        <v>-</v>
      </c>
      <c r="C159" s="162" t="str">
        <f>IF(ISBLANK('Nomenklatur komplett'!F159),"-",TRIM('Nomenklatur komplett'!F159))</f>
        <v>-</v>
      </c>
      <c r="D159" s="75" t="str">
        <f t="shared" si="2"/>
        <v>-</v>
      </c>
    </row>
    <row r="160" spans="1:4" x14ac:dyDescent="0.2">
      <c r="A160" s="166" t="str">
        <f>IF(ISBLANK('Nomenklatur komplett'!D160),"-",'Nomenklatur komplett'!D160)</f>
        <v>-</v>
      </c>
      <c r="B160" s="167" t="str">
        <f>IF(ISBLANK('Nomenklatur komplett'!E160),"-",'Nomenklatur komplett'!E160)</f>
        <v>-</v>
      </c>
      <c r="C160" s="162" t="str">
        <f>IF(ISBLANK('Nomenklatur komplett'!F160),"-",TRIM('Nomenklatur komplett'!F160))</f>
        <v>-</v>
      </c>
      <c r="D160" s="75" t="str">
        <f t="shared" si="2"/>
        <v>-</v>
      </c>
    </row>
    <row r="161" spans="1:4" x14ac:dyDescent="0.2">
      <c r="A161" s="166" t="str">
        <f>IF(ISBLANK('Nomenklatur komplett'!D161),"-",'Nomenklatur komplett'!D161)</f>
        <v>-</v>
      </c>
      <c r="B161" s="167" t="str">
        <f>IF(ISBLANK('Nomenklatur komplett'!E161),"-",'Nomenklatur komplett'!E161)</f>
        <v>-</v>
      </c>
      <c r="C161" s="162" t="str">
        <f>IF(ISBLANK('Nomenklatur komplett'!F161),"-",TRIM('Nomenklatur komplett'!F161))</f>
        <v>-</v>
      </c>
      <c r="D161" s="75" t="str">
        <f t="shared" si="2"/>
        <v>-</v>
      </c>
    </row>
    <row r="162" spans="1:4" x14ac:dyDescent="0.2">
      <c r="A162" s="166" t="str">
        <f>IF(ISBLANK('Nomenklatur komplett'!D162),"-",'Nomenklatur komplett'!D162)</f>
        <v>-</v>
      </c>
      <c r="B162" s="167" t="str">
        <f>IF(ISBLANK('Nomenklatur komplett'!E162),"-",'Nomenklatur komplett'!E162)</f>
        <v>-</v>
      </c>
      <c r="C162" s="162" t="str">
        <f>IF(ISBLANK('Nomenklatur komplett'!F162),"-",TRIM('Nomenklatur komplett'!F162))</f>
        <v>-</v>
      </c>
      <c r="D162" s="75" t="str">
        <f t="shared" si="2"/>
        <v>-</v>
      </c>
    </row>
    <row r="163" spans="1:4" x14ac:dyDescent="0.2">
      <c r="A163" s="166" t="str">
        <f>IF(ISBLANK('Nomenklatur komplett'!D163),"-",'Nomenklatur komplett'!D163)</f>
        <v>-</v>
      </c>
      <c r="B163" s="167" t="str">
        <f>IF(ISBLANK('Nomenklatur komplett'!E163),"-",'Nomenklatur komplett'!E163)</f>
        <v>-</v>
      </c>
      <c r="C163" s="162" t="str">
        <f>IF(ISBLANK('Nomenklatur komplett'!F163),"-",TRIM('Nomenklatur komplett'!F163))</f>
        <v>-</v>
      </c>
      <c r="D163" s="75" t="str">
        <f t="shared" si="2"/>
        <v>-</v>
      </c>
    </row>
    <row r="164" spans="1:4" x14ac:dyDescent="0.2">
      <c r="A164" s="166" t="str">
        <f>IF(ISBLANK('Nomenklatur komplett'!D164),"-",'Nomenklatur komplett'!D164)</f>
        <v>-</v>
      </c>
      <c r="B164" s="167" t="str">
        <f>IF(ISBLANK('Nomenklatur komplett'!E164),"-",'Nomenklatur komplett'!E164)</f>
        <v>-</v>
      </c>
      <c r="C164" s="162" t="str">
        <f>IF(ISBLANK('Nomenklatur komplett'!F164),"-",TRIM('Nomenklatur komplett'!F164))</f>
        <v>-</v>
      </c>
      <c r="D164" s="75" t="str">
        <f t="shared" si="2"/>
        <v>-</v>
      </c>
    </row>
    <row r="165" spans="1:4" x14ac:dyDescent="0.2">
      <c r="A165" s="166" t="str">
        <f>IF(ISBLANK('Nomenklatur komplett'!D165),"-",'Nomenklatur komplett'!D165)</f>
        <v>-</v>
      </c>
      <c r="B165" s="167" t="str">
        <f>IF(ISBLANK('Nomenklatur komplett'!E165),"-",'Nomenklatur komplett'!E165)</f>
        <v>-</v>
      </c>
      <c r="C165" s="162" t="str">
        <f>IF(ISBLANK('Nomenklatur komplett'!F165),"-",TRIM('Nomenklatur komplett'!F165))</f>
        <v>-</v>
      </c>
      <c r="D165" s="75" t="str">
        <f t="shared" si="2"/>
        <v>-</v>
      </c>
    </row>
    <row r="166" spans="1:4" x14ac:dyDescent="0.2">
      <c r="A166" s="166" t="str">
        <f>IF(ISBLANK('Nomenklatur komplett'!D166),"-",'Nomenklatur komplett'!D166)</f>
        <v>-</v>
      </c>
      <c r="B166" s="167" t="str">
        <f>IF(ISBLANK('Nomenklatur komplett'!E166),"-",'Nomenklatur komplett'!E166)</f>
        <v>-</v>
      </c>
      <c r="C166" s="162" t="str">
        <f>IF(ISBLANK('Nomenklatur komplett'!F166),"-",TRIM('Nomenklatur komplett'!F166))</f>
        <v>-</v>
      </c>
      <c r="D166" s="75" t="str">
        <f t="shared" si="2"/>
        <v>-</v>
      </c>
    </row>
    <row r="167" spans="1:4" x14ac:dyDescent="0.2">
      <c r="A167" s="166" t="str">
        <f>IF(ISBLANK('Nomenklatur komplett'!D167),"-",'Nomenklatur komplett'!D167)</f>
        <v>-</v>
      </c>
      <c r="B167" s="167" t="str">
        <f>IF(ISBLANK('Nomenklatur komplett'!E167),"-",'Nomenklatur komplett'!E167)</f>
        <v>-</v>
      </c>
      <c r="C167" s="162" t="str">
        <f>IF(ISBLANK('Nomenklatur komplett'!F167),"-",TRIM('Nomenklatur komplett'!F167))</f>
        <v>-</v>
      </c>
      <c r="D167" s="75" t="str">
        <f t="shared" si="2"/>
        <v>-</v>
      </c>
    </row>
    <row r="168" spans="1:4" x14ac:dyDescent="0.2">
      <c r="A168" s="166" t="str">
        <f>IF(ISBLANK('Nomenklatur komplett'!D168),"-",'Nomenklatur komplett'!D168)</f>
        <v>-</v>
      </c>
      <c r="B168" s="167" t="str">
        <f>IF(ISBLANK('Nomenklatur komplett'!E168),"-",'Nomenklatur komplett'!E168)</f>
        <v>-</v>
      </c>
      <c r="C168" s="162" t="str">
        <f>IF(ISBLANK('Nomenklatur komplett'!F168),"-",TRIM('Nomenklatur komplett'!F168))</f>
        <v>-</v>
      </c>
      <c r="D168" s="75" t="str">
        <f t="shared" si="2"/>
        <v>-</v>
      </c>
    </row>
    <row r="169" spans="1:4" x14ac:dyDescent="0.2">
      <c r="A169" s="166" t="str">
        <f>IF(ISBLANK('Nomenklatur komplett'!D169),"-",'Nomenklatur komplett'!D169)</f>
        <v>-</v>
      </c>
      <c r="B169" s="167" t="str">
        <f>IF(ISBLANK('Nomenklatur komplett'!E169),"-",'Nomenklatur komplett'!E169)</f>
        <v>-</v>
      </c>
      <c r="C169" s="162" t="str">
        <f>IF(ISBLANK('Nomenklatur komplett'!F169),"-",TRIM('Nomenklatur komplett'!F169))</f>
        <v>-</v>
      </c>
      <c r="D169" s="75" t="str">
        <f t="shared" si="2"/>
        <v>-</v>
      </c>
    </row>
    <row r="170" spans="1:4" x14ac:dyDescent="0.2">
      <c r="A170" s="166" t="str">
        <f>IF(ISBLANK('Nomenklatur komplett'!D170),"-",'Nomenklatur komplett'!D170)</f>
        <v>-</v>
      </c>
      <c r="B170" s="167" t="str">
        <f>IF(ISBLANK('Nomenklatur komplett'!E170),"-",'Nomenklatur komplett'!E170)</f>
        <v>-</v>
      </c>
      <c r="C170" s="162" t="str">
        <f>IF(ISBLANK('Nomenklatur komplett'!F170),"-",TRIM('Nomenklatur komplett'!F170))</f>
        <v>-</v>
      </c>
      <c r="D170" s="75" t="str">
        <f t="shared" si="2"/>
        <v>-</v>
      </c>
    </row>
    <row r="171" spans="1:4" x14ac:dyDescent="0.2">
      <c r="A171" s="166" t="str">
        <f>IF(ISBLANK('Nomenklatur komplett'!D171),"-",'Nomenklatur komplett'!D171)</f>
        <v>-</v>
      </c>
      <c r="B171" s="167" t="str">
        <f>IF(ISBLANK('Nomenklatur komplett'!E171),"-",'Nomenklatur komplett'!E171)</f>
        <v>-</v>
      </c>
      <c r="C171" s="162" t="str">
        <f>IF(ISBLANK('Nomenklatur komplett'!F171),"-",TRIM('Nomenklatur komplett'!F171))</f>
        <v>-</v>
      </c>
      <c r="D171" s="75" t="str">
        <f t="shared" si="2"/>
        <v>-</v>
      </c>
    </row>
    <row r="172" spans="1:4" x14ac:dyDescent="0.2">
      <c r="A172" s="166" t="str">
        <f>IF(ISBLANK('Nomenklatur komplett'!D172),"-",'Nomenklatur komplett'!D172)</f>
        <v>-</v>
      </c>
      <c r="B172" s="167" t="str">
        <f>IF(ISBLANK('Nomenklatur komplett'!E172),"-",'Nomenklatur komplett'!E172)</f>
        <v>-</v>
      </c>
      <c r="C172" s="162" t="str">
        <f>IF(ISBLANK('Nomenklatur komplett'!F172),"-",TRIM('Nomenklatur komplett'!F172))</f>
        <v>-</v>
      </c>
      <c r="D172" s="75" t="str">
        <f t="shared" si="2"/>
        <v>-</v>
      </c>
    </row>
    <row r="173" spans="1:4" x14ac:dyDescent="0.2">
      <c r="A173" s="166" t="str">
        <f>IF(ISBLANK('Nomenklatur komplett'!D173),"-",'Nomenklatur komplett'!D173)</f>
        <v>-</v>
      </c>
      <c r="B173" s="167" t="str">
        <f>IF(ISBLANK('Nomenklatur komplett'!E173),"-",'Nomenklatur komplett'!E173)</f>
        <v>-</v>
      </c>
      <c r="C173" s="162" t="str">
        <f>IF(ISBLANK('Nomenklatur komplett'!F173),"-",TRIM('Nomenklatur komplett'!F173))</f>
        <v>-</v>
      </c>
      <c r="D173" s="75" t="str">
        <f t="shared" si="2"/>
        <v>-</v>
      </c>
    </row>
    <row r="174" spans="1:4" x14ac:dyDescent="0.2">
      <c r="A174" s="166" t="str">
        <f>IF(ISBLANK('Nomenklatur komplett'!D174),"-",'Nomenklatur komplett'!D174)</f>
        <v>-</v>
      </c>
      <c r="B174" s="167" t="str">
        <f>IF(ISBLANK('Nomenklatur komplett'!E174),"-",'Nomenklatur komplett'!E174)</f>
        <v>-</v>
      </c>
      <c r="C174" s="162" t="str">
        <f>IF(ISBLANK('Nomenklatur komplett'!F174),"-",TRIM('Nomenklatur komplett'!F174))</f>
        <v>-</v>
      </c>
      <c r="D174" s="75" t="str">
        <f t="shared" si="2"/>
        <v>-</v>
      </c>
    </row>
    <row r="175" spans="1:4" x14ac:dyDescent="0.2">
      <c r="A175" s="166" t="str">
        <f>IF(ISBLANK('Nomenklatur komplett'!D175),"-",'Nomenklatur komplett'!D175)</f>
        <v>-</v>
      </c>
      <c r="B175" s="167" t="str">
        <f>IF(ISBLANK('Nomenklatur komplett'!E175),"-",'Nomenklatur komplett'!E175)</f>
        <v>-</v>
      </c>
      <c r="C175" s="162" t="str">
        <f>IF(ISBLANK('Nomenklatur komplett'!F175),"-",TRIM('Nomenklatur komplett'!F175))</f>
        <v>-</v>
      </c>
      <c r="D175" s="75" t="str">
        <f t="shared" si="2"/>
        <v>-</v>
      </c>
    </row>
    <row r="176" spans="1:4" x14ac:dyDescent="0.2">
      <c r="A176" s="166" t="str">
        <f>IF(ISBLANK('Nomenklatur komplett'!D176),"-",'Nomenklatur komplett'!D176)</f>
        <v>-</v>
      </c>
      <c r="B176" s="167" t="str">
        <f>IF(ISBLANK('Nomenklatur komplett'!E176),"-",'Nomenklatur komplett'!E176)</f>
        <v>-</v>
      </c>
      <c r="C176" s="162" t="str">
        <f>IF(ISBLANK('Nomenklatur komplett'!F176),"-",TRIM('Nomenklatur komplett'!F176))</f>
        <v>-</v>
      </c>
      <c r="D176" s="75" t="str">
        <f t="shared" si="2"/>
        <v>-</v>
      </c>
    </row>
    <row r="177" spans="1:4" x14ac:dyDescent="0.2">
      <c r="A177" s="166" t="str">
        <f>IF(ISBLANK('Nomenklatur komplett'!D177),"-",'Nomenklatur komplett'!D177)</f>
        <v>-</v>
      </c>
      <c r="B177" s="167" t="str">
        <f>IF(ISBLANK('Nomenklatur komplett'!E177),"-",'Nomenklatur komplett'!E177)</f>
        <v>-</v>
      </c>
      <c r="C177" s="162" t="str">
        <f>IF(ISBLANK('Nomenklatur komplett'!F177),"-",TRIM('Nomenklatur komplett'!F177))</f>
        <v>-</v>
      </c>
      <c r="D177" s="75" t="str">
        <f t="shared" si="2"/>
        <v>-</v>
      </c>
    </row>
    <row r="178" spans="1:4" x14ac:dyDescent="0.2">
      <c r="A178" s="166" t="str">
        <f>IF(ISBLANK('Nomenklatur komplett'!D178),"-",'Nomenklatur komplett'!D178)</f>
        <v>-</v>
      </c>
      <c r="B178" s="167" t="str">
        <f>IF(ISBLANK('Nomenklatur komplett'!E178),"-",'Nomenklatur komplett'!E178)</f>
        <v>-</v>
      </c>
      <c r="C178" s="162" t="str">
        <f>IF(ISBLANK('Nomenklatur komplett'!F178),"-",TRIM('Nomenklatur komplett'!F178))</f>
        <v>-</v>
      </c>
      <c r="D178" s="75" t="str">
        <f t="shared" si="2"/>
        <v>-</v>
      </c>
    </row>
    <row r="179" spans="1:4" x14ac:dyDescent="0.2">
      <c r="A179" s="166" t="str">
        <f>IF(ISBLANK('Nomenklatur komplett'!D179),"-",'Nomenklatur komplett'!D179)</f>
        <v>-</v>
      </c>
      <c r="B179" s="167" t="str">
        <f>IF(ISBLANK('Nomenklatur komplett'!E179),"-",'Nomenklatur komplett'!E179)</f>
        <v>-</v>
      </c>
      <c r="C179" s="162" t="str">
        <f>IF(ISBLANK('Nomenklatur komplett'!F179),"-",TRIM('Nomenklatur komplett'!F179))</f>
        <v>-</v>
      </c>
      <c r="D179" s="75" t="str">
        <f t="shared" si="2"/>
        <v>-</v>
      </c>
    </row>
    <row r="180" spans="1:4" x14ac:dyDescent="0.2">
      <c r="A180" s="166" t="str">
        <f>IF(ISBLANK('Nomenklatur komplett'!D180),"-",'Nomenklatur komplett'!D180)</f>
        <v>-</v>
      </c>
      <c r="B180" s="167" t="str">
        <f>IF(ISBLANK('Nomenklatur komplett'!E180),"-",'Nomenklatur komplett'!E180)</f>
        <v>-</v>
      </c>
      <c r="C180" s="162" t="str">
        <f>IF(ISBLANK('Nomenklatur komplett'!F180),"-",TRIM('Nomenklatur komplett'!F180))</f>
        <v>-</v>
      </c>
      <c r="D180" s="75" t="str">
        <f t="shared" si="2"/>
        <v>-</v>
      </c>
    </row>
    <row r="181" spans="1:4" x14ac:dyDescent="0.2">
      <c r="A181" s="166" t="str">
        <f>IF(ISBLANK('Nomenklatur komplett'!D181),"-",'Nomenklatur komplett'!D181)</f>
        <v>-</v>
      </c>
      <c r="B181" s="167" t="str">
        <f>IF(ISBLANK('Nomenklatur komplett'!E181),"-",'Nomenklatur komplett'!E181)</f>
        <v>-</v>
      </c>
      <c r="C181" s="162" t="str">
        <f>IF(ISBLANK('Nomenklatur komplett'!F181),"-",TRIM('Nomenklatur komplett'!F181))</f>
        <v>-</v>
      </c>
      <c r="D181" s="75" t="str">
        <f t="shared" si="2"/>
        <v>-</v>
      </c>
    </row>
    <row r="182" spans="1:4" x14ac:dyDescent="0.2">
      <c r="A182" s="166" t="str">
        <f>IF(ISBLANK('Nomenklatur komplett'!D182),"-",'Nomenklatur komplett'!D182)</f>
        <v>-</v>
      </c>
      <c r="B182" s="167" t="str">
        <f>IF(ISBLANK('Nomenklatur komplett'!E182),"-",'Nomenklatur komplett'!E182)</f>
        <v>-</v>
      </c>
      <c r="C182" s="162" t="str">
        <f>IF(ISBLANK('Nomenklatur komplett'!F182),"-",TRIM('Nomenklatur komplett'!F182))</f>
        <v>-</v>
      </c>
      <c r="D182" s="75" t="str">
        <f t="shared" si="2"/>
        <v>-</v>
      </c>
    </row>
    <row r="183" spans="1:4" x14ac:dyDescent="0.2">
      <c r="A183" s="166" t="str">
        <f>IF(ISBLANK('Nomenklatur komplett'!D183),"-",'Nomenklatur komplett'!D183)</f>
        <v>-</v>
      </c>
      <c r="B183" s="167" t="str">
        <f>IF(ISBLANK('Nomenklatur komplett'!E183),"-",'Nomenklatur komplett'!E183)</f>
        <v>-</v>
      </c>
      <c r="C183" s="162" t="str">
        <f>IF(ISBLANK('Nomenklatur komplett'!F183),"-",TRIM('Nomenklatur komplett'!F183))</f>
        <v>-</v>
      </c>
      <c r="D183" s="75" t="str">
        <f t="shared" si="2"/>
        <v>-</v>
      </c>
    </row>
    <row r="184" spans="1:4" x14ac:dyDescent="0.2">
      <c r="A184" s="166" t="str">
        <f>IF(ISBLANK('Nomenklatur komplett'!D184),"-",'Nomenklatur komplett'!D184)</f>
        <v>-</v>
      </c>
      <c r="B184" s="167" t="str">
        <f>IF(ISBLANK('Nomenklatur komplett'!E184),"-",'Nomenklatur komplett'!E184)</f>
        <v>-</v>
      </c>
      <c r="C184" s="162" t="str">
        <f>IF(ISBLANK('Nomenklatur komplett'!F184),"-",TRIM('Nomenklatur komplett'!F184))</f>
        <v>-</v>
      </c>
      <c r="D184" s="75" t="str">
        <f t="shared" si="2"/>
        <v>-</v>
      </c>
    </row>
    <row r="185" spans="1:4" x14ac:dyDescent="0.2">
      <c r="A185" s="166" t="str">
        <f>IF(ISBLANK('Nomenklatur komplett'!D185),"-",'Nomenklatur komplett'!D185)</f>
        <v>-</v>
      </c>
      <c r="B185" s="167" t="str">
        <f>IF(ISBLANK('Nomenklatur komplett'!E185),"-",'Nomenklatur komplett'!E185)</f>
        <v>-</v>
      </c>
      <c r="C185" s="162" t="str">
        <f>IF(ISBLANK('Nomenklatur komplett'!F185),"-",TRIM('Nomenklatur komplett'!F185))</f>
        <v>-</v>
      </c>
      <c r="D185" s="75" t="str">
        <f t="shared" si="2"/>
        <v>-</v>
      </c>
    </row>
    <row r="186" spans="1:4" x14ac:dyDescent="0.2">
      <c r="A186" s="166" t="str">
        <f>IF(ISBLANK('Nomenklatur komplett'!D186),"-",'Nomenklatur komplett'!D186)</f>
        <v>-</v>
      </c>
      <c r="B186" s="167" t="str">
        <f>IF(ISBLANK('Nomenklatur komplett'!E186),"-",'Nomenklatur komplett'!E186)</f>
        <v>-</v>
      </c>
      <c r="C186" s="162" t="str">
        <f>IF(ISBLANK('Nomenklatur komplett'!F186),"-",TRIM('Nomenklatur komplett'!F186))</f>
        <v>-</v>
      </c>
      <c r="D186" s="75" t="str">
        <f t="shared" si="2"/>
        <v>-</v>
      </c>
    </row>
    <row r="187" spans="1:4" x14ac:dyDescent="0.2">
      <c r="A187" s="166" t="str">
        <f>IF(ISBLANK('Nomenklatur komplett'!D187),"-",'Nomenklatur komplett'!D187)</f>
        <v>-</v>
      </c>
      <c r="B187" s="167" t="str">
        <f>IF(ISBLANK('Nomenklatur komplett'!E187),"-",'Nomenklatur komplett'!E187)</f>
        <v>-</v>
      </c>
      <c r="C187" s="162" t="str">
        <f>IF(ISBLANK('Nomenklatur komplett'!F187),"-",TRIM('Nomenklatur komplett'!F187))</f>
        <v>-</v>
      </c>
      <c r="D187" s="75" t="str">
        <f t="shared" si="2"/>
        <v>-</v>
      </c>
    </row>
    <row r="188" spans="1:4" x14ac:dyDescent="0.2">
      <c r="A188" s="166" t="str">
        <f>IF(ISBLANK('Nomenklatur komplett'!D188),"-",'Nomenklatur komplett'!D188)</f>
        <v>-</v>
      </c>
      <c r="B188" s="167" t="str">
        <f>IF(ISBLANK('Nomenklatur komplett'!E188),"-",'Nomenklatur komplett'!E188)</f>
        <v>-</v>
      </c>
      <c r="C188" s="162" t="str">
        <f>IF(ISBLANK('Nomenklatur komplett'!F188),"-",TRIM('Nomenklatur komplett'!F188))</f>
        <v>-</v>
      </c>
      <c r="D188" s="75" t="str">
        <f t="shared" si="2"/>
        <v>-</v>
      </c>
    </row>
    <row r="189" spans="1:4" x14ac:dyDescent="0.2">
      <c r="A189" s="166" t="str">
        <f>IF(ISBLANK('Nomenklatur komplett'!D189),"-",'Nomenklatur komplett'!D189)</f>
        <v>-</v>
      </c>
      <c r="B189" s="167" t="str">
        <f>IF(ISBLANK('Nomenklatur komplett'!E189),"-",'Nomenklatur komplett'!E189)</f>
        <v>-</v>
      </c>
      <c r="C189" s="162" t="str">
        <f>IF(ISBLANK('Nomenklatur komplett'!F189),"-",TRIM('Nomenklatur komplett'!F189))</f>
        <v>-</v>
      </c>
      <c r="D189" s="75" t="str">
        <f t="shared" si="2"/>
        <v>-</v>
      </c>
    </row>
    <row r="190" spans="1:4" x14ac:dyDescent="0.2">
      <c r="A190" s="166" t="str">
        <f>IF(ISBLANK('Nomenklatur komplett'!D190),"-",'Nomenklatur komplett'!D190)</f>
        <v>-</v>
      </c>
      <c r="B190" s="167" t="str">
        <f>IF(ISBLANK('Nomenklatur komplett'!E190),"-",'Nomenklatur komplett'!E190)</f>
        <v>-</v>
      </c>
      <c r="C190" s="162" t="str">
        <f>IF(ISBLANK('Nomenklatur komplett'!F190),"-",TRIM('Nomenklatur komplett'!F190))</f>
        <v>-</v>
      </c>
      <c r="D190" s="75" t="str">
        <f t="shared" si="2"/>
        <v>-</v>
      </c>
    </row>
    <row r="191" spans="1:4" x14ac:dyDescent="0.2">
      <c r="A191" s="166" t="str">
        <f>IF(ISBLANK('Nomenklatur komplett'!D191),"-",'Nomenklatur komplett'!D191)</f>
        <v>-</v>
      </c>
      <c r="B191" s="167" t="str">
        <f>IF(ISBLANK('Nomenklatur komplett'!E191),"-",'Nomenklatur komplett'!E191)</f>
        <v>-</v>
      </c>
      <c r="C191" s="162" t="str">
        <f>IF(ISBLANK('Nomenklatur komplett'!F191),"-",TRIM('Nomenklatur komplett'!F191))</f>
        <v>-</v>
      </c>
      <c r="D191" s="75" t="str">
        <f t="shared" si="2"/>
        <v>-</v>
      </c>
    </row>
    <row r="192" spans="1:4" x14ac:dyDescent="0.2">
      <c r="A192" s="166" t="str">
        <f>IF(ISBLANK('Nomenklatur komplett'!D192),"-",'Nomenklatur komplett'!D192)</f>
        <v>-</v>
      </c>
      <c r="B192" s="167" t="str">
        <f>IF(ISBLANK('Nomenklatur komplett'!E192),"-",'Nomenklatur komplett'!E192)</f>
        <v>-</v>
      </c>
      <c r="C192" s="162" t="str">
        <f>IF(ISBLANK('Nomenklatur komplett'!F192),"-",TRIM('Nomenklatur komplett'!F192))</f>
        <v>-</v>
      </c>
      <c r="D192" s="75" t="str">
        <f t="shared" si="2"/>
        <v>-</v>
      </c>
    </row>
    <row r="193" spans="1:4" x14ac:dyDescent="0.2">
      <c r="A193" s="166" t="str">
        <f>IF(ISBLANK('Nomenklatur komplett'!D193),"-",'Nomenklatur komplett'!D193)</f>
        <v>-</v>
      </c>
      <c r="B193" s="167" t="str">
        <f>IF(ISBLANK('Nomenklatur komplett'!E193),"-",'Nomenklatur komplett'!E193)</f>
        <v>-</v>
      </c>
      <c r="C193" s="162" t="str">
        <f>IF(ISBLANK('Nomenklatur komplett'!F193),"-",TRIM('Nomenklatur komplett'!F193))</f>
        <v>-</v>
      </c>
      <c r="D193" s="75" t="str">
        <f t="shared" si="2"/>
        <v>-</v>
      </c>
    </row>
    <row r="194" spans="1:4" x14ac:dyDescent="0.2">
      <c r="A194" s="166" t="str">
        <f>IF(ISBLANK('Nomenklatur komplett'!D194),"-",'Nomenklatur komplett'!D194)</f>
        <v>-</v>
      </c>
      <c r="B194" s="167" t="str">
        <f>IF(ISBLANK('Nomenklatur komplett'!E194),"-",'Nomenklatur komplett'!E194)</f>
        <v>-</v>
      </c>
      <c r="C194" s="162" t="str">
        <f>IF(ISBLANK('Nomenklatur komplett'!F194),"-",TRIM('Nomenklatur komplett'!F194))</f>
        <v>-</v>
      </c>
      <c r="D194" s="75" t="str">
        <f t="shared" si="2"/>
        <v>-</v>
      </c>
    </row>
    <row r="195" spans="1:4" x14ac:dyDescent="0.2">
      <c r="A195" s="166" t="str">
        <f>IF(ISBLANK('Nomenklatur komplett'!D195),"-",'Nomenklatur komplett'!D195)</f>
        <v>-</v>
      </c>
      <c r="B195" s="167" t="str">
        <f>IF(ISBLANK('Nomenklatur komplett'!E195),"-",'Nomenklatur komplett'!E195)</f>
        <v>-</v>
      </c>
      <c r="C195" s="162" t="str">
        <f>IF(ISBLANK('Nomenklatur komplett'!F195),"-",TRIM('Nomenklatur komplett'!F195))</f>
        <v>-</v>
      </c>
      <c r="D195" s="75" t="str">
        <f t="shared" si="2"/>
        <v>-</v>
      </c>
    </row>
    <row r="196" spans="1:4" x14ac:dyDescent="0.2">
      <c r="A196" s="166" t="str">
        <f>IF(ISBLANK('Nomenklatur komplett'!D196),"-",'Nomenklatur komplett'!D196)</f>
        <v>-</v>
      </c>
      <c r="B196" s="167" t="str">
        <f>IF(ISBLANK('Nomenklatur komplett'!E196),"-",'Nomenklatur komplett'!E196)</f>
        <v>-</v>
      </c>
      <c r="C196" s="162" t="str">
        <f>IF(ISBLANK('Nomenklatur komplett'!F196),"-",TRIM('Nomenklatur komplett'!F196))</f>
        <v>-</v>
      </c>
      <c r="D196" s="75" t="str">
        <f t="shared" si="2"/>
        <v>-</v>
      </c>
    </row>
    <row r="197" spans="1:4" x14ac:dyDescent="0.2">
      <c r="A197" s="166" t="str">
        <f>IF(ISBLANK('Nomenklatur komplett'!D197),"-",'Nomenklatur komplett'!D197)</f>
        <v>-</v>
      </c>
      <c r="B197" s="167" t="str">
        <f>IF(ISBLANK('Nomenklatur komplett'!E197),"-",'Nomenklatur komplett'!E197)</f>
        <v>-</v>
      </c>
      <c r="C197" s="162" t="str">
        <f>IF(ISBLANK('Nomenklatur komplett'!F197),"-",TRIM('Nomenklatur komplett'!F197))</f>
        <v>-</v>
      </c>
      <c r="D197" s="75" t="str">
        <f t="shared" ref="D197:D260" si="3">IF(B197="-",B197,C197&amp; " (" &amp;B197&amp;")")</f>
        <v>-</v>
      </c>
    </row>
    <row r="198" spans="1:4" x14ac:dyDescent="0.2">
      <c r="A198" s="166" t="str">
        <f>IF(ISBLANK('Nomenklatur komplett'!D198),"-",'Nomenklatur komplett'!D198)</f>
        <v>-</v>
      </c>
      <c r="B198" s="167" t="str">
        <f>IF(ISBLANK('Nomenklatur komplett'!E198),"-",'Nomenklatur komplett'!E198)</f>
        <v>-</v>
      </c>
      <c r="C198" s="162" t="str">
        <f>IF(ISBLANK('Nomenklatur komplett'!F198),"-",TRIM('Nomenklatur komplett'!F198))</f>
        <v>-</v>
      </c>
      <c r="D198" s="75" t="str">
        <f t="shared" si="3"/>
        <v>-</v>
      </c>
    </row>
    <row r="199" spans="1:4" x14ac:dyDescent="0.2">
      <c r="A199" s="166" t="str">
        <f>IF(ISBLANK('Nomenklatur komplett'!D199),"-",'Nomenklatur komplett'!D199)</f>
        <v>-</v>
      </c>
      <c r="B199" s="167" t="str">
        <f>IF(ISBLANK('Nomenklatur komplett'!E199),"-",'Nomenklatur komplett'!E199)</f>
        <v>-</v>
      </c>
      <c r="C199" s="162" t="str">
        <f>IF(ISBLANK('Nomenklatur komplett'!F199),"-",TRIM('Nomenklatur komplett'!F199))</f>
        <v>-</v>
      </c>
      <c r="D199" s="75" t="str">
        <f t="shared" si="3"/>
        <v>-</v>
      </c>
    </row>
    <row r="200" spans="1:4" x14ac:dyDescent="0.2">
      <c r="A200" s="166" t="str">
        <f>IF(ISBLANK('Nomenklatur komplett'!D200),"-",'Nomenklatur komplett'!D200)</f>
        <v>-</v>
      </c>
      <c r="B200" s="167" t="str">
        <f>IF(ISBLANK('Nomenklatur komplett'!E200),"-",'Nomenklatur komplett'!E200)</f>
        <v>-</v>
      </c>
      <c r="C200" s="162" t="str">
        <f>IF(ISBLANK('Nomenklatur komplett'!F200),"-",TRIM('Nomenklatur komplett'!F200))</f>
        <v>-</v>
      </c>
      <c r="D200" s="75" t="str">
        <f t="shared" si="3"/>
        <v>-</v>
      </c>
    </row>
    <row r="201" spans="1:4" x14ac:dyDescent="0.2">
      <c r="A201" s="166" t="str">
        <f>IF(ISBLANK('Nomenklatur komplett'!D201),"-",'Nomenklatur komplett'!D201)</f>
        <v>-</v>
      </c>
      <c r="B201" s="167" t="str">
        <f>IF(ISBLANK('Nomenklatur komplett'!E201),"-",'Nomenklatur komplett'!E201)</f>
        <v>-</v>
      </c>
      <c r="C201" s="162" t="str">
        <f>IF(ISBLANK('Nomenklatur komplett'!F201),"-",TRIM('Nomenklatur komplett'!F201))</f>
        <v>-</v>
      </c>
      <c r="D201" s="75" t="str">
        <f t="shared" si="3"/>
        <v>-</v>
      </c>
    </row>
    <row r="202" spans="1:4" x14ac:dyDescent="0.2">
      <c r="A202" s="166" t="str">
        <f>IF(ISBLANK('Nomenklatur komplett'!D202),"-",'Nomenklatur komplett'!D202)</f>
        <v>-</v>
      </c>
      <c r="B202" s="167" t="str">
        <f>IF(ISBLANK('Nomenklatur komplett'!E202),"-",'Nomenklatur komplett'!E202)</f>
        <v>-</v>
      </c>
      <c r="C202" s="162" t="str">
        <f>IF(ISBLANK('Nomenklatur komplett'!F202),"-",TRIM('Nomenklatur komplett'!F202))</f>
        <v>-</v>
      </c>
      <c r="D202" s="75" t="str">
        <f t="shared" si="3"/>
        <v>-</v>
      </c>
    </row>
    <row r="203" spans="1:4" x14ac:dyDescent="0.2">
      <c r="A203" s="166" t="str">
        <f>IF(ISBLANK('Nomenklatur komplett'!D203),"-",'Nomenklatur komplett'!D203)</f>
        <v>-</v>
      </c>
      <c r="B203" s="167" t="str">
        <f>IF(ISBLANK('Nomenklatur komplett'!E203),"-",'Nomenklatur komplett'!E203)</f>
        <v>-</v>
      </c>
      <c r="C203" s="162" t="str">
        <f>IF(ISBLANK('Nomenklatur komplett'!F203),"-",TRIM('Nomenklatur komplett'!F203))</f>
        <v>-</v>
      </c>
      <c r="D203" s="75" t="str">
        <f t="shared" si="3"/>
        <v>-</v>
      </c>
    </row>
    <row r="204" spans="1:4" x14ac:dyDescent="0.2">
      <c r="A204" s="166" t="str">
        <f>IF(ISBLANK('Nomenklatur komplett'!D204),"-",'Nomenklatur komplett'!D204)</f>
        <v>-</v>
      </c>
      <c r="B204" s="167" t="str">
        <f>IF(ISBLANK('Nomenklatur komplett'!E204),"-",'Nomenklatur komplett'!E204)</f>
        <v>-</v>
      </c>
      <c r="C204" s="162" t="str">
        <f>IF(ISBLANK('Nomenklatur komplett'!F204),"-",TRIM('Nomenklatur komplett'!F204))</f>
        <v>-</v>
      </c>
      <c r="D204" s="75" t="str">
        <f t="shared" si="3"/>
        <v>-</v>
      </c>
    </row>
    <row r="205" spans="1:4" x14ac:dyDescent="0.2">
      <c r="A205" s="166" t="str">
        <f>IF(ISBLANK('Nomenklatur komplett'!D205),"-",'Nomenklatur komplett'!D205)</f>
        <v>-</v>
      </c>
      <c r="B205" s="167" t="str">
        <f>IF(ISBLANK('Nomenklatur komplett'!E205),"-",'Nomenklatur komplett'!E205)</f>
        <v>-</v>
      </c>
      <c r="C205" s="162" t="str">
        <f>IF(ISBLANK('Nomenklatur komplett'!F205),"-",TRIM('Nomenklatur komplett'!F205))</f>
        <v>-</v>
      </c>
      <c r="D205" s="75" t="str">
        <f t="shared" si="3"/>
        <v>-</v>
      </c>
    </row>
    <row r="206" spans="1:4" x14ac:dyDescent="0.2">
      <c r="A206" s="166" t="str">
        <f>IF(ISBLANK('Nomenklatur komplett'!D206),"-",'Nomenklatur komplett'!D206)</f>
        <v>-</v>
      </c>
      <c r="B206" s="167" t="str">
        <f>IF(ISBLANK('Nomenklatur komplett'!E206),"-",'Nomenklatur komplett'!E206)</f>
        <v>-</v>
      </c>
      <c r="C206" s="162" t="str">
        <f>IF(ISBLANK('Nomenklatur komplett'!F206),"-",TRIM('Nomenklatur komplett'!F206))</f>
        <v>-</v>
      </c>
      <c r="D206" s="75" t="str">
        <f t="shared" si="3"/>
        <v>-</v>
      </c>
    </row>
    <row r="207" spans="1:4" x14ac:dyDescent="0.2">
      <c r="A207" s="166" t="str">
        <f>IF(ISBLANK('Nomenklatur komplett'!D207),"-",'Nomenklatur komplett'!D207)</f>
        <v>-</v>
      </c>
      <c r="B207" s="167" t="str">
        <f>IF(ISBLANK('Nomenklatur komplett'!E207),"-",'Nomenklatur komplett'!E207)</f>
        <v>-</v>
      </c>
      <c r="C207" s="162" t="str">
        <f>IF(ISBLANK('Nomenklatur komplett'!F207),"-",TRIM('Nomenklatur komplett'!F207))</f>
        <v>-</v>
      </c>
      <c r="D207" s="75" t="str">
        <f t="shared" si="3"/>
        <v>-</v>
      </c>
    </row>
    <row r="208" spans="1:4" x14ac:dyDescent="0.2">
      <c r="A208" s="166" t="str">
        <f>IF(ISBLANK('Nomenklatur komplett'!D208),"-",'Nomenklatur komplett'!D208)</f>
        <v>-</v>
      </c>
      <c r="B208" s="167" t="str">
        <f>IF(ISBLANK('Nomenklatur komplett'!E208),"-",'Nomenklatur komplett'!E208)</f>
        <v>-</v>
      </c>
      <c r="C208" s="162" t="str">
        <f>IF(ISBLANK('Nomenklatur komplett'!F208),"-",TRIM('Nomenklatur komplett'!F208))</f>
        <v>-</v>
      </c>
      <c r="D208" s="75" t="str">
        <f t="shared" si="3"/>
        <v>-</v>
      </c>
    </row>
    <row r="209" spans="1:4" x14ac:dyDescent="0.2">
      <c r="A209" s="166" t="str">
        <f>IF(ISBLANK('Nomenklatur komplett'!D209),"-",'Nomenklatur komplett'!D209)</f>
        <v>-</v>
      </c>
      <c r="B209" s="167" t="str">
        <f>IF(ISBLANK('Nomenklatur komplett'!E209),"-",'Nomenklatur komplett'!E209)</f>
        <v>-</v>
      </c>
      <c r="C209" s="162" t="str">
        <f>IF(ISBLANK('Nomenklatur komplett'!F209),"-",TRIM('Nomenklatur komplett'!F209))</f>
        <v>-</v>
      </c>
      <c r="D209" s="75" t="str">
        <f t="shared" si="3"/>
        <v>-</v>
      </c>
    </row>
    <row r="210" spans="1:4" x14ac:dyDescent="0.2">
      <c r="A210" s="166" t="str">
        <f>IF(ISBLANK('Nomenklatur komplett'!D210),"-",'Nomenklatur komplett'!D210)</f>
        <v>-</v>
      </c>
      <c r="B210" s="167" t="str">
        <f>IF(ISBLANK('Nomenklatur komplett'!E210),"-",'Nomenklatur komplett'!E210)</f>
        <v>-</v>
      </c>
      <c r="C210" s="162" t="str">
        <f>IF(ISBLANK('Nomenklatur komplett'!F210),"-",TRIM('Nomenklatur komplett'!F210))</f>
        <v>-</v>
      </c>
      <c r="D210" s="75" t="str">
        <f t="shared" si="3"/>
        <v>-</v>
      </c>
    </row>
    <row r="211" spans="1:4" x14ac:dyDescent="0.2">
      <c r="A211" s="166" t="str">
        <f>IF(ISBLANK('Nomenklatur komplett'!D211),"-",'Nomenklatur komplett'!D211)</f>
        <v>-</v>
      </c>
      <c r="B211" s="167" t="str">
        <f>IF(ISBLANK('Nomenklatur komplett'!E211),"-",'Nomenklatur komplett'!E211)</f>
        <v>-</v>
      </c>
      <c r="C211" s="162" t="str">
        <f>IF(ISBLANK('Nomenklatur komplett'!F211),"-",TRIM('Nomenklatur komplett'!F211))</f>
        <v>-</v>
      </c>
      <c r="D211" s="75" t="str">
        <f t="shared" si="3"/>
        <v>-</v>
      </c>
    </row>
    <row r="212" spans="1:4" x14ac:dyDescent="0.2">
      <c r="A212" s="166" t="str">
        <f>IF(ISBLANK('Nomenklatur komplett'!D212),"-",'Nomenklatur komplett'!D212)</f>
        <v>-</v>
      </c>
      <c r="B212" s="167" t="str">
        <f>IF(ISBLANK('Nomenklatur komplett'!E212),"-",'Nomenklatur komplett'!E212)</f>
        <v>-</v>
      </c>
      <c r="C212" s="162" t="str">
        <f>IF(ISBLANK('Nomenklatur komplett'!F212),"-",TRIM('Nomenklatur komplett'!F212))</f>
        <v>-</v>
      </c>
      <c r="D212" s="75" t="str">
        <f t="shared" si="3"/>
        <v>-</v>
      </c>
    </row>
    <row r="213" spans="1:4" x14ac:dyDescent="0.2">
      <c r="A213" s="166" t="str">
        <f>IF(ISBLANK('Nomenklatur komplett'!D213),"-",'Nomenklatur komplett'!D213)</f>
        <v>-</v>
      </c>
      <c r="B213" s="167" t="str">
        <f>IF(ISBLANK('Nomenklatur komplett'!E213),"-",'Nomenklatur komplett'!E213)</f>
        <v>-</v>
      </c>
      <c r="C213" s="162" t="str">
        <f>IF(ISBLANK('Nomenklatur komplett'!F213),"-",TRIM('Nomenklatur komplett'!F213))</f>
        <v>-</v>
      </c>
      <c r="D213" s="75" t="str">
        <f t="shared" si="3"/>
        <v>-</v>
      </c>
    </row>
    <row r="214" spans="1:4" x14ac:dyDescent="0.2">
      <c r="A214" s="166" t="str">
        <f>IF(ISBLANK('Nomenklatur komplett'!D214),"-",'Nomenklatur komplett'!D214)</f>
        <v>-</v>
      </c>
      <c r="B214" s="167" t="str">
        <f>IF(ISBLANK('Nomenklatur komplett'!E214),"-",'Nomenklatur komplett'!E214)</f>
        <v>-</v>
      </c>
      <c r="C214" s="162" t="str">
        <f>IF(ISBLANK('Nomenklatur komplett'!F214),"-",TRIM('Nomenklatur komplett'!F214))</f>
        <v>-</v>
      </c>
      <c r="D214" s="75" t="str">
        <f t="shared" si="3"/>
        <v>-</v>
      </c>
    </row>
    <row r="215" spans="1:4" x14ac:dyDescent="0.2">
      <c r="A215" s="166" t="str">
        <f>IF(ISBLANK('Nomenklatur komplett'!D215),"-",'Nomenklatur komplett'!D215)</f>
        <v>-</v>
      </c>
      <c r="B215" s="167" t="str">
        <f>IF(ISBLANK('Nomenklatur komplett'!E215),"-",'Nomenklatur komplett'!E215)</f>
        <v>-</v>
      </c>
      <c r="C215" s="162" t="str">
        <f>IF(ISBLANK('Nomenklatur komplett'!F215),"-",TRIM('Nomenklatur komplett'!F215))</f>
        <v>-</v>
      </c>
      <c r="D215" s="75" t="str">
        <f t="shared" si="3"/>
        <v>-</v>
      </c>
    </row>
    <row r="216" spans="1:4" x14ac:dyDescent="0.2">
      <c r="A216" s="166" t="str">
        <f>IF(ISBLANK('Nomenklatur komplett'!D216),"-",'Nomenklatur komplett'!D216)</f>
        <v>-</v>
      </c>
      <c r="B216" s="167" t="str">
        <f>IF(ISBLANK('Nomenklatur komplett'!E216),"-",'Nomenklatur komplett'!E216)</f>
        <v>-</v>
      </c>
      <c r="C216" s="162" t="str">
        <f>IF(ISBLANK('Nomenklatur komplett'!F216),"-",TRIM('Nomenklatur komplett'!F216))</f>
        <v>-</v>
      </c>
      <c r="D216" s="75" t="str">
        <f t="shared" si="3"/>
        <v>-</v>
      </c>
    </row>
    <row r="217" spans="1:4" x14ac:dyDescent="0.2">
      <c r="A217" s="166" t="str">
        <f>IF(ISBLANK('Nomenklatur komplett'!D217),"-",'Nomenklatur komplett'!D217)</f>
        <v>-</v>
      </c>
      <c r="B217" s="167" t="str">
        <f>IF(ISBLANK('Nomenklatur komplett'!E217),"-",'Nomenklatur komplett'!E217)</f>
        <v>-</v>
      </c>
      <c r="C217" s="162" t="str">
        <f>IF(ISBLANK('Nomenklatur komplett'!F217),"-",TRIM('Nomenklatur komplett'!F217))</f>
        <v>-</v>
      </c>
      <c r="D217" s="75" t="str">
        <f t="shared" si="3"/>
        <v>-</v>
      </c>
    </row>
    <row r="218" spans="1:4" x14ac:dyDescent="0.2">
      <c r="A218" s="166" t="str">
        <f>IF(ISBLANK('Nomenklatur komplett'!D218),"-",'Nomenklatur komplett'!D218)</f>
        <v>-</v>
      </c>
      <c r="B218" s="167" t="str">
        <f>IF(ISBLANK('Nomenklatur komplett'!E218),"-",'Nomenklatur komplett'!E218)</f>
        <v>-</v>
      </c>
      <c r="C218" s="162" t="str">
        <f>IF(ISBLANK('Nomenklatur komplett'!F218),"-",TRIM('Nomenklatur komplett'!F218))</f>
        <v>-</v>
      </c>
      <c r="D218" s="75" t="str">
        <f t="shared" si="3"/>
        <v>-</v>
      </c>
    </row>
    <row r="219" spans="1:4" x14ac:dyDescent="0.2">
      <c r="A219" s="166" t="str">
        <f>IF(ISBLANK('Nomenklatur komplett'!D219),"-",'Nomenklatur komplett'!D219)</f>
        <v>-</v>
      </c>
      <c r="B219" s="167" t="str">
        <f>IF(ISBLANK('Nomenklatur komplett'!E219),"-",'Nomenklatur komplett'!E219)</f>
        <v>-</v>
      </c>
      <c r="C219" s="162" t="str">
        <f>IF(ISBLANK('Nomenklatur komplett'!F219),"-",TRIM('Nomenklatur komplett'!F219))</f>
        <v>-</v>
      </c>
      <c r="D219" s="75" t="str">
        <f t="shared" si="3"/>
        <v>-</v>
      </c>
    </row>
    <row r="220" spans="1:4" x14ac:dyDescent="0.2">
      <c r="A220" s="166" t="str">
        <f>IF(ISBLANK('Nomenklatur komplett'!D220),"-",'Nomenklatur komplett'!D220)</f>
        <v>-</v>
      </c>
      <c r="B220" s="167" t="str">
        <f>IF(ISBLANK('Nomenklatur komplett'!E220),"-",'Nomenklatur komplett'!E220)</f>
        <v>-</v>
      </c>
      <c r="C220" s="162" t="str">
        <f>IF(ISBLANK('Nomenklatur komplett'!F220),"-",TRIM('Nomenklatur komplett'!F220))</f>
        <v>-</v>
      </c>
      <c r="D220" s="75" t="str">
        <f t="shared" si="3"/>
        <v>-</v>
      </c>
    </row>
    <row r="221" spans="1:4" x14ac:dyDescent="0.2">
      <c r="A221" s="166" t="str">
        <f>IF(ISBLANK('Nomenklatur komplett'!D221),"-",'Nomenklatur komplett'!D221)</f>
        <v>-</v>
      </c>
      <c r="B221" s="167" t="str">
        <f>IF(ISBLANK('Nomenklatur komplett'!E221),"-",'Nomenklatur komplett'!E221)</f>
        <v>-</v>
      </c>
      <c r="C221" s="162" t="str">
        <f>IF(ISBLANK('Nomenklatur komplett'!F221),"-",TRIM('Nomenklatur komplett'!F221))</f>
        <v>-</v>
      </c>
      <c r="D221" s="75" t="str">
        <f t="shared" si="3"/>
        <v>-</v>
      </c>
    </row>
    <row r="222" spans="1:4" x14ac:dyDescent="0.2">
      <c r="A222" s="166" t="str">
        <f>IF(ISBLANK('Nomenklatur komplett'!D222),"-",'Nomenklatur komplett'!D222)</f>
        <v>-</v>
      </c>
      <c r="B222" s="167" t="str">
        <f>IF(ISBLANK('Nomenklatur komplett'!E222),"-",'Nomenklatur komplett'!E222)</f>
        <v>-</v>
      </c>
      <c r="C222" s="162" t="str">
        <f>IF(ISBLANK('Nomenklatur komplett'!F222),"-",TRIM('Nomenklatur komplett'!F222))</f>
        <v>-</v>
      </c>
      <c r="D222" s="75" t="str">
        <f t="shared" si="3"/>
        <v>-</v>
      </c>
    </row>
    <row r="223" spans="1:4" x14ac:dyDescent="0.2">
      <c r="A223" s="166" t="str">
        <f>IF(ISBLANK('Nomenklatur komplett'!D223),"-",'Nomenklatur komplett'!D223)</f>
        <v>-</v>
      </c>
      <c r="B223" s="167" t="str">
        <f>IF(ISBLANK('Nomenklatur komplett'!E223),"-",'Nomenklatur komplett'!E223)</f>
        <v>-</v>
      </c>
      <c r="C223" s="162" t="str">
        <f>IF(ISBLANK('Nomenklatur komplett'!F223),"-",TRIM('Nomenklatur komplett'!F223))</f>
        <v>-</v>
      </c>
      <c r="D223" s="75" t="str">
        <f t="shared" si="3"/>
        <v>-</v>
      </c>
    </row>
    <row r="224" spans="1:4" x14ac:dyDescent="0.2">
      <c r="A224" s="166" t="str">
        <f>IF(ISBLANK('Nomenklatur komplett'!D224),"-",'Nomenklatur komplett'!D224)</f>
        <v>-</v>
      </c>
      <c r="B224" s="167" t="str">
        <f>IF(ISBLANK('Nomenklatur komplett'!E224),"-",'Nomenklatur komplett'!E224)</f>
        <v>-</v>
      </c>
      <c r="C224" s="162" t="str">
        <f>IF(ISBLANK('Nomenklatur komplett'!F224),"-",TRIM('Nomenklatur komplett'!F224))</f>
        <v>-</v>
      </c>
      <c r="D224" s="75" t="str">
        <f t="shared" si="3"/>
        <v>-</v>
      </c>
    </row>
    <row r="225" spans="1:4" x14ac:dyDescent="0.2">
      <c r="A225" s="166" t="str">
        <f>IF(ISBLANK('Nomenklatur komplett'!D225),"-",'Nomenklatur komplett'!D225)</f>
        <v>-</v>
      </c>
      <c r="B225" s="167" t="str">
        <f>IF(ISBLANK('Nomenklatur komplett'!E225),"-",'Nomenklatur komplett'!E225)</f>
        <v>-</v>
      </c>
      <c r="C225" s="162" t="str">
        <f>IF(ISBLANK('Nomenklatur komplett'!F225),"-",TRIM('Nomenklatur komplett'!F225))</f>
        <v>-</v>
      </c>
      <c r="D225" s="75" t="str">
        <f t="shared" si="3"/>
        <v>-</v>
      </c>
    </row>
    <row r="226" spans="1:4" x14ac:dyDescent="0.2">
      <c r="A226" s="166" t="str">
        <f>IF(ISBLANK('Nomenklatur komplett'!D226),"-",'Nomenklatur komplett'!D226)</f>
        <v>-</v>
      </c>
      <c r="B226" s="167" t="str">
        <f>IF(ISBLANK('Nomenklatur komplett'!E226),"-",'Nomenklatur komplett'!E226)</f>
        <v>-</v>
      </c>
      <c r="C226" s="162" t="str">
        <f>IF(ISBLANK('Nomenklatur komplett'!F226),"-",TRIM('Nomenklatur komplett'!F226))</f>
        <v>-</v>
      </c>
      <c r="D226" s="75" t="str">
        <f t="shared" si="3"/>
        <v>-</v>
      </c>
    </row>
    <row r="227" spans="1:4" x14ac:dyDescent="0.2">
      <c r="A227" s="166" t="str">
        <f>IF(ISBLANK('Nomenklatur komplett'!D227),"-",'Nomenklatur komplett'!D227)</f>
        <v>-</v>
      </c>
      <c r="B227" s="167" t="str">
        <f>IF(ISBLANK('Nomenklatur komplett'!E227),"-",'Nomenklatur komplett'!E227)</f>
        <v>-</v>
      </c>
      <c r="C227" s="162" t="str">
        <f>IF(ISBLANK('Nomenklatur komplett'!F227),"-",TRIM('Nomenklatur komplett'!F227))</f>
        <v>-</v>
      </c>
      <c r="D227" s="75" t="str">
        <f t="shared" si="3"/>
        <v>-</v>
      </c>
    </row>
    <row r="228" spans="1:4" x14ac:dyDescent="0.2">
      <c r="A228" s="166" t="str">
        <f>IF(ISBLANK('Nomenklatur komplett'!D228),"-",'Nomenklatur komplett'!D228)</f>
        <v>-</v>
      </c>
      <c r="B228" s="167" t="str">
        <f>IF(ISBLANK('Nomenklatur komplett'!E228),"-",'Nomenklatur komplett'!E228)</f>
        <v>-</v>
      </c>
      <c r="C228" s="162" t="str">
        <f>IF(ISBLANK('Nomenklatur komplett'!F228),"-",TRIM('Nomenklatur komplett'!F228))</f>
        <v>-</v>
      </c>
      <c r="D228" s="75" t="str">
        <f t="shared" si="3"/>
        <v>-</v>
      </c>
    </row>
    <row r="229" spans="1:4" x14ac:dyDescent="0.2">
      <c r="A229" s="166" t="str">
        <f>IF(ISBLANK('Nomenklatur komplett'!D229),"-",'Nomenklatur komplett'!D229)</f>
        <v>-</v>
      </c>
      <c r="B229" s="167" t="str">
        <f>IF(ISBLANK('Nomenklatur komplett'!E229),"-",'Nomenklatur komplett'!E229)</f>
        <v>-</v>
      </c>
      <c r="C229" s="162" t="str">
        <f>IF(ISBLANK('Nomenklatur komplett'!F229),"-",TRIM('Nomenklatur komplett'!F229))</f>
        <v>-</v>
      </c>
      <c r="D229" s="75" t="str">
        <f t="shared" si="3"/>
        <v>-</v>
      </c>
    </row>
    <row r="230" spans="1:4" x14ac:dyDescent="0.2">
      <c r="A230" s="166" t="str">
        <f>IF(ISBLANK('Nomenklatur komplett'!D230),"-",'Nomenklatur komplett'!D230)</f>
        <v>-</v>
      </c>
      <c r="B230" s="167" t="str">
        <f>IF(ISBLANK('Nomenklatur komplett'!E230),"-",'Nomenklatur komplett'!E230)</f>
        <v>-</v>
      </c>
      <c r="C230" s="162" t="str">
        <f>IF(ISBLANK('Nomenklatur komplett'!F230),"-",TRIM('Nomenklatur komplett'!F230))</f>
        <v>-</v>
      </c>
      <c r="D230" s="75" t="str">
        <f t="shared" si="3"/>
        <v>-</v>
      </c>
    </row>
    <row r="231" spans="1:4" x14ac:dyDescent="0.2">
      <c r="A231" s="166" t="str">
        <f>IF(ISBLANK('Nomenklatur komplett'!D231),"-",'Nomenklatur komplett'!D231)</f>
        <v>-</v>
      </c>
      <c r="B231" s="167" t="str">
        <f>IF(ISBLANK('Nomenklatur komplett'!E231),"-",'Nomenklatur komplett'!E231)</f>
        <v>-</v>
      </c>
      <c r="C231" s="162" t="str">
        <f>IF(ISBLANK('Nomenklatur komplett'!F231),"-",TRIM('Nomenklatur komplett'!F231))</f>
        <v>-</v>
      </c>
      <c r="D231" s="75" t="str">
        <f t="shared" si="3"/>
        <v>-</v>
      </c>
    </row>
    <row r="232" spans="1:4" x14ac:dyDescent="0.2">
      <c r="A232" s="166" t="str">
        <f>IF(ISBLANK('Nomenklatur komplett'!D232),"-",'Nomenklatur komplett'!D232)</f>
        <v>-</v>
      </c>
      <c r="B232" s="167" t="str">
        <f>IF(ISBLANK('Nomenklatur komplett'!E232),"-",'Nomenklatur komplett'!E232)</f>
        <v>-</v>
      </c>
      <c r="C232" s="162" t="str">
        <f>IF(ISBLANK('Nomenklatur komplett'!F232),"-",TRIM('Nomenklatur komplett'!F232))</f>
        <v>-</v>
      </c>
      <c r="D232" s="75" t="str">
        <f t="shared" si="3"/>
        <v>-</v>
      </c>
    </row>
    <row r="233" spans="1:4" x14ac:dyDescent="0.2">
      <c r="A233" s="166" t="str">
        <f>IF(ISBLANK('Nomenklatur komplett'!D233),"-",'Nomenklatur komplett'!D233)</f>
        <v>-</v>
      </c>
      <c r="B233" s="167" t="str">
        <f>IF(ISBLANK('Nomenklatur komplett'!E233),"-",'Nomenklatur komplett'!E233)</f>
        <v>-</v>
      </c>
      <c r="C233" s="162" t="str">
        <f>IF(ISBLANK('Nomenklatur komplett'!F233),"-",TRIM('Nomenklatur komplett'!F233))</f>
        <v>-</v>
      </c>
      <c r="D233" s="75" t="str">
        <f t="shared" si="3"/>
        <v>-</v>
      </c>
    </row>
    <row r="234" spans="1:4" x14ac:dyDescent="0.2">
      <c r="A234" s="166" t="str">
        <f>IF(ISBLANK('Nomenklatur komplett'!D234),"-",'Nomenklatur komplett'!D234)</f>
        <v>-</v>
      </c>
      <c r="B234" s="167" t="str">
        <f>IF(ISBLANK('Nomenklatur komplett'!E234),"-",'Nomenklatur komplett'!E234)</f>
        <v>-</v>
      </c>
      <c r="C234" s="162" t="str">
        <f>IF(ISBLANK('Nomenklatur komplett'!F234),"-",TRIM('Nomenklatur komplett'!F234))</f>
        <v>-</v>
      </c>
      <c r="D234" s="75" t="str">
        <f t="shared" si="3"/>
        <v>-</v>
      </c>
    </row>
    <row r="235" spans="1:4" x14ac:dyDescent="0.2">
      <c r="A235" s="166" t="str">
        <f>IF(ISBLANK('Nomenklatur komplett'!D235),"-",'Nomenklatur komplett'!D235)</f>
        <v>-</v>
      </c>
      <c r="B235" s="167" t="str">
        <f>IF(ISBLANK('Nomenklatur komplett'!E235),"-",'Nomenklatur komplett'!E235)</f>
        <v>-</v>
      </c>
      <c r="C235" s="162" t="str">
        <f>IF(ISBLANK('Nomenklatur komplett'!F235),"-",TRIM('Nomenklatur komplett'!F235))</f>
        <v>-</v>
      </c>
      <c r="D235" s="75" t="str">
        <f t="shared" si="3"/>
        <v>-</v>
      </c>
    </row>
    <row r="236" spans="1:4" x14ac:dyDescent="0.2">
      <c r="A236" s="166" t="str">
        <f>IF(ISBLANK('Nomenklatur komplett'!D236),"-",'Nomenklatur komplett'!D236)</f>
        <v>-</v>
      </c>
      <c r="B236" s="167" t="str">
        <f>IF(ISBLANK('Nomenklatur komplett'!E236),"-",'Nomenklatur komplett'!E236)</f>
        <v>-</v>
      </c>
      <c r="C236" s="162" t="str">
        <f>IF(ISBLANK('Nomenklatur komplett'!F236),"-",TRIM('Nomenklatur komplett'!F236))</f>
        <v>-</v>
      </c>
      <c r="D236" s="75" t="str">
        <f t="shared" si="3"/>
        <v>-</v>
      </c>
    </row>
    <row r="237" spans="1:4" x14ac:dyDescent="0.2">
      <c r="A237" s="166" t="str">
        <f>IF(ISBLANK('Nomenklatur komplett'!D237),"-",'Nomenklatur komplett'!D237)</f>
        <v>-</v>
      </c>
      <c r="B237" s="167" t="str">
        <f>IF(ISBLANK('Nomenklatur komplett'!E237),"-",'Nomenklatur komplett'!E237)</f>
        <v>-</v>
      </c>
      <c r="C237" s="162" t="str">
        <f>IF(ISBLANK('Nomenklatur komplett'!F237),"-",TRIM('Nomenklatur komplett'!F237))</f>
        <v>-</v>
      </c>
      <c r="D237" s="75" t="str">
        <f t="shared" si="3"/>
        <v>-</v>
      </c>
    </row>
    <row r="238" spans="1:4" x14ac:dyDescent="0.2">
      <c r="A238" s="166" t="str">
        <f>IF(ISBLANK('Nomenklatur komplett'!D238),"-",'Nomenklatur komplett'!D238)</f>
        <v>-</v>
      </c>
      <c r="B238" s="167" t="str">
        <f>IF(ISBLANK('Nomenklatur komplett'!E238),"-",'Nomenklatur komplett'!E238)</f>
        <v>-</v>
      </c>
      <c r="C238" s="162" t="str">
        <f>IF(ISBLANK('Nomenklatur komplett'!F238),"-",TRIM('Nomenklatur komplett'!F238))</f>
        <v>-</v>
      </c>
      <c r="D238" s="75" t="str">
        <f t="shared" si="3"/>
        <v>-</v>
      </c>
    </row>
    <row r="239" spans="1:4" x14ac:dyDescent="0.2">
      <c r="A239" s="166" t="str">
        <f>IF(ISBLANK('Nomenklatur komplett'!D239),"-",'Nomenklatur komplett'!D239)</f>
        <v>-</v>
      </c>
      <c r="B239" s="167" t="str">
        <f>IF(ISBLANK('Nomenklatur komplett'!E239),"-",'Nomenklatur komplett'!E239)</f>
        <v>-</v>
      </c>
      <c r="C239" s="162" t="str">
        <f>IF(ISBLANK('Nomenklatur komplett'!F239),"-",TRIM('Nomenklatur komplett'!F239))</f>
        <v>-</v>
      </c>
      <c r="D239" s="75" t="str">
        <f t="shared" si="3"/>
        <v>-</v>
      </c>
    </row>
    <row r="240" spans="1:4" x14ac:dyDescent="0.2">
      <c r="A240" s="166" t="str">
        <f>IF(ISBLANK('Nomenklatur komplett'!D240),"-",'Nomenklatur komplett'!D240)</f>
        <v>-</v>
      </c>
      <c r="B240" s="167" t="str">
        <f>IF(ISBLANK('Nomenklatur komplett'!E240),"-",'Nomenklatur komplett'!E240)</f>
        <v>-</v>
      </c>
      <c r="C240" s="162" t="str">
        <f>IF(ISBLANK('Nomenklatur komplett'!F240),"-",TRIM('Nomenklatur komplett'!F240))</f>
        <v>-</v>
      </c>
      <c r="D240" s="75" t="str">
        <f t="shared" si="3"/>
        <v>-</v>
      </c>
    </row>
    <row r="241" spans="1:4" x14ac:dyDescent="0.2">
      <c r="A241" s="166" t="str">
        <f>IF(ISBLANK('Nomenklatur komplett'!D241),"-",'Nomenklatur komplett'!D241)</f>
        <v>-</v>
      </c>
      <c r="B241" s="167" t="str">
        <f>IF(ISBLANK('Nomenklatur komplett'!E241),"-",'Nomenklatur komplett'!E241)</f>
        <v>-</v>
      </c>
      <c r="C241" s="162" t="str">
        <f>IF(ISBLANK('Nomenklatur komplett'!F241),"-",TRIM('Nomenklatur komplett'!F241))</f>
        <v>-</v>
      </c>
      <c r="D241" s="75" t="str">
        <f t="shared" si="3"/>
        <v>-</v>
      </c>
    </row>
    <row r="242" spans="1:4" x14ac:dyDescent="0.2">
      <c r="A242" s="166" t="str">
        <f>IF(ISBLANK('Nomenklatur komplett'!D242),"-",'Nomenklatur komplett'!D242)</f>
        <v>-</v>
      </c>
      <c r="B242" s="167" t="str">
        <f>IF(ISBLANK('Nomenklatur komplett'!E242),"-",'Nomenklatur komplett'!E242)</f>
        <v>-</v>
      </c>
      <c r="C242" s="162" t="str">
        <f>IF(ISBLANK('Nomenklatur komplett'!F242),"-",TRIM('Nomenklatur komplett'!F242))</f>
        <v>-</v>
      </c>
      <c r="D242" s="75" t="str">
        <f t="shared" si="3"/>
        <v>-</v>
      </c>
    </row>
    <row r="243" spans="1:4" x14ac:dyDescent="0.2">
      <c r="A243" s="166" t="str">
        <f>IF(ISBLANK('Nomenklatur komplett'!D243),"-",'Nomenklatur komplett'!D243)</f>
        <v>-</v>
      </c>
      <c r="B243" s="167" t="str">
        <f>IF(ISBLANK('Nomenklatur komplett'!E243),"-",'Nomenklatur komplett'!E243)</f>
        <v>-</v>
      </c>
      <c r="C243" s="162" t="str">
        <f>IF(ISBLANK('Nomenklatur komplett'!F243),"-",TRIM('Nomenklatur komplett'!F243))</f>
        <v>-</v>
      </c>
      <c r="D243" s="75" t="str">
        <f t="shared" si="3"/>
        <v>-</v>
      </c>
    </row>
    <row r="244" spans="1:4" x14ac:dyDescent="0.2">
      <c r="A244" s="166" t="str">
        <f>IF(ISBLANK('Nomenklatur komplett'!D244),"-",'Nomenklatur komplett'!D244)</f>
        <v>-</v>
      </c>
      <c r="B244" s="167" t="str">
        <f>IF(ISBLANK('Nomenklatur komplett'!E244),"-",'Nomenklatur komplett'!E244)</f>
        <v>-</v>
      </c>
      <c r="C244" s="162" t="str">
        <f>IF(ISBLANK('Nomenklatur komplett'!F244),"-",TRIM('Nomenklatur komplett'!F244))</f>
        <v>-</v>
      </c>
      <c r="D244" s="75" t="str">
        <f t="shared" si="3"/>
        <v>-</v>
      </c>
    </row>
    <row r="245" spans="1:4" x14ac:dyDescent="0.2">
      <c r="A245" s="166" t="str">
        <f>IF(ISBLANK('Nomenklatur komplett'!D245),"-",'Nomenklatur komplett'!D245)</f>
        <v>-</v>
      </c>
      <c r="B245" s="167" t="str">
        <f>IF(ISBLANK('Nomenklatur komplett'!E245),"-",'Nomenklatur komplett'!E245)</f>
        <v>-</v>
      </c>
      <c r="C245" s="162" t="str">
        <f>IF(ISBLANK('Nomenklatur komplett'!F245),"-",TRIM('Nomenklatur komplett'!F245))</f>
        <v>-</v>
      </c>
      <c r="D245" s="75" t="str">
        <f t="shared" si="3"/>
        <v>-</v>
      </c>
    </row>
    <row r="246" spans="1:4" x14ac:dyDescent="0.2">
      <c r="A246" s="166" t="str">
        <f>IF(ISBLANK('Nomenklatur komplett'!D246),"-",'Nomenklatur komplett'!D246)</f>
        <v>-</v>
      </c>
      <c r="B246" s="167" t="str">
        <f>IF(ISBLANK('Nomenklatur komplett'!E246),"-",'Nomenklatur komplett'!E246)</f>
        <v>-</v>
      </c>
      <c r="C246" s="162" t="str">
        <f>IF(ISBLANK('Nomenklatur komplett'!F246),"-",TRIM('Nomenklatur komplett'!F246))</f>
        <v>-</v>
      </c>
      <c r="D246" s="75" t="str">
        <f t="shared" si="3"/>
        <v>-</v>
      </c>
    </row>
    <row r="247" spans="1:4" x14ac:dyDescent="0.2">
      <c r="A247" s="166" t="str">
        <f>IF(ISBLANK('Nomenklatur komplett'!D247),"-",'Nomenklatur komplett'!D247)</f>
        <v>-</v>
      </c>
      <c r="B247" s="167" t="str">
        <f>IF(ISBLANK('Nomenklatur komplett'!E247),"-",'Nomenklatur komplett'!E247)</f>
        <v>-</v>
      </c>
      <c r="C247" s="162" t="str">
        <f>IF(ISBLANK('Nomenklatur komplett'!F247),"-",TRIM('Nomenklatur komplett'!F247))</f>
        <v>-</v>
      </c>
      <c r="D247" s="75" t="str">
        <f t="shared" si="3"/>
        <v>-</v>
      </c>
    </row>
    <row r="248" spans="1:4" x14ac:dyDescent="0.2">
      <c r="A248" s="166" t="str">
        <f>IF(ISBLANK('Nomenklatur komplett'!D248),"-",'Nomenklatur komplett'!D248)</f>
        <v>-</v>
      </c>
      <c r="B248" s="167" t="str">
        <f>IF(ISBLANK('Nomenklatur komplett'!E248),"-",'Nomenklatur komplett'!E248)</f>
        <v>-</v>
      </c>
      <c r="C248" s="162" t="str">
        <f>IF(ISBLANK('Nomenklatur komplett'!F248),"-",TRIM('Nomenklatur komplett'!F248))</f>
        <v>-</v>
      </c>
      <c r="D248" s="75" t="str">
        <f t="shared" si="3"/>
        <v>-</v>
      </c>
    </row>
    <row r="249" spans="1:4" x14ac:dyDescent="0.2">
      <c r="A249" s="166" t="str">
        <f>IF(ISBLANK('Nomenklatur komplett'!D249),"-",'Nomenklatur komplett'!D249)</f>
        <v>-</v>
      </c>
      <c r="B249" s="167" t="str">
        <f>IF(ISBLANK('Nomenklatur komplett'!E249),"-",'Nomenklatur komplett'!E249)</f>
        <v>-</v>
      </c>
      <c r="C249" s="162" t="str">
        <f>IF(ISBLANK('Nomenklatur komplett'!F249),"-",TRIM('Nomenklatur komplett'!F249))</f>
        <v>-</v>
      </c>
      <c r="D249" s="75" t="str">
        <f t="shared" si="3"/>
        <v>-</v>
      </c>
    </row>
    <row r="250" spans="1:4" x14ac:dyDescent="0.2">
      <c r="A250" s="166" t="str">
        <f>IF(ISBLANK('Nomenklatur komplett'!D250),"-",'Nomenklatur komplett'!D250)</f>
        <v>-</v>
      </c>
      <c r="B250" s="167" t="str">
        <f>IF(ISBLANK('Nomenklatur komplett'!E250),"-",'Nomenklatur komplett'!E250)</f>
        <v>-</v>
      </c>
      <c r="C250" s="162" t="str">
        <f>IF(ISBLANK('Nomenklatur komplett'!F250),"-",TRIM('Nomenklatur komplett'!F250))</f>
        <v>-</v>
      </c>
      <c r="D250" s="75" t="str">
        <f t="shared" si="3"/>
        <v>-</v>
      </c>
    </row>
    <row r="251" spans="1:4" x14ac:dyDescent="0.2">
      <c r="A251" s="166" t="str">
        <f>IF(ISBLANK('Nomenklatur komplett'!D251),"-",'Nomenklatur komplett'!D251)</f>
        <v>-</v>
      </c>
      <c r="B251" s="167" t="str">
        <f>IF(ISBLANK('Nomenklatur komplett'!E251),"-",'Nomenklatur komplett'!E251)</f>
        <v>-</v>
      </c>
      <c r="C251" s="162" t="str">
        <f>IF(ISBLANK('Nomenklatur komplett'!F251),"-",TRIM('Nomenklatur komplett'!F251))</f>
        <v>-</v>
      </c>
      <c r="D251" s="75" t="str">
        <f t="shared" si="3"/>
        <v>-</v>
      </c>
    </row>
    <row r="252" spans="1:4" x14ac:dyDescent="0.2">
      <c r="A252" s="166" t="str">
        <f>IF(ISBLANK('Nomenklatur komplett'!D252),"-",'Nomenklatur komplett'!D252)</f>
        <v>-</v>
      </c>
      <c r="B252" s="167" t="str">
        <f>IF(ISBLANK('Nomenklatur komplett'!E252),"-",'Nomenklatur komplett'!E252)</f>
        <v>-</v>
      </c>
      <c r="C252" s="162" t="str">
        <f>IF(ISBLANK('Nomenklatur komplett'!F252),"-",TRIM('Nomenklatur komplett'!F252))</f>
        <v>-</v>
      </c>
      <c r="D252" s="75" t="str">
        <f t="shared" si="3"/>
        <v>-</v>
      </c>
    </row>
    <row r="253" spans="1:4" x14ac:dyDescent="0.2">
      <c r="A253" s="166" t="str">
        <f>IF(ISBLANK('Nomenklatur komplett'!D253),"-",'Nomenklatur komplett'!D253)</f>
        <v>-</v>
      </c>
      <c r="B253" s="167" t="str">
        <f>IF(ISBLANK('Nomenklatur komplett'!E253),"-",'Nomenklatur komplett'!E253)</f>
        <v>-</v>
      </c>
      <c r="C253" s="162" t="str">
        <f>IF(ISBLANK('Nomenklatur komplett'!F253),"-",TRIM('Nomenklatur komplett'!F253))</f>
        <v>-</v>
      </c>
      <c r="D253" s="75" t="str">
        <f t="shared" si="3"/>
        <v>-</v>
      </c>
    </row>
    <row r="254" spans="1:4" x14ac:dyDescent="0.2">
      <c r="A254" s="166" t="str">
        <f>IF(ISBLANK('Nomenklatur komplett'!D254),"-",'Nomenklatur komplett'!D254)</f>
        <v>-</v>
      </c>
      <c r="B254" s="167" t="str">
        <f>IF(ISBLANK('Nomenklatur komplett'!E254),"-",'Nomenklatur komplett'!E254)</f>
        <v>-</v>
      </c>
      <c r="C254" s="162" t="str">
        <f>IF(ISBLANK('Nomenklatur komplett'!F254),"-",TRIM('Nomenklatur komplett'!F254))</f>
        <v>-</v>
      </c>
      <c r="D254" s="75" t="str">
        <f t="shared" si="3"/>
        <v>-</v>
      </c>
    </row>
    <row r="255" spans="1:4" x14ac:dyDescent="0.2">
      <c r="A255" s="166" t="str">
        <f>IF(ISBLANK('Nomenklatur komplett'!D255),"-",'Nomenklatur komplett'!D255)</f>
        <v>-</v>
      </c>
      <c r="B255" s="167" t="str">
        <f>IF(ISBLANK('Nomenklatur komplett'!E255),"-",'Nomenklatur komplett'!E255)</f>
        <v>-</v>
      </c>
      <c r="C255" s="162" t="str">
        <f>IF(ISBLANK('Nomenklatur komplett'!F255),"-",TRIM('Nomenklatur komplett'!F255))</f>
        <v>-</v>
      </c>
      <c r="D255" s="75" t="str">
        <f t="shared" si="3"/>
        <v>-</v>
      </c>
    </row>
    <row r="256" spans="1:4" x14ac:dyDescent="0.2">
      <c r="A256" s="166" t="str">
        <f>IF(ISBLANK('Nomenklatur komplett'!D256),"-",'Nomenklatur komplett'!D256)</f>
        <v>-</v>
      </c>
      <c r="B256" s="167" t="str">
        <f>IF(ISBLANK('Nomenklatur komplett'!E256),"-",'Nomenklatur komplett'!E256)</f>
        <v>-</v>
      </c>
      <c r="C256" s="162" t="str">
        <f>IF(ISBLANK('Nomenklatur komplett'!F256),"-",TRIM('Nomenklatur komplett'!F256))</f>
        <v>-</v>
      </c>
      <c r="D256" s="75" t="str">
        <f t="shared" si="3"/>
        <v>-</v>
      </c>
    </row>
    <row r="257" spans="1:4" x14ac:dyDescent="0.2">
      <c r="A257" s="166" t="str">
        <f>IF(ISBLANK('Nomenklatur komplett'!D257),"-",'Nomenklatur komplett'!D257)</f>
        <v>-</v>
      </c>
      <c r="B257" s="167" t="str">
        <f>IF(ISBLANK('Nomenklatur komplett'!E257),"-",'Nomenklatur komplett'!E257)</f>
        <v>-</v>
      </c>
      <c r="C257" s="162" t="str">
        <f>IF(ISBLANK('Nomenklatur komplett'!F257),"-",TRIM('Nomenklatur komplett'!F257))</f>
        <v>-</v>
      </c>
      <c r="D257" s="75" t="str">
        <f t="shared" si="3"/>
        <v>-</v>
      </c>
    </row>
    <row r="258" spans="1:4" x14ac:dyDescent="0.2">
      <c r="A258" s="166" t="str">
        <f>IF(ISBLANK('Nomenklatur komplett'!D258),"-",'Nomenklatur komplett'!D258)</f>
        <v>-</v>
      </c>
      <c r="B258" s="167" t="str">
        <f>IF(ISBLANK('Nomenklatur komplett'!E258),"-",'Nomenklatur komplett'!E258)</f>
        <v>-</v>
      </c>
      <c r="C258" s="162" t="str">
        <f>IF(ISBLANK('Nomenklatur komplett'!F258),"-",TRIM('Nomenklatur komplett'!F258))</f>
        <v>-</v>
      </c>
      <c r="D258" s="75" t="str">
        <f t="shared" si="3"/>
        <v>-</v>
      </c>
    </row>
    <row r="259" spans="1:4" x14ac:dyDescent="0.2">
      <c r="A259" s="166" t="str">
        <f>IF(ISBLANK('Nomenklatur komplett'!D259),"-",'Nomenklatur komplett'!D259)</f>
        <v>-</v>
      </c>
      <c r="B259" s="167" t="str">
        <f>IF(ISBLANK('Nomenklatur komplett'!E259),"-",'Nomenklatur komplett'!E259)</f>
        <v>-</v>
      </c>
      <c r="C259" s="162" t="str">
        <f>IF(ISBLANK('Nomenklatur komplett'!F259),"-",TRIM('Nomenklatur komplett'!F259))</f>
        <v>-</v>
      </c>
      <c r="D259" s="75" t="str">
        <f t="shared" si="3"/>
        <v>-</v>
      </c>
    </row>
    <row r="260" spans="1:4" x14ac:dyDescent="0.2">
      <c r="A260" s="166" t="str">
        <f>IF(ISBLANK('Nomenklatur komplett'!D260),"-",'Nomenklatur komplett'!D260)</f>
        <v>-</v>
      </c>
      <c r="B260" s="167" t="str">
        <f>IF(ISBLANK('Nomenklatur komplett'!E260),"-",'Nomenklatur komplett'!E260)</f>
        <v>-</v>
      </c>
      <c r="C260" s="162" t="str">
        <f>IF(ISBLANK('Nomenklatur komplett'!F260),"-",TRIM('Nomenklatur komplett'!F260))</f>
        <v>-</v>
      </c>
      <c r="D260" s="75" t="str">
        <f t="shared" si="3"/>
        <v>-</v>
      </c>
    </row>
    <row r="261" spans="1:4" x14ac:dyDescent="0.2">
      <c r="A261" s="166" t="str">
        <f>IF(ISBLANK('Nomenklatur komplett'!D261),"-",'Nomenklatur komplett'!D261)</f>
        <v>-</v>
      </c>
      <c r="B261" s="167" t="str">
        <f>IF(ISBLANK('Nomenklatur komplett'!E261),"-",'Nomenklatur komplett'!E261)</f>
        <v>-</v>
      </c>
      <c r="C261" s="162" t="str">
        <f>IF(ISBLANK('Nomenklatur komplett'!F261),"-",TRIM('Nomenklatur komplett'!F261))</f>
        <v>-</v>
      </c>
      <c r="D261" s="75" t="str">
        <f t="shared" ref="D261:D324" si="4">IF(B261="-",B261,C261&amp; " (" &amp;B261&amp;")")</f>
        <v>-</v>
      </c>
    </row>
    <row r="262" spans="1:4" x14ac:dyDescent="0.2">
      <c r="A262" s="166" t="str">
        <f>IF(ISBLANK('Nomenklatur komplett'!D262),"-",'Nomenklatur komplett'!D262)</f>
        <v>-</v>
      </c>
      <c r="B262" s="167" t="str">
        <f>IF(ISBLANK('Nomenklatur komplett'!E262),"-",'Nomenklatur komplett'!E262)</f>
        <v>-</v>
      </c>
      <c r="C262" s="162" t="str">
        <f>IF(ISBLANK('Nomenklatur komplett'!F262),"-",TRIM('Nomenklatur komplett'!F262))</f>
        <v>-</v>
      </c>
      <c r="D262" s="75" t="str">
        <f t="shared" si="4"/>
        <v>-</v>
      </c>
    </row>
    <row r="263" spans="1:4" x14ac:dyDescent="0.2">
      <c r="A263" s="166" t="str">
        <f>IF(ISBLANK('Nomenklatur komplett'!D263),"-",'Nomenklatur komplett'!D263)</f>
        <v>-</v>
      </c>
      <c r="B263" s="167" t="str">
        <f>IF(ISBLANK('Nomenklatur komplett'!E263),"-",'Nomenklatur komplett'!E263)</f>
        <v>-</v>
      </c>
      <c r="C263" s="162" t="str">
        <f>IF(ISBLANK('Nomenklatur komplett'!F263),"-",TRIM('Nomenklatur komplett'!F263))</f>
        <v>-</v>
      </c>
      <c r="D263" s="75" t="str">
        <f t="shared" si="4"/>
        <v>-</v>
      </c>
    </row>
    <row r="264" spans="1:4" x14ac:dyDescent="0.2">
      <c r="A264" s="166" t="str">
        <f>IF(ISBLANK('Nomenklatur komplett'!D264),"-",'Nomenklatur komplett'!D264)</f>
        <v>-</v>
      </c>
      <c r="B264" s="167" t="str">
        <f>IF(ISBLANK('Nomenklatur komplett'!E264),"-",'Nomenklatur komplett'!E264)</f>
        <v>-</v>
      </c>
      <c r="C264" s="162" t="str">
        <f>IF(ISBLANK('Nomenklatur komplett'!F264),"-",TRIM('Nomenklatur komplett'!F264))</f>
        <v>-</v>
      </c>
      <c r="D264" s="75" t="str">
        <f t="shared" si="4"/>
        <v>-</v>
      </c>
    </row>
    <row r="265" spans="1:4" x14ac:dyDescent="0.2">
      <c r="A265" s="166" t="str">
        <f>IF(ISBLANK('Nomenklatur komplett'!D265),"-",'Nomenklatur komplett'!D265)</f>
        <v>-</v>
      </c>
      <c r="B265" s="167" t="str">
        <f>IF(ISBLANK('Nomenklatur komplett'!E265),"-",'Nomenklatur komplett'!E265)</f>
        <v>-</v>
      </c>
      <c r="C265" s="162" t="str">
        <f>IF(ISBLANK('Nomenklatur komplett'!F265),"-",TRIM('Nomenklatur komplett'!F265))</f>
        <v>-</v>
      </c>
      <c r="D265" s="75" t="str">
        <f t="shared" si="4"/>
        <v>-</v>
      </c>
    </row>
    <row r="266" spans="1:4" x14ac:dyDescent="0.2">
      <c r="A266" s="166" t="str">
        <f>IF(ISBLANK('Nomenklatur komplett'!D266),"-",'Nomenklatur komplett'!D266)</f>
        <v>-</v>
      </c>
      <c r="B266" s="167" t="str">
        <f>IF(ISBLANK('Nomenklatur komplett'!E266),"-",'Nomenklatur komplett'!E266)</f>
        <v>-</v>
      </c>
      <c r="C266" s="162" t="str">
        <f>IF(ISBLANK('Nomenklatur komplett'!F266),"-",TRIM('Nomenklatur komplett'!F266))</f>
        <v>-</v>
      </c>
      <c r="D266" s="75" t="str">
        <f t="shared" si="4"/>
        <v>-</v>
      </c>
    </row>
    <row r="267" spans="1:4" x14ac:dyDescent="0.2">
      <c r="A267" s="166" t="str">
        <f>IF(ISBLANK('Nomenklatur komplett'!D267),"-",'Nomenklatur komplett'!D267)</f>
        <v>-</v>
      </c>
      <c r="B267" s="167" t="str">
        <f>IF(ISBLANK('Nomenklatur komplett'!E267),"-",'Nomenklatur komplett'!E267)</f>
        <v>-</v>
      </c>
      <c r="C267" s="162" t="str">
        <f>IF(ISBLANK('Nomenklatur komplett'!F267),"-",TRIM('Nomenklatur komplett'!F267))</f>
        <v>-</v>
      </c>
      <c r="D267" s="75" t="str">
        <f t="shared" si="4"/>
        <v>-</v>
      </c>
    </row>
    <row r="268" spans="1:4" x14ac:dyDescent="0.2">
      <c r="A268" s="166" t="str">
        <f>IF(ISBLANK('Nomenklatur komplett'!D268),"-",'Nomenklatur komplett'!D268)</f>
        <v>-</v>
      </c>
      <c r="B268" s="167" t="str">
        <f>IF(ISBLANK('Nomenklatur komplett'!E268),"-",'Nomenklatur komplett'!E268)</f>
        <v>-</v>
      </c>
      <c r="C268" s="162" t="str">
        <f>IF(ISBLANK('Nomenklatur komplett'!F268),"-",TRIM('Nomenklatur komplett'!F268))</f>
        <v>-</v>
      </c>
      <c r="D268" s="75" t="str">
        <f t="shared" si="4"/>
        <v>-</v>
      </c>
    </row>
    <row r="269" spans="1:4" x14ac:dyDescent="0.2">
      <c r="A269" s="166" t="str">
        <f>IF(ISBLANK('Nomenklatur komplett'!D269),"-",'Nomenklatur komplett'!D269)</f>
        <v>-</v>
      </c>
      <c r="B269" s="167" t="str">
        <f>IF(ISBLANK('Nomenklatur komplett'!E269),"-",'Nomenklatur komplett'!E269)</f>
        <v>-</v>
      </c>
      <c r="C269" s="162" t="str">
        <f>IF(ISBLANK('Nomenklatur komplett'!F269),"-",TRIM('Nomenklatur komplett'!F269))</f>
        <v>-</v>
      </c>
      <c r="D269" s="75" t="str">
        <f t="shared" si="4"/>
        <v>-</v>
      </c>
    </row>
    <row r="270" spans="1:4" x14ac:dyDescent="0.2">
      <c r="A270" s="166" t="str">
        <f>IF(ISBLANK('Nomenklatur komplett'!D270),"-",'Nomenklatur komplett'!D270)</f>
        <v>-</v>
      </c>
      <c r="B270" s="167" t="str">
        <f>IF(ISBLANK('Nomenklatur komplett'!E270),"-",'Nomenklatur komplett'!E270)</f>
        <v>-</v>
      </c>
      <c r="C270" s="162" t="str">
        <f>IF(ISBLANK('Nomenklatur komplett'!F270),"-",TRIM('Nomenklatur komplett'!F270))</f>
        <v>-</v>
      </c>
      <c r="D270" s="75" t="str">
        <f t="shared" si="4"/>
        <v>-</v>
      </c>
    </row>
    <row r="271" spans="1:4" x14ac:dyDescent="0.2">
      <c r="A271" s="166" t="str">
        <f>IF(ISBLANK('Nomenklatur komplett'!D271),"-",'Nomenklatur komplett'!D271)</f>
        <v>-</v>
      </c>
      <c r="B271" s="167" t="str">
        <f>IF(ISBLANK('Nomenklatur komplett'!E271),"-",'Nomenklatur komplett'!E271)</f>
        <v>-</v>
      </c>
      <c r="C271" s="162" t="str">
        <f>IF(ISBLANK('Nomenklatur komplett'!F271),"-",TRIM('Nomenklatur komplett'!F271))</f>
        <v>-</v>
      </c>
      <c r="D271" s="75" t="str">
        <f t="shared" si="4"/>
        <v>-</v>
      </c>
    </row>
    <row r="272" spans="1:4" x14ac:dyDescent="0.2">
      <c r="A272" s="166" t="str">
        <f>IF(ISBLANK('Nomenklatur komplett'!D272),"-",'Nomenklatur komplett'!D272)</f>
        <v>-</v>
      </c>
      <c r="B272" s="167" t="str">
        <f>IF(ISBLANK('Nomenklatur komplett'!E272),"-",'Nomenklatur komplett'!E272)</f>
        <v>-</v>
      </c>
      <c r="C272" s="162" t="str">
        <f>IF(ISBLANK('Nomenklatur komplett'!F272),"-",TRIM('Nomenklatur komplett'!F272))</f>
        <v>-</v>
      </c>
      <c r="D272" s="75" t="str">
        <f t="shared" si="4"/>
        <v>-</v>
      </c>
    </row>
    <row r="273" spans="1:4" x14ac:dyDescent="0.2">
      <c r="A273" s="166" t="str">
        <f>IF(ISBLANK('Nomenklatur komplett'!D273),"-",'Nomenklatur komplett'!D273)</f>
        <v>-</v>
      </c>
      <c r="B273" s="167" t="str">
        <f>IF(ISBLANK('Nomenklatur komplett'!E273),"-",'Nomenklatur komplett'!E273)</f>
        <v>-</v>
      </c>
      <c r="C273" s="162" t="str">
        <f>IF(ISBLANK('Nomenklatur komplett'!F273),"-",TRIM('Nomenklatur komplett'!F273))</f>
        <v>-</v>
      </c>
      <c r="D273" s="75" t="str">
        <f t="shared" si="4"/>
        <v>-</v>
      </c>
    </row>
    <row r="274" spans="1:4" x14ac:dyDescent="0.2">
      <c r="A274" s="166" t="str">
        <f>IF(ISBLANK('Nomenklatur komplett'!D274),"-",'Nomenklatur komplett'!D274)</f>
        <v>-</v>
      </c>
      <c r="B274" s="167" t="str">
        <f>IF(ISBLANK('Nomenklatur komplett'!E274),"-",'Nomenklatur komplett'!E274)</f>
        <v>-</v>
      </c>
      <c r="C274" s="162" t="str">
        <f>IF(ISBLANK('Nomenklatur komplett'!F274),"-",TRIM('Nomenklatur komplett'!F274))</f>
        <v>-</v>
      </c>
      <c r="D274" s="75" t="str">
        <f t="shared" si="4"/>
        <v>-</v>
      </c>
    </row>
    <row r="275" spans="1:4" x14ac:dyDescent="0.2">
      <c r="A275" s="166" t="str">
        <f>IF(ISBLANK('Nomenklatur komplett'!D275),"-",'Nomenklatur komplett'!D275)</f>
        <v>-</v>
      </c>
      <c r="B275" s="167" t="str">
        <f>IF(ISBLANK('Nomenklatur komplett'!E275),"-",'Nomenklatur komplett'!E275)</f>
        <v>-</v>
      </c>
      <c r="C275" s="162" t="str">
        <f>IF(ISBLANK('Nomenklatur komplett'!F275),"-",TRIM('Nomenklatur komplett'!F275))</f>
        <v>-</v>
      </c>
      <c r="D275" s="75" t="str">
        <f t="shared" si="4"/>
        <v>-</v>
      </c>
    </row>
    <row r="276" spans="1:4" x14ac:dyDescent="0.2">
      <c r="A276" s="166" t="str">
        <f>IF(ISBLANK('Nomenklatur komplett'!D276),"-",'Nomenklatur komplett'!D276)</f>
        <v>-</v>
      </c>
      <c r="B276" s="167" t="str">
        <f>IF(ISBLANK('Nomenklatur komplett'!E276),"-",'Nomenklatur komplett'!E276)</f>
        <v>-</v>
      </c>
      <c r="C276" s="162" t="str">
        <f>IF(ISBLANK('Nomenklatur komplett'!F276),"-",TRIM('Nomenklatur komplett'!F276))</f>
        <v>-</v>
      </c>
      <c r="D276" s="75" t="str">
        <f t="shared" si="4"/>
        <v>-</v>
      </c>
    </row>
    <row r="277" spans="1:4" x14ac:dyDescent="0.2">
      <c r="A277" s="166" t="str">
        <f>IF(ISBLANK('Nomenklatur komplett'!D277),"-",'Nomenklatur komplett'!D277)</f>
        <v>-</v>
      </c>
      <c r="B277" s="167" t="str">
        <f>IF(ISBLANK('Nomenklatur komplett'!E277),"-",'Nomenklatur komplett'!E277)</f>
        <v>-</v>
      </c>
      <c r="C277" s="162" t="str">
        <f>IF(ISBLANK('Nomenklatur komplett'!F277),"-",TRIM('Nomenklatur komplett'!F277))</f>
        <v>-</v>
      </c>
      <c r="D277" s="75" t="str">
        <f t="shared" si="4"/>
        <v>-</v>
      </c>
    </row>
    <row r="278" spans="1:4" x14ac:dyDescent="0.2">
      <c r="A278" s="166" t="str">
        <f>IF(ISBLANK('Nomenklatur komplett'!D278),"-",'Nomenklatur komplett'!D278)</f>
        <v>-</v>
      </c>
      <c r="B278" s="167" t="str">
        <f>IF(ISBLANK('Nomenklatur komplett'!E278),"-",'Nomenklatur komplett'!E278)</f>
        <v>-</v>
      </c>
      <c r="C278" s="162" t="str">
        <f>IF(ISBLANK('Nomenklatur komplett'!F278),"-",TRIM('Nomenklatur komplett'!F278))</f>
        <v>-</v>
      </c>
      <c r="D278" s="75" t="str">
        <f t="shared" si="4"/>
        <v>-</v>
      </c>
    </row>
    <row r="279" spans="1:4" x14ac:dyDescent="0.2">
      <c r="A279" s="166" t="str">
        <f>IF(ISBLANK('Nomenklatur komplett'!D279),"-",'Nomenklatur komplett'!D279)</f>
        <v>-</v>
      </c>
      <c r="B279" s="167" t="str">
        <f>IF(ISBLANK('Nomenklatur komplett'!E279),"-",'Nomenklatur komplett'!E279)</f>
        <v>-</v>
      </c>
      <c r="C279" s="162" t="str">
        <f>IF(ISBLANK('Nomenklatur komplett'!F279),"-",TRIM('Nomenklatur komplett'!F279))</f>
        <v>-</v>
      </c>
      <c r="D279" s="75" t="str">
        <f t="shared" si="4"/>
        <v>-</v>
      </c>
    </row>
    <row r="280" spans="1:4" x14ac:dyDescent="0.2">
      <c r="A280" s="166" t="str">
        <f>IF(ISBLANK('Nomenklatur komplett'!D280),"-",'Nomenklatur komplett'!D280)</f>
        <v>-</v>
      </c>
      <c r="B280" s="167" t="str">
        <f>IF(ISBLANK('Nomenklatur komplett'!E280),"-",'Nomenklatur komplett'!E280)</f>
        <v>-</v>
      </c>
      <c r="C280" s="162" t="str">
        <f>IF(ISBLANK('Nomenklatur komplett'!F280),"-",TRIM('Nomenklatur komplett'!F280))</f>
        <v>-</v>
      </c>
      <c r="D280" s="75" t="str">
        <f t="shared" si="4"/>
        <v>-</v>
      </c>
    </row>
    <row r="281" spans="1:4" x14ac:dyDescent="0.2">
      <c r="A281" s="166" t="str">
        <f>IF(ISBLANK('Nomenklatur komplett'!D281),"-",'Nomenklatur komplett'!D281)</f>
        <v>-</v>
      </c>
      <c r="B281" s="167" t="str">
        <f>IF(ISBLANK('Nomenklatur komplett'!E281),"-",'Nomenklatur komplett'!E281)</f>
        <v>-</v>
      </c>
      <c r="C281" s="162" t="str">
        <f>IF(ISBLANK('Nomenklatur komplett'!F281),"-",TRIM('Nomenklatur komplett'!F281))</f>
        <v>-</v>
      </c>
      <c r="D281" s="75" t="str">
        <f t="shared" si="4"/>
        <v>-</v>
      </c>
    </row>
    <row r="282" spans="1:4" x14ac:dyDescent="0.2">
      <c r="A282" s="166" t="str">
        <f>IF(ISBLANK('Nomenklatur komplett'!D282),"-",'Nomenklatur komplett'!D282)</f>
        <v>-</v>
      </c>
      <c r="B282" s="167" t="str">
        <f>IF(ISBLANK('Nomenklatur komplett'!E282),"-",'Nomenklatur komplett'!E282)</f>
        <v>-</v>
      </c>
      <c r="C282" s="162" t="str">
        <f>IF(ISBLANK('Nomenklatur komplett'!F282),"-",TRIM('Nomenklatur komplett'!F282))</f>
        <v>-</v>
      </c>
      <c r="D282" s="75" t="str">
        <f t="shared" si="4"/>
        <v>-</v>
      </c>
    </row>
    <row r="283" spans="1:4" x14ac:dyDescent="0.2">
      <c r="A283" s="166" t="str">
        <f>IF(ISBLANK('Nomenklatur komplett'!D283),"-",'Nomenklatur komplett'!D283)</f>
        <v>-</v>
      </c>
      <c r="B283" s="167" t="str">
        <f>IF(ISBLANK('Nomenklatur komplett'!E283),"-",'Nomenklatur komplett'!E283)</f>
        <v>-</v>
      </c>
      <c r="C283" s="162" t="str">
        <f>IF(ISBLANK('Nomenklatur komplett'!F283),"-",TRIM('Nomenklatur komplett'!F283))</f>
        <v>-</v>
      </c>
      <c r="D283" s="75" t="str">
        <f t="shared" si="4"/>
        <v>-</v>
      </c>
    </row>
    <row r="284" spans="1:4" x14ac:dyDescent="0.2">
      <c r="A284" s="166" t="str">
        <f>IF(ISBLANK('Nomenklatur komplett'!D284),"-",'Nomenklatur komplett'!D284)</f>
        <v>-</v>
      </c>
      <c r="B284" s="167" t="str">
        <f>IF(ISBLANK('Nomenklatur komplett'!E284),"-",'Nomenklatur komplett'!E284)</f>
        <v>-</v>
      </c>
      <c r="C284" s="162" t="str">
        <f>IF(ISBLANK('Nomenklatur komplett'!F284),"-",TRIM('Nomenklatur komplett'!F284))</f>
        <v>-</v>
      </c>
      <c r="D284" s="75" t="str">
        <f t="shared" si="4"/>
        <v>-</v>
      </c>
    </row>
    <row r="285" spans="1:4" x14ac:dyDescent="0.2">
      <c r="A285" s="166" t="str">
        <f>IF(ISBLANK('Nomenklatur komplett'!D285),"-",'Nomenklatur komplett'!D285)</f>
        <v>-</v>
      </c>
      <c r="B285" s="167" t="str">
        <f>IF(ISBLANK('Nomenklatur komplett'!E285),"-",'Nomenklatur komplett'!E285)</f>
        <v>-</v>
      </c>
      <c r="C285" s="162" t="str">
        <f>IF(ISBLANK('Nomenklatur komplett'!F285),"-",TRIM('Nomenklatur komplett'!F285))</f>
        <v>-</v>
      </c>
      <c r="D285" s="75" t="str">
        <f t="shared" si="4"/>
        <v>-</v>
      </c>
    </row>
    <row r="286" spans="1:4" x14ac:dyDescent="0.2">
      <c r="A286" s="166" t="str">
        <f>IF(ISBLANK('Nomenklatur komplett'!D286),"-",'Nomenklatur komplett'!D286)</f>
        <v>-</v>
      </c>
      <c r="B286" s="167" t="str">
        <f>IF(ISBLANK('Nomenklatur komplett'!E286),"-",'Nomenklatur komplett'!E286)</f>
        <v>-</v>
      </c>
      <c r="C286" s="162" t="str">
        <f>IF(ISBLANK('Nomenklatur komplett'!F286),"-",TRIM('Nomenklatur komplett'!F286))</f>
        <v>-</v>
      </c>
      <c r="D286" s="75" t="str">
        <f t="shared" si="4"/>
        <v>-</v>
      </c>
    </row>
    <row r="287" spans="1:4" x14ac:dyDescent="0.2">
      <c r="A287" s="166" t="str">
        <f>IF(ISBLANK('Nomenklatur komplett'!D287),"-",'Nomenklatur komplett'!D287)</f>
        <v>-</v>
      </c>
      <c r="B287" s="167" t="str">
        <f>IF(ISBLANK('Nomenklatur komplett'!E287),"-",'Nomenklatur komplett'!E287)</f>
        <v>-</v>
      </c>
      <c r="C287" s="162" t="str">
        <f>IF(ISBLANK('Nomenklatur komplett'!F287),"-",TRIM('Nomenklatur komplett'!F287))</f>
        <v>-</v>
      </c>
      <c r="D287" s="75" t="str">
        <f t="shared" si="4"/>
        <v>-</v>
      </c>
    </row>
    <row r="288" spans="1:4" x14ac:dyDescent="0.2">
      <c r="A288" s="166" t="str">
        <f>IF(ISBLANK('Nomenklatur komplett'!D288),"-",'Nomenklatur komplett'!D288)</f>
        <v>-</v>
      </c>
      <c r="B288" s="167" t="str">
        <f>IF(ISBLANK('Nomenklatur komplett'!E288),"-",'Nomenklatur komplett'!E288)</f>
        <v>-</v>
      </c>
      <c r="C288" s="162" t="str">
        <f>IF(ISBLANK('Nomenklatur komplett'!F288),"-",TRIM('Nomenklatur komplett'!F288))</f>
        <v>-</v>
      </c>
      <c r="D288" s="75" t="str">
        <f t="shared" si="4"/>
        <v>-</v>
      </c>
    </row>
    <row r="289" spans="1:4" x14ac:dyDescent="0.2">
      <c r="A289" s="166" t="str">
        <f>IF(ISBLANK('Nomenklatur komplett'!D289),"-",'Nomenklatur komplett'!D289)</f>
        <v>-</v>
      </c>
      <c r="B289" s="167" t="str">
        <f>IF(ISBLANK('Nomenklatur komplett'!E289),"-",'Nomenklatur komplett'!E289)</f>
        <v>-</v>
      </c>
      <c r="C289" s="162" t="str">
        <f>IF(ISBLANK('Nomenklatur komplett'!F289),"-",TRIM('Nomenklatur komplett'!F289))</f>
        <v>-</v>
      </c>
      <c r="D289" s="75" t="str">
        <f t="shared" si="4"/>
        <v>-</v>
      </c>
    </row>
    <row r="290" spans="1:4" x14ac:dyDescent="0.2">
      <c r="A290" s="166" t="str">
        <f>IF(ISBLANK('Nomenklatur komplett'!D290),"-",'Nomenklatur komplett'!D290)</f>
        <v>-</v>
      </c>
      <c r="B290" s="167" t="str">
        <f>IF(ISBLANK('Nomenklatur komplett'!E290),"-",'Nomenklatur komplett'!E290)</f>
        <v>-</v>
      </c>
      <c r="C290" s="162" t="str">
        <f>IF(ISBLANK('Nomenklatur komplett'!F290),"-",TRIM('Nomenklatur komplett'!F290))</f>
        <v>-</v>
      </c>
      <c r="D290" s="75" t="str">
        <f t="shared" si="4"/>
        <v>-</v>
      </c>
    </row>
    <row r="291" spans="1:4" x14ac:dyDescent="0.2">
      <c r="A291" s="166" t="str">
        <f>IF(ISBLANK('Nomenklatur komplett'!D291),"-",'Nomenklatur komplett'!D291)</f>
        <v>-</v>
      </c>
      <c r="B291" s="167" t="str">
        <f>IF(ISBLANK('Nomenklatur komplett'!E291),"-",'Nomenklatur komplett'!E291)</f>
        <v>-</v>
      </c>
      <c r="C291" s="162" t="str">
        <f>IF(ISBLANK('Nomenklatur komplett'!F291),"-",TRIM('Nomenklatur komplett'!F291))</f>
        <v>-</v>
      </c>
      <c r="D291" s="75" t="str">
        <f t="shared" si="4"/>
        <v>-</v>
      </c>
    </row>
    <row r="292" spans="1:4" x14ac:dyDescent="0.2">
      <c r="A292" s="166" t="str">
        <f>IF(ISBLANK('Nomenklatur komplett'!D292),"-",'Nomenklatur komplett'!D292)</f>
        <v>-</v>
      </c>
      <c r="B292" s="167" t="str">
        <f>IF(ISBLANK('Nomenklatur komplett'!E292),"-",'Nomenklatur komplett'!E292)</f>
        <v>-</v>
      </c>
      <c r="C292" s="162" t="str">
        <f>IF(ISBLANK('Nomenklatur komplett'!F292),"-",TRIM('Nomenklatur komplett'!F292))</f>
        <v>-</v>
      </c>
      <c r="D292" s="75" t="str">
        <f t="shared" si="4"/>
        <v>-</v>
      </c>
    </row>
    <row r="293" spans="1:4" x14ac:dyDescent="0.2">
      <c r="A293" s="166" t="str">
        <f>IF(ISBLANK('Nomenklatur komplett'!D293),"-",'Nomenklatur komplett'!D293)</f>
        <v>-</v>
      </c>
      <c r="B293" s="167" t="str">
        <f>IF(ISBLANK('Nomenklatur komplett'!E293),"-",'Nomenklatur komplett'!E293)</f>
        <v>-</v>
      </c>
      <c r="C293" s="162" t="str">
        <f>IF(ISBLANK('Nomenklatur komplett'!F293),"-",TRIM('Nomenklatur komplett'!F293))</f>
        <v>-</v>
      </c>
      <c r="D293" s="75" t="str">
        <f t="shared" si="4"/>
        <v>-</v>
      </c>
    </row>
    <row r="294" spans="1:4" x14ac:dyDescent="0.2">
      <c r="A294" s="166" t="str">
        <f>IF(ISBLANK('Nomenklatur komplett'!D294),"-",'Nomenklatur komplett'!D294)</f>
        <v>-</v>
      </c>
      <c r="B294" s="167" t="str">
        <f>IF(ISBLANK('Nomenklatur komplett'!E294),"-",'Nomenklatur komplett'!E294)</f>
        <v>-</v>
      </c>
      <c r="C294" s="162" t="str">
        <f>IF(ISBLANK('Nomenklatur komplett'!F294),"-",TRIM('Nomenklatur komplett'!F294))</f>
        <v>-</v>
      </c>
      <c r="D294" s="75" t="str">
        <f t="shared" si="4"/>
        <v>-</v>
      </c>
    </row>
    <row r="295" spans="1:4" x14ac:dyDescent="0.2">
      <c r="A295" s="166" t="str">
        <f>IF(ISBLANK('Nomenklatur komplett'!D295),"-",'Nomenklatur komplett'!D295)</f>
        <v>-</v>
      </c>
      <c r="B295" s="167" t="str">
        <f>IF(ISBLANK('Nomenklatur komplett'!E295),"-",'Nomenklatur komplett'!E295)</f>
        <v>-</v>
      </c>
      <c r="C295" s="162" t="str">
        <f>IF(ISBLANK('Nomenklatur komplett'!F295),"-",TRIM('Nomenklatur komplett'!F295))</f>
        <v>-</v>
      </c>
      <c r="D295" s="75" t="str">
        <f t="shared" si="4"/>
        <v>-</v>
      </c>
    </row>
    <row r="296" spans="1:4" x14ac:dyDescent="0.2">
      <c r="A296" s="166" t="str">
        <f>IF(ISBLANK('Nomenklatur komplett'!D296),"-",'Nomenklatur komplett'!D296)</f>
        <v>-</v>
      </c>
      <c r="B296" s="167" t="str">
        <f>IF(ISBLANK('Nomenklatur komplett'!E296),"-",'Nomenklatur komplett'!E296)</f>
        <v>-</v>
      </c>
      <c r="C296" s="162" t="str">
        <f>IF(ISBLANK('Nomenklatur komplett'!F296),"-",TRIM('Nomenklatur komplett'!F296))</f>
        <v>-</v>
      </c>
      <c r="D296" s="75" t="str">
        <f t="shared" si="4"/>
        <v>-</v>
      </c>
    </row>
    <row r="297" spans="1:4" x14ac:dyDescent="0.2">
      <c r="A297" s="166" t="str">
        <f>IF(ISBLANK('Nomenklatur komplett'!D297),"-",'Nomenklatur komplett'!D297)</f>
        <v>-</v>
      </c>
      <c r="B297" s="167" t="str">
        <f>IF(ISBLANK('Nomenklatur komplett'!E297),"-",'Nomenklatur komplett'!E297)</f>
        <v>-</v>
      </c>
      <c r="C297" s="162" t="str">
        <f>IF(ISBLANK('Nomenklatur komplett'!F297),"-",TRIM('Nomenklatur komplett'!F297))</f>
        <v>-</v>
      </c>
      <c r="D297" s="75" t="str">
        <f t="shared" si="4"/>
        <v>-</v>
      </c>
    </row>
    <row r="298" spans="1:4" x14ac:dyDescent="0.2">
      <c r="A298" s="166" t="str">
        <f>IF(ISBLANK('Nomenklatur komplett'!D298),"-",'Nomenklatur komplett'!D298)</f>
        <v>-</v>
      </c>
      <c r="B298" s="167" t="str">
        <f>IF(ISBLANK('Nomenklatur komplett'!E298),"-",'Nomenklatur komplett'!E298)</f>
        <v>-</v>
      </c>
      <c r="C298" s="162" t="str">
        <f>IF(ISBLANK('Nomenklatur komplett'!F298),"-",TRIM('Nomenklatur komplett'!F298))</f>
        <v>-</v>
      </c>
      <c r="D298" s="75" t="str">
        <f t="shared" si="4"/>
        <v>-</v>
      </c>
    </row>
    <row r="299" spans="1:4" x14ac:dyDescent="0.2">
      <c r="A299" s="166" t="str">
        <f>IF(ISBLANK('Nomenklatur komplett'!D299),"-",'Nomenklatur komplett'!D299)</f>
        <v>-</v>
      </c>
      <c r="B299" s="167" t="str">
        <f>IF(ISBLANK('Nomenklatur komplett'!E299),"-",'Nomenklatur komplett'!E299)</f>
        <v>-</v>
      </c>
      <c r="C299" s="162" t="str">
        <f>IF(ISBLANK('Nomenklatur komplett'!F299),"-",TRIM('Nomenklatur komplett'!F299))</f>
        <v>-</v>
      </c>
      <c r="D299" s="75" t="str">
        <f t="shared" si="4"/>
        <v>-</v>
      </c>
    </row>
    <row r="300" spans="1:4" x14ac:dyDescent="0.2">
      <c r="A300" s="166" t="str">
        <f>IF(ISBLANK('Nomenklatur komplett'!D300),"-",'Nomenklatur komplett'!D300)</f>
        <v>-</v>
      </c>
      <c r="B300" s="167" t="str">
        <f>IF(ISBLANK('Nomenklatur komplett'!E300),"-",'Nomenklatur komplett'!E300)</f>
        <v>-</v>
      </c>
      <c r="C300" s="162" t="str">
        <f>IF(ISBLANK('Nomenklatur komplett'!F300),"-",TRIM('Nomenklatur komplett'!F300))</f>
        <v>-</v>
      </c>
      <c r="D300" s="75" t="str">
        <f t="shared" si="4"/>
        <v>-</v>
      </c>
    </row>
    <row r="301" spans="1:4" x14ac:dyDescent="0.2">
      <c r="A301" s="166" t="str">
        <f>IF(ISBLANK('Nomenklatur komplett'!D301),"-",'Nomenklatur komplett'!D301)</f>
        <v>-</v>
      </c>
      <c r="B301" s="167" t="str">
        <f>IF(ISBLANK('Nomenklatur komplett'!E301),"-",'Nomenklatur komplett'!E301)</f>
        <v>-</v>
      </c>
      <c r="C301" s="162" t="str">
        <f>IF(ISBLANK('Nomenklatur komplett'!F301),"-",TRIM('Nomenklatur komplett'!F301))</f>
        <v>-</v>
      </c>
      <c r="D301" s="75" t="str">
        <f t="shared" si="4"/>
        <v>-</v>
      </c>
    </row>
    <row r="302" spans="1:4" x14ac:dyDescent="0.2">
      <c r="A302" s="166" t="str">
        <f>IF(ISBLANK('Nomenklatur komplett'!D302),"-",'Nomenklatur komplett'!D302)</f>
        <v>-</v>
      </c>
      <c r="B302" s="167" t="str">
        <f>IF(ISBLANK('Nomenklatur komplett'!E302),"-",'Nomenklatur komplett'!E302)</f>
        <v>-</v>
      </c>
      <c r="C302" s="162" t="str">
        <f>IF(ISBLANK('Nomenklatur komplett'!F302),"-",TRIM('Nomenklatur komplett'!F302))</f>
        <v>-</v>
      </c>
      <c r="D302" s="75" t="str">
        <f t="shared" si="4"/>
        <v>-</v>
      </c>
    </row>
    <row r="303" spans="1:4" x14ac:dyDescent="0.2">
      <c r="A303" s="166" t="str">
        <f>IF(ISBLANK('Nomenklatur komplett'!D303),"-",'Nomenklatur komplett'!D303)</f>
        <v>-</v>
      </c>
      <c r="B303" s="167" t="str">
        <f>IF(ISBLANK('Nomenklatur komplett'!E303),"-",'Nomenklatur komplett'!E303)</f>
        <v>-</v>
      </c>
      <c r="C303" s="162" t="str">
        <f>IF(ISBLANK('Nomenklatur komplett'!F303),"-",TRIM('Nomenklatur komplett'!F303))</f>
        <v>-</v>
      </c>
      <c r="D303" s="75" t="str">
        <f t="shared" si="4"/>
        <v>-</v>
      </c>
    </row>
    <row r="304" spans="1:4" x14ac:dyDescent="0.2">
      <c r="A304" s="166" t="str">
        <f>IF(ISBLANK('Nomenklatur komplett'!D304),"-",'Nomenklatur komplett'!D304)</f>
        <v>-</v>
      </c>
      <c r="B304" s="167" t="str">
        <f>IF(ISBLANK('Nomenklatur komplett'!E304),"-",'Nomenklatur komplett'!E304)</f>
        <v>-</v>
      </c>
      <c r="C304" s="162" t="str">
        <f>IF(ISBLANK('Nomenklatur komplett'!F304),"-",TRIM('Nomenklatur komplett'!F304))</f>
        <v>-</v>
      </c>
      <c r="D304" s="75" t="str">
        <f t="shared" si="4"/>
        <v>-</v>
      </c>
    </row>
    <row r="305" spans="1:4" x14ac:dyDescent="0.2">
      <c r="A305" s="166" t="str">
        <f>IF(ISBLANK('Nomenklatur komplett'!D305),"-",'Nomenklatur komplett'!D305)</f>
        <v>-</v>
      </c>
      <c r="B305" s="167" t="str">
        <f>IF(ISBLANK('Nomenklatur komplett'!E305),"-",'Nomenklatur komplett'!E305)</f>
        <v>-</v>
      </c>
      <c r="C305" s="162" t="str">
        <f>IF(ISBLANK('Nomenklatur komplett'!F305),"-",TRIM('Nomenklatur komplett'!F305))</f>
        <v>-</v>
      </c>
      <c r="D305" s="75" t="str">
        <f t="shared" si="4"/>
        <v>-</v>
      </c>
    </row>
    <row r="306" spans="1:4" x14ac:dyDescent="0.2">
      <c r="A306" s="166" t="str">
        <f>IF(ISBLANK('Nomenklatur komplett'!D306),"-",'Nomenklatur komplett'!D306)</f>
        <v>-</v>
      </c>
      <c r="B306" s="167" t="str">
        <f>IF(ISBLANK('Nomenklatur komplett'!E306),"-",'Nomenklatur komplett'!E306)</f>
        <v>-</v>
      </c>
      <c r="C306" s="162" t="str">
        <f>IF(ISBLANK('Nomenklatur komplett'!F306),"-",TRIM('Nomenklatur komplett'!F306))</f>
        <v>-</v>
      </c>
      <c r="D306" s="75" t="str">
        <f t="shared" si="4"/>
        <v>-</v>
      </c>
    </row>
    <row r="307" spans="1:4" x14ac:dyDescent="0.2">
      <c r="A307" s="166" t="str">
        <f>IF(ISBLANK('Nomenklatur komplett'!D307),"-",'Nomenklatur komplett'!D307)</f>
        <v>-</v>
      </c>
      <c r="B307" s="167" t="str">
        <f>IF(ISBLANK('Nomenklatur komplett'!E307),"-",'Nomenklatur komplett'!E307)</f>
        <v>-</v>
      </c>
      <c r="C307" s="162" t="str">
        <f>IF(ISBLANK('Nomenklatur komplett'!F307),"-",TRIM('Nomenklatur komplett'!F307))</f>
        <v>-</v>
      </c>
      <c r="D307" s="75" t="str">
        <f t="shared" si="4"/>
        <v>-</v>
      </c>
    </row>
    <row r="308" spans="1:4" x14ac:dyDescent="0.2">
      <c r="A308" s="166" t="str">
        <f>IF(ISBLANK('Nomenklatur komplett'!D308),"-",'Nomenklatur komplett'!D308)</f>
        <v>-</v>
      </c>
      <c r="B308" s="167" t="str">
        <f>IF(ISBLANK('Nomenklatur komplett'!E308),"-",'Nomenklatur komplett'!E308)</f>
        <v>-</v>
      </c>
      <c r="C308" s="162" t="str">
        <f>IF(ISBLANK('Nomenklatur komplett'!F308),"-",TRIM('Nomenklatur komplett'!F308))</f>
        <v>-</v>
      </c>
      <c r="D308" s="75" t="str">
        <f t="shared" si="4"/>
        <v>-</v>
      </c>
    </row>
    <row r="309" spans="1:4" x14ac:dyDescent="0.2">
      <c r="A309" s="166" t="str">
        <f>IF(ISBLANK('Nomenklatur komplett'!D309),"-",'Nomenklatur komplett'!D309)</f>
        <v>-</v>
      </c>
      <c r="B309" s="167" t="str">
        <f>IF(ISBLANK('Nomenklatur komplett'!E309),"-",'Nomenklatur komplett'!E309)</f>
        <v>-</v>
      </c>
      <c r="C309" s="162" t="str">
        <f>IF(ISBLANK('Nomenklatur komplett'!F309),"-",TRIM('Nomenklatur komplett'!F309))</f>
        <v>-</v>
      </c>
      <c r="D309" s="75" t="str">
        <f t="shared" si="4"/>
        <v>-</v>
      </c>
    </row>
    <row r="310" spans="1:4" x14ac:dyDescent="0.2">
      <c r="A310" s="166" t="str">
        <f>IF(ISBLANK('Nomenklatur komplett'!D310),"-",'Nomenklatur komplett'!D310)</f>
        <v>-</v>
      </c>
      <c r="B310" s="167" t="str">
        <f>IF(ISBLANK('Nomenklatur komplett'!E310),"-",'Nomenklatur komplett'!E310)</f>
        <v>-</v>
      </c>
      <c r="C310" s="162" t="str">
        <f>IF(ISBLANK('Nomenklatur komplett'!F310),"-",TRIM('Nomenklatur komplett'!F310))</f>
        <v>-</v>
      </c>
      <c r="D310" s="75" t="str">
        <f t="shared" si="4"/>
        <v>-</v>
      </c>
    </row>
    <row r="311" spans="1:4" x14ac:dyDescent="0.2">
      <c r="A311" s="166" t="str">
        <f>IF(ISBLANK('Nomenklatur komplett'!D311),"-",'Nomenklatur komplett'!D311)</f>
        <v>-</v>
      </c>
      <c r="B311" s="167" t="str">
        <f>IF(ISBLANK('Nomenklatur komplett'!E311),"-",'Nomenklatur komplett'!E311)</f>
        <v>-</v>
      </c>
      <c r="C311" s="162" t="str">
        <f>IF(ISBLANK('Nomenklatur komplett'!F311),"-",TRIM('Nomenklatur komplett'!F311))</f>
        <v>-</v>
      </c>
      <c r="D311" s="75" t="str">
        <f t="shared" si="4"/>
        <v>-</v>
      </c>
    </row>
    <row r="312" spans="1:4" x14ac:dyDescent="0.2">
      <c r="A312" s="166" t="str">
        <f>IF(ISBLANK('Nomenklatur komplett'!D312),"-",'Nomenklatur komplett'!D312)</f>
        <v>-</v>
      </c>
      <c r="B312" s="167" t="str">
        <f>IF(ISBLANK('Nomenklatur komplett'!E312),"-",'Nomenklatur komplett'!E312)</f>
        <v>-</v>
      </c>
      <c r="C312" s="162" t="str">
        <f>IF(ISBLANK('Nomenklatur komplett'!F312),"-",TRIM('Nomenklatur komplett'!F312))</f>
        <v>-</v>
      </c>
      <c r="D312" s="75" t="str">
        <f t="shared" si="4"/>
        <v>-</v>
      </c>
    </row>
    <row r="313" spans="1:4" x14ac:dyDescent="0.2">
      <c r="A313" s="166" t="str">
        <f>IF(ISBLANK('Nomenklatur komplett'!D313),"-",'Nomenklatur komplett'!D313)</f>
        <v>-</v>
      </c>
      <c r="B313" s="167" t="str">
        <f>IF(ISBLANK('Nomenklatur komplett'!E313),"-",'Nomenklatur komplett'!E313)</f>
        <v>-</v>
      </c>
      <c r="C313" s="162" t="str">
        <f>IF(ISBLANK('Nomenklatur komplett'!F313),"-",TRIM('Nomenklatur komplett'!F313))</f>
        <v>-</v>
      </c>
      <c r="D313" s="75" t="str">
        <f t="shared" si="4"/>
        <v>-</v>
      </c>
    </row>
    <row r="314" spans="1:4" x14ac:dyDescent="0.2">
      <c r="A314" s="166" t="str">
        <f>IF(ISBLANK('Nomenklatur komplett'!D314),"-",'Nomenklatur komplett'!D314)</f>
        <v>-</v>
      </c>
      <c r="B314" s="167" t="str">
        <f>IF(ISBLANK('Nomenklatur komplett'!E314),"-",'Nomenklatur komplett'!E314)</f>
        <v>-</v>
      </c>
      <c r="C314" s="162" t="str">
        <f>IF(ISBLANK('Nomenklatur komplett'!F314),"-",TRIM('Nomenklatur komplett'!F314))</f>
        <v>-</v>
      </c>
      <c r="D314" s="75" t="str">
        <f t="shared" si="4"/>
        <v>-</v>
      </c>
    </row>
    <row r="315" spans="1:4" x14ac:dyDescent="0.2">
      <c r="A315" s="166" t="str">
        <f>IF(ISBLANK('Nomenklatur komplett'!D315),"-",'Nomenklatur komplett'!D315)</f>
        <v>-</v>
      </c>
      <c r="B315" s="167" t="str">
        <f>IF(ISBLANK('Nomenklatur komplett'!E315),"-",'Nomenklatur komplett'!E315)</f>
        <v>-</v>
      </c>
      <c r="C315" s="162" t="str">
        <f>IF(ISBLANK('Nomenklatur komplett'!F315),"-",TRIM('Nomenklatur komplett'!F315))</f>
        <v>-</v>
      </c>
      <c r="D315" s="75" t="str">
        <f t="shared" si="4"/>
        <v>-</v>
      </c>
    </row>
    <row r="316" spans="1:4" x14ac:dyDescent="0.2">
      <c r="A316" s="166" t="str">
        <f>IF(ISBLANK('Nomenklatur komplett'!D316),"-",'Nomenklatur komplett'!D316)</f>
        <v>-</v>
      </c>
      <c r="B316" s="167" t="str">
        <f>IF(ISBLANK('Nomenklatur komplett'!E316),"-",'Nomenklatur komplett'!E316)</f>
        <v>-</v>
      </c>
      <c r="C316" s="162" t="str">
        <f>IF(ISBLANK('Nomenklatur komplett'!F316),"-",TRIM('Nomenklatur komplett'!F316))</f>
        <v>-</v>
      </c>
      <c r="D316" s="75" t="str">
        <f t="shared" si="4"/>
        <v>-</v>
      </c>
    </row>
    <row r="317" spans="1:4" x14ac:dyDescent="0.2">
      <c r="A317" s="166" t="str">
        <f>IF(ISBLANK('Nomenklatur komplett'!D317),"-",'Nomenklatur komplett'!D317)</f>
        <v>-</v>
      </c>
      <c r="B317" s="167" t="str">
        <f>IF(ISBLANK('Nomenklatur komplett'!E317),"-",'Nomenklatur komplett'!E317)</f>
        <v>-</v>
      </c>
      <c r="C317" s="162" t="str">
        <f>IF(ISBLANK('Nomenklatur komplett'!F317),"-",TRIM('Nomenklatur komplett'!F317))</f>
        <v>-</v>
      </c>
      <c r="D317" s="75" t="str">
        <f t="shared" si="4"/>
        <v>-</v>
      </c>
    </row>
    <row r="318" spans="1:4" x14ac:dyDescent="0.2">
      <c r="A318" s="166" t="str">
        <f>IF(ISBLANK('Nomenklatur komplett'!D318),"-",'Nomenklatur komplett'!D318)</f>
        <v>-</v>
      </c>
      <c r="B318" s="167" t="str">
        <f>IF(ISBLANK('Nomenklatur komplett'!E318),"-",'Nomenklatur komplett'!E318)</f>
        <v>-</v>
      </c>
      <c r="C318" s="162" t="str">
        <f>IF(ISBLANK('Nomenklatur komplett'!F318),"-",TRIM('Nomenklatur komplett'!F318))</f>
        <v>-</v>
      </c>
      <c r="D318" s="75" t="str">
        <f t="shared" si="4"/>
        <v>-</v>
      </c>
    </row>
    <row r="319" spans="1:4" x14ac:dyDescent="0.2">
      <c r="A319" s="166" t="str">
        <f>IF(ISBLANK('Nomenklatur komplett'!D319),"-",'Nomenklatur komplett'!D319)</f>
        <v>-</v>
      </c>
      <c r="B319" s="167" t="str">
        <f>IF(ISBLANK('Nomenklatur komplett'!E319),"-",'Nomenklatur komplett'!E319)</f>
        <v>-</v>
      </c>
      <c r="C319" s="162" t="str">
        <f>IF(ISBLANK('Nomenklatur komplett'!F319),"-",TRIM('Nomenklatur komplett'!F319))</f>
        <v>-</v>
      </c>
      <c r="D319" s="75" t="str">
        <f t="shared" si="4"/>
        <v>-</v>
      </c>
    </row>
    <row r="320" spans="1:4" x14ac:dyDescent="0.2">
      <c r="A320" s="166" t="str">
        <f>IF(ISBLANK('Nomenklatur komplett'!D320),"-",'Nomenklatur komplett'!D320)</f>
        <v>-</v>
      </c>
      <c r="B320" s="167" t="str">
        <f>IF(ISBLANK('Nomenklatur komplett'!E320),"-",'Nomenklatur komplett'!E320)</f>
        <v>-</v>
      </c>
      <c r="C320" s="162" t="str">
        <f>IF(ISBLANK('Nomenklatur komplett'!F320),"-",TRIM('Nomenklatur komplett'!F320))</f>
        <v>-</v>
      </c>
      <c r="D320" s="75" t="str">
        <f t="shared" si="4"/>
        <v>-</v>
      </c>
    </row>
    <row r="321" spans="1:4" x14ac:dyDescent="0.2">
      <c r="A321" s="166" t="str">
        <f>IF(ISBLANK('Nomenklatur komplett'!D321),"-",'Nomenklatur komplett'!D321)</f>
        <v>-</v>
      </c>
      <c r="B321" s="167" t="str">
        <f>IF(ISBLANK('Nomenklatur komplett'!E321),"-",'Nomenklatur komplett'!E321)</f>
        <v>-</v>
      </c>
      <c r="C321" s="162" t="str">
        <f>IF(ISBLANK('Nomenklatur komplett'!F321),"-",TRIM('Nomenklatur komplett'!F321))</f>
        <v>-</v>
      </c>
      <c r="D321" s="75" t="str">
        <f t="shared" si="4"/>
        <v>-</v>
      </c>
    </row>
    <row r="322" spans="1:4" x14ac:dyDescent="0.2">
      <c r="A322" s="166" t="str">
        <f>IF(ISBLANK('Nomenklatur komplett'!D322),"-",'Nomenklatur komplett'!D322)</f>
        <v>-</v>
      </c>
      <c r="B322" s="167" t="str">
        <f>IF(ISBLANK('Nomenklatur komplett'!E322),"-",'Nomenklatur komplett'!E322)</f>
        <v>-</v>
      </c>
      <c r="C322" s="162" t="str">
        <f>IF(ISBLANK('Nomenklatur komplett'!F322),"-",TRIM('Nomenklatur komplett'!F322))</f>
        <v>-</v>
      </c>
      <c r="D322" s="75" t="str">
        <f t="shared" si="4"/>
        <v>-</v>
      </c>
    </row>
    <row r="323" spans="1:4" x14ac:dyDescent="0.2">
      <c r="A323" s="166" t="str">
        <f>IF(ISBLANK('Nomenklatur komplett'!D323),"-",'Nomenklatur komplett'!D323)</f>
        <v>-</v>
      </c>
      <c r="B323" s="167" t="str">
        <f>IF(ISBLANK('Nomenklatur komplett'!E323),"-",'Nomenklatur komplett'!E323)</f>
        <v>-</v>
      </c>
      <c r="C323" s="162" t="str">
        <f>IF(ISBLANK('Nomenklatur komplett'!F323),"-",TRIM('Nomenklatur komplett'!F323))</f>
        <v>-</v>
      </c>
      <c r="D323" s="75" t="str">
        <f t="shared" si="4"/>
        <v>-</v>
      </c>
    </row>
    <row r="324" spans="1:4" x14ac:dyDescent="0.2">
      <c r="A324" s="166" t="str">
        <f>IF(ISBLANK('Nomenklatur komplett'!D324),"-",'Nomenklatur komplett'!D324)</f>
        <v>-</v>
      </c>
      <c r="B324" s="167" t="str">
        <f>IF(ISBLANK('Nomenklatur komplett'!E324),"-",'Nomenklatur komplett'!E324)</f>
        <v>-</v>
      </c>
      <c r="C324" s="162" t="str">
        <f>IF(ISBLANK('Nomenklatur komplett'!F324),"-",TRIM('Nomenklatur komplett'!F324))</f>
        <v>-</v>
      </c>
      <c r="D324" s="75" t="str">
        <f t="shared" si="4"/>
        <v>-</v>
      </c>
    </row>
    <row r="325" spans="1:4" x14ac:dyDescent="0.2">
      <c r="A325" s="166" t="str">
        <f>IF(ISBLANK('Nomenklatur komplett'!D325),"-",'Nomenklatur komplett'!D325)</f>
        <v>-</v>
      </c>
      <c r="B325" s="167" t="str">
        <f>IF(ISBLANK('Nomenklatur komplett'!E325),"-",'Nomenklatur komplett'!E325)</f>
        <v>-</v>
      </c>
      <c r="C325" s="162" t="str">
        <f>IF(ISBLANK('Nomenklatur komplett'!F325),"-",TRIM('Nomenklatur komplett'!F325))</f>
        <v>-</v>
      </c>
      <c r="D325" s="75" t="str">
        <f t="shared" ref="D325:D388" si="5">IF(B325="-",B325,C325&amp; " (" &amp;B325&amp;")")</f>
        <v>-</v>
      </c>
    </row>
    <row r="326" spans="1:4" x14ac:dyDescent="0.2">
      <c r="A326" s="166" t="str">
        <f>IF(ISBLANK('Nomenklatur komplett'!D326),"-",'Nomenklatur komplett'!D326)</f>
        <v>-</v>
      </c>
      <c r="B326" s="167" t="str">
        <f>IF(ISBLANK('Nomenklatur komplett'!E326),"-",'Nomenklatur komplett'!E326)</f>
        <v>-</v>
      </c>
      <c r="C326" s="162" t="str">
        <f>IF(ISBLANK('Nomenklatur komplett'!F326),"-",TRIM('Nomenklatur komplett'!F326))</f>
        <v>-</v>
      </c>
      <c r="D326" s="75" t="str">
        <f t="shared" si="5"/>
        <v>-</v>
      </c>
    </row>
    <row r="327" spans="1:4" x14ac:dyDescent="0.2">
      <c r="A327" s="166" t="str">
        <f>IF(ISBLANK('Nomenklatur komplett'!D327),"-",'Nomenklatur komplett'!D327)</f>
        <v>-</v>
      </c>
      <c r="B327" s="167" t="str">
        <f>IF(ISBLANK('Nomenklatur komplett'!E327),"-",'Nomenklatur komplett'!E327)</f>
        <v>-</v>
      </c>
      <c r="C327" s="162" t="str">
        <f>IF(ISBLANK('Nomenklatur komplett'!F327),"-",TRIM('Nomenklatur komplett'!F327))</f>
        <v>-</v>
      </c>
      <c r="D327" s="75" t="str">
        <f t="shared" si="5"/>
        <v>-</v>
      </c>
    </row>
    <row r="328" spans="1:4" x14ac:dyDescent="0.2">
      <c r="A328" s="166" t="str">
        <f>IF(ISBLANK('Nomenklatur komplett'!D328),"-",'Nomenklatur komplett'!D328)</f>
        <v>-</v>
      </c>
      <c r="B328" s="167" t="str">
        <f>IF(ISBLANK('Nomenklatur komplett'!E328),"-",'Nomenklatur komplett'!E328)</f>
        <v>-</v>
      </c>
      <c r="C328" s="162" t="str">
        <f>IF(ISBLANK('Nomenklatur komplett'!F328),"-",TRIM('Nomenklatur komplett'!F328))</f>
        <v>-</v>
      </c>
      <c r="D328" s="75" t="str">
        <f t="shared" si="5"/>
        <v>-</v>
      </c>
    </row>
    <row r="329" spans="1:4" x14ac:dyDescent="0.2">
      <c r="A329" s="166" t="str">
        <f>IF(ISBLANK('Nomenklatur komplett'!D329),"-",'Nomenklatur komplett'!D329)</f>
        <v>-</v>
      </c>
      <c r="B329" s="167" t="str">
        <f>IF(ISBLANK('Nomenklatur komplett'!E329),"-",'Nomenklatur komplett'!E329)</f>
        <v>-</v>
      </c>
      <c r="C329" s="162" t="str">
        <f>IF(ISBLANK('Nomenklatur komplett'!F329),"-",TRIM('Nomenklatur komplett'!F329))</f>
        <v>-</v>
      </c>
      <c r="D329" s="75" t="str">
        <f t="shared" si="5"/>
        <v>-</v>
      </c>
    </row>
    <row r="330" spans="1:4" x14ac:dyDescent="0.2">
      <c r="A330" s="166" t="str">
        <f>IF(ISBLANK('Nomenklatur komplett'!D330),"-",'Nomenklatur komplett'!D330)</f>
        <v>-</v>
      </c>
      <c r="B330" s="167" t="str">
        <f>IF(ISBLANK('Nomenklatur komplett'!E330),"-",'Nomenklatur komplett'!E330)</f>
        <v>-</v>
      </c>
      <c r="C330" s="162" t="str">
        <f>IF(ISBLANK('Nomenklatur komplett'!F330),"-",TRIM('Nomenklatur komplett'!F330))</f>
        <v>-</v>
      </c>
      <c r="D330" s="75" t="str">
        <f t="shared" si="5"/>
        <v>-</v>
      </c>
    </row>
    <row r="331" spans="1:4" x14ac:dyDescent="0.2">
      <c r="A331" s="166" t="str">
        <f>IF(ISBLANK('Nomenklatur komplett'!D331),"-",'Nomenklatur komplett'!D331)</f>
        <v>-</v>
      </c>
      <c r="B331" s="167" t="str">
        <f>IF(ISBLANK('Nomenklatur komplett'!E331),"-",'Nomenklatur komplett'!E331)</f>
        <v>-</v>
      </c>
      <c r="C331" s="162" t="str">
        <f>IF(ISBLANK('Nomenklatur komplett'!F331),"-",TRIM('Nomenklatur komplett'!F331))</f>
        <v>-</v>
      </c>
      <c r="D331" s="75" t="str">
        <f t="shared" si="5"/>
        <v>-</v>
      </c>
    </row>
    <row r="332" spans="1:4" x14ac:dyDescent="0.2">
      <c r="A332" s="166" t="str">
        <f>IF(ISBLANK('Nomenklatur komplett'!D332),"-",'Nomenklatur komplett'!D332)</f>
        <v>-</v>
      </c>
      <c r="B332" s="167" t="str">
        <f>IF(ISBLANK('Nomenklatur komplett'!E332),"-",'Nomenklatur komplett'!E332)</f>
        <v>-</v>
      </c>
      <c r="C332" s="162" t="str">
        <f>IF(ISBLANK('Nomenklatur komplett'!F332),"-",TRIM('Nomenklatur komplett'!F332))</f>
        <v>-</v>
      </c>
      <c r="D332" s="75" t="str">
        <f t="shared" si="5"/>
        <v>-</v>
      </c>
    </row>
    <row r="333" spans="1:4" x14ac:dyDescent="0.2">
      <c r="A333" s="166" t="str">
        <f>IF(ISBLANK('Nomenklatur komplett'!D333),"-",'Nomenklatur komplett'!D333)</f>
        <v>-</v>
      </c>
      <c r="B333" s="167" t="str">
        <f>IF(ISBLANK('Nomenklatur komplett'!E333),"-",'Nomenklatur komplett'!E333)</f>
        <v>-</v>
      </c>
      <c r="C333" s="162" t="str">
        <f>IF(ISBLANK('Nomenklatur komplett'!F333),"-",TRIM('Nomenklatur komplett'!F333))</f>
        <v>-</v>
      </c>
      <c r="D333" s="75" t="str">
        <f t="shared" si="5"/>
        <v>-</v>
      </c>
    </row>
    <row r="334" spans="1:4" x14ac:dyDescent="0.2">
      <c r="A334" s="166" t="str">
        <f>IF(ISBLANK('Nomenklatur komplett'!D334),"-",'Nomenklatur komplett'!D334)</f>
        <v>-</v>
      </c>
      <c r="B334" s="167" t="str">
        <f>IF(ISBLANK('Nomenklatur komplett'!E334),"-",'Nomenklatur komplett'!E334)</f>
        <v>-</v>
      </c>
      <c r="C334" s="162" t="str">
        <f>IF(ISBLANK('Nomenklatur komplett'!F334),"-",TRIM('Nomenklatur komplett'!F334))</f>
        <v>-</v>
      </c>
      <c r="D334" s="75" t="str">
        <f t="shared" si="5"/>
        <v>-</v>
      </c>
    </row>
    <row r="335" spans="1:4" x14ac:dyDescent="0.2">
      <c r="A335" s="166" t="str">
        <f>IF(ISBLANK('Nomenklatur komplett'!D335),"-",'Nomenklatur komplett'!D335)</f>
        <v>-</v>
      </c>
      <c r="B335" s="167" t="str">
        <f>IF(ISBLANK('Nomenklatur komplett'!E335),"-",'Nomenklatur komplett'!E335)</f>
        <v>-</v>
      </c>
      <c r="C335" s="162" t="str">
        <f>IF(ISBLANK('Nomenklatur komplett'!F335),"-",TRIM('Nomenklatur komplett'!F335))</f>
        <v>-</v>
      </c>
      <c r="D335" s="75" t="str">
        <f t="shared" si="5"/>
        <v>-</v>
      </c>
    </row>
    <row r="336" spans="1:4" x14ac:dyDescent="0.2">
      <c r="A336" s="166" t="str">
        <f>IF(ISBLANK('Nomenklatur komplett'!D336),"-",'Nomenklatur komplett'!D336)</f>
        <v>-</v>
      </c>
      <c r="B336" s="167" t="str">
        <f>IF(ISBLANK('Nomenklatur komplett'!E336),"-",'Nomenklatur komplett'!E336)</f>
        <v>-</v>
      </c>
      <c r="C336" s="162" t="str">
        <f>IF(ISBLANK('Nomenklatur komplett'!F336),"-",TRIM('Nomenklatur komplett'!F336))</f>
        <v>-</v>
      </c>
      <c r="D336" s="75" t="str">
        <f t="shared" si="5"/>
        <v>-</v>
      </c>
    </row>
    <row r="337" spans="1:4" x14ac:dyDescent="0.2">
      <c r="A337" s="166" t="str">
        <f>IF(ISBLANK('Nomenklatur komplett'!D337),"-",'Nomenklatur komplett'!D337)</f>
        <v>-</v>
      </c>
      <c r="B337" s="167" t="str">
        <f>IF(ISBLANK('Nomenklatur komplett'!E337),"-",'Nomenklatur komplett'!E337)</f>
        <v>-</v>
      </c>
      <c r="C337" s="162" t="str">
        <f>IF(ISBLANK('Nomenklatur komplett'!F337),"-",TRIM('Nomenklatur komplett'!F337))</f>
        <v>-</v>
      </c>
      <c r="D337" s="75" t="str">
        <f t="shared" si="5"/>
        <v>-</v>
      </c>
    </row>
    <row r="338" spans="1:4" x14ac:dyDescent="0.2">
      <c r="A338" s="166" t="str">
        <f>IF(ISBLANK('Nomenklatur komplett'!D338),"-",'Nomenklatur komplett'!D338)</f>
        <v>-</v>
      </c>
      <c r="B338" s="167" t="str">
        <f>IF(ISBLANK('Nomenklatur komplett'!E338),"-",'Nomenklatur komplett'!E338)</f>
        <v>-</v>
      </c>
      <c r="C338" s="162" t="str">
        <f>IF(ISBLANK('Nomenklatur komplett'!F338),"-",TRIM('Nomenklatur komplett'!F338))</f>
        <v>-</v>
      </c>
      <c r="D338" s="75" t="str">
        <f t="shared" si="5"/>
        <v>-</v>
      </c>
    </row>
    <row r="339" spans="1:4" x14ac:dyDescent="0.2">
      <c r="A339" s="166" t="str">
        <f>IF(ISBLANK('Nomenklatur komplett'!D339),"-",'Nomenklatur komplett'!D339)</f>
        <v>-</v>
      </c>
      <c r="B339" s="167" t="str">
        <f>IF(ISBLANK('Nomenklatur komplett'!E339),"-",'Nomenklatur komplett'!E339)</f>
        <v>-</v>
      </c>
      <c r="C339" s="162" t="str">
        <f>IF(ISBLANK('Nomenklatur komplett'!F339),"-",TRIM('Nomenklatur komplett'!F339))</f>
        <v>-</v>
      </c>
      <c r="D339" s="75" t="str">
        <f t="shared" si="5"/>
        <v>-</v>
      </c>
    </row>
    <row r="340" spans="1:4" x14ac:dyDescent="0.2">
      <c r="A340" s="166" t="str">
        <f>IF(ISBLANK('Nomenklatur komplett'!D340),"-",'Nomenklatur komplett'!D340)</f>
        <v>-</v>
      </c>
      <c r="B340" s="167" t="str">
        <f>IF(ISBLANK('Nomenklatur komplett'!E340),"-",'Nomenklatur komplett'!E340)</f>
        <v>-</v>
      </c>
      <c r="C340" s="162" t="str">
        <f>IF(ISBLANK('Nomenklatur komplett'!F340),"-",TRIM('Nomenklatur komplett'!F340))</f>
        <v>-</v>
      </c>
      <c r="D340" s="75" t="str">
        <f t="shared" si="5"/>
        <v>-</v>
      </c>
    </row>
    <row r="341" spans="1:4" x14ac:dyDescent="0.2">
      <c r="A341" s="166" t="str">
        <f>IF(ISBLANK('Nomenklatur komplett'!D341),"-",'Nomenklatur komplett'!D341)</f>
        <v>-</v>
      </c>
      <c r="B341" s="167" t="str">
        <f>IF(ISBLANK('Nomenklatur komplett'!E341),"-",'Nomenklatur komplett'!E341)</f>
        <v>-</v>
      </c>
      <c r="C341" s="162" t="str">
        <f>IF(ISBLANK('Nomenklatur komplett'!F341),"-",TRIM('Nomenklatur komplett'!F341))</f>
        <v>-</v>
      </c>
      <c r="D341" s="75" t="str">
        <f t="shared" si="5"/>
        <v>-</v>
      </c>
    </row>
    <row r="342" spans="1:4" x14ac:dyDescent="0.2">
      <c r="A342" s="166" t="str">
        <f>IF(ISBLANK('Nomenklatur komplett'!D342),"-",'Nomenklatur komplett'!D342)</f>
        <v>-</v>
      </c>
      <c r="B342" s="167" t="str">
        <f>IF(ISBLANK('Nomenklatur komplett'!E342),"-",'Nomenklatur komplett'!E342)</f>
        <v>-</v>
      </c>
      <c r="C342" s="162" t="str">
        <f>IF(ISBLANK('Nomenklatur komplett'!F342),"-",TRIM('Nomenklatur komplett'!F342))</f>
        <v>-</v>
      </c>
      <c r="D342" s="75" t="str">
        <f t="shared" si="5"/>
        <v>-</v>
      </c>
    </row>
    <row r="343" spans="1:4" x14ac:dyDescent="0.2">
      <c r="A343" s="166" t="str">
        <f>IF(ISBLANK('Nomenklatur komplett'!D343),"-",'Nomenklatur komplett'!D343)</f>
        <v>-</v>
      </c>
      <c r="B343" s="167" t="str">
        <f>IF(ISBLANK('Nomenklatur komplett'!E343),"-",'Nomenklatur komplett'!E343)</f>
        <v>-</v>
      </c>
      <c r="C343" s="162" t="str">
        <f>IF(ISBLANK('Nomenklatur komplett'!F343),"-",TRIM('Nomenklatur komplett'!F343))</f>
        <v>-</v>
      </c>
      <c r="D343" s="75" t="str">
        <f t="shared" si="5"/>
        <v>-</v>
      </c>
    </row>
    <row r="344" spans="1:4" x14ac:dyDescent="0.2">
      <c r="A344" s="166" t="str">
        <f>IF(ISBLANK('Nomenklatur komplett'!D344),"-",'Nomenklatur komplett'!D344)</f>
        <v>-</v>
      </c>
      <c r="B344" s="167" t="str">
        <f>IF(ISBLANK('Nomenklatur komplett'!E344),"-",'Nomenklatur komplett'!E344)</f>
        <v>-</v>
      </c>
      <c r="C344" s="162" t="str">
        <f>IF(ISBLANK('Nomenklatur komplett'!F344),"-",TRIM('Nomenklatur komplett'!F344))</f>
        <v>-</v>
      </c>
      <c r="D344" s="75" t="str">
        <f t="shared" si="5"/>
        <v>-</v>
      </c>
    </row>
    <row r="345" spans="1:4" x14ac:dyDescent="0.2">
      <c r="A345" s="166" t="str">
        <f>IF(ISBLANK('Nomenklatur komplett'!D345),"-",'Nomenklatur komplett'!D345)</f>
        <v>-</v>
      </c>
      <c r="B345" s="167" t="str">
        <f>IF(ISBLANK('Nomenklatur komplett'!E345),"-",'Nomenklatur komplett'!E345)</f>
        <v>-</v>
      </c>
      <c r="C345" s="162" t="str">
        <f>IF(ISBLANK('Nomenklatur komplett'!F345),"-",TRIM('Nomenklatur komplett'!F345))</f>
        <v>-</v>
      </c>
      <c r="D345" s="75" t="str">
        <f t="shared" si="5"/>
        <v>-</v>
      </c>
    </row>
    <row r="346" spans="1:4" x14ac:dyDescent="0.2">
      <c r="A346" s="166" t="str">
        <f>IF(ISBLANK('Nomenklatur komplett'!D346),"-",'Nomenklatur komplett'!D346)</f>
        <v>-</v>
      </c>
      <c r="B346" s="167" t="str">
        <f>IF(ISBLANK('Nomenklatur komplett'!E346),"-",'Nomenklatur komplett'!E346)</f>
        <v>-</v>
      </c>
      <c r="C346" s="162" t="str">
        <f>IF(ISBLANK('Nomenklatur komplett'!F346),"-",TRIM('Nomenklatur komplett'!F346))</f>
        <v>-</v>
      </c>
      <c r="D346" s="75" t="str">
        <f t="shared" si="5"/>
        <v>-</v>
      </c>
    </row>
    <row r="347" spans="1:4" x14ac:dyDescent="0.2">
      <c r="A347" s="166" t="str">
        <f>IF(ISBLANK('Nomenklatur komplett'!D347),"-",'Nomenklatur komplett'!D347)</f>
        <v>-</v>
      </c>
      <c r="B347" s="167" t="str">
        <f>IF(ISBLANK('Nomenklatur komplett'!E347),"-",'Nomenklatur komplett'!E347)</f>
        <v>-</v>
      </c>
      <c r="C347" s="162" t="str">
        <f>IF(ISBLANK('Nomenklatur komplett'!F347),"-",TRIM('Nomenklatur komplett'!F347))</f>
        <v>-</v>
      </c>
      <c r="D347" s="75" t="str">
        <f t="shared" si="5"/>
        <v>-</v>
      </c>
    </row>
    <row r="348" spans="1:4" x14ac:dyDescent="0.2">
      <c r="A348" s="166" t="str">
        <f>IF(ISBLANK('Nomenklatur komplett'!D348),"-",'Nomenklatur komplett'!D348)</f>
        <v>-</v>
      </c>
      <c r="B348" s="167" t="str">
        <f>IF(ISBLANK('Nomenklatur komplett'!E348),"-",'Nomenklatur komplett'!E348)</f>
        <v>-</v>
      </c>
      <c r="C348" s="162" t="str">
        <f>IF(ISBLANK('Nomenklatur komplett'!F348),"-",TRIM('Nomenklatur komplett'!F348))</f>
        <v>-</v>
      </c>
      <c r="D348" s="75" t="str">
        <f t="shared" si="5"/>
        <v>-</v>
      </c>
    </row>
    <row r="349" spans="1:4" x14ac:dyDescent="0.2">
      <c r="A349" s="166" t="str">
        <f>IF(ISBLANK('Nomenklatur komplett'!D349),"-",'Nomenklatur komplett'!D349)</f>
        <v>-</v>
      </c>
      <c r="B349" s="167" t="str">
        <f>IF(ISBLANK('Nomenklatur komplett'!E349),"-",'Nomenklatur komplett'!E349)</f>
        <v>-</v>
      </c>
      <c r="C349" s="162" t="str">
        <f>IF(ISBLANK('Nomenklatur komplett'!F349),"-",TRIM('Nomenklatur komplett'!F349))</f>
        <v>-</v>
      </c>
      <c r="D349" s="75" t="str">
        <f t="shared" si="5"/>
        <v>-</v>
      </c>
    </row>
    <row r="350" spans="1:4" x14ac:dyDescent="0.2">
      <c r="A350" s="166" t="str">
        <f>IF(ISBLANK('Nomenklatur komplett'!D350),"-",'Nomenklatur komplett'!D350)</f>
        <v>-</v>
      </c>
      <c r="B350" s="167" t="str">
        <f>IF(ISBLANK('Nomenklatur komplett'!E350),"-",'Nomenklatur komplett'!E350)</f>
        <v>-</v>
      </c>
      <c r="C350" s="162" t="str">
        <f>IF(ISBLANK('Nomenklatur komplett'!F350),"-",TRIM('Nomenklatur komplett'!F350))</f>
        <v>-</v>
      </c>
      <c r="D350" s="75" t="str">
        <f t="shared" si="5"/>
        <v>-</v>
      </c>
    </row>
    <row r="351" spans="1:4" x14ac:dyDescent="0.2">
      <c r="A351" s="166" t="str">
        <f>IF(ISBLANK('Nomenklatur komplett'!D351),"-",'Nomenklatur komplett'!D351)</f>
        <v>-</v>
      </c>
      <c r="B351" s="167" t="str">
        <f>IF(ISBLANK('Nomenklatur komplett'!E351),"-",'Nomenklatur komplett'!E351)</f>
        <v>-</v>
      </c>
      <c r="C351" s="162" t="str">
        <f>IF(ISBLANK('Nomenklatur komplett'!F351),"-",TRIM('Nomenklatur komplett'!F351))</f>
        <v>-</v>
      </c>
      <c r="D351" s="75" t="str">
        <f t="shared" si="5"/>
        <v>-</v>
      </c>
    </row>
    <row r="352" spans="1:4" x14ac:dyDescent="0.2">
      <c r="A352" s="166" t="str">
        <f>IF(ISBLANK('Nomenklatur komplett'!D352),"-",'Nomenklatur komplett'!D352)</f>
        <v>-</v>
      </c>
      <c r="B352" s="167" t="str">
        <f>IF(ISBLANK('Nomenklatur komplett'!E352),"-",'Nomenklatur komplett'!E352)</f>
        <v>-</v>
      </c>
      <c r="C352" s="162" t="str">
        <f>IF(ISBLANK('Nomenklatur komplett'!F352),"-",TRIM('Nomenklatur komplett'!F352))</f>
        <v>-</v>
      </c>
      <c r="D352" s="75" t="str">
        <f t="shared" si="5"/>
        <v>-</v>
      </c>
    </row>
    <row r="353" spans="1:4" x14ac:dyDescent="0.2">
      <c r="A353" s="166" t="str">
        <f>IF(ISBLANK('Nomenklatur komplett'!D353),"-",'Nomenklatur komplett'!D353)</f>
        <v>-</v>
      </c>
      <c r="B353" s="167" t="str">
        <f>IF(ISBLANK('Nomenklatur komplett'!E353),"-",'Nomenklatur komplett'!E353)</f>
        <v>-</v>
      </c>
      <c r="C353" s="162" t="str">
        <f>IF(ISBLANK('Nomenklatur komplett'!F353),"-",TRIM('Nomenklatur komplett'!F353))</f>
        <v>-</v>
      </c>
      <c r="D353" s="75" t="str">
        <f t="shared" si="5"/>
        <v>-</v>
      </c>
    </row>
    <row r="354" spans="1:4" x14ac:dyDescent="0.2">
      <c r="A354" s="166" t="str">
        <f>IF(ISBLANK('Nomenklatur komplett'!D354),"-",'Nomenklatur komplett'!D354)</f>
        <v>-</v>
      </c>
      <c r="B354" s="167" t="str">
        <f>IF(ISBLANK('Nomenklatur komplett'!E354),"-",'Nomenklatur komplett'!E354)</f>
        <v>-</v>
      </c>
      <c r="C354" s="162" t="str">
        <f>IF(ISBLANK('Nomenklatur komplett'!F354),"-",TRIM('Nomenklatur komplett'!F354))</f>
        <v>-</v>
      </c>
      <c r="D354" s="75" t="str">
        <f t="shared" si="5"/>
        <v>-</v>
      </c>
    </row>
    <row r="355" spans="1:4" x14ac:dyDescent="0.2">
      <c r="A355" s="166" t="str">
        <f>IF(ISBLANK('Nomenklatur komplett'!D355),"-",'Nomenklatur komplett'!D355)</f>
        <v>-</v>
      </c>
      <c r="B355" s="167" t="str">
        <f>IF(ISBLANK('Nomenklatur komplett'!E355),"-",'Nomenklatur komplett'!E355)</f>
        <v>-</v>
      </c>
      <c r="C355" s="162" t="str">
        <f>IF(ISBLANK('Nomenklatur komplett'!F355),"-",TRIM('Nomenklatur komplett'!F355))</f>
        <v>-</v>
      </c>
      <c r="D355" s="75" t="str">
        <f t="shared" si="5"/>
        <v>-</v>
      </c>
    </row>
    <row r="356" spans="1:4" x14ac:dyDescent="0.2">
      <c r="A356" s="166" t="str">
        <f>IF(ISBLANK('Nomenklatur komplett'!D356),"-",'Nomenklatur komplett'!D356)</f>
        <v>-</v>
      </c>
      <c r="B356" s="167" t="str">
        <f>IF(ISBLANK('Nomenklatur komplett'!E356),"-",'Nomenklatur komplett'!E356)</f>
        <v>-</v>
      </c>
      <c r="C356" s="162" t="str">
        <f>IF(ISBLANK('Nomenklatur komplett'!F356),"-",TRIM('Nomenklatur komplett'!F356))</f>
        <v>-</v>
      </c>
      <c r="D356" s="75" t="str">
        <f t="shared" si="5"/>
        <v>-</v>
      </c>
    </row>
    <row r="357" spans="1:4" x14ac:dyDescent="0.2">
      <c r="A357" s="166" t="str">
        <f>IF(ISBLANK('Nomenklatur komplett'!D357),"-",'Nomenklatur komplett'!D357)</f>
        <v>-</v>
      </c>
      <c r="B357" s="167" t="str">
        <f>IF(ISBLANK('Nomenklatur komplett'!E357),"-",'Nomenklatur komplett'!E357)</f>
        <v>-</v>
      </c>
      <c r="C357" s="162" t="str">
        <f>IF(ISBLANK('Nomenklatur komplett'!F357),"-",TRIM('Nomenklatur komplett'!F357))</f>
        <v>-</v>
      </c>
      <c r="D357" s="75" t="str">
        <f t="shared" si="5"/>
        <v>-</v>
      </c>
    </row>
    <row r="358" spans="1:4" x14ac:dyDescent="0.2">
      <c r="A358" s="166" t="str">
        <f>IF(ISBLANK('Nomenklatur komplett'!D358),"-",'Nomenklatur komplett'!D358)</f>
        <v>-</v>
      </c>
      <c r="B358" s="167" t="str">
        <f>IF(ISBLANK('Nomenklatur komplett'!E358),"-",'Nomenklatur komplett'!E358)</f>
        <v>-</v>
      </c>
      <c r="C358" s="162" t="str">
        <f>IF(ISBLANK('Nomenklatur komplett'!F358),"-",TRIM('Nomenklatur komplett'!F358))</f>
        <v>-</v>
      </c>
      <c r="D358" s="75" t="str">
        <f t="shared" si="5"/>
        <v>-</v>
      </c>
    </row>
    <row r="359" spans="1:4" x14ac:dyDescent="0.2">
      <c r="A359" s="166" t="str">
        <f>IF(ISBLANK('Nomenklatur komplett'!D359),"-",'Nomenklatur komplett'!D359)</f>
        <v>-</v>
      </c>
      <c r="B359" s="167" t="str">
        <f>IF(ISBLANK('Nomenklatur komplett'!E359),"-",'Nomenklatur komplett'!E359)</f>
        <v>-</v>
      </c>
      <c r="C359" s="162" t="str">
        <f>IF(ISBLANK('Nomenklatur komplett'!F359),"-",TRIM('Nomenklatur komplett'!F359))</f>
        <v>-</v>
      </c>
      <c r="D359" s="75" t="str">
        <f t="shared" si="5"/>
        <v>-</v>
      </c>
    </row>
    <row r="360" spans="1:4" x14ac:dyDescent="0.2">
      <c r="A360" s="166" t="str">
        <f>IF(ISBLANK('Nomenklatur komplett'!D360),"-",'Nomenklatur komplett'!D360)</f>
        <v>-</v>
      </c>
      <c r="B360" s="167" t="str">
        <f>IF(ISBLANK('Nomenklatur komplett'!E360),"-",'Nomenklatur komplett'!E360)</f>
        <v>-</v>
      </c>
      <c r="C360" s="162" t="str">
        <f>IF(ISBLANK('Nomenklatur komplett'!F360),"-",TRIM('Nomenklatur komplett'!F360))</f>
        <v>-</v>
      </c>
      <c r="D360" s="75" t="str">
        <f t="shared" si="5"/>
        <v>-</v>
      </c>
    </row>
    <row r="361" spans="1:4" x14ac:dyDescent="0.2">
      <c r="A361" s="166" t="str">
        <f>IF(ISBLANK('Nomenklatur komplett'!D361),"-",'Nomenklatur komplett'!D361)</f>
        <v>-</v>
      </c>
      <c r="B361" s="167" t="str">
        <f>IF(ISBLANK('Nomenklatur komplett'!E361),"-",'Nomenklatur komplett'!E361)</f>
        <v>-</v>
      </c>
      <c r="C361" s="162" t="str">
        <f>IF(ISBLANK('Nomenklatur komplett'!F361),"-",TRIM('Nomenklatur komplett'!F361))</f>
        <v>-</v>
      </c>
      <c r="D361" s="75" t="str">
        <f t="shared" si="5"/>
        <v>-</v>
      </c>
    </row>
    <row r="362" spans="1:4" x14ac:dyDescent="0.2">
      <c r="A362" s="166" t="str">
        <f>IF(ISBLANK('Nomenklatur komplett'!D362),"-",'Nomenklatur komplett'!D362)</f>
        <v>-</v>
      </c>
      <c r="B362" s="167" t="str">
        <f>IF(ISBLANK('Nomenklatur komplett'!E362),"-",'Nomenklatur komplett'!E362)</f>
        <v>-</v>
      </c>
      <c r="C362" s="162" t="str">
        <f>IF(ISBLANK('Nomenklatur komplett'!F362),"-",TRIM('Nomenklatur komplett'!F362))</f>
        <v>-</v>
      </c>
      <c r="D362" s="75" t="str">
        <f t="shared" si="5"/>
        <v>-</v>
      </c>
    </row>
    <row r="363" spans="1:4" x14ac:dyDescent="0.2">
      <c r="A363" s="166" t="str">
        <f>IF(ISBLANK('Nomenklatur komplett'!D363),"-",'Nomenklatur komplett'!D363)</f>
        <v>-</v>
      </c>
      <c r="B363" s="167" t="str">
        <f>IF(ISBLANK('Nomenklatur komplett'!E363),"-",'Nomenklatur komplett'!E363)</f>
        <v>-</v>
      </c>
      <c r="C363" s="162" t="str">
        <f>IF(ISBLANK('Nomenklatur komplett'!F363),"-",TRIM('Nomenklatur komplett'!F363))</f>
        <v>-</v>
      </c>
      <c r="D363" s="75" t="str">
        <f t="shared" si="5"/>
        <v>-</v>
      </c>
    </row>
    <row r="364" spans="1:4" x14ac:dyDescent="0.2">
      <c r="A364" s="166" t="str">
        <f>IF(ISBLANK('Nomenklatur komplett'!D364),"-",'Nomenklatur komplett'!D364)</f>
        <v>-</v>
      </c>
      <c r="B364" s="167" t="str">
        <f>IF(ISBLANK('Nomenklatur komplett'!E364),"-",'Nomenklatur komplett'!E364)</f>
        <v>-</v>
      </c>
      <c r="C364" s="162" t="str">
        <f>IF(ISBLANK('Nomenklatur komplett'!F364),"-",TRIM('Nomenklatur komplett'!F364))</f>
        <v>-</v>
      </c>
      <c r="D364" s="75" t="str">
        <f t="shared" si="5"/>
        <v>-</v>
      </c>
    </row>
    <row r="365" spans="1:4" x14ac:dyDescent="0.2">
      <c r="A365" s="166" t="str">
        <f>IF(ISBLANK('Nomenklatur komplett'!D365),"-",'Nomenklatur komplett'!D365)</f>
        <v>-</v>
      </c>
      <c r="B365" s="167" t="str">
        <f>IF(ISBLANK('Nomenklatur komplett'!E365),"-",'Nomenklatur komplett'!E365)</f>
        <v>-</v>
      </c>
      <c r="C365" s="162" t="str">
        <f>IF(ISBLANK('Nomenklatur komplett'!F365),"-",TRIM('Nomenklatur komplett'!F365))</f>
        <v>-</v>
      </c>
      <c r="D365" s="75" t="str">
        <f t="shared" si="5"/>
        <v>-</v>
      </c>
    </row>
    <row r="366" spans="1:4" x14ac:dyDescent="0.2">
      <c r="A366" s="166" t="str">
        <f>IF(ISBLANK('Nomenklatur komplett'!D366),"-",'Nomenklatur komplett'!D366)</f>
        <v>-</v>
      </c>
      <c r="B366" s="167" t="str">
        <f>IF(ISBLANK('Nomenklatur komplett'!E366),"-",'Nomenklatur komplett'!E366)</f>
        <v>-</v>
      </c>
      <c r="C366" s="162" t="str">
        <f>IF(ISBLANK('Nomenklatur komplett'!F366),"-",TRIM('Nomenklatur komplett'!F366))</f>
        <v>-</v>
      </c>
      <c r="D366" s="75" t="str">
        <f t="shared" si="5"/>
        <v>-</v>
      </c>
    </row>
    <row r="367" spans="1:4" x14ac:dyDescent="0.2">
      <c r="A367" s="166" t="str">
        <f>IF(ISBLANK('Nomenklatur komplett'!D367),"-",'Nomenklatur komplett'!D367)</f>
        <v>-</v>
      </c>
      <c r="B367" s="167" t="str">
        <f>IF(ISBLANK('Nomenklatur komplett'!E367),"-",'Nomenklatur komplett'!E367)</f>
        <v>-</v>
      </c>
      <c r="C367" s="162" t="str">
        <f>IF(ISBLANK('Nomenklatur komplett'!F367),"-",TRIM('Nomenklatur komplett'!F367))</f>
        <v>-</v>
      </c>
      <c r="D367" s="75" t="str">
        <f t="shared" si="5"/>
        <v>-</v>
      </c>
    </row>
    <row r="368" spans="1:4" x14ac:dyDescent="0.2">
      <c r="A368" s="166" t="str">
        <f>IF(ISBLANK('Nomenklatur komplett'!D368),"-",'Nomenklatur komplett'!D368)</f>
        <v>-</v>
      </c>
      <c r="B368" s="167" t="str">
        <f>IF(ISBLANK('Nomenklatur komplett'!E368),"-",'Nomenklatur komplett'!E368)</f>
        <v>-</v>
      </c>
      <c r="C368" s="162" t="str">
        <f>IF(ISBLANK('Nomenklatur komplett'!F368),"-",TRIM('Nomenklatur komplett'!F368))</f>
        <v>-</v>
      </c>
      <c r="D368" s="75" t="str">
        <f t="shared" si="5"/>
        <v>-</v>
      </c>
    </row>
    <row r="369" spans="1:4" x14ac:dyDescent="0.2">
      <c r="A369" s="166" t="str">
        <f>IF(ISBLANK('Nomenklatur komplett'!D369),"-",'Nomenklatur komplett'!D369)</f>
        <v>-</v>
      </c>
      <c r="B369" s="167" t="str">
        <f>IF(ISBLANK('Nomenklatur komplett'!E369),"-",'Nomenklatur komplett'!E369)</f>
        <v>-</v>
      </c>
      <c r="C369" s="162" t="str">
        <f>IF(ISBLANK('Nomenklatur komplett'!F369),"-",TRIM('Nomenklatur komplett'!F369))</f>
        <v>-</v>
      </c>
      <c r="D369" s="75" t="str">
        <f t="shared" si="5"/>
        <v>-</v>
      </c>
    </row>
    <row r="370" spans="1:4" x14ac:dyDescent="0.2">
      <c r="A370" s="166" t="str">
        <f>IF(ISBLANK('Nomenklatur komplett'!D370),"-",'Nomenklatur komplett'!D370)</f>
        <v>-</v>
      </c>
      <c r="B370" s="167" t="str">
        <f>IF(ISBLANK('Nomenklatur komplett'!E370),"-",'Nomenklatur komplett'!E370)</f>
        <v>-</v>
      </c>
      <c r="C370" s="162" t="str">
        <f>IF(ISBLANK('Nomenklatur komplett'!F370),"-",TRIM('Nomenklatur komplett'!F370))</f>
        <v>-</v>
      </c>
      <c r="D370" s="75" t="str">
        <f t="shared" si="5"/>
        <v>-</v>
      </c>
    </row>
    <row r="371" spans="1:4" x14ac:dyDescent="0.2">
      <c r="A371" s="166" t="str">
        <f>IF(ISBLANK('Nomenklatur komplett'!D371),"-",'Nomenklatur komplett'!D371)</f>
        <v>-</v>
      </c>
      <c r="B371" s="167" t="str">
        <f>IF(ISBLANK('Nomenklatur komplett'!E371),"-",'Nomenklatur komplett'!E371)</f>
        <v>-</v>
      </c>
      <c r="C371" s="162" t="str">
        <f>IF(ISBLANK('Nomenklatur komplett'!F371),"-",TRIM('Nomenklatur komplett'!F371))</f>
        <v>-</v>
      </c>
      <c r="D371" s="75" t="str">
        <f t="shared" si="5"/>
        <v>-</v>
      </c>
    </row>
    <row r="372" spans="1:4" x14ac:dyDescent="0.2">
      <c r="A372" s="166" t="str">
        <f>IF(ISBLANK('Nomenklatur komplett'!D372),"-",'Nomenklatur komplett'!D372)</f>
        <v>-</v>
      </c>
      <c r="B372" s="167" t="str">
        <f>IF(ISBLANK('Nomenklatur komplett'!E372),"-",'Nomenklatur komplett'!E372)</f>
        <v>-</v>
      </c>
      <c r="C372" s="162" t="str">
        <f>IF(ISBLANK('Nomenklatur komplett'!F372),"-",TRIM('Nomenklatur komplett'!F372))</f>
        <v>-</v>
      </c>
      <c r="D372" s="75" t="str">
        <f t="shared" si="5"/>
        <v>-</v>
      </c>
    </row>
    <row r="373" spans="1:4" x14ac:dyDescent="0.2">
      <c r="A373" s="166" t="str">
        <f>IF(ISBLANK('Nomenklatur komplett'!D373),"-",'Nomenklatur komplett'!D373)</f>
        <v>-</v>
      </c>
      <c r="B373" s="167" t="str">
        <f>IF(ISBLANK('Nomenklatur komplett'!E373),"-",'Nomenklatur komplett'!E373)</f>
        <v>-</v>
      </c>
      <c r="C373" s="162" t="str">
        <f>IF(ISBLANK('Nomenklatur komplett'!F373),"-",TRIM('Nomenklatur komplett'!F373))</f>
        <v>-</v>
      </c>
      <c r="D373" s="75" t="str">
        <f t="shared" si="5"/>
        <v>-</v>
      </c>
    </row>
    <row r="374" spans="1:4" x14ac:dyDescent="0.2">
      <c r="A374" s="166" t="str">
        <f>IF(ISBLANK('Nomenklatur komplett'!D374),"-",'Nomenklatur komplett'!D374)</f>
        <v>-</v>
      </c>
      <c r="B374" s="167" t="str">
        <f>IF(ISBLANK('Nomenklatur komplett'!E374),"-",'Nomenklatur komplett'!E374)</f>
        <v>-</v>
      </c>
      <c r="C374" s="162" t="str">
        <f>IF(ISBLANK('Nomenklatur komplett'!F374),"-",TRIM('Nomenklatur komplett'!F374))</f>
        <v>-</v>
      </c>
      <c r="D374" s="75" t="str">
        <f t="shared" si="5"/>
        <v>-</v>
      </c>
    </row>
    <row r="375" spans="1:4" x14ac:dyDescent="0.2">
      <c r="A375" s="166" t="str">
        <f>IF(ISBLANK('Nomenklatur komplett'!D375),"-",'Nomenklatur komplett'!D375)</f>
        <v>-</v>
      </c>
      <c r="B375" s="167" t="str">
        <f>IF(ISBLANK('Nomenklatur komplett'!E375),"-",'Nomenklatur komplett'!E375)</f>
        <v>-</v>
      </c>
      <c r="C375" s="162" t="str">
        <f>IF(ISBLANK('Nomenklatur komplett'!F375),"-",TRIM('Nomenklatur komplett'!F375))</f>
        <v>-</v>
      </c>
      <c r="D375" s="75" t="str">
        <f t="shared" si="5"/>
        <v>-</v>
      </c>
    </row>
    <row r="376" spans="1:4" x14ac:dyDescent="0.2">
      <c r="A376" s="166" t="str">
        <f>IF(ISBLANK('Nomenklatur komplett'!D376),"-",'Nomenklatur komplett'!D376)</f>
        <v>-</v>
      </c>
      <c r="B376" s="167" t="str">
        <f>IF(ISBLANK('Nomenklatur komplett'!E376),"-",'Nomenklatur komplett'!E376)</f>
        <v>-</v>
      </c>
      <c r="C376" s="162" t="str">
        <f>IF(ISBLANK('Nomenklatur komplett'!F376),"-",TRIM('Nomenklatur komplett'!F376))</f>
        <v>-</v>
      </c>
      <c r="D376" s="75" t="str">
        <f t="shared" si="5"/>
        <v>-</v>
      </c>
    </row>
    <row r="377" spans="1:4" x14ac:dyDescent="0.2">
      <c r="A377" s="166" t="str">
        <f>IF(ISBLANK('Nomenklatur komplett'!D377),"-",'Nomenklatur komplett'!D377)</f>
        <v>-</v>
      </c>
      <c r="B377" s="167" t="str">
        <f>IF(ISBLANK('Nomenklatur komplett'!E377),"-",'Nomenklatur komplett'!E377)</f>
        <v>-</v>
      </c>
      <c r="C377" s="162" t="str">
        <f>IF(ISBLANK('Nomenklatur komplett'!F377),"-",TRIM('Nomenklatur komplett'!F377))</f>
        <v>-</v>
      </c>
      <c r="D377" s="75" t="str">
        <f t="shared" si="5"/>
        <v>-</v>
      </c>
    </row>
    <row r="378" spans="1:4" x14ac:dyDescent="0.2">
      <c r="A378" s="166" t="str">
        <f>IF(ISBLANK('Nomenklatur komplett'!D378),"-",'Nomenklatur komplett'!D378)</f>
        <v>-</v>
      </c>
      <c r="B378" s="167" t="str">
        <f>IF(ISBLANK('Nomenklatur komplett'!E378),"-",'Nomenklatur komplett'!E378)</f>
        <v>-</v>
      </c>
      <c r="C378" s="162" t="str">
        <f>IF(ISBLANK('Nomenklatur komplett'!F378),"-",TRIM('Nomenklatur komplett'!F378))</f>
        <v>-</v>
      </c>
      <c r="D378" s="75" t="str">
        <f t="shared" si="5"/>
        <v>-</v>
      </c>
    </row>
    <row r="379" spans="1:4" x14ac:dyDescent="0.2">
      <c r="A379" s="166" t="str">
        <f>IF(ISBLANK('Nomenklatur komplett'!D379),"-",'Nomenklatur komplett'!D379)</f>
        <v>-</v>
      </c>
      <c r="B379" s="167" t="str">
        <f>IF(ISBLANK('Nomenklatur komplett'!E379),"-",'Nomenklatur komplett'!E379)</f>
        <v>-</v>
      </c>
      <c r="C379" s="162" t="str">
        <f>IF(ISBLANK('Nomenklatur komplett'!F379),"-",TRIM('Nomenklatur komplett'!F379))</f>
        <v>-</v>
      </c>
      <c r="D379" s="75" t="str">
        <f t="shared" si="5"/>
        <v>-</v>
      </c>
    </row>
    <row r="380" spans="1:4" x14ac:dyDescent="0.2">
      <c r="A380" s="166" t="str">
        <f>IF(ISBLANK('Nomenklatur komplett'!D380),"-",'Nomenklatur komplett'!D380)</f>
        <v>-</v>
      </c>
      <c r="B380" s="167" t="str">
        <f>IF(ISBLANK('Nomenklatur komplett'!E380),"-",'Nomenklatur komplett'!E380)</f>
        <v>-</v>
      </c>
      <c r="C380" s="162" t="str">
        <f>IF(ISBLANK('Nomenklatur komplett'!F380),"-",TRIM('Nomenklatur komplett'!F380))</f>
        <v>-</v>
      </c>
      <c r="D380" s="75" t="str">
        <f t="shared" si="5"/>
        <v>-</v>
      </c>
    </row>
    <row r="381" spans="1:4" x14ac:dyDescent="0.2">
      <c r="A381" s="166" t="str">
        <f>IF(ISBLANK('Nomenklatur komplett'!D381),"-",'Nomenklatur komplett'!D381)</f>
        <v>-</v>
      </c>
      <c r="B381" s="167" t="str">
        <f>IF(ISBLANK('Nomenklatur komplett'!E381),"-",'Nomenklatur komplett'!E381)</f>
        <v>-</v>
      </c>
      <c r="C381" s="162" t="str">
        <f>IF(ISBLANK('Nomenklatur komplett'!F381),"-",TRIM('Nomenklatur komplett'!F381))</f>
        <v>-</v>
      </c>
      <c r="D381" s="75" t="str">
        <f t="shared" si="5"/>
        <v>-</v>
      </c>
    </row>
    <row r="382" spans="1:4" x14ac:dyDescent="0.2">
      <c r="A382" s="166" t="str">
        <f>IF(ISBLANK('Nomenklatur komplett'!D382),"-",'Nomenklatur komplett'!D382)</f>
        <v>-</v>
      </c>
      <c r="B382" s="167" t="str">
        <f>IF(ISBLANK('Nomenklatur komplett'!E382),"-",'Nomenklatur komplett'!E382)</f>
        <v>-</v>
      </c>
      <c r="C382" s="162" t="str">
        <f>IF(ISBLANK('Nomenklatur komplett'!F382),"-",TRIM('Nomenklatur komplett'!F382))</f>
        <v>-</v>
      </c>
      <c r="D382" s="75" t="str">
        <f t="shared" si="5"/>
        <v>-</v>
      </c>
    </row>
    <row r="383" spans="1:4" x14ac:dyDescent="0.2">
      <c r="A383" s="166" t="str">
        <f>IF(ISBLANK('Nomenklatur komplett'!D383),"-",'Nomenklatur komplett'!D383)</f>
        <v>-</v>
      </c>
      <c r="B383" s="167" t="str">
        <f>IF(ISBLANK('Nomenklatur komplett'!E383),"-",'Nomenklatur komplett'!E383)</f>
        <v>-</v>
      </c>
      <c r="C383" s="162" t="str">
        <f>IF(ISBLANK('Nomenklatur komplett'!F383),"-",TRIM('Nomenklatur komplett'!F383))</f>
        <v>-</v>
      </c>
      <c r="D383" s="75" t="str">
        <f t="shared" si="5"/>
        <v>-</v>
      </c>
    </row>
    <row r="384" spans="1:4" x14ac:dyDescent="0.2">
      <c r="A384" s="166" t="str">
        <f>IF(ISBLANK('Nomenklatur komplett'!D384),"-",'Nomenklatur komplett'!D384)</f>
        <v>-</v>
      </c>
      <c r="B384" s="167" t="str">
        <f>IF(ISBLANK('Nomenklatur komplett'!E384),"-",'Nomenklatur komplett'!E384)</f>
        <v>-</v>
      </c>
      <c r="C384" s="162" t="str">
        <f>IF(ISBLANK('Nomenklatur komplett'!F384),"-",TRIM('Nomenklatur komplett'!F384))</f>
        <v>-</v>
      </c>
      <c r="D384" s="75" t="str">
        <f t="shared" si="5"/>
        <v>-</v>
      </c>
    </row>
    <row r="385" spans="1:4" x14ac:dyDescent="0.2">
      <c r="A385" s="166" t="str">
        <f>IF(ISBLANK('Nomenklatur komplett'!D385),"-",'Nomenklatur komplett'!D385)</f>
        <v>-</v>
      </c>
      <c r="B385" s="167" t="str">
        <f>IF(ISBLANK('Nomenklatur komplett'!E385),"-",'Nomenklatur komplett'!E385)</f>
        <v>-</v>
      </c>
      <c r="C385" s="162" t="str">
        <f>IF(ISBLANK('Nomenklatur komplett'!F385),"-",TRIM('Nomenklatur komplett'!F385))</f>
        <v>-</v>
      </c>
      <c r="D385" s="75" t="str">
        <f t="shared" si="5"/>
        <v>-</v>
      </c>
    </row>
    <row r="386" spans="1:4" x14ac:dyDescent="0.2">
      <c r="A386" s="166" t="str">
        <f>IF(ISBLANK('Nomenklatur komplett'!D386),"-",'Nomenklatur komplett'!D386)</f>
        <v>-</v>
      </c>
      <c r="B386" s="167" t="str">
        <f>IF(ISBLANK('Nomenklatur komplett'!E386),"-",'Nomenklatur komplett'!E386)</f>
        <v>-</v>
      </c>
      <c r="C386" s="162" t="str">
        <f>IF(ISBLANK('Nomenklatur komplett'!F386),"-",TRIM('Nomenklatur komplett'!F386))</f>
        <v>-</v>
      </c>
      <c r="D386" s="75" t="str">
        <f t="shared" si="5"/>
        <v>-</v>
      </c>
    </row>
    <row r="387" spans="1:4" x14ac:dyDescent="0.2">
      <c r="A387" s="166" t="str">
        <f>IF(ISBLANK('Nomenklatur komplett'!D387),"-",'Nomenklatur komplett'!D387)</f>
        <v>-</v>
      </c>
      <c r="B387" s="167" t="str">
        <f>IF(ISBLANK('Nomenklatur komplett'!E387),"-",'Nomenklatur komplett'!E387)</f>
        <v>-</v>
      </c>
      <c r="C387" s="162" t="str">
        <f>IF(ISBLANK('Nomenklatur komplett'!F387),"-",TRIM('Nomenklatur komplett'!F387))</f>
        <v>-</v>
      </c>
      <c r="D387" s="75" t="str">
        <f t="shared" si="5"/>
        <v>-</v>
      </c>
    </row>
    <row r="388" spans="1:4" x14ac:dyDescent="0.2">
      <c r="A388" s="166" t="str">
        <f>IF(ISBLANK('Nomenklatur komplett'!D388),"-",'Nomenklatur komplett'!D388)</f>
        <v>-</v>
      </c>
      <c r="B388" s="167" t="str">
        <f>IF(ISBLANK('Nomenklatur komplett'!E388),"-",'Nomenklatur komplett'!E388)</f>
        <v>-</v>
      </c>
      <c r="C388" s="162" t="str">
        <f>IF(ISBLANK('Nomenklatur komplett'!F388),"-",TRIM('Nomenklatur komplett'!F388))</f>
        <v>-</v>
      </c>
      <c r="D388" s="75" t="str">
        <f t="shared" si="5"/>
        <v>-</v>
      </c>
    </row>
    <row r="389" spans="1:4" x14ac:dyDescent="0.2">
      <c r="A389" s="166" t="str">
        <f>IF(ISBLANK('Nomenklatur komplett'!D389),"-",'Nomenklatur komplett'!D389)</f>
        <v>-</v>
      </c>
      <c r="B389" s="167" t="str">
        <f>IF(ISBLANK('Nomenklatur komplett'!E389),"-",'Nomenklatur komplett'!E389)</f>
        <v>-</v>
      </c>
      <c r="C389" s="162" t="str">
        <f>IF(ISBLANK('Nomenklatur komplett'!F389),"-",TRIM('Nomenklatur komplett'!F389))</f>
        <v>-</v>
      </c>
      <c r="D389" s="75" t="str">
        <f t="shared" ref="D389:D452" si="6">IF(B389="-",B389,C389&amp; " (" &amp;B389&amp;")")</f>
        <v>-</v>
      </c>
    </row>
    <row r="390" spans="1:4" x14ac:dyDescent="0.2">
      <c r="A390" s="166" t="str">
        <f>IF(ISBLANK('Nomenklatur komplett'!D390),"-",'Nomenklatur komplett'!D390)</f>
        <v>-</v>
      </c>
      <c r="B390" s="167" t="str">
        <f>IF(ISBLANK('Nomenklatur komplett'!E390),"-",'Nomenklatur komplett'!E390)</f>
        <v>-</v>
      </c>
      <c r="C390" s="162" t="str">
        <f>IF(ISBLANK('Nomenklatur komplett'!F390),"-",TRIM('Nomenklatur komplett'!F390))</f>
        <v>-</v>
      </c>
      <c r="D390" s="75" t="str">
        <f t="shared" si="6"/>
        <v>-</v>
      </c>
    </row>
    <row r="391" spans="1:4" x14ac:dyDescent="0.2">
      <c r="A391" s="166" t="str">
        <f>IF(ISBLANK('Nomenklatur komplett'!D391),"-",'Nomenklatur komplett'!D391)</f>
        <v>-</v>
      </c>
      <c r="B391" s="167" t="str">
        <f>IF(ISBLANK('Nomenklatur komplett'!E391),"-",'Nomenklatur komplett'!E391)</f>
        <v>-</v>
      </c>
      <c r="C391" s="162" t="str">
        <f>IF(ISBLANK('Nomenklatur komplett'!F391),"-",TRIM('Nomenklatur komplett'!F391))</f>
        <v>-</v>
      </c>
      <c r="D391" s="75" t="str">
        <f t="shared" si="6"/>
        <v>-</v>
      </c>
    </row>
    <row r="392" spans="1:4" x14ac:dyDescent="0.2">
      <c r="A392" s="166" t="str">
        <f>IF(ISBLANK('Nomenklatur komplett'!D392),"-",'Nomenklatur komplett'!D392)</f>
        <v>-</v>
      </c>
      <c r="B392" s="167" t="str">
        <f>IF(ISBLANK('Nomenklatur komplett'!E392),"-",'Nomenklatur komplett'!E392)</f>
        <v>-</v>
      </c>
      <c r="C392" s="162" t="str">
        <f>IF(ISBLANK('Nomenklatur komplett'!F392),"-",TRIM('Nomenklatur komplett'!F392))</f>
        <v>-</v>
      </c>
      <c r="D392" s="75" t="str">
        <f t="shared" si="6"/>
        <v>-</v>
      </c>
    </row>
    <row r="393" spans="1:4" x14ac:dyDescent="0.2">
      <c r="A393" s="166" t="str">
        <f>IF(ISBLANK('Nomenklatur komplett'!D393),"-",'Nomenklatur komplett'!D393)</f>
        <v>-</v>
      </c>
      <c r="B393" s="167" t="str">
        <f>IF(ISBLANK('Nomenklatur komplett'!E393),"-",'Nomenklatur komplett'!E393)</f>
        <v>-</v>
      </c>
      <c r="C393" s="162" t="str">
        <f>IF(ISBLANK('Nomenklatur komplett'!F393),"-",TRIM('Nomenklatur komplett'!F393))</f>
        <v>-</v>
      </c>
      <c r="D393" s="75" t="str">
        <f t="shared" si="6"/>
        <v>-</v>
      </c>
    </row>
    <row r="394" spans="1:4" x14ac:dyDescent="0.2">
      <c r="A394" s="166" t="str">
        <f>IF(ISBLANK('Nomenklatur komplett'!D394),"-",'Nomenklatur komplett'!D394)</f>
        <v>-</v>
      </c>
      <c r="B394" s="167" t="str">
        <f>IF(ISBLANK('Nomenklatur komplett'!E394),"-",'Nomenklatur komplett'!E394)</f>
        <v>-</v>
      </c>
      <c r="C394" s="162" t="str">
        <f>IF(ISBLANK('Nomenklatur komplett'!F394),"-",TRIM('Nomenklatur komplett'!F394))</f>
        <v>-</v>
      </c>
      <c r="D394" s="75" t="str">
        <f t="shared" si="6"/>
        <v>-</v>
      </c>
    </row>
    <row r="395" spans="1:4" x14ac:dyDescent="0.2">
      <c r="A395" s="166" t="str">
        <f>IF(ISBLANK('Nomenklatur komplett'!D395),"-",'Nomenklatur komplett'!D395)</f>
        <v>-</v>
      </c>
      <c r="B395" s="167" t="str">
        <f>IF(ISBLANK('Nomenklatur komplett'!E395),"-",'Nomenklatur komplett'!E395)</f>
        <v>-</v>
      </c>
      <c r="C395" s="162" t="str">
        <f>IF(ISBLANK('Nomenklatur komplett'!F395),"-",TRIM('Nomenklatur komplett'!F395))</f>
        <v>-</v>
      </c>
      <c r="D395" s="75" t="str">
        <f t="shared" si="6"/>
        <v>-</v>
      </c>
    </row>
    <row r="396" spans="1:4" x14ac:dyDescent="0.2">
      <c r="A396" s="166" t="str">
        <f>IF(ISBLANK('Nomenklatur komplett'!D396),"-",'Nomenklatur komplett'!D396)</f>
        <v>-</v>
      </c>
      <c r="B396" s="167" t="str">
        <f>IF(ISBLANK('Nomenklatur komplett'!E396),"-",'Nomenklatur komplett'!E396)</f>
        <v>-</v>
      </c>
      <c r="C396" s="162" t="str">
        <f>IF(ISBLANK('Nomenklatur komplett'!F396),"-",TRIM('Nomenklatur komplett'!F396))</f>
        <v>-</v>
      </c>
      <c r="D396" s="75" t="str">
        <f t="shared" si="6"/>
        <v>-</v>
      </c>
    </row>
    <row r="397" spans="1:4" x14ac:dyDescent="0.2">
      <c r="A397" s="166" t="str">
        <f>IF(ISBLANK('Nomenklatur komplett'!D397),"-",'Nomenklatur komplett'!D397)</f>
        <v>-</v>
      </c>
      <c r="B397" s="167" t="str">
        <f>IF(ISBLANK('Nomenklatur komplett'!E397),"-",'Nomenklatur komplett'!E397)</f>
        <v>-</v>
      </c>
      <c r="C397" s="162" t="str">
        <f>IF(ISBLANK('Nomenklatur komplett'!F397),"-",TRIM('Nomenklatur komplett'!F397))</f>
        <v>-</v>
      </c>
      <c r="D397" s="75" t="str">
        <f t="shared" si="6"/>
        <v>-</v>
      </c>
    </row>
    <row r="398" spans="1:4" x14ac:dyDescent="0.2">
      <c r="A398" s="166" t="str">
        <f>IF(ISBLANK('Nomenklatur komplett'!D398),"-",'Nomenklatur komplett'!D398)</f>
        <v>-</v>
      </c>
      <c r="B398" s="167" t="str">
        <f>IF(ISBLANK('Nomenklatur komplett'!E398),"-",'Nomenklatur komplett'!E398)</f>
        <v>-</v>
      </c>
      <c r="C398" s="162" t="str">
        <f>IF(ISBLANK('Nomenklatur komplett'!F398),"-",TRIM('Nomenklatur komplett'!F398))</f>
        <v>-</v>
      </c>
      <c r="D398" s="75" t="str">
        <f t="shared" si="6"/>
        <v>-</v>
      </c>
    </row>
    <row r="399" spans="1:4" x14ac:dyDescent="0.2">
      <c r="A399" s="166" t="str">
        <f>IF(ISBLANK('Nomenklatur komplett'!D399),"-",'Nomenklatur komplett'!D399)</f>
        <v>-</v>
      </c>
      <c r="B399" s="167" t="str">
        <f>IF(ISBLANK('Nomenklatur komplett'!E399),"-",'Nomenklatur komplett'!E399)</f>
        <v>-</v>
      </c>
      <c r="C399" s="162" t="str">
        <f>IF(ISBLANK('Nomenklatur komplett'!F399),"-",TRIM('Nomenklatur komplett'!F399))</f>
        <v>-</v>
      </c>
      <c r="D399" s="75" t="str">
        <f t="shared" si="6"/>
        <v>-</v>
      </c>
    </row>
    <row r="400" spans="1:4" x14ac:dyDescent="0.2">
      <c r="A400" s="166" t="str">
        <f>IF(ISBLANK('Nomenklatur komplett'!D400),"-",'Nomenklatur komplett'!D400)</f>
        <v>-</v>
      </c>
      <c r="B400" s="167" t="str">
        <f>IF(ISBLANK('Nomenklatur komplett'!E400),"-",'Nomenklatur komplett'!E400)</f>
        <v>-</v>
      </c>
      <c r="C400" s="162" t="str">
        <f>IF(ISBLANK('Nomenklatur komplett'!F400),"-",TRIM('Nomenklatur komplett'!F400))</f>
        <v>-</v>
      </c>
      <c r="D400" s="75" t="str">
        <f t="shared" si="6"/>
        <v>-</v>
      </c>
    </row>
    <row r="401" spans="1:4" x14ac:dyDescent="0.2">
      <c r="A401" s="166" t="str">
        <f>IF(ISBLANK('Nomenklatur komplett'!D401),"-",'Nomenklatur komplett'!D401)</f>
        <v>-</v>
      </c>
      <c r="B401" s="167" t="str">
        <f>IF(ISBLANK('Nomenklatur komplett'!E401),"-",'Nomenklatur komplett'!E401)</f>
        <v>-</v>
      </c>
      <c r="C401" s="162" t="str">
        <f>IF(ISBLANK('Nomenklatur komplett'!F401),"-",TRIM('Nomenklatur komplett'!F401))</f>
        <v>-</v>
      </c>
      <c r="D401" s="75" t="str">
        <f t="shared" si="6"/>
        <v>-</v>
      </c>
    </row>
    <row r="402" spans="1:4" x14ac:dyDescent="0.2">
      <c r="A402" s="166" t="str">
        <f>IF(ISBLANK('Nomenklatur komplett'!D402),"-",'Nomenklatur komplett'!D402)</f>
        <v>-</v>
      </c>
      <c r="B402" s="167" t="str">
        <f>IF(ISBLANK('Nomenklatur komplett'!E402),"-",'Nomenklatur komplett'!E402)</f>
        <v>-</v>
      </c>
      <c r="C402" s="162" t="str">
        <f>IF(ISBLANK('Nomenklatur komplett'!F402),"-",TRIM('Nomenklatur komplett'!F402))</f>
        <v>-</v>
      </c>
      <c r="D402" s="75" t="str">
        <f t="shared" si="6"/>
        <v>-</v>
      </c>
    </row>
    <row r="403" spans="1:4" x14ac:dyDescent="0.2">
      <c r="A403" s="166" t="str">
        <f>IF(ISBLANK('Nomenklatur komplett'!D403),"-",'Nomenklatur komplett'!D403)</f>
        <v>-</v>
      </c>
      <c r="B403" s="167" t="str">
        <f>IF(ISBLANK('Nomenklatur komplett'!E403),"-",'Nomenklatur komplett'!E403)</f>
        <v>-</v>
      </c>
      <c r="C403" s="162" t="str">
        <f>IF(ISBLANK('Nomenklatur komplett'!F403),"-",TRIM('Nomenklatur komplett'!F403))</f>
        <v>-</v>
      </c>
      <c r="D403" s="75" t="str">
        <f t="shared" si="6"/>
        <v>-</v>
      </c>
    </row>
    <row r="404" spans="1:4" x14ac:dyDescent="0.2">
      <c r="A404" s="166" t="str">
        <f>IF(ISBLANK('Nomenklatur komplett'!D404),"-",'Nomenklatur komplett'!D404)</f>
        <v>-</v>
      </c>
      <c r="B404" s="167" t="str">
        <f>IF(ISBLANK('Nomenklatur komplett'!E404),"-",'Nomenklatur komplett'!E404)</f>
        <v>-</v>
      </c>
      <c r="C404" s="162" t="str">
        <f>IF(ISBLANK('Nomenklatur komplett'!F404),"-",TRIM('Nomenklatur komplett'!F404))</f>
        <v>-</v>
      </c>
      <c r="D404" s="75" t="str">
        <f t="shared" si="6"/>
        <v>-</v>
      </c>
    </row>
    <row r="405" spans="1:4" x14ac:dyDescent="0.2">
      <c r="A405" s="166" t="str">
        <f>IF(ISBLANK('Nomenklatur komplett'!D405),"-",'Nomenklatur komplett'!D405)</f>
        <v>-</v>
      </c>
      <c r="B405" s="167" t="str">
        <f>IF(ISBLANK('Nomenklatur komplett'!E405),"-",'Nomenklatur komplett'!E405)</f>
        <v>-</v>
      </c>
      <c r="C405" s="162" t="str">
        <f>IF(ISBLANK('Nomenklatur komplett'!F405),"-",TRIM('Nomenklatur komplett'!F405))</f>
        <v>-</v>
      </c>
      <c r="D405" s="75" t="str">
        <f t="shared" si="6"/>
        <v>-</v>
      </c>
    </row>
    <row r="406" spans="1:4" x14ac:dyDescent="0.2">
      <c r="A406" s="166" t="str">
        <f>IF(ISBLANK('Nomenklatur komplett'!D406),"-",'Nomenklatur komplett'!D406)</f>
        <v>-</v>
      </c>
      <c r="B406" s="167" t="str">
        <f>IF(ISBLANK('Nomenklatur komplett'!E406),"-",'Nomenklatur komplett'!E406)</f>
        <v>-</v>
      </c>
      <c r="C406" s="162" t="str">
        <f>IF(ISBLANK('Nomenklatur komplett'!F406),"-",TRIM('Nomenklatur komplett'!F406))</f>
        <v>-</v>
      </c>
      <c r="D406" s="75" t="str">
        <f t="shared" si="6"/>
        <v>-</v>
      </c>
    </row>
    <row r="407" spans="1:4" x14ac:dyDescent="0.2">
      <c r="A407" s="166" t="str">
        <f>IF(ISBLANK('Nomenklatur komplett'!D407),"-",'Nomenklatur komplett'!D407)</f>
        <v>-</v>
      </c>
      <c r="B407" s="167" t="str">
        <f>IF(ISBLANK('Nomenklatur komplett'!E407),"-",'Nomenklatur komplett'!E407)</f>
        <v>-</v>
      </c>
      <c r="C407" s="162" t="str">
        <f>IF(ISBLANK('Nomenklatur komplett'!F407),"-",TRIM('Nomenklatur komplett'!F407))</f>
        <v>-</v>
      </c>
      <c r="D407" s="75" t="str">
        <f t="shared" si="6"/>
        <v>-</v>
      </c>
    </row>
    <row r="408" spans="1:4" x14ac:dyDescent="0.2">
      <c r="A408" s="166" t="str">
        <f>IF(ISBLANK('Nomenklatur komplett'!D408),"-",'Nomenklatur komplett'!D408)</f>
        <v>-</v>
      </c>
      <c r="B408" s="167" t="str">
        <f>IF(ISBLANK('Nomenklatur komplett'!E408),"-",'Nomenklatur komplett'!E408)</f>
        <v>-</v>
      </c>
      <c r="C408" s="162" t="str">
        <f>IF(ISBLANK('Nomenklatur komplett'!F408),"-",TRIM('Nomenklatur komplett'!F408))</f>
        <v>-</v>
      </c>
      <c r="D408" s="75" t="str">
        <f t="shared" si="6"/>
        <v>-</v>
      </c>
    </row>
    <row r="409" spans="1:4" x14ac:dyDescent="0.2">
      <c r="A409" s="166" t="str">
        <f>IF(ISBLANK('Nomenklatur komplett'!D409),"-",'Nomenklatur komplett'!D409)</f>
        <v>-</v>
      </c>
      <c r="B409" s="167" t="str">
        <f>IF(ISBLANK('Nomenklatur komplett'!E409),"-",'Nomenklatur komplett'!E409)</f>
        <v>-</v>
      </c>
      <c r="C409" s="162" t="str">
        <f>IF(ISBLANK('Nomenklatur komplett'!F409),"-",TRIM('Nomenklatur komplett'!F409))</f>
        <v>-</v>
      </c>
      <c r="D409" s="75" t="str">
        <f t="shared" si="6"/>
        <v>-</v>
      </c>
    </row>
    <row r="410" spans="1:4" x14ac:dyDescent="0.2">
      <c r="A410" s="166" t="str">
        <f>IF(ISBLANK('Nomenklatur komplett'!D410),"-",'Nomenklatur komplett'!D410)</f>
        <v>-</v>
      </c>
      <c r="B410" s="167" t="str">
        <f>IF(ISBLANK('Nomenklatur komplett'!E410),"-",'Nomenklatur komplett'!E410)</f>
        <v>-</v>
      </c>
      <c r="C410" s="162" t="str">
        <f>IF(ISBLANK('Nomenklatur komplett'!F410),"-",TRIM('Nomenklatur komplett'!F410))</f>
        <v>-</v>
      </c>
      <c r="D410" s="75" t="str">
        <f t="shared" si="6"/>
        <v>-</v>
      </c>
    </row>
    <row r="411" spans="1:4" x14ac:dyDescent="0.2">
      <c r="A411" s="166" t="str">
        <f>IF(ISBLANK('Nomenklatur komplett'!D411),"-",'Nomenklatur komplett'!D411)</f>
        <v>-</v>
      </c>
      <c r="B411" s="167" t="str">
        <f>IF(ISBLANK('Nomenklatur komplett'!E411),"-",'Nomenklatur komplett'!E411)</f>
        <v>-</v>
      </c>
      <c r="C411" s="162" t="str">
        <f>IF(ISBLANK('Nomenklatur komplett'!F411),"-",TRIM('Nomenklatur komplett'!F411))</f>
        <v>-</v>
      </c>
      <c r="D411" s="75" t="str">
        <f t="shared" si="6"/>
        <v>-</v>
      </c>
    </row>
    <row r="412" spans="1:4" x14ac:dyDescent="0.2">
      <c r="A412" s="166" t="str">
        <f>IF(ISBLANK('Nomenklatur komplett'!D412),"-",'Nomenklatur komplett'!D412)</f>
        <v>-</v>
      </c>
      <c r="B412" s="167" t="str">
        <f>IF(ISBLANK('Nomenklatur komplett'!E412),"-",'Nomenklatur komplett'!E412)</f>
        <v>-</v>
      </c>
      <c r="C412" s="162" t="str">
        <f>IF(ISBLANK('Nomenklatur komplett'!F412),"-",TRIM('Nomenklatur komplett'!F412))</f>
        <v>-</v>
      </c>
      <c r="D412" s="75" t="str">
        <f t="shared" si="6"/>
        <v>-</v>
      </c>
    </row>
    <row r="413" spans="1:4" x14ac:dyDescent="0.2">
      <c r="A413" s="166" t="str">
        <f>IF(ISBLANK('Nomenklatur komplett'!D413),"-",'Nomenklatur komplett'!D413)</f>
        <v>-</v>
      </c>
      <c r="B413" s="167" t="str">
        <f>IF(ISBLANK('Nomenklatur komplett'!E413),"-",'Nomenklatur komplett'!E413)</f>
        <v>-</v>
      </c>
      <c r="C413" s="162" t="str">
        <f>IF(ISBLANK('Nomenklatur komplett'!F413),"-",TRIM('Nomenklatur komplett'!F413))</f>
        <v>-</v>
      </c>
      <c r="D413" s="75" t="str">
        <f t="shared" si="6"/>
        <v>-</v>
      </c>
    </row>
    <row r="414" spans="1:4" x14ac:dyDescent="0.2">
      <c r="A414" s="166" t="str">
        <f>IF(ISBLANK('Nomenklatur komplett'!D414),"-",'Nomenklatur komplett'!D414)</f>
        <v>-</v>
      </c>
      <c r="B414" s="167" t="str">
        <f>IF(ISBLANK('Nomenklatur komplett'!E414),"-",'Nomenklatur komplett'!E414)</f>
        <v>-</v>
      </c>
      <c r="C414" s="162" t="str">
        <f>IF(ISBLANK('Nomenklatur komplett'!F414),"-",TRIM('Nomenklatur komplett'!F414))</f>
        <v>-</v>
      </c>
      <c r="D414" s="75" t="str">
        <f t="shared" si="6"/>
        <v>-</v>
      </c>
    </row>
    <row r="415" spans="1:4" x14ac:dyDescent="0.2">
      <c r="A415" s="166" t="str">
        <f>IF(ISBLANK('Nomenklatur komplett'!D415),"-",'Nomenklatur komplett'!D415)</f>
        <v>-</v>
      </c>
      <c r="B415" s="167" t="str">
        <f>IF(ISBLANK('Nomenklatur komplett'!E415),"-",'Nomenklatur komplett'!E415)</f>
        <v>-</v>
      </c>
      <c r="C415" s="162" t="str">
        <f>IF(ISBLANK('Nomenklatur komplett'!F415),"-",TRIM('Nomenklatur komplett'!F415))</f>
        <v>-</v>
      </c>
      <c r="D415" s="75" t="str">
        <f t="shared" si="6"/>
        <v>-</v>
      </c>
    </row>
    <row r="416" spans="1:4" x14ac:dyDescent="0.2">
      <c r="A416" s="166" t="str">
        <f>IF(ISBLANK('Nomenklatur komplett'!D416),"-",'Nomenklatur komplett'!D416)</f>
        <v>-</v>
      </c>
      <c r="B416" s="167" t="str">
        <f>IF(ISBLANK('Nomenklatur komplett'!E416),"-",'Nomenklatur komplett'!E416)</f>
        <v>-</v>
      </c>
      <c r="C416" s="162" t="str">
        <f>IF(ISBLANK('Nomenklatur komplett'!F416),"-",TRIM('Nomenklatur komplett'!F416))</f>
        <v>-</v>
      </c>
      <c r="D416" s="75" t="str">
        <f t="shared" si="6"/>
        <v>-</v>
      </c>
    </row>
    <row r="417" spans="1:4" x14ac:dyDescent="0.2">
      <c r="A417" s="166" t="str">
        <f>IF(ISBLANK('Nomenklatur komplett'!D417),"-",'Nomenklatur komplett'!D417)</f>
        <v>-</v>
      </c>
      <c r="B417" s="167" t="str">
        <f>IF(ISBLANK('Nomenklatur komplett'!E417),"-",'Nomenklatur komplett'!E417)</f>
        <v>-</v>
      </c>
      <c r="C417" s="162" t="str">
        <f>IF(ISBLANK('Nomenklatur komplett'!F417),"-",TRIM('Nomenklatur komplett'!F417))</f>
        <v>-</v>
      </c>
      <c r="D417" s="75" t="str">
        <f t="shared" si="6"/>
        <v>-</v>
      </c>
    </row>
    <row r="418" spans="1:4" x14ac:dyDescent="0.2">
      <c r="A418" s="166" t="str">
        <f>IF(ISBLANK('Nomenklatur komplett'!D418),"-",'Nomenklatur komplett'!D418)</f>
        <v>-</v>
      </c>
      <c r="B418" s="167" t="str">
        <f>IF(ISBLANK('Nomenklatur komplett'!E418),"-",'Nomenklatur komplett'!E418)</f>
        <v>-</v>
      </c>
      <c r="C418" s="162" t="str">
        <f>IF(ISBLANK('Nomenklatur komplett'!F418),"-",TRIM('Nomenklatur komplett'!F418))</f>
        <v>-</v>
      </c>
      <c r="D418" s="75" t="str">
        <f t="shared" si="6"/>
        <v>-</v>
      </c>
    </row>
    <row r="419" spans="1:4" x14ac:dyDescent="0.2">
      <c r="A419" s="166" t="str">
        <f>IF(ISBLANK('Nomenklatur komplett'!D419),"-",'Nomenklatur komplett'!D419)</f>
        <v>-</v>
      </c>
      <c r="B419" s="167" t="str">
        <f>IF(ISBLANK('Nomenklatur komplett'!E419),"-",'Nomenklatur komplett'!E419)</f>
        <v>-</v>
      </c>
      <c r="C419" s="162" t="str">
        <f>IF(ISBLANK('Nomenklatur komplett'!F419),"-",TRIM('Nomenklatur komplett'!F419))</f>
        <v>-</v>
      </c>
      <c r="D419" s="75" t="str">
        <f t="shared" si="6"/>
        <v>-</v>
      </c>
    </row>
    <row r="420" spans="1:4" x14ac:dyDescent="0.2">
      <c r="A420" s="166" t="str">
        <f>IF(ISBLANK('Nomenklatur komplett'!D420),"-",'Nomenklatur komplett'!D420)</f>
        <v>-</v>
      </c>
      <c r="B420" s="167" t="str">
        <f>IF(ISBLANK('Nomenklatur komplett'!E420),"-",'Nomenklatur komplett'!E420)</f>
        <v>-</v>
      </c>
      <c r="C420" s="162" t="str">
        <f>IF(ISBLANK('Nomenklatur komplett'!F420),"-",TRIM('Nomenklatur komplett'!F420))</f>
        <v>-</v>
      </c>
      <c r="D420" s="75" t="str">
        <f t="shared" si="6"/>
        <v>-</v>
      </c>
    </row>
    <row r="421" spans="1:4" x14ac:dyDescent="0.2">
      <c r="A421" s="166" t="str">
        <f>IF(ISBLANK('Nomenklatur komplett'!D421),"-",'Nomenklatur komplett'!D421)</f>
        <v>-</v>
      </c>
      <c r="B421" s="167" t="str">
        <f>IF(ISBLANK('Nomenklatur komplett'!E421),"-",'Nomenklatur komplett'!E421)</f>
        <v>-</v>
      </c>
      <c r="C421" s="162" t="str">
        <f>IF(ISBLANK('Nomenklatur komplett'!F421),"-",TRIM('Nomenklatur komplett'!F421))</f>
        <v>-</v>
      </c>
      <c r="D421" s="75" t="str">
        <f t="shared" si="6"/>
        <v>-</v>
      </c>
    </row>
    <row r="422" spans="1:4" x14ac:dyDescent="0.2">
      <c r="A422" s="166" t="str">
        <f>IF(ISBLANK('Nomenklatur komplett'!D422),"-",'Nomenklatur komplett'!D422)</f>
        <v>-</v>
      </c>
      <c r="B422" s="167" t="str">
        <f>IF(ISBLANK('Nomenklatur komplett'!E422),"-",'Nomenklatur komplett'!E422)</f>
        <v>-</v>
      </c>
      <c r="C422" s="162" t="str">
        <f>IF(ISBLANK('Nomenklatur komplett'!F422),"-",TRIM('Nomenklatur komplett'!F422))</f>
        <v>-</v>
      </c>
      <c r="D422" s="75" t="str">
        <f t="shared" si="6"/>
        <v>-</v>
      </c>
    </row>
    <row r="423" spans="1:4" x14ac:dyDescent="0.2">
      <c r="A423" s="166" t="str">
        <f>IF(ISBLANK('Nomenklatur komplett'!D423),"-",'Nomenklatur komplett'!D423)</f>
        <v>-</v>
      </c>
      <c r="B423" s="167" t="str">
        <f>IF(ISBLANK('Nomenklatur komplett'!E423),"-",'Nomenklatur komplett'!E423)</f>
        <v>-</v>
      </c>
      <c r="C423" s="162" t="str">
        <f>IF(ISBLANK('Nomenklatur komplett'!F423),"-",TRIM('Nomenklatur komplett'!F423))</f>
        <v>-</v>
      </c>
      <c r="D423" s="75" t="str">
        <f t="shared" si="6"/>
        <v>-</v>
      </c>
    </row>
    <row r="424" spans="1:4" x14ac:dyDescent="0.2">
      <c r="A424" s="166" t="str">
        <f>IF(ISBLANK('Nomenklatur komplett'!D424),"-",'Nomenklatur komplett'!D424)</f>
        <v>-</v>
      </c>
      <c r="B424" s="167" t="str">
        <f>IF(ISBLANK('Nomenklatur komplett'!E424),"-",'Nomenklatur komplett'!E424)</f>
        <v>-</v>
      </c>
      <c r="C424" s="162" t="str">
        <f>IF(ISBLANK('Nomenklatur komplett'!F424),"-",TRIM('Nomenklatur komplett'!F424))</f>
        <v>-</v>
      </c>
      <c r="D424" s="75" t="str">
        <f t="shared" si="6"/>
        <v>-</v>
      </c>
    </row>
    <row r="425" spans="1:4" x14ac:dyDescent="0.2">
      <c r="A425" s="166" t="str">
        <f>IF(ISBLANK('Nomenklatur komplett'!D425),"-",'Nomenklatur komplett'!D425)</f>
        <v>-</v>
      </c>
      <c r="B425" s="167" t="str">
        <f>IF(ISBLANK('Nomenklatur komplett'!E425),"-",'Nomenklatur komplett'!E425)</f>
        <v>-</v>
      </c>
      <c r="C425" s="162" t="str">
        <f>IF(ISBLANK('Nomenklatur komplett'!F425),"-",TRIM('Nomenklatur komplett'!F425))</f>
        <v>-</v>
      </c>
      <c r="D425" s="75" t="str">
        <f t="shared" si="6"/>
        <v>-</v>
      </c>
    </row>
    <row r="426" spans="1:4" x14ac:dyDescent="0.2">
      <c r="A426" s="166" t="str">
        <f>IF(ISBLANK('Nomenklatur komplett'!D426),"-",'Nomenklatur komplett'!D426)</f>
        <v>-</v>
      </c>
      <c r="B426" s="167" t="str">
        <f>IF(ISBLANK('Nomenklatur komplett'!E426),"-",'Nomenklatur komplett'!E426)</f>
        <v>-</v>
      </c>
      <c r="C426" s="162" t="str">
        <f>IF(ISBLANK('Nomenklatur komplett'!F426),"-",TRIM('Nomenklatur komplett'!F426))</f>
        <v>-</v>
      </c>
      <c r="D426" s="75" t="str">
        <f t="shared" si="6"/>
        <v>-</v>
      </c>
    </row>
    <row r="427" spans="1:4" x14ac:dyDescent="0.2">
      <c r="A427" s="166" t="str">
        <f>IF(ISBLANK('Nomenklatur komplett'!D427),"-",'Nomenklatur komplett'!D427)</f>
        <v>-</v>
      </c>
      <c r="B427" s="167" t="str">
        <f>IF(ISBLANK('Nomenklatur komplett'!E427),"-",'Nomenklatur komplett'!E427)</f>
        <v>-</v>
      </c>
      <c r="C427" s="162" t="str">
        <f>IF(ISBLANK('Nomenklatur komplett'!F427),"-",TRIM('Nomenklatur komplett'!F427))</f>
        <v>-</v>
      </c>
      <c r="D427" s="75" t="str">
        <f t="shared" si="6"/>
        <v>-</v>
      </c>
    </row>
    <row r="428" spans="1:4" x14ac:dyDescent="0.2">
      <c r="A428" s="166" t="str">
        <f>IF(ISBLANK('Nomenklatur komplett'!D428),"-",'Nomenklatur komplett'!D428)</f>
        <v>-</v>
      </c>
      <c r="B428" s="167" t="str">
        <f>IF(ISBLANK('Nomenklatur komplett'!E428),"-",'Nomenklatur komplett'!E428)</f>
        <v>-</v>
      </c>
      <c r="C428" s="162" t="str">
        <f>IF(ISBLANK('Nomenklatur komplett'!F428),"-",TRIM('Nomenklatur komplett'!F428))</f>
        <v>-</v>
      </c>
      <c r="D428" s="75" t="str">
        <f t="shared" si="6"/>
        <v>-</v>
      </c>
    </row>
    <row r="429" spans="1:4" x14ac:dyDescent="0.2">
      <c r="A429" s="166" t="str">
        <f>IF(ISBLANK('Nomenklatur komplett'!D429),"-",'Nomenklatur komplett'!D429)</f>
        <v>-</v>
      </c>
      <c r="B429" s="167" t="str">
        <f>IF(ISBLANK('Nomenklatur komplett'!E429),"-",'Nomenklatur komplett'!E429)</f>
        <v>-</v>
      </c>
      <c r="C429" s="162" t="str">
        <f>IF(ISBLANK('Nomenklatur komplett'!F429),"-",TRIM('Nomenklatur komplett'!F429))</f>
        <v>-</v>
      </c>
      <c r="D429" s="75" t="str">
        <f t="shared" si="6"/>
        <v>-</v>
      </c>
    </row>
    <row r="430" spans="1:4" x14ac:dyDescent="0.2">
      <c r="A430" s="166" t="str">
        <f>IF(ISBLANK('Nomenklatur komplett'!D430),"-",'Nomenklatur komplett'!D430)</f>
        <v>-</v>
      </c>
      <c r="B430" s="167" t="str">
        <f>IF(ISBLANK('Nomenklatur komplett'!E430),"-",'Nomenklatur komplett'!E430)</f>
        <v>-</v>
      </c>
      <c r="C430" s="162" t="str">
        <f>IF(ISBLANK('Nomenklatur komplett'!F430),"-",TRIM('Nomenklatur komplett'!F430))</f>
        <v>-</v>
      </c>
      <c r="D430" s="75" t="str">
        <f t="shared" si="6"/>
        <v>-</v>
      </c>
    </row>
    <row r="431" spans="1:4" x14ac:dyDescent="0.2">
      <c r="A431" s="166" t="str">
        <f>IF(ISBLANK('Nomenklatur komplett'!D431),"-",'Nomenklatur komplett'!D431)</f>
        <v>-</v>
      </c>
      <c r="B431" s="167" t="str">
        <f>IF(ISBLANK('Nomenklatur komplett'!E431),"-",'Nomenklatur komplett'!E431)</f>
        <v>-</v>
      </c>
      <c r="C431" s="162" t="str">
        <f>IF(ISBLANK('Nomenklatur komplett'!F431),"-",TRIM('Nomenklatur komplett'!F431))</f>
        <v>-</v>
      </c>
      <c r="D431" s="75" t="str">
        <f t="shared" si="6"/>
        <v>-</v>
      </c>
    </row>
    <row r="432" spans="1:4" x14ac:dyDescent="0.2">
      <c r="A432" s="166" t="str">
        <f>IF(ISBLANK('Nomenklatur komplett'!D432),"-",'Nomenklatur komplett'!D432)</f>
        <v>-</v>
      </c>
      <c r="B432" s="167" t="str">
        <f>IF(ISBLANK('Nomenklatur komplett'!E432),"-",'Nomenklatur komplett'!E432)</f>
        <v>-</v>
      </c>
      <c r="C432" s="162" t="str">
        <f>IF(ISBLANK('Nomenklatur komplett'!F432),"-",TRIM('Nomenklatur komplett'!F432))</f>
        <v>-</v>
      </c>
      <c r="D432" s="75" t="str">
        <f t="shared" si="6"/>
        <v>-</v>
      </c>
    </row>
    <row r="433" spans="1:4" x14ac:dyDescent="0.2">
      <c r="A433" s="166" t="str">
        <f>IF(ISBLANK('Nomenklatur komplett'!D433),"-",'Nomenklatur komplett'!D433)</f>
        <v>-</v>
      </c>
      <c r="B433" s="167" t="str">
        <f>IF(ISBLANK('Nomenklatur komplett'!E433),"-",'Nomenklatur komplett'!E433)</f>
        <v>-</v>
      </c>
      <c r="C433" s="162" t="str">
        <f>IF(ISBLANK('Nomenklatur komplett'!F433),"-",TRIM('Nomenklatur komplett'!F433))</f>
        <v>-</v>
      </c>
      <c r="D433" s="75" t="str">
        <f t="shared" si="6"/>
        <v>-</v>
      </c>
    </row>
    <row r="434" spans="1:4" x14ac:dyDescent="0.2">
      <c r="A434" s="166" t="str">
        <f>IF(ISBLANK('Nomenklatur komplett'!D434),"-",'Nomenklatur komplett'!D434)</f>
        <v>-</v>
      </c>
      <c r="B434" s="167" t="str">
        <f>IF(ISBLANK('Nomenklatur komplett'!E434),"-",'Nomenklatur komplett'!E434)</f>
        <v>-</v>
      </c>
      <c r="C434" s="162" t="str">
        <f>IF(ISBLANK('Nomenklatur komplett'!F434),"-",TRIM('Nomenklatur komplett'!F434))</f>
        <v>-</v>
      </c>
      <c r="D434" s="75" t="str">
        <f t="shared" si="6"/>
        <v>-</v>
      </c>
    </row>
    <row r="435" spans="1:4" x14ac:dyDescent="0.2">
      <c r="A435" s="166" t="str">
        <f>IF(ISBLANK('Nomenklatur komplett'!D435),"-",'Nomenklatur komplett'!D435)</f>
        <v>-</v>
      </c>
      <c r="B435" s="167" t="str">
        <f>IF(ISBLANK('Nomenklatur komplett'!E435),"-",'Nomenklatur komplett'!E435)</f>
        <v>-</v>
      </c>
      <c r="C435" s="162" t="str">
        <f>IF(ISBLANK('Nomenklatur komplett'!F435),"-",TRIM('Nomenklatur komplett'!F435))</f>
        <v>-</v>
      </c>
      <c r="D435" s="75" t="str">
        <f t="shared" si="6"/>
        <v>-</v>
      </c>
    </row>
    <row r="436" spans="1:4" x14ac:dyDescent="0.2">
      <c r="A436" s="166" t="str">
        <f>IF(ISBLANK('Nomenklatur komplett'!D436),"-",'Nomenklatur komplett'!D436)</f>
        <v>-</v>
      </c>
      <c r="B436" s="167" t="str">
        <f>IF(ISBLANK('Nomenklatur komplett'!E436),"-",'Nomenklatur komplett'!E436)</f>
        <v>-</v>
      </c>
      <c r="C436" s="162" t="str">
        <f>IF(ISBLANK('Nomenklatur komplett'!F436),"-",TRIM('Nomenklatur komplett'!F436))</f>
        <v>-</v>
      </c>
      <c r="D436" s="75" t="str">
        <f t="shared" si="6"/>
        <v>-</v>
      </c>
    </row>
    <row r="437" spans="1:4" x14ac:dyDescent="0.2">
      <c r="A437" s="166" t="str">
        <f>IF(ISBLANK('Nomenklatur komplett'!D437),"-",'Nomenklatur komplett'!D437)</f>
        <v>-</v>
      </c>
      <c r="B437" s="167" t="str">
        <f>IF(ISBLANK('Nomenklatur komplett'!E437),"-",'Nomenklatur komplett'!E437)</f>
        <v>-</v>
      </c>
      <c r="C437" s="162" t="str">
        <f>IF(ISBLANK('Nomenklatur komplett'!F437),"-",TRIM('Nomenklatur komplett'!F437))</f>
        <v>-</v>
      </c>
      <c r="D437" s="75" t="str">
        <f t="shared" si="6"/>
        <v>-</v>
      </c>
    </row>
    <row r="438" spans="1:4" x14ac:dyDescent="0.2">
      <c r="A438" s="166" t="str">
        <f>IF(ISBLANK('Nomenklatur komplett'!D438),"-",'Nomenklatur komplett'!D438)</f>
        <v>-</v>
      </c>
      <c r="B438" s="167" t="str">
        <f>IF(ISBLANK('Nomenklatur komplett'!E438),"-",'Nomenklatur komplett'!E438)</f>
        <v>-</v>
      </c>
      <c r="C438" s="162" t="str">
        <f>IF(ISBLANK('Nomenklatur komplett'!F438),"-",TRIM('Nomenklatur komplett'!F438))</f>
        <v>-</v>
      </c>
      <c r="D438" s="75" t="str">
        <f t="shared" si="6"/>
        <v>-</v>
      </c>
    </row>
    <row r="439" spans="1:4" x14ac:dyDescent="0.2">
      <c r="A439" s="166" t="str">
        <f>IF(ISBLANK('Nomenklatur komplett'!D439),"-",'Nomenklatur komplett'!D439)</f>
        <v>-</v>
      </c>
      <c r="B439" s="167" t="str">
        <f>IF(ISBLANK('Nomenklatur komplett'!E439),"-",'Nomenklatur komplett'!E439)</f>
        <v>-</v>
      </c>
      <c r="C439" s="162" t="str">
        <f>IF(ISBLANK('Nomenklatur komplett'!F439),"-",TRIM('Nomenklatur komplett'!F439))</f>
        <v>-</v>
      </c>
      <c r="D439" s="75" t="str">
        <f t="shared" si="6"/>
        <v>-</v>
      </c>
    </row>
    <row r="440" spans="1:4" x14ac:dyDescent="0.2">
      <c r="A440" s="166" t="str">
        <f>IF(ISBLANK('Nomenklatur komplett'!D440),"-",'Nomenklatur komplett'!D440)</f>
        <v>-</v>
      </c>
      <c r="B440" s="167" t="str">
        <f>IF(ISBLANK('Nomenklatur komplett'!E440),"-",'Nomenklatur komplett'!E440)</f>
        <v>-</v>
      </c>
      <c r="C440" s="162" t="str">
        <f>IF(ISBLANK('Nomenklatur komplett'!F440),"-",TRIM('Nomenklatur komplett'!F440))</f>
        <v>-</v>
      </c>
      <c r="D440" s="75" t="str">
        <f t="shared" si="6"/>
        <v>-</v>
      </c>
    </row>
    <row r="441" spans="1:4" x14ac:dyDescent="0.2">
      <c r="A441" s="166" t="str">
        <f>IF(ISBLANK('Nomenklatur komplett'!D441),"-",'Nomenklatur komplett'!D441)</f>
        <v>-</v>
      </c>
      <c r="B441" s="167" t="str">
        <f>IF(ISBLANK('Nomenklatur komplett'!E441),"-",'Nomenklatur komplett'!E441)</f>
        <v>-</v>
      </c>
      <c r="C441" s="162" t="str">
        <f>IF(ISBLANK('Nomenklatur komplett'!F441),"-",TRIM('Nomenklatur komplett'!F441))</f>
        <v>-</v>
      </c>
      <c r="D441" s="75" t="str">
        <f t="shared" si="6"/>
        <v>-</v>
      </c>
    </row>
    <row r="442" spans="1:4" x14ac:dyDescent="0.2">
      <c r="A442" s="166" t="str">
        <f>IF(ISBLANK('Nomenklatur komplett'!D442),"-",'Nomenklatur komplett'!D442)</f>
        <v>-</v>
      </c>
      <c r="B442" s="167" t="str">
        <f>IF(ISBLANK('Nomenklatur komplett'!E442),"-",'Nomenklatur komplett'!E442)</f>
        <v>-</v>
      </c>
      <c r="C442" s="162" t="str">
        <f>IF(ISBLANK('Nomenklatur komplett'!F442),"-",TRIM('Nomenklatur komplett'!F442))</f>
        <v>-</v>
      </c>
      <c r="D442" s="75" t="str">
        <f t="shared" si="6"/>
        <v>-</v>
      </c>
    </row>
    <row r="443" spans="1:4" x14ac:dyDescent="0.2">
      <c r="A443" s="166" t="str">
        <f>IF(ISBLANK('Nomenklatur komplett'!D443),"-",'Nomenklatur komplett'!D443)</f>
        <v>-</v>
      </c>
      <c r="B443" s="167" t="str">
        <f>IF(ISBLANK('Nomenklatur komplett'!E443),"-",'Nomenklatur komplett'!E443)</f>
        <v>-</v>
      </c>
      <c r="C443" s="162" t="str">
        <f>IF(ISBLANK('Nomenklatur komplett'!F443),"-",TRIM('Nomenklatur komplett'!F443))</f>
        <v>-</v>
      </c>
      <c r="D443" s="75" t="str">
        <f t="shared" si="6"/>
        <v>-</v>
      </c>
    </row>
    <row r="444" spans="1:4" x14ac:dyDescent="0.2">
      <c r="A444" s="166" t="str">
        <f>IF(ISBLANK('Nomenklatur komplett'!D444),"-",'Nomenklatur komplett'!D444)</f>
        <v>-</v>
      </c>
      <c r="B444" s="167" t="str">
        <f>IF(ISBLANK('Nomenklatur komplett'!E444),"-",'Nomenklatur komplett'!E444)</f>
        <v>-</v>
      </c>
      <c r="C444" s="162" t="str">
        <f>IF(ISBLANK('Nomenklatur komplett'!F444),"-",TRIM('Nomenklatur komplett'!F444))</f>
        <v>-</v>
      </c>
      <c r="D444" s="75" t="str">
        <f t="shared" si="6"/>
        <v>-</v>
      </c>
    </row>
    <row r="445" spans="1:4" x14ac:dyDescent="0.2">
      <c r="A445" s="166" t="str">
        <f>IF(ISBLANK('Nomenklatur komplett'!D445),"-",'Nomenklatur komplett'!D445)</f>
        <v>-</v>
      </c>
      <c r="B445" s="167" t="str">
        <f>IF(ISBLANK('Nomenklatur komplett'!E445),"-",'Nomenklatur komplett'!E445)</f>
        <v>-</v>
      </c>
      <c r="C445" s="162" t="str">
        <f>IF(ISBLANK('Nomenklatur komplett'!F445),"-",TRIM('Nomenklatur komplett'!F445))</f>
        <v>-</v>
      </c>
      <c r="D445" s="75" t="str">
        <f t="shared" si="6"/>
        <v>-</v>
      </c>
    </row>
    <row r="446" spans="1:4" x14ac:dyDescent="0.2">
      <c r="A446" s="166" t="str">
        <f>IF(ISBLANK('Nomenklatur komplett'!D446),"-",'Nomenklatur komplett'!D446)</f>
        <v>-</v>
      </c>
      <c r="B446" s="167" t="str">
        <f>IF(ISBLANK('Nomenklatur komplett'!E446),"-",'Nomenklatur komplett'!E446)</f>
        <v>-</v>
      </c>
      <c r="C446" s="162" t="str">
        <f>IF(ISBLANK('Nomenklatur komplett'!F446),"-",TRIM('Nomenklatur komplett'!F446))</f>
        <v>-</v>
      </c>
      <c r="D446" s="75" t="str">
        <f t="shared" si="6"/>
        <v>-</v>
      </c>
    </row>
    <row r="447" spans="1:4" x14ac:dyDescent="0.2">
      <c r="A447" s="166" t="str">
        <f>IF(ISBLANK('Nomenklatur komplett'!D447),"-",'Nomenklatur komplett'!D447)</f>
        <v>-</v>
      </c>
      <c r="B447" s="167" t="str">
        <f>IF(ISBLANK('Nomenklatur komplett'!E447),"-",'Nomenklatur komplett'!E447)</f>
        <v>-</v>
      </c>
      <c r="C447" s="162" t="str">
        <f>IF(ISBLANK('Nomenklatur komplett'!F447),"-",TRIM('Nomenklatur komplett'!F447))</f>
        <v>-</v>
      </c>
      <c r="D447" s="75" t="str">
        <f t="shared" si="6"/>
        <v>-</v>
      </c>
    </row>
    <row r="448" spans="1:4" x14ac:dyDescent="0.2">
      <c r="A448" s="166" t="str">
        <f>IF(ISBLANK('Nomenklatur komplett'!D448),"-",'Nomenklatur komplett'!D448)</f>
        <v>-</v>
      </c>
      <c r="B448" s="167" t="str">
        <f>IF(ISBLANK('Nomenklatur komplett'!E448),"-",'Nomenklatur komplett'!E448)</f>
        <v>-</v>
      </c>
      <c r="C448" s="162" t="str">
        <f>IF(ISBLANK('Nomenklatur komplett'!F448),"-",TRIM('Nomenklatur komplett'!F448))</f>
        <v>-</v>
      </c>
      <c r="D448" s="75" t="str">
        <f t="shared" si="6"/>
        <v>-</v>
      </c>
    </row>
    <row r="449" spans="1:4" x14ac:dyDescent="0.2">
      <c r="A449" s="166" t="str">
        <f>IF(ISBLANK('Nomenklatur komplett'!D449),"-",'Nomenklatur komplett'!D449)</f>
        <v>-</v>
      </c>
      <c r="B449" s="167" t="str">
        <f>IF(ISBLANK('Nomenklatur komplett'!E449),"-",'Nomenklatur komplett'!E449)</f>
        <v>-</v>
      </c>
      <c r="C449" s="162" t="str">
        <f>IF(ISBLANK('Nomenklatur komplett'!F449),"-",TRIM('Nomenklatur komplett'!F449))</f>
        <v>-</v>
      </c>
      <c r="D449" s="75" t="str">
        <f t="shared" si="6"/>
        <v>-</v>
      </c>
    </row>
    <row r="450" spans="1:4" x14ac:dyDescent="0.2">
      <c r="A450" s="166" t="str">
        <f>IF(ISBLANK('Nomenklatur komplett'!D450),"-",'Nomenklatur komplett'!D450)</f>
        <v>-</v>
      </c>
      <c r="B450" s="167" t="str">
        <f>IF(ISBLANK('Nomenklatur komplett'!E450),"-",'Nomenklatur komplett'!E450)</f>
        <v>-</v>
      </c>
      <c r="C450" s="162" t="str">
        <f>IF(ISBLANK('Nomenklatur komplett'!F450),"-",TRIM('Nomenklatur komplett'!F450))</f>
        <v>-</v>
      </c>
      <c r="D450" s="75" t="str">
        <f t="shared" si="6"/>
        <v>-</v>
      </c>
    </row>
    <row r="451" spans="1:4" x14ac:dyDescent="0.2">
      <c r="A451" s="166" t="str">
        <f>IF(ISBLANK('Nomenklatur komplett'!D451),"-",'Nomenklatur komplett'!D451)</f>
        <v>-</v>
      </c>
      <c r="B451" s="167" t="str">
        <f>IF(ISBLANK('Nomenklatur komplett'!E451),"-",'Nomenklatur komplett'!E451)</f>
        <v>-</v>
      </c>
      <c r="C451" s="162" t="str">
        <f>IF(ISBLANK('Nomenklatur komplett'!F451),"-",TRIM('Nomenklatur komplett'!F451))</f>
        <v>-</v>
      </c>
      <c r="D451" s="75" t="str">
        <f t="shared" si="6"/>
        <v>-</v>
      </c>
    </row>
    <row r="452" spans="1:4" x14ac:dyDescent="0.2">
      <c r="A452" s="166" t="str">
        <f>IF(ISBLANK('Nomenklatur komplett'!D452),"-",'Nomenklatur komplett'!D452)</f>
        <v>-</v>
      </c>
      <c r="B452" s="167" t="str">
        <f>IF(ISBLANK('Nomenklatur komplett'!E452),"-",'Nomenklatur komplett'!E452)</f>
        <v>-</v>
      </c>
      <c r="C452" s="162" t="str">
        <f>IF(ISBLANK('Nomenklatur komplett'!F452),"-",TRIM('Nomenklatur komplett'!F452))</f>
        <v>-</v>
      </c>
      <c r="D452" s="75" t="str">
        <f t="shared" si="6"/>
        <v>-</v>
      </c>
    </row>
    <row r="453" spans="1:4" x14ac:dyDescent="0.2">
      <c r="A453" s="166" t="str">
        <f>IF(ISBLANK('Nomenklatur komplett'!D453),"-",'Nomenklatur komplett'!D453)</f>
        <v>-</v>
      </c>
      <c r="B453" s="167" t="str">
        <f>IF(ISBLANK('Nomenklatur komplett'!E453),"-",'Nomenklatur komplett'!E453)</f>
        <v>-</v>
      </c>
      <c r="C453" s="162" t="str">
        <f>IF(ISBLANK('Nomenklatur komplett'!F453),"-",TRIM('Nomenklatur komplett'!F453))</f>
        <v>-</v>
      </c>
      <c r="D453" s="75" t="str">
        <f t="shared" ref="D453:D516" si="7">IF(B453="-",B453,C453&amp; " (" &amp;B453&amp;")")</f>
        <v>-</v>
      </c>
    </row>
    <row r="454" spans="1:4" x14ac:dyDescent="0.2">
      <c r="A454" s="166" t="str">
        <f>IF(ISBLANK('Nomenklatur komplett'!D454),"-",'Nomenklatur komplett'!D454)</f>
        <v>-</v>
      </c>
      <c r="B454" s="167" t="str">
        <f>IF(ISBLANK('Nomenklatur komplett'!E454),"-",'Nomenklatur komplett'!E454)</f>
        <v>-</v>
      </c>
      <c r="C454" s="162" t="str">
        <f>IF(ISBLANK('Nomenklatur komplett'!F454),"-",TRIM('Nomenklatur komplett'!F454))</f>
        <v>-</v>
      </c>
      <c r="D454" s="75" t="str">
        <f t="shared" si="7"/>
        <v>-</v>
      </c>
    </row>
    <row r="455" spans="1:4" x14ac:dyDescent="0.2">
      <c r="A455" s="166" t="str">
        <f>IF(ISBLANK('Nomenklatur komplett'!D455),"-",'Nomenklatur komplett'!D455)</f>
        <v>-</v>
      </c>
      <c r="B455" s="167" t="str">
        <f>IF(ISBLANK('Nomenklatur komplett'!E455),"-",'Nomenklatur komplett'!E455)</f>
        <v>-</v>
      </c>
      <c r="C455" s="162" t="str">
        <f>IF(ISBLANK('Nomenklatur komplett'!F455),"-",TRIM('Nomenklatur komplett'!F455))</f>
        <v>-</v>
      </c>
      <c r="D455" s="75" t="str">
        <f t="shared" si="7"/>
        <v>-</v>
      </c>
    </row>
    <row r="456" spans="1:4" x14ac:dyDescent="0.2">
      <c r="A456" s="166" t="str">
        <f>IF(ISBLANK('Nomenklatur komplett'!D456),"-",'Nomenklatur komplett'!D456)</f>
        <v>-</v>
      </c>
      <c r="B456" s="167" t="str">
        <f>IF(ISBLANK('Nomenklatur komplett'!E456),"-",'Nomenklatur komplett'!E456)</f>
        <v>-</v>
      </c>
      <c r="C456" s="162" t="str">
        <f>IF(ISBLANK('Nomenklatur komplett'!F456),"-",TRIM('Nomenklatur komplett'!F456))</f>
        <v>-</v>
      </c>
      <c r="D456" s="75" t="str">
        <f t="shared" si="7"/>
        <v>-</v>
      </c>
    </row>
    <row r="457" spans="1:4" x14ac:dyDescent="0.2">
      <c r="A457" s="166" t="str">
        <f>IF(ISBLANK('Nomenklatur komplett'!D457),"-",'Nomenklatur komplett'!D457)</f>
        <v>-</v>
      </c>
      <c r="B457" s="167" t="str">
        <f>IF(ISBLANK('Nomenklatur komplett'!E457),"-",'Nomenklatur komplett'!E457)</f>
        <v>-</v>
      </c>
      <c r="C457" s="162" t="str">
        <f>IF(ISBLANK('Nomenklatur komplett'!F457),"-",TRIM('Nomenklatur komplett'!F457))</f>
        <v>-</v>
      </c>
      <c r="D457" s="75" t="str">
        <f t="shared" si="7"/>
        <v>-</v>
      </c>
    </row>
    <row r="458" spans="1:4" x14ac:dyDescent="0.2">
      <c r="A458" s="166" t="str">
        <f>IF(ISBLANK('Nomenklatur komplett'!D458),"-",'Nomenklatur komplett'!D458)</f>
        <v>-</v>
      </c>
      <c r="B458" s="167" t="str">
        <f>IF(ISBLANK('Nomenklatur komplett'!E458),"-",'Nomenklatur komplett'!E458)</f>
        <v>-</v>
      </c>
      <c r="C458" s="162" t="str">
        <f>IF(ISBLANK('Nomenklatur komplett'!F458),"-",TRIM('Nomenklatur komplett'!F458))</f>
        <v>-</v>
      </c>
      <c r="D458" s="75" t="str">
        <f t="shared" si="7"/>
        <v>-</v>
      </c>
    </row>
    <row r="459" spans="1:4" x14ac:dyDescent="0.2">
      <c r="A459" s="166" t="str">
        <f>IF(ISBLANK('Nomenklatur komplett'!D459),"-",'Nomenklatur komplett'!D459)</f>
        <v>-</v>
      </c>
      <c r="B459" s="167" t="str">
        <f>IF(ISBLANK('Nomenklatur komplett'!E459),"-",'Nomenklatur komplett'!E459)</f>
        <v>-</v>
      </c>
      <c r="C459" s="162" t="str">
        <f>IF(ISBLANK('Nomenklatur komplett'!F459),"-",TRIM('Nomenklatur komplett'!F459))</f>
        <v>-</v>
      </c>
      <c r="D459" s="75" t="str">
        <f t="shared" si="7"/>
        <v>-</v>
      </c>
    </row>
    <row r="460" spans="1:4" x14ac:dyDescent="0.2">
      <c r="A460" s="166" t="str">
        <f>IF(ISBLANK('Nomenklatur komplett'!D460),"-",'Nomenklatur komplett'!D460)</f>
        <v>-</v>
      </c>
      <c r="B460" s="167" t="str">
        <f>IF(ISBLANK('Nomenklatur komplett'!E460),"-",'Nomenklatur komplett'!E460)</f>
        <v>-</v>
      </c>
      <c r="C460" s="162" t="str">
        <f>IF(ISBLANK('Nomenklatur komplett'!F460),"-",TRIM('Nomenklatur komplett'!F460))</f>
        <v>-</v>
      </c>
      <c r="D460" s="75" t="str">
        <f t="shared" si="7"/>
        <v>-</v>
      </c>
    </row>
    <row r="461" spans="1:4" x14ac:dyDescent="0.2">
      <c r="A461" s="166" t="str">
        <f>IF(ISBLANK('Nomenklatur komplett'!D461),"-",'Nomenklatur komplett'!D461)</f>
        <v>-</v>
      </c>
      <c r="B461" s="167" t="str">
        <f>IF(ISBLANK('Nomenklatur komplett'!E461),"-",'Nomenklatur komplett'!E461)</f>
        <v>-</v>
      </c>
      <c r="C461" s="162" t="str">
        <f>IF(ISBLANK('Nomenklatur komplett'!F461),"-",TRIM('Nomenklatur komplett'!F461))</f>
        <v>-</v>
      </c>
      <c r="D461" s="75" t="str">
        <f t="shared" si="7"/>
        <v>-</v>
      </c>
    </row>
    <row r="462" spans="1:4" x14ac:dyDescent="0.2">
      <c r="A462" s="166" t="str">
        <f>IF(ISBLANK('Nomenklatur komplett'!D462),"-",'Nomenklatur komplett'!D462)</f>
        <v>-</v>
      </c>
      <c r="B462" s="167" t="str">
        <f>IF(ISBLANK('Nomenklatur komplett'!E462),"-",'Nomenklatur komplett'!E462)</f>
        <v>-</v>
      </c>
      <c r="C462" s="162" t="str">
        <f>IF(ISBLANK('Nomenklatur komplett'!F462),"-",TRIM('Nomenklatur komplett'!F462))</f>
        <v>-</v>
      </c>
      <c r="D462" s="75" t="str">
        <f t="shared" si="7"/>
        <v>-</v>
      </c>
    </row>
    <row r="463" spans="1:4" x14ac:dyDescent="0.2">
      <c r="A463" s="166" t="str">
        <f>IF(ISBLANK('Nomenklatur komplett'!D463),"-",'Nomenklatur komplett'!D463)</f>
        <v>-</v>
      </c>
      <c r="B463" s="167" t="str">
        <f>IF(ISBLANK('Nomenklatur komplett'!E463),"-",'Nomenklatur komplett'!E463)</f>
        <v>-</v>
      </c>
      <c r="C463" s="162" t="str">
        <f>IF(ISBLANK('Nomenklatur komplett'!F463),"-",TRIM('Nomenklatur komplett'!F463))</f>
        <v>-</v>
      </c>
      <c r="D463" s="75" t="str">
        <f t="shared" si="7"/>
        <v>-</v>
      </c>
    </row>
    <row r="464" spans="1:4" x14ac:dyDescent="0.2">
      <c r="A464" s="166" t="str">
        <f>IF(ISBLANK('Nomenklatur komplett'!D464),"-",'Nomenklatur komplett'!D464)</f>
        <v>-</v>
      </c>
      <c r="B464" s="167" t="str">
        <f>IF(ISBLANK('Nomenklatur komplett'!E464),"-",'Nomenklatur komplett'!E464)</f>
        <v>-</v>
      </c>
      <c r="C464" s="162" t="str">
        <f>IF(ISBLANK('Nomenklatur komplett'!F464),"-",TRIM('Nomenklatur komplett'!F464))</f>
        <v>-</v>
      </c>
      <c r="D464" s="75" t="str">
        <f t="shared" si="7"/>
        <v>-</v>
      </c>
    </row>
    <row r="465" spans="1:4" x14ac:dyDescent="0.2">
      <c r="A465" s="166" t="str">
        <f>IF(ISBLANK('Nomenklatur komplett'!D465),"-",'Nomenklatur komplett'!D465)</f>
        <v>-</v>
      </c>
      <c r="B465" s="167" t="str">
        <f>IF(ISBLANK('Nomenklatur komplett'!E465),"-",'Nomenklatur komplett'!E465)</f>
        <v>-</v>
      </c>
      <c r="C465" s="162" t="str">
        <f>IF(ISBLANK('Nomenklatur komplett'!F465),"-",TRIM('Nomenklatur komplett'!F465))</f>
        <v>-</v>
      </c>
      <c r="D465" s="75" t="str">
        <f t="shared" si="7"/>
        <v>-</v>
      </c>
    </row>
    <row r="466" spans="1:4" x14ac:dyDescent="0.2">
      <c r="A466" s="166" t="str">
        <f>IF(ISBLANK('Nomenklatur komplett'!D466),"-",'Nomenklatur komplett'!D466)</f>
        <v>-</v>
      </c>
      <c r="B466" s="167" t="str">
        <f>IF(ISBLANK('Nomenklatur komplett'!E466),"-",'Nomenklatur komplett'!E466)</f>
        <v>-</v>
      </c>
      <c r="C466" s="162" t="str">
        <f>IF(ISBLANK('Nomenklatur komplett'!F466),"-",TRIM('Nomenklatur komplett'!F466))</f>
        <v>-</v>
      </c>
      <c r="D466" s="75" t="str">
        <f t="shared" si="7"/>
        <v>-</v>
      </c>
    </row>
    <row r="467" spans="1:4" x14ac:dyDescent="0.2">
      <c r="A467" s="166" t="str">
        <f>IF(ISBLANK('Nomenklatur komplett'!D467),"-",'Nomenklatur komplett'!D467)</f>
        <v>-</v>
      </c>
      <c r="B467" s="167" t="str">
        <f>IF(ISBLANK('Nomenklatur komplett'!E467),"-",'Nomenklatur komplett'!E467)</f>
        <v>-</v>
      </c>
      <c r="C467" s="162" t="str">
        <f>IF(ISBLANK('Nomenklatur komplett'!F467),"-",TRIM('Nomenklatur komplett'!F467))</f>
        <v>-</v>
      </c>
      <c r="D467" s="75" t="str">
        <f t="shared" si="7"/>
        <v>-</v>
      </c>
    </row>
    <row r="468" spans="1:4" x14ac:dyDescent="0.2">
      <c r="A468" s="166" t="str">
        <f>IF(ISBLANK('Nomenklatur komplett'!D468),"-",'Nomenklatur komplett'!D468)</f>
        <v>-</v>
      </c>
      <c r="B468" s="167" t="str">
        <f>IF(ISBLANK('Nomenklatur komplett'!E468),"-",'Nomenklatur komplett'!E468)</f>
        <v>-</v>
      </c>
      <c r="C468" s="162" t="str">
        <f>IF(ISBLANK('Nomenklatur komplett'!F468),"-",TRIM('Nomenklatur komplett'!F468))</f>
        <v>-</v>
      </c>
      <c r="D468" s="75" t="str">
        <f t="shared" si="7"/>
        <v>-</v>
      </c>
    </row>
    <row r="469" spans="1:4" x14ac:dyDescent="0.2">
      <c r="A469" s="166" t="str">
        <f>IF(ISBLANK('Nomenklatur komplett'!D469),"-",'Nomenklatur komplett'!D469)</f>
        <v>-</v>
      </c>
      <c r="B469" s="167" t="str">
        <f>IF(ISBLANK('Nomenklatur komplett'!E469),"-",'Nomenklatur komplett'!E469)</f>
        <v>-</v>
      </c>
      <c r="C469" s="162" t="str">
        <f>IF(ISBLANK('Nomenklatur komplett'!F469),"-",TRIM('Nomenklatur komplett'!F469))</f>
        <v>-</v>
      </c>
      <c r="D469" s="75" t="str">
        <f t="shared" si="7"/>
        <v>-</v>
      </c>
    </row>
    <row r="470" spans="1:4" x14ac:dyDescent="0.2">
      <c r="A470" s="166" t="str">
        <f>IF(ISBLANK('Nomenklatur komplett'!D470),"-",'Nomenklatur komplett'!D470)</f>
        <v>-</v>
      </c>
      <c r="B470" s="167" t="str">
        <f>IF(ISBLANK('Nomenklatur komplett'!E470),"-",'Nomenklatur komplett'!E470)</f>
        <v>-</v>
      </c>
      <c r="C470" s="162" t="str">
        <f>IF(ISBLANK('Nomenklatur komplett'!F470),"-",TRIM('Nomenklatur komplett'!F470))</f>
        <v>-</v>
      </c>
      <c r="D470" s="75" t="str">
        <f t="shared" si="7"/>
        <v>-</v>
      </c>
    </row>
    <row r="471" spans="1:4" x14ac:dyDescent="0.2">
      <c r="A471" s="166" t="str">
        <f>IF(ISBLANK('Nomenklatur komplett'!D471),"-",'Nomenklatur komplett'!D471)</f>
        <v>-</v>
      </c>
      <c r="B471" s="167" t="str">
        <f>IF(ISBLANK('Nomenklatur komplett'!E471),"-",'Nomenklatur komplett'!E471)</f>
        <v>-</v>
      </c>
      <c r="C471" s="162" t="str">
        <f>IF(ISBLANK('Nomenklatur komplett'!F471),"-",TRIM('Nomenklatur komplett'!F471))</f>
        <v>-</v>
      </c>
      <c r="D471" s="75" t="str">
        <f t="shared" si="7"/>
        <v>-</v>
      </c>
    </row>
    <row r="472" spans="1:4" x14ac:dyDescent="0.2">
      <c r="A472" s="166" t="str">
        <f>IF(ISBLANK('Nomenklatur komplett'!D472),"-",'Nomenklatur komplett'!D472)</f>
        <v>-</v>
      </c>
      <c r="B472" s="167" t="str">
        <f>IF(ISBLANK('Nomenklatur komplett'!E472),"-",'Nomenklatur komplett'!E472)</f>
        <v>-</v>
      </c>
      <c r="C472" s="162" t="str">
        <f>IF(ISBLANK('Nomenklatur komplett'!F472),"-",TRIM('Nomenklatur komplett'!F472))</f>
        <v>-</v>
      </c>
      <c r="D472" s="75" t="str">
        <f t="shared" si="7"/>
        <v>-</v>
      </c>
    </row>
    <row r="473" spans="1:4" x14ac:dyDescent="0.2">
      <c r="A473" s="166" t="str">
        <f>IF(ISBLANK('Nomenklatur komplett'!D473),"-",'Nomenklatur komplett'!D473)</f>
        <v>-</v>
      </c>
      <c r="B473" s="167" t="str">
        <f>IF(ISBLANK('Nomenklatur komplett'!E473),"-",'Nomenklatur komplett'!E473)</f>
        <v>-</v>
      </c>
      <c r="C473" s="162" t="str">
        <f>IF(ISBLANK('Nomenklatur komplett'!F473),"-",TRIM('Nomenklatur komplett'!F473))</f>
        <v>-</v>
      </c>
      <c r="D473" s="75" t="str">
        <f t="shared" si="7"/>
        <v>-</v>
      </c>
    </row>
    <row r="474" spans="1:4" x14ac:dyDescent="0.2">
      <c r="A474" s="166" t="str">
        <f>IF(ISBLANK('Nomenklatur komplett'!D474),"-",'Nomenklatur komplett'!D474)</f>
        <v>-</v>
      </c>
      <c r="B474" s="167" t="str">
        <f>IF(ISBLANK('Nomenklatur komplett'!E474),"-",'Nomenklatur komplett'!E474)</f>
        <v>-</v>
      </c>
      <c r="C474" s="162" t="str">
        <f>IF(ISBLANK('Nomenklatur komplett'!F474),"-",TRIM('Nomenklatur komplett'!F474))</f>
        <v>-</v>
      </c>
      <c r="D474" s="75" t="str">
        <f t="shared" si="7"/>
        <v>-</v>
      </c>
    </row>
    <row r="475" spans="1:4" x14ac:dyDescent="0.2">
      <c r="A475" s="166" t="str">
        <f>IF(ISBLANK('Nomenklatur komplett'!D475),"-",'Nomenklatur komplett'!D475)</f>
        <v>-</v>
      </c>
      <c r="B475" s="167" t="str">
        <f>IF(ISBLANK('Nomenklatur komplett'!E475),"-",'Nomenklatur komplett'!E475)</f>
        <v>-</v>
      </c>
      <c r="C475" s="162" t="str">
        <f>IF(ISBLANK('Nomenklatur komplett'!F475),"-",TRIM('Nomenklatur komplett'!F475))</f>
        <v>-</v>
      </c>
      <c r="D475" s="75" t="str">
        <f t="shared" si="7"/>
        <v>-</v>
      </c>
    </row>
    <row r="476" spans="1:4" x14ac:dyDescent="0.2">
      <c r="A476" s="166" t="str">
        <f>IF(ISBLANK('Nomenklatur komplett'!D476),"-",'Nomenklatur komplett'!D476)</f>
        <v>-</v>
      </c>
      <c r="B476" s="167" t="str">
        <f>IF(ISBLANK('Nomenklatur komplett'!E476),"-",'Nomenklatur komplett'!E476)</f>
        <v>-</v>
      </c>
      <c r="C476" s="162" t="str">
        <f>IF(ISBLANK('Nomenklatur komplett'!F476),"-",TRIM('Nomenklatur komplett'!F476))</f>
        <v>-</v>
      </c>
      <c r="D476" s="75" t="str">
        <f t="shared" si="7"/>
        <v>-</v>
      </c>
    </row>
    <row r="477" spans="1:4" x14ac:dyDescent="0.2">
      <c r="A477" s="166" t="str">
        <f>IF(ISBLANK('Nomenklatur komplett'!D477),"-",'Nomenklatur komplett'!D477)</f>
        <v>-</v>
      </c>
      <c r="B477" s="167" t="str">
        <f>IF(ISBLANK('Nomenklatur komplett'!E477),"-",'Nomenklatur komplett'!E477)</f>
        <v>-</v>
      </c>
      <c r="C477" s="162" t="str">
        <f>IF(ISBLANK('Nomenklatur komplett'!F477),"-",TRIM('Nomenklatur komplett'!F477))</f>
        <v>-</v>
      </c>
      <c r="D477" s="75" t="str">
        <f t="shared" si="7"/>
        <v>-</v>
      </c>
    </row>
    <row r="478" spans="1:4" x14ac:dyDescent="0.2">
      <c r="A478" s="166" t="str">
        <f>IF(ISBLANK('Nomenklatur komplett'!D478),"-",'Nomenklatur komplett'!D478)</f>
        <v>-</v>
      </c>
      <c r="B478" s="167" t="str">
        <f>IF(ISBLANK('Nomenklatur komplett'!E478),"-",'Nomenklatur komplett'!E478)</f>
        <v>-</v>
      </c>
      <c r="C478" s="162" t="str">
        <f>IF(ISBLANK('Nomenklatur komplett'!F478),"-",TRIM('Nomenklatur komplett'!F478))</f>
        <v>-</v>
      </c>
      <c r="D478" s="75" t="str">
        <f t="shared" si="7"/>
        <v>-</v>
      </c>
    </row>
    <row r="479" spans="1:4" x14ac:dyDescent="0.2">
      <c r="A479" s="166" t="str">
        <f>IF(ISBLANK('Nomenklatur komplett'!D479),"-",'Nomenklatur komplett'!D479)</f>
        <v>-</v>
      </c>
      <c r="B479" s="167" t="str">
        <f>IF(ISBLANK('Nomenklatur komplett'!E479),"-",'Nomenklatur komplett'!E479)</f>
        <v>-</v>
      </c>
      <c r="C479" s="162" t="str">
        <f>IF(ISBLANK('Nomenklatur komplett'!F479),"-",TRIM('Nomenklatur komplett'!F479))</f>
        <v>-</v>
      </c>
      <c r="D479" s="75" t="str">
        <f t="shared" si="7"/>
        <v>-</v>
      </c>
    </row>
    <row r="480" spans="1:4" x14ac:dyDescent="0.2">
      <c r="A480" s="166" t="str">
        <f>IF(ISBLANK('Nomenklatur komplett'!D480),"-",'Nomenklatur komplett'!D480)</f>
        <v>-</v>
      </c>
      <c r="B480" s="167" t="str">
        <f>IF(ISBLANK('Nomenklatur komplett'!E480),"-",'Nomenklatur komplett'!E480)</f>
        <v>-</v>
      </c>
      <c r="C480" s="162" t="str">
        <f>IF(ISBLANK('Nomenklatur komplett'!F480),"-",TRIM('Nomenklatur komplett'!F480))</f>
        <v>-</v>
      </c>
      <c r="D480" s="75" t="str">
        <f t="shared" si="7"/>
        <v>-</v>
      </c>
    </row>
    <row r="481" spans="1:4" x14ac:dyDescent="0.2">
      <c r="A481" s="166" t="str">
        <f>IF(ISBLANK('Nomenklatur komplett'!D481),"-",'Nomenklatur komplett'!D481)</f>
        <v>-</v>
      </c>
      <c r="B481" s="167" t="str">
        <f>IF(ISBLANK('Nomenklatur komplett'!E481),"-",'Nomenklatur komplett'!E481)</f>
        <v>-</v>
      </c>
      <c r="C481" s="162" t="str">
        <f>IF(ISBLANK('Nomenklatur komplett'!F481),"-",TRIM('Nomenklatur komplett'!F481))</f>
        <v>-</v>
      </c>
      <c r="D481" s="75" t="str">
        <f t="shared" si="7"/>
        <v>-</v>
      </c>
    </row>
    <row r="482" spans="1:4" x14ac:dyDescent="0.2">
      <c r="A482" s="166" t="str">
        <f>IF(ISBLANK('Nomenklatur komplett'!D482),"-",'Nomenklatur komplett'!D482)</f>
        <v>-</v>
      </c>
      <c r="B482" s="167" t="str">
        <f>IF(ISBLANK('Nomenklatur komplett'!E482),"-",'Nomenklatur komplett'!E482)</f>
        <v>-</v>
      </c>
      <c r="C482" s="162" t="str">
        <f>IF(ISBLANK('Nomenklatur komplett'!F482),"-",TRIM('Nomenklatur komplett'!F482))</f>
        <v>-</v>
      </c>
      <c r="D482" s="75" t="str">
        <f t="shared" si="7"/>
        <v>-</v>
      </c>
    </row>
    <row r="483" spans="1:4" x14ac:dyDescent="0.2">
      <c r="A483" s="166" t="str">
        <f>IF(ISBLANK('Nomenklatur komplett'!D483),"-",'Nomenklatur komplett'!D483)</f>
        <v>-</v>
      </c>
      <c r="B483" s="167" t="str">
        <f>IF(ISBLANK('Nomenklatur komplett'!E483),"-",'Nomenklatur komplett'!E483)</f>
        <v>-</v>
      </c>
      <c r="C483" s="162" t="str">
        <f>IF(ISBLANK('Nomenklatur komplett'!F483),"-",TRIM('Nomenklatur komplett'!F483))</f>
        <v>-</v>
      </c>
      <c r="D483" s="75" t="str">
        <f t="shared" si="7"/>
        <v>-</v>
      </c>
    </row>
    <row r="484" spans="1:4" x14ac:dyDescent="0.2">
      <c r="A484" s="166" t="str">
        <f>IF(ISBLANK('Nomenklatur komplett'!D484),"-",'Nomenklatur komplett'!D484)</f>
        <v>-</v>
      </c>
      <c r="B484" s="167" t="str">
        <f>IF(ISBLANK('Nomenklatur komplett'!E484),"-",'Nomenklatur komplett'!E484)</f>
        <v>-</v>
      </c>
      <c r="C484" s="162" t="str">
        <f>IF(ISBLANK('Nomenklatur komplett'!F484),"-",TRIM('Nomenklatur komplett'!F484))</f>
        <v>-</v>
      </c>
      <c r="D484" s="75" t="str">
        <f t="shared" si="7"/>
        <v>-</v>
      </c>
    </row>
    <row r="485" spans="1:4" x14ac:dyDescent="0.2">
      <c r="A485" s="166" t="str">
        <f>IF(ISBLANK('Nomenklatur komplett'!D485),"-",'Nomenklatur komplett'!D485)</f>
        <v>-</v>
      </c>
      <c r="B485" s="167" t="str">
        <f>IF(ISBLANK('Nomenklatur komplett'!E485),"-",'Nomenklatur komplett'!E485)</f>
        <v>-</v>
      </c>
      <c r="C485" s="162" t="str">
        <f>IF(ISBLANK('Nomenklatur komplett'!F485),"-",TRIM('Nomenklatur komplett'!F485))</f>
        <v>-</v>
      </c>
      <c r="D485" s="75" t="str">
        <f t="shared" si="7"/>
        <v>-</v>
      </c>
    </row>
    <row r="486" spans="1:4" x14ac:dyDescent="0.2">
      <c r="A486" s="166" t="str">
        <f>IF(ISBLANK('Nomenklatur komplett'!D486),"-",'Nomenklatur komplett'!D486)</f>
        <v>-</v>
      </c>
      <c r="B486" s="167" t="str">
        <f>IF(ISBLANK('Nomenklatur komplett'!E486),"-",'Nomenklatur komplett'!E486)</f>
        <v>-</v>
      </c>
      <c r="C486" s="162" t="str">
        <f>IF(ISBLANK('Nomenklatur komplett'!F486),"-",TRIM('Nomenklatur komplett'!F486))</f>
        <v>-</v>
      </c>
      <c r="D486" s="75" t="str">
        <f t="shared" si="7"/>
        <v>-</v>
      </c>
    </row>
    <row r="487" spans="1:4" x14ac:dyDescent="0.2">
      <c r="A487" s="166" t="str">
        <f>IF(ISBLANK('Nomenklatur komplett'!D487),"-",'Nomenklatur komplett'!D487)</f>
        <v>-</v>
      </c>
      <c r="B487" s="167" t="str">
        <f>IF(ISBLANK('Nomenklatur komplett'!E487),"-",'Nomenklatur komplett'!E487)</f>
        <v>-</v>
      </c>
      <c r="C487" s="162" t="str">
        <f>IF(ISBLANK('Nomenklatur komplett'!F487),"-",TRIM('Nomenklatur komplett'!F487))</f>
        <v>-</v>
      </c>
      <c r="D487" s="75" t="str">
        <f t="shared" si="7"/>
        <v>-</v>
      </c>
    </row>
    <row r="488" spans="1:4" x14ac:dyDescent="0.2">
      <c r="A488" s="166" t="str">
        <f>IF(ISBLANK('Nomenklatur komplett'!D488),"-",'Nomenklatur komplett'!D488)</f>
        <v>-</v>
      </c>
      <c r="B488" s="167" t="str">
        <f>IF(ISBLANK('Nomenklatur komplett'!E488),"-",'Nomenklatur komplett'!E488)</f>
        <v>-</v>
      </c>
      <c r="C488" s="162" t="str">
        <f>IF(ISBLANK('Nomenklatur komplett'!F488),"-",TRIM('Nomenklatur komplett'!F488))</f>
        <v>-</v>
      </c>
      <c r="D488" s="75" t="str">
        <f t="shared" si="7"/>
        <v>-</v>
      </c>
    </row>
    <row r="489" spans="1:4" x14ac:dyDescent="0.2">
      <c r="A489" s="166" t="str">
        <f>IF(ISBLANK('Nomenklatur komplett'!D489),"-",'Nomenklatur komplett'!D489)</f>
        <v>-</v>
      </c>
      <c r="B489" s="167" t="str">
        <f>IF(ISBLANK('Nomenklatur komplett'!E489),"-",'Nomenklatur komplett'!E489)</f>
        <v>-</v>
      </c>
      <c r="C489" s="162" t="str">
        <f>IF(ISBLANK('Nomenklatur komplett'!F489),"-",TRIM('Nomenklatur komplett'!F489))</f>
        <v>-</v>
      </c>
      <c r="D489" s="75" t="str">
        <f t="shared" si="7"/>
        <v>-</v>
      </c>
    </row>
    <row r="490" spans="1:4" x14ac:dyDescent="0.2">
      <c r="A490" s="166" t="str">
        <f>IF(ISBLANK('Nomenklatur komplett'!D490),"-",'Nomenklatur komplett'!D490)</f>
        <v>-</v>
      </c>
      <c r="B490" s="167" t="str">
        <f>IF(ISBLANK('Nomenklatur komplett'!E490),"-",'Nomenklatur komplett'!E490)</f>
        <v>-</v>
      </c>
      <c r="C490" s="162" t="str">
        <f>IF(ISBLANK('Nomenklatur komplett'!F490),"-",TRIM('Nomenklatur komplett'!F490))</f>
        <v>-</v>
      </c>
      <c r="D490" s="75" t="str">
        <f t="shared" si="7"/>
        <v>-</v>
      </c>
    </row>
    <row r="491" spans="1:4" x14ac:dyDescent="0.2">
      <c r="A491" s="166" t="str">
        <f>IF(ISBLANK('Nomenklatur komplett'!D491),"-",'Nomenklatur komplett'!D491)</f>
        <v>-</v>
      </c>
      <c r="B491" s="167" t="str">
        <f>IF(ISBLANK('Nomenklatur komplett'!E491),"-",'Nomenklatur komplett'!E491)</f>
        <v>-</v>
      </c>
      <c r="C491" s="162" t="str">
        <f>IF(ISBLANK('Nomenklatur komplett'!F491),"-",TRIM('Nomenklatur komplett'!F491))</f>
        <v>-</v>
      </c>
      <c r="D491" s="75" t="str">
        <f t="shared" si="7"/>
        <v>-</v>
      </c>
    </row>
    <row r="492" spans="1:4" x14ac:dyDescent="0.2">
      <c r="A492" s="166" t="str">
        <f>IF(ISBLANK('Nomenklatur komplett'!D492),"-",'Nomenklatur komplett'!D492)</f>
        <v>-</v>
      </c>
      <c r="B492" s="167" t="str">
        <f>IF(ISBLANK('Nomenklatur komplett'!E492),"-",'Nomenklatur komplett'!E492)</f>
        <v>-</v>
      </c>
      <c r="C492" s="162" t="str">
        <f>IF(ISBLANK('Nomenklatur komplett'!F492),"-",TRIM('Nomenklatur komplett'!F492))</f>
        <v>-</v>
      </c>
      <c r="D492" s="75" t="str">
        <f t="shared" si="7"/>
        <v>-</v>
      </c>
    </row>
    <row r="493" spans="1:4" x14ac:dyDescent="0.2">
      <c r="A493" s="166" t="str">
        <f>IF(ISBLANK('Nomenklatur komplett'!D493),"-",'Nomenklatur komplett'!D493)</f>
        <v>-</v>
      </c>
      <c r="B493" s="167" t="str">
        <f>IF(ISBLANK('Nomenklatur komplett'!E493),"-",'Nomenklatur komplett'!E493)</f>
        <v>-</v>
      </c>
      <c r="C493" s="162" t="str">
        <f>IF(ISBLANK('Nomenklatur komplett'!F493),"-",TRIM('Nomenklatur komplett'!F493))</f>
        <v>-</v>
      </c>
      <c r="D493" s="75" t="str">
        <f t="shared" si="7"/>
        <v>-</v>
      </c>
    </row>
    <row r="494" spans="1:4" x14ac:dyDescent="0.2">
      <c r="A494" s="166" t="str">
        <f>IF(ISBLANK('Nomenklatur komplett'!D494),"-",'Nomenklatur komplett'!D494)</f>
        <v>-</v>
      </c>
      <c r="B494" s="167" t="str">
        <f>IF(ISBLANK('Nomenklatur komplett'!E494),"-",'Nomenklatur komplett'!E494)</f>
        <v>-</v>
      </c>
      <c r="C494" s="162" t="str">
        <f>IF(ISBLANK('Nomenklatur komplett'!F494),"-",TRIM('Nomenklatur komplett'!F494))</f>
        <v>-</v>
      </c>
      <c r="D494" s="75" t="str">
        <f t="shared" si="7"/>
        <v>-</v>
      </c>
    </row>
    <row r="495" spans="1:4" x14ac:dyDescent="0.2">
      <c r="A495" s="166" t="str">
        <f>IF(ISBLANK('Nomenklatur komplett'!D495),"-",'Nomenklatur komplett'!D495)</f>
        <v>-</v>
      </c>
      <c r="B495" s="167" t="str">
        <f>IF(ISBLANK('Nomenklatur komplett'!E495),"-",'Nomenklatur komplett'!E495)</f>
        <v>-</v>
      </c>
      <c r="C495" s="162" t="str">
        <f>IF(ISBLANK('Nomenklatur komplett'!F495),"-",TRIM('Nomenklatur komplett'!F495))</f>
        <v>-</v>
      </c>
      <c r="D495" s="75" t="str">
        <f t="shared" si="7"/>
        <v>-</v>
      </c>
    </row>
    <row r="496" spans="1:4" x14ac:dyDescent="0.2">
      <c r="A496" s="166" t="str">
        <f>IF(ISBLANK('Nomenklatur komplett'!D496),"-",'Nomenklatur komplett'!D496)</f>
        <v>-</v>
      </c>
      <c r="B496" s="167" t="str">
        <f>IF(ISBLANK('Nomenklatur komplett'!E496),"-",'Nomenklatur komplett'!E496)</f>
        <v>-</v>
      </c>
      <c r="C496" s="162" t="str">
        <f>IF(ISBLANK('Nomenklatur komplett'!F496),"-",TRIM('Nomenklatur komplett'!F496))</f>
        <v>-</v>
      </c>
      <c r="D496" s="75" t="str">
        <f t="shared" si="7"/>
        <v>-</v>
      </c>
    </row>
    <row r="497" spans="1:4" x14ac:dyDescent="0.2">
      <c r="A497" s="166" t="str">
        <f>IF(ISBLANK('Nomenklatur komplett'!D497),"-",'Nomenklatur komplett'!D497)</f>
        <v>-</v>
      </c>
      <c r="B497" s="167" t="str">
        <f>IF(ISBLANK('Nomenklatur komplett'!E497),"-",'Nomenklatur komplett'!E497)</f>
        <v>-</v>
      </c>
      <c r="C497" s="162" t="str">
        <f>IF(ISBLANK('Nomenklatur komplett'!F497),"-",TRIM('Nomenklatur komplett'!F497))</f>
        <v>-</v>
      </c>
      <c r="D497" s="75" t="str">
        <f t="shared" si="7"/>
        <v>-</v>
      </c>
    </row>
    <row r="498" spans="1:4" x14ac:dyDescent="0.2">
      <c r="A498" s="166" t="str">
        <f>IF(ISBLANK('Nomenklatur komplett'!D498),"-",'Nomenklatur komplett'!D498)</f>
        <v>-</v>
      </c>
      <c r="B498" s="167" t="str">
        <f>IF(ISBLANK('Nomenklatur komplett'!E498),"-",'Nomenklatur komplett'!E498)</f>
        <v>-</v>
      </c>
      <c r="C498" s="162" t="str">
        <f>IF(ISBLANK('Nomenklatur komplett'!F498),"-",TRIM('Nomenklatur komplett'!F498))</f>
        <v>-</v>
      </c>
      <c r="D498" s="75" t="str">
        <f t="shared" si="7"/>
        <v>-</v>
      </c>
    </row>
    <row r="499" spans="1:4" x14ac:dyDescent="0.2">
      <c r="A499" s="166" t="str">
        <f>IF(ISBLANK('Nomenklatur komplett'!D499),"-",'Nomenklatur komplett'!D499)</f>
        <v>-</v>
      </c>
      <c r="B499" s="167" t="str">
        <f>IF(ISBLANK('Nomenklatur komplett'!E499),"-",'Nomenklatur komplett'!E499)</f>
        <v>-</v>
      </c>
      <c r="C499" s="162" t="str">
        <f>IF(ISBLANK('Nomenklatur komplett'!F499),"-",TRIM('Nomenklatur komplett'!F499))</f>
        <v>-</v>
      </c>
      <c r="D499" s="75" t="str">
        <f t="shared" si="7"/>
        <v>-</v>
      </c>
    </row>
    <row r="500" spans="1:4" x14ac:dyDescent="0.2">
      <c r="A500" s="166" t="str">
        <f>IF(ISBLANK('Nomenklatur komplett'!D500),"-",'Nomenklatur komplett'!D500)</f>
        <v>-</v>
      </c>
      <c r="B500" s="167" t="str">
        <f>IF(ISBLANK('Nomenklatur komplett'!E500),"-",'Nomenklatur komplett'!E500)</f>
        <v>-</v>
      </c>
      <c r="C500" s="162" t="str">
        <f>IF(ISBLANK('Nomenklatur komplett'!F500),"-",TRIM('Nomenklatur komplett'!F500))</f>
        <v>-</v>
      </c>
      <c r="D500" s="75" t="str">
        <f t="shared" si="7"/>
        <v>-</v>
      </c>
    </row>
    <row r="501" spans="1:4" x14ac:dyDescent="0.2">
      <c r="A501" s="166" t="str">
        <f>IF(ISBLANK('Nomenklatur komplett'!D501),"-",'Nomenklatur komplett'!D501)</f>
        <v>-</v>
      </c>
      <c r="B501" s="167" t="str">
        <f>IF(ISBLANK('Nomenklatur komplett'!E501),"-",'Nomenklatur komplett'!E501)</f>
        <v>-</v>
      </c>
      <c r="C501" s="162" t="str">
        <f>IF(ISBLANK('Nomenklatur komplett'!F501),"-",TRIM('Nomenklatur komplett'!F501))</f>
        <v>-</v>
      </c>
      <c r="D501" s="75" t="str">
        <f t="shared" si="7"/>
        <v>-</v>
      </c>
    </row>
    <row r="502" spans="1:4" x14ac:dyDescent="0.2">
      <c r="A502" s="166" t="str">
        <f>IF(ISBLANK('Nomenklatur komplett'!D502),"-",'Nomenklatur komplett'!D502)</f>
        <v>-</v>
      </c>
      <c r="B502" s="167" t="str">
        <f>IF(ISBLANK('Nomenklatur komplett'!E502),"-",'Nomenklatur komplett'!E502)</f>
        <v>-</v>
      </c>
      <c r="C502" s="162" t="str">
        <f>IF(ISBLANK('Nomenklatur komplett'!F502),"-",TRIM('Nomenklatur komplett'!F502))</f>
        <v>-</v>
      </c>
      <c r="D502" s="75" t="str">
        <f t="shared" si="7"/>
        <v>-</v>
      </c>
    </row>
    <row r="503" spans="1:4" x14ac:dyDescent="0.2">
      <c r="A503" s="166" t="str">
        <f>IF(ISBLANK('Nomenklatur komplett'!D503),"-",'Nomenklatur komplett'!D503)</f>
        <v>-</v>
      </c>
      <c r="B503" s="167" t="str">
        <f>IF(ISBLANK('Nomenklatur komplett'!E503),"-",'Nomenklatur komplett'!E503)</f>
        <v>-</v>
      </c>
      <c r="C503" s="162" t="str">
        <f>IF(ISBLANK('Nomenklatur komplett'!F503),"-",TRIM('Nomenklatur komplett'!F503))</f>
        <v>-</v>
      </c>
      <c r="D503" s="75" t="str">
        <f t="shared" si="7"/>
        <v>-</v>
      </c>
    </row>
    <row r="504" spans="1:4" x14ac:dyDescent="0.2">
      <c r="A504" s="166" t="str">
        <f>IF(ISBLANK('Nomenklatur komplett'!D504),"-",'Nomenklatur komplett'!D504)</f>
        <v>-</v>
      </c>
      <c r="B504" s="167" t="str">
        <f>IF(ISBLANK('Nomenklatur komplett'!E504),"-",'Nomenklatur komplett'!E504)</f>
        <v>-</v>
      </c>
      <c r="C504" s="162" t="str">
        <f>IF(ISBLANK('Nomenklatur komplett'!F504),"-",TRIM('Nomenklatur komplett'!F504))</f>
        <v>-</v>
      </c>
      <c r="D504" s="75" t="str">
        <f t="shared" si="7"/>
        <v>-</v>
      </c>
    </row>
    <row r="505" spans="1:4" x14ac:dyDescent="0.2">
      <c r="A505" s="166" t="str">
        <f>IF(ISBLANK('Nomenklatur komplett'!D505),"-",'Nomenklatur komplett'!D505)</f>
        <v>-</v>
      </c>
      <c r="B505" s="167" t="str">
        <f>IF(ISBLANK('Nomenklatur komplett'!E505),"-",'Nomenklatur komplett'!E505)</f>
        <v>-</v>
      </c>
      <c r="C505" s="162" t="str">
        <f>IF(ISBLANK('Nomenklatur komplett'!F505),"-",TRIM('Nomenklatur komplett'!F505))</f>
        <v>-</v>
      </c>
      <c r="D505" s="75" t="str">
        <f t="shared" si="7"/>
        <v>-</v>
      </c>
    </row>
    <row r="506" spans="1:4" x14ac:dyDescent="0.2">
      <c r="A506" s="166" t="str">
        <f>IF(ISBLANK('Nomenklatur komplett'!D506),"-",'Nomenklatur komplett'!D506)</f>
        <v>-</v>
      </c>
      <c r="B506" s="167" t="str">
        <f>IF(ISBLANK('Nomenklatur komplett'!E506),"-",'Nomenklatur komplett'!E506)</f>
        <v>-</v>
      </c>
      <c r="C506" s="162" t="str">
        <f>IF(ISBLANK('Nomenklatur komplett'!F506),"-",TRIM('Nomenklatur komplett'!F506))</f>
        <v>-</v>
      </c>
      <c r="D506" s="75" t="str">
        <f t="shared" si="7"/>
        <v>-</v>
      </c>
    </row>
    <row r="507" spans="1:4" x14ac:dyDescent="0.2">
      <c r="A507" s="166" t="str">
        <f>IF(ISBLANK('Nomenklatur komplett'!D507),"-",'Nomenklatur komplett'!D507)</f>
        <v>-</v>
      </c>
      <c r="B507" s="167" t="str">
        <f>IF(ISBLANK('Nomenklatur komplett'!E507),"-",'Nomenklatur komplett'!E507)</f>
        <v>-</v>
      </c>
      <c r="C507" s="162" t="str">
        <f>IF(ISBLANK('Nomenklatur komplett'!F507),"-",TRIM('Nomenklatur komplett'!F507))</f>
        <v>-</v>
      </c>
      <c r="D507" s="75" t="str">
        <f t="shared" si="7"/>
        <v>-</v>
      </c>
    </row>
    <row r="508" spans="1:4" x14ac:dyDescent="0.2">
      <c r="A508" s="166" t="str">
        <f>IF(ISBLANK('Nomenklatur komplett'!D508),"-",'Nomenklatur komplett'!D508)</f>
        <v>-</v>
      </c>
      <c r="B508" s="167" t="str">
        <f>IF(ISBLANK('Nomenklatur komplett'!E508),"-",'Nomenklatur komplett'!E508)</f>
        <v>-</v>
      </c>
      <c r="C508" s="162" t="str">
        <f>IF(ISBLANK('Nomenklatur komplett'!F508),"-",TRIM('Nomenklatur komplett'!F508))</f>
        <v>-</v>
      </c>
      <c r="D508" s="75" t="str">
        <f t="shared" si="7"/>
        <v>-</v>
      </c>
    </row>
    <row r="509" spans="1:4" x14ac:dyDescent="0.2">
      <c r="A509" s="166" t="str">
        <f>IF(ISBLANK('Nomenklatur komplett'!D509),"-",'Nomenklatur komplett'!D509)</f>
        <v>-</v>
      </c>
      <c r="B509" s="167" t="str">
        <f>IF(ISBLANK('Nomenklatur komplett'!E509),"-",'Nomenklatur komplett'!E509)</f>
        <v>-</v>
      </c>
      <c r="C509" s="162" t="str">
        <f>IF(ISBLANK('Nomenklatur komplett'!F509),"-",TRIM('Nomenklatur komplett'!F509))</f>
        <v>-</v>
      </c>
      <c r="D509" s="75" t="str">
        <f t="shared" si="7"/>
        <v>-</v>
      </c>
    </row>
    <row r="510" spans="1:4" x14ac:dyDescent="0.2">
      <c r="A510" s="166" t="str">
        <f>IF(ISBLANK('Nomenklatur komplett'!D510),"-",'Nomenklatur komplett'!D510)</f>
        <v>-</v>
      </c>
      <c r="B510" s="167" t="str">
        <f>IF(ISBLANK('Nomenklatur komplett'!E510),"-",'Nomenklatur komplett'!E510)</f>
        <v>-</v>
      </c>
      <c r="C510" s="162" t="str">
        <f>IF(ISBLANK('Nomenklatur komplett'!F510),"-",TRIM('Nomenklatur komplett'!F510))</f>
        <v>-</v>
      </c>
      <c r="D510" s="75" t="str">
        <f t="shared" si="7"/>
        <v>-</v>
      </c>
    </row>
    <row r="511" spans="1:4" x14ac:dyDescent="0.2">
      <c r="A511" s="166" t="str">
        <f>IF(ISBLANK('Nomenklatur komplett'!D511),"-",'Nomenklatur komplett'!D511)</f>
        <v>-</v>
      </c>
      <c r="B511" s="167" t="str">
        <f>IF(ISBLANK('Nomenklatur komplett'!E511),"-",'Nomenklatur komplett'!E511)</f>
        <v>-</v>
      </c>
      <c r="C511" s="162" t="str">
        <f>IF(ISBLANK('Nomenklatur komplett'!F511),"-",TRIM('Nomenklatur komplett'!F511))</f>
        <v>-</v>
      </c>
      <c r="D511" s="75" t="str">
        <f t="shared" si="7"/>
        <v>-</v>
      </c>
    </row>
    <row r="512" spans="1:4" x14ac:dyDescent="0.2">
      <c r="A512" s="166" t="str">
        <f>IF(ISBLANK('Nomenklatur komplett'!D512),"-",'Nomenklatur komplett'!D512)</f>
        <v>-</v>
      </c>
      <c r="B512" s="167" t="str">
        <f>IF(ISBLANK('Nomenklatur komplett'!E512),"-",'Nomenklatur komplett'!E512)</f>
        <v>-</v>
      </c>
      <c r="C512" s="162" t="str">
        <f>IF(ISBLANK('Nomenklatur komplett'!F512),"-",TRIM('Nomenklatur komplett'!F512))</f>
        <v>-</v>
      </c>
      <c r="D512" s="75" t="str">
        <f t="shared" si="7"/>
        <v>-</v>
      </c>
    </row>
    <row r="513" spans="1:4" x14ac:dyDescent="0.2">
      <c r="A513" s="166" t="str">
        <f>IF(ISBLANK('Nomenklatur komplett'!D513),"-",'Nomenklatur komplett'!D513)</f>
        <v>-</v>
      </c>
      <c r="B513" s="167" t="str">
        <f>IF(ISBLANK('Nomenklatur komplett'!E513),"-",'Nomenklatur komplett'!E513)</f>
        <v>-</v>
      </c>
      <c r="C513" s="162" t="str">
        <f>IF(ISBLANK('Nomenklatur komplett'!F513),"-",TRIM('Nomenklatur komplett'!F513))</f>
        <v>-</v>
      </c>
      <c r="D513" s="75" t="str">
        <f t="shared" si="7"/>
        <v>-</v>
      </c>
    </row>
    <row r="514" spans="1:4" x14ac:dyDescent="0.2">
      <c r="A514" s="166" t="str">
        <f>IF(ISBLANK('Nomenklatur komplett'!D514),"-",'Nomenklatur komplett'!D514)</f>
        <v>-</v>
      </c>
      <c r="B514" s="167" t="str">
        <f>IF(ISBLANK('Nomenklatur komplett'!E514),"-",'Nomenklatur komplett'!E514)</f>
        <v>-</v>
      </c>
      <c r="C514" s="162" t="str">
        <f>IF(ISBLANK('Nomenklatur komplett'!F514),"-",TRIM('Nomenklatur komplett'!F514))</f>
        <v>-</v>
      </c>
      <c r="D514" s="75" t="str">
        <f t="shared" si="7"/>
        <v>-</v>
      </c>
    </row>
    <row r="515" spans="1:4" x14ac:dyDescent="0.2">
      <c r="A515" s="166" t="str">
        <f>IF(ISBLANK('Nomenklatur komplett'!D515),"-",'Nomenklatur komplett'!D515)</f>
        <v>-</v>
      </c>
      <c r="B515" s="167" t="str">
        <f>IF(ISBLANK('Nomenklatur komplett'!E515),"-",'Nomenklatur komplett'!E515)</f>
        <v>-</v>
      </c>
      <c r="C515" s="162" t="str">
        <f>IF(ISBLANK('Nomenklatur komplett'!F515),"-",TRIM('Nomenklatur komplett'!F515))</f>
        <v>-</v>
      </c>
      <c r="D515" s="75" t="str">
        <f t="shared" si="7"/>
        <v>-</v>
      </c>
    </row>
    <row r="516" spans="1:4" x14ac:dyDescent="0.2">
      <c r="A516" s="166" t="str">
        <f>IF(ISBLANK('Nomenklatur komplett'!D516),"-",'Nomenklatur komplett'!D516)</f>
        <v>-</v>
      </c>
      <c r="B516" s="167" t="str">
        <f>IF(ISBLANK('Nomenklatur komplett'!E516),"-",'Nomenklatur komplett'!E516)</f>
        <v>-</v>
      </c>
      <c r="C516" s="162" t="str">
        <f>IF(ISBLANK('Nomenklatur komplett'!F516),"-",TRIM('Nomenklatur komplett'!F516))</f>
        <v>-</v>
      </c>
      <c r="D516" s="75" t="str">
        <f t="shared" si="7"/>
        <v>-</v>
      </c>
    </row>
    <row r="517" spans="1:4" x14ac:dyDescent="0.2">
      <c r="A517" s="166" t="str">
        <f>IF(ISBLANK('Nomenklatur komplett'!D517),"-",'Nomenklatur komplett'!D517)</f>
        <v>-</v>
      </c>
      <c r="B517" s="167" t="str">
        <f>IF(ISBLANK('Nomenklatur komplett'!E517),"-",'Nomenklatur komplett'!E517)</f>
        <v>-</v>
      </c>
      <c r="C517" s="162" t="str">
        <f>IF(ISBLANK('Nomenklatur komplett'!F517),"-",TRIM('Nomenklatur komplett'!F517))</f>
        <v>-</v>
      </c>
      <c r="D517" s="75" t="str">
        <f t="shared" ref="D517:D580" si="8">IF(B517="-",B517,C517&amp; " (" &amp;B517&amp;")")</f>
        <v>-</v>
      </c>
    </row>
    <row r="518" spans="1:4" x14ac:dyDescent="0.2">
      <c r="A518" s="166" t="str">
        <f>IF(ISBLANK('Nomenklatur komplett'!D518),"-",'Nomenklatur komplett'!D518)</f>
        <v>-</v>
      </c>
      <c r="B518" s="167" t="str">
        <f>IF(ISBLANK('Nomenklatur komplett'!E518),"-",'Nomenklatur komplett'!E518)</f>
        <v>-</v>
      </c>
      <c r="C518" s="162" t="str">
        <f>IF(ISBLANK('Nomenklatur komplett'!F518),"-",TRIM('Nomenklatur komplett'!F518))</f>
        <v>-</v>
      </c>
      <c r="D518" s="75" t="str">
        <f t="shared" si="8"/>
        <v>-</v>
      </c>
    </row>
    <row r="519" spans="1:4" x14ac:dyDescent="0.2">
      <c r="A519" s="166" t="str">
        <f>IF(ISBLANK('Nomenklatur komplett'!D519),"-",'Nomenklatur komplett'!D519)</f>
        <v>-</v>
      </c>
      <c r="B519" s="167" t="str">
        <f>IF(ISBLANK('Nomenklatur komplett'!E519),"-",'Nomenklatur komplett'!E519)</f>
        <v>-</v>
      </c>
      <c r="C519" s="162" t="str">
        <f>IF(ISBLANK('Nomenklatur komplett'!F519),"-",TRIM('Nomenklatur komplett'!F519))</f>
        <v>-</v>
      </c>
      <c r="D519" s="75" t="str">
        <f t="shared" si="8"/>
        <v>-</v>
      </c>
    </row>
    <row r="520" spans="1:4" x14ac:dyDescent="0.2">
      <c r="A520" s="166" t="str">
        <f>IF(ISBLANK('Nomenklatur komplett'!D520),"-",'Nomenklatur komplett'!D520)</f>
        <v>-</v>
      </c>
      <c r="B520" s="167" t="str">
        <f>IF(ISBLANK('Nomenklatur komplett'!E520),"-",'Nomenklatur komplett'!E520)</f>
        <v>-</v>
      </c>
      <c r="C520" s="162" t="str">
        <f>IF(ISBLANK('Nomenklatur komplett'!F520),"-",TRIM('Nomenklatur komplett'!F520))</f>
        <v>-</v>
      </c>
      <c r="D520" s="75" t="str">
        <f t="shared" si="8"/>
        <v>-</v>
      </c>
    </row>
    <row r="521" spans="1:4" x14ac:dyDescent="0.2">
      <c r="A521" s="166" t="str">
        <f>IF(ISBLANK('Nomenklatur komplett'!D521),"-",'Nomenklatur komplett'!D521)</f>
        <v>-</v>
      </c>
      <c r="B521" s="167" t="str">
        <f>IF(ISBLANK('Nomenklatur komplett'!E521),"-",'Nomenklatur komplett'!E521)</f>
        <v>-</v>
      </c>
      <c r="C521" s="162" t="str">
        <f>IF(ISBLANK('Nomenklatur komplett'!F521),"-",TRIM('Nomenklatur komplett'!F521))</f>
        <v>-</v>
      </c>
      <c r="D521" s="75" t="str">
        <f t="shared" si="8"/>
        <v>-</v>
      </c>
    </row>
    <row r="522" spans="1:4" x14ac:dyDescent="0.2">
      <c r="A522" s="166" t="str">
        <f>IF(ISBLANK('Nomenklatur komplett'!D522),"-",'Nomenklatur komplett'!D522)</f>
        <v>-</v>
      </c>
      <c r="B522" s="167" t="str">
        <f>IF(ISBLANK('Nomenklatur komplett'!E522),"-",'Nomenklatur komplett'!E522)</f>
        <v>-</v>
      </c>
      <c r="C522" s="162" t="str">
        <f>IF(ISBLANK('Nomenklatur komplett'!F522),"-",TRIM('Nomenklatur komplett'!F522))</f>
        <v>-</v>
      </c>
      <c r="D522" s="75" t="str">
        <f t="shared" si="8"/>
        <v>-</v>
      </c>
    </row>
    <row r="523" spans="1:4" x14ac:dyDescent="0.2">
      <c r="A523" s="166" t="str">
        <f>IF(ISBLANK('Nomenklatur komplett'!D523),"-",'Nomenklatur komplett'!D523)</f>
        <v>-</v>
      </c>
      <c r="B523" s="167" t="str">
        <f>IF(ISBLANK('Nomenklatur komplett'!E523),"-",'Nomenklatur komplett'!E523)</f>
        <v>-</v>
      </c>
      <c r="C523" s="162" t="str">
        <f>IF(ISBLANK('Nomenklatur komplett'!F523),"-",TRIM('Nomenklatur komplett'!F523))</f>
        <v>-</v>
      </c>
      <c r="D523" s="75" t="str">
        <f t="shared" si="8"/>
        <v>-</v>
      </c>
    </row>
    <row r="524" spans="1:4" x14ac:dyDescent="0.2">
      <c r="A524" s="166" t="str">
        <f>IF(ISBLANK('Nomenklatur komplett'!D524),"-",'Nomenklatur komplett'!D524)</f>
        <v>-</v>
      </c>
      <c r="B524" s="167" t="str">
        <f>IF(ISBLANK('Nomenklatur komplett'!E524),"-",'Nomenklatur komplett'!E524)</f>
        <v>-</v>
      </c>
      <c r="C524" s="162" t="str">
        <f>IF(ISBLANK('Nomenklatur komplett'!F524),"-",TRIM('Nomenklatur komplett'!F524))</f>
        <v>-</v>
      </c>
      <c r="D524" s="75" t="str">
        <f t="shared" si="8"/>
        <v>-</v>
      </c>
    </row>
    <row r="525" spans="1:4" x14ac:dyDescent="0.2">
      <c r="A525" s="166" t="str">
        <f>IF(ISBLANK('Nomenklatur komplett'!D525),"-",'Nomenklatur komplett'!D525)</f>
        <v>-</v>
      </c>
      <c r="B525" s="167" t="str">
        <f>IF(ISBLANK('Nomenklatur komplett'!E525),"-",'Nomenklatur komplett'!E525)</f>
        <v>-</v>
      </c>
      <c r="C525" s="162" t="str">
        <f>IF(ISBLANK('Nomenklatur komplett'!F525),"-",TRIM('Nomenklatur komplett'!F525))</f>
        <v>-</v>
      </c>
      <c r="D525" s="75" t="str">
        <f t="shared" si="8"/>
        <v>-</v>
      </c>
    </row>
    <row r="526" spans="1:4" x14ac:dyDescent="0.2">
      <c r="A526" s="166" t="str">
        <f>IF(ISBLANK('Nomenklatur komplett'!D526),"-",'Nomenklatur komplett'!D526)</f>
        <v>-</v>
      </c>
      <c r="B526" s="167" t="str">
        <f>IF(ISBLANK('Nomenklatur komplett'!E526),"-",'Nomenklatur komplett'!E526)</f>
        <v>-</v>
      </c>
      <c r="C526" s="162" t="str">
        <f>IF(ISBLANK('Nomenklatur komplett'!F526),"-",TRIM('Nomenklatur komplett'!F526))</f>
        <v>-</v>
      </c>
      <c r="D526" s="75" t="str">
        <f t="shared" si="8"/>
        <v>-</v>
      </c>
    </row>
    <row r="527" spans="1:4" x14ac:dyDescent="0.2">
      <c r="A527" s="166" t="str">
        <f>IF(ISBLANK('Nomenklatur komplett'!D527),"-",'Nomenklatur komplett'!D527)</f>
        <v>-</v>
      </c>
      <c r="B527" s="167" t="str">
        <f>IF(ISBLANK('Nomenklatur komplett'!E527),"-",'Nomenklatur komplett'!E527)</f>
        <v>-</v>
      </c>
      <c r="C527" s="162" t="str">
        <f>IF(ISBLANK('Nomenklatur komplett'!F527),"-",TRIM('Nomenklatur komplett'!F527))</f>
        <v>-</v>
      </c>
      <c r="D527" s="75" t="str">
        <f t="shared" si="8"/>
        <v>-</v>
      </c>
    </row>
    <row r="528" spans="1:4" x14ac:dyDescent="0.2">
      <c r="A528" s="166" t="str">
        <f>IF(ISBLANK('Nomenklatur komplett'!D528),"-",'Nomenklatur komplett'!D528)</f>
        <v>-</v>
      </c>
      <c r="B528" s="167" t="str">
        <f>IF(ISBLANK('Nomenklatur komplett'!E528),"-",'Nomenklatur komplett'!E528)</f>
        <v>-</v>
      </c>
      <c r="C528" s="162" t="str">
        <f>IF(ISBLANK('Nomenklatur komplett'!F528),"-",TRIM('Nomenklatur komplett'!F528))</f>
        <v>-</v>
      </c>
      <c r="D528" s="75" t="str">
        <f t="shared" si="8"/>
        <v>-</v>
      </c>
    </row>
    <row r="529" spans="1:4" x14ac:dyDescent="0.2">
      <c r="A529" s="166" t="str">
        <f>IF(ISBLANK('Nomenklatur komplett'!D529),"-",'Nomenklatur komplett'!D529)</f>
        <v>-</v>
      </c>
      <c r="B529" s="167" t="str">
        <f>IF(ISBLANK('Nomenklatur komplett'!E529),"-",'Nomenklatur komplett'!E529)</f>
        <v>-</v>
      </c>
      <c r="C529" s="162" t="str">
        <f>IF(ISBLANK('Nomenklatur komplett'!F529),"-",TRIM('Nomenklatur komplett'!F529))</f>
        <v>-</v>
      </c>
      <c r="D529" s="75" t="str">
        <f t="shared" si="8"/>
        <v>-</v>
      </c>
    </row>
    <row r="530" spans="1:4" x14ac:dyDescent="0.2">
      <c r="A530" s="166" t="str">
        <f>IF(ISBLANK('Nomenklatur komplett'!D530),"-",'Nomenklatur komplett'!D530)</f>
        <v>-</v>
      </c>
      <c r="B530" s="167" t="str">
        <f>IF(ISBLANK('Nomenklatur komplett'!E530),"-",'Nomenklatur komplett'!E530)</f>
        <v>-</v>
      </c>
      <c r="C530" s="162" t="str">
        <f>IF(ISBLANK('Nomenklatur komplett'!F530),"-",TRIM('Nomenklatur komplett'!F530))</f>
        <v>-</v>
      </c>
      <c r="D530" s="75" t="str">
        <f t="shared" si="8"/>
        <v>-</v>
      </c>
    </row>
    <row r="531" spans="1:4" x14ac:dyDescent="0.2">
      <c r="A531" s="166" t="str">
        <f>IF(ISBLANK('Nomenklatur komplett'!D531),"-",'Nomenklatur komplett'!D531)</f>
        <v>-</v>
      </c>
      <c r="B531" s="167" t="str">
        <f>IF(ISBLANK('Nomenklatur komplett'!E531),"-",'Nomenklatur komplett'!E531)</f>
        <v>-</v>
      </c>
      <c r="C531" s="162" t="str">
        <f>IF(ISBLANK('Nomenklatur komplett'!F531),"-",TRIM('Nomenklatur komplett'!F531))</f>
        <v>-</v>
      </c>
      <c r="D531" s="75" t="str">
        <f t="shared" si="8"/>
        <v>-</v>
      </c>
    </row>
    <row r="532" spans="1:4" x14ac:dyDescent="0.2">
      <c r="A532" s="166" t="str">
        <f>IF(ISBLANK('Nomenklatur komplett'!D532),"-",'Nomenklatur komplett'!D532)</f>
        <v>-</v>
      </c>
      <c r="B532" s="167" t="str">
        <f>IF(ISBLANK('Nomenklatur komplett'!E532),"-",'Nomenklatur komplett'!E532)</f>
        <v>-</v>
      </c>
      <c r="C532" s="162" t="str">
        <f>IF(ISBLANK('Nomenklatur komplett'!F532),"-",TRIM('Nomenklatur komplett'!F532))</f>
        <v>-</v>
      </c>
      <c r="D532" s="75" t="str">
        <f t="shared" si="8"/>
        <v>-</v>
      </c>
    </row>
    <row r="533" spans="1:4" x14ac:dyDescent="0.2">
      <c r="A533" s="166" t="str">
        <f>IF(ISBLANK('Nomenklatur komplett'!D533),"-",'Nomenklatur komplett'!D533)</f>
        <v>-</v>
      </c>
      <c r="B533" s="167" t="str">
        <f>IF(ISBLANK('Nomenklatur komplett'!E533),"-",'Nomenklatur komplett'!E533)</f>
        <v>-</v>
      </c>
      <c r="C533" s="162" t="str">
        <f>IF(ISBLANK('Nomenklatur komplett'!F533),"-",TRIM('Nomenklatur komplett'!F533))</f>
        <v>-</v>
      </c>
      <c r="D533" s="75" t="str">
        <f t="shared" si="8"/>
        <v>-</v>
      </c>
    </row>
    <row r="534" spans="1:4" x14ac:dyDescent="0.2">
      <c r="A534" s="166" t="str">
        <f>IF(ISBLANK('Nomenklatur komplett'!D534),"-",'Nomenklatur komplett'!D534)</f>
        <v>-</v>
      </c>
      <c r="B534" s="167" t="str">
        <f>IF(ISBLANK('Nomenklatur komplett'!E534),"-",'Nomenklatur komplett'!E534)</f>
        <v>-</v>
      </c>
      <c r="C534" s="162" t="str">
        <f>IF(ISBLANK('Nomenklatur komplett'!F534),"-",TRIM('Nomenklatur komplett'!F534))</f>
        <v>-</v>
      </c>
      <c r="D534" s="75" t="str">
        <f t="shared" si="8"/>
        <v>-</v>
      </c>
    </row>
    <row r="535" spans="1:4" x14ac:dyDescent="0.2">
      <c r="A535" s="166" t="str">
        <f>IF(ISBLANK('Nomenklatur komplett'!D535),"-",'Nomenklatur komplett'!D535)</f>
        <v>-</v>
      </c>
      <c r="B535" s="167" t="str">
        <f>IF(ISBLANK('Nomenklatur komplett'!E535),"-",'Nomenklatur komplett'!E535)</f>
        <v>-</v>
      </c>
      <c r="C535" s="162" t="str">
        <f>IF(ISBLANK('Nomenklatur komplett'!F535),"-",TRIM('Nomenklatur komplett'!F535))</f>
        <v>-</v>
      </c>
      <c r="D535" s="75" t="str">
        <f t="shared" si="8"/>
        <v>-</v>
      </c>
    </row>
    <row r="536" spans="1:4" x14ac:dyDescent="0.2">
      <c r="A536" s="166" t="str">
        <f>IF(ISBLANK('Nomenklatur komplett'!D536),"-",'Nomenklatur komplett'!D536)</f>
        <v>-</v>
      </c>
      <c r="B536" s="167" t="str">
        <f>IF(ISBLANK('Nomenklatur komplett'!E536),"-",'Nomenklatur komplett'!E536)</f>
        <v>-</v>
      </c>
      <c r="C536" s="162" t="str">
        <f>IF(ISBLANK('Nomenklatur komplett'!F536),"-",TRIM('Nomenklatur komplett'!F536))</f>
        <v>-</v>
      </c>
      <c r="D536" s="75" t="str">
        <f t="shared" si="8"/>
        <v>-</v>
      </c>
    </row>
    <row r="537" spans="1:4" x14ac:dyDescent="0.2">
      <c r="A537" s="166" t="str">
        <f>IF(ISBLANK('Nomenklatur komplett'!D537),"-",'Nomenklatur komplett'!D537)</f>
        <v>-</v>
      </c>
      <c r="B537" s="167" t="str">
        <f>IF(ISBLANK('Nomenklatur komplett'!E537),"-",'Nomenklatur komplett'!E537)</f>
        <v>-</v>
      </c>
      <c r="C537" s="162" t="str">
        <f>IF(ISBLANK('Nomenklatur komplett'!F537),"-",TRIM('Nomenklatur komplett'!F537))</f>
        <v>-</v>
      </c>
      <c r="D537" s="75" t="str">
        <f t="shared" si="8"/>
        <v>-</v>
      </c>
    </row>
    <row r="538" spans="1:4" x14ac:dyDescent="0.2">
      <c r="A538" s="166" t="str">
        <f>IF(ISBLANK('Nomenklatur komplett'!D538),"-",'Nomenklatur komplett'!D538)</f>
        <v>-</v>
      </c>
      <c r="B538" s="167" t="str">
        <f>IF(ISBLANK('Nomenklatur komplett'!E538),"-",'Nomenklatur komplett'!E538)</f>
        <v>-</v>
      </c>
      <c r="C538" s="162" t="str">
        <f>IF(ISBLANK('Nomenklatur komplett'!F538),"-",TRIM('Nomenklatur komplett'!F538))</f>
        <v>-</v>
      </c>
      <c r="D538" s="75" t="str">
        <f t="shared" si="8"/>
        <v>-</v>
      </c>
    </row>
    <row r="539" spans="1:4" x14ac:dyDescent="0.2">
      <c r="A539" s="166" t="str">
        <f>IF(ISBLANK('Nomenklatur komplett'!D539),"-",'Nomenklatur komplett'!D539)</f>
        <v>-</v>
      </c>
      <c r="B539" s="167" t="str">
        <f>IF(ISBLANK('Nomenklatur komplett'!E539),"-",'Nomenklatur komplett'!E539)</f>
        <v>-</v>
      </c>
      <c r="C539" s="162" t="str">
        <f>IF(ISBLANK('Nomenklatur komplett'!F539),"-",TRIM('Nomenklatur komplett'!F539))</f>
        <v>-</v>
      </c>
      <c r="D539" s="75" t="str">
        <f t="shared" si="8"/>
        <v>-</v>
      </c>
    </row>
    <row r="540" spans="1:4" x14ac:dyDescent="0.2">
      <c r="A540" s="166" t="str">
        <f>IF(ISBLANK('Nomenklatur komplett'!D540),"-",'Nomenklatur komplett'!D540)</f>
        <v>-</v>
      </c>
      <c r="B540" s="167" t="str">
        <f>IF(ISBLANK('Nomenklatur komplett'!E540),"-",'Nomenklatur komplett'!E540)</f>
        <v>-</v>
      </c>
      <c r="C540" s="162" t="str">
        <f>IF(ISBLANK('Nomenklatur komplett'!F540),"-",TRIM('Nomenklatur komplett'!F540))</f>
        <v>-</v>
      </c>
      <c r="D540" s="75" t="str">
        <f t="shared" si="8"/>
        <v>-</v>
      </c>
    </row>
    <row r="541" spans="1:4" x14ac:dyDescent="0.2">
      <c r="A541" s="166" t="str">
        <f>IF(ISBLANK('Nomenklatur komplett'!D541),"-",'Nomenklatur komplett'!D541)</f>
        <v>-</v>
      </c>
      <c r="B541" s="167" t="str">
        <f>IF(ISBLANK('Nomenklatur komplett'!E541),"-",'Nomenklatur komplett'!E541)</f>
        <v>-</v>
      </c>
      <c r="C541" s="162" t="str">
        <f>IF(ISBLANK('Nomenklatur komplett'!F541),"-",TRIM('Nomenklatur komplett'!F541))</f>
        <v>-</v>
      </c>
      <c r="D541" s="75" t="str">
        <f t="shared" si="8"/>
        <v>-</v>
      </c>
    </row>
    <row r="542" spans="1:4" x14ac:dyDescent="0.2">
      <c r="A542" s="166" t="str">
        <f>IF(ISBLANK('Nomenklatur komplett'!D542),"-",'Nomenklatur komplett'!D542)</f>
        <v>-</v>
      </c>
      <c r="B542" s="167" t="str">
        <f>IF(ISBLANK('Nomenklatur komplett'!E542),"-",'Nomenklatur komplett'!E542)</f>
        <v>-</v>
      </c>
      <c r="C542" s="162" t="str">
        <f>IF(ISBLANK('Nomenklatur komplett'!F542),"-",TRIM('Nomenklatur komplett'!F542))</f>
        <v>-</v>
      </c>
      <c r="D542" s="75" t="str">
        <f t="shared" si="8"/>
        <v>-</v>
      </c>
    </row>
    <row r="543" spans="1:4" x14ac:dyDescent="0.2">
      <c r="A543" s="166" t="str">
        <f>IF(ISBLANK('Nomenklatur komplett'!D543),"-",'Nomenklatur komplett'!D543)</f>
        <v>-</v>
      </c>
      <c r="B543" s="167" t="str">
        <f>IF(ISBLANK('Nomenklatur komplett'!E543),"-",'Nomenklatur komplett'!E543)</f>
        <v>-</v>
      </c>
      <c r="C543" s="162" t="str">
        <f>IF(ISBLANK('Nomenklatur komplett'!F543),"-",TRIM('Nomenklatur komplett'!F543))</f>
        <v>-</v>
      </c>
      <c r="D543" s="75" t="str">
        <f t="shared" si="8"/>
        <v>-</v>
      </c>
    </row>
    <row r="544" spans="1:4" x14ac:dyDescent="0.2">
      <c r="A544" s="166" t="str">
        <f>IF(ISBLANK('Nomenklatur komplett'!D544),"-",'Nomenklatur komplett'!D544)</f>
        <v>-</v>
      </c>
      <c r="B544" s="167" t="str">
        <f>IF(ISBLANK('Nomenklatur komplett'!E544),"-",'Nomenklatur komplett'!E544)</f>
        <v>-</v>
      </c>
      <c r="C544" s="162" t="str">
        <f>IF(ISBLANK('Nomenklatur komplett'!F544),"-",TRIM('Nomenklatur komplett'!F544))</f>
        <v>-</v>
      </c>
      <c r="D544" s="75" t="str">
        <f t="shared" si="8"/>
        <v>-</v>
      </c>
    </row>
    <row r="545" spans="1:4" x14ac:dyDescent="0.2">
      <c r="A545" s="166" t="str">
        <f>IF(ISBLANK('Nomenklatur komplett'!D545),"-",'Nomenklatur komplett'!D545)</f>
        <v>-</v>
      </c>
      <c r="B545" s="167" t="str">
        <f>IF(ISBLANK('Nomenklatur komplett'!E545),"-",'Nomenklatur komplett'!E545)</f>
        <v>-</v>
      </c>
      <c r="C545" s="162" t="str">
        <f>IF(ISBLANK('Nomenklatur komplett'!F545),"-",TRIM('Nomenklatur komplett'!F545))</f>
        <v>-</v>
      </c>
      <c r="D545" s="75" t="str">
        <f t="shared" si="8"/>
        <v>-</v>
      </c>
    </row>
    <row r="546" spans="1:4" x14ac:dyDescent="0.2">
      <c r="A546" s="166" t="str">
        <f>IF(ISBLANK('Nomenklatur komplett'!D546),"-",'Nomenklatur komplett'!D546)</f>
        <v>-</v>
      </c>
      <c r="B546" s="167" t="str">
        <f>IF(ISBLANK('Nomenklatur komplett'!E546),"-",'Nomenklatur komplett'!E546)</f>
        <v>-</v>
      </c>
      <c r="C546" s="162" t="str">
        <f>IF(ISBLANK('Nomenklatur komplett'!F546),"-",TRIM('Nomenklatur komplett'!F546))</f>
        <v>-</v>
      </c>
      <c r="D546" s="75" t="str">
        <f t="shared" si="8"/>
        <v>-</v>
      </c>
    </row>
    <row r="547" spans="1:4" x14ac:dyDescent="0.2">
      <c r="A547" s="166" t="str">
        <f>IF(ISBLANK('Nomenklatur komplett'!D547),"-",'Nomenklatur komplett'!D547)</f>
        <v>-</v>
      </c>
      <c r="B547" s="167" t="str">
        <f>IF(ISBLANK('Nomenklatur komplett'!E547),"-",'Nomenklatur komplett'!E547)</f>
        <v>-</v>
      </c>
      <c r="C547" s="162" t="str">
        <f>IF(ISBLANK('Nomenklatur komplett'!F547),"-",TRIM('Nomenklatur komplett'!F547))</f>
        <v>-</v>
      </c>
      <c r="D547" s="75" t="str">
        <f t="shared" si="8"/>
        <v>-</v>
      </c>
    </row>
    <row r="548" spans="1:4" x14ac:dyDescent="0.2">
      <c r="A548" s="166" t="str">
        <f>IF(ISBLANK('Nomenklatur komplett'!D548),"-",'Nomenklatur komplett'!D548)</f>
        <v>-</v>
      </c>
      <c r="B548" s="167" t="str">
        <f>IF(ISBLANK('Nomenklatur komplett'!E548),"-",'Nomenklatur komplett'!E548)</f>
        <v>-</v>
      </c>
      <c r="C548" s="162" t="str">
        <f>IF(ISBLANK('Nomenklatur komplett'!F548),"-",TRIM('Nomenklatur komplett'!F548))</f>
        <v>-</v>
      </c>
      <c r="D548" s="75" t="str">
        <f t="shared" si="8"/>
        <v>-</v>
      </c>
    </row>
    <row r="549" spans="1:4" x14ac:dyDescent="0.2">
      <c r="A549" s="166" t="str">
        <f>IF(ISBLANK('Nomenklatur komplett'!D549),"-",'Nomenklatur komplett'!D549)</f>
        <v>-</v>
      </c>
      <c r="B549" s="167" t="str">
        <f>IF(ISBLANK('Nomenklatur komplett'!E549),"-",'Nomenklatur komplett'!E549)</f>
        <v>-</v>
      </c>
      <c r="C549" s="162" t="str">
        <f>IF(ISBLANK('Nomenklatur komplett'!F549),"-",TRIM('Nomenklatur komplett'!F549))</f>
        <v>-</v>
      </c>
      <c r="D549" s="75" t="str">
        <f t="shared" si="8"/>
        <v>-</v>
      </c>
    </row>
    <row r="550" spans="1:4" x14ac:dyDescent="0.2">
      <c r="A550" s="166" t="str">
        <f>IF(ISBLANK('Nomenklatur komplett'!D550),"-",'Nomenklatur komplett'!D550)</f>
        <v>-</v>
      </c>
      <c r="B550" s="167" t="str">
        <f>IF(ISBLANK('Nomenklatur komplett'!E550),"-",'Nomenklatur komplett'!E550)</f>
        <v>-</v>
      </c>
      <c r="C550" s="162" t="str">
        <f>IF(ISBLANK('Nomenklatur komplett'!F550),"-",TRIM('Nomenklatur komplett'!F550))</f>
        <v>-</v>
      </c>
      <c r="D550" s="75" t="str">
        <f t="shared" si="8"/>
        <v>-</v>
      </c>
    </row>
    <row r="551" spans="1:4" x14ac:dyDescent="0.2">
      <c r="A551" s="166" t="str">
        <f>IF(ISBLANK('Nomenklatur komplett'!D551),"-",'Nomenklatur komplett'!D551)</f>
        <v>-</v>
      </c>
      <c r="B551" s="167" t="str">
        <f>IF(ISBLANK('Nomenklatur komplett'!E551),"-",'Nomenklatur komplett'!E551)</f>
        <v>-</v>
      </c>
      <c r="C551" s="162" t="str">
        <f>IF(ISBLANK('Nomenklatur komplett'!F551),"-",TRIM('Nomenklatur komplett'!F551))</f>
        <v>-</v>
      </c>
      <c r="D551" s="75" t="str">
        <f t="shared" si="8"/>
        <v>-</v>
      </c>
    </row>
    <row r="552" spans="1:4" x14ac:dyDescent="0.2">
      <c r="A552" s="166" t="str">
        <f>IF(ISBLANK('Nomenklatur komplett'!D552),"-",'Nomenklatur komplett'!D552)</f>
        <v>-</v>
      </c>
      <c r="B552" s="167" t="str">
        <f>IF(ISBLANK('Nomenklatur komplett'!E552),"-",'Nomenklatur komplett'!E552)</f>
        <v>-</v>
      </c>
      <c r="C552" s="162" t="str">
        <f>IF(ISBLANK('Nomenklatur komplett'!F552),"-",TRIM('Nomenklatur komplett'!F552))</f>
        <v>-</v>
      </c>
      <c r="D552" s="75" t="str">
        <f t="shared" si="8"/>
        <v>-</v>
      </c>
    </row>
    <row r="553" spans="1:4" x14ac:dyDescent="0.2">
      <c r="A553" s="166" t="str">
        <f>IF(ISBLANK('Nomenklatur komplett'!D553),"-",'Nomenklatur komplett'!D553)</f>
        <v>-</v>
      </c>
      <c r="B553" s="167" t="str">
        <f>IF(ISBLANK('Nomenklatur komplett'!E553),"-",'Nomenklatur komplett'!E553)</f>
        <v>-</v>
      </c>
      <c r="C553" s="162" t="str">
        <f>IF(ISBLANK('Nomenklatur komplett'!F553),"-",TRIM('Nomenklatur komplett'!F553))</f>
        <v>-</v>
      </c>
      <c r="D553" s="75" t="str">
        <f t="shared" si="8"/>
        <v>-</v>
      </c>
    </row>
    <row r="554" spans="1:4" x14ac:dyDescent="0.2">
      <c r="A554" s="166" t="str">
        <f>IF(ISBLANK('Nomenklatur komplett'!D554),"-",'Nomenklatur komplett'!D554)</f>
        <v>-</v>
      </c>
      <c r="B554" s="167" t="str">
        <f>IF(ISBLANK('Nomenklatur komplett'!E554),"-",'Nomenklatur komplett'!E554)</f>
        <v>-</v>
      </c>
      <c r="C554" s="162" t="str">
        <f>IF(ISBLANK('Nomenklatur komplett'!F554),"-",TRIM('Nomenklatur komplett'!F554))</f>
        <v>-</v>
      </c>
      <c r="D554" s="75" t="str">
        <f t="shared" si="8"/>
        <v>-</v>
      </c>
    </row>
    <row r="555" spans="1:4" x14ac:dyDescent="0.2">
      <c r="A555" s="166" t="str">
        <f>IF(ISBLANK('Nomenklatur komplett'!D555),"-",'Nomenklatur komplett'!D555)</f>
        <v>-</v>
      </c>
      <c r="B555" s="167" t="str">
        <f>IF(ISBLANK('Nomenklatur komplett'!E555),"-",'Nomenklatur komplett'!E555)</f>
        <v>-</v>
      </c>
      <c r="C555" s="162" t="str">
        <f>IF(ISBLANK('Nomenklatur komplett'!F555),"-",TRIM('Nomenklatur komplett'!F555))</f>
        <v>-</v>
      </c>
      <c r="D555" s="75" t="str">
        <f t="shared" si="8"/>
        <v>-</v>
      </c>
    </row>
    <row r="556" spans="1:4" x14ac:dyDescent="0.2">
      <c r="A556" s="166" t="str">
        <f>IF(ISBLANK('Nomenklatur komplett'!D556),"-",'Nomenklatur komplett'!D556)</f>
        <v>-</v>
      </c>
      <c r="B556" s="167" t="str">
        <f>IF(ISBLANK('Nomenklatur komplett'!E556),"-",'Nomenklatur komplett'!E556)</f>
        <v>-</v>
      </c>
      <c r="C556" s="162" t="str">
        <f>IF(ISBLANK('Nomenklatur komplett'!F556),"-",TRIM('Nomenklatur komplett'!F556))</f>
        <v>-</v>
      </c>
      <c r="D556" s="75" t="str">
        <f t="shared" si="8"/>
        <v>-</v>
      </c>
    </row>
    <row r="557" spans="1:4" x14ac:dyDescent="0.2">
      <c r="A557" s="166" t="str">
        <f>IF(ISBLANK('Nomenklatur komplett'!D557),"-",'Nomenklatur komplett'!D557)</f>
        <v>-</v>
      </c>
      <c r="B557" s="167" t="str">
        <f>IF(ISBLANK('Nomenklatur komplett'!E557),"-",'Nomenklatur komplett'!E557)</f>
        <v>-</v>
      </c>
      <c r="C557" s="162" t="str">
        <f>IF(ISBLANK('Nomenklatur komplett'!F557),"-",TRIM('Nomenklatur komplett'!F557))</f>
        <v>-</v>
      </c>
      <c r="D557" s="75" t="str">
        <f t="shared" si="8"/>
        <v>-</v>
      </c>
    </row>
    <row r="558" spans="1:4" x14ac:dyDescent="0.2">
      <c r="A558" s="166" t="str">
        <f>IF(ISBLANK('Nomenklatur komplett'!D558),"-",'Nomenklatur komplett'!D558)</f>
        <v>-</v>
      </c>
      <c r="B558" s="167" t="str">
        <f>IF(ISBLANK('Nomenklatur komplett'!E558),"-",'Nomenklatur komplett'!E558)</f>
        <v>-</v>
      </c>
      <c r="C558" s="162" t="str">
        <f>IF(ISBLANK('Nomenklatur komplett'!F558),"-",TRIM('Nomenklatur komplett'!F558))</f>
        <v>-</v>
      </c>
      <c r="D558" s="75" t="str">
        <f t="shared" si="8"/>
        <v>-</v>
      </c>
    </row>
    <row r="559" spans="1:4" x14ac:dyDescent="0.2">
      <c r="A559" s="166" t="str">
        <f>IF(ISBLANK('Nomenklatur komplett'!D559),"-",'Nomenklatur komplett'!D559)</f>
        <v>-</v>
      </c>
      <c r="B559" s="167" t="str">
        <f>IF(ISBLANK('Nomenklatur komplett'!E559),"-",'Nomenklatur komplett'!E559)</f>
        <v>-</v>
      </c>
      <c r="C559" s="162" t="str">
        <f>IF(ISBLANK('Nomenklatur komplett'!F559),"-",TRIM('Nomenklatur komplett'!F559))</f>
        <v>-</v>
      </c>
      <c r="D559" s="75" t="str">
        <f t="shared" si="8"/>
        <v>-</v>
      </c>
    </row>
    <row r="560" spans="1:4" x14ac:dyDescent="0.2">
      <c r="A560" s="166" t="str">
        <f>IF(ISBLANK('Nomenklatur komplett'!D560),"-",'Nomenklatur komplett'!D560)</f>
        <v>-</v>
      </c>
      <c r="B560" s="167" t="str">
        <f>IF(ISBLANK('Nomenklatur komplett'!E560),"-",'Nomenklatur komplett'!E560)</f>
        <v>-</v>
      </c>
      <c r="C560" s="162" t="str">
        <f>IF(ISBLANK('Nomenklatur komplett'!F560),"-",TRIM('Nomenklatur komplett'!F560))</f>
        <v>-</v>
      </c>
      <c r="D560" s="75" t="str">
        <f t="shared" si="8"/>
        <v>-</v>
      </c>
    </row>
    <row r="561" spans="1:4" x14ac:dyDescent="0.2">
      <c r="A561" s="166" t="str">
        <f>IF(ISBLANK('Nomenklatur komplett'!D561),"-",'Nomenklatur komplett'!D561)</f>
        <v>-</v>
      </c>
      <c r="B561" s="167" t="str">
        <f>IF(ISBLANK('Nomenklatur komplett'!E561),"-",'Nomenklatur komplett'!E561)</f>
        <v>-</v>
      </c>
      <c r="C561" s="162" t="str">
        <f>IF(ISBLANK('Nomenklatur komplett'!F561),"-",TRIM('Nomenklatur komplett'!F561))</f>
        <v>-</v>
      </c>
      <c r="D561" s="75" t="str">
        <f t="shared" si="8"/>
        <v>-</v>
      </c>
    </row>
    <row r="562" spans="1:4" x14ac:dyDescent="0.2">
      <c r="A562" s="166" t="str">
        <f>IF(ISBLANK('Nomenklatur komplett'!D562),"-",'Nomenklatur komplett'!D562)</f>
        <v>-</v>
      </c>
      <c r="B562" s="167" t="str">
        <f>IF(ISBLANK('Nomenklatur komplett'!E562),"-",'Nomenklatur komplett'!E562)</f>
        <v>-</v>
      </c>
      <c r="C562" s="162" t="str">
        <f>IF(ISBLANK('Nomenklatur komplett'!F562),"-",TRIM('Nomenklatur komplett'!F562))</f>
        <v>-</v>
      </c>
      <c r="D562" s="75" t="str">
        <f t="shared" si="8"/>
        <v>-</v>
      </c>
    </row>
    <row r="563" spans="1:4" x14ac:dyDescent="0.2">
      <c r="A563" s="166" t="str">
        <f>IF(ISBLANK('Nomenklatur komplett'!D563),"-",'Nomenklatur komplett'!D563)</f>
        <v>-</v>
      </c>
      <c r="B563" s="167" t="str">
        <f>IF(ISBLANK('Nomenklatur komplett'!E563),"-",'Nomenklatur komplett'!E563)</f>
        <v>-</v>
      </c>
      <c r="C563" s="162" t="str">
        <f>IF(ISBLANK('Nomenklatur komplett'!F563),"-",TRIM('Nomenklatur komplett'!F563))</f>
        <v>-</v>
      </c>
      <c r="D563" s="75" t="str">
        <f t="shared" si="8"/>
        <v>-</v>
      </c>
    </row>
    <row r="564" spans="1:4" x14ac:dyDescent="0.2">
      <c r="A564" s="166" t="str">
        <f>IF(ISBLANK('Nomenklatur komplett'!D564),"-",'Nomenklatur komplett'!D564)</f>
        <v>-</v>
      </c>
      <c r="B564" s="167" t="str">
        <f>IF(ISBLANK('Nomenklatur komplett'!E564),"-",'Nomenklatur komplett'!E564)</f>
        <v>-</v>
      </c>
      <c r="C564" s="162" t="str">
        <f>IF(ISBLANK('Nomenklatur komplett'!F564),"-",TRIM('Nomenklatur komplett'!F564))</f>
        <v>-</v>
      </c>
      <c r="D564" s="75" t="str">
        <f t="shared" si="8"/>
        <v>-</v>
      </c>
    </row>
    <row r="565" spans="1:4" x14ac:dyDescent="0.2">
      <c r="A565" s="166" t="str">
        <f>IF(ISBLANK('Nomenklatur komplett'!D565),"-",'Nomenklatur komplett'!D565)</f>
        <v>-</v>
      </c>
      <c r="B565" s="167" t="str">
        <f>IF(ISBLANK('Nomenklatur komplett'!E565),"-",'Nomenklatur komplett'!E565)</f>
        <v>-</v>
      </c>
      <c r="C565" s="162" t="str">
        <f>IF(ISBLANK('Nomenklatur komplett'!F565),"-",TRIM('Nomenklatur komplett'!F565))</f>
        <v>-</v>
      </c>
      <c r="D565" s="75" t="str">
        <f t="shared" si="8"/>
        <v>-</v>
      </c>
    </row>
    <row r="566" spans="1:4" x14ac:dyDescent="0.2">
      <c r="A566" s="166" t="str">
        <f>IF(ISBLANK('Nomenklatur komplett'!D566),"-",'Nomenklatur komplett'!D566)</f>
        <v>-</v>
      </c>
      <c r="B566" s="167" t="str">
        <f>IF(ISBLANK('Nomenklatur komplett'!E566),"-",'Nomenklatur komplett'!E566)</f>
        <v>-</v>
      </c>
      <c r="C566" s="162" t="str">
        <f>IF(ISBLANK('Nomenklatur komplett'!F566),"-",TRIM('Nomenklatur komplett'!F566))</f>
        <v>-</v>
      </c>
      <c r="D566" s="75" t="str">
        <f t="shared" si="8"/>
        <v>-</v>
      </c>
    </row>
    <row r="567" spans="1:4" x14ac:dyDescent="0.2">
      <c r="A567" s="166" t="str">
        <f>IF(ISBLANK('Nomenklatur komplett'!D567),"-",'Nomenklatur komplett'!D567)</f>
        <v>-</v>
      </c>
      <c r="B567" s="167" t="str">
        <f>IF(ISBLANK('Nomenklatur komplett'!E567),"-",'Nomenklatur komplett'!E567)</f>
        <v>-</v>
      </c>
      <c r="C567" s="162" t="str">
        <f>IF(ISBLANK('Nomenklatur komplett'!F567),"-",TRIM('Nomenklatur komplett'!F567))</f>
        <v>-</v>
      </c>
      <c r="D567" s="75" t="str">
        <f t="shared" si="8"/>
        <v>-</v>
      </c>
    </row>
    <row r="568" spans="1:4" x14ac:dyDescent="0.2">
      <c r="A568" s="166" t="str">
        <f>IF(ISBLANK('Nomenklatur komplett'!D568),"-",'Nomenklatur komplett'!D568)</f>
        <v>-</v>
      </c>
      <c r="B568" s="167" t="str">
        <f>IF(ISBLANK('Nomenklatur komplett'!E568),"-",'Nomenklatur komplett'!E568)</f>
        <v>-</v>
      </c>
      <c r="C568" s="162" t="str">
        <f>IF(ISBLANK('Nomenklatur komplett'!F568),"-",TRIM('Nomenklatur komplett'!F568))</f>
        <v>-</v>
      </c>
      <c r="D568" s="75" t="str">
        <f t="shared" si="8"/>
        <v>-</v>
      </c>
    </row>
    <row r="569" spans="1:4" x14ac:dyDescent="0.2">
      <c r="A569" s="166" t="str">
        <f>IF(ISBLANK('Nomenklatur komplett'!D569),"-",'Nomenklatur komplett'!D569)</f>
        <v>-</v>
      </c>
      <c r="B569" s="167" t="str">
        <f>IF(ISBLANK('Nomenklatur komplett'!E569),"-",'Nomenklatur komplett'!E569)</f>
        <v>-</v>
      </c>
      <c r="C569" s="162" t="str">
        <f>IF(ISBLANK('Nomenklatur komplett'!F569),"-",TRIM('Nomenklatur komplett'!F569))</f>
        <v>-</v>
      </c>
      <c r="D569" s="75" t="str">
        <f t="shared" si="8"/>
        <v>-</v>
      </c>
    </row>
    <row r="570" spans="1:4" x14ac:dyDescent="0.2">
      <c r="A570" s="166" t="str">
        <f>IF(ISBLANK('Nomenklatur komplett'!D570),"-",'Nomenklatur komplett'!D570)</f>
        <v>-</v>
      </c>
      <c r="B570" s="167" t="str">
        <f>IF(ISBLANK('Nomenklatur komplett'!E570),"-",'Nomenklatur komplett'!E570)</f>
        <v>-</v>
      </c>
      <c r="C570" s="162" t="str">
        <f>IF(ISBLANK('Nomenklatur komplett'!F570),"-",TRIM('Nomenklatur komplett'!F570))</f>
        <v>-</v>
      </c>
      <c r="D570" s="75" t="str">
        <f t="shared" si="8"/>
        <v>-</v>
      </c>
    </row>
    <row r="571" spans="1:4" x14ac:dyDescent="0.2">
      <c r="A571" s="166" t="str">
        <f>IF(ISBLANK('Nomenklatur komplett'!D571),"-",'Nomenklatur komplett'!D571)</f>
        <v>-</v>
      </c>
      <c r="B571" s="167" t="str">
        <f>IF(ISBLANK('Nomenklatur komplett'!E571),"-",'Nomenklatur komplett'!E571)</f>
        <v>-</v>
      </c>
      <c r="C571" s="162" t="str">
        <f>IF(ISBLANK('Nomenklatur komplett'!F571),"-",TRIM('Nomenklatur komplett'!F571))</f>
        <v>-</v>
      </c>
      <c r="D571" s="75" t="str">
        <f t="shared" si="8"/>
        <v>-</v>
      </c>
    </row>
    <row r="572" spans="1:4" x14ac:dyDescent="0.2">
      <c r="A572" s="166" t="str">
        <f>IF(ISBLANK('Nomenklatur komplett'!D572),"-",'Nomenklatur komplett'!D572)</f>
        <v>-</v>
      </c>
      <c r="B572" s="167" t="str">
        <f>IF(ISBLANK('Nomenklatur komplett'!E572),"-",'Nomenklatur komplett'!E572)</f>
        <v>-</v>
      </c>
      <c r="C572" s="162" t="str">
        <f>IF(ISBLANK('Nomenklatur komplett'!F572),"-",TRIM('Nomenklatur komplett'!F572))</f>
        <v>-</v>
      </c>
      <c r="D572" s="75" t="str">
        <f t="shared" si="8"/>
        <v>-</v>
      </c>
    </row>
    <row r="573" spans="1:4" x14ac:dyDescent="0.2">
      <c r="A573" s="166" t="str">
        <f>IF(ISBLANK('Nomenklatur komplett'!D573),"-",'Nomenklatur komplett'!D573)</f>
        <v>-</v>
      </c>
      <c r="B573" s="167" t="str">
        <f>IF(ISBLANK('Nomenklatur komplett'!E573),"-",'Nomenklatur komplett'!E573)</f>
        <v>-</v>
      </c>
      <c r="C573" s="162" t="str">
        <f>IF(ISBLANK('Nomenklatur komplett'!F573),"-",TRIM('Nomenklatur komplett'!F573))</f>
        <v>-</v>
      </c>
      <c r="D573" s="75" t="str">
        <f t="shared" si="8"/>
        <v>-</v>
      </c>
    </row>
    <row r="574" spans="1:4" x14ac:dyDescent="0.2">
      <c r="A574" s="166" t="str">
        <f>IF(ISBLANK('Nomenklatur komplett'!D574),"-",'Nomenklatur komplett'!D574)</f>
        <v>-</v>
      </c>
      <c r="B574" s="167" t="str">
        <f>IF(ISBLANK('Nomenklatur komplett'!E574),"-",'Nomenklatur komplett'!E574)</f>
        <v>-</v>
      </c>
      <c r="C574" s="162" t="str">
        <f>IF(ISBLANK('Nomenklatur komplett'!F574),"-",TRIM('Nomenklatur komplett'!F574))</f>
        <v>-</v>
      </c>
      <c r="D574" s="75" t="str">
        <f t="shared" si="8"/>
        <v>-</v>
      </c>
    </row>
    <row r="575" spans="1:4" x14ac:dyDescent="0.2">
      <c r="A575" s="166" t="str">
        <f>IF(ISBLANK('Nomenklatur komplett'!D575),"-",'Nomenklatur komplett'!D575)</f>
        <v>-</v>
      </c>
      <c r="B575" s="167" t="str">
        <f>IF(ISBLANK('Nomenklatur komplett'!E575),"-",'Nomenklatur komplett'!E575)</f>
        <v>-</v>
      </c>
      <c r="C575" s="162" t="str">
        <f>IF(ISBLANK('Nomenklatur komplett'!F575),"-",TRIM('Nomenklatur komplett'!F575))</f>
        <v>-</v>
      </c>
      <c r="D575" s="75" t="str">
        <f t="shared" si="8"/>
        <v>-</v>
      </c>
    </row>
    <row r="576" spans="1:4" x14ac:dyDescent="0.2">
      <c r="A576" s="166" t="str">
        <f>IF(ISBLANK('Nomenklatur komplett'!D576),"-",'Nomenklatur komplett'!D576)</f>
        <v>-</v>
      </c>
      <c r="B576" s="167" t="str">
        <f>IF(ISBLANK('Nomenklatur komplett'!E576),"-",'Nomenklatur komplett'!E576)</f>
        <v>-</v>
      </c>
      <c r="C576" s="162" t="str">
        <f>IF(ISBLANK('Nomenklatur komplett'!F576),"-",TRIM('Nomenklatur komplett'!F576))</f>
        <v>-</v>
      </c>
      <c r="D576" s="75" t="str">
        <f t="shared" si="8"/>
        <v>-</v>
      </c>
    </row>
    <row r="577" spans="1:4" x14ac:dyDescent="0.2">
      <c r="A577" s="166" t="str">
        <f>IF(ISBLANK('Nomenklatur komplett'!D577),"-",'Nomenklatur komplett'!D577)</f>
        <v>-</v>
      </c>
      <c r="B577" s="167" t="str">
        <f>IF(ISBLANK('Nomenklatur komplett'!E577),"-",'Nomenklatur komplett'!E577)</f>
        <v>-</v>
      </c>
      <c r="C577" s="162" t="str">
        <f>IF(ISBLANK('Nomenklatur komplett'!F577),"-",TRIM('Nomenklatur komplett'!F577))</f>
        <v>-</v>
      </c>
      <c r="D577" s="75" t="str">
        <f t="shared" si="8"/>
        <v>-</v>
      </c>
    </row>
    <row r="578" spans="1:4" x14ac:dyDescent="0.2">
      <c r="A578" s="166" t="str">
        <f>IF(ISBLANK('Nomenklatur komplett'!D578),"-",'Nomenklatur komplett'!D578)</f>
        <v>-</v>
      </c>
      <c r="B578" s="167" t="str">
        <f>IF(ISBLANK('Nomenklatur komplett'!E578),"-",'Nomenklatur komplett'!E578)</f>
        <v>-</v>
      </c>
      <c r="C578" s="162" t="str">
        <f>IF(ISBLANK('Nomenklatur komplett'!F578),"-",TRIM('Nomenklatur komplett'!F578))</f>
        <v>-</v>
      </c>
      <c r="D578" s="75" t="str">
        <f t="shared" si="8"/>
        <v>-</v>
      </c>
    </row>
    <row r="579" spans="1:4" x14ac:dyDescent="0.2">
      <c r="A579" s="166" t="str">
        <f>IF(ISBLANK('Nomenklatur komplett'!D579),"-",'Nomenklatur komplett'!D579)</f>
        <v>-</v>
      </c>
      <c r="B579" s="167" t="str">
        <f>IF(ISBLANK('Nomenklatur komplett'!E579),"-",'Nomenklatur komplett'!E579)</f>
        <v>-</v>
      </c>
      <c r="C579" s="162" t="str">
        <f>IF(ISBLANK('Nomenklatur komplett'!F579),"-",TRIM('Nomenklatur komplett'!F579))</f>
        <v>-</v>
      </c>
      <c r="D579" s="75" t="str">
        <f t="shared" si="8"/>
        <v>-</v>
      </c>
    </row>
    <row r="580" spans="1:4" x14ac:dyDescent="0.2">
      <c r="A580" s="166" t="str">
        <f>IF(ISBLANK('Nomenklatur komplett'!D580),"-",'Nomenklatur komplett'!D580)</f>
        <v>-</v>
      </c>
      <c r="B580" s="167" t="str">
        <f>IF(ISBLANK('Nomenklatur komplett'!E580),"-",'Nomenklatur komplett'!E580)</f>
        <v>-</v>
      </c>
      <c r="C580" s="162" t="str">
        <f>IF(ISBLANK('Nomenklatur komplett'!F580),"-",TRIM('Nomenklatur komplett'!F580))</f>
        <v>-</v>
      </c>
      <c r="D580" s="75" t="str">
        <f t="shared" si="8"/>
        <v>-</v>
      </c>
    </row>
    <row r="581" spans="1:4" x14ac:dyDescent="0.2">
      <c r="A581" s="166" t="str">
        <f>IF(ISBLANK('Nomenklatur komplett'!D581),"-",'Nomenklatur komplett'!D581)</f>
        <v>-</v>
      </c>
      <c r="B581" s="167" t="str">
        <f>IF(ISBLANK('Nomenklatur komplett'!E581),"-",'Nomenklatur komplett'!E581)</f>
        <v>-</v>
      </c>
      <c r="C581" s="162" t="str">
        <f>IF(ISBLANK('Nomenklatur komplett'!F581),"-",TRIM('Nomenklatur komplett'!F581))</f>
        <v>-</v>
      </c>
      <c r="D581" s="75" t="str">
        <f t="shared" ref="D581:D644" si="9">IF(B581="-",B581,C581&amp; " (" &amp;B581&amp;")")</f>
        <v>-</v>
      </c>
    </row>
    <row r="582" spans="1:4" x14ac:dyDescent="0.2">
      <c r="A582" s="166" t="str">
        <f>IF(ISBLANK('Nomenklatur komplett'!D582),"-",'Nomenklatur komplett'!D582)</f>
        <v>-</v>
      </c>
      <c r="B582" s="167" t="str">
        <f>IF(ISBLANK('Nomenklatur komplett'!E582),"-",'Nomenklatur komplett'!E582)</f>
        <v>-</v>
      </c>
      <c r="C582" s="162" t="str">
        <f>IF(ISBLANK('Nomenklatur komplett'!F582),"-",TRIM('Nomenklatur komplett'!F582))</f>
        <v>-</v>
      </c>
      <c r="D582" s="75" t="str">
        <f t="shared" si="9"/>
        <v>-</v>
      </c>
    </row>
    <row r="583" spans="1:4" x14ac:dyDescent="0.2">
      <c r="A583" s="166" t="str">
        <f>IF(ISBLANK('Nomenklatur komplett'!D583),"-",'Nomenklatur komplett'!D583)</f>
        <v>-</v>
      </c>
      <c r="B583" s="167" t="str">
        <f>IF(ISBLANK('Nomenklatur komplett'!E583),"-",'Nomenklatur komplett'!E583)</f>
        <v>-</v>
      </c>
      <c r="C583" s="162" t="str">
        <f>IF(ISBLANK('Nomenklatur komplett'!F583),"-",TRIM('Nomenklatur komplett'!F583))</f>
        <v>-</v>
      </c>
      <c r="D583" s="75" t="str">
        <f t="shared" si="9"/>
        <v>-</v>
      </c>
    </row>
    <row r="584" spans="1:4" x14ac:dyDescent="0.2">
      <c r="A584" s="166" t="str">
        <f>IF(ISBLANK('Nomenklatur komplett'!D584),"-",'Nomenklatur komplett'!D584)</f>
        <v>-</v>
      </c>
      <c r="B584" s="167" t="str">
        <f>IF(ISBLANK('Nomenklatur komplett'!E584),"-",'Nomenklatur komplett'!E584)</f>
        <v>-</v>
      </c>
      <c r="C584" s="162" t="str">
        <f>IF(ISBLANK('Nomenklatur komplett'!F584),"-",TRIM('Nomenklatur komplett'!F584))</f>
        <v>-</v>
      </c>
      <c r="D584" s="75" t="str">
        <f t="shared" si="9"/>
        <v>-</v>
      </c>
    </row>
    <row r="585" spans="1:4" x14ac:dyDescent="0.2">
      <c r="A585" s="166" t="str">
        <f>IF(ISBLANK('Nomenklatur komplett'!D585),"-",'Nomenklatur komplett'!D585)</f>
        <v>-</v>
      </c>
      <c r="B585" s="167" t="str">
        <f>IF(ISBLANK('Nomenklatur komplett'!E585),"-",'Nomenklatur komplett'!E585)</f>
        <v>-</v>
      </c>
      <c r="C585" s="162" t="str">
        <f>IF(ISBLANK('Nomenklatur komplett'!F585),"-",TRIM('Nomenklatur komplett'!F585))</f>
        <v>-</v>
      </c>
      <c r="D585" s="75" t="str">
        <f t="shared" si="9"/>
        <v>-</v>
      </c>
    </row>
    <row r="586" spans="1:4" x14ac:dyDescent="0.2">
      <c r="A586" s="166" t="str">
        <f>IF(ISBLANK('Nomenklatur komplett'!D586),"-",'Nomenklatur komplett'!D586)</f>
        <v>-</v>
      </c>
      <c r="B586" s="167" t="str">
        <f>IF(ISBLANK('Nomenklatur komplett'!E586),"-",'Nomenklatur komplett'!E586)</f>
        <v>-</v>
      </c>
      <c r="C586" s="162" t="str">
        <f>IF(ISBLANK('Nomenklatur komplett'!F586),"-",TRIM('Nomenklatur komplett'!F586))</f>
        <v>-</v>
      </c>
      <c r="D586" s="75" t="str">
        <f t="shared" si="9"/>
        <v>-</v>
      </c>
    </row>
    <row r="587" spans="1:4" x14ac:dyDescent="0.2">
      <c r="A587" s="166" t="str">
        <f>IF(ISBLANK('Nomenklatur komplett'!D587),"-",'Nomenklatur komplett'!D587)</f>
        <v>-</v>
      </c>
      <c r="B587" s="167" t="str">
        <f>IF(ISBLANK('Nomenklatur komplett'!E587),"-",'Nomenklatur komplett'!E587)</f>
        <v>-</v>
      </c>
      <c r="C587" s="162" t="str">
        <f>IF(ISBLANK('Nomenklatur komplett'!F587),"-",TRIM('Nomenklatur komplett'!F587))</f>
        <v>-</v>
      </c>
      <c r="D587" s="75" t="str">
        <f t="shared" si="9"/>
        <v>-</v>
      </c>
    </row>
    <row r="588" spans="1:4" x14ac:dyDescent="0.2">
      <c r="A588" s="166" t="str">
        <f>IF(ISBLANK('Nomenklatur komplett'!D588),"-",'Nomenklatur komplett'!D588)</f>
        <v>-</v>
      </c>
      <c r="B588" s="167" t="str">
        <f>IF(ISBLANK('Nomenklatur komplett'!E588),"-",'Nomenklatur komplett'!E588)</f>
        <v>-</v>
      </c>
      <c r="C588" s="162" t="str">
        <f>IF(ISBLANK('Nomenklatur komplett'!F588),"-",TRIM('Nomenklatur komplett'!F588))</f>
        <v>-</v>
      </c>
      <c r="D588" s="75" t="str">
        <f t="shared" si="9"/>
        <v>-</v>
      </c>
    </row>
    <row r="589" spans="1:4" x14ac:dyDescent="0.2">
      <c r="A589" s="166" t="str">
        <f>IF(ISBLANK('Nomenklatur komplett'!D589),"-",'Nomenklatur komplett'!D589)</f>
        <v>-</v>
      </c>
      <c r="B589" s="167" t="str">
        <f>IF(ISBLANK('Nomenklatur komplett'!E589),"-",'Nomenklatur komplett'!E589)</f>
        <v>-</v>
      </c>
      <c r="C589" s="162" t="str">
        <f>IF(ISBLANK('Nomenklatur komplett'!F589),"-",TRIM('Nomenklatur komplett'!F589))</f>
        <v>-</v>
      </c>
      <c r="D589" s="75" t="str">
        <f t="shared" si="9"/>
        <v>-</v>
      </c>
    </row>
    <row r="590" spans="1:4" x14ac:dyDescent="0.2">
      <c r="A590" s="166" t="str">
        <f>IF(ISBLANK('Nomenklatur komplett'!D590),"-",'Nomenklatur komplett'!D590)</f>
        <v>-</v>
      </c>
      <c r="B590" s="167" t="str">
        <f>IF(ISBLANK('Nomenklatur komplett'!E590),"-",'Nomenklatur komplett'!E590)</f>
        <v>-</v>
      </c>
      <c r="C590" s="162" t="str">
        <f>IF(ISBLANK('Nomenklatur komplett'!F590),"-",TRIM('Nomenklatur komplett'!F590))</f>
        <v>-</v>
      </c>
      <c r="D590" s="75" t="str">
        <f t="shared" si="9"/>
        <v>-</v>
      </c>
    </row>
    <row r="591" spans="1:4" x14ac:dyDescent="0.2">
      <c r="A591" s="166" t="str">
        <f>IF(ISBLANK('Nomenklatur komplett'!D591),"-",'Nomenklatur komplett'!D591)</f>
        <v>-</v>
      </c>
      <c r="B591" s="167" t="str">
        <f>IF(ISBLANK('Nomenklatur komplett'!E591),"-",'Nomenklatur komplett'!E591)</f>
        <v>-</v>
      </c>
      <c r="C591" s="162" t="str">
        <f>IF(ISBLANK('Nomenklatur komplett'!F591),"-",TRIM('Nomenklatur komplett'!F591))</f>
        <v>-</v>
      </c>
      <c r="D591" s="75" t="str">
        <f t="shared" si="9"/>
        <v>-</v>
      </c>
    </row>
    <row r="592" spans="1:4" x14ac:dyDescent="0.2">
      <c r="A592" s="166" t="str">
        <f>IF(ISBLANK('Nomenklatur komplett'!D592),"-",'Nomenklatur komplett'!D592)</f>
        <v>-</v>
      </c>
      <c r="B592" s="167" t="str">
        <f>IF(ISBLANK('Nomenklatur komplett'!E592),"-",'Nomenklatur komplett'!E592)</f>
        <v>-</v>
      </c>
      <c r="C592" s="162" t="str">
        <f>IF(ISBLANK('Nomenklatur komplett'!F592),"-",TRIM('Nomenklatur komplett'!F592))</f>
        <v>-</v>
      </c>
      <c r="D592" s="75" t="str">
        <f t="shared" si="9"/>
        <v>-</v>
      </c>
    </row>
    <row r="593" spans="1:4" x14ac:dyDescent="0.2">
      <c r="A593" s="166" t="str">
        <f>IF(ISBLANK('Nomenklatur komplett'!D593),"-",'Nomenklatur komplett'!D593)</f>
        <v>-</v>
      </c>
      <c r="B593" s="167" t="str">
        <f>IF(ISBLANK('Nomenklatur komplett'!E593),"-",'Nomenklatur komplett'!E593)</f>
        <v>-</v>
      </c>
      <c r="C593" s="162" t="str">
        <f>IF(ISBLANK('Nomenklatur komplett'!F593),"-",TRIM('Nomenklatur komplett'!F593))</f>
        <v>-</v>
      </c>
      <c r="D593" s="75" t="str">
        <f t="shared" si="9"/>
        <v>-</v>
      </c>
    </row>
    <row r="594" spans="1:4" x14ac:dyDescent="0.2">
      <c r="A594" s="166" t="str">
        <f>IF(ISBLANK('Nomenklatur komplett'!D594),"-",'Nomenklatur komplett'!D594)</f>
        <v>-</v>
      </c>
      <c r="B594" s="167" t="str">
        <f>IF(ISBLANK('Nomenklatur komplett'!E594),"-",'Nomenklatur komplett'!E594)</f>
        <v>-</v>
      </c>
      <c r="C594" s="162" t="str">
        <f>IF(ISBLANK('Nomenklatur komplett'!F594),"-",TRIM('Nomenklatur komplett'!F594))</f>
        <v>-</v>
      </c>
      <c r="D594" s="75" t="str">
        <f t="shared" si="9"/>
        <v>-</v>
      </c>
    </row>
    <row r="595" spans="1:4" x14ac:dyDescent="0.2">
      <c r="A595" s="166" t="str">
        <f>IF(ISBLANK('Nomenklatur komplett'!D595),"-",'Nomenklatur komplett'!D595)</f>
        <v>-</v>
      </c>
      <c r="B595" s="167" t="str">
        <f>IF(ISBLANK('Nomenklatur komplett'!E595),"-",'Nomenklatur komplett'!E595)</f>
        <v>-</v>
      </c>
      <c r="C595" s="162" t="str">
        <f>IF(ISBLANK('Nomenklatur komplett'!F595),"-",TRIM('Nomenklatur komplett'!F595))</f>
        <v>-</v>
      </c>
      <c r="D595" s="75" t="str">
        <f t="shared" si="9"/>
        <v>-</v>
      </c>
    </row>
    <row r="596" spans="1:4" x14ac:dyDescent="0.2">
      <c r="A596" s="166" t="str">
        <f>IF(ISBLANK('Nomenklatur komplett'!D596),"-",'Nomenklatur komplett'!D596)</f>
        <v>-</v>
      </c>
      <c r="B596" s="167" t="str">
        <f>IF(ISBLANK('Nomenklatur komplett'!E596),"-",'Nomenklatur komplett'!E596)</f>
        <v>-</v>
      </c>
      <c r="C596" s="162" t="str">
        <f>IF(ISBLANK('Nomenklatur komplett'!F596),"-",TRIM('Nomenklatur komplett'!F596))</f>
        <v>-</v>
      </c>
      <c r="D596" s="75" t="str">
        <f t="shared" si="9"/>
        <v>-</v>
      </c>
    </row>
    <row r="597" spans="1:4" x14ac:dyDescent="0.2">
      <c r="A597" s="166" t="str">
        <f>IF(ISBLANK('Nomenklatur komplett'!D597),"-",'Nomenklatur komplett'!D597)</f>
        <v>-</v>
      </c>
      <c r="B597" s="167" t="str">
        <f>IF(ISBLANK('Nomenklatur komplett'!E597),"-",'Nomenklatur komplett'!E597)</f>
        <v>-</v>
      </c>
      <c r="C597" s="162" t="str">
        <f>IF(ISBLANK('Nomenklatur komplett'!F597),"-",TRIM('Nomenklatur komplett'!F597))</f>
        <v>-</v>
      </c>
      <c r="D597" s="75" t="str">
        <f t="shared" si="9"/>
        <v>-</v>
      </c>
    </row>
    <row r="598" spans="1:4" x14ac:dyDescent="0.2">
      <c r="A598" s="166" t="str">
        <f>IF(ISBLANK('Nomenklatur komplett'!D598),"-",'Nomenklatur komplett'!D598)</f>
        <v>-</v>
      </c>
      <c r="B598" s="167" t="str">
        <f>IF(ISBLANK('Nomenklatur komplett'!E598),"-",'Nomenklatur komplett'!E598)</f>
        <v>-</v>
      </c>
      <c r="C598" s="162" t="str">
        <f>IF(ISBLANK('Nomenklatur komplett'!F598),"-",TRIM('Nomenklatur komplett'!F598))</f>
        <v>-</v>
      </c>
      <c r="D598" s="75" t="str">
        <f t="shared" si="9"/>
        <v>-</v>
      </c>
    </row>
    <row r="599" spans="1:4" x14ac:dyDescent="0.2">
      <c r="A599" s="166" t="str">
        <f>IF(ISBLANK('Nomenklatur komplett'!D599),"-",'Nomenklatur komplett'!D599)</f>
        <v>-</v>
      </c>
      <c r="B599" s="167" t="str">
        <f>IF(ISBLANK('Nomenklatur komplett'!E599),"-",'Nomenklatur komplett'!E599)</f>
        <v>-</v>
      </c>
      <c r="C599" s="162" t="str">
        <f>IF(ISBLANK('Nomenklatur komplett'!F599),"-",TRIM('Nomenklatur komplett'!F599))</f>
        <v>-</v>
      </c>
      <c r="D599" s="75" t="str">
        <f t="shared" si="9"/>
        <v>-</v>
      </c>
    </row>
    <row r="600" spans="1:4" x14ac:dyDescent="0.2">
      <c r="A600" s="166" t="str">
        <f>IF(ISBLANK('Nomenklatur komplett'!D600),"-",'Nomenklatur komplett'!D600)</f>
        <v>-</v>
      </c>
      <c r="B600" s="167" t="str">
        <f>IF(ISBLANK('Nomenklatur komplett'!E600),"-",'Nomenklatur komplett'!E600)</f>
        <v>-</v>
      </c>
      <c r="C600" s="162" t="str">
        <f>IF(ISBLANK('Nomenklatur komplett'!F600),"-",TRIM('Nomenklatur komplett'!F600))</f>
        <v>-</v>
      </c>
      <c r="D600" s="75" t="str">
        <f t="shared" si="9"/>
        <v>-</v>
      </c>
    </row>
    <row r="601" spans="1:4" x14ac:dyDescent="0.2">
      <c r="A601" s="166" t="str">
        <f>IF(ISBLANK('Nomenklatur komplett'!D601),"-",'Nomenklatur komplett'!D601)</f>
        <v>-</v>
      </c>
      <c r="B601" s="167" t="str">
        <f>IF(ISBLANK('Nomenklatur komplett'!E601),"-",'Nomenklatur komplett'!E601)</f>
        <v>-</v>
      </c>
      <c r="C601" s="162" t="str">
        <f>IF(ISBLANK('Nomenklatur komplett'!F601),"-",TRIM('Nomenklatur komplett'!F601))</f>
        <v>-</v>
      </c>
      <c r="D601" s="75" t="str">
        <f t="shared" si="9"/>
        <v>-</v>
      </c>
    </row>
    <row r="602" spans="1:4" x14ac:dyDescent="0.2">
      <c r="A602" s="166" t="str">
        <f>IF(ISBLANK('Nomenklatur komplett'!D602),"-",'Nomenklatur komplett'!D602)</f>
        <v>-</v>
      </c>
      <c r="B602" s="167" t="str">
        <f>IF(ISBLANK('Nomenklatur komplett'!E602),"-",'Nomenklatur komplett'!E602)</f>
        <v>-</v>
      </c>
      <c r="C602" s="162" t="str">
        <f>IF(ISBLANK('Nomenklatur komplett'!F602),"-",TRIM('Nomenklatur komplett'!F602))</f>
        <v>-</v>
      </c>
      <c r="D602" s="75" t="str">
        <f t="shared" si="9"/>
        <v>-</v>
      </c>
    </row>
    <row r="603" spans="1:4" x14ac:dyDescent="0.2">
      <c r="A603" s="166" t="str">
        <f>IF(ISBLANK('Nomenklatur komplett'!D603),"-",'Nomenklatur komplett'!D603)</f>
        <v>-</v>
      </c>
      <c r="B603" s="167" t="str">
        <f>IF(ISBLANK('Nomenklatur komplett'!E603),"-",'Nomenklatur komplett'!E603)</f>
        <v>-</v>
      </c>
      <c r="C603" s="162" t="str">
        <f>IF(ISBLANK('Nomenklatur komplett'!F603),"-",TRIM('Nomenklatur komplett'!F603))</f>
        <v>-</v>
      </c>
      <c r="D603" s="75" t="str">
        <f t="shared" si="9"/>
        <v>-</v>
      </c>
    </row>
    <row r="604" spans="1:4" x14ac:dyDescent="0.2">
      <c r="A604" s="166" t="str">
        <f>IF(ISBLANK('Nomenklatur komplett'!D604),"-",'Nomenklatur komplett'!D604)</f>
        <v>-</v>
      </c>
      <c r="B604" s="167" t="str">
        <f>IF(ISBLANK('Nomenklatur komplett'!E604),"-",'Nomenklatur komplett'!E604)</f>
        <v>-</v>
      </c>
      <c r="C604" s="162" t="str">
        <f>IF(ISBLANK('Nomenklatur komplett'!F604),"-",TRIM('Nomenklatur komplett'!F604))</f>
        <v>-</v>
      </c>
      <c r="D604" s="75" t="str">
        <f t="shared" si="9"/>
        <v>-</v>
      </c>
    </row>
    <row r="605" spans="1:4" x14ac:dyDescent="0.2">
      <c r="A605" s="166" t="str">
        <f>IF(ISBLANK('Nomenklatur komplett'!D605),"-",'Nomenklatur komplett'!D605)</f>
        <v>-</v>
      </c>
      <c r="B605" s="167" t="str">
        <f>IF(ISBLANK('Nomenklatur komplett'!E605),"-",'Nomenklatur komplett'!E605)</f>
        <v>-</v>
      </c>
      <c r="C605" s="162" t="str">
        <f>IF(ISBLANK('Nomenklatur komplett'!F605),"-",TRIM('Nomenklatur komplett'!F605))</f>
        <v>-</v>
      </c>
      <c r="D605" s="75" t="str">
        <f t="shared" si="9"/>
        <v>-</v>
      </c>
    </row>
    <row r="606" spans="1:4" x14ac:dyDescent="0.2">
      <c r="A606" s="166" t="str">
        <f>IF(ISBLANK('Nomenklatur komplett'!D606),"-",'Nomenklatur komplett'!D606)</f>
        <v>-</v>
      </c>
      <c r="B606" s="167" t="str">
        <f>IF(ISBLANK('Nomenklatur komplett'!E606),"-",'Nomenklatur komplett'!E606)</f>
        <v>-</v>
      </c>
      <c r="C606" s="162" t="str">
        <f>IF(ISBLANK('Nomenklatur komplett'!F606),"-",TRIM('Nomenklatur komplett'!F606))</f>
        <v>-</v>
      </c>
      <c r="D606" s="75" t="str">
        <f t="shared" si="9"/>
        <v>-</v>
      </c>
    </row>
    <row r="607" spans="1:4" x14ac:dyDescent="0.2">
      <c r="A607" s="166" t="str">
        <f>IF(ISBLANK('Nomenklatur komplett'!D607),"-",'Nomenklatur komplett'!D607)</f>
        <v>-</v>
      </c>
      <c r="B607" s="167" t="str">
        <f>IF(ISBLANK('Nomenklatur komplett'!E607),"-",'Nomenklatur komplett'!E607)</f>
        <v>-</v>
      </c>
      <c r="C607" s="162" t="str">
        <f>IF(ISBLANK('Nomenklatur komplett'!F607),"-",TRIM('Nomenklatur komplett'!F607))</f>
        <v>-</v>
      </c>
      <c r="D607" s="75" t="str">
        <f t="shared" si="9"/>
        <v>-</v>
      </c>
    </row>
    <row r="608" spans="1:4" x14ac:dyDescent="0.2">
      <c r="A608" s="166" t="str">
        <f>IF(ISBLANK('Nomenklatur komplett'!D608),"-",'Nomenklatur komplett'!D608)</f>
        <v>-</v>
      </c>
      <c r="B608" s="167" t="str">
        <f>IF(ISBLANK('Nomenklatur komplett'!E608),"-",'Nomenklatur komplett'!E608)</f>
        <v>-</v>
      </c>
      <c r="C608" s="162" t="str">
        <f>IF(ISBLANK('Nomenklatur komplett'!F608),"-",TRIM('Nomenklatur komplett'!F608))</f>
        <v>-</v>
      </c>
      <c r="D608" s="75" t="str">
        <f t="shared" si="9"/>
        <v>-</v>
      </c>
    </row>
    <row r="609" spans="1:4" x14ac:dyDescent="0.2">
      <c r="A609" s="166" t="str">
        <f>IF(ISBLANK('Nomenklatur komplett'!D609),"-",'Nomenklatur komplett'!D609)</f>
        <v>-</v>
      </c>
      <c r="B609" s="167" t="str">
        <f>IF(ISBLANK('Nomenklatur komplett'!E609),"-",'Nomenklatur komplett'!E609)</f>
        <v>-</v>
      </c>
      <c r="C609" s="162" t="str">
        <f>IF(ISBLANK('Nomenklatur komplett'!F609),"-",TRIM('Nomenklatur komplett'!F609))</f>
        <v>-</v>
      </c>
      <c r="D609" s="75" t="str">
        <f t="shared" si="9"/>
        <v>-</v>
      </c>
    </row>
    <row r="610" spans="1:4" x14ac:dyDescent="0.2">
      <c r="A610" s="166" t="str">
        <f>IF(ISBLANK('Nomenklatur komplett'!D610),"-",'Nomenklatur komplett'!D610)</f>
        <v>-</v>
      </c>
      <c r="B610" s="167" t="str">
        <f>IF(ISBLANK('Nomenklatur komplett'!E610),"-",'Nomenklatur komplett'!E610)</f>
        <v>-</v>
      </c>
      <c r="C610" s="162" t="str">
        <f>IF(ISBLANK('Nomenklatur komplett'!F610),"-",TRIM('Nomenklatur komplett'!F610))</f>
        <v>-</v>
      </c>
      <c r="D610" s="75" t="str">
        <f t="shared" si="9"/>
        <v>-</v>
      </c>
    </row>
    <row r="611" spans="1:4" x14ac:dyDescent="0.2">
      <c r="A611" s="166" t="str">
        <f>IF(ISBLANK('Nomenklatur komplett'!D611),"-",'Nomenklatur komplett'!D611)</f>
        <v>-</v>
      </c>
      <c r="B611" s="167" t="str">
        <f>IF(ISBLANK('Nomenklatur komplett'!E611),"-",'Nomenklatur komplett'!E611)</f>
        <v>-</v>
      </c>
      <c r="C611" s="162" t="str">
        <f>IF(ISBLANK('Nomenklatur komplett'!F611),"-",TRIM('Nomenklatur komplett'!F611))</f>
        <v>-</v>
      </c>
      <c r="D611" s="75" t="str">
        <f t="shared" si="9"/>
        <v>-</v>
      </c>
    </row>
    <row r="612" spans="1:4" x14ac:dyDescent="0.2">
      <c r="A612" s="166" t="str">
        <f>IF(ISBLANK('Nomenklatur komplett'!D612),"-",'Nomenklatur komplett'!D612)</f>
        <v>-</v>
      </c>
      <c r="B612" s="167" t="str">
        <f>IF(ISBLANK('Nomenklatur komplett'!E612),"-",'Nomenklatur komplett'!E612)</f>
        <v>-</v>
      </c>
      <c r="C612" s="162" t="str">
        <f>IF(ISBLANK('Nomenklatur komplett'!F612),"-",TRIM('Nomenklatur komplett'!F612))</f>
        <v>-</v>
      </c>
      <c r="D612" s="75" t="str">
        <f t="shared" si="9"/>
        <v>-</v>
      </c>
    </row>
    <row r="613" spans="1:4" x14ac:dyDescent="0.2">
      <c r="A613" s="166" t="str">
        <f>IF(ISBLANK('Nomenklatur komplett'!D613),"-",'Nomenklatur komplett'!D613)</f>
        <v>-</v>
      </c>
      <c r="B613" s="167" t="str">
        <f>IF(ISBLANK('Nomenklatur komplett'!E613),"-",'Nomenklatur komplett'!E613)</f>
        <v>-</v>
      </c>
      <c r="C613" s="162" t="str">
        <f>IF(ISBLANK('Nomenklatur komplett'!F613),"-",TRIM('Nomenklatur komplett'!F613))</f>
        <v>-</v>
      </c>
      <c r="D613" s="75" t="str">
        <f t="shared" si="9"/>
        <v>-</v>
      </c>
    </row>
    <row r="614" spans="1:4" x14ac:dyDescent="0.2">
      <c r="A614" s="166" t="str">
        <f>IF(ISBLANK('Nomenklatur komplett'!D614),"-",'Nomenklatur komplett'!D614)</f>
        <v>-</v>
      </c>
      <c r="B614" s="167" t="str">
        <f>IF(ISBLANK('Nomenklatur komplett'!E614),"-",'Nomenklatur komplett'!E614)</f>
        <v>-</v>
      </c>
      <c r="C614" s="162" t="str">
        <f>IF(ISBLANK('Nomenklatur komplett'!F614),"-",TRIM('Nomenklatur komplett'!F614))</f>
        <v>-</v>
      </c>
      <c r="D614" s="75" t="str">
        <f t="shared" si="9"/>
        <v>-</v>
      </c>
    </row>
    <row r="615" spans="1:4" x14ac:dyDescent="0.2">
      <c r="A615" s="166" t="str">
        <f>IF(ISBLANK('Nomenklatur komplett'!D615),"-",'Nomenklatur komplett'!D615)</f>
        <v>-</v>
      </c>
      <c r="B615" s="167" t="str">
        <f>IF(ISBLANK('Nomenklatur komplett'!E615),"-",'Nomenklatur komplett'!E615)</f>
        <v>-</v>
      </c>
      <c r="C615" s="162" t="str">
        <f>IF(ISBLANK('Nomenklatur komplett'!F615),"-",TRIM('Nomenklatur komplett'!F615))</f>
        <v>-</v>
      </c>
      <c r="D615" s="75" t="str">
        <f t="shared" si="9"/>
        <v>-</v>
      </c>
    </row>
    <row r="616" spans="1:4" x14ac:dyDescent="0.2">
      <c r="A616" s="166" t="str">
        <f>IF(ISBLANK('Nomenklatur komplett'!D616),"-",'Nomenklatur komplett'!D616)</f>
        <v>-</v>
      </c>
      <c r="B616" s="167" t="str">
        <f>IF(ISBLANK('Nomenklatur komplett'!E616),"-",'Nomenklatur komplett'!E616)</f>
        <v>-</v>
      </c>
      <c r="C616" s="162" t="str">
        <f>IF(ISBLANK('Nomenklatur komplett'!F616),"-",TRIM('Nomenklatur komplett'!F616))</f>
        <v>-</v>
      </c>
      <c r="D616" s="75" t="str">
        <f t="shared" si="9"/>
        <v>-</v>
      </c>
    </row>
    <row r="617" spans="1:4" x14ac:dyDescent="0.2">
      <c r="A617" s="166" t="str">
        <f>IF(ISBLANK('Nomenklatur komplett'!D617),"-",'Nomenklatur komplett'!D617)</f>
        <v>-</v>
      </c>
      <c r="B617" s="167" t="str">
        <f>IF(ISBLANK('Nomenklatur komplett'!E617),"-",'Nomenklatur komplett'!E617)</f>
        <v>-</v>
      </c>
      <c r="C617" s="162" t="str">
        <f>IF(ISBLANK('Nomenklatur komplett'!F617),"-",TRIM('Nomenklatur komplett'!F617))</f>
        <v>-</v>
      </c>
      <c r="D617" s="75" t="str">
        <f t="shared" si="9"/>
        <v>-</v>
      </c>
    </row>
    <row r="618" spans="1:4" x14ac:dyDescent="0.2">
      <c r="A618" s="166" t="str">
        <f>IF(ISBLANK('Nomenklatur komplett'!D618),"-",'Nomenklatur komplett'!D618)</f>
        <v>-</v>
      </c>
      <c r="B618" s="167" t="str">
        <f>IF(ISBLANK('Nomenklatur komplett'!E618),"-",'Nomenklatur komplett'!E618)</f>
        <v>-</v>
      </c>
      <c r="C618" s="162" t="str">
        <f>IF(ISBLANK('Nomenklatur komplett'!F618),"-",TRIM('Nomenklatur komplett'!F618))</f>
        <v>-</v>
      </c>
      <c r="D618" s="75" t="str">
        <f t="shared" si="9"/>
        <v>-</v>
      </c>
    </row>
    <row r="619" spans="1:4" x14ac:dyDescent="0.2">
      <c r="A619" s="166" t="str">
        <f>IF(ISBLANK('Nomenklatur komplett'!D619),"-",'Nomenklatur komplett'!D619)</f>
        <v>-</v>
      </c>
      <c r="B619" s="167" t="str">
        <f>IF(ISBLANK('Nomenklatur komplett'!E619),"-",'Nomenklatur komplett'!E619)</f>
        <v>-</v>
      </c>
      <c r="C619" s="162" t="str">
        <f>IF(ISBLANK('Nomenklatur komplett'!F619),"-",TRIM('Nomenklatur komplett'!F619))</f>
        <v>-</v>
      </c>
      <c r="D619" s="75" t="str">
        <f t="shared" si="9"/>
        <v>-</v>
      </c>
    </row>
    <row r="620" spans="1:4" x14ac:dyDescent="0.2">
      <c r="A620" s="166" t="str">
        <f>IF(ISBLANK('Nomenklatur komplett'!D620),"-",'Nomenklatur komplett'!D620)</f>
        <v>-</v>
      </c>
      <c r="B620" s="167" t="str">
        <f>IF(ISBLANK('Nomenklatur komplett'!E620),"-",'Nomenklatur komplett'!E620)</f>
        <v>-</v>
      </c>
      <c r="C620" s="162" t="str">
        <f>IF(ISBLANK('Nomenklatur komplett'!F620),"-",TRIM('Nomenklatur komplett'!F620))</f>
        <v>-</v>
      </c>
      <c r="D620" s="75" t="str">
        <f t="shared" si="9"/>
        <v>-</v>
      </c>
    </row>
    <row r="621" spans="1:4" x14ac:dyDescent="0.2">
      <c r="A621" s="166" t="str">
        <f>IF(ISBLANK('Nomenklatur komplett'!D621),"-",'Nomenklatur komplett'!D621)</f>
        <v>-</v>
      </c>
      <c r="B621" s="167" t="str">
        <f>IF(ISBLANK('Nomenklatur komplett'!E621),"-",'Nomenklatur komplett'!E621)</f>
        <v>-</v>
      </c>
      <c r="C621" s="162" t="str">
        <f>IF(ISBLANK('Nomenklatur komplett'!F621),"-",TRIM('Nomenklatur komplett'!F621))</f>
        <v>-</v>
      </c>
      <c r="D621" s="75" t="str">
        <f t="shared" si="9"/>
        <v>-</v>
      </c>
    </row>
    <row r="622" spans="1:4" x14ac:dyDescent="0.2">
      <c r="A622" s="166" t="str">
        <f>IF(ISBLANK('Nomenklatur komplett'!D622),"-",'Nomenklatur komplett'!D622)</f>
        <v>-</v>
      </c>
      <c r="B622" s="167" t="str">
        <f>IF(ISBLANK('Nomenklatur komplett'!E622),"-",'Nomenklatur komplett'!E622)</f>
        <v>-</v>
      </c>
      <c r="C622" s="162" t="str">
        <f>IF(ISBLANK('Nomenklatur komplett'!F622),"-",TRIM('Nomenklatur komplett'!F622))</f>
        <v>-</v>
      </c>
      <c r="D622" s="75" t="str">
        <f t="shared" si="9"/>
        <v>-</v>
      </c>
    </row>
    <row r="623" spans="1:4" x14ac:dyDescent="0.2">
      <c r="A623" s="166" t="str">
        <f>IF(ISBLANK('Nomenklatur komplett'!D623),"-",'Nomenklatur komplett'!D623)</f>
        <v>-</v>
      </c>
      <c r="B623" s="167" t="str">
        <f>IF(ISBLANK('Nomenklatur komplett'!E623),"-",'Nomenklatur komplett'!E623)</f>
        <v>-</v>
      </c>
      <c r="C623" s="162" t="str">
        <f>IF(ISBLANK('Nomenklatur komplett'!F623),"-",TRIM('Nomenklatur komplett'!F623))</f>
        <v>-</v>
      </c>
      <c r="D623" s="75" t="str">
        <f t="shared" si="9"/>
        <v>-</v>
      </c>
    </row>
    <row r="624" spans="1:4" x14ac:dyDescent="0.2">
      <c r="A624" s="166" t="str">
        <f>IF(ISBLANK('Nomenklatur komplett'!D624),"-",'Nomenklatur komplett'!D624)</f>
        <v>-</v>
      </c>
      <c r="B624" s="167" t="str">
        <f>IF(ISBLANK('Nomenklatur komplett'!E624),"-",'Nomenklatur komplett'!E624)</f>
        <v>-</v>
      </c>
      <c r="C624" s="162" t="str">
        <f>IF(ISBLANK('Nomenklatur komplett'!F624),"-",TRIM('Nomenklatur komplett'!F624))</f>
        <v>-</v>
      </c>
      <c r="D624" s="75" t="str">
        <f t="shared" si="9"/>
        <v>-</v>
      </c>
    </row>
    <row r="625" spans="1:4" x14ac:dyDescent="0.2">
      <c r="A625" s="166" t="str">
        <f>IF(ISBLANK('Nomenklatur komplett'!D625),"-",'Nomenklatur komplett'!D625)</f>
        <v>-</v>
      </c>
      <c r="B625" s="167" t="str">
        <f>IF(ISBLANK('Nomenklatur komplett'!E625),"-",'Nomenklatur komplett'!E625)</f>
        <v>-</v>
      </c>
      <c r="C625" s="162" t="str">
        <f>IF(ISBLANK('Nomenklatur komplett'!F625),"-",TRIM('Nomenklatur komplett'!F625))</f>
        <v>-</v>
      </c>
      <c r="D625" s="75" t="str">
        <f t="shared" si="9"/>
        <v>-</v>
      </c>
    </row>
    <row r="626" spans="1:4" x14ac:dyDescent="0.2">
      <c r="A626" s="166" t="str">
        <f>IF(ISBLANK('Nomenklatur komplett'!D626),"-",'Nomenklatur komplett'!D626)</f>
        <v>-</v>
      </c>
      <c r="B626" s="167" t="str">
        <f>IF(ISBLANK('Nomenklatur komplett'!E626),"-",'Nomenklatur komplett'!E626)</f>
        <v>-</v>
      </c>
      <c r="C626" s="162" t="str">
        <f>IF(ISBLANK('Nomenklatur komplett'!F626),"-",TRIM('Nomenklatur komplett'!F626))</f>
        <v>-</v>
      </c>
      <c r="D626" s="75" t="str">
        <f t="shared" si="9"/>
        <v>-</v>
      </c>
    </row>
    <row r="627" spans="1:4" x14ac:dyDescent="0.2">
      <c r="A627" s="166" t="str">
        <f>IF(ISBLANK('Nomenklatur komplett'!D627),"-",'Nomenklatur komplett'!D627)</f>
        <v>-</v>
      </c>
      <c r="B627" s="167" t="str">
        <f>IF(ISBLANK('Nomenklatur komplett'!E627),"-",'Nomenklatur komplett'!E627)</f>
        <v>-</v>
      </c>
      <c r="C627" s="162" t="str">
        <f>IF(ISBLANK('Nomenklatur komplett'!F627),"-",TRIM('Nomenklatur komplett'!F627))</f>
        <v>-</v>
      </c>
      <c r="D627" s="75" t="str">
        <f t="shared" si="9"/>
        <v>-</v>
      </c>
    </row>
    <row r="628" spans="1:4" x14ac:dyDescent="0.2">
      <c r="A628" s="166" t="str">
        <f>IF(ISBLANK('Nomenklatur komplett'!D628),"-",'Nomenklatur komplett'!D628)</f>
        <v>-</v>
      </c>
      <c r="B628" s="167" t="str">
        <f>IF(ISBLANK('Nomenklatur komplett'!E628),"-",'Nomenklatur komplett'!E628)</f>
        <v>-</v>
      </c>
      <c r="C628" s="162" t="str">
        <f>IF(ISBLANK('Nomenklatur komplett'!F628),"-",TRIM('Nomenklatur komplett'!F628))</f>
        <v>-</v>
      </c>
      <c r="D628" s="75" t="str">
        <f t="shared" si="9"/>
        <v>-</v>
      </c>
    </row>
    <row r="629" spans="1:4" x14ac:dyDescent="0.2">
      <c r="A629" s="166" t="str">
        <f>IF(ISBLANK('Nomenklatur komplett'!D629),"-",'Nomenklatur komplett'!D629)</f>
        <v>-</v>
      </c>
      <c r="B629" s="167" t="str">
        <f>IF(ISBLANK('Nomenklatur komplett'!E629),"-",'Nomenklatur komplett'!E629)</f>
        <v>-</v>
      </c>
      <c r="C629" s="162" t="str">
        <f>IF(ISBLANK('Nomenklatur komplett'!F629),"-",TRIM('Nomenklatur komplett'!F629))</f>
        <v>-</v>
      </c>
      <c r="D629" s="75" t="str">
        <f t="shared" si="9"/>
        <v>-</v>
      </c>
    </row>
    <row r="630" spans="1:4" x14ac:dyDescent="0.2">
      <c r="A630" s="166" t="str">
        <f>IF(ISBLANK('Nomenklatur komplett'!D630),"-",'Nomenklatur komplett'!D630)</f>
        <v>-</v>
      </c>
      <c r="B630" s="167" t="str">
        <f>IF(ISBLANK('Nomenklatur komplett'!E630),"-",'Nomenklatur komplett'!E630)</f>
        <v>-</v>
      </c>
      <c r="C630" s="162" t="str">
        <f>IF(ISBLANK('Nomenklatur komplett'!F630),"-",TRIM('Nomenklatur komplett'!F630))</f>
        <v>-</v>
      </c>
      <c r="D630" s="75" t="str">
        <f t="shared" si="9"/>
        <v>-</v>
      </c>
    </row>
    <row r="631" spans="1:4" x14ac:dyDescent="0.2">
      <c r="A631" s="166" t="str">
        <f>IF(ISBLANK('Nomenklatur komplett'!D631),"-",'Nomenklatur komplett'!D631)</f>
        <v>-</v>
      </c>
      <c r="B631" s="167" t="str">
        <f>IF(ISBLANK('Nomenklatur komplett'!E631),"-",'Nomenklatur komplett'!E631)</f>
        <v>-</v>
      </c>
      <c r="C631" s="162" t="str">
        <f>IF(ISBLANK('Nomenklatur komplett'!F631),"-",TRIM('Nomenklatur komplett'!F631))</f>
        <v>-</v>
      </c>
      <c r="D631" s="75" t="str">
        <f t="shared" si="9"/>
        <v>-</v>
      </c>
    </row>
    <row r="632" spans="1:4" x14ac:dyDescent="0.2">
      <c r="A632" s="166" t="str">
        <f>IF(ISBLANK('Nomenklatur komplett'!D632),"-",'Nomenklatur komplett'!D632)</f>
        <v>-</v>
      </c>
      <c r="B632" s="167" t="str">
        <f>IF(ISBLANK('Nomenklatur komplett'!E632),"-",'Nomenklatur komplett'!E632)</f>
        <v>-</v>
      </c>
      <c r="C632" s="162" t="str">
        <f>IF(ISBLANK('Nomenklatur komplett'!F632),"-",TRIM('Nomenklatur komplett'!F632))</f>
        <v>-</v>
      </c>
      <c r="D632" s="75" t="str">
        <f t="shared" si="9"/>
        <v>-</v>
      </c>
    </row>
    <row r="633" spans="1:4" x14ac:dyDescent="0.2">
      <c r="A633" s="166" t="str">
        <f>IF(ISBLANK('Nomenklatur komplett'!D633),"-",'Nomenklatur komplett'!D633)</f>
        <v>-</v>
      </c>
      <c r="B633" s="167" t="str">
        <f>IF(ISBLANK('Nomenklatur komplett'!E633),"-",'Nomenklatur komplett'!E633)</f>
        <v>-</v>
      </c>
      <c r="C633" s="162" t="str">
        <f>IF(ISBLANK('Nomenklatur komplett'!F633),"-",TRIM('Nomenklatur komplett'!F633))</f>
        <v>-</v>
      </c>
      <c r="D633" s="75" t="str">
        <f t="shared" si="9"/>
        <v>-</v>
      </c>
    </row>
    <row r="634" spans="1:4" x14ac:dyDescent="0.2">
      <c r="A634" s="166" t="str">
        <f>IF(ISBLANK('Nomenklatur komplett'!D634),"-",'Nomenklatur komplett'!D634)</f>
        <v>-</v>
      </c>
      <c r="B634" s="167" t="str">
        <f>IF(ISBLANK('Nomenklatur komplett'!E634),"-",'Nomenklatur komplett'!E634)</f>
        <v>-</v>
      </c>
      <c r="C634" s="162" t="str">
        <f>IF(ISBLANK('Nomenklatur komplett'!F634),"-",TRIM('Nomenklatur komplett'!F634))</f>
        <v>-</v>
      </c>
      <c r="D634" s="75" t="str">
        <f t="shared" si="9"/>
        <v>-</v>
      </c>
    </row>
    <row r="635" spans="1:4" x14ac:dyDescent="0.2">
      <c r="A635" s="166" t="str">
        <f>IF(ISBLANK('Nomenklatur komplett'!D635),"-",'Nomenklatur komplett'!D635)</f>
        <v>-</v>
      </c>
      <c r="B635" s="167" t="str">
        <f>IF(ISBLANK('Nomenklatur komplett'!E635),"-",'Nomenklatur komplett'!E635)</f>
        <v>-</v>
      </c>
      <c r="C635" s="162" t="str">
        <f>IF(ISBLANK('Nomenklatur komplett'!F635),"-",TRIM('Nomenklatur komplett'!F635))</f>
        <v>-</v>
      </c>
      <c r="D635" s="75" t="str">
        <f t="shared" si="9"/>
        <v>-</v>
      </c>
    </row>
    <row r="636" spans="1:4" x14ac:dyDescent="0.2">
      <c r="A636" s="166" t="str">
        <f>IF(ISBLANK('Nomenklatur komplett'!D636),"-",'Nomenklatur komplett'!D636)</f>
        <v>-</v>
      </c>
      <c r="B636" s="167" t="str">
        <f>IF(ISBLANK('Nomenklatur komplett'!E636),"-",'Nomenklatur komplett'!E636)</f>
        <v>-</v>
      </c>
      <c r="C636" s="162" t="str">
        <f>IF(ISBLANK('Nomenklatur komplett'!F636),"-",TRIM('Nomenklatur komplett'!F636))</f>
        <v>-</v>
      </c>
      <c r="D636" s="75" t="str">
        <f t="shared" si="9"/>
        <v>-</v>
      </c>
    </row>
    <row r="637" spans="1:4" x14ac:dyDescent="0.2">
      <c r="A637" s="166" t="str">
        <f>IF(ISBLANK('Nomenklatur komplett'!D637),"-",'Nomenklatur komplett'!D637)</f>
        <v>-</v>
      </c>
      <c r="B637" s="167" t="str">
        <f>IF(ISBLANK('Nomenklatur komplett'!E637),"-",'Nomenklatur komplett'!E637)</f>
        <v>-</v>
      </c>
      <c r="C637" s="162" t="str">
        <f>IF(ISBLANK('Nomenklatur komplett'!F637),"-",TRIM('Nomenklatur komplett'!F637))</f>
        <v>-</v>
      </c>
      <c r="D637" s="75" t="str">
        <f t="shared" si="9"/>
        <v>-</v>
      </c>
    </row>
    <row r="638" spans="1:4" x14ac:dyDescent="0.2">
      <c r="A638" s="166" t="str">
        <f>IF(ISBLANK('Nomenklatur komplett'!D638),"-",'Nomenklatur komplett'!D638)</f>
        <v>-</v>
      </c>
      <c r="B638" s="167" t="str">
        <f>IF(ISBLANK('Nomenklatur komplett'!E638),"-",'Nomenklatur komplett'!E638)</f>
        <v>-</v>
      </c>
      <c r="C638" s="162" t="str">
        <f>IF(ISBLANK('Nomenklatur komplett'!F638),"-",TRIM('Nomenklatur komplett'!F638))</f>
        <v>-</v>
      </c>
      <c r="D638" s="75" t="str">
        <f t="shared" si="9"/>
        <v>-</v>
      </c>
    </row>
    <row r="639" spans="1:4" x14ac:dyDescent="0.2">
      <c r="A639" s="166" t="str">
        <f>IF(ISBLANK('Nomenklatur komplett'!D639),"-",'Nomenklatur komplett'!D639)</f>
        <v>-</v>
      </c>
      <c r="B639" s="167" t="str">
        <f>IF(ISBLANK('Nomenklatur komplett'!E639),"-",'Nomenklatur komplett'!E639)</f>
        <v>-</v>
      </c>
      <c r="C639" s="162" t="str">
        <f>IF(ISBLANK('Nomenklatur komplett'!F639),"-",TRIM('Nomenklatur komplett'!F639))</f>
        <v>-</v>
      </c>
      <c r="D639" s="75" t="str">
        <f t="shared" si="9"/>
        <v>-</v>
      </c>
    </row>
    <row r="640" spans="1:4" x14ac:dyDescent="0.2">
      <c r="A640" s="166" t="str">
        <f>IF(ISBLANK('Nomenklatur komplett'!D640),"-",'Nomenklatur komplett'!D640)</f>
        <v>-</v>
      </c>
      <c r="B640" s="167" t="str">
        <f>IF(ISBLANK('Nomenklatur komplett'!E640),"-",'Nomenklatur komplett'!E640)</f>
        <v>-</v>
      </c>
      <c r="C640" s="162" t="str">
        <f>IF(ISBLANK('Nomenklatur komplett'!F640),"-",TRIM('Nomenklatur komplett'!F640))</f>
        <v>-</v>
      </c>
      <c r="D640" s="75" t="str">
        <f t="shared" si="9"/>
        <v>-</v>
      </c>
    </row>
    <row r="641" spans="1:4" x14ac:dyDescent="0.2">
      <c r="A641" s="166" t="str">
        <f>IF(ISBLANK('Nomenklatur komplett'!D641),"-",'Nomenklatur komplett'!D641)</f>
        <v>-</v>
      </c>
      <c r="B641" s="167" t="str">
        <f>IF(ISBLANK('Nomenklatur komplett'!E641),"-",'Nomenklatur komplett'!E641)</f>
        <v>-</v>
      </c>
      <c r="C641" s="162" t="str">
        <f>IF(ISBLANK('Nomenklatur komplett'!F641),"-",TRIM('Nomenklatur komplett'!F641))</f>
        <v>-</v>
      </c>
      <c r="D641" s="75" t="str">
        <f t="shared" si="9"/>
        <v>-</v>
      </c>
    </row>
    <row r="642" spans="1:4" x14ac:dyDescent="0.2">
      <c r="A642" s="166" t="str">
        <f>IF(ISBLANK('Nomenklatur komplett'!D642),"-",'Nomenklatur komplett'!D642)</f>
        <v>-</v>
      </c>
      <c r="B642" s="167" t="str">
        <f>IF(ISBLANK('Nomenklatur komplett'!E642),"-",'Nomenklatur komplett'!E642)</f>
        <v>-</v>
      </c>
      <c r="C642" s="162" t="str">
        <f>IF(ISBLANK('Nomenklatur komplett'!F642),"-",TRIM('Nomenklatur komplett'!F642))</f>
        <v>-</v>
      </c>
      <c r="D642" s="75" t="str">
        <f t="shared" si="9"/>
        <v>-</v>
      </c>
    </row>
    <row r="643" spans="1:4" x14ac:dyDescent="0.2">
      <c r="A643" s="166" t="str">
        <f>IF(ISBLANK('Nomenklatur komplett'!D643),"-",'Nomenklatur komplett'!D643)</f>
        <v>-</v>
      </c>
      <c r="B643" s="167" t="str">
        <f>IF(ISBLANK('Nomenklatur komplett'!E643),"-",'Nomenklatur komplett'!E643)</f>
        <v>-</v>
      </c>
      <c r="C643" s="162" t="str">
        <f>IF(ISBLANK('Nomenklatur komplett'!F643),"-",TRIM('Nomenklatur komplett'!F643))</f>
        <v>-</v>
      </c>
      <c r="D643" s="75" t="str">
        <f t="shared" si="9"/>
        <v>-</v>
      </c>
    </row>
    <row r="644" spans="1:4" x14ac:dyDescent="0.2">
      <c r="A644" s="166" t="str">
        <f>IF(ISBLANK('Nomenklatur komplett'!D644),"-",'Nomenklatur komplett'!D644)</f>
        <v>-</v>
      </c>
      <c r="B644" s="167" t="str">
        <f>IF(ISBLANK('Nomenklatur komplett'!E644),"-",'Nomenklatur komplett'!E644)</f>
        <v>-</v>
      </c>
      <c r="C644" s="162" t="str">
        <f>IF(ISBLANK('Nomenklatur komplett'!F644),"-",TRIM('Nomenklatur komplett'!F644))</f>
        <v>-</v>
      </c>
      <c r="D644" s="75" t="str">
        <f t="shared" si="9"/>
        <v>-</v>
      </c>
    </row>
    <row r="645" spans="1:4" x14ac:dyDescent="0.2">
      <c r="A645" s="166" t="str">
        <f>IF(ISBLANK('Nomenklatur komplett'!D645),"-",'Nomenklatur komplett'!D645)</f>
        <v>-</v>
      </c>
      <c r="B645" s="167" t="str">
        <f>IF(ISBLANK('Nomenklatur komplett'!E645),"-",'Nomenklatur komplett'!E645)</f>
        <v>-</v>
      </c>
      <c r="C645" s="162" t="str">
        <f>IF(ISBLANK('Nomenklatur komplett'!F645),"-",TRIM('Nomenklatur komplett'!F645))</f>
        <v>-</v>
      </c>
      <c r="D645" s="75" t="str">
        <f t="shared" ref="D645:D708" si="10">IF(B645="-",B645,C645&amp; " (" &amp;B645&amp;")")</f>
        <v>-</v>
      </c>
    </row>
    <row r="646" spans="1:4" x14ac:dyDescent="0.2">
      <c r="A646" s="166" t="str">
        <f>IF(ISBLANK('Nomenklatur komplett'!D646),"-",'Nomenklatur komplett'!D646)</f>
        <v>-</v>
      </c>
      <c r="B646" s="167" t="str">
        <f>IF(ISBLANK('Nomenklatur komplett'!E646),"-",'Nomenklatur komplett'!E646)</f>
        <v>-</v>
      </c>
      <c r="C646" s="162" t="str">
        <f>IF(ISBLANK('Nomenklatur komplett'!F646),"-",TRIM('Nomenklatur komplett'!F646))</f>
        <v>-</v>
      </c>
      <c r="D646" s="75" t="str">
        <f t="shared" si="10"/>
        <v>-</v>
      </c>
    </row>
    <row r="647" spans="1:4" x14ac:dyDescent="0.2">
      <c r="A647" s="166" t="str">
        <f>IF(ISBLANK('Nomenklatur komplett'!D647),"-",'Nomenklatur komplett'!D647)</f>
        <v>-</v>
      </c>
      <c r="B647" s="167" t="str">
        <f>IF(ISBLANK('Nomenklatur komplett'!E647),"-",'Nomenklatur komplett'!E647)</f>
        <v>-</v>
      </c>
      <c r="C647" s="162" t="str">
        <f>IF(ISBLANK('Nomenklatur komplett'!F647),"-",TRIM('Nomenklatur komplett'!F647))</f>
        <v>-</v>
      </c>
      <c r="D647" s="75" t="str">
        <f t="shared" si="10"/>
        <v>-</v>
      </c>
    </row>
    <row r="648" spans="1:4" x14ac:dyDescent="0.2">
      <c r="A648" s="166" t="str">
        <f>IF(ISBLANK('Nomenklatur komplett'!D648),"-",'Nomenklatur komplett'!D648)</f>
        <v>-</v>
      </c>
      <c r="B648" s="167" t="str">
        <f>IF(ISBLANK('Nomenklatur komplett'!E648),"-",'Nomenklatur komplett'!E648)</f>
        <v>-</v>
      </c>
      <c r="C648" s="162" t="str">
        <f>IF(ISBLANK('Nomenklatur komplett'!F648),"-",TRIM('Nomenklatur komplett'!F648))</f>
        <v>-</v>
      </c>
      <c r="D648" s="75" t="str">
        <f t="shared" si="10"/>
        <v>-</v>
      </c>
    </row>
    <row r="649" spans="1:4" x14ac:dyDescent="0.2">
      <c r="A649" s="166" t="str">
        <f>IF(ISBLANK('Nomenklatur komplett'!D649),"-",'Nomenklatur komplett'!D649)</f>
        <v>-</v>
      </c>
      <c r="B649" s="167" t="str">
        <f>IF(ISBLANK('Nomenklatur komplett'!E649),"-",'Nomenklatur komplett'!E649)</f>
        <v>-</v>
      </c>
      <c r="C649" s="162" t="str">
        <f>IF(ISBLANK('Nomenklatur komplett'!F649),"-",TRIM('Nomenklatur komplett'!F649))</f>
        <v>-</v>
      </c>
      <c r="D649" s="75" t="str">
        <f t="shared" si="10"/>
        <v>-</v>
      </c>
    </row>
    <row r="650" spans="1:4" x14ac:dyDescent="0.2">
      <c r="A650" s="166" t="str">
        <f>IF(ISBLANK('Nomenklatur komplett'!D650),"-",'Nomenklatur komplett'!D650)</f>
        <v>-</v>
      </c>
      <c r="B650" s="167" t="str">
        <f>IF(ISBLANK('Nomenklatur komplett'!E650),"-",'Nomenklatur komplett'!E650)</f>
        <v>-</v>
      </c>
      <c r="C650" s="162" t="str">
        <f>IF(ISBLANK('Nomenklatur komplett'!F650),"-",TRIM('Nomenklatur komplett'!F650))</f>
        <v>-</v>
      </c>
      <c r="D650" s="75" t="str">
        <f t="shared" si="10"/>
        <v>-</v>
      </c>
    </row>
    <row r="651" spans="1:4" x14ac:dyDescent="0.2">
      <c r="A651" s="166" t="str">
        <f>IF(ISBLANK('Nomenklatur komplett'!D651),"-",'Nomenklatur komplett'!D651)</f>
        <v>-</v>
      </c>
      <c r="B651" s="167" t="str">
        <f>IF(ISBLANK('Nomenklatur komplett'!E651),"-",'Nomenklatur komplett'!E651)</f>
        <v>-</v>
      </c>
      <c r="C651" s="162" t="str">
        <f>IF(ISBLANK('Nomenklatur komplett'!F651),"-",TRIM('Nomenklatur komplett'!F651))</f>
        <v>-</v>
      </c>
      <c r="D651" s="75" t="str">
        <f t="shared" si="10"/>
        <v>-</v>
      </c>
    </row>
    <row r="652" spans="1:4" x14ac:dyDescent="0.2">
      <c r="A652" s="166" t="str">
        <f>IF(ISBLANK('Nomenklatur komplett'!D652),"-",'Nomenklatur komplett'!D652)</f>
        <v>-</v>
      </c>
      <c r="B652" s="167" t="str">
        <f>IF(ISBLANK('Nomenklatur komplett'!E652),"-",'Nomenklatur komplett'!E652)</f>
        <v>-</v>
      </c>
      <c r="C652" s="162" t="str">
        <f>IF(ISBLANK('Nomenklatur komplett'!F652),"-",TRIM('Nomenklatur komplett'!F652))</f>
        <v>-</v>
      </c>
      <c r="D652" s="75" t="str">
        <f t="shared" si="10"/>
        <v>-</v>
      </c>
    </row>
    <row r="653" spans="1:4" x14ac:dyDescent="0.2">
      <c r="A653" s="166" t="str">
        <f>IF(ISBLANK('Nomenklatur komplett'!D653),"-",'Nomenklatur komplett'!D653)</f>
        <v>-</v>
      </c>
      <c r="B653" s="167" t="str">
        <f>IF(ISBLANK('Nomenklatur komplett'!E653),"-",'Nomenklatur komplett'!E653)</f>
        <v>-</v>
      </c>
      <c r="C653" s="162" t="str">
        <f>IF(ISBLANK('Nomenklatur komplett'!F653),"-",TRIM('Nomenklatur komplett'!F653))</f>
        <v>-</v>
      </c>
      <c r="D653" s="75" t="str">
        <f t="shared" si="10"/>
        <v>-</v>
      </c>
    </row>
    <row r="654" spans="1:4" x14ac:dyDescent="0.2">
      <c r="A654" s="166" t="str">
        <f>IF(ISBLANK('Nomenklatur komplett'!D654),"-",'Nomenklatur komplett'!D654)</f>
        <v>-</v>
      </c>
      <c r="B654" s="167" t="str">
        <f>IF(ISBLANK('Nomenklatur komplett'!E654),"-",'Nomenklatur komplett'!E654)</f>
        <v>-</v>
      </c>
      <c r="C654" s="162" t="str">
        <f>IF(ISBLANK('Nomenklatur komplett'!F654),"-",TRIM('Nomenklatur komplett'!F654))</f>
        <v>-</v>
      </c>
      <c r="D654" s="75" t="str">
        <f t="shared" si="10"/>
        <v>-</v>
      </c>
    </row>
    <row r="655" spans="1:4" x14ac:dyDescent="0.2">
      <c r="A655" s="166" t="str">
        <f>IF(ISBLANK('Nomenklatur komplett'!D655),"-",'Nomenklatur komplett'!D655)</f>
        <v>-</v>
      </c>
      <c r="B655" s="167" t="str">
        <f>IF(ISBLANK('Nomenklatur komplett'!E655),"-",'Nomenklatur komplett'!E655)</f>
        <v>-</v>
      </c>
      <c r="C655" s="162" t="str">
        <f>IF(ISBLANK('Nomenklatur komplett'!F655),"-",TRIM('Nomenklatur komplett'!F655))</f>
        <v>-</v>
      </c>
      <c r="D655" s="75" t="str">
        <f t="shared" si="10"/>
        <v>-</v>
      </c>
    </row>
    <row r="656" spans="1:4" x14ac:dyDescent="0.2">
      <c r="A656" s="166" t="str">
        <f>IF(ISBLANK('Nomenklatur komplett'!D656),"-",'Nomenklatur komplett'!D656)</f>
        <v>-</v>
      </c>
      <c r="B656" s="167" t="str">
        <f>IF(ISBLANK('Nomenklatur komplett'!E656),"-",'Nomenklatur komplett'!E656)</f>
        <v>-</v>
      </c>
      <c r="C656" s="162" t="str">
        <f>IF(ISBLANK('Nomenklatur komplett'!F656),"-",TRIM('Nomenklatur komplett'!F656))</f>
        <v>-</v>
      </c>
      <c r="D656" s="75" t="str">
        <f t="shared" si="10"/>
        <v>-</v>
      </c>
    </row>
    <row r="657" spans="1:4" x14ac:dyDescent="0.2">
      <c r="A657" s="166" t="str">
        <f>IF(ISBLANK('Nomenklatur komplett'!D657),"-",'Nomenklatur komplett'!D657)</f>
        <v>-</v>
      </c>
      <c r="B657" s="167" t="str">
        <f>IF(ISBLANK('Nomenklatur komplett'!E657),"-",'Nomenklatur komplett'!E657)</f>
        <v>-</v>
      </c>
      <c r="C657" s="162" t="str">
        <f>IF(ISBLANK('Nomenklatur komplett'!F657),"-",TRIM('Nomenklatur komplett'!F657))</f>
        <v>-</v>
      </c>
      <c r="D657" s="75" t="str">
        <f t="shared" si="10"/>
        <v>-</v>
      </c>
    </row>
    <row r="658" spans="1:4" x14ac:dyDescent="0.2">
      <c r="A658" s="166" t="str">
        <f>IF(ISBLANK('Nomenklatur komplett'!D658),"-",'Nomenklatur komplett'!D658)</f>
        <v>-</v>
      </c>
      <c r="B658" s="167" t="str">
        <f>IF(ISBLANK('Nomenklatur komplett'!E658),"-",'Nomenklatur komplett'!E658)</f>
        <v>-</v>
      </c>
      <c r="C658" s="162" t="str">
        <f>IF(ISBLANK('Nomenklatur komplett'!F658),"-",TRIM('Nomenklatur komplett'!F658))</f>
        <v>-</v>
      </c>
      <c r="D658" s="75" t="str">
        <f t="shared" si="10"/>
        <v>-</v>
      </c>
    </row>
    <row r="659" spans="1:4" x14ac:dyDescent="0.2">
      <c r="A659" s="166" t="str">
        <f>IF(ISBLANK('Nomenklatur komplett'!D659),"-",'Nomenklatur komplett'!D659)</f>
        <v>-</v>
      </c>
      <c r="B659" s="167" t="str">
        <f>IF(ISBLANK('Nomenklatur komplett'!E659),"-",'Nomenklatur komplett'!E659)</f>
        <v>-</v>
      </c>
      <c r="C659" s="162" t="str">
        <f>IF(ISBLANK('Nomenklatur komplett'!F659),"-",TRIM('Nomenklatur komplett'!F659))</f>
        <v>-</v>
      </c>
      <c r="D659" s="75" t="str">
        <f t="shared" si="10"/>
        <v>-</v>
      </c>
    </row>
    <row r="660" spans="1:4" x14ac:dyDescent="0.2">
      <c r="A660" s="166" t="str">
        <f>IF(ISBLANK('Nomenklatur komplett'!D660),"-",'Nomenklatur komplett'!D660)</f>
        <v>-</v>
      </c>
      <c r="B660" s="167" t="str">
        <f>IF(ISBLANK('Nomenklatur komplett'!E660),"-",'Nomenklatur komplett'!E660)</f>
        <v>-</v>
      </c>
      <c r="C660" s="162" t="str">
        <f>IF(ISBLANK('Nomenklatur komplett'!F660),"-",TRIM('Nomenklatur komplett'!F660))</f>
        <v>-</v>
      </c>
      <c r="D660" s="75" t="str">
        <f t="shared" si="10"/>
        <v>-</v>
      </c>
    </row>
    <row r="661" spans="1:4" x14ac:dyDescent="0.2">
      <c r="A661" s="166" t="str">
        <f>IF(ISBLANK('Nomenklatur komplett'!D661),"-",'Nomenklatur komplett'!D661)</f>
        <v>-</v>
      </c>
      <c r="B661" s="167" t="str">
        <f>IF(ISBLANK('Nomenklatur komplett'!E661),"-",'Nomenklatur komplett'!E661)</f>
        <v>-</v>
      </c>
      <c r="C661" s="162" t="str">
        <f>IF(ISBLANK('Nomenklatur komplett'!F661),"-",TRIM('Nomenklatur komplett'!F661))</f>
        <v>-</v>
      </c>
      <c r="D661" s="75" t="str">
        <f t="shared" si="10"/>
        <v>-</v>
      </c>
    </row>
    <row r="662" spans="1:4" x14ac:dyDescent="0.2">
      <c r="A662" s="166" t="str">
        <f>IF(ISBLANK('Nomenklatur komplett'!D662),"-",'Nomenklatur komplett'!D662)</f>
        <v>-</v>
      </c>
      <c r="B662" s="167" t="str">
        <f>IF(ISBLANK('Nomenklatur komplett'!E662),"-",'Nomenklatur komplett'!E662)</f>
        <v>-</v>
      </c>
      <c r="C662" s="162" t="str">
        <f>IF(ISBLANK('Nomenklatur komplett'!F662),"-",TRIM('Nomenklatur komplett'!F662))</f>
        <v>-</v>
      </c>
      <c r="D662" s="75" t="str">
        <f t="shared" si="10"/>
        <v>-</v>
      </c>
    </row>
    <row r="663" spans="1:4" x14ac:dyDescent="0.2">
      <c r="A663" s="166" t="str">
        <f>IF(ISBLANK('Nomenklatur komplett'!D663),"-",'Nomenklatur komplett'!D663)</f>
        <v>-</v>
      </c>
      <c r="B663" s="167" t="str">
        <f>IF(ISBLANK('Nomenklatur komplett'!E663),"-",'Nomenklatur komplett'!E663)</f>
        <v>-</v>
      </c>
      <c r="C663" s="162" t="str">
        <f>IF(ISBLANK('Nomenklatur komplett'!F663),"-",TRIM('Nomenklatur komplett'!F663))</f>
        <v>-</v>
      </c>
      <c r="D663" s="75" t="str">
        <f t="shared" si="10"/>
        <v>-</v>
      </c>
    </row>
    <row r="664" spans="1:4" x14ac:dyDescent="0.2">
      <c r="A664" s="166" t="str">
        <f>IF(ISBLANK('Nomenklatur komplett'!D664),"-",'Nomenklatur komplett'!D664)</f>
        <v>-</v>
      </c>
      <c r="B664" s="167" t="str">
        <f>IF(ISBLANK('Nomenklatur komplett'!E664),"-",'Nomenklatur komplett'!E664)</f>
        <v>-</v>
      </c>
      <c r="C664" s="162" t="str">
        <f>IF(ISBLANK('Nomenklatur komplett'!F664),"-",TRIM('Nomenklatur komplett'!F664))</f>
        <v>-</v>
      </c>
      <c r="D664" s="75" t="str">
        <f t="shared" si="10"/>
        <v>-</v>
      </c>
    </row>
    <row r="665" spans="1:4" x14ac:dyDescent="0.2">
      <c r="A665" s="166" t="str">
        <f>IF(ISBLANK('Nomenklatur komplett'!D665),"-",'Nomenklatur komplett'!D665)</f>
        <v>-</v>
      </c>
      <c r="B665" s="167" t="str">
        <f>IF(ISBLANK('Nomenklatur komplett'!E665),"-",'Nomenklatur komplett'!E665)</f>
        <v>-</v>
      </c>
      <c r="C665" s="162" t="str">
        <f>IF(ISBLANK('Nomenklatur komplett'!F665),"-",TRIM('Nomenklatur komplett'!F665))</f>
        <v>-</v>
      </c>
      <c r="D665" s="75" t="str">
        <f t="shared" si="10"/>
        <v>-</v>
      </c>
    </row>
    <row r="666" spans="1:4" x14ac:dyDescent="0.2">
      <c r="A666" s="166" t="str">
        <f>IF(ISBLANK('Nomenklatur komplett'!D666),"-",'Nomenklatur komplett'!D666)</f>
        <v>-</v>
      </c>
      <c r="B666" s="167" t="str">
        <f>IF(ISBLANK('Nomenklatur komplett'!E666),"-",'Nomenklatur komplett'!E666)</f>
        <v>-</v>
      </c>
      <c r="C666" s="162" t="str">
        <f>IF(ISBLANK('Nomenklatur komplett'!F666),"-",TRIM('Nomenklatur komplett'!F666))</f>
        <v>-</v>
      </c>
      <c r="D666" s="75" t="str">
        <f t="shared" si="10"/>
        <v>-</v>
      </c>
    </row>
    <row r="667" spans="1:4" x14ac:dyDescent="0.2">
      <c r="A667" s="166" t="str">
        <f>IF(ISBLANK('Nomenklatur komplett'!D667),"-",'Nomenklatur komplett'!D667)</f>
        <v>-</v>
      </c>
      <c r="B667" s="167" t="str">
        <f>IF(ISBLANK('Nomenklatur komplett'!E667),"-",'Nomenklatur komplett'!E667)</f>
        <v>-</v>
      </c>
      <c r="C667" s="162" t="str">
        <f>IF(ISBLANK('Nomenklatur komplett'!F667),"-",TRIM('Nomenklatur komplett'!F667))</f>
        <v>-</v>
      </c>
      <c r="D667" s="75" t="str">
        <f t="shared" si="10"/>
        <v>-</v>
      </c>
    </row>
    <row r="668" spans="1:4" x14ac:dyDescent="0.2">
      <c r="A668" s="166" t="str">
        <f>IF(ISBLANK('Nomenklatur komplett'!D668),"-",'Nomenklatur komplett'!D668)</f>
        <v>-</v>
      </c>
      <c r="B668" s="167" t="str">
        <f>IF(ISBLANK('Nomenklatur komplett'!E668),"-",'Nomenklatur komplett'!E668)</f>
        <v>-</v>
      </c>
      <c r="C668" s="162" t="str">
        <f>IF(ISBLANK('Nomenklatur komplett'!F668),"-",TRIM('Nomenklatur komplett'!F668))</f>
        <v>-</v>
      </c>
      <c r="D668" s="75" t="str">
        <f t="shared" si="10"/>
        <v>-</v>
      </c>
    </row>
    <row r="669" spans="1:4" x14ac:dyDescent="0.2">
      <c r="A669" s="166" t="str">
        <f>IF(ISBLANK('Nomenklatur komplett'!D669),"-",'Nomenklatur komplett'!D669)</f>
        <v>-</v>
      </c>
      <c r="B669" s="167" t="str">
        <f>IF(ISBLANK('Nomenklatur komplett'!E669),"-",'Nomenklatur komplett'!E669)</f>
        <v>-</v>
      </c>
      <c r="C669" s="162" t="str">
        <f>IF(ISBLANK('Nomenklatur komplett'!F669),"-",TRIM('Nomenklatur komplett'!F669))</f>
        <v>-</v>
      </c>
      <c r="D669" s="75" t="str">
        <f t="shared" si="10"/>
        <v>-</v>
      </c>
    </row>
    <row r="670" spans="1:4" x14ac:dyDescent="0.2">
      <c r="A670" s="166" t="str">
        <f>IF(ISBLANK('Nomenklatur komplett'!D670),"-",'Nomenklatur komplett'!D670)</f>
        <v>-</v>
      </c>
      <c r="B670" s="167" t="str">
        <f>IF(ISBLANK('Nomenklatur komplett'!E670),"-",'Nomenklatur komplett'!E670)</f>
        <v>-</v>
      </c>
      <c r="C670" s="162" t="str">
        <f>IF(ISBLANK('Nomenklatur komplett'!F670),"-",TRIM('Nomenklatur komplett'!F670))</f>
        <v>-</v>
      </c>
      <c r="D670" s="75" t="str">
        <f t="shared" si="10"/>
        <v>-</v>
      </c>
    </row>
    <row r="671" spans="1:4" x14ac:dyDescent="0.2">
      <c r="A671" s="166" t="str">
        <f>IF(ISBLANK('Nomenklatur komplett'!D671),"-",'Nomenklatur komplett'!D671)</f>
        <v>-</v>
      </c>
      <c r="B671" s="167" t="str">
        <f>IF(ISBLANK('Nomenklatur komplett'!E671),"-",'Nomenklatur komplett'!E671)</f>
        <v>-</v>
      </c>
      <c r="C671" s="162" t="str">
        <f>IF(ISBLANK('Nomenklatur komplett'!F671),"-",TRIM('Nomenklatur komplett'!F671))</f>
        <v>-</v>
      </c>
      <c r="D671" s="75" t="str">
        <f t="shared" si="10"/>
        <v>-</v>
      </c>
    </row>
    <row r="672" spans="1:4" x14ac:dyDescent="0.2">
      <c r="A672" s="166" t="str">
        <f>IF(ISBLANK('Nomenklatur komplett'!D672),"-",'Nomenklatur komplett'!D672)</f>
        <v>-</v>
      </c>
      <c r="B672" s="167" t="str">
        <f>IF(ISBLANK('Nomenklatur komplett'!E672),"-",'Nomenklatur komplett'!E672)</f>
        <v>-</v>
      </c>
      <c r="C672" s="162" t="str">
        <f>IF(ISBLANK('Nomenklatur komplett'!F672),"-",TRIM('Nomenklatur komplett'!F672))</f>
        <v>-</v>
      </c>
      <c r="D672" s="75" t="str">
        <f t="shared" si="10"/>
        <v>-</v>
      </c>
    </row>
    <row r="673" spans="1:4" x14ac:dyDescent="0.2">
      <c r="A673" s="166" t="str">
        <f>IF(ISBLANK('Nomenklatur komplett'!D673),"-",'Nomenklatur komplett'!D673)</f>
        <v>-</v>
      </c>
      <c r="B673" s="167" t="str">
        <f>IF(ISBLANK('Nomenklatur komplett'!E673),"-",'Nomenklatur komplett'!E673)</f>
        <v>-</v>
      </c>
      <c r="C673" s="162" t="str">
        <f>IF(ISBLANK('Nomenklatur komplett'!F673),"-",TRIM('Nomenklatur komplett'!F673))</f>
        <v>-</v>
      </c>
      <c r="D673" s="75" t="str">
        <f t="shared" si="10"/>
        <v>-</v>
      </c>
    </row>
    <row r="674" spans="1:4" x14ac:dyDescent="0.2">
      <c r="A674" s="166" t="str">
        <f>IF(ISBLANK('Nomenklatur komplett'!D674),"-",'Nomenklatur komplett'!D674)</f>
        <v>-</v>
      </c>
      <c r="B674" s="167" t="str">
        <f>IF(ISBLANK('Nomenklatur komplett'!E674),"-",'Nomenklatur komplett'!E674)</f>
        <v>-</v>
      </c>
      <c r="C674" s="162" t="str">
        <f>IF(ISBLANK('Nomenklatur komplett'!F674),"-",TRIM('Nomenklatur komplett'!F674))</f>
        <v>-</v>
      </c>
      <c r="D674" s="75" t="str">
        <f t="shared" si="10"/>
        <v>-</v>
      </c>
    </row>
    <row r="675" spans="1:4" x14ac:dyDescent="0.2">
      <c r="A675" s="166" t="str">
        <f>IF(ISBLANK('Nomenklatur komplett'!D675),"-",'Nomenklatur komplett'!D675)</f>
        <v>-</v>
      </c>
      <c r="B675" s="167" t="str">
        <f>IF(ISBLANK('Nomenklatur komplett'!E675),"-",'Nomenklatur komplett'!E675)</f>
        <v>-</v>
      </c>
      <c r="C675" s="162" t="str">
        <f>IF(ISBLANK('Nomenklatur komplett'!F675),"-",TRIM('Nomenklatur komplett'!F675))</f>
        <v>-</v>
      </c>
      <c r="D675" s="75" t="str">
        <f t="shared" si="10"/>
        <v>-</v>
      </c>
    </row>
    <row r="676" spans="1:4" x14ac:dyDescent="0.2">
      <c r="A676" s="166" t="str">
        <f>IF(ISBLANK('Nomenklatur komplett'!D676),"-",'Nomenklatur komplett'!D676)</f>
        <v>-</v>
      </c>
      <c r="B676" s="167" t="str">
        <f>IF(ISBLANK('Nomenklatur komplett'!E676),"-",'Nomenklatur komplett'!E676)</f>
        <v>-</v>
      </c>
      <c r="C676" s="162" t="str">
        <f>IF(ISBLANK('Nomenklatur komplett'!F676),"-",TRIM('Nomenklatur komplett'!F676))</f>
        <v>-</v>
      </c>
      <c r="D676" s="75" t="str">
        <f t="shared" si="10"/>
        <v>-</v>
      </c>
    </row>
    <row r="677" spans="1:4" x14ac:dyDescent="0.2">
      <c r="A677" s="166" t="str">
        <f>IF(ISBLANK('Nomenklatur komplett'!D677),"-",'Nomenklatur komplett'!D677)</f>
        <v>-</v>
      </c>
      <c r="B677" s="167" t="str">
        <f>IF(ISBLANK('Nomenklatur komplett'!E677),"-",'Nomenklatur komplett'!E677)</f>
        <v>-</v>
      </c>
      <c r="C677" s="162" t="str">
        <f>IF(ISBLANK('Nomenklatur komplett'!F677),"-",TRIM('Nomenklatur komplett'!F677))</f>
        <v>-</v>
      </c>
      <c r="D677" s="75" t="str">
        <f t="shared" si="10"/>
        <v>-</v>
      </c>
    </row>
    <row r="678" spans="1:4" x14ac:dyDescent="0.2">
      <c r="A678" s="166" t="str">
        <f>IF(ISBLANK('Nomenklatur komplett'!D678),"-",'Nomenklatur komplett'!D678)</f>
        <v>-</v>
      </c>
      <c r="B678" s="167" t="str">
        <f>IF(ISBLANK('Nomenklatur komplett'!E678),"-",'Nomenklatur komplett'!E678)</f>
        <v>-</v>
      </c>
      <c r="C678" s="162" t="str">
        <f>IF(ISBLANK('Nomenklatur komplett'!F678),"-",TRIM('Nomenklatur komplett'!F678))</f>
        <v>-</v>
      </c>
      <c r="D678" s="75" t="str">
        <f t="shared" si="10"/>
        <v>-</v>
      </c>
    </row>
    <row r="679" spans="1:4" x14ac:dyDescent="0.2">
      <c r="A679" s="166" t="str">
        <f>IF(ISBLANK('Nomenklatur komplett'!D679),"-",'Nomenklatur komplett'!D679)</f>
        <v>-</v>
      </c>
      <c r="B679" s="167" t="str">
        <f>IF(ISBLANK('Nomenklatur komplett'!E679),"-",'Nomenklatur komplett'!E679)</f>
        <v>-</v>
      </c>
      <c r="C679" s="162" t="str">
        <f>IF(ISBLANK('Nomenklatur komplett'!F679),"-",TRIM('Nomenklatur komplett'!F679))</f>
        <v>-</v>
      </c>
      <c r="D679" s="75" t="str">
        <f t="shared" si="10"/>
        <v>-</v>
      </c>
    </row>
    <row r="680" spans="1:4" x14ac:dyDescent="0.2">
      <c r="A680" s="166" t="str">
        <f>IF(ISBLANK('Nomenklatur komplett'!D680),"-",'Nomenklatur komplett'!D680)</f>
        <v>-</v>
      </c>
      <c r="B680" s="167" t="str">
        <f>IF(ISBLANK('Nomenklatur komplett'!E680),"-",'Nomenklatur komplett'!E680)</f>
        <v>-</v>
      </c>
      <c r="C680" s="162" t="str">
        <f>IF(ISBLANK('Nomenklatur komplett'!F680),"-",TRIM('Nomenklatur komplett'!F680))</f>
        <v>-</v>
      </c>
      <c r="D680" s="75" t="str">
        <f t="shared" si="10"/>
        <v>-</v>
      </c>
    </row>
    <row r="681" spans="1:4" x14ac:dyDescent="0.2">
      <c r="A681" s="166" t="str">
        <f>IF(ISBLANK('Nomenklatur komplett'!D681),"-",'Nomenklatur komplett'!D681)</f>
        <v>-</v>
      </c>
      <c r="B681" s="167" t="str">
        <f>IF(ISBLANK('Nomenklatur komplett'!E681),"-",'Nomenklatur komplett'!E681)</f>
        <v>-</v>
      </c>
      <c r="C681" s="162" t="str">
        <f>IF(ISBLANK('Nomenklatur komplett'!F681),"-",TRIM('Nomenklatur komplett'!F681))</f>
        <v>-</v>
      </c>
      <c r="D681" s="75" t="str">
        <f t="shared" si="10"/>
        <v>-</v>
      </c>
    </row>
    <row r="682" spans="1:4" x14ac:dyDescent="0.2">
      <c r="A682" s="166" t="str">
        <f>IF(ISBLANK('Nomenklatur komplett'!D682),"-",'Nomenklatur komplett'!D682)</f>
        <v>-</v>
      </c>
      <c r="B682" s="167" t="str">
        <f>IF(ISBLANK('Nomenklatur komplett'!E682),"-",'Nomenklatur komplett'!E682)</f>
        <v>-</v>
      </c>
      <c r="C682" s="162" t="str">
        <f>IF(ISBLANK('Nomenklatur komplett'!F682),"-",TRIM('Nomenklatur komplett'!F682))</f>
        <v>-</v>
      </c>
      <c r="D682" s="75" t="str">
        <f t="shared" si="10"/>
        <v>-</v>
      </c>
    </row>
    <row r="683" spans="1:4" x14ac:dyDescent="0.2">
      <c r="A683" s="166" t="str">
        <f>IF(ISBLANK('Nomenklatur komplett'!D683),"-",'Nomenklatur komplett'!D683)</f>
        <v>-</v>
      </c>
      <c r="B683" s="167" t="str">
        <f>IF(ISBLANK('Nomenklatur komplett'!E683),"-",'Nomenklatur komplett'!E683)</f>
        <v>-</v>
      </c>
      <c r="C683" s="162" t="str">
        <f>IF(ISBLANK('Nomenklatur komplett'!F683),"-",TRIM('Nomenklatur komplett'!F683))</f>
        <v>-</v>
      </c>
      <c r="D683" s="75" t="str">
        <f t="shared" si="10"/>
        <v>-</v>
      </c>
    </row>
    <row r="684" spans="1:4" x14ac:dyDescent="0.2">
      <c r="A684" s="166" t="str">
        <f>IF(ISBLANK('Nomenklatur komplett'!D684),"-",'Nomenklatur komplett'!D684)</f>
        <v>-</v>
      </c>
      <c r="B684" s="167" t="str">
        <f>IF(ISBLANK('Nomenklatur komplett'!E684),"-",'Nomenklatur komplett'!E684)</f>
        <v>-</v>
      </c>
      <c r="C684" s="162" t="str">
        <f>IF(ISBLANK('Nomenklatur komplett'!F684),"-",TRIM('Nomenklatur komplett'!F684))</f>
        <v>-</v>
      </c>
      <c r="D684" s="75" t="str">
        <f t="shared" si="10"/>
        <v>-</v>
      </c>
    </row>
    <row r="685" spans="1:4" x14ac:dyDescent="0.2">
      <c r="A685" s="166" t="str">
        <f>IF(ISBLANK('Nomenklatur komplett'!D685),"-",'Nomenklatur komplett'!D685)</f>
        <v>-</v>
      </c>
      <c r="B685" s="167" t="str">
        <f>IF(ISBLANK('Nomenklatur komplett'!E685),"-",'Nomenklatur komplett'!E685)</f>
        <v>-</v>
      </c>
      <c r="C685" s="162" t="str">
        <f>IF(ISBLANK('Nomenklatur komplett'!F685),"-",TRIM('Nomenklatur komplett'!F685))</f>
        <v>-</v>
      </c>
      <c r="D685" s="75" t="str">
        <f t="shared" si="10"/>
        <v>-</v>
      </c>
    </row>
    <row r="686" spans="1:4" x14ac:dyDescent="0.2">
      <c r="A686" s="166" t="str">
        <f>IF(ISBLANK('Nomenklatur komplett'!D686),"-",'Nomenklatur komplett'!D686)</f>
        <v>-</v>
      </c>
      <c r="B686" s="167" t="str">
        <f>IF(ISBLANK('Nomenklatur komplett'!E686),"-",'Nomenklatur komplett'!E686)</f>
        <v>-</v>
      </c>
      <c r="C686" s="162" t="str">
        <f>IF(ISBLANK('Nomenklatur komplett'!F686),"-",TRIM('Nomenklatur komplett'!F686))</f>
        <v>-</v>
      </c>
      <c r="D686" s="75" t="str">
        <f t="shared" si="10"/>
        <v>-</v>
      </c>
    </row>
    <row r="687" spans="1:4" x14ac:dyDescent="0.2">
      <c r="A687" s="166" t="str">
        <f>IF(ISBLANK('Nomenklatur komplett'!D687),"-",'Nomenklatur komplett'!D687)</f>
        <v>-</v>
      </c>
      <c r="B687" s="167" t="str">
        <f>IF(ISBLANK('Nomenklatur komplett'!E687),"-",'Nomenklatur komplett'!E687)</f>
        <v>-</v>
      </c>
      <c r="C687" s="162" t="str">
        <f>IF(ISBLANK('Nomenklatur komplett'!F687),"-",TRIM('Nomenklatur komplett'!F687))</f>
        <v>-</v>
      </c>
      <c r="D687" s="75" t="str">
        <f t="shared" si="10"/>
        <v>-</v>
      </c>
    </row>
    <row r="688" spans="1:4" x14ac:dyDescent="0.2">
      <c r="A688" s="166" t="str">
        <f>IF(ISBLANK('Nomenklatur komplett'!D688),"-",'Nomenklatur komplett'!D688)</f>
        <v>-</v>
      </c>
      <c r="B688" s="167" t="str">
        <f>IF(ISBLANK('Nomenklatur komplett'!E688),"-",'Nomenklatur komplett'!E688)</f>
        <v>-</v>
      </c>
      <c r="C688" s="162" t="str">
        <f>IF(ISBLANK('Nomenklatur komplett'!F688),"-",TRIM('Nomenklatur komplett'!F688))</f>
        <v>-</v>
      </c>
      <c r="D688" s="75" t="str">
        <f t="shared" si="10"/>
        <v>-</v>
      </c>
    </row>
    <row r="689" spans="1:4" x14ac:dyDescent="0.2">
      <c r="A689" s="166" t="str">
        <f>IF(ISBLANK('Nomenklatur komplett'!D689),"-",'Nomenklatur komplett'!D689)</f>
        <v>-</v>
      </c>
      <c r="B689" s="167" t="str">
        <f>IF(ISBLANK('Nomenklatur komplett'!E689),"-",'Nomenklatur komplett'!E689)</f>
        <v>-</v>
      </c>
      <c r="C689" s="162" t="str">
        <f>IF(ISBLANK('Nomenklatur komplett'!F689),"-",TRIM('Nomenklatur komplett'!F689))</f>
        <v>-</v>
      </c>
      <c r="D689" s="75" t="str">
        <f t="shared" si="10"/>
        <v>-</v>
      </c>
    </row>
    <row r="690" spans="1:4" x14ac:dyDescent="0.2">
      <c r="A690" s="166" t="str">
        <f>IF(ISBLANK('Nomenklatur komplett'!D690),"-",'Nomenklatur komplett'!D690)</f>
        <v>-</v>
      </c>
      <c r="B690" s="167" t="str">
        <f>IF(ISBLANK('Nomenklatur komplett'!E690),"-",'Nomenklatur komplett'!E690)</f>
        <v>-</v>
      </c>
      <c r="C690" s="162" t="str">
        <f>IF(ISBLANK('Nomenklatur komplett'!F690),"-",TRIM('Nomenklatur komplett'!F690))</f>
        <v>-</v>
      </c>
      <c r="D690" s="75" t="str">
        <f t="shared" si="10"/>
        <v>-</v>
      </c>
    </row>
    <row r="691" spans="1:4" x14ac:dyDescent="0.2">
      <c r="A691" s="166" t="str">
        <f>IF(ISBLANK('Nomenklatur komplett'!D691),"-",'Nomenklatur komplett'!D691)</f>
        <v>-</v>
      </c>
      <c r="B691" s="167" t="str">
        <f>IF(ISBLANK('Nomenklatur komplett'!E691),"-",'Nomenklatur komplett'!E691)</f>
        <v>-</v>
      </c>
      <c r="C691" s="162" t="str">
        <f>IF(ISBLANK('Nomenklatur komplett'!F691),"-",TRIM('Nomenklatur komplett'!F691))</f>
        <v>-</v>
      </c>
      <c r="D691" s="75" t="str">
        <f t="shared" si="10"/>
        <v>-</v>
      </c>
    </row>
    <row r="692" spans="1:4" x14ac:dyDescent="0.2">
      <c r="A692" s="166" t="str">
        <f>IF(ISBLANK('Nomenklatur komplett'!D692),"-",'Nomenklatur komplett'!D692)</f>
        <v>-</v>
      </c>
      <c r="B692" s="167" t="str">
        <f>IF(ISBLANK('Nomenklatur komplett'!E692),"-",'Nomenklatur komplett'!E692)</f>
        <v>-</v>
      </c>
      <c r="C692" s="162" t="str">
        <f>IF(ISBLANK('Nomenklatur komplett'!F692),"-",TRIM('Nomenklatur komplett'!F692))</f>
        <v>-</v>
      </c>
      <c r="D692" s="75" t="str">
        <f t="shared" si="10"/>
        <v>-</v>
      </c>
    </row>
    <row r="693" spans="1:4" x14ac:dyDescent="0.2">
      <c r="A693" s="166" t="str">
        <f>IF(ISBLANK('Nomenklatur komplett'!D693),"-",'Nomenklatur komplett'!D693)</f>
        <v>-</v>
      </c>
      <c r="B693" s="167" t="str">
        <f>IF(ISBLANK('Nomenklatur komplett'!E693),"-",'Nomenklatur komplett'!E693)</f>
        <v>-</v>
      </c>
      <c r="C693" s="162" t="str">
        <f>IF(ISBLANK('Nomenklatur komplett'!F693),"-",TRIM('Nomenklatur komplett'!F693))</f>
        <v>-</v>
      </c>
      <c r="D693" s="75" t="str">
        <f t="shared" si="10"/>
        <v>-</v>
      </c>
    </row>
    <row r="694" spans="1:4" x14ac:dyDescent="0.2">
      <c r="A694" s="166" t="str">
        <f>IF(ISBLANK('Nomenklatur komplett'!D694),"-",'Nomenklatur komplett'!D694)</f>
        <v>-</v>
      </c>
      <c r="B694" s="167" t="str">
        <f>IF(ISBLANK('Nomenklatur komplett'!E694),"-",'Nomenklatur komplett'!E694)</f>
        <v>-</v>
      </c>
      <c r="C694" s="162" t="str">
        <f>IF(ISBLANK('Nomenklatur komplett'!F694),"-",TRIM('Nomenklatur komplett'!F694))</f>
        <v>-</v>
      </c>
      <c r="D694" s="75" t="str">
        <f t="shared" si="10"/>
        <v>-</v>
      </c>
    </row>
    <row r="695" spans="1:4" x14ac:dyDescent="0.2">
      <c r="A695" s="166" t="str">
        <f>IF(ISBLANK('Nomenklatur komplett'!D695),"-",'Nomenklatur komplett'!D695)</f>
        <v>-</v>
      </c>
      <c r="B695" s="167" t="str">
        <f>IF(ISBLANK('Nomenklatur komplett'!E695),"-",'Nomenklatur komplett'!E695)</f>
        <v>-</v>
      </c>
      <c r="C695" s="162" t="str">
        <f>IF(ISBLANK('Nomenklatur komplett'!F695),"-",TRIM('Nomenklatur komplett'!F695))</f>
        <v>-</v>
      </c>
      <c r="D695" s="75" t="str">
        <f t="shared" si="10"/>
        <v>-</v>
      </c>
    </row>
    <row r="696" spans="1:4" x14ac:dyDescent="0.2">
      <c r="A696" s="166" t="str">
        <f>IF(ISBLANK('Nomenklatur komplett'!D696),"-",'Nomenklatur komplett'!D696)</f>
        <v>-</v>
      </c>
      <c r="B696" s="167" t="str">
        <f>IF(ISBLANK('Nomenklatur komplett'!E696),"-",'Nomenklatur komplett'!E696)</f>
        <v>-</v>
      </c>
      <c r="C696" s="162" t="str">
        <f>IF(ISBLANK('Nomenklatur komplett'!F696),"-",TRIM('Nomenklatur komplett'!F696))</f>
        <v>-</v>
      </c>
      <c r="D696" s="75" t="str">
        <f t="shared" si="10"/>
        <v>-</v>
      </c>
    </row>
    <row r="697" spans="1:4" x14ac:dyDescent="0.2">
      <c r="A697" s="166" t="str">
        <f>IF(ISBLANK('Nomenklatur komplett'!D697),"-",'Nomenklatur komplett'!D697)</f>
        <v>-</v>
      </c>
      <c r="B697" s="167" t="str">
        <f>IF(ISBLANK('Nomenklatur komplett'!E697),"-",'Nomenklatur komplett'!E697)</f>
        <v>-</v>
      </c>
      <c r="C697" s="162" t="str">
        <f>IF(ISBLANK('Nomenklatur komplett'!F697),"-",TRIM('Nomenklatur komplett'!F697))</f>
        <v>-</v>
      </c>
      <c r="D697" s="75" t="str">
        <f t="shared" si="10"/>
        <v>-</v>
      </c>
    </row>
    <row r="698" spans="1:4" x14ac:dyDescent="0.2">
      <c r="A698" s="166" t="str">
        <f>IF(ISBLANK('Nomenklatur komplett'!D698),"-",'Nomenklatur komplett'!D698)</f>
        <v>-</v>
      </c>
      <c r="B698" s="167" t="str">
        <f>IF(ISBLANK('Nomenklatur komplett'!E698),"-",'Nomenklatur komplett'!E698)</f>
        <v>-</v>
      </c>
      <c r="C698" s="162" t="str">
        <f>IF(ISBLANK('Nomenklatur komplett'!F698),"-",TRIM('Nomenklatur komplett'!F698))</f>
        <v>-</v>
      </c>
      <c r="D698" s="75" t="str">
        <f t="shared" si="10"/>
        <v>-</v>
      </c>
    </row>
    <row r="699" spans="1:4" x14ac:dyDescent="0.2">
      <c r="A699" s="166" t="str">
        <f>IF(ISBLANK('Nomenklatur komplett'!D699),"-",'Nomenklatur komplett'!D699)</f>
        <v>-</v>
      </c>
      <c r="B699" s="167" t="str">
        <f>IF(ISBLANK('Nomenklatur komplett'!E699),"-",'Nomenklatur komplett'!E699)</f>
        <v>-</v>
      </c>
      <c r="C699" s="162" t="str">
        <f>IF(ISBLANK('Nomenklatur komplett'!F699),"-",TRIM('Nomenklatur komplett'!F699))</f>
        <v>-</v>
      </c>
      <c r="D699" s="75" t="str">
        <f t="shared" si="10"/>
        <v>-</v>
      </c>
    </row>
    <row r="700" spans="1:4" x14ac:dyDescent="0.2">
      <c r="A700" s="166" t="str">
        <f>IF(ISBLANK('Nomenklatur komplett'!D700),"-",'Nomenklatur komplett'!D700)</f>
        <v>-</v>
      </c>
      <c r="B700" s="167" t="str">
        <f>IF(ISBLANK('Nomenklatur komplett'!E700),"-",'Nomenklatur komplett'!E700)</f>
        <v>-</v>
      </c>
      <c r="C700" s="162" t="str">
        <f>IF(ISBLANK('Nomenklatur komplett'!F700),"-",TRIM('Nomenklatur komplett'!F700))</f>
        <v>-</v>
      </c>
      <c r="D700" s="75" t="str">
        <f t="shared" si="10"/>
        <v>-</v>
      </c>
    </row>
    <row r="701" spans="1:4" x14ac:dyDescent="0.2">
      <c r="A701" s="166" t="str">
        <f>IF(ISBLANK('Nomenklatur komplett'!D701),"-",'Nomenklatur komplett'!D701)</f>
        <v>-</v>
      </c>
      <c r="B701" s="167" t="str">
        <f>IF(ISBLANK('Nomenklatur komplett'!E701),"-",'Nomenklatur komplett'!E701)</f>
        <v>-</v>
      </c>
      <c r="C701" s="162" t="str">
        <f>IF(ISBLANK('Nomenklatur komplett'!F701),"-",TRIM('Nomenklatur komplett'!F701))</f>
        <v>-</v>
      </c>
      <c r="D701" s="75" t="str">
        <f t="shared" si="10"/>
        <v>-</v>
      </c>
    </row>
    <row r="702" spans="1:4" x14ac:dyDescent="0.2">
      <c r="A702" s="166" t="str">
        <f>IF(ISBLANK('Nomenklatur komplett'!D702),"-",'Nomenklatur komplett'!D702)</f>
        <v>-</v>
      </c>
      <c r="B702" s="167" t="str">
        <f>IF(ISBLANK('Nomenklatur komplett'!E702),"-",'Nomenklatur komplett'!E702)</f>
        <v>-</v>
      </c>
      <c r="C702" s="162" t="str">
        <f>IF(ISBLANK('Nomenklatur komplett'!F702),"-",TRIM('Nomenklatur komplett'!F702))</f>
        <v>-</v>
      </c>
      <c r="D702" s="75" t="str">
        <f t="shared" si="10"/>
        <v>-</v>
      </c>
    </row>
    <row r="703" spans="1:4" x14ac:dyDescent="0.2">
      <c r="A703" s="166" t="str">
        <f>IF(ISBLANK('Nomenklatur komplett'!D703),"-",'Nomenklatur komplett'!D703)</f>
        <v>-</v>
      </c>
      <c r="B703" s="167" t="str">
        <f>IF(ISBLANK('Nomenklatur komplett'!E703),"-",'Nomenklatur komplett'!E703)</f>
        <v>-</v>
      </c>
      <c r="C703" s="162" t="str">
        <f>IF(ISBLANK('Nomenklatur komplett'!F703),"-",TRIM('Nomenklatur komplett'!F703))</f>
        <v>-</v>
      </c>
      <c r="D703" s="75" t="str">
        <f t="shared" si="10"/>
        <v>-</v>
      </c>
    </row>
    <row r="704" spans="1:4" x14ac:dyDescent="0.2">
      <c r="A704" s="166" t="str">
        <f>IF(ISBLANK('Nomenklatur komplett'!D704),"-",'Nomenklatur komplett'!D704)</f>
        <v>-</v>
      </c>
      <c r="B704" s="167" t="str">
        <f>IF(ISBLANK('Nomenklatur komplett'!E704),"-",'Nomenklatur komplett'!E704)</f>
        <v>-</v>
      </c>
      <c r="C704" s="162" t="str">
        <f>IF(ISBLANK('Nomenklatur komplett'!F704),"-",TRIM('Nomenklatur komplett'!F704))</f>
        <v>-</v>
      </c>
      <c r="D704" s="75" t="str">
        <f t="shared" si="10"/>
        <v>-</v>
      </c>
    </row>
    <row r="705" spans="1:4" x14ac:dyDescent="0.2">
      <c r="A705" s="166" t="str">
        <f>IF(ISBLANK('Nomenklatur komplett'!D705),"-",'Nomenklatur komplett'!D705)</f>
        <v>-</v>
      </c>
      <c r="B705" s="167" t="str">
        <f>IF(ISBLANK('Nomenklatur komplett'!E705),"-",'Nomenklatur komplett'!E705)</f>
        <v>-</v>
      </c>
      <c r="C705" s="162" t="str">
        <f>IF(ISBLANK('Nomenklatur komplett'!F705),"-",TRIM('Nomenklatur komplett'!F705))</f>
        <v>-</v>
      </c>
      <c r="D705" s="75" t="str">
        <f t="shared" si="10"/>
        <v>-</v>
      </c>
    </row>
    <row r="706" spans="1:4" x14ac:dyDescent="0.2">
      <c r="A706" s="166" t="str">
        <f>IF(ISBLANK('Nomenklatur komplett'!D706),"-",'Nomenklatur komplett'!D706)</f>
        <v>-</v>
      </c>
      <c r="B706" s="167" t="str">
        <f>IF(ISBLANK('Nomenklatur komplett'!E706),"-",'Nomenklatur komplett'!E706)</f>
        <v>-</v>
      </c>
      <c r="C706" s="162" t="str">
        <f>IF(ISBLANK('Nomenklatur komplett'!F706),"-",TRIM('Nomenklatur komplett'!F706))</f>
        <v>-</v>
      </c>
      <c r="D706" s="75" t="str">
        <f t="shared" si="10"/>
        <v>-</v>
      </c>
    </row>
    <row r="707" spans="1:4" x14ac:dyDescent="0.2">
      <c r="A707" s="166" t="str">
        <f>IF(ISBLANK('Nomenklatur komplett'!D707),"-",'Nomenklatur komplett'!D707)</f>
        <v>-</v>
      </c>
      <c r="B707" s="167" t="str">
        <f>IF(ISBLANK('Nomenklatur komplett'!E707),"-",'Nomenklatur komplett'!E707)</f>
        <v>-</v>
      </c>
      <c r="C707" s="162" t="str">
        <f>IF(ISBLANK('Nomenklatur komplett'!F707),"-",TRIM('Nomenklatur komplett'!F707))</f>
        <v>-</v>
      </c>
      <c r="D707" s="75" t="str">
        <f t="shared" si="10"/>
        <v>-</v>
      </c>
    </row>
    <row r="708" spans="1:4" x14ac:dyDescent="0.2">
      <c r="A708" s="166" t="str">
        <f>IF(ISBLANK('Nomenklatur komplett'!D708),"-",'Nomenklatur komplett'!D708)</f>
        <v>-</v>
      </c>
      <c r="B708" s="167" t="str">
        <f>IF(ISBLANK('Nomenklatur komplett'!E708),"-",'Nomenklatur komplett'!E708)</f>
        <v>-</v>
      </c>
      <c r="C708" s="162" t="str">
        <f>IF(ISBLANK('Nomenklatur komplett'!F708),"-",TRIM('Nomenklatur komplett'!F708))</f>
        <v>-</v>
      </c>
      <c r="D708" s="75" t="str">
        <f t="shared" si="10"/>
        <v>-</v>
      </c>
    </row>
    <row r="709" spans="1:4" x14ac:dyDescent="0.2">
      <c r="A709" s="166" t="str">
        <f>IF(ISBLANK('Nomenklatur komplett'!D709),"-",'Nomenklatur komplett'!D709)</f>
        <v>-</v>
      </c>
      <c r="B709" s="167" t="str">
        <f>IF(ISBLANK('Nomenklatur komplett'!E709),"-",'Nomenklatur komplett'!E709)</f>
        <v>-</v>
      </c>
      <c r="C709" s="162" t="str">
        <f>IF(ISBLANK('Nomenklatur komplett'!F709),"-",TRIM('Nomenklatur komplett'!F709))</f>
        <v>-</v>
      </c>
      <c r="D709" s="75" t="str">
        <f t="shared" ref="D709:D772" si="11">IF(B709="-",B709,C709&amp; " (" &amp;B709&amp;")")</f>
        <v>-</v>
      </c>
    </row>
    <row r="710" spans="1:4" x14ac:dyDescent="0.2">
      <c r="A710" s="166" t="str">
        <f>IF(ISBLANK('Nomenklatur komplett'!D710),"-",'Nomenklatur komplett'!D710)</f>
        <v>-</v>
      </c>
      <c r="B710" s="167" t="str">
        <f>IF(ISBLANK('Nomenklatur komplett'!E710),"-",'Nomenklatur komplett'!E710)</f>
        <v>-</v>
      </c>
      <c r="C710" s="162" t="str">
        <f>IF(ISBLANK('Nomenklatur komplett'!F710),"-",TRIM('Nomenklatur komplett'!F710))</f>
        <v>-</v>
      </c>
      <c r="D710" s="75" t="str">
        <f t="shared" si="11"/>
        <v>-</v>
      </c>
    </row>
    <row r="711" spans="1:4" x14ac:dyDescent="0.2">
      <c r="A711" s="166" t="str">
        <f>IF(ISBLANK('Nomenklatur komplett'!D711),"-",'Nomenklatur komplett'!D711)</f>
        <v>-</v>
      </c>
      <c r="B711" s="167" t="str">
        <f>IF(ISBLANK('Nomenklatur komplett'!E711),"-",'Nomenklatur komplett'!E711)</f>
        <v>-</v>
      </c>
      <c r="C711" s="162" t="str">
        <f>IF(ISBLANK('Nomenklatur komplett'!F711),"-",TRIM('Nomenklatur komplett'!F711))</f>
        <v>-</v>
      </c>
      <c r="D711" s="75" t="str">
        <f t="shared" si="11"/>
        <v>-</v>
      </c>
    </row>
    <row r="712" spans="1:4" x14ac:dyDescent="0.2">
      <c r="A712" s="166" t="str">
        <f>IF(ISBLANK('Nomenklatur komplett'!D712),"-",'Nomenklatur komplett'!D712)</f>
        <v>-</v>
      </c>
      <c r="B712" s="167" t="str">
        <f>IF(ISBLANK('Nomenklatur komplett'!E712),"-",'Nomenklatur komplett'!E712)</f>
        <v>-</v>
      </c>
      <c r="C712" s="162" t="str">
        <f>IF(ISBLANK('Nomenklatur komplett'!F712),"-",TRIM('Nomenklatur komplett'!F712))</f>
        <v>-</v>
      </c>
      <c r="D712" s="75" t="str">
        <f t="shared" si="11"/>
        <v>-</v>
      </c>
    </row>
    <row r="713" spans="1:4" x14ac:dyDescent="0.2">
      <c r="A713" s="166" t="str">
        <f>IF(ISBLANK('Nomenklatur komplett'!D713),"-",'Nomenklatur komplett'!D713)</f>
        <v>-</v>
      </c>
      <c r="B713" s="167" t="str">
        <f>IF(ISBLANK('Nomenklatur komplett'!E713),"-",'Nomenklatur komplett'!E713)</f>
        <v>-</v>
      </c>
      <c r="C713" s="162" t="str">
        <f>IF(ISBLANK('Nomenklatur komplett'!F713),"-",TRIM('Nomenklatur komplett'!F713))</f>
        <v>-</v>
      </c>
      <c r="D713" s="75" t="str">
        <f t="shared" si="11"/>
        <v>-</v>
      </c>
    </row>
    <row r="714" spans="1:4" x14ac:dyDescent="0.2">
      <c r="A714" s="166" t="str">
        <f>IF(ISBLANK('Nomenklatur komplett'!D714),"-",'Nomenklatur komplett'!D714)</f>
        <v>-</v>
      </c>
      <c r="B714" s="167" t="str">
        <f>IF(ISBLANK('Nomenklatur komplett'!E714),"-",'Nomenklatur komplett'!E714)</f>
        <v>-</v>
      </c>
      <c r="C714" s="162" t="str">
        <f>IF(ISBLANK('Nomenklatur komplett'!F714),"-",TRIM('Nomenklatur komplett'!F714))</f>
        <v>-</v>
      </c>
      <c r="D714" s="75" t="str">
        <f t="shared" si="11"/>
        <v>-</v>
      </c>
    </row>
    <row r="715" spans="1:4" x14ac:dyDescent="0.2">
      <c r="A715" s="166" t="str">
        <f>IF(ISBLANK('Nomenklatur komplett'!D715),"-",'Nomenklatur komplett'!D715)</f>
        <v>-</v>
      </c>
      <c r="B715" s="167" t="str">
        <f>IF(ISBLANK('Nomenklatur komplett'!E715),"-",'Nomenklatur komplett'!E715)</f>
        <v>-</v>
      </c>
      <c r="C715" s="162" t="str">
        <f>IF(ISBLANK('Nomenklatur komplett'!F715),"-",TRIM('Nomenklatur komplett'!F715))</f>
        <v>-</v>
      </c>
      <c r="D715" s="75" t="str">
        <f t="shared" si="11"/>
        <v>-</v>
      </c>
    </row>
    <row r="716" spans="1:4" x14ac:dyDescent="0.2">
      <c r="A716" s="166" t="str">
        <f>IF(ISBLANK('Nomenklatur komplett'!D716),"-",'Nomenklatur komplett'!D716)</f>
        <v>-</v>
      </c>
      <c r="B716" s="167" t="str">
        <f>IF(ISBLANK('Nomenklatur komplett'!E716),"-",'Nomenklatur komplett'!E716)</f>
        <v>-</v>
      </c>
      <c r="C716" s="162" t="str">
        <f>IF(ISBLANK('Nomenklatur komplett'!F716),"-",TRIM('Nomenklatur komplett'!F716))</f>
        <v>-</v>
      </c>
      <c r="D716" s="75" t="str">
        <f t="shared" si="11"/>
        <v>-</v>
      </c>
    </row>
    <row r="717" spans="1:4" x14ac:dyDescent="0.2">
      <c r="A717" s="166" t="str">
        <f>IF(ISBLANK('Nomenklatur komplett'!D717),"-",'Nomenklatur komplett'!D717)</f>
        <v>-</v>
      </c>
      <c r="B717" s="167" t="str">
        <f>IF(ISBLANK('Nomenklatur komplett'!E717),"-",'Nomenklatur komplett'!E717)</f>
        <v>-</v>
      </c>
      <c r="C717" s="162" t="str">
        <f>IF(ISBLANK('Nomenklatur komplett'!F717),"-",TRIM('Nomenklatur komplett'!F717))</f>
        <v>-</v>
      </c>
      <c r="D717" s="75" t="str">
        <f t="shared" si="11"/>
        <v>-</v>
      </c>
    </row>
    <row r="718" spans="1:4" x14ac:dyDescent="0.2">
      <c r="A718" s="166" t="str">
        <f>IF(ISBLANK('Nomenklatur komplett'!D718),"-",'Nomenklatur komplett'!D718)</f>
        <v>-</v>
      </c>
      <c r="B718" s="167" t="str">
        <f>IF(ISBLANK('Nomenklatur komplett'!E718),"-",'Nomenklatur komplett'!E718)</f>
        <v>-</v>
      </c>
      <c r="C718" s="162" t="str">
        <f>IF(ISBLANK('Nomenklatur komplett'!F718),"-",TRIM('Nomenklatur komplett'!F718))</f>
        <v>-</v>
      </c>
      <c r="D718" s="75" t="str">
        <f t="shared" si="11"/>
        <v>-</v>
      </c>
    </row>
    <row r="719" spans="1:4" x14ac:dyDescent="0.2">
      <c r="A719" s="166" t="str">
        <f>IF(ISBLANK('Nomenklatur komplett'!D719),"-",'Nomenklatur komplett'!D719)</f>
        <v>-</v>
      </c>
      <c r="B719" s="167" t="str">
        <f>IF(ISBLANK('Nomenklatur komplett'!E719),"-",'Nomenklatur komplett'!E719)</f>
        <v>-</v>
      </c>
      <c r="C719" s="162" t="str">
        <f>IF(ISBLANK('Nomenklatur komplett'!F719),"-",TRIM('Nomenklatur komplett'!F719))</f>
        <v>-</v>
      </c>
      <c r="D719" s="75" t="str">
        <f t="shared" si="11"/>
        <v>-</v>
      </c>
    </row>
    <row r="720" spans="1:4" x14ac:dyDescent="0.2">
      <c r="A720" s="166" t="str">
        <f>IF(ISBLANK('Nomenklatur komplett'!D720),"-",'Nomenklatur komplett'!D720)</f>
        <v>-</v>
      </c>
      <c r="B720" s="167" t="str">
        <f>IF(ISBLANK('Nomenklatur komplett'!E720),"-",'Nomenklatur komplett'!E720)</f>
        <v>-</v>
      </c>
      <c r="C720" s="162" t="str">
        <f>IF(ISBLANK('Nomenklatur komplett'!F720),"-",TRIM('Nomenklatur komplett'!F720))</f>
        <v>-</v>
      </c>
      <c r="D720" s="75" t="str">
        <f t="shared" si="11"/>
        <v>-</v>
      </c>
    </row>
    <row r="721" spans="1:4" x14ac:dyDescent="0.2">
      <c r="A721" s="166" t="str">
        <f>IF(ISBLANK('Nomenklatur komplett'!D721),"-",'Nomenklatur komplett'!D721)</f>
        <v>-</v>
      </c>
      <c r="B721" s="167" t="str">
        <f>IF(ISBLANK('Nomenklatur komplett'!E721),"-",'Nomenklatur komplett'!E721)</f>
        <v>-</v>
      </c>
      <c r="C721" s="162" t="str">
        <f>IF(ISBLANK('Nomenklatur komplett'!F721),"-",TRIM('Nomenklatur komplett'!F721))</f>
        <v>-</v>
      </c>
      <c r="D721" s="75" t="str">
        <f t="shared" si="11"/>
        <v>-</v>
      </c>
    </row>
    <row r="722" spans="1:4" x14ac:dyDescent="0.2">
      <c r="A722" s="166" t="str">
        <f>IF(ISBLANK('Nomenklatur komplett'!D722),"-",'Nomenklatur komplett'!D722)</f>
        <v>-</v>
      </c>
      <c r="B722" s="167" t="str">
        <f>IF(ISBLANK('Nomenklatur komplett'!E722),"-",'Nomenklatur komplett'!E722)</f>
        <v>-</v>
      </c>
      <c r="C722" s="162" t="str">
        <f>IF(ISBLANK('Nomenklatur komplett'!F722),"-",TRIM('Nomenklatur komplett'!F722))</f>
        <v>-</v>
      </c>
      <c r="D722" s="75" t="str">
        <f t="shared" si="11"/>
        <v>-</v>
      </c>
    </row>
    <row r="723" spans="1:4" x14ac:dyDescent="0.2">
      <c r="A723" s="166" t="str">
        <f>IF(ISBLANK('Nomenklatur komplett'!D723),"-",'Nomenklatur komplett'!D723)</f>
        <v>-</v>
      </c>
      <c r="B723" s="167" t="str">
        <f>IF(ISBLANK('Nomenklatur komplett'!E723),"-",'Nomenklatur komplett'!E723)</f>
        <v>-</v>
      </c>
      <c r="C723" s="162" t="str">
        <f>IF(ISBLANK('Nomenklatur komplett'!F723),"-",TRIM('Nomenklatur komplett'!F723))</f>
        <v>-</v>
      </c>
      <c r="D723" s="75" t="str">
        <f t="shared" si="11"/>
        <v>-</v>
      </c>
    </row>
    <row r="724" spans="1:4" x14ac:dyDescent="0.2">
      <c r="A724" s="166" t="str">
        <f>IF(ISBLANK('Nomenklatur komplett'!D724),"-",'Nomenklatur komplett'!D724)</f>
        <v>-</v>
      </c>
      <c r="B724" s="167" t="str">
        <f>IF(ISBLANK('Nomenklatur komplett'!E724),"-",'Nomenklatur komplett'!E724)</f>
        <v>-</v>
      </c>
      <c r="C724" s="162" t="str">
        <f>IF(ISBLANK('Nomenklatur komplett'!F724),"-",TRIM('Nomenklatur komplett'!F724))</f>
        <v>-</v>
      </c>
      <c r="D724" s="75" t="str">
        <f t="shared" si="11"/>
        <v>-</v>
      </c>
    </row>
    <row r="725" spans="1:4" x14ac:dyDescent="0.2">
      <c r="A725" s="166" t="str">
        <f>IF(ISBLANK('Nomenklatur komplett'!D725),"-",'Nomenklatur komplett'!D725)</f>
        <v>-</v>
      </c>
      <c r="B725" s="167" t="str">
        <f>IF(ISBLANK('Nomenklatur komplett'!E725),"-",'Nomenklatur komplett'!E725)</f>
        <v>-</v>
      </c>
      <c r="C725" s="162" t="str">
        <f>IF(ISBLANK('Nomenklatur komplett'!F725),"-",TRIM('Nomenklatur komplett'!F725))</f>
        <v>-</v>
      </c>
      <c r="D725" s="75" t="str">
        <f t="shared" si="11"/>
        <v>-</v>
      </c>
    </row>
    <row r="726" spans="1:4" x14ac:dyDescent="0.2">
      <c r="A726" s="166" t="str">
        <f>IF(ISBLANK('Nomenklatur komplett'!D726),"-",'Nomenklatur komplett'!D726)</f>
        <v>-</v>
      </c>
      <c r="B726" s="167" t="str">
        <f>IF(ISBLANK('Nomenklatur komplett'!E726),"-",'Nomenklatur komplett'!E726)</f>
        <v>-</v>
      </c>
      <c r="C726" s="162" t="str">
        <f>IF(ISBLANK('Nomenklatur komplett'!F726),"-",TRIM('Nomenklatur komplett'!F726))</f>
        <v>-</v>
      </c>
      <c r="D726" s="75" t="str">
        <f t="shared" si="11"/>
        <v>-</v>
      </c>
    </row>
    <row r="727" spans="1:4" x14ac:dyDescent="0.2">
      <c r="A727" s="166" t="str">
        <f>IF(ISBLANK('Nomenklatur komplett'!D727),"-",'Nomenklatur komplett'!D727)</f>
        <v>-</v>
      </c>
      <c r="B727" s="167" t="str">
        <f>IF(ISBLANK('Nomenklatur komplett'!E727),"-",'Nomenklatur komplett'!E727)</f>
        <v>-</v>
      </c>
      <c r="C727" s="162" t="str">
        <f>IF(ISBLANK('Nomenklatur komplett'!F727),"-",TRIM('Nomenklatur komplett'!F727))</f>
        <v>-</v>
      </c>
      <c r="D727" s="75" t="str">
        <f t="shared" si="11"/>
        <v>-</v>
      </c>
    </row>
    <row r="728" spans="1:4" x14ac:dyDescent="0.2">
      <c r="A728" s="166" t="str">
        <f>IF(ISBLANK('Nomenklatur komplett'!D728),"-",'Nomenklatur komplett'!D728)</f>
        <v>-</v>
      </c>
      <c r="B728" s="167" t="str">
        <f>IF(ISBLANK('Nomenklatur komplett'!E728),"-",'Nomenklatur komplett'!E728)</f>
        <v>-</v>
      </c>
      <c r="C728" s="162" t="str">
        <f>IF(ISBLANK('Nomenklatur komplett'!F728),"-",TRIM('Nomenklatur komplett'!F728))</f>
        <v>-</v>
      </c>
      <c r="D728" s="75" t="str">
        <f t="shared" si="11"/>
        <v>-</v>
      </c>
    </row>
    <row r="729" spans="1:4" x14ac:dyDescent="0.2">
      <c r="A729" s="166" t="str">
        <f>IF(ISBLANK('Nomenklatur komplett'!D729),"-",'Nomenklatur komplett'!D729)</f>
        <v>-</v>
      </c>
      <c r="B729" s="167" t="str">
        <f>IF(ISBLANK('Nomenklatur komplett'!E729),"-",'Nomenklatur komplett'!E729)</f>
        <v>-</v>
      </c>
      <c r="C729" s="162" t="str">
        <f>IF(ISBLANK('Nomenklatur komplett'!F729),"-",TRIM('Nomenklatur komplett'!F729))</f>
        <v>-</v>
      </c>
      <c r="D729" s="75" t="str">
        <f t="shared" si="11"/>
        <v>-</v>
      </c>
    </row>
    <row r="730" spans="1:4" x14ac:dyDescent="0.2">
      <c r="A730" s="166" t="str">
        <f>IF(ISBLANK('Nomenklatur komplett'!D730),"-",'Nomenklatur komplett'!D730)</f>
        <v>-</v>
      </c>
      <c r="B730" s="167" t="str">
        <f>IF(ISBLANK('Nomenklatur komplett'!E730),"-",'Nomenklatur komplett'!E730)</f>
        <v>-</v>
      </c>
      <c r="C730" s="162" t="str">
        <f>IF(ISBLANK('Nomenklatur komplett'!F730),"-",TRIM('Nomenklatur komplett'!F730))</f>
        <v>-</v>
      </c>
      <c r="D730" s="75" t="str">
        <f t="shared" si="11"/>
        <v>-</v>
      </c>
    </row>
    <row r="731" spans="1:4" x14ac:dyDescent="0.2">
      <c r="A731" s="166" t="str">
        <f>IF(ISBLANK('Nomenklatur komplett'!D731),"-",'Nomenklatur komplett'!D731)</f>
        <v>-</v>
      </c>
      <c r="B731" s="167" t="str">
        <f>IF(ISBLANK('Nomenklatur komplett'!E731),"-",'Nomenklatur komplett'!E731)</f>
        <v>-</v>
      </c>
      <c r="C731" s="162" t="str">
        <f>IF(ISBLANK('Nomenklatur komplett'!F731),"-",TRIM('Nomenklatur komplett'!F731))</f>
        <v>-</v>
      </c>
      <c r="D731" s="75" t="str">
        <f t="shared" si="11"/>
        <v>-</v>
      </c>
    </row>
    <row r="732" spans="1:4" x14ac:dyDescent="0.2">
      <c r="A732" s="166" t="str">
        <f>IF(ISBLANK('Nomenklatur komplett'!D732),"-",'Nomenklatur komplett'!D732)</f>
        <v>-</v>
      </c>
      <c r="B732" s="167" t="str">
        <f>IF(ISBLANK('Nomenklatur komplett'!E732),"-",'Nomenklatur komplett'!E732)</f>
        <v>-</v>
      </c>
      <c r="C732" s="162" t="str">
        <f>IF(ISBLANK('Nomenklatur komplett'!F732),"-",TRIM('Nomenklatur komplett'!F732))</f>
        <v>-</v>
      </c>
      <c r="D732" s="75" t="str">
        <f t="shared" si="11"/>
        <v>-</v>
      </c>
    </row>
    <row r="733" spans="1:4" x14ac:dyDescent="0.2">
      <c r="A733" s="166" t="str">
        <f>IF(ISBLANK('Nomenklatur komplett'!D733),"-",'Nomenklatur komplett'!D733)</f>
        <v>-</v>
      </c>
      <c r="B733" s="167" t="str">
        <f>IF(ISBLANK('Nomenklatur komplett'!E733),"-",'Nomenklatur komplett'!E733)</f>
        <v>-</v>
      </c>
      <c r="C733" s="162" t="str">
        <f>IF(ISBLANK('Nomenklatur komplett'!F733),"-",TRIM('Nomenklatur komplett'!F733))</f>
        <v>-</v>
      </c>
      <c r="D733" s="75" t="str">
        <f t="shared" si="11"/>
        <v>-</v>
      </c>
    </row>
    <row r="734" spans="1:4" x14ac:dyDescent="0.2">
      <c r="A734" s="166" t="str">
        <f>IF(ISBLANK('Nomenklatur komplett'!D734),"-",'Nomenklatur komplett'!D734)</f>
        <v>-</v>
      </c>
      <c r="B734" s="167" t="str">
        <f>IF(ISBLANK('Nomenklatur komplett'!E734),"-",'Nomenklatur komplett'!E734)</f>
        <v>-</v>
      </c>
      <c r="C734" s="162" t="str">
        <f>IF(ISBLANK('Nomenklatur komplett'!F734),"-",TRIM('Nomenklatur komplett'!F734))</f>
        <v>-</v>
      </c>
      <c r="D734" s="75" t="str">
        <f t="shared" si="11"/>
        <v>-</v>
      </c>
    </row>
    <row r="735" spans="1:4" x14ac:dyDescent="0.2">
      <c r="A735" s="166" t="str">
        <f>IF(ISBLANK('Nomenklatur komplett'!D735),"-",'Nomenklatur komplett'!D735)</f>
        <v>-</v>
      </c>
      <c r="B735" s="167" t="str">
        <f>IF(ISBLANK('Nomenklatur komplett'!E735),"-",'Nomenklatur komplett'!E735)</f>
        <v>-</v>
      </c>
      <c r="C735" s="162" t="str">
        <f>IF(ISBLANK('Nomenklatur komplett'!F735),"-",TRIM('Nomenklatur komplett'!F735))</f>
        <v>-</v>
      </c>
      <c r="D735" s="75" t="str">
        <f t="shared" si="11"/>
        <v>-</v>
      </c>
    </row>
    <row r="736" spans="1:4" x14ac:dyDescent="0.2">
      <c r="A736" s="166" t="str">
        <f>IF(ISBLANK('Nomenklatur komplett'!D736),"-",'Nomenklatur komplett'!D736)</f>
        <v>-</v>
      </c>
      <c r="B736" s="167" t="str">
        <f>IF(ISBLANK('Nomenklatur komplett'!E736),"-",'Nomenklatur komplett'!E736)</f>
        <v>-</v>
      </c>
      <c r="C736" s="162" t="str">
        <f>IF(ISBLANK('Nomenklatur komplett'!F736),"-",TRIM('Nomenklatur komplett'!F736))</f>
        <v>-</v>
      </c>
      <c r="D736" s="75" t="str">
        <f t="shared" si="11"/>
        <v>-</v>
      </c>
    </row>
    <row r="737" spans="1:4" x14ac:dyDescent="0.2">
      <c r="A737" s="166" t="str">
        <f>IF(ISBLANK('Nomenklatur komplett'!D737),"-",'Nomenklatur komplett'!D737)</f>
        <v>-</v>
      </c>
      <c r="B737" s="167" t="str">
        <f>IF(ISBLANK('Nomenklatur komplett'!E737),"-",'Nomenklatur komplett'!E737)</f>
        <v>-</v>
      </c>
      <c r="C737" s="162" t="str">
        <f>IF(ISBLANK('Nomenklatur komplett'!F737),"-",TRIM('Nomenklatur komplett'!F737))</f>
        <v>-</v>
      </c>
      <c r="D737" s="75" t="str">
        <f t="shared" si="11"/>
        <v>-</v>
      </c>
    </row>
    <row r="738" spans="1:4" x14ac:dyDescent="0.2">
      <c r="A738" s="166" t="str">
        <f>IF(ISBLANK('Nomenklatur komplett'!D738),"-",'Nomenklatur komplett'!D738)</f>
        <v>-</v>
      </c>
      <c r="B738" s="167" t="str">
        <f>IF(ISBLANK('Nomenklatur komplett'!E738),"-",'Nomenklatur komplett'!E738)</f>
        <v>-</v>
      </c>
      <c r="C738" s="162" t="str">
        <f>IF(ISBLANK('Nomenklatur komplett'!F738),"-",TRIM('Nomenklatur komplett'!F738))</f>
        <v>-</v>
      </c>
      <c r="D738" s="75" t="str">
        <f t="shared" si="11"/>
        <v>-</v>
      </c>
    </row>
    <row r="739" spans="1:4" x14ac:dyDescent="0.2">
      <c r="A739" s="166" t="str">
        <f>IF(ISBLANK('Nomenklatur komplett'!D739),"-",'Nomenklatur komplett'!D739)</f>
        <v>-</v>
      </c>
      <c r="B739" s="167" t="str">
        <f>IF(ISBLANK('Nomenklatur komplett'!E739),"-",'Nomenklatur komplett'!E739)</f>
        <v>-</v>
      </c>
      <c r="C739" s="162" t="str">
        <f>IF(ISBLANK('Nomenklatur komplett'!F739),"-",TRIM('Nomenklatur komplett'!F739))</f>
        <v>-</v>
      </c>
      <c r="D739" s="75" t="str">
        <f t="shared" si="11"/>
        <v>-</v>
      </c>
    </row>
    <row r="740" spans="1:4" x14ac:dyDescent="0.2">
      <c r="A740" s="166" t="str">
        <f>IF(ISBLANK('Nomenklatur komplett'!D740),"-",'Nomenklatur komplett'!D740)</f>
        <v>-</v>
      </c>
      <c r="B740" s="167" t="str">
        <f>IF(ISBLANK('Nomenklatur komplett'!E740),"-",'Nomenklatur komplett'!E740)</f>
        <v>-</v>
      </c>
      <c r="C740" s="162" t="str">
        <f>IF(ISBLANK('Nomenklatur komplett'!F740),"-",TRIM('Nomenklatur komplett'!F740))</f>
        <v>-</v>
      </c>
      <c r="D740" s="75" t="str">
        <f t="shared" si="11"/>
        <v>-</v>
      </c>
    </row>
    <row r="741" spans="1:4" x14ac:dyDescent="0.2">
      <c r="A741" s="166" t="str">
        <f>IF(ISBLANK('Nomenklatur komplett'!D741),"-",'Nomenklatur komplett'!D741)</f>
        <v>-</v>
      </c>
      <c r="B741" s="167" t="str">
        <f>IF(ISBLANK('Nomenklatur komplett'!E741),"-",'Nomenklatur komplett'!E741)</f>
        <v>-</v>
      </c>
      <c r="C741" s="162" t="str">
        <f>IF(ISBLANK('Nomenklatur komplett'!F741),"-",TRIM('Nomenklatur komplett'!F741))</f>
        <v>-</v>
      </c>
      <c r="D741" s="75" t="str">
        <f t="shared" si="11"/>
        <v>-</v>
      </c>
    </row>
    <row r="742" spans="1:4" x14ac:dyDescent="0.2">
      <c r="A742" s="166" t="str">
        <f>IF(ISBLANK('Nomenklatur komplett'!D742),"-",'Nomenklatur komplett'!D742)</f>
        <v>-</v>
      </c>
      <c r="B742" s="167" t="str">
        <f>IF(ISBLANK('Nomenklatur komplett'!E742),"-",'Nomenklatur komplett'!E742)</f>
        <v>-</v>
      </c>
      <c r="C742" s="162" t="str">
        <f>IF(ISBLANK('Nomenklatur komplett'!F742),"-",TRIM('Nomenklatur komplett'!F742))</f>
        <v>-</v>
      </c>
      <c r="D742" s="75" t="str">
        <f t="shared" si="11"/>
        <v>-</v>
      </c>
    </row>
    <row r="743" spans="1:4" x14ac:dyDescent="0.2">
      <c r="A743" s="166" t="str">
        <f>IF(ISBLANK('Nomenklatur komplett'!D743),"-",'Nomenklatur komplett'!D743)</f>
        <v>-</v>
      </c>
      <c r="B743" s="167" t="str">
        <f>IF(ISBLANK('Nomenklatur komplett'!E743),"-",'Nomenklatur komplett'!E743)</f>
        <v>-</v>
      </c>
      <c r="C743" s="162" t="str">
        <f>IF(ISBLANK('Nomenklatur komplett'!F743),"-",TRIM('Nomenklatur komplett'!F743))</f>
        <v>-</v>
      </c>
      <c r="D743" s="75" t="str">
        <f t="shared" si="11"/>
        <v>-</v>
      </c>
    </row>
    <row r="744" spans="1:4" x14ac:dyDescent="0.2">
      <c r="A744" s="166" t="str">
        <f>IF(ISBLANK('Nomenklatur komplett'!D744),"-",'Nomenklatur komplett'!D744)</f>
        <v>-</v>
      </c>
      <c r="B744" s="167" t="str">
        <f>IF(ISBLANK('Nomenklatur komplett'!E744),"-",'Nomenklatur komplett'!E744)</f>
        <v>-</v>
      </c>
      <c r="C744" s="162" t="str">
        <f>IF(ISBLANK('Nomenklatur komplett'!F744),"-",TRIM('Nomenklatur komplett'!F744))</f>
        <v>-</v>
      </c>
      <c r="D744" s="75" t="str">
        <f t="shared" si="11"/>
        <v>-</v>
      </c>
    </row>
    <row r="745" spans="1:4" x14ac:dyDescent="0.2">
      <c r="A745" s="166" t="str">
        <f>IF(ISBLANK('Nomenklatur komplett'!D745),"-",'Nomenklatur komplett'!D745)</f>
        <v>-</v>
      </c>
      <c r="B745" s="167" t="str">
        <f>IF(ISBLANK('Nomenklatur komplett'!E745),"-",'Nomenklatur komplett'!E745)</f>
        <v>-</v>
      </c>
      <c r="C745" s="162" t="str">
        <f>IF(ISBLANK('Nomenklatur komplett'!F745),"-",TRIM('Nomenklatur komplett'!F745))</f>
        <v>-</v>
      </c>
      <c r="D745" s="75" t="str">
        <f t="shared" si="11"/>
        <v>-</v>
      </c>
    </row>
    <row r="746" spans="1:4" x14ac:dyDescent="0.2">
      <c r="A746" s="166" t="str">
        <f>IF(ISBLANK('Nomenklatur komplett'!D746),"-",'Nomenklatur komplett'!D746)</f>
        <v>-</v>
      </c>
      <c r="B746" s="167" t="str">
        <f>IF(ISBLANK('Nomenklatur komplett'!E746),"-",'Nomenklatur komplett'!E746)</f>
        <v>-</v>
      </c>
      <c r="C746" s="162" t="str">
        <f>IF(ISBLANK('Nomenklatur komplett'!F746),"-",TRIM('Nomenklatur komplett'!F746))</f>
        <v>-</v>
      </c>
      <c r="D746" s="75" t="str">
        <f t="shared" si="11"/>
        <v>-</v>
      </c>
    </row>
    <row r="747" spans="1:4" x14ac:dyDescent="0.2">
      <c r="A747" s="166" t="str">
        <f>IF(ISBLANK('Nomenklatur komplett'!D747),"-",'Nomenklatur komplett'!D747)</f>
        <v>-</v>
      </c>
      <c r="B747" s="167" t="str">
        <f>IF(ISBLANK('Nomenklatur komplett'!E747),"-",'Nomenklatur komplett'!E747)</f>
        <v>-</v>
      </c>
      <c r="C747" s="162" t="str">
        <f>IF(ISBLANK('Nomenklatur komplett'!F747),"-",TRIM('Nomenklatur komplett'!F747))</f>
        <v>-</v>
      </c>
      <c r="D747" s="75" t="str">
        <f t="shared" si="11"/>
        <v>-</v>
      </c>
    </row>
    <row r="748" spans="1:4" x14ac:dyDescent="0.2">
      <c r="A748" s="166" t="str">
        <f>IF(ISBLANK('Nomenklatur komplett'!D748),"-",'Nomenklatur komplett'!D748)</f>
        <v>-</v>
      </c>
      <c r="B748" s="167" t="str">
        <f>IF(ISBLANK('Nomenklatur komplett'!E748),"-",'Nomenklatur komplett'!E748)</f>
        <v>-</v>
      </c>
      <c r="C748" s="162" t="str">
        <f>IF(ISBLANK('Nomenklatur komplett'!F748),"-",TRIM('Nomenklatur komplett'!F748))</f>
        <v>-</v>
      </c>
      <c r="D748" s="75" t="str">
        <f t="shared" si="11"/>
        <v>-</v>
      </c>
    </row>
    <row r="749" spans="1:4" x14ac:dyDescent="0.2">
      <c r="A749" s="166" t="str">
        <f>IF(ISBLANK('Nomenklatur komplett'!D749),"-",'Nomenklatur komplett'!D749)</f>
        <v>-</v>
      </c>
      <c r="B749" s="167" t="str">
        <f>IF(ISBLANK('Nomenklatur komplett'!E749),"-",'Nomenklatur komplett'!E749)</f>
        <v>-</v>
      </c>
      <c r="C749" s="162" t="str">
        <f>IF(ISBLANK('Nomenklatur komplett'!F749),"-",TRIM('Nomenklatur komplett'!F749))</f>
        <v>-</v>
      </c>
      <c r="D749" s="75" t="str">
        <f t="shared" si="11"/>
        <v>-</v>
      </c>
    </row>
    <row r="750" spans="1:4" x14ac:dyDescent="0.2">
      <c r="A750" s="166" t="str">
        <f>IF(ISBLANK('Nomenklatur komplett'!D750),"-",'Nomenklatur komplett'!D750)</f>
        <v>-</v>
      </c>
      <c r="B750" s="167" t="str">
        <f>IF(ISBLANK('Nomenklatur komplett'!E750),"-",'Nomenklatur komplett'!E750)</f>
        <v>-</v>
      </c>
      <c r="C750" s="162" t="str">
        <f>IF(ISBLANK('Nomenklatur komplett'!F750),"-",TRIM('Nomenklatur komplett'!F750))</f>
        <v>-</v>
      </c>
      <c r="D750" s="75" t="str">
        <f t="shared" si="11"/>
        <v>-</v>
      </c>
    </row>
    <row r="751" spans="1:4" x14ac:dyDescent="0.2">
      <c r="A751" s="166" t="str">
        <f>IF(ISBLANK('Nomenklatur komplett'!D751),"-",'Nomenklatur komplett'!D751)</f>
        <v>-</v>
      </c>
      <c r="B751" s="167" t="str">
        <f>IF(ISBLANK('Nomenklatur komplett'!E751),"-",'Nomenklatur komplett'!E751)</f>
        <v>-</v>
      </c>
      <c r="C751" s="162" t="str">
        <f>IF(ISBLANK('Nomenklatur komplett'!F751),"-",TRIM('Nomenklatur komplett'!F751))</f>
        <v>-</v>
      </c>
      <c r="D751" s="75" t="str">
        <f t="shared" si="11"/>
        <v>-</v>
      </c>
    </row>
    <row r="752" spans="1:4" x14ac:dyDescent="0.2">
      <c r="A752" s="166" t="str">
        <f>IF(ISBLANK('Nomenklatur komplett'!D752),"-",'Nomenklatur komplett'!D752)</f>
        <v>-</v>
      </c>
      <c r="B752" s="167" t="str">
        <f>IF(ISBLANK('Nomenklatur komplett'!E752),"-",'Nomenklatur komplett'!E752)</f>
        <v>-</v>
      </c>
      <c r="C752" s="162" t="str">
        <f>IF(ISBLANK('Nomenklatur komplett'!F752),"-",TRIM('Nomenklatur komplett'!F752))</f>
        <v>-</v>
      </c>
      <c r="D752" s="75" t="str">
        <f t="shared" si="11"/>
        <v>-</v>
      </c>
    </row>
    <row r="753" spans="1:4" x14ac:dyDescent="0.2">
      <c r="A753" s="166" t="str">
        <f>IF(ISBLANK('Nomenklatur komplett'!D753),"-",'Nomenklatur komplett'!D753)</f>
        <v>-</v>
      </c>
      <c r="B753" s="167" t="str">
        <f>IF(ISBLANK('Nomenklatur komplett'!E753),"-",'Nomenklatur komplett'!E753)</f>
        <v>-</v>
      </c>
      <c r="C753" s="162" t="str">
        <f>IF(ISBLANK('Nomenklatur komplett'!F753),"-",TRIM('Nomenklatur komplett'!F753))</f>
        <v>-</v>
      </c>
      <c r="D753" s="75" t="str">
        <f t="shared" si="11"/>
        <v>-</v>
      </c>
    </row>
    <row r="754" spans="1:4" x14ac:dyDescent="0.2">
      <c r="A754" s="166" t="str">
        <f>IF(ISBLANK('Nomenklatur komplett'!D754),"-",'Nomenklatur komplett'!D754)</f>
        <v>-</v>
      </c>
      <c r="B754" s="167" t="str">
        <f>IF(ISBLANK('Nomenklatur komplett'!E754),"-",'Nomenklatur komplett'!E754)</f>
        <v>-</v>
      </c>
      <c r="C754" s="162" t="str">
        <f>IF(ISBLANK('Nomenklatur komplett'!F754),"-",TRIM('Nomenklatur komplett'!F754))</f>
        <v>-</v>
      </c>
      <c r="D754" s="75" t="str">
        <f t="shared" si="11"/>
        <v>-</v>
      </c>
    </row>
    <row r="755" spans="1:4" x14ac:dyDescent="0.2">
      <c r="A755" s="166" t="str">
        <f>IF(ISBLANK('Nomenklatur komplett'!D755),"-",'Nomenklatur komplett'!D755)</f>
        <v>-</v>
      </c>
      <c r="B755" s="167" t="str">
        <f>IF(ISBLANK('Nomenklatur komplett'!E755),"-",'Nomenklatur komplett'!E755)</f>
        <v>-</v>
      </c>
      <c r="C755" s="162" t="str">
        <f>IF(ISBLANK('Nomenklatur komplett'!F755),"-",TRIM('Nomenklatur komplett'!F755))</f>
        <v>-</v>
      </c>
      <c r="D755" s="75" t="str">
        <f t="shared" si="11"/>
        <v>-</v>
      </c>
    </row>
    <row r="756" spans="1:4" x14ac:dyDescent="0.2">
      <c r="A756" s="166" t="str">
        <f>IF(ISBLANK('Nomenklatur komplett'!D756),"-",'Nomenklatur komplett'!D756)</f>
        <v>-</v>
      </c>
      <c r="B756" s="167" t="str">
        <f>IF(ISBLANK('Nomenklatur komplett'!E756),"-",'Nomenklatur komplett'!E756)</f>
        <v>-</v>
      </c>
      <c r="C756" s="162" t="str">
        <f>IF(ISBLANK('Nomenklatur komplett'!F756),"-",TRIM('Nomenklatur komplett'!F756))</f>
        <v>-</v>
      </c>
      <c r="D756" s="75" t="str">
        <f t="shared" si="11"/>
        <v>-</v>
      </c>
    </row>
    <row r="757" spans="1:4" x14ac:dyDescent="0.2">
      <c r="A757" s="166" t="str">
        <f>IF(ISBLANK('Nomenklatur komplett'!D757),"-",'Nomenklatur komplett'!D757)</f>
        <v>-</v>
      </c>
      <c r="B757" s="167" t="str">
        <f>IF(ISBLANK('Nomenklatur komplett'!E757),"-",'Nomenklatur komplett'!E757)</f>
        <v>-</v>
      </c>
      <c r="C757" s="162" t="str">
        <f>IF(ISBLANK('Nomenklatur komplett'!F757),"-",TRIM('Nomenklatur komplett'!F757))</f>
        <v>-</v>
      </c>
      <c r="D757" s="75" t="str">
        <f t="shared" si="11"/>
        <v>-</v>
      </c>
    </row>
    <row r="758" spans="1:4" x14ac:dyDescent="0.2">
      <c r="A758" s="166" t="str">
        <f>IF(ISBLANK('Nomenklatur komplett'!D758),"-",'Nomenklatur komplett'!D758)</f>
        <v>-</v>
      </c>
      <c r="B758" s="167" t="str">
        <f>IF(ISBLANK('Nomenklatur komplett'!E758),"-",'Nomenklatur komplett'!E758)</f>
        <v>-</v>
      </c>
      <c r="C758" s="162" t="str">
        <f>IF(ISBLANK('Nomenklatur komplett'!F758),"-",TRIM('Nomenklatur komplett'!F758))</f>
        <v>-</v>
      </c>
      <c r="D758" s="75" t="str">
        <f t="shared" si="11"/>
        <v>-</v>
      </c>
    </row>
    <row r="759" spans="1:4" x14ac:dyDescent="0.2">
      <c r="A759" s="166" t="str">
        <f>IF(ISBLANK('Nomenklatur komplett'!D759),"-",'Nomenklatur komplett'!D759)</f>
        <v>-</v>
      </c>
      <c r="B759" s="167" t="str">
        <f>IF(ISBLANK('Nomenklatur komplett'!E759),"-",'Nomenklatur komplett'!E759)</f>
        <v>-</v>
      </c>
      <c r="C759" s="162" t="str">
        <f>IF(ISBLANK('Nomenklatur komplett'!F759),"-",TRIM('Nomenklatur komplett'!F759))</f>
        <v>-</v>
      </c>
      <c r="D759" s="75" t="str">
        <f t="shared" si="11"/>
        <v>-</v>
      </c>
    </row>
    <row r="760" spans="1:4" x14ac:dyDescent="0.2">
      <c r="A760" s="166" t="str">
        <f>IF(ISBLANK('Nomenklatur komplett'!D760),"-",'Nomenklatur komplett'!D760)</f>
        <v>-</v>
      </c>
      <c r="B760" s="167" t="str">
        <f>IF(ISBLANK('Nomenklatur komplett'!E760),"-",'Nomenklatur komplett'!E760)</f>
        <v>-</v>
      </c>
      <c r="C760" s="162" t="str">
        <f>IF(ISBLANK('Nomenklatur komplett'!F760),"-",TRIM('Nomenklatur komplett'!F760))</f>
        <v>-</v>
      </c>
      <c r="D760" s="75" t="str">
        <f t="shared" si="11"/>
        <v>-</v>
      </c>
    </row>
    <row r="761" spans="1:4" x14ac:dyDescent="0.2">
      <c r="A761" s="166" t="str">
        <f>IF(ISBLANK('Nomenklatur komplett'!D761),"-",'Nomenklatur komplett'!D761)</f>
        <v>-</v>
      </c>
      <c r="B761" s="167" t="str">
        <f>IF(ISBLANK('Nomenklatur komplett'!E761),"-",'Nomenklatur komplett'!E761)</f>
        <v>-</v>
      </c>
      <c r="C761" s="162" t="str">
        <f>IF(ISBLANK('Nomenklatur komplett'!F761),"-",TRIM('Nomenklatur komplett'!F761))</f>
        <v>-</v>
      </c>
      <c r="D761" s="75" t="str">
        <f t="shared" si="11"/>
        <v>-</v>
      </c>
    </row>
    <row r="762" spans="1:4" x14ac:dyDescent="0.2">
      <c r="A762" s="166" t="str">
        <f>IF(ISBLANK('Nomenklatur komplett'!D762),"-",'Nomenklatur komplett'!D762)</f>
        <v>-</v>
      </c>
      <c r="B762" s="167" t="str">
        <f>IF(ISBLANK('Nomenklatur komplett'!E762),"-",'Nomenklatur komplett'!E762)</f>
        <v>-</v>
      </c>
      <c r="C762" s="162" t="str">
        <f>IF(ISBLANK('Nomenklatur komplett'!F762),"-",TRIM('Nomenklatur komplett'!F762))</f>
        <v>-</v>
      </c>
      <c r="D762" s="75" t="str">
        <f t="shared" si="11"/>
        <v>-</v>
      </c>
    </row>
    <row r="763" spans="1:4" x14ac:dyDescent="0.2">
      <c r="A763" s="166" t="str">
        <f>IF(ISBLANK('Nomenklatur komplett'!D763),"-",'Nomenklatur komplett'!D763)</f>
        <v>-</v>
      </c>
      <c r="B763" s="167" t="str">
        <f>IF(ISBLANK('Nomenklatur komplett'!E763),"-",'Nomenklatur komplett'!E763)</f>
        <v>-</v>
      </c>
      <c r="C763" s="162" t="str">
        <f>IF(ISBLANK('Nomenklatur komplett'!F763),"-",TRIM('Nomenklatur komplett'!F763))</f>
        <v>-</v>
      </c>
      <c r="D763" s="75" t="str">
        <f t="shared" si="11"/>
        <v>-</v>
      </c>
    </row>
    <row r="764" spans="1:4" x14ac:dyDescent="0.2">
      <c r="A764" s="166" t="str">
        <f>IF(ISBLANK('Nomenklatur komplett'!D764),"-",'Nomenklatur komplett'!D764)</f>
        <v>-</v>
      </c>
      <c r="B764" s="167" t="str">
        <f>IF(ISBLANK('Nomenklatur komplett'!E764),"-",'Nomenklatur komplett'!E764)</f>
        <v>-</v>
      </c>
      <c r="C764" s="162" t="str">
        <f>IF(ISBLANK('Nomenklatur komplett'!F764),"-",TRIM('Nomenklatur komplett'!F764))</f>
        <v>-</v>
      </c>
      <c r="D764" s="75" t="str">
        <f t="shared" si="11"/>
        <v>-</v>
      </c>
    </row>
    <row r="765" spans="1:4" x14ac:dyDescent="0.2">
      <c r="A765" s="166" t="str">
        <f>IF(ISBLANK('Nomenklatur komplett'!D765),"-",'Nomenklatur komplett'!D765)</f>
        <v>-</v>
      </c>
      <c r="B765" s="167" t="str">
        <f>IF(ISBLANK('Nomenklatur komplett'!E765),"-",'Nomenklatur komplett'!E765)</f>
        <v>-</v>
      </c>
      <c r="C765" s="162" t="str">
        <f>IF(ISBLANK('Nomenklatur komplett'!F765),"-",TRIM('Nomenklatur komplett'!F765))</f>
        <v>-</v>
      </c>
      <c r="D765" s="75" t="str">
        <f t="shared" si="11"/>
        <v>-</v>
      </c>
    </row>
    <row r="766" spans="1:4" x14ac:dyDescent="0.2">
      <c r="A766" s="166" t="str">
        <f>IF(ISBLANK('Nomenklatur komplett'!D766),"-",'Nomenklatur komplett'!D766)</f>
        <v>-</v>
      </c>
      <c r="B766" s="167" t="str">
        <f>IF(ISBLANK('Nomenklatur komplett'!E766),"-",'Nomenklatur komplett'!E766)</f>
        <v>-</v>
      </c>
      <c r="C766" s="162" t="str">
        <f>IF(ISBLANK('Nomenklatur komplett'!F766),"-",TRIM('Nomenklatur komplett'!F766))</f>
        <v>-</v>
      </c>
      <c r="D766" s="75" t="str">
        <f t="shared" si="11"/>
        <v>-</v>
      </c>
    </row>
    <row r="767" spans="1:4" x14ac:dyDescent="0.2">
      <c r="A767" s="166" t="str">
        <f>IF(ISBLANK('Nomenklatur komplett'!D767),"-",'Nomenklatur komplett'!D767)</f>
        <v>-</v>
      </c>
      <c r="B767" s="167" t="str">
        <f>IF(ISBLANK('Nomenklatur komplett'!E767),"-",'Nomenklatur komplett'!E767)</f>
        <v>-</v>
      </c>
      <c r="C767" s="162" t="str">
        <f>IF(ISBLANK('Nomenklatur komplett'!F767),"-",TRIM('Nomenklatur komplett'!F767))</f>
        <v>-</v>
      </c>
      <c r="D767" s="75" t="str">
        <f t="shared" si="11"/>
        <v>-</v>
      </c>
    </row>
    <row r="768" spans="1:4" x14ac:dyDescent="0.2">
      <c r="A768" s="166" t="str">
        <f>IF(ISBLANK('Nomenklatur komplett'!D768),"-",'Nomenklatur komplett'!D768)</f>
        <v>-</v>
      </c>
      <c r="B768" s="167" t="str">
        <f>IF(ISBLANK('Nomenklatur komplett'!E768),"-",'Nomenklatur komplett'!E768)</f>
        <v>-</v>
      </c>
      <c r="C768" s="162" t="str">
        <f>IF(ISBLANK('Nomenklatur komplett'!F768),"-",TRIM('Nomenklatur komplett'!F768))</f>
        <v>-</v>
      </c>
      <c r="D768" s="75" t="str">
        <f t="shared" si="11"/>
        <v>-</v>
      </c>
    </row>
    <row r="769" spans="1:4" x14ac:dyDescent="0.2">
      <c r="A769" s="166" t="str">
        <f>IF(ISBLANK('Nomenklatur komplett'!D769),"-",'Nomenklatur komplett'!D769)</f>
        <v>-</v>
      </c>
      <c r="B769" s="167" t="str">
        <f>IF(ISBLANK('Nomenklatur komplett'!E769),"-",'Nomenklatur komplett'!E769)</f>
        <v>-</v>
      </c>
      <c r="C769" s="162" t="str">
        <f>IF(ISBLANK('Nomenklatur komplett'!F769),"-",TRIM('Nomenklatur komplett'!F769))</f>
        <v>-</v>
      </c>
      <c r="D769" s="75" t="str">
        <f t="shared" si="11"/>
        <v>-</v>
      </c>
    </row>
    <row r="770" spans="1:4" x14ac:dyDescent="0.2">
      <c r="A770" s="166" t="str">
        <f>IF(ISBLANK('Nomenklatur komplett'!D770),"-",'Nomenklatur komplett'!D770)</f>
        <v>-</v>
      </c>
      <c r="B770" s="167" t="str">
        <f>IF(ISBLANK('Nomenklatur komplett'!E770),"-",'Nomenklatur komplett'!E770)</f>
        <v>-</v>
      </c>
      <c r="C770" s="162" t="str">
        <f>IF(ISBLANK('Nomenklatur komplett'!F770),"-",TRIM('Nomenklatur komplett'!F770))</f>
        <v>-</v>
      </c>
      <c r="D770" s="75" t="str">
        <f t="shared" si="11"/>
        <v>-</v>
      </c>
    </row>
    <row r="771" spans="1:4" x14ac:dyDescent="0.2">
      <c r="A771" s="166" t="str">
        <f>IF(ISBLANK('Nomenklatur komplett'!D771),"-",'Nomenklatur komplett'!D771)</f>
        <v>-</v>
      </c>
      <c r="B771" s="167" t="str">
        <f>IF(ISBLANK('Nomenklatur komplett'!E771),"-",'Nomenklatur komplett'!E771)</f>
        <v>-</v>
      </c>
      <c r="C771" s="162" t="str">
        <f>IF(ISBLANK('Nomenklatur komplett'!F771),"-",TRIM('Nomenklatur komplett'!F771))</f>
        <v>-</v>
      </c>
      <c r="D771" s="75" t="str">
        <f t="shared" si="11"/>
        <v>-</v>
      </c>
    </row>
    <row r="772" spans="1:4" x14ac:dyDescent="0.2">
      <c r="A772" s="166" t="str">
        <f>IF(ISBLANK('Nomenklatur komplett'!D772),"-",'Nomenklatur komplett'!D772)</f>
        <v>-</v>
      </c>
      <c r="B772" s="167" t="str">
        <f>IF(ISBLANK('Nomenklatur komplett'!E772),"-",'Nomenklatur komplett'!E772)</f>
        <v>-</v>
      </c>
      <c r="C772" s="162" t="str">
        <f>IF(ISBLANK('Nomenklatur komplett'!F772),"-",TRIM('Nomenklatur komplett'!F772))</f>
        <v>-</v>
      </c>
      <c r="D772" s="75" t="str">
        <f t="shared" si="11"/>
        <v>-</v>
      </c>
    </row>
    <row r="773" spans="1:4" x14ac:dyDescent="0.2">
      <c r="A773" s="166" t="str">
        <f>IF(ISBLANK('Nomenklatur komplett'!D773),"-",'Nomenklatur komplett'!D773)</f>
        <v>-</v>
      </c>
      <c r="B773" s="167" t="str">
        <f>IF(ISBLANK('Nomenklatur komplett'!E773),"-",'Nomenklatur komplett'!E773)</f>
        <v>-</v>
      </c>
      <c r="C773" s="162" t="str">
        <f>IF(ISBLANK('Nomenklatur komplett'!F773),"-",TRIM('Nomenklatur komplett'!F773))</f>
        <v>-</v>
      </c>
      <c r="D773" s="75" t="str">
        <f t="shared" ref="D773:D836" si="12">IF(B773="-",B773,C773&amp; " (" &amp;B773&amp;")")</f>
        <v>-</v>
      </c>
    </row>
    <row r="774" spans="1:4" x14ac:dyDescent="0.2">
      <c r="A774" s="166" t="str">
        <f>IF(ISBLANK('Nomenklatur komplett'!D774),"-",'Nomenklatur komplett'!D774)</f>
        <v>-</v>
      </c>
      <c r="B774" s="167" t="str">
        <f>IF(ISBLANK('Nomenklatur komplett'!E774),"-",'Nomenklatur komplett'!E774)</f>
        <v>-</v>
      </c>
      <c r="C774" s="162" t="str">
        <f>IF(ISBLANK('Nomenklatur komplett'!F774),"-",TRIM('Nomenklatur komplett'!F774))</f>
        <v>-</v>
      </c>
      <c r="D774" s="75" t="str">
        <f t="shared" si="12"/>
        <v>-</v>
      </c>
    </row>
    <row r="775" spans="1:4" x14ac:dyDescent="0.2">
      <c r="A775" s="166" t="str">
        <f>IF(ISBLANK('Nomenklatur komplett'!D775),"-",'Nomenklatur komplett'!D775)</f>
        <v>-</v>
      </c>
      <c r="B775" s="167" t="str">
        <f>IF(ISBLANK('Nomenklatur komplett'!E775),"-",'Nomenklatur komplett'!E775)</f>
        <v>-</v>
      </c>
      <c r="C775" s="162" t="str">
        <f>IF(ISBLANK('Nomenklatur komplett'!F775),"-",TRIM('Nomenklatur komplett'!F775))</f>
        <v>-</v>
      </c>
      <c r="D775" s="75" t="str">
        <f t="shared" si="12"/>
        <v>-</v>
      </c>
    </row>
    <row r="776" spans="1:4" x14ac:dyDescent="0.2">
      <c r="A776" s="166" t="str">
        <f>IF(ISBLANK('Nomenklatur komplett'!D776),"-",'Nomenklatur komplett'!D776)</f>
        <v>-</v>
      </c>
      <c r="B776" s="167" t="str">
        <f>IF(ISBLANK('Nomenklatur komplett'!E776),"-",'Nomenklatur komplett'!E776)</f>
        <v>-</v>
      </c>
      <c r="C776" s="162" t="str">
        <f>IF(ISBLANK('Nomenklatur komplett'!F776),"-",TRIM('Nomenklatur komplett'!F776))</f>
        <v>-</v>
      </c>
      <c r="D776" s="75" t="str">
        <f t="shared" si="12"/>
        <v>-</v>
      </c>
    </row>
    <row r="777" spans="1:4" x14ac:dyDescent="0.2">
      <c r="A777" s="166" t="str">
        <f>IF(ISBLANK('Nomenklatur komplett'!D777),"-",'Nomenklatur komplett'!D777)</f>
        <v>-</v>
      </c>
      <c r="B777" s="167" t="str">
        <f>IF(ISBLANK('Nomenklatur komplett'!E777),"-",'Nomenklatur komplett'!E777)</f>
        <v>-</v>
      </c>
      <c r="C777" s="162" t="str">
        <f>IF(ISBLANK('Nomenklatur komplett'!F777),"-",TRIM('Nomenklatur komplett'!F777))</f>
        <v>-</v>
      </c>
      <c r="D777" s="75" t="str">
        <f t="shared" si="12"/>
        <v>-</v>
      </c>
    </row>
    <row r="778" spans="1:4" x14ac:dyDescent="0.2">
      <c r="A778" s="166" t="str">
        <f>IF(ISBLANK('Nomenklatur komplett'!D778),"-",'Nomenklatur komplett'!D778)</f>
        <v>-</v>
      </c>
      <c r="B778" s="167" t="str">
        <f>IF(ISBLANK('Nomenklatur komplett'!E778),"-",'Nomenklatur komplett'!E778)</f>
        <v>-</v>
      </c>
      <c r="C778" s="162" t="str">
        <f>IF(ISBLANK('Nomenklatur komplett'!F778),"-",TRIM('Nomenklatur komplett'!F778))</f>
        <v>-</v>
      </c>
      <c r="D778" s="75" t="str">
        <f t="shared" si="12"/>
        <v>-</v>
      </c>
    </row>
    <row r="779" spans="1:4" x14ac:dyDescent="0.2">
      <c r="A779" s="166" t="str">
        <f>IF(ISBLANK('Nomenklatur komplett'!D779),"-",'Nomenklatur komplett'!D779)</f>
        <v>-</v>
      </c>
      <c r="B779" s="167" t="str">
        <f>IF(ISBLANK('Nomenklatur komplett'!E779),"-",'Nomenklatur komplett'!E779)</f>
        <v>-</v>
      </c>
      <c r="C779" s="162" t="str">
        <f>IF(ISBLANK('Nomenklatur komplett'!F779),"-",TRIM('Nomenklatur komplett'!F779))</f>
        <v>-</v>
      </c>
      <c r="D779" s="75" t="str">
        <f t="shared" si="12"/>
        <v>-</v>
      </c>
    </row>
    <row r="780" spans="1:4" x14ac:dyDescent="0.2">
      <c r="A780" s="166" t="str">
        <f>IF(ISBLANK('Nomenklatur komplett'!D780),"-",'Nomenklatur komplett'!D780)</f>
        <v>-</v>
      </c>
      <c r="B780" s="167" t="str">
        <f>IF(ISBLANK('Nomenklatur komplett'!E780),"-",'Nomenklatur komplett'!E780)</f>
        <v>-</v>
      </c>
      <c r="C780" s="162" t="str">
        <f>IF(ISBLANK('Nomenklatur komplett'!F780),"-",TRIM('Nomenklatur komplett'!F780))</f>
        <v>-</v>
      </c>
      <c r="D780" s="75" t="str">
        <f t="shared" si="12"/>
        <v>-</v>
      </c>
    </row>
    <row r="781" spans="1:4" x14ac:dyDescent="0.2">
      <c r="A781" s="166" t="str">
        <f>IF(ISBLANK('Nomenklatur komplett'!D781),"-",'Nomenklatur komplett'!D781)</f>
        <v>-</v>
      </c>
      <c r="B781" s="167" t="str">
        <f>IF(ISBLANK('Nomenklatur komplett'!E781),"-",'Nomenklatur komplett'!E781)</f>
        <v>-</v>
      </c>
      <c r="C781" s="162" t="str">
        <f>IF(ISBLANK('Nomenklatur komplett'!F781),"-",TRIM('Nomenklatur komplett'!F781))</f>
        <v>-</v>
      </c>
      <c r="D781" s="75" t="str">
        <f t="shared" si="12"/>
        <v>-</v>
      </c>
    </row>
    <row r="782" spans="1:4" x14ac:dyDescent="0.2">
      <c r="A782" s="166" t="str">
        <f>IF(ISBLANK('Nomenklatur komplett'!D782),"-",'Nomenklatur komplett'!D782)</f>
        <v>-</v>
      </c>
      <c r="B782" s="167" t="str">
        <f>IF(ISBLANK('Nomenklatur komplett'!E782),"-",'Nomenklatur komplett'!E782)</f>
        <v>-</v>
      </c>
      <c r="C782" s="162" t="str">
        <f>IF(ISBLANK('Nomenklatur komplett'!F782),"-",TRIM('Nomenklatur komplett'!F782))</f>
        <v>-</v>
      </c>
      <c r="D782" s="75" t="str">
        <f t="shared" si="12"/>
        <v>-</v>
      </c>
    </row>
    <row r="783" spans="1:4" x14ac:dyDescent="0.2">
      <c r="A783" s="166" t="str">
        <f>IF(ISBLANK('Nomenklatur komplett'!D783),"-",'Nomenklatur komplett'!D783)</f>
        <v>-</v>
      </c>
      <c r="B783" s="167" t="str">
        <f>IF(ISBLANK('Nomenklatur komplett'!E783),"-",'Nomenklatur komplett'!E783)</f>
        <v>-</v>
      </c>
      <c r="C783" s="162" t="str">
        <f>IF(ISBLANK('Nomenklatur komplett'!F783),"-",TRIM('Nomenklatur komplett'!F783))</f>
        <v>-</v>
      </c>
      <c r="D783" s="75" t="str">
        <f t="shared" si="12"/>
        <v>-</v>
      </c>
    </row>
    <row r="784" spans="1:4" x14ac:dyDescent="0.2">
      <c r="A784" s="166" t="str">
        <f>IF(ISBLANK('Nomenklatur komplett'!D784),"-",'Nomenklatur komplett'!D784)</f>
        <v>-</v>
      </c>
      <c r="B784" s="167" t="str">
        <f>IF(ISBLANK('Nomenklatur komplett'!E784),"-",'Nomenklatur komplett'!E784)</f>
        <v>-</v>
      </c>
      <c r="C784" s="162" t="str">
        <f>IF(ISBLANK('Nomenklatur komplett'!F784),"-",TRIM('Nomenklatur komplett'!F784))</f>
        <v>-</v>
      </c>
      <c r="D784" s="75" t="str">
        <f t="shared" si="12"/>
        <v>-</v>
      </c>
    </row>
    <row r="785" spans="1:4" x14ac:dyDescent="0.2">
      <c r="A785" s="166" t="str">
        <f>IF(ISBLANK('Nomenklatur komplett'!D785),"-",'Nomenklatur komplett'!D785)</f>
        <v>-</v>
      </c>
      <c r="B785" s="167" t="str">
        <f>IF(ISBLANK('Nomenklatur komplett'!E785),"-",'Nomenklatur komplett'!E785)</f>
        <v>-</v>
      </c>
      <c r="C785" s="162" t="str">
        <f>IF(ISBLANK('Nomenklatur komplett'!F785),"-",TRIM('Nomenklatur komplett'!F785))</f>
        <v>-</v>
      </c>
      <c r="D785" s="75" t="str">
        <f t="shared" si="12"/>
        <v>-</v>
      </c>
    </row>
    <row r="786" spans="1:4" x14ac:dyDescent="0.2">
      <c r="A786" s="166" t="str">
        <f>IF(ISBLANK('Nomenklatur komplett'!D786),"-",'Nomenklatur komplett'!D786)</f>
        <v>-</v>
      </c>
      <c r="B786" s="167" t="str">
        <f>IF(ISBLANK('Nomenklatur komplett'!E786),"-",'Nomenklatur komplett'!E786)</f>
        <v>-</v>
      </c>
      <c r="C786" s="162" t="str">
        <f>IF(ISBLANK('Nomenklatur komplett'!F786),"-",TRIM('Nomenklatur komplett'!F786))</f>
        <v>-</v>
      </c>
      <c r="D786" s="75" t="str">
        <f t="shared" si="12"/>
        <v>-</v>
      </c>
    </row>
    <row r="787" spans="1:4" x14ac:dyDescent="0.2">
      <c r="A787" s="166" t="str">
        <f>IF(ISBLANK('Nomenklatur komplett'!D787),"-",'Nomenklatur komplett'!D787)</f>
        <v>-</v>
      </c>
      <c r="B787" s="167" t="str">
        <f>IF(ISBLANK('Nomenklatur komplett'!E787),"-",'Nomenklatur komplett'!E787)</f>
        <v>-</v>
      </c>
      <c r="C787" s="162" t="str">
        <f>IF(ISBLANK('Nomenklatur komplett'!F787),"-",TRIM('Nomenklatur komplett'!F787))</f>
        <v>-</v>
      </c>
      <c r="D787" s="75" t="str">
        <f t="shared" si="12"/>
        <v>-</v>
      </c>
    </row>
    <row r="788" spans="1:4" x14ac:dyDescent="0.2">
      <c r="A788" s="166" t="str">
        <f>IF(ISBLANK('Nomenklatur komplett'!D788),"-",'Nomenklatur komplett'!D788)</f>
        <v>-</v>
      </c>
      <c r="B788" s="167" t="str">
        <f>IF(ISBLANK('Nomenklatur komplett'!E788),"-",'Nomenklatur komplett'!E788)</f>
        <v>-</v>
      </c>
      <c r="C788" s="162" t="str">
        <f>IF(ISBLANK('Nomenklatur komplett'!F788),"-",TRIM('Nomenklatur komplett'!F788))</f>
        <v>-</v>
      </c>
      <c r="D788" s="75" t="str">
        <f t="shared" si="12"/>
        <v>-</v>
      </c>
    </row>
    <row r="789" spans="1:4" x14ac:dyDescent="0.2">
      <c r="A789" s="166" t="str">
        <f>IF(ISBLANK('Nomenklatur komplett'!D789),"-",'Nomenklatur komplett'!D789)</f>
        <v>-</v>
      </c>
      <c r="B789" s="167" t="str">
        <f>IF(ISBLANK('Nomenklatur komplett'!E789),"-",'Nomenklatur komplett'!E789)</f>
        <v>-</v>
      </c>
      <c r="C789" s="162" t="str">
        <f>IF(ISBLANK('Nomenklatur komplett'!F789),"-",TRIM('Nomenklatur komplett'!F789))</f>
        <v>-</v>
      </c>
      <c r="D789" s="75" t="str">
        <f t="shared" si="12"/>
        <v>-</v>
      </c>
    </row>
    <row r="790" spans="1:4" x14ac:dyDescent="0.2">
      <c r="A790" s="166" t="str">
        <f>IF(ISBLANK('Nomenklatur komplett'!D790),"-",'Nomenklatur komplett'!D790)</f>
        <v>-</v>
      </c>
      <c r="B790" s="167" t="str">
        <f>IF(ISBLANK('Nomenklatur komplett'!E790),"-",'Nomenklatur komplett'!E790)</f>
        <v>-</v>
      </c>
      <c r="C790" s="162" t="str">
        <f>IF(ISBLANK('Nomenklatur komplett'!F790),"-",TRIM('Nomenklatur komplett'!F790))</f>
        <v>-</v>
      </c>
      <c r="D790" s="75" t="str">
        <f t="shared" si="12"/>
        <v>-</v>
      </c>
    </row>
    <row r="791" spans="1:4" x14ac:dyDescent="0.2">
      <c r="A791" s="166" t="str">
        <f>IF(ISBLANK('Nomenklatur komplett'!D791),"-",'Nomenklatur komplett'!D791)</f>
        <v>-</v>
      </c>
      <c r="B791" s="167" t="str">
        <f>IF(ISBLANK('Nomenklatur komplett'!E791),"-",'Nomenklatur komplett'!E791)</f>
        <v>-</v>
      </c>
      <c r="C791" s="162" t="str">
        <f>IF(ISBLANK('Nomenklatur komplett'!F791),"-",TRIM('Nomenklatur komplett'!F791))</f>
        <v>-</v>
      </c>
      <c r="D791" s="75" t="str">
        <f t="shared" si="12"/>
        <v>-</v>
      </c>
    </row>
    <row r="792" spans="1:4" x14ac:dyDescent="0.2">
      <c r="A792" s="166" t="str">
        <f>IF(ISBLANK('Nomenklatur komplett'!D792),"-",'Nomenklatur komplett'!D792)</f>
        <v>-</v>
      </c>
      <c r="B792" s="167" t="str">
        <f>IF(ISBLANK('Nomenklatur komplett'!E792),"-",'Nomenklatur komplett'!E792)</f>
        <v>-</v>
      </c>
      <c r="C792" s="162" t="str">
        <f>IF(ISBLANK('Nomenklatur komplett'!F792),"-",TRIM('Nomenklatur komplett'!F792))</f>
        <v>-</v>
      </c>
      <c r="D792" s="75" t="str">
        <f t="shared" si="12"/>
        <v>-</v>
      </c>
    </row>
    <row r="793" spans="1:4" x14ac:dyDescent="0.2">
      <c r="A793" s="166" t="str">
        <f>IF(ISBLANK('Nomenklatur komplett'!D793),"-",'Nomenklatur komplett'!D793)</f>
        <v>-</v>
      </c>
      <c r="B793" s="167" t="str">
        <f>IF(ISBLANK('Nomenklatur komplett'!E793),"-",'Nomenklatur komplett'!E793)</f>
        <v>-</v>
      </c>
      <c r="C793" s="162" t="str">
        <f>IF(ISBLANK('Nomenklatur komplett'!F793),"-",TRIM('Nomenklatur komplett'!F793))</f>
        <v>-</v>
      </c>
      <c r="D793" s="75" t="str">
        <f t="shared" si="12"/>
        <v>-</v>
      </c>
    </row>
    <row r="794" spans="1:4" x14ac:dyDescent="0.2">
      <c r="A794" s="166" t="str">
        <f>IF(ISBLANK('Nomenklatur komplett'!D794),"-",'Nomenklatur komplett'!D794)</f>
        <v>-</v>
      </c>
      <c r="B794" s="167" t="str">
        <f>IF(ISBLANK('Nomenklatur komplett'!E794),"-",'Nomenklatur komplett'!E794)</f>
        <v>-</v>
      </c>
      <c r="C794" s="162" t="str">
        <f>IF(ISBLANK('Nomenklatur komplett'!F794),"-",TRIM('Nomenklatur komplett'!F794))</f>
        <v>-</v>
      </c>
      <c r="D794" s="75" t="str">
        <f t="shared" si="12"/>
        <v>-</v>
      </c>
    </row>
    <row r="795" spans="1:4" x14ac:dyDescent="0.2">
      <c r="A795" s="166" t="str">
        <f>IF(ISBLANK('Nomenklatur komplett'!D795),"-",'Nomenklatur komplett'!D795)</f>
        <v>-</v>
      </c>
      <c r="B795" s="167" t="str">
        <f>IF(ISBLANK('Nomenklatur komplett'!E795),"-",'Nomenklatur komplett'!E795)</f>
        <v>-</v>
      </c>
      <c r="C795" s="162" t="str">
        <f>IF(ISBLANK('Nomenklatur komplett'!F795),"-",TRIM('Nomenklatur komplett'!F795))</f>
        <v>-</v>
      </c>
      <c r="D795" s="75" t="str">
        <f t="shared" si="12"/>
        <v>-</v>
      </c>
    </row>
    <row r="796" spans="1:4" x14ac:dyDescent="0.2">
      <c r="A796" s="166" t="str">
        <f>IF(ISBLANK('Nomenklatur komplett'!D796),"-",'Nomenklatur komplett'!D796)</f>
        <v>-</v>
      </c>
      <c r="B796" s="167" t="str">
        <f>IF(ISBLANK('Nomenklatur komplett'!E796),"-",'Nomenklatur komplett'!E796)</f>
        <v>-</v>
      </c>
      <c r="C796" s="162" t="str">
        <f>IF(ISBLANK('Nomenklatur komplett'!F796),"-",TRIM('Nomenklatur komplett'!F796))</f>
        <v>-</v>
      </c>
      <c r="D796" s="75" t="str">
        <f t="shared" si="12"/>
        <v>-</v>
      </c>
    </row>
    <row r="797" spans="1:4" x14ac:dyDescent="0.2">
      <c r="A797" s="166" t="str">
        <f>IF(ISBLANK('Nomenklatur komplett'!D797),"-",'Nomenklatur komplett'!D797)</f>
        <v>-</v>
      </c>
      <c r="B797" s="167" t="str">
        <f>IF(ISBLANK('Nomenklatur komplett'!E797),"-",'Nomenklatur komplett'!E797)</f>
        <v>-</v>
      </c>
      <c r="C797" s="162" t="str">
        <f>IF(ISBLANK('Nomenklatur komplett'!F797),"-",TRIM('Nomenklatur komplett'!F797))</f>
        <v>-</v>
      </c>
      <c r="D797" s="75" t="str">
        <f t="shared" si="12"/>
        <v>-</v>
      </c>
    </row>
    <row r="798" spans="1:4" x14ac:dyDescent="0.2">
      <c r="A798" s="166" t="str">
        <f>IF(ISBLANK('Nomenklatur komplett'!D798),"-",'Nomenklatur komplett'!D798)</f>
        <v>-</v>
      </c>
      <c r="B798" s="167" t="str">
        <f>IF(ISBLANK('Nomenklatur komplett'!E798),"-",'Nomenklatur komplett'!E798)</f>
        <v>-</v>
      </c>
      <c r="C798" s="162" t="str">
        <f>IF(ISBLANK('Nomenklatur komplett'!F798),"-",TRIM('Nomenklatur komplett'!F798))</f>
        <v>-</v>
      </c>
      <c r="D798" s="75" t="str">
        <f t="shared" si="12"/>
        <v>-</v>
      </c>
    </row>
    <row r="799" spans="1:4" x14ac:dyDescent="0.2">
      <c r="A799" s="166" t="str">
        <f>IF(ISBLANK('Nomenklatur komplett'!D799),"-",'Nomenklatur komplett'!D799)</f>
        <v>-</v>
      </c>
      <c r="B799" s="167" t="str">
        <f>IF(ISBLANK('Nomenklatur komplett'!E799),"-",'Nomenklatur komplett'!E799)</f>
        <v>-</v>
      </c>
      <c r="C799" s="162" t="str">
        <f>IF(ISBLANK('Nomenklatur komplett'!F799),"-",TRIM('Nomenklatur komplett'!F799))</f>
        <v>-</v>
      </c>
      <c r="D799" s="75" t="str">
        <f t="shared" si="12"/>
        <v>-</v>
      </c>
    </row>
    <row r="800" spans="1:4" x14ac:dyDescent="0.2">
      <c r="A800" s="166" t="str">
        <f>IF(ISBLANK('Nomenklatur komplett'!D800),"-",'Nomenklatur komplett'!D800)</f>
        <v>-</v>
      </c>
      <c r="B800" s="167" t="str">
        <f>IF(ISBLANK('Nomenklatur komplett'!E800),"-",'Nomenklatur komplett'!E800)</f>
        <v>-</v>
      </c>
      <c r="C800" s="162" t="str">
        <f>IF(ISBLANK('Nomenklatur komplett'!F800),"-",TRIM('Nomenklatur komplett'!F800))</f>
        <v>-</v>
      </c>
      <c r="D800" s="75" t="str">
        <f t="shared" si="12"/>
        <v>-</v>
      </c>
    </row>
    <row r="801" spans="1:4" x14ac:dyDescent="0.2">
      <c r="A801" s="166" t="str">
        <f>IF(ISBLANK('Nomenklatur komplett'!D801),"-",'Nomenklatur komplett'!D801)</f>
        <v>-</v>
      </c>
      <c r="B801" s="167" t="str">
        <f>IF(ISBLANK('Nomenklatur komplett'!E801),"-",'Nomenklatur komplett'!E801)</f>
        <v>-</v>
      </c>
      <c r="C801" s="162" t="str">
        <f>IF(ISBLANK('Nomenklatur komplett'!F801),"-",TRIM('Nomenklatur komplett'!F801))</f>
        <v>-</v>
      </c>
      <c r="D801" s="75" t="str">
        <f t="shared" si="12"/>
        <v>-</v>
      </c>
    </row>
    <row r="802" spans="1:4" x14ac:dyDescent="0.2">
      <c r="A802" s="166" t="str">
        <f>IF(ISBLANK('Nomenklatur komplett'!D802),"-",'Nomenklatur komplett'!D802)</f>
        <v>-</v>
      </c>
      <c r="B802" s="167" t="str">
        <f>IF(ISBLANK('Nomenklatur komplett'!E802),"-",'Nomenklatur komplett'!E802)</f>
        <v>-</v>
      </c>
      <c r="C802" s="162" t="str">
        <f>IF(ISBLANK('Nomenklatur komplett'!F802),"-",TRIM('Nomenklatur komplett'!F802))</f>
        <v>-</v>
      </c>
      <c r="D802" s="75" t="str">
        <f t="shared" si="12"/>
        <v>-</v>
      </c>
    </row>
    <row r="803" spans="1:4" x14ac:dyDescent="0.2">
      <c r="A803" s="166" t="str">
        <f>IF(ISBLANK('Nomenklatur komplett'!D803),"-",'Nomenklatur komplett'!D803)</f>
        <v>-</v>
      </c>
      <c r="B803" s="167" t="str">
        <f>IF(ISBLANK('Nomenklatur komplett'!E803),"-",'Nomenklatur komplett'!E803)</f>
        <v>-</v>
      </c>
      <c r="C803" s="162" t="str">
        <f>IF(ISBLANK('Nomenklatur komplett'!F803),"-",TRIM('Nomenklatur komplett'!F803))</f>
        <v>-</v>
      </c>
      <c r="D803" s="75" t="str">
        <f t="shared" si="12"/>
        <v>-</v>
      </c>
    </row>
    <row r="804" spans="1:4" x14ac:dyDescent="0.2">
      <c r="A804" s="166" t="str">
        <f>IF(ISBLANK('Nomenklatur komplett'!D804),"-",'Nomenklatur komplett'!D804)</f>
        <v>-</v>
      </c>
      <c r="B804" s="167" t="str">
        <f>IF(ISBLANK('Nomenklatur komplett'!E804),"-",'Nomenklatur komplett'!E804)</f>
        <v>-</v>
      </c>
      <c r="C804" s="162" t="str">
        <f>IF(ISBLANK('Nomenklatur komplett'!F804),"-",TRIM('Nomenklatur komplett'!F804))</f>
        <v>-</v>
      </c>
      <c r="D804" s="75" t="str">
        <f t="shared" si="12"/>
        <v>-</v>
      </c>
    </row>
    <row r="805" spans="1:4" x14ac:dyDescent="0.2">
      <c r="A805" s="166" t="str">
        <f>IF(ISBLANK('Nomenklatur komplett'!D805),"-",'Nomenklatur komplett'!D805)</f>
        <v>-</v>
      </c>
      <c r="B805" s="167" t="str">
        <f>IF(ISBLANK('Nomenklatur komplett'!E805),"-",'Nomenklatur komplett'!E805)</f>
        <v>-</v>
      </c>
      <c r="C805" s="162" t="str">
        <f>IF(ISBLANK('Nomenklatur komplett'!F805),"-",TRIM('Nomenklatur komplett'!F805))</f>
        <v>-</v>
      </c>
      <c r="D805" s="75" t="str">
        <f t="shared" si="12"/>
        <v>-</v>
      </c>
    </row>
    <row r="806" spans="1:4" x14ac:dyDescent="0.2">
      <c r="A806" s="166" t="str">
        <f>IF(ISBLANK('Nomenklatur komplett'!D806),"-",'Nomenklatur komplett'!D806)</f>
        <v>-</v>
      </c>
      <c r="B806" s="167" t="str">
        <f>IF(ISBLANK('Nomenklatur komplett'!E806),"-",'Nomenklatur komplett'!E806)</f>
        <v>-</v>
      </c>
      <c r="C806" s="162" t="str">
        <f>IF(ISBLANK('Nomenklatur komplett'!F806),"-",TRIM('Nomenklatur komplett'!F806))</f>
        <v>-</v>
      </c>
      <c r="D806" s="75" t="str">
        <f t="shared" si="12"/>
        <v>-</v>
      </c>
    </row>
    <row r="807" spans="1:4" x14ac:dyDescent="0.2">
      <c r="A807" s="166" t="str">
        <f>IF(ISBLANK('Nomenklatur komplett'!D807),"-",'Nomenklatur komplett'!D807)</f>
        <v>-</v>
      </c>
      <c r="B807" s="167" t="str">
        <f>IF(ISBLANK('Nomenklatur komplett'!E807),"-",'Nomenklatur komplett'!E807)</f>
        <v>-</v>
      </c>
      <c r="C807" s="162" t="str">
        <f>IF(ISBLANK('Nomenklatur komplett'!F807),"-",TRIM('Nomenklatur komplett'!F807))</f>
        <v>-</v>
      </c>
      <c r="D807" s="75" t="str">
        <f t="shared" si="12"/>
        <v>-</v>
      </c>
    </row>
    <row r="808" spans="1:4" x14ac:dyDescent="0.2">
      <c r="A808" s="166" t="str">
        <f>IF(ISBLANK('Nomenklatur komplett'!D808),"-",'Nomenklatur komplett'!D808)</f>
        <v>-</v>
      </c>
      <c r="B808" s="167" t="str">
        <f>IF(ISBLANK('Nomenklatur komplett'!E808),"-",'Nomenklatur komplett'!E808)</f>
        <v>-</v>
      </c>
      <c r="C808" s="162" t="str">
        <f>IF(ISBLANK('Nomenklatur komplett'!F808),"-",TRIM('Nomenklatur komplett'!F808))</f>
        <v>-</v>
      </c>
      <c r="D808" s="75" t="str">
        <f t="shared" si="12"/>
        <v>-</v>
      </c>
    </row>
    <row r="809" spans="1:4" x14ac:dyDescent="0.2">
      <c r="A809" s="166" t="str">
        <f>IF(ISBLANK('Nomenklatur komplett'!D809),"-",'Nomenklatur komplett'!D809)</f>
        <v>-</v>
      </c>
      <c r="B809" s="167" t="str">
        <f>IF(ISBLANK('Nomenklatur komplett'!E809),"-",'Nomenklatur komplett'!E809)</f>
        <v>-</v>
      </c>
      <c r="C809" s="162" t="str">
        <f>IF(ISBLANK('Nomenklatur komplett'!F809),"-",TRIM('Nomenklatur komplett'!F809))</f>
        <v>-</v>
      </c>
      <c r="D809" s="75" t="str">
        <f t="shared" si="12"/>
        <v>-</v>
      </c>
    </row>
    <row r="810" spans="1:4" x14ac:dyDescent="0.2">
      <c r="A810" s="166" t="str">
        <f>IF(ISBLANK('Nomenklatur komplett'!D810),"-",'Nomenklatur komplett'!D810)</f>
        <v>-</v>
      </c>
      <c r="B810" s="167" t="str">
        <f>IF(ISBLANK('Nomenklatur komplett'!E810),"-",'Nomenklatur komplett'!E810)</f>
        <v>-</v>
      </c>
      <c r="C810" s="162" t="str">
        <f>IF(ISBLANK('Nomenklatur komplett'!F810),"-",TRIM('Nomenklatur komplett'!F810))</f>
        <v>-</v>
      </c>
      <c r="D810" s="75" t="str">
        <f t="shared" si="12"/>
        <v>-</v>
      </c>
    </row>
    <row r="811" spans="1:4" x14ac:dyDescent="0.2">
      <c r="A811" s="166" t="str">
        <f>IF(ISBLANK('Nomenklatur komplett'!D811),"-",'Nomenklatur komplett'!D811)</f>
        <v>-</v>
      </c>
      <c r="B811" s="167" t="str">
        <f>IF(ISBLANK('Nomenklatur komplett'!E811),"-",'Nomenklatur komplett'!E811)</f>
        <v>-</v>
      </c>
      <c r="C811" s="162" t="str">
        <f>IF(ISBLANK('Nomenklatur komplett'!F811),"-",TRIM('Nomenklatur komplett'!F811))</f>
        <v>-</v>
      </c>
      <c r="D811" s="75" t="str">
        <f t="shared" si="12"/>
        <v>-</v>
      </c>
    </row>
    <row r="812" spans="1:4" x14ac:dyDescent="0.2">
      <c r="A812" s="166" t="str">
        <f>IF(ISBLANK('Nomenklatur komplett'!D812),"-",'Nomenklatur komplett'!D812)</f>
        <v>-</v>
      </c>
      <c r="B812" s="167" t="str">
        <f>IF(ISBLANK('Nomenklatur komplett'!E812),"-",'Nomenklatur komplett'!E812)</f>
        <v>-</v>
      </c>
      <c r="C812" s="162" t="str">
        <f>IF(ISBLANK('Nomenklatur komplett'!F812),"-",TRIM('Nomenklatur komplett'!F812))</f>
        <v>-</v>
      </c>
      <c r="D812" s="75" t="str">
        <f t="shared" si="12"/>
        <v>-</v>
      </c>
    </row>
    <row r="813" spans="1:4" x14ac:dyDescent="0.2">
      <c r="A813" s="166" t="str">
        <f>IF(ISBLANK('Nomenklatur komplett'!D813),"-",'Nomenklatur komplett'!D813)</f>
        <v>-</v>
      </c>
      <c r="B813" s="167" t="str">
        <f>IF(ISBLANK('Nomenklatur komplett'!E813),"-",'Nomenklatur komplett'!E813)</f>
        <v>-</v>
      </c>
      <c r="C813" s="162" t="str">
        <f>IF(ISBLANK('Nomenklatur komplett'!F813),"-",TRIM('Nomenklatur komplett'!F813))</f>
        <v>-</v>
      </c>
      <c r="D813" s="75" t="str">
        <f t="shared" si="12"/>
        <v>-</v>
      </c>
    </row>
    <row r="814" spans="1:4" x14ac:dyDescent="0.2">
      <c r="A814" s="166" t="str">
        <f>IF(ISBLANK('Nomenklatur komplett'!D814),"-",'Nomenklatur komplett'!D814)</f>
        <v>-</v>
      </c>
      <c r="B814" s="167" t="str">
        <f>IF(ISBLANK('Nomenklatur komplett'!E814),"-",'Nomenklatur komplett'!E814)</f>
        <v>-</v>
      </c>
      <c r="C814" s="162" t="str">
        <f>IF(ISBLANK('Nomenklatur komplett'!F814),"-",TRIM('Nomenklatur komplett'!F814))</f>
        <v>-</v>
      </c>
      <c r="D814" s="75" t="str">
        <f t="shared" si="12"/>
        <v>-</v>
      </c>
    </row>
    <row r="815" spans="1:4" x14ac:dyDescent="0.2">
      <c r="A815" s="166" t="str">
        <f>IF(ISBLANK('Nomenklatur komplett'!D815),"-",'Nomenklatur komplett'!D815)</f>
        <v>-</v>
      </c>
      <c r="B815" s="167" t="str">
        <f>IF(ISBLANK('Nomenklatur komplett'!E815),"-",'Nomenklatur komplett'!E815)</f>
        <v>-</v>
      </c>
      <c r="C815" s="162" t="str">
        <f>IF(ISBLANK('Nomenklatur komplett'!F815),"-",TRIM('Nomenklatur komplett'!F815))</f>
        <v>-</v>
      </c>
      <c r="D815" s="75" t="str">
        <f t="shared" si="12"/>
        <v>-</v>
      </c>
    </row>
    <row r="816" spans="1:4" x14ac:dyDescent="0.2">
      <c r="A816" s="166" t="str">
        <f>IF(ISBLANK('Nomenklatur komplett'!D816),"-",'Nomenklatur komplett'!D816)</f>
        <v>-</v>
      </c>
      <c r="B816" s="167" t="str">
        <f>IF(ISBLANK('Nomenklatur komplett'!E816),"-",'Nomenklatur komplett'!E816)</f>
        <v>-</v>
      </c>
      <c r="C816" s="162" t="str">
        <f>IF(ISBLANK('Nomenklatur komplett'!F816),"-",TRIM('Nomenklatur komplett'!F816))</f>
        <v>-</v>
      </c>
      <c r="D816" s="75" t="str">
        <f t="shared" si="12"/>
        <v>-</v>
      </c>
    </row>
    <row r="817" spans="1:4" x14ac:dyDescent="0.2">
      <c r="A817" s="166" t="str">
        <f>IF(ISBLANK('Nomenklatur komplett'!D817),"-",'Nomenklatur komplett'!D817)</f>
        <v>-</v>
      </c>
      <c r="B817" s="167" t="str">
        <f>IF(ISBLANK('Nomenklatur komplett'!E817),"-",'Nomenklatur komplett'!E817)</f>
        <v>-</v>
      </c>
      <c r="C817" s="162" t="str">
        <f>IF(ISBLANK('Nomenklatur komplett'!F817),"-",TRIM('Nomenklatur komplett'!F817))</f>
        <v>-</v>
      </c>
      <c r="D817" s="75" t="str">
        <f t="shared" si="12"/>
        <v>-</v>
      </c>
    </row>
    <row r="818" spans="1:4" x14ac:dyDescent="0.2">
      <c r="A818" s="166" t="str">
        <f>IF(ISBLANK('Nomenklatur komplett'!D818),"-",'Nomenklatur komplett'!D818)</f>
        <v>-</v>
      </c>
      <c r="B818" s="167" t="str">
        <f>IF(ISBLANK('Nomenklatur komplett'!E818),"-",'Nomenklatur komplett'!E818)</f>
        <v>-</v>
      </c>
      <c r="C818" s="162" t="str">
        <f>IF(ISBLANK('Nomenklatur komplett'!F818),"-",TRIM('Nomenklatur komplett'!F818))</f>
        <v>-</v>
      </c>
      <c r="D818" s="75" t="str">
        <f t="shared" si="12"/>
        <v>-</v>
      </c>
    </row>
    <row r="819" spans="1:4" x14ac:dyDescent="0.2">
      <c r="A819" s="166" t="str">
        <f>IF(ISBLANK('Nomenklatur komplett'!D819),"-",'Nomenklatur komplett'!D819)</f>
        <v>-</v>
      </c>
      <c r="B819" s="167" t="str">
        <f>IF(ISBLANK('Nomenklatur komplett'!E819),"-",'Nomenklatur komplett'!E819)</f>
        <v>-</v>
      </c>
      <c r="C819" s="162" t="str">
        <f>IF(ISBLANK('Nomenklatur komplett'!F819),"-",TRIM('Nomenklatur komplett'!F819))</f>
        <v>-</v>
      </c>
      <c r="D819" s="75" t="str">
        <f t="shared" si="12"/>
        <v>-</v>
      </c>
    </row>
    <row r="820" spans="1:4" x14ac:dyDescent="0.2">
      <c r="A820" s="166" t="str">
        <f>IF(ISBLANK('Nomenklatur komplett'!D820),"-",'Nomenklatur komplett'!D820)</f>
        <v>-</v>
      </c>
      <c r="B820" s="167" t="str">
        <f>IF(ISBLANK('Nomenklatur komplett'!E820),"-",'Nomenklatur komplett'!E820)</f>
        <v>-</v>
      </c>
      <c r="C820" s="162" t="str">
        <f>IF(ISBLANK('Nomenklatur komplett'!F820),"-",TRIM('Nomenklatur komplett'!F820))</f>
        <v>-</v>
      </c>
      <c r="D820" s="75" t="str">
        <f t="shared" si="12"/>
        <v>-</v>
      </c>
    </row>
    <row r="821" spans="1:4" x14ac:dyDescent="0.2">
      <c r="A821" s="166" t="str">
        <f>IF(ISBLANK('Nomenklatur komplett'!D821),"-",'Nomenklatur komplett'!D821)</f>
        <v>-</v>
      </c>
      <c r="B821" s="167" t="str">
        <f>IF(ISBLANK('Nomenklatur komplett'!E821),"-",'Nomenklatur komplett'!E821)</f>
        <v>-</v>
      </c>
      <c r="C821" s="162" t="str">
        <f>IF(ISBLANK('Nomenklatur komplett'!F821),"-",TRIM('Nomenklatur komplett'!F821))</f>
        <v>-</v>
      </c>
      <c r="D821" s="75" t="str">
        <f t="shared" si="12"/>
        <v>-</v>
      </c>
    </row>
    <row r="822" spans="1:4" x14ac:dyDescent="0.2">
      <c r="A822" s="166" t="str">
        <f>IF(ISBLANK('Nomenklatur komplett'!D822),"-",'Nomenklatur komplett'!D822)</f>
        <v>-</v>
      </c>
      <c r="B822" s="167" t="str">
        <f>IF(ISBLANK('Nomenklatur komplett'!E822),"-",'Nomenklatur komplett'!E822)</f>
        <v>-</v>
      </c>
      <c r="C822" s="162" t="str">
        <f>IF(ISBLANK('Nomenklatur komplett'!F822),"-",TRIM('Nomenklatur komplett'!F822))</f>
        <v>-</v>
      </c>
      <c r="D822" s="75" t="str">
        <f t="shared" si="12"/>
        <v>-</v>
      </c>
    </row>
    <row r="823" spans="1:4" x14ac:dyDescent="0.2">
      <c r="A823" s="166" t="str">
        <f>IF(ISBLANK('Nomenklatur komplett'!D823),"-",'Nomenklatur komplett'!D823)</f>
        <v>-</v>
      </c>
      <c r="B823" s="167" t="str">
        <f>IF(ISBLANK('Nomenklatur komplett'!E823),"-",'Nomenklatur komplett'!E823)</f>
        <v>-</v>
      </c>
      <c r="C823" s="162" t="str">
        <f>IF(ISBLANK('Nomenklatur komplett'!F823),"-",TRIM('Nomenklatur komplett'!F823))</f>
        <v>-</v>
      </c>
      <c r="D823" s="75" t="str">
        <f t="shared" si="12"/>
        <v>-</v>
      </c>
    </row>
    <row r="824" spans="1:4" x14ac:dyDescent="0.2">
      <c r="A824" s="166" t="str">
        <f>IF(ISBLANK('Nomenklatur komplett'!D824),"-",'Nomenklatur komplett'!D824)</f>
        <v>-</v>
      </c>
      <c r="B824" s="167" t="str">
        <f>IF(ISBLANK('Nomenklatur komplett'!E824),"-",'Nomenklatur komplett'!E824)</f>
        <v>-</v>
      </c>
      <c r="C824" s="162" t="str">
        <f>IF(ISBLANK('Nomenklatur komplett'!F824),"-",TRIM('Nomenklatur komplett'!F824))</f>
        <v>-</v>
      </c>
      <c r="D824" s="75" t="str">
        <f t="shared" si="12"/>
        <v>-</v>
      </c>
    </row>
    <row r="825" spans="1:4" x14ac:dyDescent="0.2">
      <c r="A825" s="166" t="str">
        <f>IF(ISBLANK('Nomenklatur komplett'!D825),"-",'Nomenklatur komplett'!D825)</f>
        <v>-</v>
      </c>
      <c r="B825" s="167" t="str">
        <f>IF(ISBLANK('Nomenklatur komplett'!E825),"-",'Nomenklatur komplett'!E825)</f>
        <v>-</v>
      </c>
      <c r="C825" s="162" t="str">
        <f>IF(ISBLANK('Nomenklatur komplett'!F825),"-",TRIM('Nomenklatur komplett'!F825))</f>
        <v>-</v>
      </c>
      <c r="D825" s="75" t="str">
        <f t="shared" si="12"/>
        <v>-</v>
      </c>
    </row>
    <row r="826" spans="1:4" x14ac:dyDescent="0.2">
      <c r="A826" s="166" t="str">
        <f>IF(ISBLANK('Nomenklatur komplett'!D826),"-",'Nomenklatur komplett'!D826)</f>
        <v>-</v>
      </c>
      <c r="B826" s="167" t="str">
        <f>IF(ISBLANK('Nomenklatur komplett'!E826),"-",'Nomenklatur komplett'!E826)</f>
        <v>-</v>
      </c>
      <c r="C826" s="162" t="str">
        <f>IF(ISBLANK('Nomenklatur komplett'!F826),"-",TRIM('Nomenklatur komplett'!F826))</f>
        <v>-</v>
      </c>
      <c r="D826" s="75" t="str">
        <f t="shared" si="12"/>
        <v>-</v>
      </c>
    </row>
    <row r="827" spans="1:4" x14ac:dyDescent="0.2">
      <c r="A827" s="166" t="str">
        <f>IF(ISBLANK('Nomenklatur komplett'!D827),"-",'Nomenklatur komplett'!D827)</f>
        <v>-</v>
      </c>
      <c r="B827" s="167" t="str">
        <f>IF(ISBLANK('Nomenklatur komplett'!E827),"-",'Nomenklatur komplett'!E827)</f>
        <v>-</v>
      </c>
      <c r="C827" s="162" t="str">
        <f>IF(ISBLANK('Nomenklatur komplett'!F827),"-",TRIM('Nomenklatur komplett'!F827))</f>
        <v>-</v>
      </c>
      <c r="D827" s="75" t="str">
        <f t="shared" si="12"/>
        <v>-</v>
      </c>
    </row>
    <row r="828" spans="1:4" x14ac:dyDescent="0.2">
      <c r="A828" s="166" t="str">
        <f>IF(ISBLANK('Nomenklatur komplett'!D828),"-",'Nomenklatur komplett'!D828)</f>
        <v>-</v>
      </c>
      <c r="B828" s="167" t="str">
        <f>IF(ISBLANK('Nomenklatur komplett'!E828),"-",'Nomenklatur komplett'!E828)</f>
        <v>-</v>
      </c>
      <c r="C828" s="162" t="str">
        <f>IF(ISBLANK('Nomenklatur komplett'!F828),"-",TRIM('Nomenklatur komplett'!F828))</f>
        <v>-</v>
      </c>
      <c r="D828" s="75" t="str">
        <f t="shared" si="12"/>
        <v>-</v>
      </c>
    </row>
    <row r="829" spans="1:4" x14ac:dyDescent="0.2">
      <c r="A829" s="166" t="str">
        <f>IF(ISBLANK('Nomenklatur komplett'!D829),"-",'Nomenklatur komplett'!D829)</f>
        <v>-</v>
      </c>
      <c r="B829" s="167" t="str">
        <f>IF(ISBLANK('Nomenklatur komplett'!E829),"-",'Nomenklatur komplett'!E829)</f>
        <v>-</v>
      </c>
      <c r="C829" s="162" t="str">
        <f>IF(ISBLANK('Nomenklatur komplett'!F829),"-",TRIM('Nomenklatur komplett'!F829))</f>
        <v>-</v>
      </c>
      <c r="D829" s="75" t="str">
        <f t="shared" si="12"/>
        <v>-</v>
      </c>
    </row>
    <row r="830" spans="1:4" x14ac:dyDescent="0.2">
      <c r="A830" s="166" t="str">
        <f>IF(ISBLANK('Nomenklatur komplett'!D830),"-",'Nomenklatur komplett'!D830)</f>
        <v>-</v>
      </c>
      <c r="B830" s="167" t="str">
        <f>IF(ISBLANK('Nomenklatur komplett'!E830),"-",'Nomenklatur komplett'!E830)</f>
        <v>-</v>
      </c>
      <c r="C830" s="162" t="str">
        <f>IF(ISBLANK('Nomenklatur komplett'!F830),"-",TRIM('Nomenklatur komplett'!F830))</f>
        <v>-</v>
      </c>
      <c r="D830" s="75" t="str">
        <f t="shared" si="12"/>
        <v>-</v>
      </c>
    </row>
    <row r="831" spans="1:4" x14ac:dyDescent="0.2">
      <c r="A831" s="166" t="str">
        <f>IF(ISBLANK('Nomenklatur komplett'!D831),"-",'Nomenklatur komplett'!D831)</f>
        <v>-</v>
      </c>
      <c r="B831" s="167" t="str">
        <f>IF(ISBLANK('Nomenklatur komplett'!E831),"-",'Nomenklatur komplett'!E831)</f>
        <v>-</v>
      </c>
      <c r="C831" s="162" t="str">
        <f>IF(ISBLANK('Nomenklatur komplett'!F831),"-",TRIM('Nomenklatur komplett'!F831))</f>
        <v>-</v>
      </c>
      <c r="D831" s="75" t="str">
        <f t="shared" si="12"/>
        <v>-</v>
      </c>
    </row>
    <row r="832" spans="1:4" x14ac:dyDescent="0.2">
      <c r="A832" s="166" t="str">
        <f>IF(ISBLANK('Nomenklatur komplett'!D832),"-",'Nomenklatur komplett'!D832)</f>
        <v>-</v>
      </c>
      <c r="B832" s="167" t="str">
        <f>IF(ISBLANK('Nomenklatur komplett'!E832),"-",'Nomenklatur komplett'!E832)</f>
        <v>-</v>
      </c>
      <c r="C832" s="162" t="str">
        <f>IF(ISBLANK('Nomenklatur komplett'!F832),"-",TRIM('Nomenklatur komplett'!F832))</f>
        <v>-</v>
      </c>
      <c r="D832" s="75" t="str">
        <f t="shared" si="12"/>
        <v>-</v>
      </c>
    </row>
    <row r="833" spans="1:4" x14ac:dyDescent="0.2">
      <c r="A833" s="166" t="str">
        <f>IF(ISBLANK('Nomenklatur komplett'!D833),"-",'Nomenklatur komplett'!D833)</f>
        <v>-</v>
      </c>
      <c r="B833" s="167" t="str">
        <f>IF(ISBLANK('Nomenklatur komplett'!E833),"-",'Nomenklatur komplett'!E833)</f>
        <v>-</v>
      </c>
      <c r="C833" s="162" t="str">
        <f>IF(ISBLANK('Nomenklatur komplett'!F833),"-",TRIM('Nomenklatur komplett'!F833))</f>
        <v>-</v>
      </c>
      <c r="D833" s="75" t="str">
        <f t="shared" si="12"/>
        <v>-</v>
      </c>
    </row>
    <row r="834" spans="1:4" x14ac:dyDescent="0.2">
      <c r="A834" s="166" t="str">
        <f>IF(ISBLANK('Nomenklatur komplett'!D834),"-",'Nomenklatur komplett'!D834)</f>
        <v>-</v>
      </c>
      <c r="B834" s="167" t="str">
        <f>IF(ISBLANK('Nomenklatur komplett'!E834),"-",'Nomenklatur komplett'!E834)</f>
        <v>-</v>
      </c>
      <c r="C834" s="162" t="str">
        <f>IF(ISBLANK('Nomenklatur komplett'!F834),"-",TRIM('Nomenklatur komplett'!F834))</f>
        <v>-</v>
      </c>
      <c r="D834" s="75" t="str">
        <f t="shared" si="12"/>
        <v>-</v>
      </c>
    </row>
    <row r="835" spans="1:4" x14ac:dyDescent="0.2">
      <c r="A835" s="166" t="str">
        <f>IF(ISBLANK('Nomenklatur komplett'!D835),"-",'Nomenklatur komplett'!D835)</f>
        <v>-</v>
      </c>
      <c r="B835" s="167" t="str">
        <f>IF(ISBLANK('Nomenklatur komplett'!E835),"-",'Nomenklatur komplett'!E835)</f>
        <v>-</v>
      </c>
      <c r="C835" s="162" t="str">
        <f>IF(ISBLANK('Nomenklatur komplett'!F835),"-",TRIM('Nomenklatur komplett'!F835))</f>
        <v>-</v>
      </c>
      <c r="D835" s="75" t="str">
        <f t="shared" si="12"/>
        <v>-</v>
      </c>
    </row>
    <row r="836" spans="1:4" x14ac:dyDescent="0.2">
      <c r="A836" s="166" t="str">
        <f>IF(ISBLANK('Nomenklatur komplett'!D836),"-",'Nomenklatur komplett'!D836)</f>
        <v>-</v>
      </c>
      <c r="B836" s="167" t="str">
        <f>IF(ISBLANK('Nomenklatur komplett'!E836),"-",'Nomenklatur komplett'!E836)</f>
        <v>-</v>
      </c>
      <c r="C836" s="162" t="str">
        <f>IF(ISBLANK('Nomenklatur komplett'!F836),"-",TRIM('Nomenklatur komplett'!F836))</f>
        <v>-</v>
      </c>
      <c r="D836" s="75" t="str">
        <f t="shared" si="12"/>
        <v>-</v>
      </c>
    </row>
    <row r="837" spans="1:4" x14ac:dyDescent="0.2">
      <c r="A837" s="166" t="str">
        <f>IF(ISBLANK('Nomenklatur komplett'!D837),"-",'Nomenklatur komplett'!D837)</f>
        <v>-</v>
      </c>
      <c r="B837" s="167" t="str">
        <f>IF(ISBLANK('Nomenklatur komplett'!E837),"-",'Nomenklatur komplett'!E837)</f>
        <v>-</v>
      </c>
      <c r="C837" s="162" t="str">
        <f>IF(ISBLANK('Nomenklatur komplett'!F837),"-",TRIM('Nomenklatur komplett'!F837))</f>
        <v>-</v>
      </c>
      <c r="D837" s="75" t="str">
        <f t="shared" ref="D837:D900" si="13">IF(B837="-",B837,C837&amp; " (" &amp;B837&amp;")")</f>
        <v>-</v>
      </c>
    </row>
    <row r="838" spans="1:4" x14ac:dyDescent="0.2">
      <c r="A838" s="166" t="str">
        <f>IF(ISBLANK('Nomenklatur komplett'!D838),"-",'Nomenklatur komplett'!D838)</f>
        <v>-</v>
      </c>
      <c r="B838" s="167" t="str">
        <f>IF(ISBLANK('Nomenklatur komplett'!E838),"-",'Nomenklatur komplett'!E838)</f>
        <v>-</v>
      </c>
      <c r="C838" s="162" t="str">
        <f>IF(ISBLANK('Nomenklatur komplett'!F838),"-",TRIM('Nomenklatur komplett'!F838))</f>
        <v>-</v>
      </c>
      <c r="D838" s="75" t="str">
        <f t="shared" si="13"/>
        <v>-</v>
      </c>
    </row>
    <row r="839" spans="1:4" x14ac:dyDescent="0.2">
      <c r="A839" s="166" t="str">
        <f>IF(ISBLANK('Nomenklatur komplett'!D839),"-",'Nomenklatur komplett'!D839)</f>
        <v>-</v>
      </c>
      <c r="B839" s="167" t="str">
        <f>IF(ISBLANK('Nomenklatur komplett'!E839),"-",'Nomenklatur komplett'!E839)</f>
        <v>-</v>
      </c>
      <c r="C839" s="162" t="str">
        <f>IF(ISBLANK('Nomenklatur komplett'!F839),"-",TRIM('Nomenklatur komplett'!F839))</f>
        <v>-</v>
      </c>
      <c r="D839" s="75" t="str">
        <f t="shared" si="13"/>
        <v>-</v>
      </c>
    </row>
    <row r="840" spans="1:4" x14ac:dyDescent="0.2">
      <c r="A840" s="166" t="str">
        <f>IF(ISBLANK('Nomenklatur komplett'!D840),"-",'Nomenklatur komplett'!D840)</f>
        <v>-</v>
      </c>
      <c r="B840" s="167" t="str">
        <f>IF(ISBLANK('Nomenklatur komplett'!E840),"-",'Nomenklatur komplett'!E840)</f>
        <v>-</v>
      </c>
      <c r="C840" s="162" t="str">
        <f>IF(ISBLANK('Nomenklatur komplett'!F840),"-",TRIM('Nomenklatur komplett'!F840))</f>
        <v>-</v>
      </c>
      <c r="D840" s="75" t="str">
        <f t="shared" si="13"/>
        <v>-</v>
      </c>
    </row>
    <row r="841" spans="1:4" x14ac:dyDescent="0.2">
      <c r="A841" s="166" t="str">
        <f>IF(ISBLANK('Nomenklatur komplett'!D841),"-",'Nomenklatur komplett'!D841)</f>
        <v>-</v>
      </c>
      <c r="B841" s="167" t="str">
        <f>IF(ISBLANK('Nomenklatur komplett'!E841),"-",'Nomenklatur komplett'!E841)</f>
        <v>-</v>
      </c>
      <c r="C841" s="162" t="str">
        <f>IF(ISBLANK('Nomenklatur komplett'!F841),"-",TRIM('Nomenklatur komplett'!F841))</f>
        <v>-</v>
      </c>
      <c r="D841" s="75" t="str">
        <f t="shared" si="13"/>
        <v>-</v>
      </c>
    </row>
    <row r="842" spans="1:4" x14ac:dyDescent="0.2">
      <c r="A842" s="166" t="str">
        <f>IF(ISBLANK('Nomenklatur komplett'!D842),"-",'Nomenklatur komplett'!D842)</f>
        <v>-</v>
      </c>
      <c r="B842" s="167" t="str">
        <f>IF(ISBLANK('Nomenklatur komplett'!E842),"-",'Nomenklatur komplett'!E842)</f>
        <v>-</v>
      </c>
      <c r="C842" s="162" t="str">
        <f>IF(ISBLANK('Nomenklatur komplett'!F842),"-",TRIM('Nomenklatur komplett'!F842))</f>
        <v>-</v>
      </c>
      <c r="D842" s="75" t="str">
        <f t="shared" si="13"/>
        <v>-</v>
      </c>
    </row>
    <row r="843" spans="1:4" x14ac:dyDescent="0.2">
      <c r="A843" s="166" t="str">
        <f>IF(ISBLANK('Nomenklatur komplett'!D843),"-",'Nomenklatur komplett'!D843)</f>
        <v>-</v>
      </c>
      <c r="B843" s="167" t="str">
        <f>IF(ISBLANK('Nomenklatur komplett'!E843),"-",'Nomenklatur komplett'!E843)</f>
        <v>-</v>
      </c>
      <c r="C843" s="162" t="str">
        <f>IF(ISBLANK('Nomenklatur komplett'!F843),"-",TRIM('Nomenklatur komplett'!F843))</f>
        <v>-</v>
      </c>
      <c r="D843" s="75" t="str">
        <f t="shared" si="13"/>
        <v>-</v>
      </c>
    </row>
    <row r="844" spans="1:4" x14ac:dyDescent="0.2">
      <c r="A844" s="166" t="str">
        <f>IF(ISBLANK('Nomenklatur komplett'!D844),"-",'Nomenklatur komplett'!D844)</f>
        <v>-</v>
      </c>
      <c r="B844" s="167" t="str">
        <f>IF(ISBLANK('Nomenklatur komplett'!E844),"-",'Nomenklatur komplett'!E844)</f>
        <v>-</v>
      </c>
      <c r="C844" s="162" t="str">
        <f>IF(ISBLANK('Nomenklatur komplett'!F844),"-",TRIM('Nomenklatur komplett'!F844))</f>
        <v>-</v>
      </c>
      <c r="D844" s="75" t="str">
        <f t="shared" si="13"/>
        <v>-</v>
      </c>
    </row>
    <row r="845" spans="1:4" x14ac:dyDescent="0.2">
      <c r="A845" s="166" t="str">
        <f>IF(ISBLANK('Nomenklatur komplett'!D845),"-",'Nomenklatur komplett'!D845)</f>
        <v>-</v>
      </c>
      <c r="B845" s="167" t="str">
        <f>IF(ISBLANK('Nomenklatur komplett'!E845),"-",'Nomenklatur komplett'!E845)</f>
        <v>-</v>
      </c>
      <c r="C845" s="162" t="str">
        <f>IF(ISBLANK('Nomenklatur komplett'!F845),"-",TRIM('Nomenklatur komplett'!F845))</f>
        <v>-</v>
      </c>
      <c r="D845" s="75" t="str">
        <f t="shared" si="13"/>
        <v>-</v>
      </c>
    </row>
    <row r="846" spans="1:4" x14ac:dyDescent="0.2">
      <c r="A846" s="166" t="str">
        <f>IF(ISBLANK('Nomenklatur komplett'!D846),"-",'Nomenklatur komplett'!D846)</f>
        <v>-</v>
      </c>
      <c r="B846" s="167" t="str">
        <f>IF(ISBLANK('Nomenklatur komplett'!E846),"-",'Nomenklatur komplett'!E846)</f>
        <v>-</v>
      </c>
      <c r="C846" s="162" t="str">
        <f>IF(ISBLANK('Nomenklatur komplett'!F846),"-",TRIM('Nomenklatur komplett'!F846))</f>
        <v>-</v>
      </c>
      <c r="D846" s="75" t="str">
        <f t="shared" si="13"/>
        <v>-</v>
      </c>
    </row>
    <row r="847" spans="1:4" x14ac:dyDescent="0.2">
      <c r="A847" s="166" t="str">
        <f>IF(ISBLANK('Nomenklatur komplett'!D847),"-",'Nomenklatur komplett'!D847)</f>
        <v>-</v>
      </c>
      <c r="B847" s="167" t="str">
        <f>IF(ISBLANK('Nomenklatur komplett'!E847),"-",'Nomenklatur komplett'!E847)</f>
        <v>-</v>
      </c>
      <c r="C847" s="162" t="str">
        <f>IF(ISBLANK('Nomenklatur komplett'!F847),"-",TRIM('Nomenklatur komplett'!F847))</f>
        <v>-</v>
      </c>
      <c r="D847" s="75" t="str">
        <f t="shared" si="13"/>
        <v>-</v>
      </c>
    </row>
    <row r="848" spans="1:4" x14ac:dyDescent="0.2">
      <c r="A848" s="166" t="str">
        <f>IF(ISBLANK('Nomenklatur komplett'!D848),"-",'Nomenklatur komplett'!D848)</f>
        <v>-</v>
      </c>
      <c r="B848" s="167" t="str">
        <f>IF(ISBLANK('Nomenklatur komplett'!E848),"-",'Nomenklatur komplett'!E848)</f>
        <v>-</v>
      </c>
      <c r="C848" s="162" t="str">
        <f>IF(ISBLANK('Nomenklatur komplett'!F848),"-",TRIM('Nomenklatur komplett'!F848))</f>
        <v>-</v>
      </c>
      <c r="D848" s="75" t="str">
        <f t="shared" si="13"/>
        <v>-</v>
      </c>
    </row>
    <row r="849" spans="1:4" x14ac:dyDescent="0.2">
      <c r="A849" s="166" t="str">
        <f>IF(ISBLANK('Nomenklatur komplett'!D849),"-",'Nomenklatur komplett'!D849)</f>
        <v>-</v>
      </c>
      <c r="B849" s="167" t="str">
        <f>IF(ISBLANK('Nomenklatur komplett'!E849),"-",'Nomenklatur komplett'!E849)</f>
        <v>-</v>
      </c>
      <c r="C849" s="162" t="str">
        <f>IF(ISBLANK('Nomenklatur komplett'!F849),"-",TRIM('Nomenklatur komplett'!F849))</f>
        <v>-</v>
      </c>
      <c r="D849" s="75" t="str">
        <f t="shared" si="13"/>
        <v>-</v>
      </c>
    </row>
    <row r="850" spans="1:4" x14ac:dyDescent="0.2">
      <c r="A850" s="166" t="str">
        <f>IF(ISBLANK('Nomenklatur komplett'!D850),"-",'Nomenklatur komplett'!D850)</f>
        <v>-</v>
      </c>
      <c r="B850" s="167" t="str">
        <f>IF(ISBLANK('Nomenklatur komplett'!E850),"-",'Nomenklatur komplett'!E850)</f>
        <v>-</v>
      </c>
      <c r="C850" s="162" t="str">
        <f>IF(ISBLANK('Nomenklatur komplett'!F850),"-",TRIM('Nomenklatur komplett'!F850))</f>
        <v>-</v>
      </c>
      <c r="D850" s="75" t="str">
        <f t="shared" si="13"/>
        <v>-</v>
      </c>
    </row>
    <row r="851" spans="1:4" x14ac:dyDescent="0.2">
      <c r="A851" s="166" t="str">
        <f>IF(ISBLANK('Nomenklatur komplett'!D851),"-",'Nomenklatur komplett'!D851)</f>
        <v>-</v>
      </c>
      <c r="B851" s="167" t="str">
        <f>IF(ISBLANK('Nomenklatur komplett'!E851),"-",'Nomenklatur komplett'!E851)</f>
        <v>-</v>
      </c>
      <c r="C851" s="162" t="str">
        <f>IF(ISBLANK('Nomenklatur komplett'!F851),"-",TRIM('Nomenklatur komplett'!F851))</f>
        <v>-</v>
      </c>
      <c r="D851" s="75" t="str">
        <f t="shared" si="13"/>
        <v>-</v>
      </c>
    </row>
    <row r="852" spans="1:4" x14ac:dyDescent="0.2">
      <c r="A852" s="166" t="str">
        <f>IF(ISBLANK('Nomenklatur komplett'!D852),"-",'Nomenklatur komplett'!D852)</f>
        <v>-</v>
      </c>
      <c r="B852" s="167" t="str">
        <f>IF(ISBLANK('Nomenklatur komplett'!E852),"-",'Nomenklatur komplett'!E852)</f>
        <v>-</v>
      </c>
      <c r="C852" s="162" t="str">
        <f>IF(ISBLANK('Nomenklatur komplett'!F852),"-",TRIM('Nomenklatur komplett'!F852))</f>
        <v>-</v>
      </c>
      <c r="D852" s="75" t="str">
        <f t="shared" si="13"/>
        <v>-</v>
      </c>
    </row>
    <row r="853" spans="1:4" x14ac:dyDescent="0.2">
      <c r="A853" s="166" t="str">
        <f>IF(ISBLANK('Nomenklatur komplett'!D853),"-",'Nomenklatur komplett'!D853)</f>
        <v>-</v>
      </c>
      <c r="B853" s="167" t="str">
        <f>IF(ISBLANK('Nomenklatur komplett'!E853),"-",'Nomenklatur komplett'!E853)</f>
        <v>-</v>
      </c>
      <c r="C853" s="162" t="str">
        <f>IF(ISBLANK('Nomenklatur komplett'!F853),"-",TRIM('Nomenklatur komplett'!F853))</f>
        <v>-</v>
      </c>
      <c r="D853" s="75" t="str">
        <f t="shared" si="13"/>
        <v>-</v>
      </c>
    </row>
    <row r="854" spans="1:4" x14ac:dyDescent="0.2">
      <c r="A854" s="166" t="str">
        <f>IF(ISBLANK('Nomenklatur komplett'!D854),"-",'Nomenklatur komplett'!D854)</f>
        <v>-</v>
      </c>
      <c r="B854" s="167" t="str">
        <f>IF(ISBLANK('Nomenklatur komplett'!E854),"-",'Nomenklatur komplett'!E854)</f>
        <v>-</v>
      </c>
      <c r="C854" s="162" t="str">
        <f>IF(ISBLANK('Nomenklatur komplett'!F854),"-",TRIM('Nomenklatur komplett'!F854))</f>
        <v>-</v>
      </c>
      <c r="D854" s="75" t="str">
        <f t="shared" si="13"/>
        <v>-</v>
      </c>
    </row>
    <row r="855" spans="1:4" x14ac:dyDescent="0.2">
      <c r="A855" s="166" t="str">
        <f>IF(ISBLANK('Nomenklatur komplett'!D855),"-",'Nomenklatur komplett'!D855)</f>
        <v>-</v>
      </c>
      <c r="B855" s="167" t="str">
        <f>IF(ISBLANK('Nomenklatur komplett'!E855),"-",'Nomenklatur komplett'!E855)</f>
        <v>-</v>
      </c>
      <c r="C855" s="162" t="str">
        <f>IF(ISBLANK('Nomenklatur komplett'!F855),"-",TRIM('Nomenklatur komplett'!F855))</f>
        <v>-</v>
      </c>
      <c r="D855" s="75" t="str">
        <f t="shared" si="13"/>
        <v>-</v>
      </c>
    </row>
    <row r="856" spans="1:4" x14ac:dyDescent="0.2">
      <c r="A856" s="166" t="str">
        <f>IF(ISBLANK('Nomenklatur komplett'!D856),"-",'Nomenklatur komplett'!D856)</f>
        <v>-</v>
      </c>
      <c r="B856" s="167" t="str">
        <f>IF(ISBLANK('Nomenklatur komplett'!E856),"-",'Nomenklatur komplett'!E856)</f>
        <v>-</v>
      </c>
      <c r="C856" s="162" t="str">
        <f>IF(ISBLANK('Nomenklatur komplett'!F856),"-",TRIM('Nomenklatur komplett'!F856))</f>
        <v>-</v>
      </c>
      <c r="D856" s="75" t="str">
        <f t="shared" si="13"/>
        <v>-</v>
      </c>
    </row>
    <row r="857" spans="1:4" x14ac:dyDescent="0.2">
      <c r="A857" s="166" t="str">
        <f>IF(ISBLANK('Nomenklatur komplett'!D857),"-",'Nomenklatur komplett'!D857)</f>
        <v>-</v>
      </c>
      <c r="B857" s="167" t="str">
        <f>IF(ISBLANK('Nomenklatur komplett'!E857),"-",'Nomenklatur komplett'!E857)</f>
        <v>-</v>
      </c>
      <c r="C857" s="162" t="str">
        <f>IF(ISBLANK('Nomenklatur komplett'!F857),"-",TRIM('Nomenklatur komplett'!F857))</f>
        <v>-</v>
      </c>
      <c r="D857" s="75" t="str">
        <f t="shared" si="13"/>
        <v>-</v>
      </c>
    </row>
    <row r="858" spans="1:4" x14ac:dyDescent="0.2">
      <c r="A858" s="166" t="str">
        <f>IF(ISBLANK('Nomenklatur komplett'!D858),"-",'Nomenklatur komplett'!D858)</f>
        <v>-</v>
      </c>
      <c r="B858" s="167" t="str">
        <f>IF(ISBLANK('Nomenklatur komplett'!E858),"-",'Nomenklatur komplett'!E858)</f>
        <v>-</v>
      </c>
      <c r="C858" s="162" t="str">
        <f>IF(ISBLANK('Nomenklatur komplett'!F858),"-",TRIM('Nomenklatur komplett'!F858))</f>
        <v>-</v>
      </c>
      <c r="D858" s="75" t="str">
        <f t="shared" si="13"/>
        <v>-</v>
      </c>
    </row>
    <row r="859" spans="1:4" x14ac:dyDescent="0.2">
      <c r="A859" s="166" t="str">
        <f>IF(ISBLANK('Nomenklatur komplett'!D859),"-",'Nomenklatur komplett'!D859)</f>
        <v>-</v>
      </c>
      <c r="B859" s="167" t="str">
        <f>IF(ISBLANK('Nomenklatur komplett'!E859),"-",'Nomenklatur komplett'!E859)</f>
        <v>-</v>
      </c>
      <c r="C859" s="162" t="str">
        <f>IF(ISBLANK('Nomenklatur komplett'!F859),"-",TRIM('Nomenklatur komplett'!F859))</f>
        <v>-</v>
      </c>
      <c r="D859" s="75" t="str">
        <f t="shared" si="13"/>
        <v>-</v>
      </c>
    </row>
    <row r="860" spans="1:4" x14ac:dyDescent="0.2">
      <c r="A860" s="166" t="str">
        <f>IF(ISBLANK('Nomenklatur komplett'!D860),"-",'Nomenklatur komplett'!D860)</f>
        <v>-</v>
      </c>
      <c r="B860" s="167" t="str">
        <f>IF(ISBLANK('Nomenklatur komplett'!E860),"-",'Nomenklatur komplett'!E860)</f>
        <v>-</v>
      </c>
      <c r="C860" s="162" t="str">
        <f>IF(ISBLANK('Nomenklatur komplett'!F860),"-",TRIM('Nomenklatur komplett'!F860))</f>
        <v>-</v>
      </c>
      <c r="D860" s="75" t="str">
        <f t="shared" si="13"/>
        <v>-</v>
      </c>
    </row>
    <row r="861" spans="1:4" x14ac:dyDescent="0.2">
      <c r="A861" s="166" t="str">
        <f>IF(ISBLANK('Nomenklatur komplett'!D861),"-",'Nomenklatur komplett'!D861)</f>
        <v>-</v>
      </c>
      <c r="B861" s="167" t="str">
        <f>IF(ISBLANK('Nomenklatur komplett'!E861),"-",'Nomenklatur komplett'!E861)</f>
        <v>-</v>
      </c>
      <c r="C861" s="162" t="str">
        <f>IF(ISBLANK('Nomenklatur komplett'!F861),"-",TRIM('Nomenklatur komplett'!F861))</f>
        <v>-</v>
      </c>
      <c r="D861" s="75" t="str">
        <f t="shared" si="13"/>
        <v>-</v>
      </c>
    </row>
    <row r="862" spans="1:4" x14ac:dyDescent="0.2">
      <c r="A862" s="166" t="str">
        <f>IF(ISBLANK('Nomenklatur komplett'!D862),"-",'Nomenklatur komplett'!D862)</f>
        <v>-</v>
      </c>
      <c r="B862" s="167" t="str">
        <f>IF(ISBLANK('Nomenklatur komplett'!E862),"-",'Nomenklatur komplett'!E862)</f>
        <v>-</v>
      </c>
      <c r="C862" s="162" t="str">
        <f>IF(ISBLANK('Nomenklatur komplett'!F862),"-",TRIM('Nomenklatur komplett'!F862))</f>
        <v>-</v>
      </c>
      <c r="D862" s="75" t="str">
        <f t="shared" si="13"/>
        <v>-</v>
      </c>
    </row>
    <row r="863" spans="1:4" x14ac:dyDescent="0.2">
      <c r="A863" s="166" t="str">
        <f>IF(ISBLANK('Nomenklatur komplett'!D863),"-",'Nomenklatur komplett'!D863)</f>
        <v>-</v>
      </c>
      <c r="B863" s="167" t="str">
        <f>IF(ISBLANK('Nomenklatur komplett'!E863),"-",'Nomenklatur komplett'!E863)</f>
        <v>-</v>
      </c>
      <c r="C863" s="162" t="str">
        <f>IF(ISBLANK('Nomenklatur komplett'!F863),"-",TRIM('Nomenklatur komplett'!F863))</f>
        <v>-</v>
      </c>
      <c r="D863" s="75" t="str">
        <f t="shared" si="13"/>
        <v>-</v>
      </c>
    </row>
    <row r="864" spans="1:4" x14ac:dyDescent="0.2">
      <c r="A864" s="166" t="str">
        <f>IF(ISBLANK('Nomenklatur komplett'!D864),"-",'Nomenklatur komplett'!D864)</f>
        <v>-</v>
      </c>
      <c r="B864" s="167" t="str">
        <f>IF(ISBLANK('Nomenklatur komplett'!E864),"-",'Nomenklatur komplett'!E864)</f>
        <v>-</v>
      </c>
      <c r="C864" s="162" t="str">
        <f>IF(ISBLANK('Nomenklatur komplett'!F864),"-",TRIM('Nomenklatur komplett'!F864))</f>
        <v>-</v>
      </c>
      <c r="D864" s="75" t="str">
        <f t="shared" si="13"/>
        <v>-</v>
      </c>
    </row>
    <row r="865" spans="1:4" x14ac:dyDescent="0.2">
      <c r="A865" s="166" t="str">
        <f>IF(ISBLANK('Nomenklatur komplett'!D865),"-",'Nomenklatur komplett'!D865)</f>
        <v>-</v>
      </c>
      <c r="B865" s="167" t="str">
        <f>IF(ISBLANK('Nomenklatur komplett'!E865),"-",'Nomenklatur komplett'!E865)</f>
        <v>-</v>
      </c>
      <c r="C865" s="162" t="str">
        <f>IF(ISBLANK('Nomenklatur komplett'!F865),"-",TRIM('Nomenklatur komplett'!F865))</f>
        <v>-</v>
      </c>
      <c r="D865" s="75" t="str">
        <f t="shared" si="13"/>
        <v>-</v>
      </c>
    </row>
    <row r="866" spans="1:4" x14ac:dyDescent="0.2">
      <c r="A866" s="166" t="str">
        <f>IF(ISBLANK('Nomenklatur komplett'!D866),"-",'Nomenklatur komplett'!D866)</f>
        <v>-</v>
      </c>
      <c r="B866" s="167" t="str">
        <f>IF(ISBLANK('Nomenklatur komplett'!E866),"-",'Nomenklatur komplett'!E866)</f>
        <v>-</v>
      </c>
      <c r="C866" s="162" t="str">
        <f>IF(ISBLANK('Nomenklatur komplett'!F866),"-",TRIM('Nomenklatur komplett'!F866))</f>
        <v>-</v>
      </c>
      <c r="D866" s="75" t="str">
        <f t="shared" si="13"/>
        <v>-</v>
      </c>
    </row>
    <row r="867" spans="1:4" x14ac:dyDescent="0.2">
      <c r="A867" s="166" t="str">
        <f>IF(ISBLANK('Nomenklatur komplett'!D867),"-",'Nomenklatur komplett'!D867)</f>
        <v>-</v>
      </c>
      <c r="B867" s="167" t="str">
        <f>IF(ISBLANK('Nomenklatur komplett'!E867),"-",'Nomenklatur komplett'!E867)</f>
        <v>-</v>
      </c>
      <c r="C867" s="162" t="str">
        <f>IF(ISBLANK('Nomenklatur komplett'!F867),"-",TRIM('Nomenklatur komplett'!F867))</f>
        <v>-</v>
      </c>
      <c r="D867" s="75" t="str">
        <f t="shared" si="13"/>
        <v>-</v>
      </c>
    </row>
    <row r="868" spans="1:4" x14ac:dyDescent="0.2">
      <c r="A868" s="166" t="str">
        <f>IF(ISBLANK('Nomenklatur komplett'!D868),"-",'Nomenklatur komplett'!D868)</f>
        <v>-</v>
      </c>
      <c r="B868" s="167" t="str">
        <f>IF(ISBLANK('Nomenklatur komplett'!E868),"-",'Nomenklatur komplett'!E868)</f>
        <v>-</v>
      </c>
      <c r="C868" s="162" t="str">
        <f>IF(ISBLANK('Nomenklatur komplett'!F868),"-",TRIM('Nomenklatur komplett'!F868))</f>
        <v>-</v>
      </c>
      <c r="D868" s="75" t="str">
        <f t="shared" si="13"/>
        <v>-</v>
      </c>
    </row>
    <row r="869" spans="1:4" x14ac:dyDescent="0.2">
      <c r="A869" s="166" t="str">
        <f>IF(ISBLANK('Nomenklatur komplett'!D869),"-",'Nomenklatur komplett'!D869)</f>
        <v>-</v>
      </c>
      <c r="B869" s="167" t="str">
        <f>IF(ISBLANK('Nomenklatur komplett'!E869),"-",'Nomenklatur komplett'!E869)</f>
        <v>-</v>
      </c>
      <c r="C869" s="162" t="str">
        <f>IF(ISBLANK('Nomenklatur komplett'!F869),"-",TRIM('Nomenklatur komplett'!F869))</f>
        <v>-</v>
      </c>
      <c r="D869" s="75" t="str">
        <f t="shared" si="13"/>
        <v>-</v>
      </c>
    </row>
    <row r="870" spans="1:4" x14ac:dyDescent="0.2">
      <c r="A870" s="166" t="str">
        <f>IF(ISBLANK('Nomenklatur komplett'!D870),"-",'Nomenklatur komplett'!D870)</f>
        <v>-</v>
      </c>
      <c r="B870" s="167" t="str">
        <f>IF(ISBLANK('Nomenklatur komplett'!E870),"-",'Nomenklatur komplett'!E870)</f>
        <v>-</v>
      </c>
      <c r="C870" s="162" t="str">
        <f>IF(ISBLANK('Nomenklatur komplett'!F870),"-",TRIM('Nomenklatur komplett'!F870))</f>
        <v>-</v>
      </c>
      <c r="D870" s="75" t="str">
        <f t="shared" si="13"/>
        <v>-</v>
      </c>
    </row>
    <row r="871" spans="1:4" x14ac:dyDescent="0.2">
      <c r="A871" s="166" t="str">
        <f>IF(ISBLANK('Nomenklatur komplett'!D871),"-",'Nomenklatur komplett'!D871)</f>
        <v>-</v>
      </c>
      <c r="B871" s="167" t="str">
        <f>IF(ISBLANK('Nomenklatur komplett'!E871),"-",'Nomenklatur komplett'!E871)</f>
        <v>-</v>
      </c>
      <c r="C871" s="162" t="str">
        <f>IF(ISBLANK('Nomenklatur komplett'!F871),"-",TRIM('Nomenklatur komplett'!F871))</f>
        <v>-</v>
      </c>
      <c r="D871" s="75" t="str">
        <f t="shared" si="13"/>
        <v>-</v>
      </c>
    </row>
    <row r="872" spans="1:4" x14ac:dyDescent="0.2">
      <c r="A872" s="166" t="str">
        <f>IF(ISBLANK('Nomenklatur komplett'!D872),"-",'Nomenklatur komplett'!D872)</f>
        <v>-</v>
      </c>
      <c r="B872" s="167" t="str">
        <f>IF(ISBLANK('Nomenklatur komplett'!E872),"-",'Nomenklatur komplett'!E872)</f>
        <v>-</v>
      </c>
      <c r="C872" s="162" t="str">
        <f>IF(ISBLANK('Nomenklatur komplett'!F872),"-",TRIM('Nomenklatur komplett'!F872))</f>
        <v>-</v>
      </c>
      <c r="D872" s="75" t="str">
        <f t="shared" si="13"/>
        <v>-</v>
      </c>
    </row>
    <row r="873" spans="1:4" x14ac:dyDescent="0.2">
      <c r="A873" s="166" t="str">
        <f>IF(ISBLANK('Nomenklatur komplett'!D873),"-",'Nomenklatur komplett'!D873)</f>
        <v>-</v>
      </c>
      <c r="B873" s="167" t="str">
        <f>IF(ISBLANK('Nomenklatur komplett'!E873),"-",'Nomenklatur komplett'!E873)</f>
        <v>-</v>
      </c>
      <c r="C873" s="162" t="str">
        <f>IF(ISBLANK('Nomenklatur komplett'!F873),"-",TRIM('Nomenklatur komplett'!F873))</f>
        <v>-</v>
      </c>
      <c r="D873" s="75" t="str">
        <f t="shared" si="13"/>
        <v>-</v>
      </c>
    </row>
    <row r="874" spans="1:4" x14ac:dyDescent="0.2">
      <c r="A874" s="166" t="str">
        <f>IF(ISBLANK('Nomenklatur komplett'!D874),"-",'Nomenklatur komplett'!D874)</f>
        <v>-</v>
      </c>
      <c r="B874" s="167" t="str">
        <f>IF(ISBLANK('Nomenklatur komplett'!E874),"-",'Nomenklatur komplett'!E874)</f>
        <v>-</v>
      </c>
      <c r="C874" s="162" t="str">
        <f>IF(ISBLANK('Nomenklatur komplett'!F874),"-",TRIM('Nomenklatur komplett'!F874))</f>
        <v>-</v>
      </c>
      <c r="D874" s="75" t="str">
        <f t="shared" si="13"/>
        <v>-</v>
      </c>
    </row>
    <row r="875" spans="1:4" x14ac:dyDescent="0.2">
      <c r="A875" s="166" t="str">
        <f>IF(ISBLANK('Nomenklatur komplett'!D875),"-",'Nomenklatur komplett'!D875)</f>
        <v>-</v>
      </c>
      <c r="B875" s="167" t="str">
        <f>IF(ISBLANK('Nomenklatur komplett'!E875),"-",'Nomenklatur komplett'!E875)</f>
        <v>-</v>
      </c>
      <c r="C875" s="162" t="str">
        <f>IF(ISBLANK('Nomenklatur komplett'!F875),"-",TRIM('Nomenklatur komplett'!F875))</f>
        <v>-</v>
      </c>
      <c r="D875" s="75" t="str">
        <f t="shared" si="13"/>
        <v>-</v>
      </c>
    </row>
    <row r="876" spans="1:4" x14ac:dyDescent="0.2">
      <c r="A876" s="166" t="str">
        <f>IF(ISBLANK('Nomenklatur komplett'!D876),"-",'Nomenklatur komplett'!D876)</f>
        <v>-</v>
      </c>
      <c r="B876" s="167" t="str">
        <f>IF(ISBLANK('Nomenklatur komplett'!E876),"-",'Nomenklatur komplett'!E876)</f>
        <v>-</v>
      </c>
      <c r="C876" s="162" t="str">
        <f>IF(ISBLANK('Nomenklatur komplett'!F876),"-",TRIM('Nomenklatur komplett'!F876))</f>
        <v>-</v>
      </c>
      <c r="D876" s="75" t="str">
        <f t="shared" si="13"/>
        <v>-</v>
      </c>
    </row>
    <row r="877" spans="1:4" x14ac:dyDescent="0.2">
      <c r="A877" s="166" t="str">
        <f>IF(ISBLANK('Nomenklatur komplett'!D877),"-",'Nomenklatur komplett'!D877)</f>
        <v>-</v>
      </c>
      <c r="B877" s="167" t="str">
        <f>IF(ISBLANK('Nomenklatur komplett'!E877),"-",'Nomenklatur komplett'!E877)</f>
        <v>-</v>
      </c>
      <c r="C877" s="162" t="str">
        <f>IF(ISBLANK('Nomenklatur komplett'!F877),"-",TRIM('Nomenklatur komplett'!F877))</f>
        <v>-</v>
      </c>
      <c r="D877" s="75" t="str">
        <f t="shared" si="13"/>
        <v>-</v>
      </c>
    </row>
    <row r="878" spans="1:4" x14ac:dyDescent="0.2">
      <c r="A878" s="166" t="str">
        <f>IF(ISBLANK('Nomenklatur komplett'!D878),"-",'Nomenklatur komplett'!D878)</f>
        <v>-</v>
      </c>
      <c r="B878" s="167" t="str">
        <f>IF(ISBLANK('Nomenklatur komplett'!E878),"-",'Nomenklatur komplett'!E878)</f>
        <v>-</v>
      </c>
      <c r="C878" s="162" t="str">
        <f>IF(ISBLANK('Nomenklatur komplett'!F878),"-",TRIM('Nomenklatur komplett'!F878))</f>
        <v>-</v>
      </c>
      <c r="D878" s="75" t="str">
        <f t="shared" si="13"/>
        <v>-</v>
      </c>
    </row>
    <row r="879" spans="1:4" x14ac:dyDescent="0.2">
      <c r="A879" s="166" t="str">
        <f>IF(ISBLANK('Nomenklatur komplett'!D879),"-",'Nomenklatur komplett'!D879)</f>
        <v>-</v>
      </c>
      <c r="B879" s="167" t="str">
        <f>IF(ISBLANK('Nomenklatur komplett'!E879),"-",'Nomenklatur komplett'!E879)</f>
        <v>-</v>
      </c>
      <c r="C879" s="162" t="str">
        <f>IF(ISBLANK('Nomenklatur komplett'!F879),"-",TRIM('Nomenklatur komplett'!F879))</f>
        <v>-</v>
      </c>
      <c r="D879" s="75" t="str">
        <f t="shared" si="13"/>
        <v>-</v>
      </c>
    </row>
    <row r="880" spans="1:4" x14ac:dyDescent="0.2">
      <c r="A880" s="166" t="str">
        <f>IF(ISBLANK('Nomenklatur komplett'!D880),"-",'Nomenklatur komplett'!D880)</f>
        <v>-</v>
      </c>
      <c r="B880" s="167" t="str">
        <f>IF(ISBLANK('Nomenklatur komplett'!E880),"-",'Nomenklatur komplett'!E880)</f>
        <v>-</v>
      </c>
      <c r="C880" s="162" t="str">
        <f>IF(ISBLANK('Nomenklatur komplett'!F880),"-",TRIM('Nomenklatur komplett'!F880))</f>
        <v>-</v>
      </c>
      <c r="D880" s="75" t="str">
        <f t="shared" si="13"/>
        <v>-</v>
      </c>
    </row>
    <row r="881" spans="1:4" x14ac:dyDescent="0.2">
      <c r="A881" s="166" t="str">
        <f>IF(ISBLANK('Nomenklatur komplett'!D881),"-",'Nomenklatur komplett'!D881)</f>
        <v>-</v>
      </c>
      <c r="B881" s="167" t="str">
        <f>IF(ISBLANK('Nomenklatur komplett'!E881),"-",'Nomenklatur komplett'!E881)</f>
        <v>-</v>
      </c>
      <c r="C881" s="162" t="str">
        <f>IF(ISBLANK('Nomenklatur komplett'!F881),"-",TRIM('Nomenklatur komplett'!F881))</f>
        <v>-</v>
      </c>
      <c r="D881" s="75" t="str">
        <f t="shared" si="13"/>
        <v>-</v>
      </c>
    </row>
    <row r="882" spans="1:4" x14ac:dyDescent="0.2">
      <c r="A882" s="166" t="str">
        <f>IF(ISBLANK('Nomenklatur komplett'!D882),"-",'Nomenklatur komplett'!D882)</f>
        <v>-</v>
      </c>
      <c r="B882" s="167" t="str">
        <f>IF(ISBLANK('Nomenklatur komplett'!E882),"-",'Nomenklatur komplett'!E882)</f>
        <v>-</v>
      </c>
      <c r="C882" s="162" t="str">
        <f>IF(ISBLANK('Nomenklatur komplett'!F882),"-",TRIM('Nomenklatur komplett'!F882))</f>
        <v>-</v>
      </c>
      <c r="D882" s="75" t="str">
        <f t="shared" si="13"/>
        <v>-</v>
      </c>
    </row>
    <row r="883" spans="1:4" x14ac:dyDescent="0.2">
      <c r="A883" s="166" t="str">
        <f>IF(ISBLANK('Nomenklatur komplett'!D883),"-",'Nomenklatur komplett'!D883)</f>
        <v>-</v>
      </c>
      <c r="B883" s="167" t="str">
        <f>IF(ISBLANK('Nomenklatur komplett'!E883),"-",'Nomenklatur komplett'!E883)</f>
        <v>-</v>
      </c>
      <c r="C883" s="162" t="str">
        <f>IF(ISBLANK('Nomenklatur komplett'!F883),"-",TRIM('Nomenklatur komplett'!F883))</f>
        <v>-</v>
      </c>
      <c r="D883" s="75" t="str">
        <f t="shared" si="13"/>
        <v>-</v>
      </c>
    </row>
    <row r="884" spans="1:4" x14ac:dyDescent="0.2">
      <c r="A884" s="166" t="str">
        <f>IF(ISBLANK('Nomenklatur komplett'!D884),"-",'Nomenklatur komplett'!D884)</f>
        <v>-</v>
      </c>
      <c r="B884" s="167" t="str">
        <f>IF(ISBLANK('Nomenklatur komplett'!E884),"-",'Nomenklatur komplett'!E884)</f>
        <v>-</v>
      </c>
      <c r="C884" s="162" t="str">
        <f>IF(ISBLANK('Nomenklatur komplett'!F884),"-",TRIM('Nomenklatur komplett'!F884))</f>
        <v>-</v>
      </c>
      <c r="D884" s="75" t="str">
        <f t="shared" si="13"/>
        <v>-</v>
      </c>
    </row>
    <row r="885" spans="1:4" x14ac:dyDescent="0.2">
      <c r="A885" s="166" t="str">
        <f>IF(ISBLANK('Nomenklatur komplett'!D885),"-",'Nomenklatur komplett'!D885)</f>
        <v>-</v>
      </c>
      <c r="B885" s="167" t="str">
        <f>IF(ISBLANK('Nomenklatur komplett'!E885),"-",'Nomenklatur komplett'!E885)</f>
        <v>-</v>
      </c>
      <c r="C885" s="162" t="str">
        <f>IF(ISBLANK('Nomenklatur komplett'!F885),"-",TRIM('Nomenklatur komplett'!F885))</f>
        <v>-</v>
      </c>
      <c r="D885" s="75" t="str">
        <f t="shared" si="13"/>
        <v>-</v>
      </c>
    </row>
    <row r="886" spans="1:4" x14ac:dyDescent="0.2">
      <c r="A886" s="166" t="str">
        <f>IF(ISBLANK('Nomenklatur komplett'!D886),"-",'Nomenklatur komplett'!D886)</f>
        <v>-</v>
      </c>
      <c r="B886" s="167" t="str">
        <f>IF(ISBLANK('Nomenklatur komplett'!E886),"-",'Nomenklatur komplett'!E886)</f>
        <v>-</v>
      </c>
      <c r="C886" s="162" t="str">
        <f>IF(ISBLANK('Nomenklatur komplett'!F886),"-",TRIM('Nomenklatur komplett'!F886))</f>
        <v>-</v>
      </c>
      <c r="D886" s="75" t="str">
        <f t="shared" si="13"/>
        <v>-</v>
      </c>
    </row>
    <row r="887" spans="1:4" x14ac:dyDescent="0.2">
      <c r="A887" s="166" t="str">
        <f>IF(ISBLANK('Nomenklatur komplett'!D887),"-",'Nomenklatur komplett'!D887)</f>
        <v>-</v>
      </c>
      <c r="B887" s="167" t="str">
        <f>IF(ISBLANK('Nomenklatur komplett'!E887),"-",'Nomenklatur komplett'!E887)</f>
        <v>-</v>
      </c>
      <c r="C887" s="162" t="str">
        <f>IF(ISBLANK('Nomenklatur komplett'!F887),"-",TRIM('Nomenklatur komplett'!F887))</f>
        <v>-</v>
      </c>
      <c r="D887" s="75" t="str">
        <f t="shared" si="13"/>
        <v>-</v>
      </c>
    </row>
    <row r="888" spans="1:4" x14ac:dyDescent="0.2">
      <c r="A888" s="166" t="str">
        <f>IF(ISBLANK('Nomenklatur komplett'!D888),"-",'Nomenklatur komplett'!D888)</f>
        <v>-</v>
      </c>
      <c r="B888" s="167" t="str">
        <f>IF(ISBLANK('Nomenklatur komplett'!E888),"-",'Nomenklatur komplett'!E888)</f>
        <v>-</v>
      </c>
      <c r="C888" s="162" t="str">
        <f>IF(ISBLANK('Nomenklatur komplett'!F888),"-",TRIM('Nomenklatur komplett'!F888))</f>
        <v>-</v>
      </c>
      <c r="D888" s="75" t="str">
        <f t="shared" si="13"/>
        <v>-</v>
      </c>
    </row>
    <row r="889" spans="1:4" x14ac:dyDescent="0.2">
      <c r="A889" s="166" t="str">
        <f>IF(ISBLANK('Nomenklatur komplett'!D889),"-",'Nomenklatur komplett'!D889)</f>
        <v>-</v>
      </c>
      <c r="B889" s="167" t="str">
        <f>IF(ISBLANK('Nomenklatur komplett'!E889),"-",'Nomenklatur komplett'!E889)</f>
        <v>-</v>
      </c>
      <c r="C889" s="162" t="str">
        <f>IF(ISBLANK('Nomenklatur komplett'!F889),"-",TRIM('Nomenklatur komplett'!F889))</f>
        <v>-</v>
      </c>
      <c r="D889" s="75" t="str">
        <f t="shared" si="13"/>
        <v>-</v>
      </c>
    </row>
    <row r="890" spans="1:4" x14ac:dyDescent="0.2">
      <c r="A890" s="166" t="str">
        <f>IF(ISBLANK('Nomenklatur komplett'!D890),"-",'Nomenklatur komplett'!D890)</f>
        <v>-</v>
      </c>
      <c r="B890" s="167" t="str">
        <f>IF(ISBLANK('Nomenklatur komplett'!E890),"-",'Nomenklatur komplett'!E890)</f>
        <v>-</v>
      </c>
      <c r="C890" s="162" t="str">
        <f>IF(ISBLANK('Nomenklatur komplett'!F890),"-",TRIM('Nomenklatur komplett'!F890))</f>
        <v>-</v>
      </c>
      <c r="D890" s="75" t="str">
        <f t="shared" si="13"/>
        <v>-</v>
      </c>
    </row>
    <row r="891" spans="1:4" x14ac:dyDescent="0.2">
      <c r="A891" s="166" t="str">
        <f>IF(ISBLANK('Nomenklatur komplett'!D891),"-",'Nomenklatur komplett'!D891)</f>
        <v>-</v>
      </c>
      <c r="B891" s="167" t="str">
        <f>IF(ISBLANK('Nomenklatur komplett'!E891),"-",'Nomenklatur komplett'!E891)</f>
        <v>-</v>
      </c>
      <c r="C891" s="162" t="str">
        <f>IF(ISBLANK('Nomenklatur komplett'!F891),"-",TRIM('Nomenklatur komplett'!F891))</f>
        <v>-</v>
      </c>
      <c r="D891" s="75" t="str">
        <f t="shared" si="13"/>
        <v>-</v>
      </c>
    </row>
    <row r="892" spans="1:4" x14ac:dyDescent="0.2">
      <c r="A892" s="166" t="str">
        <f>IF(ISBLANK('Nomenklatur komplett'!D892),"-",'Nomenklatur komplett'!D892)</f>
        <v>-</v>
      </c>
      <c r="B892" s="167" t="str">
        <f>IF(ISBLANK('Nomenklatur komplett'!E892),"-",'Nomenklatur komplett'!E892)</f>
        <v>-</v>
      </c>
      <c r="C892" s="162" t="str">
        <f>IF(ISBLANK('Nomenklatur komplett'!F892),"-",TRIM('Nomenklatur komplett'!F892))</f>
        <v>-</v>
      </c>
      <c r="D892" s="75" t="str">
        <f t="shared" si="13"/>
        <v>-</v>
      </c>
    </row>
    <row r="893" spans="1:4" x14ac:dyDescent="0.2">
      <c r="A893" s="166" t="str">
        <f>IF(ISBLANK('Nomenklatur komplett'!D893),"-",'Nomenklatur komplett'!D893)</f>
        <v>-</v>
      </c>
      <c r="B893" s="167" t="str">
        <f>IF(ISBLANK('Nomenklatur komplett'!E893),"-",'Nomenklatur komplett'!E893)</f>
        <v>-</v>
      </c>
      <c r="C893" s="162" t="str">
        <f>IF(ISBLANK('Nomenklatur komplett'!F893),"-",TRIM('Nomenklatur komplett'!F893))</f>
        <v>-</v>
      </c>
      <c r="D893" s="75" t="str">
        <f t="shared" si="13"/>
        <v>-</v>
      </c>
    </row>
    <row r="894" spans="1:4" x14ac:dyDescent="0.2">
      <c r="A894" s="166" t="str">
        <f>IF(ISBLANK('Nomenklatur komplett'!D894),"-",'Nomenklatur komplett'!D894)</f>
        <v>-</v>
      </c>
      <c r="B894" s="167" t="str">
        <f>IF(ISBLANK('Nomenklatur komplett'!E894),"-",'Nomenklatur komplett'!E894)</f>
        <v>-</v>
      </c>
      <c r="C894" s="162" t="str">
        <f>IF(ISBLANK('Nomenklatur komplett'!F894),"-",TRIM('Nomenklatur komplett'!F894))</f>
        <v>-</v>
      </c>
      <c r="D894" s="75" t="str">
        <f t="shared" si="13"/>
        <v>-</v>
      </c>
    </row>
    <row r="895" spans="1:4" x14ac:dyDescent="0.2">
      <c r="A895" s="166" t="str">
        <f>IF(ISBLANK('Nomenklatur komplett'!D895),"-",'Nomenklatur komplett'!D895)</f>
        <v>-</v>
      </c>
      <c r="B895" s="167" t="str">
        <f>IF(ISBLANK('Nomenklatur komplett'!E895),"-",'Nomenklatur komplett'!E895)</f>
        <v>-</v>
      </c>
      <c r="C895" s="162" t="str">
        <f>IF(ISBLANK('Nomenklatur komplett'!F895),"-",TRIM('Nomenklatur komplett'!F895))</f>
        <v>-</v>
      </c>
      <c r="D895" s="75" t="str">
        <f t="shared" si="13"/>
        <v>-</v>
      </c>
    </row>
    <row r="896" spans="1:4" x14ac:dyDescent="0.2">
      <c r="A896" s="166" t="str">
        <f>IF(ISBLANK('Nomenklatur komplett'!D896),"-",'Nomenklatur komplett'!D896)</f>
        <v>-</v>
      </c>
      <c r="B896" s="167" t="str">
        <f>IF(ISBLANK('Nomenklatur komplett'!E896),"-",'Nomenklatur komplett'!E896)</f>
        <v>-</v>
      </c>
      <c r="C896" s="162" t="str">
        <f>IF(ISBLANK('Nomenklatur komplett'!F896),"-",TRIM('Nomenklatur komplett'!F896))</f>
        <v>-</v>
      </c>
      <c r="D896" s="75" t="str">
        <f t="shared" si="13"/>
        <v>-</v>
      </c>
    </row>
    <row r="897" spans="1:4" x14ac:dyDescent="0.2">
      <c r="A897" s="166" t="str">
        <f>IF(ISBLANK('Nomenklatur komplett'!D897),"-",'Nomenklatur komplett'!D897)</f>
        <v>-</v>
      </c>
      <c r="B897" s="167" t="str">
        <f>IF(ISBLANK('Nomenklatur komplett'!E897),"-",'Nomenklatur komplett'!E897)</f>
        <v>-</v>
      </c>
      <c r="C897" s="162" t="str">
        <f>IF(ISBLANK('Nomenklatur komplett'!F897),"-",TRIM('Nomenklatur komplett'!F897))</f>
        <v>-</v>
      </c>
      <c r="D897" s="75" t="str">
        <f t="shared" si="13"/>
        <v>-</v>
      </c>
    </row>
    <row r="898" spans="1:4" x14ac:dyDescent="0.2">
      <c r="A898" s="166" t="str">
        <f>IF(ISBLANK('Nomenklatur komplett'!D898),"-",'Nomenklatur komplett'!D898)</f>
        <v>-</v>
      </c>
      <c r="B898" s="167" t="str">
        <f>IF(ISBLANK('Nomenklatur komplett'!E898),"-",'Nomenklatur komplett'!E898)</f>
        <v>-</v>
      </c>
      <c r="C898" s="162" t="str">
        <f>IF(ISBLANK('Nomenklatur komplett'!F898),"-",TRIM('Nomenklatur komplett'!F898))</f>
        <v>-</v>
      </c>
      <c r="D898" s="75" t="str">
        <f t="shared" si="13"/>
        <v>-</v>
      </c>
    </row>
    <row r="899" spans="1:4" x14ac:dyDescent="0.2">
      <c r="A899" s="166" t="str">
        <f>IF(ISBLANK('Nomenklatur komplett'!D899),"-",'Nomenklatur komplett'!D899)</f>
        <v>-</v>
      </c>
      <c r="B899" s="167" t="str">
        <f>IF(ISBLANK('Nomenklatur komplett'!E899),"-",'Nomenklatur komplett'!E899)</f>
        <v>-</v>
      </c>
      <c r="C899" s="162" t="str">
        <f>IF(ISBLANK('Nomenklatur komplett'!F899),"-",TRIM('Nomenklatur komplett'!F899))</f>
        <v>-</v>
      </c>
      <c r="D899" s="75" t="str">
        <f t="shared" si="13"/>
        <v>-</v>
      </c>
    </row>
    <row r="900" spans="1:4" x14ac:dyDescent="0.2">
      <c r="A900" s="166" t="str">
        <f>IF(ISBLANK('Nomenklatur komplett'!D900),"-",'Nomenklatur komplett'!D900)</f>
        <v>-</v>
      </c>
      <c r="B900" s="167" t="str">
        <f>IF(ISBLANK('Nomenklatur komplett'!E900),"-",'Nomenklatur komplett'!E900)</f>
        <v>-</v>
      </c>
      <c r="C900" s="162" t="str">
        <f>IF(ISBLANK('Nomenklatur komplett'!F900),"-",TRIM('Nomenklatur komplett'!F900))</f>
        <v>-</v>
      </c>
      <c r="D900" s="75" t="str">
        <f t="shared" si="13"/>
        <v>-</v>
      </c>
    </row>
    <row r="901" spans="1:4" x14ac:dyDescent="0.2">
      <c r="A901" s="166" t="str">
        <f>IF(ISBLANK('Nomenklatur komplett'!D901),"-",'Nomenklatur komplett'!D901)</f>
        <v>-</v>
      </c>
      <c r="B901" s="167" t="str">
        <f>IF(ISBLANK('Nomenklatur komplett'!E901),"-",'Nomenklatur komplett'!E901)</f>
        <v>-</v>
      </c>
      <c r="C901" s="162" t="str">
        <f>IF(ISBLANK('Nomenklatur komplett'!F901),"-",TRIM('Nomenklatur komplett'!F901))</f>
        <v>-</v>
      </c>
      <c r="D901" s="75" t="str">
        <f t="shared" ref="D901:D964" si="14">IF(B901="-",B901,C901&amp; " (" &amp;B901&amp;")")</f>
        <v>-</v>
      </c>
    </row>
    <row r="902" spans="1:4" x14ac:dyDescent="0.2">
      <c r="A902" s="166" t="str">
        <f>IF(ISBLANK('Nomenklatur komplett'!D902),"-",'Nomenklatur komplett'!D902)</f>
        <v>-</v>
      </c>
      <c r="B902" s="167" t="str">
        <f>IF(ISBLANK('Nomenklatur komplett'!E902),"-",'Nomenklatur komplett'!E902)</f>
        <v>-</v>
      </c>
      <c r="C902" s="162" t="str">
        <f>IF(ISBLANK('Nomenklatur komplett'!F902),"-",TRIM('Nomenklatur komplett'!F902))</f>
        <v>-</v>
      </c>
      <c r="D902" s="75" t="str">
        <f t="shared" si="14"/>
        <v>-</v>
      </c>
    </row>
    <row r="903" spans="1:4" x14ac:dyDescent="0.2">
      <c r="A903" s="166" t="str">
        <f>IF(ISBLANK('Nomenklatur komplett'!D903),"-",'Nomenklatur komplett'!D903)</f>
        <v>-</v>
      </c>
      <c r="B903" s="167" t="str">
        <f>IF(ISBLANK('Nomenklatur komplett'!E903),"-",'Nomenklatur komplett'!E903)</f>
        <v>-</v>
      </c>
      <c r="C903" s="162" t="str">
        <f>IF(ISBLANK('Nomenklatur komplett'!F903),"-",TRIM('Nomenklatur komplett'!F903))</f>
        <v>-</v>
      </c>
      <c r="D903" s="75" t="str">
        <f t="shared" si="14"/>
        <v>-</v>
      </c>
    </row>
    <row r="904" spans="1:4" x14ac:dyDescent="0.2">
      <c r="A904" s="166" t="str">
        <f>IF(ISBLANK('Nomenklatur komplett'!D904),"-",'Nomenklatur komplett'!D904)</f>
        <v>-</v>
      </c>
      <c r="B904" s="167" t="str">
        <f>IF(ISBLANK('Nomenklatur komplett'!E904),"-",'Nomenklatur komplett'!E904)</f>
        <v>-</v>
      </c>
      <c r="C904" s="162" t="str">
        <f>IF(ISBLANK('Nomenklatur komplett'!F904),"-",TRIM('Nomenklatur komplett'!F904))</f>
        <v>-</v>
      </c>
      <c r="D904" s="75" t="str">
        <f t="shared" si="14"/>
        <v>-</v>
      </c>
    </row>
    <row r="905" spans="1:4" x14ac:dyDescent="0.2">
      <c r="A905" s="166" t="str">
        <f>IF(ISBLANK('Nomenklatur komplett'!D905),"-",'Nomenklatur komplett'!D905)</f>
        <v>-</v>
      </c>
      <c r="B905" s="167" t="str">
        <f>IF(ISBLANK('Nomenklatur komplett'!E905),"-",'Nomenklatur komplett'!E905)</f>
        <v>-</v>
      </c>
      <c r="C905" s="162" t="str">
        <f>IF(ISBLANK('Nomenklatur komplett'!F905),"-",TRIM('Nomenklatur komplett'!F905))</f>
        <v>-</v>
      </c>
      <c r="D905" s="75" t="str">
        <f t="shared" si="14"/>
        <v>-</v>
      </c>
    </row>
    <row r="906" spans="1:4" x14ac:dyDescent="0.2">
      <c r="A906" s="166" t="str">
        <f>IF(ISBLANK('Nomenklatur komplett'!D906),"-",'Nomenklatur komplett'!D906)</f>
        <v>-</v>
      </c>
      <c r="B906" s="167" t="str">
        <f>IF(ISBLANK('Nomenklatur komplett'!E906),"-",'Nomenklatur komplett'!E906)</f>
        <v>-</v>
      </c>
      <c r="C906" s="162" t="str">
        <f>IF(ISBLANK('Nomenklatur komplett'!F906),"-",TRIM('Nomenklatur komplett'!F906))</f>
        <v>-</v>
      </c>
      <c r="D906" s="75" t="str">
        <f t="shared" si="14"/>
        <v>-</v>
      </c>
    </row>
    <row r="907" spans="1:4" x14ac:dyDescent="0.2">
      <c r="A907" s="166" t="str">
        <f>IF(ISBLANK('Nomenklatur komplett'!D907),"-",'Nomenklatur komplett'!D907)</f>
        <v>-</v>
      </c>
      <c r="B907" s="167" t="str">
        <f>IF(ISBLANK('Nomenklatur komplett'!E907),"-",'Nomenklatur komplett'!E907)</f>
        <v>-</v>
      </c>
      <c r="C907" s="162" t="str">
        <f>IF(ISBLANK('Nomenklatur komplett'!F907),"-",TRIM('Nomenklatur komplett'!F907))</f>
        <v>-</v>
      </c>
      <c r="D907" s="75" t="str">
        <f t="shared" si="14"/>
        <v>-</v>
      </c>
    </row>
    <row r="908" spans="1:4" x14ac:dyDescent="0.2">
      <c r="A908" s="166" t="str">
        <f>IF(ISBLANK('Nomenklatur komplett'!D908),"-",'Nomenklatur komplett'!D908)</f>
        <v>-</v>
      </c>
      <c r="B908" s="167" t="str">
        <f>IF(ISBLANK('Nomenklatur komplett'!E908),"-",'Nomenklatur komplett'!E908)</f>
        <v>-</v>
      </c>
      <c r="C908" s="162" t="str">
        <f>IF(ISBLANK('Nomenklatur komplett'!F908),"-",TRIM('Nomenklatur komplett'!F908))</f>
        <v>-</v>
      </c>
      <c r="D908" s="75" t="str">
        <f t="shared" si="14"/>
        <v>-</v>
      </c>
    </row>
    <row r="909" spans="1:4" x14ac:dyDescent="0.2">
      <c r="A909" s="166" t="str">
        <f>IF(ISBLANK('Nomenklatur komplett'!D909),"-",'Nomenklatur komplett'!D909)</f>
        <v>-</v>
      </c>
      <c r="B909" s="167" t="str">
        <f>IF(ISBLANK('Nomenklatur komplett'!E909),"-",'Nomenklatur komplett'!E909)</f>
        <v>-</v>
      </c>
      <c r="C909" s="162" t="str">
        <f>IF(ISBLANK('Nomenklatur komplett'!F909),"-",TRIM('Nomenklatur komplett'!F909))</f>
        <v>-</v>
      </c>
      <c r="D909" s="75" t="str">
        <f t="shared" si="14"/>
        <v>-</v>
      </c>
    </row>
    <row r="910" spans="1:4" x14ac:dyDescent="0.2">
      <c r="A910" s="166" t="str">
        <f>IF(ISBLANK('Nomenklatur komplett'!D910),"-",'Nomenklatur komplett'!D910)</f>
        <v>-</v>
      </c>
      <c r="B910" s="167" t="str">
        <f>IF(ISBLANK('Nomenklatur komplett'!E910),"-",'Nomenklatur komplett'!E910)</f>
        <v>-</v>
      </c>
      <c r="C910" s="162" t="str">
        <f>IF(ISBLANK('Nomenklatur komplett'!F910),"-",TRIM('Nomenklatur komplett'!F910))</f>
        <v>-</v>
      </c>
      <c r="D910" s="75" t="str">
        <f t="shared" si="14"/>
        <v>-</v>
      </c>
    </row>
    <row r="911" spans="1:4" x14ac:dyDescent="0.2">
      <c r="A911" s="166" t="str">
        <f>IF(ISBLANK('Nomenklatur komplett'!D911),"-",'Nomenklatur komplett'!D911)</f>
        <v>-</v>
      </c>
      <c r="B911" s="167" t="str">
        <f>IF(ISBLANK('Nomenklatur komplett'!E911),"-",'Nomenklatur komplett'!E911)</f>
        <v>-</v>
      </c>
      <c r="C911" s="162" t="str">
        <f>IF(ISBLANK('Nomenklatur komplett'!F911),"-",TRIM('Nomenklatur komplett'!F911))</f>
        <v>-</v>
      </c>
      <c r="D911" s="75" t="str">
        <f t="shared" si="14"/>
        <v>-</v>
      </c>
    </row>
    <row r="912" spans="1:4" x14ac:dyDescent="0.2">
      <c r="A912" s="166" t="str">
        <f>IF(ISBLANK('Nomenklatur komplett'!D912),"-",'Nomenklatur komplett'!D912)</f>
        <v>-</v>
      </c>
      <c r="B912" s="167" t="str">
        <f>IF(ISBLANK('Nomenklatur komplett'!E912),"-",'Nomenklatur komplett'!E912)</f>
        <v>-</v>
      </c>
      <c r="C912" s="162" t="str">
        <f>IF(ISBLANK('Nomenklatur komplett'!F912),"-",TRIM('Nomenklatur komplett'!F912))</f>
        <v>-</v>
      </c>
      <c r="D912" s="75" t="str">
        <f t="shared" si="14"/>
        <v>-</v>
      </c>
    </row>
    <row r="913" spans="1:4" x14ac:dyDescent="0.2">
      <c r="A913" s="166" t="str">
        <f>IF(ISBLANK('Nomenklatur komplett'!D913),"-",'Nomenklatur komplett'!D913)</f>
        <v>-</v>
      </c>
      <c r="B913" s="167" t="str">
        <f>IF(ISBLANK('Nomenklatur komplett'!E913),"-",'Nomenklatur komplett'!E913)</f>
        <v>-</v>
      </c>
      <c r="C913" s="162" t="str">
        <f>IF(ISBLANK('Nomenklatur komplett'!F913),"-",TRIM('Nomenklatur komplett'!F913))</f>
        <v>-</v>
      </c>
      <c r="D913" s="75" t="str">
        <f t="shared" si="14"/>
        <v>-</v>
      </c>
    </row>
    <row r="914" spans="1:4" x14ac:dyDescent="0.2">
      <c r="A914" s="166" t="str">
        <f>IF(ISBLANK('Nomenklatur komplett'!D914),"-",'Nomenklatur komplett'!D914)</f>
        <v>-</v>
      </c>
      <c r="B914" s="167" t="str">
        <f>IF(ISBLANK('Nomenklatur komplett'!E914),"-",'Nomenklatur komplett'!E914)</f>
        <v>-</v>
      </c>
      <c r="C914" s="162" t="str">
        <f>IF(ISBLANK('Nomenklatur komplett'!F914),"-",TRIM('Nomenklatur komplett'!F914))</f>
        <v>-</v>
      </c>
      <c r="D914" s="75" t="str">
        <f t="shared" si="14"/>
        <v>-</v>
      </c>
    </row>
    <row r="915" spans="1:4" x14ac:dyDescent="0.2">
      <c r="A915" s="166" t="str">
        <f>IF(ISBLANK('Nomenklatur komplett'!D915),"-",'Nomenklatur komplett'!D915)</f>
        <v>-</v>
      </c>
      <c r="B915" s="167" t="str">
        <f>IF(ISBLANK('Nomenklatur komplett'!E915),"-",'Nomenklatur komplett'!E915)</f>
        <v>-</v>
      </c>
      <c r="C915" s="162" t="str">
        <f>IF(ISBLANK('Nomenklatur komplett'!F915),"-",TRIM('Nomenklatur komplett'!F915))</f>
        <v>-</v>
      </c>
      <c r="D915" s="75" t="str">
        <f t="shared" si="14"/>
        <v>-</v>
      </c>
    </row>
    <row r="916" spans="1:4" x14ac:dyDescent="0.2">
      <c r="A916" s="166" t="str">
        <f>IF(ISBLANK('Nomenklatur komplett'!D916),"-",'Nomenklatur komplett'!D916)</f>
        <v>-</v>
      </c>
      <c r="B916" s="167" t="str">
        <f>IF(ISBLANK('Nomenklatur komplett'!E916),"-",'Nomenklatur komplett'!E916)</f>
        <v>-</v>
      </c>
      <c r="C916" s="162" t="str">
        <f>IF(ISBLANK('Nomenklatur komplett'!F916),"-",TRIM('Nomenklatur komplett'!F916))</f>
        <v>-</v>
      </c>
      <c r="D916" s="75" t="str">
        <f t="shared" si="14"/>
        <v>-</v>
      </c>
    </row>
    <row r="917" spans="1:4" x14ac:dyDescent="0.2">
      <c r="A917" s="166" t="str">
        <f>IF(ISBLANK('Nomenklatur komplett'!D917),"-",'Nomenklatur komplett'!D917)</f>
        <v>-</v>
      </c>
      <c r="B917" s="167" t="str">
        <f>IF(ISBLANK('Nomenklatur komplett'!E917),"-",'Nomenklatur komplett'!E917)</f>
        <v>-</v>
      </c>
      <c r="C917" s="162" t="str">
        <f>IF(ISBLANK('Nomenklatur komplett'!F917),"-",TRIM('Nomenklatur komplett'!F917))</f>
        <v>-</v>
      </c>
      <c r="D917" s="75" t="str">
        <f t="shared" si="14"/>
        <v>-</v>
      </c>
    </row>
    <row r="918" spans="1:4" x14ac:dyDescent="0.2">
      <c r="A918" s="166" t="str">
        <f>IF(ISBLANK('Nomenklatur komplett'!D918),"-",'Nomenklatur komplett'!D918)</f>
        <v>-</v>
      </c>
      <c r="B918" s="167" t="str">
        <f>IF(ISBLANK('Nomenklatur komplett'!E918),"-",'Nomenklatur komplett'!E918)</f>
        <v>-</v>
      </c>
      <c r="C918" s="162" t="str">
        <f>IF(ISBLANK('Nomenklatur komplett'!F918),"-",TRIM('Nomenklatur komplett'!F918))</f>
        <v>-</v>
      </c>
      <c r="D918" s="75" t="str">
        <f t="shared" si="14"/>
        <v>-</v>
      </c>
    </row>
    <row r="919" spans="1:4" x14ac:dyDescent="0.2">
      <c r="A919" s="166" t="str">
        <f>IF(ISBLANK('Nomenklatur komplett'!D919),"-",'Nomenklatur komplett'!D919)</f>
        <v>-</v>
      </c>
      <c r="B919" s="167" t="str">
        <f>IF(ISBLANK('Nomenklatur komplett'!E919),"-",'Nomenklatur komplett'!E919)</f>
        <v>-</v>
      </c>
      <c r="C919" s="162" t="str">
        <f>IF(ISBLANK('Nomenklatur komplett'!F919),"-",TRIM('Nomenklatur komplett'!F919))</f>
        <v>-</v>
      </c>
      <c r="D919" s="75" t="str">
        <f t="shared" si="14"/>
        <v>-</v>
      </c>
    </row>
    <row r="920" spans="1:4" x14ac:dyDescent="0.2">
      <c r="A920" s="166" t="str">
        <f>IF(ISBLANK('Nomenklatur komplett'!D920),"-",'Nomenklatur komplett'!D920)</f>
        <v>-</v>
      </c>
      <c r="B920" s="167" t="str">
        <f>IF(ISBLANK('Nomenklatur komplett'!E920),"-",'Nomenklatur komplett'!E920)</f>
        <v>-</v>
      </c>
      <c r="C920" s="162" t="str">
        <f>IF(ISBLANK('Nomenklatur komplett'!F920),"-",TRIM('Nomenklatur komplett'!F920))</f>
        <v>-</v>
      </c>
      <c r="D920" s="75" t="str">
        <f t="shared" si="14"/>
        <v>-</v>
      </c>
    </row>
    <row r="921" spans="1:4" x14ac:dyDescent="0.2">
      <c r="A921" s="166" t="str">
        <f>IF(ISBLANK('Nomenklatur komplett'!D921),"-",'Nomenklatur komplett'!D921)</f>
        <v>-</v>
      </c>
      <c r="B921" s="167" t="str">
        <f>IF(ISBLANK('Nomenklatur komplett'!E921),"-",'Nomenklatur komplett'!E921)</f>
        <v>-</v>
      </c>
      <c r="C921" s="162" t="str">
        <f>IF(ISBLANK('Nomenklatur komplett'!F921),"-",TRIM('Nomenklatur komplett'!F921))</f>
        <v>-</v>
      </c>
      <c r="D921" s="75" t="str">
        <f t="shared" si="14"/>
        <v>-</v>
      </c>
    </row>
    <row r="922" spans="1:4" x14ac:dyDescent="0.2">
      <c r="A922" s="166" t="str">
        <f>IF(ISBLANK('Nomenklatur komplett'!D922),"-",'Nomenklatur komplett'!D922)</f>
        <v>-</v>
      </c>
      <c r="B922" s="167" t="str">
        <f>IF(ISBLANK('Nomenklatur komplett'!E922),"-",'Nomenklatur komplett'!E922)</f>
        <v>-</v>
      </c>
      <c r="C922" s="162" t="str">
        <f>IF(ISBLANK('Nomenklatur komplett'!F922),"-",TRIM('Nomenklatur komplett'!F922))</f>
        <v>-</v>
      </c>
      <c r="D922" s="75" t="str">
        <f t="shared" si="14"/>
        <v>-</v>
      </c>
    </row>
    <row r="923" spans="1:4" x14ac:dyDescent="0.2">
      <c r="A923" s="166" t="str">
        <f>IF(ISBLANK('Nomenklatur komplett'!D923),"-",'Nomenklatur komplett'!D923)</f>
        <v>-</v>
      </c>
      <c r="B923" s="167" t="str">
        <f>IF(ISBLANK('Nomenklatur komplett'!E923),"-",'Nomenklatur komplett'!E923)</f>
        <v>-</v>
      </c>
      <c r="C923" s="162" t="str">
        <f>IF(ISBLANK('Nomenklatur komplett'!F923),"-",TRIM('Nomenklatur komplett'!F923))</f>
        <v>-</v>
      </c>
      <c r="D923" s="75" t="str">
        <f t="shared" si="14"/>
        <v>-</v>
      </c>
    </row>
    <row r="924" spans="1:4" x14ac:dyDescent="0.2">
      <c r="A924" s="166" t="str">
        <f>IF(ISBLANK('Nomenklatur komplett'!D924),"-",'Nomenklatur komplett'!D924)</f>
        <v>-</v>
      </c>
      <c r="B924" s="167" t="str">
        <f>IF(ISBLANK('Nomenklatur komplett'!E924),"-",'Nomenklatur komplett'!E924)</f>
        <v>-</v>
      </c>
      <c r="C924" s="162" t="str">
        <f>IF(ISBLANK('Nomenklatur komplett'!F924),"-",TRIM('Nomenklatur komplett'!F924))</f>
        <v>-</v>
      </c>
      <c r="D924" s="75" t="str">
        <f t="shared" si="14"/>
        <v>-</v>
      </c>
    </row>
    <row r="925" spans="1:4" x14ac:dyDescent="0.2">
      <c r="A925" s="166" t="str">
        <f>IF(ISBLANK('Nomenklatur komplett'!D925),"-",'Nomenklatur komplett'!D925)</f>
        <v>-</v>
      </c>
      <c r="B925" s="167" t="str">
        <f>IF(ISBLANK('Nomenklatur komplett'!E925),"-",'Nomenklatur komplett'!E925)</f>
        <v>-</v>
      </c>
      <c r="C925" s="162" t="str">
        <f>IF(ISBLANK('Nomenklatur komplett'!F925),"-",TRIM('Nomenklatur komplett'!F925))</f>
        <v>-</v>
      </c>
      <c r="D925" s="75" t="str">
        <f t="shared" si="14"/>
        <v>-</v>
      </c>
    </row>
    <row r="926" spans="1:4" x14ac:dyDescent="0.2">
      <c r="A926" s="166" t="str">
        <f>IF(ISBLANK('Nomenklatur komplett'!D926),"-",'Nomenklatur komplett'!D926)</f>
        <v>-</v>
      </c>
      <c r="B926" s="167" t="str">
        <f>IF(ISBLANK('Nomenklatur komplett'!E926),"-",'Nomenklatur komplett'!E926)</f>
        <v>-</v>
      </c>
      <c r="C926" s="162" t="str">
        <f>IF(ISBLANK('Nomenklatur komplett'!F926),"-",TRIM('Nomenklatur komplett'!F926))</f>
        <v>-</v>
      </c>
      <c r="D926" s="75" t="str">
        <f t="shared" si="14"/>
        <v>-</v>
      </c>
    </row>
    <row r="927" spans="1:4" x14ac:dyDescent="0.2">
      <c r="A927" s="166" t="str">
        <f>IF(ISBLANK('Nomenklatur komplett'!D927),"-",'Nomenklatur komplett'!D927)</f>
        <v>-</v>
      </c>
      <c r="B927" s="167" t="str">
        <f>IF(ISBLANK('Nomenklatur komplett'!E927),"-",'Nomenklatur komplett'!E927)</f>
        <v>-</v>
      </c>
      <c r="C927" s="162" t="str">
        <f>IF(ISBLANK('Nomenklatur komplett'!F927),"-",TRIM('Nomenklatur komplett'!F927))</f>
        <v>-</v>
      </c>
      <c r="D927" s="75" t="str">
        <f t="shared" si="14"/>
        <v>-</v>
      </c>
    </row>
    <row r="928" spans="1:4" x14ac:dyDescent="0.2">
      <c r="A928" s="166" t="str">
        <f>IF(ISBLANK('Nomenklatur komplett'!D928),"-",'Nomenklatur komplett'!D928)</f>
        <v>-</v>
      </c>
      <c r="B928" s="167" t="str">
        <f>IF(ISBLANK('Nomenklatur komplett'!E928),"-",'Nomenklatur komplett'!E928)</f>
        <v>-</v>
      </c>
      <c r="C928" s="162" t="str">
        <f>IF(ISBLANK('Nomenklatur komplett'!F928),"-",TRIM('Nomenklatur komplett'!F928))</f>
        <v>-</v>
      </c>
      <c r="D928" s="75" t="str">
        <f t="shared" si="14"/>
        <v>-</v>
      </c>
    </row>
    <row r="929" spans="1:4" x14ac:dyDescent="0.2">
      <c r="A929" s="166" t="str">
        <f>IF(ISBLANK('Nomenklatur komplett'!D929),"-",'Nomenklatur komplett'!D929)</f>
        <v>-</v>
      </c>
      <c r="B929" s="167" t="str">
        <f>IF(ISBLANK('Nomenklatur komplett'!E929),"-",'Nomenklatur komplett'!E929)</f>
        <v>-</v>
      </c>
      <c r="C929" s="162" t="str">
        <f>IF(ISBLANK('Nomenklatur komplett'!F929),"-",TRIM('Nomenklatur komplett'!F929))</f>
        <v>-</v>
      </c>
      <c r="D929" s="75" t="str">
        <f t="shared" si="14"/>
        <v>-</v>
      </c>
    </row>
    <row r="930" spans="1:4" x14ac:dyDescent="0.2">
      <c r="A930" s="166" t="str">
        <f>IF(ISBLANK('Nomenklatur komplett'!D930),"-",'Nomenklatur komplett'!D930)</f>
        <v>-</v>
      </c>
      <c r="B930" s="167" t="str">
        <f>IF(ISBLANK('Nomenklatur komplett'!E930),"-",'Nomenklatur komplett'!E930)</f>
        <v>-</v>
      </c>
      <c r="C930" s="162" t="str">
        <f>IF(ISBLANK('Nomenklatur komplett'!F930),"-",TRIM('Nomenklatur komplett'!F930))</f>
        <v>-</v>
      </c>
      <c r="D930" s="75" t="str">
        <f t="shared" si="14"/>
        <v>-</v>
      </c>
    </row>
    <row r="931" spans="1:4" x14ac:dyDescent="0.2">
      <c r="A931" s="166" t="str">
        <f>IF(ISBLANK('Nomenklatur komplett'!D931),"-",'Nomenklatur komplett'!D931)</f>
        <v>-</v>
      </c>
      <c r="B931" s="167" t="str">
        <f>IF(ISBLANK('Nomenklatur komplett'!E931),"-",'Nomenklatur komplett'!E931)</f>
        <v>-</v>
      </c>
      <c r="C931" s="162" t="str">
        <f>IF(ISBLANK('Nomenklatur komplett'!F931),"-",TRIM('Nomenklatur komplett'!F931))</f>
        <v>-</v>
      </c>
      <c r="D931" s="75" t="str">
        <f t="shared" si="14"/>
        <v>-</v>
      </c>
    </row>
    <row r="932" spans="1:4" x14ac:dyDescent="0.2">
      <c r="A932" s="166" t="str">
        <f>IF(ISBLANK('Nomenklatur komplett'!D932),"-",'Nomenklatur komplett'!D932)</f>
        <v>-</v>
      </c>
      <c r="B932" s="167" t="str">
        <f>IF(ISBLANK('Nomenklatur komplett'!E932),"-",'Nomenklatur komplett'!E932)</f>
        <v>-</v>
      </c>
      <c r="C932" s="162" t="str">
        <f>IF(ISBLANK('Nomenklatur komplett'!F932),"-",TRIM('Nomenklatur komplett'!F932))</f>
        <v>-</v>
      </c>
      <c r="D932" s="75" t="str">
        <f t="shared" si="14"/>
        <v>-</v>
      </c>
    </row>
    <row r="933" spans="1:4" x14ac:dyDescent="0.2">
      <c r="A933" s="166" t="str">
        <f>IF(ISBLANK('Nomenklatur komplett'!D933),"-",'Nomenklatur komplett'!D933)</f>
        <v>-</v>
      </c>
      <c r="B933" s="167" t="str">
        <f>IF(ISBLANK('Nomenklatur komplett'!E933),"-",'Nomenklatur komplett'!E933)</f>
        <v>-</v>
      </c>
      <c r="C933" s="162" t="str">
        <f>IF(ISBLANK('Nomenklatur komplett'!F933),"-",TRIM('Nomenklatur komplett'!F933))</f>
        <v>-</v>
      </c>
      <c r="D933" s="75" t="str">
        <f t="shared" si="14"/>
        <v>-</v>
      </c>
    </row>
    <row r="934" spans="1:4" x14ac:dyDescent="0.2">
      <c r="A934" s="166" t="str">
        <f>IF(ISBLANK('Nomenklatur komplett'!D934),"-",'Nomenklatur komplett'!D934)</f>
        <v>-</v>
      </c>
      <c r="B934" s="167" t="str">
        <f>IF(ISBLANK('Nomenklatur komplett'!E934),"-",'Nomenklatur komplett'!E934)</f>
        <v>-</v>
      </c>
      <c r="C934" s="162" t="str">
        <f>IF(ISBLANK('Nomenklatur komplett'!F934),"-",TRIM('Nomenklatur komplett'!F934))</f>
        <v>-</v>
      </c>
      <c r="D934" s="75" t="str">
        <f t="shared" si="14"/>
        <v>-</v>
      </c>
    </row>
    <row r="935" spans="1:4" x14ac:dyDescent="0.2">
      <c r="A935" s="166" t="str">
        <f>IF(ISBLANK('Nomenklatur komplett'!D935),"-",'Nomenklatur komplett'!D935)</f>
        <v>-</v>
      </c>
      <c r="B935" s="167" t="str">
        <f>IF(ISBLANK('Nomenklatur komplett'!E935),"-",'Nomenklatur komplett'!E935)</f>
        <v>-</v>
      </c>
      <c r="C935" s="162" t="str">
        <f>IF(ISBLANK('Nomenklatur komplett'!F935),"-",TRIM('Nomenklatur komplett'!F935))</f>
        <v>-</v>
      </c>
      <c r="D935" s="75" t="str">
        <f t="shared" si="14"/>
        <v>-</v>
      </c>
    </row>
    <row r="936" spans="1:4" x14ac:dyDescent="0.2">
      <c r="A936" s="166" t="str">
        <f>IF(ISBLANK('Nomenklatur komplett'!D936),"-",'Nomenklatur komplett'!D936)</f>
        <v>-</v>
      </c>
      <c r="B936" s="167" t="str">
        <f>IF(ISBLANK('Nomenklatur komplett'!E936),"-",'Nomenklatur komplett'!E936)</f>
        <v>-</v>
      </c>
      <c r="C936" s="162" t="str">
        <f>IF(ISBLANK('Nomenklatur komplett'!F936),"-",TRIM('Nomenklatur komplett'!F936))</f>
        <v>-</v>
      </c>
      <c r="D936" s="75" t="str">
        <f t="shared" si="14"/>
        <v>-</v>
      </c>
    </row>
    <row r="937" spans="1:4" x14ac:dyDescent="0.2">
      <c r="A937" s="166" t="str">
        <f>IF(ISBLANK('Nomenklatur komplett'!D937),"-",'Nomenklatur komplett'!D937)</f>
        <v>-</v>
      </c>
      <c r="B937" s="167" t="str">
        <f>IF(ISBLANK('Nomenklatur komplett'!E937),"-",'Nomenklatur komplett'!E937)</f>
        <v>-</v>
      </c>
      <c r="C937" s="162" t="str">
        <f>IF(ISBLANK('Nomenklatur komplett'!F937),"-",TRIM('Nomenklatur komplett'!F937))</f>
        <v>-</v>
      </c>
      <c r="D937" s="75" t="str">
        <f t="shared" si="14"/>
        <v>-</v>
      </c>
    </row>
    <row r="938" spans="1:4" x14ac:dyDescent="0.2">
      <c r="A938" s="166" t="str">
        <f>IF(ISBLANK('Nomenklatur komplett'!D938),"-",'Nomenklatur komplett'!D938)</f>
        <v>-</v>
      </c>
      <c r="B938" s="167" t="str">
        <f>IF(ISBLANK('Nomenklatur komplett'!E938),"-",'Nomenklatur komplett'!E938)</f>
        <v>-</v>
      </c>
      <c r="C938" s="162" t="str">
        <f>IF(ISBLANK('Nomenklatur komplett'!F938),"-",TRIM('Nomenklatur komplett'!F938))</f>
        <v>-</v>
      </c>
      <c r="D938" s="75" t="str">
        <f t="shared" si="14"/>
        <v>-</v>
      </c>
    </row>
    <row r="939" spans="1:4" x14ac:dyDescent="0.2">
      <c r="A939" s="166" t="str">
        <f>IF(ISBLANK('Nomenklatur komplett'!D939),"-",'Nomenklatur komplett'!D939)</f>
        <v>-</v>
      </c>
      <c r="B939" s="167" t="str">
        <f>IF(ISBLANK('Nomenklatur komplett'!E939),"-",'Nomenklatur komplett'!E939)</f>
        <v>-</v>
      </c>
      <c r="C939" s="162" t="str">
        <f>IF(ISBLANK('Nomenklatur komplett'!F939),"-",TRIM('Nomenklatur komplett'!F939))</f>
        <v>-</v>
      </c>
      <c r="D939" s="75" t="str">
        <f t="shared" si="14"/>
        <v>-</v>
      </c>
    </row>
    <row r="940" spans="1:4" x14ac:dyDescent="0.2">
      <c r="A940" s="166" t="str">
        <f>IF(ISBLANK('Nomenklatur komplett'!D940),"-",'Nomenklatur komplett'!D940)</f>
        <v>-</v>
      </c>
      <c r="B940" s="167" t="str">
        <f>IF(ISBLANK('Nomenklatur komplett'!E940),"-",'Nomenklatur komplett'!E940)</f>
        <v>-</v>
      </c>
      <c r="C940" s="162" t="str">
        <f>IF(ISBLANK('Nomenklatur komplett'!F940),"-",TRIM('Nomenklatur komplett'!F940))</f>
        <v>-</v>
      </c>
      <c r="D940" s="75" t="str">
        <f t="shared" si="14"/>
        <v>-</v>
      </c>
    </row>
    <row r="941" spans="1:4" x14ac:dyDescent="0.2">
      <c r="A941" s="166" t="str">
        <f>IF(ISBLANK('Nomenklatur komplett'!D941),"-",'Nomenklatur komplett'!D941)</f>
        <v>-</v>
      </c>
      <c r="B941" s="167" t="str">
        <f>IF(ISBLANK('Nomenklatur komplett'!E941),"-",'Nomenklatur komplett'!E941)</f>
        <v>-</v>
      </c>
      <c r="C941" s="162" t="str">
        <f>IF(ISBLANK('Nomenklatur komplett'!F941),"-",TRIM('Nomenklatur komplett'!F941))</f>
        <v>-</v>
      </c>
      <c r="D941" s="75" t="str">
        <f t="shared" si="14"/>
        <v>-</v>
      </c>
    </row>
    <row r="942" spans="1:4" x14ac:dyDescent="0.2">
      <c r="A942" s="166" t="str">
        <f>IF(ISBLANK('Nomenklatur komplett'!D942),"-",'Nomenklatur komplett'!D942)</f>
        <v>-</v>
      </c>
      <c r="B942" s="167" t="str">
        <f>IF(ISBLANK('Nomenklatur komplett'!E942),"-",'Nomenklatur komplett'!E942)</f>
        <v>-</v>
      </c>
      <c r="C942" s="162" t="str">
        <f>IF(ISBLANK('Nomenklatur komplett'!F942),"-",TRIM('Nomenklatur komplett'!F942))</f>
        <v>-</v>
      </c>
      <c r="D942" s="75" t="str">
        <f t="shared" si="14"/>
        <v>-</v>
      </c>
    </row>
    <row r="943" spans="1:4" x14ac:dyDescent="0.2">
      <c r="A943" s="166" t="str">
        <f>IF(ISBLANK('Nomenklatur komplett'!D943),"-",'Nomenklatur komplett'!D943)</f>
        <v>-</v>
      </c>
      <c r="B943" s="167" t="str">
        <f>IF(ISBLANK('Nomenklatur komplett'!E943),"-",'Nomenklatur komplett'!E943)</f>
        <v>-</v>
      </c>
      <c r="C943" s="162" t="str">
        <f>IF(ISBLANK('Nomenklatur komplett'!F943),"-",TRIM('Nomenklatur komplett'!F943))</f>
        <v>-</v>
      </c>
      <c r="D943" s="75" t="str">
        <f t="shared" si="14"/>
        <v>-</v>
      </c>
    </row>
    <row r="944" spans="1:4" x14ac:dyDescent="0.2">
      <c r="A944" s="166" t="str">
        <f>IF(ISBLANK('Nomenklatur komplett'!D944),"-",'Nomenklatur komplett'!D944)</f>
        <v>-</v>
      </c>
      <c r="B944" s="167" t="str">
        <f>IF(ISBLANK('Nomenklatur komplett'!E944),"-",'Nomenklatur komplett'!E944)</f>
        <v>-</v>
      </c>
      <c r="C944" s="162" t="str">
        <f>IF(ISBLANK('Nomenklatur komplett'!F944),"-",TRIM('Nomenklatur komplett'!F944))</f>
        <v>-</v>
      </c>
      <c r="D944" s="75" t="str">
        <f t="shared" si="14"/>
        <v>-</v>
      </c>
    </row>
    <row r="945" spans="1:4" x14ac:dyDescent="0.2">
      <c r="A945" s="166" t="str">
        <f>IF(ISBLANK('Nomenklatur komplett'!D945),"-",'Nomenklatur komplett'!D945)</f>
        <v>-</v>
      </c>
      <c r="B945" s="167" t="str">
        <f>IF(ISBLANK('Nomenklatur komplett'!E945),"-",'Nomenklatur komplett'!E945)</f>
        <v>-</v>
      </c>
      <c r="C945" s="162" t="str">
        <f>IF(ISBLANK('Nomenklatur komplett'!F945),"-",TRIM('Nomenklatur komplett'!F945))</f>
        <v>-</v>
      </c>
      <c r="D945" s="75" t="str">
        <f t="shared" si="14"/>
        <v>-</v>
      </c>
    </row>
    <row r="946" spans="1:4" x14ac:dyDescent="0.2">
      <c r="A946" s="166" t="str">
        <f>IF(ISBLANK('Nomenklatur komplett'!D946),"-",'Nomenklatur komplett'!D946)</f>
        <v>-</v>
      </c>
      <c r="B946" s="167" t="str">
        <f>IF(ISBLANK('Nomenklatur komplett'!E946),"-",'Nomenklatur komplett'!E946)</f>
        <v>-</v>
      </c>
      <c r="C946" s="162" t="str">
        <f>IF(ISBLANK('Nomenklatur komplett'!F946),"-",TRIM('Nomenklatur komplett'!F946))</f>
        <v>-</v>
      </c>
      <c r="D946" s="75" t="str">
        <f t="shared" si="14"/>
        <v>-</v>
      </c>
    </row>
    <row r="947" spans="1:4" x14ac:dyDescent="0.2">
      <c r="A947" s="166" t="str">
        <f>IF(ISBLANK('Nomenklatur komplett'!D947),"-",'Nomenklatur komplett'!D947)</f>
        <v>-</v>
      </c>
      <c r="B947" s="167" t="str">
        <f>IF(ISBLANK('Nomenklatur komplett'!E947),"-",'Nomenklatur komplett'!E947)</f>
        <v>-</v>
      </c>
      <c r="C947" s="162" t="str">
        <f>IF(ISBLANK('Nomenklatur komplett'!F947),"-",TRIM('Nomenklatur komplett'!F947))</f>
        <v>-</v>
      </c>
      <c r="D947" s="75" t="str">
        <f t="shared" si="14"/>
        <v>-</v>
      </c>
    </row>
    <row r="948" spans="1:4" x14ac:dyDescent="0.2">
      <c r="A948" s="166" t="str">
        <f>IF(ISBLANK('Nomenklatur komplett'!D948),"-",'Nomenklatur komplett'!D948)</f>
        <v>-</v>
      </c>
      <c r="B948" s="167" t="str">
        <f>IF(ISBLANK('Nomenklatur komplett'!E948),"-",'Nomenklatur komplett'!E948)</f>
        <v>-</v>
      </c>
      <c r="C948" s="162" t="str">
        <f>IF(ISBLANK('Nomenklatur komplett'!F948),"-",TRIM('Nomenklatur komplett'!F948))</f>
        <v>-</v>
      </c>
      <c r="D948" s="75" t="str">
        <f t="shared" si="14"/>
        <v>-</v>
      </c>
    </row>
    <row r="949" spans="1:4" x14ac:dyDescent="0.2">
      <c r="A949" s="166" t="str">
        <f>IF(ISBLANK('Nomenklatur komplett'!D949),"-",'Nomenklatur komplett'!D949)</f>
        <v>-</v>
      </c>
      <c r="B949" s="167" t="str">
        <f>IF(ISBLANK('Nomenklatur komplett'!E949),"-",'Nomenklatur komplett'!E949)</f>
        <v>-</v>
      </c>
      <c r="C949" s="162" t="str">
        <f>IF(ISBLANK('Nomenklatur komplett'!F949),"-",TRIM('Nomenklatur komplett'!F949))</f>
        <v>-</v>
      </c>
      <c r="D949" s="75" t="str">
        <f t="shared" si="14"/>
        <v>-</v>
      </c>
    </row>
    <row r="950" spans="1:4" x14ac:dyDescent="0.2">
      <c r="A950" s="166" t="str">
        <f>IF(ISBLANK('Nomenklatur komplett'!D950),"-",'Nomenklatur komplett'!D950)</f>
        <v>-</v>
      </c>
      <c r="B950" s="167" t="str">
        <f>IF(ISBLANK('Nomenklatur komplett'!E950),"-",'Nomenklatur komplett'!E950)</f>
        <v>-</v>
      </c>
      <c r="C950" s="162" t="str">
        <f>IF(ISBLANK('Nomenklatur komplett'!F950),"-",TRIM('Nomenklatur komplett'!F950))</f>
        <v>-</v>
      </c>
      <c r="D950" s="75" t="str">
        <f t="shared" si="14"/>
        <v>-</v>
      </c>
    </row>
    <row r="951" spans="1:4" x14ac:dyDescent="0.2">
      <c r="A951" s="168" t="str">
        <f>IF(ISBLANK(InstZus!$A4),"-",InstZus!$A4)</f>
        <v>-</v>
      </c>
      <c r="B951" s="169" t="str">
        <f>IF(ISBLANK(InstZus!$B4),"-",InstZus!$B4)</f>
        <v>-</v>
      </c>
      <c r="C951" s="170" t="str">
        <f>IF(ISBLANK(InstZus!$C4),"-",InstZus!$C4)</f>
        <v>-</v>
      </c>
      <c r="D951" s="75" t="str">
        <f t="shared" si="14"/>
        <v>-</v>
      </c>
    </row>
    <row r="952" spans="1:4" x14ac:dyDescent="0.2">
      <c r="A952" s="168" t="str">
        <f>IF(ISBLANK(InstZus!$A5),"-",InstZus!$A5)</f>
        <v>-</v>
      </c>
      <c r="B952" s="169" t="str">
        <f>IF(ISBLANK(InstZus!$B5),"-",InstZus!$B5)</f>
        <v>-</v>
      </c>
      <c r="C952" s="170" t="str">
        <f>IF(ISBLANK(InstZus!$C5),"-",InstZus!$C5)</f>
        <v>-</v>
      </c>
      <c r="D952" s="75" t="str">
        <f t="shared" si="14"/>
        <v>-</v>
      </c>
    </row>
    <row r="953" spans="1:4" x14ac:dyDescent="0.2">
      <c r="A953" s="168" t="str">
        <f>IF(ISBLANK(InstZus!$A6),"-",InstZus!$A6)</f>
        <v>-</v>
      </c>
      <c r="B953" s="169" t="str">
        <f>IF(ISBLANK(InstZus!$B6),"-",InstZus!$B6)</f>
        <v>-</v>
      </c>
      <c r="C953" s="170" t="str">
        <f>IF(ISBLANK(InstZus!$C6),"-",InstZus!$C6)</f>
        <v>-</v>
      </c>
      <c r="D953" s="75" t="str">
        <f t="shared" si="14"/>
        <v>-</v>
      </c>
    </row>
    <row r="954" spans="1:4" x14ac:dyDescent="0.2">
      <c r="A954" s="168" t="str">
        <f>IF(ISBLANK(InstZus!$A7),"-",InstZus!$A7)</f>
        <v>-</v>
      </c>
      <c r="B954" s="169" t="str">
        <f>IF(ISBLANK(InstZus!$B7),"-",InstZus!$B7)</f>
        <v>-</v>
      </c>
      <c r="C954" s="170" t="str">
        <f>IF(ISBLANK(InstZus!$C7),"-",InstZus!$C7)</f>
        <v>-</v>
      </c>
      <c r="D954" s="75" t="str">
        <f t="shared" si="14"/>
        <v>-</v>
      </c>
    </row>
    <row r="955" spans="1:4" x14ac:dyDescent="0.2">
      <c r="A955" s="168" t="str">
        <f>IF(ISBLANK(InstZus!$A8),"-",InstZus!$A8)</f>
        <v>-</v>
      </c>
      <c r="B955" s="169" t="str">
        <f>IF(ISBLANK(InstZus!$B8),"-",InstZus!$B8)</f>
        <v>-</v>
      </c>
      <c r="C955" s="170" t="str">
        <f>IF(ISBLANK(InstZus!$C8),"-",InstZus!$C8)</f>
        <v>-</v>
      </c>
      <c r="D955" s="75" t="str">
        <f t="shared" si="14"/>
        <v>-</v>
      </c>
    </row>
    <row r="956" spans="1:4" x14ac:dyDescent="0.2">
      <c r="A956" s="168" t="str">
        <f>IF(ISBLANK(InstZus!$A9),"-",InstZus!$A9)</f>
        <v>-</v>
      </c>
      <c r="B956" s="169" t="str">
        <f>IF(ISBLANK(InstZus!$B9),"-",InstZus!$B9)</f>
        <v>-</v>
      </c>
      <c r="C956" s="170" t="str">
        <f>IF(ISBLANK(InstZus!$C9),"-",InstZus!$C9)</f>
        <v>-</v>
      </c>
      <c r="D956" s="75" t="str">
        <f t="shared" si="14"/>
        <v>-</v>
      </c>
    </row>
    <row r="957" spans="1:4" x14ac:dyDescent="0.2">
      <c r="A957" s="168" t="str">
        <f>IF(ISBLANK(InstZus!$A10),"-",InstZus!$A10)</f>
        <v>-</v>
      </c>
      <c r="B957" s="169" t="str">
        <f>IF(ISBLANK(InstZus!$B10),"-",InstZus!$B10)</f>
        <v>-</v>
      </c>
      <c r="C957" s="170" t="str">
        <f>IF(ISBLANK(InstZus!$C10),"-",InstZus!$C10)</f>
        <v>-</v>
      </c>
      <c r="D957" s="75" t="str">
        <f t="shared" si="14"/>
        <v>-</v>
      </c>
    </row>
    <row r="958" spans="1:4" x14ac:dyDescent="0.2">
      <c r="A958" s="168" t="str">
        <f>IF(ISBLANK(InstZus!$A11),"-",InstZus!$A11)</f>
        <v>-</v>
      </c>
      <c r="B958" s="169" t="str">
        <f>IF(ISBLANK(InstZus!$B11),"-",InstZus!$B11)</f>
        <v>-</v>
      </c>
      <c r="C958" s="170" t="str">
        <f>IF(ISBLANK(InstZus!$C11),"-",InstZus!$C11)</f>
        <v>-</v>
      </c>
      <c r="D958" s="75" t="str">
        <f t="shared" si="14"/>
        <v>-</v>
      </c>
    </row>
    <row r="959" spans="1:4" x14ac:dyDescent="0.2">
      <c r="A959" s="168" t="str">
        <f>IF(ISBLANK(InstZus!$A12),"-",InstZus!$A12)</f>
        <v>-</v>
      </c>
      <c r="B959" s="169" t="str">
        <f>IF(ISBLANK(InstZus!$B12),"-",InstZus!$B12)</f>
        <v>-</v>
      </c>
      <c r="C959" s="170" t="str">
        <f>IF(ISBLANK(InstZus!$C12),"-",InstZus!$C12)</f>
        <v>-</v>
      </c>
      <c r="D959" s="75" t="str">
        <f t="shared" si="14"/>
        <v>-</v>
      </c>
    </row>
    <row r="960" spans="1:4" x14ac:dyDescent="0.2">
      <c r="A960" s="168" t="str">
        <f>IF(ISBLANK(InstZus!$A13),"-",InstZus!$A13)</f>
        <v>-</v>
      </c>
      <c r="B960" s="169" t="str">
        <f>IF(ISBLANK(InstZus!$B13),"-",InstZus!$B13)</f>
        <v>-</v>
      </c>
      <c r="C960" s="170" t="str">
        <f>IF(ISBLANK(InstZus!$C13),"-",InstZus!$C13)</f>
        <v>-</v>
      </c>
      <c r="D960" s="75" t="str">
        <f t="shared" si="14"/>
        <v>-</v>
      </c>
    </row>
    <row r="961" spans="1:4" x14ac:dyDescent="0.2">
      <c r="A961" s="168" t="str">
        <f>IF(ISBLANK(InstZus!$A14),"-",InstZus!$A14)</f>
        <v>-</v>
      </c>
      <c r="B961" s="169" t="str">
        <f>IF(ISBLANK(InstZus!$B14),"-",InstZus!$B14)</f>
        <v>-</v>
      </c>
      <c r="C961" s="170" t="str">
        <f>IF(ISBLANK(InstZus!$C14),"-",InstZus!$C14)</f>
        <v>-</v>
      </c>
      <c r="D961" s="75" t="str">
        <f t="shared" si="14"/>
        <v>-</v>
      </c>
    </row>
    <row r="962" spans="1:4" x14ac:dyDescent="0.2">
      <c r="A962" s="168" t="str">
        <f>IF(ISBLANK(InstZus!$A15),"-",InstZus!$A15)</f>
        <v>-</v>
      </c>
      <c r="B962" s="169" t="str">
        <f>IF(ISBLANK(InstZus!$B15),"-",InstZus!$B15)</f>
        <v>-</v>
      </c>
      <c r="C962" s="170" t="str">
        <f>IF(ISBLANK(InstZus!$C15),"-",InstZus!$C15)</f>
        <v>-</v>
      </c>
      <c r="D962" s="75" t="str">
        <f t="shared" si="14"/>
        <v>-</v>
      </c>
    </row>
    <row r="963" spans="1:4" x14ac:dyDescent="0.2">
      <c r="A963" s="168" t="str">
        <f>IF(ISBLANK(InstZus!$A16),"-",InstZus!$A16)</f>
        <v>-</v>
      </c>
      <c r="B963" s="169" t="str">
        <f>IF(ISBLANK(InstZus!$B16),"-",InstZus!$B16)</f>
        <v>-</v>
      </c>
      <c r="C963" s="170" t="str">
        <f>IF(ISBLANK(InstZus!$C16),"-",InstZus!$C16)</f>
        <v>-</v>
      </c>
      <c r="D963" s="75" t="str">
        <f t="shared" si="14"/>
        <v>-</v>
      </c>
    </row>
    <row r="964" spans="1:4" x14ac:dyDescent="0.2">
      <c r="A964" s="168" t="str">
        <f>IF(ISBLANK(InstZus!$A17),"-",InstZus!$A17)</f>
        <v>-</v>
      </c>
      <c r="B964" s="169" t="str">
        <f>IF(ISBLANK(InstZus!$B17),"-",InstZus!$B17)</f>
        <v>-</v>
      </c>
      <c r="C964" s="170" t="str">
        <f>IF(ISBLANK(InstZus!$C17),"-",InstZus!$C17)</f>
        <v>-</v>
      </c>
      <c r="D964" s="75" t="str">
        <f t="shared" si="14"/>
        <v>-</v>
      </c>
    </row>
    <row r="965" spans="1:4" x14ac:dyDescent="0.2">
      <c r="A965" s="168" t="str">
        <f>IF(ISBLANK(InstZus!$A18),"-",InstZus!$A18)</f>
        <v>-</v>
      </c>
      <c r="B965" s="169" t="str">
        <f>IF(ISBLANK(InstZus!$B18),"-",InstZus!$B18)</f>
        <v>-</v>
      </c>
      <c r="C965" s="170" t="str">
        <f>IF(ISBLANK(InstZus!$C18),"-",InstZus!$C18)</f>
        <v>-</v>
      </c>
      <c r="D965" s="75" t="str">
        <f t="shared" ref="D965:D970" si="15">IF(B965="-",B965,C965&amp; " (" &amp;B965&amp;")")</f>
        <v>-</v>
      </c>
    </row>
    <row r="966" spans="1:4" x14ac:dyDescent="0.2">
      <c r="A966" s="168" t="str">
        <f>IF(ISBLANK(InstZus!$A19),"-",InstZus!$A19)</f>
        <v>-</v>
      </c>
      <c r="B966" s="169" t="str">
        <f>IF(ISBLANK(InstZus!$B19),"-",InstZus!$B19)</f>
        <v>-</v>
      </c>
      <c r="C966" s="170" t="str">
        <f>IF(ISBLANK(InstZus!$C19),"-",InstZus!$C19)</f>
        <v>-</v>
      </c>
      <c r="D966" s="75" t="str">
        <f t="shared" si="15"/>
        <v>-</v>
      </c>
    </row>
    <row r="967" spans="1:4" x14ac:dyDescent="0.2">
      <c r="A967" s="168" t="str">
        <f>IF(ISBLANK(InstZus!$A20),"-",InstZus!$A20)</f>
        <v>-</v>
      </c>
      <c r="B967" s="169" t="str">
        <f>IF(ISBLANK(InstZus!$B20),"-",InstZus!$B20)</f>
        <v>-</v>
      </c>
      <c r="C967" s="170" t="str">
        <f>IF(ISBLANK(InstZus!$C20),"-",InstZus!$C20)</f>
        <v>-</v>
      </c>
      <c r="D967" s="75" t="str">
        <f t="shared" si="15"/>
        <v>-</v>
      </c>
    </row>
    <row r="968" spans="1:4" x14ac:dyDescent="0.2">
      <c r="A968" s="168" t="str">
        <f>IF(ISBLANK(InstZus!$A21),"-",InstZus!$A21)</f>
        <v>-</v>
      </c>
      <c r="B968" s="169" t="str">
        <f>IF(ISBLANK(InstZus!$B21),"-",InstZus!$B21)</f>
        <v>-</v>
      </c>
      <c r="C968" s="170" t="str">
        <f>IF(ISBLANK(InstZus!$C21),"-",InstZus!$C21)</f>
        <v>-</v>
      </c>
      <c r="D968" s="75" t="str">
        <f t="shared" si="15"/>
        <v>-</v>
      </c>
    </row>
    <row r="969" spans="1:4" x14ac:dyDescent="0.2">
      <c r="A969" s="168" t="str">
        <f>IF(ISBLANK(InstZus!$A22),"-",InstZus!$A22)</f>
        <v>-</v>
      </c>
      <c r="B969" s="169" t="str">
        <f>IF(ISBLANK(InstZus!$B22),"-",InstZus!$B22)</f>
        <v>-</v>
      </c>
      <c r="C969" s="170" t="str">
        <f>IF(ISBLANK(InstZus!$C22),"-",InstZus!$C22)</f>
        <v>-</v>
      </c>
      <c r="D969" s="75" t="str">
        <f t="shared" si="15"/>
        <v>-</v>
      </c>
    </row>
    <row r="970" spans="1:4" x14ac:dyDescent="0.2">
      <c r="A970" s="168" t="str">
        <f>IF(ISBLANK(InstZus!$A23),"-",InstZus!$A23)</f>
        <v>-</v>
      </c>
      <c r="B970" s="169" t="str">
        <f>IF(ISBLANK(InstZus!$B23),"-",InstZus!$B23)</f>
        <v>-</v>
      </c>
      <c r="C970" s="170" t="str">
        <f>IF(ISBLANK(InstZus!$C23),"-",InstZus!$C23)</f>
        <v>-</v>
      </c>
      <c r="D970" s="75" t="str">
        <f t="shared" si="15"/>
        <v>-</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indexed="41"/>
  </sheetPr>
  <dimension ref="A1:H507"/>
  <sheetViews>
    <sheetView showGridLines="0" workbookViewId="0">
      <selection activeCell="A4" sqref="A4"/>
    </sheetView>
  </sheetViews>
  <sheetFormatPr baseColWidth="10" defaultRowHeight="12.75" x14ac:dyDescent="0.2"/>
  <cols>
    <col min="1" max="2" width="14.28515625" style="21" customWidth="1"/>
    <col min="3" max="3" width="67.7109375" style="21" customWidth="1"/>
    <col min="4" max="16384" width="11.42578125" style="21"/>
  </cols>
  <sheetData>
    <row r="1" spans="1:8" s="31" customFormat="1" x14ac:dyDescent="0.2">
      <c r="A1" s="80" t="s">
        <v>2801</v>
      </c>
      <c r="B1" s="80"/>
      <c r="D1" s="122"/>
      <c r="E1" s="122"/>
      <c r="F1" s="122"/>
      <c r="G1" s="122"/>
      <c r="H1" s="122"/>
    </row>
    <row r="2" spans="1:8" s="31" customFormat="1" ht="20.25" customHeight="1" thickBot="1" x14ac:dyDescent="0.25">
      <c r="C2" s="123"/>
      <c r="D2" s="80"/>
      <c r="E2" s="122"/>
      <c r="F2" s="122"/>
      <c r="G2" s="122"/>
      <c r="H2" s="122"/>
    </row>
    <row r="3" spans="1:8" s="80" customFormat="1" ht="13.5" customHeight="1" x14ac:dyDescent="0.2">
      <c r="A3" s="127" t="s">
        <v>3455</v>
      </c>
      <c r="B3" s="126" t="s">
        <v>116</v>
      </c>
      <c r="C3" s="125" t="s">
        <v>2802</v>
      </c>
    </row>
    <row r="4" spans="1:8" ht="13.5" customHeight="1" x14ac:dyDescent="0.2">
      <c r="A4" s="128"/>
      <c r="B4" s="131"/>
      <c r="C4" s="134"/>
    </row>
    <row r="5" spans="1:8" ht="13.5" customHeight="1" x14ac:dyDescent="0.2">
      <c r="A5" s="129"/>
      <c r="B5" s="132"/>
      <c r="C5" s="135"/>
    </row>
    <row r="6" spans="1:8" ht="13.5" customHeight="1" x14ac:dyDescent="0.2">
      <c r="A6" s="129"/>
      <c r="B6" s="132"/>
      <c r="C6" s="135"/>
    </row>
    <row r="7" spans="1:8" ht="13.5" customHeight="1" x14ac:dyDescent="0.2">
      <c r="A7" s="129"/>
      <c r="B7" s="132"/>
      <c r="C7" s="135"/>
    </row>
    <row r="8" spans="1:8" ht="13.5" customHeight="1" x14ac:dyDescent="0.2">
      <c r="A8" s="129"/>
      <c r="B8" s="132"/>
      <c r="C8" s="135"/>
    </row>
    <row r="9" spans="1:8" ht="13.5" customHeight="1" x14ac:dyDescent="0.2">
      <c r="A9" s="129"/>
      <c r="B9" s="132"/>
      <c r="C9" s="135"/>
    </row>
    <row r="10" spans="1:8" ht="13.5" customHeight="1" x14ac:dyDescent="0.2">
      <c r="A10" s="129"/>
      <c r="B10" s="132"/>
      <c r="C10" s="135"/>
    </row>
    <row r="11" spans="1:8" ht="13.5" customHeight="1" x14ac:dyDescent="0.2">
      <c r="A11" s="129"/>
      <c r="B11" s="132"/>
      <c r="C11" s="135"/>
    </row>
    <row r="12" spans="1:8" ht="13.5" customHeight="1" x14ac:dyDescent="0.2">
      <c r="A12" s="129"/>
      <c r="B12" s="132"/>
      <c r="C12" s="135"/>
    </row>
    <row r="13" spans="1:8" ht="13.5" customHeight="1" x14ac:dyDescent="0.2">
      <c r="A13" s="129"/>
      <c r="B13" s="132"/>
      <c r="C13" s="135"/>
    </row>
    <row r="14" spans="1:8" ht="13.5" customHeight="1" x14ac:dyDescent="0.2">
      <c r="A14" s="129"/>
      <c r="B14" s="132"/>
      <c r="C14" s="135"/>
    </row>
    <row r="15" spans="1:8" ht="13.5" customHeight="1" x14ac:dyDescent="0.2">
      <c r="A15" s="129"/>
      <c r="B15" s="132"/>
      <c r="C15" s="135"/>
    </row>
    <row r="16" spans="1:8" ht="13.5" customHeight="1" x14ac:dyDescent="0.2">
      <c r="A16" s="129"/>
      <c r="B16" s="132"/>
      <c r="C16" s="135"/>
    </row>
    <row r="17" spans="1:3" ht="13.5" customHeight="1" x14ac:dyDescent="0.2">
      <c r="A17" s="129"/>
      <c r="B17" s="132"/>
      <c r="C17" s="135"/>
    </row>
    <row r="18" spans="1:3" ht="13.5" customHeight="1" x14ac:dyDescent="0.2">
      <c r="A18" s="129"/>
      <c r="B18" s="132"/>
      <c r="C18" s="135"/>
    </row>
    <row r="19" spans="1:3" ht="13.5" customHeight="1" x14ac:dyDescent="0.2">
      <c r="A19" s="129"/>
      <c r="B19" s="132"/>
      <c r="C19" s="135"/>
    </row>
    <row r="20" spans="1:3" ht="13.5" customHeight="1" x14ac:dyDescent="0.2">
      <c r="A20" s="129"/>
      <c r="B20" s="132"/>
      <c r="C20" s="135"/>
    </row>
    <row r="21" spans="1:3" ht="13.5" customHeight="1" x14ac:dyDescent="0.2">
      <c r="A21" s="129"/>
      <c r="B21" s="132"/>
      <c r="C21" s="135"/>
    </row>
    <row r="22" spans="1:3" ht="13.5" customHeight="1" x14ac:dyDescent="0.2">
      <c r="A22" s="129"/>
      <c r="B22" s="132"/>
      <c r="C22" s="135"/>
    </row>
    <row r="23" spans="1:3" ht="13.5" customHeight="1" thickBot="1" x14ac:dyDescent="0.25">
      <c r="A23" s="130"/>
      <c r="B23" s="133"/>
      <c r="C23" s="136"/>
    </row>
    <row r="488" spans="1:1" x14ac:dyDescent="0.2">
      <c r="A488" s="21" t="str">
        <f>IF(ISBLANK(InstZus!C4),"zz",InstZus!C4)</f>
        <v>zz</v>
      </c>
    </row>
    <row r="489" spans="1:1" x14ac:dyDescent="0.2">
      <c r="A489" s="21" t="str">
        <f>IF(ISBLANK(InstZus!C5),"zz",InstZus!C5)</f>
        <v>zz</v>
      </c>
    </row>
    <row r="490" spans="1:1" x14ac:dyDescent="0.2">
      <c r="A490" s="21" t="str">
        <f>IF(ISBLANK(InstZus!C6),"zz",InstZus!C6)</f>
        <v>zz</v>
      </c>
    </row>
    <row r="491" spans="1:1" x14ac:dyDescent="0.2">
      <c r="A491" s="21" t="str">
        <f>IF(ISBLANK(InstZus!C7),"zz",InstZus!C7)</f>
        <v>zz</v>
      </c>
    </row>
    <row r="492" spans="1:1" x14ac:dyDescent="0.2">
      <c r="A492" s="21" t="str">
        <f>IF(ISBLANK(InstZus!C8),"zz",InstZus!C8)</f>
        <v>zz</v>
      </c>
    </row>
    <row r="493" spans="1:1" x14ac:dyDescent="0.2">
      <c r="A493" s="21" t="str">
        <f>IF(ISBLANK(InstZus!C9),"zz",InstZus!C9)</f>
        <v>zz</v>
      </c>
    </row>
    <row r="494" spans="1:1" x14ac:dyDescent="0.2">
      <c r="A494" s="21" t="str">
        <f>IF(ISBLANK(InstZus!C10),"zz",InstZus!C10)</f>
        <v>zz</v>
      </c>
    </row>
    <row r="495" spans="1:1" x14ac:dyDescent="0.2">
      <c r="A495" s="21" t="str">
        <f>IF(ISBLANK(InstZus!C11),"zz",InstZus!C11)</f>
        <v>zz</v>
      </c>
    </row>
    <row r="496" spans="1:1" x14ac:dyDescent="0.2">
      <c r="A496" s="21" t="str">
        <f>IF(ISBLANK(InstZus!C12),"zz",InstZus!C12)</f>
        <v>zz</v>
      </c>
    </row>
    <row r="497" spans="1:1" x14ac:dyDescent="0.2">
      <c r="A497" s="21" t="str">
        <f>IF(ISBLANK(InstZus!C13),"zz",InstZus!C13)</f>
        <v>zz</v>
      </c>
    </row>
    <row r="498" spans="1:1" x14ac:dyDescent="0.2">
      <c r="A498" s="21" t="str">
        <f>IF(ISBLANK(InstZus!C14),"zz",InstZus!C14)</f>
        <v>zz</v>
      </c>
    </row>
    <row r="499" spans="1:1" x14ac:dyDescent="0.2">
      <c r="A499" s="21" t="str">
        <f>IF(ISBLANK(InstZus!C15),"zz",InstZus!C15)</f>
        <v>zz</v>
      </c>
    </row>
    <row r="500" spans="1:1" x14ac:dyDescent="0.2">
      <c r="A500" s="21" t="str">
        <f>IF(ISBLANK(InstZus!C16),"zz",InstZus!C16)</f>
        <v>zz</v>
      </c>
    </row>
    <row r="501" spans="1:1" x14ac:dyDescent="0.2">
      <c r="A501" s="21" t="str">
        <f>IF(ISBLANK(InstZus!C17),"zz",InstZus!C17)</f>
        <v>zz</v>
      </c>
    </row>
    <row r="502" spans="1:1" x14ac:dyDescent="0.2">
      <c r="A502" s="21" t="str">
        <f>IF(ISBLANK(InstZus!C18),"zz",InstZus!C18)</f>
        <v>zz</v>
      </c>
    </row>
    <row r="503" spans="1:1" x14ac:dyDescent="0.2">
      <c r="A503" s="21" t="str">
        <f>IF(ISBLANK(InstZus!C19),"zz",InstZus!C19)</f>
        <v>zz</v>
      </c>
    </row>
    <row r="504" spans="1:1" x14ac:dyDescent="0.2">
      <c r="A504" s="21" t="str">
        <f>IF(ISBLANK(InstZus!C20),"zz",InstZus!C20)</f>
        <v>zz</v>
      </c>
    </row>
    <row r="505" spans="1:1" x14ac:dyDescent="0.2">
      <c r="A505" s="21" t="str">
        <f>IF(ISBLANK(InstZus!C21),"zz",InstZus!C21)</f>
        <v>zz</v>
      </c>
    </row>
    <row r="506" spans="1:1" x14ac:dyDescent="0.2">
      <c r="A506" s="21" t="str">
        <f>IF(ISBLANK(InstZus!C22),"zz",InstZus!C22)</f>
        <v>zz</v>
      </c>
    </row>
    <row r="507" spans="1:1" x14ac:dyDescent="0.2">
      <c r="A507" s="21" t="str">
        <f>IF(ISBLANK(InstZus!C23),"zz",InstZus!C23)</f>
        <v>zz</v>
      </c>
    </row>
  </sheetData>
  <sheetProtection sheet="1" objects="1" scenarios="1"/>
  <phoneticPr fontId="16"/>
  <dataValidations xWindow="230" yWindow="613" count="3">
    <dataValidation allowBlank="1" showInputMessage="1" showErrorMessage="1" prompt="Bildunginstitutionscode" sqref="B3"/>
    <dataValidation allowBlank="1" showInputMessage="1" showErrorMessage="1" prompt="Bildundinstitutionsname" sqref="C3"/>
    <dataValidation allowBlank="1" showInputMessage="1" showErrorMessage="1" prompt="Typ des Codes, z.B. CH.BUR oder CT.ZG" sqref="A3"/>
  </dataValidations>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indexed="42"/>
  </sheetPr>
  <dimension ref="A1:B1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11.28515625" style="78" bestFit="1" customWidth="1"/>
    <col min="2" max="2" width="93.85546875" style="78" customWidth="1"/>
    <col min="3" max="16384" width="11.42578125" style="78"/>
  </cols>
  <sheetData>
    <row r="1" spans="1:2" s="77" customFormat="1" x14ac:dyDescent="0.2">
      <c r="A1" s="70" t="s">
        <v>2332</v>
      </c>
    </row>
    <row r="2" spans="1:2" s="77" customFormat="1" x14ac:dyDescent="0.2">
      <c r="A2" s="71"/>
      <c r="B2" s="71"/>
    </row>
    <row r="3" spans="1:2" s="77" customFormat="1" ht="13.5" thickBot="1" x14ac:dyDescent="0.25">
      <c r="A3" s="171" t="s">
        <v>116</v>
      </c>
      <c r="B3" s="172" t="s">
        <v>2339</v>
      </c>
    </row>
    <row r="4" spans="1:2" x14ac:dyDescent="0.2">
      <c r="A4" s="173">
        <f>IF(ISBLANK('Nomenklatur komplett'!G4),"-",'Nomenklatur komplett'!G4)</f>
        <v>99990000</v>
      </c>
      <c r="B4" s="174" t="str">
        <f>IF(ISBLANK('Nomenklatur komplett'!H4),"-",'Nomenklatur komplett'!H4)</f>
        <v>Schulart der Klasse nicht geliefert (SdL)</v>
      </c>
    </row>
    <row r="5" spans="1:2" x14ac:dyDescent="0.2">
      <c r="A5" s="161" t="str">
        <f>IF(ISBLANK('Nomenklatur komplett'!G5),"-",'Nomenklatur komplett'!G5)</f>
        <v>-</v>
      </c>
      <c r="B5" s="162" t="str">
        <f>IF(ISBLANK('Nomenklatur komplett'!H5),"-",'Nomenklatur komplett'!H5)</f>
        <v>-</v>
      </c>
    </row>
    <row r="6" spans="1:2" x14ac:dyDescent="0.2">
      <c r="A6" s="161" t="str">
        <f>IF(ISBLANK('Nomenklatur komplett'!G6),"-",'Nomenklatur komplett'!G6)</f>
        <v>-</v>
      </c>
      <c r="B6" s="162" t="str">
        <f>IF(ISBLANK('Nomenklatur komplett'!H6),"-",'Nomenklatur komplett'!H6)</f>
        <v>-</v>
      </c>
    </row>
    <row r="7" spans="1:2" x14ac:dyDescent="0.2">
      <c r="A7" s="161" t="str">
        <f>IF(ISBLANK('Nomenklatur komplett'!G7),"-",'Nomenklatur komplett'!G7)</f>
        <v>-</v>
      </c>
      <c r="B7" s="162" t="str">
        <f>IF(ISBLANK('Nomenklatur komplett'!H7),"-",'Nomenklatur komplett'!H7)</f>
        <v>-</v>
      </c>
    </row>
    <row r="8" spans="1:2" x14ac:dyDescent="0.2">
      <c r="A8" s="161" t="str">
        <f>IF(ISBLANK('Nomenklatur komplett'!G8),"-",'Nomenklatur komplett'!G8)</f>
        <v>-</v>
      </c>
      <c r="B8" s="162" t="str">
        <f>IF(ISBLANK('Nomenklatur komplett'!H8),"-",'Nomenklatur komplett'!H8)</f>
        <v>-</v>
      </c>
    </row>
    <row r="9" spans="1:2" x14ac:dyDescent="0.2">
      <c r="A9" s="161" t="str">
        <f>IF(ISBLANK('Nomenklatur komplett'!G9),"-",'Nomenklatur komplett'!G9)</f>
        <v>-</v>
      </c>
      <c r="B9" s="162" t="str">
        <f>IF(ISBLANK('Nomenklatur komplett'!H9),"-",'Nomenklatur komplett'!H9)</f>
        <v>-</v>
      </c>
    </row>
    <row r="10" spans="1:2" x14ac:dyDescent="0.2">
      <c r="A10" s="161" t="str">
        <f>IF(ISBLANK('Nomenklatur komplett'!G10),"-",'Nomenklatur komplett'!G10)</f>
        <v>-</v>
      </c>
      <c r="B10" s="162" t="str">
        <f>IF(ISBLANK('Nomenklatur komplett'!H10),"-",'Nomenklatur komplett'!H10)</f>
        <v>-</v>
      </c>
    </row>
    <row r="11" spans="1:2" x14ac:dyDescent="0.2">
      <c r="A11" s="161" t="str">
        <f>IF(ISBLANK('Nomenklatur komplett'!G11),"-",'Nomenklatur komplett'!G11)</f>
        <v>-</v>
      </c>
      <c r="B11" s="162" t="str">
        <f>IF(ISBLANK('Nomenklatur komplett'!H11),"-",'Nomenklatur komplett'!H11)</f>
        <v>-</v>
      </c>
    </row>
    <row r="12" spans="1:2" x14ac:dyDescent="0.2">
      <c r="A12" s="161" t="str">
        <f>IF(ISBLANK('Nomenklatur komplett'!G12),"-",'Nomenklatur komplett'!G12)</f>
        <v>-</v>
      </c>
      <c r="B12" s="162" t="str">
        <f>IF(ISBLANK('Nomenklatur komplett'!H12),"-",'Nomenklatur komplett'!H12)</f>
        <v>-</v>
      </c>
    </row>
    <row r="13" spans="1:2" x14ac:dyDescent="0.2">
      <c r="A13" s="161" t="str">
        <f>IF(ISBLANK('Nomenklatur komplett'!G13),"-",'Nomenklatur komplett'!G13)</f>
        <v>-</v>
      </c>
      <c r="B13" s="162" t="str">
        <f>IF(ISBLANK('Nomenklatur komplett'!H13),"-",'Nomenklatur komplett'!H13)</f>
        <v>-</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37</vt:i4>
      </vt:variant>
    </vt:vector>
  </HeadingPairs>
  <TitlesOfParts>
    <vt:vector size="57" baseType="lpstr">
      <vt:lpstr>Anleitung</vt:lpstr>
      <vt:lpstr>Info Lieferung</vt:lpstr>
      <vt:lpstr>Institution - Klasse</vt:lpstr>
      <vt:lpstr>Schülerdaten</vt:lpstr>
      <vt:lpstr>Exportdatei</vt:lpstr>
      <vt:lpstr>Kt</vt:lpstr>
      <vt:lpstr>Inst</vt:lpstr>
      <vt:lpstr>InstZus</vt:lpstr>
      <vt:lpstr>SchArtKla</vt:lpstr>
      <vt:lpstr>ID-Typ</vt:lpstr>
      <vt:lpstr>Sex</vt:lpstr>
      <vt:lpstr>Nat</vt:lpstr>
      <vt:lpstr>Sprache</vt:lpstr>
      <vt:lpstr>Gem</vt:lpstr>
      <vt:lpstr>SchArt</vt:lpstr>
      <vt:lpstr>SchArtZus</vt:lpstr>
      <vt:lpstr>AusForm</vt:lpstr>
      <vt:lpstr>LPS</vt:lpstr>
      <vt:lpstr>BM1</vt:lpstr>
      <vt:lpstr>Nomenklatur komplett</vt:lpstr>
      <vt:lpstr>codecatidlern</vt:lpstr>
      <vt:lpstr>codeclint</vt:lpstr>
      <vt:lpstr>codeform</vt:lpstr>
      <vt:lpstr>codegem</vt:lpstr>
      <vt:lpstr>codegemhist</vt:lpstr>
      <vt:lpstr>codeinstit</vt:lpstr>
      <vt:lpstr>codekt</vt:lpstr>
      <vt:lpstr>codektbj</vt:lpstr>
      <vt:lpstr>codelangue</vt:lpstr>
      <vt:lpstr>codemp1</vt:lpstr>
      <vt:lpstr>codenat</vt:lpstr>
      <vt:lpstr>codeschart</vt:lpstr>
      <vt:lpstr>codeschartkla</vt:lpstr>
      <vt:lpstr>codesex</vt:lpstr>
      <vt:lpstr>codespe</vt:lpstr>
      <vt:lpstr>libcatidinstit</vt:lpstr>
      <vt:lpstr>libcatidlern</vt:lpstr>
      <vt:lpstr>libclint</vt:lpstr>
      <vt:lpstr>libform</vt:lpstr>
      <vt:lpstr>libgem</vt:lpstr>
      <vt:lpstr>libinstit</vt:lpstr>
      <vt:lpstr>libkt</vt:lpstr>
      <vt:lpstr>libktabb</vt:lpstr>
      <vt:lpstr>liblangue</vt:lpstr>
      <vt:lpstr>libmp1</vt:lpstr>
      <vt:lpstr>libnat</vt:lpstr>
      <vt:lpstr>libschart</vt:lpstr>
      <vt:lpstr>libschartabb</vt:lpstr>
      <vt:lpstr>libschartkla</vt:lpstr>
      <vt:lpstr>libsex</vt:lpstr>
      <vt:lpstr>libspe</vt:lpstr>
      <vt:lpstr>valschartktbj90</vt:lpstr>
      <vt:lpstr>valschartktbj99</vt:lpstr>
      <vt:lpstr>valschartktbjmax</vt:lpstr>
      <vt:lpstr>valschartktbjmin</vt:lpstr>
      <vt:lpstr>valschartmaxalt</vt:lpstr>
      <vt:lpstr>valschartminalt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2009-05-15T11:25:07Z</cp:lastPrinted>
  <dcterms:created xsi:type="dcterms:W3CDTF">2009-03-11T07:13:41Z</dcterms:created>
  <dcterms:modified xsi:type="dcterms:W3CDTF">2021-11-03T08:40:29Z</dcterms:modified>
</cp:coreProperties>
</file>